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Tables/pivotTable1.xml" ContentType="application/vnd.openxmlformats-officedocument.spreadsheetml.pivotTable+xml"/>
  <Override PartName="/xl/pivotTables/pivotTable10.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24" activeTab="1"/>
  </bookViews>
  <sheets>
    <sheet name="Copy of Raw Data" sheetId="2" r:id="rId1"/>
    <sheet name="BCI Summary" sheetId="6" r:id="rId2"/>
    <sheet name="Working - Ingr Pairing" sheetId="14" r:id="rId3"/>
    <sheet name="Ingredient Pairing" sheetId="15" r:id="rId4"/>
    <sheet name="Ingredients X BC" sheetId="13" r:id="rId5"/>
    <sheet name="Brandwise Attributes" sheetId="16" r:id="rId6"/>
    <sheet name="Price, Weights and Packaging" sheetId="17" r:id="rId7"/>
    <sheet name="Raw Data" sheetId="1" r:id="rId8"/>
    <sheet name="Benefits Working" sheetId="3" r:id="rId9"/>
    <sheet name="Benefits Backend" sheetId="4" r:id="rId10"/>
    <sheet name="Benefits Revenue" sheetId="5" r:id="rId11"/>
    <sheet name="Claims Working" sheetId="7" r:id="rId12"/>
    <sheet name="Claims Backend" sheetId="8" r:id="rId13"/>
    <sheet name="Claims Revenue" sheetId="9" r:id="rId14"/>
    <sheet name="Ingredients Working" sheetId="11" r:id="rId15"/>
    <sheet name="Ingredients Backend" sheetId="10" r:id="rId16"/>
    <sheet name="Ingredients Revenue" sheetId="12" r:id="rId17"/>
  </sheets>
  <definedNames>
    <definedName name="_xlnm._FilterDatabase" localSheetId="0" hidden="1">'Copy of Raw Data'!$A$2:$AX$303</definedName>
    <definedName name="_xlnm._FilterDatabase" localSheetId="1" hidden="1">'BCI Summary'!$I$4:$K$51</definedName>
    <definedName name="_xlnm._FilterDatabase" localSheetId="2" hidden="1">'Working - Ingr Pairing'!$AE$3:$BY$304</definedName>
    <definedName name="_xlnm._FilterDatabase" localSheetId="3" hidden="1">'Ingredient Pairing'!$K$1:$L$48</definedName>
    <definedName name="_xlnm._FilterDatabase" localSheetId="6" hidden="1">'Price, Weights and Packaging'!$G$3:$H$12</definedName>
    <definedName name="_xlnm._FilterDatabase" localSheetId="7" hidden="1">'Raw Data'!$A$1:$AD$302</definedName>
    <definedName name="_xlnm._FilterDatabase" localSheetId="8" hidden="1">'Benefits Working'!$A$1:$B$37</definedName>
    <definedName name="_xlnm._FilterDatabase" localSheetId="10" hidden="1">'Benefits Revenue'!$A$3:$AD$304</definedName>
    <definedName name="_xlnm._FilterDatabase" localSheetId="11" hidden="1">'Claims Working'!$A$1:$B$36</definedName>
    <definedName name="_xlnm._FilterDatabase" localSheetId="14" hidden="1">'Ingredients Working'!$A$1:$B$53</definedName>
    <definedName name="_xlnm._FilterDatabase" localSheetId="15" hidden="1">'Ingredients Backend'!$A$2:$AD$303</definedName>
    <definedName name="_xlnm._FilterDatabase" localSheetId="16" hidden="1">'Ingredients Revenue'!$A$3:$AD$304</definedName>
  </definedNames>
  <calcPr calcId="144525"/>
  <pivotCaches>
    <pivotCache cacheId="0" r:id="rId18"/>
    <pivotCache cacheId="1" r:id="rId19"/>
  </pivotCaches>
</workbook>
</file>

<file path=xl/sharedStrings.xml><?xml version="1.0" encoding="utf-8"?>
<sst xmlns="http://schemas.openxmlformats.org/spreadsheetml/2006/main" count="8058" uniqueCount="1489">
  <si>
    <t>Country</t>
  </si>
  <si>
    <t>Category</t>
  </si>
  <si>
    <t>Brand</t>
  </si>
  <si>
    <t>Link</t>
  </si>
  <si>
    <t>ASIN</t>
  </si>
  <si>
    <t>Title</t>
  </si>
  <si>
    <t>Annual  Sales(Units)</t>
  </si>
  <si>
    <t>Annual revenue(AED)</t>
  </si>
  <si>
    <t>Share</t>
  </si>
  <si>
    <t>Inclusion</t>
  </si>
  <si>
    <t>Price Band</t>
  </si>
  <si>
    <t xml:space="preserve"> Average Price</t>
  </si>
  <si>
    <t>MRP Band</t>
  </si>
  <si>
    <t>Average MRP</t>
  </si>
  <si>
    <t>Discount % Band</t>
  </si>
  <si>
    <t>Average Discount %</t>
  </si>
  <si>
    <t>weight</t>
  </si>
  <si>
    <t>weight_type</t>
  </si>
  <si>
    <t>Price per ml Band</t>
  </si>
  <si>
    <t>price per ml/g</t>
  </si>
  <si>
    <t>USD per ml MRP Band</t>
  </si>
  <si>
    <t>USD per ml (MRP)</t>
  </si>
  <si>
    <t>USD per ml/g Price Band</t>
  </si>
  <si>
    <t>USD per ml/g (Price)</t>
  </si>
  <si>
    <t>weight_band</t>
  </si>
  <si>
    <t>Uniform Wt</t>
  </si>
  <si>
    <t>Top Unit</t>
  </si>
  <si>
    <t xml:space="preserve">Packaging </t>
  </si>
  <si>
    <t>Pack Size</t>
  </si>
  <si>
    <t>Benefits</t>
  </si>
  <si>
    <t>Frizz Control</t>
  </si>
  <si>
    <t>Shine</t>
  </si>
  <si>
    <t>Thickening/Volumizing</t>
  </si>
  <si>
    <t>Softness</t>
  </si>
  <si>
    <t>Lightweight</t>
  </si>
  <si>
    <t>Curl Enhancing</t>
  </si>
  <si>
    <t>Hold</t>
  </si>
  <si>
    <t>Humidity Protection</t>
  </si>
  <si>
    <t>Moisturization / Hydration</t>
  </si>
  <si>
    <t>Claims</t>
  </si>
  <si>
    <t>Paraben Free</t>
  </si>
  <si>
    <t>Fragrance Free</t>
  </si>
  <si>
    <t>Sulfate Free</t>
  </si>
  <si>
    <t>NA</t>
  </si>
  <si>
    <t>Plant Based/Vegan</t>
  </si>
  <si>
    <t>Alcohol Free</t>
  </si>
  <si>
    <t>Silicone Free</t>
  </si>
  <si>
    <t>Mineral Oil Free</t>
  </si>
  <si>
    <t>Cruelty Free</t>
  </si>
  <si>
    <t>Ingredients</t>
  </si>
  <si>
    <t>Water</t>
  </si>
  <si>
    <t>Citric Acid</t>
  </si>
  <si>
    <t>Coconut</t>
  </si>
  <si>
    <t>Glycerin</t>
  </si>
  <si>
    <t>Keratin</t>
  </si>
  <si>
    <t xml:space="preserve">Olive </t>
  </si>
  <si>
    <t>Cetrimonium Chloride</t>
  </si>
  <si>
    <t>Neem</t>
  </si>
  <si>
    <t>shea butter</t>
  </si>
  <si>
    <t>B07QD2L6BC</t>
  </si>
  <si>
    <t>Spray Can</t>
  </si>
  <si>
    <t>Pack of 1</t>
  </si>
  <si>
    <t>Shine, Hold, Humidity Protection</t>
  </si>
  <si>
    <t>Alcohol free</t>
  </si>
  <si>
    <t>B00F9H0IKQ</t>
  </si>
  <si>
    <t>Pump Bottle</t>
  </si>
  <si>
    <t>Frizz Control, Curl Enhancing, Breakage Protection</t>
  </si>
  <si>
    <t>Sulphate free, color safe, paraben free</t>
  </si>
  <si>
    <t>Coconut, neem, Citric Acid, olive, shea oil, keratin, water</t>
  </si>
  <si>
    <t>B0178H2MFS</t>
  </si>
  <si>
    <t>Frizz Control, Conditioning</t>
  </si>
  <si>
    <t>Paraben free</t>
  </si>
  <si>
    <t>Shea butter</t>
  </si>
  <si>
    <t>B08LZ2R5MM</t>
  </si>
  <si>
    <t>Hold, Moisture, Thickening/Volumizing, Shine, Nourishment, Softness, Moisturization / Hydration, Lightweight, Frizz Control</t>
  </si>
  <si>
    <t>Alcohol free, paraben free, suphate free, gluten free, dye free, mineral oil free, silicone free</t>
  </si>
  <si>
    <t>Aloe Vera, Coconut, Mango, Glycerin</t>
  </si>
  <si>
    <t>B07NQCBRK3</t>
  </si>
  <si>
    <t>Frizz control, Softness</t>
  </si>
  <si>
    <t>Silicone Free, Mineral Oil Free, Sulfate Free, Phthalate Free, Paraben Free, Petrolatum Free</t>
  </si>
  <si>
    <t>Coconut, shea butter, hibiscus, neem, olive oil, keratin, citric acid, silk</t>
  </si>
  <si>
    <t>B01M2ZXXL6</t>
  </si>
  <si>
    <t>Soothing, Moisturization / Hydration, Thickening/Volumizing, Shine, Lightweight</t>
  </si>
  <si>
    <t>Paraben free, sulphate free, color safe</t>
  </si>
  <si>
    <t>B07P2CCKQG</t>
  </si>
  <si>
    <t>Nourishment, Softness, Long Lasting, Lightweight</t>
  </si>
  <si>
    <t>Paraben free, fragrance free</t>
  </si>
  <si>
    <t>Aqua, Cetrimonium Chloride, Citric Acid</t>
  </si>
  <si>
    <t>B07VGQPP32</t>
  </si>
  <si>
    <t>Nourishment, Softness, Frizz Control, Humidity Protection, Sun/UV Protection</t>
  </si>
  <si>
    <t>Water, Castor, Cetrimonium Chloride, Citric Acid</t>
  </si>
  <si>
    <t>B004K033ZK</t>
  </si>
  <si>
    <t>Thickening/Volumizing, Damage Protection</t>
  </si>
  <si>
    <t>Dairy free, Fragrance Free</t>
  </si>
  <si>
    <t>B06VSMMF7D</t>
  </si>
  <si>
    <t>fl oz</t>
  </si>
  <si>
    <t>oz</t>
  </si>
  <si>
    <t>Hygenic Packaging, Frizz Control, Lightweight, Curl Enhacing</t>
  </si>
  <si>
    <t>Cruelty Free, Fragrance Free, Vegan</t>
  </si>
  <si>
    <t>B07VDJC4V7</t>
  </si>
  <si>
    <t>Smoothness, Softness, Frizz Control, Heat Protection, Humidity Protection, Sun/UV Protection, Lightweight, SHine</t>
  </si>
  <si>
    <t>Water, Cetrimonium Chloride, Citric Acid</t>
  </si>
  <si>
    <t>B00449Q4SU</t>
  </si>
  <si>
    <t>Frizz Control, Moisturization / Hydration, Softness, Shine, Fast Drying, Lightweight, Flake Control</t>
  </si>
  <si>
    <t>Dairy Free</t>
  </si>
  <si>
    <t>Olive, Coconut, Aqua, Glycerin, Avocado, Jojoba, Sweet Almond, Cetyl Alcohol, Ethylhexylglycerin, Panthenol</t>
  </si>
  <si>
    <t>B00FYD32HG</t>
  </si>
  <si>
    <t>Lightweight, Thickening/Volumizing, Curl Enhancing</t>
  </si>
  <si>
    <t>Vegan, Cruelty Free, Sulphate free, Mineral Oil free, Paraben Free</t>
  </si>
  <si>
    <t>Aqua, Jojoba, Citric Acid, Panthenol, Papaya,</t>
  </si>
  <si>
    <t>B006OHM1M8</t>
  </si>
  <si>
    <t>Heat Protection, Frizz Control, Curl Enhancing,  Moisturization / Hydration</t>
  </si>
  <si>
    <t>Fragrance free, paraben free</t>
  </si>
  <si>
    <t>Rosehip</t>
  </si>
  <si>
    <t>B00138KV20</t>
  </si>
  <si>
    <t>ml</t>
  </si>
  <si>
    <t>Frizz control, Softness, Heat/UV Protection</t>
  </si>
  <si>
    <t>Aqua, Citric Acid</t>
  </si>
  <si>
    <t>B0046M0OVI</t>
  </si>
  <si>
    <t>Vegan, Fragrance Free</t>
  </si>
  <si>
    <t>B07PFY5KNL</t>
  </si>
  <si>
    <t>Thickening/Volumizing, Curl Enhancing, Heat/UV protection, Frizz Control, Humidity Protection</t>
  </si>
  <si>
    <t>Vegan, Cruelty Free, Phthalate Free, Sulfate Free, Paraben Free, Talcum Free</t>
  </si>
  <si>
    <t>Aloe Vera</t>
  </si>
  <si>
    <t>B0BCZBNKNY</t>
  </si>
  <si>
    <t>Thickening/Volumizing, Shine, Frizz Control</t>
  </si>
  <si>
    <t>Vegan</t>
  </si>
  <si>
    <t>Argan</t>
  </si>
  <si>
    <t>B000TG63EW</t>
  </si>
  <si>
    <t>Curl Enhancing, Frizz Control, Softness</t>
  </si>
  <si>
    <t>Coconut, Shea Oil</t>
  </si>
  <si>
    <t>B01L4MSZ36</t>
  </si>
  <si>
    <t>Softness, Curl Enhancing, Heat/UV protection, Frizz Control, Humidity Protection, Lightweight, Shine</t>
  </si>
  <si>
    <t>B07RL8Z98T</t>
  </si>
  <si>
    <t>Thickening/Volumizing, Conditioning, Shine</t>
  </si>
  <si>
    <t>Aqua, Castor, Panthenol, Glycerin</t>
  </si>
  <si>
    <t>B00T6FNWLY</t>
  </si>
  <si>
    <t>Thickening/Volumizing, Lightweight, Shine, Frizz Control, Softness</t>
  </si>
  <si>
    <t>Silicone Free, Fragrance Free</t>
  </si>
  <si>
    <t>Aqua, Castor, Ethylhexylglycerin, Cotton,</t>
  </si>
  <si>
    <t>B00UXOXJ10</t>
  </si>
  <si>
    <t>Thickening/Volumizing, Shine</t>
  </si>
  <si>
    <t>B07HZFYJ43</t>
  </si>
  <si>
    <t>Thickening/Volumizing, Heat Protection</t>
  </si>
  <si>
    <t>Fragrance free</t>
  </si>
  <si>
    <t>B00CRJWIIE</t>
  </si>
  <si>
    <t>Thickening/Volumizing, Lightweight, Frizz Control, Heat Protection, Anti-Hairfall/Hair Growth, Shine</t>
  </si>
  <si>
    <t>Paraffin Free, Sulfate Free, Phthalate Free, Alcohol Free, Formaldehyde Free, Fragrance Free</t>
  </si>
  <si>
    <t>Keratin, Water, Glycerin, Amino Acids, Menthol, Mint/Peppermint</t>
  </si>
  <si>
    <t>B00066D618</t>
  </si>
  <si>
    <t>Shine, Hold</t>
  </si>
  <si>
    <t>B07T6BD8FW</t>
  </si>
  <si>
    <t>Softness, Curl Enhancing, Shine, Lightweight, Frizz Control</t>
  </si>
  <si>
    <t>Rose, Argan</t>
  </si>
  <si>
    <t>B004FGA172</t>
  </si>
  <si>
    <t>Softness, Hold, Heat/Uv Protection</t>
  </si>
  <si>
    <t>B018IVSRLQ</t>
  </si>
  <si>
    <t>Olive Oil</t>
  </si>
  <si>
    <t>B0128QFRD8</t>
  </si>
  <si>
    <t>Jar</t>
  </si>
  <si>
    <t>Shine, Softness, Curl Enhancing</t>
  </si>
  <si>
    <t>Coconut, Honey, Water, Cetyl Alcohol, Glycerin, Lemon, Shea Butter, Citric Acid</t>
  </si>
  <si>
    <t>B07PFNS9LX</t>
  </si>
  <si>
    <t>Softness, Frizz Control, Nourishment</t>
  </si>
  <si>
    <t>Dye Free</t>
  </si>
  <si>
    <t>Coconut, Honey, Water</t>
  </si>
  <si>
    <t>B0933PJLR3</t>
  </si>
  <si>
    <t>Nourishment, Shine, Anti-Hairfall/Hair Growth,</t>
  </si>
  <si>
    <t>SLS Free, Phthalate Free, Phthalate Free, Paraben Free</t>
  </si>
  <si>
    <t>Honey, Cocamidopropyl Betaine, Water, Panthenol, Phenoxyethanol, Ethylhexylglycerin, Amino Acids, Citric Acids</t>
  </si>
  <si>
    <t>B001QJKVZ8</t>
  </si>
  <si>
    <t>Thickening/Volumizing, Non Sticky, Hold, Strength</t>
  </si>
  <si>
    <t>Cetrimonium Chloride, Aqua,</t>
  </si>
  <si>
    <t>B002RS6KV6</t>
  </si>
  <si>
    <t>B077GZSYRS</t>
  </si>
  <si>
    <t>Pack of 3</t>
  </si>
  <si>
    <t>Frizz Control, Curl Enhancing, Shine, Moisturization / Hydration, Hold, Breakage Protection, Detangling</t>
  </si>
  <si>
    <t>Sulfate-Free, Color-Safe</t>
  </si>
  <si>
    <t>Silk, Coconut, Neem, Hibiscus</t>
  </si>
  <si>
    <t>B07HZCNZBT</t>
  </si>
  <si>
    <t>Thickening/Volumizing, Hold, Heat/UV Protection, Shine, Hold</t>
  </si>
  <si>
    <t>B003Y5FHAQ</t>
  </si>
  <si>
    <t>Curl Enhancing, Shine, Frizz Control</t>
  </si>
  <si>
    <t>Cocamidopropyl Betaine, Aqua, castor,</t>
  </si>
  <si>
    <t>B00JQNCIYI</t>
  </si>
  <si>
    <t>Thickening/Volumizing, Hold, Heat/UV Protection, Humidity Protection</t>
  </si>
  <si>
    <t>B00DHOROQ4</t>
  </si>
  <si>
    <t>Aqua, Panthenol, Castor, Ethylhexylglycerin, Glycerin, Stearyl Alcohol, Citric Acid</t>
  </si>
  <si>
    <t>B00LAXO5VG</t>
  </si>
  <si>
    <t>Thickening/Volumizing, Hold, Frizz Control,</t>
  </si>
  <si>
    <t>Oat, Almond, Acvocado, Argan</t>
  </si>
  <si>
    <t>B01BYKU536</t>
  </si>
  <si>
    <t>Curl Enhancing, Frizz Control, Heat/UV Protection</t>
  </si>
  <si>
    <t>Fragrance free, Paraben free, Vegan</t>
  </si>
  <si>
    <t>B07RJ22872</t>
  </si>
  <si>
    <t>Softness, Shine, Thickening/Volumizing</t>
  </si>
  <si>
    <t>B0178H2LK4</t>
  </si>
  <si>
    <t>Curl Enhancing, Lightweight, Frizz Control,</t>
  </si>
  <si>
    <t>Shea butter, Cocamidopropyl Betaine, Water, Panthenol, Cetrimonium Chloride</t>
  </si>
  <si>
    <t>B07H3GBS31</t>
  </si>
  <si>
    <t>Lightweight, Hold, Thickening/Volumizing,</t>
  </si>
  <si>
    <t>Gluten free, fragrance free, FormalDehyde Free, Oxybenzone Free, Triclosan Free, Triclocarban Free, Aluminium Free, Talc Free, Sulphates free, Paraben free, Phthalate Free, Mineral Oil free, Artificial Colorant Free, vegetarian, Cruelty Free</t>
  </si>
  <si>
    <t>Antioxidants, fatty acids, Water, Castor</t>
  </si>
  <si>
    <t>B01CTBEIRS</t>
  </si>
  <si>
    <t>Pack of 2</t>
  </si>
  <si>
    <t>Breakage Protection, No Residue, Smoothness, Detangles, Frizz Control, Shine, Moisturization / Hydration, Curl Enhancing</t>
  </si>
  <si>
    <t>Sulphates free, Paraben free, Phthalate Free, Mineral Oil free, Silicone Free, Mineral Oil free, Petrolatum free</t>
  </si>
  <si>
    <t>Coconut, Hibiscus, Neem, Silk,</t>
  </si>
  <si>
    <t>B08TB9NSHQ</t>
  </si>
  <si>
    <t>Hold, Curl Enhancing, Moisturization / Hydration</t>
  </si>
  <si>
    <t>Pomegranate, Honey, Apple, Aloe Vera, Shea Butter, Jojoba, Ethylhexylglycerin, Water, Panthenol, Citric Acid</t>
  </si>
  <si>
    <t>B07YBF3T59</t>
  </si>
  <si>
    <t>Nourishment, No Residue, Shine</t>
  </si>
  <si>
    <t>B07N6QS4BF</t>
  </si>
  <si>
    <t>B0051D9DWC</t>
  </si>
  <si>
    <t>B07DLYGHF5</t>
  </si>
  <si>
    <t>B099P7RKBV</t>
  </si>
  <si>
    <t>Hold, Curl Enhancing, Frizz Control, Moisturization / Hydration, Shine</t>
  </si>
  <si>
    <t>Alcohol free, fragrance free</t>
  </si>
  <si>
    <t>Ethylhexylglycerin, Water</t>
  </si>
  <si>
    <t>B001W9QIZY</t>
  </si>
  <si>
    <t>fragrance free</t>
  </si>
  <si>
    <t>Aqua, Triethanolamine,</t>
  </si>
  <si>
    <t>B00147QL8S</t>
  </si>
  <si>
    <t>Thickening/Volumizing, Humidity Protection, Shine, Lightweight</t>
  </si>
  <si>
    <t>Silicone Free, Fragrance Free, Alcohol Free</t>
  </si>
  <si>
    <t>Cocamidopropyl Betaine, Aqua</t>
  </si>
  <si>
    <t>B004C4BUGI</t>
  </si>
  <si>
    <t>Thickening/Volumizing, Humidity Protection, Shine, Moisturization / Hydration, Smoothness, Detangles</t>
  </si>
  <si>
    <t>Alcohol free, fragrance free, sulphate free, paraben free, salt free</t>
  </si>
  <si>
    <t>B0007CXWXI</t>
  </si>
  <si>
    <t>Shine, Thickening/Volumizing, Lightweight, Hold</t>
  </si>
  <si>
    <t>Honey, Aqua, Glycerin, Tocopherol, Soyabean, Citric Acid</t>
  </si>
  <si>
    <t>B0009VS7O6</t>
  </si>
  <si>
    <t>Hold, Fast Drying, Flake Control, Frizz Control, Humidity Protection</t>
  </si>
  <si>
    <t>B00DHONW8I</t>
  </si>
  <si>
    <t>Shine, Moisture Lock, Moisturization / Hydration, Frizz Cotnrol</t>
  </si>
  <si>
    <t>B08J4GB7YG</t>
  </si>
  <si>
    <t>Shine, Moisture, Thickening/Volumizing, Flake Control</t>
  </si>
  <si>
    <t>Silk</t>
  </si>
  <si>
    <t>B00J9PYDZ0</t>
  </si>
  <si>
    <t>Sulphate free, paraben free, gluten free, cruetly free, vegetarian,</t>
  </si>
  <si>
    <t>Aqua, Citric acid, castor</t>
  </si>
  <si>
    <t>B07MM68THK</t>
  </si>
  <si>
    <t>Coconut, Jojoba</t>
  </si>
  <si>
    <t>B01BG8PV4E</t>
  </si>
  <si>
    <t>Thickening/Volumizing, Hold, Heat/UV Protection, Hold, Shine, Restoration, Nourishment</t>
  </si>
  <si>
    <t>B007E9M67A</t>
  </si>
  <si>
    <t>Aqua, Citric Acid, Glycerin</t>
  </si>
  <si>
    <t>B077732ZF6</t>
  </si>
  <si>
    <t>Frizz Control, Moisturization / Hydration, Curl Enhancing</t>
  </si>
  <si>
    <t>Coconut, Shea Butter,</t>
  </si>
  <si>
    <t>B07TLL5SYV</t>
  </si>
  <si>
    <t>Thickening/Volumizing, Conditioning</t>
  </si>
  <si>
    <t>B08NV3HGMS</t>
  </si>
  <si>
    <t>Curl Enhancing, Long Lasting,</t>
  </si>
  <si>
    <t>Vegan, Cruetly Free, Paraben Free, Gluten Free, Sulphate Free, Vegan, Silicone Free, phthalates free, Alcohol Free</t>
  </si>
  <si>
    <t>Cocount, Argan</t>
  </si>
  <si>
    <t>B07QD2KWDN</t>
  </si>
  <si>
    <t>Shine, Hold, Humidity Protection, Frizz Control</t>
  </si>
  <si>
    <t>B0B6WQPCWR</t>
  </si>
  <si>
    <t>Moisturization / Hydration, Curl Enhancing, Frizz Control, Flakes Control, Lightweight</t>
  </si>
  <si>
    <t>Paraben Free, Residue Free</t>
  </si>
  <si>
    <t>Honey, Avocado, Flax</t>
  </si>
  <si>
    <t>B0117XPSUK</t>
  </si>
  <si>
    <t>Thickening/Volumizing, Heat/ UV Protection, Hold, Moisturization / Hydration</t>
  </si>
  <si>
    <t>B06XYSHCST</t>
  </si>
  <si>
    <t>Dye Free, Fragrance Free</t>
  </si>
  <si>
    <t>Babassu</t>
  </si>
  <si>
    <t>B000JEAYT4</t>
  </si>
  <si>
    <t>Frizz Control, Curl Enhancing</t>
  </si>
  <si>
    <t>B079F4YNMS</t>
  </si>
  <si>
    <t>Shine, Conditioning, Frizz Control, Detangling, Nourishment, Hold, Thickening/Volumizing, Softness</t>
  </si>
  <si>
    <t>Silk, Aloe Vera, Aqua, Ethylhexylglycerin, Citric Acid, Panthenol</t>
  </si>
  <si>
    <t>B073R1BX16</t>
  </si>
  <si>
    <t>B01CTCE8DG</t>
  </si>
  <si>
    <t>B002I9N0OY</t>
  </si>
  <si>
    <t>B07HHN1864</t>
  </si>
  <si>
    <t>B08P5XYLYZ</t>
  </si>
  <si>
    <t>B084SRGZLY</t>
  </si>
  <si>
    <t>B09HKWMQSD</t>
  </si>
  <si>
    <t>B0741GKYMS</t>
  </si>
  <si>
    <t>B098J83CGD</t>
  </si>
  <si>
    <t>B01A7QACAY</t>
  </si>
  <si>
    <t>B00GC4UI1E</t>
  </si>
  <si>
    <t>B003F6VJ0G</t>
  </si>
  <si>
    <t>B07MW557ZZ</t>
  </si>
  <si>
    <t>B082NDT1YJ</t>
  </si>
  <si>
    <t>B00SD8K4NE</t>
  </si>
  <si>
    <t>B07NSFFBFD</t>
  </si>
  <si>
    <t>B00GMOZ9N6</t>
  </si>
  <si>
    <t>B07J3NXV3W</t>
  </si>
  <si>
    <t>B08JVD3WG3</t>
  </si>
  <si>
    <t>B003AYEG8U</t>
  </si>
  <si>
    <t>B016AVH0HI</t>
  </si>
  <si>
    <t>B09LP5SGDG</t>
  </si>
  <si>
    <t>B01LBN986G</t>
  </si>
  <si>
    <t>B01DS7AH1S</t>
  </si>
  <si>
    <t>B01MQGSDQZ</t>
  </si>
  <si>
    <t>B0070B5SEK</t>
  </si>
  <si>
    <t>B09WDXPZY1</t>
  </si>
  <si>
    <t>B008074JOI</t>
  </si>
  <si>
    <t>B07BYDC94S</t>
  </si>
  <si>
    <t>B09J78FM1J</t>
  </si>
  <si>
    <t>B006OHM5T2</t>
  </si>
  <si>
    <t>B002RS6KQG</t>
  </si>
  <si>
    <t>B09V4W1P9F</t>
  </si>
  <si>
    <t>B086RLFM41</t>
  </si>
  <si>
    <t>B08GCLZ149</t>
  </si>
  <si>
    <t>B00BM1WDB0</t>
  </si>
  <si>
    <t>B002V7XKRK</t>
  </si>
  <si>
    <t>B017SASAPQ</t>
  </si>
  <si>
    <t>B07NFRL4M5</t>
  </si>
  <si>
    <t>B07V72TD6Z</t>
  </si>
  <si>
    <t>B003I2EL0C</t>
  </si>
  <si>
    <t>B07B9JLBBZ</t>
  </si>
  <si>
    <t>B003F6VJEM</t>
  </si>
  <si>
    <t>B07JGGS6QG</t>
  </si>
  <si>
    <t>B004801M82</t>
  </si>
  <si>
    <t>B00K0LUFIQ</t>
  </si>
  <si>
    <t>B006T8BYAM</t>
  </si>
  <si>
    <t>B091MJ3P9X</t>
  </si>
  <si>
    <t>B07M7XRF9Z</t>
  </si>
  <si>
    <t>B00JR90SDY</t>
  </si>
  <si>
    <t>B00IAANL4Y</t>
  </si>
  <si>
    <t>B08MBD47TX</t>
  </si>
  <si>
    <t>B078NCGWZ2</t>
  </si>
  <si>
    <t>B08MFP92JM</t>
  </si>
  <si>
    <t>B07H3CYSBT</t>
  </si>
  <si>
    <t>B07NFRMCFX</t>
  </si>
  <si>
    <t>B00KOA2A22</t>
  </si>
  <si>
    <t>B09DHB4GD7</t>
  </si>
  <si>
    <t>B0773QP7MV</t>
  </si>
  <si>
    <t>B08N7XN28F</t>
  </si>
  <si>
    <t>B075JG354F</t>
  </si>
  <si>
    <t>B07V5K6LCT</t>
  </si>
  <si>
    <t>B0872DG4K2</t>
  </si>
  <si>
    <t>B007AKQMYQ</t>
  </si>
  <si>
    <t>B01MT6HNG3</t>
  </si>
  <si>
    <t>B011Z9VHG0</t>
  </si>
  <si>
    <t>B07KKN7NY1</t>
  </si>
  <si>
    <t>B01DSSOHTK</t>
  </si>
  <si>
    <t>B06XDS1WV5</t>
  </si>
  <si>
    <t>B078YGG9YV</t>
  </si>
  <si>
    <t>B0118Q5I2Y</t>
  </si>
  <si>
    <t>B0002IKRMQ</t>
  </si>
  <si>
    <t>B07YL7ZC1C</t>
  </si>
  <si>
    <t>B079P8LP32</t>
  </si>
  <si>
    <t>B00ER4SYYY</t>
  </si>
  <si>
    <t>B09X43JK2D</t>
  </si>
  <si>
    <t>B01BVIOD6G</t>
  </si>
  <si>
    <t>B01695VXTQ</t>
  </si>
  <si>
    <t>B09SNYJZQR</t>
  </si>
  <si>
    <t>B0117XPZPI</t>
  </si>
  <si>
    <t>B0178H2LY0</t>
  </si>
  <si>
    <t>B01MF75F1B</t>
  </si>
  <si>
    <t>B07V24YN5L</t>
  </si>
  <si>
    <t>B07WDQJ6NX</t>
  </si>
  <si>
    <t>B07MW14FCH</t>
  </si>
  <si>
    <t>B07JF5VGP6</t>
  </si>
  <si>
    <t>B00X2YPP6U</t>
  </si>
  <si>
    <t>B07KCQG27N</t>
  </si>
  <si>
    <t>B07CRSK7MP</t>
  </si>
  <si>
    <t>B00D1XLWC8</t>
  </si>
  <si>
    <t>B016VKK9R6</t>
  </si>
  <si>
    <t>B003M0RDGY</t>
  </si>
  <si>
    <t>B00E4MKM44</t>
  </si>
  <si>
    <t>B099DTJ668</t>
  </si>
  <si>
    <t>B08N1CF7NM</t>
  </si>
  <si>
    <t>B09NPSTHR6</t>
  </si>
  <si>
    <t>B004OSXGVO</t>
  </si>
  <si>
    <t>B001ET789M</t>
  </si>
  <si>
    <t>B00AEI46GM</t>
  </si>
  <si>
    <t>B00TQ2NBO0</t>
  </si>
  <si>
    <t>B07RDMVS36</t>
  </si>
  <si>
    <t>B07SRSTSV5</t>
  </si>
  <si>
    <t>B000JHA9D2</t>
  </si>
  <si>
    <t>B00MQHR10C</t>
  </si>
  <si>
    <t>B091B63BKR</t>
  </si>
  <si>
    <t>B00Q923ZN2</t>
  </si>
  <si>
    <t>B07YB4ZDX2</t>
  </si>
  <si>
    <t>B07W6FXB76</t>
  </si>
  <si>
    <t>B002PA2LNC</t>
  </si>
  <si>
    <t>B01M10Q4OB</t>
  </si>
  <si>
    <t>B00SD8JJ8A</t>
  </si>
  <si>
    <t>B07KFSPR23</t>
  </si>
  <si>
    <t>B009Q4H7BQ</t>
  </si>
  <si>
    <t>B00V5WVHMW</t>
  </si>
  <si>
    <t>B07QGKRR2W</t>
  </si>
  <si>
    <t>B001AGKDD2</t>
  </si>
  <si>
    <t>B071HN7KK6</t>
  </si>
  <si>
    <t>B004SCNH38</t>
  </si>
  <si>
    <t>B0BLNMZR33</t>
  </si>
  <si>
    <t>B004AI31O0</t>
  </si>
  <si>
    <t>B0B4RQQ3BZ</t>
  </si>
  <si>
    <t>B00BVMA9H0</t>
  </si>
  <si>
    <t>B07CL29DC9</t>
  </si>
  <si>
    <t>B00BSE2Q1S</t>
  </si>
  <si>
    <t>B08QVTTQ3W</t>
  </si>
  <si>
    <t>B007QE0GQG</t>
  </si>
  <si>
    <t>B00UXELTQ2</t>
  </si>
  <si>
    <t>B00ILP0RUO</t>
  </si>
  <si>
    <t>B0B61WPD46</t>
  </si>
  <si>
    <t>B0BS1PD93M</t>
  </si>
  <si>
    <t>B07MW1K1VF</t>
  </si>
  <si>
    <t>B09J7HPGM8</t>
  </si>
  <si>
    <t>B00180ZWDQ</t>
  </si>
  <si>
    <t>B07JH2ZTPG</t>
  </si>
  <si>
    <t>B0013J8ARW</t>
  </si>
  <si>
    <t>B01EJ8T9UA</t>
  </si>
  <si>
    <t>B09VRXCSTV</t>
  </si>
  <si>
    <t>B08FK87MZT</t>
  </si>
  <si>
    <t>B088HHFDLT</t>
  </si>
  <si>
    <t>B07C89VC6H</t>
  </si>
  <si>
    <t>B084TR85V4</t>
  </si>
  <si>
    <t>B000NFEWN8</t>
  </si>
  <si>
    <t>B01L1OWXSK</t>
  </si>
  <si>
    <t>B0B4H9Q7JZ</t>
  </si>
  <si>
    <t>B01L4S9138</t>
  </si>
  <si>
    <t>B07P84H4L9</t>
  </si>
  <si>
    <t>B00MELIOTM</t>
  </si>
  <si>
    <t>B002QUX9S2</t>
  </si>
  <si>
    <t>B0BVWHS9S9</t>
  </si>
  <si>
    <t>B00EZWRSMW</t>
  </si>
  <si>
    <t>B09N6XMXS2</t>
  </si>
  <si>
    <t>B01MY72GYD</t>
  </si>
  <si>
    <t>B07J1J473X</t>
  </si>
  <si>
    <t>B01DYEZQO8</t>
  </si>
  <si>
    <t>B07YQCZBH8</t>
  </si>
  <si>
    <t>B09QKVZWHP</t>
  </si>
  <si>
    <t>B09W6D8YSC</t>
  </si>
  <si>
    <t>B07QCZKVTV</t>
  </si>
  <si>
    <t>B07BBG1ZWT</t>
  </si>
  <si>
    <t>B09X43FH5S</t>
  </si>
  <si>
    <t>B01HK6XXZU</t>
  </si>
  <si>
    <t>B0B4RSS1JY</t>
  </si>
  <si>
    <t>B07SZ2SXXN</t>
  </si>
  <si>
    <t>B002LMUMPS</t>
  </si>
  <si>
    <t>B01MQLSM1M</t>
  </si>
  <si>
    <t>B07G56QS1Y</t>
  </si>
  <si>
    <t>B0752WCBCJ</t>
  </si>
  <si>
    <t>B0BKN575GW</t>
  </si>
  <si>
    <t>B00AT5X34Q</t>
  </si>
  <si>
    <t>B077728S37</t>
  </si>
  <si>
    <t>B07FLGHCX1</t>
  </si>
  <si>
    <t>B004FET2QU</t>
  </si>
  <si>
    <t>B07RHVZSDZ</t>
  </si>
  <si>
    <t>B01EJ8TA86</t>
  </si>
  <si>
    <t>B01BG8QDIC</t>
  </si>
  <si>
    <t>B01N6F7DR8</t>
  </si>
  <si>
    <t>B0BYJQ4KY6</t>
  </si>
  <si>
    <t>B005P0UZOQ</t>
  </si>
  <si>
    <t>B085F6YH3D</t>
  </si>
  <si>
    <t>B01FRH3NHM</t>
  </si>
  <si>
    <t>B07Q872BW8</t>
  </si>
  <si>
    <t>B07GJFY6KR</t>
  </si>
  <si>
    <t>B001E12H0U</t>
  </si>
  <si>
    <t>B07YB4GWJF</t>
  </si>
  <si>
    <t>B009PIR9NE</t>
  </si>
  <si>
    <t>B003R8Q858</t>
  </si>
  <si>
    <t>B000NP7A28</t>
  </si>
  <si>
    <t>B001553RS6</t>
  </si>
  <si>
    <t>B000OOL7IG</t>
  </si>
  <si>
    <t>B0C3GH9TGY</t>
  </si>
  <si>
    <t>B00778LSX6</t>
  </si>
  <si>
    <t>B00BHIVHE2</t>
  </si>
  <si>
    <t>B07FKYBKLZ</t>
  </si>
  <si>
    <t>B00ILOVVTQ</t>
  </si>
  <si>
    <t>B0075CHQLW</t>
  </si>
  <si>
    <t>B002EDPUJC</t>
  </si>
  <si>
    <t>B0B61WLLX7</t>
  </si>
  <si>
    <t>B005IUGNN0</t>
  </si>
  <si>
    <t>B09P6C1DP3</t>
  </si>
  <si>
    <t>B0BVWHHSBQ</t>
  </si>
  <si>
    <t>B07NDNXMXJ</t>
  </si>
  <si>
    <t>B08TX6PH9Y</t>
  </si>
  <si>
    <t>B0792Q85L3</t>
  </si>
  <si>
    <t>B001S46QIM</t>
  </si>
  <si>
    <t>B08H5WD12P</t>
  </si>
  <si>
    <t>B07116PWV3</t>
  </si>
  <si>
    <t>B00MLKC4SI</t>
  </si>
  <si>
    <t>B01CTBEJA4</t>
  </si>
  <si>
    <t>B075RL4DLN</t>
  </si>
  <si>
    <t>B071Z7YRHJ</t>
  </si>
  <si>
    <t>B0019J4R6Y</t>
  </si>
  <si>
    <t>B00NFUB3HG</t>
  </si>
  <si>
    <t>B001DTWX66</t>
  </si>
  <si>
    <t>B00DMHLU3O</t>
  </si>
  <si>
    <t>B015KGVJLM</t>
  </si>
  <si>
    <t>B07RRQ5H65</t>
  </si>
  <si>
    <t>B01N3599U9</t>
  </si>
  <si>
    <t>B09X1NV8DH</t>
  </si>
  <si>
    <t>B0BGPCCW5H</t>
  </si>
  <si>
    <t>B07T7864KV</t>
  </si>
  <si>
    <t>B000O9L67S</t>
  </si>
  <si>
    <t>B0B1GC32MH</t>
  </si>
  <si>
    <t>B07KQ1RWVC</t>
  </si>
  <si>
    <t>B003UNV10M</t>
  </si>
  <si>
    <t>B09VMTHY8G</t>
  </si>
  <si>
    <t>B0BMTQ3V7P</t>
  </si>
  <si>
    <t>B0C5H2LRQ6</t>
  </si>
  <si>
    <t>B001V6WWNU</t>
  </si>
  <si>
    <t>B00GYLR3KO</t>
  </si>
  <si>
    <t>B07N6YLCD4</t>
  </si>
  <si>
    <t>Unit Sales</t>
  </si>
  <si>
    <t>Revenue</t>
  </si>
  <si>
    <t>Sun/UV Protection</t>
  </si>
  <si>
    <t>Nourishment</t>
  </si>
  <si>
    <t>Panthenol</t>
  </si>
  <si>
    <t>Heat Protection</t>
  </si>
  <si>
    <t>Gluten Free</t>
  </si>
  <si>
    <t>Hibiscus</t>
  </si>
  <si>
    <t>Petrolatum Free</t>
  </si>
  <si>
    <t>Carrot</t>
  </si>
  <si>
    <t>Breakage Protection</t>
  </si>
  <si>
    <t>Talcum Free</t>
  </si>
  <si>
    <t>Shea Oil</t>
  </si>
  <si>
    <t>Conditioning</t>
  </si>
  <si>
    <t>Formaldehyde Free</t>
  </si>
  <si>
    <t>Ethylhexylglycerin</t>
  </si>
  <si>
    <t>Smoothness</t>
  </si>
  <si>
    <t>Paraffin Free</t>
  </si>
  <si>
    <t>Flake Control</t>
  </si>
  <si>
    <t>Vegetarian</t>
  </si>
  <si>
    <t>Jojoba</t>
  </si>
  <si>
    <t>Long Lasting</t>
  </si>
  <si>
    <t>SLS Free</t>
  </si>
  <si>
    <t>Soothing</t>
  </si>
  <si>
    <t>Aluminium Free</t>
  </si>
  <si>
    <t>Olive</t>
  </si>
  <si>
    <t>Damage Protection</t>
  </si>
  <si>
    <t>Artificial Colorant Free</t>
  </si>
  <si>
    <t>Hygenic Packaging</t>
  </si>
  <si>
    <t>Oxybenzone Free</t>
  </si>
  <si>
    <t>Mango</t>
  </si>
  <si>
    <t>Anti-Hairfall/Hair Growth</t>
  </si>
  <si>
    <t>Triclocarban Free</t>
  </si>
  <si>
    <t>Avocado</t>
  </si>
  <si>
    <t>Detangling</t>
  </si>
  <si>
    <t>Triclosan Free</t>
  </si>
  <si>
    <t>Rose</t>
  </si>
  <si>
    <t>No Residue</t>
  </si>
  <si>
    <t>Salt Free</t>
  </si>
  <si>
    <t>Cetyl Alcohol</t>
  </si>
  <si>
    <t>Strength</t>
  </si>
  <si>
    <t>Phthalate Free</t>
  </si>
  <si>
    <t>Almond</t>
  </si>
  <si>
    <t>Moisture Lock</t>
  </si>
  <si>
    <t>Residue Free</t>
  </si>
  <si>
    <t>Cocamidopropyl Betaine</t>
  </si>
  <si>
    <t>Restoration</t>
  </si>
  <si>
    <t>Sweet Almond</t>
  </si>
  <si>
    <t>Papaya</t>
  </si>
  <si>
    <t>Amino Acids</t>
  </si>
  <si>
    <t>Cotton</t>
  </si>
  <si>
    <t>Menthol</t>
  </si>
  <si>
    <t>Mint/Peppermint</t>
  </si>
  <si>
    <t>Lemon</t>
  </si>
  <si>
    <t>Stearyl Alcohol</t>
  </si>
  <si>
    <t>Oat</t>
  </si>
  <si>
    <t>Antioxidants</t>
  </si>
  <si>
    <t>Fatty Acids</t>
  </si>
  <si>
    <t>Apple</t>
  </si>
  <si>
    <t>Pomegranate</t>
  </si>
  <si>
    <t>Triethanolamine</t>
  </si>
  <si>
    <t>Soyabean</t>
  </si>
  <si>
    <t>Tocopherol</t>
  </si>
  <si>
    <t>Cocount</t>
  </si>
  <si>
    <t>Flax</t>
  </si>
  <si>
    <t>Aqua</t>
  </si>
  <si>
    <t>Ingredient</t>
  </si>
  <si>
    <t>Count</t>
  </si>
  <si>
    <t>Averages</t>
  </si>
  <si>
    <t>Sum of Annual revenue(AED)</t>
  </si>
  <si>
    <t>Count of ASIN</t>
  </si>
  <si>
    <t>Sum of Annual revenue(AED)2</t>
  </si>
  <si>
    <t>Average of  Average Price</t>
  </si>
  <si>
    <t>Average of Average MRP</t>
  </si>
  <si>
    <t>Average of Average Discount %</t>
  </si>
  <si>
    <t>Average of Uniform Wt</t>
  </si>
  <si>
    <t>Average of price per ml/g</t>
  </si>
  <si>
    <t>Average of USD per ml/g (Price)</t>
  </si>
  <si>
    <t>Average of USD per ml (MRP)</t>
  </si>
  <si>
    <t>Wella</t>
  </si>
  <si>
    <t>sheamoisture</t>
  </si>
  <si>
    <t>Not Your Mother's</t>
  </si>
  <si>
    <t>cantu</t>
  </si>
  <si>
    <t>giovanni</t>
  </si>
  <si>
    <t>Maui Moisture</t>
  </si>
  <si>
    <t>Schwarzkopf</t>
  </si>
  <si>
    <t>gk hair</t>
  </si>
  <si>
    <t>john frieda</t>
  </si>
  <si>
    <t>kevin murphy</t>
  </si>
  <si>
    <t>umberto giannini</t>
  </si>
  <si>
    <t>Organic Root Stimulator</t>
  </si>
  <si>
    <t>Keune</t>
  </si>
  <si>
    <t>kerastase</t>
  </si>
  <si>
    <t>ogx</t>
  </si>
  <si>
    <t>Cake</t>
  </si>
  <si>
    <t>pilot</t>
  </si>
  <si>
    <t>Garnier</t>
  </si>
  <si>
    <t>others</t>
  </si>
  <si>
    <t>l'oreal professionnel</t>
  </si>
  <si>
    <t>SHEA MOISTURE</t>
  </si>
  <si>
    <t>Oribe</t>
  </si>
  <si>
    <t>Keranique</t>
  </si>
  <si>
    <t>african pride</t>
  </si>
  <si>
    <t>ors</t>
  </si>
  <si>
    <t>Camille Rose</t>
  </si>
  <si>
    <t>l'oreal paris</t>
  </si>
  <si>
    <t>TIGI</t>
  </si>
  <si>
    <t>Wella Pro</t>
  </si>
  <si>
    <t>crÃ¨me of nature</t>
  </si>
  <si>
    <t>amika</t>
  </si>
  <si>
    <t>Mielle Organics</t>
  </si>
  <si>
    <t>black professional line</t>
  </si>
  <si>
    <t>nivea</t>
  </si>
  <si>
    <t>Label</t>
  </si>
  <si>
    <t>kenra</t>
  </si>
  <si>
    <t>agadir</t>
  </si>
  <si>
    <t>aveda</t>
  </si>
  <si>
    <t>Wood</t>
  </si>
  <si>
    <t>The Doux</t>
  </si>
  <si>
    <t>Aussie</t>
  </si>
  <si>
    <t>Enliven</t>
  </si>
  <si>
    <t>HASK</t>
  </si>
  <si>
    <t>not you mother's</t>
  </si>
  <si>
    <t>Mielle</t>
  </si>
  <si>
    <t>thedoux</t>
  </si>
  <si>
    <t>Grand Total</t>
  </si>
  <si>
    <t>Wella Total</t>
  </si>
  <si>
    <t>sheamoisture Total</t>
  </si>
  <si>
    <t>Not Your Mother's Total</t>
  </si>
  <si>
    <t>cantu Total</t>
  </si>
  <si>
    <t>giovanni Total</t>
  </si>
  <si>
    <t>Maui Moisture Total</t>
  </si>
  <si>
    <t>Schwarzkopf Total</t>
  </si>
  <si>
    <t>gk hair Total</t>
  </si>
  <si>
    <t>john frieda Total</t>
  </si>
  <si>
    <t>kevin murphy Total</t>
  </si>
  <si>
    <t>umberto giannini Total</t>
  </si>
  <si>
    <t>Organic Root Stimulator Total</t>
  </si>
  <si>
    <t>Keune Total</t>
  </si>
  <si>
    <t>kerastase Total</t>
  </si>
  <si>
    <t>ogx Total</t>
  </si>
  <si>
    <t>Cake Total</t>
  </si>
  <si>
    <t>pilot Total</t>
  </si>
  <si>
    <t>Garnier Total</t>
  </si>
  <si>
    <t>others Total</t>
  </si>
  <si>
    <t>l'oreal professionnel Total</t>
  </si>
  <si>
    <t>SHEA MOISTURE Total</t>
  </si>
  <si>
    <t>Oribe Total</t>
  </si>
  <si>
    <t>Keranique Total</t>
  </si>
  <si>
    <t>african pride Total</t>
  </si>
  <si>
    <t>ors Total</t>
  </si>
  <si>
    <t>Camille Rose Total</t>
  </si>
  <si>
    <t>l'oreal paris Total</t>
  </si>
  <si>
    <t>TIGI Total</t>
  </si>
  <si>
    <t>Wella Pro Total</t>
  </si>
  <si>
    <t>crÃ¨me of nature Total</t>
  </si>
  <si>
    <t>amika Total</t>
  </si>
  <si>
    <t>Mielle Organics Total</t>
  </si>
  <si>
    <t>black professional line Total</t>
  </si>
  <si>
    <t>nivea Total</t>
  </si>
  <si>
    <t>Label Total</t>
  </si>
  <si>
    <t>kenra Total</t>
  </si>
  <si>
    <t>agadir Total</t>
  </si>
  <si>
    <t>aveda Total</t>
  </si>
  <si>
    <t>Wood Total</t>
  </si>
  <si>
    <t>The Doux Total</t>
  </si>
  <si>
    <t>Aussie Total</t>
  </si>
  <si>
    <t>Enliven Total</t>
  </si>
  <si>
    <t>HASK Total</t>
  </si>
  <si>
    <t>not you mother's Total</t>
  </si>
  <si>
    <t>Mielle Total</t>
  </si>
  <si>
    <t>thedoux Total</t>
  </si>
  <si>
    <t>Sum of Annual  Sales(Units)</t>
  </si>
  <si>
    <t>100 to 150</t>
  </si>
  <si>
    <t>15 to 20</t>
  </si>
  <si>
    <t>20 to 30</t>
  </si>
  <si>
    <t>150 to 200</t>
  </si>
  <si>
    <t>30 to 40</t>
  </si>
  <si>
    <t>40 to 50</t>
  </si>
  <si>
    <t>200 to 250</t>
  </si>
  <si>
    <t>50 to 75</t>
  </si>
  <si>
    <t>75 to 100</t>
  </si>
  <si>
    <t>0% to 2%</t>
  </si>
  <si>
    <t>No Discount</t>
  </si>
  <si>
    <t>10% to 15%</t>
  </si>
  <si>
    <t>15% to 20%</t>
  </si>
  <si>
    <t>2% to 4%</t>
  </si>
  <si>
    <t>4% to 6%</t>
  </si>
  <si>
    <t>20% to 25%</t>
  </si>
  <si>
    <t>6% to 8%</t>
  </si>
  <si>
    <t>25% to 30%</t>
  </si>
  <si>
    <t>8% to 10%</t>
  </si>
  <si>
    <t>30% to 40%</t>
  </si>
  <si>
    <t>Weight Band</t>
  </si>
  <si>
    <t>10 to 15</t>
  </si>
  <si>
    <t>2 to 4</t>
  </si>
  <si>
    <t>4 to 6</t>
  </si>
  <si>
    <t>6 to 8</t>
  </si>
  <si>
    <t>25 to 30</t>
  </si>
  <si>
    <t>8 to 10</t>
  </si>
  <si>
    <t>20 to 25</t>
  </si>
  <si>
    <t>0.05 to 0.1</t>
  </si>
  <si>
    <t>0.1 to 0.2</t>
  </si>
  <si>
    <t>0.2 to 0.3</t>
  </si>
  <si>
    <t>0.3 to 0.4</t>
  </si>
  <si>
    <t>0.4 to 0.5</t>
  </si>
  <si>
    <t>0.5 to 0.75</t>
  </si>
  <si>
    <t>0.75 to 1</t>
  </si>
  <si>
    <t>1 to 2</t>
  </si>
  <si>
    <t>#N/A</t>
  </si>
  <si>
    <t>USD per ml Band</t>
  </si>
  <si>
    <t>MRP/ml</t>
  </si>
  <si>
    <t>Price/ml</t>
  </si>
  <si>
    <t>0 to 0.05</t>
  </si>
  <si>
    <t>AE</t>
  </si>
  <si>
    <t>Hair Mousses</t>
  </si>
  <si>
    <t>www.amazon.ae/dp/B07QD2L6BC</t>
  </si>
  <si>
    <t>Not Your Mother's Curl Talk Curl Activating Mousse - 7 oz Not Your Mother's Curl Talk Curl Activating Mousse - 7 oz</t>
  </si>
  <si>
    <t>Yes</t>
  </si>
  <si>
    <t>www.amazon.ae/dp/B00F9H0IKQ</t>
  </si>
  <si>
    <t>SHEA MOISTURE Sheamoisture Coconut &amp; Hibiscus Frizz-free Curl Mousse - 7.5 Fl Oz, 7.5 Oz (290612 )</t>
  </si>
  <si>
    <t>www.amazon.ae/dp/B0178H2MFS</t>
  </si>
  <si>
    <t>Cantu Shea Butter For Natural Hair Wave Whip Curling MoUSse, 8.4Oz (248Ml)</t>
  </si>
  <si>
    <t>www.amazon.ae/dp/B08LZ2R5MM</t>
  </si>
  <si>
    <t>Maui Moisture Flexible Hold + Coconut Milk Curl Foam Mousse, for Curly Hair Styling, No Drying Alcohols, Parabens or Silicone, 8.5oz Maui Moisture Flexible Hold + Coconut Milk Curl Foam Mousse, for Curly Hair Styling, No Drying Alcohols, Parabens or Silicone, 8.5oz</t>
  </si>
  <si>
    <t>SheaMoisture</t>
  </si>
  <si>
    <t>www.amazon.ae/dp/B07NQCBRK3</t>
  </si>
  <si>
    <t>SheaMoisture  Curl   Mousse  for Frizz Control Coconut and Hibiscus with Shea Butter 7.5 oz</t>
  </si>
  <si>
    <t>www.amazon.ae/dp/B01M2ZXXL6</t>
  </si>
  <si>
    <t>GK HAIR Global Keratin Volumizing Hair Styling  Mousse  (8.5 Fl Oz/250ml) -Enhances Curls Added Volume with Medium Hold &amp; Boost Shine Moisturizing Blow Dry Frizz Control  Foam  for All Hair Types -Unisex</t>
  </si>
  <si>
    <t>www.amazon.ae/dp/B07P2CCKQG</t>
  </si>
  <si>
    <t>Wella's Wellaflex 2Nd Day Volume Mousse,Extra Strong Hold- 200 ml</t>
  </si>
  <si>
    <t>www.amazon.ae/dp/B07VGQPP32</t>
  </si>
  <si>
    <t>Wella New Wave Curls &amp; Waves Mousse - 200ml</t>
  </si>
  <si>
    <t>www.amazon.ae/dp/B004K033ZK</t>
  </si>
  <si>
    <t>KEVIN MURPHY Body Builder Volumising  Mousse , 12 Ounce</t>
  </si>
  <si>
    <t>www.amazon.ae/dp/B06VSMMF7D</t>
  </si>
  <si>
    <t>Umberto Giannini Curl Whip Curl Activating Mousse, Vegan &amp; Cruelty Free Frizz Solution Mousse for Curly or Wavy Hair</t>
  </si>
  <si>
    <t>www.amazon.ae/dp/B07VDJC4V7</t>
  </si>
  <si>
    <t>Wella New Wave Smoothing  Mousse  - 200ml</t>
  </si>
  <si>
    <t>www.amazon.ae/dp/B00449Q4SU</t>
  </si>
  <si>
    <t>ORS Olive Oil Hold &amp; Shine Wrap/Set Mousse ORS Olive Oil Hold &amp; Shine Wrap/Set Mousse</t>
  </si>
  <si>
    <t>www.amazon.ae/dp/B00FYD32HG</t>
  </si>
  <si>
    <t>GIOVANNI 2chic Ultra-Volume Foam Styling  Mousse , 7 oz. - Daily  Volumizing  Formula with Papaya &amp; Tangerine Butter, Promotes Weightless Control for  Fine  Limp  Thin   Hair , No Parabens, Color Safe</t>
  </si>
  <si>
    <t>www.amazon.ae/dp/B006OHM1M8</t>
  </si>
  <si>
    <t>John Frieda Frizz Ease Curl Reviver  Mousse , Enhances Curls, Soft Flexible Hold,  Mousse  for Curly or Frizzy  Hair , 7.2 Ounces, Alcohol-Free</t>
  </si>
  <si>
    <t>www.amazon.ae/dp/B00138KV20</t>
  </si>
  <si>
    <t>WELLAFLEX FLEXIBLE EXTRA STRONG HOLD  MOUSSE</t>
  </si>
  <si>
    <t>www.amazon.ae/dp/B0046M0OVI</t>
  </si>
  <si>
    <t>GOT 2 B SEXY VOLUME MOUSSE 250ML</t>
  </si>
  <si>
    <t>www.amazon.ae/dp/B07PFY5KNL</t>
  </si>
  <si>
    <t>Cake Beauty Whipped Curl Defining &amp;  Volumizing   Mousse  â€“ Aloe Vera &amp; Vitamin E for Flexible Hold - Vegan No Heat Curls  Mousse  for Wavy &amp; Curly  Hair  - Sulfate &amp; Cruelty Free  Hair  Products For Women</t>
  </si>
  <si>
    <t>www.amazon.ae/dp/B0BCZBNKNY</t>
  </si>
  <si>
    <t>HD Life Mousse Volume &amp; Shine 300 ml Creamy mousse, Vegan formula, Extra shine, Volume, Frizz control Mousse - Made in Italy HD Life Mousse Volume &amp; Shine 300 ml Creamy mousse, Vegan formula, Extra shine, Volume, Frizz control Mousse - Made in Italy</t>
  </si>
  <si>
    <t>www.amazon.ae/dp/B000TG63EW</t>
  </si>
  <si>
    <t>Coconut Oil and Shea Wrap Me Foaming Curl Mousse by Lotta Body, Creates Soft Wraps, Hair Mousse for Curly Hair, Defines Curls, Anti Frizz, 7 Fl Oz Coconut Oil and Shea Wrap Me Foaming Curl Mousse by Lotta Body, Creates Soft Wraps, Hair Mousse for Curly Hair, Defines Curls, Anti Frizz, 7 Fl Oz</t>
  </si>
  <si>
    <t>www.amazon.ae/dp/B01L4MSZ36</t>
  </si>
  <si>
    <t>WELLAFLEX CURLS &amp; WAVES STRONG HOLD  MOUSSE</t>
  </si>
  <si>
    <t>www.amazon.ae/dp/B07RL8Z98T</t>
  </si>
  <si>
    <t>Keune - Style Strong Mousse - Volumizing Mousse - 200ml</t>
  </si>
  <si>
    <t>www.amazon.ae/dp/B00T6FNWLY</t>
  </si>
  <si>
    <t>Garnier Fructis Style Mega Full Thickening Lotion, 5.0 Oz, 1 Count (Packaging May Vary)</t>
  </si>
  <si>
    <t>www.amazon.ae/dp/B00UXOXJ10</t>
  </si>
  <si>
    <t>KERASTASE Densifique Mousse Fluid Ounce, Multicolor, 5.1 Fl Oz</t>
  </si>
  <si>
    <t>www.amazon.ae/dp/B07HZFYJ43</t>
  </si>
  <si>
    <t>Wella Pro Professionals Eimi Extra Volume Strong Hold Heat Protection Hair Styling Mousse For Body 75ml, White</t>
  </si>
  <si>
    <t>www.amazon.ae/dp/B00CRJWIIE</t>
  </si>
  <si>
    <t>Keranique Thickening &amp; Texturizing  Mousse , 3.4 Fl Oz â€“ Instant Volume, Thickness and Body, Leaving Hair with Smooth and Soft Touch | Strengthens Hair Shaft and Protects Against Breakage</t>
  </si>
  <si>
    <t>Giovanni</t>
  </si>
  <si>
    <t>www.amazon.ae/dp/B00066D618</t>
  </si>
  <si>
    <t>Giovanni Cosmetics, Inc. Natural Mousse 207ml, Air-Turbo, 207 ml (Pack of 1)</t>
  </si>
  <si>
    <t>www.amazon.ae/dp/B07T6BD8FW</t>
  </si>
  <si>
    <t>African Pride Moisture Miracle Soft &amp; Smooth Curl  MoUSse  8.5Oz Rose Water And Organ Oil</t>
  </si>
  <si>
    <t>www.amazon.ae/dp/B004FGA172</t>
  </si>
  <si>
    <t>Wella Wellaflex Flexible Ultra Strong Hold Hair Mousse 200 ml</t>
  </si>
  <si>
    <t>www.amazon.ae/dp/B018IVSRLQ</t>
  </si>
  <si>
    <t>Ors Mousse Wrap/ Set 7oz (2 Pack) by Organic Root (ORS) Ors Mousse Wrap/ Set 7oz (2 Pack) by Organic Root (ORS)</t>
  </si>
  <si>
    <t>www.amazon.ae/dp/B0128QFRD8</t>
  </si>
  <si>
    <t>OGX Coconut Curls  Hair  Butter 6.6 oz, 187 G</t>
  </si>
  <si>
    <t>www.amazon.ae/dp/B07PFNS9LX</t>
  </si>
  <si>
    <t>L'Oreal Professionnel Full Volume Extra | For All Hair Types | Styling Mousse | Provides Strong Hold | 8.454 Fl. Oz.</t>
  </si>
  <si>
    <t>www.amazon.ae/dp/B0933PJLR3</t>
  </si>
  <si>
    <t>Camille Rose Spiked Honey Mousse 4-in-1 Hair Styler to Define Curls and Hold Styles Into Place while Nourishing and Adding Shine | With Honey and Nettle Root</t>
  </si>
  <si>
    <t>www.amazon.ae/dp/B001QJKVZ8</t>
  </si>
  <si>
    <t>L'Oreal Elvive Stylise Extra Volume Firm Styling Mousse (200ml)</t>
  </si>
  <si>
    <t>www.amazon.ae/dp/B002RS6KV6</t>
  </si>
  <si>
    <t>Tigi Bed Head Foxy Curls Mousse, 250ml Tigi Bed Head Foxy Curls Mousse, 250ml</t>
  </si>
  <si>
    <t>www.amazon.ae/dp/B077GZSYRS</t>
  </si>
  <si>
    <t>Shea   Moisture  Coconut and Hibiscus Combination Pack - Daily  Moisture  Mist, 8 Ounce | Frizz-Free  Curl  Mousse, 7.5 Ounce |  Curl   Enhancing   Smoothie , 12 Ounce</t>
  </si>
  <si>
    <t>www.amazon.ae/dp/B07HZCNZBT</t>
  </si>
  <si>
    <t>EIMI Wella Professionals Extra Volume Mousse With Strong Hold and Perfect Body 300ml</t>
  </si>
  <si>
    <t>www.amazon.ae/dp/B003Y5FHAQ</t>
  </si>
  <si>
    <t>Argan Oil Foaming Mousse by Creme of Nature, Style &amp; Shine, Creates Soft Wraps, Defines Curls, Prevents Frizz &amp; Adds Exotic Shine, 7 Fl Oz Argan Oil Foaming Mousse by Creme of Nature, Style &amp; Shine, Creates Soft Wraps, Defines Curls, Prevents Frizz &amp; Adds Exotic Shine, 7 Fl Oz</t>
  </si>
  <si>
    <t>KERASTASE</t>
  </si>
  <si>
    <t>www.amazon.ae/dp/B00JQNCIYI</t>
  </si>
  <si>
    <t>KERASTASE  Mousse  Bouffante  Hair   Mousse  | Volumizing and Bodying Styling Product | Strong Hold | Heat Protectant | With Vitamins | For All  Hair  Types | 150ml</t>
  </si>
  <si>
    <t>www.amazon.ae/dp/B00DHOROQ4</t>
  </si>
  <si>
    <t>Oribe Grandiose Hair Plumping Mousse, 5.8 Ounce Oribe Grandiose Hair Plumping Mousse, 5.8 Ounce</t>
  </si>
  <si>
    <t>www.amazon.ae/dp/B00LAXO5VG</t>
  </si>
  <si>
    <t>OGX Renewing + Argan Oil of Morocco Voluminous Mousse, 8 Ounce</t>
  </si>
  <si>
    <t>schwarzkopf</t>
  </si>
  <si>
    <t>www.amazon.ae/dp/B01BYKU536</t>
  </si>
  <si>
    <t>Schwarzkopf Got2b Twisted Curling Mousse - 250ml Schwarzkopf Got2b Twisted Curling Mousse - 250ml</t>
  </si>
  <si>
    <t>www.amazon.ae/dp/B07RJ22872</t>
  </si>
  <si>
    <t>Keune - Style Soft Mousse - Volumizing Mousse - 200ml</t>
  </si>
  <si>
    <t>www.amazon.ae/dp/B0178H2LK4</t>
  </si>
  <si>
    <t>Cantu Wave Whip Curling Mousse with Shea Butter for Natural Hair, 8.4 oz (Packaging May Vary) Cantu Wave Whip Curling Mousse with Shea Butter for Natural Hair, 8.4 oz (Packaging May Vary)</t>
  </si>
  <si>
    <t>www.amazon.ae/dp/B07H3GBS31</t>
  </si>
  <si>
    <t>amika plus size perfect body mousse amika plus size perfect body mousse</t>
  </si>
  <si>
    <t>shea moisture</t>
  </si>
  <si>
    <t>www.amazon.ae/dp/B01CTBEIRS</t>
  </si>
  <si>
    <t>SheaMoisture  Curly   Hair  Products, Coconut &amp; Hibiscus Curl  Mousse , Frizz Free  Hair  with Silk Protein &amp; Neem Oil, Pack of 2-7.5 Oz Each</t>
  </si>
  <si>
    <t>www.amazon.ae/dp/B08TB9NSHQ</t>
  </si>
  <si>
    <t>Mielle Pomegranate &amp; Honey Curl Defining  Mousse  w/hold</t>
  </si>
  <si>
    <t>www.amazon.ae/dp/B07YBF3T59</t>
  </si>
  <si>
    <t>Lâ€™OrÃ©al Professionnel Tecni Art Spiral Queen Nourishing Mousse 200ml</t>
  </si>
  <si>
    <t>www.amazon.ae/dp/B07N6QS4BF</t>
  </si>
  <si>
    <t>Black  Mousse  Ultra Strong 400 ml</t>
  </si>
  <si>
    <t>www.amazon.ae/dp/B0051D9DWC</t>
  </si>
  <si>
    <t>NIVEA Volume  Mousse   Hair  Care, 150 g</t>
  </si>
  <si>
    <t>gm</t>
  </si>
  <si>
    <t>www.amazon.ae/dp/B07DLYGHF5</t>
  </si>
  <si>
    <t>Schwarzkopf Osis Fab Foam Classic Hold Mousse, Medium Control - 200ml Schwarzkopf Osis Fab Foam Classic Hold Mousse, Medium Control - 200ml</t>
  </si>
  <si>
    <t>www.amazon.ae/dp/B099P7RKBV</t>
  </si>
  <si>
    <t>John Frieda Frizz Ease Curly Hair Reviver Mousse Enhances Curls, a Soft Flexible Hold for Curly or Frizzy Hair, Alcohol-Free, 7.2 oz (Pack of 2)</t>
  </si>
  <si>
    <t>www.amazon.ae/dp/B001W9QIZY</t>
  </si>
  <si>
    <t>Volume  Mousse  200ml</t>
  </si>
  <si>
    <t>www.amazon.ae/dp/B00147QL8S</t>
  </si>
  <si>
    <t>Kenra Volume Mousse Extra 17 | Firm Hold Mousse | All Hair Types Kenra Volume Mousse Extra 17 | Firm Hold Mousse | All Hair Types</t>
  </si>
  <si>
    <t>www.amazon.ae/dp/B004C4BUGI</t>
  </si>
  <si>
    <t>Agadir Argan Oil Volumizing Styling Mousse 8.5 Oz Agadir Argan Oil Volumizing Styling Mousse 8.5 Oz</t>
  </si>
  <si>
    <t>www.amazon.ae/dp/B0007CXWXI</t>
  </si>
  <si>
    <t>Aveda Phomollient Styling Foam (200Ml) [Personal Care]</t>
  </si>
  <si>
    <t>www.amazon.ae/dp/B0009VS7O6</t>
  </si>
  <si>
    <t>Fantasia Liquid Mousse Spritz Super Hold, 12 Fl Oz</t>
  </si>
  <si>
    <t>www.amazon.ae/dp/B00DHONW8I</t>
  </si>
  <si>
    <t>Oribe Curl Shaping Mousse , 5.7 Fl Oz (Pack of 1) Oribe Curl Shaping Mousse , 5.7 Fl Oz (Pack of 1)</t>
  </si>
  <si>
    <t>www.amazon.ae/dp/B08J4GB7YG</t>
  </si>
  <si>
    <t>The Doux Mousse Define Texture Foam 7 Oz. The Doux Mousse Define Texture Foam 7 Oz.</t>
  </si>
  <si>
    <t>ORIBE</t>
  </si>
  <si>
    <t>www.amazon.ae/dp/B00J9PYDZ0</t>
  </si>
  <si>
    <t>Oribe Grandiose Hair Plumping  Mousse , 2.5 oz</t>
  </si>
  <si>
    <t>www.amazon.ae/dp/B07MM68THK</t>
  </si>
  <si>
    <t>Aussie Miracle Curls Mousse, 6oz (Maximum Hold)</t>
  </si>
  <si>
    <t>www.amazon.ae/dp/B01BG8PV4E</t>
  </si>
  <si>
    <t>Wella Professionals EIMI Extra Volume Strong Hold Volumizing Hair Mousse | 300 ml | Hair Volumizer with Heat Protection &amp; Shine</t>
  </si>
  <si>
    <t>www.amazon.ae/dp/B007E9M67A</t>
  </si>
  <si>
    <t>Enliven Pro V Hair Mousse - 300 ml, white, Unscented Enliven Pro V Hair Mousse - 300 ml, white, Unscented</t>
  </si>
  <si>
    <t>www.amazon.ae/dp/B077732ZF6</t>
  </si>
  <si>
    <t>Ogx Coconut Curls Decadent Creamy Mousse 7.9 Ounce (2 Pack)</t>
  </si>
  <si>
    <t>keune</t>
  </si>
  <si>
    <t>www.amazon.ae/dp/B07TLL5SYV</t>
  </si>
  <si>
    <t>Keune - Style Strong Mousse - Volumizing Mousse - Dramatic Volume, Conditions Hair with UV Filter Formula - 500ML</t>
  </si>
  <si>
    <t>www.amazon.ae/dp/B08NV3HGMS</t>
  </si>
  <si>
    <t>Curl Care COCONUT &amp; ARGAN OIL</t>
  </si>
  <si>
    <t>www.amazon.ae/dp/B07QD2KWDN</t>
  </si>
  <si>
    <t>Not Your Mother's Not Your Mothers Curl Talk Curl Activating Mousse 7 Ounce (2 Pack)</t>
  </si>
  <si>
    <t>www.amazon.ae/dp/B0B6WQPCWR</t>
  </si>
  <si>
    <t>CANTU Avocado Hydrating Styling Mousse 248ml, Clear (packaging may vary)</t>
  </si>
  <si>
    <t>www.amazon.ae/dp/B0117XPSUK</t>
  </si>
  <si>
    <t>Wella Professionals Eimi Natural Volume Mousse per Dare Volume - 300 ml</t>
  </si>
  <si>
    <t>www.amazon.ae/dp/B06XYSHCST</t>
  </si>
  <si>
    <t>Mielle Organics Brazilian Curly Cocktail Curl  Mousse  7.5oz"Pack of 2"</t>
  </si>
  <si>
    <t>www.amazon.ae/dp/B000JEAYT4</t>
  </si>
  <si>
    <t>Garnier Fructis Style Curl Construct Creation Mousse, 6.8 Oz, 1 Count (Packaging May Vary)</t>
  </si>
  <si>
    <t>www.amazon.ae/dp/B079F4YNMS</t>
  </si>
  <si>
    <t>The Doux Mousse Def Texture Foam, 7 fl oz The Doux Mousse Def Texture Foam, 7 fl oz</t>
  </si>
  <si>
    <t>tigi bed head</t>
  </si>
  <si>
    <t>www.amazon.ae/dp/B073R1BX16</t>
  </si>
  <si>
    <t>Bed Head by Tigi Foxy Curls Extreme Curl Mousse for Curl Definition, 250 ml</t>
  </si>
  <si>
    <t>No</t>
  </si>
  <si>
    <t>www.amazon.ae/dp/B01CTCE8DG</t>
  </si>
  <si>
    <t>Shea Moisture Coconut &amp; Hibiscus Curl Enhancing Smoothie 12 Oz, Pack of 3</t>
  </si>
  <si>
    <t>www.amazon.ae/dp/B002I9N0OY</t>
  </si>
  <si>
    <t>Schwarzkopf Osis Plus Grip Strong Mousse Grip, Number 4, 200 ml</t>
  </si>
  <si>
    <t>www.amazon.ae/dp/B07HHN1864</t>
  </si>
  <si>
    <t>OUIDAD Vitalcurl+ Soft Defining Mousse, 5.7 oz (Pack of 1) OUIDAD Vitalcurl+ Soft Defining Mousse, 5.7 oz (Pack of 1)</t>
  </si>
  <si>
    <t>www.amazon.ae/dp/B08P5XYLYZ</t>
  </si>
  <si>
    <t>SheaMoisture  Mousse  for Curly Hair, Wig or Weave, Tea Tree and Borage Seed Oil, Paraben-free Styling  Mousse , 7.5 Ounce</t>
  </si>
  <si>
    <t>tgin</t>
  </si>
  <si>
    <t>www.amazon.ae/dp/B084SRGZLY</t>
  </si>
  <si>
    <t>tgin Rose Water Defining  Mousse  for Natural hair - Curls - Waves - Low Porosity Hair - Fine hair 8oz</t>
  </si>
  <si>
    <t>Tresemme</t>
  </si>
  <si>
    <t>www.amazon.ae/dp/B09HKWMQSD</t>
  </si>
  <si>
    <t>TRESemmÃ©  Mousse  Tres Extra Hold, Extra Firm Control  Mousse , Frizz Control with Flexible Feel, Hair Styling  Mousse , Styling Foam for All Hair Types, Humidity Resistant, 2 pack - 10.5 oz each</t>
  </si>
  <si>
    <t>herbal essences</t>
  </si>
  <si>
    <t>www.amazon.ae/dp/B0741GKYMS</t>
  </si>
  <si>
    <t>Herbal Essences  Mousse  6.8 Ounce Totally Twisted  Curl  Boosting (201ml) (Pack of 2)</t>
  </si>
  <si>
    <t>www.amazon.ae/dp/B098J83CGD</t>
  </si>
  <si>
    <t>TRESemmÃ© Extra Hold Hair  Mousse  Pack of 6 For 24H Touchable Hold &amp; Volume with Pro Lock Tech 10.5 oz</t>
  </si>
  <si>
    <t>r+co</t>
  </si>
  <si>
    <t>www.amazon.ae/dp/B01A7QACAY</t>
  </si>
  <si>
    <t>R+Co Chiffon Styling  Mousse  | Shapeable Body + Volume + Shine | Vegan + Cruelty-Free | 5.6 Oz</t>
  </si>
  <si>
    <t>www.amazon.ae/dp/B00GC4UI1E</t>
  </si>
  <si>
    <t>Wella SP Men Pigment Black  Mousse</t>
  </si>
  <si>
    <t>pantene</t>
  </si>
  <si>
    <t>www.amazon.ae/dp/B003F6VJ0G</t>
  </si>
  <si>
    <t>Pantene Pro-V Style Series Volume Body Boosting Mousse, 6.60 oz (Pack of 3)</t>
  </si>
  <si>
    <t>label m</t>
  </si>
  <si>
    <t>www.amazon.ae/dp/B07MW557ZZ</t>
  </si>
  <si>
    <t>LABEL M Curl Define Souffle, 120 millilitre</t>
  </si>
  <si>
    <t>GOT 2B</t>
  </si>
  <si>
    <t>www.amazon.ae/dp/B082NDT1YJ</t>
  </si>
  <si>
    <t>Got2b Volumaniac Bodifying Hair Mousse, 8 oz Got2b Volumaniac Bodifying Hair Mousse, 8 oz</t>
  </si>
  <si>
    <t>www.amazon.ae/dp/B00SD8K4NE</t>
  </si>
  <si>
    <t>TRESemmÃ© Flawless Curls Moisturizing  Mousse  Extra Hold Flawless Curls Styling  Mousse  10.5 oz</t>
  </si>
  <si>
    <t>thank god it's natural</t>
  </si>
  <si>
    <t>www.amazon.ae/dp/B07NSFFBFD</t>
  </si>
  <si>
    <t>tgin Honey Whip Hydrating Mousse For Natural Hair - Dry Hair - Curly Hair - Damaged Hair - 8 Oz tgin Honey Whip Hydrating Mousse For Natural Hair - Dry Hair - Curly Hair - Damaged Hair - 8 Oz</t>
  </si>
  <si>
    <t>ORS</t>
  </si>
  <si>
    <t>www.amazon.ae/dp/B00GMOZ9N6</t>
  </si>
  <si>
    <t>Ors Olive Oil Mousse Wrap / Set 7 Ounce (207ml) (3 Pack)</t>
  </si>
  <si>
    <t>www.amazon.ae/dp/B07J3NXV3W</t>
  </si>
  <si>
    <t>Erborian Double Mousse Cleansing Foam - 145 ml, White</t>
  </si>
  <si>
    <t>tricovel</t>
  </si>
  <si>
    <t>www.amazon.ae/dp/B08JVD3WG3</t>
  </si>
  <si>
    <t>Tricovel Anti Dandruff Hair Mousse, 70 ml</t>
  </si>
  <si>
    <t>www.amazon.ae/dp/B003AYEG8U</t>
  </si>
  <si>
    <t>Herbal Essences Hair Mousse 6.8 Oz, Pack of 3</t>
  </si>
  <si>
    <t>www.amazon.ae/dp/B016AVH0HI</t>
  </si>
  <si>
    <t>Wella EIMI Root Shoot Mousse, For a Precise Root Lift, Added Volume, And A Light Hold, 6.8 oz</t>
  </si>
  <si>
    <t>www.amazon.ae/dp/B09LP5SGDG</t>
  </si>
  <si>
    <t>AVEDA Invati Advanced Thickening Foam for fullness and all day volume 5oz / 150ml (hair mousse)</t>
  </si>
  <si>
    <t>devacurl</t>
  </si>
  <si>
    <t>www.amazon.ae/dp/B01LBN986G</t>
  </si>
  <si>
    <t>DevaCurl Frizz-Free Volumizing Foam 7.5 oz</t>
  </si>
  <si>
    <t>Big Sexy Hair</t>
  </si>
  <si>
    <t>www.amazon.ae/dp/B01DS7AH1S</t>
  </si>
  <si>
    <t>Big Sexy Hair Root Pump Plus 470ml</t>
  </si>
  <si>
    <t>SO COZY</t>
  </si>
  <si>
    <t>www.amazon.ae/dp/B01MQGSDQZ</t>
  </si>
  <si>
    <t>So Cozy Sensitive Styling Natural Foam for Kids 177 ml</t>
  </si>
  <si>
    <t>www.amazon.ae/dp/B0070B5SEK</t>
  </si>
  <si>
    <t>Wella System Professional Men Gradual Tone Black 60ml - pigments in mousse</t>
  </si>
  <si>
    <t>keeps</t>
  </si>
  <si>
    <t>www.amazon.ae/dp/B09WDXPZY1</t>
  </si>
  <si>
    <t>Keeps Matte Thickening Hair  Pomade  for  Men , Medium  Hold  - Natural Ingredients for Thicker Fuller Looking Hair - Biotin, Caffeine, Green Tea &amp; Saw Palmetto - All Day  Hold  For All Hair Styles</t>
  </si>
  <si>
    <t>Design Essentials</t>
  </si>
  <si>
    <t>www.amazon.ae/dp/B008074JOI</t>
  </si>
  <si>
    <t>Design Essentials Curl Enhancing Mousse, Almond and Avocado Collection, 7.5 Ounces</t>
  </si>
  <si>
    <t>www.amazon.ae/dp/B07BYDC94S</t>
  </si>
  <si>
    <t>Garnier Fructis Style Sky-Hi Volume Mousse, Extreme Hold, 6.4 Oz, 3 Count (Packaging May Vary)</t>
  </si>
  <si>
    <t>ebin new york</t>
  </si>
  <si>
    <t>www.amazon.ae/dp/B09J78FM1J</t>
  </si>
  <si>
    <t>EBIN NEW YORK LOCK'N POMADE Setting Mousse Smoothing &amp; Shine - MENTHOL (12.49oz/ 354ml)</t>
  </si>
  <si>
    <t>www.amazon.ae/dp/B006OHM5T2</t>
  </si>
  <si>
    <t>John Frieda Volume Lift Air Whipped Foam for Lightweight Fullness, Fine Hair Nourishing Mousse for Natural Volume, 7.5 Ounces, Formulated with Air-Silk Technology</t>
  </si>
  <si>
    <t>Sebastian Professional</t>
  </si>
  <si>
    <t>www.amazon.ae/dp/B002RS6KQG</t>
  </si>
  <si>
    <t>Sebastian Professional  Mousse  Forte, Strong-Hold  Mousse  for Professional  Hair  Styling, 7 oz</t>
  </si>
  <si>
    <t>www.amazon.ae/dp/B09V4W1P9F</t>
  </si>
  <si>
    <t>Design Essentials Curl Enhancing Mousse, Almond and Avocado Collection,10 Ounce Design Essentials Curl Enhancing Mousse, Almond and Avocado Collection,10 Ounce</t>
  </si>
  <si>
    <t> T-Lab Professional</t>
  </si>
  <si>
    <t>www.amazon.ae/dp/B086RLFM41</t>
  </si>
  <si>
    <t>T-Lab Professional Velvet Flex Medium  Hair   Mousse  100 ml</t>
  </si>
  <si>
    <t>bumble and bumble</t>
  </si>
  <si>
    <t>www.amazon.ae/dp/B08GCLZ149</t>
  </si>
  <si>
    <t>Bumble and Bumble Curl Mouse for Hair, 5 Oz</t>
  </si>
  <si>
    <t>www.amazon.ae/dp/B00BM1WDB0</t>
  </si>
  <si>
    <t>Bumble and Bumble Thickening Full Form Soft  Mousse  5 oz.</t>
  </si>
  <si>
    <t>sachajuan</t>
  </si>
  <si>
    <t>www.amazon.ae/dp/B002V7XKRK</t>
  </si>
  <si>
    <t>Sachajuan  Hair  MoUSse, 200 Ml</t>
  </si>
  <si>
    <t>www.amazon.ae/dp/B017SASAPQ</t>
  </si>
  <si>
    <t>Wella Professionals Eimi Root Shoot Mousse for Hair Lift Hold Level 2 75ml</t>
  </si>
  <si>
    <t>www.amazon.ae/dp/B07NFRL4M5</t>
  </si>
  <si>
    <t>Pantene Curl Mousse For Curly Hair, Tames Frizz for Soft Touchable Curls, 6.6 Ounce (Pack of 3) Pantene Curl Mousse For Curly Hair, Tames Frizz for Soft Touchable Curls, 6.6 Ounce (Pack of 3)</t>
  </si>
  <si>
    <t>www.amazon.ae/dp/B07V72TD6Z</t>
  </si>
  <si>
    <t>Wella Wellaflex Hair Mousse Volume&amp;Repair Hold5 200ml</t>
  </si>
  <si>
    <t>Worlds Of Curls</t>
  </si>
  <si>
    <t>www.amazon.ae/dp/B003I2EL0C</t>
  </si>
  <si>
    <t>Worlds of Curls Curl Activator for Extra Dry Hair, 16 Ounce Worlds of Curls Curl Activator for Extra Dry Hair, 16 Ounce</t>
  </si>
  <si>
    <t>www.amazon.ae/dp/B07B9JLBBZ</t>
  </si>
  <si>
    <t>Umberto Giannini - Mermaid Hair Volume Mousse</t>
  </si>
  <si>
    <t>www.amazon.ae/dp/B003F6VJEM</t>
  </si>
  <si>
    <t>Pantene Pro-V Curl Defining Hair Mousse Maximum Hold 6.6 Oz (Pack of 3)</t>
  </si>
  <si>
    <t>www.amazon.ae/dp/B07JGGS6QG</t>
  </si>
  <si>
    <t>Lottabody Refine Me Curl Defining Mousse, Medium Hold for Soft Curls, Moisturizes, Controls Frizz, 7 Fl Oz Lottabody Refine Me Curl Defining Mousse, Medium Hold for Soft Curls, Moisturizes, Controls Frizz, 7 Fl Oz</t>
  </si>
  <si>
    <t>www.amazon.ae/dp/B004801M82</t>
  </si>
  <si>
    <t>John Frieda Frizz Ease Dream Curls Curl Reviver Mousse with Heat Protection 200 ml for Naturally Wavy &amp; Curly Hair John Frieda Frizz Ease Dream Curls Curl Reviver Mousse with Heat Protection 200 ml for Naturally Wavy &amp; Curly Hair</t>
  </si>
  <si>
    <t>kÃ©rastase</t>
  </si>
  <si>
    <t>www.amazon.ae/dp/B00K0LUFIQ</t>
  </si>
  <si>
    <t>KERASTASE Densifique Densimorphose  Hair   Mousse  | Volumizing &amp; Thickening Styling  Mousse  | Adds Shine | With Hyaluronic Acid | For Fine, Thin &amp; Thinning  Hair  | 5.1 Fl Oz</t>
  </si>
  <si>
    <t>dove</t>
  </si>
  <si>
    <t>www.amazon.ae/dp/B006T8BYAM</t>
  </si>
  <si>
    <t>Dove STYLE+care Curls Defining Mousse, Soft Hold 7 oz Dove STYLE+care Curls Defining Mousse, Soft Hold 7 oz</t>
  </si>
  <si>
    <t>iGK</t>
  </si>
  <si>
    <t>www.amazon.ae/dp/B091MJ3P9X</t>
  </si>
  <si>
    <t>IGK BIG TIME Volume &amp; Thickening Mousse | Moveable + Fullness + Frizz Control | Vegan + Cruelty Free | 6.2 Oz</t>
  </si>
  <si>
    <t>www.amazon.ae/dp/B07M7XRF9Z</t>
  </si>
  <si>
    <t>Aussie Headstrong Volume With Bamboo &amp; Kakadu Plum Mousse, 6.0 Fl oz, 4.669 Fl oz</t>
  </si>
  <si>
    <t>www.amazon.ae/dp/B00JR90SDY</t>
  </si>
  <si>
    <t>L'OrÃƒÂ©al Elvive Styliste Mousse Full Restores, Hold Firm, 200ml</t>
  </si>
  <si>
    <t>aphogee</t>
  </si>
  <si>
    <t>www.amazon.ae/dp/B00IAANL4Y</t>
  </si>
  <si>
    <t>ApHogee Style &amp; Wrap Mousse 8.5oz"Pack of 2"</t>
  </si>
  <si>
    <t>AmPro</t>
  </si>
  <si>
    <t>www.amazon.ae/dp/B08MBD47TX</t>
  </si>
  <si>
    <t>Shine N Jam Magic Fingers For Braiders Setting Mousse 12 Ounce (354ml) Shine N Jam Magic Fingers For Braiders Setting Mousse 12 Ounce (354ml)</t>
  </si>
  <si>
    <t>www.amazon.ae/dp/B078NCGWZ2</t>
  </si>
  <si>
    <t>Shea Moisture Family Size Coconut &amp; Hibiscus Curl Enhancing Smoothie16 oz</t>
  </si>
  <si>
    <t>Murdock London</t>
  </si>
  <si>
    <t>www.amazon.ae/dp/B08MFP92JM</t>
  </si>
  <si>
    <t>Murdock London Sea Salt  Volume   Mousse  | Thickening Matte Provides  Volume  and Hold | Vegan | Made in England | 150ml</t>
  </si>
  <si>
    <t>www.amazon.ae/dp/B07H3CYSBT</t>
  </si>
  <si>
    <t>plus size perfect body mousse</t>
  </si>
  <si>
    <t>www.amazon.ae/dp/B07NFRMCFX</t>
  </si>
  <si>
    <t>Aussie Mousse, with Bamboo &amp; Kakadu Plum, Headstrong Volume, For Fine Hair, 6 fl oz, Triple Pack Aussie Mousse, with Bamboo &amp; Kakadu Plum, Headstrong Volume, For Fine Hair, 6 fl oz, Triple Pack</t>
  </si>
  <si>
    <t>www.amazon.ae/dp/B00KOA2A22</t>
  </si>
  <si>
    <t>Herbal Essences Set Me Up Mousse for Unisex, Extra Hold, 6.8 oz Herbal Essences Set Me Up Mousse for Unisex, Extra Hold, 6.8 oz</t>
  </si>
  <si>
    <t>redken</t>
  </si>
  <si>
    <t>www.amazon.ae/dp/B09DHB4GD7</t>
  </si>
  <si>
    <t>Redken Color Extend Blondage Toning Foam Mousse | Purple Foam | Anti Brass for Blonde Hair</t>
  </si>
  <si>
    <t>living proof</t>
  </si>
  <si>
    <t>www.amazon.ae/dp/B0773QP7MV</t>
  </si>
  <si>
    <t>Living Proof 1736 Timeless Plumping Mousse (1.9 oz)</t>
  </si>
  <si>
    <t>Authentic Beauty Concept</t>
  </si>
  <si>
    <t>www.amazon.ae/dp/B08N7XN28F</t>
  </si>
  <si>
    <t>Authentic Beauty Concept Amplify Mousse | All Hair Types | Adds Light Grip to Hair | Vegan &amp; Cruelty-free | Silicone-free | 6.7 oz.</t>
  </si>
  <si>
    <t>fanola</t>
  </si>
  <si>
    <t>www.amazon.ae/dp/B075JG354F</t>
  </si>
  <si>
    <t>Fanola  Styling  Tools  Hair  Mousse Gel Extra Strong/mousse for curly  hair</t>
  </si>
  <si>
    <t>Aunt Jackie's</t>
  </si>
  <si>
    <t>www.amazon.ae/dp/B07V5K6LCT</t>
  </si>
  <si>
    <t>Aunt Jackie's Grapeseed Style and Shine Recipes Frizz Patrol Anti-Poof Setting Hair  Mousse , Sets Curly Hair Styles in Place,Purple Fl.Oz 8.5 Ounce</t>
  </si>
  <si>
    <t>HAWAIIAN SILKY</t>
  </si>
  <si>
    <t>www.amazon.ae/dp/B0872DG4K2</t>
  </si>
  <si>
    <t>HAWAIIAN SILKY TRIPPLE BUTTER CURL WHIP MOUSSE 8OZ</t>
  </si>
  <si>
    <t>goldwell</t>
  </si>
  <si>
    <t>www.amazon.ae/dp/B007AKQMYQ</t>
  </si>
  <si>
    <t>Goldwell StyleSign Ultra Volume Top Whip Shaping Mousse 300mL</t>
  </si>
  <si>
    <t>www.amazon.ae/dp/B01MT6HNG3</t>
  </si>
  <si>
    <t>Cantu Natural  Hair  Wave Whip Curling  Mousse  8.4oz by Cantu</t>
  </si>
  <si>
    <t>www.amazon.ae/dp/B011Z9VHG0</t>
  </si>
  <si>
    <t>Herbal Essences Totally Twisted  Curl  Boosting Hair  Mousse , 6.8 Ounce (Pack of 3)</t>
  </si>
  <si>
    <t>www.amazon.ae/dp/B07KKN7NY1</t>
  </si>
  <si>
    <t>Herbal Essence Mousse 6.8 Ounce Tousle Me Softly Tousling (201ml) (2 Pack)</t>
  </si>
  <si>
    <t>John Frieda</t>
  </si>
  <si>
    <t>www.amazon.ae/dp/B01DSSOHTK</t>
  </si>
  <si>
    <t>John Frieda  Volume  Lift Air Whipped Foam  Mousse , 200 ml (Pack of 1)</t>
  </si>
  <si>
    <t>Dippity-Do</t>
  </si>
  <si>
    <t>www.amazon.ae/dp/B06XDS1WV5</t>
  </si>
  <si>
    <t>Dippity-Do Girls with Curls Enhancing Mousse Dippity-Do Girls with Curls Enhancing Mousse</t>
  </si>
  <si>
    <t>www.amazon.ae/dp/B078YGG9YV</t>
  </si>
  <si>
    <t>Pantene  Pro-V Fine  Hair  Triple Action Volume Maximum Hold  Mousse , 6.6 oz (Pack of 5)</t>
  </si>
  <si>
    <t>www.amazon.ae/dp/B0118Q5I2Y</t>
  </si>
  <si>
    <t>Shea Moisture Coconut and Hibiscus Curl Enhancing Smoothie, 453 g</t>
  </si>
  <si>
    <t>suave</t>
  </si>
  <si>
    <t>www.amazon.ae/dp/B0002IKRMQ</t>
  </si>
  <si>
    <t>Suave Max Hold Volumizing Mousse, 9 oz</t>
  </si>
  <si>
    <t>virtue</t>
  </si>
  <si>
    <t>www.amazon.ae/dp/B07YL7ZC1C</t>
  </si>
  <si>
    <t>VIRTUE Create Volumizing Mousse, 156 g 5.5 oz</t>
  </si>
  <si>
    <t>www.amazon.ae/dp/B079P8LP32</t>
  </si>
  <si>
    <t>Herbal Essences Haircare - Totally Twisted Curl Boosting Mousse - Strong Hold (3) - Net Wt. 6.8 OZ (192 g) Per Can - Pack of 4 Cans</t>
  </si>
  <si>
    <t>www.amazon.ae/dp/B00ER4SYYY</t>
  </si>
  <si>
    <t>Living proof Full Thickening Mousse</t>
  </si>
  <si>
    <t>Bellouis</t>
  </si>
  <si>
    <t>www.amazon.ae/dp/B09X43JK2D</t>
  </si>
  <si>
    <t>Bellouis Lace Tint  Mousse , Melting  Hair   Mousse , Tinting  Foam , Wig Tint 200ml/7fl.oz, Dark Brown</t>
  </si>
  <si>
    <t>www.amazon.ae/dp/B01BVIOD6G</t>
  </si>
  <si>
    <t>TRESemmÃ© Hair  Mousse  Extra Hold, White, 2 Oz</t>
  </si>
  <si>
    <t>www.amazon.ae/dp/B01695VXTQ</t>
  </si>
  <si>
    <t>R+Co Aircraft Pomade Mousse</t>
  </si>
  <si>
    <t>www.amazon.ae/dp/B09SNYJZQR</t>
  </si>
  <si>
    <t>Schwarzkopf Styling Keratin  Hair  Mousse 250 ml</t>
  </si>
  <si>
    <t>www.amazon.ae/dp/B0117XPZPI</t>
  </si>
  <si>
    <t>Wella Pro Professionals Eimi Shape Control Extra Firm Styling Mousse 300ml, Grey</t>
  </si>
  <si>
    <t>www.amazon.ae/dp/B0178H2LY0</t>
  </si>
  <si>
    <t>Cantu Natural Hair Wave Whip Curling Mousse 8.4oz (2 Pack)</t>
  </si>
  <si>
    <t>www.amazon.ae/dp/B01MF75F1B</t>
  </si>
  <si>
    <t>Herbal Essences Biorenew Curl Define Mousse, 6.6 FL OZ</t>
  </si>
  <si>
    <t>design essentials</t>
  </si>
  <si>
    <t>www.amazon.ae/dp/B07V24YN5L</t>
  </si>
  <si>
    <t>Design Essentials Natural Curl Enhancing Mousse, Quick Drying Must-Have for Perfectly Defined Luminous Curls-Almond &amp; Avocado Collection, 7.5oz</t>
  </si>
  <si>
    <t>syoss</t>
  </si>
  <si>
    <t>www.amazon.ae/dp/B07WDQJ6NX</t>
  </si>
  <si>
    <t>Mousse Fixative TrÃ¨s Forte Ceramide Complex Syoss (250 Ml)</t>
  </si>
  <si>
    <t>www.amazon.ae/dp/B07MW14FCH</t>
  </si>
  <si>
    <t>Black Equal Strong Hair  Mousse  Fixing 4, 400 ml</t>
  </si>
  <si>
    <t>www.amazon.ae/dp/B07JF5VGP6</t>
  </si>
  <si>
    <t>Syoss Hair Mousse Ceramide Complex Hold5 250ml</t>
  </si>
  <si>
    <t>www.amazon.ae/dp/B00X2YPP6U</t>
  </si>
  <si>
    <t>R+Co Park Ave Blowout Balm, Vitamin-Rich Hair Balm for Smooth Blowouts R+Co Park Ave Blowout Balm, Vitamin-Rich Hair Balm for Smooth Blowouts</t>
  </si>
  <si>
    <t>EVO</t>
  </si>
  <si>
    <t>www.amazon.ae/dp/B07KCQG27N</t>
  </si>
  <si>
    <t>EVO Macgyver Multi-use  Mousse  - Texturizing  Mousse  - Instant Volume With Lasting Hold - 200ml / 6.8fl.oz</t>
  </si>
  <si>
    <t>www.amazon.ae/dp/B07CRSK7MP</t>
  </si>
  <si>
    <t>Pantene Pro-V Curls Defining Mousse, Maximum Hold 6.60 oz</t>
  </si>
  <si>
    <t>www.amazon.ae/dp/B00D1XLWC8</t>
  </si>
  <si>
    <t>KÃƒÂ©rastase K Mousse Bouffante Schaumfestiger 150ml</t>
  </si>
  <si>
    <t>www.amazon.ae/dp/B016VKK9R6</t>
  </si>
  <si>
    <t>Schwarzkopf Silhouette Flexible  Mousse  200 ml</t>
  </si>
  <si>
    <t>www.amazon.ae/dp/B003M0RDGY</t>
  </si>
  <si>
    <t>Schwarzkopf Osis Grip Super Hold Mousse 200ml Schwarzkopf Osis Grip Super Hold Mousse 200ml</t>
  </si>
  <si>
    <t>www.amazon.ae/dp/B00E4MKM44</t>
  </si>
  <si>
    <t>Herbal Essences Hair Mousse - Set Me Up - Strong Hold (3) - Net Wt. 6.8 OZ (192 g) Per Can - Pack of 2 Cans</t>
  </si>
  <si>
    <t>enliven</t>
  </si>
  <si>
    <t>www.amazon.ae/dp/B099DTJ668</t>
  </si>
  <si>
    <t>Enliven Ultra Hold Hair Mousse (300ml)</t>
  </si>
  <si>
    <t>LA Fresh</t>
  </si>
  <si>
    <t>www.amazon.ae/dp/B08N1CF7NM</t>
  </si>
  <si>
    <t>LA Fresh Hair  Mousse  Ultimate Hold Extra Firm Look - 200ml</t>
  </si>
  <si>
    <t>avenue</t>
  </si>
  <si>
    <t>www.amazon.ae/dp/B09NPSTHR6</t>
  </si>
  <si>
    <t>Avenue Man  Volume  Lift  Mousse  (8.5 oz) - Styling  Hair  Products  for  Men - Ultimate  Volume  &amp; Control Foam with Herbal Extracts  for  All  Hair  Types - Alcohol &amp; Paraben Free - Made in the USA</t>
  </si>
  <si>
    <t>aussie</t>
  </si>
  <si>
    <t>www.amazon.ae/dp/B004OSXGVO</t>
  </si>
  <si>
    <t>Aussie Uplift Your Hair Mousse with Australian Sea Kelp 150ml - hair gives long-lasting volume boost with the help of Personality Volume + Conditioning Mousse</t>
  </si>
  <si>
    <t>www.amazon.ae/dp/B001ET789M</t>
  </si>
  <si>
    <t>GIOVANNI Mousse Air-Turbo Charged Hair Styling Foam, 7 oz. Each - Lightweight for Natural Curls, Medium to Firm Hold, Wash &amp; Go, No Parabens, Color Safe (Pack of 3)</t>
  </si>
  <si>
    <t>www.amazon.ae/dp/B00AEI46GM</t>
  </si>
  <si>
    <t>Natura BissÃƒÂ© Oxygen Mousse, 5.3 fl. oz.</t>
  </si>
  <si>
    <t>www.amazon.ae/dp/B00TQ2NBO0</t>
  </si>
  <si>
    <t>John Frieda Frizz Ease Dream Curls Air-Dry Waves Styling Foam 5oz (3 Pack)</t>
  </si>
  <si>
    <t>DRYBAR</t>
  </si>
  <si>
    <t>www.amazon.ae/dp/B07RDMVS36</t>
  </si>
  <si>
    <t>Drybar Southern Belle Volume-Boosting Mousse</t>
  </si>
  <si>
    <t>www.amazon.ae/dp/B07SRSTSV5</t>
  </si>
  <si>
    <t>Umberto   Giannini  Flowerology Orange and Rosemary Vegan Foaming Volume  Mousse</t>
  </si>
  <si>
    <t>www.amazon.ae/dp/B000JHA9D2</t>
  </si>
  <si>
    <t>REDKEN Full Frame 07 All-Over Volumizing Mousse | For All Hair Types | Adds Volume &amp; Anti-Frizz Protection REDKEN Full Frame 07 All-Over Volumizing Mousse | For All Hair Types | Adds Volume &amp; Anti-Frizz Protection</t>
  </si>
  <si>
    <t>www.amazon.ae/dp/B00MQHR10C</t>
  </si>
  <si>
    <t>Kerastase K Mousse Bouffante Luxurious Volumizing 5 fl oz (150 ml)</t>
  </si>
  <si>
    <t>charles worthington</t>
  </si>
  <si>
    <t>www.amazon.ae/dp/B091B63BKR</t>
  </si>
  <si>
    <t>Charles Worthington Thicker and Fuller Densifying Mousse, Hair Thickening Mousse for Fine Hair, Hair Thickening Products for Women and Men, Salon Hair Repair, 200 ml</t>
  </si>
  <si>
    <t xml:space="preserve">Unite </t>
  </si>
  <si>
    <t>www.amazon.ae/dp/B00Q923ZN2</t>
  </si>
  <si>
    <t>UNITE  Hair  ELEVATE  Mousse  - Volumizing Foam, 6 Oz (Pack of 1)</t>
  </si>
  <si>
    <t>vo5</t>
  </si>
  <si>
    <t>www.amazon.ae/dp/B07YB4ZDX2</t>
  </si>
  <si>
    <t>VO5 Natural  Volume  Foam  Mousse  150ml</t>
  </si>
  <si>
    <t>www.amazon.ae/dp/B07W6FXB76</t>
  </si>
  <si>
    <t>Wella  Professionals EIMI Extra Volume Strong Hold Volumizing  Mousse  300 ml</t>
  </si>
  <si>
    <t>www.amazon.ae/dp/B002PA2LNC</t>
  </si>
  <si>
    <t>REDKEN | Aerate 08 | Bodifying Lightweight Cream-Mousse | For a Long-Lasting Medium Hold | 91g</t>
  </si>
  <si>
    <t>www.amazon.ae/dp/B01M10Q4OB</t>
  </si>
  <si>
    <t>L'Oreal Paris Hair Care Advanced Hairstyle Air Dry It Ruffled Body Mousse,</t>
  </si>
  <si>
    <t>nexxus</t>
  </si>
  <si>
    <t>www.amazon.ae/dp/B00SD8JJ8A</t>
  </si>
  <si>
    <t>Nexxus  Mousse  Plus Volumizing Foam 300 g</t>
  </si>
  <si>
    <t>Schwarzkopf Henkel</t>
  </si>
  <si>
    <t>www.amazon.ae/dp/B07KFSPR23</t>
  </si>
  <si>
    <t>Taft Volume Hair  Mousse  #4 Ultra Strong 150ml (for fine and brittle hair)</t>
  </si>
  <si>
    <t xml:space="preserve">Marc </t>
  </si>
  <si>
    <t>www.amazon.ae/dp/B009Q4H7BQ</t>
  </si>
  <si>
    <t>Marc Anthony Nourishing Argan Oil of Morocco  Volume  Extra Hold  Mousse  with Keratin, 8.5oz</t>
  </si>
  <si>
    <t>wen by chaz dean</t>
  </si>
  <si>
    <t>www.amazon.ae/dp/B00V5WVHMW</t>
  </si>
  <si>
    <t>WEN by Chaz Dean Sweet Almond Mint Nourishing Mousse, 7.5 Fl Oz</t>
  </si>
  <si>
    <t>ors olive oil</t>
  </si>
  <si>
    <t>www.amazon.ae/dp/B07QGKRR2W</t>
  </si>
  <si>
    <t>ORS Olive Oil Hold &amp; Shine Wrap/Set Mousse 7 Oz (Pack Of 12)12</t>
  </si>
  <si>
    <t>www.amazon.ae/dp/B001AGKDD2</t>
  </si>
  <si>
    <t>Redken Guts 10  Volume  Spray  Mousse , 2 Ounce</t>
  </si>
  <si>
    <t>www.amazon.ae/dp/B071HN7KK6</t>
  </si>
  <si>
    <t>L'OrÃƒÂ©al Paris Advanced Hairstyle BOOST IT Volume Inject Mousse, 8.3 oz.</t>
  </si>
  <si>
    <t>Living proof</t>
  </si>
  <si>
    <t>www.amazon.ae/dp/B004SCNH38</t>
  </si>
  <si>
    <t>LIVING PROOF Full Thickening Mousse (1.9 oz) LIVING PROOF Full Thickening Mousse (1.9 oz)</t>
  </si>
  <si>
    <t>goiple</t>
  </si>
  <si>
    <t>www.amazon.ae/dp/B0BLNMZR33</t>
  </si>
  <si>
    <t>Braid   Mousse  Hair  Mousse  Braiding  Mousse  for  Braids  Twist, Locs, No Flake Extra Hold High Shine and Moisturizes, Frizz Control, High Shine, Lightweight Easy to Apply Hair Brush Silky Du-rag 8.4 fl oz</t>
  </si>
  <si>
    <t>www.amazon.ae/dp/B004AI31O0</t>
  </si>
  <si>
    <t>Herbal Essences Tousle Me Softly Tousling  Hair   Mousse , 6.8 Ounce</t>
  </si>
  <si>
    <t>MATEPLEX</t>
  </si>
  <si>
    <t>www.amazon.ae/dp/B0B4RQQ3BZ</t>
  </si>
  <si>
    <t>MATEPLEX Lace Melting Tinting Mousse for Lace Wig, Foam Mousse, Hair Mousse for Your Lace Hair Wig&amp;All Hair Types</t>
  </si>
  <si>
    <t>sexyhair</t>
  </si>
  <si>
    <t>www.amazon.ae/dp/B00BVMA9H0</t>
  </si>
  <si>
    <t>SexyHair Big Altitude Bodifying Blow Dry  Mousse , 6.8 Oz | Volume with Hold | Up to 72 Hours Humidity Resistance | Thermal Protection</t>
  </si>
  <si>
    <t>alfaparf</t>
  </si>
  <si>
    <t>www.amazon.ae/dp/B07CL29DC9</t>
  </si>
  <si>
    <t>Alfaparf Milano Style Stories Volume Mousse Hair Styling Product Ideal For Fine Hair Light Hold Lightweight Volumizing Professional Salon Quality 4.23 Fl Oz</t>
  </si>
  <si>
    <t>vigorol</t>
  </si>
  <si>
    <t>www.amazon.ae/dp/B00BSE2Q1S</t>
  </si>
  <si>
    <t>Vigorol Mousse Maximum Shine &amp; Wave With Macadamia Oil 12 Ounce (354ml) (3 Pack)</t>
  </si>
  <si>
    <t>enercos</t>
  </si>
  <si>
    <t>www.amazon.ae/dp/B08QVTTQ3W</t>
  </si>
  <si>
    <t>Enercos  Hair   Mousse  Milk Shake, 200ml</t>
  </si>
  <si>
    <t>www.amazon.ae/dp/B007QE0GQG</t>
  </si>
  <si>
    <t>Wella Professionals Enrich Repairing Mousse Healing Foam</t>
  </si>
  <si>
    <t>nova</t>
  </si>
  <si>
    <t>www.amazon.ae/dp/B00UXELTQ2</t>
  </si>
  <si>
    <t>Nova Hair Styling Mousse, 300ml</t>
  </si>
  <si>
    <t>nioxin</t>
  </si>
  <si>
    <t>www.amazon.ae/dp/B00ILP0RUO</t>
  </si>
  <si>
    <t>Nioxin Bodifying Foam, Hair Thickening Mousse for Thinning Hair, 6.7 Fl Oz (Pack of 1)</t>
  </si>
  <si>
    <t>EBIN NEW YORK</t>
  </si>
  <si>
    <t>www.amazon.ae/dp/B0B61WPD46</t>
  </si>
  <si>
    <t>EBIN NEW YORK TINTED LACE MOUSSE - Medium Brown, 3.38oz/ 100ml | Lightweight Foam with Highly Pigmented, Perfect Matching with Flawless Finish EBIN NEW YORK TINTED LACE MOUSSE - Medium Brown, 3.38oz/ 100ml | Lightweight Foam with Highly Pigmented, Perfect Matching with Flawless Finish</t>
  </si>
  <si>
    <t>www.amazon.ae/dp/B0BS1PD93M</t>
  </si>
  <si>
    <t>SheaMoisture Manuka Honey &amp; Yogurt Smooth &amp; Hold Multi-Styling Hair Mousse For Nourishment 7.5 oz</t>
  </si>
  <si>
    <t>color wow</t>
  </si>
  <si>
    <t>www.amazon.ae/dp/B07MW1K1VF</t>
  </si>
  <si>
    <t>COLOR WOW Brass Banned Correct and Perfect Mousse,6.8 Oz</t>
  </si>
  <si>
    <t>www.amazon.ae/dp/B09J7HPGM8</t>
  </si>
  <si>
    <t>EBIN NEW YORK LOCK'N POMADE Setting Mousse - Olive Oil (12.49oz/ 354ml) | Moisturizing &amp; Shine, Long Lasting Hold, Frizz Control, Infused with Tea Tree Oil and Aloe EBIN NEW YORK LOCK'N POMADE Setting Mousse - Olive Oil (12.49oz/ 354ml) | Moisturizing &amp; Shine, Long Lasting Hold, Frizz Control, Infused with Tea Tree Oil and Aloe</t>
  </si>
  <si>
    <t>www.amazon.ae/dp/B00180ZWDQ</t>
  </si>
  <si>
    <t>Kenra Volume  Mousse  12 | Medium Hold  Mousse  | Non-Drying, Non-Flaking Lightweight Formulation |Styling Control Without Stiffness Or Stickiness | Tames Frizz &amp; Conditions | All  Hair  Types | 8 oz</t>
  </si>
  <si>
    <t>barex</t>
  </si>
  <si>
    <t>www.amazon.ae/dp/B07JH2ZTPG</t>
  </si>
  <si>
    <t>BAREX - ODM Volume Booster Mousse 200 ml</t>
  </si>
  <si>
    <t>vichy</t>
  </si>
  <si>
    <t>www.amazon.ae/dp/B0013J8ARW</t>
  </si>
  <si>
    <t>VICHY HOMME  mousse  Ã  raser anti-irritations 200 ml</t>
  </si>
  <si>
    <t>www.amazon.ae/dp/B01EJ8T9UA</t>
  </si>
  <si>
    <t>L'OrÃ©al Elnett CrÃ¨me De Mousse Volume Strong Hold, 200ml</t>
  </si>
  <si>
    <t>wodemate</t>
  </si>
  <si>
    <t>www.amazon.ae/dp/B09VRXCSTV</t>
  </si>
  <si>
    <t>wodemate Lace Tint Mousse, Tinting Foam, Melting Hair Mousse for Your Lace Wig and All Hair Types (Medium Brown)</t>
  </si>
  <si>
    <t>Johnny's Chop Shop</t>
  </si>
  <si>
    <t>www.amazon.ae/dp/B08FK87MZT</t>
  </si>
  <si>
    <t>Johnny's Chop Shop Max Up Volume Mousse 150ml</t>
  </si>
  <si>
    <t>douxo</t>
  </si>
  <si>
    <t>www.amazon.ae/dp/B088HHFDLT</t>
  </si>
  <si>
    <t>DOUXO S3 SEB - Mousse - Dog &amp; Cat Hygiene - Oily skin - Flaky Skin - Anti-odour and Antidandruff - Hypoallergenic fragrance - Veterinary Recommended - 150ml</t>
  </si>
  <si>
    <t>no nothing</t>
  </si>
  <si>
    <t>www.amazon.ae/dp/B07C89VC6H</t>
  </si>
  <si>
    <t>No nothing Very Sensitive Strong Mousse - Fragrance Free, Hypoallergenic, Alcohol Free, Unscented Styling Mousse for Volume - Gluten Free, Soy Free, Paraben Free - 6.8 oz (Strong Mousse) No nothing Very Sensitive Strong Mousse - Fragrance Free, Hypoallergenic, Alcohol Free, Unscented Styling Mousse for Volume - Gluten Free, Soy Free, Paraben Free - 6.8 oz (Strong Mousse)</t>
  </si>
  <si>
    <t>bioearth</t>
  </si>
  <si>
    <t>www.amazon.ae/dp/B084TR85V4</t>
  </si>
  <si>
    <t>BIOEARTH Styling Foam Curly &amp; Wavy Hair - 150 ml</t>
  </si>
  <si>
    <t>www.amazon.ae/dp/B000NFEWN8</t>
  </si>
  <si>
    <t>Aussie Instant Freeze Sculpting Mousse 24 Hour Maximum Hold 6 oz (Pack of 3) Aussie Instant Freeze Sculpting Mousse 24 Hour Maximum Hold 6 oz (Pack of 3)</t>
  </si>
  <si>
    <t>tigi</t>
  </si>
  <si>
    <t>www.amazon.ae/dp/B01L1OWXSK</t>
  </si>
  <si>
    <t>TIGI 2 x Catwalk Styling Strong Hold Mousse 200 ml</t>
  </si>
  <si>
    <t>www.amazon.ae/dp/B0B4H9Q7JZ</t>
  </si>
  <si>
    <t>Wella Pro Series Mousse Max Hold, 250ml</t>
  </si>
  <si>
    <t>www.amazon.ae/dp/B01L4S9138</t>
  </si>
  <si>
    <t>GOLDWELL Ultra Volume Glamour Whip 300ml</t>
  </si>
  <si>
    <t>birju mahavir</t>
  </si>
  <si>
    <t>www.amazon.ae/dp/B07P84H4L9</t>
  </si>
  <si>
    <t>Hunter1114 Whipped  MoUSse , 245 Ml</t>
  </si>
  <si>
    <t xml:space="preserve">Lottabody </t>
  </si>
  <si>
    <t>www.amazon.ae/dp/B00MELIOTM</t>
  </si>
  <si>
    <t>Lottabody Wrap Me Foaming Mousse with Coconut &amp; Shea Oil 7 fl. oz.</t>
  </si>
  <si>
    <t>www.amazon.ae/dp/B002QUX9S2</t>
  </si>
  <si>
    <t>Aussie Instant Freeze Sculpting Mousse 24 Hour Maximum Hold</t>
  </si>
  <si>
    <t>ican london</t>
  </si>
  <si>
    <t>www.amazon.ae/dp/B0BVWHS9S9</t>
  </si>
  <si>
    <t>ican London Olive Oil Hold &amp; Shine Wrap Set Mousse 207ml</t>
  </si>
  <si>
    <t>Suave</t>
  </si>
  <si>
    <t>www.amazon.ae/dp/B00EZWRSMW</t>
  </si>
  <si>
    <t>Suave Professionals Firm Control Boosting Mousse 7 oz (Pack of 3)</t>
  </si>
  <si>
    <t>Fawoonu</t>
  </si>
  <si>
    <t>www.amazon.ae/dp/B09N6XMXS2</t>
  </si>
  <si>
    <t>Curly Hair Mousse, Fawoonu 30ml Sculpting Curly Hair Mousse No Flaking Long-lasting Hold Defining Curls Style Shining Moisturizing</t>
  </si>
  <si>
    <t>indola</t>
  </si>
  <si>
    <t>www.amazon.ae/dp/B01MY72GYD</t>
  </si>
  <si>
    <t>Indola CSM, HAIR COLOR, SILVER, 200ML</t>
  </si>
  <si>
    <t>Dr. Fresh</t>
  </si>
  <si>
    <t>www.amazon.ae/dp/B07J1J473X</t>
  </si>
  <si>
    <t>SGX NYC, So Whipped, Whipped Mousse for Nonstop Curls and Waves (7 Ounce)</t>
  </si>
  <si>
    <t>MORFOSE</t>
  </si>
  <si>
    <t>www.amazon.ae/dp/B01DYEZQO8</t>
  </si>
  <si>
    <t>Morfose Milk Therapy Creamy Hair Mousse 200 ml Morfose Milk Therapy Creamy Hair Mousse 200 ml</t>
  </si>
  <si>
    <t>www.amazon.ae/dp/B07YQCZBH8</t>
  </si>
  <si>
    <t>Wella EIMI Nutricurls Boost Boz, Curl Enhancing Mousse with Frizz Reduction, 10.1 oz</t>
  </si>
  <si>
    <t>FIX MY CURLS</t>
  </si>
  <si>
    <t>www.amazon.ae/dp/B09QKVZWHP</t>
  </si>
  <si>
    <t>FIX MY CURLS Weightless Whip Volumizing  Mousse  with Rice Protein, Matcha and Apple Cider Vinegar for  Wavy  and Curly  Hair , Anti-Dandruff, Volume Boost for Limp, Dry, Frizzy  Hair  (100ml)</t>
  </si>
  <si>
    <t>curl expression</t>
  </si>
  <si>
    <t>www.amazon.ae/dp/B09W6D8YSC</t>
  </si>
  <si>
    <t>CURL EXPRESSION mousse cream 10 in 1 230 ml CURL EXPRESSION mousse cream 10 in 1 230 ml</t>
  </si>
  <si>
    <t>not your mother's</t>
  </si>
  <si>
    <t>www.amazon.ae/dp/B07QCZKVTV</t>
  </si>
  <si>
    <t>Not Your Mother's Not Your Mothers Curl Talk Curl Activating Mousse 7 Ounce (3 Pack)</t>
  </si>
  <si>
    <t>www.amazon.ae/dp/B07BBG1ZWT</t>
  </si>
  <si>
    <t>Design Essentials Curl Enhancing Mousse, Almond and Avocado Collection, 2.3 Ounces</t>
  </si>
  <si>
    <t>www.amazon.ae/dp/B09X43FH5S</t>
  </si>
  <si>
    <t>Bellouis Lace Tint Mousse, Melting Hair Mousse, Tinting Foam, Wig Tint 200ml/7fl.oz, Light Brown</t>
  </si>
  <si>
    <t>www.amazon.ae/dp/B01HK6XXZU</t>
  </si>
  <si>
    <t>L'Oreal Professionnel - Tecni Art Volume Lift Mousse 250ml / 8.45oz</t>
  </si>
  <si>
    <t>www.amazon.ae/dp/B0B4RSS1JY</t>
  </si>
  <si>
    <t>MATEPLEX Lace Tint Mousse for Melting Lace Wig Grids, Tinting Foam, Hair Mousse for Your Lace Hair Wig and All Hair Types (Dark Brown) MATEPLEX Lace Tint Mousse for Melting Lace Wig Grids, Tinting Foam, Hair Mousse for Your Lace Hair Wig and All Hair Types (Dark Brown)</t>
  </si>
  <si>
    <t>biosilk</t>
  </si>
  <si>
    <t>www.amazon.ae/dp/B07SZ2SXXN</t>
  </si>
  <si>
    <t>BIOSILK Silk Therapy with Natural Coconut Oil Whipper Volume Mousse | Strong Hold Men Women | Normal &amp; Fine Hair | Natural Ingredients | 277g</t>
  </si>
  <si>
    <t>www.amazon.ae/dp/B002LMUMPS</t>
  </si>
  <si>
    <t>GIOVANNI : Natural  Mousse  7 Oz 7 Ounce</t>
  </si>
  <si>
    <t>berina</t>
  </si>
  <si>
    <t>www.amazon.ae/dp/B01MQLSM1M</t>
  </si>
  <si>
    <t>Berina Hair Styling Mousse- Super Firm Hold, 300ml</t>
  </si>
  <si>
    <t>www.amazon.ae/dp/B07G56QS1Y</t>
  </si>
  <si>
    <t>Alterna Caviar Anti-Aging Clinical Densifying Styling Mousse, | Thickens &amp; Provides Hold For Thinning Hair | Sulfate Free , 5.1 Oz (Pack of 1)</t>
  </si>
  <si>
    <t>paul mitchell</t>
  </si>
  <si>
    <t>www.amazon.ae/dp/B0752WCBCJ</t>
  </si>
  <si>
    <t>Paul Mitchell Invisiblewear Volume Whip Styling Foam, Humidity Resistance, Natural Hold, For Fine Hair, 6.8 fl. oz.</t>
  </si>
  <si>
    <t>curls</t>
  </si>
  <si>
    <t>www.amazon.ae/dp/B0BKN575GW</t>
  </si>
  <si>
    <t>Curls Sea Moss Nourish &amp; Shine Foam - Nourishing, Alcohol-Free Hair Mousse - Vitamin and Mineral Infused - Lightweight, Sculpted, Glossy &amp; Voluminous Finish - For All Types 5.75oz</t>
  </si>
  <si>
    <t>Too cool for school</t>
  </si>
  <si>
    <t>www.amazon.ae/dp/B00AT5X34Q</t>
  </si>
  <si>
    <t>Too Cool For School Egg Mousse Pack (3.38fl. oz)</t>
  </si>
  <si>
    <t>Creme of Nature</t>
  </si>
  <si>
    <t>www.amazon.ae/dp/B077728S37</t>
  </si>
  <si>
    <t>Creme Of Nature Coconut Milk Curl Quench Foaming Mousse 7 Ounce (207ml)</t>
  </si>
  <si>
    <t>www.amazon.ae/dp/B07FLGHCX1</t>
  </si>
  <si>
    <t>CURLS Blueberry Bliss Repair &amp; Grow Curl Sculpting Mousse - Textured and Curly Hair - Hair Growth and Refresh Dry Scalp, 5.75oz</t>
  </si>
  <si>
    <t>orofluido</t>
  </si>
  <si>
    <t>www.amazon.ae/dp/B004FET2QU</t>
  </si>
  <si>
    <t>Orofluido Control Frizzing Beauty Elixir 3.38 oz/100ml</t>
  </si>
  <si>
    <t>www.amazon.ae/dp/B07RHVZSDZ</t>
  </si>
  <si>
    <t>Shea Moisture Coconut &amp; Hibiscus Frizz-Free Curl Mousse For Unisex, 7.5 Oz. Mousse (Pack of 2)</t>
  </si>
  <si>
    <t>www.amazon.ae/dp/B01EJ8TA86</t>
  </si>
  <si>
    <t>L'OrÃ©al Elnett CrÃ¨me de Mousse Curls Strong Hold, 200ml</t>
  </si>
  <si>
    <t>www.amazon.ae/dp/B01BG8QDIC</t>
  </si>
  <si>
    <t>Wella Professionals Eimi Boost Bounce Curl Enhancing  Mousse ,300ml</t>
  </si>
  <si>
    <t>www.amazon.ae/dp/B01N6F7DR8</t>
  </si>
  <si>
    <t>Ors Mousse Wrap/ Set 7oz by Organic Root (ORS)</t>
  </si>
  <si>
    <t>Cosmaline</t>
  </si>
  <si>
    <t>www.amazon.ae/dp/B0BYJQ4KY6</t>
  </si>
  <si>
    <t>Cosmaline Fixnet pro styling  mousse  300ml extra strong</t>
  </si>
  <si>
    <t>www.amazon.ae/dp/B005P0UZOQ</t>
  </si>
  <si>
    <t>GIOVANNI Giovanni Cosmetics Mousse Ntrl Styling</t>
  </si>
  <si>
    <t>Minuet</t>
  </si>
  <si>
    <t>www.amazon.ae/dp/B085F6YH3D</t>
  </si>
  <si>
    <t>Minuet Salon Professional Styling Mousse Extra Hold, 225 ml</t>
  </si>
  <si>
    <t>Orofluido</t>
  </si>
  <si>
    <t>www.amazon.ae/dp/B01FRH3NHM</t>
  </si>
  <si>
    <t>Orofluido Original Volume MoUSse, 300 Ml</t>
  </si>
  <si>
    <t>tea tree</t>
  </si>
  <si>
    <t>www.amazon.ae/dp/B07Q872BW8</t>
  </si>
  <si>
    <t>Tea Tree Lavender Mint Curl Refresh Foam, Hair Mousse, For Coarse, Curly + Dry Hair, 6.8 fl. oz.</t>
  </si>
  <si>
    <t>www.amazon.ae/dp/B07GJFY6KR</t>
  </si>
  <si>
    <t>Bed  Head  for Men by Tigi Press Up Mens Thickening Mousse for Volume 125 ml</t>
  </si>
  <si>
    <t>www.amazon.ae/dp/B001E12H0U</t>
  </si>
  <si>
    <t>Giovanni Cosmetics Mousse NTRL Styling</t>
  </si>
  <si>
    <t>www.amazon.ae/dp/B07YB4GWJF</t>
  </si>
  <si>
    <t>VO5 Rework Texture Foam Mousse 150 ml</t>
  </si>
  <si>
    <t>www.amazon.ae/dp/B009PIR9NE</t>
  </si>
  <si>
    <t>Suave Professionals Captivating Curls Mousse</t>
  </si>
  <si>
    <t>www.amazon.ae/dp/B003R8Q858</t>
  </si>
  <si>
    <t>Pantene Pro-V Triple Action Styling Mousse, 6.6 OZ</t>
  </si>
  <si>
    <t>www.amazon.ae/dp/B000NP7A28</t>
  </si>
  <si>
    <t>Herbal Essences Body Envy Volumizing Mousse 6.8 oz</t>
  </si>
  <si>
    <t>fantasia</t>
  </si>
  <si>
    <t>www.amazon.ae/dp/B001553RS6</t>
  </si>
  <si>
    <t>Fantasia Liquid Mousse Spritz Spray, 12 Fl Oz (Pack of 1)</t>
  </si>
  <si>
    <t>www.amazon.ae/dp/B000OOL7IG</t>
  </si>
  <si>
    <t>Aphogee Style &amp; Wrap Mousse, 8.5 Oz</t>
  </si>
  <si>
    <t>www.amazon.ae/dp/B0C3GH9TGY</t>
  </si>
  <si>
    <t>Braid Mousse Hair Braiding Mousse for Braids Twist, Locs, No Flake Extra Hold High Shine and Moisturizes, Frizz Control, High Shine, Lightweight Easy to Apply with Leopard Silky Du-rag 8.4 fl oz</t>
  </si>
  <si>
    <t>garnier</t>
  </si>
  <si>
    <t>www.amazon.ae/dp/B00778LSX6</t>
  </si>
  <si>
    <t>Garnier Fructis Style Sky-Hi Volume M.</t>
  </si>
  <si>
    <t>www.amazon.ae/dp/B00BHIVHE2</t>
  </si>
  <si>
    <t>Garnier Fructis Style Curl Construct Creation Mousse Extra Strong Hold, 6.80 Ounces</t>
  </si>
  <si>
    <t>www.amazon.ae/dp/B07FKYBKLZ</t>
  </si>
  <si>
    <t>Not Your Mother's Curl Talk Curl Activation Mousse 7oz, pack of 1</t>
  </si>
  <si>
    <t>www.amazon.ae/dp/B00ILOVVTQ</t>
  </si>
  <si>
    <t>Pantene  Pro-V Curls Defining  Mousse , Maximum Hold, 6.6 Ounce</t>
  </si>
  <si>
    <t>www.amazon.ae/dp/B0075CHQLW</t>
  </si>
  <si>
    <t>Keune So Pure Air Foam Strong, 6.3 Fl oz, 185 ml</t>
  </si>
  <si>
    <t>www.amazon.ae/dp/B002EDPUJC</t>
  </si>
  <si>
    <t>Indola 4+4 Styling Mousse, 500 ml</t>
  </si>
  <si>
    <t>www.amazon.ae/dp/B0B61WLLX7</t>
  </si>
  <si>
    <t>EBIN NEW YORK TINTED LACE MOUSSE - 3.38oz/ 100ml - Light Warm Brown</t>
  </si>
  <si>
    <t>organic r/s</t>
  </si>
  <si>
    <t>www.amazon.ae/dp/B005IUGNN0</t>
  </si>
  <si>
    <t>Organic R/S Root Stimulator Olive Oil Wrap Set Mousse S 7 Ounce</t>
  </si>
  <si>
    <t>akooya</t>
  </si>
  <si>
    <t>www.amazon.ae/dp/B09P6C1DP3</t>
  </si>
  <si>
    <t>Akooya 30ml Sculpting Curly Hair Mousse No Flaking Long-lasting Hold Defining Curls Style Shining Moisturizing</t>
  </si>
  <si>
    <t>www.amazon.ae/dp/B0BVWHHSBQ</t>
  </si>
  <si>
    <t>ican London Shea Butter Hold, Shine, Setting And Curling Mousse 207ml</t>
  </si>
  <si>
    <t>lorys</t>
  </si>
  <si>
    <t>www.amazon.ae/dp/B07NDNXMXJ</t>
  </si>
  <si>
    <t>Lorys Professional Chocolate Mousse (1kg)</t>
  </si>
  <si>
    <t>www.amazon.ae/dp/B08TX6PH9Y</t>
  </si>
  <si>
    <t>Creme Of Nature Pure Honey Curling Mousse 7 Ounce Pump (207ml) Creme Of Nature Pure Honey Curling Mousse 7 Ounce Pump (207ml)</t>
  </si>
  <si>
    <t>www.amazon.ae/dp/B0792Q85L3</t>
  </si>
  <si>
    <t>Nexxus Volumizing Foam Styler Mousse Plus,10.6oz, Pack of 6</t>
  </si>
  <si>
    <t>got2b</t>
  </si>
  <si>
    <t>www.amazon.ae/dp/B001S46QIM</t>
  </si>
  <si>
    <t>Got2B Fat-tastic Thickening Plumping Hair Mousse, 8.5 Ounce</t>
  </si>
  <si>
    <t>www.amazon.ae/dp/B08H5WD12P</t>
  </si>
  <si>
    <t>Tresemme   Mousse  Extra Firm Control 10.5 Ounce (310ml) (Pack of 3)</t>
  </si>
  <si>
    <t>osis</t>
  </si>
  <si>
    <t>www.amazon.ae/dp/B07116PWV3</t>
  </si>
  <si>
    <t>OSiS+ GRIP Extreme Hold Mousse, 7 Ounce (Pack of 3)</t>
  </si>
  <si>
    <t>www.amazon.ae/dp/B00MLKC4SI</t>
  </si>
  <si>
    <t>Tresemme   Mousse  Extra Firm Control, 15 Ounce</t>
  </si>
  <si>
    <t>www.amazon.ae/dp/B01CTBEJA4</t>
  </si>
  <si>
    <t>Shea Moisture Coconut &amp; Hibiscus Curl Mousse 7.5 Ounce (221ml) (3 Pack)</t>
  </si>
  <si>
    <t>Kristin Ess</t>
  </si>
  <si>
    <t>www.amazon.ae/dp/B075RL4DLN</t>
  </si>
  <si>
    <t>Kristin Ess Hair Instant Lift Volumizing Mousse with Castor Oil - Boosts Volume + Thickens, Body Building, Lasting Hold, Non-Sticky, For Curly, Wavy + Straight Hair, 8.1 Oz (Pack of 1)</t>
  </si>
  <si>
    <t>www.amazon.ae/dp/B071Z7YRHJ</t>
  </si>
  <si>
    <t>Mielle Brazilian Curly Cocktail Curl Cream &amp; Curl Mousse 8oz"Set"</t>
  </si>
  <si>
    <t>www.amazon.ae/dp/B0019J4R6Y</t>
  </si>
  <si>
    <t>Tresemme Thermal Creations Volumising  Mousse , 6.5 Ounce</t>
  </si>
  <si>
    <t>www.amazon.ae/dp/B00NFUB3HG</t>
  </si>
  <si>
    <t>Pantene   Mousse  Curl Defining Max Hold 6.6 Ounce (2 Pack), Packaging May Vary</t>
  </si>
  <si>
    <t>Fantasia IC</t>
  </si>
  <si>
    <t>www.amazon.ae/dp/B001DTWX66</t>
  </si>
  <si>
    <t>Fantasia Liquid  Mousse  Spray, 16.0 Fl Oz</t>
  </si>
  <si>
    <t>Colorproof</t>
  </si>
  <si>
    <t>www.amazon.ae/dp/B00DMHLU3O</t>
  </si>
  <si>
    <t>Colorproof Liftit Color Protect  Foam   Mousse  For Unisex 2 Oz  Mousse</t>
  </si>
  <si>
    <t>www.amazon.ae/dp/B015KGVJLM</t>
  </si>
  <si>
    <t>L'oreal Paris Elvive Styliste Extra Volume Firm Control Mousse 200 mL (Pack of 2)</t>
  </si>
  <si>
    <t>www.amazon.ae/dp/B07RRQ5H65</t>
  </si>
  <si>
    <t>Enliven Pro V  Hair  Mousse, 300ml Pack Of 2</t>
  </si>
  <si>
    <t>www.amazon.ae/dp/B01N3599U9</t>
  </si>
  <si>
    <t>Schwarzkopf Pro Styling Texturizing Fibre Paste, 250 Ml</t>
  </si>
  <si>
    <t>true frog</t>
  </si>
  <si>
    <t>www.amazon.ae/dp/B09X1NV8DH</t>
  </si>
  <si>
    <t>TRue FRoG Volumizing Mousse for Curls, CG Friendly Hair Mousse for Curly, Wavy Hair with Marshmallow Root and Hibiscus Extracts, Vegan, Sulphate Free, Paraben Free, Silicone Free - 150 ml</t>
  </si>
  <si>
    <t>www.amazon.ae/dp/B0BGPCCW5H</t>
  </si>
  <si>
    <t>Braid Foam Control Mousse Braiding Mousse for Braids Twist, Locs, No Flake Extra Hold High Shine Style and Moisturizes, Hair Mousse for Braids High Shine, Lightweight Easy to Apply 8fl oz</t>
  </si>
  <si>
    <t>www.amazon.ae/dp/B07T7864KV</t>
  </si>
  <si>
    <t>African Pride Moisture Miracle Rose Water &amp; Argan Oil Curl Hair Mousse, Flexible Hold, Enhances Curls, Creates Wave Patterns, No Residue, Deep Moisture, Adds Shine, Strengthens &amp; Protects Hair, 8.5 oz</t>
  </si>
  <si>
    <t>www.amazon.ae/dp/B000O9L67S</t>
  </si>
  <si>
    <t>Fantasia Liquid Mousse Spritz 2 oz. Firm</t>
  </si>
  <si>
    <t>Just For Me</t>
  </si>
  <si>
    <t>www.amazon.ae/dp/B0B1GC32MH</t>
  </si>
  <si>
    <t>Just For Me Peace Soft Curls Foaming Mousse, 8.5oz</t>
  </si>
  <si>
    <t>www.amazon.ae/dp/B07KQ1RWVC</t>
  </si>
  <si>
    <t>Nivea Styling Mousse Extra Strong 150ml</t>
  </si>
  <si>
    <t>gorgeous</t>
  </si>
  <si>
    <t>www.amazon.ae/dp/B003UNV10M</t>
  </si>
  <si>
    <t>aiHr Whipp  Mousse  for  Volumizing  Fine, Thin  Hair  Weightless Clean Volume Thickening Quick Fix  Hair  Styling Foam Fortified with Wheat Germ Oil, Sunscreen UV Protection by Healium  Hair</t>
  </si>
  <si>
    <t>balmain</t>
  </si>
  <si>
    <t>www.amazon.ae/dp/B09VMTHY8G</t>
  </si>
  <si>
    <t>Balmain Volume Mousse Strong Balmain Volume Mousse Strong</t>
  </si>
  <si>
    <t>www.amazon.ae/dp/B0BMTQ3V7P</t>
  </si>
  <si>
    <t>Curly Styling Mousse - Frizz Control Curl Enhancing Foam | Curl Hair Products, Add Volume And Shine, Great Hair Styling for Women Girls Options Generic</t>
  </si>
  <si>
    <t>www.amazon.ae/dp/B0C5H2LRQ6</t>
  </si>
  <si>
    <t>Shoe Cleaner,Agent Mousse for Clean Shoes | Whiten, Friendly Ingredients, Cleaning Tool for Finished Leather, Gel Coat, Rubber, Glass, Sneaker,</t>
  </si>
  <si>
    <t>hair rules</t>
  </si>
  <si>
    <t>www.amazon.ae/dp/B001V6WWNU</t>
  </si>
  <si>
    <t>Hair  Rules  Wavy   Mousse</t>
  </si>
  <si>
    <t>white rain</t>
  </si>
  <si>
    <t>www.amazon.ae/dp/B00GYLR3KO</t>
  </si>
  <si>
    <t>White Rain Volumizing Weightless Mousse (Pack of 3)</t>
  </si>
  <si>
    <t>www.amazon.ae/dp/B07N6YLCD4</t>
  </si>
  <si>
    <t>Syoss Glossing Hold Hair Mousse Extra Strong 250ml</t>
  </si>
  <si>
    <t>Original Tag</t>
  </si>
  <si>
    <t>Final Tag</t>
  </si>
  <si>
    <t>Curl Enhacing</t>
  </si>
  <si>
    <t>Detangles</t>
  </si>
  <si>
    <t>Fast Drying</t>
  </si>
  <si>
    <t>Flakes Control</t>
  </si>
  <si>
    <t>Frizz Cotnrol</t>
  </si>
  <si>
    <t>Heat/ UV Protection</t>
  </si>
  <si>
    <t>Heat/UV Protection</t>
  </si>
  <si>
    <t>Moisture</t>
  </si>
  <si>
    <t>Non Sticky</t>
  </si>
  <si>
    <t>Alcohol free,</t>
  </si>
  <si>
    <t>cruetly free</t>
  </si>
  <si>
    <t>Dairy free</t>
  </si>
  <si>
    <t>dye free</t>
  </si>
  <si>
    <t>gluten free</t>
  </si>
  <si>
    <t>mineral oil free</t>
  </si>
  <si>
    <t>color safe</t>
  </si>
  <si>
    <t>Color-Safe</t>
  </si>
  <si>
    <t>paraben free</t>
  </si>
  <si>
    <t>phthalates free</t>
  </si>
  <si>
    <t>salt free</t>
  </si>
  <si>
    <t>silicone free</t>
  </si>
  <si>
    <t>Sulphates free</t>
  </si>
  <si>
    <t>Sulphate free</t>
  </si>
  <si>
    <t>suphate free</t>
  </si>
  <si>
    <t>Sulfate-Free</t>
  </si>
  <si>
    <t>Talc Free</t>
  </si>
  <si>
    <t>vegetarian</t>
  </si>
  <si>
    <t/>
  </si>
  <si>
    <t>Acvocado</t>
  </si>
  <si>
    <t>Castor</t>
  </si>
  <si>
    <t>Citric Acids</t>
  </si>
  <si>
    <t>fatty acids</t>
  </si>
  <si>
    <t>hibiscus</t>
  </si>
  <si>
    <t>Honey</t>
  </si>
  <si>
    <t>keratin</t>
  </si>
  <si>
    <t>neem</t>
  </si>
  <si>
    <t>olive</t>
  </si>
  <si>
    <t>olive oil</t>
  </si>
  <si>
    <t>Phenoxyethanol</t>
  </si>
  <si>
    <t>shea oil</t>
  </si>
  <si>
    <t>silk</t>
  </si>
  <si>
    <t>water</t>
  </si>
</sst>
</file>

<file path=xl/styles.xml><?xml version="1.0" encoding="utf-8"?>
<styleSheet xmlns="http://schemas.openxmlformats.org/spreadsheetml/2006/main" xmlns:xr9="http://schemas.microsoft.com/office/spreadsheetml/2016/revision9">
  <numFmts count="5">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_(* #,##0.00_);_(* \(#,##0.00\);_(* &quot;-&quot;??_);_(@_)"/>
  </numFmts>
  <fonts count="23">
    <font>
      <sz val="11"/>
      <color theme="1"/>
      <name val="Calibri"/>
      <charset val="134"/>
      <scheme val="minor"/>
    </font>
    <font>
      <b/>
      <sz val="11"/>
      <color theme="1"/>
      <name val="Calibri"/>
      <charset val="134"/>
      <scheme val="minor"/>
    </font>
    <font>
      <b/>
      <sz val="11"/>
      <color theme="0"/>
      <name val="Calibri"/>
      <charset val="134"/>
      <scheme val="minor"/>
    </font>
    <font>
      <sz val="11"/>
      <color rgb="FF222222"/>
      <name val="Calibri"/>
      <charset val="134"/>
      <scheme val="minor"/>
    </font>
    <font>
      <u/>
      <sz val="11"/>
      <color theme="1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5">
    <fill>
      <patternFill patternType="none"/>
    </fill>
    <fill>
      <patternFill patternType="gray125"/>
    </fill>
    <fill>
      <patternFill patternType="solid">
        <fgColor theme="3" tint="0.599993896298105"/>
        <bgColor indexed="64"/>
      </patternFill>
    </fill>
    <fill>
      <patternFill patternType="solid">
        <fgColor theme="4" tint="0.799981688894314"/>
        <bgColor theme="4" tint="0.799981688894314"/>
      </patternFill>
    </fill>
    <fill>
      <patternFill patternType="solid">
        <fgColor theme="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right/>
      <top/>
      <bottom style="thin">
        <color theme="4" tint="0.399975585192419"/>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4" fillId="0" borderId="0" applyNumberFormat="0" applyFill="0" applyBorder="0" applyAlignment="0" applyProtection="0"/>
    <xf numFmtId="0" fontId="5" fillId="0" borderId="0" applyNumberFormat="0" applyFill="0" applyBorder="0" applyAlignment="0" applyProtection="0">
      <alignment vertical="center"/>
    </xf>
    <xf numFmtId="0" fontId="0" fillId="5" borderId="3"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4" applyNumberFormat="0" applyFill="0" applyAlignment="0" applyProtection="0">
      <alignment vertical="center"/>
    </xf>
    <xf numFmtId="0" fontId="10" fillId="0" borderId="4" applyNumberFormat="0" applyFill="0" applyAlignment="0" applyProtection="0">
      <alignment vertical="center"/>
    </xf>
    <xf numFmtId="0" fontId="11" fillId="0" borderId="5" applyNumberFormat="0" applyFill="0" applyAlignment="0" applyProtection="0">
      <alignment vertical="center"/>
    </xf>
    <xf numFmtId="0" fontId="11" fillId="0" borderId="0" applyNumberFormat="0" applyFill="0" applyBorder="0" applyAlignment="0" applyProtection="0">
      <alignment vertical="center"/>
    </xf>
    <xf numFmtId="0" fontId="12" fillId="6" borderId="6" applyNumberFormat="0" applyAlignment="0" applyProtection="0">
      <alignment vertical="center"/>
    </xf>
    <xf numFmtId="0" fontId="13" fillId="7" borderId="7" applyNumberFormat="0" applyAlignment="0" applyProtection="0">
      <alignment vertical="center"/>
    </xf>
    <xf numFmtId="0" fontId="14" fillId="7" borderId="6" applyNumberFormat="0" applyAlignment="0" applyProtection="0">
      <alignment vertical="center"/>
    </xf>
    <xf numFmtId="0" fontId="15" fillId="8" borderId="8" applyNumberFormat="0" applyAlignment="0" applyProtection="0">
      <alignment vertical="center"/>
    </xf>
    <xf numFmtId="0" fontId="16" fillId="0" borderId="9" applyNumberFormat="0" applyFill="0" applyAlignment="0" applyProtection="0">
      <alignment vertical="center"/>
    </xf>
    <xf numFmtId="0" fontId="17" fillId="0" borderId="10" applyNumberFormat="0" applyFill="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20" fillId="11" borderId="0" applyNumberFormat="0" applyBorder="0" applyAlignment="0" applyProtection="0">
      <alignment vertical="center"/>
    </xf>
    <xf numFmtId="0" fontId="21" fillId="4"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2" fillId="32" borderId="0" applyNumberFormat="0" applyBorder="0" applyAlignment="0" applyProtection="0">
      <alignment vertical="center"/>
    </xf>
    <xf numFmtId="0" fontId="22" fillId="33" borderId="0" applyNumberFormat="0" applyBorder="0" applyAlignment="0" applyProtection="0">
      <alignment vertical="center"/>
    </xf>
    <xf numFmtId="0" fontId="21" fillId="34" borderId="0" applyNumberFormat="0" applyBorder="0" applyAlignment="0" applyProtection="0">
      <alignment vertical="center"/>
    </xf>
  </cellStyleXfs>
  <cellXfs count="36">
    <xf numFmtId="0" fontId="0" fillId="0" borderId="0" xfId="0"/>
    <xf numFmtId="0" fontId="0" fillId="0" borderId="0" xfId="0" applyAlignment="1">
      <alignment horizontal="left"/>
    </xf>
    <xf numFmtId="9" fontId="0" fillId="0" borderId="0" xfId="3" applyFont="1"/>
    <xf numFmtId="9" fontId="0" fillId="0" borderId="0" xfId="3" applyFont="1" applyBorder="1"/>
    <xf numFmtId="2" fontId="0" fillId="0" borderId="0" xfId="0" applyNumberFormat="1"/>
    <xf numFmtId="0" fontId="0" fillId="0" borderId="1" xfId="0" applyBorder="1"/>
    <xf numFmtId="0" fontId="1" fillId="0" borderId="0" xfId="0" applyFont="1" applyAlignment="1">
      <alignment horizontal="center" vertical="center"/>
    </xf>
    <xf numFmtId="0" fontId="2" fillId="2" borderId="1" xfId="0" applyFont="1" applyFill="1" applyBorder="1" applyAlignment="1">
      <alignment horizontal="center" vertical="top"/>
    </xf>
    <xf numFmtId="0" fontId="2" fillId="2" borderId="1" xfId="0" applyFont="1" applyFill="1" applyBorder="1" applyAlignment="1">
      <alignment horizontal="left" vertical="top"/>
    </xf>
    <xf numFmtId="0" fontId="0" fillId="0" borderId="1" xfId="0" applyBorder="1" applyAlignment="1">
      <alignment horizontal="left"/>
    </xf>
    <xf numFmtId="2" fontId="0" fillId="0" borderId="1" xfId="0" applyNumberFormat="1" applyBorder="1" applyAlignment="1">
      <alignment horizontal="left"/>
    </xf>
    <xf numFmtId="9" fontId="2" fillId="2" borderId="1" xfId="3" applyFont="1" applyFill="1" applyBorder="1" applyAlignment="1">
      <alignment horizontal="center" vertical="top"/>
    </xf>
    <xf numFmtId="0" fontId="2" fillId="2" borderId="1" xfId="0" applyFont="1" applyFill="1" applyBorder="1"/>
    <xf numFmtId="9" fontId="2" fillId="2" borderId="1" xfId="3" applyFont="1" applyFill="1" applyBorder="1"/>
    <xf numFmtId="0" fontId="3" fillId="0" borderId="1" xfId="0" applyFont="1" applyBorder="1"/>
    <xf numFmtId="2" fontId="0" fillId="0" borderId="1" xfId="0" applyNumberFormat="1" applyBorder="1"/>
    <xf numFmtId="180" fontId="0" fillId="0" borderId="1" xfId="0" applyNumberFormat="1" applyBorder="1"/>
    <xf numFmtId="0" fontId="1" fillId="0" borderId="0" xfId="0" applyFont="1"/>
    <xf numFmtId="0" fontId="0" fillId="0" borderId="0" xfId="0" applyAlignment="1">
      <alignment horizontal="center" vertical="center"/>
    </xf>
    <xf numFmtId="0" fontId="0" fillId="0" borderId="0" xfId="0" applyAlignment="1">
      <alignment vertical="center"/>
    </xf>
    <xf numFmtId="0" fontId="1" fillId="0" borderId="0" xfId="0" applyFont="1" applyAlignment="1">
      <alignment horizontal="center"/>
    </xf>
    <xf numFmtId="0" fontId="0" fillId="0" borderId="0" xfId="0"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1" xfId="0" applyBorder="1" applyAlignment="1">
      <alignment horizontal="center"/>
    </xf>
    <xf numFmtId="0" fontId="4" fillId="0" borderId="1" xfId="6" applyBorder="1"/>
    <xf numFmtId="9" fontId="0" fillId="0" borderId="1" xfId="3" applyFont="1" applyBorder="1"/>
    <xf numFmtId="1" fontId="0" fillId="0" borderId="1" xfId="0" applyNumberFormat="1" applyBorder="1"/>
    <xf numFmtId="0" fontId="1" fillId="3" borderId="2" xfId="0" applyFont="1" applyFill="1" applyBorder="1"/>
    <xf numFmtId="10" fontId="0" fillId="0" borderId="0" xfId="0" applyNumberFormat="1"/>
    <xf numFmtId="9" fontId="0" fillId="0" borderId="0" xfId="0" applyNumberFormat="1"/>
    <xf numFmtId="9" fontId="0" fillId="0" borderId="0" xfId="0" applyNumberFormat="1" applyAlignment="1">
      <alignment horizontal="center" vertical="center"/>
    </xf>
    <xf numFmtId="0" fontId="2" fillId="4" borderId="0" xfId="0" applyFont="1" applyFill="1" applyAlignment="1">
      <alignment horizontal="center" vertical="center"/>
    </xf>
    <xf numFmtId="0" fontId="0" fillId="0" borderId="0" xfId="0" applyAlignment="1">
      <alignment horizontal="right" vertical="center"/>
    </xf>
    <xf numFmtId="0" fontId="1" fillId="0" borderId="1" xfId="0" applyFont="1" applyBorder="1" applyAlignment="1">
      <alignment horizontal="center" vertical="center"/>
    </xf>
    <xf numFmtId="0" fontId="2" fillId="2" borderId="1" xfId="0" applyFont="1" applyFill="1" applyBorder="1" applyAlignment="1">
      <alignment horizontal="center"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21">
    <dxf>
      <numFmt numFmtId="2" formatCode="0.00"/>
    </dxf>
    <dxf>
      <numFmt numFmtId="10" formatCode="0.00%"/>
    </dxf>
    <dxf>
      <font>
        <color theme="1"/>
      </font>
      <fill>
        <patternFill patternType="solid">
          <bgColor rgb="FF92D050"/>
        </patternFill>
      </fill>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
      <numFmt numFmtId="9" formatCode="0%"/>
      <alignment horizontal="center" vertical="cent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pivotCacheDefinition" Target="pivotCache/pivotCacheDefinition2.xml"/><Relationship Id="rId18" Type="http://schemas.openxmlformats.org/officeDocument/2006/relationships/pivotCacheDefinition" Target="pivotCache/pivotCacheDefinition1.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createdVersion="8" refreshedVersion="8" minRefreshableVersion="3" refreshedDate="45264.1358921296" refreshedBy="Excel Services" recordCount="71">
  <cacheSource type="worksheet">
    <worksheetSource ref="B2:BG73" sheet="Copy of Raw Data"/>
  </cacheSource>
  <cacheFields count="58">
    <cacheField name="Category" numFmtId="0"/>
    <cacheField name="Brand" numFmtId="0">
      <sharedItems count="46">
        <s v="Not Your Mother's"/>
        <s v="sheamoisture"/>
        <s v="cantu"/>
        <s v="Maui Moisture"/>
        <s v="gk hair"/>
        <s v="Wella"/>
        <s v="kevin murphy"/>
        <s v="umberto giannini"/>
        <s v="Organic Root Stimulator"/>
        <s v="giovanni"/>
        <s v="john frieda"/>
        <s v="Schwarzkopf"/>
        <s v="Cake"/>
        <s v="pilot"/>
        <s v="others"/>
        <s v="Keune"/>
        <s v="Garnier"/>
        <s v="kerastase"/>
        <s v="Keranique"/>
        <s v="african pride"/>
        <s v="ors"/>
        <s v="ogx"/>
        <s v="l'oreal professionnel"/>
        <s v="Camille Rose"/>
        <s v="l'oreal paris"/>
        <s v="TIGI"/>
        <s v="SHEA MOISTURE"/>
        <s v="Wella Pro"/>
        <s v="crÃ¨me of nature"/>
        <s v="Oribe"/>
        <s v="amika"/>
        <s v="Mielle Organics"/>
        <s v="black professional line"/>
        <s v="nivea"/>
        <s v="Label"/>
        <s v="kenra"/>
        <s v="agadir"/>
        <s v="aveda"/>
        <s v="Wood"/>
        <s v="The Doux"/>
        <s v="Aussie"/>
        <s v="Enliven"/>
        <s v="HASK"/>
        <s v="not you mother's"/>
        <s v="Mielle"/>
        <s v="thedoux"/>
      </sharedItems>
    </cacheField>
    <cacheField name="Link" numFmtId="0"/>
    <cacheField name="ASIN" numFmtId="0"/>
    <cacheField name="Title" numFmtId="0"/>
    <cacheField name="Annual  Sales(Units)" numFmtId="2"/>
    <cacheField name="Annual revenue(AED)" numFmtId="0"/>
    <cacheField name="Share" numFmtId="0"/>
    <cacheField name="Inclusion" numFmtId="0"/>
    <cacheField name="Price Band" numFmtId="0">
      <sharedItems count="9">
        <s v="40 to 50"/>
        <s v="50 to 75"/>
        <s v="20 to 30"/>
        <s v="75 to 100"/>
        <s v="15 to 20"/>
        <s v="100 to 150"/>
        <s v="30 to 40"/>
        <s v="150 to 200"/>
        <s v="200 to 250"/>
      </sharedItems>
    </cacheField>
    <cacheField name=" Average Price" numFmtId="0"/>
    <cacheField name="MRP Band" numFmtId="0">
      <sharedItems count="9">
        <s v="50 to 75"/>
        <s v="20 to 30"/>
        <s v="100 to 150"/>
        <s v="30 to 40"/>
        <s v="15 to 20"/>
        <s v="75 to 100"/>
        <s v="40 to 50"/>
        <s v="150 to 200"/>
        <s v="200 to 250"/>
      </sharedItems>
    </cacheField>
    <cacheField name="Average MRP" numFmtId="0"/>
    <cacheField name="Discount % Band" numFmtId="0">
      <sharedItems count="11">
        <s v="6% to 8%"/>
        <s v="0% to 2%"/>
        <s v="2% to 4%"/>
        <s v="4% to 6%"/>
        <s v="10% to 15%"/>
        <s v="20% to 25%"/>
        <s v="8% to 10%"/>
        <s v="No Discount"/>
        <s v="30% to 40%"/>
        <s v="25% to 30%"/>
        <s v="15% to 20%"/>
      </sharedItems>
    </cacheField>
    <cacheField name="Average Discount %" numFmtId="2"/>
    <cacheField name="weight" numFmtId="0"/>
    <cacheField name="weight_type" numFmtId="0"/>
    <cacheField name="Price per ml Band" numFmtId="0">
      <sharedItems count="9">
        <s v="0.2 to 0.3"/>
        <s v="0.1 to 0.2"/>
        <s v="0.3 to 0.4"/>
        <s v="0.05 to 0.1"/>
        <s v="0.5 to 0.75"/>
        <s v="1 to 2"/>
        <s v="0.4 to 0.5"/>
        <s v="0.75 to 1"/>
        <e v="#N/A"/>
      </sharedItems>
    </cacheField>
    <cacheField name="price per ml/g" numFmtId="2"/>
    <cacheField name="USD per ml MRP Band" numFmtId="2">
      <sharedItems count="7">
        <s v="0.05 to 0.1"/>
        <s v="0 to 0.05"/>
        <s v="0.1 to 0.2"/>
        <s v="0.2 to 0.3"/>
        <s v="0.3 to 0.4"/>
        <e v="#N/A"/>
        <s v="0.5 to 0.75"/>
      </sharedItems>
    </cacheField>
    <cacheField name="USD per ml (MRP)" numFmtId="2"/>
    <cacheField name="USD per ml/g Price Band" numFmtId="2">
      <sharedItems count="7">
        <s v="0.05 to 0.1"/>
        <s v="0 to 0.05"/>
        <s v="0.1 to 0.2"/>
        <s v="0.2 to 0.3"/>
        <s v="0.3 to 0.4"/>
        <e v="#N/A"/>
        <s v="0.4 to 0.5"/>
      </sharedItems>
    </cacheField>
    <cacheField name="USD per ml/g (Price)" numFmtId="180"/>
    <cacheField name="weight_band" numFmtId="0">
      <sharedItems count="8">
        <s v="6 to 8"/>
        <s v="8 to 10"/>
        <s v="10 to 15"/>
        <s v="4 to 6"/>
        <s v="2 to 4"/>
        <s v="25 to 30"/>
        <e v="#N/A"/>
        <s v="15 to 20"/>
      </sharedItems>
    </cacheField>
    <cacheField name="Uniform Wt" numFmtId="0"/>
    <cacheField name="Top Unit" numFmtId="0"/>
    <cacheField name="Packaging " numFmtId="0">
      <sharedItems count="4">
        <s v="Spray Can"/>
        <s v="Pump Bottle"/>
        <s v="Jar"/>
        <s v="NA"/>
      </sharedItems>
    </cacheField>
    <cacheField name="Pack Size" numFmtId="0">
      <sharedItems count="4">
        <s v="Pack of 1"/>
        <s v="Pack of 3"/>
        <s v="Pack of 2"/>
        <s v="NA"/>
      </sharedItems>
    </cacheField>
    <cacheField name="Benefits" numFmtId="0"/>
    <cacheField name="Frizz Control" numFmtId="0"/>
    <cacheField name="Shine" numFmtId="0"/>
    <cacheField name="Thickening/Volumizing" numFmtId="0"/>
    <cacheField name="Softness" numFmtId="0"/>
    <cacheField name="Lightweight" numFmtId="0"/>
    <cacheField name="Curl Enhancing" numFmtId="0"/>
    <cacheField name="Hold" numFmtId="0"/>
    <cacheField name="Humidity Protection" numFmtId="0"/>
    <cacheField name="Moisturization / Hydration" numFmtId="0"/>
    <cacheField name="Claims" numFmtId="0"/>
    <cacheField name="Paraben Free" numFmtId="0"/>
    <cacheField name="Fragrance Free" numFmtId="0"/>
    <cacheField name="Sulfate Free" numFmtId="0"/>
    <cacheField name="NA" numFmtId="0"/>
    <cacheField name="Plant Based/Vegan" numFmtId="0"/>
    <cacheField name="Alcohol Free" numFmtId="0"/>
    <cacheField name="Silicone Free" numFmtId="0"/>
    <cacheField name="Mineral Oil Free" numFmtId="0"/>
    <cacheField name="Cruelty Free" numFmtId="0"/>
    <cacheField name="Ingredients" numFmtId="0"/>
    <cacheField name="Water" numFmtId="0"/>
    <cacheField name="Citric Acid" numFmtId="0"/>
    <cacheField name="Coconut" numFmtId="0"/>
    <cacheField name="Glycerin" numFmtId="0"/>
    <cacheField name="Keratin" numFmtId="0"/>
    <cacheField name="Olive " numFmtId="0"/>
    <cacheField name="Cetrimonium Chloride" numFmtId="0"/>
    <cacheField name="Neem" numFmtId="0"/>
    <cacheField name="shea butter" numFmtId="0"/>
  </cacheFields>
</pivotCacheDefinition>
</file>

<file path=xl/pivotCache/pivotCacheDefinition2.xml><?xml version="1.0" encoding="utf-8"?>
<pivotCacheDefinition xmlns="http://schemas.openxmlformats.org/spreadsheetml/2006/main" xmlns:r="http://schemas.openxmlformats.org/officeDocument/2006/relationships" r:id="rId1" createdVersion="8" refreshedVersion="8" minRefreshableVersion="3" refreshedDate="45264.1385491898" refreshedBy="Excel Services" recordCount="71">
  <cacheSource type="worksheet">
    <worksheetSource ref="A2:BG73" sheet="Copy of Raw Data"/>
  </cacheSource>
  <cacheFields count="59">
    <cacheField name="Country" numFmtId="0"/>
    <cacheField name="Category" numFmtId="0"/>
    <cacheField name="Brand" numFmtId="0">
      <sharedItems count="46">
        <s v="Not Your Mother's"/>
        <s v="sheamoisture"/>
        <s v="cantu"/>
        <s v="Maui Moisture"/>
        <s v="gk hair"/>
        <s v="Wella"/>
        <s v="kevin murphy"/>
        <s v="umberto giannini"/>
        <s v="Organic Root Stimulator"/>
        <s v="giovanni"/>
        <s v="john frieda"/>
        <s v="Schwarzkopf"/>
        <s v="Cake"/>
        <s v="pilot"/>
        <s v="others"/>
        <s v="Keune"/>
        <s v="Garnier"/>
        <s v="kerastase"/>
        <s v="Keranique"/>
        <s v="african pride"/>
        <s v="ors"/>
        <s v="ogx"/>
        <s v="l'oreal professionnel"/>
        <s v="Camille Rose"/>
        <s v="l'oreal paris"/>
        <s v="TIGI"/>
        <s v="SHEA MOISTURE"/>
        <s v="Wella Pro"/>
        <s v="crÃ¨me of nature"/>
        <s v="Oribe"/>
        <s v="amika"/>
        <s v="Mielle Organics"/>
        <s v="black professional line"/>
        <s v="nivea"/>
        <s v="Label"/>
        <s v="kenra"/>
        <s v="agadir"/>
        <s v="aveda"/>
        <s v="Wood"/>
        <s v="The Doux"/>
        <s v="Aussie"/>
        <s v="Enliven"/>
        <s v="HASK"/>
        <s v="not you mother's"/>
        <s v="Mielle"/>
        <s v="thedoux"/>
      </sharedItems>
    </cacheField>
    <cacheField name="Link" numFmtId="0"/>
    <cacheField name="ASIN" numFmtId="0"/>
    <cacheField name="Title" numFmtId="0"/>
    <cacheField name="Annual  Sales(Units)" numFmtId="2"/>
    <cacheField name="Annual revenue(AED)" numFmtId="0"/>
    <cacheField name="Share" numFmtId="0"/>
    <cacheField name="Inclusion" numFmtId="0"/>
    <cacheField name="Price Band" numFmtId="0"/>
    <cacheField name=" Average Price" numFmtId="0"/>
    <cacheField name="MRP Band" numFmtId="0"/>
    <cacheField name="Average MRP" numFmtId="0"/>
    <cacheField name="Discount % Band" numFmtId="0"/>
    <cacheField name="Average Discount %" numFmtId="2"/>
    <cacheField name="weight" numFmtId="0"/>
    <cacheField name="weight_type" numFmtId="0"/>
    <cacheField name="Price per ml Band" numFmtId="0"/>
    <cacheField name="price per ml/g" numFmtId="2"/>
    <cacheField name="USD per ml MRP Band" numFmtId="2"/>
    <cacheField name="USD per ml (MRP)" numFmtId="2"/>
    <cacheField name="USD per ml/g Price Band" numFmtId="2"/>
    <cacheField name="USD per ml/g (Price)" numFmtId="180"/>
    <cacheField name="weight_band" numFmtId="0"/>
    <cacheField name="Uniform Wt" numFmtId="0"/>
    <cacheField name="Top Unit" numFmtId="0"/>
    <cacheField name="Packaging " numFmtId="0">
      <sharedItems count="4">
        <s v="Spray Can"/>
        <s v="Pump Bottle"/>
        <s v="Jar"/>
        <s v="NA"/>
      </sharedItems>
    </cacheField>
    <cacheField name="Pack Size" numFmtId="0"/>
    <cacheField name="Benefits" numFmtId="0"/>
    <cacheField name="Frizz Control" numFmtId="0"/>
    <cacheField name="Shine" numFmtId="0"/>
    <cacheField name="Thickening/Volumizing" numFmtId="0"/>
    <cacheField name="Softness" numFmtId="0"/>
    <cacheField name="Lightweight" numFmtId="0"/>
    <cacheField name="Curl Enhancing" numFmtId="0"/>
    <cacheField name="Hold" numFmtId="0"/>
    <cacheField name="Humidity Protection" numFmtId="0"/>
    <cacheField name="Moisturization / Hydration" numFmtId="0"/>
    <cacheField name="Claims" numFmtId="0"/>
    <cacheField name="Paraben Free" numFmtId="0"/>
    <cacheField name="Fragrance Free" numFmtId="0"/>
    <cacheField name="Sulfate Free" numFmtId="0"/>
    <cacheField name="NA" numFmtId="0"/>
    <cacheField name="Plant Based/Vegan" numFmtId="0"/>
    <cacheField name="Alcohol Free" numFmtId="0"/>
    <cacheField name="Silicone Free" numFmtId="0"/>
    <cacheField name="Mineral Oil Free" numFmtId="0"/>
    <cacheField name="Cruelty Free" numFmtId="0"/>
    <cacheField name="Ingredients" numFmtId="0"/>
    <cacheField name="Water" numFmtId="0"/>
    <cacheField name="Citric Acid" numFmtId="0"/>
    <cacheField name="Coconut" numFmtId="0"/>
    <cacheField name="Glycerin" numFmtId="0"/>
    <cacheField name="Keratin" numFmtId="0"/>
    <cacheField name="Olive " numFmtId="0"/>
    <cacheField name="Cetrimonium Chloride" numFmtId="0"/>
    <cacheField name="Neem" numFmtId="0"/>
    <cacheField name="shea butter" numFmtId="0"/>
  </cacheFields>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
  <r>
    <s v="Hair Mousses"/>
    <x v="0"/>
    <s v="www.amazon.ae/dp/B07QD2L6BC"/>
    <s v="B07QD2L6BC"/>
    <s v="Not Your Mother's Curl Talk Curl Activating Mousse - 7 oz Not Your Mother's Curl Talk Curl Activating Mousse - 7 oz"/>
    <n v="842"/>
    <n v="40817.31"/>
    <n v="5.4647076179376246E-2"/>
    <s v="Yes"/>
    <x v="0"/>
    <n v="48.26"/>
    <x v="0"/>
    <n v="52.22"/>
    <x v="0"/>
    <n v="7.5833014170815796E-2"/>
    <n v="7"/>
    <s v="oz"/>
    <x v="0"/>
    <n v="0.23315135996908062"/>
    <x v="0"/>
    <n v="6.8116334122421379E-2"/>
    <x v="0"/>
    <n v="6.2950867191651771E-2"/>
    <x v="0"/>
    <n v="7"/>
    <s v="oz"/>
    <x v="0"/>
    <x v="0"/>
    <s v="Shine, Hold, Humidity Protection"/>
    <n v="0"/>
    <n v="40817.31"/>
    <n v="0"/>
    <n v="0"/>
    <n v="0"/>
    <n v="0"/>
    <n v="40817.31"/>
    <n v="40817.31"/>
    <n v="0"/>
    <s v="Alcohol free"/>
    <n v="0"/>
    <n v="0"/>
    <n v="0"/>
    <n v="0"/>
    <n v="0"/>
    <n v="40817.31"/>
    <n v="0"/>
    <n v="0"/>
    <n v="0"/>
    <s v="NA"/>
    <n v="0"/>
    <n v="0"/>
    <n v="0"/>
    <n v="0"/>
    <n v="0"/>
    <n v="0"/>
    <n v="0"/>
    <n v="0"/>
    <n v="0"/>
  </r>
  <r>
    <s v="Hair Mousses"/>
    <x v="1"/>
    <s v="www.amazon.ae/dp/B00F9H0IKQ"/>
    <s v="B00F9H0IKQ"/>
    <s v="SHEA MOISTURE Sheamoisture Coconut &amp; Hibiscus Frizz-free Curl Mousse - 7.5 Fl Oz, 7.5 Oz (290612 )"/>
    <n v="740"/>
    <n v="38623.74"/>
    <n v="5.171027836259718E-2"/>
    <s v="Yes"/>
    <x v="1"/>
    <n v="52.11"/>
    <x v="0"/>
    <n v="52.56"/>
    <x v="1"/>
    <n v="8.5616438356164917E-3"/>
    <n v="7.5"/>
    <s v="oz"/>
    <x v="0"/>
    <n v="0.23496787284409873"/>
    <x v="0"/>
    <n v="6.3989178221170118E-2"/>
    <x v="0"/>
    <n v="6.3441325667906667E-2"/>
    <x v="0"/>
    <n v="7.5"/>
    <s v="oz"/>
    <x v="1"/>
    <x v="0"/>
    <s v="Frizz Control, Curl Enhancing, Breakage Protection"/>
    <n v="38623.74"/>
    <n v="0"/>
    <n v="0"/>
    <n v="0"/>
    <n v="0"/>
    <n v="38623.74"/>
    <n v="0"/>
    <n v="0"/>
    <n v="0"/>
    <s v="Sulphate free, color safe, paraben free"/>
    <n v="38623.74"/>
    <n v="0"/>
    <n v="38623.74"/>
    <n v="38623.74"/>
    <n v="0"/>
    <n v="0"/>
    <n v="0"/>
    <n v="0"/>
    <n v="0"/>
    <s v="Coconut, neem, Citric Acid, olive, shea oil, keratin, water"/>
    <n v="38623.74"/>
    <n v="38623.74"/>
    <n v="38623.74"/>
    <n v="0"/>
    <n v="38623.74"/>
    <n v="38623.74"/>
    <n v="0"/>
    <n v="38623.74"/>
    <n v="0"/>
  </r>
  <r>
    <s v="Hair Mousses"/>
    <x v="2"/>
    <s v="www.amazon.ae/dp/B0178H2MFS"/>
    <s v="B0178H2MFS"/>
    <s v="Cantu Shea Butter For Natural Hair Wave Whip Curling MoUSse, 8.4Oz (248Ml)"/>
    <n v="969"/>
    <n v="26276.799999999999"/>
    <n v="3.5179934477559488E-2"/>
    <s v="Yes"/>
    <x v="2"/>
    <n v="27.16"/>
    <x v="1"/>
    <n v="28.04"/>
    <x v="2"/>
    <n v="3.1383737517831634E-2"/>
    <n v="8.4"/>
    <s v="oz"/>
    <x v="1"/>
    <n v="0.10934505692706571"/>
    <x v="1"/>
    <n v="3.0479733320450265E-2"/>
    <x v="1"/>
    <n v="2.9523165370307743E-2"/>
    <x v="1"/>
    <n v="8.4"/>
    <s v="oz"/>
    <x v="1"/>
    <x v="0"/>
    <s v="Frizz Control, Conditioning"/>
    <n v="26276.799999999999"/>
    <n v="0"/>
    <n v="0"/>
    <n v="0"/>
    <n v="0"/>
    <n v="0"/>
    <n v="0"/>
    <n v="0"/>
    <n v="0"/>
    <s v="Paraben free"/>
    <n v="26276.799999999999"/>
    <n v="0"/>
    <n v="0"/>
    <n v="0"/>
    <n v="0"/>
    <n v="0"/>
    <n v="0"/>
    <n v="0"/>
    <n v="0"/>
    <s v="Shea butter"/>
    <n v="0"/>
    <n v="0"/>
    <n v="0"/>
    <n v="0"/>
    <n v="0"/>
    <n v="0"/>
    <n v="0"/>
    <n v="0"/>
    <n v="26276.799999999999"/>
  </r>
  <r>
    <s v="Hair Mousses"/>
    <x v="3"/>
    <s v="www.amazon.ae/dp/B08LZ2R5MM"/>
    <s v="B08LZ2R5MM"/>
    <s v="Maui Moisture Flexible Hold + Coconut Milk Curl Foam Mousse, for Curly Hair Styling, No Drying Alcohols, Parabens or Silicone, 8.5oz Maui Moisture Flexible Hold + Coconut Milk Curl Foam Mousse, for Curly Hair Styling, No Drying Alcohols, Parabens or Silicone, 8.5oz"/>
    <n v="489"/>
    <n v="24817.56"/>
    <n v="3.3226273164651002E-2"/>
    <s v="Yes"/>
    <x v="1"/>
    <n v="51.34"/>
    <x v="0"/>
    <n v="52"/>
    <x v="1"/>
    <n v="1.2692307692307626E-2"/>
    <n v="8.5"/>
    <s v="oz"/>
    <x v="0"/>
    <n v="0.20426107541427124"/>
    <x v="0"/>
    <n v="5.5859476019017688E-2"/>
    <x v="0"/>
    <n v="5.5150490361853238E-2"/>
    <x v="1"/>
    <n v="8.5"/>
    <s v="oz"/>
    <x v="1"/>
    <x v="0"/>
    <s v="Hold, Moisture, Thickening/Volumizing, Shine, Nourishment, Softness, Moisturization / Hydration, Lightweight, Frizz Control"/>
    <n v="24817.56"/>
    <n v="24817.56"/>
    <n v="24817.56"/>
    <n v="24817.56"/>
    <n v="24817.56"/>
    <n v="0"/>
    <n v="24817.56"/>
    <n v="0"/>
    <n v="24817.56"/>
    <s v="Alcohol free, paraben free, suphate free, gluten free, dye free, mineral oil free, silicone free"/>
    <n v="24817.56"/>
    <n v="0"/>
    <n v="24817.56"/>
    <n v="0"/>
    <n v="0"/>
    <n v="24817.56"/>
    <n v="24817.56"/>
    <n v="24817.56"/>
    <n v="0"/>
    <s v="Aloe Vera, Coconut, Mango, Glycerin"/>
    <n v="0"/>
    <n v="0"/>
    <n v="24817.56"/>
    <n v="24817.56"/>
    <n v="0"/>
    <n v="0"/>
    <n v="0"/>
    <n v="0"/>
    <n v="0"/>
  </r>
  <r>
    <s v="Hair Mousses"/>
    <x v="1"/>
    <s v="www.amazon.ae/dp/B07NQCBRK3"/>
    <s v="B07NQCBRK3"/>
    <s v="SheaMoisture  Curl   Mousse  for Frizz Control Coconut and Hibiscus with Shea Butter 7.5 oz"/>
    <n v="506"/>
    <n v="24523.88"/>
    <n v="3.2833088181800363E-2"/>
    <s v="Yes"/>
    <x v="0"/>
    <n v="48.89"/>
    <x v="0"/>
    <n v="50.16"/>
    <x v="2"/>
    <n v="2.5318979266347609E-2"/>
    <n v="7.5"/>
    <s v="oz"/>
    <x v="0"/>
    <n v="0.22044865291398941"/>
    <x v="0"/>
    <n v="6.1067297937098405E-2"/>
    <x v="0"/>
    <n v="5.9521136286777146E-2"/>
    <x v="0"/>
    <n v="7.5"/>
    <s v="oz"/>
    <x v="1"/>
    <x v="0"/>
    <s v="Frizz control, Softness"/>
    <n v="24523.88"/>
    <n v="0"/>
    <n v="0"/>
    <n v="24523.88"/>
    <n v="0"/>
    <n v="0"/>
    <n v="0"/>
    <n v="0"/>
    <n v="0"/>
    <s v="Silicone Free, Mineral Oil Free, Sulfate Free, Phthalate Free, Paraben Free, Petrolatum Free"/>
    <n v="24523.88"/>
    <n v="0"/>
    <n v="24523.88"/>
    <n v="0"/>
    <n v="0"/>
    <n v="0"/>
    <n v="24523.88"/>
    <n v="24523.88"/>
    <n v="0"/>
    <s v="Coconut, shea butter, hibiscus, neem, olive oil, keratin, citric acid, silk"/>
    <n v="0"/>
    <n v="24523.88"/>
    <n v="24523.88"/>
    <n v="0"/>
    <n v="24523.88"/>
    <n v="24523.88"/>
    <n v="0"/>
    <n v="24523.88"/>
    <n v="24523.88"/>
  </r>
  <r>
    <s v="Hair Mousses"/>
    <x v="4"/>
    <s v="www.amazon.ae/dp/B01M2ZXXL6"/>
    <s v="B01M2ZXXL6"/>
    <s v="GK HAIR Global Keratin Volumizing Hair Styling  Mousse  (8.5 Fl Oz/250ml) -Enhances Curls Added Volume with Medium Hold &amp; Boost Shine Moisturizing Blow Dry Frizz Control  Foam  for All Hair Types -Unisex"/>
    <n v="211"/>
    <n v="20583.84"/>
    <n v="2.7558079465405536E-2"/>
    <s v="Yes"/>
    <x v="3"/>
    <n v="99.03"/>
    <x v="2"/>
    <n v="101.11"/>
    <x v="2"/>
    <n v="2.0571654633567384E-2"/>
    <n v="8.5"/>
    <s v="fl oz"/>
    <x v="2"/>
    <n v="0.37884642163621257"/>
    <x v="2"/>
    <n v="0.10443697522712424"/>
    <x v="2"/>
    <n v="0.1022885338417774"/>
    <x v="1"/>
    <n v="8.84"/>
    <s v="oz"/>
    <x v="1"/>
    <x v="0"/>
    <s v="Soothing, Moisturization / Hydration, Thickening/Volumizing, Shine, Lightweight"/>
    <n v="0"/>
    <n v="20583.84"/>
    <n v="20583.84"/>
    <n v="0"/>
    <n v="20583.84"/>
    <n v="0"/>
    <n v="0"/>
    <n v="0"/>
    <n v="20583.84"/>
    <s v="Paraben free, sulphate free, color safe"/>
    <n v="20583.84"/>
    <n v="0"/>
    <n v="20583.84"/>
    <n v="20583.84"/>
    <n v="0"/>
    <n v="0"/>
    <n v="0"/>
    <n v="0"/>
    <n v="0"/>
    <s v="Keratin"/>
    <n v="0"/>
    <n v="0"/>
    <n v="0"/>
    <n v="0"/>
    <n v="20583.84"/>
    <n v="0"/>
    <n v="0"/>
    <n v="0"/>
    <n v="0"/>
  </r>
  <r>
    <s v="Hair Mousses"/>
    <x v="5"/>
    <s v="www.amazon.ae/dp/B07P2CCKQG"/>
    <s v="B07P2CCKQG"/>
    <s v="Wella's Wellaflex 2Nd Day Volume Mousse,Extra Strong Hold- 200 ml"/>
    <n v="714"/>
    <n v="19672.78"/>
    <n v="2.6338333107206461E-2"/>
    <s v="Yes"/>
    <x v="2"/>
    <n v="29.52"/>
    <x v="3"/>
    <n v="31.92"/>
    <x v="0"/>
    <n v="7.5187969924812095E-2"/>
    <n v="200"/>
    <s v="ml"/>
    <x v="1"/>
    <n v="0.14767886051151313"/>
    <x v="1"/>
    <n v="4.3115023422507621E-2"/>
    <x v="1"/>
    <n v="3.9873292338108546E-2"/>
    <x v="0"/>
    <n v="6.76"/>
    <s v="oz"/>
    <x v="0"/>
    <x v="0"/>
    <s v="Nourishment, Softness, Long Lasting, Lightweight"/>
    <n v="0"/>
    <n v="0"/>
    <n v="0"/>
    <n v="19672.78"/>
    <n v="19672.78"/>
    <n v="0"/>
    <n v="0"/>
    <n v="0"/>
    <n v="0"/>
    <s v="Paraben free, fragrance free"/>
    <n v="19672.78"/>
    <n v="19672.78"/>
    <n v="0"/>
    <n v="0"/>
    <n v="0"/>
    <n v="0"/>
    <n v="0"/>
    <n v="0"/>
    <n v="0"/>
    <s v="Aqua, Cetrimonium Chloride, Citric Acid"/>
    <n v="19672.78"/>
    <n v="19672.78"/>
    <n v="0"/>
    <n v="0"/>
    <n v="0"/>
    <n v="0"/>
    <n v="19672.78"/>
    <n v="0"/>
    <n v="0"/>
  </r>
  <r>
    <s v="Hair Mousses"/>
    <x v="5"/>
    <s v="www.amazon.ae/dp/B07VGQPP32"/>
    <s v="B07VGQPP32"/>
    <s v="Wella New Wave Curls &amp; Waves Mousse - 200ml"/>
    <n v="1067"/>
    <n v="18707.830000000002"/>
    <n v="2.5046437679524212E-2"/>
    <s v="Yes"/>
    <x v="4"/>
    <n v="17.510000000000002"/>
    <x v="4"/>
    <n v="17.86"/>
    <x v="1"/>
    <n v="1.9596864501679613E-2"/>
    <n v="200"/>
    <s v="ml"/>
    <x v="3"/>
    <n v="8.7596776678746449E-2"/>
    <x v="1"/>
    <n v="2.412388215306974E-2"/>
    <x v="1"/>
    <n v="2.3651129703261543E-2"/>
    <x v="0"/>
    <n v="6.76"/>
    <s v="oz"/>
    <x v="0"/>
    <x v="0"/>
    <s v="Nourishment, Softness, Frizz Control, Humidity Protection, Sun/UV Protection"/>
    <n v="18707.830000000002"/>
    <n v="0"/>
    <n v="0"/>
    <n v="18707.830000000002"/>
    <n v="0"/>
    <n v="0"/>
    <n v="0"/>
    <n v="18707.830000000002"/>
    <n v="0"/>
    <s v="Paraben free, fragrance free"/>
    <n v="18707.830000000002"/>
    <n v="18707.830000000002"/>
    <n v="0"/>
    <n v="0"/>
    <n v="0"/>
    <n v="0"/>
    <n v="0"/>
    <n v="0"/>
    <n v="0"/>
    <s v="Water, Castor, Cetrimonium Chloride, Citric Acid"/>
    <n v="18707.830000000002"/>
    <n v="18707.830000000002"/>
    <n v="0"/>
    <n v="0"/>
    <n v="0"/>
    <n v="0"/>
    <n v="18707.830000000002"/>
    <n v="0"/>
    <n v="0"/>
  </r>
  <r>
    <s v="Hair Mousses"/>
    <x v="6"/>
    <s v="www.amazon.ae/dp/B004K033ZK"/>
    <s v="B004K033ZK"/>
    <s v="KEVIN MURPHY Body Builder Volumising  Mousse , 12 Ounce"/>
    <n v="171"/>
    <n v="18330.830000000002"/>
    <n v="2.4541702121996661E-2"/>
    <s v="Yes"/>
    <x v="5"/>
    <n v="106.74"/>
    <x v="2"/>
    <n v="114.37"/>
    <x v="0"/>
    <n v="6.6713298942030333E-2"/>
    <n v="12"/>
    <s v="oz"/>
    <x v="2"/>
    <n v="0.3008116334122421"/>
    <x v="0"/>
    <n v="8.702485627324992E-2"/>
    <x v="0"/>
    <n v="8.1219141021305369E-2"/>
    <x v="2"/>
    <n v="12"/>
    <s v="oz"/>
    <x v="0"/>
    <x v="0"/>
    <s v="Thickening/Volumizing, Damage Protection"/>
    <n v="0"/>
    <n v="0"/>
    <n v="18330.830000000002"/>
    <n v="0"/>
    <n v="0"/>
    <n v="0"/>
    <n v="0"/>
    <n v="0"/>
    <n v="0"/>
    <s v="Dairy free, Fragrance Free"/>
    <n v="0"/>
    <n v="18330.830000000002"/>
    <n v="0"/>
    <n v="0"/>
    <n v="0"/>
    <n v="0"/>
    <n v="0"/>
    <n v="0"/>
    <n v="0"/>
    <s v="NA"/>
    <n v="0"/>
    <n v="0"/>
    <n v="0"/>
    <n v="0"/>
    <n v="0"/>
    <n v="0"/>
    <n v="0"/>
    <n v="0"/>
    <n v="0"/>
  </r>
  <r>
    <s v="Hair Mousses"/>
    <x v="7"/>
    <s v="www.amazon.ae/dp/B06VSMMF7D"/>
    <s v="B06VSMMF7D"/>
    <s v="Umberto Giannini Curl Whip Curl Activating Mousse, Vegan &amp; Cruelty Free Frizz Solution Mousse for Curly or Wavy Hair"/>
    <n v="259"/>
    <n v="18310.75"/>
    <n v="2.4514818594158057E-2"/>
    <s v="Yes"/>
    <x v="1"/>
    <n v="71.36"/>
    <x v="5"/>
    <n v="75.72"/>
    <x v="3"/>
    <n v="5.758055995773903E-2"/>
    <n v="6.7"/>
    <s v="fl oz"/>
    <x v="2"/>
    <n v="0.34633419619210981"/>
    <x v="0"/>
    <n v="9.9223582407931193E-2"/>
    <x v="0"/>
    <n v="9.3510232971869653E-2"/>
    <x v="0"/>
    <n v="6.9680000000000009"/>
    <s v="oz"/>
    <x v="0"/>
    <x v="0"/>
    <s v="Hygenic Packaging, Frizz Control, Lightweight, Curl Enhacing"/>
    <n v="18310.75"/>
    <n v="0"/>
    <n v="0"/>
    <n v="0"/>
    <n v="18310.75"/>
    <n v="18310.75"/>
    <n v="0"/>
    <n v="0"/>
    <n v="0"/>
    <s v="Cruelty Free, Fragrance Free, Vegan"/>
    <n v="0"/>
    <n v="18310.75"/>
    <n v="0"/>
    <n v="0"/>
    <n v="18310.75"/>
    <n v="0"/>
    <n v="0"/>
    <n v="0"/>
    <n v="18310.75"/>
    <s v="NA"/>
    <n v="0"/>
    <n v="0"/>
    <n v="0"/>
    <n v="0"/>
    <n v="0"/>
    <n v="0"/>
    <n v="0"/>
    <n v="0"/>
    <n v="0"/>
  </r>
  <r>
    <s v="Hair Mousses"/>
    <x v="5"/>
    <s v="www.amazon.ae/dp/B07VDJC4V7"/>
    <s v="B07VDJC4V7"/>
    <s v="Wella New Wave Smoothing  Mousse  - 200ml"/>
    <n v="1085"/>
    <n v="18035.080000000002"/>
    <n v="2.4145745779453498E-2"/>
    <s v="Yes"/>
    <x v="4"/>
    <n v="16.62"/>
    <x v="4"/>
    <n v="17.170000000000002"/>
    <x v="2"/>
    <n v="3.2032615026208543E-2"/>
    <n v="200"/>
    <s v="ml"/>
    <x v="3"/>
    <n v="8.3144399109124273E-2"/>
    <x v="1"/>
    <n v="2.3191884466305008E-2"/>
    <x v="1"/>
    <n v="2.2448987759463555E-2"/>
    <x v="0"/>
    <n v="6.76"/>
    <s v="oz"/>
    <x v="0"/>
    <x v="0"/>
    <s v="Smoothness, Softness, Frizz Control, Heat Protection, Humidity Protection, Sun/UV Protection, Lightweight, SHine"/>
    <n v="18035.080000000002"/>
    <n v="18035.080000000002"/>
    <n v="0"/>
    <n v="18035.080000000002"/>
    <n v="18035.080000000002"/>
    <n v="0"/>
    <n v="0"/>
    <n v="18035.080000000002"/>
    <n v="0"/>
    <s v="Paraben free, fragrance free"/>
    <n v="18035.080000000002"/>
    <n v="18035.080000000002"/>
    <n v="0"/>
    <n v="0"/>
    <n v="0"/>
    <n v="0"/>
    <n v="0"/>
    <n v="0"/>
    <n v="0"/>
    <s v="Water, Cetrimonium Chloride, Citric Acid"/>
    <n v="18035.080000000002"/>
    <n v="18035.080000000002"/>
    <n v="0"/>
    <n v="0"/>
    <n v="0"/>
    <n v="0"/>
    <n v="18035.080000000002"/>
    <n v="0"/>
    <n v="0"/>
  </r>
  <r>
    <s v="Hair Mousses"/>
    <x v="8"/>
    <s v="www.amazon.ae/dp/B00449Q4SU"/>
    <s v="B00449Q4SU"/>
    <s v="ORS Olive Oil Hold &amp; Shine Wrap/Set Mousse ORS Olive Oil Hold &amp; Shine Wrap/Set Mousse"/>
    <n v="453"/>
    <n v="17860.650000000001"/>
    <n v="2.3912215213672251E-2"/>
    <s v="Yes"/>
    <x v="6"/>
    <n v="39.51"/>
    <x v="6"/>
    <n v="40.840000000000003"/>
    <x v="2"/>
    <n v="3.2566111655240093E-2"/>
    <n v="7"/>
    <s v="fl oz"/>
    <x v="1"/>
    <n v="0.18353729462961793"/>
    <x v="0"/>
    <n v="5.1223210337177208E-2"/>
    <x v="1"/>
    <n v="4.9555069549996847E-2"/>
    <x v="0"/>
    <n v="7.28"/>
    <s v="oz"/>
    <x v="1"/>
    <x v="0"/>
    <s v="Frizz Control, Moisturization / Hydration, Softness, Shine, Fast Drying, Lightweight, Flake Control"/>
    <n v="17860.650000000001"/>
    <n v="17860.650000000001"/>
    <n v="0"/>
    <n v="17860.650000000001"/>
    <n v="17860.650000000001"/>
    <n v="0"/>
    <n v="0"/>
    <n v="0"/>
    <n v="17860.650000000001"/>
    <s v="Dairy Free"/>
    <n v="0"/>
    <n v="0"/>
    <n v="0"/>
    <n v="0"/>
    <n v="0"/>
    <n v="0"/>
    <n v="0"/>
    <n v="0"/>
    <n v="0"/>
    <s v="Olive, Coconut, Aqua, Glycerin, Avocado, Jojoba, Sweet Almond, Cetyl Alcohol, Ethylhexylglycerin, Panthenol"/>
    <n v="17860.650000000001"/>
    <n v="0"/>
    <n v="17860.650000000001"/>
    <n v="17860.650000000001"/>
    <n v="0"/>
    <n v="17860.650000000001"/>
    <n v="0"/>
    <n v="0"/>
    <n v="0"/>
  </r>
  <r>
    <s v="Hair Mousses"/>
    <x v="9"/>
    <s v="www.amazon.ae/dp/B00FYD32HG"/>
    <s v="B00FYD32HG"/>
    <s v="GIOVANNI 2chic Ultra-Volume Foam Styling  Mousse , 7 oz. - Daily  Volumizing  Formula with Papaya &amp; Tangerine Butter, Promotes Weightless Control for  Fine  Limp  Thin   Hair , No Parabens, Color Safe"/>
    <n v="403"/>
    <n v="17673.96"/>
    <n v="2.3662270701113049E-2"/>
    <s v="Yes"/>
    <x v="0"/>
    <n v="44"/>
    <x v="0"/>
    <n v="51.47"/>
    <x v="4"/>
    <n v="0.14513308723528268"/>
    <n v="7"/>
    <s v="oz"/>
    <x v="0"/>
    <n v="0.21257065558722643"/>
    <x v="0"/>
    <n v="6.7138025991593797E-2"/>
    <x v="0"/>
    <n v="5.7394077008551141E-2"/>
    <x v="0"/>
    <n v="7"/>
    <s v="oz"/>
    <x v="1"/>
    <x v="0"/>
    <s v="Lightweight, Thickening/Volumizing, Curl Enhancing"/>
    <n v="0"/>
    <n v="0"/>
    <n v="17673.96"/>
    <n v="0"/>
    <n v="17673.96"/>
    <n v="17673.96"/>
    <n v="0"/>
    <n v="0"/>
    <n v="0"/>
    <s v="Vegan, Cruelty Free, Sulphate free, Mineral Oil free, Paraben Free"/>
    <n v="17673.96"/>
    <n v="0"/>
    <n v="17673.96"/>
    <n v="0"/>
    <n v="17673.96"/>
    <n v="0"/>
    <n v="0"/>
    <n v="17673.96"/>
    <n v="17673.96"/>
    <s v="Aqua, Jojoba, Citric Acid, Panthenol, Papaya,"/>
    <n v="17673.96"/>
    <n v="17673.96"/>
    <n v="0"/>
    <n v="0"/>
    <n v="0"/>
    <n v="0"/>
    <n v="0"/>
    <n v="0"/>
    <n v="0"/>
  </r>
  <r>
    <s v="Hair Mousses"/>
    <x v="10"/>
    <s v="www.amazon.ae/dp/B006OHM1M8"/>
    <s v="B006OHM1M8"/>
    <s v="John Frieda Frizz Ease Curl Reviver  Mousse , Enhances Curls, Soft Flexible Hold,  Mousse  for Curly or Frizzy  Hair , 7.2 Ounces, Alcohol-Free"/>
    <n v="131"/>
    <n v="16861.240000000002"/>
    <n v="2.2574184010625543E-2"/>
    <s v="Yes"/>
    <x v="5"/>
    <n v="124.65"/>
    <x v="2"/>
    <n v="135.33000000000001"/>
    <x v="0"/>
    <n v="7.8918199955663973E-2"/>
    <n v="7.2"/>
    <s v="oz"/>
    <x v="4"/>
    <n v="0.58547514372675014"/>
    <x v="2"/>
    <n v="0.17162242137301323"/>
    <x v="2"/>
    <n v="0.15807828880622254"/>
    <x v="0"/>
    <n v="7.2"/>
    <s v="oz"/>
    <x v="0"/>
    <x v="0"/>
    <s v="Heat Protection, Frizz Control, Curl Enhancing,  Moisturization / Hydration"/>
    <n v="16861.240000000002"/>
    <n v="0"/>
    <n v="0"/>
    <n v="0"/>
    <n v="0"/>
    <n v="16861.240000000002"/>
    <n v="0"/>
    <n v="0"/>
    <n v="16861.240000000002"/>
    <s v="Fragrance free, paraben free"/>
    <n v="16861.240000000002"/>
    <n v="16861.240000000002"/>
    <n v="0"/>
    <n v="0"/>
    <n v="0"/>
    <n v="0"/>
    <n v="0"/>
    <n v="0"/>
    <n v="0"/>
    <s v="Rosehip"/>
    <n v="0"/>
    <n v="0"/>
    <n v="0"/>
    <n v="0"/>
    <n v="0"/>
    <n v="0"/>
    <n v="0"/>
    <n v="0"/>
    <n v="0"/>
  </r>
  <r>
    <s v="Hair Mousses"/>
    <x v="5"/>
    <s v="www.amazon.ae/dp/B00138KV20"/>
    <s v="B00138KV20"/>
    <s v="WELLAFLEX FLEXIBLE EXTRA STRONG HOLD  MOUSSE"/>
    <n v="596"/>
    <n v="13971.21"/>
    <n v="1.8704950845316929E-2"/>
    <s v="Yes"/>
    <x v="2"/>
    <n v="23.48"/>
    <x v="1"/>
    <n v="23.67"/>
    <x v="1"/>
    <n v="8.0270384452894496E-3"/>
    <n v="200"/>
    <s v="ml"/>
    <x v="1"/>
    <n v="0.11746272509520084"/>
    <x v="1"/>
    <n v="3.1971572819885823E-2"/>
    <x v="1"/>
    <n v="3.171493577570423E-2"/>
    <x v="0"/>
    <n v="6.76"/>
    <s v="oz"/>
    <x v="0"/>
    <x v="0"/>
    <s v="Frizz control, Softness, Heat/UV Protection"/>
    <n v="13971.21"/>
    <n v="0"/>
    <n v="0"/>
    <n v="13971.21"/>
    <n v="0"/>
    <n v="0"/>
    <n v="0"/>
    <n v="0"/>
    <n v="0"/>
    <s v="Fragrance free, paraben free"/>
    <n v="13971.21"/>
    <n v="13971.21"/>
    <n v="0"/>
    <n v="0"/>
    <n v="0"/>
    <n v="0"/>
    <n v="0"/>
    <n v="0"/>
    <n v="0"/>
    <s v="Aqua, Citric Acid"/>
    <n v="13971.21"/>
    <n v="13971.21"/>
    <n v="0"/>
    <n v="0"/>
    <n v="0"/>
    <n v="0"/>
    <n v="0"/>
    <n v="0"/>
    <n v="0"/>
  </r>
  <r>
    <s v="Hair Mousses"/>
    <x v="11"/>
    <s v="www.amazon.ae/dp/B0046M0OVI"/>
    <s v="B0046M0OVI"/>
    <s v="GOT 2 B SEXY VOLUME MOUSSE 250ML"/>
    <n v="264"/>
    <n v="13760.8"/>
    <n v="1.8423249496087826E-2"/>
    <s v="Yes"/>
    <x v="1"/>
    <n v="53.42"/>
    <x v="0"/>
    <n v="55.01"/>
    <x v="2"/>
    <n v="2.8903835666242435E-2"/>
    <n v="250"/>
    <s v="ml"/>
    <x v="0"/>
    <n v="0.21379416608468926"/>
    <x v="0"/>
    <n v="5.9442542317597602E-2"/>
    <x v="0"/>
    <n v="5.7724424842866107E-2"/>
    <x v="1"/>
    <n v="8.4499999999999993"/>
    <s v="oz"/>
    <x v="1"/>
    <x v="0"/>
    <s v="Thickening/Volumizing"/>
    <n v="0"/>
    <n v="0"/>
    <n v="13760.8"/>
    <n v="0"/>
    <n v="0"/>
    <n v="0"/>
    <n v="0"/>
    <n v="0"/>
    <n v="0"/>
    <s v="Vegan, Fragrance Free"/>
    <n v="0"/>
    <n v="13760.8"/>
    <n v="0"/>
    <n v="0"/>
    <n v="13760.8"/>
    <n v="0"/>
    <n v="0"/>
    <n v="0"/>
    <n v="0"/>
    <s v="NA"/>
    <n v="0"/>
    <n v="0"/>
    <n v="0"/>
    <n v="0"/>
    <n v="0"/>
    <n v="0"/>
    <n v="0"/>
    <n v="0"/>
    <n v="0"/>
  </r>
  <r>
    <s v="Hair Mousses"/>
    <x v="12"/>
    <s v="www.amazon.ae/dp/B07PFY5KNL"/>
    <s v="B07PFY5KNL"/>
    <s v="Cake Beauty Whipped Curl Defining &amp;  Volumizing   Mousse  â€“ Aloe Vera &amp; Vitamin E for Flexible Hold - Vegan No Heat Curls  Mousse  for Wavy &amp; Curly  Hair  - Sulfate &amp; Cruelty Free  Hair  Products For Women"/>
    <n v="251"/>
    <n v="12751.21"/>
    <n v="1.7071589094166766E-2"/>
    <s v="Yes"/>
    <x v="1"/>
    <n v="50.9"/>
    <x v="0"/>
    <n v="51.34"/>
    <x v="1"/>
    <n v="8.5703155434360117E-3"/>
    <n v="250"/>
    <s v="ml"/>
    <x v="0"/>
    <n v="0.20370878048878102"/>
    <x v="0"/>
    <n v="5.5476824624349413E-2"/>
    <x v="0"/>
    <n v="5.5001370731970881E-2"/>
    <x v="1"/>
    <n v="8.4499999999999993"/>
    <s v="oz"/>
    <x v="1"/>
    <x v="0"/>
    <s v="Thickening/Volumizing, Curl Enhancing, Heat/UV protection, Frizz Control, Humidity Protection"/>
    <n v="12751.21"/>
    <n v="0"/>
    <n v="12751.21"/>
    <n v="0"/>
    <n v="0"/>
    <n v="12751.21"/>
    <n v="0"/>
    <n v="12751.21"/>
    <n v="0"/>
    <s v="Vegan, Cruelty Free, Phthalate Free, Sulfate Free, Paraben Free, Talcum Free"/>
    <n v="12751.21"/>
    <n v="0"/>
    <n v="12751.21"/>
    <n v="0"/>
    <n v="12751.21"/>
    <n v="0"/>
    <n v="0"/>
    <n v="0"/>
    <n v="12751.21"/>
    <s v="Aloe Vera"/>
    <n v="0"/>
    <n v="0"/>
    <n v="0"/>
    <n v="0"/>
    <n v="0"/>
    <n v="0"/>
    <n v="0"/>
    <n v="0"/>
    <n v="0"/>
  </r>
  <r>
    <s v="Hair Mousses"/>
    <x v="13"/>
    <s v="www.amazon.ae/dp/B0BCZBNKNY"/>
    <s v="B0BCZBNKNY"/>
    <s v="HD Life Mousse Volume &amp; Shine 300 ml Creamy mousse, Vegan formula, Extra shine, Volume, Frizz control Mousse - Made in Italy HD Life Mousse Volume &amp; Shine 300 ml Creamy mousse, Vegan formula, Extra shine, Volume, Frizz control Mousse - Made in Italy"/>
    <n v="237"/>
    <n v="12173.82"/>
    <n v="1.6298567174907266E-2"/>
    <s v="Yes"/>
    <x v="1"/>
    <n v="50.48"/>
    <x v="0"/>
    <n v="53.43"/>
    <x v="3"/>
    <n v="5.5212427475201255E-2"/>
    <n v="300"/>
    <s v="ml"/>
    <x v="1"/>
    <n v="0.16835656907455249"/>
    <x v="1"/>
    <n v="4.8112692177622852E-2"/>
    <x v="1"/>
    <n v="4.5456273650129171E-2"/>
    <x v="2"/>
    <n v="10.139999999999999"/>
    <s v="oz"/>
    <x v="0"/>
    <x v="0"/>
    <s v="Thickening/Volumizing, Shine, Frizz Control"/>
    <n v="12173.82"/>
    <n v="12173.82"/>
    <n v="12173.82"/>
    <n v="0"/>
    <n v="0"/>
    <n v="0"/>
    <n v="0"/>
    <n v="0"/>
    <n v="0"/>
    <s v="Vegan"/>
    <n v="0"/>
    <n v="0"/>
    <n v="0"/>
    <n v="0"/>
    <n v="12173.82"/>
    <n v="0"/>
    <n v="0"/>
    <n v="0"/>
    <n v="0"/>
    <s v="Argan"/>
    <n v="0"/>
    <n v="0"/>
    <n v="0"/>
    <n v="0"/>
    <n v="0"/>
    <n v="0"/>
    <n v="0"/>
    <n v="0"/>
    <n v="0"/>
  </r>
  <r>
    <s v="Hair Mousses"/>
    <x v="14"/>
    <s v="www.amazon.ae/dp/B000TG63EW"/>
    <s v="B000TG63EW"/>
    <s v="Coconut Oil and Shea Wrap Me Foaming Curl Mousse by Lotta Body, Creates Soft Wraps, Hair Mousse for Curly Hair, Defines Curls, Anti Frizz, 7 Fl Oz Coconut Oil and Shea Wrap Me Foaming Curl Mousse by Lotta Body, Creates Soft Wraps, Hair Mousse for Curly Hair, Defines Curls, Anti Frizz, 7 Fl Oz"/>
    <n v="322"/>
    <n v="11182.36"/>
    <n v="1.4971179599665187E-2"/>
    <s v="Yes"/>
    <x v="6"/>
    <n v="35.340000000000003"/>
    <x v="3"/>
    <n v="37.58"/>
    <x v="3"/>
    <n v="5.9606173496540578E-2"/>
    <n v="7"/>
    <s v="fl oz"/>
    <x v="1"/>
    <n v="0.16416623619870155"/>
    <x v="1"/>
    <n v="4.7134384046795277E-2"/>
    <x v="1"/>
    <n v="4.4324883773649418E-2"/>
    <x v="0"/>
    <n v="7.28"/>
    <s v="oz"/>
    <x v="1"/>
    <x v="0"/>
    <s v="Curl Enhancing, Frizz Control, Softness"/>
    <n v="11182.36"/>
    <n v="0"/>
    <n v="0"/>
    <n v="11182.36"/>
    <n v="0"/>
    <n v="11182.36"/>
    <n v="0"/>
    <n v="0"/>
    <n v="0"/>
    <s v="NA"/>
    <n v="0"/>
    <n v="0"/>
    <n v="0"/>
    <n v="11182.36"/>
    <n v="0"/>
    <n v="0"/>
    <n v="0"/>
    <n v="0"/>
    <n v="0"/>
    <s v="Coconut, Shea Oil"/>
    <n v="0"/>
    <n v="0"/>
    <n v="11182.36"/>
    <n v="0"/>
    <n v="0"/>
    <n v="0"/>
    <n v="0"/>
    <n v="0"/>
    <n v="0"/>
  </r>
  <r>
    <s v="Hair Mousses"/>
    <x v="5"/>
    <s v="www.amazon.ae/dp/B01L4MSZ36"/>
    <s v="B01L4MSZ36"/>
    <s v="WELLAFLEX CURLS &amp; WAVES STRONG HOLD  MOUSSE"/>
    <n v="482"/>
    <n v="10863.87"/>
    <n v="1.454477846513747E-2"/>
    <s v="Yes"/>
    <x v="2"/>
    <n v="22.84"/>
    <x v="1"/>
    <n v="23.91"/>
    <x v="3"/>
    <n v="4.4751150146382278E-2"/>
    <n v="200"/>
    <s v="ml"/>
    <x v="1"/>
    <n v="0.1142610153822141"/>
    <x v="1"/>
    <n v="3.2295745928325729E-2"/>
    <x v="1"/>
    <n v="3.0850474153197808E-2"/>
    <x v="0"/>
    <n v="6.76"/>
    <s v="oz"/>
    <x v="1"/>
    <x v="0"/>
    <s v="Softness, Curl Enhancing, Heat/UV protection, Frizz Control, Humidity Protection, Lightweight, Shine"/>
    <n v="10863.87"/>
    <n v="10863.87"/>
    <n v="0"/>
    <n v="10863.87"/>
    <n v="10863.87"/>
    <n v="10863.87"/>
    <n v="0"/>
    <n v="10863.87"/>
    <n v="0"/>
    <s v="Fragrance free, paraben free"/>
    <n v="10863.87"/>
    <n v="10863.87"/>
    <n v="0"/>
    <n v="0"/>
    <n v="0"/>
    <n v="0"/>
    <n v="0"/>
    <n v="0"/>
    <n v="0"/>
    <s v="Aqua, Cetrimonium Chloride, Citric Acid"/>
    <n v="10863.87"/>
    <n v="10863.87"/>
    <n v="0"/>
    <n v="0"/>
    <n v="0"/>
    <n v="0"/>
    <n v="10863.87"/>
    <n v="0"/>
    <n v="0"/>
  </r>
  <r>
    <s v="Hair Mousses"/>
    <x v="15"/>
    <s v="www.amazon.ae/dp/B07RL8Z98T"/>
    <s v="B07RL8Z98T"/>
    <s v="Keune - Style Strong Mousse - Volumizing Mousse - 200ml"/>
    <n v="81"/>
    <n v="9413.39"/>
    <n v="1.2602845225130674E-2"/>
    <s v="Yes"/>
    <x v="5"/>
    <n v="108.41"/>
    <x v="2"/>
    <n v="137.5"/>
    <x v="5"/>
    <n v="0.2115636363636364"/>
    <n v="200"/>
    <s v="ml"/>
    <x v="4"/>
    <n v="0.54233960935139358"/>
    <x v="2"/>
    <n v="0.18572417671036334"/>
    <x v="2"/>
    <n v="0.14643169452487628"/>
    <x v="0"/>
    <n v="6.76"/>
    <s v="oz"/>
    <x v="0"/>
    <x v="0"/>
    <s v="Thickening/Volumizing, Conditioning, Shine"/>
    <n v="0"/>
    <n v="9413.39"/>
    <n v="9413.39"/>
    <n v="0"/>
    <n v="0"/>
    <n v="0"/>
    <n v="0"/>
    <n v="0"/>
    <n v="0"/>
    <s v="Fragrance free, paraben free"/>
    <n v="9413.39"/>
    <n v="9413.39"/>
    <n v="0"/>
    <n v="0"/>
    <n v="0"/>
    <n v="0"/>
    <n v="0"/>
    <n v="0"/>
    <n v="0"/>
    <s v="Aqua, Castor, Panthenol, Glycerin"/>
    <n v="9413.39"/>
    <n v="0"/>
    <n v="0"/>
    <n v="9413.39"/>
    <n v="0"/>
    <n v="0"/>
    <n v="0"/>
    <n v="0"/>
    <n v="0"/>
  </r>
  <r>
    <s v="Hair Mousses"/>
    <x v="16"/>
    <s v="www.amazon.ae/dp/B00T6FNWLY"/>
    <s v="B00T6FNWLY"/>
    <s v="Garnier Fructis Style Mega Full Thickening Lotion, 5.0 Oz, 1 Count (Packaging May Vary)"/>
    <n v="186"/>
    <n v="9106.16"/>
    <n v="1.219151921627341E-2"/>
    <s v="Yes"/>
    <x v="1"/>
    <n v="50.56"/>
    <x v="0"/>
    <n v="57.81"/>
    <x v="4"/>
    <n v="0.12541082857637087"/>
    <n v="5"/>
    <s v="oz"/>
    <x v="2"/>
    <n v="0.34196821102468722"/>
    <x v="2"/>
    <n v="0.10557118701386542"/>
    <x v="0"/>
    <n v="9.2331416976665553E-2"/>
    <x v="3"/>
    <n v="5"/>
    <s v="oz"/>
    <x v="0"/>
    <x v="0"/>
    <s v="Thickening/Volumizing, Lightweight, Shine, Frizz Control, Softness"/>
    <n v="9106.16"/>
    <n v="9106.16"/>
    <n v="9106.16"/>
    <n v="9106.16"/>
    <n v="9106.16"/>
    <n v="0"/>
    <n v="0"/>
    <n v="0"/>
    <n v="0"/>
    <s v="Silicone Free, Fragrance Free"/>
    <n v="0"/>
    <n v="9106.16"/>
    <n v="0"/>
    <n v="0"/>
    <n v="0"/>
    <n v="0"/>
    <n v="9106.16"/>
    <n v="0"/>
    <n v="0"/>
    <s v="Aqua, Castor, Ethylhexylglycerin, Cotton,"/>
    <n v="9106.16"/>
    <n v="0"/>
    <n v="0"/>
    <n v="9106.16"/>
    <n v="0"/>
    <n v="0"/>
    <n v="0"/>
    <n v="0"/>
    <n v="0"/>
  </r>
  <r>
    <s v="Hair Mousses"/>
    <x v="17"/>
    <s v="www.amazon.ae/dp/B00UXOXJ10"/>
    <s v="B00UXOXJ10"/>
    <s v="KERASTASE Densifique Mousse Fluid Ounce, Multicolor, 5.1 Fl Oz"/>
    <n v="57"/>
    <n v="9037.32"/>
    <n v="1.20993547712331E-2"/>
    <s v="Yes"/>
    <x v="7"/>
    <n v="158.41999999999999"/>
    <x v="7"/>
    <n v="173.06"/>
    <x v="6"/>
    <n v="8.4594938171732428E-2"/>
    <n v="5.0999999999999996"/>
    <s v="fl oz"/>
    <x v="5"/>
    <n v="1.0100785976574236"/>
    <x v="3"/>
    <n v="0.29792409146484233"/>
    <x v="3"/>
    <n v="0.27272122136750437"/>
    <x v="3"/>
    <n v="5.3039999999999994"/>
    <s v="oz"/>
    <x v="1"/>
    <x v="0"/>
    <s v="Thickening/Volumizing, Shine"/>
    <n v="0"/>
    <n v="9037.32"/>
    <n v="9037.32"/>
    <n v="0"/>
    <n v="0"/>
    <n v="0"/>
    <n v="0"/>
    <n v="0"/>
    <n v="0"/>
    <s v="Paraben free, fragrance free"/>
    <n v="9037.32"/>
    <n v="9037.32"/>
    <n v="0"/>
    <n v="0"/>
    <n v="0"/>
    <n v="0"/>
    <n v="0"/>
    <n v="0"/>
    <n v="0"/>
    <s v="NA"/>
    <n v="0"/>
    <n v="0"/>
    <n v="0"/>
    <n v="0"/>
    <n v="0"/>
    <n v="0"/>
    <n v="0"/>
    <n v="0"/>
    <n v="0"/>
  </r>
  <r>
    <s v="Hair Mousses"/>
    <x v="5"/>
    <s v="www.amazon.ae/dp/B07HZFYJ43"/>
    <s v="B07HZFYJ43"/>
    <s v="Wella Pro Professionals Eimi Extra Volume Strong Hold Heat Protection Hair Styling Mousse For Body 75ml, White"/>
    <n v="140"/>
    <n v="8819.83"/>
    <n v="1.1808174568562898E-2"/>
    <s v="Yes"/>
    <x v="3"/>
    <n v="85.77"/>
    <x v="5"/>
    <n v="89.88"/>
    <x v="3"/>
    <n v="4.5727636849132169E-2"/>
    <n v="75"/>
    <s v="ml"/>
    <x v="5"/>
    <n v="1.1442110086786346"/>
    <x v="4"/>
    <n v="0.32374087762865372"/>
    <x v="4"/>
    <n v="0.30893697234323136"/>
    <x v="4"/>
    <n v="2.5349999999999997"/>
    <s v="oz"/>
    <x v="1"/>
    <x v="0"/>
    <s v="Thickening/Volumizing, Heat Protection"/>
    <n v="0"/>
    <n v="0"/>
    <n v="8819.83"/>
    <n v="0"/>
    <n v="0"/>
    <n v="0"/>
    <n v="0"/>
    <n v="0"/>
    <n v="0"/>
    <s v="Fragrance free"/>
    <n v="0"/>
    <n v="8819.83"/>
    <n v="0"/>
    <n v="0"/>
    <n v="0"/>
    <n v="0"/>
    <n v="0"/>
    <n v="0"/>
    <n v="0"/>
    <s v="NA"/>
    <n v="0"/>
    <n v="0"/>
    <n v="0"/>
    <n v="0"/>
    <n v="0"/>
    <n v="0"/>
    <n v="0"/>
    <n v="0"/>
    <n v="0"/>
  </r>
  <r>
    <s v="Hair Mousses"/>
    <x v="18"/>
    <s v="www.amazon.ae/dp/B00CRJWIIE"/>
    <s v="B00CRJWIIE"/>
    <s v="Keranique Thickening &amp; Texturizing  Mousse , 3.4 Fl Oz â€“ Instant Volume, Thickness and Body, Leaving Hair with Smooth and Soft Touch | Strengthens Hair Shaft and Protects Against Breakage"/>
    <n v="82"/>
    <n v="8689.94"/>
    <n v="1.1634275094909705E-2"/>
    <s v="Yes"/>
    <x v="5"/>
    <n v="116.8"/>
    <x v="2"/>
    <n v="123.46"/>
    <x v="3"/>
    <n v="5.3944597440466521E-2"/>
    <n v="3.4"/>
    <s v="fl oz"/>
    <x v="5"/>
    <n v="1.1170671020677982"/>
    <x v="4"/>
    <n v="0.31880597768620206"/>
    <x v="4"/>
    <n v="0.30160811755830552"/>
    <x v="4"/>
    <n v="3.536"/>
    <s v="oz"/>
    <x v="1"/>
    <x v="0"/>
    <s v="Thickening/Volumizing, Lightweight, Frizz Control, Heat Protection, Anti-Hairfall/Hair Growth, Shine"/>
    <n v="8689.94"/>
    <n v="8689.94"/>
    <n v="8689.94"/>
    <n v="0"/>
    <n v="8689.94"/>
    <n v="0"/>
    <n v="0"/>
    <n v="0"/>
    <n v="0"/>
    <s v="Paraffin Free, Sulfate Free, Phthalate Free, Alcohol Free, Formaldehyde Free, Fragrance Free"/>
    <n v="8689.94"/>
    <n v="8689.94"/>
    <n v="8689.94"/>
    <n v="0"/>
    <n v="0"/>
    <n v="8689.94"/>
    <n v="0"/>
    <n v="0"/>
    <n v="0"/>
    <s v="Keratin, Water, Glycerin, Amino Acids, Menthol, Mint/Peppermint"/>
    <n v="8689.94"/>
    <n v="0"/>
    <n v="0"/>
    <n v="8689.94"/>
    <n v="8689.94"/>
    <n v="0"/>
    <n v="0"/>
    <n v="0"/>
    <n v="0"/>
  </r>
  <r>
    <s v="Hair Mousses"/>
    <x v="9"/>
    <s v="www.amazon.ae/dp/B00066D618"/>
    <s v="B00066D618"/>
    <s v="Giovanni Cosmetics, Inc. Natural Mousse 207ml, Air-Turbo, 207 ml (Pack of 1)"/>
    <n v="157"/>
    <n v="8122.12"/>
    <n v="1.0874065693648979E-2"/>
    <s v="Yes"/>
    <x v="1"/>
    <n v="52.35"/>
    <x v="0"/>
    <n v="54.69"/>
    <x v="3"/>
    <n v="4.2786615469007062E-2"/>
    <n v="207"/>
    <s v="ml"/>
    <x v="0"/>
    <n v="0.25303367070479404"/>
    <x v="0"/>
    <n v="7.1372895735018163E-2"/>
    <x v="0"/>
    <n v="6.8319091090294395E-2"/>
    <x v="0"/>
    <n v="6.996599999999999"/>
    <s v="oz"/>
    <x v="1"/>
    <x v="0"/>
    <s v="Shine, Hold"/>
    <n v="0"/>
    <n v="8122.12"/>
    <n v="0"/>
    <n v="0"/>
    <n v="0"/>
    <n v="0"/>
    <n v="8122.12"/>
    <n v="0"/>
    <n v="0"/>
    <s v="Paraben free"/>
    <n v="8122.12"/>
    <n v="0"/>
    <n v="0"/>
    <n v="0"/>
    <n v="0"/>
    <n v="0"/>
    <n v="0"/>
    <n v="0"/>
    <n v="0"/>
    <s v="Aqua, Citric Acid"/>
    <n v="8122.12"/>
    <n v="8122.12"/>
    <n v="0"/>
    <n v="0"/>
    <n v="0"/>
    <n v="0"/>
    <n v="0"/>
    <n v="0"/>
    <n v="0"/>
  </r>
  <r>
    <s v="Hair Mousses"/>
    <x v="19"/>
    <s v="www.amazon.ae/dp/B07T6BD8FW"/>
    <s v="B07T6BD8FW"/>
    <s v="African Pride Moisture Miracle Soft &amp; Smooth Curl  MoUSse  8.5Oz Rose Water And Organ Oil"/>
    <n v="241"/>
    <n v="7714.65"/>
    <n v="1.03285362569759E-2"/>
    <s v="Yes"/>
    <x v="6"/>
    <n v="31.75"/>
    <x v="3"/>
    <n v="31.78"/>
    <x v="1"/>
    <n v="9.4398993077410753E-4"/>
    <n v="8.5"/>
    <s v="oz"/>
    <x v="1"/>
    <n v="0.12632039626807776"/>
    <x v="1"/>
    <n v="3.41387336131612E-2"/>
    <x v="1"/>
    <n v="3.4106506992380999E-2"/>
    <x v="1"/>
    <n v="8.5"/>
    <s v="oz"/>
    <x v="1"/>
    <x v="0"/>
    <s v="Softness, Curl Enhancing, Shine, Lightweight, Frizz Control"/>
    <n v="7714.65"/>
    <n v="7714.65"/>
    <n v="0"/>
    <n v="7714.65"/>
    <n v="7714.65"/>
    <n v="7714.65"/>
    <n v="0"/>
    <n v="0"/>
    <n v="0"/>
    <s v="Paraben free"/>
    <n v="7714.65"/>
    <n v="0"/>
    <n v="0"/>
    <n v="0"/>
    <n v="0"/>
    <n v="0"/>
    <n v="0"/>
    <n v="0"/>
    <n v="0"/>
    <s v="Rose, Argan"/>
    <n v="0"/>
    <n v="0"/>
    <n v="0"/>
    <n v="0"/>
    <n v="0"/>
    <n v="0"/>
    <n v="0"/>
    <n v="0"/>
    <n v="0"/>
  </r>
  <r>
    <s v="Hair Mousses"/>
    <x v="5"/>
    <s v="www.amazon.ae/dp/B004FGA172"/>
    <s v="B004FGA172"/>
    <s v="Wella Wellaflex Flexible Ultra Strong Hold Hair Mousse 200 ml"/>
    <n v="312"/>
    <n v="7486.35"/>
    <n v="1.002288339813362E-2"/>
    <s v="Yes"/>
    <x v="2"/>
    <n v="26.86"/>
    <x v="1"/>
    <n v="28.47"/>
    <x v="3"/>
    <n v="5.655075518089215E-2"/>
    <n v="200"/>
    <s v="ml"/>
    <x v="1"/>
    <n v="0.13437175451691202"/>
    <x v="1"/>
    <n v="3.8455034988683953E-2"/>
    <x v="1"/>
    <n v="3.6280373719566252E-2"/>
    <x v="0"/>
    <n v="6.76"/>
    <s v="oz"/>
    <x v="1"/>
    <x v="0"/>
    <s v="Softness, Hold, Heat/Uv Protection"/>
    <n v="0"/>
    <n v="0"/>
    <n v="0"/>
    <n v="7486.35"/>
    <n v="0"/>
    <n v="0"/>
    <n v="7486.35"/>
    <n v="0"/>
    <n v="0"/>
    <s v="Paraben free, fragrance free"/>
    <n v="7486.35"/>
    <n v="7486.35"/>
    <n v="0"/>
    <n v="0"/>
    <n v="0"/>
    <n v="0"/>
    <n v="0"/>
    <n v="0"/>
    <n v="0"/>
    <s v="Aqua, Cetrimonium Chloride, Citric Acid"/>
    <n v="7486.35"/>
    <n v="7486.35"/>
    <n v="0"/>
    <n v="0"/>
    <n v="0"/>
    <n v="0"/>
    <n v="7486.35"/>
    <n v="0"/>
    <n v="0"/>
  </r>
  <r>
    <s v="Hair Mousses"/>
    <x v="20"/>
    <s v="www.amazon.ae/dp/B018IVSRLQ"/>
    <s v="B018IVSRLQ"/>
    <s v="Ors Mousse Wrap/ Set 7oz (2 Pack) by Organic Root (ORS) Ors Mousse Wrap/ Set 7oz (2 Pack) by Organic Root (ORS)"/>
    <n v="130"/>
    <n v="7471.68"/>
    <n v="1.0003242892486592E-2"/>
    <s v="Yes"/>
    <x v="1"/>
    <n v="61.88"/>
    <x v="0"/>
    <n v="66.16"/>
    <x v="0"/>
    <n v="6.4691656590084551E-2"/>
    <n v="14"/>
    <s v="oz"/>
    <x v="1"/>
    <n v="0.14947582008792695"/>
    <x v="1"/>
    <n v="4.3149910623701625E-2"/>
    <x v="1"/>
    <n v="4.0358471423740279E-2"/>
    <x v="2"/>
    <n v="14"/>
    <s v="oz"/>
    <x v="1"/>
    <x v="0"/>
    <s v="NA"/>
    <n v="0"/>
    <n v="0"/>
    <n v="0"/>
    <n v="0"/>
    <n v="0"/>
    <n v="0"/>
    <n v="0"/>
    <n v="0"/>
    <n v="0"/>
    <s v="Paraben free, fragrance free"/>
    <n v="7471.68"/>
    <n v="7471.68"/>
    <n v="0"/>
    <n v="0"/>
    <n v="0"/>
    <n v="0"/>
    <n v="0"/>
    <n v="0"/>
    <n v="0"/>
    <s v="Olive Oil"/>
    <n v="0"/>
    <n v="0"/>
    <n v="0"/>
    <n v="0"/>
    <n v="0"/>
    <n v="7471.68"/>
    <n v="0"/>
    <n v="0"/>
    <n v="0"/>
  </r>
  <r>
    <s v="Hair Mousses"/>
    <x v="21"/>
    <s v="www.amazon.ae/dp/B0128QFRD8"/>
    <s v="B0128QFRD8"/>
    <s v="OGX Coconut Curls  Hair  Butter 6.6 oz, 187 G"/>
    <n v="130"/>
    <n v="6707.05"/>
    <n v="8.9795401090587666E-3"/>
    <s v="Yes"/>
    <x v="1"/>
    <n v="55.37"/>
    <x v="0"/>
    <n v="60.01"/>
    <x v="0"/>
    <n v="7.7320446592234637E-2"/>
    <n v="6.6"/>
    <s v="oz"/>
    <x v="0"/>
    <n v="0.2837130179030754"/>
    <x v="0"/>
    <n v="8.3021797276109102E-2"/>
    <x v="0"/>
    <n v="7.6602514833830362E-2"/>
    <x v="0"/>
    <n v="6.6"/>
    <s v="oz"/>
    <x v="2"/>
    <x v="0"/>
    <s v="Shine, Softness, Curl Enhancing"/>
    <n v="0"/>
    <n v="6707.05"/>
    <n v="0"/>
    <n v="6707.05"/>
    <n v="0"/>
    <n v="6707.05"/>
    <n v="0"/>
    <n v="0"/>
    <n v="0"/>
    <s v="NA"/>
    <n v="0"/>
    <n v="0"/>
    <n v="0"/>
    <n v="6707.05"/>
    <n v="0"/>
    <n v="0"/>
    <n v="0"/>
    <n v="0"/>
    <n v="0"/>
    <s v="Coconut, Honey, Water, Cetyl Alcohol, Glycerin, Lemon, Shea Butter, Citric Acid"/>
    <n v="6707.05"/>
    <n v="6707.05"/>
    <n v="6707.05"/>
    <n v="6707.05"/>
    <n v="0"/>
    <n v="0"/>
    <n v="0"/>
    <n v="0"/>
    <n v="6707.05"/>
  </r>
  <r>
    <s v="Hair Mousses"/>
    <x v="22"/>
    <s v="www.amazon.ae/dp/B07PFNS9LX"/>
    <s v="B07PFNS9LX"/>
    <s v="L'Oreal Professionnel Full Volume Extra | For All Hair Types | Styling Mousse | Provides Strong Hold | 8.454 Fl. Oz."/>
    <n v="107"/>
    <n v="6663.21"/>
    <n v="8.9208461917059598E-3"/>
    <s v="Yes"/>
    <x v="1"/>
    <n v="63.2"/>
    <x v="0"/>
    <n v="74.13"/>
    <x v="4"/>
    <n v="0.14744368002158362"/>
    <n v="8.4540000000000006"/>
    <s v="fl oz"/>
    <x v="0"/>
    <n v="0.2430917225009889"/>
    <x v="0"/>
    <n v="7.6985840744138334E-2"/>
    <x v="0"/>
    <n v="6.5634765075267013E-2"/>
    <x v="1"/>
    <n v="8.7921600000000009"/>
    <s v="oz"/>
    <x v="0"/>
    <x v="0"/>
    <s v="Softness, Frizz Control, Nourishment"/>
    <n v="6663.21"/>
    <n v="0"/>
    <n v="0"/>
    <n v="6663.21"/>
    <n v="0"/>
    <n v="0"/>
    <n v="0"/>
    <n v="0"/>
    <n v="0"/>
    <s v="Dye Free"/>
    <n v="0"/>
    <n v="0"/>
    <n v="0"/>
    <n v="0"/>
    <n v="0"/>
    <n v="0"/>
    <n v="0"/>
    <n v="0"/>
    <n v="0"/>
    <s v="Coconut, Honey, Water"/>
    <n v="6663.21"/>
    <n v="0"/>
    <n v="6663.21"/>
    <n v="0"/>
    <n v="0"/>
    <n v="0"/>
    <n v="0"/>
    <n v="0"/>
    <n v="0"/>
  </r>
  <r>
    <s v="Hair Mousses"/>
    <x v="23"/>
    <s v="www.amazon.ae/dp/B0933PJLR3"/>
    <s v="B0933PJLR3"/>
    <s v="Camille Rose Spiked Honey Mousse 4-in-1 Hair Styler to Define Curls and Hold Styles Into Place while Nourishing and Adding Shine | With Honey and Nettle Root"/>
    <n v="72"/>
    <n v="6571.04"/>
    <n v="8.7974470502276726E-3"/>
    <s v="Yes"/>
    <x v="5"/>
    <n v="101.57"/>
    <x v="2"/>
    <n v="119.03"/>
    <x v="4"/>
    <n v="0.14668570948500384"/>
    <n v="8"/>
    <s v="fl oz"/>
    <x v="6"/>
    <n v="0.41284858614500142"/>
    <x v="2"/>
    <n v="0.13063078809084053"/>
    <x v="2"/>
    <n v="0.11146911825915039"/>
    <x v="1"/>
    <n v="8.32"/>
    <s v="oz"/>
    <x v="1"/>
    <x v="0"/>
    <s v="Nourishment, Shine, Anti-Hairfall/Hair Growth,"/>
    <n v="0"/>
    <n v="6571.04"/>
    <n v="0"/>
    <n v="0"/>
    <n v="0"/>
    <n v="0"/>
    <n v="0"/>
    <n v="0"/>
    <n v="0"/>
    <s v="SLS Free, Phthalate Free, Phthalate Free, Paraben Free"/>
    <n v="6571.04"/>
    <n v="0"/>
    <n v="0"/>
    <n v="0"/>
    <n v="0"/>
    <n v="0"/>
    <n v="0"/>
    <n v="0"/>
    <n v="0"/>
    <s v="Honey, Cocamidopropyl Betaine, Water, Panthenol, Phenoxyethanol, Ethylhexylglycerin, Amino Acids, Citric Acids"/>
    <n v="6571.04"/>
    <n v="6571.04"/>
    <n v="0"/>
    <n v="6571.04"/>
    <n v="0"/>
    <n v="0"/>
    <n v="0"/>
    <n v="0"/>
    <n v="0"/>
  </r>
  <r>
    <s v="Hair Mousses"/>
    <x v="24"/>
    <s v="www.amazon.ae/dp/B001QJKVZ8"/>
    <s v="B001QJKVZ8"/>
    <s v="L'Oreal Elvive Stylise Extra Volume Firm Styling Mousse (200ml)"/>
    <n v="143"/>
    <n v="6493.17"/>
    <n v="8.6931930505866374E-3"/>
    <s v="Yes"/>
    <x v="0"/>
    <n v="49.73"/>
    <x v="6"/>
    <n v="49.89"/>
    <x v="1"/>
    <n v="3.2070555221488011E-3"/>
    <n v="200"/>
    <s v="ml"/>
    <x v="0"/>
    <n v="0.24878285004192235"/>
    <x v="0"/>
    <n v="6.7387484916945656E-2"/>
    <x v="0"/>
    <n v="6.7171369511319037E-2"/>
    <x v="0"/>
    <n v="6.76"/>
    <s v="oz"/>
    <x v="0"/>
    <x v="0"/>
    <s v="Thickening/Volumizing, Non Sticky, Hold, Strength"/>
    <n v="0"/>
    <n v="0"/>
    <n v="6493.17"/>
    <n v="0"/>
    <n v="0"/>
    <n v="0"/>
    <n v="6493.17"/>
    <n v="0"/>
    <n v="0"/>
    <s v="Paraben free, fragrance free"/>
    <n v="6493.17"/>
    <n v="6493.17"/>
    <n v="0"/>
    <n v="0"/>
    <n v="0"/>
    <n v="0"/>
    <n v="0"/>
    <n v="0"/>
    <n v="0"/>
    <s v="Cetrimonium Chloride, Aqua,"/>
    <n v="6493.17"/>
    <n v="0"/>
    <n v="0"/>
    <n v="0"/>
    <n v="0"/>
    <n v="0"/>
    <n v="6493.17"/>
    <n v="0"/>
    <n v="0"/>
  </r>
  <r>
    <s v="Hair Mousses"/>
    <x v="25"/>
    <s v="www.amazon.ae/dp/B002RS6KV6"/>
    <s v="B002RS6KV6"/>
    <s v="Tigi Bed Head Foxy Curls Mousse, 250ml Tigi Bed Head Foxy Curls Mousse, 250ml"/>
    <n v="100"/>
    <n v="6057.23"/>
    <n v="8.1095473769830298E-3"/>
    <s v="Yes"/>
    <x v="1"/>
    <n v="61.3"/>
    <x v="0"/>
    <n v="61.48"/>
    <x v="1"/>
    <n v="2.9277813923227021E-3"/>
    <n v="250"/>
    <s v="ml"/>
    <x v="0"/>
    <n v="0.24533100675760858"/>
    <x v="0"/>
    <n v="6.6433875689618269E-2"/>
    <x v="0"/>
    <n v="6.6239371824554319E-2"/>
    <x v="1"/>
    <n v="8.4499999999999993"/>
    <s v="oz"/>
    <x v="1"/>
    <x v="0"/>
    <s v="NA"/>
    <n v="0"/>
    <n v="0"/>
    <n v="0"/>
    <n v="0"/>
    <n v="0"/>
    <n v="0"/>
    <n v="0"/>
    <n v="0"/>
    <n v="0"/>
    <s v="Fragrance free"/>
    <n v="0"/>
    <n v="6057.23"/>
    <n v="0"/>
    <n v="0"/>
    <n v="0"/>
    <n v="0"/>
    <n v="0"/>
    <n v="0"/>
    <n v="0"/>
    <s v="NA"/>
    <n v="0"/>
    <n v="0"/>
    <n v="0"/>
    <n v="0"/>
    <n v="0"/>
    <n v="0"/>
    <n v="0"/>
    <n v="0"/>
    <n v="0"/>
  </r>
  <r>
    <s v="Hair Mousses"/>
    <x v="26"/>
    <s v="www.amazon.ae/dp/B077GZSYRS"/>
    <s v="B077GZSYRS"/>
    <s v="Shea   Moisture  Coconut and Hibiscus Combination Pack - Daily  Moisture  Mist, 8 Ounce | Frizz-Free  Curl  Mousse, 7.5 Ounce |  Curl   Enhancing   Smoothie , 12 Ounce"/>
    <n v="37"/>
    <n v="5963.66"/>
    <n v="7.9842738859542423E-3"/>
    <s v="Yes"/>
    <x v="7"/>
    <n v="174.43"/>
    <x v="7"/>
    <n v="187.51"/>
    <x v="0"/>
    <n v="6.975627966508445E-2"/>
    <n v="27.5"/>
    <s v="oz"/>
    <x v="0"/>
    <n v="0.21450487287484246"/>
    <x v="0"/>
    <n v="6.2259292280259476E-2"/>
    <x v="0"/>
    <n v="5.7916315676207468E-2"/>
    <x v="5"/>
    <n v="27.5"/>
    <s v="oz"/>
    <x v="0"/>
    <x v="1"/>
    <s v="Frizz Control, Curl Enhancing, Shine, Moisturization / Hydration, Hold, Breakage Protection, Detangling"/>
    <n v="5963.66"/>
    <n v="5963.66"/>
    <n v="0"/>
    <n v="0"/>
    <n v="0"/>
    <n v="5963.66"/>
    <n v="5963.66"/>
    <n v="0"/>
    <n v="5963.66"/>
    <s v="Sulfate-Free, Color-Safe"/>
    <n v="0"/>
    <n v="0"/>
    <n v="5963.66"/>
    <n v="5963.66"/>
    <n v="0"/>
    <n v="0"/>
    <n v="0"/>
    <n v="0"/>
    <n v="0"/>
    <s v="Silk, Coconut, Neem, Hibiscus"/>
    <n v="0"/>
    <n v="0"/>
    <n v="5963.66"/>
    <n v="0"/>
    <n v="0"/>
    <n v="0"/>
    <n v="0"/>
    <n v="5963.66"/>
    <n v="0"/>
  </r>
  <r>
    <s v="Hair Mousses"/>
    <x v="27"/>
    <s v="www.amazon.ae/dp/B07HZCNZBT"/>
    <s v="B07HZCNZBT"/>
    <s v="EIMI Wella Professionals Extra Volume Mousse With Strong Hold and Perfect Body 300ml"/>
    <n v="71"/>
    <n v="5713.3"/>
    <n v="7.6490866334805096E-3"/>
    <s v="Yes"/>
    <x v="3"/>
    <n v="80.78"/>
    <x v="5"/>
    <n v="80.78"/>
    <x v="7"/>
    <n v="0"/>
    <n v="300"/>
    <s v="ml"/>
    <x v="0"/>
    <n v="0.2694105318906963"/>
    <x v="0"/>
    <n v="7.2740843610488007E-2"/>
    <x v="0"/>
    <n v="7.2740843610488007E-2"/>
    <x v="2"/>
    <n v="10.139999999999999"/>
    <s v="oz"/>
    <x v="1"/>
    <x v="0"/>
    <s v="Thickening/Volumizing, Hold, Heat/UV Protection, Shine, Hold"/>
    <n v="0"/>
    <n v="5713.3"/>
    <n v="5713.3"/>
    <n v="0"/>
    <n v="0"/>
    <n v="0"/>
    <n v="5713.3"/>
    <n v="0"/>
    <n v="0"/>
    <s v="Fragrance free, paraben free"/>
    <n v="5713.3"/>
    <n v="5713.3"/>
    <n v="0"/>
    <n v="0"/>
    <n v="0"/>
    <n v="0"/>
    <n v="0"/>
    <n v="0"/>
    <n v="0"/>
    <s v="NA"/>
    <n v="0"/>
    <n v="0"/>
    <n v="0"/>
    <n v="0"/>
    <n v="0"/>
    <n v="0"/>
    <n v="0"/>
    <n v="0"/>
    <n v="0"/>
  </r>
  <r>
    <s v="Hair Mousses"/>
    <x v="28"/>
    <s v="www.amazon.ae/dp/B003Y5FHAQ"/>
    <s v="B003Y5FHAQ"/>
    <s v="Argan Oil Foaming Mousse by Creme of Nature, Style &amp; Shine, Creates Soft Wraps, Defines Curls, Prevents Frizz &amp; Adds Exotic Shine, 7 Fl Oz Argan Oil Foaming Mousse by Creme of Nature, Style &amp; Shine, Creates Soft Wraps, Defines Curls, Prevents Frizz &amp; Adds Exotic Shine, 7 Fl Oz"/>
    <n v="123"/>
    <n v="5241.05"/>
    <n v="7.0168283654635719E-3"/>
    <s v="Yes"/>
    <x v="0"/>
    <n v="43.5"/>
    <x v="6"/>
    <n v="44.32"/>
    <x v="1"/>
    <n v="1.8501805054151631E-2"/>
    <n v="7"/>
    <s v="fl oz"/>
    <x v="0"/>
    <n v="0.20207219226495521"/>
    <x v="0"/>
    <n v="5.5587969690100235E-2"/>
    <x v="0"/>
    <n v="5.4559491911537909E-2"/>
    <x v="0"/>
    <n v="7.28"/>
    <s v="oz"/>
    <x v="1"/>
    <x v="0"/>
    <s v="Curl Enhancing, Shine, Frizz Control"/>
    <n v="5241.05"/>
    <n v="5241.05"/>
    <n v="0"/>
    <n v="0"/>
    <n v="0"/>
    <n v="5241.05"/>
    <n v="0"/>
    <n v="0"/>
    <n v="0"/>
    <s v="Fragrance free, paraben free"/>
    <n v="5241.05"/>
    <n v="5241.05"/>
    <n v="0"/>
    <n v="0"/>
    <n v="0"/>
    <n v="0"/>
    <n v="0"/>
    <n v="0"/>
    <n v="0"/>
    <s v="Cocamidopropyl Betaine, Aqua, castor,"/>
    <n v="5241.05"/>
    <n v="0"/>
    <n v="0"/>
    <n v="0"/>
    <n v="0"/>
    <n v="0"/>
    <n v="0"/>
    <n v="0"/>
    <n v="0"/>
  </r>
  <r>
    <s v="Hair Mousses"/>
    <x v="17"/>
    <s v="www.amazon.ae/dp/B00JQNCIYI"/>
    <s v="B00JQNCIYI"/>
    <s v="KERASTASE  Mousse  Bouffante  Hair   Mousse  | Volumizing and Bodying Styling Product | Strong Hold | Heat Protectant | With Vitamins | For All  Hair  Types | 150ml"/>
    <n v="24"/>
    <n v="4980.5200000000004"/>
    <n v="6.6680253023265624E-3"/>
    <s v="Yes"/>
    <x v="8"/>
    <n v="204.61"/>
    <x v="8"/>
    <n v="212.93"/>
    <x v="2"/>
    <n v="3.907387404311273E-2"/>
    <n v="150"/>
    <s v="ml"/>
    <x v="5"/>
    <n v="1.3647954674462832"/>
    <x v="4"/>
    <n v="0.3834787776672744"/>
    <x v="4"/>
    <n v="0.36849477621049648"/>
    <x v="3"/>
    <n v="5.0699999999999994"/>
    <s v="oz"/>
    <x v="1"/>
    <x v="0"/>
    <s v="Thickening/Volumizing, Hold, Heat/UV Protection, Humidity Protection"/>
    <n v="0"/>
    <n v="0"/>
    <n v="4980.5200000000004"/>
    <n v="0"/>
    <n v="0"/>
    <n v="0"/>
    <n v="4980.5200000000004"/>
    <n v="4980.5200000000004"/>
    <n v="0"/>
    <s v="Fragrance free, paraben free"/>
    <n v="4980.5200000000004"/>
    <n v="4980.5200000000004"/>
    <n v="0"/>
    <n v="0"/>
    <n v="0"/>
    <n v="0"/>
    <n v="0"/>
    <n v="0"/>
    <n v="0"/>
    <s v="NA"/>
    <n v="0"/>
    <n v="0"/>
    <n v="0"/>
    <n v="0"/>
    <n v="0"/>
    <n v="0"/>
    <n v="0"/>
    <n v="0"/>
    <n v="0"/>
  </r>
  <r>
    <s v="Hair Mousses"/>
    <x v="29"/>
    <s v="www.amazon.ae/dp/B00DHOROQ4"/>
    <s v="B00DHOROQ4"/>
    <s v="Oribe Grandiose Hair Plumping Mousse, 5.8 Ounce Oribe Grandiose Hair Plumping Mousse, 5.8 Ounce"/>
    <n v="24"/>
    <n v="4963.76"/>
    <n v="6.64558666056486E-3"/>
    <s v="Yes"/>
    <x v="8"/>
    <n v="206.26"/>
    <x v="8"/>
    <n v="209.7"/>
    <x v="1"/>
    <n v="1.6404387219837852E-2"/>
    <n v="5.8"/>
    <s v="oz"/>
    <x v="5"/>
    <n v="1.2026401408697072"/>
    <x v="4"/>
    <n v="0.33012839200960897"/>
    <x v="4"/>
    <n v="0.32471283803482098"/>
    <x v="3"/>
    <n v="5.8"/>
    <s v="oz"/>
    <x v="1"/>
    <x v="0"/>
    <s v="Softness"/>
    <n v="0"/>
    <n v="0"/>
    <n v="0"/>
    <n v="4963.76"/>
    <n v="0"/>
    <n v="0"/>
    <n v="0"/>
    <n v="0"/>
    <n v="0"/>
    <s v="NA"/>
    <n v="0"/>
    <n v="0"/>
    <n v="0"/>
    <n v="4963.76"/>
    <n v="0"/>
    <n v="0"/>
    <n v="0"/>
    <n v="0"/>
    <n v="0"/>
    <s v="Aqua, Panthenol, Castor, Ethylhexylglycerin, Glycerin, Stearyl Alcohol, Citric Acid"/>
    <n v="4963.76"/>
    <n v="4963.76"/>
    <n v="0"/>
    <n v="4963.76"/>
    <n v="0"/>
    <n v="0"/>
    <n v="0"/>
    <n v="0"/>
    <n v="0"/>
  </r>
  <r>
    <s v="Hair Mousses"/>
    <x v="21"/>
    <s v="www.amazon.ae/dp/B00LAXO5VG"/>
    <s v="B00LAXO5VG"/>
    <s v="OGX Renewing + Argan Oil of Morocco Voluminous Mousse, 8 Ounce"/>
    <n v="28"/>
    <n v="4757.5"/>
    <n v="6.3694414189318822E-3"/>
    <s v="Yes"/>
    <x v="8"/>
    <n v="203.02"/>
    <x v="8"/>
    <n v="236.57"/>
    <x v="4"/>
    <n v="0.14181848924208473"/>
    <n v="8"/>
    <s v="oz"/>
    <x v="7"/>
    <n v="0.85821778829895168"/>
    <x v="3"/>
    <n v="0.27001141359485969"/>
    <x v="3"/>
    <n v="0.23171880284071697"/>
    <x v="0"/>
    <n v="8"/>
    <s v="oz"/>
    <x v="0"/>
    <x v="0"/>
    <s v="Thickening/Volumizing, Hold, Frizz Control,"/>
    <n v="4757.5"/>
    <n v="0"/>
    <n v="4757.5"/>
    <n v="0"/>
    <n v="0"/>
    <n v="0"/>
    <n v="4757.5"/>
    <n v="0"/>
    <n v="0"/>
    <s v="Dairy Free"/>
    <n v="0"/>
    <n v="0"/>
    <n v="0"/>
    <n v="0"/>
    <n v="0"/>
    <n v="0"/>
    <n v="0"/>
    <n v="0"/>
    <n v="0"/>
    <s v="Oat, Almond, Acvocado, Argan"/>
    <n v="0"/>
    <n v="0"/>
    <n v="0"/>
    <n v="0"/>
    <n v="0"/>
    <n v="0"/>
    <n v="0"/>
    <n v="0"/>
    <n v="0"/>
  </r>
  <r>
    <s v="Hair Mousses"/>
    <x v="11"/>
    <s v="www.amazon.ae/dp/B01BYKU536"/>
    <s v="B01BYKU536"/>
    <s v="Schwarzkopf Got2b Twisted Curling Mousse - 250ml Schwarzkopf Got2b Twisted Curling Mousse - 250ml"/>
    <n v="114"/>
    <n v="4709.6400000000003"/>
    <n v="6.3053654407269266E-3"/>
    <s v="Yes"/>
    <x v="0"/>
    <n v="44.73"/>
    <x v="0"/>
    <n v="57.63"/>
    <x v="5"/>
    <n v="0.22384174908901622"/>
    <n v="250"/>
    <s v="ml"/>
    <x v="1"/>
    <n v="0.17901559432737083"/>
    <x v="0"/>
    <n v="6.227365413130613E-2"/>
    <x v="1"/>
    <n v="4.8334210468390128E-2"/>
    <x v="1"/>
    <n v="8.4499999999999993"/>
    <s v="oz"/>
    <x v="0"/>
    <x v="0"/>
    <s v="Curl Enhancing, Frizz Control, Heat/UV Protection"/>
    <n v="4709.6400000000003"/>
    <n v="0"/>
    <n v="0"/>
    <n v="0"/>
    <n v="0"/>
    <n v="4709.6400000000003"/>
    <n v="0"/>
    <n v="0"/>
    <n v="0"/>
    <s v="Fragrance free, Paraben free, Vegan"/>
    <n v="4709.6400000000003"/>
    <n v="4709.6400000000003"/>
    <n v="0"/>
    <n v="0"/>
    <n v="4709.6400000000003"/>
    <n v="0"/>
    <n v="0"/>
    <n v="0"/>
    <n v="0"/>
    <s v="NA"/>
    <n v="0"/>
    <n v="0"/>
    <n v="0"/>
    <n v="0"/>
    <n v="0"/>
    <n v="0"/>
    <n v="0"/>
    <n v="0"/>
    <n v="0"/>
  </r>
  <r>
    <s v="Hair Mousses"/>
    <x v="15"/>
    <s v="www.amazon.ae/dp/B07RJ22872"/>
    <s v="B07RJ22872"/>
    <s v="Keune - Style Soft Mousse - Volumizing Mousse - 200ml"/>
    <n v="43"/>
    <n v="4705.3"/>
    <n v="6.2995549571203758E-3"/>
    <s v="Yes"/>
    <x v="3"/>
    <n v="99.63"/>
    <x v="2"/>
    <n v="144.93"/>
    <x v="8"/>
    <n v="0.31256468640033125"/>
    <n v="200"/>
    <s v="ml"/>
    <x v="6"/>
    <n v="0.49841615422635682"/>
    <x v="2"/>
    <n v="0.19576003585914881"/>
    <x v="2"/>
    <n v="0.13457236164111636"/>
    <x v="0"/>
    <n v="6.76"/>
    <s v="oz"/>
    <x v="1"/>
    <x v="0"/>
    <s v="Softness, Shine, Thickening/Volumizing"/>
    <n v="0"/>
    <n v="4705.3"/>
    <n v="4705.3"/>
    <n v="4705.3"/>
    <n v="0"/>
    <n v="0"/>
    <n v="0"/>
    <n v="0"/>
    <n v="0"/>
    <s v="Fragrance free, Paraben free, Vegan"/>
    <n v="4705.3"/>
    <n v="4705.3"/>
    <n v="0"/>
    <n v="0"/>
    <n v="4705.3"/>
    <n v="0"/>
    <n v="0"/>
    <n v="0"/>
    <n v="0"/>
    <s v="NA"/>
    <n v="0"/>
    <n v="0"/>
    <n v="0"/>
    <n v="0"/>
    <n v="0"/>
    <n v="0"/>
    <n v="0"/>
    <n v="0"/>
    <n v="0"/>
  </r>
  <r>
    <s v="Hair Mousses"/>
    <x v="2"/>
    <s v="www.amazon.ae/dp/B0178H2LK4"/>
    <s v="B0178H2LK4"/>
    <s v="Cantu Wave Whip Curling Mousse with Shea Butter for Natural Hair, 8.4 oz (Packaging May Vary) Cantu Wave Whip Curling Mousse with Shea Butter for Natural Hair, 8.4 oz (Packaging May Vary)"/>
    <n v="165"/>
    <n v="4681.01"/>
    <n v="6.2670349924191975E-3"/>
    <s v="Yes"/>
    <x v="2"/>
    <n v="29.11"/>
    <x v="3"/>
    <n v="38.61"/>
    <x v="5"/>
    <n v="0.24605024605024606"/>
    <n v="8.4"/>
    <s v="oz"/>
    <x v="1"/>
    <n v="0.11719567773000306"/>
    <x v="1"/>
    <n v="4.1969418812503025E-2"/>
    <x v="1"/>
    <n v="3.1642832987100827E-2"/>
    <x v="1"/>
    <n v="8.4"/>
    <s v="oz"/>
    <x v="1"/>
    <x v="0"/>
    <s v="Curl Enhancing, Lightweight, Frizz Control,"/>
    <n v="4681.01"/>
    <n v="0"/>
    <n v="0"/>
    <n v="0"/>
    <n v="4681.01"/>
    <n v="4681.01"/>
    <n v="0"/>
    <n v="0"/>
    <n v="0"/>
    <s v="Silicone Free"/>
    <n v="0"/>
    <n v="0"/>
    <n v="0"/>
    <n v="0"/>
    <n v="0"/>
    <n v="0"/>
    <n v="4681.01"/>
    <n v="0"/>
    <n v="0"/>
    <s v="Shea butter, Cocamidopropyl Betaine, Water, Panthenol, Cetrimonium Chloride"/>
    <n v="4681.01"/>
    <n v="0"/>
    <n v="0"/>
    <n v="0"/>
    <n v="0"/>
    <n v="0"/>
    <n v="4681.01"/>
    <n v="0"/>
    <n v="4681.01"/>
  </r>
  <r>
    <s v="Hair Mousses"/>
    <x v="30"/>
    <s v="www.amazon.ae/dp/B07H3GBS31"/>
    <s v="B07H3GBS31"/>
    <s v="amika plus size perfect body mousse amika plus size perfect body mousse"/>
    <n v="29"/>
    <n v="4565.66"/>
    <n v="6.1126019776690564E-3"/>
    <s v="Yes"/>
    <x v="7"/>
    <n v="154.86000000000001"/>
    <x v="7"/>
    <n v="158.21"/>
    <x v="2"/>
    <n v="2.1174388471019493E-2"/>
    <n v="8.5"/>
    <s v="fl oz"/>
    <x v="4"/>
    <n v="0.59242812132266875"/>
    <x v="2"/>
    <n v="0.16341582287294357"/>
    <x v="2"/>
    <n v="0.15995559275712057"/>
    <x v="1"/>
    <n v="8.84"/>
    <s v="oz"/>
    <x v="1"/>
    <x v="0"/>
    <s v="Lightweight, Hold, Thickening/Volumizing,"/>
    <n v="0"/>
    <n v="0"/>
    <n v="4565.66"/>
    <n v="0"/>
    <n v="4565.66"/>
    <n v="0"/>
    <n v="4565.66"/>
    <n v="0"/>
    <n v="0"/>
    <s v="Gluten free, fragrance free, FormalDehyde Free, Oxybenzone Free, Triclosan Free, Triclocarban Free, Aluminium Free, Talc Free, Sulphates free, Paraben free, Phthalate Free, Mineral Oil free, Artificial Colorant Free, vegetarian, Cruelty Free"/>
    <n v="4565.66"/>
    <n v="4565.66"/>
    <n v="4565.66"/>
    <n v="0"/>
    <n v="0"/>
    <n v="0"/>
    <n v="0"/>
    <n v="4565.66"/>
    <n v="4565.66"/>
    <s v="Antioxidants, fatty acids, Water, Castor"/>
    <n v="4565.66"/>
    <n v="0"/>
    <n v="0"/>
    <n v="0"/>
    <n v="0"/>
    <n v="0"/>
    <n v="0"/>
    <n v="0"/>
    <n v="0"/>
  </r>
  <r>
    <s v="Hair Mousses"/>
    <x v="26"/>
    <s v="www.amazon.ae/dp/B01CTBEIRS"/>
    <s v="B01CTBEIRS"/>
    <s v="SheaMoisture  Curly   Hair  Products, Coconut &amp; Hibiscus Curl  Mousse , Frizz Free  Hair  with Silk Protein &amp; Neem Oil, Pack of 2-7.5 Oz Each"/>
    <n v="43"/>
    <n v="4526.67"/>
    <n v="6.0604013426876265E-3"/>
    <s v="Yes"/>
    <x v="5"/>
    <n v="102.08"/>
    <x v="2"/>
    <n v="102.27"/>
    <x v="1"/>
    <n v="1.8578273198396179E-3"/>
    <n v="15"/>
    <s v="oz"/>
    <x v="0"/>
    <n v="0.23014316311577049"/>
    <x v="0"/>
    <n v="6.2254311802502536E-2"/>
    <x v="0"/>
    <n v="6.2138654041258033E-2"/>
    <x v="2"/>
    <n v="15"/>
    <s v="oz"/>
    <x v="1"/>
    <x v="2"/>
    <s v="Breakage Protection, No Residue, Smoothness, Detangles, Frizz Control, Shine, Moisturization / Hydration, Curl Enhancing"/>
    <n v="4526.67"/>
    <n v="4526.67"/>
    <n v="0"/>
    <n v="0"/>
    <n v="0"/>
    <n v="4526.67"/>
    <n v="0"/>
    <n v="0"/>
    <n v="4526.67"/>
    <s v="Sulphates free, Paraben free, Phthalate Free, Mineral Oil free, Silicone Free, Mineral Oil free, Petrolatum free"/>
    <n v="4526.67"/>
    <n v="0"/>
    <n v="4526.67"/>
    <n v="0"/>
    <n v="0"/>
    <n v="0"/>
    <n v="4526.67"/>
    <n v="4526.67"/>
    <n v="0"/>
    <s v="Coconut, Hibiscus, Neem, Silk,"/>
    <n v="0"/>
    <n v="0"/>
    <n v="4526.67"/>
    <n v="0"/>
    <n v="0"/>
    <n v="0"/>
    <n v="0"/>
    <n v="4526.67"/>
    <n v="0"/>
  </r>
  <r>
    <s v="Hair Mousses"/>
    <x v="31"/>
    <s v="www.amazon.ae/dp/B08TB9NSHQ"/>
    <s v="B08TB9NSHQ"/>
    <s v="Mielle Pomegranate &amp; Honey Curl Defining  Mousse  w/hold"/>
    <n v="68"/>
    <n v="4494.62"/>
    <n v="6.0174921261922469E-3"/>
    <s v="Yes"/>
    <x v="1"/>
    <n v="68.239999999999995"/>
    <x v="0"/>
    <n v="74.87"/>
    <x v="6"/>
    <n v="8.8553492720716026E-2"/>
    <n v="7.5"/>
    <s v="fl oz"/>
    <x v="0"/>
    <n v="0.29586465839424914"/>
    <x v="0"/>
    <n v="8.7644702271012731E-2"/>
    <x v="0"/>
    <n v="7.9883457766447272E-2"/>
    <x v="0"/>
    <n v="7.8000000000000007"/>
    <s v="oz"/>
    <x v="1"/>
    <x v="0"/>
    <s v="Hold, Curl Enhancing, Moisturization / Hydration"/>
    <n v="0"/>
    <n v="0"/>
    <n v="0"/>
    <n v="0"/>
    <n v="0"/>
    <n v="4494.62"/>
    <n v="4494.62"/>
    <n v="0"/>
    <n v="4494.62"/>
    <s v="Dye Free"/>
    <n v="0"/>
    <n v="0"/>
    <n v="0"/>
    <n v="0"/>
    <n v="0"/>
    <n v="0"/>
    <n v="0"/>
    <n v="0"/>
    <n v="0"/>
    <s v="Pomegranate, Honey, Apple, Aloe Vera, Shea Butter, Jojoba, Ethylhexylglycerin, Water, Panthenol, Citric Acid"/>
    <n v="4494.62"/>
    <n v="4494.62"/>
    <n v="0"/>
    <n v="4494.62"/>
    <n v="0"/>
    <n v="0"/>
    <n v="0"/>
    <n v="0"/>
    <n v="4494.62"/>
  </r>
  <r>
    <s v="Hair Mousses"/>
    <x v="22"/>
    <s v="www.amazon.ae/dp/B07YBF3T59"/>
    <s v="B07YBF3T59"/>
    <s v="Lâ€™OrÃ©al Professionnel Tecni Art Spiral Queen Nourishing Mousse 200ml"/>
    <n v="57"/>
    <n v="4026.53"/>
    <n v="5.3908033539825104E-3"/>
    <s v="Yes"/>
    <x v="1"/>
    <n v="69.47"/>
    <x v="0"/>
    <n v="72.3"/>
    <x v="2"/>
    <n v="3.9142461964038706E-2"/>
    <n v="200"/>
    <s v="ml"/>
    <x v="2"/>
    <n v="0.34753558400185697"/>
    <x v="0"/>
    <n v="9.765714891752196E-2"/>
    <x v="0"/>
    <n v="9.3834607680501392E-2"/>
    <x v="0"/>
    <n v="6.76"/>
    <s v="oz"/>
    <x v="1"/>
    <x v="0"/>
    <s v="Nourishment, No Residue, Shine"/>
    <n v="0"/>
    <n v="4026.53"/>
    <n v="0"/>
    <n v="0"/>
    <n v="0"/>
    <n v="0"/>
    <n v="0"/>
    <n v="0"/>
    <n v="0"/>
    <s v="Paraben free, fragrance free"/>
    <n v="4026.53"/>
    <n v="4026.53"/>
    <n v="0"/>
    <n v="0"/>
    <n v="0"/>
    <n v="0"/>
    <n v="0"/>
    <n v="0"/>
    <n v="0"/>
    <s v="NA"/>
    <n v="0"/>
    <n v="0"/>
    <n v="0"/>
    <n v="0"/>
    <n v="0"/>
    <n v="0"/>
    <n v="0"/>
    <n v="0"/>
    <n v="0"/>
  </r>
  <r>
    <s v="Hair Mousses"/>
    <x v="32"/>
    <s v="www.amazon.ae/dp/B07N6QS4BF"/>
    <s v="B07N6QS4BF"/>
    <s v="Black  Mousse  Ultra Strong 400 ml"/>
    <n v="95"/>
    <n v="3853.83"/>
    <n v="5.1595889487172373E-3"/>
    <s v="Yes"/>
    <x v="0"/>
    <n v="43.24"/>
    <x v="6"/>
    <n v="44.54"/>
    <x v="2"/>
    <n v="2.9187247418051128E-2"/>
    <n v="400"/>
    <s v="ml"/>
    <x v="1"/>
    <n v="0.10815775624183314"/>
    <x v="1"/>
    <n v="3.0080563020653029E-2"/>
    <x v="1"/>
    <n v="2.9202594185294951E-2"/>
    <x v="2"/>
    <n v="13.52"/>
    <s v="oz"/>
    <x v="1"/>
    <x v="0"/>
    <s v="Humidity Protection"/>
    <n v="0"/>
    <n v="0"/>
    <n v="0"/>
    <n v="0"/>
    <n v="0"/>
    <n v="0"/>
    <n v="0"/>
    <n v="3853.83"/>
    <n v="0"/>
    <s v="Paraben free, fragrance free"/>
    <n v="3853.83"/>
    <n v="3853.83"/>
    <n v="0"/>
    <n v="0"/>
    <n v="0"/>
    <n v="0"/>
    <n v="0"/>
    <n v="0"/>
    <n v="0"/>
    <s v="NA"/>
    <n v="0"/>
    <n v="0"/>
    <n v="0"/>
    <n v="0"/>
    <n v="0"/>
    <n v="0"/>
    <n v="0"/>
    <n v="0"/>
    <n v="0"/>
  </r>
  <r>
    <s v="Hair Mousses"/>
    <x v="33"/>
    <s v="www.amazon.ae/dp/B0051D9DWC"/>
    <s v="B0051D9DWC"/>
    <s v="NIVEA Volume  Mousse   Hair  Care, 150 g"/>
    <n v="121"/>
    <n v="3736.78"/>
    <n v="5.0028799380843463E-3"/>
    <s v="Yes"/>
    <x v="6"/>
    <n v="31.93"/>
    <x v="3"/>
    <n v="34.89"/>
    <x v="6"/>
    <n v="8.4838062482086585E-2"/>
    <n v="150"/>
    <s v="gm"/>
    <x v="8"/>
    <e v="#N/A"/>
    <x v="5"/>
    <e v="#N/A"/>
    <x v="5"/>
    <e v="#N/A"/>
    <x v="6"/>
    <e v="#N/A"/>
    <s v="oz"/>
    <x v="3"/>
    <x v="3"/>
    <s v="NA"/>
    <n v="0"/>
    <n v="0"/>
    <n v="0"/>
    <n v="0"/>
    <n v="0"/>
    <n v="0"/>
    <n v="0"/>
    <n v="0"/>
    <n v="0"/>
    <s v="NA"/>
    <n v="0"/>
    <n v="0"/>
    <n v="0"/>
    <n v="3736.78"/>
    <n v="0"/>
    <n v="0"/>
    <n v="0"/>
    <n v="0"/>
    <n v="0"/>
    <s v="NA"/>
    <n v="0"/>
    <n v="0"/>
    <n v="0"/>
    <n v="0"/>
    <n v="0"/>
    <n v="0"/>
    <n v="0"/>
    <n v="0"/>
    <n v="0"/>
  </r>
  <r>
    <s v="Hair Mousses"/>
    <x v="11"/>
    <s v="www.amazon.ae/dp/B07DLYGHF5"/>
    <s v="B07DLYGHF5"/>
    <s v="Schwarzkopf Osis Fab Foam Classic Hold Mousse, Medium Control - 200ml Schwarzkopf Osis Fab Foam Classic Hold Mousse, Medium Control - 200ml"/>
    <n v="37"/>
    <n v="3557.73"/>
    <n v="4.7631640187864475E-3"/>
    <s v="Yes"/>
    <x v="3"/>
    <n v="97.69"/>
    <x v="2"/>
    <n v="103.06"/>
    <x v="3"/>
    <n v="5.210556957112366E-2"/>
    <n v="200"/>
    <s v="ml"/>
    <x v="6"/>
    <n v="0.48871097165886579"/>
    <x v="2"/>
    <n v="0.13920533564923671"/>
    <x v="2"/>
    <n v="0.13195196234789378"/>
    <x v="0"/>
    <n v="6.76"/>
    <s v="oz"/>
    <x v="0"/>
    <x v="0"/>
    <s v="NA"/>
    <n v="0"/>
    <n v="0"/>
    <n v="0"/>
    <n v="0"/>
    <n v="0"/>
    <n v="0"/>
    <n v="0"/>
    <n v="0"/>
    <n v="0"/>
    <s v="Paraben free, fragrance free"/>
    <n v="3557.73"/>
    <n v="3557.73"/>
    <n v="0"/>
    <n v="0"/>
    <n v="0"/>
    <n v="0"/>
    <n v="0"/>
    <n v="0"/>
    <n v="0"/>
    <s v="NA"/>
    <n v="0"/>
    <n v="0"/>
    <n v="0"/>
    <n v="0"/>
    <n v="0"/>
    <n v="0"/>
    <n v="0"/>
    <n v="0"/>
    <n v="0"/>
  </r>
  <r>
    <s v="Hair Mousses"/>
    <x v="10"/>
    <s v="www.amazon.ae/dp/B099P7RKBV"/>
    <s v="B099P7RKBV"/>
    <s v="John Frieda Frizz Ease Curly Hair Reviver Mousse Enhances Curls, a Soft Flexible Hold for Curly or Frizzy Hair, Alcohol-Free, 7.2 oz (Pack of 2)"/>
    <n v="28"/>
    <n v="3321.01"/>
    <n v="4.4462382862190163E-3"/>
    <s v="Yes"/>
    <x v="5"/>
    <n v="121.72"/>
    <x v="2"/>
    <n v="129.85"/>
    <x v="0"/>
    <n v="6.2610704659222152E-2"/>
    <n v="14.4"/>
    <s v="oz"/>
    <x v="0"/>
    <n v="0.285856536279262"/>
    <x v="0"/>
    <n v="8.2336405140344945E-2"/>
    <x v="0"/>
    <n v="7.7181264795400745E-2"/>
    <x v="2"/>
    <n v="14.4"/>
    <s v="oz"/>
    <x v="0"/>
    <x v="2"/>
    <s v="Hold, Curl Enhancing, Frizz Control, Moisturization / Hydration, Shine"/>
    <n v="3321.01"/>
    <n v="3321.01"/>
    <n v="0"/>
    <n v="0"/>
    <n v="0"/>
    <n v="3321.01"/>
    <n v="3321.01"/>
    <n v="0"/>
    <n v="3321.01"/>
    <s v="Alcohol free, fragrance free"/>
    <n v="0"/>
    <n v="3321.01"/>
    <n v="0"/>
    <n v="0"/>
    <n v="0"/>
    <n v="3321.01"/>
    <n v="0"/>
    <n v="0"/>
    <n v="0"/>
    <s v="Ethylhexylglycerin, Water"/>
    <n v="3321.01"/>
    <n v="0"/>
    <n v="0"/>
    <n v="3321.01"/>
    <n v="0"/>
    <n v="0"/>
    <n v="0"/>
    <n v="0"/>
    <n v="0"/>
  </r>
  <r>
    <s v="Hair Mousses"/>
    <x v="34"/>
    <s v="www.amazon.ae/dp/B001W9QIZY"/>
    <s v="B001W9QIZY"/>
    <s v="Volume  Mousse  200ml"/>
    <n v="28"/>
    <n v="3018.7"/>
    <n v="4.0414992772106507E-3"/>
    <s v="Yes"/>
    <x v="5"/>
    <n v="110.59"/>
    <x v="2"/>
    <n v="113.07"/>
    <x v="2"/>
    <n v="2.1933315645175467E-2"/>
    <n v="200"/>
    <s v="ml"/>
    <x v="4"/>
    <n v="0.55324543306125473"/>
    <x v="2"/>
    <n v="0.15272605571375114"/>
    <x v="2"/>
    <n v="0.1493762669265388"/>
    <x v="0"/>
    <n v="6.76"/>
    <s v="oz"/>
    <x v="0"/>
    <x v="0"/>
    <s v="Thickening/Volumizing"/>
    <n v="0"/>
    <n v="0"/>
    <n v="3018.7"/>
    <n v="0"/>
    <n v="0"/>
    <n v="0"/>
    <n v="0"/>
    <n v="0"/>
    <n v="0"/>
    <s v="Fragrance free"/>
    <n v="0"/>
    <n v="3018.7"/>
    <n v="0"/>
    <n v="0"/>
    <n v="0"/>
    <n v="0"/>
    <n v="0"/>
    <n v="0"/>
    <n v="0"/>
    <s v="Aqua, Triethanolamine,"/>
    <n v="3018.7"/>
    <n v="0"/>
    <n v="0"/>
    <n v="0"/>
    <n v="0"/>
    <n v="0"/>
    <n v="0"/>
    <n v="0"/>
    <n v="0"/>
  </r>
  <r>
    <s v="Hair Mousses"/>
    <x v="35"/>
    <s v="www.amazon.ae/dp/B00147QL8S"/>
    <s v="B00147QL8S"/>
    <s v="Kenra Volume Mousse Extra 17 | Firm Hold Mousse | All Hair Types Kenra Volume Mousse Extra 17 | Firm Hold Mousse | All Hair Types"/>
    <n v="27"/>
    <n v="2858.66"/>
    <n v="3.8272343471663296E-3"/>
    <s v="Yes"/>
    <x v="5"/>
    <n v="105.54"/>
    <x v="2"/>
    <n v="110.36"/>
    <x v="3"/>
    <n v="4.3675244653860031E-2"/>
    <n v="8"/>
    <s v="oz"/>
    <x v="6"/>
    <n v="0.44614474129184989"/>
    <x v="2"/>
    <n v="0.12596043287115322"/>
    <x v="2"/>
    <n v="0.12045908014879948"/>
    <x v="0"/>
    <n v="8"/>
    <s v="oz"/>
    <x v="0"/>
    <x v="0"/>
    <s v="Thickening/Volumizing, Humidity Protection, Shine, Lightweight"/>
    <n v="0"/>
    <n v="2858.66"/>
    <n v="2858.66"/>
    <n v="0"/>
    <n v="2858.66"/>
    <n v="0"/>
    <n v="0"/>
    <n v="2858.66"/>
    <n v="0"/>
    <s v="Silicone Free, Fragrance Free, Alcohol Free"/>
    <n v="0"/>
    <n v="2858.66"/>
    <n v="0"/>
    <n v="0"/>
    <n v="0"/>
    <n v="2858.66"/>
    <n v="2858.66"/>
    <n v="0"/>
    <n v="0"/>
    <s v="Cocamidopropyl Betaine, Aqua"/>
    <n v="2858.66"/>
    <n v="0"/>
    <n v="0"/>
    <n v="0"/>
    <n v="0"/>
    <n v="0"/>
    <n v="0"/>
    <n v="0"/>
    <n v="0"/>
  </r>
  <r>
    <s v="Hair Mousses"/>
    <x v="36"/>
    <s v="www.amazon.ae/dp/B004C4BUGI"/>
    <s v="B004C4BUGI"/>
    <s v="Agadir Argan Oil Volumizing Styling Mousse 8.5 Oz Agadir Argan Oil Volumizing Styling Mousse 8.5 Oz"/>
    <n v="43"/>
    <n v="2786.6"/>
    <n v="3.7307588981598701E-3"/>
    <s v="Yes"/>
    <x v="1"/>
    <n v="65.150000000000006"/>
    <x v="0"/>
    <n v="68.650000000000006"/>
    <x v="3"/>
    <n v="5.0983248361252724E-2"/>
    <n v="8.5"/>
    <s v="oz"/>
    <x v="0"/>
    <n v="0.25920547454693749"/>
    <x v="0"/>
    <n v="7.3745250552030087E-2"/>
    <x v="0"/>
    <n v="6.9985478127673126E-2"/>
    <x v="1"/>
    <n v="8.5"/>
    <s v="oz"/>
    <x v="0"/>
    <x v="0"/>
    <s v="Thickening/Volumizing, Humidity Protection, Shine, Moisturization / Hydration, Smoothness, Detangles"/>
    <n v="0"/>
    <n v="2786.6"/>
    <n v="2786.6"/>
    <n v="0"/>
    <n v="0"/>
    <n v="0"/>
    <n v="0"/>
    <n v="2786.6"/>
    <n v="2786.6"/>
    <s v="Alcohol free, fragrance free, sulphate free, paraben free, salt free"/>
    <n v="2786.6"/>
    <n v="2786.6"/>
    <n v="2786.6"/>
    <n v="0"/>
    <n v="0"/>
    <n v="2786.6"/>
    <n v="0"/>
    <n v="0"/>
    <n v="0"/>
    <s v="Argan"/>
    <n v="0"/>
    <n v="0"/>
    <n v="0"/>
    <n v="0"/>
    <n v="0"/>
    <n v="0"/>
    <n v="0"/>
    <n v="0"/>
    <n v="0"/>
  </r>
  <r>
    <s v="Hair Mousses"/>
    <x v="37"/>
    <s v="www.amazon.ae/dp/B0007CXWXI"/>
    <s v="B0007CXWXI"/>
    <s v="Aveda Phomollient Styling Foam (200Ml) [Personal Care]"/>
    <n v="25"/>
    <n v="2711.77"/>
    <n v="3.6305749146856351E-3"/>
    <s v="Yes"/>
    <x v="5"/>
    <n v="114.49"/>
    <x v="2"/>
    <n v="121.08"/>
    <x v="3"/>
    <n v="5.4426825239511097E-2"/>
    <n v="200"/>
    <s v="ml"/>
    <x v="4"/>
    <n v="0.57275585162476761"/>
    <x v="2"/>
    <n v="0.16354533320793305"/>
    <x v="2"/>
    <n v="0.15464407993868726"/>
    <x v="0"/>
    <n v="6.76"/>
    <s v="oz"/>
    <x v="1"/>
    <x v="0"/>
    <s v="Shine, Thickening/Volumizing, Lightweight, Hold"/>
    <n v="0"/>
    <n v="2711.77"/>
    <n v="2711.77"/>
    <n v="0"/>
    <n v="2711.77"/>
    <n v="0"/>
    <n v="2711.77"/>
    <n v="0"/>
    <n v="0"/>
    <s v="Cruelty Free"/>
    <n v="0"/>
    <n v="0"/>
    <n v="0"/>
    <n v="0"/>
    <n v="0"/>
    <n v="0"/>
    <n v="0"/>
    <n v="0"/>
    <n v="2711.77"/>
    <s v="Honey, Aqua, Glycerin, Tocopherol, Soyabean, Citric Acid"/>
    <n v="2711.77"/>
    <n v="2711.77"/>
    <n v="0"/>
    <n v="2711.77"/>
    <n v="0"/>
    <n v="0"/>
    <n v="0"/>
    <n v="0"/>
    <n v="0"/>
  </r>
  <r>
    <s v="Hair Mousses"/>
    <x v="38"/>
    <s v="www.amazon.ae/dp/B0009VS7O6"/>
    <s v="B0009VS7O6"/>
    <s v="Fantasia Liquid Mousse Spritz Super Hold, 12 Fl Oz"/>
    <n v="35"/>
    <n v="2624.88"/>
    <n v="3.5142447486549489E-3"/>
    <s v="Yes"/>
    <x v="3"/>
    <n v="77.650000000000006"/>
    <x v="2"/>
    <n v="108.61"/>
    <x v="9"/>
    <n v="0.28505662462020065"/>
    <n v="12"/>
    <s v="fl oz"/>
    <x v="0"/>
    <n v="0.2104144446467747"/>
    <x v="0"/>
    <n v="7.9463496006867668E-2"/>
    <x v="0"/>
    <n v="5.6811900054629175E-2"/>
    <x v="2"/>
    <n v="12.48"/>
    <s v="oz"/>
    <x v="0"/>
    <x v="0"/>
    <s v="Hold, Fast Drying, Flake Control, Frizz Control, Humidity Protection"/>
    <n v="2624.88"/>
    <n v="0"/>
    <n v="0"/>
    <n v="0"/>
    <n v="0"/>
    <n v="0"/>
    <n v="2624.88"/>
    <n v="2624.88"/>
    <n v="0"/>
    <s v="Fragrance free"/>
    <n v="0"/>
    <n v="2624.88"/>
    <n v="0"/>
    <n v="0"/>
    <n v="0"/>
    <n v="0"/>
    <n v="0"/>
    <n v="0"/>
    <n v="0"/>
    <s v="NA"/>
    <n v="0"/>
    <n v="0"/>
    <n v="0"/>
    <n v="0"/>
    <n v="0"/>
    <n v="0"/>
    <n v="0"/>
    <n v="0"/>
    <n v="0"/>
  </r>
  <r>
    <s v="Hair Mousses"/>
    <x v="29"/>
    <s v="www.amazon.ae/dp/B00DHONW8I"/>
    <s v="B00DHONW8I"/>
    <s v="Oribe Curl Shaping Mousse , 5.7 Fl Oz (Pack of 1) Oribe Curl Shaping Mousse , 5.7 Fl Oz (Pack of 1)"/>
    <n v="13"/>
    <n v="2616"/>
    <n v="3.5023560172203474E-3"/>
    <s v="Yes"/>
    <x v="8"/>
    <n v="206.52"/>
    <x v="8"/>
    <n v="212.25"/>
    <x v="2"/>
    <n v="2.6996466431095358E-2"/>
    <n v="5.7"/>
    <s v="fl oz"/>
    <x v="5"/>
    <n v="1.178155450800201"/>
    <x v="4"/>
    <n v="0.32692786895570652"/>
    <x v="4"/>
    <n v="0.31810197171605431"/>
    <x v="3"/>
    <n v="5.9280000000000008"/>
    <s v="oz"/>
    <x v="0"/>
    <x v="0"/>
    <s v="Shine, Moisture Lock, Moisturization / Hydration, Frizz Cotnrol"/>
    <n v="2616"/>
    <n v="2616"/>
    <n v="0"/>
    <n v="0"/>
    <n v="0"/>
    <n v="0"/>
    <n v="0"/>
    <n v="0"/>
    <n v="2616"/>
    <s v="NA"/>
    <n v="0"/>
    <n v="0"/>
    <n v="0"/>
    <n v="2616"/>
    <n v="0"/>
    <n v="0"/>
    <n v="0"/>
    <n v="0"/>
    <n v="0"/>
    <s v="NA"/>
    <n v="0"/>
    <n v="0"/>
    <n v="0"/>
    <n v="0"/>
    <n v="0"/>
    <n v="0"/>
    <n v="0"/>
    <n v="0"/>
    <n v="0"/>
  </r>
  <r>
    <s v="Hair Mousses"/>
    <x v="39"/>
    <s v="www.amazon.ae/dp/B08J4GB7YG"/>
    <s v="B08J4GB7YG"/>
    <s v="The Doux Mousse Define Texture Foam 7 Oz. The Doux Mousse Define Texture Foam 7 Oz."/>
    <n v="27"/>
    <n v="2610.34"/>
    <n v="3.494778289751897E-3"/>
    <s v="Yes"/>
    <x v="5"/>
    <n v="105.37"/>
    <x v="2"/>
    <n v="107.84"/>
    <x v="2"/>
    <n v="2.2904302670623135E-2"/>
    <n v="7"/>
    <s v="oz"/>
    <x v="4"/>
    <n v="0.50905840861877383"/>
    <x v="2"/>
    <n v="0.14066766510459444"/>
    <x v="2"/>
    <n v="0.13744577032706895"/>
    <x v="0"/>
    <n v="7"/>
    <s v="oz"/>
    <x v="1"/>
    <x v="0"/>
    <s v="Shine, Moisture, Thickening/Volumizing, Flake Control"/>
    <n v="0"/>
    <n v="2610.34"/>
    <n v="2610.34"/>
    <n v="0"/>
    <n v="0"/>
    <n v="0"/>
    <n v="0"/>
    <n v="0"/>
    <n v="2610.34"/>
    <s v="Silicone Free"/>
    <n v="0"/>
    <n v="0"/>
    <n v="0"/>
    <n v="0"/>
    <n v="0"/>
    <n v="0"/>
    <n v="2610.34"/>
    <n v="0"/>
    <n v="0"/>
    <s v="Silk"/>
    <n v="0"/>
    <n v="0"/>
    <n v="0"/>
    <n v="0"/>
    <n v="0"/>
    <n v="0"/>
    <n v="0"/>
    <n v="0"/>
    <n v="0"/>
  </r>
  <r>
    <s v="Hair Mousses"/>
    <x v="29"/>
    <s v="www.amazon.ae/dp/B00J9PYDZ0"/>
    <s v="B00J9PYDZ0"/>
    <s v="Oribe Grandiose Hair Plumping  Mousse , 2.5 oz"/>
    <n v="20"/>
    <n v="2551.87"/>
    <n v="3.4164974195963638E-3"/>
    <s v="Yes"/>
    <x v="5"/>
    <n v="129.9"/>
    <x v="2"/>
    <n v="137.75"/>
    <x v="3"/>
    <n v="5.6987295825771285E-2"/>
    <n v="2.5"/>
    <s v="oz"/>
    <x v="5"/>
    <n v="1.7571863375042274"/>
    <x v="6"/>
    <n v="0.50311126141359497"/>
    <x v="6"/>
    <n v="0.47444031112614143"/>
    <x v="4"/>
    <n v="2.5"/>
    <s v="oz"/>
    <x v="0"/>
    <x v="0"/>
    <s v="Softness"/>
    <n v="0"/>
    <n v="0"/>
    <n v="0"/>
    <n v="2551.87"/>
    <n v="0"/>
    <n v="0"/>
    <n v="0"/>
    <n v="0"/>
    <n v="0"/>
    <s v="Sulphate free, paraben free, gluten free, cruetly free, vegetarian,"/>
    <n v="2551.87"/>
    <n v="0"/>
    <n v="2551.87"/>
    <n v="0"/>
    <n v="0"/>
    <n v="0"/>
    <n v="0"/>
    <n v="0"/>
    <n v="2551.87"/>
    <s v="Aqua, Citric acid, castor"/>
    <n v="2551.87"/>
    <n v="2551.87"/>
    <n v="0"/>
    <n v="0"/>
    <n v="0"/>
    <n v="0"/>
    <n v="0"/>
    <n v="0"/>
    <n v="0"/>
  </r>
  <r>
    <s v="Hair Mousses"/>
    <x v="40"/>
    <s v="www.amazon.ae/dp/B07MM68THK"/>
    <s v="B07MM68THK"/>
    <s v="Aussie Miracle Curls Mousse, 6oz (Maximum Hold)"/>
    <n v="32"/>
    <n v="2384.44"/>
    <n v="3.1923386015676168E-3"/>
    <s v="Yes"/>
    <x v="3"/>
    <n v="75.23"/>
    <x v="5"/>
    <n v="76.61"/>
    <x v="1"/>
    <n v="1.8013314188748145E-2"/>
    <n v="6"/>
    <s v="oz"/>
    <x v="6"/>
    <n v="0.42402209446511102"/>
    <x v="2"/>
    <n v="0.11658606695975651"/>
    <x v="2"/>
    <n v="0.11448596550557999"/>
    <x v="3"/>
    <n v="6"/>
    <s v="oz"/>
    <x v="0"/>
    <x v="0"/>
    <s v="Hold"/>
    <n v="0"/>
    <n v="0"/>
    <n v="0"/>
    <n v="0"/>
    <n v="0"/>
    <n v="0"/>
    <n v="2384.44"/>
    <n v="0"/>
    <n v="0"/>
    <s v="Silicone Free, Fragrance Free"/>
    <n v="0"/>
    <n v="2384.44"/>
    <n v="0"/>
    <n v="0"/>
    <n v="0"/>
    <n v="0"/>
    <n v="2384.44"/>
    <n v="0"/>
    <n v="0"/>
    <s v="Coconut, Jojoba"/>
    <n v="0"/>
    <n v="0"/>
    <n v="2384.44"/>
    <n v="0"/>
    <n v="0"/>
    <n v="0"/>
    <n v="0"/>
    <n v="0"/>
    <n v="0"/>
  </r>
  <r>
    <s v="Hair Mousses"/>
    <x v="5"/>
    <s v="www.amazon.ae/dp/B01BG8PV4E"/>
    <s v="B01BG8PV4E"/>
    <s v="Wella Professionals EIMI Extra Volume Strong Hold Volumizing Hair Mousse | 300 ml | Hair Volumizer with Heat Protection &amp; Shine"/>
    <n v="25"/>
    <n v="2382.6"/>
    <n v="3.1898751707298166E-3"/>
    <s v="Yes"/>
    <x v="3"/>
    <n v="94.91"/>
    <x v="5"/>
    <n v="96.54"/>
    <x v="1"/>
    <n v="1.6884193080588455E-2"/>
    <n v="300"/>
    <s v="ml"/>
    <x v="2"/>
    <n v="0.31653569672871984"/>
    <x v="0"/>
    <n v="8.6932421913301722E-2"/>
    <x v="0"/>
    <n v="8.5464638116754366E-2"/>
    <x v="2"/>
    <n v="10.139999999999999"/>
    <s v="oz"/>
    <x v="0"/>
    <x v="0"/>
    <s v="Thickening/Volumizing, Hold, Heat/UV Protection, Hold, Shine, Restoration, Nourishment"/>
    <n v="0"/>
    <n v="2382.6"/>
    <n v="2382.6"/>
    <n v="0"/>
    <n v="0"/>
    <n v="0"/>
    <n v="2382.6"/>
    <n v="0"/>
    <n v="0"/>
    <s v="Fragrance free"/>
    <n v="0"/>
    <n v="2382.6"/>
    <n v="0"/>
    <n v="0"/>
    <n v="0"/>
    <n v="0"/>
    <n v="0"/>
    <n v="0"/>
    <n v="0"/>
    <s v="NA"/>
    <n v="0"/>
    <n v="0"/>
    <n v="0"/>
    <n v="0"/>
    <n v="0"/>
    <n v="0"/>
    <n v="0"/>
    <n v="0"/>
    <n v="0"/>
  </r>
  <r>
    <s v="Hair Mousses"/>
    <x v="41"/>
    <s v="www.amazon.ae/dp/B007E9M67A"/>
    <s v="B007E9M67A"/>
    <s v="Enliven Pro V Hair Mousse - 300 ml, white, Unscented Enliven Pro V Hair Mousse - 300 ml, white, Unscented"/>
    <n v="37"/>
    <n v="2372.56"/>
    <n v="3.1764334068105152E-3"/>
    <s v="Yes"/>
    <x v="1"/>
    <n v="66.84"/>
    <x v="0"/>
    <n v="70.31"/>
    <x v="3"/>
    <n v="4.9352865879675703E-2"/>
    <n v="300"/>
    <s v="ml"/>
    <x v="0"/>
    <n v="0.22291903876670147"/>
    <x v="0"/>
    <n v="6.3312809040027396E-2"/>
    <x v="0"/>
    <n v="6.0188140467009398E-2"/>
    <x v="2"/>
    <n v="10.139999999999999"/>
    <s v="oz"/>
    <x v="0"/>
    <x v="0"/>
    <s v="Hold"/>
    <n v="0"/>
    <n v="0"/>
    <n v="0"/>
    <n v="0"/>
    <n v="0"/>
    <n v="0"/>
    <n v="2372.56"/>
    <n v="0"/>
    <n v="0"/>
    <s v="Fragrance free"/>
    <n v="0"/>
    <n v="2372.56"/>
    <n v="0"/>
    <n v="0"/>
    <n v="0"/>
    <n v="0"/>
    <n v="0"/>
    <n v="0"/>
    <n v="0"/>
    <s v="Aqua, Citric Acid, Glycerin"/>
    <n v="2372.56"/>
    <n v="2372.56"/>
    <n v="0"/>
    <n v="2372.56"/>
    <n v="0"/>
    <n v="0"/>
    <n v="0"/>
    <n v="0"/>
    <n v="0"/>
  </r>
  <r>
    <s v="Hair Mousses"/>
    <x v="21"/>
    <s v="www.amazon.ae/dp/B077732ZF6"/>
    <s v="B077732ZF6"/>
    <s v="Ogx Coconut Curls Decadent Creamy Mousse 7.9 Ounce (2 Pack)"/>
    <n v="23"/>
    <n v="2336.5100000000002"/>
    <n v="3.1281689058851357E-3"/>
    <s v="Yes"/>
    <x v="5"/>
    <n v="108.7"/>
    <x v="2"/>
    <n v="119.44"/>
    <x v="6"/>
    <n v="8.991962491627592E-2"/>
    <n v="15.8"/>
    <s v="oz"/>
    <x v="0"/>
    <n v="0.23265968330886161"/>
    <x v="0"/>
    <n v="6.9024798482896194E-2"/>
    <x v="0"/>
    <n v="6.2818114493392641E-2"/>
    <x v="7"/>
    <n v="15.8"/>
    <s v="oz"/>
    <x v="0"/>
    <x v="2"/>
    <s v="Frizz Control, Moisturization / Hydration, Curl Enhancing"/>
    <n v="2336.5100000000002"/>
    <n v="0"/>
    <n v="0"/>
    <n v="0"/>
    <n v="0"/>
    <n v="2336.5100000000002"/>
    <n v="0"/>
    <n v="0"/>
    <n v="2336.5100000000002"/>
    <s v="NA"/>
    <n v="0"/>
    <n v="0"/>
    <n v="0"/>
    <n v="2336.5100000000002"/>
    <n v="0"/>
    <n v="0"/>
    <n v="0"/>
    <n v="0"/>
    <n v="0"/>
    <s v="Coconut, Shea Butter,"/>
    <n v="0"/>
    <n v="0"/>
    <n v="2336.5100000000002"/>
    <n v="0"/>
    <n v="0"/>
    <n v="0"/>
    <n v="0"/>
    <n v="0"/>
    <n v="2336.5100000000002"/>
  </r>
  <r>
    <s v="Hair Mousses"/>
    <x v="15"/>
    <s v="www.amazon.ae/dp/B07TLL5SYV"/>
    <s v="B07TLL5SYV"/>
    <s v="Keune - Style Strong Mousse - Volumizing Mousse - Dramatic Volume, Conditions Hair with UV Filter Formula - 500ML"/>
    <n v="27"/>
    <n v="2254.41"/>
    <n v="3.0182516929593744E-3"/>
    <s v="Yes"/>
    <x v="3"/>
    <n v="85"/>
    <x v="5"/>
    <n v="85"/>
    <x v="7"/>
    <n v="0"/>
    <n v="500"/>
    <s v="ml"/>
    <x v="1"/>
    <n v="0.1700908285024203"/>
    <x v="1"/>
    <n v="4.5924523695653481E-2"/>
    <x v="1"/>
    <n v="4.5924523695653481E-2"/>
    <x v="7"/>
    <n v="16.899999999999999"/>
    <s v="oz"/>
    <x v="0"/>
    <x v="0"/>
    <s v="Thickening/Volumizing, Conditioning"/>
    <n v="0"/>
    <n v="0"/>
    <n v="2254.41"/>
    <n v="0"/>
    <n v="0"/>
    <n v="0"/>
    <n v="0"/>
    <n v="0"/>
    <n v="0"/>
    <s v="NA"/>
    <n v="0"/>
    <n v="0"/>
    <n v="0"/>
    <n v="2254.41"/>
    <n v="0"/>
    <n v="0"/>
    <n v="0"/>
    <n v="0"/>
    <n v="0"/>
    <s v="NA"/>
    <n v="0"/>
    <n v="0"/>
    <n v="0"/>
    <n v="0"/>
    <n v="0"/>
    <n v="0"/>
    <n v="0"/>
    <n v="0"/>
    <n v="0"/>
  </r>
  <r>
    <s v="Hair Mousses"/>
    <x v="42"/>
    <s v="www.amazon.ae/dp/B08NV3HGMS"/>
    <s v="B08NV3HGMS"/>
    <s v="Curl Care COCONUT &amp; ARGAN OIL"/>
    <n v="19"/>
    <n v="2219.15"/>
    <n v="2.9710448607089199E-3"/>
    <s v="Yes"/>
    <x v="5"/>
    <n v="113.88"/>
    <x v="2"/>
    <n v="118.8"/>
    <x v="3"/>
    <n v="4.1414141414141431E-2"/>
    <n v="7"/>
    <s v="fl oz"/>
    <x v="4"/>
    <n v="0.52901106333639303"/>
    <x v="2"/>
    <n v="0.14900385377220007"/>
    <x v="2"/>
    <n v="0.14283298710082612"/>
    <x v="0"/>
    <n v="7.28"/>
    <s v="oz"/>
    <x v="0"/>
    <x v="2"/>
    <s v="Curl Enhancing, Long Lasting,"/>
    <n v="0"/>
    <n v="0"/>
    <n v="0"/>
    <n v="0"/>
    <n v="0"/>
    <n v="2219.15"/>
    <n v="0"/>
    <n v="0"/>
    <n v="0"/>
    <s v="Vegan, Cruetly Free, Paraben Free, Gluten Free, Sulphate Free, Vegan, Silicone Free, phthalates free, Alcohol Free"/>
    <n v="2219.15"/>
    <n v="0"/>
    <n v="2219.15"/>
    <n v="0"/>
    <n v="2219.15"/>
    <n v="2219.15"/>
    <n v="2219.15"/>
    <n v="0"/>
    <n v="2219.15"/>
    <s v="Cocount, Argan"/>
    <n v="0"/>
    <n v="0"/>
    <n v="0"/>
    <n v="0"/>
    <n v="0"/>
    <n v="0"/>
    <n v="0"/>
    <n v="0"/>
    <n v="0"/>
  </r>
  <r>
    <s v="Hair Mousses"/>
    <x v="43"/>
    <s v="www.amazon.ae/dp/B07QD2KWDN"/>
    <s v="B07QD2KWDN"/>
    <s v="Not Your Mother's Not Your Mothers Curl Talk Curl Activating Mousse 7 Ounce (2 Pack)"/>
    <n v="20"/>
    <n v="2180.7800000000002"/>
    <n v="2.9196742948141398E-3"/>
    <s v="Yes"/>
    <x v="5"/>
    <n v="108.12"/>
    <x v="2"/>
    <n v="112.9"/>
    <x v="3"/>
    <n v="4.2338352524357845E-2"/>
    <n v="14"/>
    <s v="oz"/>
    <x v="0"/>
    <n v="0.26117203729648775"/>
    <x v="0"/>
    <n v="7.3633991980288915E-2"/>
    <x v="0"/>
    <n v="7.0516450070051695E-2"/>
    <x v="2"/>
    <n v="14"/>
    <s v="oz"/>
    <x v="0"/>
    <x v="2"/>
    <s v="Shine, Hold, Humidity Protection, Frizz Control"/>
    <n v="2180.7800000000002"/>
    <n v="2180.7800000000002"/>
    <n v="0"/>
    <n v="0"/>
    <n v="0"/>
    <n v="0"/>
    <n v="2180.7800000000002"/>
    <n v="2180.7800000000002"/>
    <n v="0"/>
    <s v="NA"/>
    <n v="0"/>
    <n v="0"/>
    <n v="0"/>
    <n v="2180.7800000000002"/>
    <n v="0"/>
    <n v="0"/>
    <n v="0"/>
    <n v="0"/>
    <n v="0"/>
    <s v="NA"/>
    <n v="0"/>
    <n v="0"/>
    <n v="0"/>
    <n v="0"/>
    <n v="0"/>
    <n v="0"/>
    <n v="0"/>
    <n v="0"/>
    <n v="0"/>
  </r>
  <r>
    <s v="Hair Mousses"/>
    <x v="2"/>
    <s v="www.amazon.ae/dp/B0B6WQPCWR"/>
    <s v="B0B6WQPCWR"/>
    <s v="CANTU Avocado Hydrating Styling Mousse 248ml, Clear (packaging may vary)"/>
    <n v="48"/>
    <n v="2150.0300000000002"/>
    <n v="2.8785055457585108E-3"/>
    <s v="Yes"/>
    <x v="0"/>
    <n v="44.1"/>
    <x v="6"/>
    <n v="45.3"/>
    <x v="2"/>
    <n v="2.6490066225165469E-2"/>
    <n v="248"/>
    <s v="ml"/>
    <x v="1"/>
    <n v="0.17791758863749374"/>
    <x v="1"/>
    <n v="4.9344898562929382E-2"/>
    <x v="1"/>
    <n v="4.8037748932123314E-2"/>
    <x v="1"/>
    <n v="8.3823999999999987"/>
    <s v="oz"/>
    <x v="1"/>
    <x v="0"/>
    <s v="Moisturization / Hydration, Curl Enhancing, Frizz Control, Flakes Control, Lightweight"/>
    <n v="2150.0300000000002"/>
    <n v="0"/>
    <n v="0"/>
    <n v="0"/>
    <n v="2150.0300000000002"/>
    <n v="2150.0300000000002"/>
    <n v="0"/>
    <n v="0"/>
    <n v="2150.0300000000002"/>
    <s v="Paraben Free, Residue Free"/>
    <n v="2150.0300000000002"/>
    <n v="0"/>
    <n v="0"/>
    <n v="0"/>
    <n v="0"/>
    <n v="0"/>
    <n v="0"/>
    <n v="0"/>
    <n v="0"/>
    <s v="Honey, Avocado, Flax"/>
    <n v="0"/>
    <n v="0"/>
    <n v="0"/>
    <n v="0"/>
    <n v="0"/>
    <n v="0"/>
    <n v="0"/>
    <n v="0"/>
    <n v="0"/>
  </r>
  <r>
    <s v="Hair Mousses"/>
    <x v="5"/>
    <s v="www.amazon.ae/dp/B0117XPSUK"/>
    <s v="B0117XPSUK"/>
    <s v="Wella Professionals Eimi Natural Volume Mousse per Dare Volume - 300 ml"/>
    <n v="35"/>
    <m/>
    <n v="2.8407106258937823E-3"/>
    <s v="Yes"/>
    <x v="1"/>
    <n v="60"/>
    <x v="0"/>
    <n v="60"/>
    <x v="7"/>
    <n v="0"/>
    <n v="300"/>
    <s v="ml"/>
    <x v="0"/>
    <n v="0.20010685706167095"/>
    <x v="0"/>
    <n v="5.402885140665116E-2"/>
    <x v="0"/>
    <n v="5.402885140665116E-2"/>
    <x v="2"/>
    <n v="10.139999999999999"/>
    <s v="oz"/>
    <x v="0"/>
    <x v="0"/>
    <s v="Thickening/Volumizing, Heat/ UV Protection, Hold, Moisturization / Hydration"/>
    <n v="0"/>
    <n v="0"/>
    <n v="2121.8000000000002"/>
    <n v="0"/>
    <n v="0"/>
    <n v="0"/>
    <n v="2121.8000000000002"/>
    <n v="0"/>
    <n v="2121.8000000000002"/>
    <s v="Fragrance free"/>
    <n v="0"/>
    <n v="2121.8000000000002"/>
    <n v="0"/>
    <n v="0"/>
    <n v="0"/>
    <n v="0"/>
    <n v="0"/>
    <n v="0"/>
    <n v="0"/>
    <s v="NA"/>
    <n v="0"/>
    <n v="0"/>
    <n v="0"/>
    <n v="0"/>
    <n v="0"/>
    <n v="0"/>
    <n v="0"/>
    <n v="0"/>
    <n v="0"/>
  </r>
  <r>
    <s v="Hair Mousses"/>
    <x v="44"/>
    <s v="www.amazon.ae/dp/B06XYSHCST"/>
    <s v="B06XYSHCST"/>
    <s v="Mielle Organics Brazilian Curly Cocktail Curl  Mousse  7.5oz&quot;Pack of 2&quot;"/>
    <n v="19"/>
    <n v="2120.9299999999998"/>
    <n v="2.8395458515302566E-3"/>
    <s v="Yes"/>
    <x v="5"/>
    <n v="113.29"/>
    <x v="2"/>
    <n v="115.72"/>
    <x v="2"/>
    <n v="2.0998963014172076E-2"/>
    <n v="15"/>
    <s v="oz"/>
    <x v="0"/>
    <n v="0.25541652575808815"/>
    <x v="0"/>
    <n v="7.0441663848495095E-2"/>
    <x v="0"/>
    <n v="6.8962461954683807E-2"/>
    <x v="2"/>
    <n v="15"/>
    <s v="oz"/>
    <x v="1"/>
    <x v="2"/>
    <s v="NA"/>
    <n v="0"/>
    <n v="0"/>
    <n v="0"/>
    <n v="0"/>
    <n v="0"/>
    <n v="0"/>
    <n v="0"/>
    <n v="0"/>
    <n v="0"/>
    <s v="Dye Free, Fragrance Free"/>
    <n v="0"/>
    <n v="2120.9299999999998"/>
    <n v="0"/>
    <n v="0"/>
    <n v="0"/>
    <n v="0"/>
    <n v="0"/>
    <n v="0"/>
    <n v="0"/>
    <s v="Babassu"/>
    <n v="0"/>
    <n v="0"/>
    <n v="0"/>
    <n v="0"/>
    <n v="0"/>
    <n v="0"/>
    <n v="0"/>
    <n v="0"/>
    <n v="0"/>
  </r>
  <r>
    <s v="Hair Mousses"/>
    <x v="16"/>
    <s v="www.amazon.ae/dp/B000JEAYT4"/>
    <s v="B000JEAYT4"/>
    <s v="Garnier Fructis Style Curl Construct Creation Mousse, 6.8 Oz, 1 Count (Packaging May Vary)"/>
    <n v="42"/>
    <n v="2092.59"/>
    <n v="2.8016036613437031E-3"/>
    <s v="Yes"/>
    <x v="1"/>
    <n v="53.36"/>
    <x v="0"/>
    <n v="64.88"/>
    <x v="10"/>
    <n v="0.17755856966707764"/>
    <n v="6.8"/>
    <s v="oz"/>
    <x v="0"/>
    <n v="0.26537229704191451"/>
    <x v="0"/>
    <n v="8.7119298175814111E-2"/>
    <x v="0"/>
    <n v="7.1650520201316917E-2"/>
    <x v="0"/>
    <n v="6.8"/>
    <s v="oz"/>
    <x v="0"/>
    <x v="0"/>
    <s v="Frizz Control, Curl Enhancing"/>
    <n v="2092.59"/>
    <n v="0"/>
    <n v="0"/>
    <n v="0"/>
    <n v="0"/>
    <n v="2092.59"/>
    <n v="0"/>
    <n v="0"/>
    <n v="0"/>
    <s v="Paraben Free"/>
    <n v="2092.59"/>
    <n v="0"/>
    <n v="0"/>
    <n v="0"/>
    <n v="0"/>
    <n v="0"/>
    <n v="0"/>
    <n v="0"/>
    <n v="0"/>
    <s v="NA"/>
    <n v="0"/>
    <n v="0"/>
    <n v="0"/>
    <n v="0"/>
    <n v="0"/>
    <n v="0"/>
    <n v="0"/>
    <n v="0"/>
    <n v="0"/>
  </r>
  <r>
    <s v="Hair Mousses"/>
    <x v="45"/>
    <s v="www.amazon.ae/dp/B079F4YNMS"/>
    <s v="B079F4YNMS"/>
    <s v="The Doux Mousse Def Texture Foam, 7 fl oz The Doux Mousse Def Texture Foam, 7 fl oz"/>
    <n v="21"/>
    <n v="2034.35"/>
    <n v="2.723630720042895E-3"/>
    <s v="Yes"/>
    <x v="3"/>
    <n v="96.61"/>
    <x v="5"/>
    <n v="98.06"/>
    <x v="1"/>
    <n v="1.4786865184580897E-2"/>
    <n v="7"/>
    <s v="fl oz"/>
    <x v="6"/>
    <n v="0.44878608033832923"/>
    <x v="2"/>
    <n v="0.1229908914217335"/>
    <x v="2"/>
    <n v="0.12117224169134889"/>
    <x v="0"/>
    <n v="7.28"/>
    <s v="oz"/>
    <x v="1"/>
    <x v="0"/>
    <s v="Shine, Conditioning, Frizz Control, Detangling, Nourishment, Hold, Thickening/Volumizing, Softness"/>
    <n v="2034.35"/>
    <n v="2034.35"/>
    <n v="2034.35"/>
    <n v="2034.35"/>
    <n v="0"/>
    <n v="0"/>
    <n v="2034.35"/>
    <n v="0"/>
    <n v="0"/>
    <s v="Silicone Free"/>
    <n v="0"/>
    <n v="0"/>
    <n v="0"/>
    <n v="0"/>
    <n v="0"/>
    <n v="0"/>
    <n v="2034.35"/>
    <n v="0"/>
    <n v="0"/>
    <s v="Silk, Aloe Vera, Aqua, Ethylhexylglycerin, Citric Acid, Panthenol"/>
    <n v="2034.35"/>
    <n v="2034.35"/>
    <n v="0"/>
    <n v="2034.35"/>
    <n v="0"/>
    <n v="0"/>
    <n v="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
  <r>
    <s v="AE"/>
    <s v="Hair Mousses"/>
    <x v="0"/>
    <s v="www.amazon.ae/dp/B07QD2L6BC"/>
    <s v="B07QD2L6BC"/>
    <s v="Not Your Mother's Curl Talk Curl Activating Mousse - 7 oz Not Your Mother's Curl Talk Curl Activating Mousse - 7 oz"/>
    <n v="842"/>
    <n v="40817.31"/>
    <n v="5.4647076179376246E-2"/>
    <s v="Yes"/>
    <s v="40 to 50"/>
    <n v="48.26"/>
    <s v="50 to 75"/>
    <n v="52.22"/>
    <s v="6% to 8%"/>
    <n v="7.5833014170815796E-2"/>
    <n v="7"/>
    <s v="oz"/>
    <s v="0.2 to 0.3"/>
    <n v="0.23315135996908062"/>
    <s v="0.05 to 0.1"/>
    <n v="6.8116334122421379E-2"/>
    <s v="0.05 to 0.1"/>
    <n v="6.2950867191651771E-2"/>
    <s v="6 to 8"/>
    <n v="7"/>
    <s v="oz"/>
    <x v="0"/>
    <s v="Pack of 1"/>
    <s v="Shine, Hold, Humidity Protection"/>
    <n v="0"/>
    <n v="40817.31"/>
    <n v="0"/>
    <n v="0"/>
    <n v="0"/>
    <n v="0"/>
    <n v="40817.31"/>
    <n v="40817.31"/>
    <n v="0"/>
    <s v="Alcohol free"/>
    <n v="0"/>
    <n v="0"/>
    <n v="0"/>
    <n v="0"/>
    <n v="0"/>
    <n v="40817.31"/>
    <n v="0"/>
    <n v="0"/>
    <n v="0"/>
    <s v="NA"/>
    <n v="0"/>
    <n v="0"/>
    <n v="0"/>
    <n v="0"/>
    <n v="0"/>
    <n v="0"/>
    <n v="0"/>
    <n v="0"/>
    <n v="0"/>
  </r>
  <r>
    <s v="AE"/>
    <s v="Hair Mousses"/>
    <x v="1"/>
    <s v="www.amazon.ae/dp/B00F9H0IKQ"/>
    <s v="B00F9H0IKQ"/>
    <s v="SHEA MOISTURE Sheamoisture Coconut &amp; Hibiscus Frizz-free Curl Mousse - 7.5 Fl Oz, 7.5 Oz (290612 )"/>
    <n v="740"/>
    <n v="38623.74"/>
    <n v="5.171027836259718E-2"/>
    <s v="Yes"/>
    <s v="50 to 75"/>
    <n v="52.11"/>
    <s v="50 to 75"/>
    <n v="52.56"/>
    <s v="0% to 2%"/>
    <n v="8.5616438356164917E-3"/>
    <n v="7.5"/>
    <s v="oz"/>
    <s v="0.2 to 0.3"/>
    <n v="0.23496787284409873"/>
    <s v="0.05 to 0.1"/>
    <n v="6.3989178221170118E-2"/>
    <s v="0.05 to 0.1"/>
    <n v="6.3441325667906667E-2"/>
    <s v="6 to 8"/>
    <n v="7.5"/>
    <s v="oz"/>
    <x v="1"/>
    <s v="Pack of 1"/>
    <s v="Frizz Control, Curl Enhancing, Breakage Protection"/>
    <n v="38623.74"/>
    <n v="0"/>
    <n v="0"/>
    <n v="0"/>
    <n v="0"/>
    <n v="38623.74"/>
    <n v="0"/>
    <n v="0"/>
    <n v="0"/>
    <s v="Sulphate free, color safe, paraben free"/>
    <n v="38623.74"/>
    <n v="0"/>
    <n v="38623.74"/>
    <n v="38623.74"/>
    <n v="0"/>
    <n v="0"/>
    <n v="0"/>
    <n v="0"/>
    <n v="0"/>
    <s v="Coconut, neem, Citric Acid, olive, shea oil, keratin, water"/>
    <n v="38623.74"/>
    <n v="38623.74"/>
    <n v="38623.74"/>
    <n v="0"/>
    <n v="38623.74"/>
    <n v="38623.74"/>
    <n v="0"/>
    <n v="38623.74"/>
    <n v="0"/>
  </r>
  <r>
    <s v="AE"/>
    <s v="Hair Mousses"/>
    <x v="2"/>
    <s v="www.amazon.ae/dp/B0178H2MFS"/>
    <s v="B0178H2MFS"/>
    <s v="Cantu Shea Butter For Natural Hair Wave Whip Curling MoUSse, 8.4Oz (248Ml)"/>
    <n v="969"/>
    <n v="26276.799999999999"/>
    <n v="3.5179934477559488E-2"/>
    <s v="Yes"/>
    <s v="20 to 30"/>
    <n v="27.16"/>
    <s v="20 to 30"/>
    <n v="28.04"/>
    <s v="2% to 4%"/>
    <n v="3.1383737517831634E-2"/>
    <n v="8.4"/>
    <s v="oz"/>
    <s v="0.1 to 0.2"/>
    <n v="0.10934505692706571"/>
    <s v="0 to 0.05"/>
    <n v="3.0479733320450265E-2"/>
    <s v="0 to 0.05"/>
    <n v="2.9523165370307743E-2"/>
    <s v="8 to 10"/>
    <n v="8.4"/>
    <s v="oz"/>
    <x v="1"/>
    <s v="Pack of 1"/>
    <s v="Frizz Control, Conditioning"/>
    <n v="26276.799999999999"/>
    <n v="0"/>
    <n v="0"/>
    <n v="0"/>
    <n v="0"/>
    <n v="0"/>
    <n v="0"/>
    <n v="0"/>
    <n v="0"/>
    <s v="Paraben free"/>
    <n v="26276.799999999999"/>
    <n v="0"/>
    <n v="0"/>
    <n v="0"/>
    <n v="0"/>
    <n v="0"/>
    <n v="0"/>
    <n v="0"/>
    <n v="0"/>
    <s v="Shea butter"/>
    <n v="0"/>
    <n v="0"/>
    <n v="0"/>
    <n v="0"/>
    <n v="0"/>
    <n v="0"/>
    <n v="0"/>
    <n v="0"/>
    <n v="26276.799999999999"/>
  </r>
  <r>
    <s v="AE"/>
    <s v="Hair Mousses"/>
    <x v="3"/>
    <s v="www.amazon.ae/dp/B08LZ2R5MM"/>
    <s v="B08LZ2R5MM"/>
    <s v="Maui Moisture Flexible Hold + Coconut Milk Curl Foam Mousse, for Curly Hair Styling, No Drying Alcohols, Parabens or Silicone, 8.5oz Maui Moisture Flexible Hold + Coconut Milk Curl Foam Mousse, for Curly Hair Styling, No Drying Alcohols, Parabens or Silicone, 8.5oz"/>
    <n v="489"/>
    <n v="24817.56"/>
    <n v="3.3226273164651002E-2"/>
    <s v="Yes"/>
    <s v="50 to 75"/>
    <n v="51.34"/>
    <s v="50 to 75"/>
    <n v="52"/>
    <s v="0% to 2%"/>
    <n v="1.2692307692307626E-2"/>
    <n v="8.5"/>
    <s v="oz"/>
    <s v="0.2 to 0.3"/>
    <n v="0.20426107541427124"/>
    <s v="0.05 to 0.1"/>
    <n v="5.5859476019017688E-2"/>
    <s v="0.05 to 0.1"/>
    <n v="5.5150490361853238E-2"/>
    <s v="8 to 10"/>
    <n v="8.5"/>
    <s v="oz"/>
    <x v="1"/>
    <s v="Pack of 1"/>
    <s v="Hold, Moisture, Thickening/Volumizing, Shine, Nourishment, Softness, Moisturization / Hydration, Lightweight, Frizz Control"/>
    <n v="24817.56"/>
    <n v="24817.56"/>
    <n v="24817.56"/>
    <n v="24817.56"/>
    <n v="24817.56"/>
    <n v="0"/>
    <n v="24817.56"/>
    <n v="0"/>
    <n v="24817.56"/>
    <s v="Alcohol free, paraben free, suphate free, gluten free, dye free, mineral oil free, silicone free"/>
    <n v="24817.56"/>
    <n v="0"/>
    <n v="24817.56"/>
    <n v="0"/>
    <n v="0"/>
    <n v="24817.56"/>
    <n v="24817.56"/>
    <n v="24817.56"/>
    <n v="0"/>
    <s v="Aloe Vera, Coconut, Mango, Glycerin"/>
    <n v="0"/>
    <n v="0"/>
    <n v="24817.56"/>
    <n v="24817.56"/>
    <n v="0"/>
    <n v="0"/>
    <n v="0"/>
    <n v="0"/>
    <n v="0"/>
  </r>
  <r>
    <s v="AE"/>
    <s v="Hair Mousses"/>
    <x v="1"/>
    <s v="www.amazon.ae/dp/B07NQCBRK3"/>
    <s v="B07NQCBRK3"/>
    <s v="SheaMoisture  Curl   Mousse  for Frizz Control Coconut and Hibiscus with Shea Butter 7.5 oz"/>
    <n v="506"/>
    <n v="24523.88"/>
    <n v="3.2833088181800363E-2"/>
    <s v="Yes"/>
    <s v="40 to 50"/>
    <n v="48.89"/>
    <s v="50 to 75"/>
    <n v="50.16"/>
    <s v="2% to 4%"/>
    <n v="2.5318979266347609E-2"/>
    <n v="7.5"/>
    <s v="oz"/>
    <s v="0.2 to 0.3"/>
    <n v="0.22044865291398941"/>
    <s v="0.05 to 0.1"/>
    <n v="6.1067297937098405E-2"/>
    <s v="0.05 to 0.1"/>
    <n v="5.9521136286777146E-2"/>
    <s v="6 to 8"/>
    <n v="7.5"/>
    <s v="oz"/>
    <x v="1"/>
    <s v="Pack of 1"/>
    <s v="Frizz control, Softness"/>
    <n v="24523.88"/>
    <n v="0"/>
    <n v="0"/>
    <n v="24523.88"/>
    <n v="0"/>
    <n v="0"/>
    <n v="0"/>
    <n v="0"/>
    <n v="0"/>
    <s v="Silicone Free, Mineral Oil Free, Sulfate Free, Phthalate Free, Paraben Free, Petrolatum Free"/>
    <n v="24523.88"/>
    <n v="0"/>
    <n v="24523.88"/>
    <n v="0"/>
    <n v="0"/>
    <n v="0"/>
    <n v="24523.88"/>
    <n v="24523.88"/>
    <n v="0"/>
    <s v="Coconut, shea butter, hibiscus, neem, olive oil, keratin, citric acid, silk"/>
    <n v="0"/>
    <n v="24523.88"/>
    <n v="24523.88"/>
    <n v="0"/>
    <n v="24523.88"/>
    <n v="24523.88"/>
    <n v="0"/>
    <n v="24523.88"/>
    <n v="24523.88"/>
  </r>
  <r>
    <s v="AE"/>
    <s v="Hair Mousses"/>
    <x v="4"/>
    <s v="www.amazon.ae/dp/B01M2ZXXL6"/>
    <s v="B01M2ZXXL6"/>
    <s v="GK HAIR Global Keratin Volumizing Hair Styling  Mousse  (8.5 Fl Oz/250ml) -Enhances Curls Added Volume with Medium Hold &amp; Boost Shine Moisturizing Blow Dry Frizz Control  Foam  for All Hair Types -Unisex"/>
    <n v="211"/>
    <n v="20583.84"/>
    <n v="2.7558079465405536E-2"/>
    <s v="Yes"/>
    <s v="75 to 100"/>
    <n v="99.03"/>
    <s v="100 to 150"/>
    <n v="101.11"/>
    <s v="2% to 4%"/>
    <n v="2.0571654633567384E-2"/>
    <n v="8.5"/>
    <s v="fl oz"/>
    <s v="0.3 to 0.4"/>
    <n v="0.37884642163621257"/>
    <s v="0.1 to 0.2"/>
    <n v="0.10443697522712424"/>
    <s v="0.1 to 0.2"/>
    <n v="0.1022885338417774"/>
    <s v="8 to 10"/>
    <n v="8.84"/>
    <s v="oz"/>
    <x v="1"/>
    <s v="Pack of 1"/>
    <s v="Soothing, Moisturization / Hydration, Thickening/Volumizing, Shine, Lightweight"/>
    <n v="0"/>
    <n v="20583.84"/>
    <n v="20583.84"/>
    <n v="0"/>
    <n v="20583.84"/>
    <n v="0"/>
    <n v="0"/>
    <n v="0"/>
    <n v="20583.84"/>
    <s v="Paraben free, sulphate free, color safe"/>
    <n v="20583.84"/>
    <n v="0"/>
    <n v="20583.84"/>
    <n v="20583.84"/>
    <n v="0"/>
    <n v="0"/>
    <n v="0"/>
    <n v="0"/>
    <n v="0"/>
    <s v="Keratin"/>
    <n v="0"/>
    <n v="0"/>
    <n v="0"/>
    <n v="0"/>
    <n v="20583.84"/>
    <n v="0"/>
    <n v="0"/>
    <n v="0"/>
    <n v="0"/>
  </r>
  <r>
    <s v="AE"/>
    <s v="Hair Mousses"/>
    <x v="5"/>
    <s v="www.amazon.ae/dp/B07P2CCKQG"/>
    <s v="B07P2CCKQG"/>
    <s v="Wella's Wellaflex 2Nd Day Volume Mousse,Extra Strong Hold- 200 ml"/>
    <n v="714"/>
    <n v="19672.78"/>
    <n v="2.6338333107206461E-2"/>
    <s v="Yes"/>
    <s v="20 to 30"/>
    <n v="29.52"/>
    <s v="30 to 40"/>
    <n v="31.92"/>
    <s v="6% to 8%"/>
    <n v="7.5187969924812095E-2"/>
    <n v="200"/>
    <s v="ml"/>
    <s v="0.1 to 0.2"/>
    <n v="0.14767886051151313"/>
    <s v="0 to 0.05"/>
    <n v="4.3115023422507621E-2"/>
    <s v="0 to 0.05"/>
    <n v="3.9873292338108546E-2"/>
    <s v="6 to 8"/>
    <n v="6.76"/>
    <s v="oz"/>
    <x v="0"/>
    <s v="Pack of 1"/>
    <s v="Nourishment, Softness, Long Lasting, Lightweight"/>
    <n v="0"/>
    <n v="0"/>
    <n v="0"/>
    <n v="19672.78"/>
    <n v="19672.78"/>
    <n v="0"/>
    <n v="0"/>
    <n v="0"/>
    <n v="0"/>
    <s v="Paraben free, fragrance free"/>
    <n v="19672.78"/>
    <n v="19672.78"/>
    <n v="0"/>
    <n v="0"/>
    <n v="0"/>
    <n v="0"/>
    <n v="0"/>
    <n v="0"/>
    <n v="0"/>
    <s v="Aqua, Cetrimonium Chloride, Citric Acid"/>
    <n v="19672.78"/>
    <n v="19672.78"/>
    <n v="0"/>
    <n v="0"/>
    <n v="0"/>
    <n v="0"/>
    <n v="19672.78"/>
    <n v="0"/>
    <n v="0"/>
  </r>
  <r>
    <s v="AE"/>
    <s v="Hair Mousses"/>
    <x v="5"/>
    <s v="www.amazon.ae/dp/B07VGQPP32"/>
    <s v="B07VGQPP32"/>
    <s v="Wella New Wave Curls &amp; Waves Mousse - 200ml"/>
    <n v="1067"/>
    <n v="18707.830000000002"/>
    <n v="2.5046437679524212E-2"/>
    <s v="Yes"/>
    <s v="15 to 20"/>
    <n v="17.510000000000002"/>
    <s v="15 to 20"/>
    <n v="17.86"/>
    <s v="0% to 2%"/>
    <n v="1.9596864501679613E-2"/>
    <n v="200"/>
    <s v="ml"/>
    <s v="0.05 to 0.1"/>
    <n v="8.7596776678746449E-2"/>
    <s v="0 to 0.05"/>
    <n v="2.412388215306974E-2"/>
    <s v="0 to 0.05"/>
    <n v="2.3651129703261543E-2"/>
    <s v="6 to 8"/>
    <n v="6.76"/>
    <s v="oz"/>
    <x v="0"/>
    <s v="Pack of 1"/>
    <s v="Nourishment, Softness, Frizz Control, Humidity Protection, Sun/UV Protection"/>
    <n v="18707.830000000002"/>
    <n v="0"/>
    <n v="0"/>
    <n v="18707.830000000002"/>
    <n v="0"/>
    <n v="0"/>
    <n v="0"/>
    <n v="18707.830000000002"/>
    <n v="0"/>
    <s v="Paraben free, fragrance free"/>
    <n v="18707.830000000002"/>
    <n v="18707.830000000002"/>
    <n v="0"/>
    <n v="0"/>
    <n v="0"/>
    <n v="0"/>
    <n v="0"/>
    <n v="0"/>
    <n v="0"/>
    <s v="Water, Castor, Cetrimonium Chloride, Citric Acid"/>
    <n v="18707.830000000002"/>
    <n v="18707.830000000002"/>
    <n v="0"/>
    <n v="0"/>
    <n v="0"/>
    <n v="0"/>
    <n v="18707.830000000002"/>
    <n v="0"/>
    <n v="0"/>
  </r>
  <r>
    <s v="AE"/>
    <s v="Hair Mousses"/>
    <x v="6"/>
    <s v="www.amazon.ae/dp/B004K033ZK"/>
    <s v="B004K033ZK"/>
    <s v="KEVIN MURPHY Body Builder Volumising  Mousse , 12 Ounce"/>
    <n v="171"/>
    <n v="18330.830000000002"/>
    <n v="2.4541702121996661E-2"/>
    <s v="Yes"/>
    <s v="100 to 150"/>
    <n v="106.74"/>
    <s v="100 to 150"/>
    <n v="114.37"/>
    <s v="6% to 8%"/>
    <n v="6.6713298942030333E-2"/>
    <n v="12"/>
    <s v="oz"/>
    <s v="0.3 to 0.4"/>
    <n v="0.3008116334122421"/>
    <s v="0.05 to 0.1"/>
    <n v="8.702485627324992E-2"/>
    <s v="0.05 to 0.1"/>
    <n v="8.1219141021305369E-2"/>
    <s v="10 to 15"/>
    <n v="12"/>
    <s v="oz"/>
    <x v="0"/>
    <s v="Pack of 1"/>
    <s v="Thickening/Volumizing, Damage Protection"/>
    <n v="0"/>
    <n v="0"/>
    <n v="18330.830000000002"/>
    <n v="0"/>
    <n v="0"/>
    <n v="0"/>
    <n v="0"/>
    <n v="0"/>
    <n v="0"/>
    <s v="Dairy free, Fragrance Free"/>
    <n v="0"/>
    <n v="18330.830000000002"/>
    <n v="0"/>
    <n v="0"/>
    <n v="0"/>
    <n v="0"/>
    <n v="0"/>
    <n v="0"/>
    <n v="0"/>
    <s v="NA"/>
    <n v="0"/>
    <n v="0"/>
    <n v="0"/>
    <n v="0"/>
    <n v="0"/>
    <n v="0"/>
    <n v="0"/>
    <n v="0"/>
    <n v="0"/>
  </r>
  <r>
    <s v="AE"/>
    <s v="Hair Mousses"/>
    <x v="7"/>
    <s v="www.amazon.ae/dp/B06VSMMF7D"/>
    <s v="B06VSMMF7D"/>
    <s v="Umberto Giannini Curl Whip Curl Activating Mousse, Vegan &amp; Cruelty Free Frizz Solution Mousse for Curly or Wavy Hair"/>
    <n v="259"/>
    <n v="18310.75"/>
    <n v="2.4514818594158057E-2"/>
    <s v="Yes"/>
    <s v="50 to 75"/>
    <n v="71.36"/>
    <s v="75 to 100"/>
    <n v="75.72"/>
    <s v="4% to 6%"/>
    <n v="5.758055995773903E-2"/>
    <n v="6.7"/>
    <s v="fl oz"/>
    <s v="0.3 to 0.4"/>
    <n v="0.34633419619210981"/>
    <s v="0.05 to 0.1"/>
    <n v="9.9223582407931193E-2"/>
    <s v="0.05 to 0.1"/>
    <n v="9.3510232971869653E-2"/>
    <s v="6 to 8"/>
    <n v="6.9680000000000009"/>
    <s v="oz"/>
    <x v="0"/>
    <s v="Pack of 1"/>
    <s v="Hygenic Packaging, Frizz Control, Lightweight, Curl Enhacing"/>
    <n v="18310.75"/>
    <n v="0"/>
    <n v="0"/>
    <n v="0"/>
    <n v="18310.75"/>
    <n v="18310.75"/>
    <n v="0"/>
    <n v="0"/>
    <n v="0"/>
    <s v="Cruelty Free, Fragrance Free, Vegan"/>
    <n v="0"/>
    <n v="18310.75"/>
    <n v="0"/>
    <n v="0"/>
    <n v="18310.75"/>
    <n v="0"/>
    <n v="0"/>
    <n v="0"/>
    <n v="18310.75"/>
    <s v="NA"/>
    <n v="0"/>
    <n v="0"/>
    <n v="0"/>
    <n v="0"/>
    <n v="0"/>
    <n v="0"/>
    <n v="0"/>
    <n v="0"/>
    <n v="0"/>
  </r>
  <r>
    <s v="AE"/>
    <s v="Hair Mousses"/>
    <x v="5"/>
    <s v="www.amazon.ae/dp/B07VDJC4V7"/>
    <s v="B07VDJC4V7"/>
    <s v="Wella New Wave Smoothing  Mousse  - 200ml"/>
    <n v="1085"/>
    <n v="18035.080000000002"/>
    <n v="2.4145745779453498E-2"/>
    <s v="Yes"/>
    <s v="15 to 20"/>
    <n v="16.62"/>
    <s v="15 to 20"/>
    <n v="17.170000000000002"/>
    <s v="2% to 4%"/>
    <n v="3.2032615026208543E-2"/>
    <n v="200"/>
    <s v="ml"/>
    <s v="0.05 to 0.1"/>
    <n v="8.3144399109124273E-2"/>
    <s v="0 to 0.05"/>
    <n v="2.3191884466305008E-2"/>
    <s v="0 to 0.05"/>
    <n v="2.2448987759463555E-2"/>
    <s v="6 to 8"/>
    <n v="6.76"/>
    <s v="oz"/>
    <x v="0"/>
    <s v="Pack of 1"/>
    <s v="Smoothness, Softness, Frizz Control, Heat Protection, Humidity Protection, Sun/UV Protection, Lightweight, SHine"/>
    <n v="18035.080000000002"/>
    <n v="18035.080000000002"/>
    <n v="0"/>
    <n v="18035.080000000002"/>
    <n v="18035.080000000002"/>
    <n v="0"/>
    <n v="0"/>
    <n v="18035.080000000002"/>
    <n v="0"/>
    <s v="Paraben free, fragrance free"/>
    <n v="18035.080000000002"/>
    <n v="18035.080000000002"/>
    <n v="0"/>
    <n v="0"/>
    <n v="0"/>
    <n v="0"/>
    <n v="0"/>
    <n v="0"/>
    <n v="0"/>
    <s v="Water, Cetrimonium Chloride, Citric Acid"/>
    <n v="18035.080000000002"/>
    <n v="18035.080000000002"/>
    <n v="0"/>
    <n v="0"/>
    <n v="0"/>
    <n v="0"/>
    <n v="18035.080000000002"/>
    <n v="0"/>
    <n v="0"/>
  </r>
  <r>
    <s v="AE"/>
    <s v="Hair Mousses"/>
    <x v="8"/>
    <s v="www.amazon.ae/dp/B00449Q4SU"/>
    <s v="B00449Q4SU"/>
    <s v="ORS Olive Oil Hold &amp; Shine Wrap/Set Mousse ORS Olive Oil Hold &amp; Shine Wrap/Set Mousse"/>
    <n v="453"/>
    <n v="17860.650000000001"/>
    <n v="2.3912215213672251E-2"/>
    <s v="Yes"/>
    <s v="30 to 40"/>
    <n v="39.51"/>
    <s v="40 to 50"/>
    <n v="40.840000000000003"/>
    <s v="2% to 4%"/>
    <n v="3.2566111655240093E-2"/>
    <n v="7"/>
    <s v="fl oz"/>
    <s v="0.1 to 0.2"/>
    <n v="0.18353729462961793"/>
    <s v="0.05 to 0.1"/>
    <n v="5.1223210337177208E-2"/>
    <s v="0 to 0.05"/>
    <n v="4.9555069549996847E-2"/>
    <s v="6 to 8"/>
    <n v="7.28"/>
    <s v="oz"/>
    <x v="1"/>
    <s v="Pack of 1"/>
    <s v="Frizz Control, Moisturization / Hydration, Softness, Shine, Fast Drying, Lightweight, Flake Control"/>
    <n v="17860.650000000001"/>
    <n v="17860.650000000001"/>
    <n v="0"/>
    <n v="17860.650000000001"/>
    <n v="17860.650000000001"/>
    <n v="0"/>
    <n v="0"/>
    <n v="0"/>
    <n v="17860.650000000001"/>
    <s v="Dairy Free"/>
    <n v="0"/>
    <n v="0"/>
    <n v="0"/>
    <n v="0"/>
    <n v="0"/>
    <n v="0"/>
    <n v="0"/>
    <n v="0"/>
    <n v="0"/>
    <s v="Olive, Coconut, Aqua, Glycerin, Avocado, Jojoba, Sweet Almond, Cetyl Alcohol, Ethylhexylglycerin, Panthenol"/>
    <n v="17860.650000000001"/>
    <n v="0"/>
    <n v="17860.650000000001"/>
    <n v="17860.650000000001"/>
    <n v="0"/>
    <n v="17860.650000000001"/>
    <n v="0"/>
    <n v="0"/>
    <n v="0"/>
  </r>
  <r>
    <s v="AE"/>
    <s v="Hair Mousses"/>
    <x v="9"/>
    <s v="www.amazon.ae/dp/B00FYD32HG"/>
    <s v="B00FYD32HG"/>
    <s v="GIOVANNI 2chic Ultra-Volume Foam Styling  Mousse , 7 oz. - Daily  Volumizing  Formula with Papaya &amp; Tangerine Butter, Promotes Weightless Control for  Fine  Limp  Thin   Hair , No Parabens, Color Safe"/>
    <n v="403"/>
    <n v="17673.96"/>
    <n v="2.3662270701113049E-2"/>
    <s v="Yes"/>
    <s v="40 to 50"/>
    <n v="44"/>
    <s v="50 to 75"/>
    <n v="51.47"/>
    <s v="10% to 15%"/>
    <n v="0.14513308723528268"/>
    <n v="7"/>
    <s v="oz"/>
    <s v="0.2 to 0.3"/>
    <n v="0.21257065558722643"/>
    <s v="0.05 to 0.1"/>
    <n v="6.7138025991593797E-2"/>
    <s v="0.05 to 0.1"/>
    <n v="5.7394077008551141E-2"/>
    <s v="6 to 8"/>
    <n v="7"/>
    <s v="oz"/>
    <x v="1"/>
    <s v="Pack of 1"/>
    <s v="Lightweight, Thickening/Volumizing, Curl Enhancing"/>
    <n v="0"/>
    <n v="0"/>
    <n v="17673.96"/>
    <n v="0"/>
    <n v="17673.96"/>
    <n v="17673.96"/>
    <n v="0"/>
    <n v="0"/>
    <n v="0"/>
    <s v="Vegan, Cruelty Free, Sulphate free, Mineral Oil free, Paraben Free"/>
    <n v="17673.96"/>
    <n v="0"/>
    <n v="17673.96"/>
    <n v="0"/>
    <n v="17673.96"/>
    <n v="0"/>
    <n v="0"/>
    <n v="17673.96"/>
    <n v="17673.96"/>
    <s v="Aqua, Jojoba, Citric Acid, Panthenol, Papaya,"/>
    <n v="17673.96"/>
    <n v="17673.96"/>
    <n v="0"/>
    <n v="0"/>
    <n v="0"/>
    <n v="0"/>
    <n v="0"/>
    <n v="0"/>
    <n v="0"/>
  </r>
  <r>
    <s v="AE"/>
    <s v="Hair Mousses"/>
    <x v="10"/>
    <s v="www.amazon.ae/dp/B006OHM1M8"/>
    <s v="B006OHM1M8"/>
    <s v="John Frieda Frizz Ease Curl Reviver  Mousse , Enhances Curls, Soft Flexible Hold,  Mousse  for Curly or Frizzy  Hair , 7.2 Ounces, Alcohol-Free"/>
    <n v="131"/>
    <n v="16861.240000000002"/>
    <n v="2.2574184010625543E-2"/>
    <s v="Yes"/>
    <s v="100 to 150"/>
    <n v="124.65"/>
    <s v="100 to 150"/>
    <n v="135.33000000000001"/>
    <s v="6% to 8%"/>
    <n v="7.8918199955663973E-2"/>
    <n v="7.2"/>
    <s v="oz"/>
    <s v="0.5 to 0.75"/>
    <n v="0.58547514372675014"/>
    <s v="0.1 to 0.2"/>
    <n v="0.17162242137301323"/>
    <s v="0.1 to 0.2"/>
    <n v="0.15807828880622254"/>
    <s v="6 to 8"/>
    <n v="7.2"/>
    <s v="oz"/>
    <x v="0"/>
    <s v="Pack of 1"/>
    <s v="Heat Protection, Frizz Control, Curl Enhancing,  Moisturization / Hydration"/>
    <n v="16861.240000000002"/>
    <n v="0"/>
    <n v="0"/>
    <n v="0"/>
    <n v="0"/>
    <n v="16861.240000000002"/>
    <n v="0"/>
    <n v="0"/>
    <n v="16861.240000000002"/>
    <s v="Fragrance free, paraben free"/>
    <n v="16861.240000000002"/>
    <n v="16861.240000000002"/>
    <n v="0"/>
    <n v="0"/>
    <n v="0"/>
    <n v="0"/>
    <n v="0"/>
    <n v="0"/>
    <n v="0"/>
    <s v="Rosehip"/>
    <n v="0"/>
    <n v="0"/>
    <n v="0"/>
    <n v="0"/>
    <n v="0"/>
    <n v="0"/>
    <n v="0"/>
    <n v="0"/>
    <n v="0"/>
  </r>
  <r>
    <s v="AE"/>
    <s v="Hair Mousses"/>
    <x v="5"/>
    <s v="www.amazon.ae/dp/B00138KV20"/>
    <s v="B00138KV20"/>
    <s v="WELLAFLEX FLEXIBLE EXTRA STRONG HOLD  MOUSSE"/>
    <n v="596"/>
    <n v="13971.21"/>
    <n v="1.8704950845316929E-2"/>
    <s v="Yes"/>
    <s v="20 to 30"/>
    <n v="23.48"/>
    <s v="20 to 30"/>
    <n v="23.67"/>
    <s v="0% to 2%"/>
    <n v="8.0270384452894496E-3"/>
    <n v="200"/>
    <s v="ml"/>
    <s v="0.1 to 0.2"/>
    <n v="0.11746272509520084"/>
    <s v="0 to 0.05"/>
    <n v="3.1971572819885823E-2"/>
    <s v="0 to 0.05"/>
    <n v="3.171493577570423E-2"/>
    <s v="6 to 8"/>
    <n v="6.76"/>
    <s v="oz"/>
    <x v="0"/>
    <s v="Pack of 1"/>
    <s v="Frizz control, Softness, Heat/UV Protection"/>
    <n v="13971.21"/>
    <n v="0"/>
    <n v="0"/>
    <n v="13971.21"/>
    <n v="0"/>
    <n v="0"/>
    <n v="0"/>
    <n v="0"/>
    <n v="0"/>
    <s v="Fragrance free, paraben free"/>
    <n v="13971.21"/>
    <n v="13971.21"/>
    <n v="0"/>
    <n v="0"/>
    <n v="0"/>
    <n v="0"/>
    <n v="0"/>
    <n v="0"/>
    <n v="0"/>
    <s v="Aqua, Citric Acid"/>
    <n v="13971.21"/>
    <n v="13971.21"/>
    <n v="0"/>
    <n v="0"/>
    <n v="0"/>
    <n v="0"/>
    <n v="0"/>
    <n v="0"/>
    <n v="0"/>
  </r>
  <r>
    <s v="AE"/>
    <s v="Hair Mousses"/>
    <x v="11"/>
    <s v="www.amazon.ae/dp/B0046M0OVI"/>
    <s v="B0046M0OVI"/>
    <s v="GOT 2 B SEXY VOLUME MOUSSE 250ML"/>
    <n v="264"/>
    <n v="13760.8"/>
    <n v="1.8423249496087826E-2"/>
    <s v="Yes"/>
    <s v="50 to 75"/>
    <n v="53.42"/>
    <s v="50 to 75"/>
    <n v="55.01"/>
    <s v="2% to 4%"/>
    <n v="2.8903835666242435E-2"/>
    <n v="250"/>
    <s v="ml"/>
    <s v="0.2 to 0.3"/>
    <n v="0.21379416608468926"/>
    <s v="0.05 to 0.1"/>
    <n v="5.9442542317597602E-2"/>
    <s v="0.05 to 0.1"/>
    <n v="5.7724424842866107E-2"/>
    <s v="8 to 10"/>
    <n v="8.4499999999999993"/>
    <s v="oz"/>
    <x v="1"/>
    <s v="Pack of 1"/>
    <s v="Thickening/Volumizing"/>
    <n v="0"/>
    <n v="0"/>
    <n v="13760.8"/>
    <n v="0"/>
    <n v="0"/>
    <n v="0"/>
    <n v="0"/>
    <n v="0"/>
    <n v="0"/>
    <s v="Vegan, Fragrance Free"/>
    <n v="0"/>
    <n v="13760.8"/>
    <n v="0"/>
    <n v="0"/>
    <n v="13760.8"/>
    <n v="0"/>
    <n v="0"/>
    <n v="0"/>
    <n v="0"/>
    <s v="NA"/>
    <n v="0"/>
    <n v="0"/>
    <n v="0"/>
    <n v="0"/>
    <n v="0"/>
    <n v="0"/>
    <n v="0"/>
    <n v="0"/>
    <n v="0"/>
  </r>
  <r>
    <s v="AE"/>
    <s v="Hair Mousses"/>
    <x v="12"/>
    <s v="www.amazon.ae/dp/B07PFY5KNL"/>
    <s v="B07PFY5KNL"/>
    <s v="Cake Beauty Whipped Curl Defining &amp;  Volumizing   Mousse  â€“ Aloe Vera &amp; Vitamin E for Flexible Hold - Vegan No Heat Curls  Mousse  for Wavy &amp; Curly  Hair  - Sulfate &amp; Cruelty Free  Hair  Products For Women"/>
    <n v="251"/>
    <n v="12751.21"/>
    <n v="1.7071589094166766E-2"/>
    <s v="Yes"/>
    <s v="50 to 75"/>
    <n v="50.9"/>
    <s v="50 to 75"/>
    <n v="51.34"/>
    <s v="0% to 2%"/>
    <n v="8.5703155434360117E-3"/>
    <n v="250"/>
    <s v="ml"/>
    <s v="0.2 to 0.3"/>
    <n v="0.20370878048878102"/>
    <s v="0.05 to 0.1"/>
    <n v="5.5476824624349413E-2"/>
    <s v="0.05 to 0.1"/>
    <n v="5.5001370731970881E-2"/>
    <s v="8 to 10"/>
    <n v="8.4499999999999993"/>
    <s v="oz"/>
    <x v="1"/>
    <s v="Pack of 1"/>
    <s v="Thickening/Volumizing, Curl Enhancing, Heat/UV protection, Frizz Control, Humidity Protection"/>
    <n v="12751.21"/>
    <n v="0"/>
    <n v="12751.21"/>
    <n v="0"/>
    <n v="0"/>
    <n v="12751.21"/>
    <n v="0"/>
    <n v="12751.21"/>
    <n v="0"/>
    <s v="Vegan, Cruelty Free, Phthalate Free, Sulfate Free, Paraben Free, Talcum Free"/>
    <n v="12751.21"/>
    <n v="0"/>
    <n v="12751.21"/>
    <n v="0"/>
    <n v="12751.21"/>
    <n v="0"/>
    <n v="0"/>
    <n v="0"/>
    <n v="12751.21"/>
    <s v="Aloe Vera"/>
    <n v="0"/>
    <n v="0"/>
    <n v="0"/>
    <n v="0"/>
    <n v="0"/>
    <n v="0"/>
    <n v="0"/>
    <n v="0"/>
    <n v="0"/>
  </r>
  <r>
    <s v="AE"/>
    <s v="Hair Mousses"/>
    <x v="13"/>
    <s v="www.amazon.ae/dp/B0BCZBNKNY"/>
    <s v="B0BCZBNKNY"/>
    <s v="HD Life Mousse Volume &amp; Shine 300 ml Creamy mousse, Vegan formula, Extra shine, Volume, Frizz control Mousse - Made in Italy HD Life Mousse Volume &amp; Shine 300 ml Creamy mousse, Vegan formula, Extra shine, Volume, Frizz control Mousse - Made in Italy"/>
    <n v="237"/>
    <n v="12173.82"/>
    <n v="1.6298567174907266E-2"/>
    <s v="Yes"/>
    <s v="50 to 75"/>
    <n v="50.48"/>
    <s v="50 to 75"/>
    <n v="53.43"/>
    <s v="4% to 6%"/>
    <n v="5.5212427475201255E-2"/>
    <n v="300"/>
    <s v="ml"/>
    <s v="0.1 to 0.2"/>
    <n v="0.16835656907455249"/>
    <s v="0 to 0.05"/>
    <n v="4.8112692177622852E-2"/>
    <s v="0 to 0.05"/>
    <n v="4.5456273650129171E-2"/>
    <s v="10 to 15"/>
    <n v="10.139999999999999"/>
    <s v="oz"/>
    <x v="0"/>
    <s v="Pack of 1"/>
    <s v="Thickening/Volumizing, Shine, Frizz Control"/>
    <n v="12173.82"/>
    <n v="12173.82"/>
    <n v="12173.82"/>
    <n v="0"/>
    <n v="0"/>
    <n v="0"/>
    <n v="0"/>
    <n v="0"/>
    <n v="0"/>
    <s v="Vegan"/>
    <n v="0"/>
    <n v="0"/>
    <n v="0"/>
    <n v="0"/>
    <n v="12173.82"/>
    <n v="0"/>
    <n v="0"/>
    <n v="0"/>
    <n v="0"/>
    <s v="Argan"/>
    <n v="0"/>
    <n v="0"/>
    <n v="0"/>
    <n v="0"/>
    <n v="0"/>
    <n v="0"/>
    <n v="0"/>
    <n v="0"/>
    <n v="0"/>
  </r>
  <r>
    <s v="AE"/>
    <s v="Hair Mousses"/>
    <x v="14"/>
    <s v="www.amazon.ae/dp/B000TG63EW"/>
    <s v="B000TG63EW"/>
    <s v="Coconut Oil and Shea Wrap Me Foaming Curl Mousse by Lotta Body, Creates Soft Wraps, Hair Mousse for Curly Hair, Defines Curls, Anti Frizz, 7 Fl Oz Coconut Oil and Shea Wrap Me Foaming Curl Mousse by Lotta Body, Creates Soft Wraps, Hair Mousse for Curly Hair, Defines Curls, Anti Frizz, 7 Fl Oz"/>
    <n v="322"/>
    <n v="11182.36"/>
    <n v="1.4971179599665187E-2"/>
    <s v="Yes"/>
    <s v="30 to 40"/>
    <n v="35.340000000000003"/>
    <s v="30 to 40"/>
    <n v="37.58"/>
    <s v="4% to 6%"/>
    <n v="5.9606173496540578E-2"/>
    <n v="7"/>
    <s v="fl oz"/>
    <s v="0.1 to 0.2"/>
    <n v="0.16416623619870155"/>
    <s v="0 to 0.05"/>
    <n v="4.7134384046795277E-2"/>
    <s v="0 to 0.05"/>
    <n v="4.4324883773649418E-2"/>
    <s v="6 to 8"/>
    <n v="7.28"/>
    <s v="oz"/>
    <x v="1"/>
    <s v="Pack of 1"/>
    <s v="Curl Enhancing, Frizz Control, Softness"/>
    <n v="11182.36"/>
    <n v="0"/>
    <n v="0"/>
    <n v="11182.36"/>
    <n v="0"/>
    <n v="11182.36"/>
    <n v="0"/>
    <n v="0"/>
    <n v="0"/>
    <s v="NA"/>
    <n v="0"/>
    <n v="0"/>
    <n v="0"/>
    <n v="11182.36"/>
    <n v="0"/>
    <n v="0"/>
    <n v="0"/>
    <n v="0"/>
    <n v="0"/>
    <s v="Coconut, Shea Oil"/>
    <n v="0"/>
    <n v="0"/>
    <n v="11182.36"/>
    <n v="0"/>
    <n v="0"/>
    <n v="0"/>
    <n v="0"/>
    <n v="0"/>
    <n v="0"/>
  </r>
  <r>
    <s v="AE"/>
    <s v="Hair Mousses"/>
    <x v="5"/>
    <s v="www.amazon.ae/dp/B01L4MSZ36"/>
    <s v="B01L4MSZ36"/>
    <s v="WELLAFLEX CURLS &amp; WAVES STRONG HOLD  MOUSSE"/>
    <n v="482"/>
    <n v="10863.87"/>
    <n v="1.454477846513747E-2"/>
    <s v="Yes"/>
    <s v="20 to 30"/>
    <n v="22.84"/>
    <s v="20 to 30"/>
    <n v="23.91"/>
    <s v="4% to 6%"/>
    <n v="4.4751150146382278E-2"/>
    <n v="200"/>
    <s v="ml"/>
    <s v="0.1 to 0.2"/>
    <n v="0.1142610153822141"/>
    <s v="0 to 0.05"/>
    <n v="3.2295745928325729E-2"/>
    <s v="0 to 0.05"/>
    <n v="3.0850474153197808E-2"/>
    <s v="6 to 8"/>
    <n v="6.76"/>
    <s v="oz"/>
    <x v="1"/>
    <s v="Pack of 1"/>
    <s v="Softness, Curl Enhancing, Heat/UV protection, Frizz Control, Humidity Protection, Lightweight, Shine"/>
    <n v="10863.87"/>
    <n v="10863.87"/>
    <n v="0"/>
    <n v="10863.87"/>
    <n v="10863.87"/>
    <n v="10863.87"/>
    <n v="0"/>
    <n v="10863.87"/>
    <n v="0"/>
    <s v="Fragrance free, paraben free"/>
    <n v="10863.87"/>
    <n v="10863.87"/>
    <n v="0"/>
    <n v="0"/>
    <n v="0"/>
    <n v="0"/>
    <n v="0"/>
    <n v="0"/>
    <n v="0"/>
    <s v="Aqua, Cetrimonium Chloride, Citric Acid"/>
    <n v="10863.87"/>
    <n v="10863.87"/>
    <n v="0"/>
    <n v="0"/>
    <n v="0"/>
    <n v="0"/>
    <n v="10863.87"/>
    <n v="0"/>
    <n v="0"/>
  </r>
  <r>
    <s v="AE"/>
    <s v="Hair Mousses"/>
    <x v="15"/>
    <s v="www.amazon.ae/dp/B07RL8Z98T"/>
    <s v="B07RL8Z98T"/>
    <s v="Keune - Style Strong Mousse - Volumizing Mousse - 200ml"/>
    <n v="81"/>
    <n v="9413.39"/>
    <n v="1.2602845225130674E-2"/>
    <s v="Yes"/>
    <s v="100 to 150"/>
    <n v="108.41"/>
    <s v="100 to 150"/>
    <n v="137.5"/>
    <s v="20% to 25%"/>
    <n v="0.2115636363636364"/>
    <n v="200"/>
    <s v="ml"/>
    <s v="0.5 to 0.75"/>
    <n v="0.54233960935139358"/>
    <s v="0.1 to 0.2"/>
    <n v="0.18572417671036334"/>
    <s v="0.1 to 0.2"/>
    <n v="0.14643169452487628"/>
    <s v="6 to 8"/>
    <n v="6.76"/>
    <s v="oz"/>
    <x v="0"/>
    <s v="Pack of 1"/>
    <s v="Thickening/Volumizing, Conditioning, Shine"/>
    <n v="0"/>
    <n v="9413.39"/>
    <n v="9413.39"/>
    <n v="0"/>
    <n v="0"/>
    <n v="0"/>
    <n v="0"/>
    <n v="0"/>
    <n v="0"/>
    <s v="Fragrance free, paraben free"/>
    <n v="9413.39"/>
    <n v="9413.39"/>
    <n v="0"/>
    <n v="0"/>
    <n v="0"/>
    <n v="0"/>
    <n v="0"/>
    <n v="0"/>
    <n v="0"/>
    <s v="Aqua, Castor, Panthenol, Glycerin"/>
    <n v="9413.39"/>
    <n v="0"/>
    <n v="0"/>
    <n v="9413.39"/>
    <n v="0"/>
    <n v="0"/>
    <n v="0"/>
    <n v="0"/>
    <n v="0"/>
  </r>
  <r>
    <s v="AE"/>
    <s v="Hair Mousses"/>
    <x v="16"/>
    <s v="www.amazon.ae/dp/B00T6FNWLY"/>
    <s v="B00T6FNWLY"/>
    <s v="Garnier Fructis Style Mega Full Thickening Lotion, 5.0 Oz, 1 Count (Packaging May Vary)"/>
    <n v="186"/>
    <n v="9106.16"/>
    <n v="1.219151921627341E-2"/>
    <s v="Yes"/>
    <s v="50 to 75"/>
    <n v="50.56"/>
    <s v="50 to 75"/>
    <n v="57.81"/>
    <s v="10% to 15%"/>
    <n v="0.12541082857637087"/>
    <n v="5"/>
    <s v="oz"/>
    <s v="0.3 to 0.4"/>
    <n v="0.34196821102468722"/>
    <s v="0.1 to 0.2"/>
    <n v="0.10557118701386542"/>
    <s v="0.05 to 0.1"/>
    <n v="9.2331416976665553E-2"/>
    <s v="4 to 6"/>
    <n v="5"/>
    <s v="oz"/>
    <x v="0"/>
    <s v="Pack of 1"/>
    <s v="Thickening/Volumizing, Lightweight, Shine, Frizz Control, Softness"/>
    <n v="9106.16"/>
    <n v="9106.16"/>
    <n v="9106.16"/>
    <n v="9106.16"/>
    <n v="9106.16"/>
    <n v="0"/>
    <n v="0"/>
    <n v="0"/>
    <n v="0"/>
    <s v="Silicone Free, Fragrance Free"/>
    <n v="0"/>
    <n v="9106.16"/>
    <n v="0"/>
    <n v="0"/>
    <n v="0"/>
    <n v="0"/>
    <n v="9106.16"/>
    <n v="0"/>
    <n v="0"/>
    <s v="Aqua, Castor, Ethylhexylglycerin, Cotton,"/>
    <n v="9106.16"/>
    <n v="0"/>
    <n v="0"/>
    <n v="9106.16"/>
    <n v="0"/>
    <n v="0"/>
    <n v="0"/>
    <n v="0"/>
    <n v="0"/>
  </r>
  <r>
    <s v="AE"/>
    <s v="Hair Mousses"/>
    <x v="17"/>
    <s v="www.amazon.ae/dp/B00UXOXJ10"/>
    <s v="B00UXOXJ10"/>
    <s v="KERASTASE Densifique Mousse Fluid Ounce, Multicolor, 5.1 Fl Oz"/>
    <n v="57"/>
    <n v="9037.32"/>
    <n v="1.20993547712331E-2"/>
    <s v="Yes"/>
    <s v="150 to 200"/>
    <n v="158.41999999999999"/>
    <s v="150 to 200"/>
    <n v="173.06"/>
    <s v="8% to 10%"/>
    <n v="8.4594938171732428E-2"/>
    <n v="5.0999999999999996"/>
    <s v="fl oz"/>
    <s v="1 to 2"/>
    <n v="1.0100785976574236"/>
    <s v="0.2 to 0.3"/>
    <n v="0.29792409146484233"/>
    <s v="0.2 to 0.3"/>
    <n v="0.27272122136750437"/>
    <s v="4 to 6"/>
    <n v="5.3039999999999994"/>
    <s v="oz"/>
    <x v="1"/>
    <s v="Pack of 1"/>
    <s v="Thickening/Volumizing, Shine"/>
    <n v="0"/>
    <n v="9037.32"/>
    <n v="9037.32"/>
    <n v="0"/>
    <n v="0"/>
    <n v="0"/>
    <n v="0"/>
    <n v="0"/>
    <n v="0"/>
    <s v="Paraben free, fragrance free"/>
    <n v="9037.32"/>
    <n v="9037.32"/>
    <n v="0"/>
    <n v="0"/>
    <n v="0"/>
    <n v="0"/>
    <n v="0"/>
    <n v="0"/>
    <n v="0"/>
    <s v="NA"/>
    <n v="0"/>
    <n v="0"/>
    <n v="0"/>
    <n v="0"/>
    <n v="0"/>
    <n v="0"/>
    <n v="0"/>
    <n v="0"/>
    <n v="0"/>
  </r>
  <r>
    <s v="AE"/>
    <s v="Hair Mousses"/>
    <x v="5"/>
    <s v="www.amazon.ae/dp/B07HZFYJ43"/>
    <s v="B07HZFYJ43"/>
    <s v="Wella Pro Professionals Eimi Extra Volume Strong Hold Heat Protection Hair Styling Mousse For Body 75ml, White"/>
    <n v="140"/>
    <n v="8819.83"/>
    <n v="1.1808174568562898E-2"/>
    <s v="Yes"/>
    <s v="75 to 100"/>
    <n v="85.77"/>
    <s v="75 to 100"/>
    <n v="89.88"/>
    <s v="4% to 6%"/>
    <n v="4.5727636849132169E-2"/>
    <n v="75"/>
    <s v="ml"/>
    <s v="1 to 2"/>
    <n v="1.1442110086786346"/>
    <s v="0.3 to 0.4"/>
    <n v="0.32374087762865372"/>
    <s v="0.3 to 0.4"/>
    <n v="0.30893697234323136"/>
    <s v="2 to 4"/>
    <n v="2.5349999999999997"/>
    <s v="oz"/>
    <x v="1"/>
    <s v="Pack of 1"/>
    <s v="Thickening/Volumizing, Heat Protection"/>
    <n v="0"/>
    <n v="0"/>
    <n v="8819.83"/>
    <n v="0"/>
    <n v="0"/>
    <n v="0"/>
    <n v="0"/>
    <n v="0"/>
    <n v="0"/>
    <s v="Fragrance free"/>
    <n v="0"/>
    <n v="8819.83"/>
    <n v="0"/>
    <n v="0"/>
    <n v="0"/>
    <n v="0"/>
    <n v="0"/>
    <n v="0"/>
    <n v="0"/>
    <s v="NA"/>
    <n v="0"/>
    <n v="0"/>
    <n v="0"/>
    <n v="0"/>
    <n v="0"/>
    <n v="0"/>
    <n v="0"/>
    <n v="0"/>
    <n v="0"/>
  </r>
  <r>
    <s v="AE"/>
    <s v="Hair Mousses"/>
    <x v="18"/>
    <s v="www.amazon.ae/dp/B00CRJWIIE"/>
    <s v="B00CRJWIIE"/>
    <s v="Keranique Thickening &amp; Texturizing  Mousse , 3.4 Fl Oz â€“ Instant Volume, Thickness and Body, Leaving Hair with Smooth and Soft Touch | Strengthens Hair Shaft and Protects Against Breakage"/>
    <n v="82"/>
    <n v="8689.94"/>
    <n v="1.1634275094909705E-2"/>
    <s v="Yes"/>
    <s v="100 to 150"/>
    <n v="116.8"/>
    <s v="100 to 150"/>
    <n v="123.46"/>
    <s v="4% to 6%"/>
    <n v="5.3944597440466521E-2"/>
    <n v="3.4"/>
    <s v="fl oz"/>
    <s v="1 to 2"/>
    <n v="1.1170671020677982"/>
    <s v="0.3 to 0.4"/>
    <n v="0.31880597768620206"/>
    <s v="0.3 to 0.4"/>
    <n v="0.30160811755830552"/>
    <s v="2 to 4"/>
    <n v="3.536"/>
    <s v="oz"/>
    <x v="1"/>
    <s v="Pack of 1"/>
    <s v="Thickening/Volumizing, Lightweight, Frizz Control, Heat Protection, Anti-Hairfall/Hair Growth, Shine"/>
    <n v="8689.94"/>
    <n v="8689.94"/>
    <n v="8689.94"/>
    <n v="0"/>
    <n v="8689.94"/>
    <n v="0"/>
    <n v="0"/>
    <n v="0"/>
    <n v="0"/>
    <s v="Paraffin Free, Sulfate Free, Phthalate Free, Alcohol Free, Formaldehyde Free, Fragrance Free"/>
    <n v="8689.94"/>
    <n v="8689.94"/>
    <n v="8689.94"/>
    <n v="0"/>
    <n v="0"/>
    <n v="8689.94"/>
    <n v="0"/>
    <n v="0"/>
    <n v="0"/>
    <s v="Keratin, Water, Glycerin, Amino Acids, Menthol, Mint/Peppermint"/>
    <n v="8689.94"/>
    <n v="0"/>
    <n v="0"/>
    <n v="8689.94"/>
    <n v="8689.94"/>
    <n v="0"/>
    <n v="0"/>
    <n v="0"/>
    <n v="0"/>
  </r>
  <r>
    <s v="AE"/>
    <s v="Hair Mousses"/>
    <x v="9"/>
    <s v="www.amazon.ae/dp/B00066D618"/>
    <s v="B00066D618"/>
    <s v="Giovanni Cosmetics, Inc. Natural Mousse 207ml, Air-Turbo, 207 ml (Pack of 1)"/>
    <n v="157"/>
    <n v="8122.12"/>
    <n v="1.0874065693648979E-2"/>
    <s v="Yes"/>
    <s v="50 to 75"/>
    <n v="52.35"/>
    <s v="50 to 75"/>
    <n v="54.69"/>
    <s v="4% to 6%"/>
    <n v="4.2786615469007062E-2"/>
    <n v="207"/>
    <s v="ml"/>
    <s v="0.2 to 0.3"/>
    <n v="0.25303367070479404"/>
    <s v="0.05 to 0.1"/>
    <n v="7.1372895735018163E-2"/>
    <s v="0.05 to 0.1"/>
    <n v="6.8319091090294395E-2"/>
    <s v="6 to 8"/>
    <n v="6.996599999999999"/>
    <s v="oz"/>
    <x v="1"/>
    <s v="Pack of 1"/>
    <s v="Shine, Hold"/>
    <n v="0"/>
    <n v="8122.12"/>
    <n v="0"/>
    <n v="0"/>
    <n v="0"/>
    <n v="0"/>
    <n v="8122.12"/>
    <n v="0"/>
    <n v="0"/>
    <s v="Paraben free"/>
    <n v="8122.12"/>
    <n v="0"/>
    <n v="0"/>
    <n v="0"/>
    <n v="0"/>
    <n v="0"/>
    <n v="0"/>
    <n v="0"/>
    <n v="0"/>
    <s v="Aqua, Citric Acid"/>
    <n v="8122.12"/>
    <n v="8122.12"/>
    <n v="0"/>
    <n v="0"/>
    <n v="0"/>
    <n v="0"/>
    <n v="0"/>
    <n v="0"/>
    <n v="0"/>
  </r>
  <r>
    <s v="AE"/>
    <s v="Hair Mousses"/>
    <x v="19"/>
    <s v="www.amazon.ae/dp/B07T6BD8FW"/>
    <s v="B07T6BD8FW"/>
    <s v="African Pride Moisture Miracle Soft &amp; Smooth Curl  MoUSse  8.5Oz Rose Water And Organ Oil"/>
    <n v="241"/>
    <n v="7714.65"/>
    <n v="1.03285362569759E-2"/>
    <s v="Yes"/>
    <s v="30 to 40"/>
    <n v="31.75"/>
    <s v="30 to 40"/>
    <n v="31.78"/>
    <s v="0% to 2%"/>
    <n v="9.4398993077410753E-4"/>
    <n v="8.5"/>
    <s v="oz"/>
    <s v="0.1 to 0.2"/>
    <n v="0.12632039626807776"/>
    <s v="0 to 0.05"/>
    <n v="3.41387336131612E-2"/>
    <s v="0 to 0.05"/>
    <n v="3.4106506992380999E-2"/>
    <s v="8 to 10"/>
    <n v="8.5"/>
    <s v="oz"/>
    <x v="1"/>
    <s v="Pack of 1"/>
    <s v="Softness, Curl Enhancing, Shine, Lightweight, Frizz Control"/>
    <n v="7714.65"/>
    <n v="7714.65"/>
    <n v="0"/>
    <n v="7714.65"/>
    <n v="7714.65"/>
    <n v="7714.65"/>
    <n v="0"/>
    <n v="0"/>
    <n v="0"/>
    <s v="Paraben free"/>
    <n v="7714.65"/>
    <n v="0"/>
    <n v="0"/>
    <n v="0"/>
    <n v="0"/>
    <n v="0"/>
    <n v="0"/>
    <n v="0"/>
    <n v="0"/>
    <s v="Rose, Argan"/>
    <n v="0"/>
    <n v="0"/>
    <n v="0"/>
    <n v="0"/>
    <n v="0"/>
    <n v="0"/>
    <n v="0"/>
    <n v="0"/>
    <n v="0"/>
  </r>
  <r>
    <s v="AE"/>
    <s v="Hair Mousses"/>
    <x v="5"/>
    <s v="www.amazon.ae/dp/B004FGA172"/>
    <s v="B004FGA172"/>
    <s v="Wella Wellaflex Flexible Ultra Strong Hold Hair Mousse 200 ml"/>
    <n v="312"/>
    <n v="7486.35"/>
    <n v="1.002288339813362E-2"/>
    <s v="Yes"/>
    <s v="20 to 30"/>
    <n v="26.86"/>
    <s v="20 to 30"/>
    <n v="28.47"/>
    <s v="4% to 6%"/>
    <n v="5.655075518089215E-2"/>
    <n v="200"/>
    <s v="ml"/>
    <s v="0.1 to 0.2"/>
    <n v="0.13437175451691202"/>
    <s v="0 to 0.05"/>
    <n v="3.8455034988683953E-2"/>
    <s v="0 to 0.05"/>
    <n v="3.6280373719566252E-2"/>
    <s v="6 to 8"/>
    <n v="6.76"/>
    <s v="oz"/>
    <x v="1"/>
    <s v="Pack of 1"/>
    <s v="Softness, Hold, Heat/Uv Protection"/>
    <n v="0"/>
    <n v="0"/>
    <n v="0"/>
    <n v="7486.35"/>
    <n v="0"/>
    <n v="0"/>
    <n v="7486.35"/>
    <n v="0"/>
    <n v="0"/>
    <s v="Paraben free, fragrance free"/>
    <n v="7486.35"/>
    <n v="7486.35"/>
    <n v="0"/>
    <n v="0"/>
    <n v="0"/>
    <n v="0"/>
    <n v="0"/>
    <n v="0"/>
    <n v="0"/>
    <s v="Aqua, Cetrimonium Chloride, Citric Acid"/>
    <n v="7486.35"/>
    <n v="7486.35"/>
    <n v="0"/>
    <n v="0"/>
    <n v="0"/>
    <n v="0"/>
    <n v="7486.35"/>
    <n v="0"/>
    <n v="0"/>
  </r>
  <r>
    <s v="AE"/>
    <s v="Hair Mousses"/>
    <x v="20"/>
    <s v="www.amazon.ae/dp/B018IVSRLQ"/>
    <s v="B018IVSRLQ"/>
    <s v="Ors Mousse Wrap/ Set 7oz (2 Pack) by Organic Root (ORS) Ors Mousse Wrap/ Set 7oz (2 Pack) by Organic Root (ORS)"/>
    <n v="130"/>
    <n v="7471.68"/>
    <n v="1.0003242892486592E-2"/>
    <s v="Yes"/>
    <s v="50 to 75"/>
    <n v="61.88"/>
    <s v="50 to 75"/>
    <n v="66.16"/>
    <s v="6% to 8%"/>
    <n v="6.4691656590084551E-2"/>
    <n v="14"/>
    <s v="oz"/>
    <s v="0.1 to 0.2"/>
    <n v="0.14947582008792695"/>
    <s v="0 to 0.05"/>
    <n v="4.3149910623701625E-2"/>
    <s v="0 to 0.05"/>
    <n v="4.0358471423740279E-2"/>
    <s v="10 to 15"/>
    <n v="14"/>
    <s v="oz"/>
    <x v="1"/>
    <s v="Pack of 1"/>
    <s v="NA"/>
    <n v="0"/>
    <n v="0"/>
    <n v="0"/>
    <n v="0"/>
    <n v="0"/>
    <n v="0"/>
    <n v="0"/>
    <n v="0"/>
    <n v="0"/>
    <s v="Paraben free, fragrance free"/>
    <n v="7471.68"/>
    <n v="7471.68"/>
    <n v="0"/>
    <n v="0"/>
    <n v="0"/>
    <n v="0"/>
    <n v="0"/>
    <n v="0"/>
    <n v="0"/>
    <s v="Olive Oil"/>
    <n v="0"/>
    <n v="0"/>
    <n v="0"/>
    <n v="0"/>
    <n v="0"/>
    <n v="7471.68"/>
    <n v="0"/>
    <n v="0"/>
    <n v="0"/>
  </r>
  <r>
    <s v="AE"/>
    <s v="Hair Mousses"/>
    <x v="21"/>
    <s v="www.amazon.ae/dp/B0128QFRD8"/>
    <s v="B0128QFRD8"/>
    <s v="OGX Coconut Curls  Hair  Butter 6.6 oz, 187 G"/>
    <n v="130"/>
    <n v="6707.05"/>
    <n v="8.9795401090587666E-3"/>
    <s v="Yes"/>
    <s v="50 to 75"/>
    <n v="55.37"/>
    <s v="50 to 75"/>
    <n v="60.01"/>
    <s v="6% to 8%"/>
    <n v="7.7320446592234637E-2"/>
    <n v="6.6"/>
    <s v="oz"/>
    <s v="0.2 to 0.3"/>
    <n v="0.2837130179030754"/>
    <s v="0.05 to 0.1"/>
    <n v="8.3021797276109102E-2"/>
    <s v="0.05 to 0.1"/>
    <n v="7.6602514833830362E-2"/>
    <s v="6 to 8"/>
    <n v="6.6"/>
    <s v="oz"/>
    <x v="2"/>
    <s v="Pack of 1"/>
    <s v="Shine, Softness, Curl Enhancing"/>
    <n v="0"/>
    <n v="6707.05"/>
    <n v="0"/>
    <n v="6707.05"/>
    <n v="0"/>
    <n v="6707.05"/>
    <n v="0"/>
    <n v="0"/>
    <n v="0"/>
    <s v="NA"/>
    <n v="0"/>
    <n v="0"/>
    <n v="0"/>
    <n v="6707.05"/>
    <n v="0"/>
    <n v="0"/>
    <n v="0"/>
    <n v="0"/>
    <n v="0"/>
    <s v="Coconut, Honey, Water, Cetyl Alcohol, Glycerin, Lemon, Shea Butter, Citric Acid"/>
    <n v="6707.05"/>
    <n v="6707.05"/>
    <n v="6707.05"/>
    <n v="6707.05"/>
    <n v="0"/>
    <n v="0"/>
    <n v="0"/>
    <n v="0"/>
    <n v="6707.05"/>
  </r>
  <r>
    <s v="AE"/>
    <s v="Hair Mousses"/>
    <x v="22"/>
    <s v="www.amazon.ae/dp/B07PFNS9LX"/>
    <s v="B07PFNS9LX"/>
    <s v="L'Oreal Professionnel Full Volume Extra | For All Hair Types | Styling Mousse | Provides Strong Hold | 8.454 Fl. Oz."/>
    <n v="107"/>
    <n v="6663.21"/>
    <n v="8.9208461917059598E-3"/>
    <s v="Yes"/>
    <s v="50 to 75"/>
    <n v="63.2"/>
    <s v="50 to 75"/>
    <n v="74.13"/>
    <s v="10% to 15%"/>
    <n v="0.14744368002158362"/>
    <n v="8.4540000000000006"/>
    <s v="fl oz"/>
    <s v="0.2 to 0.3"/>
    <n v="0.2430917225009889"/>
    <s v="0.05 to 0.1"/>
    <n v="7.6985840744138334E-2"/>
    <s v="0.05 to 0.1"/>
    <n v="6.5634765075267013E-2"/>
    <s v="8 to 10"/>
    <n v="8.7921600000000009"/>
    <s v="oz"/>
    <x v="0"/>
    <s v="Pack of 1"/>
    <s v="Softness, Frizz Control, Nourishment"/>
    <n v="6663.21"/>
    <n v="0"/>
    <n v="0"/>
    <n v="6663.21"/>
    <n v="0"/>
    <n v="0"/>
    <n v="0"/>
    <n v="0"/>
    <n v="0"/>
    <s v="Dye Free"/>
    <n v="0"/>
    <n v="0"/>
    <n v="0"/>
    <n v="0"/>
    <n v="0"/>
    <n v="0"/>
    <n v="0"/>
    <n v="0"/>
    <n v="0"/>
    <s v="Coconut, Honey, Water"/>
    <n v="6663.21"/>
    <n v="0"/>
    <n v="6663.21"/>
    <n v="0"/>
    <n v="0"/>
    <n v="0"/>
    <n v="0"/>
    <n v="0"/>
    <n v="0"/>
  </r>
  <r>
    <s v="AE"/>
    <s v="Hair Mousses"/>
    <x v="23"/>
    <s v="www.amazon.ae/dp/B0933PJLR3"/>
    <s v="B0933PJLR3"/>
    <s v="Camille Rose Spiked Honey Mousse 4-in-1 Hair Styler to Define Curls and Hold Styles Into Place while Nourishing and Adding Shine | With Honey and Nettle Root"/>
    <n v="72"/>
    <n v="6571.04"/>
    <n v="8.7974470502276726E-3"/>
    <s v="Yes"/>
    <s v="100 to 150"/>
    <n v="101.57"/>
    <s v="100 to 150"/>
    <n v="119.03"/>
    <s v="10% to 15%"/>
    <n v="0.14668570948500384"/>
    <n v="8"/>
    <s v="fl oz"/>
    <s v="0.4 to 0.5"/>
    <n v="0.41284858614500142"/>
    <s v="0.1 to 0.2"/>
    <n v="0.13063078809084053"/>
    <s v="0.1 to 0.2"/>
    <n v="0.11146911825915039"/>
    <s v="8 to 10"/>
    <n v="8.32"/>
    <s v="oz"/>
    <x v="1"/>
    <s v="Pack of 1"/>
    <s v="Nourishment, Shine, Anti-Hairfall/Hair Growth,"/>
    <n v="0"/>
    <n v="6571.04"/>
    <n v="0"/>
    <n v="0"/>
    <n v="0"/>
    <n v="0"/>
    <n v="0"/>
    <n v="0"/>
    <n v="0"/>
    <s v="SLS Free, Phthalate Free, Phthalate Free, Paraben Free"/>
    <n v="6571.04"/>
    <n v="0"/>
    <n v="0"/>
    <n v="0"/>
    <n v="0"/>
    <n v="0"/>
    <n v="0"/>
    <n v="0"/>
    <n v="0"/>
    <s v="Honey, Cocamidopropyl Betaine, Water, Panthenol, Phenoxyethanol, Ethylhexylglycerin, Amino Acids, Citric Acids"/>
    <n v="6571.04"/>
    <n v="6571.04"/>
    <n v="0"/>
    <n v="6571.04"/>
    <n v="0"/>
    <n v="0"/>
    <n v="0"/>
    <n v="0"/>
    <n v="0"/>
  </r>
  <r>
    <s v="AE"/>
    <s v="Hair Mousses"/>
    <x v="24"/>
    <s v="www.amazon.ae/dp/B001QJKVZ8"/>
    <s v="B001QJKVZ8"/>
    <s v="L'Oreal Elvive Stylise Extra Volume Firm Styling Mousse (200ml)"/>
    <n v="143"/>
    <n v="6493.17"/>
    <n v="8.6931930505866374E-3"/>
    <s v="Yes"/>
    <s v="40 to 50"/>
    <n v="49.73"/>
    <s v="40 to 50"/>
    <n v="49.89"/>
    <s v="0% to 2%"/>
    <n v="3.2070555221488011E-3"/>
    <n v="200"/>
    <s v="ml"/>
    <s v="0.2 to 0.3"/>
    <n v="0.24878285004192235"/>
    <s v="0.05 to 0.1"/>
    <n v="6.7387484916945656E-2"/>
    <s v="0.05 to 0.1"/>
    <n v="6.7171369511319037E-2"/>
    <s v="6 to 8"/>
    <n v="6.76"/>
    <s v="oz"/>
    <x v="0"/>
    <s v="Pack of 1"/>
    <s v="Thickening/Volumizing, Non Sticky, Hold, Strength"/>
    <n v="0"/>
    <n v="0"/>
    <n v="6493.17"/>
    <n v="0"/>
    <n v="0"/>
    <n v="0"/>
    <n v="6493.17"/>
    <n v="0"/>
    <n v="0"/>
    <s v="Paraben free, fragrance free"/>
    <n v="6493.17"/>
    <n v="6493.17"/>
    <n v="0"/>
    <n v="0"/>
    <n v="0"/>
    <n v="0"/>
    <n v="0"/>
    <n v="0"/>
    <n v="0"/>
    <s v="Cetrimonium Chloride, Aqua,"/>
    <n v="6493.17"/>
    <n v="0"/>
    <n v="0"/>
    <n v="0"/>
    <n v="0"/>
    <n v="0"/>
    <n v="6493.17"/>
    <n v="0"/>
    <n v="0"/>
  </r>
  <r>
    <s v="AE"/>
    <s v="Hair Mousses"/>
    <x v="25"/>
    <s v="www.amazon.ae/dp/B002RS6KV6"/>
    <s v="B002RS6KV6"/>
    <s v="Tigi Bed Head Foxy Curls Mousse, 250ml Tigi Bed Head Foxy Curls Mousse, 250ml"/>
    <n v="100"/>
    <n v="6057.23"/>
    <n v="8.1095473769830298E-3"/>
    <s v="Yes"/>
    <s v="50 to 75"/>
    <n v="61.3"/>
    <s v="50 to 75"/>
    <n v="61.48"/>
    <s v="0% to 2%"/>
    <n v="2.9277813923227021E-3"/>
    <n v="250"/>
    <s v="ml"/>
    <s v="0.2 to 0.3"/>
    <n v="0.24533100675760858"/>
    <s v="0.05 to 0.1"/>
    <n v="6.6433875689618269E-2"/>
    <s v="0.05 to 0.1"/>
    <n v="6.6239371824554319E-2"/>
    <s v="8 to 10"/>
    <n v="8.4499999999999993"/>
    <s v="oz"/>
    <x v="1"/>
    <s v="Pack of 1"/>
    <s v="NA"/>
    <n v="0"/>
    <n v="0"/>
    <n v="0"/>
    <n v="0"/>
    <n v="0"/>
    <n v="0"/>
    <n v="0"/>
    <n v="0"/>
    <n v="0"/>
    <s v="Fragrance free"/>
    <n v="0"/>
    <n v="6057.23"/>
    <n v="0"/>
    <n v="0"/>
    <n v="0"/>
    <n v="0"/>
    <n v="0"/>
    <n v="0"/>
    <n v="0"/>
    <s v="NA"/>
    <n v="0"/>
    <n v="0"/>
    <n v="0"/>
    <n v="0"/>
    <n v="0"/>
    <n v="0"/>
    <n v="0"/>
    <n v="0"/>
    <n v="0"/>
  </r>
  <r>
    <s v="AE"/>
    <s v="Hair Mousses"/>
    <x v="26"/>
    <s v="www.amazon.ae/dp/B077GZSYRS"/>
    <s v="B077GZSYRS"/>
    <s v="Shea   Moisture  Coconut and Hibiscus Combination Pack - Daily  Moisture  Mist, 8 Ounce | Frizz-Free  Curl  Mousse, 7.5 Ounce |  Curl   Enhancing   Smoothie , 12 Ounce"/>
    <n v="37"/>
    <n v="5963.66"/>
    <n v="7.9842738859542423E-3"/>
    <s v="Yes"/>
    <s v="150 to 200"/>
    <n v="174.43"/>
    <s v="150 to 200"/>
    <n v="187.51"/>
    <s v="6% to 8%"/>
    <n v="6.975627966508445E-2"/>
    <n v="27.5"/>
    <s v="oz"/>
    <s v="0.2 to 0.3"/>
    <n v="0.21450487287484246"/>
    <s v="0.05 to 0.1"/>
    <n v="6.2259292280259476E-2"/>
    <s v="0.05 to 0.1"/>
    <n v="5.7916315676207468E-2"/>
    <s v="25 to 30"/>
    <n v="27.5"/>
    <s v="oz"/>
    <x v="0"/>
    <s v="Pack of 3"/>
    <s v="Frizz Control, Curl Enhancing, Shine, Moisturization / Hydration, Hold, Breakage Protection, Detangling"/>
    <n v="5963.66"/>
    <n v="5963.66"/>
    <n v="0"/>
    <n v="0"/>
    <n v="0"/>
    <n v="5963.66"/>
    <n v="5963.66"/>
    <n v="0"/>
    <n v="5963.66"/>
    <s v="Sulfate-Free, Color-Safe"/>
    <n v="0"/>
    <n v="0"/>
    <n v="5963.66"/>
    <n v="5963.66"/>
    <n v="0"/>
    <n v="0"/>
    <n v="0"/>
    <n v="0"/>
    <n v="0"/>
    <s v="Silk, Coconut, Neem, Hibiscus"/>
    <n v="0"/>
    <n v="0"/>
    <n v="5963.66"/>
    <n v="0"/>
    <n v="0"/>
    <n v="0"/>
    <n v="0"/>
    <n v="5963.66"/>
    <n v="0"/>
  </r>
  <r>
    <s v="AE"/>
    <s v="Hair Mousses"/>
    <x v="27"/>
    <s v="www.amazon.ae/dp/B07HZCNZBT"/>
    <s v="B07HZCNZBT"/>
    <s v="EIMI Wella Professionals Extra Volume Mousse With Strong Hold and Perfect Body 300ml"/>
    <n v="71"/>
    <n v="5713.3"/>
    <n v="7.6490866334805096E-3"/>
    <s v="Yes"/>
    <s v="75 to 100"/>
    <n v="80.78"/>
    <s v="75 to 100"/>
    <n v="80.78"/>
    <s v="No Discount"/>
    <n v="0"/>
    <n v="300"/>
    <s v="ml"/>
    <s v="0.2 to 0.3"/>
    <n v="0.2694105318906963"/>
    <s v="0.05 to 0.1"/>
    <n v="7.2740843610488007E-2"/>
    <s v="0.05 to 0.1"/>
    <n v="7.2740843610488007E-2"/>
    <s v="10 to 15"/>
    <n v="10.139999999999999"/>
    <s v="oz"/>
    <x v="1"/>
    <s v="Pack of 1"/>
    <s v="Thickening/Volumizing, Hold, Heat/UV Protection, Shine, Hold"/>
    <n v="0"/>
    <n v="5713.3"/>
    <n v="5713.3"/>
    <n v="0"/>
    <n v="0"/>
    <n v="0"/>
    <n v="5713.3"/>
    <n v="0"/>
    <n v="0"/>
    <s v="Fragrance free, paraben free"/>
    <n v="5713.3"/>
    <n v="5713.3"/>
    <n v="0"/>
    <n v="0"/>
    <n v="0"/>
    <n v="0"/>
    <n v="0"/>
    <n v="0"/>
    <n v="0"/>
    <s v="NA"/>
    <n v="0"/>
    <n v="0"/>
    <n v="0"/>
    <n v="0"/>
    <n v="0"/>
    <n v="0"/>
    <n v="0"/>
    <n v="0"/>
    <n v="0"/>
  </r>
  <r>
    <s v="AE"/>
    <s v="Hair Mousses"/>
    <x v="28"/>
    <s v="www.amazon.ae/dp/B003Y5FHAQ"/>
    <s v="B003Y5FHAQ"/>
    <s v="Argan Oil Foaming Mousse by Creme of Nature, Style &amp; Shine, Creates Soft Wraps, Defines Curls, Prevents Frizz &amp; Adds Exotic Shine, 7 Fl Oz Argan Oil Foaming Mousse by Creme of Nature, Style &amp; Shine, Creates Soft Wraps, Defines Curls, Prevents Frizz &amp; Adds Exotic Shine, 7 Fl Oz"/>
    <n v="123"/>
    <n v="5241.05"/>
    <n v="7.0168283654635719E-3"/>
    <s v="Yes"/>
    <s v="40 to 50"/>
    <n v="43.5"/>
    <s v="40 to 50"/>
    <n v="44.32"/>
    <s v="0% to 2%"/>
    <n v="1.8501805054151631E-2"/>
    <n v="7"/>
    <s v="fl oz"/>
    <s v="0.2 to 0.3"/>
    <n v="0.20207219226495521"/>
    <s v="0.05 to 0.1"/>
    <n v="5.5587969690100235E-2"/>
    <s v="0.05 to 0.1"/>
    <n v="5.4559491911537909E-2"/>
    <s v="6 to 8"/>
    <n v="7.28"/>
    <s v="oz"/>
    <x v="1"/>
    <s v="Pack of 1"/>
    <s v="Curl Enhancing, Shine, Frizz Control"/>
    <n v="5241.05"/>
    <n v="5241.05"/>
    <n v="0"/>
    <n v="0"/>
    <n v="0"/>
    <n v="5241.05"/>
    <n v="0"/>
    <n v="0"/>
    <n v="0"/>
    <s v="Fragrance free, paraben free"/>
    <n v="5241.05"/>
    <n v="5241.05"/>
    <n v="0"/>
    <n v="0"/>
    <n v="0"/>
    <n v="0"/>
    <n v="0"/>
    <n v="0"/>
    <n v="0"/>
    <s v="Cocamidopropyl Betaine, Aqua, castor,"/>
    <n v="5241.05"/>
    <n v="0"/>
    <n v="0"/>
    <n v="0"/>
    <n v="0"/>
    <n v="0"/>
    <n v="0"/>
    <n v="0"/>
    <n v="0"/>
  </r>
  <r>
    <s v="AE"/>
    <s v="Hair Mousses"/>
    <x v="17"/>
    <s v="www.amazon.ae/dp/B00JQNCIYI"/>
    <s v="B00JQNCIYI"/>
    <s v="KERASTASE  Mousse  Bouffante  Hair   Mousse  | Volumizing and Bodying Styling Product | Strong Hold | Heat Protectant | With Vitamins | For All  Hair  Types | 150ml"/>
    <n v="24"/>
    <n v="4980.5200000000004"/>
    <n v="6.6680253023265624E-3"/>
    <s v="Yes"/>
    <s v="200 to 250"/>
    <n v="204.61"/>
    <s v="200 to 250"/>
    <n v="212.93"/>
    <s v="2% to 4%"/>
    <n v="3.907387404311273E-2"/>
    <n v="150"/>
    <s v="ml"/>
    <s v="1 to 2"/>
    <n v="1.3647954674462832"/>
    <s v="0.3 to 0.4"/>
    <n v="0.3834787776672744"/>
    <s v="0.3 to 0.4"/>
    <n v="0.36849477621049648"/>
    <s v="4 to 6"/>
    <n v="5.0699999999999994"/>
    <s v="oz"/>
    <x v="1"/>
    <s v="Pack of 1"/>
    <s v="Thickening/Volumizing, Hold, Heat/UV Protection, Humidity Protection"/>
    <n v="0"/>
    <n v="0"/>
    <n v="4980.5200000000004"/>
    <n v="0"/>
    <n v="0"/>
    <n v="0"/>
    <n v="4980.5200000000004"/>
    <n v="4980.5200000000004"/>
    <n v="0"/>
    <s v="Fragrance free, paraben free"/>
    <n v="4980.5200000000004"/>
    <n v="4980.5200000000004"/>
    <n v="0"/>
    <n v="0"/>
    <n v="0"/>
    <n v="0"/>
    <n v="0"/>
    <n v="0"/>
    <n v="0"/>
    <s v="NA"/>
    <n v="0"/>
    <n v="0"/>
    <n v="0"/>
    <n v="0"/>
    <n v="0"/>
    <n v="0"/>
    <n v="0"/>
    <n v="0"/>
    <n v="0"/>
  </r>
  <r>
    <s v="AE"/>
    <s v="Hair Mousses"/>
    <x v="29"/>
    <s v="www.amazon.ae/dp/B00DHOROQ4"/>
    <s v="B00DHOROQ4"/>
    <s v="Oribe Grandiose Hair Plumping Mousse, 5.8 Ounce Oribe Grandiose Hair Plumping Mousse, 5.8 Ounce"/>
    <n v="24"/>
    <n v="4963.76"/>
    <n v="6.64558666056486E-3"/>
    <s v="Yes"/>
    <s v="200 to 250"/>
    <n v="206.26"/>
    <s v="200 to 250"/>
    <n v="209.7"/>
    <s v="0% to 2%"/>
    <n v="1.6404387219837852E-2"/>
    <n v="5.8"/>
    <s v="oz"/>
    <s v="1 to 2"/>
    <n v="1.2026401408697072"/>
    <s v="0.3 to 0.4"/>
    <n v="0.33012839200960897"/>
    <s v="0.3 to 0.4"/>
    <n v="0.32471283803482098"/>
    <s v="4 to 6"/>
    <n v="5.8"/>
    <s v="oz"/>
    <x v="1"/>
    <s v="Pack of 1"/>
    <s v="Softness"/>
    <n v="0"/>
    <n v="0"/>
    <n v="0"/>
    <n v="4963.76"/>
    <n v="0"/>
    <n v="0"/>
    <n v="0"/>
    <n v="0"/>
    <n v="0"/>
    <s v="NA"/>
    <n v="0"/>
    <n v="0"/>
    <n v="0"/>
    <n v="4963.76"/>
    <n v="0"/>
    <n v="0"/>
    <n v="0"/>
    <n v="0"/>
    <n v="0"/>
    <s v="Aqua, Panthenol, Castor, Ethylhexylglycerin, Glycerin, Stearyl Alcohol, Citric Acid"/>
    <n v="4963.76"/>
    <n v="4963.76"/>
    <n v="0"/>
    <n v="4963.76"/>
    <n v="0"/>
    <n v="0"/>
    <n v="0"/>
    <n v="0"/>
    <n v="0"/>
  </r>
  <r>
    <s v="AE"/>
    <s v="Hair Mousses"/>
    <x v="21"/>
    <s v="www.amazon.ae/dp/B00LAXO5VG"/>
    <s v="B00LAXO5VG"/>
    <s v="OGX Renewing + Argan Oil of Morocco Voluminous Mousse, 8 Ounce"/>
    <n v="28"/>
    <n v="4757.5"/>
    <n v="6.3694414189318822E-3"/>
    <s v="Yes"/>
    <s v="200 to 250"/>
    <n v="203.02"/>
    <s v="200 to 250"/>
    <n v="236.57"/>
    <s v="10% to 15%"/>
    <n v="0.14181848924208473"/>
    <n v="8"/>
    <s v="oz"/>
    <s v="0.75 to 1"/>
    <n v="0.85821778829895168"/>
    <s v="0.2 to 0.3"/>
    <n v="0.27001141359485969"/>
    <s v="0.2 to 0.3"/>
    <n v="0.23171880284071697"/>
    <s v="6 to 8"/>
    <n v="8"/>
    <s v="oz"/>
    <x v="0"/>
    <s v="Pack of 1"/>
    <s v="Thickening/Volumizing, Hold, Frizz Control,"/>
    <n v="4757.5"/>
    <n v="0"/>
    <n v="4757.5"/>
    <n v="0"/>
    <n v="0"/>
    <n v="0"/>
    <n v="4757.5"/>
    <n v="0"/>
    <n v="0"/>
    <s v="Dairy Free"/>
    <n v="0"/>
    <n v="0"/>
    <n v="0"/>
    <n v="0"/>
    <n v="0"/>
    <n v="0"/>
    <n v="0"/>
    <n v="0"/>
    <n v="0"/>
    <s v="Oat, Almond, Acvocado, Argan"/>
    <n v="0"/>
    <n v="0"/>
    <n v="0"/>
    <n v="0"/>
    <n v="0"/>
    <n v="0"/>
    <n v="0"/>
    <n v="0"/>
    <n v="0"/>
  </r>
  <r>
    <s v="AE"/>
    <s v="Hair Mousses"/>
    <x v="11"/>
    <s v="www.amazon.ae/dp/B01BYKU536"/>
    <s v="B01BYKU536"/>
    <s v="Schwarzkopf Got2b Twisted Curling Mousse - 250ml Schwarzkopf Got2b Twisted Curling Mousse - 250ml"/>
    <n v="114"/>
    <n v="4709.6400000000003"/>
    <n v="6.3053654407269266E-3"/>
    <s v="Yes"/>
    <s v="40 to 50"/>
    <n v="44.73"/>
    <s v="50 to 75"/>
    <n v="57.63"/>
    <s v="20% to 25%"/>
    <n v="0.22384174908901622"/>
    <n v="250"/>
    <s v="ml"/>
    <s v="0.1 to 0.2"/>
    <n v="0.17901559432737083"/>
    <s v="0.05 to 0.1"/>
    <n v="6.227365413130613E-2"/>
    <s v="0 to 0.05"/>
    <n v="4.8334210468390128E-2"/>
    <s v="8 to 10"/>
    <n v="8.4499999999999993"/>
    <s v="oz"/>
    <x v="0"/>
    <s v="Pack of 1"/>
    <s v="Curl Enhancing, Frizz Control, Heat/UV Protection"/>
    <n v="4709.6400000000003"/>
    <n v="0"/>
    <n v="0"/>
    <n v="0"/>
    <n v="0"/>
    <n v="4709.6400000000003"/>
    <n v="0"/>
    <n v="0"/>
    <n v="0"/>
    <s v="Fragrance free, Paraben free, Vegan"/>
    <n v="4709.6400000000003"/>
    <n v="4709.6400000000003"/>
    <n v="0"/>
    <n v="0"/>
    <n v="4709.6400000000003"/>
    <n v="0"/>
    <n v="0"/>
    <n v="0"/>
    <n v="0"/>
    <s v="NA"/>
    <n v="0"/>
    <n v="0"/>
    <n v="0"/>
    <n v="0"/>
    <n v="0"/>
    <n v="0"/>
    <n v="0"/>
    <n v="0"/>
    <n v="0"/>
  </r>
  <r>
    <s v="AE"/>
    <s v="Hair Mousses"/>
    <x v="15"/>
    <s v="www.amazon.ae/dp/B07RJ22872"/>
    <s v="B07RJ22872"/>
    <s v="Keune - Style Soft Mousse - Volumizing Mousse - 200ml"/>
    <n v="43"/>
    <n v="4705.3"/>
    <n v="6.2995549571203758E-3"/>
    <s v="Yes"/>
    <s v="75 to 100"/>
    <n v="99.63"/>
    <s v="100 to 150"/>
    <n v="144.93"/>
    <s v="30% to 40%"/>
    <n v="0.31256468640033125"/>
    <n v="200"/>
    <s v="ml"/>
    <s v="0.4 to 0.5"/>
    <n v="0.49841615422635682"/>
    <s v="0.1 to 0.2"/>
    <n v="0.19576003585914881"/>
    <s v="0.1 to 0.2"/>
    <n v="0.13457236164111636"/>
    <s v="6 to 8"/>
    <n v="6.76"/>
    <s v="oz"/>
    <x v="1"/>
    <s v="Pack of 1"/>
    <s v="Softness, Shine, Thickening/Volumizing"/>
    <n v="0"/>
    <n v="4705.3"/>
    <n v="4705.3"/>
    <n v="4705.3"/>
    <n v="0"/>
    <n v="0"/>
    <n v="0"/>
    <n v="0"/>
    <n v="0"/>
    <s v="Fragrance free, Paraben free, Vegan"/>
    <n v="4705.3"/>
    <n v="4705.3"/>
    <n v="0"/>
    <n v="0"/>
    <n v="4705.3"/>
    <n v="0"/>
    <n v="0"/>
    <n v="0"/>
    <n v="0"/>
    <s v="NA"/>
    <n v="0"/>
    <n v="0"/>
    <n v="0"/>
    <n v="0"/>
    <n v="0"/>
    <n v="0"/>
    <n v="0"/>
    <n v="0"/>
    <n v="0"/>
  </r>
  <r>
    <s v="AE"/>
    <s v="Hair Mousses"/>
    <x v="2"/>
    <s v="www.amazon.ae/dp/B0178H2LK4"/>
    <s v="B0178H2LK4"/>
    <s v="Cantu Wave Whip Curling Mousse with Shea Butter for Natural Hair, 8.4 oz (Packaging May Vary) Cantu Wave Whip Curling Mousse with Shea Butter for Natural Hair, 8.4 oz (Packaging May Vary)"/>
    <n v="165"/>
    <n v="4681.01"/>
    <n v="6.2670349924191975E-3"/>
    <s v="Yes"/>
    <s v="20 to 30"/>
    <n v="29.11"/>
    <s v="30 to 40"/>
    <n v="38.61"/>
    <s v="20% to 25%"/>
    <n v="0.24605024605024606"/>
    <n v="8.4"/>
    <s v="oz"/>
    <s v="0.1 to 0.2"/>
    <n v="0.11719567773000306"/>
    <s v="0 to 0.05"/>
    <n v="4.1969418812503025E-2"/>
    <s v="0 to 0.05"/>
    <n v="3.1642832987100827E-2"/>
    <s v="8 to 10"/>
    <n v="8.4"/>
    <s v="oz"/>
    <x v="1"/>
    <s v="Pack of 1"/>
    <s v="Curl Enhancing, Lightweight, Frizz Control,"/>
    <n v="4681.01"/>
    <n v="0"/>
    <n v="0"/>
    <n v="0"/>
    <n v="4681.01"/>
    <n v="4681.01"/>
    <n v="0"/>
    <n v="0"/>
    <n v="0"/>
    <s v="Silicone Free"/>
    <n v="0"/>
    <n v="0"/>
    <n v="0"/>
    <n v="0"/>
    <n v="0"/>
    <n v="0"/>
    <n v="4681.01"/>
    <n v="0"/>
    <n v="0"/>
    <s v="Shea butter, Cocamidopropyl Betaine, Water, Panthenol, Cetrimonium Chloride"/>
    <n v="4681.01"/>
    <n v="0"/>
    <n v="0"/>
    <n v="0"/>
    <n v="0"/>
    <n v="0"/>
    <n v="4681.01"/>
    <n v="0"/>
    <n v="4681.01"/>
  </r>
  <r>
    <s v="AE"/>
    <s v="Hair Mousses"/>
    <x v="30"/>
    <s v="www.amazon.ae/dp/B07H3GBS31"/>
    <s v="B07H3GBS31"/>
    <s v="amika plus size perfect body mousse amika plus size perfect body mousse"/>
    <n v="29"/>
    <n v="4565.66"/>
    <n v="6.1126019776690564E-3"/>
    <s v="Yes"/>
    <s v="150 to 200"/>
    <n v="154.86000000000001"/>
    <s v="150 to 200"/>
    <n v="158.21"/>
    <s v="2% to 4%"/>
    <n v="2.1174388471019493E-2"/>
    <n v="8.5"/>
    <s v="fl oz"/>
    <s v="0.5 to 0.75"/>
    <n v="0.59242812132266875"/>
    <s v="0.1 to 0.2"/>
    <n v="0.16341582287294357"/>
    <s v="0.1 to 0.2"/>
    <n v="0.15995559275712057"/>
    <s v="8 to 10"/>
    <n v="8.84"/>
    <s v="oz"/>
    <x v="1"/>
    <s v="Pack of 1"/>
    <s v="Lightweight, Hold, Thickening/Volumizing,"/>
    <n v="0"/>
    <n v="0"/>
    <n v="4565.66"/>
    <n v="0"/>
    <n v="4565.66"/>
    <n v="0"/>
    <n v="4565.66"/>
    <n v="0"/>
    <n v="0"/>
    <s v="Gluten free, fragrance free, FormalDehyde Free, Oxybenzone Free, Triclosan Free, Triclocarban Free, Aluminium Free, Talc Free, Sulphates free, Paraben free, Phthalate Free, Mineral Oil free, Artificial Colorant Free, vegetarian, Cruelty Free"/>
    <n v="4565.66"/>
    <n v="4565.66"/>
    <n v="4565.66"/>
    <n v="0"/>
    <n v="0"/>
    <n v="0"/>
    <n v="0"/>
    <n v="4565.66"/>
    <n v="4565.66"/>
    <s v="Antioxidants, fatty acids, Water, Castor"/>
    <n v="4565.66"/>
    <n v="0"/>
    <n v="0"/>
    <n v="0"/>
    <n v="0"/>
    <n v="0"/>
    <n v="0"/>
    <n v="0"/>
    <n v="0"/>
  </r>
  <r>
    <s v="AE"/>
    <s v="Hair Mousses"/>
    <x v="26"/>
    <s v="www.amazon.ae/dp/B01CTBEIRS"/>
    <s v="B01CTBEIRS"/>
    <s v="SheaMoisture  Curly   Hair  Products, Coconut &amp; Hibiscus Curl  Mousse , Frizz Free  Hair  with Silk Protein &amp; Neem Oil, Pack of 2-7.5 Oz Each"/>
    <n v="43"/>
    <n v="4526.67"/>
    <n v="6.0604013426876265E-3"/>
    <s v="Yes"/>
    <s v="100 to 150"/>
    <n v="102.08"/>
    <s v="100 to 150"/>
    <n v="102.27"/>
    <s v="0% to 2%"/>
    <n v="1.8578273198396179E-3"/>
    <n v="15"/>
    <s v="oz"/>
    <s v="0.2 to 0.3"/>
    <n v="0.23014316311577049"/>
    <s v="0.05 to 0.1"/>
    <n v="6.2254311802502536E-2"/>
    <s v="0.05 to 0.1"/>
    <n v="6.2138654041258033E-2"/>
    <s v="10 to 15"/>
    <n v="15"/>
    <s v="oz"/>
    <x v="1"/>
    <s v="Pack of 2"/>
    <s v="Breakage Protection, No Residue, Smoothness, Detangles, Frizz Control, Shine, Moisturization / Hydration, Curl Enhancing"/>
    <n v="4526.67"/>
    <n v="4526.67"/>
    <n v="0"/>
    <n v="0"/>
    <n v="0"/>
    <n v="4526.67"/>
    <n v="0"/>
    <n v="0"/>
    <n v="4526.67"/>
    <s v="Sulphates free, Paraben free, Phthalate Free, Mineral Oil free, Silicone Free, Mineral Oil free, Petrolatum free"/>
    <n v="4526.67"/>
    <n v="0"/>
    <n v="4526.67"/>
    <n v="0"/>
    <n v="0"/>
    <n v="0"/>
    <n v="4526.67"/>
    <n v="4526.67"/>
    <n v="0"/>
    <s v="Coconut, Hibiscus, Neem, Silk,"/>
    <n v="0"/>
    <n v="0"/>
    <n v="4526.67"/>
    <n v="0"/>
    <n v="0"/>
    <n v="0"/>
    <n v="0"/>
    <n v="4526.67"/>
    <n v="0"/>
  </r>
  <r>
    <s v="AE"/>
    <s v="Hair Mousses"/>
    <x v="31"/>
    <s v="www.amazon.ae/dp/B08TB9NSHQ"/>
    <s v="B08TB9NSHQ"/>
    <s v="Mielle Pomegranate &amp; Honey Curl Defining  Mousse  w/hold"/>
    <n v="68"/>
    <n v="4494.62"/>
    <n v="6.0174921261922469E-3"/>
    <s v="Yes"/>
    <s v="50 to 75"/>
    <n v="68.239999999999995"/>
    <s v="50 to 75"/>
    <n v="74.87"/>
    <s v="8% to 10%"/>
    <n v="8.8553492720716026E-2"/>
    <n v="7.5"/>
    <s v="fl oz"/>
    <s v="0.2 to 0.3"/>
    <n v="0.29586465839424914"/>
    <s v="0.05 to 0.1"/>
    <n v="8.7644702271012731E-2"/>
    <s v="0.05 to 0.1"/>
    <n v="7.9883457766447272E-2"/>
    <s v="6 to 8"/>
    <n v="7.8000000000000007"/>
    <s v="oz"/>
    <x v="1"/>
    <s v="Pack of 1"/>
    <s v="Hold, Curl Enhancing, Moisturization / Hydration"/>
    <n v="0"/>
    <n v="0"/>
    <n v="0"/>
    <n v="0"/>
    <n v="0"/>
    <n v="4494.62"/>
    <n v="4494.62"/>
    <n v="0"/>
    <n v="4494.62"/>
    <s v="Dye Free"/>
    <n v="0"/>
    <n v="0"/>
    <n v="0"/>
    <n v="0"/>
    <n v="0"/>
    <n v="0"/>
    <n v="0"/>
    <n v="0"/>
    <n v="0"/>
    <s v="Pomegranate, Honey, Apple, Aloe Vera, Shea Butter, Jojoba, Ethylhexylglycerin, Water, Panthenol, Citric Acid"/>
    <n v="4494.62"/>
    <n v="4494.62"/>
    <n v="0"/>
    <n v="4494.62"/>
    <n v="0"/>
    <n v="0"/>
    <n v="0"/>
    <n v="0"/>
    <n v="4494.62"/>
  </r>
  <r>
    <s v="AE"/>
    <s v="Hair Mousses"/>
    <x v="22"/>
    <s v="www.amazon.ae/dp/B07YBF3T59"/>
    <s v="B07YBF3T59"/>
    <s v="Lâ€™OrÃ©al Professionnel Tecni Art Spiral Queen Nourishing Mousse 200ml"/>
    <n v="57"/>
    <n v="4026.53"/>
    <n v="5.3908033539825104E-3"/>
    <s v="Yes"/>
    <s v="50 to 75"/>
    <n v="69.47"/>
    <s v="50 to 75"/>
    <n v="72.3"/>
    <s v="2% to 4%"/>
    <n v="3.9142461964038706E-2"/>
    <n v="200"/>
    <s v="ml"/>
    <s v="0.3 to 0.4"/>
    <n v="0.34753558400185697"/>
    <s v="0.05 to 0.1"/>
    <n v="9.765714891752196E-2"/>
    <s v="0.05 to 0.1"/>
    <n v="9.3834607680501392E-2"/>
    <s v="6 to 8"/>
    <n v="6.76"/>
    <s v="oz"/>
    <x v="1"/>
    <s v="Pack of 1"/>
    <s v="Nourishment, No Residue, Shine"/>
    <n v="0"/>
    <n v="4026.53"/>
    <n v="0"/>
    <n v="0"/>
    <n v="0"/>
    <n v="0"/>
    <n v="0"/>
    <n v="0"/>
    <n v="0"/>
    <s v="Paraben free, fragrance free"/>
    <n v="4026.53"/>
    <n v="4026.53"/>
    <n v="0"/>
    <n v="0"/>
    <n v="0"/>
    <n v="0"/>
    <n v="0"/>
    <n v="0"/>
    <n v="0"/>
    <s v="NA"/>
    <n v="0"/>
    <n v="0"/>
    <n v="0"/>
    <n v="0"/>
    <n v="0"/>
    <n v="0"/>
    <n v="0"/>
    <n v="0"/>
    <n v="0"/>
  </r>
  <r>
    <s v="AE"/>
    <s v="Hair Mousses"/>
    <x v="32"/>
    <s v="www.amazon.ae/dp/B07N6QS4BF"/>
    <s v="B07N6QS4BF"/>
    <s v="Black  Mousse  Ultra Strong 400 ml"/>
    <n v="95"/>
    <n v="3853.83"/>
    <n v="5.1595889487172373E-3"/>
    <s v="Yes"/>
    <s v="40 to 50"/>
    <n v="43.24"/>
    <s v="40 to 50"/>
    <n v="44.54"/>
    <s v="2% to 4%"/>
    <n v="2.9187247418051128E-2"/>
    <n v="400"/>
    <s v="ml"/>
    <s v="0.1 to 0.2"/>
    <n v="0.10815775624183314"/>
    <s v="0 to 0.05"/>
    <n v="3.0080563020653029E-2"/>
    <s v="0 to 0.05"/>
    <n v="2.9202594185294951E-2"/>
    <s v="10 to 15"/>
    <n v="13.52"/>
    <s v="oz"/>
    <x v="1"/>
    <s v="Pack of 1"/>
    <s v="Humidity Protection"/>
    <n v="0"/>
    <n v="0"/>
    <n v="0"/>
    <n v="0"/>
    <n v="0"/>
    <n v="0"/>
    <n v="0"/>
    <n v="3853.83"/>
    <n v="0"/>
    <s v="Paraben free, fragrance free"/>
    <n v="3853.83"/>
    <n v="3853.83"/>
    <n v="0"/>
    <n v="0"/>
    <n v="0"/>
    <n v="0"/>
    <n v="0"/>
    <n v="0"/>
    <n v="0"/>
    <s v="NA"/>
    <n v="0"/>
    <n v="0"/>
    <n v="0"/>
    <n v="0"/>
    <n v="0"/>
    <n v="0"/>
    <n v="0"/>
    <n v="0"/>
    <n v="0"/>
  </r>
  <r>
    <s v="AE"/>
    <s v="Hair Mousses"/>
    <x v="33"/>
    <s v="www.amazon.ae/dp/B0051D9DWC"/>
    <s v="B0051D9DWC"/>
    <s v="NIVEA Volume  Mousse   Hair  Care, 150 g"/>
    <n v="121"/>
    <n v="3736.78"/>
    <n v="5.0028799380843463E-3"/>
    <s v="Yes"/>
    <s v="30 to 40"/>
    <n v="31.93"/>
    <s v="30 to 40"/>
    <n v="34.89"/>
    <s v="8% to 10%"/>
    <n v="8.4838062482086585E-2"/>
    <n v="150"/>
    <s v="gm"/>
    <e v="#N/A"/>
    <e v="#N/A"/>
    <e v="#N/A"/>
    <e v="#N/A"/>
    <e v="#N/A"/>
    <e v="#N/A"/>
    <e v="#N/A"/>
    <e v="#N/A"/>
    <s v="oz"/>
    <x v="3"/>
    <s v="NA"/>
    <s v="NA"/>
    <n v="0"/>
    <n v="0"/>
    <n v="0"/>
    <n v="0"/>
    <n v="0"/>
    <n v="0"/>
    <n v="0"/>
    <n v="0"/>
    <n v="0"/>
    <s v="NA"/>
    <n v="0"/>
    <n v="0"/>
    <n v="0"/>
    <n v="3736.78"/>
    <n v="0"/>
    <n v="0"/>
    <n v="0"/>
    <n v="0"/>
    <n v="0"/>
    <s v="NA"/>
    <n v="0"/>
    <n v="0"/>
    <n v="0"/>
    <n v="0"/>
    <n v="0"/>
    <n v="0"/>
    <n v="0"/>
    <n v="0"/>
    <n v="0"/>
  </r>
  <r>
    <s v="AE"/>
    <s v="Hair Mousses"/>
    <x v="11"/>
    <s v="www.amazon.ae/dp/B07DLYGHF5"/>
    <s v="B07DLYGHF5"/>
    <s v="Schwarzkopf Osis Fab Foam Classic Hold Mousse, Medium Control - 200ml Schwarzkopf Osis Fab Foam Classic Hold Mousse, Medium Control - 200ml"/>
    <n v="37"/>
    <n v="3557.73"/>
    <n v="4.7631640187864475E-3"/>
    <s v="Yes"/>
    <s v="75 to 100"/>
    <n v="97.69"/>
    <s v="100 to 150"/>
    <n v="103.06"/>
    <s v="4% to 6%"/>
    <n v="5.210556957112366E-2"/>
    <n v="200"/>
    <s v="ml"/>
    <s v="0.4 to 0.5"/>
    <n v="0.48871097165886579"/>
    <s v="0.1 to 0.2"/>
    <n v="0.13920533564923671"/>
    <s v="0.1 to 0.2"/>
    <n v="0.13195196234789378"/>
    <s v="6 to 8"/>
    <n v="6.76"/>
    <s v="oz"/>
    <x v="0"/>
    <s v="Pack of 1"/>
    <s v="NA"/>
    <n v="0"/>
    <n v="0"/>
    <n v="0"/>
    <n v="0"/>
    <n v="0"/>
    <n v="0"/>
    <n v="0"/>
    <n v="0"/>
    <n v="0"/>
    <s v="Paraben free, fragrance free"/>
    <n v="3557.73"/>
    <n v="3557.73"/>
    <n v="0"/>
    <n v="0"/>
    <n v="0"/>
    <n v="0"/>
    <n v="0"/>
    <n v="0"/>
    <n v="0"/>
    <s v="NA"/>
    <n v="0"/>
    <n v="0"/>
    <n v="0"/>
    <n v="0"/>
    <n v="0"/>
    <n v="0"/>
    <n v="0"/>
    <n v="0"/>
    <n v="0"/>
  </r>
  <r>
    <s v="AE"/>
    <s v="Hair Mousses"/>
    <x v="10"/>
    <s v="www.amazon.ae/dp/B099P7RKBV"/>
    <s v="B099P7RKBV"/>
    <s v="John Frieda Frizz Ease Curly Hair Reviver Mousse Enhances Curls, a Soft Flexible Hold for Curly or Frizzy Hair, Alcohol-Free, 7.2 oz (Pack of 2)"/>
    <n v="28"/>
    <n v="3321.01"/>
    <n v="4.4462382862190163E-3"/>
    <s v="Yes"/>
    <s v="100 to 150"/>
    <n v="121.72"/>
    <s v="100 to 150"/>
    <n v="129.85"/>
    <s v="6% to 8%"/>
    <n v="6.2610704659222152E-2"/>
    <n v="14.4"/>
    <s v="oz"/>
    <s v="0.2 to 0.3"/>
    <n v="0.285856536279262"/>
    <s v="0.05 to 0.1"/>
    <n v="8.2336405140344945E-2"/>
    <s v="0.05 to 0.1"/>
    <n v="7.7181264795400745E-2"/>
    <s v="10 to 15"/>
    <n v="14.4"/>
    <s v="oz"/>
    <x v="0"/>
    <s v="Pack of 2"/>
    <s v="Hold, Curl Enhancing, Frizz Control, Moisturization / Hydration, Shine"/>
    <n v="3321.01"/>
    <n v="3321.01"/>
    <n v="0"/>
    <n v="0"/>
    <n v="0"/>
    <n v="3321.01"/>
    <n v="3321.01"/>
    <n v="0"/>
    <n v="3321.01"/>
    <s v="Alcohol free, fragrance free"/>
    <n v="0"/>
    <n v="3321.01"/>
    <n v="0"/>
    <n v="0"/>
    <n v="0"/>
    <n v="3321.01"/>
    <n v="0"/>
    <n v="0"/>
    <n v="0"/>
    <s v="Ethylhexylglycerin, Water"/>
    <n v="3321.01"/>
    <n v="0"/>
    <n v="0"/>
    <n v="3321.01"/>
    <n v="0"/>
    <n v="0"/>
    <n v="0"/>
    <n v="0"/>
    <n v="0"/>
  </r>
  <r>
    <s v="AE"/>
    <s v="Hair Mousses"/>
    <x v="34"/>
    <s v="www.amazon.ae/dp/B001W9QIZY"/>
    <s v="B001W9QIZY"/>
    <s v="Volume  Mousse  200ml"/>
    <n v="28"/>
    <n v="3018.7"/>
    <n v="4.0414992772106507E-3"/>
    <s v="Yes"/>
    <s v="100 to 150"/>
    <n v="110.59"/>
    <s v="100 to 150"/>
    <n v="113.07"/>
    <s v="2% to 4%"/>
    <n v="2.1933315645175467E-2"/>
    <n v="200"/>
    <s v="ml"/>
    <s v="0.5 to 0.75"/>
    <n v="0.55324543306125473"/>
    <s v="0.1 to 0.2"/>
    <n v="0.15272605571375114"/>
    <s v="0.1 to 0.2"/>
    <n v="0.1493762669265388"/>
    <s v="6 to 8"/>
    <n v="6.76"/>
    <s v="oz"/>
    <x v="0"/>
    <s v="Pack of 1"/>
    <s v="Thickening/Volumizing"/>
    <n v="0"/>
    <n v="0"/>
    <n v="3018.7"/>
    <n v="0"/>
    <n v="0"/>
    <n v="0"/>
    <n v="0"/>
    <n v="0"/>
    <n v="0"/>
    <s v="Fragrance free"/>
    <n v="0"/>
    <n v="3018.7"/>
    <n v="0"/>
    <n v="0"/>
    <n v="0"/>
    <n v="0"/>
    <n v="0"/>
    <n v="0"/>
    <n v="0"/>
    <s v="Aqua, Triethanolamine,"/>
    <n v="3018.7"/>
    <n v="0"/>
    <n v="0"/>
    <n v="0"/>
    <n v="0"/>
    <n v="0"/>
    <n v="0"/>
    <n v="0"/>
    <n v="0"/>
  </r>
  <r>
    <s v="AE"/>
    <s v="Hair Mousses"/>
    <x v="35"/>
    <s v="www.amazon.ae/dp/B00147QL8S"/>
    <s v="B00147QL8S"/>
    <s v="Kenra Volume Mousse Extra 17 | Firm Hold Mousse | All Hair Types Kenra Volume Mousse Extra 17 | Firm Hold Mousse | All Hair Types"/>
    <n v="27"/>
    <n v="2858.66"/>
    <n v="3.8272343471663296E-3"/>
    <s v="Yes"/>
    <s v="100 to 150"/>
    <n v="105.54"/>
    <s v="100 to 150"/>
    <n v="110.36"/>
    <s v="4% to 6%"/>
    <n v="4.3675244653860031E-2"/>
    <n v="8"/>
    <s v="oz"/>
    <s v="0.4 to 0.5"/>
    <n v="0.44614474129184989"/>
    <s v="0.1 to 0.2"/>
    <n v="0.12596043287115322"/>
    <s v="0.1 to 0.2"/>
    <n v="0.12045908014879948"/>
    <s v="6 to 8"/>
    <n v="8"/>
    <s v="oz"/>
    <x v="0"/>
    <s v="Pack of 1"/>
    <s v="Thickening/Volumizing, Humidity Protection, Shine, Lightweight"/>
    <n v="0"/>
    <n v="2858.66"/>
    <n v="2858.66"/>
    <n v="0"/>
    <n v="2858.66"/>
    <n v="0"/>
    <n v="0"/>
    <n v="2858.66"/>
    <n v="0"/>
    <s v="Silicone Free, Fragrance Free, Alcohol Free"/>
    <n v="0"/>
    <n v="2858.66"/>
    <n v="0"/>
    <n v="0"/>
    <n v="0"/>
    <n v="2858.66"/>
    <n v="2858.66"/>
    <n v="0"/>
    <n v="0"/>
    <s v="Cocamidopropyl Betaine, Aqua"/>
    <n v="2858.66"/>
    <n v="0"/>
    <n v="0"/>
    <n v="0"/>
    <n v="0"/>
    <n v="0"/>
    <n v="0"/>
    <n v="0"/>
    <n v="0"/>
  </r>
  <r>
    <s v="AE"/>
    <s v="Hair Mousses"/>
    <x v="36"/>
    <s v="www.amazon.ae/dp/B004C4BUGI"/>
    <s v="B004C4BUGI"/>
    <s v="Agadir Argan Oil Volumizing Styling Mousse 8.5 Oz Agadir Argan Oil Volumizing Styling Mousse 8.5 Oz"/>
    <n v="43"/>
    <n v="2786.6"/>
    <n v="3.7307588981598701E-3"/>
    <s v="Yes"/>
    <s v="50 to 75"/>
    <n v="65.150000000000006"/>
    <s v="50 to 75"/>
    <n v="68.650000000000006"/>
    <s v="4% to 6%"/>
    <n v="5.0983248361252724E-2"/>
    <n v="8.5"/>
    <s v="oz"/>
    <s v="0.2 to 0.3"/>
    <n v="0.25920547454693749"/>
    <s v="0.05 to 0.1"/>
    <n v="7.3745250552030087E-2"/>
    <s v="0.05 to 0.1"/>
    <n v="6.9985478127673126E-2"/>
    <s v="8 to 10"/>
    <n v="8.5"/>
    <s v="oz"/>
    <x v="0"/>
    <s v="Pack of 1"/>
    <s v="Thickening/Volumizing, Humidity Protection, Shine, Moisturization / Hydration, Smoothness, Detangles"/>
    <n v="0"/>
    <n v="2786.6"/>
    <n v="2786.6"/>
    <n v="0"/>
    <n v="0"/>
    <n v="0"/>
    <n v="0"/>
    <n v="2786.6"/>
    <n v="2786.6"/>
    <s v="Alcohol free, fragrance free, sulphate free, paraben free, salt free"/>
    <n v="2786.6"/>
    <n v="2786.6"/>
    <n v="2786.6"/>
    <n v="0"/>
    <n v="0"/>
    <n v="2786.6"/>
    <n v="0"/>
    <n v="0"/>
    <n v="0"/>
    <s v="Argan"/>
    <n v="0"/>
    <n v="0"/>
    <n v="0"/>
    <n v="0"/>
    <n v="0"/>
    <n v="0"/>
    <n v="0"/>
    <n v="0"/>
    <n v="0"/>
  </r>
  <r>
    <s v="AE"/>
    <s v="Hair Mousses"/>
    <x v="37"/>
    <s v="www.amazon.ae/dp/B0007CXWXI"/>
    <s v="B0007CXWXI"/>
    <s v="Aveda Phomollient Styling Foam (200Ml) [Personal Care]"/>
    <n v="25"/>
    <n v="2711.77"/>
    <n v="3.6305749146856351E-3"/>
    <s v="Yes"/>
    <s v="100 to 150"/>
    <n v="114.49"/>
    <s v="100 to 150"/>
    <n v="121.08"/>
    <s v="4% to 6%"/>
    <n v="5.4426825239511097E-2"/>
    <n v="200"/>
    <s v="ml"/>
    <s v="0.5 to 0.75"/>
    <n v="0.57275585162476761"/>
    <s v="0.1 to 0.2"/>
    <n v="0.16354533320793305"/>
    <s v="0.1 to 0.2"/>
    <n v="0.15464407993868726"/>
    <s v="6 to 8"/>
    <n v="6.76"/>
    <s v="oz"/>
    <x v="1"/>
    <s v="Pack of 1"/>
    <s v="Shine, Thickening/Volumizing, Lightweight, Hold"/>
    <n v="0"/>
    <n v="2711.77"/>
    <n v="2711.77"/>
    <n v="0"/>
    <n v="2711.77"/>
    <n v="0"/>
    <n v="2711.77"/>
    <n v="0"/>
    <n v="0"/>
    <s v="Cruelty Free"/>
    <n v="0"/>
    <n v="0"/>
    <n v="0"/>
    <n v="0"/>
    <n v="0"/>
    <n v="0"/>
    <n v="0"/>
    <n v="0"/>
    <n v="2711.77"/>
    <s v="Honey, Aqua, Glycerin, Tocopherol, Soyabean, Citric Acid"/>
    <n v="2711.77"/>
    <n v="2711.77"/>
    <n v="0"/>
    <n v="2711.77"/>
    <n v="0"/>
    <n v="0"/>
    <n v="0"/>
    <n v="0"/>
    <n v="0"/>
  </r>
  <r>
    <s v="AE"/>
    <s v="Hair Mousses"/>
    <x v="38"/>
    <s v="www.amazon.ae/dp/B0009VS7O6"/>
    <s v="B0009VS7O6"/>
    <s v="Fantasia Liquid Mousse Spritz Super Hold, 12 Fl Oz"/>
    <n v="35"/>
    <n v="2624.88"/>
    <n v="3.5142447486549489E-3"/>
    <s v="Yes"/>
    <s v="75 to 100"/>
    <n v="77.650000000000006"/>
    <s v="100 to 150"/>
    <n v="108.61"/>
    <s v="25% to 30%"/>
    <n v="0.28505662462020065"/>
    <n v="12"/>
    <s v="fl oz"/>
    <s v="0.2 to 0.3"/>
    <n v="0.2104144446467747"/>
    <s v="0.05 to 0.1"/>
    <n v="7.9463496006867668E-2"/>
    <s v="0.05 to 0.1"/>
    <n v="5.6811900054629175E-2"/>
    <s v="10 to 15"/>
    <n v="12.48"/>
    <s v="oz"/>
    <x v="0"/>
    <s v="Pack of 1"/>
    <s v="Hold, Fast Drying, Flake Control, Frizz Control, Humidity Protection"/>
    <n v="2624.88"/>
    <n v="0"/>
    <n v="0"/>
    <n v="0"/>
    <n v="0"/>
    <n v="0"/>
    <n v="2624.88"/>
    <n v="2624.88"/>
    <n v="0"/>
    <s v="Fragrance free"/>
    <n v="0"/>
    <n v="2624.88"/>
    <n v="0"/>
    <n v="0"/>
    <n v="0"/>
    <n v="0"/>
    <n v="0"/>
    <n v="0"/>
    <n v="0"/>
    <s v="NA"/>
    <n v="0"/>
    <n v="0"/>
    <n v="0"/>
    <n v="0"/>
    <n v="0"/>
    <n v="0"/>
    <n v="0"/>
    <n v="0"/>
    <n v="0"/>
  </r>
  <r>
    <s v="AE"/>
    <s v="Hair Mousses"/>
    <x v="29"/>
    <s v="www.amazon.ae/dp/B00DHONW8I"/>
    <s v="B00DHONW8I"/>
    <s v="Oribe Curl Shaping Mousse , 5.7 Fl Oz (Pack of 1) Oribe Curl Shaping Mousse , 5.7 Fl Oz (Pack of 1)"/>
    <n v="13"/>
    <n v="2616"/>
    <n v="3.5023560172203474E-3"/>
    <s v="Yes"/>
    <s v="200 to 250"/>
    <n v="206.52"/>
    <s v="200 to 250"/>
    <n v="212.25"/>
    <s v="2% to 4%"/>
    <n v="2.6996466431095358E-2"/>
    <n v="5.7"/>
    <s v="fl oz"/>
    <s v="1 to 2"/>
    <n v="1.178155450800201"/>
    <s v="0.3 to 0.4"/>
    <n v="0.32692786895570652"/>
    <s v="0.3 to 0.4"/>
    <n v="0.31810197171605431"/>
    <s v="4 to 6"/>
    <n v="5.9280000000000008"/>
    <s v="oz"/>
    <x v="0"/>
    <s v="Pack of 1"/>
    <s v="Shine, Moisture Lock, Moisturization / Hydration, Frizz Cotnrol"/>
    <n v="2616"/>
    <n v="2616"/>
    <n v="0"/>
    <n v="0"/>
    <n v="0"/>
    <n v="0"/>
    <n v="0"/>
    <n v="0"/>
    <n v="2616"/>
    <s v="NA"/>
    <n v="0"/>
    <n v="0"/>
    <n v="0"/>
    <n v="2616"/>
    <n v="0"/>
    <n v="0"/>
    <n v="0"/>
    <n v="0"/>
    <n v="0"/>
    <s v="NA"/>
    <n v="0"/>
    <n v="0"/>
    <n v="0"/>
    <n v="0"/>
    <n v="0"/>
    <n v="0"/>
    <n v="0"/>
    <n v="0"/>
    <n v="0"/>
  </r>
  <r>
    <s v="AE"/>
    <s v="Hair Mousses"/>
    <x v="39"/>
    <s v="www.amazon.ae/dp/B08J4GB7YG"/>
    <s v="B08J4GB7YG"/>
    <s v="The Doux Mousse Define Texture Foam 7 Oz. The Doux Mousse Define Texture Foam 7 Oz."/>
    <n v="27"/>
    <n v="2610.34"/>
    <n v="3.494778289751897E-3"/>
    <s v="Yes"/>
    <s v="100 to 150"/>
    <n v="105.37"/>
    <s v="100 to 150"/>
    <n v="107.84"/>
    <s v="2% to 4%"/>
    <n v="2.2904302670623135E-2"/>
    <n v="7"/>
    <s v="oz"/>
    <s v="0.5 to 0.75"/>
    <n v="0.50905840861877383"/>
    <s v="0.1 to 0.2"/>
    <n v="0.14066766510459444"/>
    <s v="0.1 to 0.2"/>
    <n v="0.13744577032706895"/>
    <s v="6 to 8"/>
    <n v="7"/>
    <s v="oz"/>
    <x v="1"/>
    <s v="Pack of 1"/>
    <s v="Shine, Moisture, Thickening/Volumizing, Flake Control"/>
    <n v="0"/>
    <n v="2610.34"/>
    <n v="2610.34"/>
    <n v="0"/>
    <n v="0"/>
    <n v="0"/>
    <n v="0"/>
    <n v="0"/>
    <n v="2610.34"/>
    <s v="Silicone Free"/>
    <n v="0"/>
    <n v="0"/>
    <n v="0"/>
    <n v="0"/>
    <n v="0"/>
    <n v="0"/>
    <n v="2610.34"/>
    <n v="0"/>
    <n v="0"/>
    <s v="Silk"/>
    <n v="0"/>
    <n v="0"/>
    <n v="0"/>
    <n v="0"/>
    <n v="0"/>
    <n v="0"/>
    <n v="0"/>
    <n v="0"/>
    <n v="0"/>
  </r>
  <r>
    <s v="AE"/>
    <s v="Hair Mousses"/>
    <x v="29"/>
    <s v="www.amazon.ae/dp/B00J9PYDZ0"/>
    <s v="B00J9PYDZ0"/>
    <s v="Oribe Grandiose Hair Plumping  Mousse , 2.5 oz"/>
    <n v="20"/>
    <n v="2551.87"/>
    <n v="3.4164974195963638E-3"/>
    <s v="Yes"/>
    <s v="100 to 150"/>
    <n v="129.9"/>
    <s v="100 to 150"/>
    <n v="137.75"/>
    <s v="4% to 6%"/>
    <n v="5.6987295825771285E-2"/>
    <n v="2.5"/>
    <s v="oz"/>
    <s v="1 to 2"/>
    <n v="1.7571863375042274"/>
    <s v="0.5 to 0.75"/>
    <n v="0.50311126141359497"/>
    <s v="0.4 to 0.5"/>
    <n v="0.47444031112614143"/>
    <s v="2 to 4"/>
    <n v="2.5"/>
    <s v="oz"/>
    <x v="0"/>
    <s v="Pack of 1"/>
    <s v="Softness"/>
    <n v="0"/>
    <n v="0"/>
    <n v="0"/>
    <n v="2551.87"/>
    <n v="0"/>
    <n v="0"/>
    <n v="0"/>
    <n v="0"/>
    <n v="0"/>
    <s v="Sulphate free, paraben free, gluten free, cruetly free, vegetarian,"/>
    <n v="2551.87"/>
    <n v="0"/>
    <n v="2551.87"/>
    <n v="0"/>
    <n v="0"/>
    <n v="0"/>
    <n v="0"/>
    <n v="0"/>
    <n v="2551.87"/>
    <s v="Aqua, Citric acid, castor"/>
    <n v="2551.87"/>
    <n v="2551.87"/>
    <n v="0"/>
    <n v="0"/>
    <n v="0"/>
    <n v="0"/>
    <n v="0"/>
    <n v="0"/>
    <n v="0"/>
  </r>
  <r>
    <s v="AE"/>
    <s v="Hair Mousses"/>
    <x v="40"/>
    <s v="www.amazon.ae/dp/B07MM68THK"/>
    <s v="B07MM68THK"/>
    <s v="Aussie Miracle Curls Mousse, 6oz (Maximum Hold)"/>
    <n v="32"/>
    <n v="2384.44"/>
    <n v="3.1923386015676168E-3"/>
    <s v="Yes"/>
    <s v="75 to 100"/>
    <n v="75.23"/>
    <s v="75 to 100"/>
    <n v="76.61"/>
    <s v="0% to 2%"/>
    <n v="1.8013314188748145E-2"/>
    <n v="6"/>
    <s v="oz"/>
    <s v="0.4 to 0.5"/>
    <n v="0.42402209446511102"/>
    <s v="0.1 to 0.2"/>
    <n v="0.11658606695975651"/>
    <s v="0.1 to 0.2"/>
    <n v="0.11448596550557999"/>
    <s v="4 to 6"/>
    <n v="6"/>
    <s v="oz"/>
    <x v="0"/>
    <s v="Pack of 1"/>
    <s v="Hold"/>
    <n v="0"/>
    <n v="0"/>
    <n v="0"/>
    <n v="0"/>
    <n v="0"/>
    <n v="0"/>
    <n v="2384.44"/>
    <n v="0"/>
    <n v="0"/>
    <s v="Silicone Free, Fragrance Free"/>
    <n v="0"/>
    <n v="2384.44"/>
    <n v="0"/>
    <n v="0"/>
    <n v="0"/>
    <n v="0"/>
    <n v="2384.44"/>
    <n v="0"/>
    <n v="0"/>
    <s v="Coconut, Jojoba"/>
    <n v="0"/>
    <n v="0"/>
    <n v="2384.44"/>
    <n v="0"/>
    <n v="0"/>
    <n v="0"/>
    <n v="0"/>
    <n v="0"/>
    <n v="0"/>
  </r>
  <r>
    <s v="AE"/>
    <s v="Hair Mousses"/>
    <x v="5"/>
    <s v="www.amazon.ae/dp/B01BG8PV4E"/>
    <s v="B01BG8PV4E"/>
    <s v="Wella Professionals EIMI Extra Volume Strong Hold Volumizing Hair Mousse | 300 ml | Hair Volumizer with Heat Protection &amp; Shine"/>
    <n v="25"/>
    <n v="2382.6"/>
    <n v="3.1898751707298166E-3"/>
    <s v="Yes"/>
    <s v="75 to 100"/>
    <n v="94.91"/>
    <s v="75 to 100"/>
    <n v="96.54"/>
    <s v="0% to 2%"/>
    <n v="1.6884193080588455E-2"/>
    <n v="300"/>
    <s v="ml"/>
    <s v="0.3 to 0.4"/>
    <n v="0.31653569672871984"/>
    <s v="0.05 to 0.1"/>
    <n v="8.6932421913301722E-2"/>
    <s v="0.05 to 0.1"/>
    <n v="8.5464638116754366E-2"/>
    <s v="10 to 15"/>
    <n v="10.139999999999999"/>
    <s v="oz"/>
    <x v="0"/>
    <s v="Pack of 1"/>
    <s v="Thickening/Volumizing, Hold, Heat/UV Protection, Hold, Shine, Restoration, Nourishment"/>
    <n v="0"/>
    <n v="2382.6"/>
    <n v="2382.6"/>
    <n v="0"/>
    <n v="0"/>
    <n v="0"/>
    <n v="2382.6"/>
    <n v="0"/>
    <n v="0"/>
    <s v="Fragrance free"/>
    <n v="0"/>
    <n v="2382.6"/>
    <n v="0"/>
    <n v="0"/>
    <n v="0"/>
    <n v="0"/>
    <n v="0"/>
    <n v="0"/>
    <n v="0"/>
    <s v="NA"/>
    <n v="0"/>
    <n v="0"/>
    <n v="0"/>
    <n v="0"/>
    <n v="0"/>
    <n v="0"/>
    <n v="0"/>
    <n v="0"/>
    <n v="0"/>
  </r>
  <r>
    <s v="AE"/>
    <s v="Hair Mousses"/>
    <x v="41"/>
    <s v="www.amazon.ae/dp/B007E9M67A"/>
    <s v="B007E9M67A"/>
    <s v="Enliven Pro V Hair Mousse - 300 ml, white, Unscented Enliven Pro V Hair Mousse - 300 ml, white, Unscented"/>
    <n v="37"/>
    <n v="2372.56"/>
    <n v="3.1764334068105152E-3"/>
    <s v="Yes"/>
    <s v="50 to 75"/>
    <n v="66.84"/>
    <s v="50 to 75"/>
    <n v="70.31"/>
    <s v="4% to 6%"/>
    <n v="4.9352865879675703E-2"/>
    <n v="300"/>
    <s v="ml"/>
    <s v="0.2 to 0.3"/>
    <n v="0.22291903876670147"/>
    <s v="0.05 to 0.1"/>
    <n v="6.3312809040027396E-2"/>
    <s v="0.05 to 0.1"/>
    <n v="6.0188140467009398E-2"/>
    <s v="10 to 15"/>
    <n v="10.139999999999999"/>
    <s v="oz"/>
    <x v="0"/>
    <s v="Pack of 1"/>
    <s v="Hold"/>
    <n v="0"/>
    <n v="0"/>
    <n v="0"/>
    <n v="0"/>
    <n v="0"/>
    <n v="0"/>
    <n v="2372.56"/>
    <n v="0"/>
    <n v="0"/>
    <s v="Fragrance free"/>
    <n v="0"/>
    <n v="2372.56"/>
    <n v="0"/>
    <n v="0"/>
    <n v="0"/>
    <n v="0"/>
    <n v="0"/>
    <n v="0"/>
    <n v="0"/>
    <s v="Aqua, Citric Acid, Glycerin"/>
    <n v="2372.56"/>
    <n v="2372.56"/>
    <n v="0"/>
    <n v="2372.56"/>
    <n v="0"/>
    <n v="0"/>
    <n v="0"/>
    <n v="0"/>
    <n v="0"/>
  </r>
  <r>
    <s v="AE"/>
    <s v="Hair Mousses"/>
    <x v="21"/>
    <s v="www.amazon.ae/dp/B077732ZF6"/>
    <s v="B077732ZF6"/>
    <s v="Ogx Coconut Curls Decadent Creamy Mousse 7.9 Ounce (2 Pack)"/>
    <n v="23"/>
    <n v="2336.5100000000002"/>
    <n v="3.1281689058851357E-3"/>
    <s v="Yes"/>
    <s v="100 to 150"/>
    <n v="108.7"/>
    <s v="100 to 150"/>
    <n v="119.44"/>
    <s v="8% to 10%"/>
    <n v="8.991962491627592E-2"/>
    <n v="15.8"/>
    <s v="oz"/>
    <s v="0.2 to 0.3"/>
    <n v="0.23265968330886161"/>
    <s v="0.05 to 0.1"/>
    <n v="6.9024798482896194E-2"/>
    <s v="0.05 to 0.1"/>
    <n v="6.2818114493392641E-2"/>
    <s v="15 to 20"/>
    <n v="15.8"/>
    <s v="oz"/>
    <x v="0"/>
    <s v="Pack of 2"/>
    <s v="Frizz Control, Moisturization / Hydration, Curl Enhancing"/>
    <n v="2336.5100000000002"/>
    <n v="0"/>
    <n v="0"/>
    <n v="0"/>
    <n v="0"/>
    <n v="2336.5100000000002"/>
    <n v="0"/>
    <n v="0"/>
    <n v="2336.5100000000002"/>
    <s v="NA"/>
    <n v="0"/>
    <n v="0"/>
    <n v="0"/>
    <n v="2336.5100000000002"/>
    <n v="0"/>
    <n v="0"/>
    <n v="0"/>
    <n v="0"/>
    <n v="0"/>
    <s v="Coconut, Shea Butter,"/>
    <n v="0"/>
    <n v="0"/>
    <n v="2336.5100000000002"/>
    <n v="0"/>
    <n v="0"/>
    <n v="0"/>
    <n v="0"/>
    <n v="0"/>
    <n v="2336.5100000000002"/>
  </r>
  <r>
    <s v="AE"/>
    <s v="Hair Mousses"/>
    <x v="15"/>
    <s v="www.amazon.ae/dp/B07TLL5SYV"/>
    <s v="B07TLL5SYV"/>
    <s v="Keune - Style Strong Mousse - Volumizing Mousse - Dramatic Volume, Conditions Hair with UV Filter Formula - 500ML"/>
    <n v="27"/>
    <n v="2254.41"/>
    <n v="3.0182516929593744E-3"/>
    <s v="Yes"/>
    <s v="75 to 100"/>
    <n v="85"/>
    <s v="75 to 100"/>
    <n v="85"/>
    <s v="No Discount"/>
    <n v="0"/>
    <n v="500"/>
    <s v="ml"/>
    <s v="0.1 to 0.2"/>
    <n v="0.1700908285024203"/>
    <s v="0 to 0.05"/>
    <n v="4.5924523695653481E-2"/>
    <s v="0 to 0.05"/>
    <n v="4.5924523695653481E-2"/>
    <s v="15 to 20"/>
    <n v="16.899999999999999"/>
    <s v="oz"/>
    <x v="0"/>
    <s v="Pack of 1"/>
    <s v="Thickening/Volumizing, Conditioning"/>
    <n v="0"/>
    <n v="0"/>
    <n v="2254.41"/>
    <n v="0"/>
    <n v="0"/>
    <n v="0"/>
    <n v="0"/>
    <n v="0"/>
    <n v="0"/>
    <s v="NA"/>
    <n v="0"/>
    <n v="0"/>
    <n v="0"/>
    <n v="2254.41"/>
    <n v="0"/>
    <n v="0"/>
    <n v="0"/>
    <n v="0"/>
    <n v="0"/>
    <s v="NA"/>
    <n v="0"/>
    <n v="0"/>
    <n v="0"/>
    <n v="0"/>
    <n v="0"/>
    <n v="0"/>
    <n v="0"/>
    <n v="0"/>
    <n v="0"/>
  </r>
  <r>
    <s v="AE"/>
    <s v="Hair Mousses"/>
    <x v="42"/>
    <s v="www.amazon.ae/dp/B08NV3HGMS"/>
    <s v="B08NV3HGMS"/>
    <s v="Curl Care COCONUT &amp; ARGAN OIL"/>
    <n v="19"/>
    <n v="2219.15"/>
    <n v="2.9710448607089199E-3"/>
    <s v="Yes"/>
    <s v="100 to 150"/>
    <n v="113.88"/>
    <s v="100 to 150"/>
    <n v="118.8"/>
    <s v="4% to 6%"/>
    <n v="4.1414141414141431E-2"/>
    <n v="7"/>
    <s v="fl oz"/>
    <s v="0.5 to 0.75"/>
    <n v="0.52901106333639303"/>
    <s v="0.1 to 0.2"/>
    <n v="0.14900385377220007"/>
    <s v="0.1 to 0.2"/>
    <n v="0.14283298710082612"/>
    <s v="6 to 8"/>
    <n v="7.28"/>
    <s v="oz"/>
    <x v="0"/>
    <s v="Pack of 2"/>
    <s v="Curl Enhancing, Long Lasting,"/>
    <n v="0"/>
    <n v="0"/>
    <n v="0"/>
    <n v="0"/>
    <n v="0"/>
    <n v="2219.15"/>
    <n v="0"/>
    <n v="0"/>
    <n v="0"/>
    <s v="Vegan, Cruetly Free, Paraben Free, Gluten Free, Sulphate Free, Vegan, Silicone Free, phthalates free, Alcohol Free"/>
    <n v="2219.15"/>
    <n v="0"/>
    <n v="2219.15"/>
    <n v="0"/>
    <n v="2219.15"/>
    <n v="2219.15"/>
    <n v="2219.15"/>
    <n v="0"/>
    <n v="2219.15"/>
    <s v="Cocount, Argan"/>
    <n v="0"/>
    <n v="0"/>
    <n v="0"/>
    <n v="0"/>
    <n v="0"/>
    <n v="0"/>
    <n v="0"/>
    <n v="0"/>
    <n v="0"/>
  </r>
  <r>
    <s v="AE"/>
    <s v="Hair Mousses"/>
    <x v="43"/>
    <s v="www.amazon.ae/dp/B07QD2KWDN"/>
    <s v="B07QD2KWDN"/>
    <s v="Not Your Mother's Not Your Mothers Curl Talk Curl Activating Mousse 7 Ounce (2 Pack)"/>
    <n v="20"/>
    <n v="2180.7800000000002"/>
    <n v="2.9196742948141398E-3"/>
    <s v="Yes"/>
    <s v="100 to 150"/>
    <n v="108.12"/>
    <s v="100 to 150"/>
    <n v="112.9"/>
    <s v="4% to 6%"/>
    <n v="4.2338352524357845E-2"/>
    <n v="14"/>
    <s v="oz"/>
    <s v="0.2 to 0.3"/>
    <n v="0.26117203729648775"/>
    <s v="0.05 to 0.1"/>
    <n v="7.3633991980288915E-2"/>
    <s v="0.05 to 0.1"/>
    <n v="7.0516450070051695E-2"/>
    <s v="10 to 15"/>
    <n v="14"/>
    <s v="oz"/>
    <x v="0"/>
    <s v="Pack of 2"/>
    <s v="Shine, Hold, Humidity Protection, Frizz Control"/>
    <n v="2180.7800000000002"/>
    <n v="2180.7800000000002"/>
    <n v="0"/>
    <n v="0"/>
    <n v="0"/>
    <n v="0"/>
    <n v="2180.7800000000002"/>
    <n v="2180.7800000000002"/>
    <n v="0"/>
    <s v="NA"/>
    <n v="0"/>
    <n v="0"/>
    <n v="0"/>
    <n v="2180.7800000000002"/>
    <n v="0"/>
    <n v="0"/>
    <n v="0"/>
    <n v="0"/>
    <n v="0"/>
    <s v="NA"/>
    <n v="0"/>
    <n v="0"/>
    <n v="0"/>
    <n v="0"/>
    <n v="0"/>
    <n v="0"/>
    <n v="0"/>
    <n v="0"/>
    <n v="0"/>
  </r>
  <r>
    <s v="AE"/>
    <s v="Hair Mousses"/>
    <x v="2"/>
    <s v="www.amazon.ae/dp/B0B6WQPCWR"/>
    <s v="B0B6WQPCWR"/>
    <s v="CANTU Avocado Hydrating Styling Mousse 248ml, Clear (packaging may vary)"/>
    <n v="48"/>
    <n v="2150.0300000000002"/>
    <n v="2.8785055457585108E-3"/>
    <s v="Yes"/>
    <s v="40 to 50"/>
    <n v="44.1"/>
    <s v="40 to 50"/>
    <n v="45.3"/>
    <s v="2% to 4%"/>
    <n v="2.6490066225165469E-2"/>
    <n v="248"/>
    <s v="ml"/>
    <s v="0.1 to 0.2"/>
    <n v="0.17791758863749374"/>
    <s v="0 to 0.05"/>
    <n v="4.9344898562929382E-2"/>
    <s v="0 to 0.05"/>
    <n v="4.8037748932123314E-2"/>
    <s v="8 to 10"/>
    <n v="8.3823999999999987"/>
    <s v="oz"/>
    <x v="1"/>
    <s v="Pack of 1"/>
    <s v="Moisturization / Hydration, Curl Enhancing, Frizz Control, Flakes Control, Lightweight"/>
    <n v="2150.0300000000002"/>
    <n v="0"/>
    <n v="0"/>
    <n v="0"/>
    <n v="2150.0300000000002"/>
    <n v="2150.0300000000002"/>
    <n v="0"/>
    <n v="0"/>
    <n v="2150.0300000000002"/>
    <s v="Paraben Free, Residue Free"/>
    <n v="2150.0300000000002"/>
    <n v="0"/>
    <n v="0"/>
    <n v="0"/>
    <n v="0"/>
    <n v="0"/>
    <n v="0"/>
    <n v="0"/>
    <n v="0"/>
    <s v="Honey, Avocado, Flax"/>
    <n v="0"/>
    <n v="0"/>
    <n v="0"/>
    <n v="0"/>
    <n v="0"/>
    <n v="0"/>
    <n v="0"/>
    <n v="0"/>
    <n v="0"/>
  </r>
  <r>
    <s v="AE"/>
    <s v="Hair Mousses"/>
    <x v="5"/>
    <s v="www.amazon.ae/dp/B0117XPSUK"/>
    <s v="B0117XPSUK"/>
    <s v="Wella Professionals Eimi Natural Volume Mousse per Dare Volume - 300 ml"/>
    <n v="35"/>
    <m/>
    <n v="2.8407106258937823E-3"/>
    <s v="Yes"/>
    <s v="50 to 75"/>
    <n v="60"/>
    <s v="50 to 75"/>
    <n v="60"/>
    <s v="No Discount"/>
    <n v="0"/>
    <n v="300"/>
    <s v="ml"/>
    <s v="0.2 to 0.3"/>
    <n v="0.20010685706167095"/>
    <s v="0.05 to 0.1"/>
    <n v="5.402885140665116E-2"/>
    <s v="0.05 to 0.1"/>
    <n v="5.402885140665116E-2"/>
    <s v="10 to 15"/>
    <n v="10.139999999999999"/>
    <s v="oz"/>
    <x v="0"/>
    <s v="Pack of 1"/>
    <s v="Thickening/Volumizing, Heat/ UV Protection, Hold, Moisturization / Hydration"/>
    <n v="0"/>
    <n v="0"/>
    <n v="2121.8000000000002"/>
    <n v="0"/>
    <n v="0"/>
    <n v="0"/>
    <n v="2121.8000000000002"/>
    <n v="0"/>
    <n v="2121.8000000000002"/>
    <s v="Fragrance free"/>
    <n v="0"/>
    <n v="2121.8000000000002"/>
    <n v="0"/>
    <n v="0"/>
    <n v="0"/>
    <n v="0"/>
    <n v="0"/>
    <n v="0"/>
    <n v="0"/>
    <s v="NA"/>
    <n v="0"/>
    <n v="0"/>
    <n v="0"/>
    <n v="0"/>
    <n v="0"/>
    <n v="0"/>
    <n v="0"/>
    <n v="0"/>
    <n v="0"/>
  </r>
  <r>
    <s v="AE"/>
    <s v="Hair Mousses"/>
    <x v="44"/>
    <s v="www.amazon.ae/dp/B06XYSHCST"/>
    <s v="B06XYSHCST"/>
    <s v="Mielle Organics Brazilian Curly Cocktail Curl  Mousse  7.5oz&quot;Pack of 2&quot;"/>
    <n v="19"/>
    <n v="2120.9299999999998"/>
    <n v="2.8395458515302566E-3"/>
    <s v="Yes"/>
    <s v="100 to 150"/>
    <n v="113.29"/>
    <s v="100 to 150"/>
    <n v="115.72"/>
    <s v="2% to 4%"/>
    <n v="2.0998963014172076E-2"/>
    <n v="15"/>
    <s v="oz"/>
    <s v="0.2 to 0.3"/>
    <n v="0.25541652575808815"/>
    <s v="0.05 to 0.1"/>
    <n v="7.0441663848495095E-2"/>
    <s v="0.05 to 0.1"/>
    <n v="6.8962461954683807E-2"/>
    <s v="10 to 15"/>
    <n v="15"/>
    <s v="oz"/>
    <x v="1"/>
    <s v="Pack of 2"/>
    <s v="NA"/>
    <n v="0"/>
    <n v="0"/>
    <n v="0"/>
    <n v="0"/>
    <n v="0"/>
    <n v="0"/>
    <n v="0"/>
    <n v="0"/>
    <n v="0"/>
    <s v="Dye Free, Fragrance Free"/>
    <n v="0"/>
    <n v="2120.9299999999998"/>
    <n v="0"/>
    <n v="0"/>
    <n v="0"/>
    <n v="0"/>
    <n v="0"/>
    <n v="0"/>
    <n v="0"/>
    <s v="Babassu"/>
    <n v="0"/>
    <n v="0"/>
    <n v="0"/>
    <n v="0"/>
    <n v="0"/>
    <n v="0"/>
    <n v="0"/>
    <n v="0"/>
    <n v="0"/>
  </r>
  <r>
    <s v="AE"/>
    <s v="Hair Mousses"/>
    <x v="16"/>
    <s v="www.amazon.ae/dp/B000JEAYT4"/>
    <s v="B000JEAYT4"/>
    <s v="Garnier Fructis Style Curl Construct Creation Mousse, 6.8 Oz, 1 Count (Packaging May Vary)"/>
    <n v="42"/>
    <n v="2092.59"/>
    <n v="2.8016036613437031E-3"/>
    <s v="Yes"/>
    <s v="50 to 75"/>
    <n v="53.36"/>
    <s v="50 to 75"/>
    <n v="64.88"/>
    <s v="15% to 20%"/>
    <n v="0.17755856966707764"/>
    <n v="6.8"/>
    <s v="oz"/>
    <s v="0.2 to 0.3"/>
    <n v="0.26537229704191451"/>
    <s v="0.05 to 0.1"/>
    <n v="8.7119298175814111E-2"/>
    <s v="0.05 to 0.1"/>
    <n v="7.1650520201316917E-2"/>
    <s v="6 to 8"/>
    <n v="6.8"/>
    <s v="oz"/>
    <x v="0"/>
    <s v="Pack of 1"/>
    <s v="Frizz Control, Curl Enhancing"/>
    <n v="2092.59"/>
    <n v="0"/>
    <n v="0"/>
    <n v="0"/>
    <n v="0"/>
    <n v="2092.59"/>
    <n v="0"/>
    <n v="0"/>
    <n v="0"/>
    <s v="Paraben Free"/>
    <n v="2092.59"/>
    <n v="0"/>
    <n v="0"/>
    <n v="0"/>
    <n v="0"/>
    <n v="0"/>
    <n v="0"/>
    <n v="0"/>
    <n v="0"/>
    <s v="NA"/>
    <n v="0"/>
    <n v="0"/>
    <n v="0"/>
    <n v="0"/>
    <n v="0"/>
    <n v="0"/>
    <n v="0"/>
    <n v="0"/>
    <n v="0"/>
  </r>
  <r>
    <s v="AE"/>
    <s v="Hair Mousses"/>
    <x v="45"/>
    <s v="www.amazon.ae/dp/B079F4YNMS"/>
    <s v="B079F4YNMS"/>
    <s v="The Doux Mousse Def Texture Foam, 7 fl oz The Doux Mousse Def Texture Foam, 7 fl oz"/>
    <n v="21"/>
    <n v="2034.35"/>
    <n v="2.723630720042895E-3"/>
    <s v="Yes"/>
    <s v="75 to 100"/>
    <n v="96.61"/>
    <s v="75 to 100"/>
    <n v="98.06"/>
    <s v="0% to 2%"/>
    <n v="1.4786865184580897E-2"/>
    <n v="7"/>
    <s v="fl oz"/>
    <s v="0.4 to 0.5"/>
    <n v="0.44878608033832923"/>
    <s v="0.1 to 0.2"/>
    <n v="0.1229908914217335"/>
    <s v="0.1 to 0.2"/>
    <n v="0.12117224169134889"/>
    <s v="6 to 8"/>
    <n v="7.28"/>
    <s v="oz"/>
    <x v="1"/>
    <s v="Pack of 1"/>
    <s v="Shine, Conditioning, Frizz Control, Detangling, Nourishment, Hold, Thickening/Volumizing, Softness"/>
    <n v="2034.35"/>
    <n v="2034.35"/>
    <n v="2034.35"/>
    <n v="2034.35"/>
    <n v="0"/>
    <n v="0"/>
    <n v="2034.35"/>
    <n v="0"/>
    <n v="0"/>
    <s v="Silicone Free"/>
    <n v="0"/>
    <n v="0"/>
    <n v="0"/>
    <n v="0"/>
    <n v="0"/>
    <n v="0"/>
    <n v="2034.35"/>
    <n v="0"/>
    <n v="0"/>
    <s v="Silk, Aloe Vera, Aqua, Ethylhexylglycerin, Citric Acid, Panthenol"/>
    <n v="2034.35"/>
    <n v="2034.35"/>
    <n v="0"/>
    <n v="2034.35"/>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8" minRefreshableVersion="3" createdVersion="8" useAutoFormatting="1" compact="0" indent="0" compactData="0" showDrill="1" multipleFieldFilters="0">
  <location ref="A3:K50" firstHeaderRow="0" firstDataRow="1" firstDataCol="1"/>
  <pivotFields count="58">
    <pivotField compact="0" outline="0" showAll="0"/>
    <pivotField axis="axisRow" compact="0" sortType="descending" outline="0" showAll="0">
      <items count="47">
        <item x="19"/>
        <item x="36"/>
        <item x="30"/>
        <item x="40"/>
        <item x="37"/>
        <item x="32"/>
        <item x="12"/>
        <item x="23"/>
        <item x="2"/>
        <item x="28"/>
        <item x="41"/>
        <item x="16"/>
        <item x="9"/>
        <item x="4"/>
        <item x="42"/>
        <item x="10"/>
        <item x="35"/>
        <item x="18"/>
        <item x="17"/>
        <item x="15"/>
        <item x="6"/>
        <item x="34"/>
        <item x="24"/>
        <item x="22"/>
        <item x="3"/>
        <item x="44"/>
        <item x="31"/>
        <item x="33"/>
        <item x="43"/>
        <item x="0"/>
        <item x="21"/>
        <item x="8"/>
        <item x="29"/>
        <item x="20"/>
        <item x="14"/>
        <item x="13"/>
        <item x="11"/>
        <item x="26"/>
        <item x="1"/>
        <item x="39"/>
        <item x="45"/>
        <item x="25"/>
        <item x="7"/>
        <item x="5"/>
        <item x="27"/>
        <item x="38"/>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numFmtId="2" showAll="0"/>
    <pivotField dataField="1"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dataField="1" compact="0" outline="0" numFmtId="2"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47">
    <i>
      <x v="43"/>
    </i>
    <i>
      <x v="38"/>
    </i>
    <i>
      <x v="29"/>
    </i>
    <i>
      <x v="8"/>
    </i>
    <i>
      <x v="12"/>
    </i>
    <i>
      <x v="24"/>
    </i>
    <i>
      <x v="36"/>
    </i>
    <i>
      <x v="13"/>
    </i>
    <i>
      <x v="15"/>
    </i>
    <i>
      <x v="20"/>
    </i>
    <i>
      <x v="42"/>
    </i>
    <i>
      <x v="31"/>
    </i>
    <i>
      <x v="19"/>
    </i>
    <i>
      <x v="18"/>
    </i>
    <i>
      <x v="30"/>
    </i>
    <i>
      <x v="6"/>
    </i>
    <i>
      <x v="35"/>
    </i>
    <i>
      <x v="11"/>
    </i>
    <i>
      <x v="34"/>
    </i>
    <i>
      <x v="23"/>
    </i>
    <i>
      <x v="37"/>
    </i>
    <i>
      <x v="32"/>
    </i>
    <i>
      <x v="17"/>
    </i>
    <i>
      <x/>
    </i>
    <i>
      <x v="33"/>
    </i>
    <i>
      <x v="7"/>
    </i>
    <i>
      <x v="22"/>
    </i>
    <i>
      <x v="41"/>
    </i>
    <i>
      <x v="44"/>
    </i>
    <i>
      <x v="9"/>
    </i>
    <i>
      <x v="2"/>
    </i>
    <i>
      <x v="26"/>
    </i>
    <i>
      <x v="5"/>
    </i>
    <i>
      <x v="27"/>
    </i>
    <i>
      <x v="21"/>
    </i>
    <i>
      <x v="16"/>
    </i>
    <i>
      <x v="1"/>
    </i>
    <i>
      <x v="4"/>
    </i>
    <i>
      <x v="45"/>
    </i>
    <i>
      <x v="39"/>
    </i>
    <i>
      <x v="3"/>
    </i>
    <i>
      <x v="10"/>
    </i>
    <i>
      <x v="14"/>
    </i>
    <i>
      <x v="28"/>
    </i>
    <i>
      <x v="25"/>
    </i>
    <i>
      <x v="40"/>
    </i>
    <i t="grand">
      <x/>
    </i>
  </rowItems>
  <colFields count="1">
    <field x="-2"/>
  </colFields>
  <colItems count="10">
    <i>
      <x/>
    </i>
    <i i="1">
      <x v="1"/>
    </i>
    <i i="2">
      <x v="2"/>
    </i>
    <i i="3">
      <x v="3"/>
    </i>
    <i i="4">
      <x v="4"/>
    </i>
    <i i="5">
      <x v="5"/>
    </i>
    <i i="6">
      <x v="6"/>
    </i>
    <i i="7">
      <x v="7"/>
    </i>
    <i i="8">
      <x v="8"/>
    </i>
    <i i="9">
      <x v="9"/>
    </i>
  </colItems>
  <dataFields count="10">
    <dataField name="Sum of Annual revenue(AED)" fld="6" baseField="0" baseItem="0"/>
    <dataField name="Count of ASIN" fld="3" subtotal="count" baseField="0" baseItem="0"/>
    <dataField name="Sum of Annual revenue(AED)2" fld="6" showDataAs="percentOfTotal" baseField="0" baseItem="0" numFmtId="10"/>
    <dataField name="Average of  Average Price" fld="10" subtotal="average" baseField="0" baseItem="0" numFmtId="2"/>
    <dataField name="Average of Average MRP" fld="12" subtotal="average" baseField="0" baseItem="0" numFmtId="2"/>
    <dataField name="Average of Average Discount %" fld="14" subtotal="average" baseField="0" baseItem="0" numFmtId="10"/>
    <dataField name="Average of Uniform Wt" fld="24" subtotal="average" baseField="0" baseItem="0" numFmtId="2"/>
    <dataField name="Average of price per ml/g" fld="18" subtotal="average" baseField="0" baseItem="0" numFmtId="2"/>
    <dataField name="Average of USD per ml/g (Price)" fld="22" subtotal="average" baseField="0" baseItem="0" numFmtId="2"/>
    <dataField name="Average of USD per ml (MRP)" fld="20" subtotal="average" baseField="0" baseItem="0" numFmtId="2"/>
  </dataFields>
  <formats count="2">
    <format dxfId="0">
      <pivotArea outline="0" fieldPosition="0">
        <references count="1">
          <reference field="4294967294" count="7" selected="0">
            <x v="3"/>
            <x v="4"/>
            <x v="5"/>
            <x v="6"/>
            <x v="7"/>
            <x v="8"/>
            <x v="9"/>
          </reference>
        </references>
      </pivotArea>
    </format>
    <format dxfId="1">
      <pivotArea outline="0" fieldPosition="0">
        <references count="1">
          <reference field="4294967294" count="1" selected="0">
            <x v="5"/>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utoFormatId="1" applyNumberFormats="0" applyBorderFormats="0" applyFontFormats="0" applyPatternFormats="0" applyAlignmentFormats="0" applyWidthHeightFormats="1" dataCaption="Values" updatedVersion="8" minRefreshableVersion="3" createdVersion="8" useAutoFormatting="1" compact="0" indent="0" compactData="0" showDrill="1" multipleFieldFilters="0">
  <location ref="A52:C152" firstHeaderRow="1" firstDataRow="1" firstDataCol="2"/>
  <pivotFields count="59">
    <pivotField compact="0" outline="0" showAll="0"/>
    <pivotField compact="0" outline="0" showAll="0"/>
    <pivotField axis="axisRow" compact="0" sortType="descending" outline="0" showAll="0">
      <items count="47">
        <item x="19"/>
        <item x="36"/>
        <item x="30"/>
        <item x="40"/>
        <item x="37"/>
        <item x="32"/>
        <item x="12"/>
        <item x="23"/>
        <item x="2"/>
        <item x="28"/>
        <item x="41"/>
        <item x="16"/>
        <item x="9"/>
        <item x="4"/>
        <item x="42"/>
        <item x="10"/>
        <item x="35"/>
        <item x="18"/>
        <item x="17"/>
        <item x="15"/>
        <item x="6"/>
        <item x="34"/>
        <item x="24"/>
        <item x="22"/>
        <item x="3"/>
        <item x="44"/>
        <item x="31"/>
        <item x="33"/>
        <item x="43"/>
        <item x="0"/>
        <item x="21"/>
        <item x="8"/>
        <item x="29"/>
        <item x="20"/>
        <item x="14"/>
        <item x="13"/>
        <item x="11"/>
        <item x="26"/>
        <item x="1"/>
        <item x="39"/>
        <item x="45"/>
        <item x="25"/>
        <item x="7"/>
        <item x="5"/>
        <item x="27"/>
        <item x="38"/>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numFmtId="2"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numFmtId="2"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sortType="descending" outline="0" showAll="0">
      <items count="5">
        <item x="2"/>
        <item x="3"/>
        <item x="1"/>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2"/>
    <field x="27"/>
  </rowFields>
  <rowItems count="100">
    <i>
      <x v="43"/>
      <x v="3"/>
    </i>
    <i r="1">
      <x v="2"/>
    </i>
    <i t="default">
      <x v="43"/>
    </i>
    <i>
      <x v="38"/>
      <x v="2"/>
    </i>
    <i t="default">
      <x v="38"/>
    </i>
    <i>
      <x v="29"/>
      <x v="3"/>
    </i>
    <i t="default">
      <x v="29"/>
    </i>
    <i>
      <x v="8"/>
      <x v="2"/>
    </i>
    <i t="default">
      <x v="8"/>
    </i>
    <i>
      <x v="12"/>
      <x v="2"/>
    </i>
    <i t="default">
      <x v="12"/>
    </i>
    <i>
      <x v="24"/>
      <x v="2"/>
    </i>
    <i t="default">
      <x v="24"/>
    </i>
    <i>
      <x v="36"/>
      <x v="2"/>
    </i>
    <i r="1">
      <x v="3"/>
    </i>
    <i t="default">
      <x v="36"/>
    </i>
    <i>
      <x v="13"/>
      <x v="2"/>
    </i>
    <i t="default">
      <x v="13"/>
    </i>
    <i>
      <x v="15"/>
      <x v="3"/>
    </i>
    <i t="default">
      <x v="15"/>
    </i>
    <i>
      <x v="20"/>
      <x v="3"/>
    </i>
    <i t="default">
      <x v="20"/>
    </i>
    <i>
      <x v="42"/>
      <x v="3"/>
    </i>
    <i t="default">
      <x v="42"/>
    </i>
    <i>
      <x v="31"/>
      <x v="2"/>
    </i>
    <i t="default">
      <x v="31"/>
    </i>
    <i>
      <x v="19"/>
      <x v="3"/>
    </i>
    <i r="1">
      <x v="2"/>
    </i>
    <i t="default">
      <x v="19"/>
    </i>
    <i>
      <x v="18"/>
      <x v="2"/>
    </i>
    <i t="default">
      <x v="18"/>
    </i>
    <i>
      <x v="30"/>
      <x v="3"/>
    </i>
    <i r="1">
      <x/>
    </i>
    <i t="default">
      <x v="30"/>
    </i>
    <i>
      <x v="6"/>
      <x v="2"/>
    </i>
    <i t="default">
      <x v="6"/>
    </i>
    <i>
      <x v="35"/>
      <x v="3"/>
    </i>
    <i t="default">
      <x v="35"/>
    </i>
    <i>
      <x v="11"/>
      <x v="3"/>
    </i>
    <i t="default">
      <x v="11"/>
    </i>
    <i>
      <x v="34"/>
      <x v="2"/>
    </i>
    <i t="default">
      <x v="34"/>
    </i>
    <i>
      <x v="23"/>
      <x v="3"/>
    </i>
    <i r="1">
      <x v="2"/>
    </i>
    <i t="default">
      <x v="23"/>
    </i>
    <i>
      <x v="37"/>
      <x v="3"/>
    </i>
    <i r="1">
      <x v="2"/>
    </i>
    <i t="default">
      <x v="37"/>
    </i>
    <i>
      <x v="32"/>
      <x v="3"/>
    </i>
    <i r="1">
      <x v="2"/>
    </i>
    <i t="default">
      <x v="32"/>
    </i>
    <i>
      <x v="17"/>
      <x v="2"/>
    </i>
    <i t="default">
      <x v="17"/>
    </i>
    <i>
      <x/>
      <x v="2"/>
    </i>
    <i t="default">
      <x/>
    </i>
    <i>
      <x v="33"/>
      <x v="2"/>
    </i>
    <i t="default">
      <x v="33"/>
    </i>
    <i>
      <x v="7"/>
      <x v="2"/>
    </i>
    <i t="default">
      <x v="7"/>
    </i>
    <i>
      <x v="22"/>
      <x v="3"/>
    </i>
    <i t="default">
      <x v="22"/>
    </i>
    <i>
      <x v="41"/>
      <x v="2"/>
    </i>
    <i t="default">
      <x v="41"/>
    </i>
    <i>
      <x v="44"/>
      <x v="2"/>
    </i>
    <i t="default">
      <x v="44"/>
    </i>
    <i>
      <x v="9"/>
      <x v="2"/>
    </i>
    <i t="default">
      <x v="9"/>
    </i>
    <i>
      <x v="2"/>
      <x v="2"/>
    </i>
    <i t="default">
      <x v="2"/>
    </i>
    <i>
      <x v="26"/>
      <x v="2"/>
    </i>
    <i t="default">
      <x v="26"/>
    </i>
    <i>
      <x v="5"/>
      <x v="2"/>
    </i>
    <i t="default">
      <x v="5"/>
    </i>
    <i>
      <x v="27"/>
      <x v="1"/>
    </i>
    <i t="default">
      <x v="27"/>
    </i>
    <i>
      <x v="21"/>
      <x v="3"/>
    </i>
    <i t="default">
      <x v="21"/>
    </i>
    <i>
      <x v="16"/>
      <x v="3"/>
    </i>
    <i t="default">
      <x v="16"/>
    </i>
    <i>
      <x v="1"/>
      <x v="3"/>
    </i>
    <i t="default">
      <x v="1"/>
    </i>
    <i>
      <x v="4"/>
      <x v="2"/>
    </i>
    <i t="default">
      <x v="4"/>
    </i>
    <i>
      <x v="45"/>
      <x v="3"/>
    </i>
    <i t="default">
      <x v="45"/>
    </i>
    <i>
      <x v="39"/>
      <x v="2"/>
    </i>
    <i t="default">
      <x v="39"/>
    </i>
    <i>
      <x v="3"/>
      <x v="3"/>
    </i>
    <i t="default">
      <x v="3"/>
    </i>
    <i>
      <x v="10"/>
      <x v="3"/>
    </i>
    <i t="default">
      <x v="10"/>
    </i>
    <i>
      <x v="14"/>
      <x v="3"/>
    </i>
    <i t="default">
      <x v="14"/>
    </i>
    <i>
      <x v="28"/>
      <x v="3"/>
    </i>
    <i t="default">
      <x v="28"/>
    </i>
    <i>
      <x v="25"/>
      <x v="2"/>
    </i>
    <i t="default">
      <x v="25"/>
    </i>
    <i>
      <x v="40"/>
      <x v="2"/>
    </i>
    <i t="default">
      <x v="40"/>
    </i>
    <i t="grand">
      <x/>
    </i>
  </rowItems>
  <colItems count="1">
    <i/>
  </colItems>
  <dataFields count="1">
    <dataField name="Sum of Annual revenue(AED)" fld="7"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8" minRefreshableVersion="3" createdVersion="8" useAutoFormatting="1" compact="0" indent="0" compactData="0" showDrill="1" multipleFieldFilters="0">
  <location ref="A3:D13" firstHeaderRow="0" firstDataRow="1" firstDataCol="1"/>
  <pivotFields count="58">
    <pivotField compact="0" outline="0" showAll="0"/>
    <pivotField compact="0" outline="0" showAll="0"/>
    <pivotField compact="0" outline="0" showAll="0"/>
    <pivotField compact="0" outline="0" showAll="0"/>
    <pivotField compact="0" outline="0" showAll="0"/>
    <pivotField dataField="1" compact="0" outline="0" numFmtId="2" showAll="0"/>
    <pivotField dataField="1" compact="0" outline="0" showAll="0"/>
    <pivotField compact="0" outline="0" showAll="0"/>
    <pivotField compact="0" outline="0" showAll="0"/>
    <pivotField axis="axisRow" compact="0" outline="0" showAll="0">
      <items count="10">
        <item x="5"/>
        <item x="4"/>
        <item x="7"/>
        <item x="2"/>
        <item x="8"/>
        <item x="6"/>
        <item x="0"/>
        <item x="1"/>
        <item x="3"/>
        <item t="default"/>
      </items>
    </pivotField>
    <pivotField compact="0" outline="0" showAll="0"/>
    <pivotField compact="0" outline="0" showAll="0"/>
    <pivotField compact="0" outline="0" showAll="0"/>
    <pivotField compact="0" outline="0" showAll="0"/>
    <pivotField compact="0" outline="0" numFmtId="2"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9"/>
  </rowFields>
  <rowItems count="10">
    <i>
      <x/>
    </i>
    <i>
      <x v="1"/>
    </i>
    <i>
      <x v="2"/>
    </i>
    <i>
      <x v="3"/>
    </i>
    <i>
      <x v="4"/>
    </i>
    <i>
      <x v="5"/>
    </i>
    <i>
      <x v="6"/>
    </i>
    <i>
      <x v="7"/>
    </i>
    <i>
      <x v="8"/>
    </i>
    <i t="grand">
      <x/>
    </i>
  </rowItems>
  <colFields count="1">
    <field x="-2"/>
  </colFields>
  <colItems count="3">
    <i>
      <x/>
    </i>
    <i i="1">
      <x v="1"/>
    </i>
    <i i="2">
      <x v="2"/>
    </i>
  </colItems>
  <dataFields count="3">
    <dataField name="Sum of Annual  Sales(Units)" fld="5" baseField="0" baseItem="0"/>
    <dataField name="Sum of Annual revenue(AED)" fld="6" baseField="0" baseItem="0"/>
    <dataField name="Sum of Annual revenue(AED)2" fld="6" showDataAs="percentOfTotal" baseField="0" baseItem="0" numFmtId="1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0" autoFormatId="1" applyNumberFormats="0" applyBorderFormats="0" applyFontFormats="0" applyPatternFormats="0" applyAlignmentFormats="0" applyWidthHeightFormats="1" dataCaption="Values" updatedVersion="8" minRefreshableVersion="3" createdVersion="8" useAutoFormatting="1" compact="0" indent="0" compactData="0" showDrill="1" multipleFieldFilters="0">
  <location ref="A74:D82" firstHeaderRow="0" firstDataRow="1" firstDataCol="1"/>
  <pivotFields count="58">
    <pivotField compact="0" outline="0" showAll="0"/>
    <pivotField compact="0" outline="0" showAll="0"/>
    <pivotField compact="0" outline="0" showAll="0"/>
    <pivotField compact="0" outline="0" showAll="0"/>
    <pivotField compact="0" outline="0" showAll="0"/>
    <pivotField dataField="1" compact="0" outline="0" numFmtId="2"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numFmtId="2"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8">
        <item x="1"/>
        <item x="0"/>
        <item x="2"/>
        <item x="3"/>
        <item x="4"/>
        <item x="6"/>
        <item n="0.5 to 0.75"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1"/>
  </rowFields>
  <rowItems count="8">
    <i>
      <x/>
    </i>
    <i>
      <x v="1"/>
    </i>
    <i>
      <x v="2"/>
    </i>
    <i>
      <x v="3"/>
    </i>
    <i>
      <x v="4"/>
    </i>
    <i>
      <x v="5"/>
    </i>
    <i>
      <x v="6"/>
    </i>
    <i t="grand">
      <x/>
    </i>
  </rowItems>
  <colFields count="1">
    <field x="-2"/>
  </colFields>
  <colItems count="3">
    <i>
      <x/>
    </i>
    <i i="1">
      <x v="1"/>
    </i>
    <i i="2">
      <x v="2"/>
    </i>
  </colItems>
  <dataFields count="3">
    <dataField name="Sum of Annual  Sales(Units)" fld="5" baseField="0" baseItem="0"/>
    <dataField name="Sum of Annual revenue(AED)" fld="6" baseField="0" baseItem="0"/>
    <dataField name="Sum of Annual revenue(AED)2" fld="6" showDataAs="percentOfTotal" baseField="0" baseItem="0" numFmtId="1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utoFormatId="1" applyNumberFormats="0" applyBorderFormats="0" applyFontFormats="0" applyPatternFormats="0" applyAlignmentFormats="0" applyWidthHeightFormats="1" dataCaption="Values" updatedVersion="8" minRefreshableVersion="3" createdVersion="8" useAutoFormatting="1" compact="0" indent="0" compactData="0" showDrill="1" multipleFieldFilters="0">
  <location ref="A27:D39" firstHeaderRow="0" firstDataRow="1" firstDataCol="1"/>
  <pivotFields count="58">
    <pivotField compact="0" outline="0" showAll="0"/>
    <pivotField compact="0" outline="0" showAll="0"/>
    <pivotField compact="0" outline="0" showAll="0"/>
    <pivotField compact="0" outline="0" showAll="0"/>
    <pivotField compact="0" outline="0" showAll="0"/>
    <pivotField dataField="1" compact="0" outline="0" numFmtId="2"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2">
        <item x="1"/>
        <item x="4"/>
        <item x="10"/>
        <item x="2"/>
        <item x="5"/>
        <item x="9"/>
        <item x="8"/>
        <item x="3"/>
        <item x="0"/>
        <item x="6"/>
        <item x="7"/>
        <item t="default"/>
      </items>
    </pivotField>
    <pivotField compact="0" outline="0" numFmtId="2"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3"/>
  </rowFields>
  <rowItems count="12">
    <i>
      <x/>
    </i>
    <i>
      <x v="1"/>
    </i>
    <i>
      <x v="2"/>
    </i>
    <i>
      <x v="3"/>
    </i>
    <i>
      <x v="4"/>
    </i>
    <i>
      <x v="5"/>
    </i>
    <i>
      <x v="6"/>
    </i>
    <i>
      <x v="7"/>
    </i>
    <i>
      <x v="8"/>
    </i>
    <i>
      <x v="9"/>
    </i>
    <i>
      <x v="10"/>
    </i>
    <i t="grand">
      <x/>
    </i>
  </rowItems>
  <colFields count="1">
    <field x="-2"/>
  </colFields>
  <colItems count="3">
    <i>
      <x/>
    </i>
    <i i="1">
      <x v="1"/>
    </i>
    <i i="2">
      <x v="2"/>
    </i>
  </colItems>
  <dataFields count="3">
    <dataField name="Sum of Annual  Sales(Units)" fld="5" baseField="0" baseItem="0"/>
    <dataField name="Sum of Annual revenue(AED)" fld="6" baseField="0" baseItem="0"/>
    <dataField name="Sum of Annual revenue(AED)2" fld="6" showDataAs="percentOfTotal" baseField="0" baseItem="0" numFmtId="1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utoFormatId="1" applyNumberFormats="0" applyBorderFormats="0" applyFontFormats="0" applyPatternFormats="0" applyAlignmentFormats="0" applyWidthHeightFormats="1" dataCaption="Values" updatedVersion="8" minRefreshableVersion="3" createdVersion="8" useAutoFormatting="1" compact="0" indent="0" compactData="0" showDrill="1" multipleFieldFilters="0">
  <location ref="A64:D72" firstHeaderRow="0" firstDataRow="1" firstDataCol="1"/>
  <pivotFields count="58">
    <pivotField compact="0" outline="0" showAll="0"/>
    <pivotField compact="0" outline="0" showAll="0"/>
    <pivotField compact="0" outline="0" showAll="0"/>
    <pivotField compact="0" outline="0" showAll="0"/>
    <pivotField compact="0" outline="0" showAll="0"/>
    <pivotField dataField="1" compact="0" outline="0" numFmtId="2"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numFmtId="2" showAll="0"/>
    <pivotField compact="0" outline="0" showAll="0"/>
    <pivotField compact="0" outline="0" showAll="0"/>
    <pivotField compact="0" outline="0" showAll="0"/>
    <pivotField compact="0" outline="0" showAll="0"/>
    <pivotField axis="axisRow" compact="0" outline="0" showAll="0">
      <items count="8">
        <item x="1"/>
        <item x="0"/>
        <item x="2"/>
        <item x="3"/>
        <item x="4"/>
        <item x="6"/>
        <item n="0.4 to 0.5"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9"/>
  </rowFields>
  <rowItems count="8">
    <i>
      <x/>
    </i>
    <i>
      <x v="1"/>
    </i>
    <i>
      <x v="2"/>
    </i>
    <i>
      <x v="3"/>
    </i>
    <i>
      <x v="4"/>
    </i>
    <i>
      <x v="5"/>
    </i>
    <i>
      <x v="6"/>
    </i>
    <i t="grand">
      <x/>
    </i>
  </rowItems>
  <colFields count="1">
    <field x="-2"/>
  </colFields>
  <colItems count="3">
    <i>
      <x/>
    </i>
    <i i="1">
      <x v="1"/>
    </i>
    <i i="2">
      <x v="2"/>
    </i>
  </colItems>
  <dataFields count="3">
    <dataField name="Sum of Annual  Sales(Units)" fld="5" baseField="0" baseItem="0"/>
    <dataField name="Sum of Annual revenue(AED)" fld="6" baseField="0" baseItem="0"/>
    <dataField name="Sum of Annual revenue(AED)2" fld="6" showDataAs="percentOfTotal" baseField="0" baseItem="0" numFmtId="1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0" autoFormatId="1" applyNumberFormats="0" applyBorderFormats="0" applyFontFormats="0" applyPatternFormats="0" applyAlignmentFormats="0" applyWidthHeightFormats="1" dataCaption="Values" updatedVersion="8" minRefreshableVersion="3" createdVersion="8" useAutoFormatting="1" compact="0" indent="0" compactData="0" showDrill="1" multipleFieldFilters="0">
  <location ref="A52:D62" firstHeaderRow="0" firstDataRow="1" firstDataCol="1"/>
  <pivotFields count="58">
    <pivotField compact="0" outline="0" showAll="0"/>
    <pivotField compact="0" outline="0" showAll="0"/>
    <pivotField compact="0" outline="0" showAll="0"/>
    <pivotField compact="0" outline="0" showAll="0"/>
    <pivotField compact="0" outline="0" showAll="0"/>
    <pivotField dataField="1" compact="0" outline="0" numFmtId="2"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numFmtId="2" showAll="0"/>
    <pivotField compact="0" outline="0" showAll="0"/>
    <pivotField compact="0" outline="0" showAll="0"/>
    <pivotField axis="axisRow" compact="0" outline="0" showAll="0">
      <items count="10">
        <item x="3"/>
        <item x="1"/>
        <item x="0"/>
        <item x="2"/>
        <item x="6"/>
        <item x="4"/>
        <item x="7"/>
        <item x="5"/>
        <item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7"/>
  </rowFields>
  <rowItems count="10">
    <i>
      <x/>
    </i>
    <i>
      <x v="1"/>
    </i>
    <i>
      <x v="2"/>
    </i>
    <i>
      <x v="3"/>
    </i>
    <i>
      <x v="4"/>
    </i>
    <i>
      <x v="5"/>
    </i>
    <i>
      <x v="6"/>
    </i>
    <i>
      <x v="7"/>
    </i>
    <i>
      <x v="8"/>
    </i>
    <i t="grand">
      <x/>
    </i>
  </rowItems>
  <colFields count="1">
    <field x="-2"/>
  </colFields>
  <colItems count="3">
    <i>
      <x/>
    </i>
    <i i="1">
      <x v="1"/>
    </i>
    <i i="2">
      <x v="2"/>
    </i>
  </colItems>
  <dataFields count="3">
    <dataField name="Sum of Annual  Sales(Units)" fld="5" baseField="0" baseItem="0"/>
    <dataField name="Sum of Annual revenue(AED)" fld="6" baseField="0" baseItem="0"/>
    <dataField name="Sum of Annual revenue(AED)2" fld="6" showDataAs="percentOfTotal" baseField="0" baseItem="0" numFmtId="1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8" minRefreshableVersion="3" createdVersion="8" useAutoFormatting="1" compact="0" indent="0" compactData="0" showDrill="1" multipleFieldFilters="0">
  <location ref="A84:D89" firstHeaderRow="0" firstDataRow="1" firstDataCol="1"/>
  <pivotFields count="58">
    <pivotField compact="0" outline="0" showAll="0"/>
    <pivotField compact="0" outline="0" showAll="0"/>
    <pivotField compact="0" outline="0" showAll="0"/>
    <pivotField compact="0" outline="0" showAll="0"/>
    <pivotField compact="0" outline="0" showAll="0"/>
    <pivotField dataField="1" compact="0" outline="0" numFmtId="2"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numFmtId="2"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sortType="descending" outline="0" showAll="0">
      <items count="5">
        <item x="2"/>
        <item x="3"/>
        <item x="1"/>
        <item x="0"/>
        <item t="default"/>
      </items>
      <autoSortScope>
        <pivotArea dataOnly="0" outline="0" fieldPosition="0">
          <references count="1">
            <reference field="4294967294" count="1" selected="0">
              <x v="1"/>
            </reference>
          </references>
        </pivotArea>
      </autoSortScope>
    </pivotField>
    <pivotField compact="0" outline="0" showAll="0">
      <items count="5">
        <item x="3"/>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6"/>
  </rowFields>
  <rowItems count="5">
    <i>
      <x v="2"/>
    </i>
    <i>
      <x v="3"/>
    </i>
    <i>
      <x/>
    </i>
    <i>
      <x v="1"/>
    </i>
    <i t="grand">
      <x/>
    </i>
  </rowItems>
  <colFields count="1">
    <field x="-2"/>
  </colFields>
  <colItems count="3">
    <i>
      <x/>
    </i>
    <i i="1">
      <x v="1"/>
    </i>
    <i i="2">
      <x v="2"/>
    </i>
  </colItems>
  <dataFields count="3">
    <dataField name="Sum of Annual  Sales(Units)" fld="5" baseField="0" baseItem="0"/>
    <dataField name="Sum of Annual revenue(AED)" fld="6" baseField="0" baseItem="0"/>
    <dataField name="Sum of Annual revenue(AED)2" fld="6" showDataAs="percentOfTotal" baseField="0" baseItem="0" numFmtId="1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5" cacheId="0" autoFormatId="1" applyNumberFormats="0" applyBorderFormats="0" applyFontFormats="0" applyPatternFormats="0" applyAlignmentFormats="0" applyWidthHeightFormats="1" dataCaption="Values" updatedVersion="8" minRefreshableVersion="3" createdVersion="8" useAutoFormatting="1" compact="0" indent="0" compactData="0" showDrill="1" multipleFieldFilters="0">
  <location ref="A41:D50" firstHeaderRow="0" firstDataRow="1" firstDataCol="1"/>
  <pivotFields count="58">
    <pivotField compact="0" outline="0" showAll="0"/>
    <pivotField compact="0" outline="0" showAll="0"/>
    <pivotField compact="0" outline="0" showAll="0"/>
    <pivotField compact="0" outline="0" showAll="0"/>
    <pivotField compact="0" outline="0" showAll="0"/>
    <pivotField dataField="1" compact="0" outline="0" numFmtId="2"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numFmtId="2"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9">
        <item x="2"/>
        <item x="7"/>
        <item x="4"/>
        <item x="5"/>
        <item x="3"/>
        <item x="0"/>
        <item x="1"/>
        <item n="20 to 25"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3"/>
  </rowFields>
  <rowItems count="9">
    <i>
      <x/>
    </i>
    <i>
      <x v="1"/>
    </i>
    <i>
      <x v="2"/>
    </i>
    <i>
      <x v="3"/>
    </i>
    <i>
      <x v="4"/>
    </i>
    <i>
      <x v="5"/>
    </i>
    <i>
      <x v="6"/>
    </i>
    <i>
      <x v="7"/>
    </i>
    <i t="grand">
      <x/>
    </i>
  </rowItems>
  <colFields count="1">
    <field x="-2"/>
  </colFields>
  <colItems count="3">
    <i>
      <x/>
    </i>
    <i i="1">
      <x v="1"/>
    </i>
    <i i="2">
      <x v="2"/>
    </i>
  </colItems>
  <dataFields count="3">
    <dataField name="Sum of Annual  Sales(Units)" fld="5" baseField="0" baseItem="0"/>
    <dataField name="Sum of Annual revenue(AED)" fld="6" baseField="0" baseItem="0"/>
    <dataField name="Sum of Annual revenue(AED)2" fld="6" showDataAs="percentOfTotal" baseField="0" baseItem="0" numFmtId="1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8" minRefreshableVersion="3" createdVersion="8" useAutoFormatting="1" compact="0" indent="0" compactData="0" showDrill="1" multipleFieldFilters="0">
  <location ref="A15:D25" firstHeaderRow="0" firstDataRow="1" firstDataCol="1"/>
  <pivotFields count="58">
    <pivotField compact="0" outline="0" showAll="0"/>
    <pivotField compact="0" outline="0" showAll="0"/>
    <pivotField compact="0" outline="0" showAll="0"/>
    <pivotField compact="0" outline="0" showAll="0"/>
    <pivotField compact="0" outline="0" showAll="0"/>
    <pivotField dataField="1" compact="0" outline="0" numFmtId="2" showAll="0"/>
    <pivotField dataField="1" compact="0" outline="0" showAll="0"/>
    <pivotField compact="0" outline="0" showAll="0"/>
    <pivotField compact="0" outline="0" showAll="0"/>
    <pivotField compact="0" outline="0" showAll="0"/>
    <pivotField compact="0" outline="0" showAll="0"/>
    <pivotField axis="axisRow" compact="0" outline="0" showAll="0">
      <items count="10">
        <item x="2"/>
        <item x="4"/>
        <item x="7"/>
        <item x="1"/>
        <item x="8"/>
        <item x="3"/>
        <item x="6"/>
        <item x="0"/>
        <item x="5"/>
        <item t="default"/>
      </items>
    </pivotField>
    <pivotField compact="0" outline="0" showAll="0"/>
    <pivotField compact="0" outline="0" showAll="0"/>
    <pivotField compact="0" outline="0" numFmtId="2"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1"/>
  </rowFields>
  <rowItems count="10">
    <i>
      <x/>
    </i>
    <i>
      <x v="1"/>
    </i>
    <i>
      <x v="2"/>
    </i>
    <i>
      <x v="3"/>
    </i>
    <i>
      <x v="4"/>
    </i>
    <i>
      <x v="5"/>
    </i>
    <i>
      <x v="6"/>
    </i>
    <i>
      <x v="7"/>
    </i>
    <i>
      <x v="8"/>
    </i>
    <i t="grand">
      <x/>
    </i>
  </rowItems>
  <colFields count="1">
    <field x="-2"/>
  </colFields>
  <colItems count="3">
    <i>
      <x/>
    </i>
    <i i="1">
      <x v="1"/>
    </i>
    <i i="2">
      <x v="2"/>
    </i>
  </colItems>
  <dataFields count="3">
    <dataField name="Sum of Annual  Sales(Units)" fld="5" baseField="0" baseItem="0"/>
    <dataField name="Sum of Annual revenue(AED)" fld="6" baseField="0" baseItem="0"/>
    <dataField name="Sum of Annual revenue(AED)2" fld="6" showDataAs="percentOfTotal" baseField="0" baseItem="0" numFmtId="1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N14:V23" totalsRowShown="0">
  <autoFilter ref="N14:V23"/>
  <tableColumns count="9">
    <tableColumn id="1" name="Paraben Free" dataDxfId="3"/>
    <tableColumn id="2" name="Fragrance Free" dataDxfId="4"/>
    <tableColumn id="3" name="Sulfate Free" dataDxfId="5"/>
    <tableColumn id="4" name="NA" dataDxfId="6"/>
    <tableColumn id="5" name="Plant Based/Vegan" dataDxfId="7"/>
    <tableColumn id="6" name="Alcohol Free" dataDxfId="8"/>
    <tableColumn id="7" name="Silicone Free" dataDxfId="9"/>
    <tableColumn id="8" name="Mineral Oil Free" dataDxfId="10"/>
    <tableColumn id="9" name="Cruelty Free" dataDxfId="11"/>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C14:K23" totalsRowShown="0">
  <autoFilter ref="C14:K23"/>
  <tableColumns count="9">
    <tableColumn id="1" name="Frizz Control" dataDxfId="12"/>
    <tableColumn id="2" name="Shine" dataDxfId="13"/>
    <tableColumn id="3" name="Thickening/Volumizing" dataDxfId="14"/>
    <tableColumn id="4" name="Softness" dataDxfId="15"/>
    <tableColumn id="5" name="Lightweight" dataDxfId="16"/>
    <tableColumn id="6" name="Curl Enhancing" dataDxfId="17"/>
    <tableColumn id="7" name="Hold" dataDxfId="18"/>
    <tableColumn id="8" name="Humidity Protection" dataDxfId="19"/>
    <tableColumn id="9" name="Moisturization / Hydration" dataDxfId="2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0.xml"/><Relationship Id="rId7" Type="http://schemas.openxmlformats.org/officeDocument/2006/relationships/pivotTable" Target="../pivotTables/pivotTable9.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9" Type="http://schemas.openxmlformats.org/officeDocument/2006/relationships/hyperlink" Target="http://www.amazon.ae/dp/B09N6XMXS2" TargetMode="External"/><Relationship Id="rId8" Type="http://schemas.openxmlformats.org/officeDocument/2006/relationships/hyperlink" Target="http://www.amazon.ae/dp/B0BYJQ4KY6" TargetMode="External"/><Relationship Id="rId7" Type="http://schemas.openxmlformats.org/officeDocument/2006/relationships/hyperlink" Target="http://www.amazon.ae/dp/B0933PJLR3" TargetMode="External"/><Relationship Id="rId6" Type="http://schemas.openxmlformats.org/officeDocument/2006/relationships/hyperlink" Target="http://www.amazon.ae/dp/B0BGPCCW5H" TargetMode="External"/><Relationship Id="rId5" Type="http://schemas.openxmlformats.org/officeDocument/2006/relationships/hyperlink" Target="http://www.amazon.ae/dp/B0BLNMZR33" TargetMode="External"/><Relationship Id="rId49" Type="http://schemas.openxmlformats.org/officeDocument/2006/relationships/hyperlink" Target="http://www.amazon.ae/dp/B004K033ZK" TargetMode="External"/><Relationship Id="rId48" Type="http://schemas.openxmlformats.org/officeDocument/2006/relationships/hyperlink" Target="http://www.amazon.ae/dp/B07VGQPP32" TargetMode="External"/><Relationship Id="rId47" Type="http://schemas.openxmlformats.org/officeDocument/2006/relationships/hyperlink" Target="http://www.amazon.ae/dp/B07P2CCKQG" TargetMode="External"/><Relationship Id="rId46" Type="http://schemas.openxmlformats.org/officeDocument/2006/relationships/hyperlink" Target="http://www.amazon.ae/dp/B01M2ZXXL6" TargetMode="External"/><Relationship Id="rId45" Type="http://schemas.openxmlformats.org/officeDocument/2006/relationships/hyperlink" Target="http://www.amazon.ae/dp/B07NQCBRK3" TargetMode="External"/><Relationship Id="rId44" Type="http://schemas.openxmlformats.org/officeDocument/2006/relationships/hyperlink" Target="http://www.amazon.ae/dp/B0178H2MFS" TargetMode="External"/><Relationship Id="rId43" Type="http://schemas.openxmlformats.org/officeDocument/2006/relationships/hyperlink" Target="http://www.amazon.ae/dp/B00F9H0IKQ" TargetMode="External"/><Relationship Id="rId42" Type="http://schemas.openxmlformats.org/officeDocument/2006/relationships/hyperlink" Target="http://www.amazon.ae/dp/B07QD2L6BC" TargetMode="External"/><Relationship Id="rId41" Type="http://schemas.openxmlformats.org/officeDocument/2006/relationships/hyperlink" Target="http://www.amazon.ae/dp/B0BCZBNKNY" TargetMode="External"/><Relationship Id="rId40" Type="http://schemas.openxmlformats.org/officeDocument/2006/relationships/hyperlink" Target="http://www.amazon.ae/dp/B08FK87MZT" TargetMode="External"/><Relationship Id="rId4" Type="http://schemas.openxmlformats.org/officeDocument/2006/relationships/hyperlink" Target="http://www.amazon.ae/dp/B07MW14FCH" TargetMode="External"/><Relationship Id="rId39" Type="http://schemas.openxmlformats.org/officeDocument/2006/relationships/hyperlink" Target="http://www.amazon.ae/dp/B09WDXPZY1" TargetMode="External"/><Relationship Id="rId38" Type="http://schemas.openxmlformats.org/officeDocument/2006/relationships/hyperlink" Target="http://www.amazon.ae/dp/B00JQNCIYI" TargetMode="External"/><Relationship Id="rId37" Type="http://schemas.openxmlformats.org/officeDocument/2006/relationships/hyperlink" Target="http://www.amazon.ae/dp/B07RJ22872" TargetMode="External"/><Relationship Id="rId36" Type="http://schemas.openxmlformats.org/officeDocument/2006/relationships/hyperlink" Target="http://www.amazon.ae/dp/B07RL8Z98T" TargetMode="External"/><Relationship Id="rId35" Type="http://schemas.openxmlformats.org/officeDocument/2006/relationships/hyperlink" Target="http://www.amazon.ae/dp/B08N1CF7NM" TargetMode="External"/><Relationship Id="rId34" Type="http://schemas.openxmlformats.org/officeDocument/2006/relationships/hyperlink" Target="http://www.amazon.ae/dp/B08LZ2R5MM" TargetMode="External"/><Relationship Id="rId33" Type="http://schemas.openxmlformats.org/officeDocument/2006/relationships/hyperlink" Target="http://www.amazon.ae/dp/B08TB9NSHQ" TargetMode="External"/><Relationship Id="rId32" Type="http://schemas.openxmlformats.org/officeDocument/2006/relationships/hyperlink" Target="http://www.amazon.ae/dp/B085F6YH3D" TargetMode="External"/><Relationship Id="rId31" Type="http://schemas.openxmlformats.org/officeDocument/2006/relationships/hyperlink" Target="http://www.amazon.ae/dp/B08MFP92JM" TargetMode="External"/><Relationship Id="rId30" Type="http://schemas.openxmlformats.org/officeDocument/2006/relationships/hyperlink" Target="http://www.amazon.ae/dp/B00SD8JJ8A" TargetMode="External"/><Relationship Id="rId3" Type="http://schemas.openxmlformats.org/officeDocument/2006/relationships/hyperlink" Target="http://www.amazon.ae/dp/B07N6QS4BF" TargetMode="External"/><Relationship Id="rId29" Type="http://schemas.openxmlformats.org/officeDocument/2006/relationships/hyperlink" Target="http://www.amazon.ae/dp/B07QD2KWDN" TargetMode="External"/><Relationship Id="rId28" Type="http://schemas.openxmlformats.org/officeDocument/2006/relationships/hyperlink" Target="http://www.amazon.ae/dp/B005IUGNN0" TargetMode="External"/><Relationship Id="rId27" Type="http://schemas.openxmlformats.org/officeDocument/2006/relationships/hyperlink" Target="http://www.amazon.ae/dp/B01FRH3NHM" TargetMode="External"/><Relationship Id="rId26" Type="http://schemas.openxmlformats.org/officeDocument/2006/relationships/hyperlink" Target="http://www.amazon.ae/dp/B018IVSRLQ" TargetMode="External"/><Relationship Id="rId25" Type="http://schemas.openxmlformats.org/officeDocument/2006/relationships/hyperlink" Target="http://www.amazon.ae/dp/B01N6F7DR8" TargetMode="External"/><Relationship Id="rId24" Type="http://schemas.openxmlformats.org/officeDocument/2006/relationships/hyperlink" Target="http://www.amazon.ae/dp/B07116PWV3" TargetMode="External"/><Relationship Id="rId23" Type="http://schemas.openxmlformats.org/officeDocument/2006/relationships/hyperlink" Target="http://www.amazon.ae/dp/B07H3CYSBT" TargetMode="External"/><Relationship Id="rId22" Type="http://schemas.openxmlformats.org/officeDocument/2006/relationships/hyperlink" Target="http://www.amazon.ae/dp/B08P5XYLYZ" TargetMode="External"/><Relationship Id="rId21" Type="http://schemas.openxmlformats.org/officeDocument/2006/relationships/hyperlink" Target="http://www.amazon.ae/dp/B0C5H2LRQ6" TargetMode="External"/><Relationship Id="rId20" Type="http://schemas.openxmlformats.org/officeDocument/2006/relationships/hyperlink" Target="http://www.amazon.ae/dp/B07Q872BW8" TargetMode="External"/><Relationship Id="rId2" Type="http://schemas.openxmlformats.org/officeDocument/2006/relationships/hyperlink" Target="http://www.amazon.ae/dp/B07JH2ZTPG" TargetMode="External"/><Relationship Id="rId19" Type="http://schemas.openxmlformats.org/officeDocument/2006/relationships/hyperlink" Target="http://www.amazon.ae/dp/B01L1OWXSK" TargetMode="External"/><Relationship Id="rId18" Type="http://schemas.openxmlformats.org/officeDocument/2006/relationships/hyperlink" Target="http://www.amazon.ae/dp/B086RLFM41" TargetMode="External"/><Relationship Id="rId17" Type="http://schemas.openxmlformats.org/officeDocument/2006/relationships/hyperlink" Target="http://www.amazon.ae/dp/B00AT5X34Q" TargetMode="External"/><Relationship Id="rId16" Type="http://schemas.openxmlformats.org/officeDocument/2006/relationships/hyperlink" Target="http://www.amazon.ae/dp/B07YB4ZDX2" TargetMode="External"/><Relationship Id="rId15" Type="http://schemas.openxmlformats.org/officeDocument/2006/relationships/hyperlink" Target="http://www.amazon.ae/dp/B008074JOI" TargetMode="External"/><Relationship Id="rId14" Type="http://schemas.openxmlformats.org/officeDocument/2006/relationships/hyperlink" Target="http://www.amazon.ae/dp/B09J7HPGM8" TargetMode="External"/><Relationship Id="rId13" Type="http://schemas.openxmlformats.org/officeDocument/2006/relationships/hyperlink" Target="http://www.amazon.ae/dp/B08QVTTQ3W" TargetMode="External"/><Relationship Id="rId12" Type="http://schemas.openxmlformats.org/officeDocument/2006/relationships/hyperlink" Target="http://www.amazon.ae/dp/B075JG354F" TargetMode="External"/><Relationship Id="rId11" Type="http://schemas.openxmlformats.org/officeDocument/2006/relationships/hyperlink" Target="http://www.amazon.ae/dp/B0872DG4K2" TargetMode="External"/><Relationship Id="rId10" Type="http://schemas.openxmlformats.org/officeDocument/2006/relationships/hyperlink" Target="http://www.amazon.ae/dp/B0BMTQ3V7P" TargetMode="External"/><Relationship Id="rId1" Type="http://schemas.openxmlformats.org/officeDocument/2006/relationships/hyperlink" Target="http://www.amazon.ae/dp/B09VMTHY8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BG443"/>
  <sheetViews>
    <sheetView zoomScale="80" zoomScaleNormal="80" topLeftCell="A29" workbookViewId="0">
      <selection activeCell="A2" sqref="A2"/>
    </sheetView>
  </sheetViews>
  <sheetFormatPr defaultColWidth="9" defaultRowHeight="14.4"/>
  <cols>
    <col min="1" max="1" width="7.85185185185185" customWidth="1"/>
    <col min="2" max="2" width="15" customWidth="1"/>
    <col min="3" max="3" width="25.287037037037" customWidth="1"/>
    <col min="4" max="4" width="34.4259259259259" customWidth="1"/>
    <col min="5" max="5" width="14.8518518518519" hidden="1" customWidth="1"/>
    <col min="6" max="6" width="90.712962962963" style="1" hidden="1" customWidth="1"/>
    <col min="7" max="7" width="23" hidden="1" customWidth="1"/>
    <col min="8" max="8" width="22.8518518518519" hidden="1" customWidth="1"/>
    <col min="9" max="9" width="18.712962962963" style="2" hidden="1" customWidth="1"/>
    <col min="10" max="10" width="18.712962962963" hidden="1" customWidth="1"/>
    <col min="11" max="11" width="9.71296296296296" hidden="1" customWidth="1"/>
    <col min="12" max="12" width="16.287037037037" hidden="1" customWidth="1"/>
    <col min="13" max="13" width="13.287037037037" hidden="1" customWidth="1"/>
    <col min="14" max="14" width="11.712962962963" hidden="1" customWidth="1"/>
    <col min="15" max="15" width="10.8518518518519" style="3" hidden="1" customWidth="1"/>
    <col min="16" max="16" width="21.4259259259259" style="3" hidden="1" customWidth="1"/>
    <col min="17" max="17" width="13.8518518518519" hidden="1" customWidth="1"/>
    <col min="18" max="18" width="14.712962962963" hidden="1" customWidth="1"/>
    <col min="19" max="19" width="21.1388888888889" hidden="1" customWidth="1"/>
    <col min="20" max="20" width="18.712962962963" style="4" hidden="1" customWidth="1"/>
    <col min="21" max="21" width="19.287037037037" hidden="1" customWidth="1"/>
    <col min="22" max="22" width="22.287037037037" hidden="1" customWidth="1"/>
    <col min="23" max="23" width="21.287037037037" hidden="1" customWidth="1"/>
    <col min="24" max="24" width="25.287037037037" hidden="1" customWidth="1"/>
    <col min="25" max="25" width="11.712962962963" hidden="1" customWidth="1"/>
    <col min="26" max="26" width="16.712962962963" style="4" hidden="1" customWidth="1"/>
    <col min="27" max="27" width="14.1388888888889" hidden="1" customWidth="1"/>
    <col min="28" max="29" width="14.1388888888889" customWidth="1"/>
    <col min="30" max="30" width="21" style="5" customWidth="1"/>
    <col min="31" max="31" width="14.5740740740741" style="5" customWidth="1"/>
    <col min="32" max="37" width="21" style="5" customWidth="1"/>
    <col min="38" max="38" width="16.712962962963" style="5" customWidth="1"/>
    <col min="39" max="39" width="19" style="5" customWidth="1"/>
    <col min="40" max="40" width="27.5740740740741" style="5" customWidth="1"/>
    <col min="41" max="41" width="27" style="5" customWidth="1"/>
    <col min="42" max="42" width="26.712962962963" style="5" customWidth="1"/>
    <col min="43" max="43" width="25.4259259259259" style="5" customWidth="1"/>
    <col min="44" max="44" width="23.5740740740741" style="5" customWidth="1"/>
    <col min="45" max="45" width="30.1388888888889" style="5" customWidth="1"/>
    <col min="46" max="46" width="24.5740740740741" style="5" customWidth="1"/>
    <col min="47" max="47" width="23.287037037037" style="5" customWidth="1"/>
    <col min="48" max="48" width="27.4259259259259" style="5" customWidth="1"/>
    <col min="49" max="49" width="18.8518518518519" style="5" customWidth="1"/>
    <col min="50" max="50" width="98.5740740740741" style="5" customWidth="1"/>
    <col min="51" max="51" width="10.1388888888889" customWidth="1"/>
    <col min="57" max="57" width="21.1388888888889" customWidth="1"/>
    <col min="59" max="59" width="21.1388888888889" customWidth="1"/>
  </cols>
  <sheetData>
    <row r="1" spans="31:59">
      <c r="AE1" s="34">
        <f>_xlfn.XLOOKUP(AE2,'Benefits Revenue'!$AE$3:$BE$3,'Benefits Revenue'!$AE$2:$BE$2)</f>
        <v>34</v>
      </c>
      <c r="AF1" s="34">
        <f>_xlfn.XLOOKUP(AF2,'Benefits Revenue'!$AE$3:$BE$3,'Benefits Revenue'!$AE$2:$BE$2)</f>
        <v>27</v>
      </c>
      <c r="AG1" s="34">
        <f>_xlfn.XLOOKUP(AG2,'Benefits Revenue'!$AE$3:$BE$3,'Benefits Revenue'!$AE$2:$BE$2)</f>
        <v>39</v>
      </c>
      <c r="AH1" s="34">
        <f>_xlfn.XLOOKUP(AH2,'Benefits Revenue'!$AE$3:$BE$3,'Benefits Revenue'!$AE$2:$BE$2)</f>
        <v>31</v>
      </c>
      <c r="AI1" s="34">
        <f>_xlfn.XLOOKUP(AI2,'Benefits Revenue'!$AE$3:$BE$3,'Benefits Revenue'!$AE$2:$BE$2)</f>
        <v>33</v>
      </c>
      <c r="AJ1" s="34">
        <f>_xlfn.XLOOKUP(AJ2,'Benefits Revenue'!$AE$3:$BE$3,'Benefits Revenue'!$AE$2:$BE$2)</f>
        <v>35</v>
      </c>
      <c r="AK1" s="34">
        <f>_xlfn.XLOOKUP(AK2,'Benefits Revenue'!$AE$3:$BE$3,'Benefits Revenue'!$AE$2:$BE$2)</f>
        <v>28</v>
      </c>
      <c r="AL1" s="34">
        <f>_xlfn.XLOOKUP(AL2,'Benefits Revenue'!$AE$3:$BE$3,'Benefits Revenue'!$AE$2:$BE$2)</f>
        <v>29</v>
      </c>
      <c r="AM1" s="34">
        <f>_xlfn.XLOOKUP(AM2,'Benefits Revenue'!$AE$3:$BE$3,'Benefits Revenue'!$AE$2:$BE$2)</f>
        <v>32</v>
      </c>
      <c r="AO1" s="34">
        <f>_xlfn.XLOOKUP(AO2,'Claims Revenue'!$AE$3:$BD$3,'Claims Revenue'!$AE$2:$BD$2)</f>
        <v>39</v>
      </c>
      <c r="AP1" s="34">
        <f>_xlfn.XLOOKUP(AP2,'Claims Revenue'!$AE$3:$BD$3,'Claims Revenue'!$AE$2:$BD$2)</f>
        <v>34</v>
      </c>
      <c r="AQ1" s="34">
        <f>_xlfn.XLOOKUP(AQ2,'Claims Revenue'!$AE$3:$BD$3,'Claims Revenue'!$AE$2:$BD$2)</f>
        <v>48</v>
      </c>
      <c r="AR1" s="34">
        <f>_xlfn.XLOOKUP(AR2,'Claims Revenue'!$AE$3:$BD$3,'Claims Revenue'!$AE$2:$BD$2)</f>
        <v>37</v>
      </c>
      <c r="AS1" s="34">
        <f>_xlfn.XLOOKUP(AS2,'Claims Revenue'!$AE$3:$BD$3,'Claims Revenue'!$AE$2:$BD$2)</f>
        <v>43</v>
      </c>
      <c r="AT1" s="34">
        <f>_xlfn.XLOOKUP(AT2,'Claims Revenue'!$AE$3:$BD$3,'Claims Revenue'!$AE$2:$BD$2)</f>
        <v>27</v>
      </c>
      <c r="AU1" s="34">
        <f>_xlfn.XLOOKUP(AU2,'Claims Revenue'!$AE$3:$BD$3,'Claims Revenue'!$AE$2:$BD$2)</f>
        <v>46</v>
      </c>
      <c r="AV1" s="34">
        <f>_xlfn.XLOOKUP(AV2,'Claims Revenue'!$AE$3:$BD$3,'Claims Revenue'!$AE$2:$BD$2)</f>
        <v>36</v>
      </c>
      <c r="AW1" s="34">
        <f>_xlfn.XLOOKUP(AW2,'Claims Revenue'!$AE$3:$BD$3,'Claims Revenue'!$AE$2:$BD$2)</f>
        <v>30</v>
      </c>
      <c r="AY1" s="6">
        <f>_xlfn.XLOOKUP(AY2,'Ingredients Revenue'!$AE$3:$BY$3,'Ingredients Revenue'!$AE$2:$BY$2)</f>
        <v>73</v>
      </c>
      <c r="AZ1" s="6">
        <f>_xlfn.XLOOKUP(AZ2,'Ingredients Revenue'!$AE$3:$BY$3,'Ingredients Revenue'!$AE$2:$BY$2)</f>
        <v>39</v>
      </c>
      <c r="BA1" s="6">
        <f>_xlfn.XLOOKUP(BA2,'Ingredients Revenue'!$AE$3:$BY$3,'Ingredients Revenue'!$AE$2:$BY$2)</f>
        <v>41</v>
      </c>
      <c r="BB1" s="6">
        <f>_xlfn.XLOOKUP(BB2,'Ingredients Revenue'!$AE$3:$BY$3,'Ingredients Revenue'!$AE$2:$BY$2)</f>
        <v>47</v>
      </c>
      <c r="BC1" s="6">
        <f>_xlfn.XLOOKUP(BC2,'Ingredients Revenue'!$AE$3:$BY$3,'Ingredients Revenue'!$AE$2:$BY$2)</f>
        <v>50</v>
      </c>
      <c r="BD1" s="6">
        <f>_xlfn.XLOOKUP(BD2,'Ingredients Revenue'!$AE$3:$BY$3,'Ingredients Revenue'!$AE$2:$BY$2)</f>
        <v>58</v>
      </c>
      <c r="BE1" s="6">
        <f>_xlfn.XLOOKUP(BE2,'Ingredients Revenue'!$AE$3:$BY$3,'Ingredients Revenue'!$AE$2:$BY$2)</f>
        <v>37</v>
      </c>
      <c r="BF1" s="6">
        <f>_xlfn.XLOOKUP(BF2,'Ingredients Revenue'!$AE$3:$BY$3,'Ingredients Revenue'!$AE$2:$BY$2)</f>
        <v>56</v>
      </c>
      <c r="BG1" s="6">
        <f>_xlfn.XLOOKUP(BG2,'Ingredients Revenue'!$AE$3:$BY$3,'Ingredients Revenue'!$AE$2:$BY$2)</f>
        <v>65</v>
      </c>
    </row>
    <row r="2" spans="1:59">
      <c r="A2" s="7" t="s">
        <v>0</v>
      </c>
      <c r="B2" s="7" t="s">
        <v>1</v>
      </c>
      <c r="C2" s="7" t="s">
        <v>2</v>
      </c>
      <c r="D2" s="7" t="s">
        <v>3</v>
      </c>
      <c r="E2" s="7" t="s">
        <v>4</v>
      </c>
      <c r="F2" s="8" t="s">
        <v>5</v>
      </c>
      <c r="G2" s="7" t="s">
        <v>6</v>
      </c>
      <c r="H2" s="7" t="s">
        <v>7</v>
      </c>
      <c r="I2" s="11" t="s">
        <v>8</v>
      </c>
      <c r="J2" s="7" t="s">
        <v>9</v>
      </c>
      <c r="K2" s="12" t="s">
        <v>10</v>
      </c>
      <c r="L2" s="12" t="s">
        <v>11</v>
      </c>
      <c r="M2" s="12" t="s">
        <v>12</v>
      </c>
      <c r="N2" s="12" t="s">
        <v>13</v>
      </c>
      <c r="O2" s="13" t="s">
        <v>14</v>
      </c>
      <c r="P2" s="13" t="s">
        <v>15</v>
      </c>
      <c r="Q2" s="7" t="s">
        <v>16</v>
      </c>
      <c r="R2" s="7" t="s">
        <v>17</v>
      </c>
      <c r="S2" s="7" t="s">
        <v>18</v>
      </c>
      <c r="T2" s="7" t="s">
        <v>19</v>
      </c>
      <c r="U2" s="7" t="s">
        <v>20</v>
      </c>
      <c r="V2" s="7" t="s">
        <v>21</v>
      </c>
      <c r="W2" s="7" t="s">
        <v>22</v>
      </c>
      <c r="X2" s="7" t="s">
        <v>23</v>
      </c>
      <c r="Y2" s="7" t="s">
        <v>24</v>
      </c>
      <c r="Z2" s="7" t="s">
        <v>25</v>
      </c>
      <c r="AA2" s="7" t="s">
        <v>26</v>
      </c>
      <c r="AB2" s="7" t="s">
        <v>27</v>
      </c>
      <c r="AC2" s="7" t="s">
        <v>28</v>
      </c>
      <c r="AD2" s="7" t="s">
        <v>29</v>
      </c>
      <c r="AE2" s="35" t="s">
        <v>30</v>
      </c>
      <c r="AF2" s="7" t="s">
        <v>31</v>
      </c>
      <c r="AG2" s="7" t="s">
        <v>32</v>
      </c>
      <c r="AH2" s="7" t="s">
        <v>33</v>
      </c>
      <c r="AI2" s="7" t="s">
        <v>34</v>
      </c>
      <c r="AJ2" s="7" t="s">
        <v>35</v>
      </c>
      <c r="AK2" s="7" t="s">
        <v>36</v>
      </c>
      <c r="AL2" s="7" t="s">
        <v>37</v>
      </c>
      <c r="AM2" s="7" t="s">
        <v>38</v>
      </c>
      <c r="AN2" s="7" t="s">
        <v>39</v>
      </c>
      <c r="AO2" s="35" t="s">
        <v>40</v>
      </c>
      <c r="AP2" s="7" t="s">
        <v>41</v>
      </c>
      <c r="AQ2" s="7" t="s">
        <v>42</v>
      </c>
      <c r="AR2" s="7" t="s">
        <v>43</v>
      </c>
      <c r="AS2" s="7" t="s">
        <v>44</v>
      </c>
      <c r="AT2" s="7" t="s">
        <v>45</v>
      </c>
      <c r="AU2" s="7" t="s">
        <v>46</v>
      </c>
      <c r="AV2" s="7" t="s">
        <v>47</v>
      </c>
      <c r="AW2" s="7" t="s">
        <v>48</v>
      </c>
      <c r="AX2" s="7" t="s">
        <v>49</v>
      </c>
      <c r="AY2" s="7" t="s">
        <v>50</v>
      </c>
      <c r="AZ2" s="7" t="s">
        <v>51</v>
      </c>
      <c r="BA2" s="7" t="s">
        <v>52</v>
      </c>
      <c r="BB2" s="7" t="s">
        <v>53</v>
      </c>
      <c r="BC2" s="7" t="s">
        <v>54</v>
      </c>
      <c r="BD2" s="7" t="s">
        <v>55</v>
      </c>
      <c r="BE2" s="7" t="s">
        <v>56</v>
      </c>
      <c r="BF2" s="7" t="s">
        <v>57</v>
      </c>
      <c r="BG2" s="7" t="s">
        <v>58</v>
      </c>
    </row>
    <row r="3" spans="1:59">
      <c r="A3" s="5" t="str">
        <f>_xlfn.XLOOKUP($E3,'Raw Data'!$E:$E,'Raw Data'!A:A,"ERROR",0,1)</f>
        <v>AE</v>
      </c>
      <c r="B3" s="5" t="str">
        <f>_xlfn.XLOOKUP($E3,'Raw Data'!$E:$E,'Raw Data'!B:B,"ERROR",0,1)</f>
        <v>Hair Mousses</v>
      </c>
      <c r="C3" s="5" t="str">
        <f>_xlfn.XLOOKUP($E3,'Raw Data'!$E:$E,'Raw Data'!C:C,"ERROR",0,1)</f>
        <v>Not Your Mother's</v>
      </c>
      <c r="D3" s="5" t="str">
        <f>_xlfn.XLOOKUP($E3,'Raw Data'!$E:$E,'Raw Data'!D:D,"ERROR",0,1)</f>
        <v>www.amazon.ae/dp/B07QD2L6BC</v>
      </c>
      <c r="E3" s="5" t="s">
        <v>59</v>
      </c>
      <c r="F3" s="9" t="str">
        <f>_xlfn.XLOOKUP($E3,'Raw Data'!$E:$E,'Raw Data'!F:F,"ERROR",0,1)</f>
        <v>Not Your Mother's Curl Talk Curl Activating Mousse - 7 oz Not Your Mother's Curl Talk Curl Activating Mousse - 7 oz</v>
      </c>
      <c r="G3" s="10">
        <f>_xlfn.XLOOKUP($E3,'Raw Data'!$E:$E,'Raw Data'!G:G,"ERROR",0,1)</f>
        <v>842</v>
      </c>
      <c r="H3" s="9">
        <f>_xlfn.XLOOKUP($E3,'Raw Data'!$E:$E,'Raw Data'!H:H,"ERROR",0,1)</f>
        <v>40817.31</v>
      </c>
      <c r="I3" s="9">
        <f>_xlfn.XLOOKUP($E3,'Raw Data'!$E:$E,'Raw Data'!I:I,"ERROR",0,1)</f>
        <v>0.0546470761793762</v>
      </c>
      <c r="J3" s="9" t="str">
        <f>_xlfn.XLOOKUP($E3,'Raw Data'!$E:$E,'Raw Data'!J:J,"ERROR",0,1)</f>
        <v>Yes</v>
      </c>
      <c r="K3" s="14" t="str">
        <f t="array" ref="K3">_xlfn.IFS(AND(L3&gt;0,L3&lt;=5),"0 to 5",AND(L3&gt;5,L3&lt;=10),"5 to 10",AND(L3&gt;10,L3&lt;=15),"10 to 15",AND(L3&gt;15,L3&lt;=20),"15 to 20",AND(L3&gt;20,L3&lt;=30),"20 to 30",AND(L3&gt;30,L3&lt;=40),"30 to 40",AND(L3&gt;40,L3&lt;=50),"40 to 50",AND(L3&gt;50,L3&lt;=75),"50 to 75",AND(L3&gt;75,L3&lt;=100),"75 to 100",AND(L3&gt;100,L3&lt;=150),"100 to 150",AND(L3&gt;150,L3&lt;=200),"150 to 200",AND(L3&gt;200,L3&lt;=250),"200 to 250",AND(L3&gt;250,L3&lt;=300),"250 to 300",AND(L3&gt;300,L3&lt;=400),"300 to 400",AND(L3&gt;400,L3&lt;=500),"400 to 500",L3&gt;500,"500+")</f>
        <v>40 to 50</v>
      </c>
      <c r="L3" s="9">
        <f>_xlfn.XLOOKUP($E3,'Raw Data'!$E:$E,'Raw Data'!L:L,"ERROR",0,1)</f>
        <v>48.26</v>
      </c>
      <c r="M3" s="14" t="str">
        <f t="array" ref="M3">_xlfn.IFS(AND(N3&gt;0,N3&lt;=5),"0 to 5",AND(N3&gt;5,N3&lt;=10),"5 to 10",AND(N3&gt;10,N3&lt;=15),"10 to 15",AND(N3&gt;15,N3&lt;=20),"15 to 20",AND(N3&gt;20,N3&lt;=30),"20 to 30",AND(N3&gt;30,N3&lt;=40),"30 to 40",AND(N3&gt;40,N3&lt;=50),"40 to 50",AND(N3&gt;50,N3&lt;=75),"50 to 75",AND(N3&gt;75,N3&lt;=100),"75 to 100",AND(N3&gt;100,N3&lt;=150),"100 to 150",AND(N3&gt;150,N3&lt;=200),"150 to 200",AND(N3&gt;200,N3&lt;=250),"200 to 250",AND(N3&gt;250,N3&lt;=300),"250 to 300",AND(N3&gt;300,N3&lt;=400),"300 to 400",AND(N3&gt;400,N3&lt;=500),"400 to 500",N3&gt;500,"500+")</f>
        <v>50 to 75</v>
      </c>
      <c r="N3" s="9">
        <f>_xlfn.XLOOKUP($E3,'Raw Data'!$E:$E,'Raw Data'!N:N,"ERROR",0,1)</f>
        <v>52.22</v>
      </c>
      <c r="O3" s="14" t="str">
        <f t="array" ref="O3">_xlfn.IFS(P3=0,"No Discount",AND(P3&gt;0,P3&lt;=0.02),"0% to 2%",AND(P3&gt;0.02,P3&lt;=0.04),"2% to 4%",AND(P3&gt;0.04,P3&lt;=0.06),"4% to 6%",AND(P3&gt;0.06,P3&lt;=0.08),"6% to 8%",AND(P3&gt;0.08,P3&lt;=0.1),"8% to 10%",AND(P3&gt;0.1,P3&lt;=0.15),"10% to 15%",AND(P3&gt;0.15,P3&lt;=0.2),"15% to 20%",AND(P3&gt;0.2,P3&lt;=0.25),"20% to 25%",AND(P3&gt;0.25,P3&lt;=0.3),"25% to 30%",AND(P3&gt;0.3,P3&lt;=0.4),"30% to 40%",AND(P3&gt;0.4,P3&lt;=0.5),"40% to 50%",AND(P3&gt;0.5,P3&lt;=0.75),"50% to 75%",AND(P3&gt;0.75,P3&lt;=1),"75% to 100%")</f>
        <v>6% to 8%</v>
      </c>
      <c r="P3" s="10">
        <f>_xlfn.XLOOKUP($E3,'Raw Data'!$E:$E,'Raw Data'!P:P,"ERROR",0,1)</f>
        <v>0.0758330141708158</v>
      </c>
      <c r="Q3" s="9">
        <f>_xlfn.XLOOKUP($E3,'Raw Data'!$E:$E,'Raw Data'!Q:Q,"ERROR",0,1)</f>
        <v>7</v>
      </c>
      <c r="R3" s="9" t="str">
        <f>_xlfn.XLOOKUP($E3,'Raw Data'!$E:$E,'Raw Data'!R:R,"ERROR",0,1)</f>
        <v>oz</v>
      </c>
      <c r="S3" s="5" t="str">
        <f t="array" ref="S3">_xlfn.IFS(AND(T3&gt;0,T3&lt;=0.05),"0 to 0.05",AND(T3&gt;0.05,T3&lt;=0.1),"0.05 to 0.1",AND(T3&gt;0.1,T3&lt;=0.2),"0.1 to 0.2",AND(T3&gt;0.2,T3&lt;=0.3),"0.2 to 0.3",AND(T3&gt;0.3,T3&lt;=0.4),"0.3 to 0.4",AND(T3&gt;0.4,T3&lt;=0.5),"0.4 to 0.5",AND(T3&gt;0.5,T3&lt;=0.75),"0.5 to 0.75",AND(T3&gt;0.75,T3&lt;=1),"0.75 to 1",AND(T3&gt;1,T3&lt;=2),"1 to 2",AND(T3&gt;2,T3&lt;=3),"2 to 3",AND(T3&gt;3,T3&lt;=4),"3 to 4",AND(T3&gt;4,T3&lt;=5),"4 to 5",AND(T3&gt;5,T3&lt;=10),"5 to 10",T3&gt;10,"10+")</f>
        <v>0.2 to 0.3</v>
      </c>
      <c r="T3" s="10">
        <f>L3/(Z3*29.57)</f>
        <v>0.233151359969081</v>
      </c>
      <c r="U3" s="15" t="str">
        <f t="array" ref="U3">_xlfn.IFS(AND(V3&gt;0,V3&lt;=0.05),"0 to 0.05",AND(V3&gt;0.05,V3&lt;=0.1),"0.05 to 0.1",AND(V3&gt;0.1,V3&lt;=0.2),"0.1 to 0.2",AND(V3&gt;0.2,V3&lt;=0.3),"0.2 to 0.3",AND(V3&gt;0.3,V3&lt;=0.4),"0.3 to 0.4",AND(V3&gt;0.4,V3&lt;=0.5),"0.4 to 0.5",AND(V3&gt;0.5,V3&lt;=0.75),"0.5 to 0.75",AND(V3&gt;0.75,V3&lt;=1),"0.75 to 1",AND(V3&gt;1,V3&lt;=2),"1 to 2",AND(V3&gt;2,V3&lt;=3),"2 to 3",AND(V3&gt;3,V3&lt;=4),"3 to 4",AND(V3&gt;4,V3&lt;=5),"4 to 5",AND(V3&gt;5,V3&lt;=10),"5 to 10",V3&gt;10,"10+")</f>
        <v>0.05 to 0.1</v>
      </c>
      <c r="V3" s="10">
        <f>N3/($Z3*29.57)*0.27</f>
        <v>0.0681163341224214</v>
      </c>
      <c r="W3" s="15" t="str">
        <f t="array" ref="W3">_xlfn.IFS(AND(X3&gt;0,X3&lt;=0.05),"0 to 0.05",AND(X3&gt;0.05,X3&lt;=0.1),"0.05 to 0.1",AND(X3&gt;0.1,X3&lt;=0.2),"0.1 to 0.2",AND(X3&gt;0.2,X3&lt;=0.3),"0.2 to 0.3",AND(X3&gt;0.3,X3&lt;=0.4),"0.3 to 0.4",AND(X3&gt;0.4,X3&lt;=0.5),"0.4 to 0.5",AND(X3&gt;0.5,X3&lt;=0.75),"0.5 to 0.75",AND(X3&gt;0.75,X3&lt;=1),"0.75 to 1",AND(X3&gt;1,X3&lt;=2),"1 to 2",AND(X3&gt;2,X3&lt;=3),"2 to 3",AND(X3&gt;3,X3&lt;=4),"3 to 4",AND(X3&gt;4,X3&lt;=5),"4 to 5",AND(X3&gt;5,X3&lt;=10),"5 to 10",X3&gt;10,"10+")</f>
        <v>0.05 to 0.1</v>
      </c>
      <c r="X3" s="16">
        <f>L3/($Z3*29.57)*0.27</f>
        <v>0.0629508671916518</v>
      </c>
      <c r="Y3" s="5" t="str">
        <f t="array" ref="Y3">_xlfn.IFS(AND(Z3&gt;0,Z3&lt;=1),"0 to 1",AND(Z3&gt;1,Z3&lt;=2),"1 to 2",AND(Z3&gt;2,Z3&lt;=4),"2 to 4",AND(Z3&gt;4,Z3&lt;=6),"4 to 6",AND(Z3&gt;6,Z3&lt;=8),"6 to 8",AND(Z3&gt;8,Z3&lt;=10),"8 to 10",AND(Z3&gt;10,Z3&lt;=15),"10 to 15",AND(Z3&gt;15,Z3&lt;=20),"15 to 20",AND(Z3&gt;20,Z3&lt;=25),"20 to 25",AND(Z3&gt;25,Z3&lt;=30),"25 to 30",AND(Z3&gt;30,Z3&lt;=40),"30 to 40",AND(Z3&gt;40,Z3&lt;=50),"40 to 50",Z3&gt;50,"50+")</f>
        <v>6 to 8</v>
      </c>
      <c r="Z3" s="9">
        <f t="array" ref="Z3">_xlfn.IFS(AA3="oz",_xlfn.IFS(R3="oz",Q3,R3="fl oz",Q3*1.04,R3="ml",Q3*0.0338),AA3="fl oz",_xlfn.IFS(R3="oz",Q3/1.04,R3="fl oz",Q3,R3="ml",Q3*0.0338/1.04),AA3="ml",_xlfn.IFS(R3="oz",Q3/0.0338,R3="fl oz",Q3*1.04/0.0338,R3="ml",Q3))</f>
        <v>7</v>
      </c>
      <c r="AA3" s="9" t="str">
        <f>_xlfn.XLOOKUP($E3,'Raw Data'!$E:$E,'Raw Data'!AA:AA,"ERROR",0,1)</f>
        <v>oz</v>
      </c>
      <c r="AB3" s="9" t="s">
        <v>60</v>
      </c>
      <c r="AC3" s="9" t="s">
        <v>61</v>
      </c>
      <c r="AD3" s="5" t="s">
        <v>62</v>
      </c>
      <c r="AE3" s="5">
        <f>VLOOKUP($E3,'Benefits Revenue'!$E$4:$BE$74,AE$1,FALSE)</f>
        <v>0</v>
      </c>
      <c r="AF3" s="5">
        <f>VLOOKUP($E3,'Benefits Revenue'!$E$4:$BE$74,AF$1,FALSE)</f>
        <v>40817.31</v>
      </c>
      <c r="AG3" s="5">
        <f>VLOOKUP($E3,'Benefits Revenue'!$E$4:$BE$74,AG$1,FALSE)</f>
        <v>0</v>
      </c>
      <c r="AH3" s="5">
        <f>VLOOKUP($E3,'Benefits Revenue'!$E$4:$BE$74,AH$1,FALSE)</f>
        <v>0</v>
      </c>
      <c r="AI3" s="5">
        <f>VLOOKUP($E3,'Benefits Revenue'!$E$4:$BE$74,AI$1,FALSE)</f>
        <v>0</v>
      </c>
      <c r="AJ3" s="5">
        <f>VLOOKUP($E3,'Benefits Revenue'!$E$4:$BE$74,AJ$1,FALSE)</f>
        <v>0</v>
      </c>
      <c r="AK3" s="5">
        <f>VLOOKUP($E3,'Benefits Revenue'!$E$4:$BE$74,AK$1,FALSE)</f>
        <v>40817.31</v>
      </c>
      <c r="AL3" s="5">
        <f>VLOOKUP($E3,'Benefits Revenue'!$E$4:$BE$74,AL$1,FALSE)</f>
        <v>40817.31</v>
      </c>
      <c r="AM3" s="5">
        <f>VLOOKUP($E3,'Benefits Revenue'!$E$4:$BE$74,AM$1,FALSE)</f>
        <v>0</v>
      </c>
      <c r="AN3" s="5" t="s">
        <v>63</v>
      </c>
      <c r="AO3" s="5">
        <f>VLOOKUP($E3,'Claims Revenue'!$E$4:$BD$74,AO$1,FALSE)</f>
        <v>0</v>
      </c>
      <c r="AP3" s="5">
        <f>VLOOKUP($E3,'Claims Revenue'!$E$4:$BD$74,AP$1,FALSE)</f>
        <v>0</v>
      </c>
      <c r="AQ3" s="5">
        <f>VLOOKUP($E3,'Claims Revenue'!$E$4:$BD$74,AQ$1,FALSE)</f>
        <v>0</v>
      </c>
      <c r="AR3" s="5">
        <f>VLOOKUP($E3,'Claims Revenue'!$E$4:$BD$74,AR$1,FALSE)</f>
        <v>0</v>
      </c>
      <c r="AS3" s="5">
        <f>VLOOKUP($E3,'Claims Revenue'!$E$4:$BD$74,AS$1,FALSE)</f>
        <v>0</v>
      </c>
      <c r="AT3" s="5">
        <f>VLOOKUP($E3,'Claims Revenue'!$E$4:$BD$74,AT$1,FALSE)</f>
        <v>40817.31</v>
      </c>
      <c r="AU3" s="5">
        <f>VLOOKUP($E3,'Claims Revenue'!$E$4:$BD$74,AU$1,FALSE)</f>
        <v>0</v>
      </c>
      <c r="AV3" s="5">
        <f>VLOOKUP($E3,'Claims Revenue'!$E$4:$BD$74,AV$1,FALSE)</f>
        <v>0</v>
      </c>
      <c r="AW3" s="5">
        <f>VLOOKUP($E3,'Claims Revenue'!$E$4:$BD$74,AW$1,FALSE)</f>
        <v>0</v>
      </c>
      <c r="AX3" s="5" t="s">
        <v>43</v>
      </c>
      <c r="AY3" s="5">
        <f>VLOOKUP($E3,'Ingredients Revenue'!$E$4:$BY$74,AY$1,FALSE)</f>
        <v>0</v>
      </c>
      <c r="AZ3" s="5">
        <f>VLOOKUP($E3,'Ingredients Revenue'!$E$4:$BY$74,AZ$1,FALSE)</f>
        <v>0</v>
      </c>
      <c r="BA3" s="5">
        <f>VLOOKUP($E3,'Ingredients Revenue'!$E$4:$BY$74,BA$1,FALSE)</f>
        <v>0</v>
      </c>
      <c r="BB3" s="5">
        <f>VLOOKUP($E3,'Ingredients Revenue'!$E$4:$BY$74,BB$1,FALSE)</f>
        <v>0</v>
      </c>
      <c r="BC3" s="5">
        <f>VLOOKUP($E3,'Ingredients Revenue'!$E$4:$BY$74,BC$1,FALSE)</f>
        <v>0</v>
      </c>
      <c r="BD3" s="5">
        <f>VLOOKUP($E3,'Ingredients Revenue'!$E$4:$BY$74,BD$1,FALSE)</f>
        <v>0</v>
      </c>
      <c r="BE3" s="5">
        <f>VLOOKUP($E3,'Ingredients Revenue'!$E$4:$BY$74,BE$1,FALSE)</f>
        <v>0</v>
      </c>
      <c r="BF3" s="5">
        <f>VLOOKUP($E3,'Ingredients Revenue'!$E$4:$BY$74,BF$1,FALSE)</f>
        <v>0</v>
      </c>
      <c r="BG3" s="5">
        <f>VLOOKUP($E3,'Ingredients Revenue'!$E$4:$BY$74,BG$1,FALSE)</f>
        <v>0</v>
      </c>
    </row>
    <row r="4" spans="1:59">
      <c r="A4" s="5" t="str">
        <f>_xlfn.XLOOKUP($E4,'Raw Data'!$E:$E,'Raw Data'!A:A,"ERROR",0,1)</f>
        <v>AE</v>
      </c>
      <c r="B4" s="5" t="str">
        <f>_xlfn.XLOOKUP($E4,'Raw Data'!$E:$E,'Raw Data'!B:B,"ERROR",0,1)</f>
        <v>Hair Mousses</v>
      </c>
      <c r="C4" s="5" t="str">
        <f>_xlfn.XLOOKUP($E4,'Raw Data'!$E:$E,'Raw Data'!C:C,"ERROR",0,1)</f>
        <v>sheamoisture</v>
      </c>
      <c r="D4" s="5" t="str">
        <f>_xlfn.XLOOKUP($E4,'Raw Data'!$E:$E,'Raw Data'!D:D,"ERROR",0,1)</f>
        <v>www.amazon.ae/dp/B00F9H0IKQ</v>
      </c>
      <c r="E4" s="5" t="s">
        <v>64</v>
      </c>
      <c r="F4" s="9" t="str">
        <f>_xlfn.XLOOKUP($E4,'Raw Data'!$E:$E,'Raw Data'!F:F,"ERROR",0,1)</f>
        <v>SHEA MOISTURE Sheamoisture Coconut &amp; Hibiscus Frizz-free Curl Mousse - 7.5 Fl Oz, 7.5 Oz (290612 )</v>
      </c>
      <c r="G4" s="10">
        <f>_xlfn.XLOOKUP($E4,'Raw Data'!$E:$E,'Raw Data'!G:G,"ERROR",0,1)</f>
        <v>740</v>
      </c>
      <c r="H4" s="9">
        <f>_xlfn.XLOOKUP($E4,'Raw Data'!$E:$E,'Raw Data'!H:H,"ERROR",0,1)</f>
        <v>38623.74</v>
      </c>
      <c r="I4" s="9">
        <f>_xlfn.XLOOKUP($E4,'Raw Data'!$E:$E,'Raw Data'!I:I,"ERROR",0,1)</f>
        <v>0.0517102783625972</v>
      </c>
      <c r="J4" s="9" t="str">
        <f>_xlfn.XLOOKUP($E4,'Raw Data'!$E:$E,'Raw Data'!J:J,"ERROR",0,1)</f>
        <v>Yes</v>
      </c>
      <c r="K4" s="14" t="str">
        <f t="array" ref="K4">_xlfn.IFS(AND(L4&gt;0,L4&lt;=5),"0 to 5",AND(L4&gt;5,L4&lt;=10),"5 to 10",AND(L4&gt;10,L4&lt;=15),"10 to 15",AND(L4&gt;15,L4&lt;=20),"15 to 20",AND(L4&gt;20,L4&lt;=30),"20 to 30",AND(L4&gt;30,L4&lt;=40),"30 to 40",AND(L4&gt;40,L4&lt;=50),"40 to 50",AND(L4&gt;50,L4&lt;=75),"50 to 75",AND(L4&gt;75,L4&lt;=100),"75 to 100",AND(L4&gt;100,L4&lt;=150),"100 to 150",AND(L4&gt;150,L4&lt;=200),"150 to 200",AND(L4&gt;200,L4&lt;=250),"200 to 250",AND(L4&gt;250,L4&lt;=300),"250 to 300",AND(L4&gt;300,L4&lt;=400),"300 to 400",AND(L4&gt;400,L4&lt;=500),"400 to 500",L4&gt;500,"500+")</f>
        <v>50 to 75</v>
      </c>
      <c r="L4" s="9">
        <f>_xlfn.XLOOKUP($E4,'Raw Data'!$E:$E,'Raw Data'!L:L,"ERROR",0,1)</f>
        <v>52.11</v>
      </c>
      <c r="M4" s="14" t="str">
        <f t="array" ref="M4">_xlfn.IFS(AND(N4&gt;0,N4&lt;=5),"0 to 5",AND(N4&gt;5,N4&lt;=10),"5 to 10",AND(N4&gt;10,N4&lt;=15),"10 to 15",AND(N4&gt;15,N4&lt;=20),"15 to 20",AND(N4&gt;20,N4&lt;=30),"20 to 30",AND(N4&gt;30,N4&lt;=40),"30 to 40",AND(N4&gt;40,N4&lt;=50),"40 to 50",AND(N4&gt;50,N4&lt;=75),"50 to 75",AND(N4&gt;75,N4&lt;=100),"75 to 100",AND(N4&gt;100,N4&lt;=150),"100 to 150",AND(N4&gt;150,N4&lt;=200),"150 to 200",AND(N4&gt;200,N4&lt;=250),"200 to 250",AND(N4&gt;250,N4&lt;=300),"250 to 300",AND(N4&gt;300,N4&lt;=400),"300 to 400",AND(N4&gt;400,N4&lt;=500),"400 to 500",N4&gt;500,"500+")</f>
        <v>50 to 75</v>
      </c>
      <c r="N4" s="9">
        <f>_xlfn.XLOOKUP($E4,'Raw Data'!$E:$E,'Raw Data'!N:N,"ERROR",0,1)</f>
        <v>52.56</v>
      </c>
      <c r="O4" s="14" t="str">
        <f t="array" ref="O4">_xlfn.IFS(P4=0,"No Discount",AND(P4&gt;0,P4&lt;=0.02),"0% to 2%",AND(P4&gt;0.02,P4&lt;=0.04),"2% to 4%",AND(P4&gt;0.04,P4&lt;=0.06),"4% to 6%",AND(P4&gt;0.06,P4&lt;=0.08),"6% to 8%",AND(P4&gt;0.08,P4&lt;=0.1),"8% to 10%",AND(P4&gt;0.1,P4&lt;=0.15),"10% to 15%",AND(P4&gt;0.15,P4&lt;=0.2),"15% to 20%",AND(P4&gt;0.2,P4&lt;=0.25),"20% to 25%",AND(P4&gt;0.25,P4&lt;=0.3),"25% to 30%",AND(P4&gt;0.3,P4&lt;=0.4),"30% to 40%",AND(P4&gt;0.4,P4&lt;=0.5),"40% to 50%",AND(P4&gt;0.5,P4&lt;=0.75),"50% to 75%",AND(P4&gt;0.75,P4&lt;=1),"75% to 100%")</f>
        <v>0% to 2%</v>
      </c>
      <c r="P4" s="10">
        <f>_xlfn.XLOOKUP($E4,'Raw Data'!$E:$E,'Raw Data'!P:P,"ERROR",0,1)</f>
        <v>0.00856164383561649</v>
      </c>
      <c r="Q4" s="9">
        <f>_xlfn.XLOOKUP($E4,'Raw Data'!$E:$E,'Raw Data'!Q:Q,"ERROR",0,1)</f>
        <v>7.5</v>
      </c>
      <c r="R4" s="9" t="str">
        <f>_xlfn.XLOOKUP($E4,'Raw Data'!$E:$E,'Raw Data'!R:R,"ERROR",0,1)</f>
        <v>oz</v>
      </c>
      <c r="S4" s="5" t="str">
        <f t="array" ref="S4">_xlfn.IFS(AND(T4&gt;0,T4&lt;=0.05),"0 to 0.05",AND(T4&gt;0.05,T4&lt;=0.1),"0.05 to 0.1",AND(T4&gt;0.1,T4&lt;=0.2),"0.1 to 0.2",AND(T4&gt;0.2,T4&lt;=0.3),"0.2 to 0.3",AND(T4&gt;0.3,T4&lt;=0.4),"0.3 to 0.4",AND(T4&gt;0.4,T4&lt;=0.5),"0.4 to 0.5",AND(T4&gt;0.5,T4&lt;=0.75),"0.5 to 0.75",AND(T4&gt;0.75,T4&lt;=1),"0.75 to 1",AND(T4&gt;1,T4&lt;=2),"1 to 2",AND(T4&gt;2,T4&lt;=3),"2 to 3",AND(T4&gt;3,T4&lt;=4),"3 to 4",AND(T4&gt;4,T4&lt;=5),"4 to 5",AND(T4&gt;5,T4&lt;=10),"5 to 10",T4&gt;10,"10+")</f>
        <v>0.2 to 0.3</v>
      </c>
      <c r="T4" s="10">
        <f t="shared" ref="T4:T67" si="0">L4/(Z4*29.57)</f>
        <v>0.234967872844099</v>
      </c>
      <c r="U4" s="15" t="str">
        <f t="array" ref="U4">_xlfn.IFS(AND(V4&gt;0,V4&lt;=0.05),"0 to 0.05",AND(V4&gt;0.05,V4&lt;=0.1),"0.05 to 0.1",AND(V4&gt;0.1,V4&lt;=0.2),"0.1 to 0.2",AND(V4&gt;0.2,V4&lt;=0.3),"0.2 to 0.3",AND(V4&gt;0.3,V4&lt;=0.4),"0.3 to 0.4",AND(V4&gt;0.4,V4&lt;=0.5),"0.4 to 0.5",AND(V4&gt;0.5,V4&lt;=0.75),"0.5 to 0.75",AND(V4&gt;0.75,V4&lt;=1),"0.75 to 1",AND(V4&gt;1,V4&lt;=2),"1 to 2",AND(V4&gt;2,V4&lt;=3),"2 to 3",AND(V4&gt;3,V4&lt;=4),"3 to 4",AND(V4&gt;4,V4&lt;=5),"4 to 5",AND(V4&gt;5,V4&lt;=10),"5 to 10",V4&gt;10,"10+")</f>
        <v>0.05 to 0.1</v>
      </c>
      <c r="V4" s="10">
        <f t="shared" ref="V4:V67" si="1">N4/($Z4*29.57)*0.27</f>
        <v>0.0639891782211701</v>
      </c>
      <c r="W4" s="15" t="str">
        <f t="array" ref="W4">_xlfn.IFS(AND(X4&gt;0,X4&lt;=0.05),"0 to 0.05",AND(X4&gt;0.05,X4&lt;=0.1),"0.05 to 0.1",AND(X4&gt;0.1,X4&lt;=0.2),"0.1 to 0.2",AND(X4&gt;0.2,X4&lt;=0.3),"0.2 to 0.3",AND(X4&gt;0.3,X4&lt;=0.4),"0.3 to 0.4",AND(X4&gt;0.4,X4&lt;=0.5),"0.4 to 0.5",AND(X4&gt;0.5,X4&lt;=0.75),"0.5 to 0.75",AND(X4&gt;0.75,X4&lt;=1),"0.75 to 1",AND(X4&gt;1,X4&lt;=2),"1 to 2",AND(X4&gt;2,X4&lt;=3),"2 to 3",AND(X4&gt;3,X4&lt;=4),"3 to 4",AND(X4&gt;4,X4&lt;=5),"4 to 5",AND(X4&gt;5,X4&lt;=10),"5 to 10",X4&gt;10,"10+")</f>
        <v>0.05 to 0.1</v>
      </c>
      <c r="X4" s="16">
        <f t="shared" ref="X4:X67" si="2">L4/($Z4*29.57)*0.27</f>
        <v>0.0634413256679067</v>
      </c>
      <c r="Y4" s="5" t="str">
        <f t="array" ref="Y4">_xlfn.IFS(AND(Z4&gt;0,Z4&lt;=1),"0 to 1",AND(Z4&gt;1,Z4&lt;=2),"1 to 2",AND(Z4&gt;2,Z4&lt;=4),"2 to 4",AND(Z4&gt;4,Z4&lt;=6),"4 to 6",AND(Z4&gt;6,Z4&lt;=8),"6 to 8",AND(Z4&gt;8,Z4&lt;=10),"8 to 10",AND(Z4&gt;10,Z4&lt;=15),"10 to 15",AND(Z4&gt;15,Z4&lt;=20),"15 to 20",AND(Z4&gt;20,Z4&lt;=25),"20 to 25",AND(Z4&gt;25,Z4&lt;=30),"25 to 30",AND(Z4&gt;30,Z4&lt;=40),"30 to 40",AND(Z4&gt;40,Z4&lt;=50),"40 to 50",Z4&gt;50,"50+")</f>
        <v>6 to 8</v>
      </c>
      <c r="Z4" s="9">
        <f t="array" ref="Z4">_xlfn.IFS(AA4="oz",_xlfn.IFS(R4="oz",Q4,R4="fl oz",Q4*1.04,R4="ml",Q4*0.0338),AA4="fl oz",_xlfn.IFS(R4="oz",Q4/1.04,R4="fl oz",Q4,R4="ml",Q4*0.0338/1.04),AA4="ml",_xlfn.IFS(R4="oz",Q4/0.0338,R4="fl oz",Q4*1.04/0.0338,R4="ml",Q4))</f>
        <v>7.5</v>
      </c>
      <c r="AA4" s="9" t="str">
        <f>_xlfn.XLOOKUP($E4,'Raw Data'!$E:$E,'Raw Data'!AA:AA,"ERROR",0,1)</f>
        <v>oz</v>
      </c>
      <c r="AB4" s="9" t="s">
        <v>65</v>
      </c>
      <c r="AC4" s="9" t="s">
        <v>61</v>
      </c>
      <c r="AD4" s="5" t="s">
        <v>66</v>
      </c>
      <c r="AE4" s="5">
        <f>VLOOKUP($E4,'Benefits Revenue'!$E$4:$BE$74,AE$1,FALSE)</f>
        <v>38623.74</v>
      </c>
      <c r="AF4" s="5">
        <f>VLOOKUP($E4,'Benefits Revenue'!$E$4:$BE$74,AF$1,FALSE)</f>
        <v>0</v>
      </c>
      <c r="AG4" s="5">
        <f>VLOOKUP($E4,'Benefits Revenue'!$E$4:$BE$74,AG$1,FALSE)</f>
        <v>0</v>
      </c>
      <c r="AH4" s="5">
        <f>VLOOKUP($E4,'Benefits Revenue'!$E$4:$BE$74,AH$1,FALSE)</f>
        <v>0</v>
      </c>
      <c r="AI4" s="5">
        <f>VLOOKUP($E4,'Benefits Revenue'!$E$4:$BE$74,AI$1,FALSE)</f>
        <v>0</v>
      </c>
      <c r="AJ4" s="5">
        <f>VLOOKUP($E4,'Benefits Revenue'!$E$4:$BE$74,AJ$1,FALSE)</f>
        <v>38623.74</v>
      </c>
      <c r="AK4" s="5">
        <f>VLOOKUP($E4,'Benefits Revenue'!$E$4:$BE$74,AK$1,FALSE)</f>
        <v>0</v>
      </c>
      <c r="AL4" s="5">
        <f>VLOOKUP($E4,'Benefits Revenue'!$E$4:$BE$74,AL$1,FALSE)</f>
        <v>0</v>
      </c>
      <c r="AM4" s="5">
        <f>VLOOKUP($E4,'Benefits Revenue'!$E$4:$BE$74,AM$1,FALSE)</f>
        <v>0</v>
      </c>
      <c r="AN4" s="5" t="s">
        <v>67</v>
      </c>
      <c r="AO4" s="5">
        <f>VLOOKUP($E4,'Claims Revenue'!$E$4:$BD$74,AO$1,FALSE)</f>
        <v>38623.74</v>
      </c>
      <c r="AP4" s="5">
        <f>VLOOKUP($E4,'Claims Revenue'!$E$4:$BD$74,AP$1,FALSE)</f>
        <v>0</v>
      </c>
      <c r="AQ4" s="5">
        <f>VLOOKUP($E4,'Claims Revenue'!$E$4:$BD$74,AQ$1,FALSE)</f>
        <v>38623.74</v>
      </c>
      <c r="AR4" s="5">
        <f>VLOOKUP($E4,'Claims Revenue'!$E$4:$BD$74,AR$1,FALSE)</f>
        <v>38623.74</v>
      </c>
      <c r="AS4" s="5">
        <f>VLOOKUP($E4,'Claims Revenue'!$E$4:$BD$74,AS$1,FALSE)</f>
        <v>0</v>
      </c>
      <c r="AT4" s="5">
        <f>VLOOKUP($E4,'Claims Revenue'!$E$4:$BD$74,AT$1,FALSE)</f>
        <v>0</v>
      </c>
      <c r="AU4" s="5">
        <f>VLOOKUP($E4,'Claims Revenue'!$E$4:$BD$74,AU$1,FALSE)</f>
        <v>0</v>
      </c>
      <c r="AV4" s="5">
        <f>VLOOKUP($E4,'Claims Revenue'!$E$4:$BD$74,AV$1,FALSE)</f>
        <v>0</v>
      </c>
      <c r="AW4" s="5">
        <f>VLOOKUP($E4,'Claims Revenue'!$E$4:$BD$74,AW$1,FALSE)</f>
        <v>0</v>
      </c>
      <c r="AX4" s="5" t="s">
        <v>68</v>
      </c>
      <c r="AY4" s="5">
        <f>VLOOKUP($E4,'Ingredients Revenue'!$E$4:$BY$74,AY$1,FALSE)</f>
        <v>38623.74</v>
      </c>
      <c r="AZ4" s="5">
        <f>VLOOKUP($E4,'Ingredients Revenue'!$E$4:$BY$74,AZ$1,FALSE)</f>
        <v>38623.74</v>
      </c>
      <c r="BA4" s="5">
        <f>VLOOKUP($E4,'Ingredients Revenue'!$E$4:$BY$74,BA$1,FALSE)</f>
        <v>38623.74</v>
      </c>
      <c r="BB4" s="5">
        <f>VLOOKUP($E4,'Ingredients Revenue'!$E$4:$BY$74,BB$1,FALSE)</f>
        <v>0</v>
      </c>
      <c r="BC4" s="5">
        <f>VLOOKUP($E4,'Ingredients Revenue'!$E$4:$BY$74,BC$1,FALSE)</f>
        <v>38623.74</v>
      </c>
      <c r="BD4" s="5">
        <f>VLOOKUP($E4,'Ingredients Revenue'!$E$4:$BY$74,BD$1,FALSE)</f>
        <v>38623.74</v>
      </c>
      <c r="BE4" s="5">
        <f>VLOOKUP($E4,'Ingredients Revenue'!$E$4:$BY$74,BE$1,FALSE)</f>
        <v>0</v>
      </c>
      <c r="BF4" s="5">
        <f>VLOOKUP($E4,'Ingredients Revenue'!$E$4:$BY$74,BF$1,FALSE)</f>
        <v>38623.74</v>
      </c>
      <c r="BG4" s="5">
        <f>VLOOKUP($E4,'Ingredients Revenue'!$E$4:$BY$74,BG$1,FALSE)</f>
        <v>0</v>
      </c>
    </row>
    <row r="5" spans="1:59">
      <c r="A5" s="5" t="str">
        <f>_xlfn.XLOOKUP($E5,'Raw Data'!$E:$E,'Raw Data'!A:A,"ERROR",0,1)</f>
        <v>AE</v>
      </c>
      <c r="B5" s="5" t="str">
        <f>_xlfn.XLOOKUP($E5,'Raw Data'!$E:$E,'Raw Data'!B:B,"ERROR",0,1)</f>
        <v>Hair Mousses</v>
      </c>
      <c r="C5" s="5" t="str">
        <f>_xlfn.XLOOKUP($E5,'Raw Data'!$E:$E,'Raw Data'!C:C,"ERROR",0,1)</f>
        <v>cantu</v>
      </c>
      <c r="D5" s="5" t="str">
        <f>_xlfn.XLOOKUP($E5,'Raw Data'!$E:$E,'Raw Data'!D:D,"ERROR",0,1)</f>
        <v>www.amazon.ae/dp/B0178H2MFS</v>
      </c>
      <c r="E5" s="5" t="s">
        <v>69</v>
      </c>
      <c r="F5" s="9" t="str">
        <f>_xlfn.XLOOKUP($E5,'Raw Data'!$E:$E,'Raw Data'!F:F,"ERROR",0,1)</f>
        <v>Cantu Shea Butter For Natural Hair Wave Whip Curling MoUSse, 8.4Oz (248Ml)</v>
      </c>
      <c r="G5" s="10">
        <f>_xlfn.XLOOKUP($E5,'Raw Data'!$E:$E,'Raw Data'!G:G,"ERROR",0,1)</f>
        <v>969</v>
      </c>
      <c r="H5" s="9">
        <f>_xlfn.XLOOKUP($E5,'Raw Data'!$E:$E,'Raw Data'!H:H,"ERROR",0,1)</f>
        <v>26276.8</v>
      </c>
      <c r="I5" s="9">
        <f>_xlfn.XLOOKUP($E5,'Raw Data'!$E:$E,'Raw Data'!I:I,"ERROR",0,1)</f>
        <v>0.0351799344775595</v>
      </c>
      <c r="J5" s="9" t="str">
        <f>_xlfn.XLOOKUP($E5,'Raw Data'!$E:$E,'Raw Data'!J:J,"ERROR",0,1)</f>
        <v>Yes</v>
      </c>
      <c r="K5" s="14" t="str">
        <f t="array" ref="K5">_xlfn.IFS(AND(L5&gt;0,L5&lt;=5),"0 to 5",AND(L5&gt;5,L5&lt;=10),"5 to 10",AND(L5&gt;10,L5&lt;=15),"10 to 15",AND(L5&gt;15,L5&lt;=20),"15 to 20",AND(L5&gt;20,L5&lt;=30),"20 to 30",AND(L5&gt;30,L5&lt;=40),"30 to 40",AND(L5&gt;40,L5&lt;=50),"40 to 50",AND(L5&gt;50,L5&lt;=75),"50 to 75",AND(L5&gt;75,L5&lt;=100),"75 to 100",AND(L5&gt;100,L5&lt;=150),"100 to 150",AND(L5&gt;150,L5&lt;=200),"150 to 200",AND(L5&gt;200,L5&lt;=250),"200 to 250",AND(L5&gt;250,L5&lt;=300),"250 to 300",AND(L5&gt;300,L5&lt;=400),"300 to 400",AND(L5&gt;400,L5&lt;=500),"400 to 500",L5&gt;500,"500+")</f>
        <v>20 to 30</v>
      </c>
      <c r="L5" s="9">
        <f>_xlfn.XLOOKUP($E5,'Raw Data'!$E:$E,'Raw Data'!L:L,"ERROR",0,1)</f>
        <v>27.16</v>
      </c>
      <c r="M5" s="14" t="str">
        <f t="array" ref="M5">_xlfn.IFS(AND(N5&gt;0,N5&lt;=5),"0 to 5",AND(N5&gt;5,N5&lt;=10),"5 to 10",AND(N5&gt;10,N5&lt;=15),"10 to 15",AND(N5&gt;15,N5&lt;=20),"15 to 20",AND(N5&gt;20,N5&lt;=30),"20 to 30",AND(N5&gt;30,N5&lt;=40),"30 to 40",AND(N5&gt;40,N5&lt;=50),"40 to 50",AND(N5&gt;50,N5&lt;=75),"50 to 75",AND(N5&gt;75,N5&lt;=100),"75 to 100",AND(N5&gt;100,N5&lt;=150),"100 to 150",AND(N5&gt;150,N5&lt;=200),"150 to 200",AND(N5&gt;200,N5&lt;=250),"200 to 250",AND(N5&gt;250,N5&lt;=300),"250 to 300",AND(N5&gt;300,N5&lt;=400),"300 to 400",AND(N5&gt;400,N5&lt;=500),"400 to 500",N5&gt;500,"500+")</f>
        <v>20 to 30</v>
      </c>
      <c r="N5" s="9">
        <f>_xlfn.XLOOKUP($E5,'Raw Data'!$E:$E,'Raw Data'!N:N,"ERROR",0,1)</f>
        <v>28.04</v>
      </c>
      <c r="O5" s="14" t="str">
        <f t="array" ref="O5">_xlfn.IFS(P5=0,"No Discount",AND(P5&gt;0,P5&lt;=0.02),"0% to 2%",AND(P5&gt;0.02,P5&lt;=0.04),"2% to 4%",AND(P5&gt;0.04,P5&lt;=0.06),"4% to 6%",AND(P5&gt;0.06,P5&lt;=0.08),"6% to 8%",AND(P5&gt;0.08,P5&lt;=0.1),"8% to 10%",AND(P5&gt;0.1,P5&lt;=0.15),"10% to 15%",AND(P5&gt;0.15,P5&lt;=0.2),"15% to 20%",AND(P5&gt;0.2,P5&lt;=0.25),"20% to 25%",AND(P5&gt;0.25,P5&lt;=0.3),"25% to 30%",AND(P5&gt;0.3,P5&lt;=0.4),"30% to 40%",AND(P5&gt;0.4,P5&lt;=0.5),"40% to 50%",AND(P5&gt;0.5,P5&lt;=0.75),"50% to 75%",AND(P5&gt;0.75,P5&lt;=1),"75% to 100%")</f>
        <v>2% to 4%</v>
      </c>
      <c r="P5" s="10">
        <f>_xlfn.XLOOKUP($E5,'Raw Data'!$E:$E,'Raw Data'!P:P,"ERROR",0,1)</f>
        <v>0.0313837375178316</v>
      </c>
      <c r="Q5" s="9">
        <f>_xlfn.XLOOKUP($E5,'Raw Data'!$E:$E,'Raw Data'!Q:Q,"ERROR",0,1)</f>
        <v>8.4</v>
      </c>
      <c r="R5" s="9" t="str">
        <f>_xlfn.XLOOKUP($E5,'Raw Data'!$E:$E,'Raw Data'!R:R,"ERROR",0,1)</f>
        <v>oz</v>
      </c>
      <c r="S5" s="5" t="str">
        <f t="array" ref="S5">_xlfn.IFS(AND(T5&gt;0,T5&lt;=0.05),"0 to 0.05",AND(T5&gt;0.05,T5&lt;=0.1),"0.05 to 0.1",AND(T5&gt;0.1,T5&lt;=0.2),"0.1 to 0.2",AND(T5&gt;0.2,T5&lt;=0.3),"0.2 to 0.3",AND(T5&gt;0.3,T5&lt;=0.4),"0.3 to 0.4",AND(T5&gt;0.4,T5&lt;=0.5),"0.4 to 0.5",AND(T5&gt;0.5,T5&lt;=0.75),"0.5 to 0.75",AND(T5&gt;0.75,T5&lt;=1),"0.75 to 1",AND(T5&gt;1,T5&lt;=2),"1 to 2",AND(T5&gt;2,T5&lt;=3),"2 to 3",AND(T5&gt;3,T5&lt;=4),"3 to 4",AND(T5&gt;4,T5&lt;=5),"4 to 5",AND(T5&gt;5,T5&lt;=10),"5 to 10",T5&gt;10,"10+")</f>
        <v>0.1 to 0.2</v>
      </c>
      <c r="T5" s="10">
        <f t="shared" si="0"/>
        <v>0.109345056927066</v>
      </c>
      <c r="U5" s="15" t="str">
        <f t="array" ref="U5">_xlfn.IFS(AND(V5&gt;0,V5&lt;=0.05),"0 to 0.05",AND(V5&gt;0.05,V5&lt;=0.1),"0.05 to 0.1",AND(V5&gt;0.1,V5&lt;=0.2),"0.1 to 0.2",AND(V5&gt;0.2,V5&lt;=0.3),"0.2 to 0.3",AND(V5&gt;0.3,V5&lt;=0.4),"0.3 to 0.4",AND(V5&gt;0.4,V5&lt;=0.5),"0.4 to 0.5",AND(V5&gt;0.5,V5&lt;=0.75),"0.5 to 0.75",AND(V5&gt;0.75,V5&lt;=1),"0.75 to 1",AND(V5&gt;1,V5&lt;=2),"1 to 2",AND(V5&gt;2,V5&lt;=3),"2 to 3",AND(V5&gt;3,V5&lt;=4),"3 to 4",AND(V5&gt;4,V5&lt;=5),"4 to 5",AND(V5&gt;5,V5&lt;=10),"5 to 10",V5&gt;10,"10+")</f>
        <v>0 to 0.05</v>
      </c>
      <c r="V5" s="10">
        <f t="shared" si="1"/>
        <v>0.0304797333204503</v>
      </c>
      <c r="W5" s="15" t="str">
        <f t="array" ref="W5">_xlfn.IFS(AND(X5&gt;0,X5&lt;=0.05),"0 to 0.05",AND(X5&gt;0.05,X5&lt;=0.1),"0.05 to 0.1",AND(X5&gt;0.1,X5&lt;=0.2),"0.1 to 0.2",AND(X5&gt;0.2,X5&lt;=0.3),"0.2 to 0.3",AND(X5&gt;0.3,X5&lt;=0.4),"0.3 to 0.4",AND(X5&gt;0.4,X5&lt;=0.5),"0.4 to 0.5",AND(X5&gt;0.5,X5&lt;=0.75),"0.5 to 0.75",AND(X5&gt;0.75,X5&lt;=1),"0.75 to 1",AND(X5&gt;1,X5&lt;=2),"1 to 2",AND(X5&gt;2,X5&lt;=3),"2 to 3",AND(X5&gt;3,X5&lt;=4),"3 to 4",AND(X5&gt;4,X5&lt;=5),"4 to 5",AND(X5&gt;5,X5&lt;=10),"5 to 10",X5&gt;10,"10+")</f>
        <v>0 to 0.05</v>
      </c>
      <c r="X5" s="16">
        <f t="shared" si="2"/>
        <v>0.0295231653703077</v>
      </c>
      <c r="Y5" s="5" t="str">
        <f t="array" ref="Y5">_xlfn.IFS(AND(Z5&gt;0,Z5&lt;=1),"0 to 1",AND(Z5&gt;1,Z5&lt;=2),"1 to 2",AND(Z5&gt;2,Z5&lt;=4),"2 to 4",AND(Z5&gt;4,Z5&lt;=6),"4 to 6",AND(Z5&gt;6,Z5&lt;=8),"6 to 8",AND(Z5&gt;8,Z5&lt;=10),"8 to 10",AND(Z5&gt;10,Z5&lt;=15),"10 to 15",AND(Z5&gt;15,Z5&lt;=20),"15 to 20",AND(Z5&gt;20,Z5&lt;=25),"20 to 25",AND(Z5&gt;25,Z5&lt;=30),"25 to 30",AND(Z5&gt;30,Z5&lt;=40),"30 to 40",AND(Z5&gt;40,Z5&lt;=50),"40 to 50",Z5&gt;50,"50+")</f>
        <v>8 to 10</v>
      </c>
      <c r="Z5" s="9">
        <f t="array" ref="Z5">_xlfn.IFS(AA5="oz",_xlfn.IFS(R5="oz",Q5,R5="fl oz",Q5*1.04,R5="ml",Q5*0.0338),AA5="fl oz",_xlfn.IFS(R5="oz",Q5/1.04,R5="fl oz",Q5,R5="ml",Q5*0.0338/1.04),AA5="ml",_xlfn.IFS(R5="oz",Q5/0.0338,R5="fl oz",Q5*1.04/0.0338,R5="ml",Q5))</f>
        <v>8.4</v>
      </c>
      <c r="AA5" s="9" t="str">
        <f>_xlfn.XLOOKUP($E5,'Raw Data'!$E:$E,'Raw Data'!AA:AA,"ERROR",0,1)</f>
        <v>oz</v>
      </c>
      <c r="AB5" s="9" t="s">
        <v>65</v>
      </c>
      <c r="AC5" s="9" t="s">
        <v>61</v>
      </c>
      <c r="AD5" s="5" t="s">
        <v>70</v>
      </c>
      <c r="AE5" s="5">
        <f>VLOOKUP($E5,'Benefits Revenue'!$E$4:$BE$74,AE$1,FALSE)</f>
        <v>26276.8</v>
      </c>
      <c r="AF5" s="5">
        <f>VLOOKUP($E5,'Benefits Revenue'!$E$4:$BE$74,AF$1,FALSE)</f>
        <v>0</v>
      </c>
      <c r="AG5" s="5">
        <f>VLOOKUP($E5,'Benefits Revenue'!$E$4:$BE$74,AG$1,FALSE)</f>
        <v>0</v>
      </c>
      <c r="AH5" s="5">
        <f>VLOOKUP($E5,'Benefits Revenue'!$E$4:$BE$74,AH$1,FALSE)</f>
        <v>0</v>
      </c>
      <c r="AI5" s="5">
        <f>VLOOKUP($E5,'Benefits Revenue'!$E$4:$BE$74,AI$1,FALSE)</f>
        <v>0</v>
      </c>
      <c r="AJ5" s="5">
        <f>VLOOKUP($E5,'Benefits Revenue'!$E$4:$BE$74,AJ$1,FALSE)</f>
        <v>0</v>
      </c>
      <c r="AK5" s="5">
        <f>VLOOKUP($E5,'Benefits Revenue'!$E$4:$BE$74,AK$1,FALSE)</f>
        <v>0</v>
      </c>
      <c r="AL5" s="5">
        <f>VLOOKUP($E5,'Benefits Revenue'!$E$4:$BE$74,AL$1,FALSE)</f>
        <v>0</v>
      </c>
      <c r="AM5" s="5">
        <f>VLOOKUP($E5,'Benefits Revenue'!$E$4:$BE$74,AM$1,FALSE)</f>
        <v>0</v>
      </c>
      <c r="AN5" s="5" t="s">
        <v>71</v>
      </c>
      <c r="AO5" s="5">
        <f>VLOOKUP($E5,'Claims Revenue'!$E$4:$BD$74,AO$1,FALSE)</f>
        <v>26276.8</v>
      </c>
      <c r="AP5" s="5">
        <f>VLOOKUP($E5,'Claims Revenue'!$E$4:$BD$74,AP$1,FALSE)</f>
        <v>0</v>
      </c>
      <c r="AQ5" s="5">
        <f>VLOOKUP($E5,'Claims Revenue'!$E$4:$BD$74,AQ$1,FALSE)</f>
        <v>0</v>
      </c>
      <c r="AR5" s="5">
        <f>VLOOKUP($E5,'Claims Revenue'!$E$4:$BD$74,AR$1,FALSE)</f>
        <v>0</v>
      </c>
      <c r="AS5" s="5">
        <f>VLOOKUP($E5,'Claims Revenue'!$E$4:$BD$74,AS$1,FALSE)</f>
        <v>0</v>
      </c>
      <c r="AT5" s="5">
        <f>VLOOKUP($E5,'Claims Revenue'!$E$4:$BD$74,AT$1,FALSE)</f>
        <v>0</v>
      </c>
      <c r="AU5" s="5">
        <f>VLOOKUP($E5,'Claims Revenue'!$E$4:$BD$74,AU$1,FALSE)</f>
        <v>0</v>
      </c>
      <c r="AV5" s="5">
        <f>VLOOKUP($E5,'Claims Revenue'!$E$4:$BD$74,AV$1,FALSE)</f>
        <v>0</v>
      </c>
      <c r="AW5" s="5">
        <f>VLOOKUP($E5,'Claims Revenue'!$E$4:$BD$74,AW$1,FALSE)</f>
        <v>0</v>
      </c>
      <c r="AX5" s="5" t="s">
        <v>72</v>
      </c>
      <c r="AY5" s="5">
        <f>VLOOKUP($E5,'Ingredients Revenue'!$E$4:$BY$74,AY$1,FALSE)</f>
        <v>0</v>
      </c>
      <c r="AZ5" s="5">
        <f>VLOOKUP($E5,'Ingredients Revenue'!$E$4:$BY$74,AZ$1,FALSE)</f>
        <v>0</v>
      </c>
      <c r="BA5" s="5">
        <f>VLOOKUP($E5,'Ingredients Revenue'!$E$4:$BY$74,BA$1,FALSE)</f>
        <v>0</v>
      </c>
      <c r="BB5" s="5">
        <f>VLOOKUP($E5,'Ingredients Revenue'!$E$4:$BY$74,BB$1,FALSE)</f>
        <v>0</v>
      </c>
      <c r="BC5" s="5">
        <f>VLOOKUP($E5,'Ingredients Revenue'!$E$4:$BY$74,BC$1,FALSE)</f>
        <v>0</v>
      </c>
      <c r="BD5" s="5">
        <f>VLOOKUP($E5,'Ingredients Revenue'!$E$4:$BY$74,BD$1,FALSE)</f>
        <v>0</v>
      </c>
      <c r="BE5" s="5">
        <f>VLOOKUP($E5,'Ingredients Revenue'!$E$4:$BY$74,BE$1,FALSE)</f>
        <v>0</v>
      </c>
      <c r="BF5" s="5">
        <f>VLOOKUP($E5,'Ingredients Revenue'!$E$4:$BY$74,BF$1,FALSE)</f>
        <v>0</v>
      </c>
      <c r="BG5" s="5">
        <f>VLOOKUP($E5,'Ingredients Revenue'!$E$4:$BY$74,BG$1,FALSE)</f>
        <v>26276.8</v>
      </c>
    </row>
    <row r="6" spans="1:59">
      <c r="A6" s="5" t="str">
        <f>_xlfn.XLOOKUP($E6,'Raw Data'!$E:$E,'Raw Data'!A:A,"ERROR",0,1)</f>
        <v>AE</v>
      </c>
      <c r="B6" s="5" t="str">
        <f>_xlfn.XLOOKUP($E6,'Raw Data'!$E:$E,'Raw Data'!B:B,"ERROR",0,1)</f>
        <v>Hair Mousses</v>
      </c>
      <c r="C6" s="5" t="str">
        <f>_xlfn.XLOOKUP($E6,'Raw Data'!$E:$E,'Raw Data'!C:C,"ERROR",0,1)</f>
        <v>Maui Moisture</v>
      </c>
      <c r="D6" s="5" t="str">
        <f>_xlfn.XLOOKUP($E6,'Raw Data'!$E:$E,'Raw Data'!D:D,"ERROR",0,1)</f>
        <v>www.amazon.ae/dp/B08LZ2R5MM</v>
      </c>
      <c r="E6" s="5" t="s">
        <v>73</v>
      </c>
      <c r="F6" s="9" t="str">
        <f>_xlfn.XLOOKUP($E6,'Raw Data'!$E:$E,'Raw Data'!F:F,"ERROR",0,1)</f>
        <v>Maui Moisture Flexible Hold + Coconut Milk Curl Foam Mousse, for Curly Hair Styling, No Drying Alcohols, Parabens or Silicone, 8.5oz Maui Moisture Flexible Hold + Coconut Milk Curl Foam Mousse, for Curly Hair Styling, No Drying Alcohols, Parabens or Silicone, 8.5oz</v>
      </c>
      <c r="G6" s="10">
        <f>_xlfn.XLOOKUP($E6,'Raw Data'!$E:$E,'Raw Data'!G:G,"ERROR",0,1)</f>
        <v>489</v>
      </c>
      <c r="H6" s="9">
        <f>_xlfn.XLOOKUP($E6,'Raw Data'!$E:$E,'Raw Data'!H:H,"ERROR",0,1)</f>
        <v>24817.56</v>
      </c>
      <c r="I6" s="9">
        <f>_xlfn.XLOOKUP($E6,'Raw Data'!$E:$E,'Raw Data'!I:I,"ERROR",0,1)</f>
        <v>0.033226273164651</v>
      </c>
      <c r="J6" s="9" t="str">
        <f>_xlfn.XLOOKUP($E6,'Raw Data'!$E:$E,'Raw Data'!J:J,"ERROR",0,1)</f>
        <v>Yes</v>
      </c>
      <c r="K6" s="14" t="str">
        <f t="array" ref="K6">_xlfn.IFS(AND(L6&gt;0,L6&lt;=5),"0 to 5",AND(L6&gt;5,L6&lt;=10),"5 to 10",AND(L6&gt;10,L6&lt;=15),"10 to 15",AND(L6&gt;15,L6&lt;=20),"15 to 20",AND(L6&gt;20,L6&lt;=30),"20 to 30",AND(L6&gt;30,L6&lt;=40),"30 to 40",AND(L6&gt;40,L6&lt;=50),"40 to 50",AND(L6&gt;50,L6&lt;=75),"50 to 75",AND(L6&gt;75,L6&lt;=100),"75 to 100",AND(L6&gt;100,L6&lt;=150),"100 to 150",AND(L6&gt;150,L6&lt;=200),"150 to 200",AND(L6&gt;200,L6&lt;=250),"200 to 250",AND(L6&gt;250,L6&lt;=300),"250 to 300",AND(L6&gt;300,L6&lt;=400),"300 to 400",AND(L6&gt;400,L6&lt;=500),"400 to 500",L6&gt;500,"500+")</f>
        <v>50 to 75</v>
      </c>
      <c r="L6" s="9">
        <f>_xlfn.XLOOKUP($E6,'Raw Data'!$E:$E,'Raw Data'!L:L,"ERROR",0,1)</f>
        <v>51.34</v>
      </c>
      <c r="M6" s="14" t="str">
        <f t="array" ref="M6">_xlfn.IFS(AND(N6&gt;0,N6&lt;=5),"0 to 5",AND(N6&gt;5,N6&lt;=10),"5 to 10",AND(N6&gt;10,N6&lt;=15),"10 to 15",AND(N6&gt;15,N6&lt;=20),"15 to 20",AND(N6&gt;20,N6&lt;=30),"20 to 30",AND(N6&gt;30,N6&lt;=40),"30 to 40",AND(N6&gt;40,N6&lt;=50),"40 to 50",AND(N6&gt;50,N6&lt;=75),"50 to 75",AND(N6&gt;75,N6&lt;=100),"75 to 100",AND(N6&gt;100,N6&lt;=150),"100 to 150",AND(N6&gt;150,N6&lt;=200),"150 to 200",AND(N6&gt;200,N6&lt;=250),"200 to 250",AND(N6&gt;250,N6&lt;=300),"250 to 300",AND(N6&gt;300,N6&lt;=400),"300 to 400",AND(N6&gt;400,N6&lt;=500),"400 to 500",N6&gt;500,"500+")</f>
        <v>50 to 75</v>
      </c>
      <c r="N6" s="9">
        <f>_xlfn.XLOOKUP($E6,'Raw Data'!$E:$E,'Raw Data'!N:N,"ERROR",0,1)</f>
        <v>52</v>
      </c>
      <c r="O6" s="14" t="str">
        <f t="array" ref="O6">_xlfn.IFS(P6=0,"No Discount",AND(P6&gt;0,P6&lt;=0.02),"0% to 2%",AND(P6&gt;0.02,P6&lt;=0.04),"2% to 4%",AND(P6&gt;0.04,P6&lt;=0.06),"4% to 6%",AND(P6&gt;0.06,P6&lt;=0.08),"6% to 8%",AND(P6&gt;0.08,P6&lt;=0.1),"8% to 10%",AND(P6&gt;0.1,P6&lt;=0.15),"10% to 15%",AND(P6&gt;0.15,P6&lt;=0.2),"15% to 20%",AND(P6&gt;0.2,P6&lt;=0.25),"20% to 25%",AND(P6&gt;0.25,P6&lt;=0.3),"25% to 30%",AND(P6&gt;0.3,P6&lt;=0.4),"30% to 40%",AND(P6&gt;0.4,P6&lt;=0.5),"40% to 50%",AND(P6&gt;0.5,P6&lt;=0.75),"50% to 75%",AND(P6&gt;0.75,P6&lt;=1),"75% to 100%")</f>
        <v>0% to 2%</v>
      </c>
      <c r="P6" s="10">
        <f>_xlfn.XLOOKUP($E6,'Raw Data'!$E:$E,'Raw Data'!P:P,"ERROR",0,1)</f>
        <v>0.0126923076923076</v>
      </c>
      <c r="Q6" s="9">
        <f>_xlfn.XLOOKUP($E6,'Raw Data'!$E:$E,'Raw Data'!Q:Q,"ERROR",0,1)</f>
        <v>8.5</v>
      </c>
      <c r="R6" s="9" t="str">
        <f>_xlfn.XLOOKUP($E6,'Raw Data'!$E:$E,'Raw Data'!R:R,"ERROR",0,1)</f>
        <v>oz</v>
      </c>
      <c r="S6" s="5" t="str">
        <f t="array" ref="S6">_xlfn.IFS(AND(T6&gt;0,T6&lt;=0.05),"0 to 0.05",AND(T6&gt;0.05,T6&lt;=0.1),"0.05 to 0.1",AND(T6&gt;0.1,T6&lt;=0.2),"0.1 to 0.2",AND(T6&gt;0.2,T6&lt;=0.3),"0.2 to 0.3",AND(T6&gt;0.3,T6&lt;=0.4),"0.3 to 0.4",AND(T6&gt;0.4,T6&lt;=0.5),"0.4 to 0.5",AND(T6&gt;0.5,T6&lt;=0.75),"0.5 to 0.75",AND(T6&gt;0.75,T6&lt;=1),"0.75 to 1",AND(T6&gt;1,T6&lt;=2),"1 to 2",AND(T6&gt;2,T6&lt;=3),"2 to 3",AND(T6&gt;3,T6&lt;=4),"3 to 4",AND(T6&gt;4,T6&lt;=5),"4 to 5",AND(T6&gt;5,T6&lt;=10),"5 to 10",T6&gt;10,"10+")</f>
        <v>0.2 to 0.3</v>
      </c>
      <c r="T6" s="10">
        <f t="shared" si="0"/>
        <v>0.204261075414271</v>
      </c>
      <c r="U6" s="15" t="str">
        <f t="array" ref="U6">_xlfn.IFS(AND(V6&gt;0,V6&lt;=0.05),"0 to 0.05",AND(V6&gt;0.05,V6&lt;=0.1),"0.05 to 0.1",AND(V6&gt;0.1,V6&lt;=0.2),"0.1 to 0.2",AND(V6&gt;0.2,V6&lt;=0.3),"0.2 to 0.3",AND(V6&gt;0.3,V6&lt;=0.4),"0.3 to 0.4",AND(V6&gt;0.4,V6&lt;=0.5),"0.4 to 0.5",AND(V6&gt;0.5,V6&lt;=0.75),"0.5 to 0.75",AND(V6&gt;0.75,V6&lt;=1),"0.75 to 1",AND(V6&gt;1,V6&lt;=2),"1 to 2",AND(V6&gt;2,V6&lt;=3),"2 to 3",AND(V6&gt;3,V6&lt;=4),"3 to 4",AND(V6&gt;4,V6&lt;=5),"4 to 5",AND(V6&gt;5,V6&lt;=10),"5 to 10",V6&gt;10,"10+")</f>
        <v>0.05 to 0.1</v>
      </c>
      <c r="V6" s="10">
        <f t="shared" si="1"/>
        <v>0.0558594760190177</v>
      </c>
      <c r="W6" s="15" t="str">
        <f t="array" ref="W6">_xlfn.IFS(AND(X6&gt;0,X6&lt;=0.05),"0 to 0.05",AND(X6&gt;0.05,X6&lt;=0.1),"0.05 to 0.1",AND(X6&gt;0.1,X6&lt;=0.2),"0.1 to 0.2",AND(X6&gt;0.2,X6&lt;=0.3),"0.2 to 0.3",AND(X6&gt;0.3,X6&lt;=0.4),"0.3 to 0.4",AND(X6&gt;0.4,X6&lt;=0.5),"0.4 to 0.5",AND(X6&gt;0.5,X6&lt;=0.75),"0.5 to 0.75",AND(X6&gt;0.75,X6&lt;=1),"0.75 to 1",AND(X6&gt;1,X6&lt;=2),"1 to 2",AND(X6&gt;2,X6&lt;=3),"2 to 3",AND(X6&gt;3,X6&lt;=4),"3 to 4",AND(X6&gt;4,X6&lt;=5),"4 to 5",AND(X6&gt;5,X6&lt;=10),"5 to 10",X6&gt;10,"10+")</f>
        <v>0.05 to 0.1</v>
      </c>
      <c r="X6" s="16">
        <f t="shared" si="2"/>
        <v>0.0551504903618532</v>
      </c>
      <c r="Y6" s="5" t="str">
        <f t="array" ref="Y6">_xlfn.IFS(AND(Z6&gt;0,Z6&lt;=1),"0 to 1",AND(Z6&gt;1,Z6&lt;=2),"1 to 2",AND(Z6&gt;2,Z6&lt;=4),"2 to 4",AND(Z6&gt;4,Z6&lt;=6),"4 to 6",AND(Z6&gt;6,Z6&lt;=8),"6 to 8",AND(Z6&gt;8,Z6&lt;=10),"8 to 10",AND(Z6&gt;10,Z6&lt;=15),"10 to 15",AND(Z6&gt;15,Z6&lt;=20),"15 to 20",AND(Z6&gt;20,Z6&lt;=25),"20 to 25",AND(Z6&gt;25,Z6&lt;=30),"25 to 30",AND(Z6&gt;30,Z6&lt;=40),"30 to 40",AND(Z6&gt;40,Z6&lt;=50),"40 to 50",Z6&gt;50,"50+")</f>
        <v>8 to 10</v>
      </c>
      <c r="Z6" s="9">
        <f t="array" ref="Z6">_xlfn.IFS(AA6="oz",_xlfn.IFS(R6="oz",Q6,R6="fl oz",Q6*1.04,R6="ml",Q6*0.0338),AA6="fl oz",_xlfn.IFS(R6="oz",Q6/1.04,R6="fl oz",Q6,R6="ml",Q6*0.0338/1.04),AA6="ml",_xlfn.IFS(R6="oz",Q6/0.0338,R6="fl oz",Q6*1.04/0.0338,R6="ml",Q6))</f>
        <v>8.5</v>
      </c>
      <c r="AA6" s="9" t="str">
        <f>_xlfn.XLOOKUP($E6,'Raw Data'!$E:$E,'Raw Data'!AA:AA,"ERROR",0,1)</f>
        <v>oz</v>
      </c>
      <c r="AB6" s="9" t="s">
        <v>65</v>
      </c>
      <c r="AC6" s="9" t="s">
        <v>61</v>
      </c>
      <c r="AD6" s="5" t="s">
        <v>74</v>
      </c>
      <c r="AE6" s="5">
        <f>VLOOKUP($E6,'Benefits Revenue'!$E$4:$BE$74,AE$1,FALSE)</f>
        <v>24817.56</v>
      </c>
      <c r="AF6" s="5">
        <f>VLOOKUP($E6,'Benefits Revenue'!$E$4:$BE$74,AF$1,FALSE)</f>
        <v>24817.56</v>
      </c>
      <c r="AG6" s="5">
        <f>VLOOKUP($E6,'Benefits Revenue'!$E$4:$BE$74,AG$1,FALSE)</f>
        <v>24817.56</v>
      </c>
      <c r="AH6" s="5">
        <f>VLOOKUP($E6,'Benefits Revenue'!$E$4:$BE$74,AH$1,FALSE)</f>
        <v>24817.56</v>
      </c>
      <c r="AI6" s="5">
        <f>VLOOKUP($E6,'Benefits Revenue'!$E$4:$BE$74,AI$1,FALSE)</f>
        <v>24817.56</v>
      </c>
      <c r="AJ6" s="5">
        <f>VLOOKUP($E6,'Benefits Revenue'!$E$4:$BE$74,AJ$1,FALSE)</f>
        <v>0</v>
      </c>
      <c r="AK6" s="5">
        <f>VLOOKUP($E6,'Benefits Revenue'!$E$4:$BE$74,AK$1,FALSE)</f>
        <v>24817.56</v>
      </c>
      <c r="AL6" s="5">
        <f>VLOOKUP($E6,'Benefits Revenue'!$E$4:$BE$74,AL$1,FALSE)</f>
        <v>0</v>
      </c>
      <c r="AM6" s="5">
        <f>VLOOKUP($E6,'Benefits Revenue'!$E$4:$BE$74,AM$1,FALSE)</f>
        <v>24817.56</v>
      </c>
      <c r="AN6" s="5" t="s">
        <v>75</v>
      </c>
      <c r="AO6" s="5">
        <f>VLOOKUP($E6,'Claims Revenue'!$E$4:$BD$74,AO$1,FALSE)</f>
        <v>24817.56</v>
      </c>
      <c r="AP6" s="5">
        <f>VLOOKUP($E6,'Claims Revenue'!$E$4:$BD$74,AP$1,FALSE)</f>
        <v>0</v>
      </c>
      <c r="AQ6" s="5">
        <f>VLOOKUP($E6,'Claims Revenue'!$E$4:$BD$74,AQ$1,FALSE)</f>
        <v>24817.56</v>
      </c>
      <c r="AR6" s="5">
        <f>VLOOKUP($E6,'Claims Revenue'!$E$4:$BD$74,AR$1,FALSE)</f>
        <v>0</v>
      </c>
      <c r="AS6" s="5">
        <f>VLOOKUP($E6,'Claims Revenue'!$E$4:$BD$74,AS$1,FALSE)</f>
        <v>0</v>
      </c>
      <c r="AT6" s="5">
        <f>VLOOKUP($E6,'Claims Revenue'!$E$4:$BD$74,AT$1,FALSE)</f>
        <v>24817.56</v>
      </c>
      <c r="AU6" s="5">
        <f>VLOOKUP($E6,'Claims Revenue'!$E$4:$BD$74,AU$1,FALSE)</f>
        <v>24817.56</v>
      </c>
      <c r="AV6" s="5">
        <f>VLOOKUP($E6,'Claims Revenue'!$E$4:$BD$74,AV$1,FALSE)</f>
        <v>24817.56</v>
      </c>
      <c r="AW6" s="5">
        <f>VLOOKUP($E6,'Claims Revenue'!$E$4:$BD$74,AW$1,FALSE)</f>
        <v>0</v>
      </c>
      <c r="AX6" s="5" t="s">
        <v>76</v>
      </c>
      <c r="AY6" s="5">
        <f>VLOOKUP($E6,'Ingredients Revenue'!$E$4:$BY$74,AY$1,FALSE)</f>
        <v>0</v>
      </c>
      <c r="AZ6" s="5">
        <f>VLOOKUP($E6,'Ingredients Revenue'!$E$4:$BY$74,AZ$1,FALSE)</f>
        <v>0</v>
      </c>
      <c r="BA6" s="5">
        <f>VLOOKUP($E6,'Ingredients Revenue'!$E$4:$BY$74,BA$1,FALSE)</f>
        <v>24817.56</v>
      </c>
      <c r="BB6" s="5">
        <f>VLOOKUP($E6,'Ingredients Revenue'!$E$4:$BY$74,BB$1,FALSE)</f>
        <v>24817.56</v>
      </c>
      <c r="BC6" s="5">
        <f>VLOOKUP($E6,'Ingredients Revenue'!$E$4:$BY$74,BC$1,FALSE)</f>
        <v>0</v>
      </c>
      <c r="BD6" s="5">
        <f>VLOOKUP($E6,'Ingredients Revenue'!$E$4:$BY$74,BD$1,FALSE)</f>
        <v>0</v>
      </c>
      <c r="BE6" s="5">
        <f>VLOOKUP($E6,'Ingredients Revenue'!$E$4:$BY$74,BE$1,FALSE)</f>
        <v>0</v>
      </c>
      <c r="BF6" s="5">
        <f>VLOOKUP($E6,'Ingredients Revenue'!$E$4:$BY$74,BF$1,FALSE)</f>
        <v>0</v>
      </c>
      <c r="BG6" s="5">
        <f>VLOOKUP($E6,'Ingredients Revenue'!$E$4:$BY$74,BG$1,FALSE)</f>
        <v>0</v>
      </c>
    </row>
    <row r="7" spans="1:59">
      <c r="A7" s="5" t="str">
        <f>_xlfn.XLOOKUP($E7,'Raw Data'!$E:$E,'Raw Data'!A:A,"ERROR",0,1)</f>
        <v>AE</v>
      </c>
      <c r="B7" s="5" t="str">
        <f>_xlfn.XLOOKUP($E7,'Raw Data'!$E:$E,'Raw Data'!B:B,"ERROR",0,1)</f>
        <v>Hair Mousses</v>
      </c>
      <c r="C7" s="5" t="str">
        <f>_xlfn.XLOOKUP($E7,'Raw Data'!$E:$E,'Raw Data'!C:C,"ERROR",0,1)</f>
        <v>SheaMoisture</v>
      </c>
      <c r="D7" s="5" t="str">
        <f>_xlfn.XLOOKUP($E7,'Raw Data'!$E:$E,'Raw Data'!D:D,"ERROR",0,1)</f>
        <v>www.amazon.ae/dp/B07NQCBRK3</v>
      </c>
      <c r="E7" s="5" t="s">
        <v>77</v>
      </c>
      <c r="F7" s="9" t="str">
        <f>_xlfn.XLOOKUP($E7,'Raw Data'!$E:$E,'Raw Data'!F:F,"ERROR",0,1)</f>
        <v>SheaMoisture  Curl   Mousse  for Frizz Control Coconut and Hibiscus with Shea Butter 7.5 oz</v>
      </c>
      <c r="G7" s="10">
        <f>_xlfn.XLOOKUP($E7,'Raw Data'!$E:$E,'Raw Data'!G:G,"ERROR",0,1)</f>
        <v>506</v>
      </c>
      <c r="H7" s="9">
        <f>_xlfn.XLOOKUP($E7,'Raw Data'!$E:$E,'Raw Data'!H:H,"ERROR",0,1)</f>
        <v>24523.88</v>
      </c>
      <c r="I7" s="9">
        <f>_xlfn.XLOOKUP($E7,'Raw Data'!$E:$E,'Raw Data'!I:I,"ERROR",0,1)</f>
        <v>0.0328330881818004</v>
      </c>
      <c r="J7" s="9" t="str">
        <f>_xlfn.XLOOKUP($E7,'Raw Data'!$E:$E,'Raw Data'!J:J,"ERROR",0,1)</f>
        <v>Yes</v>
      </c>
      <c r="K7" s="14" t="str">
        <f t="array" ref="K7">_xlfn.IFS(AND(L7&gt;0,L7&lt;=5),"0 to 5",AND(L7&gt;5,L7&lt;=10),"5 to 10",AND(L7&gt;10,L7&lt;=15),"10 to 15",AND(L7&gt;15,L7&lt;=20),"15 to 20",AND(L7&gt;20,L7&lt;=30),"20 to 30",AND(L7&gt;30,L7&lt;=40),"30 to 40",AND(L7&gt;40,L7&lt;=50),"40 to 50",AND(L7&gt;50,L7&lt;=75),"50 to 75",AND(L7&gt;75,L7&lt;=100),"75 to 100",AND(L7&gt;100,L7&lt;=150),"100 to 150",AND(L7&gt;150,L7&lt;=200),"150 to 200",AND(L7&gt;200,L7&lt;=250),"200 to 250",AND(L7&gt;250,L7&lt;=300),"250 to 300",AND(L7&gt;300,L7&lt;=400),"300 to 400",AND(L7&gt;400,L7&lt;=500),"400 to 500",L7&gt;500,"500+")</f>
        <v>40 to 50</v>
      </c>
      <c r="L7" s="9">
        <f>_xlfn.XLOOKUP($E7,'Raw Data'!$E:$E,'Raw Data'!L:L,"ERROR",0,1)</f>
        <v>48.89</v>
      </c>
      <c r="M7" s="14" t="str">
        <f t="array" ref="M7">_xlfn.IFS(AND(N7&gt;0,N7&lt;=5),"0 to 5",AND(N7&gt;5,N7&lt;=10),"5 to 10",AND(N7&gt;10,N7&lt;=15),"10 to 15",AND(N7&gt;15,N7&lt;=20),"15 to 20",AND(N7&gt;20,N7&lt;=30),"20 to 30",AND(N7&gt;30,N7&lt;=40),"30 to 40",AND(N7&gt;40,N7&lt;=50),"40 to 50",AND(N7&gt;50,N7&lt;=75),"50 to 75",AND(N7&gt;75,N7&lt;=100),"75 to 100",AND(N7&gt;100,N7&lt;=150),"100 to 150",AND(N7&gt;150,N7&lt;=200),"150 to 200",AND(N7&gt;200,N7&lt;=250),"200 to 250",AND(N7&gt;250,N7&lt;=300),"250 to 300",AND(N7&gt;300,N7&lt;=400),"300 to 400",AND(N7&gt;400,N7&lt;=500),"400 to 500",N7&gt;500,"500+")</f>
        <v>50 to 75</v>
      </c>
      <c r="N7" s="9">
        <f>_xlfn.XLOOKUP($E7,'Raw Data'!$E:$E,'Raw Data'!N:N,"ERROR",0,1)</f>
        <v>50.16</v>
      </c>
      <c r="O7" s="14" t="str">
        <f t="array" ref="O7">_xlfn.IFS(P7=0,"No Discount",AND(P7&gt;0,P7&lt;=0.02),"0% to 2%",AND(P7&gt;0.02,P7&lt;=0.04),"2% to 4%",AND(P7&gt;0.04,P7&lt;=0.06),"4% to 6%",AND(P7&gt;0.06,P7&lt;=0.08),"6% to 8%",AND(P7&gt;0.08,P7&lt;=0.1),"8% to 10%",AND(P7&gt;0.1,P7&lt;=0.15),"10% to 15%",AND(P7&gt;0.15,P7&lt;=0.2),"15% to 20%",AND(P7&gt;0.2,P7&lt;=0.25),"20% to 25%",AND(P7&gt;0.25,P7&lt;=0.3),"25% to 30%",AND(P7&gt;0.3,P7&lt;=0.4),"30% to 40%",AND(P7&gt;0.4,P7&lt;=0.5),"40% to 50%",AND(P7&gt;0.5,P7&lt;=0.75),"50% to 75%",AND(P7&gt;0.75,P7&lt;=1),"75% to 100%")</f>
        <v>2% to 4%</v>
      </c>
      <c r="P7" s="10">
        <f>_xlfn.XLOOKUP($E7,'Raw Data'!$E:$E,'Raw Data'!P:P,"ERROR",0,1)</f>
        <v>0.0253189792663476</v>
      </c>
      <c r="Q7" s="9">
        <f>_xlfn.XLOOKUP($E7,'Raw Data'!$E:$E,'Raw Data'!Q:Q,"ERROR",0,1)</f>
        <v>7.5</v>
      </c>
      <c r="R7" s="9" t="str">
        <f>_xlfn.XLOOKUP($E7,'Raw Data'!$E:$E,'Raw Data'!R:R,"ERROR",0,1)</f>
        <v>oz</v>
      </c>
      <c r="S7" s="5" t="str">
        <f t="array" ref="S7">_xlfn.IFS(AND(T7&gt;0,T7&lt;=0.05),"0 to 0.05",AND(T7&gt;0.05,T7&lt;=0.1),"0.05 to 0.1",AND(T7&gt;0.1,T7&lt;=0.2),"0.1 to 0.2",AND(T7&gt;0.2,T7&lt;=0.3),"0.2 to 0.3",AND(T7&gt;0.3,T7&lt;=0.4),"0.3 to 0.4",AND(T7&gt;0.4,T7&lt;=0.5),"0.4 to 0.5",AND(T7&gt;0.5,T7&lt;=0.75),"0.5 to 0.75",AND(T7&gt;0.75,T7&lt;=1),"0.75 to 1",AND(T7&gt;1,T7&lt;=2),"1 to 2",AND(T7&gt;2,T7&lt;=3),"2 to 3",AND(T7&gt;3,T7&lt;=4),"3 to 4",AND(T7&gt;4,T7&lt;=5),"4 to 5",AND(T7&gt;5,T7&lt;=10),"5 to 10",T7&gt;10,"10+")</f>
        <v>0.2 to 0.3</v>
      </c>
      <c r="T7" s="10">
        <f t="shared" si="0"/>
        <v>0.220448652913989</v>
      </c>
      <c r="U7" s="15" t="str">
        <f t="array" ref="U7">_xlfn.IFS(AND(V7&gt;0,V7&lt;=0.05),"0 to 0.05",AND(V7&gt;0.05,V7&lt;=0.1),"0.05 to 0.1",AND(V7&gt;0.1,V7&lt;=0.2),"0.1 to 0.2",AND(V7&gt;0.2,V7&lt;=0.3),"0.2 to 0.3",AND(V7&gt;0.3,V7&lt;=0.4),"0.3 to 0.4",AND(V7&gt;0.4,V7&lt;=0.5),"0.4 to 0.5",AND(V7&gt;0.5,V7&lt;=0.75),"0.5 to 0.75",AND(V7&gt;0.75,V7&lt;=1),"0.75 to 1",AND(V7&gt;1,V7&lt;=2),"1 to 2",AND(V7&gt;2,V7&lt;=3),"2 to 3",AND(V7&gt;3,V7&lt;=4),"3 to 4",AND(V7&gt;4,V7&lt;=5),"4 to 5",AND(V7&gt;5,V7&lt;=10),"5 to 10",V7&gt;10,"10+")</f>
        <v>0.05 to 0.1</v>
      </c>
      <c r="V7" s="10">
        <f t="shared" si="1"/>
        <v>0.0610672979370984</v>
      </c>
      <c r="W7" s="15" t="str">
        <f t="array" ref="W7">_xlfn.IFS(AND(X7&gt;0,X7&lt;=0.05),"0 to 0.05",AND(X7&gt;0.05,X7&lt;=0.1),"0.05 to 0.1",AND(X7&gt;0.1,X7&lt;=0.2),"0.1 to 0.2",AND(X7&gt;0.2,X7&lt;=0.3),"0.2 to 0.3",AND(X7&gt;0.3,X7&lt;=0.4),"0.3 to 0.4",AND(X7&gt;0.4,X7&lt;=0.5),"0.4 to 0.5",AND(X7&gt;0.5,X7&lt;=0.75),"0.5 to 0.75",AND(X7&gt;0.75,X7&lt;=1),"0.75 to 1",AND(X7&gt;1,X7&lt;=2),"1 to 2",AND(X7&gt;2,X7&lt;=3),"2 to 3",AND(X7&gt;3,X7&lt;=4),"3 to 4",AND(X7&gt;4,X7&lt;=5),"4 to 5",AND(X7&gt;5,X7&lt;=10),"5 to 10",X7&gt;10,"10+")</f>
        <v>0.05 to 0.1</v>
      </c>
      <c r="X7" s="16">
        <f t="shared" si="2"/>
        <v>0.0595211362867771</v>
      </c>
      <c r="Y7" s="5" t="str">
        <f t="array" ref="Y7">_xlfn.IFS(AND(Z7&gt;0,Z7&lt;=1),"0 to 1",AND(Z7&gt;1,Z7&lt;=2),"1 to 2",AND(Z7&gt;2,Z7&lt;=4),"2 to 4",AND(Z7&gt;4,Z7&lt;=6),"4 to 6",AND(Z7&gt;6,Z7&lt;=8),"6 to 8",AND(Z7&gt;8,Z7&lt;=10),"8 to 10",AND(Z7&gt;10,Z7&lt;=15),"10 to 15",AND(Z7&gt;15,Z7&lt;=20),"15 to 20",AND(Z7&gt;20,Z7&lt;=25),"20 to 25",AND(Z7&gt;25,Z7&lt;=30),"25 to 30",AND(Z7&gt;30,Z7&lt;=40),"30 to 40",AND(Z7&gt;40,Z7&lt;=50),"40 to 50",Z7&gt;50,"50+")</f>
        <v>6 to 8</v>
      </c>
      <c r="Z7" s="9">
        <f t="array" ref="Z7">_xlfn.IFS(AA7="oz",_xlfn.IFS(R7="oz",Q7,R7="fl oz",Q7*1.04,R7="ml",Q7*0.0338),AA7="fl oz",_xlfn.IFS(R7="oz",Q7/1.04,R7="fl oz",Q7,R7="ml",Q7*0.0338/1.04),AA7="ml",_xlfn.IFS(R7="oz",Q7/0.0338,R7="fl oz",Q7*1.04/0.0338,R7="ml",Q7))</f>
        <v>7.5</v>
      </c>
      <c r="AA7" s="9" t="str">
        <f>_xlfn.XLOOKUP($E7,'Raw Data'!$E:$E,'Raw Data'!AA:AA,"ERROR",0,1)</f>
        <v>oz</v>
      </c>
      <c r="AB7" s="9" t="s">
        <v>65</v>
      </c>
      <c r="AC7" s="9" t="s">
        <v>61</v>
      </c>
      <c r="AD7" s="5" t="s">
        <v>78</v>
      </c>
      <c r="AE7" s="5">
        <f>VLOOKUP($E7,'Benefits Revenue'!$E$4:$BE$74,AE$1,FALSE)</f>
        <v>24523.88</v>
      </c>
      <c r="AF7" s="5">
        <f>VLOOKUP($E7,'Benefits Revenue'!$E$4:$BE$74,AF$1,FALSE)</f>
        <v>0</v>
      </c>
      <c r="AG7" s="5">
        <f>VLOOKUP($E7,'Benefits Revenue'!$E$4:$BE$74,AG$1,FALSE)</f>
        <v>0</v>
      </c>
      <c r="AH7" s="5">
        <f>VLOOKUP($E7,'Benefits Revenue'!$E$4:$BE$74,AH$1,FALSE)</f>
        <v>24523.88</v>
      </c>
      <c r="AI7" s="5">
        <f>VLOOKUP($E7,'Benefits Revenue'!$E$4:$BE$74,AI$1,FALSE)</f>
        <v>0</v>
      </c>
      <c r="AJ7" s="5">
        <f>VLOOKUP($E7,'Benefits Revenue'!$E$4:$BE$74,AJ$1,FALSE)</f>
        <v>0</v>
      </c>
      <c r="AK7" s="5">
        <f>VLOOKUP($E7,'Benefits Revenue'!$E$4:$BE$74,AK$1,FALSE)</f>
        <v>0</v>
      </c>
      <c r="AL7" s="5">
        <f>VLOOKUP($E7,'Benefits Revenue'!$E$4:$BE$74,AL$1,FALSE)</f>
        <v>0</v>
      </c>
      <c r="AM7" s="5">
        <f>VLOOKUP($E7,'Benefits Revenue'!$E$4:$BE$74,AM$1,FALSE)</f>
        <v>0</v>
      </c>
      <c r="AN7" s="5" t="s">
        <v>79</v>
      </c>
      <c r="AO7" s="5">
        <f>VLOOKUP($E7,'Claims Revenue'!$E$4:$BD$74,AO$1,FALSE)</f>
        <v>24523.88</v>
      </c>
      <c r="AP7" s="5">
        <f>VLOOKUP($E7,'Claims Revenue'!$E$4:$BD$74,AP$1,FALSE)</f>
        <v>0</v>
      </c>
      <c r="AQ7" s="5">
        <f>VLOOKUP($E7,'Claims Revenue'!$E$4:$BD$74,AQ$1,FALSE)</f>
        <v>24523.88</v>
      </c>
      <c r="AR7" s="5">
        <f>VLOOKUP($E7,'Claims Revenue'!$E$4:$BD$74,AR$1,FALSE)</f>
        <v>0</v>
      </c>
      <c r="AS7" s="5">
        <f>VLOOKUP($E7,'Claims Revenue'!$E$4:$BD$74,AS$1,FALSE)</f>
        <v>0</v>
      </c>
      <c r="AT7" s="5">
        <f>VLOOKUP($E7,'Claims Revenue'!$E$4:$BD$74,AT$1,FALSE)</f>
        <v>0</v>
      </c>
      <c r="AU7" s="5">
        <f>VLOOKUP($E7,'Claims Revenue'!$E$4:$BD$74,AU$1,FALSE)</f>
        <v>24523.88</v>
      </c>
      <c r="AV7" s="5">
        <f>VLOOKUP($E7,'Claims Revenue'!$E$4:$BD$74,AV$1,FALSE)</f>
        <v>24523.88</v>
      </c>
      <c r="AW7" s="5">
        <f>VLOOKUP($E7,'Claims Revenue'!$E$4:$BD$74,AW$1,FALSE)</f>
        <v>0</v>
      </c>
      <c r="AX7" s="5" t="s">
        <v>80</v>
      </c>
      <c r="AY7" s="5">
        <f>VLOOKUP($E7,'Ingredients Revenue'!$E$4:$BY$74,AY$1,FALSE)</f>
        <v>0</v>
      </c>
      <c r="AZ7" s="5">
        <f>VLOOKUP($E7,'Ingredients Revenue'!$E$4:$BY$74,AZ$1,FALSE)</f>
        <v>24523.88</v>
      </c>
      <c r="BA7" s="5">
        <f>VLOOKUP($E7,'Ingredients Revenue'!$E$4:$BY$74,BA$1,FALSE)</f>
        <v>24523.88</v>
      </c>
      <c r="BB7" s="5">
        <f>VLOOKUP($E7,'Ingredients Revenue'!$E$4:$BY$74,BB$1,FALSE)</f>
        <v>0</v>
      </c>
      <c r="BC7" s="5">
        <f>VLOOKUP($E7,'Ingredients Revenue'!$E$4:$BY$74,BC$1,FALSE)</f>
        <v>24523.88</v>
      </c>
      <c r="BD7" s="5">
        <f>VLOOKUP($E7,'Ingredients Revenue'!$E$4:$BY$74,BD$1,FALSE)</f>
        <v>24523.88</v>
      </c>
      <c r="BE7" s="5">
        <f>VLOOKUP($E7,'Ingredients Revenue'!$E$4:$BY$74,BE$1,FALSE)</f>
        <v>0</v>
      </c>
      <c r="BF7" s="5">
        <f>VLOOKUP($E7,'Ingredients Revenue'!$E$4:$BY$74,BF$1,FALSE)</f>
        <v>24523.88</v>
      </c>
      <c r="BG7" s="5">
        <f>VLOOKUP($E7,'Ingredients Revenue'!$E$4:$BY$74,BG$1,FALSE)</f>
        <v>24523.88</v>
      </c>
    </row>
    <row r="8" spans="1:59">
      <c r="A8" s="5" t="str">
        <f>_xlfn.XLOOKUP($E8,'Raw Data'!$E:$E,'Raw Data'!A:A,"ERROR",0,1)</f>
        <v>AE</v>
      </c>
      <c r="B8" s="5" t="str">
        <f>_xlfn.XLOOKUP($E8,'Raw Data'!$E:$E,'Raw Data'!B:B,"ERROR",0,1)</f>
        <v>Hair Mousses</v>
      </c>
      <c r="C8" s="5" t="str">
        <f>_xlfn.XLOOKUP($E8,'Raw Data'!$E:$E,'Raw Data'!C:C,"ERROR",0,1)</f>
        <v>gk hair</v>
      </c>
      <c r="D8" s="5" t="str">
        <f>_xlfn.XLOOKUP($E8,'Raw Data'!$E:$E,'Raw Data'!D:D,"ERROR",0,1)</f>
        <v>www.amazon.ae/dp/B01M2ZXXL6</v>
      </c>
      <c r="E8" s="5" t="s">
        <v>81</v>
      </c>
      <c r="F8" s="9" t="str">
        <f>_xlfn.XLOOKUP($E8,'Raw Data'!$E:$E,'Raw Data'!F:F,"ERROR",0,1)</f>
        <v>GK HAIR Global Keratin Volumizing Hair Styling  Mousse  (8.5 Fl Oz/250ml) -Enhances Curls Added Volume with Medium Hold &amp; Boost Shine Moisturizing Blow Dry Frizz Control  Foam  for All Hair Types -Unisex</v>
      </c>
      <c r="G8" s="10">
        <f>_xlfn.XLOOKUP($E8,'Raw Data'!$E:$E,'Raw Data'!G:G,"ERROR",0,1)</f>
        <v>211</v>
      </c>
      <c r="H8" s="9">
        <f>_xlfn.XLOOKUP($E8,'Raw Data'!$E:$E,'Raw Data'!H:H,"ERROR",0,1)</f>
        <v>20583.84</v>
      </c>
      <c r="I8" s="9">
        <f>_xlfn.XLOOKUP($E8,'Raw Data'!$E:$E,'Raw Data'!I:I,"ERROR",0,1)</f>
        <v>0.0275580794654055</v>
      </c>
      <c r="J8" s="9" t="str">
        <f>_xlfn.XLOOKUP($E8,'Raw Data'!$E:$E,'Raw Data'!J:J,"ERROR",0,1)</f>
        <v>Yes</v>
      </c>
      <c r="K8" s="14" t="str">
        <f t="array" ref="K8">_xlfn.IFS(AND(L8&gt;0,L8&lt;=5),"0 to 5",AND(L8&gt;5,L8&lt;=10),"5 to 10",AND(L8&gt;10,L8&lt;=15),"10 to 15",AND(L8&gt;15,L8&lt;=20),"15 to 20",AND(L8&gt;20,L8&lt;=30),"20 to 30",AND(L8&gt;30,L8&lt;=40),"30 to 40",AND(L8&gt;40,L8&lt;=50),"40 to 50",AND(L8&gt;50,L8&lt;=75),"50 to 75",AND(L8&gt;75,L8&lt;=100),"75 to 100",AND(L8&gt;100,L8&lt;=150),"100 to 150",AND(L8&gt;150,L8&lt;=200),"150 to 200",AND(L8&gt;200,L8&lt;=250),"200 to 250",AND(L8&gt;250,L8&lt;=300),"250 to 300",AND(L8&gt;300,L8&lt;=400),"300 to 400",AND(L8&gt;400,L8&lt;=500),"400 to 500",L8&gt;500,"500+")</f>
        <v>75 to 100</v>
      </c>
      <c r="L8" s="9">
        <f>_xlfn.XLOOKUP($E8,'Raw Data'!$E:$E,'Raw Data'!L:L,"ERROR",0,1)</f>
        <v>99.03</v>
      </c>
      <c r="M8" s="14" t="str">
        <f t="array" ref="M8">_xlfn.IFS(AND(N8&gt;0,N8&lt;=5),"0 to 5",AND(N8&gt;5,N8&lt;=10),"5 to 10",AND(N8&gt;10,N8&lt;=15),"10 to 15",AND(N8&gt;15,N8&lt;=20),"15 to 20",AND(N8&gt;20,N8&lt;=30),"20 to 30",AND(N8&gt;30,N8&lt;=40),"30 to 40",AND(N8&gt;40,N8&lt;=50),"40 to 50",AND(N8&gt;50,N8&lt;=75),"50 to 75",AND(N8&gt;75,N8&lt;=100),"75 to 100",AND(N8&gt;100,N8&lt;=150),"100 to 150",AND(N8&gt;150,N8&lt;=200),"150 to 200",AND(N8&gt;200,N8&lt;=250),"200 to 250",AND(N8&gt;250,N8&lt;=300),"250 to 300",AND(N8&gt;300,N8&lt;=400),"300 to 400",AND(N8&gt;400,N8&lt;=500),"400 to 500",N8&gt;500,"500+")</f>
        <v>100 to 150</v>
      </c>
      <c r="N8" s="9">
        <f>_xlfn.XLOOKUP($E8,'Raw Data'!$E:$E,'Raw Data'!N:N,"ERROR",0,1)</f>
        <v>101.11</v>
      </c>
      <c r="O8" s="14" t="str">
        <f t="array" ref="O8">_xlfn.IFS(P8=0,"No Discount",AND(P8&gt;0,P8&lt;=0.02),"0% to 2%",AND(P8&gt;0.02,P8&lt;=0.04),"2% to 4%",AND(P8&gt;0.04,P8&lt;=0.06),"4% to 6%",AND(P8&gt;0.06,P8&lt;=0.08),"6% to 8%",AND(P8&gt;0.08,P8&lt;=0.1),"8% to 10%",AND(P8&gt;0.1,P8&lt;=0.15),"10% to 15%",AND(P8&gt;0.15,P8&lt;=0.2),"15% to 20%",AND(P8&gt;0.2,P8&lt;=0.25),"20% to 25%",AND(P8&gt;0.25,P8&lt;=0.3),"25% to 30%",AND(P8&gt;0.3,P8&lt;=0.4),"30% to 40%",AND(P8&gt;0.4,P8&lt;=0.5),"40% to 50%",AND(P8&gt;0.5,P8&lt;=0.75),"50% to 75%",AND(P8&gt;0.75,P8&lt;=1),"75% to 100%")</f>
        <v>2% to 4%</v>
      </c>
      <c r="P8" s="10">
        <f>_xlfn.XLOOKUP($E8,'Raw Data'!$E:$E,'Raw Data'!P:P,"ERROR",0,1)</f>
        <v>0.0205716546335674</v>
      </c>
      <c r="Q8" s="9">
        <f>_xlfn.XLOOKUP($E8,'Raw Data'!$E:$E,'Raw Data'!Q:Q,"ERROR",0,1)</f>
        <v>8.5</v>
      </c>
      <c r="R8" s="9" t="str">
        <f>_xlfn.XLOOKUP($E8,'Raw Data'!$E:$E,'Raw Data'!R:R,"ERROR",0,1)</f>
        <v>fl oz</v>
      </c>
      <c r="S8" s="5" t="str">
        <f t="array" ref="S8">_xlfn.IFS(AND(T8&gt;0,T8&lt;=0.05),"0 to 0.05",AND(T8&gt;0.05,T8&lt;=0.1),"0.05 to 0.1",AND(T8&gt;0.1,T8&lt;=0.2),"0.1 to 0.2",AND(T8&gt;0.2,T8&lt;=0.3),"0.2 to 0.3",AND(T8&gt;0.3,T8&lt;=0.4),"0.3 to 0.4",AND(T8&gt;0.4,T8&lt;=0.5),"0.4 to 0.5",AND(T8&gt;0.5,T8&lt;=0.75),"0.5 to 0.75",AND(T8&gt;0.75,T8&lt;=1),"0.75 to 1",AND(T8&gt;1,T8&lt;=2),"1 to 2",AND(T8&gt;2,T8&lt;=3),"2 to 3",AND(T8&gt;3,T8&lt;=4),"3 to 4",AND(T8&gt;4,T8&lt;=5),"4 to 5",AND(T8&gt;5,T8&lt;=10),"5 to 10",T8&gt;10,"10+")</f>
        <v>0.3 to 0.4</v>
      </c>
      <c r="T8" s="10">
        <f t="shared" si="0"/>
        <v>0.378846421636213</v>
      </c>
      <c r="U8" s="15" t="str">
        <f t="array" ref="U8">_xlfn.IFS(AND(V8&gt;0,V8&lt;=0.05),"0 to 0.05",AND(V8&gt;0.05,V8&lt;=0.1),"0.05 to 0.1",AND(V8&gt;0.1,V8&lt;=0.2),"0.1 to 0.2",AND(V8&gt;0.2,V8&lt;=0.3),"0.2 to 0.3",AND(V8&gt;0.3,V8&lt;=0.4),"0.3 to 0.4",AND(V8&gt;0.4,V8&lt;=0.5),"0.4 to 0.5",AND(V8&gt;0.5,V8&lt;=0.75),"0.5 to 0.75",AND(V8&gt;0.75,V8&lt;=1),"0.75 to 1",AND(V8&gt;1,V8&lt;=2),"1 to 2",AND(V8&gt;2,V8&lt;=3),"2 to 3",AND(V8&gt;3,V8&lt;=4),"3 to 4",AND(V8&gt;4,V8&lt;=5),"4 to 5",AND(V8&gt;5,V8&lt;=10),"5 to 10",V8&gt;10,"10+")</f>
        <v>0.1 to 0.2</v>
      </c>
      <c r="V8" s="10">
        <f t="shared" si="1"/>
        <v>0.104436975227124</v>
      </c>
      <c r="W8" s="15" t="str">
        <f t="array" ref="W8">_xlfn.IFS(AND(X8&gt;0,X8&lt;=0.05),"0 to 0.05",AND(X8&gt;0.05,X8&lt;=0.1),"0.05 to 0.1",AND(X8&gt;0.1,X8&lt;=0.2),"0.1 to 0.2",AND(X8&gt;0.2,X8&lt;=0.3),"0.2 to 0.3",AND(X8&gt;0.3,X8&lt;=0.4),"0.3 to 0.4",AND(X8&gt;0.4,X8&lt;=0.5),"0.4 to 0.5",AND(X8&gt;0.5,X8&lt;=0.75),"0.5 to 0.75",AND(X8&gt;0.75,X8&lt;=1),"0.75 to 1",AND(X8&gt;1,X8&lt;=2),"1 to 2",AND(X8&gt;2,X8&lt;=3),"2 to 3",AND(X8&gt;3,X8&lt;=4),"3 to 4",AND(X8&gt;4,X8&lt;=5),"4 to 5",AND(X8&gt;5,X8&lt;=10),"5 to 10",X8&gt;10,"10+")</f>
        <v>0.1 to 0.2</v>
      </c>
      <c r="X8" s="16">
        <f t="shared" si="2"/>
        <v>0.102288533841777</v>
      </c>
      <c r="Y8" s="5" t="str">
        <f t="array" ref="Y8">_xlfn.IFS(AND(Z8&gt;0,Z8&lt;=1),"0 to 1",AND(Z8&gt;1,Z8&lt;=2),"1 to 2",AND(Z8&gt;2,Z8&lt;=4),"2 to 4",AND(Z8&gt;4,Z8&lt;=6),"4 to 6",AND(Z8&gt;6,Z8&lt;=8),"6 to 8",AND(Z8&gt;8,Z8&lt;=10),"8 to 10",AND(Z8&gt;10,Z8&lt;=15),"10 to 15",AND(Z8&gt;15,Z8&lt;=20),"15 to 20",AND(Z8&gt;20,Z8&lt;=25),"20 to 25",AND(Z8&gt;25,Z8&lt;=30),"25 to 30",AND(Z8&gt;30,Z8&lt;=40),"30 to 40",AND(Z8&gt;40,Z8&lt;=50),"40 to 50",Z8&gt;50,"50+")</f>
        <v>8 to 10</v>
      </c>
      <c r="Z8" s="9">
        <f t="array" ref="Z8">_xlfn.IFS(AA8="oz",_xlfn.IFS(R8="oz",Q8,R8="fl oz",Q8*1.04,R8="ml",Q8*0.0338),AA8="fl oz",_xlfn.IFS(R8="oz",Q8/1.04,R8="fl oz",Q8,R8="ml",Q8*0.0338/1.04),AA8="ml",_xlfn.IFS(R8="oz",Q8/0.0338,R8="fl oz",Q8*1.04/0.0338,R8="ml",Q8))</f>
        <v>8.84</v>
      </c>
      <c r="AA8" s="9" t="str">
        <f>_xlfn.XLOOKUP($E8,'Raw Data'!$E:$E,'Raw Data'!AA:AA,"ERROR",0,1)</f>
        <v>oz</v>
      </c>
      <c r="AB8" s="9" t="s">
        <v>65</v>
      </c>
      <c r="AC8" s="9" t="s">
        <v>61</v>
      </c>
      <c r="AD8" s="5" t="s">
        <v>82</v>
      </c>
      <c r="AE8" s="5">
        <f>VLOOKUP($E8,'Benefits Revenue'!$E$4:$BE$74,AE$1,FALSE)</f>
        <v>0</v>
      </c>
      <c r="AF8" s="5">
        <f>VLOOKUP($E8,'Benefits Revenue'!$E$4:$BE$74,AF$1,FALSE)</f>
        <v>20583.84</v>
      </c>
      <c r="AG8" s="5">
        <f>VLOOKUP($E8,'Benefits Revenue'!$E$4:$BE$74,AG$1,FALSE)</f>
        <v>20583.84</v>
      </c>
      <c r="AH8" s="5">
        <f>VLOOKUP($E8,'Benefits Revenue'!$E$4:$BE$74,AH$1,FALSE)</f>
        <v>0</v>
      </c>
      <c r="AI8" s="5">
        <f>VLOOKUP($E8,'Benefits Revenue'!$E$4:$BE$74,AI$1,FALSE)</f>
        <v>20583.84</v>
      </c>
      <c r="AJ8" s="5">
        <f>VLOOKUP($E8,'Benefits Revenue'!$E$4:$BE$74,AJ$1,FALSE)</f>
        <v>0</v>
      </c>
      <c r="AK8" s="5">
        <f>VLOOKUP($E8,'Benefits Revenue'!$E$4:$BE$74,AK$1,FALSE)</f>
        <v>0</v>
      </c>
      <c r="AL8" s="5">
        <f>VLOOKUP($E8,'Benefits Revenue'!$E$4:$BE$74,AL$1,FALSE)</f>
        <v>0</v>
      </c>
      <c r="AM8" s="5">
        <f>VLOOKUP($E8,'Benefits Revenue'!$E$4:$BE$74,AM$1,FALSE)</f>
        <v>20583.84</v>
      </c>
      <c r="AN8" s="5" t="s">
        <v>83</v>
      </c>
      <c r="AO8" s="5">
        <f>VLOOKUP($E8,'Claims Revenue'!$E$4:$BD$74,AO$1,FALSE)</f>
        <v>20583.84</v>
      </c>
      <c r="AP8" s="5">
        <f>VLOOKUP($E8,'Claims Revenue'!$E$4:$BD$74,AP$1,FALSE)</f>
        <v>0</v>
      </c>
      <c r="AQ8" s="5">
        <f>VLOOKUP($E8,'Claims Revenue'!$E$4:$BD$74,AQ$1,FALSE)</f>
        <v>20583.84</v>
      </c>
      <c r="AR8" s="5">
        <f>VLOOKUP($E8,'Claims Revenue'!$E$4:$BD$74,AR$1,FALSE)</f>
        <v>20583.84</v>
      </c>
      <c r="AS8" s="5">
        <f>VLOOKUP($E8,'Claims Revenue'!$E$4:$BD$74,AS$1,FALSE)</f>
        <v>0</v>
      </c>
      <c r="AT8" s="5">
        <f>VLOOKUP($E8,'Claims Revenue'!$E$4:$BD$74,AT$1,FALSE)</f>
        <v>0</v>
      </c>
      <c r="AU8" s="5">
        <f>VLOOKUP($E8,'Claims Revenue'!$E$4:$BD$74,AU$1,FALSE)</f>
        <v>0</v>
      </c>
      <c r="AV8" s="5">
        <f>VLOOKUP($E8,'Claims Revenue'!$E$4:$BD$74,AV$1,FALSE)</f>
        <v>0</v>
      </c>
      <c r="AW8" s="5">
        <f>VLOOKUP($E8,'Claims Revenue'!$E$4:$BD$74,AW$1,FALSE)</f>
        <v>0</v>
      </c>
      <c r="AX8" s="5" t="s">
        <v>54</v>
      </c>
      <c r="AY8" s="5">
        <f>VLOOKUP($E8,'Ingredients Revenue'!$E$4:$BY$74,AY$1,FALSE)</f>
        <v>0</v>
      </c>
      <c r="AZ8" s="5">
        <f>VLOOKUP($E8,'Ingredients Revenue'!$E$4:$BY$74,AZ$1,FALSE)</f>
        <v>0</v>
      </c>
      <c r="BA8" s="5">
        <f>VLOOKUP($E8,'Ingredients Revenue'!$E$4:$BY$74,BA$1,FALSE)</f>
        <v>0</v>
      </c>
      <c r="BB8" s="5">
        <f>VLOOKUP($E8,'Ingredients Revenue'!$E$4:$BY$74,BB$1,FALSE)</f>
        <v>0</v>
      </c>
      <c r="BC8" s="5">
        <f>VLOOKUP($E8,'Ingredients Revenue'!$E$4:$BY$74,BC$1,FALSE)</f>
        <v>20583.84</v>
      </c>
      <c r="BD8" s="5">
        <f>VLOOKUP($E8,'Ingredients Revenue'!$E$4:$BY$74,BD$1,FALSE)</f>
        <v>0</v>
      </c>
      <c r="BE8" s="5">
        <f>VLOOKUP($E8,'Ingredients Revenue'!$E$4:$BY$74,BE$1,FALSE)</f>
        <v>0</v>
      </c>
      <c r="BF8" s="5">
        <f>VLOOKUP($E8,'Ingredients Revenue'!$E$4:$BY$74,BF$1,FALSE)</f>
        <v>0</v>
      </c>
      <c r="BG8" s="5">
        <f>VLOOKUP($E8,'Ingredients Revenue'!$E$4:$BY$74,BG$1,FALSE)</f>
        <v>0</v>
      </c>
    </row>
    <row r="9" spans="1:59">
      <c r="A9" s="5" t="str">
        <f>_xlfn.XLOOKUP($E9,'Raw Data'!$E:$E,'Raw Data'!A:A,"ERROR",0,1)</f>
        <v>AE</v>
      </c>
      <c r="B9" s="5" t="str">
        <f>_xlfn.XLOOKUP($E9,'Raw Data'!$E:$E,'Raw Data'!B:B,"ERROR",0,1)</f>
        <v>Hair Mousses</v>
      </c>
      <c r="C9" s="5" t="str">
        <f>_xlfn.XLOOKUP($E9,'Raw Data'!$E:$E,'Raw Data'!C:C,"ERROR",0,1)</f>
        <v>Wella</v>
      </c>
      <c r="D9" s="5" t="str">
        <f>_xlfn.XLOOKUP($E9,'Raw Data'!$E:$E,'Raw Data'!D:D,"ERROR",0,1)</f>
        <v>www.amazon.ae/dp/B07P2CCKQG</v>
      </c>
      <c r="E9" s="5" t="s">
        <v>84</v>
      </c>
      <c r="F9" s="9" t="str">
        <f>_xlfn.XLOOKUP($E9,'Raw Data'!$E:$E,'Raw Data'!F:F,"ERROR",0,1)</f>
        <v>Wella's Wellaflex 2Nd Day Volume Mousse,Extra Strong Hold- 200 ml</v>
      </c>
      <c r="G9" s="10">
        <f>_xlfn.XLOOKUP($E9,'Raw Data'!$E:$E,'Raw Data'!G:G,"ERROR",0,1)</f>
        <v>714</v>
      </c>
      <c r="H9" s="9">
        <f>_xlfn.XLOOKUP($E9,'Raw Data'!$E:$E,'Raw Data'!H:H,"ERROR",0,1)</f>
        <v>19672.78</v>
      </c>
      <c r="I9" s="9">
        <f>_xlfn.XLOOKUP($E9,'Raw Data'!$E:$E,'Raw Data'!I:I,"ERROR",0,1)</f>
        <v>0.0263383331072065</v>
      </c>
      <c r="J9" s="9" t="str">
        <f>_xlfn.XLOOKUP($E9,'Raw Data'!$E:$E,'Raw Data'!J:J,"ERROR",0,1)</f>
        <v>Yes</v>
      </c>
      <c r="K9" s="14" t="str">
        <f t="array" ref="K9">_xlfn.IFS(AND(L9&gt;0,L9&lt;=5),"0 to 5",AND(L9&gt;5,L9&lt;=10),"5 to 10",AND(L9&gt;10,L9&lt;=15),"10 to 15",AND(L9&gt;15,L9&lt;=20),"15 to 20",AND(L9&gt;20,L9&lt;=30),"20 to 30",AND(L9&gt;30,L9&lt;=40),"30 to 40",AND(L9&gt;40,L9&lt;=50),"40 to 50",AND(L9&gt;50,L9&lt;=75),"50 to 75",AND(L9&gt;75,L9&lt;=100),"75 to 100",AND(L9&gt;100,L9&lt;=150),"100 to 150",AND(L9&gt;150,L9&lt;=200),"150 to 200",AND(L9&gt;200,L9&lt;=250),"200 to 250",AND(L9&gt;250,L9&lt;=300),"250 to 300",AND(L9&gt;300,L9&lt;=400),"300 to 400",AND(L9&gt;400,L9&lt;=500),"400 to 500",L9&gt;500,"500+")</f>
        <v>20 to 30</v>
      </c>
      <c r="L9" s="9">
        <f>_xlfn.XLOOKUP($E9,'Raw Data'!$E:$E,'Raw Data'!L:L,"ERROR",0,1)</f>
        <v>29.52</v>
      </c>
      <c r="M9" s="14" t="str">
        <f t="array" ref="M9">_xlfn.IFS(AND(N9&gt;0,N9&lt;=5),"0 to 5",AND(N9&gt;5,N9&lt;=10),"5 to 10",AND(N9&gt;10,N9&lt;=15),"10 to 15",AND(N9&gt;15,N9&lt;=20),"15 to 20",AND(N9&gt;20,N9&lt;=30),"20 to 30",AND(N9&gt;30,N9&lt;=40),"30 to 40",AND(N9&gt;40,N9&lt;=50),"40 to 50",AND(N9&gt;50,N9&lt;=75),"50 to 75",AND(N9&gt;75,N9&lt;=100),"75 to 100",AND(N9&gt;100,N9&lt;=150),"100 to 150",AND(N9&gt;150,N9&lt;=200),"150 to 200",AND(N9&gt;200,N9&lt;=250),"200 to 250",AND(N9&gt;250,N9&lt;=300),"250 to 300",AND(N9&gt;300,N9&lt;=400),"300 to 400",AND(N9&gt;400,N9&lt;=500),"400 to 500",N9&gt;500,"500+")</f>
        <v>30 to 40</v>
      </c>
      <c r="N9" s="9">
        <f>_xlfn.XLOOKUP($E9,'Raw Data'!$E:$E,'Raw Data'!N:N,"ERROR",0,1)</f>
        <v>31.92</v>
      </c>
      <c r="O9" s="14" t="str">
        <f t="array" ref="O9">_xlfn.IFS(P9=0,"No Discount",AND(P9&gt;0,P9&lt;=0.02),"0% to 2%",AND(P9&gt;0.02,P9&lt;=0.04),"2% to 4%",AND(P9&gt;0.04,P9&lt;=0.06),"4% to 6%",AND(P9&gt;0.06,P9&lt;=0.08),"6% to 8%",AND(P9&gt;0.08,P9&lt;=0.1),"8% to 10%",AND(P9&gt;0.1,P9&lt;=0.15),"10% to 15%",AND(P9&gt;0.15,P9&lt;=0.2),"15% to 20%",AND(P9&gt;0.2,P9&lt;=0.25),"20% to 25%",AND(P9&gt;0.25,P9&lt;=0.3),"25% to 30%",AND(P9&gt;0.3,P9&lt;=0.4),"30% to 40%",AND(P9&gt;0.4,P9&lt;=0.5),"40% to 50%",AND(P9&gt;0.5,P9&lt;=0.75),"50% to 75%",AND(P9&gt;0.75,P9&lt;=1),"75% to 100%")</f>
        <v>6% to 8%</v>
      </c>
      <c r="P9" s="10">
        <f>_xlfn.XLOOKUP($E9,'Raw Data'!$E:$E,'Raw Data'!P:P,"ERROR",0,1)</f>
        <v>0.0751879699248121</v>
      </c>
      <c r="Q9" s="9">
        <f>_xlfn.XLOOKUP($E9,'Raw Data'!$E:$E,'Raw Data'!Q:Q,"ERROR",0,1)</f>
        <v>200</v>
      </c>
      <c r="R9" s="9" t="str">
        <f>_xlfn.XLOOKUP($E9,'Raw Data'!$E:$E,'Raw Data'!R:R,"ERROR",0,1)</f>
        <v>ml</v>
      </c>
      <c r="S9" s="5" t="str">
        <f t="array" ref="S9">_xlfn.IFS(AND(T9&gt;0,T9&lt;=0.05),"0 to 0.05",AND(T9&gt;0.05,T9&lt;=0.1),"0.05 to 0.1",AND(T9&gt;0.1,T9&lt;=0.2),"0.1 to 0.2",AND(T9&gt;0.2,T9&lt;=0.3),"0.2 to 0.3",AND(T9&gt;0.3,T9&lt;=0.4),"0.3 to 0.4",AND(T9&gt;0.4,T9&lt;=0.5),"0.4 to 0.5",AND(T9&gt;0.5,T9&lt;=0.75),"0.5 to 0.75",AND(T9&gt;0.75,T9&lt;=1),"0.75 to 1",AND(T9&gt;1,T9&lt;=2),"1 to 2",AND(T9&gt;2,T9&lt;=3),"2 to 3",AND(T9&gt;3,T9&lt;=4),"3 to 4",AND(T9&gt;4,T9&lt;=5),"4 to 5",AND(T9&gt;5,T9&lt;=10),"5 to 10",T9&gt;10,"10+")</f>
        <v>0.1 to 0.2</v>
      </c>
      <c r="T9" s="10">
        <f t="shared" si="0"/>
        <v>0.147678860511513</v>
      </c>
      <c r="U9" s="15" t="str">
        <f t="array" ref="U9">_xlfn.IFS(AND(V9&gt;0,V9&lt;=0.05),"0 to 0.05",AND(V9&gt;0.05,V9&lt;=0.1),"0.05 to 0.1",AND(V9&gt;0.1,V9&lt;=0.2),"0.1 to 0.2",AND(V9&gt;0.2,V9&lt;=0.3),"0.2 to 0.3",AND(V9&gt;0.3,V9&lt;=0.4),"0.3 to 0.4",AND(V9&gt;0.4,V9&lt;=0.5),"0.4 to 0.5",AND(V9&gt;0.5,V9&lt;=0.75),"0.5 to 0.75",AND(V9&gt;0.75,V9&lt;=1),"0.75 to 1",AND(V9&gt;1,V9&lt;=2),"1 to 2",AND(V9&gt;2,V9&lt;=3),"2 to 3",AND(V9&gt;3,V9&lt;=4),"3 to 4",AND(V9&gt;4,V9&lt;=5),"4 to 5",AND(V9&gt;5,V9&lt;=10),"5 to 10",V9&gt;10,"10+")</f>
        <v>0 to 0.05</v>
      </c>
      <c r="V9" s="10">
        <f t="shared" si="1"/>
        <v>0.0431150234225076</v>
      </c>
      <c r="W9" s="15" t="str">
        <f t="array" ref="W9">_xlfn.IFS(AND(X9&gt;0,X9&lt;=0.05),"0 to 0.05",AND(X9&gt;0.05,X9&lt;=0.1),"0.05 to 0.1",AND(X9&gt;0.1,X9&lt;=0.2),"0.1 to 0.2",AND(X9&gt;0.2,X9&lt;=0.3),"0.2 to 0.3",AND(X9&gt;0.3,X9&lt;=0.4),"0.3 to 0.4",AND(X9&gt;0.4,X9&lt;=0.5),"0.4 to 0.5",AND(X9&gt;0.5,X9&lt;=0.75),"0.5 to 0.75",AND(X9&gt;0.75,X9&lt;=1),"0.75 to 1",AND(X9&gt;1,X9&lt;=2),"1 to 2",AND(X9&gt;2,X9&lt;=3),"2 to 3",AND(X9&gt;3,X9&lt;=4),"3 to 4",AND(X9&gt;4,X9&lt;=5),"4 to 5",AND(X9&gt;5,X9&lt;=10),"5 to 10",X9&gt;10,"10+")</f>
        <v>0 to 0.05</v>
      </c>
      <c r="X9" s="16">
        <f t="shared" si="2"/>
        <v>0.0398732923381085</v>
      </c>
      <c r="Y9" s="5" t="str">
        <f t="array" ref="Y9">_xlfn.IFS(AND(Z9&gt;0,Z9&lt;=1),"0 to 1",AND(Z9&gt;1,Z9&lt;=2),"1 to 2",AND(Z9&gt;2,Z9&lt;=4),"2 to 4",AND(Z9&gt;4,Z9&lt;=6),"4 to 6",AND(Z9&gt;6,Z9&lt;=8),"6 to 8",AND(Z9&gt;8,Z9&lt;=10),"8 to 10",AND(Z9&gt;10,Z9&lt;=15),"10 to 15",AND(Z9&gt;15,Z9&lt;=20),"15 to 20",AND(Z9&gt;20,Z9&lt;=25),"20 to 25",AND(Z9&gt;25,Z9&lt;=30),"25 to 30",AND(Z9&gt;30,Z9&lt;=40),"30 to 40",AND(Z9&gt;40,Z9&lt;=50),"40 to 50",Z9&gt;50,"50+")</f>
        <v>6 to 8</v>
      </c>
      <c r="Z9" s="9">
        <f t="array" ref="Z9">_xlfn.IFS(AA9="oz",_xlfn.IFS(R9="oz",Q9,R9="fl oz",Q9*1.04,R9="ml",Q9*0.0338),AA9="fl oz",_xlfn.IFS(R9="oz",Q9/1.04,R9="fl oz",Q9,R9="ml",Q9*0.0338/1.04),AA9="ml",_xlfn.IFS(R9="oz",Q9/0.0338,R9="fl oz",Q9*1.04/0.0338,R9="ml",Q9))</f>
        <v>6.76</v>
      </c>
      <c r="AA9" s="9" t="str">
        <f>_xlfn.XLOOKUP($E9,'Raw Data'!$E:$E,'Raw Data'!AA:AA,"ERROR",0,1)</f>
        <v>oz</v>
      </c>
      <c r="AB9" s="9" t="s">
        <v>60</v>
      </c>
      <c r="AC9" s="9" t="s">
        <v>61</v>
      </c>
      <c r="AD9" s="5" t="s">
        <v>85</v>
      </c>
      <c r="AE9" s="5">
        <f>VLOOKUP($E9,'Benefits Revenue'!$E$4:$BE$74,AE$1,FALSE)</f>
        <v>0</v>
      </c>
      <c r="AF9" s="5">
        <f>VLOOKUP($E9,'Benefits Revenue'!$E$4:$BE$74,AF$1,FALSE)</f>
        <v>0</v>
      </c>
      <c r="AG9" s="5">
        <f>VLOOKUP($E9,'Benefits Revenue'!$E$4:$BE$74,AG$1,FALSE)</f>
        <v>0</v>
      </c>
      <c r="AH9" s="5">
        <f>VLOOKUP($E9,'Benefits Revenue'!$E$4:$BE$74,AH$1,FALSE)</f>
        <v>19672.78</v>
      </c>
      <c r="AI9" s="5">
        <f>VLOOKUP($E9,'Benefits Revenue'!$E$4:$BE$74,AI$1,FALSE)</f>
        <v>19672.78</v>
      </c>
      <c r="AJ9" s="5">
        <f>VLOOKUP($E9,'Benefits Revenue'!$E$4:$BE$74,AJ$1,FALSE)</f>
        <v>0</v>
      </c>
      <c r="AK9" s="5">
        <f>VLOOKUP($E9,'Benefits Revenue'!$E$4:$BE$74,AK$1,FALSE)</f>
        <v>0</v>
      </c>
      <c r="AL9" s="5">
        <f>VLOOKUP($E9,'Benefits Revenue'!$E$4:$BE$74,AL$1,FALSE)</f>
        <v>0</v>
      </c>
      <c r="AM9" s="5">
        <f>VLOOKUP($E9,'Benefits Revenue'!$E$4:$BE$74,AM$1,FALSE)</f>
        <v>0</v>
      </c>
      <c r="AN9" s="5" t="s">
        <v>86</v>
      </c>
      <c r="AO9" s="5">
        <f>VLOOKUP($E9,'Claims Revenue'!$E$4:$BD$74,AO$1,FALSE)</f>
        <v>19672.78</v>
      </c>
      <c r="AP9" s="5">
        <f>VLOOKUP($E9,'Claims Revenue'!$E$4:$BD$74,AP$1,FALSE)</f>
        <v>19672.78</v>
      </c>
      <c r="AQ9" s="5">
        <f>VLOOKUP($E9,'Claims Revenue'!$E$4:$BD$74,AQ$1,FALSE)</f>
        <v>0</v>
      </c>
      <c r="AR9" s="5">
        <f>VLOOKUP($E9,'Claims Revenue'!$E$4:$BD$74,AR$1,FALSE)</f>
        <v>0</v>
      </c>
      <c r="AS9" s="5">
        <f>VLOOKUP($E9,'Claims Revenue'!$E$4:$BD$74,AS$1,FALSE)</f>
        <v>0</v>
      </c>
      <c r="AT9" s="5">
        <f>VLOOKUP($E9,'Claims Revenue'!$E$4:$BD$74,AT$1,FALSE)</f>
        <v>0</v>
      </c>
      <c r="AU9" s="5">
        <f>VLOOKUP($E9,'Claims Revenue'!$E$4:$BD$74,AU$1,FALSE)</f>
        <v>0</v>
      </c>
      <c r="AV9" s="5">
        <f>VLOOKUP($E9,'Claims Revenue'!$E$4:$BD$74,AV$1,FALSE)</f>
        <v>0</v>
      </c>
      <c r="AW9" s="5">
        <f>VLOOKUP($E9,'Claims Revenue'!$E$4:$BD$74,AW$1,FALSE)</f>
        <v>0</v>
      </c>
      <c r="AX9" s="5" t="s">
        <v>87</v>
      </c>
      <c r="AY9" s="5">
        <f>VLOOKUP($E9,'Ingredients Revenue'!$E$4:$BY$74,AY$1,FALSE)</f>
        <v>19672.78</v>
      </c>
      <c r="AZ9" s="5">
        <f>VLOOKUP($E9,'Ingredients Revenue'!$E$4:$BY$74,AZ$1,FALSE)</f>
        <v>19672.78</v>
      </c>
      <c r="BA9" s="5">
        <f>VLOOKUP($E9,'Ingredients Revenue'!$E$4:$BY$74,BA$1,FALSE)</f>
        <v>0</v>
      </c>
      <c r="BB9" s="5">
        <f>VLOOKUP($E9,'Ingredients Revenue'!$E$4:$BY$74,BB$1,FALSE)</f>
        <v>0</v>
      </c>
      <c r="BC9" s="5">
        <f>VLOOKUP($E9,'Ingredients Revenue'!$E$4:$BY$74,BC$1,FALSE)</f>
        <v>0</v>
      </c>
      <c r="BD9" s="5">
        <f>VLOOKUP($E9,'Ingredients Revenue'!$E$4:$BY$74,BD$1,FALSE)</f>
        <v>0</v>
      </c>
      <c r="BE9" s="5">
        <f>VLOOKUP($E9,'Ingredients Revenue'!$E$4:$BY$74,BE$1,FALSE)</f>
        <v>19672.78</v>
      </c>
      <c r="BF9" s="5">
        <f>VLOOKUP($E9,'Ingredients Revenue'!$E$4:$BY$74,BF$1,FALSE)</f>
        <v>0</v>
      </c>
      <c r="BG9" s="5">
        <f>VLOOKUP($E9,'Ingredients Revenue'!$E$4:$BY$74,BG$1,FALSE)</f>
        <v>0</v>
      </c>
    </row>
    <row r="10" spans="1:59">
      <c r="A10" s="5" t="str">
        <f>_xlfn.XLOOKUP($E10,'Raw Data'!$E:$E,'Raw Data'!A:A,"ERROR",0,1)</f>
        <v>AE</v>
      </c>
      <c r="B10" s="5" t="str">
        <f>_xlfn.XLOOKUP($E10,'Raw Data'!$E:$E,'Raw Data'!B:B,"ERROR",0,1)</f>
        <v>Hair Mousses</v>
      </c>
      <c r="C10" s="5" t="str">
        <f>_xlfn.XLOOKUP($E10,'Raw Data'!$E:$E,'Raw Data'!C:C,"ERROR",0,1)</f>
        <v>Wella</v>
      </c>
      <c r="D10" s="5" t="str">
        <f>_xlfn.XLOOKUP($E10,'Raw Data'!$E:$E,'Raw Data'!D:D,"ERROR",0,1)</f>
        <v>www.amazon.ae/dp/B07VGQPP32</v>
      </c>
      <c r="E10" s="5" t="s">
        <v>88</v>
      </c>
      <c r="F10" s="9" t="str">
        <f>_xlfn.XLOOKUP($E10,'Raw Data'!$E:$E,'Raw Data'!F:F,"ERROR",0,1)</f>
        <v>Wella New Wave Curls &amp; Waves Mousse - 200ml</v>
      </c>
      <c r="G10" s="10">
        <f>_xlfn.XLOOKUP($E10,'Raw Data'!$E:$E,'Raw Data'!G:G,"ERROR",0,1)</f>
        <v>1067</v>
      </c>
      <c r="H10" s="9">
        <f>_xlfn.XLOOKUP($E10,'Raw Data'!$E:$E,'Raw Data'!H:H,"ERROR",0,1)</f>
        <v>18707.83</v>
      </c>
      <c r="I10" s="9">
        <f>_xlfn.XLOOKUP($E10,'Raw Data'!$E:$E,'Raw Data'!I:I,"ERROR",0,1)</f>
        <v>0.0250464376795242</v>
      </c>
      <c r="J10" s="9" t="str">
        <f>_xlfn.XLOOKUP($E10,'Raw Data'!$E:$E,'Raw Data'!J:J,"ERROR",0,1)</f>
        <v>Yes</v>
      </c>
      <c r="K10" s="14" t="str">
        <f t="array" ref="K10">_xlfn.IFS(AND(L10&gt;0,L10&lt;=5),"0 to 5",AND(L10&gt;5,L10&lt;=10),"5 to 10",AND(L10&gt;10,L10&lt;=15),"10 to 15",AND(L10&gt;15,L10&lt;=20),"15 to 20",AND(L10&gt;20,L10&lt;=30),"20 to 30",AND(L10&gt;30,L10&lt;=40),"30 to 40",AND(L10&gt;40,L10&lt;=50),"40 to 50",AND(L10&gt;50,L10&lt;=75),"50 to 75",AND(L10&gt;75,L10&lt;=100),"75 to 100",AND(L10&gt;100,L10&lt;=150),"100 to 150",AND(L10&gt;150,L10&lt;=200),"150 to 200",AND(L10&gt;200,L10&lt;=250),"200 to 250",AND(L10&gt;250,L10&lt;=300),"250 to 300",AND(L10&gt;300,L10&lt;=400),"300 to 400",AND(L10&gt;400,L10&lt;=500),"400 to 500",L10&gt;500,"500+")</f>
        <v>15 to 20</v>
      </c>
      <c r="L10" s="9">
        <f>_xlfn.XLOOKUP($E10,'Raw Data'!$E:$E,'Raw Data'!L:L,"ERROR",0,1)</f>
        <v>17.51</v>
      </c>
      <c r="M10" s="14" t="str">
        <f t="array" ref="M10">_xlfn.IFS(AND(N10&gt;0,N10&lt;=5),"0 to 5",AND(N10&gt;5,N10&lt;=10),"5 to 10",AND(N10&gt;10,N10&lt;=15),"10 to 15",AND(N10&gt;15,N10&lt;=20),"15 to 20",AND(N10&gt;20,N10&lt;=30),"20 to 30",AND(N10&gt;30,N10&lt;=40),"30 to 40",AND(N10&gt;40,N10&lt;=50),"40 to 50",AND(N10&gt;50,N10&lt;=75),"50 to 75",AND(N10&gt;75,N10&lt;=100),"75 to 100",AND(N10&gt;100,N10&lt;=150),"100 to 150",AND(N10&gt;150,N10&lt;=200),"150 to 200",AND(N10&gt;200,N10&lt;=250),"200 to 250",AND(N10&gt;250,N10&lt;=300),"250 to 300",AND(N10&gt;300,N10&lt;=400),"300 to 400",AND(N10&gt;400,N10&lt;=500),"400 to 500",N10&gt;500,"500+")</f>
        <v>15 to 20</v>
      </c>
      <c r="N10" s="9">
        <f>_xlfn.XLOOKUP($E10,'Raw Data'!$E:$E,'Raw Data'!N:N,"ERROR",0,1)</f>
        <v>17.86</v>
      </c>
      <c r="O10" s="14" t="str">
        <f t="array" ref="O10">_xlfn.IFS(P10=0,"No Discount",AND(P10&gt;0,P10&lt;=0.02),"0% to 2%",AND(P10&gt;0.02,P10&lt;=0.04),"2% to 4%",AND(P10&gt;0.04,P10&lt;=0.06),"4% to 6%",AND(P10&gt;0.06,P10&lt;=0.08),"6% to 8%",AND(P10&gt;0.08,P10&lt;=0.1),"8% to 10%",AND(P10&gt;0.1,P10&lt;=0.15),"10% to 15%",AND(P10&gt;0.15,P10&lt;=0.2),"15% to 20%",AND(P10&gt;0.2,P10&lt;=0.25),"20% to 25%",AND(P10&gt;0.25,P10&lt;=0.3),"25% to 30%",AND(P10&gt;0.3,P10&lt;=0.4),"30% to 40%",AND(P10&gt;0.4,P10&lt;=0.5),"40% to 50%",AND(P10&gt;0.5,P10&lt;=0.75),"50% to 75%",AND(P10&gt;0.75,P10&lt;=1),"75% to 100%")</f>
        <v>0% to 2%</v>
      </c>
      <c r="P10" s="10">
        <f>_xlfn.XLOOKUP($E10,'Raw Data'!$E:$E,'Raw Data'!P:P,"ERROR",0,1)</f>
        <v>0.0195968645016796</v>
      </c>
      <c r="Q10" s="9">
        <f>_xlfn.XLOOKUP($E10,'Raw Data'!$E:$E,'Raw Data'!Q:Q,"ERROR",0,1)</f>
        <v>200</v>
      </c>
      <c r="R10" s="9" t="str">
        <f>_xlfn.XLOOKUP($E10,'Raw Data'!$E:$E,'Raw Data'!R:R,"ERROR",0,1)</f>
        <v>ml</v>
      </c>
      <c r="S10" s="5" t="str">
        <f t="array" ref="S10">_xlfn.IFS(AND(T10&gt;0,T10&lt;=0.05),"0 to 0.05",AND(T10&gt;0.05,T10&lt;=0.1),"0.05 to 0.1",AND(T10&gt;0.1,T10&lt;=0.2),"0.1 to 0.2",AND(T10&gt;0.2,T10&lt;=0.3),"0.2 to 0.3",AND(T10&gt;0.3,T10&lt;=0.4),"0.3 to 0.4",AND(T10&gt;0.4,T10&lt;=0.5),"0.4 to 0.5",AND(T10&gt;0.5,T10&lt;=0.75),"0.5 to 0.75",AND(T10&gt;0.75,T10&lt;=1),"0.75 to 1",AND(T10&gt;1,T10&lt;=2),"1 to 2",AND(T10&gt;2,T10&lt;=3),"2 to 3",AND(T10&gt;3,T10&lt;=4),"3 to 4",AND(T10&gt;4,T10&lt;=5),"4 to 5",AND(T10&gt;5,T10&lt;=10),"5 to 10",T10&gt;10,"10+")</f>
        <v>0.05 to 0.1</v>
      </c>
      <c r="T10" s="10">
        <f t="shared" si="0"/>
        <v>0.0875967766787464</v>
      </c>
      <c r="U10" s="15" t="str">
        <f t="array" ref="U10">_xlfn.IFS(AND(V10&gt;0,V10&lt;=0.05),"0 to 0.05",AND(V10&gt;0.05,V10&lt;=0.1),"0.05 to 0.1",AND(V10&gt;0.1,V10&lt;=0.2),"0.1 to 0.2",AND(V10&gt;0.2,V10&lt;=0.3),"0.2 to 0.3",AND(V10&gt;0.3,V10&lt;=0.4),"0.3 to 0.4",AND(V10&gt;0.4,V10&lt;=0.5),"0.4 to 0.5",AND(V10&gt;0.5,V10&lt;=0.75),"0.5 to 0.75",AND(V10&gt;0.75,V10&lt;=1),"0.75 to 1",AND(V10&gt;1,V10&lt;=2),"1 to 2",AND(V10&gt;2,V10&lt;=3),"2 to 3",AND(V10&gt;3,V10&lt;=4),"3 to 4",AND(V10&gt;4,V10&lt;=5),"4 to 5",AND(V10&gt;5,V10&lt;=10),"5 to 10",V10&gt;10,"10+")</f>
        <v>0 to 0.05</v>
      </c>
      <c r="V10" s="10">
        <f t="shared" si="1"/>
        <v>0.0241238821530697</v>
      </c>
      <c r="W10" s="15" t="str">
        <f t="array" ref="W10">_xlfn.IFS(AND(X10&gt;0,X10&lt;=0.05),"0 to 0.05",AND(X10&gt;0.05,X10&lt;=0.1),"0.05 to 0.1",AND(X10&gt;0.1,X10&lt;=0.2),"0.1 to 0.2",AND(X10&gt;0.2,X10&lt;=0.3),"0.2 to 0.3",AND(X10&gt;0.3,X10&lt;=0.4),"0.3 to 0.4",AND(X10&gt;0.4,X10&lt;=0.5),"0.4 to 0.5",AND(X10&gt;0.5,X10&lt;=0.75),"0.5 to 0.75",AND(X10&gt;0.75,X10&lt;=1),"0.75 to 1",AND(X10&gt;1,X10&lt;=2),"1 to 2",AND(X10&gt;2,X10&lt;=3),"2 to 3",AND(X10&gt;3,X10&lt;=4),"3 to 4",AND(X10&gt;4,X10&lt;=5),"4 to 5",AND(X10&gt;5,X10&lt;=10),"5 to 10",X10&gt;10,"10+")</f>
        <v>0 to 0.05</v>
      </c>
      <c r="X10" s="16">
        <f t="shared" si="2"/>
        <v>0.0236511297032615</v>
      </c>
      <c r="Y10" s="5" t="str">
        <f t="array" ref="Y10">_xlfn.IFS(AND(Z10&gt;0,Z10&lt;=1),"0 to 1",AND(Z10&gt;1,Z10&lt;=2),"1 to 2",AND(Z10&gt;2,Z10&lt;=4),"2 to 4",AND(Z10&gt;4,Z10&lt;=6),"4 to 6",AND(Z10&gt;6,Z10&lt;=8),"6 to 8",AND(Z10&gt;8,Z10&lt;=10),"8 to 10",AND(Z10&gt;10,Z10&lt;=15),"10 to 15",AND(Z10&gt;15,Z10&lt;=20),"15 to 20",AND(Z10&gt;20,Z10&lt;=25),"20 to 25",AND(Z10&gt;25,Z10&lt;=30),"25 to 30",AND(Z10&gt;30,Z10&lt;=40),"30 to 40",AND(Z10&gt;40,Z10&lt;=50),"40 to 50",Z10&gt;50,"50+")</f>
        <v>6 to 8</v>
      </c>
      <c r="Z10" s="9">
        <f t="array" ref="Z10">_xlfn.IFS(AA10="oz",_xlfn.IFS(R10="oz",Q10,R10="fl oz",Q10*1.04,R10="ml",Q10*0.0338),AA10="fl oz",_xlfn.IFS(R10="oz",Q10/1.04,R10="fl oz",Q10,R10="ml",Q10*0.0338/1.04),AA10="ml",_xlfn.IFS(R10="oz",Q10/0.0338,R10="fl oz",Q10*1.04/0.0338,R10="ml",Q10))</f>
        <v>6.76</v>
      </c>
      <c r="AA10" s="9" t="str">
        <f>_xlfn.XLOOKUP($E10,'Raw Data'!$E:$E,'Raw Data'!AA:AA,"ERROR",0,1)</f>
        <v>oz</v>
      </c>
      <c r="AB10" s="9" t="s">
        <v>60</v>
      </c>
      <c r="AC10" s="9" t="s">
        <v>61</v>
      </c>
      <c r="AD10" s="5" t="s">
        <v>89</v>
      </c>
      <c r="AE10" s="5">
        <f>VLOOKUP($E10,'Benefits Revenue'!$E$4:$BE$74,AE$1,FALSE)</f>
        <v>18707.83</v>
      </c>
      <c r="AF10" s="5">
        <f>VLOOKUP($E10,'Benefits Revenue'!$E$4:$BE$74,AF$1,FALSE)</f>
        <v>0</v>
      </c>
      <c r="AG10" s="5">
        <f>VLOOKUP($E10,'Benefits Revenue'!$E$4:$BE$74,AG$1,FALSE)</f>
        <v>0</v>
      </c>
      <c r="AH10" s="5">
        <f>VLOOKUP($E10,'Benefits Revenue'!$E$4:$BE$74,AH$1,FALSE)</f>
        <v>18707.83</v>
      </c>
      <c r="AI10" s="5">
        <f>VLOOKUP($E10,'Benefits Revenue'!$E$4:$BE$74,AI$1,FALSE)</f>
        <v>0</v>
      </c>
      <c r="AJ10" s="5">
        <f>VLOOKUP($E10,'Benefits Revenue'!$E$4:$BE$74,AJ$1,FALSE)</f>
        <v>0</v>
      </c>
      <c r="AK10" s="5">
        <f>VLOOKUP($E10,'Benefits Revenue'!$E$4:$BE$74,AK$1,FALSE)</f>
        <v>0</v>
      </c>
      <c r="AL10" s="5">
        <f>VLOOKUP($E10,'Benefits Revenue'!$E$4:$BE$74,AL$1,FALSE)</f>
        <v>18707.83</v>
      </c>
      <c r="AM10" s="5">
        <f>VLOOKUP($E10,'Benefits Revenue'!$E$4:$BE$74,AM$1,FALSE)</f>
        <v>0</v>
      </c>
      <c r="AN10" s="5" t="s">
        <v>86</v>
      </c>
      <c r="AO10" s="5">
        <f>VLOOKUP($E10,'Claims Revenue'!$E$4:$BD$74,AO$1,FALSE)</f>
        <v>18707.83</v>
      </c>
      <c r="AP10" s="5">
        <f>VLOOKUP($E10,'Claims Revenue'!$E$4:$BD$74,AP$1,FALSE)</f>
        <v>18707.83</v>
      </c>
      <c r="AQ10" s="5">
        <f>VLOOKUP($E10,'Claims Revenue'!$E$4:$BD$74,AQ$1,FALSE)</f>
        <v>0</v>
      </c>
      <c r="AR10" s="5">
        <f>VLOOKUP($E10,'Claims Revenue'!$E$4:$BD$74,AR$1,FALSE)</f>
        <v>0</v>
      </c>
      <c r="AS10" s="5">
        <f>VLOOKUP($E10,'Claims Revenue'!$E$4:$BD$74,AS$1,FALSE)</f>
        <v>0</v>
      </c>
      <c r="AT10" s="5">
        <f>VLOOKUP($E10,'Claims Revenue'!$E$4:$BD$74,AT$1,FALSE)</f>
        <v>0</v>
      </c>
      <c r="AU10" s="5">
        <f>VLOOKUP($E10,'Claims Revenue'!$E$4:$BD$74,AU$1,FALSE)</f>
        <v>0</v>
      </c>
      <c r="AV10" s="5">
        <f>VLOOKUP($E10,'Claims Revenue'!$E$4:$BD$74,AV$1,FALSE)</f>
        <v>0</v>
      </c>
      <c r="AW10" s="5">
        <f>VLOOKUP($E10,'Claims Revenue'!$E$4:$BD$74,AW$1,FALSE)</f>
        <v>0</v>
      </c>
      <c r="AX10" s="5" t="s">
        <v>90</v>
      </c>
      <c r="AY10" s="5">
        <f>VLOOKUP($E10,'Ingredients Revenue'!$E$4:$BY$74,AY$1,FALSE)</f>
        <v>18707.83</v>
      </c>
      <c r="AZ10" s="5">
        <f>VLOOKUP($E10,'Ingredients Revenue'!$E$4:$BY$74,AZ$1,FALSE)</f>
        <v>18707.83</v>
      </c>
      <c r="BA10" s="5">
        <f>VLOOKUP($E10,'Ingredients Revenue'!$E$4:$BY$74,BA$1,FALSE)</f>
        <v>0</v>
      </c>
      <c r="BB10" s="5">
        <f>VLOOKUP($E10,'Ingredients Revenue'!$E$4:$BY$74,BB$1,FALSE)</f>
        <v>0</v>
      </c>
      <c r="BC10" s="5">
        <f>VLOOKUP($E10,'Ingredients Revenue'!$E$4:$BY$74,BC$1,FALSE)</f>
        <v>0</v>
      </c>
      <c r="BD10" s="5">
        <f>VLOOKUP($E10,'Ingredients Revenue'!$E$4:$BY$74,BD$1,FALSE)</f>
        <v>0</v>
      </c>
      <c r="BE10" s="5">
        <f>VLOOKUP($E10,'Ingredients Revenue'!$E$4:$BY$74,BE$1,FALSE)</f>
        <v>18707.83</v>
      </c>
      <c r="BF10" s="5">
        <f>VLOOKUP($E10,'Ingredients Revenue'!$E$4:$BY$74,BF$1,FALSE)</f>
        <v>0</v>
      </c>
      <c r="BG10" s="5">
        <f>VLOOKUP($E10,'Ingredients Revenue'!$E$4:$BY$74,BG$1,FALSE)</f>
        <v>0</v>
      </c>
    </row>
    <row r="11" spans="1:59">
      <c r="A11" s="5" t="str">
        <f>_xlfn.XLOOKUP($E11,'Raw Data'!$E:$E,'Raw Data'!A:A,"ERROR",0,1)</f>
        <v>AE</v>
      </c>
      <c r="B11" s="5" t="str">
        <f>_xlfn.XLOOKUP($E11,'Raw Data'!$E:$E,'Raw Data'!B:B,"ERROR",0,1)</f>
        <v>Hair Mousses</v>
      </c>
      <c r="C11" s="5" t="str">
        <f>_xlfn.XLOOKUP($E11,'Raw Data'!$E:$E,'Raw Data'!C:C,"ERROR",0,1)</f>
        <v>kevin murphy</v>
      </c>
      <c r="D11" s="5" t="str">
        <f>_xlfn.XLOOKUP($E11,'Raw Data'!$E:$E,'Raw Data'!D:D,"ERROR",0,1)</f>
        <v>www.amazon.ae/dp/B004K033ZK</v>
      </c>
      <c r="E11" s="5" t="s">
        <v>91</v>
      </c>
      <c r="F11" s="9" t="str">
        <f>_xlfn.XLOOKUP($E11,'Raw Data'!$E:$E,'Raw Data'!F:F,"ERROR",0,1)</f>
        <v>KEVIN MURPHY Body Builder Volumising  Mousse , 12 Ounce</v>
      </c>
      <c r="G11" s="10">
        <f>_xlfn.XLOOKUP($E11,'Raw Data'!$E:$E,'Raw Data'!G:G,"ERROR",0,1)</f>
        <v>171</v>
      </c>
      <c r="H11" s="9">
        <f>_xlfn.XLOOKUP($E11,'Raw Data'!$E:$E,'Raw Data'!H:H,"ERROR",0,1)</f>
        <v>18330.83</v>
      </c>
      <c r="I11" s="9">
        <f>_xlfn.XLOOKUP($E11,'Raw Data'!$E:$E,'Raw Data'!I:I,"ERROR",0,1)</f>
        <v>0.0245417021219967</v>
      </c>
      <c r="J11" s="9" t="str">
        <f>_xlfn.XLOOKUP($E11,'Raw Data'!$E:$E,'Raw Data'!J:J,"ERROR",0,1)</f>
        <v>Yes</v>
      </c>
      <c r="K11" s="14" t="str">
        <f t="array" ref="K11">_xlfn.IFS(AND(L11&gt;0,L11&lt;=5),"0 to 5",AND(L11&gt;5,L11&lt;=10),"5 to 10",AND(L11&gt;10,L11&lt;=15),"10 to 15",AND(L11&gt;15,L11&lt;=20),"15 to 20",AND(L11&gt;20,L11&lt;=30),"20 to 30",AND(L11&gt;30,L11&lt;=40),"30 to 40",AND(L11&gt;40,L11&lt;=50),"40 to 50",AND(L11&gt;50,L11&lt;=75),"50 to 75",AND(L11&gt;75,L11&lt;=100),"75 to 100",AND(L11&gt;100,L11&lt;=150),"100 to 150",AND(L11&gt;150,L11&lt;=200),"150 to 200",AND(L11&gt;200,L11&lt;=250),"200 to 250",AND(L11&gt;250,L11&lt;=300),"250 to 300",AND(L11&gt;300,L11&lt;=400),"300 to 400",AND(L11&gt;400,L11&lt;=500),"400 to 500",L11&gt;500,"500+")</f>
        <v>100 to 150</v>
      </c>
      <c r="L11" s="9">
        <f>_xlfn.XLOOKUP($E11,'Raw Data'!$E:$E,'Raw Data'!L:L,"ERROR",0,1)</f>
        <v>106.74</v>
      </c>
      <c r="M11" s="14" t="str">
        <f t="array" ref="M11">_xlfn.IFS(AND(N11&gt;0,N11&lt;=5),"0 to 5",AND(N11&gt;5,N11&lt;=10),"5 to 10",AND(N11&gt;10,N11&lt;=15),"10 to 15",AND(N11&gt;15,N11&lt;=20),"15 to 20",AND(N11&gt;20,N11&lt;=30),"20 to 30",AND(N11&gt;30,N11&lt;=40),"30 to 40",AND(N11&gt;40,N11&lt;=50),"40 to 50",AND(N11&gt;50,N11&lt;=75),"50 to 75",AND(N11&gt;75,N11&lt;=100),"75 to 100",AND(N11&gt;100,N11&lt;=150),"100 to 150",AND(N11&gt;150,N11&lt;=200),"150 to 200",AND(N11&gt;200,N11&lt;=250),"200 to 250",AND(N11&gt;250,N11&lt;=300),"250 to 300",AND(N11&gt;300,N11&lt;=400),"300 to 400",AND(N11&gt;400,N11&lt;=500),"400 to 500",N11&gt;500,"500+")</f>
        <v>100 to 150</v>
      </c>
      <c r="N11" s="9">
        <f>_xlfn.XLOOKUP($E11,'Raw Data'!$E:$E,'Raw Data'!N:N,"ERROR",0,1)</f>
        <v>114.37</v>
      </c>
      <c r="O11" s="14" t="str">
        <f t="array" ref="O11">_xlfn.IFS(P11=0,"No Discount",AND(P11&gt;0,P11&lt;=0.02),"0% to 2%",AND(P11&gt;0.02,P11&lt;=0.04),"2% to 4%",AND(P11&gt;0.04,P11&lt;=0.06),"4% to 6%",AND(P11&gt;0.06,P11&lt;=0.08),"6% to 8%",AND(P11&gt;0.08,P11&lt;=0.1),"8% to 10%",AND(P11&gt;0.1,P11&lt;=0.15),"10% to 15%",AND(P11&gt;0.15,P11&lt;=0.2),"15% to 20%",AND(P11&gt;0.2,P11&lt;=0.25),"20% to 25%",AND(P11&gt;0.25,P11&lt;=0.3),"25% to 30%",AND(P11&gt;0.3,P11&lt;=0.4),"30% to 40%",AND(P11&gt;0.4,P11&lt;=0.5),"40% to 50%",AND(P11&gt;0.5,P11&lt;=0.75),"50% to 75%",AND(P11&gt;0.75,P11&lt;=1),"75% to 100%")</f>
        <v>6% to 8%</v>
      </c>
      <c r="P11" s="10">
        <f>_xlfn.XLOOKUP($E11,'Raw Data'!$E:$E,'Raw Data'!P:P,"ERROR",0,1)</f>
        <v>0.0667132989420303</v>
      </c>
      <c r="Q11" s="9">
        <f>_xlfn.XLOOKUP($E11,'Raw Data'!$E:$E,'Raw Data'!Q:Q,"ERROR",0,1)</f>
        <v>12</v>
      </c>
      <c r="R11" s="9" t="str">
        <f>_xlfn.XLOOKUP($E11,'Raw Data'!$E:$E,'Raw Data'!R:R,"ERROR",0,1)</f>
        <v>oz</v>
      </c>
      <c r="S11" s="5" t="str">
        <f t="array" ref="S11">_xlfn.IFS(AND(T11&gt;0,T11&lt;=0.05),"0 to 0.05",AND(T11&gt;0.05,T11&lt;=0.1),"0.05 to 0.1",AND(T11&gt;0.1,T11&lt;=0.2),"0.1 to 0.2",AND(T11&gt;0.2,T11&lt;=0.3),"0.2 to 0.3",AND(T11&gt;0.3,T11&lt;=0.4),"0.3 to 0.4",AND(T11&gt;0.4,T11&lt;=0.5),"0.4 to 0.5",AND(T11&gt;0.5,T11&lt;=0.75),"0.5 to 0.75",AND(T11&gt;0.75,T11&lt;=1),"0.75 to 1",AND(T11&gt;1,T11&lt;=2),"1 to 2",AND(T11&gt;2,T11&lt;=3),"2 to 3",AND(T11&gt;3,T11&lt;=4),"3 to 4",AND(T11&gt;4,T11&lt;=5),"4 to 5",AND(T11&gt;5,T11&lt;=10),"5 to 10",T11&gt;10,"10+")</f>
        <v>0.3 to 0.4</v>
      </c>
      <c r="T11" s="10">
        <f t="shared" si="0"/>
        <v>0.300811633412242</v>
      </c>
      <c r="U11" s="15" t="str">
        <f t="array" ref="U11">_xlfn.IFS(AND(V11&gt;0,V11&lt;=0.05),"0 to 0.05",AND(V11&gt;0.05,V11&lt;=0.1),"0.05 to 0.1",AND(V11&gt;0.1,V11&lt;=0.2),"0.1 to 0.2",AND(V11&gt;0.2,V11&lt;=0.3),"0.2 to 0.3",AND(V11&gt;0.3,V11&lt;=0.4),"0.3 to 0.4",AND(V11&gt;0.4,V11&lt;=0.5),"0.4 to 0.5",AND(V11&gt;0.5,V11&lt;=0.75),"0.5 to 0.75",AND(V11&gt;0.75,V11&lt;=1),"0.75 to 1",AND(V11&gt;1,V11&lt;=2),"1 to 2",AND(V11&gt;2,V11&lt;=3),"2 to 3",AND(V11&gt;3,V11&lt;=4),"3 to 4",AND(V11&gt;4,V11&lt;=5),"4 to 5",AND(V11&gt;5,V11&lt;=10),"5 to 10",V11&gt;10,"10+")</f>
        <v>0.05 to 0.1</v>
      </c>
      <c r="V11" s="10">
        <f t="shared" si="1"/>
        <v>0.0870248562732499</v>
      </c>
      <c r="W11" s="15" t="str">
        <f t="array" ref="W11">_xlfn.IFS(AND(X11&gt;0,X11&lt;=0.05),"0 to 0.05",AND(X11&gt;0.05,X11&lt;=0.1),"0.05 to 0.1",AND(X11&gt;0.1,X11&lt;=0.2),"0.1 to 0.2",AND(X11&gt;0.2,X11&lt;=0.3),"0.2 to 0.3",AND(X11&gt;0.3,X11&lt;=0.4),"0.3 to 0.4",AND(X11&gt;0.4,X11&lt;=0.5),"0.4 to 0.5",AND(X11&gt;0.5,X11&lt;=0.75),"0.5 to 0.75",AND(X11&gt;0.75,X11&lt;=1),"0.75 to 1",AND(X11&gt;1,X11&lt;=2),"1 to 2",AND(X11&gt;2,X11&lt;=3),"2 to 3",AND(X11&gt;3,X11&lt;=4),"3 to 4",AND(X11&gt;4,X11&lt;=5),"4 to 5",AND(X11&gt;5,X11&lt;=10),"5 to 10",X11&gt;10,"10+")</f>
        <v>0.05 to 0.1</v>
      </c>
      <c r="X11" s="16">
        <f t="shared" si="2"/>
        <v>0.0812191410213054</v>
      </c>
      <c r="Y11" s="5" t="str">
        <f t="array" ref="Y11">_xlfn.IFS(AND(Z11&gt;0,Z11&lt;=1),"0 to 1",AND(Z11&gt;1,Z11&lt;=2),"1 to 2",AND(Z11&gt;2,Z11&lt;=4),"2 to 4",AND(Z11&gt;4,Z11&lt;=6),"4 to 6",AND(Z11&gt;6,Z11&lt;=8),"6 to 8",AND(Z11&gt;8,Z11&lt;=10),"8 to 10",AND(Z11&gt;10,Z11&lt;=15),"10 to 15",AND(Z11&gt;15,Z11&lt;=20),"15 to 20",AND(Z11&gt;20,Z11&lt;=25),"20 to 25",AND(Z11&gt;25,Z11&lt;=30),"25 to 30",AND(Z11&gt;30,Z11&lt;=40),"30 to 40",AND(Z11&gt;40,Z11&lt;=50),"40 to 50",Z11&gt;50,"50+")</f>
        <v>10 to 15</v>
      </c>
      <c r="Z11" s="9">
        <f t="array" ref="Z11">_xlfn.IFS(AA11="oz",_xlfn.IFS(R11="oz",Q11,R11="fl oz",Q11*1.04,R11="ml",Q11*0.0338),AA11="fl oz",_xlfn.IFS(R11="oz",Q11/1.04,R11="fl oz",Q11,R11="ml",Q11*0.0338/1.04),AA11="ml",_xlfn.IFS(R11="oz",Q11/0.0338,R11="fl oz",Q11*1.04/0.0338,R11="ml",Q11))</f>
        <v>12</v>
      </c>
      <c r="AA11" s="9" t="str">
        <f>_xlfn.XLOOKUP($E11,'Raw Data'!$E:$E,'Raw Data'!AA:AA,"ERROR",0,1)</f>
        <v>oz</v>
      </c>
      <c r="AB11" s="9" t="s">
        <v>60</v>
      </c>
      <c r="AC11" s="9" t="s">
        <v>61</v>
      </c>
      <c r="AD11" s="5" t="s">
        <v>92</v>
      </c>
      <c r="AE11" s="5">
        <f>VLOOKUP($E11,'Benefits Revenue'!$E$4:$BE$74,AE$1,FALSE)</f>
        <v>0</v>
      </c>
      <c r="AF11" s="5">
        <f>VLOOKUP($E11,'Benefits Revenue'!$E$4:$BE$74,AF$1,FALSE)</f>
        <v>0</v>
      </c>
      <c r="AG11" s="5">
        <f>VLOOKUP($E11,'Benefits Revenue'!$E$4:$BE$74,AG$1,FALSE)</f>
        <v>18330.83</v>
      </c>
      <c r="AH11" s="5">
        <f>VLOOKUP($E11,'Benefits Revenue'!$E$4:$BE$74,AH$1,FALSE)</f>
        <v>0</v>
      </c>
      <c r="AI11" s="5">
        <f>VLOOKUP($E11,'Benefits Revenue'!$E$4:$BE$74,AI$1,FALSE)</f>
        <v>0</v>
      </c>
      <c r="AJ11" s="5">
        <f>VLOOKUP($E11,'Benefits Revenue'!$E$4:$BE$74,AJ$1,FALSE)</f>
        <v>0</v>
      </c>
      <c r="AK11" s="5">
        <f>VLOOKUP($E11,'Benefits Revenue'!$E$4:$BE$74,AK$1,FALSE)</f>
        <v>0</v>
      </c>
      <c r="AL11" s="5">
        <f>VLOOKUP($E11,'Benefits Revenue'!$E$4:$BE$74,AL$1,FALSE)</f>
        <v>0</v>
      </c>
      <c r="AM11" s="5">
        <f>VLOOKUP($E11,'Benefits Revenue'!$E$4:$BE$74,AM$1,FALSE)</f>
        <v>0</v>
      </c>
      <c r="AN11" s="5" t="s">
        <v>93</v>
      </c>
      <c r="AO11" s="5">
        <f>VLOOKUP($E11,'Claims Revenue'!$E$4:$BD$74,AO$1,FALSE)</f>
        <v>0</v>
      </c>
      <c r="AP11" s="5">
        <f>VLOOKUP($E11,'Claims Revenue'!$E$4:$BD$74,AP$1,FALSE)</f>
        <v>18330.83</v>
      </c>
      <c r="AQ11" s="5">
        <f>VLOOKUP($E11,'Claims Revenue'!$E$4:$BD$74,AQ$1,FALSE)</f>
        <v>0</v>
      </c>
      <c r="AR11" s="5">
        <f>VLOOKUP($E11,'Claims Revenue'!$E$4:$BD$74,AR$1,FALSE)</f>
        <v>0</v>
      </c>
      <c r="AS11" s="5">
        <f>VLOOKUP($E11,'Claims Revenue'!$E$4:$BD$74,AS$1,FALSE)</f>
        <v>0</v>
      </c>
      <c r="AT11" s="5">
        <f>VLOOKUP($E11,'Claims Revenue'!$E$4:$BD$74,AT$1,FALSE)</f>
        <v>0</v>
      </c>
      <c r="AU11" s="5">
        <f>VLOOKUP($E11,'Claims Revenue'!$E$4:$BD$74,AU$1,FALSE)</f>
        <v>0</v>
      </c>
      <c r="AV11" s="5">
        <f>VLOOKUP($E11,'Claims Revenue'!$E$4:$BD$74,AV$1,FALSE)</f>
        <v>0</v>
      </c>
      <c r="AW11" s="5">
        <f>VLOOKUP($E11,'Claims Revenue'!$E$4:$BD$74,AW$1,FALSE)</f>
        <v>0</v>
      </c>
      <c r="AX11" s="5" t="s">
        <v>43</v>
      </c>
      <c r="AY11" s="5">
        <f>VLOOKUP($E11,'Ingredients Revenue'!$E$4:$BY$74,AY$1,FALSE)</f>
        <v>0</v>
      </c>
      <c r="AZ11" s="5">
        <f>VLOOKUP($E11,'Ingredients Revenue'!$E$4:$BY$74,AZ$1,FALSE)</f>
        <v>0</v>
      </c>
      <c r="BA11" s="5">
        <f>VLOOKUP($E11,'Ingredients Revenue'!$E$4:$BY$74,BA$1,FALSE)</f>
        <v>0</v>
      </c>
      <c r="BB11" s="5">
        <f>VLOOKUP($E11,'Ingredients Revenue'!$E$4:$BY$74,BB$1,FALSE)</f>
        <v>0</v>
      </c>
      <c r="BC11" s="5">
        <f>VLOOKUP($E11,'Ingredients Revenue'!$E$4:$BY$74,BC$1,FALSE)</f>
        <v>0</v>
      </c>
      <c r="BD11" s="5">
        <f>VLOOKUP($E11,'Ingredients Revenue'!$E$4:$BY$74,BD$1,FALSE)</f>
        <v>0</v>
      </c>
      <c r="BE11" s="5">
        <f>VLOOKUP($E11,'Ingredients Revenue'!$E$4:$BY$74,BE$1,FALSE)</f>
        <v>0</v>
      </c>
      <c r="BF11" s="5">
        <f>VLOOKUP($E11,'Ingredients Revenue'!$E$4:$BY$74,BF$1,FALSE)</f>
        <v>0</v>
      </c>
      <c r="BG11" s="5">
        <f>VLOOKUP($E11,'Ingredients Revenue'!$E$4:$BY$74,BG$1,FALSE)</f>
        <v>0</v>
      </c>
    </row>
    <row r="12" spans="1:59">
      <c r="A12" s="5" t="str">
        <f>_xlfn.XLOOKUP($E12,'Raw Data'!$E:$E,'Raw Data'!A:A,"ERROR",0,1)</f>
        <v>AE</v>
      </c>
      <c r="B12" s="5" t="str">
        <f>_xlfn.XLOOKUP($E12,'Raw Data'!$E:$E,'Raw Data'!B:B,"ERROR",0,1)</f>
        <v>Hair Mousses</v>
      </c>
      <c r="C12" s="5" t="str">
        <f>_xlfn.XLOOKUP($E12,'Raw Data'!$E:$E,'Raw Data'!C:C,"ERROR",0,1)</f>
        <v>umberto giannini</v>
      </c>
      <c r="D12" s="5" t="str">
        <f>_xlfn.XLOOKUP($E12,'Raw Data'!$E:$E,'Raw Data'!D:D,"ERROR",0,1)</f>
        <v>www.amazon.ae/dp/B06VSMMF7D</v>
      </c>
      <c r="E12" s="5" t="s">
        <v>94</v>
      </c>
      <c r="F12" s="9" t="str">
        <f>_xlfn.XLOOKUP($E12,'Raw Data'!$E:$E,'Raw Data'!F:F,"ERROR",0,1)</f>
        <v>Umberto Giannini Curl Whip Curl Activating Mousse, Vegan &amp; Cruelty Free Frizz Solution Mousse for Curly or Wavy Hair</v>
      </c>
      <c r="G12" s="10">
        <f>_xlfn.XLOOKUP($E12,'Raw Data'!$E:$E,'Raw Data'!G:G,"ERROR",0,1)</f>
        <v>259</v>
      </c>
      <c r="H12" s="9">
        <f>_xlfn.XLOOKUP($E12,'Raw Data'!$E:$E,'Raw Data'!H:H,"ERROR",0,1)</f>
        <v>18310.75</v>
      </c>
      <c r="I12" s="9">
        <f>_xlfn.XLOOKUP($E12,'Raw Data'!$E:$E,'Raw Data'!I:I,"ERROR",0,1)</f>
        <v>0.0245148185941581</v>
      </c>
      <c r="J12" s="9" t="str">
        <f>_xlfn.XLOOKUP($E12,'Raw Data'!$E:$E,'Raw Data'!J:J,"ERROR",0,1)</f>
        <v>Yes</v>
      </c>
      <c r="K12" s="14" t="str">
        <f t="array" ref="K12">_xlfn.IFS(AND(L12&gt;0,L12&lt;=5),"0 to 5",AND(L12&gt;5,L12&lt;=10),"5 to 10",AND(L12&gt;10,L12&lt;=15),"10 to 15",AND(L12&gt;15,L12&lt;=20),"15 to 20",AND(L12&gt;20,L12&lt;=30),"20 to 30",AND(L12&gt;30,L12&lt;=40),"30 to 40",AND(L12&gt;40,L12&lt;=50),"40 to 50",AND(L12&gt;50,L12&lt;=75),"50 to 75",AND(L12&gt;75,L12&lt;=100),"75 to 100",AND(L12&gt;100,L12&lt;=150),"100 to 150",AND(L12&gt;150,L12&lt;=200),"150 to 200",AND(L12&gt;200,L12&lt;=250),"200 to 250",AND(L12&gt;250,L12&lt;=300),"250 to 300",AND(L12&gt;300,L12&lt;=400),"300 to 400",AND(L12&gt;400,L12&lt;=500),"400 to 500",L12&gt;500,"500+")</f>
        <v>50 to 75</v>
      </c>
      <c r="L12" s="9">
        <f>_xlfn.XLOOKUP($E12,'Raw Data'!$E:$E,'Raw Data'!L:L,"ERROR",0,1)</f>
        <v>71.36</v>
      </c>
      <c r="M12" s="14" t="str">
        <f t="array" ref="M12">_xlfn.IFS(AND(N12&gt;0,N12&lt;=5),"0 to 5",AND(N12&gt;5,N12&lt;=10),"5 to 10",AND(N12&gt;10,N12&lt;=15),"10 to 15",AND(N12&gt;15,N12&lt;=20),"15 to 20",AND(N12&gt;20,N12&lt;=30),"20 to 30",AND(N12&gt;30,N12&lt;=40),"30 to 40",AND(N12&gt;40,N12&lt;=50),"40 to 50",AND(N12&gt;50,N12&lt;=75),"50 to 75",AND(N12&gt;75,N12&lt;=100),"75 to 100",AND(N12&gt;100,N12&lt;=150),"100 to 150",AND(N12&gt;150,N12&lt;=200),"150 to 200",AND(N12&gt;200,N12&lt;=250),"200 to 250",AND(N12&gt;250,N12&lt;=300),"250 to 300",AND(N12&gt;300,N12&lt;=400),"300 to 400",AND(N12&gt;400,N12&lt;=500),"400 to 500",N12&gt;500,"500+")</f>
        <v>75 to 100</v>
      </c>
      <c r="N12" s="9">
        <f>_xlfn.XLOOKUP($E12,'Raw Data'!$E:$E,'Raw Data'!N:N,"ERROR",0,1)</f>
        <v>75.72</v>
      </c>
      <c r="O12" s="14" t="str">
        <f t="array" ref="O12">_xlfn.IFS(P12=0,"No Discount",AND(P12&gt;0,P12&lt;=0.02),"0% to 2%",AND(P12&gt;0.02,P12&lt;=0.04),"2% to 4%",AND(P12&gt;0.04,P12&lt;=0.06),"4% to 6%",AND(P12&gt;0.06,P12&lt;=0.08),"6% to 8%",AND(P12&gt;0.08,P12&lt;=0.1),"8% to 10%",AND(P12&gt;0.1,P12&lt;=0.15),"10% to 15%",AND(P12&gt;0.15,P12&lt;=0.2),"15% to 20%",AND(P12&gt;0.2,P12&lt;=0.25),"20% to 25%",AND(P12&gt;0.25,P12&lt;=0.3),"25% to 30%",AND(P12&gt;0.3,P12&lt;=0.4),"30% to 40%",AND(P12&gt;0.4,P12&lt;=0.5),"40% to 50%",AND(P12&gt;0.5,P12&lt;=0.75),"50% to 75%",AND(P12&gt;0.75,P12&lt;=1),"75% to 100%")</f>
        <v>4% to 6%</v>
      </c>
      <c r="P12" s="10">
        <f>_xlfn.XLOOKUP($E12,'Raw Data'!$E:$E,'Raw Data'!P:P,"ERROR",0,1)</f>
        <v>0.057580559957739</v>
      </c>
      <c r="Q12" s="9">
        <v>6.7</v>
      </c>
      <c r="R12" s="9" t="s">
        <v>95</v>
      </c>
      <c r="S12" s="5" t="str">
        <f t="array" ref="S12">_xlfn.IFS(AND(T12&gt;0,T12&lt;=0.05),"0 to 0.05",AND(T12&gt;0.05,T12&lt;=0.1),"0.05 to 0.1",AND(T12&gt;0.1,T12&lt;=0.2),"0.1 to 0.2",AND(T12&gt;0.2,T12&lt;=0.3),"0.2 to 0.3",AND(T12&gt;0.3,T12&lt;=0.4),"0.3 to 0.4",AND(T12&gt;0.4,T12&lt;=0.5),"0.4 to 0.5",AND(T12&gt;0.5,T12&lt;=0.75),"0.5 to 0.75",AND(T12&gt;0.75,T12&lt;=1),"0.75 to 1",AND(T12&gt;1,T12&lt;=2),"1 to 2",AND(T12&gt;2,T12&lt;=3),"2 to 3",AND(T12&gt;3,T12&lt;=4),"3 to 4",AND(T12&gt;4,T12&lt;=5),"4 to 5",AND(T12&gt;5,T12&lt;=10),"5 to 10",T12&gt;10,"10+")</f>
        <v>0.3 to 0.4</v>
      </c>
      <c r="T12" s="10">
        <f t="shared" si="0"/>
        <v>0.34633419619211</v>
      </c>
      <c r="U12" s="15" t="str">
        <f t="array" ref="U12">_xlfn.IFS(AND(V12&gt;0,V12&lt;=0.05),"0 to 0.05",AND(V12&gt;0.05,V12&lt;=0.1),"0.05 to 0.1",AND(V12&gt;0.1,V12&lt;=0.2),"0.1 to 0.2",AND(V12&gt;0.2,V12&lt;=0.3),"0.2 to 0.3",AND(V12&gt;0.3,V12&lt;=0.4),"0.3 to 0.4",AND(V12&gt;0.4,V12&lt;=0.5),"0.4 to 0.5",AND(V12&gt;0.5,V12&lt;=0.75),"0.5 to 0.75",AND(V12&gt;0.75,V12&lt;=1),"0.75 to 1",AND(V12&gt;1,V12&lt;=2),"1 to 2",AND(V12&gt;2,V12&lt;=3),"2 to 3",AND(V12&gt;3,V12&lt;=4),"3 to 4",AND(V12&gt;4,V12&lt;=5),"4 to 5",AND(V12&gt;5,V12&lt;=10),"5 to 10",V12&gt;10,"10+")</f>
        <v>0.05 to 0.1</v>
      </c>
      <c r="V12" s="10">
        <f t="shared" si="1"/>
        <v>0.0992235824079312</v>
      </c>
      <c r="W12" s="15" t="str">
        <f t="array" ref="W12">_xlfn.IFS(AND(X12&gt;0,X12&lt;=0.05),"0 to 0.05",AND(X12&gt;0.05,X12&lt;=0.1),"0.05 to 0.1",AND(X12&gt;0.1,X12&lt;=0.2),"0.1 to 0.2",AND(X12&gt;0.2,X12&lt;=0.3),"0.2 to 0.3",AND(X12&gt;0.3,X12&lt;=0.4),"0.3 to 0.4",AND(X12&gt;0.4,X12&lt;=0.5),"0.4 to 0.5",AND(X12&gt;0.5,X12&lt;=0.75),"0.5 to 0.75",AND(X12&gt;0.75,X12&lt;=1),"0.75 to 1",AND(X12&gt;1,X12&lt;=2),"1 to 2",AND(X12&gt;2,X12&lt;=3),"2 to 3",AND(X12&gt;3,X12&lt;=4),"3 to 4",AND(X12&gt;4,X12&lt;=5),"4 to 5",AND(X12&gt;5,X12&lt;=10),"5 to 10",X12&gt;10,"10+")</f>
        <v>0.05 to 0.1</v>
      </c>
      <c r="X12" s="16">
        <f t="shared" si="2"/>
        <v>0.0935102329718697</v>
      </c>
      <c r="Y12" s="5" t="str">
        <f t="array" ref="Y12">_xlfn.IFS(AND(Z12&gt;0,Z12&lt;=1),"0 to 1",AND(Z12&gt;1,Z12&lt;=2),"1 to 2",AND(Z12&gt;2,Z12&lt;=4),"2 to 4",AND(Z12&gt;4,Z12&lt;=6),"4 to 6",AND(Z12&gt;6,Z12&lt;=8),"6 to 8",AND(Z12&gt;8,Z12&lt;=10),"8 to 10",AND(Z12&gt;10,Z12&lt;=15),"10 to 15",AND(Z12&gt;15,Z12&lt;=20),"15 to 20",AND(Z12&gt;20,Z12&lt;=25),"20 to 25",AND(Z12&gt;25,Z12&lt;=30),"25 to 30",AND(Z12&gt;30,Z12&lt;=40),"30 to 40",AND(Z12&gt;40,Z12&lt;=50),"40 to 50",Z12&gt;50,"50+")</f>
        <v>6 to 8</v>
      </c>
      <c r="Z12" s="9">
        <f t="array" ref="Z12">_xlfn.IFS(AA12="oz",_xlfn.IFS(R12="oz",Q12,R12="fl oz",Q12*1.04,R12="ml",Q12*0.0338),AA12="fl oz",_xlfn.IFS(R12="oz",Q12/1.04,R12="fl oz",Q12,R12="ml",Q12*0.0338/1.04),AA12="ml",_xlfn.IFS(R12="oz",Q12/0.0338,R12="fl oz",Q12*1.04/0.0338,R12="ml",Q12))</f>
        <v>6.968</v>
      </c>
      <c r="AA12" s="9" t="s">
        <v>96</v>
      </c>
      <c r="AB12" s="9" t="s">
        <v>60</v>
      </c>
      <c r="AC12" s="9" t="s">
        <v>61</v>
      </c>
      <c r="AD12" s="5" t="s">
        <v>97</v>
      </c>
      <c r="AE12" s="5">
        <f>VLOOKUP($E12,'Benefits Revenue'!$E$4:$BE$74,AE$1,FALSE)</f>
        <v>18310.75</v>
      </c>
      <c r="AF12" s="5">
        <f>VLOOKUP($E12,'Benefits Revenue'!$E$4:$BE$74,AF$1,FALSE)</f>
        <v>0</v>
      </c>
      <c r="AG12" s="5">
        <f>VLOOKUP($E12,'Benefits Revenue'!$E$4:$BE$74,AG$1,FALSE)</f>
        <v>0</v>
      </c>
      <c r="AH12" s="5">
        <f>VLOOKUP($E12,'Benefits Revenue'!$E$4:$BE$74,AH$1,FALSE)</f>
        <v>0</v>
      </c>
      <c r="AI12" s="5">
        <f>VLOOKUP($E12,'Benefits Revenue'!$E$4:$BE$74,AI$1,FALSE)</f>
        <v>18310.75</v>
      </c>
      <c r="AJ12" s="5">
        <f>VLOOKUP($E12,'Benefits Revenue'!$E$4:$BE$74,AJ$1,FALSE)</f>
        <v>18310.75</v>
      </c>
      <c r="AK12" s="5">
        <f>VLOOKUP($E12,'Benefits Revenue'!$E$4:$BE$74,AK$1,FALSE)</f>
        <v>0</v>
      </c>
      <c r="AL12" s="5">
        <f>VLOOKUP($E12,'Benefits Revenue'!$E$4:$BE$74,AL$1,FALSE)</f>
        <v>0</v>
      </c>
      <c r="AM12" s="5">
        <f>VLOOKUP($E12,'Benefits Revenue'!$E$4:$BE$74,AM$1,FALSE)</f>
        <v>0</v>
      </c>
      <c r="AN12" s="5" t="s">
        <v>98</v>
      </c>
      <c r="AO12" s="5">
        <f>VLOOKUP($E12,'Claims Revenue'!$E$4:$BD$74,AO$1,FALSE)</f>
        <v>0</v>
      </c>
      <c r="AP12" s="5">
        <f>VLOOKUP($E12,'Claims Revenue'!$E$4:$BD$74,AP$1,FALSE)</f>
        <v>18310.75</v>
      </c>
      <c r="AQ12" s="5">
        <f>VLOOKUP($E12,'Claims Revenue'!$E$4:$BD$74,AQ$1,FALSE)</f>
        <v>0</v>
      </c>
      <c r="AR12" s="5">
        <f>VLOOKUP($E12,'Claims Revenue'!$E$4:$BD$74,AR$1,FALSE)</f>
        <v>0</v>
      </c>
      <c r="AS12" s="5">
        <f>VLOOKUP($E12,'Claims Revenue'!$E$4:$BD$74,AS$1,FALSE)</f>
        <v>18310.75</v>
      </c>
      <c r="AT12" s="5">
        <f>VLOOKUP($E12,'Claims Revenue'!$E$4:$BD$74,AT$1,FALSE)</f>
        <v>0</v>
      </c>
      <c r="AU12" s="5">
        <f>VLOOKUP($E12,'Claims Revenue'!$E$4:$BD$74,AU$1,FALSE)</f>
        <v>0</v>
      </c>
      <c r="AV12" s="5">
        <f>VLOOKUP($E12,'Claims Revenue'!$E$4:$BD$74,AV$1,FALSE)</f>
        <v>0</v>
      </c>
      <c r="AW12" s="5">
        <f>VLOOKUP($E12,'Claims Revenue'!$E$4:$BD$74,AW$1,FALSE)</f>
        <v>18310.75</v>
      </c>
      <c r="AX12" s="5" t="s">
        <v>43</v>
      </c>
      <c r="AY12" s="5">
        <f>VLOOKUP($E12,'Ingredients Revenue'!$E$4:$BY$74,AY$1,FALSE)</f>
        <v>0</v>
      </c>
      <c r="AZ12" s="5">
        <f>VLOOKUP($E12,'Ingredients Revenue'!$E$4:$BY$74,AZ$1,FALSE)</f>
        <v>0</v>
      </c>
      <c r="BA12" s="5">
        <f>VLOOKUP($E12,'Ingredients Revenue'!$E$4:$BY$74,BA$1,FALSE)</f>
        <v>0</v>
      </c>
      <c r="BB12" s="5">
        <f>VLOOKUP($E12,'Ingredients Revenue'!$E$4:$BY$74,BB$1,FALSE)</f>
        <v>0</v>
      </c>
      <c r="BC12" s="5">
        <f>VLOOKUP($E12,'Ingredients Revenue'!$E$4:$BY$74,BC$1,FALSE)</f>
        <v>0</v>
      </c>
      <c r="BD12" s="5">
        <f>VLOOKUP($E12,'Ingredients Revenue'!$E$4:$BY$74,BD$1,FALSE)</f>
        <v>0</v>
      </c>
      <c r="BE12" s="5">
        <f>VLOOKUP($E12,'Ingredients Revenue'!$E$4:$BY$74,BE$1,FALSE)</f>
        <v>0</v>
      </c>
      <c r="BF12" s="5">
        <f>VLOOKUP($E12,'Ingredients Revenue'!$E$4:$BY$74,BF$1,FALSE)</f>
        <v>0</v>
      </c>
      <c r="BG12" s="5">
        <f>VLOOKUP($E12,'Ingredients Revenue'!$E$4:$BY$74,BG$1,FALSE)</f>
        <v>0</v>
      </c>
    </row>
    <row r="13" spans="1:59">
      <c r="A13" s="5" t="str">
        <f>_xlfn.XLOOKUP($E13,'Raw Data'!$E:$E,'Raw Data'!A:A,"ERROR",0,1)</f>
        <v>AE</v>
      </c>
      <c r="B13" s="5" t="str">
        <f>_xlfn.XLOOKUP($E13,'Raw Data'!$E:$E,'Raw Data'!B:B,"ERROR",0,1)</f>
        <v>Hair Mousses</v>
      </c>
      <c r="C13" s="5" t="str">
        <f>_xlfn.XLOOKUP($E13,'Raw Data'!$E:$E,'Raw Data'!C:C,"ERROR",0,1)</f>
        <v>Wella</v>
      </c>
      <c r="D13" s="5" t="str">
        <f>_xlfn.XLOOKUP($E13,'Raw Data'!$E:$E,'Raw Data'!D:D,"ERROR",0,1)</f>
        <v>www.amazon.ae/dp/B07VDJC4V7</v>
      </c>
      <c r="E13" s="5" t="s">
        <v>99</v>
      </c>
      <c r="F13" s="9" t="str">
        <f>_xlfn.XLOOKUP($E13,'Raw Data'!$E:$E,'Raw Data'!F:F,"ERROR",0,1)</f>
        <v>Wella New Wave Smoothing  Mousse  - 200ml</v>
      </c>
      <c r="G13" s="10">
        <f>_xlfn.XLOOKUP($E13,'Raw Data'!$E:$E,'Raw Data'!G:G,"ERROR",0,1)</f>
        <v>1085</v>
      </c>
      <c r="H13" s="9">
        <f>_xlfn.XLOOKUP($E13,'Raw Data'!$E:$E,'Raw Data'!H:H,"ERROR",0,1)</f>
        <v>18035.08</v>
      </c>
      <c r="I13" s="9">
        <f>_xlfn.XLOOKUP($E13,'Raw Data'!$E:$E,'Raw Data'!I:I,"ERROR",0,1)</f>
        <v>0.0241457457794535</v>
      </c>
      <c r="J13" s="9" t="str">
        <f>_xlfn.XLOOKUP($E13,'Raw Data'!$E:$E,'Raw Data'!J:J,"ERROR",0,1)</f>
        <v>Yes</v>
      </c>
      <c r="K13" s="14" t="str">
        <f t="array" ref="K13">_xlfn.IFS(AND(L13&gt;0,L13&lt;=5),"0 to 5",AND(L13&gt;5,L13&lt;=10),"5 to 10",AND(L13&gt;10,L13&lt;=15),"10 to 15",AND(L13&gt;15,L13&lt;=20),"15 to 20",AND(L13&gt;20,L13&lt;=30),"20 to 30",AND(L13&gt;30,L13&lt;=40),"30 to 40",AND(L13&gt;40,L13&lt;=50),"40 to 50",AND(L13&gt;50,L13&lt;=75),"50 to 75",AND(L13&gt;75,L13&lt;=100),"75 to 100",AND(L13&gt;100,L13&lt;=150),"100 to 150",AND(L13&gt;150,L13&lt;=200),"150 to 200",AND(L13&gt;200,L13&lt;=250),"200 to 250",AND(L13&gt;250,L13&lt;=300),"250 to 300",AND(L13&gt;300,L13&lt;=400),"300 to 400",AND(L13&gt;400,L13&lt;=500),"400 to 500",L13&gt;500,"500+")</f>
        <v>15 to 20</v>
      </c>
      <c r="L13" s="9">
        <f>_xlfn.XLOOKUP($E13,'Raw Data'!$E:$E,'Raw Data'!L:L,"ERROR",0,1)</f>
        <v>16.62</v>
      </c>
      <c r="M13" s="14" t="str">
        <f t="array" ref="M13">_xlfn.IFS(AND(N13&gt;0,N13&lt;=5),"0 to 5",AND(N13&gt;5,N13&lt;=10),"5 to 10",AND(N13&gt;10,N13&lt;=15),"10 to 15",AND(N13&gt;15,N13&lt;=20),"15 to 20",AND(N13&gt;20,N13&lt;=30),"20 to 30",AND(N13&gt;30,N13&lt;=40),"30 to 40",AND(N13&gt;40,N13&lt;=50),"40 to 50",AND(N13&gt;50,N13&lt;=75),"50 to 75",AND(N13&gt;75,N13&lt;=100),"75 to 100",AND(N13&gt;100,N13&lt;=150),"100 to 150",AND(N13&gt;150,N13&lt;=200),"150 to 200",AND(N13&gt;200,N13&lt;=250),"200 to 250",AND(N13&gt;250,N13&lt;=300),"250 to 300",AND(N13&gt;300,N13&lt;=400),"300 to 400",AND(N13&gt;400,N13&lt;=500),"400 to 500",N13&gt;500,"500+")</f>
        <v>15 to 20</v>
      </c>
      <c r="N13" s="9">
        <f>_xlfn.XLOOKUP($E13,'Raw Data'!$E:$E,'Raw Data'!N:N,"ERROR",0,1)</f>
        <v>17.17</v>
      </c>
      <c r="O13" s="14" t="str">
        <f t="array" ref="O13">_xlfn.IFS(P13=0,"No Discount",AND(P13&gt;0,P13&lt;=0.02),"0% to 2%",AND(P13&gt;0.02,P13&lt;=0.04),"2% to 4%",AND(P13&gt;0.04,P13&lt;=0.06),"4% to 6%",AND(P13&gt;0.06,P13&lt;=0.08),"6% to 8%",AND(P13&gt;0.08,P13&lt;=0.1),"8% to 10%",AND(P13&gt;0.1,P13&lt;=0.15),"10% to 15%",AND(P13&gt;0.15,P13&lt;=0.2),"15% to 20%",AND(P13&gt;0.2,P13&lt;=0.25),"20% to 25%",AND(P13&gt;0.25,P13&lt;=0.3),"25% to 30%",AND(P13&gt;0.3,P13&lt;=0.4),"30% to 40%",AND(P13&gt;0.4,P13&lt;=0.5),"40% to 50%",AND(P13&gt;0.5,P13&lt;=0.75),"50% to 75%",AND(P13&gt;0.75,P13&lt;=1),"75% to 100%")</f>
        <v>2% to 4%</v>
      </c>
      <c r="P13" s="10">
        <f>_xlfn.XLOOKUP($E13,'Raw Data'!$E:$E,'Raw Data'!P:P,"ERROR",0,1)</f>
        <v>0.0320326150262085</v>
      </c>
      <c r="Q13" s="9">
        <f>_xlfn.XLOOKUP($E13,'Raw Data'!$E:$E,'Raw Data'!Q:Q,"ERROR",0,1)</f>
        <v>200</v>
      </c>
      <c r="R13" s="9" t="str">
        <f>_xlfn.XLOOKUP($E13,'Raw Data'!$E:$E,'Raw Data'!R:R,"ERROR",0,1)</f>
        <v>ml</v>
      </c>
      <c r="S13" s="5" t="str">
        <f t="array" ref="S13">_xlfn.IFS(AND(T13&gt;0,T13&lt;=0.05),"0 to 0.05",AND(T13&gt;0.05,T13&lt;=0.1),"0.05 to 0.1",AND(T13&gt;0.1,T13&lt;=0.2),"0.1 to 0.2",AND(T13&gt;0.2,T13&lt;=0.3),"0.2 to 0.3",AND(T13&gt;0.3,T13&lt;=0.4),"0.3 to 0.4",AND(T13&gt;0.4,T13&lt;=0.5),"0.4 to 0.5",AND(T13&gt;0.5,T13&lt;=0.75),"0.5 to 0.75",AND(T13&gt;0.75,T13&lt;=1),"0.75 to 1",AND(T13&gt;1,T13&lt;=2),"1 to 2",AND(T13&gt;2,T13&lt;=3),"2 to 3",AND(T13&gt;3,T13&lt;=4),"3 to 4",AND(T13&gt;4,T13&lt;=5),"4 to 5",AND(T13&gt;5,T13&lt;=10),"5 to 10",T13&gt;10,"10+")</f>
        <v>0.05 to 0.1</v>
      </c>
      <c r="T13" s="10">
        <f t="shared" si="0"/>
        <v>0.0831443991091243</v>
      </c>
      <c r="U13" s="15" t="str">
        <f t="array" ref="U13">_xlfn.IFS(AND(V13&gt;0,V13&lt;=0.05),"0 to 0.05",AND(V13&gt;0.05,V13&lt;=0.1),"0.05 to 0.1",AND(V13&gt;0.1,V13&lt;=0.2),"0.1 to 0.2",AND(V13&gt;0.2,V13&lt;=0.3),"0.2 to 0.3",AND(V13&gt;0.3,V13&lt;=0.4),"0.3 to 0.4",AND(V13&gt;0.4,V13&lt;=0.5),"0.4 to 0.5",AND(V13&gt;0.5,V13&lt;=0.75),"0.5 to 0.75",AND(V13&gt;0.75,V13&lt;=1),"0.75 to 1",AND(V13&gt;1,V13&lt;=2),"1 to 2",AND(V13&gt;2,V13&lt;=3),"2 to 3",AND(V13&gt;3,V13&lt;=4),"3 to 4",AND(V13&gt;4,V13&lt;=5),"4 to 5",AND(V13&gt;5,V13&lt;=10),"5 to 10",V13&gt;10,"10+")</f>
        <v>0 to 0.05</v>
      </c>
      <c r="V13" s="10">
        <f t="shared" si="1"/>
        <v>0.023191884466305</v>
      </c>
      <c r="W13" s="15" t="str">
        <f t="array" ref="W13">_xlfn.IFS(AND(X13&gt;0,X13&lt;=0.05),"0 to 0.05",AND(X13&gt;0.05,X13&lt;=0.1),"0.05 to 0.1",AND(X13&gt;0.1,X13&lt;=0.2),"0.1 to 0.2",AND(X13&gt;0.2,X13&lt;=0.3),"0.2 to 0.3",AND(X13&gt;0.3,X13&lt;=0.4),"0.3 to 0.4",AND(X13&gt;0.4,X13&lt;=0.5),"0.4 to 0.5",AND(X13&gt;0.5,X13&lt;=0.75),"0.5 to 0.75",AND(X13&gt;0.75,X13&lt;=1),"0.75 to 1",AND(X13&gt;1,X13&lt;=2),"1 to 2",AND(X13&gt;2,X13&lt;=3),"2 to 3",AND(X13&gt;3,X13&lt;=4),"3 to 4",AND(X13&gt;4,X13&lt;=5),"4 to 5",AND(X13&gt;5,X13&lt;=10),"5 to 10",X13&gt;10,"10+")</f>
        <v>0 to 0.05</v>
      </c>
      <c r="X13" s="16">
        <f t="shared" si="2"/>
        <v>0.0224489877594636</v>
      </c>
      <c r="Y13" s="5" t="str">
        <f t="array" ref="Y13">_xlfn.IFS(AND(Z13&gt;0,Z13&lt;=1),"0 to 1",AND(Z13&gt;1,Z13&lt;=2),"1 to 2",AND(Z13&gt;2,Z13&lt;=4),"2 to 4",AND(Z13&gt;4,Z13&lt;=6),"4 to 6",AND(Z13&gt;6,Z13&lt;=8),"6 to 8",AND(Z13&gt;8,Z13&lt;=10),"8 to 10",AND(Z13&gt;10,Z13&lt;=15),"10 to 15",AND(Z13&gt;15,Z13&lt;=20),"15 to 20",AND(Z13&gt;20,Z13&lt;=25),"20 to 25",AND(Z13&gt;25,Z13&lt;=30),"25 to 30",AND(Z13&gt;30,Z13&lt;=40),"30 to 40",AND(Z13&gt;40,Z13&lt;=50),"40 to 50",Z13&gt;50,"50+")</f>
        <v>6 to 8</v>
      </c>
      <c r="Z13" s="9">
        <f t="array" ref="Z13">_xlfn.IFS(AA13="oz",_xlfn.IFS(R13="oz",Q13,R13="fl oz",Q13*1.04,R13="ml",Q13*0.0338),AA13="fl oz",_xlfn.IFS(R13="oz",Q13/1.04,R13="fl oz",Q13,R13="ml",Q13*0.0338/1.04),AA13="ml",_xlfn.IFS(R13="oz",Q13/0.0338,R13="fl oz",Q13*1.04/0.0338,R13="ml",Q13))</f>
        <v>6.76</v>
      </c>
      <c r="AA13" s="9" t="str">
        <f>_xlfn.XLOOKUP($E13,'Raw Data'!$E:$E,'Raw Data'!AA:AA,"ERROR",0,1)</f>
        <v>oz</v>
      </c>
      <c r="AB13" s="9" t="s">
        <v>60</v>
      </c>
      <c r="AC13" s="9" t="s">
        <v>61</v>
      </c>
      <c r="AD13" s="5" t="s">
        <v>100</v>
      </c>
      <c r="AE13" s="5">
        <f>VLOOKUP($E13,'Benefits Revenue'!$E$4:$BE$74,AE$1,FALSE)</f>
        <v>18035.08</v>
      </c>
      <c r="AF13" s="5">
        <f>VLOOKUP($E13,'Benefits Revenue'!$E$4:$BE$74,AF$1,FALSE)</f>
        <v>18035.08</v>
      </c>
      <c r="AG13" s="5">
        <f>VLOOKUP($E13,'Benefits Revenue'!$E$4:$BE$74,AG$1,FALSE)</f>
        <v>0</v>
      </c>
      <c r="AH13" s="5">
        <f>VLOOKUP($E13,'Benefits Revenue'!$E$4:$BE$74,AH$1,FALSE)</f>
        <v>18035.08</v>
      </c>
      <c r="AI13" s="5">
        <f>VLOOKUP($E13,'Benefits Revenue'!$E$4:$BE$74,AI$1,FALSE)</f>
        <v>18035.08</v>
      </c>
      <c r="AJ13" s="5">
        <f>VLOOKUP($E13,'Benefits Revenue'!$E$4:$BE$74,AJ$1,FALSE)</f>
        <v>0</v>
      </c>
      <c r="AK13" s="5">
        <f>VLOOKUP($E13,'Benefits Revenue'!$E$4:$BE$74,AK$1,FALSE)</f>
        <v>0</v>
      </c>
      <c r="AL13" s="5">
        <f>VLOOKUP($E13,'Benefits Revenue'!$E$4:$BE$74,AL$1,FALSE)</f>
        <v>18035.08</v>
      </c>
      <c r="AM13" s="5">
        <f>VLOOKUP($E13,'Benefits Revenue'!$E$4:$BE$74,AM$1,FALSE)</f>
        <v>0</v>
      </c>
      <c r="AN13" s="5" t="s">
        <v>86</v>
      </c>
      <c r="AO13" s="5">
        <f>VLOOKUP($E13,'Claims Revenue'!$E$4:$BD$74,AO$1,FALSE)</f>
        <v>18035.08</v>
      </c>
      <c r="AP13" s="5">
        <f>VLOOKUP($E13,'Claims Revenue'!$E$4:$BD$74,AP$1,FALSE)</f>
        <v>18035.08</v>
      </c>
      <c r="AQ13" s="5">
        <f>VLOOKUP($E13,'Claims Revenue'!$E$4:$BD$74,AQ$1,FALSE)</f>
        <v>0</v>
      </c>
      <c r="AR13" s="5">
        <f>VLOOKUP($E13,'Claims Revenue'!$E$4:$BD$74,AR$1,FALSE)</f>
        <v>0</v>
      </c>
      <c r="AS13" s="5">
        <f>VLOOKUP($E13,'Claims Revenue'!$E$4:$BD$74,AS$1,FALSE)</f>
        <v>0</v>
      </c>
      <c r="AT13" s="5">
        <f>VLOOKUP($E13,'Claims Revenue'!$E$4:$BD$74,AT$1,FALSE)</f>
        <v>0</v>
      </c>
      <c r="AU13" s="5">
        <f>VLOOKUP($E13,'Claims Revenue'!$E$4:$BD$74,AU$1,FALSE)</f>
        <v>0</v>
      </c>
      <c r="AV13" s="5">
        <f>VLOOKUP($E13,'Claims Revenue'!$E$4:$BD$74,AV$1,FALSE)</f>
        <v>0</v>
      </c>
      <c r="AW13" s="5">
        <f>VLOOKUP($E13,'Claims Revenue'!$E$4:$BD$74,AW$1,FALSE)</f>
        <v>0</v>
      </c>
      <c r="AX13" s="5" t="s">
        <v>101</v>
      </c>
      <c r="AY13" s="5">
        <f>VLOOKUP($E13,'Ingredients Revenue'!$E$4:$BY$74,AY$1,FALSE)</f>
        <v>18035.08</v>
      </c>
      <c r="AZ13" s="5">
        <f>VLOOKUP($E13,'Ingredients Revenue'!$E$4:$BY$74,AZ$1,FALSE)</f>
        <v>18035.08</v>
      </c>
      <c r="BA13" s="5">
        <f>VLOOKUP($E13,'Ingredients Revenue'!$E$4:$BY$74,BA$1,FALSE)</f>
        <v>0</v>
      </c>
      <c r="BB13" s="5">
        <f>VLOOKUP($E13,'Ingredients Revenue'!$E$4:$BY$74,BB$1,FALSE)</f>
        <v>0</v>
      </c>
      <c r="BC13" s="5">
        <f>VLOOKUP($E13,'Ingredients Revenue'!$E$4:$BY$74,BC$1,FALSE)</f>
        <v>0</v>
      </c>
      <c r="BD13" s="5">
        <f>VLOOKUP($E13,'Ingredients Revenue'!$E$4:$BY$74,BD$1,FALSE)</f>
        <v>0</v>
      </c>
      <c r="BE13" s="5">
        <f>VLOOKUP($E13,'Ingredients Revenue'!$E$4:$BY$74,BE$1,FALSE)</f>
        <v>18035.08</v>
      </c>
      <c r="BF13" s="5">
        <f>VLOOKUP($E13,'Ingredients Revenue'!$E$4:$BY$74,BF$1,FALSE)</f>
        <v>0</v>
      </c>
      <c r="BG13" s="5">
        <f>VLOOKUP($E13,'Ingredients Revenue'!$E$4:$BY$74,BG$1,FALSE)</f>
        <v>0</v>
      </c>
    </row>
    <row r="14" spans="1:59">
      <c r="A14" s="5" t="str">
        <f>_xlfn.XLOOKUP($E14,'Raw Data'!$E:$E,'Raw Data'!A:A,"ERROR",0,1)</f>
        <v>AE</v>
      </c>
      <c r="B14" s="5" t="str">
        <f>_xlfn.XLOOKUP($E14,'Raw Data'!$E:$E,'Raw Data'!B:B,"ERROR",0,1)</f>
        <v>Hair Mousses</v>
      </c>
      <c r="C14" s="5" t="str">
        <f>_xlfn.XLOOKUP($E14,'Raw Data'!$E:$E,'Raw Data'!C:C,"ERROR",0,1)</f>
        <v>Organic Root Stimulator</v>
      </c>
      <c r="D14" s="5" t="str">
        <f>_xlfn.XLOOKUP($E14,'Raw Data'!$E:$E,'Raw Data'!D:D,"ERROR",0,1)</f>
        <v>www.amazon.ae/dp/B00449Q4SU</v>
      </c>
      <c r="E14" s="5" t="s">
        <v>102</v>
      </c>
      <c r="F14" s="9" t="str">
        <f>_xlfn.XLOOKUP($E14,'Raw Data'!$E:$E,'Raw Data'!F:F,"ERROR",0,1)</f>
        <v>ORS Olive Oil Hold &amp; Shine Wrap/Set Mousse ORS Olive Oil Hold &amp; Shine Wrap/Set Mousse</v>
      </c>
      <c r="G14" s="10">
        <f>_xlfn.XLOOKUP($E14,'Raw Data'!$E:$E,'Raw Data'!G:G,"ERROR",0,1)</f>
        <v>453</v>
      </c>
      <c r="H14" s="9">
        <f>_xlfn.XLOOKUP($E14,'Raw Data'!$E:$E,'Raw Data'!H:H,"ERROR",0,1)</f>
        <v>17860.65</v>
      </c>
      <c r="I14" s="9">
        <f>_xlfn.XLOOKUP($E14,'Raw Data'!$E:$E,'Raw Data'!I:I,"ERROR",0,1)</f>
        <v>0.0239122152136723</v>
      </c>
      <c r="J14" s="9" t="str">
        <f>_xlfn.XLOOKUP($E14,'Raw Data'!$E:$E,'Raw Data'!J:J,"ERROR",0,1)</f>
        <v>Yes</v>
      </c>
      <c r="K14" s="14" t="str">
        <f t="array" ref="K14">_xlfn.IFS(AND(L14&gt;0,L14&lt;=5),"0 to 5",AND(L14&gt;5,L14&lt;=10),"5 to 10",AND(L14&gt;10,L14&lt;=15),"10 to 15",AND(L14&gt;15,L14&lt;=20),"15 to 20",AND(L14&gt;20,L14&lt;=30),"20 to 30",AND(L14&gt;30,L14&lt;=40),"30 to 40",AND(L14&gt;40,L14&lt;=50),"40 to 50",AND(L14&gt;50,L14&lt;=75),"50 to 75",AND(L14&gt;75,L14&lt;=100),"75 to 100",AND(L14&gt;100,L14&lt;=150),"100 to 150",AND(L14&gt;150,L14&lt;=200),"150 to 200",AND(L14&gt;200,L14&lt;=250),"200 to 250",AND(L14&gt;250,L14&lt;=300),"250 to 300",AND(L14&gt;300,L14&lt;=400),"300 to 400",AND(L14&gt;400,L14&lt;=500),"400 to 500",L14&gt;500,"500+")</f>
        <v>30 to 40</v>
      </c>
      <c r="L14" s="9">
        <f>_xlfn.XLOOKUP($E14,'Raw Data'!$E:$E,'Raw Data'!L:L,"ERROR",0,1)</f>
        <v>39.51</v>
      </c>
      <c r="M14" s="14" t="str">
        <f t="array" ref="M14">_xlfn.IFS(AND(N14&gt;0,N14&lt;=5),"0 to 5",AND(N14&gt;5,N14&lt;=10),"5 to 10",AND(N14&gt;10,N14&lt;=15),"10 to 15",AND(N14&gt;15,N14&lt;=20),"15 to 20",AND(N14&gt;20,N14&lt;=30),"20 to 30",AND(N14&gt;30,N14&lt;=40),"30 to 40",AND(N14&gt;40,N14&lt;=50),"40 to 50",AND(N14&gt;50,N14&lt;=75),"50 to 75",AND(N14&gt;75,N14&lt;=100),"75 to 100",AND(N14&gt;100,N14&lt;=150),"100 to 150",AND(N14&gt;150,N14&lt;=200),"150 to 200",AND(N14&gt;200,N14&lt;=250),"200 to 250",AND(N14&gt;250,N14&lt;=300),"250 to 300",AND(N14&gt;300,N14&lt;=400),"300 to 400",AND(N14&gt;400,N14&lt;=500),"400 to 500",N14&gt;500,"500+")</f>
        <v>40 to 50</v>
      </c>
      <c r="N14" s="9">
        <f>_xlfn.XLOOKUP($E14,'Raw Data'!$E:$E,'Raw Data'!N:N,"ERROR",0,1)</f>
        <v>40.84</v>
      </c>
      <c r="O14" s="14" t="str">
        <f t="array" ref="O14">_xlfn.IFS(P14=0,"No Discount",AND(P14&gt;0,P14&lt;=0.02),"0% to 2%",AND(P14&gt;0.02,P14&lt;=0.04),"2% to 4%",AND(P14&gt;0.04,P14&lt;=0.06),"4% to 6%",AND(P14&gt;0.06,P14&lt;=0.08),"6% to 8%",AND(P14&gt;0.08,P14&lt;=0.1),"8% to 10%",AND(P14&gt;0.1,P14&lt;=0.15),"10% to 15%",AND(P14&gt;0.15,P14&lt;=0.2),"15% to 20%",AND(P14&gt;0.2,P14&lt;=0.25),"20% to 25%",AND(P14&gt;0.25,P14&lt;=0.3),"25% to 30%",AND(P14&gt;0.3,P14&lt;=0.4),"30% to 40%",AND(P14&gt;0.4,P14&lt;=0.5),"40% to 50%",AND(P14&gt;0.5,P14&lt;=0.75),"50% to 75%",AND(P14&gt;0.75,P14&lt;=1),"75% to 100%")</f>
        <v>2% to 4%</v>
      </c>
      <c r="P14" s="10">
        <f>_xlfn.XLOOKUP($E14,'Raw Data'!$E:$E,'Raw Data'!P:P,"ERROR",0,1)</f>
        <v>0.0325661116552401</v>
      </c>
      <c r="Q14" s="9">
        <v>7</v>
      </c>
      <c r="R14" s="9" t="s">
        <v>95</v>
      </c>
      <c r="S14" s="5" t="str">
        <f t="array" ref="S14">_xlfn.IFS(AND(T14&gt;0,T14&lt;=0.05),"0 to 0.05",AND(T14&gt;0.05,T14&lt;=0.1),"0.05 to 0.1",AND(T14&gt;0.1,T14&lt;=0.2),"0.1 to 0.2",AND(T14&gt;0.2,T14&lt;=0.3),"0.2 to 0.3",AND(T14&gt;0.3,T14&lt;=0.4),"0.3 to 0.4",AND(T14&gt;0.4,T14&lt;=0.5),"0.4 to 0.5",AND(T14&gt;0.5,T14&lt;=0.75),"0.5 to 0.75",AND(T14&gt;0.75,T14&lt;=1),"0.75 to 1",AND(T14&gt;1,T14&lt;=2),"1 to 2",AND(T14&gt;2,T14&lt;=3),"2 to 3",AND(T14&gt;3,T14&lt;=4),"3 to 4",AND(T14&gt;4,T14&lt;=5),"4 to 5",AND(T14&gt;5,T14&lt;=10),"5 to 10",T14&gt;10,"10+")</f>
        <v>0.1 to 0.2</v>
      </c>
      <c r="T14" s="10">
        <f t="shared" si="0"/>
        <v>0.183537294629618</v>
      </c>
      <c r="U14" s="15" t="str">
        <f t="array" ref="U14">_xlfn.IFS(AND(V14&gt;0,V14&lt;=0.05),"0 to 0.05",AND(V14&gt;0.05,V14&lt;=0.1),"0.05 to 0.1",AND(V14&gt;0.1,V14&lt;=0.2),"0.1 to 0.2",AND(V14&gt;0.2,V14&lt;=0.3),"0.2 to 0.3",AND(V14&gt;0.3,V14&lt;=0.4),"0.3 to 0.4",AND(V14&gt;0.4,V14&lt;=0.5),"0.4 to 0.5",AND(V14&gt;0.5,V14&lt;=0.75),"0.5 to 0.75",AND(V14&gt;0.75,V14&lt;=1),"0.75 to 1",AND(V14&gt;1,V14&lt;=2),"1 to 2",AND(V14&gt;2,V14&lt;=3),"2 to 3",AND(V14&gt;3,V14&lt;=4),"3 to 4",AND(V14&gt;4,V14&lt;=5),"4 to 5",AND(V14&gt;5,V14&lt;=10),"5 to 10",V14&gt;10,"10+")</f>
        <v>0.05 to 0.1</v>
      </c>
      <c r="V14" s="10">
        <f t="shared" si="1"/>
        <v>0.0512232103371772</v>
      </c>
      <c r="W14" s="15" t="str">
        <f t="array" ref="W14">_xlfn.IFS(AND(X14&gt;0,X14&lt;=0.05),"0 to 0.05",AND(X14&gt;0.05,X14&lt;=0.1),"0.05 to 0.1",AND(X14&gt;0.1,X14&lt;=0.2),"0.1 to 0.2",AND(X14&gt;0.2,X14&lt;=0.3),"0.2 to 0.3",AND(X14&gt;0.3,X14&lt;=0.4),"0.3 to 0.4",AND(X14&gt;0.4,X14&lt;=0.5),"0.4 to 0.5",AND(X14&gt;0.5,X14&lt;=0.75),"0.5 to 0.75",AND(X14&gt;0.75,X14&lt;=1),"0.75 to 1",AND(X14&gt;1,X14&lt;=2),"1 to 2",AND(X14&gt;2,X14&lt;=3),"2 to 3",AND(X14&gt;3,X14&lt;=4),"3 to 4",AND(X14&gt;4,X14&lt;=5),"4 to 5",AND(X14&gt;5,X14&lt;=10),"5 to 10",X14&gt;10,"10+")</f>
        <v>0 to 0.05</v>
      </c>
      <c r="X14" s="16">
        <f t="shared" si="2"/>
        <v>0.0495550695499968</v>
      </c>
      <c r="Y14" s="5" t="str">
        <f t="array" ref="Y14">_xlfn.IFS(AND(Z14&gt;0,Z14&lt;=1),"0 to 1",AND(Z14&gt;1,Z14&lt;=2),"1 to 2",AND(Z14&gt;2,Z14&lt;=4),"2 to 4",AND(Z14&gt;4,Z14&lt;=6),"4 to 6",AND(Z14&gt;6,Z14&lt;=8),"6 to 8",AND(Z14&gt;8,Z14&lt;=10),"8 to 10",AND(Z14&gt;10,Z14&lt;=15),"10 to 15",AND(Z14&gt;15,Z14&lt;=20),"15 to 20",AND(Z14&gt;20,Z14&lt;=25),"20 to 25",AND(Z14&gt;25,Z14&lt;=30),"25 to 30",AND(Z14&gt;30,Z14&lt;=40),"30 to 40",AND(Z14&gt;40,Z14&lt;=50),"40 to 50",Z14&gt;50,"50+")</f>
        <v>6 to 8</v>
      </c>
      <c r="Z14" s="9">
        <f t="array" ref="Z14">_xlfn.IFS(AA14="oz",_xlfn.IFS(R14="oz",Q14,R14="fl oz",Q14*1.04,R14="ml",Q14*0.0338),AA14="fl oz",_xlfn.IFS(R14="oz",Q14/1.04,R14="fl oz",Q14,R14="ml",Q14*0.0338/1.04),AA14="ml",_xlfn.IFS(R14="oz",Q14/0.0338,R14="fl oz",Q14*1.04/0.0338,R14="ml",Q14))</f>
        <v>7.28</v>
      </c>
      <c r="AA14" s="9" t="s">
        <v>96</v>
      </c>
      <c r="AB14" s="9" t="s">
        <v>65</v>
      </c>
      <c r="AC14" s="9" t="s">
        <v>61</v>
      </c>
      <c r="AD14" s="5" t="s">
        <v>103</v>
      </c>
      <c r="AE14" s="5">
        <f>VLOOKUP($E14,'Benefits Revenue'!$E$4:$BE$74,AE$1,FALSE)</f>
        <v>17860.65</v>
      </c>
      <c r="AF14" s="5">
        <f>VLOOKUP($E14,'Benefits Revenue'!$E$4:$BE$74,AF$1,FALSE)</f>
        <v>17860.65</v>
      </c>
      <c r="AG14" s="5">
        <f>VLOOKUP($E14,'Benefits Revenue'!$E$4:$BE$74,AG$1,FALSE)</f>
        <v>0</v>
      </c>
      <c r="AH14" s="5">
        <f>VLOOKUP($E14,'Benefits Revenue'!$E$4:$BE$74,AH$1,FALSE)</f>
        <v>17860.65</v>
      </c>
      <c r="AI14" s="5">
        <f>VLOOKUP($E14,'Benefits Revenue'!$E$4:$BE$74,AI$1,FALSE)</f>
        <v>17860.65</v>
      </c>
      <c r="AJ14" s="5">
        <f>VLOOKUP($E14,'Benefits Revenue'!$E$4:$BE$74,AJ$1,FALSE)</f>
        <v>0</v>
      </c>
      <c r="AK14" s="5">
        <f>VLOOKUP($E14,'Benefits Revenue'!$E$4:$BE$74,AK$1,FALSE)</f>
        <v>0</v>
      </c>
      <c r="AL14" s="5">
        <f>VLOOKUP($E14,'Benefits Revenue'!$E$4:$BE$74,AL$1,FALSE)</f>
        <v>0</v>
      </c>
      <c r="AM14" s="5">
        <f>VLOOKUP($E14,'Benefits Revenue'!$E$4:$BE$74,AM$1,FALSE)</f>
        <v>17860.65</v>
      </c>
      <c r="AN14" s="5" t="s">
        <v>104</v>
      </c>
      <c r="AO14" s="5">
        <f>VLOOKUP($E14,'Claims Revenue'!$E$4:$BD$74,AO$1,FALSE)</f>
        <v>0</v>
      </c>
      <c r="AP14" s="5">
        <f>VLOOKUP($E14,'Claims Revenue'!$E$4:$BD$74,AP$1,FALSE)</f>
        <v>0</v>
      </c>
      <c r="AQ14" s="5">
        <f>VLOOKUP($E14,'Claims Revenue'!$E$4:$BD$74,AQ$1,FALSE)</f>
        <v>0</v>
      </c>
      <c r="AR14" s="5">
        <f>VLOOKUP($E14,'Claims Revenue'!$E$4:$BD$74,AR$1,FALSE)</f>
        <v>0</v>
      </c>
      <c r="AS14" s="5">
        <f>VLOOKUP($E14,'Claims Revenue'!$E$4:$BD$74,AS$1,FALSE)</f>
        <v>0</v>
      </c>
      <c r="AT14" s="5">
        <f>VLOOKUP($E14,'Claims Revenue'!$E$4:$BD$74,AT$1,FALSE)</f>
        <v>0</v>
      </c>
      <c r="AU14" s="5">
        <f>VLOOKUP($E14,'Claims Revenue'!$E$4:$BD$74,AU$1,FALSE)</f>
        <v>0</v>
      </c>
      <c r="AV14" s="5">
        <f>VLOOKUP($E14,'Claims Revenue'!$E$4:$BD$74,AV$1,FALSE)</f>
        <v>0</v>
      </c>
      <c r="AW14" s="5">
        <f>VLOOKUP($E14,'Claims Revenue'!$E$4:$BD$74,AW$1,FALSE)</f>
        <v>0</v>
      </c>
      <c r="AX14" s="5" t="s">
        <v>105</v>
      </c>
      <c r="AY14" s="5">
        <f>VLOOKUP($E14,'Ingredients Revenue'!$E$4:$BY$74,AY$1,FALSE)</f>
        <v>17860.65</v>
      </c>
      <c r="AZ14" s="5">
        <f>VLOOKUP($E14,'Ingredients Revenue'!$E$4:$BY$74,AZ$1,FALSE)</f>
        <v>0</v>
      </c>
      <c r="BA14" s="5">
        <f>VLOOKUP($E14,'Ingredients Revenue'!$E$4:$BY$74,BA$1,FALSE)</f>
        <v>17860.65</v>
      </c>
      <c r="BB14" s="5">
        <f>VLOOKUP($E14,'Ingredients Revenue'!$E$4:$BY$74,BB$1,FALSE)</f>
        <v>17860.65</v>
      </c>
      <c r="BC14" s="5">
        <f>VLOOKUP($E14,'Ingredients Revenue'!$E$4:$BY$74,BC$1,FALSE)</f>
        <v>0</v>
      </c>
      <c r="BD14" s="5">
        <f>VLOOKUP($E14,'Ingredients Revenue'!$E$4:$BY$74,BD$1,FALSE)</f>
        <v>17860.65</v>
      </c>
      <c r="BE14" s="5">
        <f>VLOOKUP($E14,'Ingredients Revenue'!$E$4:$BY$74,BE$1,FALSE)</f>
        <v>0</v>
      </c>
      <c r="BF14" s="5">
        <f>VLOOKUP($E14,'Ingredients Revenue'!$E$4:$BY$74,BF$1,FALSE)</f>
        <v>0</v>
      </c>
      <c r="BG14" s="5">
        <f>VLOOKUP($E14,'Ingredients Revenue'!$E$4:$BY$74,BG$1,FALSE)</f>
        <v>0</v>
      </c>
    </row>
    <row r="15" spans="1:59">
      <c r="A15" s="5" t="str">
        <f>_xlfn.XLOOKUP($E15,'Raw Data'!$E:$E,'Raw Data'!A:A,"ERROR",0,1)</f>
        <v>AE</v>
      </c>
      <c r="B15" s="5" t="str">
        <f>_xlfn.XLOOKUP($E15,'Raw Data'!$E:$E,'Raw Data'!B:B,"ERROR",0,1)</f>
        <v>Hair Mousses</v>
      </c>
      <c r="C15" s="5" t="str">
        <f>_xlfn.XLOOKUP($E15,'Raw Data'!$E:$E,'Raw Data'!C:C,"ERROR",0,1)</f>
        <v>giovanni</v>
      </c>
      <c r="D15" s="5" t="str">
        <f>_xlfn.XLOOKUP($E15,'Raw Data'!$E:$E,'Raw Data'!D:D,"ERROR",0,1)</f>
        <v>www.amazon.ae/dp/B00FYD32HG</v>
      </c>
      <c r="E15" s="5" t="s">
        <v>106</v>
      </c>
      <c r="F15" s="9" t="str">
        <f>_xlfn.XLOOKUP($E15,'Raw Data'!$E:$E,'Raw Data'!F:F,"ERROR",0,1)</f>
        <v>GIOVANNI 2chic Ultra-Volume Foam Styling  Mousse , 7 oz. - Daily  Volumizing  Formula with Papaya &amp; Tangerine Butter, Promotes Weightless Control for  Fine  Limp  Thin   Hair , No Parabens, Color Safe</v>
      </c>
      <c r="G15" s="10">
        <f>_xlfn.XLOOKUP($E15,'Raw Data'!$E:$E,'Raw Data'!G:G,"ERROR",0,1)</f>
        <v>403</v>
      </c>
      <c r="H15" s="9">
        <f>_xlfn.XLOOKUP($E15,'Raw Data'!$E:$E,'Raw Data'!H:H,"ERROR",0,1)</f>
        <v>17673.96</v>
      </c>
      <c r="I15" s="9">
        <f>_xlfn.XLOOKUP($E15,'Raw Data'!$E:$E,'Raw Data'!I:I,"ERROR",0,1)</f>
        <v>0.023662270701113</v>
      </c>
      <c r="J15" s="9" t="str">
        <f>_xlfn.XLOOKUP($E15,'Raw Data'!$E:$E,'Raw Data'!J:J,"ERROR",0,1)</f>
        <v>Yes</v>
      </c>
      <c r="K15" s="14" t="str">
        <f t="array" ref="K15">_xlfn.IFS(AND(L15&gt;0,L15&lt;=5),"0 to 5",AND(L15&gt;5,L15&lt;=10),"5 to 10",AND(L15&gt;10,L15&lt;=15),"10 to 15",AND(L15&gt;15,L15&lt;=20),"15 to 20",AND(L15&gt;20,L15&lt;=30),"20 to 30",AND(L15&gt;30,L15&lt;=40),"30 to 40",AND(L15&gt;40,L15&lt;=50),"40 to 50",AND(L15&gt;50,L15&lt;=75),"50 to 75",AND(L15&gt;75,L15&lt;=100),"75 to 100",AND(L15&gt;100,L15&lt;=150),"100 to 150",AND(L15&gt;150,L15&lt;=200),"150 to 200",AND(L15&gt;200,L15&lt;=250),"200 to 250",AND(L15&gt;250,L15&lt;=300),"250 to 300",AND(L15&gt;300,L15&lt;=400),"300 to 400",AND(L15&gt;400,L15&lt;=500),"400 to 500",L15&gt;500,"500+")</f>
        <v>40 to 50</v>
      </c>
      <c r="L15" s="9">
        <f>_xlfn.XLOOKUP($E15,'Raw Data'!$E:$E,'Raw Data'!L:L,"ERROR",0,1)</f>
        <v>44</v>
      </c>
      <c r="M15" s="14" t="str">
        <f t="array" ref="M15">_xlfn.IFS(AND(N15&gt;0,N15&lt;=5),"0 to 5",AND(N15&gt;5,N15&lt;=10),"5 to 10",AND(N15&gt;10,N15&lt;=15),"10 to 15",AND(N15&gt;15,N15&lt;=20),"15 to 20",AND(N15&gt;20,N15&lt;=30),"20 to 30",AND(N15&gt;30,N15&lt;=40),"30 to 40",AND(N15&gt;40,N15&lt;=50),"40 to 50",AND(N15&gt;50,N15&lt;=75),"50 to 75",AND(N15&gt;75,N15&lt;=100),"75 to 100",AND(N15&gt;100,N15&lt;=150),"100 to 150",AND(N15&gt;150,N15&lt;=200),"150 to 200",AND(N15&gt;200,N15&lt;=250),"200 to 250",AND(N15&gt;250,N15&lt;=300),"250 to 300",AND(N15&gt;300,N15&lt;=400),"300 to 400",AND(N15&gt;400,N15&lt;=500),"400 to 500",N15&gt;500,"500+")</f>
        <v>50 to 75</v>
      </c>
      <c r="N15" s="9">
        <f>_xlfn.XLOOKUP($E15,'Raw Data'!$E:$E,'Raw Data'!N:N,"ERROR",0,1)</f>
        <v>51.47</v>
      </c>
      <c r="O15" s="14" t="str">
        <f t="array" ref="O15">_xlfn.IFS(P15=0,"No Discount",AND(P15&gt;0,P15&lt;=0.02),"0% to 2%",AND(P15&gt;0.02,P15&lt;=0.04),"2% to 4%",AND(P15&gt;0.04,P15&lt;=0.06),"4% to 6%",AND(P15&gt;0.06,P15&lt;=0.08),"6% to 8%",AND(P15&gt;0.08,P15&lt;=0.1),"8% to 10%",AND(P15&gt;0.1,P15&lt;=0.15),"10% to 15%",AND(P15&gt;0.15,P15&lt;=0.2),"15% to 20%",AND(P15&gt;0.2,P15&lt;=0.25),"20% to 25%",AND(P15&gt;0.25,P15&lt;=0.3),"25% to 30%",AND(P15&gt;0.3,P15&lt;=0.4),"30% to 40%",AND(P15&gt;0.4,P15&lt;=0.5),"40% to 50%",AND(P15&gt;0.5,P15&lt;=0.75),"50% to 75%",AND(P15&gt;0.75,P15&lt;=1),"75% to 100%")</f>
        <v>10% to 15%</v>
      </c>
      <c r="P15" s="10">
        <f>_xlfn.XLOOKUP($E15,'Raw Data'!$E:$E,'Raw Data'!P:P,"ERROR",0,1)</f>
        <v>0.145133087235283</v>
      </c>
      <c r="Q15" s="9">
        <f>_xlfn.XLOOKUP($E15,'Raw Data'!$E:$E,'Raw Data'!Q:Q,"ERROR",0,1)</f>
        <v>7</v>
      </c>
      <c r="R15" s="9" t="str">
        <f>_xlfn.XLOOKUP($E15,'Raw Data'!$E:$E,'Raw Data'!R:R,"ERROR",0,1)</f>
        <v>oz</v>
      </c>
      <c r="S15" s="5" t="str">
        <f t="array" ref="S15">_xlfn.IFS(AND(T15&gt;0,T15&lt;=0.05),"0 to 0.05",AND(T15&gt;0.05,T15&lt;=0.1),"0.05 to 0.1",AND(T15&gt;0.1,T15&lt;=0.2),"0.1 to 0.2",AND(T15&gt;0.2,T15&lt;=0.3),"0.2 to 0.3",AND(T15&gt;0.3,T15&lt;=0.4),"0.3 to 0.4",AND(T15&gt;0.4,T15&lt;=0.5),"0.4 to 0.5",AND(T15&gt;0.5,T15&lt;=0.75),"0.5 to 0.75",AND(T15&gt;0.75,T15&lt;=1),"0.75 to 1",AND(T15&gt;1,T15&lt;=2),"1 to 2",AND(T15&gt;2,T15&lt;=3),"2 to 3",AND(T15&gt;3,T15&lt;=4),"3 to 4",AND(T15&gt;4,T15&lt;=5),"4 to 5",AND(T15&gt;5,T15&lt;=10),"5 to 10",T15&gt;10,"10+")</f>
        <v>0.2 to 0.3</v>
      </c>
      <c r="T15" s="10">
        <f t="shared" si="0"/>
        <v>0.212570655587226</v>
      </c>
      <c r="U15" s="15" t="str">
        <f t="array" ref="U15">_xlfn.IFS(AND(V15&gt;0,V15&lt;=0.05),"0 to 0.05",AND(V15&gt;0.05,V15&lt;=0.1),"0.05 to 0.1",AND(V15&gt;0.1,V15&lt;=0.2),"0.1 to 0.2",AND(V15&gt;0.2,V15&lt;=0.3),"0.2 to 0.3",AND(V15&gt;0.3,V15&lt;=0.4),"0.3 to 0.4",AND(V15&gt;0.4,V15&lt;=0.5),"0.4 to 0.5",AND(V15&gt;0.5,V15&lt;=0.75),"0.5 to 0.75",AND(V15&gt;0.75,V15&lt;=1),"0.75 to 1",AND(V15&gt;1,V15&lt;=2),"1 to 2",AND(V15&gt;2,V15&lt;=3),"2 to 3",AND(V15&gt;3,V15&lt;=4),"3 to 4",AND(V15&gt;4,V15&lt;=5),"4 to 5",AND(V15&gt;5,V15&lt;=10),"5 to 10",V15&gt;10,"10+")</f>
        <v>0.05 to 0.1</v>
      </c>
      <c r="V15" s="10">
        <f t="shared" si="1"/>
        <v>0.0671380259915938</v>
      </c>
      <c r="W15" s="15" t="str">
        <f t="array" ref="W15">_xlfn.IFS(AND(X15&gt;0,X15&lt;=0.05),"0 to 0.05",AND(X15&gt;0.05,X15&lt;=0.1),"0.05 to 0.1",AND(X15&gt;0.1,X15&lt;=0.2),"0.1 to 0.2",AND(X15&gt;0.2,X15&lt;=0.3),"0.2 to 0.3",AND(X15&gt;0.3,X15&lt;=0.4),"0.3 to 0.4",AND(X15&gt;0.4,X15&lt;=0.5),"0.4 to 0.5",AND(X15&gt;0.5,X15&lt;=0.75),"0.5 to 0.75",AND(X15&gt;0.75,X15&lt;=1),"0.75 to 1",AND(X15&gt;1,X15&lt;=2),"1 to 2",AND(X15&gt;2,X15&lt;=3),"2 to 3",AND(X15&gt;3,X15&lt;=4),"3 to 4",AND(X15&gt;4,X15&lt;=5),"4 to 5",AND(X15&gt;5,X15&lt;=10),"5 to 10",X15&gt;10,"10+")</f>
        <v>0.05 to 0.1</v>
      </c>
      <c r="X15" s="16">
        <f t="shared" si="2"/>
        <v>0.0573940770085511</v>
      </c>
      <c r="Y15" s="5" t="str">
        <f t="array" ref="Y15">_xlfn.IFS(AND(Z15&gt;0,Z15&lt;=1),"0 to 1",AND(Z15&gt;1,Z15&lt;=2),"1 to 2",AND(Z15&gt;2,Z15&lt;=4),"2 to 4",AND(Z15&gt;4,Z15&lt;=6),"4 to 6",AND(Z15&gt;6,Z15&lt;=8),"6 to 8",AND(Z15&gt;8,Z15&lt;=10),"8 to 10",AND(Z15&gt;10,Z15&lt;=15),"10 to 15",AND(Z15&gt;15,Z15&lt;=20),"15 to 20",AND(Z15&gt;20,Z15&lt;=25),"20 to 25",AND(Z15&gt;25,Z15&lt;=30),"25 to 30",AND(Z15&gt;30,Z15&lt;=40),"30 to 40",AND(Z15&gt;40,Z15&lt;=50),"40 to 50",Z15&gt;50,"50+")</f>
        <v>6 to 8</v>
      </c>
      <c r="Z15" s="9">
        <f t="array" ref="Z15">_xlfn.IFS(AA15="oz",_xlfn.IFS(R15="oz",Q15,R15="fl oz",Q15*1.04,R15="ml",Q15*0.0338),AA15="fl oz",_xlfn.IFS(R15="oz",Q15/1.04,R15="fl oz",Q15,R15="ml",Q15*0.0338/1.04),AA15="ml",_xlfn.IFS(R15="oz",Q15/0.0338,R15="fl oz",Q15*1.04/0.0338,R15="ml",Q15))</f>
        <v>7</v>
      </c>
      <c r="AA15" s="9" t="str">
        <f>_xlfn.XLOOKUP($E15,'Raw Data'!$E:$E,'Raw Data'!AA:AA,"ERROR",0,1)</f>
        <v>oz</v>
      </c>
      <c r="AB15" s="9" t="s">
        <v>65</v>
      </c>
      <c r="AC15" s="9" t="s">
        <v>61</v>
      </c>
      <c r="AD15" s="5" t="s">
        <v>107</v>
      </c>
      <c r="AE15" s="5">
        <f>VLOOKUP($E15,'Benefits Revenue'!$E$4:$BE$74,AE$1,FALSE)</f>
        <v>0</v>
      </c>
      <c r="AF15" s="5">
        <f>VLOOKUP($E15,'Benefits Revenue'!$E$4:$BE$74,AF$1,FALSE)</f>
        <v>0</v>
      </c>
      <c r="AG15" s="5">
        <f>VLOOKUP($E15,'Benefits Revenue'!$E$4:$BE$74,AG$1,FALSE)</f>
        <v>17673.96</v>
      </c>
      <c r="AH15" s="5">
        <f>VLOOKUP($E15,'Benefits Revenue'!$E$4:$BE$74,AH$1,FALSE)</f>
        <v>0</v>
      </c>
      <c r="AI15" s="5">
        <f>VLOOKUP($E15,'Benefits Revenue'!$E$4:$BE$74,AI$1,FALSE)</f>
        <v>17673.96</v>
      </c>
      <c r="AJ15" s="5">
        <f>VLOOKUP($E15,'Benefits Revenue'!$E$4:$BE$74,AJ$1,FALSE)</f>
        <v>17673.96</v>
      </c>
      <c r="AK15" s="5">
        <f>VLOOKUP($E15,'Benefits Revenue'!$E$4:$BE$74,AK$1,FALSE)</f>
        <v>0</v>
      </c>
      <c r="AL15" s="5">
        <f>VLOOKUP($E15,'Benefits Revenue'!$E$4:$BE$74,AL$1,FALSE)</f>
        <v>0</v>
      </c>
      <c r="AM15" s="5">
        <f>VLOOKUP($E15,'Benefits Revenue'!$E$4:$BE$74,AM$1,FALSE)</f>
        <v>0</v>
      </c>
      <c r="AN15" s="5" t="s">
        <v>108</v>
      </c>
      <c r="AO15" s="5">
        <f>VLOOKUP($E15,'Claims Revenue'!$E$4:$BD$74,AO$1,FALSE)</f>
        <v>17673.96</v>
      </c>
      <c r="AP15" s="5">
        <f>VLOOKUP($E15,'Claims Revenue'!$E$4:$BD$74,AP$1,FALSE)</f>
        <v>0</v>
      </c>
      <c r="AQ15" s="5">
        <f>VLOOKUP($E15,'Claims Revenue'!$E$4:$BD$74,AQ$1,FALSE)</f>
        <v>17673.96</v>
      </c>
      <c r="AR15" s="5">
        <f>VLOOKUP($E15,'Claims Revenue'!$E$4:$BD$74,AR$1,FALSE)</f>
        <v>0</v>
      </c>
      <c r="AS15" s="5">
        <f>VLOOKUP($E15,'Claims Revenue'!$E$4:$BD$74,AS$1,FALSE)</f>
        <v>17673.96</v>
      </c>
      <c r="AT15" s="5">
        <f>VLOOKUP($E15,'Claims Revenue'!$E$4:$BD$74,AT$1,FALSE)</f>
        <v>0</v>
      </c>
      <c r="AU15" s="5">
        <f>VLOOKUP($E15,'Claims Revenue'!$E$4:$BD$74,AU$1,FALSE)</f>
        <v>0</v>
      </c>
      <c r="AV15" s="5">
        <f>VLOOKUP($E15,'Claims Revenue'!$E$4:$BD$74,AV$1,FALSE)</f>
        <v>17673.96</v>
      </c>
      <c r="AW15" s="5">
        <f>VLOOKUP($E15,'Claims Revenue'!$E$4:$BD$74,AW$1,FALSE)</f>
        <v>17673.96</v>
      </c>
      <c r="AX15" s="5" t="s">
        <v>109</v>
      </c>
      <c r="AY15" s="5">
        <f>VLOOKUP($E15,'Ingredients Revenue'!$E$4:$BY$74,AY$1,FALSE)</f>
        <v>17673.96</v>
      </c>
      <c r="AZ15" s="5">
        <f>VLOOKUP($E15,'Ingredients Revenue'!$E$4:$BY$74,AZ$1,FALSE)</f>
        <v>17673.96</v>
      </c>
      <c r="BA15" s="5">
        <f>VLOOKUP($E15,'Ingredients Revenue'!$E$4:$BY$74,BA$1,FALSE)</f>
        <v>0</v>
      </c>
      <c r="BB15" s="5">
        <f>VLOOKUP($E15,'Ingredients Revenue'!$E$4:$BY$74,BB$1,FALSE)</f>
        <v>0</v>
      </c>
      <c r="BC15" s="5">
        <f>VLOOKUP($E15,'Ingredients Revenue'!$E$4:$BY$74,BC$1,FALSE)</f>
        <v>0</v>
      </c>
      <c r="BD15" s="5">
        <f>VLOOKUP($E15,'Ingredients Revenue'!$E$4:$BY$74,BD$1,FALSE)</f>
        <v>0</v>
      </c>
      <c r="BE15" s="5">
        <f>VLOOKUP($E15,'Ingredients Revenue'!$E$4:$BY$74,BE$1,FALSE)</f>
        <v>0</v>
      </c>
      <c r="BF15" s="5">
        <f>VLOOKUP($E15,'Ingredients Revenue'!$E$4:$BY$74,BF$1,FALSE)</f>
        <v>0</v>
      </c>
      <c r="BG15" s="5">
        <f>VLOOKUP($E15,'Ingredients Revenue'!$E$4:$BY$74,BG$1,FALSE)</f>
        <v>0</v>
      </c>
    </row>
    <row r="16" spans="1:59">
      <c r="A16" s="5" t="str">
        <f>_xlfn.XLOOKUP($E16,'Raw Data'!$E:$E,'Raw Data'!A:A,"ERROR",0,1)</f>
        <v>AE</v>
      </c>
      <c r="B16" s="5" t="str">
        <f>_xlfn.XLOOKUP($E16,'Raw Data'!$E:$E,'Raw Data'!B:B,"ERROR",0,1)</f>
        <v>Hair Mousses</v>
      </c>
      <c r="C16" s="5" t="str">
        <f>_xlfn.XLOOKUP($E16,'Raw Data'!$E:$E,'Raw Data'!C:C,"ERROR",0,1)</f>
        <v>john frieda</v>
      </c>
      <c r="D16" s="5" t="str">
        <f>_xlfn.XLOOKUP($E16,'Raw Data'!$E:$E,'Raw Data'!D:D,"ERROR",0,1)</f>
        <v>www.amazon.ae/dp/B006OHM1M8</v>
      </c>
      <c r="E16" s="5" t="s">
        <v>110</v>
      </c>
      <c r="F16" s="9" t="str">
        <f>_xlfn.XLOOKUP($E16,'Raw Data'!$E:$E,'Raw Data'!F:F,"ERROR",0,1)</f>
        <v>John Frieda Frizz Ease Curl Reviver  Mousse , Enhances Curls, Soft Flexible Hold,  Mousse  for Curly or Frizzy  Hair , 7.2 Ounces, Alcohol-Free</v>
      </c>
      <c r="G16" s="10">
        <f>_xlfn.XLOOKUP($E16,'Raw Data'!$E:$E,'Raw Data'!G:G,"ERROR",0,1)</f>
        <v>131</v>
      </c>
      <c r="H16" s="9">
        <f>_xlfn.XLOOKUP($E16,'Raw Data'!$E:$E,'Raw Data'!H:H,"ERROR",0,1)</f>
        <v>16861.24</v>
      </c>
      <c r="I16" s="9">
        <f>_xlfn.XLOOKUP($E16,'Raw Data'!$E:$E,'Raw Data'!I:I,"ERROR",0,1)</f>
        <v>0.0225741840106255</v>
      </c>
      <c r="J16" s="9" t="str">
        <f>_xlfn.XLOOKUP($E16,'Raw Data'!$E:$E,'Raw Data'!J:J,"ERROR",0,1)</f>
        <v>Yes</v>
      </c>
      <c r="K16" s="14" t="str">
        <f t="array" ref="K16">_xlfn.IFS(AND(L16&gt;0,L16&lt;=5),"0 to 5",AND(L16&gt;5,L16&lt;=10),"5 to 10",AND(L16&gt;10,L16&lt;=15),"10 to 15",AND(L16&gt;15,L16&lt;=20),"15 to 20",AND(L16&gt;20,L16&lt;=30),"20 to 30",AND(L16&gt;30,L16&lt;=40),"30 to 40",AND(L16&gt;40,L16&lt;=50),"40 to 50",AND(L16&gt;50,L16&lt;=75),"50 to 75",AND(L16&gt;75,L16&lt;=100),"75 to 100",AND(L16&gt;100,L16&lt;=150),"100 to 150",AND(L16&gt;150,L16&lt;=200),"150 to 200",AND(L16&gt;200,L16&lt;=250),"200 to 250",AND(L16&gt;250,L16&lt;=300),"250 to 300",AND(L16&gt;300,L16&lt;=400),"300 to 400",AND(L16&gt;400,L16&lt;=500),"400 to 500",L16&gt;500,"500+")</f>
        <v>100 to 150</v>
      </c>
      <c r="L16" s="9">
        <f>_xlfn.XLOOKUP($E16,'Raw Data'!$E:$E,'Raw Data'!L:L,"ERROR",0,1)</f>
        <v>124.65</v>
      </c>
      <c r="M16" s="14" t="str">
        <f t="array" ref="M16">_xlfn.IFS(AND(N16&gt;0,N16&lt;=5),"0 to 5",AND(N16&gt;5,N16&lt;=10),"5 to 10",AND(N16&gt;10,N16&lt;=15),"10 to 15",AND(N16&gt;15,N16&lt;=20),"15 to 20",AND(N16&gt;20,N16&lt;=30),"20 to 30",AND(N16&gt;30,N16&lt;=40),"30 to 40",AND(N16&gt;40,N16&lt;=50),"40 to 50",AND(N16&gt;50,N16&lt;=75),"50 to 75",AND(N16&gt;75,N16&lt;=100),"75 to 100",AND(N16&gt;100,N16&lt;=150),"100 to 150",AND(N16&gt;150,N16&lt;=200),"150 to 200",AND(N16&gt;200,N16&lt;=250),"200 to 250",AND(N16&gt;250,N16&lt;=300),"250 to 300",AND(N16&gt;300,N16&lt;=400),"300 to 400",AND(N16&gt;400,N16&lt;=500),"400 to 500",N16&gt;500,"500+")</f>
        <v>100 to 150</v>
      </c>
      <c r="N16" s="9">
        <f>_xlfn.XLOOKUP($E16,'Raw Data'!$E:$E,'Raw Data'!N:N,"ERROR",0,1)</f>
        <v>135.33</v>
      </c>
      <c r="O16" s="14" t="str">
        <f t="array" ref="O16">_xlfn.IFS(P16=0,"No Discount",AND(P16&gt;0,P16&lt;=0.02),"0% to 2%",AND(P16&gt;0.02,P16&lt;=0.04),"2% to 4%",AND(P16&gt;0.04,P16&lt;=0.06),"4% to 6%",AND(P16&gt;0.06,P16&lt;=0.08),"6% to 8%",AND(P16&gt;0.08,P16&lt;=0.1),"8% to 10%",AND(P16&gt;0.1,P16&lt;=0.15),"10% to 15%",AND(P16&gt;0.15,P16&lt;=0.2),"15% to 20%",AND(P16&gt;0.2,P16&lt;=0.25),"20% to 25%",AND(P16&gt;0.25,P16&lt;=0.3),"25% to 30%",AND(P16&gt;0.3,P16&lt;=0.4),"30% to 40%",AND(P16&gt;0.4,P16&lt;=0.5),"40% to 50%",AND(P16&gt;0.5,P16&lt;=0.75),"50% to 75%",AND(P16&gt;0.75,P16&lt;=1),"75% to 100%")</f>
        <v>6% to 8%</v>
      </c>
      <c r="P16" s="10">
        <f>_xlfn.XLOOKUP($E16,'Raw Data'!$E:$E,'Raw Data'!P:P,"ERROR",0,1)</f>
        <v>0.078918199955664</v>
      </c>
      <c r="Q16" s="9">
        <f>_xlfn.XLOOKUP($E16,'Raw Data'!$E:$E,'Raw Data'!Q:Q,"ERROR",0,1)</f>
        <v>7.2</v>
      </c>
      <c r="R16" s="9" t="str">
        <f>_xlfn.XLOOKUP($E16,'Raw Data'!$E:$E,'Raw Data'!R:R,"ERROR",0,1)</f>
        <v>oz</v>
      </c>
      <c r="S16" s="5" t="str">
        <f t="array" ref="S16">_xlfn.IFS(AND(T16&gt;0,T16&lt;=0.05),"0 to 0.05",AND(T16&gt;0.05,T16&lt;=0.1),"0.05 to 0.1",AND(T16&gt;0.1,T16&lt;=0.2),"0.1 to 0.2",AND(T16&gt;0.2,T16&lt;=0.3),"0.2 to 0.3",AND(T16&gt;0.3,T16&lt;=0.4),"0.3 to 0.4",AND(T16&gt;0.4,T16&lt;=0.5),"0.4 to 0.5",AND(T16&gt;0.5,T16&lt;=0.75),"0.5 to 0.75",AND(T16&gt;0.75,T16&lt;=1),"0.75 to 1",AND(T16&gt;1,T16&lt;=2),"1 to 2",AND(T16&gt;2,T16&lt;=3),"2 to 3",AND(T16&gt;3,T16&lt;=4),"3 to 4",AND(T16&gt;4,T16&lt;=5),"4 to 5",AND(T16&gt;5,T16&lt;=10),"5 to 10",T16&gt;10,"10+")</f>
        <v>0.5 to 0.75</v>
      </c>
      <c r="T16" s="10">
        <f t="shared" si="0"/>
        <v>0.58547514372675</v>
      </c>
      <c r="U16" s="15" t="str">
        <f t="array" ref="U16">_xlfn.IFS(AND(V16&gt;0,V16&lt;=0.05),"0 to 0.05",AND(V16&gt;0.05,V16&lt;=0.1),"0.05 to 0.1",AND(V16&gt;0.1,V16&lt;=0.2),"0.1 to 0.2",AND(V16&gt;0.2,V16&lt;=0.3),"0.2 to 0.3",AND(V16&gt;0.3,V16&lt;=0.4),"0.3 to 0.4",AND(V16&gt;0.4,V16&lt;=0.5),"0.4 to 0.5",AND(V16&gt;0.5,V16&lt;=0.75),"0.5 to 0.75",AND(V16&gt;0.75,V16&lt;=1),"0.75 to 1",AND(V16&gt;1,V16&lt;=2),"1 to 2",AND(V16&gt;2,V16&lt;=3),"2 to 3",AND(V16&gt;3,V16&lt;=4),"3 to 4",AND(V16&gt;4,V16&lt;=5),"4 to 5",AND(V16&gt;5,V16&lt;=10),"5 to 10",V16&gt;10,"10+")</f>
        <v>0.1 to 0.2</v>
      </c>
      <c r="V16" s="10">
        <f t="shared" si="1"/>
        <v>0.171622421373013</v>
      </c>
      <c r="W16" s="15" t="str">
        <f t="array" ref="W16">_xlfn.IFS(AND(X16&gt;0,X16&lt;=0.05),"0 to 0.05",AND(X16&gt;0.05,X16&lt;=0.1),"0.05 to 0.1",AND(X16&gt;0.1,X16&lt;=0.2),"0.1 to 0.2",AND(X16&gt;0.2,X16&lt;=0.3),"0.2 to 0.3",AND(X16&gt;0.3,X16&lt;=0.4),"0.3 to 0.4",AND(X16&gt;0.4,X16&lt;=0.5),"0.4 to 0.5",AND(X16&gt;0.5,X16&lt;=0.75),"0.5 to 0.75",AND(X16&gt;0.75,X16&lt;=1),"0.75 to 1",AND(X16&gt;1,X16&lt;=2),"1 to 2",AND(X16&gt;2,X16&lt;=3),"2 to 3",AND(X16&gt;3,X16&lt;=4),"3 to 4",AND(X16&gt;4,X16&lt;=5),"4 to 5",AND(X16&gt;5,X16&lt;=10),"5 to 10",X16&gt;10,"10+")</f>
        <v>0.1 to 0.2</v>
      </c>
      <c r="X16" s="16">
        <f t="shared" si="2"/>
        <v>0.158078288806223</v>
      </c>
      <c r="Y16" s="5" t="str">
        <f t="array" ref="Y16">_xlfn.IFS(AND(Z16&gt;0,Z16&lt;=1),"0 to 1",AND(Z16&gt;1,Z16&lt;=2),"1 to 2",AND(Z16&gt;2,Z16&lt;=4),"2 to 4",AND(Z16&gt;4,Z16&lt;=6),"4 to 6",AND(Z16&gt;6,Z16&lt;=8),"6 to 8",AND(Z16&gt;8,Z16&lt;=10),"8 to 10",AND(Z16&gt;10,Z16&lt;=15),"10 to 15",AND(Z16&gt;15,Z16&lt;=20),"15 to 20",AND(Z16&gt;20,Z16&lt;=25),"20 to 25",AND(Z16&gt;25,Z16&lt;=30),"25 to 30",AND(Z16&gt;30,Z16&lt;=40),"30 to 40",AND(Z16&gt;40,Z16&lt;=50),"40 to 50",Z16&gt;50,"50+")</f>
        <v>6 to 8</v>
      </c>
      <c r="Z16" s="9">
        <f t="array" ref="Z16">_xlfn.IFS(AA16="oz",_xlfn.IFS(R16="oz",Q16,R16="fl oz",Q16*1.04,R16="ml",Q16*0.0338),AA16="fl oz",_xlfn.IFS(R16="oz",Q16/1.04,R16="fl oz",Q16,R16="ml",Q16*0.0338/1.04),AA16="ml",_xlfn.IFS(R16="oz",Q16/0.0338,R16="fl oz",Q16*1.04/0.0338,R16="ml",Q16))</f>
        <v>7.2</v>
      </c>
      <c r="AA16" s="9" t="str">
        <f>_xlfn.XLOOKUP($E16,'Raw Data'!$E:$E,'Raw Data'!AA:AA,"ERROR",0,1)</f>
        <v>oz</v>
      </c>
      <c r="AB16" s="9" t="s">
        <v>60</v>
      </c>
      <c r="AC16" s="9" t="s">
        <v>61</v>
      </c>
      <c r="AD16" s="5" t="s">
        <v>111</v>
      </c>
      <c r="AE16" s="5">
        <f>VLOOKUP($E16,'Benefits Revenue'!$E$4:$BE$74,AE$1,FALSE)</f>
        <v>16861.24</v>
      </c>
      <c r="AF16" s="5">
        <f>VLOOKUP($E16,'Benefits Revenue'!$E$4:$BE$74,AF$1,FALSE)</f>
        <v>0</v>
      </c>
      <c r="AG16" s="5">
        <f>VLOOKUP($E16,'Benefits Revenue'!$E$4:$BE$74,AG$1,FALSE)</f>
        <v>0</v>
      </c>
      <c r="AH16" s="5">
        <f>VLOOKUP($E16,'Benefits Revenue'!$E$4:$BE$74,AH$1,FALSE)</f>
        <v>0</v>
      </c>
      <c r="AI16" s="5">
        <f>VLOOKUP($E16,'Benefits Revenue'!$E$4:$BE$74,AI$1,FALSE)</f>
        <v>0</v>
      </c>
      <c r="AJ16" s="5">
        <f>VLOOKUP($E16,'Benefits Revenue'!$E$4:$BE$74,AJ$1,FALSE)</f>
        <v>16861.24</v>
      </c>
      <c r="AK16" s="5">
        <f>VLOOKUP($E16,'Benefits Revenue'!$E$4:$BE$74,AK$1,FALSE)</f>
        <v>0</v>
      </c>
      <c r="AL16" s="5">
        <f>VLOOKUP($E16,'Benefits Revenue'!$E$4:$BE$74,AL$1,FALSE)</f>
        <v>0</v>
      </c>
      <c r="AM16" s="5">
        <f>VLOOKUP($E16,'Benefits Revenue'!$E$4:$BE$74,AM$1,FALSE)</f>
        <v>16861.24</v>
      </c>
      <c r="AN16" s="5" t="s">
        <v>112</v>
      </c>
      <c r="AO16" s="5">
        <f>VLOOKUP($E16,'Claims Revenue'!$E$4:$BD$74,AO$1,FALSE)</f>
        <v>16861.24</v>
      </c>
      <c r="AP16" s="5">
        <f>VLOOKUP($E16,'Claims Revenue'!$E$4:$BD$74,AP$1,FALSE)</f>
        <v>16861.24</v>
      </c>
      <c r="AQ16" s="5">
        <f>VLOOKUP($E16,'Claims Revenue'!$E$4:$BD$74,AQ$1,FALSE)</f>
        <v>0</v>
      </c>
      <c r="AR16" s="5">
        <f>VLOOKUP($E16,'Claims Revenue'!$E$4:$BD$74,AR$1,FALSE)</f>
        <v>0</v>
      </c>
      <c r="AS16" s="5">
        <f>VLOOKUP($E16,'Claims Revenue'!$E$4:$BD$74,AS$1,FALSE)</f>
        <v>0</v>
      </c>
      <c r="AT16" s="5">
        <f>VLOOKUP($E16,'Claims Revenue'!$E$4:$BD$74,AT$1,FALSE)</f>
        <v>0</v>
      </c>
      <c r="AU16" s="5">
        <f>VLOOKUP($E16,'Claims Revenue'!$E$4:$BD$74,AU$1,FALSE)</f>
        <v>0</v>
      </c>
      <c r="AV16" s="5">
        <f>VLOOKUP($E16,'Claims Revenue'!$E$4:$BD$74,AV$1,FALSE)</f>
        <v>0</v>
      </c>
      <c r="AW16" s="5">
        <f>VLOOKUP($E16,'Claims Revenue'!$E$4:$BD$74,AW$1,FALSE)</f>
        <v>0</v>
      </c>
      <c r="AX16" s="5" t="s">
        <v>113</v>
      </c>
      <c r="AY16" s="5">
        <f>VLOOKUP($E16,'Ingredients Revenue'!$E$4:$BY$74,AY$1,FALSE)</f>
        <v>0</v>
      </c>
      <c r="AZ16" s="5">
        <f>VLOOKUP($E16,'Ingredients Revenue'!$E$4:$BY$74,AZ$1,FALSE)</f>
        <v>0</v>
      </c>
      <c r="BA16" s="5">
        <f>VLOOKUP($E16,'Ingredients Revenue'!$E$4:$BY$74,BA$1,FALSE)</f>
        <v>0</v>
      </c>
      <c r="BB16" s="5">
        <f>VLOOKUP($E16,'Ingredients Revenue'!$E$4:$BY$74,BB$1,FALSE)</f>
        <v>0</v>
      </c>
      <c r="BC16" s="5">
        <f>VLOOKUP($E16,'Ingredients Revenue'!$E$4:$BY$74,BC$1,FALSE)</f>
        <v>0</v>
      </c>
      <c r="BD16" s="5">
        <f>VLOOKUP($E16,'Ingredients Revenue'!$E$4:$BY$74,BD$1,FALSE)</f>
        <v>0</v>
      </c>
      <c r="BE16" s="5">
        <f>VLOOKUP($E16,'Ingredients Revenue'!$E$4:$BY$74,BE$1,FALSE)</f>
        <v>0</v>
      </c>
      <c r="BF16" s="5">
        <f>VLOOKUP($E16,'Ingredients Revenue'!$E$4:$BY$74,BF$1,FALSE)</f>
        <v>0</v>
      </c>
      <c r="BG16" s="5">
        <f>VLOOKUP($E16,'Ingredients Revenue'!$E$4:$BY$74,BG$1,FALSE)</f>
        <v>0</v>
      </c>
    </row>
    <row r="17" spans="1:59">
      <c r="A17" s="5" t="str">
        <f>_xlfn.XLOOKUP($E17,'Raw Data'!$E:$E,'Raw Data'!A:A,"ERROR",0,1)</f>
        <v>AE</v>
      </c>
      <c r="B17" s="5" t="str">
        <f>_xlfn.XLOOKUP($E17,'Raw Data'!$E:$E,'Raw Data'!B:B,"ERROR",0,1)</f>
        <v>Hair Mousses</v>
      </c>
      <c r="C17" s="5" t="str">
        <f>_xlfn.XLOOKUP($E17,'Raw Data'!$E:$E,'Raw Data'!C:C,"ERROR",0,1)</f>
        <v>Wella</v>
      </c>
      <c r="D17" s="5" t="str">
        <f>_xlfn.XLOOKUP($E17,'Raw Data'!$E:$E,'Raw Data'!D:D,"ERROR",0,1)</f>
        <v>www.amazon.ae/dp/B00138KV20</v>
      </c>
      <c r="E17" s="5" t="s">
        <v>114</v>
      </c>
      <c r="F17" s="9" t="str">
        <f>_xlfn.XLOOKUP($E17,'Raw Data'!$E:$E,'Raw Data'!F:F,"ERROR",0,1)</f>
        <v>WELLAFLEX FLEXIBLE EXTRA STRONG HOLD  MOUSSE</v>
      </c>
      <c r="G17" s="10">
        <f>_xlfn.XLOOKUP($E17,'Raw Data'!$E:$E,'Raw Data'!G:G,"ERROR",0,1)</f>
        <v>596</v>
      </c>
      <c r="H17" s="9">
        <f>_xlfn.XLOOKUP($E17,'Raw Data'!$E:$E,'Raw Data'!H:H,"ERROR",0,1)</f>
        <v>13971.21</v>
      </c>
      <c r="I17" s="9">
        <f>_xlfn.XLOOKUP($E17,'Raw Data'!$E:$E,'Raw Data'!I:I,"ERROR",0,1)</f>
        <v>0.0187049508453169</v>
      </c>
      <c r="J17" s="9" t="str">
        <f>_xlfn.XLOOKUP($E17,'Raw Data'!$E:$E,'Raw Data'!J:J,"ERROR",0,1)</f>
        <v>Yes</v>
      </c>
      <c r="K17" s="14" t="str">
        <f t="array" ref="K17">_xlfn.IFS(AND(L17&gt;0,L17&lt;=5),"0 to 5",AND(L17&gt;5,L17&lt;=10),"5 to 10",AND(L17&gt;10,L17&lt;=15),"10 to 15",AND(L17&gt;15,L17&lt;=20),"15 to 20",AND(L17&gt;20,L17&lt;=30),"20 to 30",AND(L17&gt;30,L17&lt;=40),"30 to 40",AND(L17&gt;40,L17&lt;=50),"40 to 50",AND(L17&gt;50,L17&lt;=75),"50 to 75",AND(L17&gt;75,L17&lt;=100),"75 to 100",AND(L17&gt;100,L17&lt;=150),"100 to 150",AND(L17&gt;150,L17&lt;=200),"150 to 200",AND(L17&gt;200,L17&lt;=250),"200 to 250",AND(L17&gt;250,L17&lt;=300),"250 to 300",AND(L17&gt;300,L17&lt;=400),"300 to 400",AND(L17&gt;400,L17&lt;=500),"400 to 500",L17&gt;500,"500+")</f>
        <v>20 to 30</v>
      </c>
      <c r="L17" s="9">
        <f>_xlfn.XLOOKUP($E17,'Raw Data'!$E:$E,'Raw Data'!L:L,"ERROR",0,1)</f>
        <v>23.48</v>
      </c>
      <c r="M17" s="14" t="str">
        <f t="array" ref="M17">_xlfn.IFS(AND(N17&gt;0,N17&lt;=5),"0 to 5",AND(N17&gt;5,N17&lt;=10),"5 to 10",AND(N17&gt;10,N17&lt;=15),"10 to 15",AND(N17&gt;15,N17&lt;=20),"15 to 20",AND(N17&gt;20,N17&lt;=30),"20 to 30",AND(N17&gt;30,N17&lt;=40),"30 to 40",AND(N17&gt;40,N17&lt;=50),"40 to 50",AND(N17&gt;50,N17&lt;=75),"50 to 75",AND(N17&gt;75,N17&lt;=100),"75 to 100",AND(N17&gt;100,N17&lt;=150),"100 to 150",AND(N17&gt;150,N17&lt;=200),"150 to 200",AND(N17&gt;200,N17&lt;=250),"200 to 250",AND(N17&gt;250,N17&lt;=300),"250 to 300",AND(N17&gt;300,N17&lt;=400),"300 to 400",AND(N17&gt;400,N17&lt;=500),"400 to 500",N17&gt;500,"500+")</f>
        <v>20 to 30</v>
      </c>
      <c r="N17" s="9">
        <f>_xlfn.XLOOKUP($E17,'Raw Data'!$E:$E,'Raw Data'!N:N,"ERROR",0,1)</f>
        <v>23.67</v>
      </c>
      <c r="O17" s="14" t="str">
        <f t="array" ref="O17">_xlfn.IFS(P17=0,"No Discount",AND(P17&gt;0,P17&lt;=0.02),"0% to 2%",AND(P17&gt;0.02,P17&lt;=0.04),"2% to 4%",AND(P17&gt;0.04,P17&lt;=0.06),"4% to 6%",AND(P17&gt;0.06,P17&lt;=0.08),"6% to 8%",AND(P17&gt;0.08,P17&lt;=0.1),"8% to 10%",AND(P17&gt;0.1,P17&lt;=0.15),"10% to 15%",AND(P17&gt;0.15,P17&lt;=0.2),"15% to 20%",AND(P17&gt;0.2,P17&lt;=0.25),"20% to 25%",AND(P17&gt;0.25,P17&lt;=0.3),"25% to 30%",AND(P17&gt;0.3,P17&lt;=0.4),"30% to 40%",AND(P17&gt;0.4,P17&lt;=0.5),"40% to 50%",AND(P17&gt;0.5,P17&lt;=0.75),"50% to 75%",AND(P17&gt;0.75,P17&lt;=1),"75% to 100%")</f>
        <v>0% to 2%</v>
      </c>
      <c r="P17" s="10">
        <f>_xlfn.XLOOKUP($E17,'Raw Data'!$E:$E,'Raw Data'!P:P,"ERROR",0,1)</f>
        <v>0.00802703844528945</v>
      </c>
      <c r="Q17" s="9">
        <v>200</v>
      </c>
      <c r="R17" s="9" t="s">
        <v>115</v>
      </c>
      <c r="S17" s="5" t="str">
        <f t="array" ref="S17">_xlfn.IFS(AND(T17&gt;0,T17&lt;=0.05),"0 to 0.05",AND(T17&gt;0.05,T17&lt;=0.1),"0.05 to 0.1",AND(T17&gt;0.1,T17&lt;=0.2),"0.1 to 0.2",AND(T17&gt;0.2,T17&lt;=0.3),"0.2 to 0.3",AND(T17&gt;0.3,T17&lt;=0.4),"0.3 to 0.4",AND(T17&gt;0.4,T17&lt;=0.5),"0.4 to 0.5",AND(T17&gt;0.5,T17&lt;=0.75),"0.5 to 0.75",AND(T17&gt;0.75,T17&lt;=1),"0.75 to 1",AND(T17&gt;1,T17&lt;=2),"1 to 2",AND(T17&gt;2,T17&lt;=3),"2 to 3",AND(T17&gt;3,T17&lt;=4),"3 to 4",AND(T17&gt;4,T17&lt;=5),"4 to 5",AND(T17&gt;5,T17&lt;=10),"5 to 10",T17&gt;10,"10+")</f>
        <v>0.1 to 0.2</v>
      </c>
      <c r="T17" s="10">
        <f t="shared" si="0"/>
        <v>0.117462725095201</v>
      </c>
      <c r="U17" s="15" t="str">
        <f t="array" ref="U17">_xlfn.IFS(AND(V17&gt;0,V17&lt;=0.05),"0 to 0.05",AND(V17&gt;0.05,V17&lt;=0.1),"0.05 to 0.1",AND(V17&gt;0.1,V17&lt;=0.2),"0.1 to 0.2",AND(V17&gt;0.2,V17&lt;=0.3),"0.2 to 0.3",AND(V17&gt;0.3,V17&lt;=0.4),"0.3 to 0.4",AND(V17&gt;0.4,V17&lt;=0.5),"0.4 to 0.5",AND(V17&gt;0.5,V17&lt;=0.75),"0.5 to 0.75",AND(V17&gt;0.75,V17&lt;=1),"0.75 to 1",AND(V17&gt;1,V17&lt;=2),"1 to 2",AND(V17&gt;2,V17&lt;=3),"2 to 3",AND(V17&gt;3,V17&lt;=4),"3 to 4",AND(V17&gt;4,V17&lt;=5),"4 to 5",AND(V17&gt;5,V17&lt;=10),"5 to 10",V17&gt;10,"10+")</f>
        <v>0 to 0.05</v>
      </c>
      <c r="V17" s="10">
        <f t="shared" si="1"/>
        <v>0.0319715728198858</v>
      </c>
      <c r="W17" s="15" t="str">
        <f t="array" ref="W17">_xlfn.IFS(AND(X17&gt;0,X17&lt;=0.05),"0 to 0.05",AND(X17&gt;0.05,X17&lt;=0.1),"0.05 to 0.1",AND(X17&gt;0.1,X17&lt;=0.2),"0.1 to 0.2",AND(X17&gt;0.2,X17&lt;=0.3),"0.2 to 0.3",AND(X17&gt;0.3,X17&lt;=0.4),"0.3 to 0.4",AND(X17&gt;0.4,X17&lt;=0.5),"0.4 to 0.5",AND(X17&gt;0.5,X17&lt;=0.75),"0.5 to 0.75",AND(X17&gt;0.75,X17&lt;=1),"0.75 to 1",AND(X17&gt;1,X17&lt;=2),"1 to 2",AND(X17&gt;2,X17&lt;=3),"2 to 3",AND(X17&gt;3,X17&lt;=4),"3 to 4",AND(X17&gt;4,X17&lt;=5),"4 to 5",AND(X17&gt;5,X17&lt;=10),"5 to 10",X17&gt;10,"10+")</f>
        <v>0 to 0.05</v>
      </c>
      <c r="X17" s="16">
        <f t="shared" si="2"/>
        <v>0.0317149357757042</v>
      </c>
      <c r="Y17" s="5" t="str">
        <f t="array" ref="Y17">_xlfn.IFS(AND(Z17&gt;0,Z17&lt;=1),"0 to 1",AND(Z17&gt;1,Z17&lt;=2),"1 to 2",AND(Z17&gt;2,Z17&lt;=4),"2 to 4",AND(Z17&gt;4,Z17&lt;=6),"4 to 6",AND(Z17&gt;6,Z17&lt;=8),"6 to 8",AND(Z17&gt;8,Z17&lt;=10),"8 to 10",AND(Z17&gt;10,Z17&lt;=15),"10 to 15",AND(Z17&gt;15,Z17&lt;=20),"15 to 20",AND(Z17&gt;20,Z17&lt;=25),"20 to 25",AND(Z17&gt;25,Z17&lt;=30),"25 to 30",AND(Z17&gt;30,Z17&lt;=40),"30 to 40",AND(Z17&gt;40,Z17&lt;=50),"40 to 50",Z17&gt;50,"50+")</f>
        <v>6 to 8</v>
      </c>
      <c r="Z17" s="9">
        <f t="array" ref="Z17">_xlfn.IFS(AA17="oz",_xlfn.IFS(R17="oz",Q17,R17="fl oz",Q17*1.04,R17="ml",Q17*0.0338),AA17="fl oz",_xlfn.IFS(R17="oz",Q17/1.04,R17="fl oz",Q17,R17="ml",Q17*0.0338/1.04),AA17="ml",_xlfn.IFS(R17="oz",Q17/0.0338,R17="fl oz",Q17*1.04/0.0338,R17="ml",Q17))</f>
        <v>6.76</v>
      </c>
      <c r="AA17" s="9" t="s">
        <v>96</v>
      </c>
      <c r="AB17" s="9" t="s">
        <v>60</v>
      </c>
      <c r="AC17" s="9" t="s">
        <v>61</v>
      </c>
      <c r="AD17" s="5" t="s">
        <v>116</v>
      </c>
      <c r="AE17" s="5">
        <f>VLOOKUP($E17,'Benefits Revenue'!$E$4:$BE$74,AE$1,FALSE)</f>
        <v>13971.21</v>
      </c>
      <c r="AF17" s="5">
        <f>VLOOKUP($E17,'Benefits Revenue'!$E$4:$BE$74,AF$1,FALSE)</f>
        <v>0</v>
      </c>
      <c r="AG17" s="5">
        <f>VLOOKUP($E17,'Benefits Revenue'!$E$4:$BE$74,AG$1,FALSE)</f>
        <v>0</v>
      </c>
      <c r="AH17" s="5">
        <f>VLOOKUP($E17,'Benefits Revenue'!$E$4:$BE$74,AH$1,FALSE)</f>
        <v>13971.21</v>
      </c>
      <c r="AI17" s="5">
        <f>VLOOKUP($E17,'Benefits Revenue'!$E$4:$BE$74,AI$1,FALSE)</f>
        <v>0</v>
      </c>
      <c r="AJ17" s="5">
        <f>VLOOKUP($E17,'Benefits Revenue'!$E$4:$BE$74,AJ$1,FALSE)</f>
        <v>0</v>
      </c>
      <c r="AK17" s="5">
        <f>VLOOKUP($E17,'Benefits Revenue'!$E$4:$BE$74,AK$1,FALSE)</f>
        <v>0</v>
      </c>
      <c r="AL17" s="5">
        <f>VLOOKUP($E17,'Benefits Revenue'!$E$4:$BE$74,AL$1,FALSE)</f>
        <v>0</v>
      </c>
      <c r="AM17" s="5">
        <f>VLOOKUP($E17,'Benefits Revenue'!$E$4:$BE$74,AM$1,FALSE)</f>
        <v>0</v>
      </c>
      <c r="AN17" s="5" t="s">
        <v>112</v>
      </c>
      <c r="AO17" s="5">
        <f>VLOOKUP($E17,'Claims Revenue'!$E$4:$BD$74,AO$1,FALSE)</f>
        <v>13971.21</v>
      </c>
      <c r="AP17" s="5">
        <f>VLOOKUP($E17,'Claims Revenue'!$E$4:$BD$74,AP$1,FALSE)</f>
        <v>13971.21</v>
      </c>
      <c r="AQ17" s="5">
        <f>VLOOKUP($E17,'Claims Revenue'!$E$4:$BD$74,AQ$1,FALSE)</f>
        <v>0</v>
      </c>
      <c r="AR17" s="5">
        <f>VLOOKUP($E17,'Claims Revenue'!$E$4:$BD$74,AR$1,FALSE)</f>
        <v>0</v>
      </c>
      <c r="AS17" s="5">
        <f>VLOOKUP($E17,'Claims Revenue'!$E$4:$BD$74,AS$1,FALSE)</f>
        <v>0</v>
      </c>
      <c r="AT17" s="5">
        <f>VLOOKUP($E17,'Claims Revenue'!$E$4:$BD$74,AT$1,FALSE)</f>
        <v>0</v>
      </c>
      <c r="AU17" s="5">
        <f>VLOOKUP($E17,'Claims Revenue'!$E$4:$BD$74,AU$1,FALSE)</f>
        <v>0</v>
      </c>
      <c r="AV17" s="5">
        <f>VLOOKUP($E17,'Claims Revenue'!$E$4:$BD$74,AV$1,FALSE)</f>
        <v>0</v>
      </c>
      <c r="AW17" s="5">
        <f>VLOOKUP($E17,'Claims Revenue'!$E$4:$BD$74,AW$1,FALSE)</f>
        <v>0</v>
      </c>
      <c r="AX17" s="5" t="s">
        <v>117</v>
      </c>
      <c r="AY17" s="5">
        <f>VLOOKUP($E17,'Ingredients Revenue'!$E$4:$BY$74,AY$1,FALSE)</f>
        <v>13971.21</v>
      </c>
      <c r="AZ17" s="5">
        <f>VLOOKUP($E17,'Ingredients Revenue'!$E$4:$BY$74,AZ$1,FALSE)</f>
        <v>13971.21</v>
      </c>
      <c r="BA17" s="5">
        <f>VLOOKUP($E17,'Ingredients Revenue'!$E$4:$BY$74,BA$1,FALSE)</f>
        <v>0</v>
      </c>
      <c r="BB17" s="5">
        <f>VLOOKUP($E17,'Ingredients Revenue'!$E$4:$BY$74,BB$1,FALSE)</f>
        <v>0</v>
      </c>
      <c r="BC17" s="5">
        <f>VLOOKUP($E17,'Ingredients Revenue'!$E$4:$BY$74,BC$1,FALSE)</f>
        <v>0</v>
      </c>
      <c r="BD17" s="5">
        <f>VLOOKUP($E17,'Ingredients Revenue'!$E$4:$BY$74,BD$1,FALSE)</f>
        <v>0</v>
      </c>
      <c r="BE17" s="5">
        <f>VLOOKUP($E17,'Ingredients Revenue'!$E$4:$BY$74,BE$1,FALSE)</f>
        <v>0</v>
      </c>
      <c r="BF17" s="5">
        <f>VLOOKUP($E17,'Ingredients Revenue'!$E$4:$BY$74,BF$1,FALSE)</f>
        <v>0</v>
      </c>
      <c r="BG17" s="5">
        <f>VLOOKUP($E17,'Ingredients Revenue'!$E$4:$BY$74,BG$1,FALSE)</f>
        <v>0</v>
      </c>
    </row>
    <row r="18" spans="1:59">
      <c r="A18" s="5" t="str">
        <f>_xlfn.XLOOKUP($E18,'Raw Data'!$E:$E,'Raw Data'!A:A,"ERROR",0,1)</f>
        <v>AE</v>
      </c>
      <c r="B18" s="5" t="str">
        <f>_xlfn.XLOOKUP($E18,'Raw Data'!$E:$E,'Raw Data'!B:B,"ERROR",0,1)</f>
        <v>Hair Mousses</v>
      </c>
      <c r="C18" s="5" t="str">
        <f>_xlfn.XLOOKUP($E18,'Raw Data'!$E:$E,'Raw Data'!C:C,"ERROR",0,1)</f>
        <v>Schwarzkopf</v>
      </c>
      <c r="D18" s="5" t="str">
        <f>_xlfn.XLOOKUP($E18,'Raw Data'!$E:$E,'Raw Data'!D:D,"ERROR",0,1)</f>
        <v>www.amazon.ae/dp/B0046M0OVI</v>
      </c>
      <c r="E18" s="5" t="s">
        <v>118</v>
      </c>
      <c r="F18" s="9" t="str">
        <f>_xlfn.XLOOKUP($E18,'Raw Data'!$E:$E,'Raw Data'!F:F,"ERROR",0,1)</f>
        <v>GOT 2 B SEXY VOLUME MOUSSE 250ML</v>
      </c>
      <c r="G18" s="10">
        <f>_xlfn.XLOOKUP($E18,'Raw Data'!$E:$E,'Raw Data'!G:G,"ERROR",0,1)</f>
        <v>264</v>
      </c>
      <c r="H18" s="9">
        <f>_xlfn.XLOOKUP($E18,'Raw Data'!$E:$E,'Raw Data'!H:H,"ERROR",0,1)</f>
        <v>13760.8</v>
      </c>
      <c r="I18" s="9">
        <f>_xlfn.XLOOKUP($E18,'Raw Data'!$E:$E,'Raw Data'!I:I,"ERROR",0,1)</f>
        <v>0.0184232494960878</v>
      </c>
      <c r="J18" s="9" t="str">
        <f>_xlfn.XLOOKUP($E18,'Raw Data'!$E:$E,'Raw Data'!J:J,"ERROR",0,1)</f>
        <v>Yes</v>
      </c>
      <c r="K18" s="14" t="str">
        <f t="array" ref="K18">_xlfn.IFS(AND(L18&gt;0,L18&lt;=5),"0 to 5",AND(L18&gt;5,L18&lt;=10),"5 to 10",AND(L18&gt;10,L18&lt;=15),"10 to 15",AND(L18&gt;15,L18&lt;=20),"15 to 20",AND(L18&gt;20,L18&lt;=30),"20 to 30",AND(L18&gt;30,L18&lt;=40),"30 to 40",AND(L18&gt;40,L18&lt;=50),"40 to 50",AND(L18&gt;50,L18&lt;=75),"50 to 75",AND(L18&gt;75,L18&lt;=100),"75 to 100",AND(L18&gt;100,L18&lt;=150),"100 to 150",AND(L18&gt;150,L18&lt;=200),"150 to 200",AND(L18&gt;200,L18&lt;=250),"200 to 250",AND(L18&gt;250,L18&lt;=300),"250 to 300",AND(L18&gt;300,L18&lt;=400),"300 to 400",AND(L18&gt;400,L18&lt;=500),"400 to 500",L18&gt;500,"500+")</f>
        <v>50 to 75</v>
      </c>
      <c r="L18" s="9">
        <f>_xlfn.XLOOKUP($E18,'Raw Data'!$E:$E,'Raw Data'!L:L,"ERROR",0,1)</f>
        <v>53.42</v>
      </c>
      <c r="M18" s="14" t="str">
        <f t="array" ref="M18">_xlfn.IFS(AND(N18&gt;0,N18&lt;=5),"0 to 5",AND(N18&gt;5,N18&lt;=10),"5 to 10",AND(N18&gt;10,N18&lt;=15),"10 to 15",AND(N18&gt;15,N18&lt;=20),"15 to 20",AND(N18&gt;20,N18&lt;=30),"20 to 30",AND(N18&gt;30,N18&lt;=40),"30 to 40",AND(N18&gt;40,N18&lt;=50),"40 to 50",AND(N18&gt;50,N18&lt;=75),"50 to 75",AND(N18&gt;75,N18&lt;=100),"75 to 100",AND(N18&gt;100,N18&lt;=150),"100 to 150",AND(N18&gt;150,N18&lt;=200),"150 to 200",AND(N18&gt;200,N18&lt;=250),"200 to 250",AND(N18&gt;250,N18&lt;=300),"250 to 300",AND(N18&gt;300,N18&lt;=400),"300 to 400",AND(N18&gt;400,N18&lt;=500),"400 to 500",N18&gt;500,"500+")</f>
        <v>50 to 75</v>
      </c>
      <c r="N18" s="9">
        <f>_xlfn.XLOOKUP($E18,'Raw Data'!$E:$E,'Raw Data'!N:N,"ERROR",0,1)</f>
        <v>55.01</v>
      </c>
      <c r="O18" s="14" t="str">
        <f t="array" ref="O18">_xlfn.IFS(P18=0,"No Discount",AND(P18&gt;0,P18&lt;=0.02),"0% to 2%",AND(P18&gt;0.02,P18&lt;=0.04),"2% to 4%",AND(P18&gt;0.04,P18&lt;=0.06),"4% to 6%",AND(P18&gt;0.06,P18&lt;=0.08),"6% to 8%",AND(P18&gt;0.08,P18&lt;=0.1),"8% to 10%",AND(P18&gt;0.1,P18&lt;=0.15),"10% to 15%",AND(P18&gt;0.15,P18&lt;=0.2),"15% to 20%",AND(P18&gt;0.2,P18&lt;=0.25),"20% to 25%",AND(P18&gt;0.25,P18&lt;=0.3),"25% to 30%",AND(P18&gt;0.3,P18&lt;=0.4),"30% to 40%",AND(P18&gt;0.4,P18&lt;=0.5),"40% to 50%",AND(P18&gt;0.5,P18&lt;=0.75),"50% to 75%",AND(P18&gt;0.75,P18&lt;=1),"75% to 100%")</f>
        <v>2% to 4%</v>
      </c>
      <c r="P18" s="10">
        <f>_xlfn.XLOOKUP($E18,'Raw Data'!$E:$E,'Raw Data'!P:P,"ERROR",0,1)</f>
        <v>0.0289038356662424</v>
      </c>
      <c r="Q18" s="9">
        <f>_xlfn.XLOOKUP($E18,'Raw Data'!$E:$E,'Raw Data'!Q:Q,"ERROR",0,1)</f>
        <v>250</v>
      </c>
      <c r="R18" s="9" t="str">
        <f>_xlfn.XLOOKUP($E18,'Raw Data'!$E:$E,'Raw Data'!R:R,"ERROR",0,1)</f>
        <v>ml</v>
      </c>
      <c r="S18" s="5" t="str">
        <f t="array" ref="S18">_xlfn.IFS(AND(T18&gt;0,T18&lt;=0.05),"0 to 0.05",AND(T18&gt;0.05,T18&lt;=0.1),"0.05 to 0.1",AND(T18&gt;0.1,T18&lt;=0.2),"0.1 to 0.2",AND(T18&gt;0.2,T18&lt;=0.3),"0.2 to 0.3",AND(T18&gt;0.3,T18&lt;=0.4),"0.3 to 0.4",AND(T18&gt;0.4,T18&lt;=0.5),"0.4 to 0.5",AND(T18&gt;0.5,T18&lt;=0.75),"0.5 to 0.75",AND(T18&gt;0.75,T18&lt;=1),"0.75 to 1",AND(T18&gt;1,T18&lt;=2),"1 to 2",AND(T18&gt;2,T18&lt;=3),"2 to 3",AND(T18&gt;3,T18&lt;=4),"3 to 4",AND(T18&gt;4,T18&lt;=5),"4 to 5",AND(T18&gt;5,T18&lt;=10),"5 to 10",T18&gt;10,"10+")</f>
        <v>0.2 to 0.3</v>
      </c>
      <c r="T18" s="10">
        <f t="shared" si="0"/>
        <v>0.213794166084689</v>
      </c>
      <c r="U18" s="15" t="str">
        <f t="array" ref="U18">_xlfn.IFS(AND(V18&gt;0,V18&lt;=0.05),"0 to 0.05",AND(V18&gt;0.05,V18&lt;=0.1),"0.05 to 0.1",AND(V18&gt;0.1,V18&lt;=0.2),"0.1 to 0.2",AND(V18&gt;0.2,V18&lt;=0.3),"0.2 to 0.3",AND(V18&gt;0.3,V18&lt;=0.4),"0.3 to 0.4",AND(V18&gt;0.4,V18&lt;=0.5),"0.4 to 0.5",AND(V18&gt;0.5,V18&lt;=0.75),"0.5 to 0.75",AND(V18&gt;0.75,V18&lt;=1),"0.75 to 1",AND(V18&gt;1,V18&lt;=2),"1 to 2",AND(V18&gt;2,V18&lt;=3),"2 to 3",AND(V18&gt;3,V18&lt;=4),"3 to 4",AND(V18&gt;4,V18&lt;=5),"4 to 5",AND(V18&gt;5,V18&lt;=10),"5 to 10",V18&gt;10,"10+")</f>
        <v>0.05 to 0.1</v>
      </c>
      <c r="V18" s="10">
        <f t="shared" si="1"/>
        <v>0.0594425423175976</v>
      </c>
      <c r="W18" s="15" t="str">
        <f t="array" ref="W18">_xlfn.IFS(AND(X18&gt;0,X18&lt;=0.05),"0 to 0.05",AND(X18&gt;0.05,X18&lt;=0.1),"0.05 to 0.1",AND(X18&gt;0.1,X18&lt;=0.2),"0.1 to 0.2",AND(X18&gt;0.2,X18&lt;=0.3),"0.2 to 0.3",AND(X18&gt;0.3,X18&lt;=0.4),"0.3 to 0.4",AND(X18&gt;0.4,X18&lt;=0.5),"0.4 to 0.5",AND(X18&gt;0.5,X18&lt;=0.75),"0.5 to 0.75",AND(X18&gt;0.75,X18&lt;=1),"0.75 to 1",AND(X18&gt;1,X18&lt;=2),"1 to 2",AND(X18&gt;2,X18&lt;=3),"2 to 3",AND(X18&gt;3,X18&lt;=4),"3 to 4",AND(X18&gt;4,X18&lt;=5),"4 to 5",AND(X18&gt;5,X18&lt;=10),"5 to 10",X18&gt;10,"10+")</f>
        <v>0.05 to 0.1</v>
      </c>
      <c r="X18" s="16">
        <f t="shared" si="2"/>
        <v>0.0577244248428661</v>
      </c>
      <c r="Y18" s="5" t="str">
        <f t="array" ref="Y18">_xlfn.IFS(AND(Z18&gt;0,Z18&lt;=1),"0 to 1",AND(Z18&gt;1,Z18&lt;=2),"1 to 2",AND(Z18&gt;2,Z18&lt;=4),"2 to 4",AND(Z18&gt;4,Z18&lt;=6),"4 to 6",AND(Z18&gt;6,Z18&lt;=8),"6 to 8",AND(Z18&gt;8,Z18&lt;=10),"8 to 10",AND(Z18&gt;10,Z18&lt;=15),"10 to 15",AND(Z18&gt;15,Z18&lt;=20),"15 to 20",AND(Z18&gt;20,Z18&lt;=25),"20 to 25",AND(Z18&gt;25,Z18&lt;=30),"25 to 30",AND(Z18&gt;30,Z18&lt;=40),"30 to 40",AND(Z18&gt;40,Z18&lt;=50),"40 to 50",Z18&gt;50,"50+")</f>
        <v>8 to 10</v>
      </c>
      <c r="Z18" s="9">
        <f t="array" ref="Z18">_xlfn.IFS(AA18="oz",_xlfn.IFS(R18="oz",Q18,R18="fl oz",Q18*1.04,R18="ml",Q18*0.0338),AA18="fl oz",_xlfn.IFS(R18="oz",Q18/1.04,R18="fl oz",Q18,R18="ml",Q18*0.0338/1.04),AA18="ml",_xlfn.IFS(R18="oz",Q18/0.0338,R18="fl oz",Q18*1.04/0.0338,R18="ml",Q18))</f>
        <v>8.45</v>
      </c>
      <c r="AA18" s="9" t="str">
        <f>_xlfn.XLOOKUP($E18,'Raw Data'!$E:$E,'Raw Data'!AA:AA,"ERROR",0,1)</f>
        <v>oz</v>
      </c>
      <c r="AB18" s="9" t="s">
        <v>65</v>
      </c>
      <c r="AC18" s="9" t="s">
        <v>61</v>
      </c>
      <c r="AD18" s="5" t="s">
        <v>32</v>
      </c>
      <c r="AE18" s="5">
        <f>VLOOKUP($E18,'Benefits Revenue'!$E$4:$BE$74,AE$1,FALSE)</f>
        <v>0</v>
      </c>
      <c r="AF18" s="5">
        <f>VLOOKUP($E18,'Benefits Revenue'!$E$4:$BE$74,AF$1,FALSE)</f>
        <v>0</v>
      </c>
      <c r="AG18" s="5">
        <f>VLOOKUP($E18,'Benefits Revenue'!$E$4:$BE$74,AG$1,FALSE)</f>
        <v>13760.8</v>
      </c>
      <c r="AH18" s="5">
        <f>VLOOKUP($E18,'Benefits Revenue'!$E$4:$BE$74,AH$1,FALSE)</f>
        <v>0</v>
      </c>
      <c r="AI18" s="5">
        <f>VLOOKUP($E18,'Benefits Revenue'!$E$4:$BE$74,AI$1,FALSE)</f>
        <v>0</v>
      </c>
      <c r="AJ18" s="5">
        <f>VLOOKUP($E18,'Benefits Revenue'!$E$4:$BE$74,AJ$1,FALSE)</f>
        <v>0</v>
      </c>
      <c r="AK18" s="5">
        <f>VLOOKUP($E18,'Benefits Revenue'!$E$4:$BE$74,AK$1,FALSE)</f>
        <v>0</v>
      </c>
      <c r="AL18" s="5">
        <f>VLOOKUP($E18,'Benefits Revenue'!$E$4:$BE$74,AL$1,FALSE)</f>
        <v>0</v>
      </c>
      <c r="AM18" s="5">
        <f>VLOOKUP($E18,'Benefits Revenue'!$E$4:$BE$74,AM$1,FALSE)</f>
        <v>0</v>
      </c>
      <c r="AN18" s="5" t="s">
        <v>119</v>
      </c>
      <c r="AO18" s="5">
        <f>VLOOKUP($E18,'Claims Revenue'!$E$4:$BD$74,AO$1,FALSE)</f>
        <v>0</v>
      </c>
      <c r="AP18" s="5">
        <f>VLOOKUP($E18,'Claims Revenue'!$E$4:$BD$74,AP$1,FALSE)</f>
        <v>13760.8</v>
      </c>
      <c r="AQ18" s="5">
        <f>VLOOKUP($E18,'Claims Revenue'!$E$4:$BD$74,AQ$1,FALSE)</f>
        <v>0</v>
      </c>
      <c r="AR18" s="5">
        <f>VLOOKUP($E18,'Claims Revenue'!$E$4:$BD$74,AR$1,FALSE)</f>
        <v>0</v>
      </c>
      <c r="AS18" s="5">
        <f>VLOOKUP($E18,'Claims Revenue'!$E$4:$BD$74,AS$1,FALSE)</f>
        <v>13760.8</v>
      </c>
      <c r="AT18" s="5">
        <f>VLOOKUP($E18,'Claims Revenue'!$E$4:$BD$74,AT$1,FALSE)</f>
        <v>0</v>
      </c>
      <c r="AU18" s="5">
        <f>VLOOKUP($E18,'Claims Revenue'!$E$4:$BD$74,AU$1,FALSE)</f>
        <v>0</v>
      </c>
      <c r="AV18" s="5">
        <f>VLOOKUP($E18,'Claims Revenue'!$E$4:$BD$74,AV$1,FALSE)</f>
        <v>0</v>
      </c>
      <c r="AW18" s="5">
        <f>VLOOKUP($E18,'Claims Revenue'!$E$4:$BD$74,AW$1,FALSE)</f>
        <v>0</v>
      </c>
      <c r="AX18" s="5" t="s">
        <v>43</v>
      </c>
      <c r="AY18" s="5">
        <f>VLOOKUP($E18,'Ingredients Revenue'!$E$4:$BY$74,AY$1,FALSE)</f>
        <v>0</v>
      </c>
      <c r="AZ18" s="5">
        <f>VLOOKUP($E18,'Ingredients Revenue'!$E$4:$BY$74,AZ$1,FALSE)</f>
        <v>0</v>
      </c>
      <c r="BA18" s="5">
        <f>VLOOKUP($E18,'Ingredients Revenue'!$E$4:$BY$74,BA$1,FALSE)</f>
        <v>0</v>
      </c>
      <c r="BB18" s="5">
        <f>VLOOKUP($E18,'Ingredients Revenue'!$E$4:$BY$74,BB$1,FALSE)</f>
        <v>0</v>
      </c>
      <c r="BC18" s="5">
        <f>VLOOKUP($E18,'Ingredients Revenue'!$E$4:$BY$74,BC$1,FALSE)</f>
        <v>0</v>
      </c>
      <c r="BD18" s="5">
        <f>VLOOKUP($E18,'Ingredients Revenue'!$E$4:$BY$74,BD$1,FALSE)</f>
        <v>0</v>
      </c>
      <c r="BE18" s="5">
        <f>VLOOKUP($E18,'Ingredients Revenue'!$E$4:$BY$74,BE$1,FALSE)</f>
        <v>0</v>
      </c>
      <c r="BF18" s="5">
        <f>VLOOKUP($E18,'Ingredients Revenue'!$E$4:$BY$74,BF$1,FALSE)</f>
        <v>0</v>
      </c>
      <c r="BG18" s="5">
        <f>VLOOKUP($E18,'Ingredients Revenue'!$E$4:$BY$74,BG$1,FALSE)</f>
        <v>0</v>
      </c>
    </row>
    <row r="19" spans="1:59">
      <c r="A19" s="5" t="str">
        <f>_xlfn.XLOOKUP($E19,'Raw Data'!$E:$E,'Raw Data'!A:A,"ERROR",0,1)</f>
        <v>AE</v>
      </c>
      <c r="B19" s="5" t="str">
        <f>_xlfn.XLOOKUP($E19,'Raw Data'!$E:$E,'Raw Data'!B:B,"ERROR",0,1)</f>
        <v>Hair Mousses</v>
      </c>
      <c r="C19" s="5" t="str">
        <f>_xlfn.XLOOKUP($E19,'Raw Data'!$E:$E,'Raw Data'!C:C,"ERROR",0,1)</f>
        <v>Cake</v>
      </c>
      <c r="D19" s="5" t="str">
        <f>_xlfn.XLOOKUP($E19,'Raw Data'!$E:$E,'Raw Data'!D:D,"ERROR",0,1)</f>
        <v>www.amazon.ae/dp/B07PFY5KNL</v>
      </c>
      <c r="E19" s="5" t="s">
        <v>120</v>
      </c>
      <c r="F19" s="9" t="str">
        <f>_xlfn.XLOOKUP($E19,'Raw Data'!$E:$E,'Raw Data'!F:F,"ERROR",0,1)</f>
        <v>Cake Beauty Whipped Curl Defining &amp;  Volumizing   Mousse  â€“ Aloe Vera &amp; Vitamin E for Flexible Hold - Vegan No Heat Curls  Mousse  for Wavy &amp; Curly  Hair  - Sulfate &amp; Cruelty Free  Hair  Products For Women</v>
      </c>
      <c r="G19" s="10">
        <f>_xlfn.XLOOKUP($E19,'Raw Data'!$E:$E,'Raw Data'!G:G,"ERROR",0,1)</f>
        <v>251</v>
      </c>
      <c r="H19" s="9">
        <f>_xlfn.XLOOKUP($E19,'Raw Data'!$E:$E,'Raw Data'!H:H,"ERROR",0,1)</f>
        <v>12751.21</v>
      </c>
      <c r="I19" s="9">
        <f>_xlfn.XLOOKUP($E19,'Raw Data'!$E:$E,'Raw Data'!I:I,"ERROR",0,1)</f>
        <v>0.0170715890941668</v>
      </c>
      <c r="J19" s="9" t="str">
        <f>_xlfn.XLOOKUP($E19,'Raw Data'!$E:$E,'Raw Data'!J:J,"ERROR",0,1)</f>
        <v>Yes</v>
      </c>
      <c r="K19" s="14" t="str">
        <f t="array" ref="K19">_xlfn.IFS(AND(L19&gt;0,L19&lt;=5),"0 to 5",AND(L19&gt;5,L19&lt;=10),"5 to 10",AND(L19&gt;10,L19&lt;=15),"10 to 15",AND(L19&gt;15,L19&lt;=20),"15 to 20",AND(L19&gt;20,L19&lt;=30),"20 to 30",AND(L19&gt;30,L19&lt;=40),"30 to 40",AND(L19&gt;40,L19&lt;=50),"40 to 50",AND(L19&gt;50,L19&lt;=75),"50 to 75",AND(L19&gt;75,L19&lt;=100),"75 to 100",AND(L19&gt;100,L19&lt;=150),"100 to 150",AND(L19&gt;150,L19&lt;=200),"150 to 200",AND(L19&gt;200,L19&lt;=250),"200 to 250",AND(L19&gt;250,L19&lt;=300),"250 to 300",AND(L19&gt;300,L19&lt;=400),"300 to 400",AND(L19&gt;400,L19&lt;=500),"400 to 500",L19&gt;500,"500+")</f>
        <v>50 to 75</v>
      </c>
      <c r="L19" s="9">
        <f>_xlfn.XLOOKUP($E19,'Raw Data'!$E:$E,'Raw Data'!L:L,"ERROR",0,1)</f>
        <v>50.9</v>
      </c>
      <c r="M19" s="14" t="str">
        <f t="array" ref="M19">_xlfn.IFS(AND(N19&gt;0,N19&lt;=5),"0 to 5",AND(N19&gt;5,N19&lt;=10),"5 to 10",AND(N19&gt;10,N19&lt;=15),"10 to 15",AND(N19&gt;15,N19&lt;=20),"15 to 20",AND(N19&gt;20,N19&lt;=30),"20 to 30",AND(N19&gt;30,N19&lt;=40),"30 to 40",AND(N19&gt;40,N19&lt;=50),"40 to 50",AND(N19&gt;50,N19&lt;=75),"50 to 75",AND(N19&gt;75,N19&lt;=100),"75 to 100",AND(N19&gt;100,N19&lt;=150),"100 to 150",AND(N19&gt;150,N19&lt;=200),"150 to 200",AND(N19&gt;200,N19&lt;=250),"200 to 250",AND(N19&gt;250,N19&lt;=300),"250 to 300",AND(N19&gt;300,N19&lt;=400),"300 to 400",AND(N19&gt;400,N19&lt;=500),"400 to 500",N19&gt;500,"500+")</f>
        <v>50 to 75</v>
      </c>
      <c r="N19" s="9">
        <f>_xlfn.XLOOKUP($E19,'Raw Data'!$E:$E,'Raw Data'!N:N,"ERROR",0,1)</f>
        <v>51.34</v>
      </c>
      <c r="O19" s="14" t="str">
        <f t="array" ref="O19">_xlfn.IFS(P19=0,"No Discount",AND(P19&gt;0,P19&lt;=0.02),"0% to 2%",AND(P19&gt;0.02,P19&lt;=0.04),"2% to 4%",AND(P19&gt;0.04,P19&lt;=0.06),"4% to 6%",AND(P19&gt;0.06,P19&lt;=0.08),"6% to 8%",AND(P19&gt;0.08,P19&lt;=0.1),"8% to 10%",AND(P19&gt;0.1,P19&lt;=0.15),"10% to 15%",AND(P19&gt;0.15,P19&lt;=0.2),"15% to 20%",AND(P19&gt;0.2,P19&lt;=0.25),"20% to 25%",AND(P19&gt;0.25,P19&lt;=0.3),"25% to 30%",AND(P19&gt;0.3,P19&lt;=0.4),"30% to 40%",AND(P19&gt;0.4,P19&lt;=0.5),"40% to 50%",AND(P19&gt;0.5,P19&lt;=0.75),"50% to 75%",AND(P19&gt;0.75,P19&lt;=1),"75% to 100%")</f>
        <v>0% to 2%</v>
      </c>
      <c r="P19" s="10">
        <f>_xlfn.XLOOKUP($E19,'Raw Data'!$E:$E,'Raw Data'!P:P,"ERROR",0,1)</f>
        <v>0.00857031554343601</v>
      </c>
      <c r="Q19" s="9">
        <v>250</v>
      </c>
      <c r="R19" s="9" t="s">
        <v>115</v>
      </c>
      <c r="S19" s="5" t="str">
        <f t="array" ref="S19">_xlfn.IFS(AND(T19&gt;0,T19&lt;=0.05),"0 to 0.05",AND(T19&gt;0.05,T19&lt;=0.1),"0.05 to 0.1",AND(T19&gt;0.1,T19&lt;=0.2),"0.1 to 0.2",AND(T19&gt;0.2,T19&lt;=0.3),"0.2 to 0.3",AND(T19&gt;0.3,T19&lt;=0.4),"0.3 to 0.4",AND(T19&gt;0.4,T19&lt;=0.5),"0.4 to 0.5",AND(T19&gt;0.5,T19&lt;=0.75),"0.5 to 0.75",AND(T19&gt;0.75,T19&lt;=1),"0.75 to 1",AND(T19&gt;1,T19&lt;=2),"1 to 2",AND(T19&gt;2,T19&lt;=3),"2 to 3",AND(T19&gt;3,T19&lt;=4),"3 to 4",AND(T19&gt;4,T19&lt;=5),"4 to 5",AND(T19&gt;5,T19&lt;=10),"5 to 10",T19&gt;10,"10+")</f>
        <v>0.2 to 0.3</v>
      </c>
      <c r="T19" s="10">
        <f t="shared" si="0"/>
        <v>0.203708780488781</v>
      </c>
      <c r="U19" s="15" t="str">
        <f t="array" ref="U19">_xlfn.IFS(AND(V19&gt;0,V19&lt;=0.05),"0 to 0.05",AND(V19&gt;0.05,V19&lt;=0.1),"0.05 to 0.1",AND(V19&gt;0.1,V19&lt;=0.2),"0.1 to 0.2",AND(V19&gt;0.2,V19&lt;=0.3),"0.2 to 0.3",AND(V19&gt;0.3,V19&lt;=0.4),"0.3 to 0.4",AND(V19&gt;0.4,V19&lt;=0.5),"0.4 to 0.5",AND(V19&gt;0.5,V19&lt;=0.75),"0.5 to 0.75",AND(V19&gt;0.75,V19&lt;=1),"0.75 to 1",AND(V19&gt;1,V19&lt;=2),"1 to 2",AND(V19&gt;2,V19&lt;=3),"2 to 3",AND(V19&gt;3,V19&lt;=4),"3 to 4",AND(V19&gt;4,V19&lt;=5),"4 to 5",AND(V19&gt;5,V19&lt;=10),"5 to 10",V19&gt;10,"10+")</f>
        <v>0.05 to 0.1</v>
      </c>
      <c r="V19" s="10">
        <f t="shared" si="1"/>
        <v>0.0554768246243494</v>
      </c>
      <c r="W19" s="15" t="str">
        <f t="array" ref="W19">_xlfn.IFS(AND(X19&gt;0,X19&lt;=0.05),"0 to 0.05",AND(X19&gt;0.05,X19&lt;=0.1),"0.05 to 0.1",AND(X19&gt;0.1,X19&lt;=0.2),"0.1 to 0.2",AND(X19&gt;0.2,X19&lt;=0.3),"0.2 to 0.3",AND(X19&gt;0.3,X19&lt;=0.4),"0.3 to 0.4",AND(X19&gt;0.4,X19&lt;=0.5),"0.4 to 0.5",AND(X19&gt;0.5,X19&lt;=0.75),"0.5 to 0.75",AND(X19&gt;0.75,X19&lt;=1),"0.75 to 1",AND(X19&gt;1,X19&lt;=2),"1 to 2",AND(X19&gt;2,X19&lt;=3),"2 to 3",AND(X19&gt;3,X19&lt;=4),"3 to 4",AND(X19&gt;4,X19&lt;=5),"4 to 5",AND(X19&gt;5,X19&lt;=10),"5 to 10",X19&gt;10,"10+")</f>
        <v>0.05 to 0.1</v>
      </c>
      <c r="X19" s="16">
        <f t="shared" si="2"/>
        <v>0.0550013707319709</v>
      </c>
      <c r="Y19" s="5" t="str">
        <f t="array" ref="Y19">_xlfn.IFS(AND(Z19&gt;0,Z19&lt;=1),"0 to 1",AND(Z19&gt;1,Z19&lt;=2),"1 to 2",AND(Z19&gt;2,Z19&lt;=4),"2 to 4",AND(Z19&gt;4,Z19&lt;=6),"4 to 6",AND(Z19&gt;6,Z19&lt;=8),"6 to 8",AND(Z19&gt;8,Z19&lt;=10),"8 to 10",AND(Z19&gt;10,Z19&lt;=15),"10 to 15",AND(Z19&gt;15,Z19&lt;=20),"15 to 20",AND(Z19&gt;20,Z19&lt;=25),"20 to 25",AND(Z19&gt;25,Z19&lt;=30),"25 to 30",AND(Z19&gt;30,Z19&lt;=40),"30 to 40",AND(Z19&gt;40,Z19&lt;=50),"40 to 50",Z19&gt;50,"50+")</f>
        <v>8 to 10</v>
      </c>
      <c r="Z19" s="9">
        <f t="array" ref="Z19">_xlfn.IFS(AA19="oz",_xlfn.IFS(R19="oz",Q19,R19="fl oz",Q19*1.04,R19="ml",Q19*0.0338),AA19="fl oz",_xlfn.IFS(R19="oz",Q19/1.04,R19="fl oz",Q19,R19="ml",Q19*0.0338/1.04),AA19="ml",_xlfn.IFS(R19="oz",Q19/0.0338,R19="fl oz",Q19*1.04/0.0338,R19="ml",Q19))</f>
        <v>8.45</v>
      </c>
      <c r="AA19" s="9" t="s">
        <v>96</v>
      </c>
      <c r="AB19" s="9" t="s">
        <v>65</v>
      </c>
      <c r="AC19" s="9" t="s">
        <v>61</v>
      </c>
      <c r="AD19" s="5" t="s">
        <v>121</v>
      </c>
      <c r="AE19" s="5">
        <f>VLOOKUP($E19,'Benefits Revenue'!$E$4:$BE$74,AE$1,FALSE)</f>
        <v>12751.21</v>
      </c>
      <c r="AF19" s="5">
        <f>VLOOKUP($E19,'Benefits Revenue'!$E$4:$BE$74,AF$1,FALSE)</f>
        <v>0</v>
      </c>
      <c r="AG19" s="5">
        <f>VLOOKUP($E19,'Benefits Revenue'!$E$4:$BE$74,AG$1,FALSE)</f>
        <v>12751.21</v>
      </c>
      <c r="AH19" s="5">
        <f>VLOOKUP($E19,'Benefits Revenue'!$E$4:$BE$74,AH$1,FALSE)</f>
        <v>0</v>
      </c>
      <c r="AI19" s="5">
        <f>VLOOKUP($E19,'Benefits Revenue'!$E$4:$BE$74,AI$1,FALSE)</f>
        <v>0</v>
      </c>
      <c r="AJ19" s="5">
        <f>VLOOKUP($E19,'Benefits Revenue'!$E$4:$BE$74,AJ$1,FALSE)</f>
        <v>12751.21</v>
      </c>
      <c r="AK19" s="5">
        <f>VLOOKUP($E19,'Benefits Revenue'!$E$4:$BE$74,AK$1,FALSE)</f>
        <v>0</v>
      </c>
      <c r="AL19" s="5">
        <f>VLOOKUP($E19,'Benefits Revenue'!$E$4:$BE$74,AL$1,FALSE)</f>
        <v>12751.21</v>
      </c>
      <c r="AM19" s="5">
        <f>VLOOKUP($E19,'Benefits Revenue'!$E$4:$BE$74,AM$1,FALSE)</f>
        <v>0</v>
      </c>
      <c r="AN19" s="5" t="s">
        <v>122</v>
      </c>
      <c r="AO19" s="5">
        <f>VLOOKUP($E19,'Claims Revenue'!$E$4:$BD$74,AO$1,FALSE)</f>
        <v>12751.21</v>
      </c>
      <c r="AP19" s="5">
        <f>VLOOKUP($E19,'Claims Revenue'!$E$4:$BD$74,AP$1,FALSE)</f>
        <v>0</v>
      </c>
      <c r="AQ19" s="5">
        <f>VLOOKUP($E19,'Claims Revenue'!$E$4:$BD$74,AQ$1,FALSE)</f>
        <v>12751.21</v>
      </c>
      <c r="AR19" s="5">
        <f>VLOOKUP($E19,'Claims Revenue'!$E$4:$BD$74,AR$1,FALSE)</f>
        <v>0</v>
      </c>
      <c r="AS19" s="5">
        <f>VLOOKUP($E19,'Claims Revenue'!$E$4:$BD$74,AS$1,FALSE)</f>
        <v>12751.21</v>
      </c>
      <c r="AT19" s="5">
        <f>VLOOKUP($E19,'Claims Revenue'!$E$4:$BD$74,AT$1,FALSE)</f>
        <v>0</v>
      </c>
      <c r="AU19" s="5">
        <f>VLOOKUP($E19,'Claims Revenue'!$E$4:$BD$74,AU$1,FALSE)</f>
        <v>0</v>
      </c>
      <c r="AV19" s="5">
        <f>VLOOKUP($E19,'Claims Revenue'!$E$4:$BD$74,AV$1,FALSE)</f>
        <v>0</v>
      </c>
      <c r="AW19" s="5">
        <f>VLOOKUP($E19,'Claims Revenue'!$E$4:$BD$74,AW$1,FALSE)</f>
        <v>12751.21</v>
      </c>
      <c r="AX19" s="5" t="s">
        <v>123</v>
      </c>
      <c r="AY19" s="5">
        <f>VLOOKUP($E19,'Ingredients Revenue'!$E$4:$BY$74,AY$1,FALSE)</f>
        <v>0</v>
      </c>
      <c r="AZ19" s="5">
        <f>VLOOKUP($E19,'Ingredients Revenue'!$E$4:$BY$74,AZ$1,FALSE)</f>
        <v>0</v>
      </c>
      <c r="BA19" s="5">
        <f>VLOOKUP($E19,'Ingredients Revenue'!$E$4:$BY$74,BA$1,FALSE)</f>
        <v>0</v>
      </c>
      <c r="BB19" s="5">
        <f>VLOOKUP($E19,'Ingredients Revenue'!$E$4:$BY$74,BB$1,FALSE)</f>
        <v>0</v>
      </c>
      <c r="BC19" s="5">
        <f>VLOOKUP($E19,'Ingredients Revenue'!$E$4:$BY$74,BC$1,FALSE)</f>
        <v>0</v>
      </c>
      <c r="BD19" s="5">
        <f>VLOOKUP($E19,'Ingredients Revenue'!$E$4:$BY$74,BD$1,FALSE)</f>
        <v>0</v>
      </c>
      <c r="BE19" s="5">
        <f>VLOOKUP($E19,'Ingredients Revenue'!$E$4:$BY$74,BE$1,FALSE)</f>
        <v>0</v>
      </c>
      <c r="BF19" s="5">
        <f>VLOOKUP($E19,'Ingredients Revenue'!$E$4:$BY$74,BF$1,FALSE)</f>
        <v>0</v>
      </c>
      <c r="BG19" s="5">
        <f>VLOOKUP($E19,'Ingredients Revenue'!$E$4:$BY$74,BG$1,FALSE)</f>
        <v>0</v>
      </c>
    </row>
    <row r="20" spans="1:59">
      <c r="A20" s="5" t="str">
        <f>_xlfn.XLOOKUP($E20,'Raw Data'!$E:$E,'Raw Data'!A:A,"ERROR",0,1)</f>
        <v>AE</v>
      </c>
      <c r="B20" s="5" t="str">
        <f>_xlfn.XLOOKUP($E20,'Raw Data'!$E:$E,'Raw Data'!B:B,"ERROR",0,1)</f>
        <v>Hair Mousses</v>
      </c>
      <c r="C20" s="5" t="str">
        <f>_xlfn.XLOOKUP($E20,'Raw Data'!$E:$E,'Raw Data'!C:C,"ERROR",0,1)</f>
        <v>pilot</v>
      </c>
      <c r="D20" s="5" t="str">
        <f>_xlfn.XLOOKUP($E20,'Raw Data'!$E:$E,'Raw Data'!D:D,"ERROR",0,1)</f>
        <v>www.amazon.ae/dp/B0BCZBNKNY</v>
      </c>
      <c r="E20" s="5" t="s">
        <v>124</v>
      </c>
      <c r="F20" s="9" t="str">
        <f>_xlfn.XLOOKUP($E20,'Raw Data'!$E:$E,'Raw Data'!F:F,"ERROR",0,1)</f>
        <v>HD Life Mousse Volume &amp; Shine 300 ml Creamy mousse, Vegan formula, Extra shine, Volume, Frizz control Mousse - Made in Italy HD Life Mousse Volume &amp; Shine 300 ml Creamy mousse, Vegan formula, Extra shine, Volume, Frizz control Mousse - Made in Italy</v>
      </c>
      <c r="G20" s="10">
        <f>_xlfn.XLOOKUP($E20,'Raw Data'!$E:$E,'Raw Data'!G:G,"ERROR",0,1)</f>
        <v>237</v>
      </c>
      <c r="H20" s="9">
        <f>_xlfn.XLOOKUP($E20,'Raw Data'!$E:$E,'Raw Data'!H:H,"ERROR",0,1)</f>
        <v>12173.82</v>
      </c>
      <c r="I20" s="9">
        <f>_xlfn.XLOOKUP($E20,'Raw Data'!$E:$E,'Raw Data'!I:I,"ERROR",0,1)</f>
        <v>0.0162985671749073</v>
      </c>
      <c r="J20" s="9" t="str">
        <f>_xlfn.XLOOKUP($E20,'Raw Data'!$E:$E,'Raw Data'!J:J,"ERROR",0,1)</f>
        <v>Yes</v>
      </c>
      <c r="K20" s="14" t="str">
        <f t="array" ref="K20">_xlfn.IFS(AND(L20&gt;0,L20&lt;=5),"0 to 5",AND(L20&gt;5,L20&lt;=10),"5 to 10",AND(L20&gt;10,L20&lt;=15),"10 to 15",AND(L20&gt;15,L20&lt;=20),"15 to 20",AND(L20&gt;20,L20&lt;=30),"20 to 30",AND(L20&gt;30,L20&lt;=40),"30 to 40",AND(L20&gt;40,L20&lt;=50),"40 to 50",AND(L20&gt;50,L20&lt;=75),"50 to 75",AND(L20&gt;75,L20&lt;=100),"75 to 100",AND(L20&gt;100,L20&lt;=150),"100 to 150",AND(L20&gt;150,L20&lt;=200),"150 to 200",AND(L20&gt;200,L20&lt;=250),"200 to 250",AND(L20&gt;250,L20&lt;=300),"250 to 300",AND(L20&gt;300,L20&lt;=400),"300 to 400",AND(L20&gt;400,L20&lt;=500),"400 to 500",L20&gt;500,"500+")</f>
        <v>50 to 75</v>
      </c>
      <c r="L20" s="9">
        <f>_xlfn.XLOOKUP($E20,'Raw Data'!$E:$E,'Raw Data'!L:L,"ERROR",0,1)</f>
        <v>50.48</v>
      </c>
      <c r="M20" s="14" t="str">
        <f t="array" ref="M20">_xlfn.IFS(AND(N20&gt;0,N20&lt;=5),"0 to 5",AND(N20&gt;5,N20&lt;=10),"5 to 10",AND(N20&gt;10,N20&lt;=15),"10 to 15",AND(N20&gt;15,N20&lt;=20),"15 to 20",AND(N20&gt;20,N20&lt;=30),"20 to 30",AND(N20&gt;30,N20&lt;=40),"30 to 40",AND(N20&gt;40,N20&lt;=50),"40 to 50",AND(N20&gt;50,N20&lt;=75),"50 to 75",AND(N20&gt;75,N20&lt;=100),"75 to 100",AND(N20&gt;100,N20&lt;=150),"100 to 150",AND(N20&gt;150,N20&lt;=200),"150 to 200",AND(N20&gt;200,N20&lt;=250),"200 to 250",AND(N20&gt;250,N20&lt;=300),"250 to 300",AND(N20&gt;300,N20&lt;=400),"300 to 400",AND(N20&gt;400,N20&lt;=500),"400 to 500",N20&gt;500,"500+")</f>
        <v>50 to 75</v>
      </c>
      <c r="N20" s="9">
        <f>_xlfn.XLOOKUP($E20,'Raw Data'!$E:$E,'Raw Data'!N:N,"ERROR",0,1)</f>
        <v>53.43</v>
      </c>
      <c r="O20" s="14" t="str">
        <f t="array" ref="O20">_xlfn.IFS(P20=0,"No Discount",AND(P20&gt;0,P20&lt;=0.02),"0% to 2%",AND(P20&gt;0.02,P20&lt;=0.04),"2% to 4%",AND(P20&gt;0.04,P20&lt;=0.06),"4% to 6%",AND(P20&gt;0.06,P20&lt;=0.08),"6% to 8%",AND(P20&gt;0.08,P20&lt;=0.1),"8% to 10%",AND(P20&gt;0.1,P20&lt;=0.15),"10% to 15%",AND(P20&gt;0.15,P20&lt;=0.2),"15% to 20%",AND(P20&gt;0.2,P20&lt;=0.25),"20% to 25%",AND(P20&gt;0.25,P20&lt;=0.3),"25% to 30%",AND(P20&gt;0.3,P20&lt;=0.4),"30% to 40%",AND(P20&gt;0.4,P20&lt;=0.5),"40% to 50%",AND(P20&gt;0.5,P20&lt;=0.75),"50% to 75%",AND(P20&gt;0.75,P20&lt;=1),"75% to 100%")</f>
        <v>4% to 6%</v>
      </c>
      <c r="P20" s="10">
        <f>_xlfn.XLOOKUP($E20,'Raw Data'!$E:$E,'Raw Data'!P:P,"ERROR",0,1)</f>
        <v>0.0552124274752013</v>
      </c>
      <c r="Q20" s="9">
        <f>_xlfn.XLOOKUP($E20,'Raw Data'!$E:$E,'Raw Data'!Q:Q,"ERROR",0,1)</f>
        <v>300</v>
      </c>
      <c r="R20" s="9" t="str">
        <f>_xlfn.XLOOKUP($E20,'Raw Data'!$E:$E,'Raw Data'!R:R,"ERROR",0,1)</f>
        <v>ml</v>
      </c>
      <c r="S20" s="5" t="str">
        <f t="array" ref="S20">_xlfn.IFS(AND(T20&gt;0,T20&lt;=0.05),"0 to 0.05",AND(T20&gt;0.05,T20&lt;=0.1),"0.05 to 0.1",AND(T20&gt;0.1,T20&lt;=0.2),"0.1 to 0.2",AND(T20&gt;0.2,T20&lt;=0.3),"0.2 to 0.3",AND(T20&gt;0.3,T20&lt;=0.4),"0.3 to 0.4",AND(T20&gt;0.4,T20&lt;=0.5),"0.4 to 0.5",AND(T20&gt;0.5,T20&lt;=0.75),"0.5 to 0.75",AND(T20&gt;0.75,T20&lt;=1),"0.75 to 1",AND(T20&gt;1,T20&lt;=2),"1 to 2",AND(T20&gt;2,T20&lt;=3),"2 to 3",AND(T20&gt;3,T20&lt;=4),"3 to 4",AND(T20&gt;4,T20&lt;=5),"4 to 5",AND(T20&gt;5,T20&lt;=10),"5 to 10",T20&gt;10,"10+")</f>
        <v>0.1 to 0.2</v>
      </c>
      <c r="T20" s="10">
        <f t="shared" si="0"/>
        <v>0.168356569074552</v>
      </c>
      <c r="U20" s="15" t="str">
        <f t="array" ref="U20">_xlfn.IFS(AND(V20&gt;0,V20&lt;=0.05),"0 to 0.05",AND(V20&gt;0.05,V20&lt;=0.1),"0.05 to 0.1",AND(V20&gt;0.1,V20&lt;=0.2),"0.1 to 0.2",AND(V20&gt;0.2,V20&lt;=0.3),"0.2 to 0.3",AND(V20&gt;0.3,V20&lt;=0.4),"0.3 to 0.4",AND(V20&gt;0.4,V20&lt;=0.5),"0.4 to 0.5",AND(V20&gt;0.5,V20&lt;=0.75),"0.5 to 0.75",AND(V20&gt;0.75,V20&lt;=1),"0.75 to 1",AND(V20&gt;1,V20&lt;=2),"1 to 2",AND(V20&gt;2,V20&lt;=3),"2 to 3",AND(V20&gt;3,V20&lt;=4),"3 to 4",AND(V20&gt;4,V20&lt;=5),"4 to 5",AND(V20&gt;5,V20&lt;=10),"5 to 10",V20&gt;10,"10+")</f>
        <v>0 to 0.05</v>
      </c>
      <c r="V20" s="10">
        <f t="shared" si="1"/>
        <v>0.0481126921776229</v>
      </c>
      <c r="W20" s="15" t="str">
        <f t="array" ref="W20">_xlfn.IFS(AND(X20&gt;0,X20&lt;=0.05),"0 to 0.05",AND(X20&gt;0.05,X20&lt;=0.1),"0.05 to 0.1",AND(X20&gt;0.1,X20&lt;=0.2),"0.1 to 0.2",AND(X20&gt;0.2,X20&lt;=0.3),"0.2 to 0.3",AND(X20&gt;0.3,X20&lt;=0.4),"0.3 to 0.4",AND(X20&gt;0.4,X20&lt;=0.5),"0.4 to 0.5",AND(X20&gt;0.5,X20&lt;=0.75),"0.5 to 0.75",AND(X20&gt;0.75,X20&lt;=1),"0.75 to 1",AND(X20&gt;1,X20&lt;=2),"1 to 2",AND(X20&gt;2,X20&lt;=3),"2 to 3",AND(X20&gt;3,X20&lt;=4),"3 to 4",AND(X20&gt;4,X20&lt;=5),"4 to 5",AND(X20&gt;5,X20&lt;=10),"5 to 10",X20&gt;10,"10+")</f>
        <v>0 to 0.05</v>
      </c>
      <c r="X20" s="16">
        <f t="shared" si="2"/>
        <v>0.0454562736501292</v>
      </c>
      <c r="Y20" s="5" t="str">
        <f t="array" ref="Y20">_xlfn.IFS(AND(Z20&gt;0,Z20&lt;=1),"0 to 1",AND(Z20&gt;1,Z20&lt;=2),"1 to 2",AND(Z20&gt;2,Z20&lt;=4),"2 to 4",AND(Z20&gt;4,Z20&lt;=6),"4 to 6",AND(Z20&gt;6,Z20&lt;=8),"6 to 8",AND(Z20&gt;8,Z20&lt;=10),"8 to 10",AND(Z20&gt;10,Z20&lt;=15),"10 to 15",AND(Z20&gt;15,Z20&lt;=20),"15 to 20",AND(Z20&gt;20,Z20&lt;=25),"20 to 25",AND(Z20&gt;25,Z20&lt;=30),"25 to 30",AND(Z20&gt;30,Z20&lt;=40),"30 to 40",AND(Z20&gt;40,Z20&lt;=50),"40 to 50",Z20&gt;50,"50+")</f>
        <v>10 to 15</v>
      </c>
      <c r="Z20" s="9">
        <f t="array" ref="Z20">_xlfn.IFS(AA20="oz",_xlfn.IFS(R20="oz",Q20,R20="fl oz",Q20*1.04,R20="ml",Q20*0.0338),AA20="fl oz",_xlfn.IFS(R20="oz",Q20/1.04,R20="fl oz",Q20,R20="ml",Q20*0.0338/1.04),AA20="ml",_xlfn.IFS(R20="oz",Q20/0.0338,R20="fl oz",Q20*1.04/0.0338,R20="ml",Q20))</f>
        <v>10.14</v>
      </c>
      <c r="AA20" s="9" t="str">
        <f>_xlfn.XLOOKUP($E20,'Raw Data'!$E:$E,'Raw Data'!AA:AA,"ERROR",0,1)</f>
        <v>oz</v>
      </c>
      <c r="AB20" s="9" t="s">
        <v>60</v>
      </c>
      <c r="AC20" s="9" t="s">
        <v>61</v>
      </c>
      <c r="AD20" s="5" t="s">
        <v>125</v>
      </c>
      <c r="AE20" s="5">
        <f>VLOOKUP($E20,'Benefits Revenue'!$E$4:$BE$74,AE$1,FALSE)</f>
        <v>12173.82</v>
      </c>
      <c r="AF20" s="5">
        <f>VLOOKUP($E20,'Benefits Revenue'!$E$4:$BE$74,AF$1,FALSE)</f>
        <v>12173.82</v>
      </c>
      <c r="AG20" s="5">
        <f>VLOOKUP($E20,'Benefits Revenue'!$E$4:$BE$74,AG$1,FALSE)</f>
        <v>12173.82</v>
      </c>
      <c r="AH20" s="5">
        <f>VLOOKUP($E20,'Benefits Revenue'!$E$4:$BE$74,AH$1,FALSE)</f>
        <v>0</v>
      </c>
      <c r="AI20" s="5">
        <f>VLOOKUP($E20,'Benefits Revenue'!$E$4:$BE$74,AI$1,FALSE)</f>
        <v>0</v>
      </c>
      <c r="AJ20" s="5">
        <f>VLOOKUP($E20,'Benefits Revenue'!$E$4:$BE$74,AJ$1,FALSE)</f>
        <v>0</v>
      </c>
      <c r="AK20" s="5">
        <f>VLOOKUP($E20,'Benefits Revenue'!$E$4:$BE$74,AK$1,FALSE)</f>
        <v>0</v>
      </c>
      <c r="AL20" s="5">
        <f>VLOOKUP($E20,'Benefits Revenue'!$E$4:$BE$74,AL$1,FALSE)</f>
        <v>0</v>
      </c>
      <c r="AM20" s="5">
        <f>VLOOKUP($E20,'Benefits Revenue'!$E$4:$BE$74,AM$1,FALSE)</f>
        <v>0</v>
      </c>
      <c r="AN20" s="5" t="s">
        <v>126</v>
      </c>
      <c r="AO20" s="5">
        <f>VLOOKUP($E20,'Claims Revenue'!$E$4:$BD$74,AO$1,FALSE)</f>
        <v>0</v>
      </c>
      <c r="AP20" s="5">
        <f>VLOOKUP($E20,'Claims Revenue'!$E$4:$BD$74,AP$1,FALSE)</f>
        <v>0</v>
      </c>
      <c r="AQ20" s="5">
        <f>VLOOKUP($E20,'Claims Revenue'!$E$4:$BD$74,AQ$1,FALSE)</f>
        <v>0</v>
      </c>
      <c r="AR20" s="5">
        <f>VLOOKUP($E20,'Claims Revenue'!$E$4:$BD$74,AR$1,FALSE)</f>
        <v>0</v>
      </c>
      <c r="AS20" s="5">
        <f>VLOOKUP($E20,'Claims Revenue'!$E$4:$BD$74,AS$1,FALSE)</f>
        <v>12173.82</v>
      </c>
      <c r="AT20" s="5">
        <f>VLOOKUP($E20,'Claims Revenue'!$E$4:$BD$74,AT$1,FALSE)</f>
        <v>0</v>
      </c>
      <c r="AU20" s="5">
        <f>VLOOKUP($E20,'Claims Revenue'!$E$4:$BD$74,AU$1,FALSE)</f>
        <v>0</v>
      </c>
      <c r="AV20" s="5">
        <f>VLOOKUP($E20,'Claims Revenue'!$E$4:$BD$74,AV$1,FALSE)</f>
        <v>0</v>
      </c>
      <c r="AW20" s="5">
        <f>VLOOKUP($E20,'Claims Revenue'!$E$4:$BD$74,AW$1,FALSE)</f>
        <v>0</v>
      </c>
      <c r="AX20" s="5" t="s">
        <v>127</v>
      </c>
      <c r="AY20" s="5">
        <f>VLOOKUP($E20,'Ingredients Revenue'!$E$4:$BY$74,AY$1,FALSE)</f>
        <v>0</v>
      </c>
      <c r="AZ20" s="5">
        <f>VLOOKUP($E20,'Ingredients Revenue'!$E$4:$BY$74,AZ$1,FALSE)</f>
        <v>0</v>
      </c>
      <c r="BA20" s="5">
        <f>VLOOKUP($E20,'Ingredients Revenue'!$E$4:$BY$74,BA$1,FALSE)</f>
        <v>0</v>
      </c>
      <c r="BB20" s="5">
        <f>VLOOKUP($E20,'Ingredients Revenue'!$E$4:$BY$74,BB$1,FALSE)</f>
        <v>0</v>
      </c>
      <c r="BC20" s="5">
        <f>VLOOKUP($E20,'Ingredients Revenue'!$E$4:$BY$74,BC$1,FALSE)</f>
        <v>0</v>
      </c>
      <c r="BD20" s="5">
        <f>VLOOKUP($E20,'Ingredients Revenue'!$E$4:$BY$74,BD$1,FALSE)</f>
        <v>0</v>
      </c>
      <c r="BE20" s="5">
        <f>VLOOKUP($E20,'Ingredients Revenue'!$E$4:$BY$74,BE$1,FALSE)</f>
        <v>0</v>
      </c>
      <c r="BF20" s="5">
        <f>VLOOKUP($E20,'Ingredients Revenue'!$E$4:$BY$74,BF$1,FALSE)</f>
        <v>0</v>
      </c>
      <c r="BG20" s="5">
        <f>VLOOKUP($E20,'Ingredients Revenue'!$E$4:$BY$74,BG$1,FALSE)</f>
        <v>0</v>
      </c>
    </row>
    <row r="21" spans="1:59">
      <c r="A21" s="5" t="str">
        <f>_xlfn.XLOOKUP($E21,'Raw Data'!$E:$E,'Raw Data'!A:A,"ERROR",0,1)</f>
        <v>AE</v>
      </c>
      <c r="B21" s="5" t="str">
        <f>_xlfn.XLOOKUP($E21,'Raw Data'!$E:$E,'Raw Data'!B:B,"ERROR",0,1)</f>
        <v>Hair Mousses</v>
      </c>
      <c r="C21" s="5" t="str">
        <f>_xlfn.XLOOKUP($E21,'Raw Data'!$E:$E,'Raw Data'!C:C,"ERROR",0,1)</f>
        <v>others</v>
      </c>
      <c r="D21" s="5" t="str">
        <f>_xlfn.XLOOKUP($E21,'Raw Data'!$E:$E,'Raw Data'!D:D,"ERROR",0,1)</f>
        <v>www.amazon.ae/dp/B000TG63EW</v>
      </c>
      <c r="E21" s="5" t="s">
        <v>128</v>
      </c>
      <c r="F21" s="9" t="str">
        <f>_xlfn.XLOOKUP($E21,'Raw Data'!$E:$E,'Raw Data'!F:F,"ERROR",0,1)</f>
        <v>Coconut Oil and Shea Wrap Me Foaming Curl Mousse by Lotta Body, Creates Soft Wraps, Hair Mousse for Curly Hair, Defines Curls, Anti Frizz, 7 Fl Oz Coconut Oil and Shea Wrap Me Foaming Curl Mousse by Lotta Body, Creates Soft Wraps, Hair Mousse for Curly Hair, Defines Curls, Anti Frizz, 7 Fl Oz</v>
      </c>
      <c r="G21" s="10">
        <f>_xlfn.XLOOKUP($E21,'Raw Data'!$E:$E,'Raw Data'!G:G,"ERROR",0,1)</f>
        <v>322</v>
      </c>
      <c r="H21" s="9">
        <f>_xlfn.XLOOKUP($E21,'Raw Data'!$E:$E,'Raw Data'!H:H,"ERROR",0,1)</f>
        <v>11182.36</v>
      </c>
      <c r="I21" s="9">
        <f>_xlfn.XLOOKUP($E21,'Raw Data'!$E:$E,'Raw Data'!I:I,"ERROR",0,1)</f>
        <v>0.0149711795996652</v>
      </c>
      <c r="J21" s="9" t="str">
        <f>_xlfn.XLOOKUP($E21,'Raw Data'!$E:$E,'Raw Data'!J:J,"ERROR",0,1)</f>
        <v>Yes</v>
      </c>
      <c r="K21" s="14" t="str">
        <f t="array" ref="K21">_xlfn.IFS(AND(L21&gt;0,L21&lt;=5),"0 to 5",AND(L21&gt;5,L21&lt;=10),"5 to 10",AND(L21&gt;10,L21&lt;=15),"10 to 15",AND(L21&gt;15,L21&lt;=20),"15 to 20",AND(L21&gt;20,L21&lt;=30),"20 to 30",AND(L21&gt;30,L21&lt;=40),"30 to 40",AND(L21&gt;40,L21&lt;=50),"40 to 50",AND(L21&gt;50,L21&lt;=75),"50 to 75",AND(L21&gt;75,L21&lt;=100),"75 to 100",AND(L21&gt;100,L21&lt;=150),"100 to 150",AND(L21&gt;150,L21&lt;=200),"150 to 200",AND(L21&gt;200,L21&lt;=250),"200 to 250",AND(L21&gt;250,L21&lt;=300),"250 to 300",AND(L21&gt;300,L21&lt;=400),"300 to 400",AND(L21&gt;400,L21&lt;=500),"400 to 500",L21&gt;500,"500+")</f>
        <v>30 to 40</v>
      </c>
      <c r="L21" s="9">
        <f>_xlfn.XLOOKUP($E21,'Raw Data'!$E:$E,'Raw Data'!L:L,"ERROR",0,1)</f>
        <v>35.34</v>
      </c>
      <c r="M21" s="14" t="str">
        <f t="array" ref="M21">_xlfn.IFS(AND(N21&gt;0,N21&lt;=5),"0 to 5",AND(N21&gt;5,N21&lt;=10),"5 to 10",AND(N21&gt;10,N21&lt;=15),"10 to 15",AND(N21&gt;15,N21&lt;=20),"15 to 20",AND(N21&gt;20,N21&lt;=30),"20 to 30",AND(N21&gt;30,N21&lt;=40),"30 to 40",AND(N21&gt;40,N21&lt;=50),"40 to 50",AND(N21&gt;50,N21&lt;=75),"50 to 75",AND(N21&gt;75,N21&lt;=100),"75 to 100",AND(N21&gt;100,N21&lt;=150),"100 to 150",AND(N21&gt;150,N21&lt;=200),"150 to 200",AND(N21&gt;200,N21&lt;=250),"200 to 250",AND(N21&gt;250,N21&lt;=300),"250 to 300",AND(N21&gt;300,N21&lt;=400),"300 to 400",AND(N21&gt;400,N21&lt;=500),"400 to 500",N21&gt;500,"500+")</f>
        <v>30 to 40</v>
      </c>
      <c r="N21" s="9">
        <f>_xlfn.XLOOKUP($E21,'Raw Data'!$E:$E,'Raw Data'!N:N,"ERROR",0,1)</f>
        <v>37.58</v>
      </c>
      <c r="O21" s="14" t="str">
        <f t="array" ref="O21">_xlfn.IFS(P21=0,"No Discount",AND(P21&gt;0,P21&lt;=0.02),"0% to 2%",AND(P21&gt;0.02,P21&lt;=0.04),"2% to 4%",AND(P21&gt;0.04,P21&lt;=0.06),"4% to 6%",AND(P21&gt;0.06,P21&lt;=0.08),"6% to 8%",AND(P21&gt;0.08,P21&lt;=0.1),"8% to 10%",AND(P21&gt;0.1,P21&lt;=0.15),"10% to 15%",AND(P21&gt;0.15,P21&lt;=0.2),"15% to 20%",AND(P21&gt;0.2,P21&lt;=0.25),"20% to 25%",AND(P21&gt;0.25,P21&lt;=0.3),"25% to 30%",AND(P21&gt;0.3,P21&lt;=0.4),"30% to 40%",AND(P21&gt;0.4,P21&lt;=0.5),"40% to 50%",AND(P21&gt;0.5,P21&lt;=0.75),"50% to 75%",AND(P21&gt;0.75,P21&lt;=1),"75% to 100%")</f>
        <v>4% to 6%</v>
      </c>
      <c r="P21" s="10">
        <f>_xlfn.XLOOKUP($E21,'Raw Data'!$E:$E,'Raw Data'!P:P,"ERROR",0,1)</f>
        <v>0.0596061734965406</v>
      </c>
      <c r="Q21" s="9">
        <f>_xlfn.XLOOKUP($E21,'Raw Data'!$E:$E,'Raw Data'!Q:Q,"ERROR",0,1)</f>
        <v>7</v>
      </c>
      <c r="R21" s="9" t="str">
        <f>_xlfn.XLOOKUP($E21,'Raw Data'!$E:$E,'Raw Data'!R:R,"ERROR",0,1)</f>
        <v>fl oz</v>
      </c>
      <c r="S21" s="5" t="str">
        <f t="array" ref="S21">_xlfn.IFS(AND(T21&gt;0,T21&lt;=0.05),"0 to 0.05",AND(T21&gt;0.05,T21&lt;=0.1),"0.05 to 0.1",AND(T21&gt;0.1,T21&lt;=0.2),"0.1 to 0.2",AND(T21&gt;0.2,T21&lt;=0.3),"0.2 to 0.3",AND(T21&gt;0.3,T21&lt;=0.4),"0.3 to 0.4",AND(T21&gt;0.4,T21&lt;=0.5),"0.4 to 0.5",AND(T21&gt;0.5,T21&lt;=0.75),"0.5 to 0.75",AND(T21&gt;0.75,T21&lt;=1),"0.75 to 1",AND(T21&gt;1,T21&lt;=2),"1 to 2",AND(T21&gt;2,T21&lt;=3),"2 to 3",AND(T21&gt;3,T21&lt;=4),"3 to 4",AND(T21&gt;4,T21&lt;=5),"4 to 5",AND(T21&gt;5,T21&lt;=10),"5 to 10",T21&gt;10,"10+")</f>
        <v>0.1 to 0.2</v>
      </c>
      <c r="T21" s="10">
        <f t="shared" si="0"/>
        <v>0.164166236198702</v>
      </c>
      <c r="U21" s="15" t="str">
        <f t="array" ref="U21">_xlfn.IFS(AND(V21&gt;0,V21&lt;=0.05),"0 to 0.05",AND(V21&gt;0.05,V21&lt;=0.1),"0.05 to 0.1",AND(V21&gt;0.1,V21&lt;=0.2),"0.1 to 0.2",AND(V21&gt;0.2,V21&lt;=0.3),"0.2 to 0.3",AND(V21&gt;0.3,V21&lt;=0.4),"0.3 to 0.4",AND(V21&gt;0.4,V21&lt;=0.5),"0.4 to 0.5",AND(V21&gt;0.5,V21&lt;=0.75),"0.5 to 0.75",AND(V21&gt;0.75,V21&lt;=1),"0.75 to 1",AND(V21&gt;1,V21&lt;=2),"1 to 2",AND(V21&gt;2,V21&lt;=3),"2 to 3",AND(V21&gt;3,V21&lt;=4),"3 to 4",AND(V21&gt;4,V21&lt;=5),"4 to 5",AND(V21&gt;5,V21&lt;=10),"5 to 10",V21&gt;10,"10+")</f>
        <v>0 to 0.05</v>
      </c>
      <c r="V21" s="10">
        <f t="shared" si="1"/>
        <v>0.0471343840467953</v>
      </c>
      <c r="W21" s="15" t="str">
        <f t="array" ref="W21">_xlfn.IFS(AND(X21&gt;0,X21&lt;=0.05),"0 to 0.05",AND(X21&gt;0.05,X21&lt;=0.1),"0.05 to 0.1",AND(X21&gt;0.1,X21&lt;=0.2),"0.1 to 0.2",AND(X21&gt;0.2,X21&lt;=0.3),"0.2 to 0.3",AND(X21&gt;0.3,X21&lt;=0.4),"0.3 to 0.4",AND(X21&gt;0.4,X21&lt;=0.5),"0.4 to 0.5",AND(X21&gt;0.5,X21&lt;=0.75),"0.5 to 0.75",AND(X21&gt;0.75,X21&lt;=1),"0.75 to 1",AND(X21&gt;1,X21&lt;=2),"1 to 2",AND(X21&gt;2,X21&lt;=3),"2 to 3",AND(X21&gt;3,X21&lt;=4),"3 to 4",AND(X21&gt;4,X21&lt;=5),"4 to 5",AND(X21&gt;5,X21&lt;=10),"5 to 10",X21&gt;10,"10+")</f>
        <v>0 to 0.05</v>
      </c>
      <c r="X21" s="16">
        <f t="shared" si="2"/>
        <v>0.0443248837736494</v>
      </c>
      <c r="Y21" s="5" t="str">
        <f t="array" ref="Y21">_xlfn.IFS(AND(Z21&gt;0,Z21&lt;=1),"0 to 1",AND(Z21&gt;1,Z21&lt;=2),"1 to 2",AND(Z21&gt;2,Z21&lt;=4),"2 to 4",AND(Z21&gt;4,Z21&lt;=6),"4 to 6",AND(Z21&gt;6,Z21&lt;=8),"6 to 8",AND(Z21&gt;8,Z21&lt;=10),"8 to 10",AND(Z21&gt;10,Z21&lt;=15),"10 to 15",AND(Z21&gt;15,Z21&lt;=20),"15 to 20",AND(Z21&gt;20,Z21&lt;=25),"20 to 25",AND(Z21&gt;25,Z21&lt;=30),"25 to 30",AND(Z21&gt;30,Z21&lt;=40),"30 to 40",AND(Z21&gt;40,Z21&lt;=50),"40 to 50",Z21&gt;50,"50+")</f>
        <v>6 to 8</v>
      </c>
      <c r="Z21" s="9">
        <f t="array" ref="Z21">_xlfn.IFS(AA21="oz",_xlfn.IFS(R21="oz",Q21,R21="fl oz",Q21*1.04,R21="ml",Q21*0.0338),AA21="fl oz",_xlfn.IFS(R21="oz",Q21/1.04,R21="fl oz",Q21,R21="ml",Q21*0.0338/1.04),AA21="ml",_xlfn.IFS(R21="oz",Q21/0.0338,R21="fl oz",Q21*1.04/0.0338,R21="ml",Q21))</f>
        <v>7.28</v>
      </c>
      <c r="AA21" s="9" t="str">
        <f>_xlfn.XLOOKUP($E21,'Raw Data'!$E:$E,'Raw Data'!AA:AA,"ERROR",0,1)</f>
        <v>oz</v>
      </c>
      <c r="AB21" s="9" t="s">
        <v>65</v>
      </c>
      <c r="AC21" s="9" t="s">
        <v>61</v>
      </c>
      <c r="AD21" s="5" t="s">
        <v>129</v>
      </c>
      <c r="AE21" s="5">
        <f>VLOOKUP($E21,'Benefits Revenue'!$E$4:$BE$74,AE$1,FALSE)</f>
        <v>11182.36</v>
      </c>
      <c r="AF21" s="5">
        <f>VLOOKUP($E21,'Benefits Revenue'!$E$4:$BE$74,AF$1,FALSE)</f>
        <v>0</v>
      </c>
      <c r="AG21" s="5">
        <f>VLOOKUP($E21,'Benefits Revenue'!$E$4:$BE$74,AG$1,FALSE)</f>
        <v>0</v>
      </c>
      <c r="AH21" s="5">
        <f>VLOOKUP($E21,'Benefits Revenue'!$E$4:$BE$74,AH$1,FALSE)</f>
        <v>11182.36</v>
      </c>
      <c r="AI21" s="5">
        <f>VLOOKUP($E21,'Benefits Revenue'!$E$4:$BE$74,AI$1,FALSE)</f>
        <v>0</v>
      </c>
      <c r="AJ21" s="5">
        <f>VLOOKUP($E21,'Benefits Revenue'!$E$4:$BE$74,AJ$1,FALSE)</f>
        <v>11182.36</v>
      </c>
      <c r="AK21" s="5">
        <f>VLOOKUP($E21,'Benefits Revenue'!$E$4:$BE$74,AK$1,FALSE)</f>
        <v>0</v>
      </c>
      <c r="AL21" s="5">
        <f>VLOOKUP($E21,'Benefits Revenue'!$E$4:$BE$74,AL$1,FALSE)</f>
        <v>0</v>
      </c>
      <c r="AM21" s="5">
        <f>VLOOKUP($E21,'Benefits Revenue'!$E$4:$BE$74,AM$1,FALSE)</f>
        <v>0</v>
      </c>
      <c r="AN21" s="5" t="s">
        <v>43</v>
      </c>
      <c r="AO21" s="5">
        <f>VLOOKUP($E21,'Claims Revenue'!$E$4:$BD$74,AO$1,FALSE)</f>
        <v>0</v>
      </c>
      <c r="AP21" s="5">
        <f>VLOOKUP($E21,'Claims Revenue'!$E$4:$BD$74,AP$1,FALSE)</f>
        <v>0</v>
      </c>
      <c r="AQ21" s="5">
        <f>VLOOKUP($E21,'Claims Revenue'!$E$4:$BD$74,AQ$1,FALSE)</f>
        <v>0</v>
      </c>
      <c r="AR21" s="5">
        <f>VLOOKUP($E21,'Claims Revenue'!$E$4:$BD$74,AR$1,FALSE)</f>
        <v>11182.36</v>
      </c>
      <c r="AS21" s="5">
        <f>VLOOKUP($E21,'Claims Revenue'!$E$4:$BD$74,AS$1,FALSE)</f>
        <v>0</v>
      </c>
      <c r="AT21" s="5">
        <f>VLOOKUP($E21,'Claims Revenue'!$E$4:$BD$74,AT$1,FALSE)</f>
        <v>0</v>
      </c>
      <c r="AU21" s="5">
        <f>VLOOKUP($E21,'Claims Revenue'!$E$4:$BD$74,AU$1,FALSE)</f>
        <v>0</v>
      </c>
      <c r="AV21" s="5">
        <f>VLOOKUP($E21,'Claims Revenue'!$E$4:$BD$74,AV$1,FALSE)</f>
        <v>0</v>
      </c>
      <c r="AW21" s="5">
        <f>VLOOKUP($E21,'Claims Revenue'!$E$4:$BD$74,AW$1,FALSE)</f>
        <v>0</v>
      </c>
      <c r="AX21" s="5" t="s">
        <v>130</v>
      </c>
      <c r="AY21" s="5">
        <f>VLOOKUP($E21,'Ingredients Revenue'!$E$4:$BY$74,AY$1,FALSE)</f>
        <v>0</v>
      </c>
      <c r="AZ21" s="5">
        <f>VLOOKUP($E21,'Ingredients Revenue'!$E$4:$BY$74,AZ$1,FALSE)</f>
        <v>0</v>
      </c>
      <c r="BA21" s="5">
        <f>VLOOKUP($E21,'Ingredients Revenue'!$E$4:$BY$74,BA$1,FALSE)</f>
        <v>11182.36</v>
      </c>
      <c r="BB21" s="5">
        <f>VLOOKUP($E21,'Ingredients Revenue'!$E$4:$BY$74,BB$1,FALSE)</f>
        <v>0</v>
      </c>
      <c r="BC21" s="5">
        <f>VLOOKUP($E21,'Ingredients Revenue'!$E$4:$BY$74,BC$1,FALSE)</f>
        <v>0</v>
      </c>
      <c r="BD21" s="5">
        <f>VLOOKUP($E21,'Ingredients Revenue'!$E$4:$BY$74,BD$1,FALSE)</f>
        <v>0</v>
      </c>
      <c r="BE21" s="5">
        <f>VLOOKUP($E21,'Ingredients Revenue'!$E$4:$BY$74,BE$1,FALSE)</f>
        <v>0</v>
      </c>
      <c r="BF21" s="5">
        <f>VLOOKUP($E21,'Ingredients Revenue'!$E$4:$BY$74,BF$1,FALSE)</f>
        <v>0</v>
      </c>
      <c r="BG21" s="5">
        <f>VLOOKUP($E21,'Ingredients Revenue'!$E$4:$BY$74,BG$1,FALSE)</f>
        <v>0</v>
      </c>
    </row>
    <row r="22" spans="1:59">
      <c r="A22" s="5" t="str">
        <f>_xlfn.XLOOKUP($E22,'Raw Data'!$E:$E,'Raw Data'!A:A,"ERROR",0,1)</f>
        <v>AE</v>
      </c>
      <c r="B22" s="5" t="str">
        <f>_xlfn.XLOOKUP($E22,'Raw Data'!$E:$E,'Raw Data'!B:B,"ERROR",0,1)</f>
        <v>Hair Mousses</v>
      </c>
      <c r="C22" s="5" t="str">
        <f>_xlfn.XLOOKUP($E22,'Raw Data'!$E:$E,'Raw Data'!C:C,"ERROR",0,1)</f>
        <v>Wella</v>
      </c>
      <c r="D22" s="5" t="str">
        <f>_xlfn.XLOOKUP($E22,'Raw Data'!$E:$E,'Raw Data'!D:D,"ERROR",0,1)</f>
        <v>www.amazon.ae/dp/B01L4MSZ36</v>
      </c>
      <c r="E22" s="5" t="s">
        <v>131</v>
      </c>
      <c r="F22" s="9" t="str">
        <f>_xlfn.XLOOKUP($E22,'Raw Data'!$E:$E,'Raw Data'!F:F,"ERROR",0,1)</f>
        <v>WELLAFLEX CURLS &amp; WAVES STRONG HOLD  MOUSSE</v>
      </c>
      <c r="G22" s="10">
        <f>_xlfn.XLOOKUP($E22,'Raw Data'!$E:$E,'Raw Data'!G:G,"ERROR",0,1)</f>
        <v>482</v>
      </c>
      <c r="H22" s="9">
        <f>_xlfn.XLOOKUP($E22,'Raw Data'!$E:$E,'Raw Data'!H:H,"ERROR",0,1)</f>
        <v>10863.87</v>
      </c>
      <c r="I22" s="9">
        <f>_xlfn.XLOOKUP($E22,'Raw Data'!$E:$E,'Raw Data'!I:I,"ERROR",0,1)</f>
        <v>0.0145447784651375</v>
      </c>
      <c r="J22" s="9" t="str">
        <f>_xlfn.XLOOKUP($E22,'Raw Data'!$E:$E,'Raw Data'!J:J,"ERROR",0,1)</f>
        <v>Yes</v>
      </c>
      <c r="K22" s="14" t="str">
        <f t="array" ref="K22">_xlfn.IFS(AND(L22&gt;0,L22&lt;=5),"0 to 5",AND(L22&gt;5,L22&lt;=10),"5 to 10",AND(L22&gt;10,L22&lt;=15),"10 to 15",AND(L22&gt;15,L22&lt;=20),"15 to 20",AND(L22&gt;20,L22&lt;=30),"20 to 30",AND(L22&gt;30,L22&lt;=40),"30 to 40",AND(L22&gt;40,L22&lt;=50),"40 to 50",AND(L22&gt;50,L22&lt;=75),"50 to 75",AND(L22&gt;75,L22&lt;=100),"75 to 100",AND(L22&gt;100,L22&lt;=150),"100 to 150",AND(L22&gt;150,L22&lt;=200),"150 to 200",AND(L22&gt;200,L22&lt;=250),"200 to 250",AND(L22&gt;250,L22&lt;=300),"250 to 300",AND(L22&gt;300,L22&lt;=400),"300 to 400",AND(L22&gt;400,L22&lt;=500),"400 to 500",L22&gt;500,"500+")</f>
        <v>20 to 30</v>
      </c>
      <c r="L22" s="9">
        <f>_xlfn.XLOOKUP($E22,'Raw Data'!$E:$E,'Raw Data'!L:L,"ERROR",0,1)</f>
        <v>22.84</v>
      </c>
      <c r="M22" s="14" t="str">
        <f t="array" ref="M22">_xlfn.IFS(AND(N22&gt;0,N22&lt;=5),"0 to 5",AND(N22&gt;5,N22&lt;=10),"5 to 10",AND(N22&gt;10,N22&lt;=15),"10 to 15",AND(N22&gt;15,N22&lt;=20),"15 to 20",AND(N22&gt;20,N22&lt;=30),"20 to 30",AND(N22&gt;30,N22&lt;=40),"30 to 40",AND(N22&gt;40,N22&lt;=50),"40 to 50",AND(N22&gt;50,N22&lt;=75),"50 to 75",AND(N22&gt;75,N22&lt;=100),"75 to 100",AND(N22&gt;100,N22&lt;=150),"100 to 150",AND(N22&gt;150,N22&lt;=200),"150 to 200",AND(N22&gt;200,N22&lt;=250),"200 to 250",AND(N22&gt;250,N22&lt;=300),"250 to 300",AND(N22&gt;300,N22&lt;=400),"300 to 400",AND(N22&gt;400,N22&lt;=500),"400 to 500",N22&gt;500,"500+")</f>
        <v>20 to 30</v>
      </c>
      <c r="N22" s="9">
        <f>_xlfn.XLOOKUP($E22,'Raw Data'!$E:$E,'Raw Data'!N:N,"ERROR",0,1)</f>
        <v>23.91</v>
      </c>
      <c r="O22" s="14" t="str">
        <f t="array" ref="O22">_xlfn.IFS(P22=0,"No Discount",AND(P22&gt;0,P22&lt;=0.02),"0% to 2%",AND(P22&gt;0.02,P22&lt;=0.04),"2% to 4%",AND(P22&gt;0.04,P22&lt;=0.06),"4% to 6%",AND(P22&gt;0.06,P22&lt;=0.08),"6% to 8%",AND(P22&gt;0.08,P22&lt;=0.1),"8% to 10%",AND(P22&gt;0.1,P22&lt;=0.15),"10% to 15%",AND(P22&gt;0.15,P22&lt;=0.2),"15% to 20%",AND(P22&gt;0.2,P22&lt;=0.25),"20% to 25%",AND(P22&gt;0.25,P22&lt;=0.3),"25% to 30%",AND(P22&gt;0.3,P22&lt;=0.4),"30% to 40%",AND(P22&gt;0.4,P22&lt;=0.5),"40% to 50%",AND(P22&gt;0.5,P22&lt;=0.75),"50% to 75%",AND(P22&gt;0.75,P22&lt;=1),"75% to 100%")</f>
        <v>4% to 6%</v>
      </c>
      <c r="P22" s="10">
        <f>_xlfn.XLOOKUP($E22,'Raw Data'!$E:$E,'Raw Data'!P:P,"ERROR",0,1)</f>
        <v>0.0447511501463823</v>
      </c>
      <c r="Q22" s="9">
        <v>200</v>
      </c>
      <c r="R22" s="9" t="s">
        <v>115</v>
      </c>
      <c r="S22" s="5" t="str">
        <f t="array" ref="S22">_xlfn.IFS(AND(T22&gt;0,T22&lt;=0.05),"0 to 0.05",AND(T22&gt;0.05,T22&lt;=0.1),"0.05 to 0.1",AND(T22&gt;0.1,T22&lt;=0.2),"0.1 to 0.2",AND(T22&gt;0.2,T22&lt;=0.3),"0.2 to 0.3",AND(T22&gt;0.3,T22&lt;=0.4),"0.3 to 0.4",AND(T22&gt;0.4,T22&lt;=0.5),"0.4 to 0.5",AND(T22&gt;0.5,T22&lt;=0.75),"0.5 to 0.75",AND(T22&gt;0.75,T22&lt;=1),"0.75 to 1",AND(T22&gt;1,T22&lt;=2),"1 to 2",AND(T22&gt;2,T22&lt;=3),"2 to 3",AND(T22&gt;3,T22&lt;=4),"3 to 4",AND(T22&gt;4,T22&lt;=5),"4 to 5",AND(T22&gt;5,T22&lt;=10),"5 to 10",T22&gt;10,"10+")</f>
        <v>0.1 to 0.2</v>
      </c>
      <c r="T22" s="10">
        <f t="shared" si="0"/>
        <v>0.114261015382214</v>
      </c>
      <c r="U22" s="15" t="str">
        <f t="array" ref="U22">_xlfn.IFS(AND(V22&gt;0,V22&lt;=0.05),"0 to 0.05",AND(V22&gt;0.05,V22&lt;=0.1),"0.05 to 0.1",AND(V22&gt;0.1,V22&lt;=0.2),"0.1 to 0.2",AND(V22&gt;0.2,V22&lt;=0.3),"0.2 to 0.3",AND(V22&gt;0.3,V22&lt;=0.4),"0.3 to 0.4",AND(V22&gt;0.4,V22&lt;=0.5),"0.4 to 0.5",AND(V22&gt;0.5,V22&lt;=0.75),"0.5 to 0.75",AND(V22&gt;0.75,V22&lt;=1),"0.75 to 1",AND(V22&gt;1,V22&lt;=2),"1 to 2",AND(V22&gt;2,V22&lt;=3),"2 to 3",AND(V22&gt;3,V22&lt;=4),"3 to 4",AND(V22&gt;4,V22&lt;=5),"4 to 5",AND(V22&gt;5,V22&lt;=10),"5 to 10",V22&gt;10,"10+")</f>
        <v>0 to 0.05</v>
      </c>
      <c r="V22" s="10">
        <f t="shared" si="1"/>
        <v>0.0322957459283257</v>
      </c>
      <c r="W22" s="15" t="str">
        <f t="array" ref="W22">_xlfn.IFS(AND(X22&gt;0,X22&lt;=0.05),"0 to 0.05",AND(X22&gt;0.05,X22&lt;=0.1),"0.05 to 0.1",AND(X22&gt;0.1,X22&lt;=0.2),"0.1 to 0.2",AND(X22&gt;0.2,X22&lt;=0.3),"0.2 to 0.3",AND(X22&gt;0.3,X22&lt;=0.4),"0.3 to 0.4",AND(X22&gt;0.4,X22&lt;=0.5),"0.4 to 0.5",AND(X22&gt;0.5,X22&lt;=0.75),"0.5 to 0.75",AND(X22&gt;0.75,X22&lt;=1),"0.75 to 1",AND(X22&gt;1,X22&lt;=2),"1 to 2",AND(X22&gt;2,X22&lt;=3),"2 to 3",AND(X22&gt;3,X22&lt;=4),"3 to 4",AND(X22&gt;4,X22&lt;=5),"4 to 5",AND(X22&gt;5,X22&lt;=10),"5 to 10",X22&gt;10,"10+")</f>
        <v>0 to 0.05</v>
      </c>
      <c r="X22" s="16">
        <f t="shared" si="2"/>
        <v>0.0308504741531978</v>
      </c>
      <c r="Y22" s="5" t="str">
        <f t="array" ref="Y22">_xlfn.IFS(AND(Z22&gt;0,Z22&lt;=1),"0 to 1",AND(Z22&gt;1,Z22&lt;=2),"1 to 2",AND(Z22&gt;2,Z22&lt;=4),"2 to 4",AND(Z22&gt;4,Z22&lt;=6),"4 to 6",AND(Z22&gt;6,Z22&lt;=8),"6 to 8",AND(Z22&gt;8,Z22&lt;=10),"8 to 10",AND(Z22&gt;10,Z22&lt;=15),"10 to 15",AND(Z22&gt;15,Z22&lt;=20),"15 to 20",AND(Z22&gt;20,Z22&lt;=25),"20 to 25",AND(Z22&gt;25,Z22&lt;=30),"25 to 30",AND(Z22&gt;30,Z22&lt;=40),"30 to 40",AND(Z22&gt;40,Z22&lt;=50),"40 to 50",Z22&gt;50,"50+")</f>
        <v>6 to 8</v>
      </c>
      <c r="Z22" s="9">
        <f t="array" ref="Z22">_xlfn.IFS(AA22="oz",_xlfn.IFS(R22="oz",Q22,R22="fl oz",Q22*1.04,R22="ml",Q22*0.0338),AA22="fl oz",_xlfn.IFS(R22="oz",Q22/1.04,R22="fl oz",Q22,R22="ml",Q22*0.0338/1.04),AA22="ml",_xlfn.IFS(R22="oz",Q22/0.0338,R22="fl oz",Q22*1.04/0.0338,R22="ml",Q22))</f>
        <v>6.76</v>
      </c>
      <c r="AA22" s="9" t="s">
        <v>96</v>
      </c>
      <c r="AB22" s="9" t="s">
        <v>65</v>
      </c>
      <c r="AC22" s="9" t="s">
        <v>61</v>
      </c>
      <c r="AD22" s="5" t="s">
        <v>132</v>
      </c>
      <c r="AE22" s="5">
        <f>VLOOKUP($E22,'Benefits Revenue'!$E$4:$BE$74,AE$1,FALSE)</f>
        <v>10863.87</v>
      </c>
      <c r="AF22" s="5">
        <f>VLOOKUP($E22,'Benefits Revenue'!$E$4:$BE$74,AF$1,FALSE)</f>
        <v>10863.87</v>
      </c>
      <c r="AG22" s="5">
        <f>VLOOKUP($E22,'Benefits Revenue'!$E$4:$BE$74,AG$1,FALSE)</f>
        <v>0</v>
      </c>
      <c r="AH22" s="5">
        <f>VLOOKUP($E22,'Benefits Revenue'!$E$4:$BE$74,AH$1,FALSE)</f>
        <v>10863.87</v>
      </c>
      <c r="AI22" s="5">
        <f>VLOOKUP($E22,'Benefits Revenue'!$E$4:$BE$74,AI$1,FALSE)</f>
        <v>10863.87</v>
      </c>
      <c r="AJ22" s="5">
        <f>VLOOKUP($E22,'Benefits Revenue'!$E$4:$BE$74,AJ$1,FALSE)</f>
        <v>10863.87</v>
      </c>
      <c r="AK22" s="5">
        <f>VLOOKUP($E22,'Benefits Revenue'!$E$4:$BE$74,AK$1,FALSE)</f>
        <v>0</v>
      </c>
      <c r="AL22" s="5">
        <f>VLOOKUP($E22,'Benefits Revenue'!$E$4:$BE$74,AL$1,FALSE)</f>
        <v>10863.87</v>
      </c>
      <c r="AM22" s="5">
        <f>VLOOKUP($E22,'Benefits Revenue'!$E$4:$BE$74,AM$1,FALSE)</f>
        <v>0</v>
      </c>
      <c r="AN22" s="5" t="s">
        <v>112</v>
      </c>
      <c r="AO22" s="5">
        <f>VLOOKUP($E22,'Claims Revenue'!$E$4:$BD$74,AO$1,FALSE)</f>
        <v>10863.87</v>
      </c>
      <c r="AP22" s="5">
        <f>VLOOKUP($E22,'Claims Revenue'!$E$4:$BD$74,AP$1,FALSE)</f>
        <v>10863.87</v>
      </c>
      <c r="AQ22" s="5">
        <f>VLOOKUP($E22,'Claims Revenue'!$E$4:$BD$74,AQ$1,FALSE)</f>
        <v>0</v>
      </c>
      <c r="AR22" s="5">
        <f>VLOOKUP($E22,'Claims Revenue'!$E$4:$BD$74,AR$1,FALSE)</f>
        <v>0</v>
      </c>
      <c r="AS22" s="5">
        <f>VLOOKUP($E22,'Claims Revenue'!$E$4:$BD$74,AS$1,FALSE)</f>
        <v>0</v>
      </c>
      <c r="AT22" s="5">
        <f>VLOOKUP($E22,'Claims Revenue'!$E$4:$BD$74,AT$1,FALSE)</f>
        <v>0</v>
      </c>
      <c r="AU22" s="5">
        <f>VLOOKUP($E22,'Claims Revenue'!$E$4:$BD$74,AU$1,FALSE)</f>
        <v>0</v>
      </c>
      <c r="AV22" s="5">
        <f>VLOOKUP($E22,'Claims Revenue'!$E$4:$BD$74,AV$1,FALSE)</f>
        <v>0</v>
      </c>
      <c r="AW22" s="5">
        <f>VLOOKUP($E22,'Claims Revenue'!$E$4:$BD$74,AW$1,FALSE)</f>
        <v>0</v>
      </c>
      <c r="AX22" s="5" t="s">
        <v>87</v>
      </c>
      <c r="AY22" s="5">
        <f>VLOOKUP($E22,'Ingredients Revenue'!$E$4:$BY$74,AY$1,FALSE)</f>
        <v>10863.87</v>
      </c>
      <c r="AZ22" s="5">
        <f>VLOOKUP($E22,'Ingredients Revenue'!$E$4:$BY$74,AZ$1,FALSE)</f>
        <v>10863.87</v>
      </c>
      <c r="BA22" s="5">
        <f>VLOOKUP($E22,'Ingredients Revenue'!$E$4:$BY$74,BA$1,FALSE)</f>
        <v>0</v>
      </c>
      <c r="BB22" s="5">
        <f>VLOOKUP($E22,'Ingredients Revenue'!$E$4:$BY$74,BB$1,FALSE)</f>
        <v>0</v>
      </c>
      <c r="BC22" s="5">
        <f>VLOOKUP($E22,'Ingredients Revenue'!$E$4:$BY$74,BC$1,FALSE)</f>
        <v>0</v>
      </c>
      <c r="BD22" s="5">
        <f>VLOOKUP($E22,'Ingredients Revenue'!$E$4:$BY$74,BD$1,FALSE)</f>
        <v>0</v>
      </c>
      <c r="BE22" s="5">
        <f>VLOOKUP($E22,'Ingredients Revenue'!$E$4:$BY$74,BE$1,FALSE)</f>
        <v>10863.87</v>
      </c>
      <c r="BF22" s="5">
        <f>VLOOKUP($E22,'Ingredients Revenue'!$E$4:$BY$74,BF$1,FALSE)</f>
        <v>0</v>
      </c>
      <c r="BG22" s="5">
        <f>VLOOKUP($E22,'Ingredients Revenue'!$E$4:$BY$74,BG$1,FALSE)</f>
        <v>0</v>
      </c>
    </row>
    <row r="23" spans="1:59">
      <c r="A23" s="5" t="str">
        <f>_xlfn.XLOOKUP($E23,'Raw Data'!$E:$E,'Raw Data'!A:A,"ERROR",0,1)</f>
        <v>AE</v>
      </c>
      <c r="B23" s="5" t="str">
        <f>_xlfn.XLOOKUP($E23,'Raw Data'!$E:$E,'Raw Data'!B:B,"ERROR",0,1)</f>
        <v>Hair Mousses</v>
      </c>
      <c r="C23" s="5" t="str">
        <f>_xlfn.XLOOKUP($E23,'Raw Data'!$E:$E,'Raw Data'!C:C,"ERROR",0,1)</f>
        <v>Keune</v>
      </c>
      <c r="D23" s="5" t="str">
        <f>_xlfn.XLOOKUP($E23,'Raw Data'!$E:$E,'Raw Data'!D:D,"ERROR",0,1)</f>
        <v>www.amazon.ae/dp/B07RL8Z98T</v>
      </c>
      <c r="E23" s="5" t="s">
        <v>133</v>
      </c>
      <c r="F23" s="9" t="str">
        <f>_xlfn.XLOOKUP($E23,'Raw Data'!$E:$E,'Raw Data'!F:F,"ERROR",0,1)</f>
        <v>Keune - Style Strong Mousse - Volumizing Mousse - 200ml</v>
      </c>
      <c r="G23" s="10">
        <f>_xlfn.XLOOKUP($E23,'Raw Data'!$E:$E,'Raw Data'!G:G,"ERROR",0,1)</f>
        <v>81</v>
      </c>
      <c r="H23" s="9">
        <f>_xlfn.XLOOKUP($E23,'Raw Data'!$E:$E,'Raw Data'!H:H,"ERROR",0,1)</f>
        <v>9413.39</v>
      </c>
      <c r="I23" s="9">
        <f>_xlfn.XLOOKUP($E23,'Raw Data'!$E:$E,'Raw Data'!I:I,"ERROR",0,1)</f>
        <v>0.0126028452251307</v>
      </c>
      <c r="J23" s="9" t="str">
        <f>_xlfn.XLOOKUP($E23,'Raw Data'!$E:$E,'Raw Data'!J:J,"ERROR",0,1)</f>
        <v>Yes</v>
      </c>
      <c r="K23" s="14" t="str">
        <f t="array" ref="K23">_xlfn.IFS(AND(L23&gt;0,L23&lt;=5),"0 to 5",AND(L23&gt;5,L23&lt;=10),"5 to 10",AND(L23&gt;10,L23&lt;=15),"10 to 15",AND(L23&gt;15,L23&lt;=20),"15 to 20",AND(L23&gt;20,L23&lt;=30),"20 to 30",AND(L23&gt;30,L23&lt;=40),"30 to 40",AND(L23&gt;40,L23&lt;=50),"40 to 50",AND(L23&gt;50,L23&lt;=75),"50 to 75",AND(L23&gt;75,L23&lt;=100),"75 to 100",AND(L23&gt;100,L23&lt;=150),"100 to 150",AND(L23&gt;150,L23&lt;=200),"150 to 200",AND(L23&gt;200,L23&lt;=250),"200 to 250",AND(L23&gt;250,L23&lt;=300),"250 to 300",AND(L23&gt;300,L23&lt;=400),"300 to 400",AND(L23&gt;400,L23&lt;=500),"400 to 500",L23&gt;500,"500+")</f>
        <v>100 to 150</v>
      </c>
      <c r="L23" s="9">
        <f>_xlfn.XLOOKUP($E23,'Raw Data'!$E:$E,'Raw Data'!L:L,"ERROR",0,1)</f>
        <v>108.41</v>
      </c>
      <c r="M23" s="14" t="str">
        <f t="array" ref="M23">_xlfn.IFS(AND(N23&gt;0,N23&lt;=5),"0 to 5",AND(N23&gt;5,N23&lt;=10),"5 to 10",AND(N23&gt;10,N23&lt;=15),"10 to 15",AND(N23&gt;15,N23&lt;=20),"15 to 20",AND(N23&gt;20,N23&lt;=30),"20 to 30",AND(N23&gt;30,N23&lt;=40),"30 to 40",AND(N23&gt;40,N23&lt;=50),"40 to 50",AND(N23&gt;50,N23&lt;=75),"50 to 75",AND(N23&gt;75,N23&lt;=100),"75 to 100",AND(N23&gt;100,N23&lt;=150),"100 to 150",AND(N23&gt;150,N23&lt;=200),"150 to 200",AND(N23&gt;200,N23&lt;=250),"200 to 250",AND(N23&gt;250,N23&lt;=300),"250 to 300",AND(N23&gt;300,N23&lt;=400),"300 to 400",AND(N23&gt;400,N23&lt;=500),"400 to 500",N23&gt;500,"500+")</f>
        <v>100 to 150</v>
      </c>
      <c r="N23" s="9">
        <f>_xlfn.XLOOKUP($E23,'Raw Data'!$E:$E,'Raw Data'!N:N,"ERROR",0,1)</f>
        <v>137.5</v>
      </c>
      <c r="O23" s="14" t="str">
        <f t="array" ref="O23">_xlfn.IFS(P23=0,"No Discount",AND(P23&gt;0,P23&lt;=0.02),"0% to 2%",AND(P23&gt;0.02,P23&lt;=0.04),"2% to 4%",AND(P23&gt;0.04,P23&lt;=0.06),"4% to 6%",AND(P23&gt;0.06,P23&lt;=0.08),"6% to 8%",AND(P23&gt;0.08,P23&lt;=0.1),"8% to 10%",AND(P23&gt;0.1,P23&lt;=0.15),"10% to 15%",AND(P23&gt;0.15,P23&lt;=0.2),"15% to 20%",AND(P23&gt;0.2,P23&lt;=0.25),"20% to 25%",AND(P23&gt;0.25,P23&lt;=0.3),"25% to 30%",AND(P23&gt;0.3,P23&lt;=0.4),"30% to 40%",AND(P23&gt;0.4,P23&lt;=0.5),"40% to 50%",AND(P23&gt;0.5,P23&lt;=0.75),"50% to 75%",AND(P23&gt;0.75,P23&lt;=1),"75% to 100%")</f>
        <v>20% to 25%</v>
      </c>
      <c r="P23" s="10">
        <f>_xlfn.XLOOKUP($E23,'Raw Data'!$E:$E,'Raw Data'!P:P,"ERROR",0,1)</f>
        <v>0.211563636363636</v>
      </c>
      <c r="Q23" s="9">
        <f>_xlfn.XLOOKUP($E23,'Raw Data'!$E:$E,'Raw Data'!Q:Q,"ERROR",0,1)</f>
        <v>200</v>
      </c>
      <c r="R23" s="9" t="str">
        <f>_xlfn.XLOOKUP($E23,'Raw Data'!$E:$E,'Raw Data'!R:R,"ERROR",0,1)</f>
        <v>ml</v>
      </c>
      <c r="S23" s="5" t="str">
        <f t="array" ref="S23">_xlfn.IFS(AND(T23&gt;0,T23&lt;=0.05),"0 to 0.05",AND(T23&gt;0.05,T23&lt;=0.1),"0.05 to 0.1",AND(T23&gt;0.1,T23&lt;=0.2),"0.1 to 0.2",AND(T23&gt;0.2,T23&lt;=0.3),"0.2 to 0.3",AND(T23&gt;0.3,T23&lt;=0.4),"0.3 to 0.4",AND(T23&gt;0.4,T23&lt;=0.5),"0.4 to 0.5",AND(T23&gt;0.5,T23&lt;=0.75),"0.5 to 0.75",AND(T23&gt;0.75,T23&lt;=1),"0.75 to 1",AND(T23&gt;1,T23&lt;=2),"1 to 2",AND(T23&gt;2,T23&lt;=3),"2 to 3",AND(T23&gt;3,T23&lt;=4),"3 to 4",AND(T23&gt;4,T23&lt;=5),"4 to 5",AND(T23&gt;5,T23&lt;=10),"5 to 10",T23&gt;10,"10+")</f>
        <v>0.5 to 0.75</v>
      </c>
      <c r="T23" s="10">
        <f t="shared" si="0"/>
        <v>0.542339609351394</v>
      </c>
      <c r="U23" s="15" t="str">
        <f t="array" ref="U23">_xlfn.IFS(AND(V23&gt;0,V23&lt;=0.05),"0 to 0.05",AND(V23&gt;0.05,V23&lt;=0.1),"0.05 to 0.1",AND(V23&gt;0.1,V23&lt;=0.2),"0.1 to 0.2",AND(V23&gt;0.2,V23&lt;=0.3),"0.2 to 0.3",AND(V23&gt;0.3,V23&lt;=0.4),"0.3 to 0.4",AND(V23&gt;0.4,V23&lt;=0.5),"0.4 to 0.5",AND(V23&gt;0.5,V23&lt;=0.75),"0.5 to 0.75",AND(V23&gt;0.75,V23&lt;=1),"0.75 to 1",AND(V23&gt;1,V23&lt;=2),"1 to 2",AND(V23&gt;2,V23&lt;=3),"2 to 3",AND(V23&gt;3,V23&lt;=4),"3 to 4",AND(V23&gt;4,V23&lt;=5),"4 to 5",AND(V23&gt;5,V23&lt;=10),"5 to 10",V23&gt;10,"10+")</f>
        <v>0.1 to 0.2</v>
      </c>
      <c r="V23" s="10">
        <f t="shared" si="1"/>
        <v>0.185724176710363</v>
      </c>
      <c r="W23" s="15" t="str">
        <f t="array" ref="W23">_xlfn.IFS(AND(X23&gt;0,X23&lt;=0.05),"0 to 0.05",AND(X23&gt;0.05,X23&lt;=0.1),"0.05 to 0.1",AND(X23&gt;0.1,X23&lt;=0.2),"0.1 to 0.2",AND(X23&gt;0.2,X23&lt;=0.3),"0.2 to 0.3",AND(X23&gt;0.3,X23&lt;=0.4),"0.3 to 0.4",AND(X23&gt;0.4,X23&lt;=0.5),"0.4 to 0.5",AND(X23&gt;0.5,X23&lt;=0.75),"0.5 to 0.75",AND(X23&gt;0.75,X23&lt;=1),"0.75 to 1",AND(X23&gt;1,X23&lt;=2),"1 to 2",AND(X23&gt;2,X23&lt;=3),"2 to 3",AND(X23&gt;3,X23&lt;=4),"3 to 4",AND(X23&gt;4,X23&lt;=5),"4 to 5",AND(X23&gt;5,X23&lt;=10),"5 to 10",X23&gt;10,"10+")</f>
        <v>0.1 to 0.2</v>
      </c>
      <c r="X23" s="16">
        <f t="shared" si="2"/>
        <v>0.146431694524876</v>
      </c>
      <c r="Y23" s="5" t="str">
        <f t="array" ref="Y23">_xlfn.IFS(AND(Z23&gt;0,Z23&lt;=1),"0 to 1",AND(Z23&gt;1,Z23&lt;=2),"1 to 2",AND(Z23&gt;2,Z23&lt;=4),"2 to 4",AND(Z23&gt;4,Z23&lt;=6),"4 to 6",AND(Z23&gt;6,Z23&lt;=8),"6 to 8",AND(Z23&gt;8,Z23&lt;=10),"8 to 10",AND(Z23&gt;10,Z23&lt;=15),"10 to 15",AND(Z23&gt;15,Z23&lt;=20),"15 to 20",AND(Z23&gt;20,Z23&lt;=25),"20 to 25",AND(Z23&gt;25,Z23&lt;=30),"25 to 30",AND(Z23&gt;30,Z23&lt;=40),"30 to 40",AND(Z23&gt;40,Z23&lt;=50),"40 to 50",Z23&gt;50,"50+")</f>
        <v>6 to 8</v>
      </c>
      <c r="Z23" s="9">
        <f t="array" ref="Z23">_xlfn.IFS(AA23="oz",_xlfn.IFS(R23="oz",Q23,R23="fl oz",Q23*1.04,R23="ml",Q23*0.0338),AA23="fl oz",_xlfn.IFS(R23="oz",Q23/1.04,R23="fl oz",Q23,R23="ml",Q23*0.0338/1.04),AA23="ml",_xlfn.IFS(R23="oz",Q23/0.0338,R23="fl oz",Q23*1.04/0.0338,R23="ml",Q23))</f>
        <v>6.76</v>
      </c>
      <c r="AA23" s="9" t="str">
        <f>_xlfn.XLOOKUP($E23,'Raw Data'!$E:$E,'Raw Data'!AA:AA,"ERROR",0,1)</f>
        <v>oz</v>
      </c>
      <c r="AB23" s="9" t="s">
        <v>60</v>
      </c>
      <c r="AC23" s="9" t="s">
        <v>61</v>
      </c>
      <c r="AD23" s="5" t="s">
        <v>134</v>
      </c>
      <c r="AE23" s="5">
        <f>VLOOKUP($E23,'Benefits Revenue'!$E$4:$BE$74,AE$1,FALSE)</f>
        <v>0</v>
      </c>
      <c r="AF23" s="5">
        <f>VLOOKUP($E23,'Benefits Revenue'!$E$4:$BE$74,AF$1,FALSE)</f>
        <v>9413.39</v>
      </c>
      <c r="AG23" s="5">
        <f>VLOOKUP($E23,'Benefits Revenue'!$E$4:$BE$74,AG$1,FALSE)</f>
        <v>9413.39</v>
      </c>
      <c r="AH23" s="5">
        <f>VLOOKUP($E23,'Benefits Revenue'!$E$4:$BE$74,AH$1,FALSE)</f>
        <v>0</v>
      </c>
      <c r="AI23" s="5">
        <f>VLOOKUP($E23,'Benefits Revenue'!$E$4:$BE$74,AI$1,FALSE)</f>
        <v>0</v>
      </c>
      <c r="AJ23" s="5">
        <f>VLOOKUP($E23,'Benefits Revenue'!$E$4:$BE$74,AJ$1,FALSE)</f>
        <v>0</v>
      </c>
      <c r="AK23" s="5">
        <f>VLOOKUP($E23,'Benefits Revenue'!$E$4:$BE$74,AK$1,FALSE)</f>
        <v>0</v>
      </c>
      <c r="AL23" s="5">
        <f>VLOOKUP($E23,'Benefits Revenue'!$E$4:$BE$74,AL$1,FALSE)</f>
        <v>0</v>
      </c>
      <c r="AM23" s="5">
        <f>VLOOKUP($E23,'Benefits Revenue'!$E$4:$BE$74,AM$1,FALSE)</f>
        <v>0</v>
      </c>
      <c r="AN23" s="5" t="s">
        <v>112</v>
      </c>
      <c r="AO23" s="5">
        <f>VLOOKUP($E23,'Claims Revenue'!$E$4:$BD$74,AO$1,FALSE)</f>
        <v>9413.39</v>
      </c>
      <c r="AP23" s="5">
        <f>VLOOKUP($E23,'Claims Revenue'!$E$4:$BD$74,AP$1,FALSE)</f>
        <v>9413.39</v>
      </c>
      <c r="AQ23" s="5">
        <f>VLOOKUP($E23,'Claims Revenue'!$E$4:$BD$74,AQ$1,FALSE)</f>
        <v>0</v>
      </c>
      <c r="AR23" s="5">
        <f>VLOOKUP($E23,'Claims Revenue'!$E$4:$BD$74,AR$1,FALSE)</f>
        <v>0</v>
      </c>
      <c r="AS23" s="5">
        <f>VLOOKUP($E23,'Claims Revenue'!$E$4:$BD$74,AS$1,FALSE)</f>
        <v>0</v>
      </c>
      <c r="AT23" s="5">
        <f>VLOOKUP($E23,'Claims Revenue'!$E$4:$BD$74,AT$1,FALSE)</f>
        <v>0</v>
      </c>
      <c r="AU23" s="5">
        <f>VLOOKUP($E23,'Claims Revenue'!$E$4:$BD$74,AU$1,FALSE)</f>
        <v>0</v>
      </c>
      <c r="AV23" s="5">
        <f>VLOOKUP($E23,'Claims Revenue'!$E$4:$BD$74,AV$1,FALSE)</f>
        <v>0</v>
      </c>
      <c r="AW23" s="5">
        <f>VLOOKUP($E23,'Claims Revenue'!$E$4:$BD$74,AW$1,FALSE)</f>
        <v>0</v>
      </c>
      <c r="AX23" s="5" t="s">
        <v>135</v>
      </c>
      <c r="AY23" s="5">
        <f>VLOOKUP($E23,'Ingredients Revenue'!$E$4:$BY$74,AY$1,FALSE)</f>
        <v>9413.39</v>
      </c>
      <c r="AZ23" s="5">
        <f>VLOOKUP($E23,'Ingredients Revenue'!$E$4:$BY$74,AZ$1,FALSE)</f>
        <v>0</v>
      </c>
      <c r="BA23" s="5">
        <f>VLOOKUP($E23,'Ingredients Revenue'!$E$4:$BY$74,BA$1,FALSE)</f>
        <v>0</v>
      </c>
      <c r="BB23" s="5">
        <f>VLOOKUP($E23,'Ingredients Revenue'!$E$4:$BY$74,BB$1,FALSE)</f>
        <v>9413.39</v>
      </c>
      <c r="BC23" s="5">
        <f>VLOOKUP($E23,'Ingredients Revenue'!$E$4:$BY$74,BC$1,FALSE)</f>
        <v>0</v>
      </c>
      <c r="BD23" s="5">
        <f>VLOOKUP($E23,'Ingredients Revenue'!$E$4:$BY$74,BD$1,FALSE)</f>
        <v>0</v>
      </c>
      <c r="BE23" s="5">
        <f>VLOOKUP($E23,'Ingredients Revenue'!$E$4:$BY$74,BE$1,FALSE)</f>
        <v>0</v>
      </c>
      <c r="BF23" s="5">
        <f>VLOOKUP($E23,'Ingredients Revenue'!$E$4:$BY$74,BF$1,FALSE)</f>
        <v>0</v>
      </c>
      <c r="BG23" s="5">
        <f>VLOOKUP($E23,'Ingredients Revenue'!$E$4:$BY$74,BG$1,FALSE)</f>
        <v>0</v>
      </c>
    </row>
    <row r="24" spans="1:59">
      <c r="A24" s="5" t="str">
        <f>_xlfn.XLOOKUP($E24,'Raw Data'!$E:$E,'Raw Data'!A:A,"ERROR",0,1)</f>
        <v>AE</v>
      </c>
      <c r="B24" s="5" t="str">
        <f>_xlfn.XLOOKUP($E24,'Raw Data'!$E:$E,'Raw Data'!B:B,"ERROR",0,1)</f>
        <v>Hair Mousses</v>
      </c>
      <c r="C24" s="5" t="str">
        <f>_xlfn.XLOOKUP($E24,'Raw Data'!$E:$E,'Raw Data'!C:C,"ERROR",0,1)</f>
        <v>Garnier</v>
      </c>
      <c r="D24" s="5" t="str">
        <f>_xlfn.XLOOKUP($E24,'Raw Data'!$E:$E,'Raw Data'!D:D,"ERROR",0,1)</f>
        <v>www.amazon.ae/dp/B00T6FNWLY</v>
      </c>
      <c r="E24" s="5" t="s">
        <v>136</v>
      </c>
      <c r="F24" s="9" t="str">
        <f>_xlfn.XLOOKUP($E24,'Raw Data'!$E:$E,'Raw Data'!F:F,"ERROR",0,1)</f>
        <v>Garnier Fructis Style Mega Full Thickening Lotion, 5.0 Oz, 1 Count (Packaging May Vary)</v>
      </c>
      <c r="G24" s="10">
        <f>_xlfn.XLOOKUP($E24,'Raw Data'!$E:$E,'Raw Data'!G:G,"ERROR",0,1)</f>
        <v>186</v>
      </c>
      <c r="H24" s="9">
        <f>_xlfn.XLOOKUP($E24,'Raw Data'!$E:$E,'Raw Data'!H:H,"ERROR",0,1)</f>
        <v>9106.16</v>
      </c>
      <c r="I24" s="9">
        <f>_xlfn.XLOOKUP($E24,'Raw Data'!$E:$E,'Raw Data'!I:I,"ERROR",0,1)</f>
        <v>0.0121915192162734</v>
      </c>
      <c r="J24" s="9" t="str">
        <f>_xlfn.XLOOKUP($E24,'Raw Data'!$E:$E,'Raw Data'!J:J,"ERROR",0,1)</f>
        <v>Yes</v>
      </c>
      <c r="K24" s="14" t="str">
        <f t="array" ref="K24">_xlfn.IFS(AND(L24&gt;0,L24&lt;=5),"0 to 5",AND(L24&gt;5,L24&lt;=10),"5 to 10",AND(L24&gt;10,L24&lt;=15),"10 to 15",AND(L24&gt;15,L24&lt;=20),"15 to 20",AND(L24&gt;20,L24&lt;=30),"20 to 30",AND(L24&gt;30,L24&lt;=40),"30 to 40",AND(L24&gt;40,L24&lt;=50),"40 to 50",AND(L24&gt;50,L24&lt;=75),"50 to 75",AND(L24&gt;75,L24&lt;=100),"75 to 100",AND(L24&gt;100,L24&lt;=150),"100 to 150",AND(L24&gt;150,L24&lt;=200),"150 to 200",AND(L24&gt;200,L24&lt;=250),"200 to 250",AND(L24&gt;250,L24&lt;=300),"250 to 300",AND(L24&gt;300,L24&lt;=400),"300 to 400",AND(L24&gt;400,L24&lt;=500),"400 to 500",L24&gt;500,"500+")</f>
        <v>50 to 75</v>
      </c>
      <c r="L24" s="9">
        <f>_xlfn.XLOOKUP($E24,'Raw Data'!$E:$E,'Raw Data'!L:L,"ERROR",0,1)</f>
        <v>50.56</v>
      </c>
      <c r="M24" s="14" t="str">
        <f t="array" ref="M24">_xlfn.IFS(AND(N24&gt;0,N24&lt;=5),"0 to 5",AND(N24&gt;5,N24&lt;=10),"5 to 10",AND(N24&gt;10,N24&lt;=15),"10 to 15",AND(N24&gt;15,N24&lt;=20),"15 to 20",AND(N24&gt;20,N24&lt;=30),"20 to 30",AND(N24&gt;30,N24&lt;=40),"30 to 40",AND(N24&gt;40,N24&lt;=50),"40 to 50",AND(N24&gt;50,N24&lt;=75),"50 to 75",AND(N24&gt;75,N24&lt;=100),"75 to 100",AND(N24&gt;100,N24&lt;=150),"100 to 150",AND(N24&gt;150,N24&lt;=200),"150 to 200",AND(N24&gt;200,N24&lt;=250),"200 to 250",AND(N24&gt;250,N24&lt;=300),"250 to 300",AND(N24&gt;300,N24&lt;=400),"300 to 400",AND(N24&gt;400,N24&lt;=500),"400 to 500",N24&gt;500,"500+")</f>
        <v>50 to 75</v>
      </c>
      <c r="N24" s="9">
        <f>_xlfn.XLOOKUP($E24,'Raw Data'!$E:$E,'Raw Data'!N:N,"ERROR",0,1)</f>
        <v>57.81</v>
      </c>
      <c r="O24" s="14" t="str">
        <f t="array" ref="O24">_xlfn.IFS(P24=0,"No Discount",AND(P24&gt;0,P24&lt;=0.02),"0% to 2%",AND(P24&gt;0.02,P24&lt;=0.04),"2% to 4%",AND(P24&gt;0.04,P24&lt;=0.06),"4% to 6%",AND(P24&gt;0.06,P24&lt;=0.08),"6% to 8%",AND(P24&gt;0.08,P24&lt;=0.1),"8% to 10%",AND(P24&gt;0.1,P24&lt;=0.15),"10% to 15%",AND(P24&gt;0.15,P24&lt;=0.2),"15% to 20%",AND(P24&gt;0.2,P24&lt;=0.25),"20% to 25%",AND(P24&gt;0.25,P24&lt;=0.3),"25% to 30%",AND(P24&gt;0.3,P24&lt;=0.4),"30% to 40%",AND(P24&gt;0.4,P24&lt;=0.5),"40% to 50%",AND(P24&gt;0.5,P24&lt;=0.75),"50% to 75%",AND(P24&gt;0.75,P24&lt;=1),"75% to 100%")</f>
        <v>10% to 15%</v>
      </c>
      <c r="P24" s="10">
        <f>_xlfn.XLOOKUP($E24,'Raw Data'!$E:$E,'Raw Data'!P:P,"ERROR",0,1)</f>
        <v>0.125410828576371</v>
      </c>
      <c r="Q24" s="9">
        <f>_xlfn.XLOOKUP($E24,'Raw Data'!$E:$E,'Raw Data'!Q:Q,"ERROR",0,1)</f>
        <v>5</v>
      </c>
      <c r="R24" s="9" t="str">
        <f>_xlfn.XLOOKUP($E24,'Raw Data'!$E:$E,'Raw Data'!R:R,"ERROR",0,1)</f>
        <v>oz</v>
      </c>
      <c r="S24" s="5" t="str">
        <f t="array" ref="S24">_xlfn.IFS(AND(T24&gt;0,T24&lt;=0.05),"0 to 0.05",AND(T24&gt;0.05,T24&lt;=0.1),"0.05 to 0.1",AND(T24&gt;0.1,T24&lt;=0.2),"0.1 to 0.2",AND(T24&gt;0.2,T24&lt;=0.3),"0.2 to 0.3",AND(T24&gt;0.3,T24&lt;=0.4),"0.3 to 0.4",AND(T24&gt;0.4,T24&lt;=0.5),"0.4 to 0.5",AND(T24&gt;0.5,T24&lt;=0.75),"0.5 to 0.75",AND(T24&gt;0.75,T24&lt;=1),"0.75 to 1",AND(T24&gt;1,T24&lt;=2),"1 to 2",AND(T24&gt;2,T24&lt;=3),"2 to 3",AND(T24&gt;3,T24&lt;=4),"3 to 4",AND(T24&gt;4,T24&lt;=5),"4 to 5",AND(T24&gt;5,T24&lt;=10),"5 to 10",T24&gt;10,"10+")</f>
        <v>0.3 to 0.4</v>
      </c>
      <c r="T24" s="10">
        <f t="shared" si="0"/>
        <v>0.341968211024687</v>
      </c>
      <c r="U24" s="15" t="str">
        <f t="array" ref="U24">_xlfn.IFS(AND(V24&gt;0,V24&lt;=0.05),"0 to 0.05",AND(V24&gt;0.05,V24&lt;=0.1),"0.05 to 0.1",AND(V24&gt;0.1,V24&lt;=0.2),"0.1 to 0.2",AND(V24&gt;0.2,V24&lt;=0.3),"0.2 to 0.3",AND(V24&gt;0.3,V24&lt;=0.4),"0.3 to 0.4",AND(V24&gt;0.4,V24&lt;=0.5),"0.4 to 0.5",AND(V24&gt;0.5,V24&lt;=0.75),"0.5 to 0.75",AND(V24&gt;0.75,V24&lt;=1),"0.75 to 1",AND(V24&gt;1,V24&lt;=2),"1 to 2",AND(V24&gt;2,V24&lt;=3),"2 to 3",AND(V24&gt;3,V24&lt;=4),"3 to 4",AND(V24&gt;4,V24&lt;=5),"4 to 5",AND(V24&gt;5,V24&lt;=10),"5 to 10",V24&gt;10,"10+")</f>
        <v>0.1 to 0.2</v>
      </c>
      <c r="V24" s="10">
        <f t="shared" si="1"/>
        <v>0.105571187013865</v>
      </c>
      <c r="W24" s="15" t="str">
        <f t="array" ref="W24">_xlfn.IFS(AND(X24&gt;0,X24&lt;=0.05),"0 to 0.05",AND(X24&gt;0.05,X24&lt;=0.1),"0.05 to 0.1",AND(X24&gt;0.1,X24&lt;=0.2),"0.1 to 0.2",AND(X24&gt;0.2,X24&lt;=0.3),"0.2 to 0.3",AND(X24&gt;0.3,X24&lt;=0.4),"0.3 to 0.4",AND(X24&gt;0.4,X24&lt;=0.5),"0.4 to 0.5",AND(X24&gt;0.5,X24&lt;=0.75),"0.5 to 0.75",AND(X24&gt;0.75,X24&lt;=1),"0.75 to 1",AND(X24&gt;1,X24&lt;=2),"1 to 2",AND(X24&gt;2,X24&lt;=3),"2 to 3",AND(X24&gt;3,X24&lt;=4),"3 to 4",AND(X24&gt;4,X24&lt;=5),"4 to 5",AND(X24&gt;5,X24&lt;=10),"5 to 10",X24&gt;10,"10+")</f>
        <v>0.05 to 0.1</v>
      </c>
      <c r="X24" s="16">
        <f t="shared" si="2"/>
        <v>0.0923314169766656</v>
      </c>
      <c r="Y24" s="5" t="str">
        <f t="array" ref="Y24">_xlfn.IFS(AND(Z24&gt;0,Z24&lt;=1),"0 to 1",AND(Z24&gt;1,Z24&lt;=2),"1 to 2",AND(Z24&gt;2,Z24&lt;=4),"2 to 4",AND(Z24&gt;4,Z24&lt;=6),"4 to 6",AND(Z24&gt;6,Z24&lt;=8),"6 to 8",AND(Z24&gt;8,Z24&lt;=10),"8 to 10",AND(Z24&gt;10,Z24&lt;=15),"10 to 15",AND(Z24&gt;15,Z24&lt;=20),"15 to 20",AND(Z24&gt;20,Z24&lt;=25),"20 to 25",AND(Z24&gt;25,Z24&lt;=30),"25 to 30",AND(Z24&gt;30,Z24&lt;=40),"30 to 40",AND(Z24&gt;40,Z24&lt;=50),"40 to 50",Z24&gt;50,"50+")</f>
        <v>4 to 6</v>
      </c>
      <c r="Z24" s="9">
        <f t="array" ref="Z24">_xlfn.IFS(AA24="oz",_xlfn.IFS(R24="oz",Q24,R24="fl oz",Q24*1.04,R24="ml",Q24*0.0338),AA24="fl oz",_xlfn.IFS(R24="oz",Q24/1.04,R24="fl oz",Q24,R24="ml",Q24*0.0338/1.04),AA24="ml",_xlfn.IFS(R24="oz",Q24/0.0338,R24="fl oz",Q24*1.04/0.0338,R24="ml",Q24))</f>
        <v>5</v>
      </c>
      <c r="AA24" s="9" t="str">
        <f>_xlfn.XLOOKUP($E24,'Raw Data'!$E:$E,'Raw Data'!AA:AA,"ERROR",0,1)</f>
        <v>oz</v>
      </c>
      <c r="AB24" s="9" t="s">
        <v>60</v>
      </c>
      <c r="AC24" s="9" t="s">
        <v>61</v>
      </c>
      <c r="AD24" s="5" t="s">
        <v>137</v>
      </c>
      <c r="AE24" s="5">
        <f>VLOOKUP($E24,'Benefits Revenue'!$E$4:$BE$74,AE$1,FALSE)</f>
        <v>9106.16</v>
      </c>
      <c r="AF24" s="5">
        <f>VLOOKUP($E24,'Benefits Revenue'!$E$4:$BE$74,AF$1,FALSE)</f>
        <v>9106.16</v>
      </c>
      <c r="AG24" s="5">
        <f>VLOOKUP($E24,'Benefits Revenue'!$E$4:$BE$74,AG$1,FALSE)</f>
        <v>9106.16</v>
      </c>
      <c r="AH24" s="5">
        <f>VLOOKUP($E24,'Benefits Revenue'!$E$4:$BE$74,AH$1,FALSE)</f>
        <v>9106.16</v>
      </c>
      <c r="AI24" s="5">
        <f>VLOOKUP($E24,'Benefits Revenue'!$E$4:$BE$74,AI$1,FALSE)</f>
        <v>9106.16</v>
      </c>
      <c r="AJ24" s="5">
        <f>VLOOKUP($E24,'Benefits Revenue'!$E$4:$BE$74,AJ$1,FALSE)</f>
        <v>0</v>
      </c>
      <c r="AK24" s="5">
        <f>VLOOKUP($E24,'Benefits Revenue'!$E$4:$BE$74,AK$1,FALSE)</f>
        <v>0</v>
      </c>
      <c r="AL24" s="5">
        <f>VLOOKUP($E24,'Benefits Revenue'!$E$4:$BE$74,AL$1,FALSE)</f>
        <v>0</v>
      </c>
      <c r="AM24" s="5">
        <f>VLOOKUP($E24,'Benefits Revenue'!$E$4:$BE$74,AM$1,FALSE)</f>
        <v>0</v>
      </c>
      <c r="AN24" s="5" t="s">
        <v>138</v>
      </c>
      <c r="AO24" s="5">
        <f>VLOOKUP($E24,'Claims Revenue'!$E$4:$BD$74,AO$1,FALSE)</f>
        <v>0</v>
      </c>
      <c r="AP24" s="5">
        <f>VLOOKUP($E24,'Claims Revenue'!$E$4:$BD$74,AP$1,FALSE)</f>
        <v>9106.16</v>
      </c>
      <c r="AQ24" s="5">
        <f>VLOOKUP($E24,'Claims Revenue'!$E$4:$BD$74,AQ$1,FALSE)</f>
        <v>0</v>
      </c>
      <c r="AR24" s="5">
        <f>VLOOKUP($E24,'Claims Revenue'!$E$4:$BD$74,AR$1,FALSE)</f>
        <v>0</v>
      </c>
      <c r="AS24" s="5">
        <f>VLOOKUP($E24,'Claims Revenue'!$E$4:$BD$74,AS$1,FALSE)</f>
        <v>0</v>
      </c>
      <c r="AT24" s="5">
        <f>VLOOKUP($E24,'Claims Revenue'!$E$4:$BD$74,AT$1,FALSE)</f>
        <v>0</v>
      </c>
      <c r="AU24" s="5">
        <f>VLOOKUP($E24,'Claims Revenue'!$E$4:$BD$74,AU$1,FALSE)</f>
        <v>9106.16</v>
      </c>
      <c r="AV24" s="5">
        <f>VLOOKUP($E24,'Claims Revenue'!$E$4:$BD$74,AV$1,FALSE)</f>
        <v>0</v>
      </c>
      <c r="AW24" s="5">
        <f>VLOOKUP($E24,'Claims Revenue'!$E$4:$BD$74,AW$1,FALSE)</f>
        <v>0</v>
      </c>
      <c r="AX24" s="5" t="s">
        <v>139</v>
      </c>
      <c r="AY24" s="5">
        <f>VLOOKUP($E24,'Ingredients Revenue'!$E$4:$BY$74,AY$1,FALSE)</f>
        <v>9106.16</v>
      </c>
      <c r="AZ24" s="5">
        <f>VLOOKUP($E24,'Ingredients Revenue'!$E$4:$BY$74,AZ$1,FALSE)</f>
        <v>0</v>
      </c>
      <c r="BA24" s="5">
        <f>VLOOKUP($E24,'Ingredients Revenue'!$E$4:$BY$74,BA$1,FALSE)</f>
        <v>0</v>
      </c>
      <c r="BB24" s="5">
        <f>VLOOKUP($E24,'Ingredients Revenue'!$E$4:$BY$74,BB$1,FALSE)</f>
        <v>9106.16</v>
      </c>
      <c r="BC24" s="5">
        <f>VLOOKUP($E24,'Ingredients Revenue'!$E$4:$BY$74,BC$1,FALSE)</f>
        <v>0</v>
      </c>
      <c r="BD24" s="5">
        <f>VLOOKUP($E24,'Ingredients Revenue'!$E$4:$BY$74,BD$1,FALSE)</f>
        <v>0</v>
      </c>
      <c r="BE24" s="5">
        <f>VLOOKUP($E24,'Ingredients Revenue'!$E$4:$BY$74,BE$1,FALSE)</f>
        <v>0</v>
      </c>
      <c r="BF24" s="5">
        <f>VLOOKUP($E24,'Ingredients Revenue'!$E$4:$BY$74,BF$1,FALSE)</f>
        <v>0</v>
      </c>
      <c r="BG24" s="5">
        <f>VLOOKUP($E24,'Ingredients Revenue'!$E$4:$BY$74,BG$1,FALSE)</f>
        <v>0</v>
      </c>
    </row>
    <row r="25" spans="1:59">
      <c r="A25" s="5" t="str">
        <f>_xlfn.XLOOKUP($E25,'Raw Data'!$E:$E,'Raw Data'!A:A,"ERROR",0,1)</f>
        <v>AE</v>
      </c>
      <c r="B25" s="5" t="str">
        <f>_xlfn.XLOOKUP($E25,'Raw Data'!$E:$E,'Raw Data'!B:B,"ERROR",0,1)</f>
        <v>Hair Mousses</v>
      </c>
      <c r="C25" s="5" t="str">
        <f>_xlfn.XLOOKUP($E25,'Raw Data'!$E:$E,'Raw Data'!C:C,"ERROR",0,1)</f>
        <v>kerastase</v>
      </c>
      <c r="D25" s="5" t="str">
        <f>_xlfn.XLOOKUP($E25,'Raw Data'!$E:$E,'Raw Data'!D:D,"ERROR",0,1)</f>
        <v>www.amazon.ae/dp/B00UXOXJ10</v>
      </c>
      <c r="E25" s="5" t="s">
        <v>140</v>
      </c>
      <c r="F25" s="9" t="str">
        <f>_xlfn.XLOOKUP($E25,'Raw Data'!$E:$E,'Raw Data'!F:F,"ERROR",0,1)</f>
        <v>KERASTASE Densifique Mousse Fluid Ounce, Multicolor, 5.1 Fl Oz</v>
      </c>
      <c r="G25" s="10">
        <f>_xlfn.XLOOKUP($E25,'Raw Data'!$E:$E,'Raw Data'!G:G,"ERROR",0,1)</f>
        <v>57</v>
      </c>
      <c r="H25" s="9">
        <f>_xlfn.XLOOKUP($E25,'Raw Data'!$E:$E,'Raw Data'!H:H,"ERROR",0,1)</f>
        <v>9037.32</v>
      </c>
      <c r="I25" s="9">
        <f>_xlfn.XLOOKUP($E25,'Raw Data'!$E:$E,'Raw Data'!I:I,"ERROR",0,1)</f>
        <v>0.0120993547712331</v>
      </c>
      <c r="J25" s="9" t="str">
        <f>_xlfn.XLOOKUP($E25,'Raw Data'!$E:$E,'Raw Data'!J:J,"ERROR",0,1)</f>
        <v>Yes</v>
      </c>
      <c r="K25" s="14" t="str">
        <f t="array" ref="K25">_xlfn.IFS(AND(L25&gt;0,L25&lt;=5),"0 to 5",AND(L25&gt;5,L25&lt;=10),"5 to 10",AND(L25&gt;10,L25&lt;=15),"10 to 15",AND(L25&gt;15,L25&lt;=20),"15 to 20",AND(L25&gt;20,L25&lt;=30),"20 to 30",AND(L25&gt;30,L25&lt;=40),"30 to 40",AND(L25&gt;40,L25&lt;=50),"40 to 50",AND(L25&gt;50,L25&lt;=75),"50 to 75",AND(L25&gt;75,L25&lt;=100),"75 to 100",AND(L25&gt;100,L25&lt;=150),"100 to 150",AND(L25&gt;150,L25&lt;=200),"150 to 200",AND(L25&gt;200,L25&lt;=250),"200 to 250",AND(L25&gt;250,L25&lt;=300),"250 to 300",AND(L25&gt;300,L25&lt;=400),"300 to 400",AND(L25&gt;400,L25&lt;=500),"400 to 500",L25&gt;500,"500+")</f>
        <v>150 to 200</v>
      </c>
      <c r="L25" s="9">
        <f>_xlfn.XLOOKUP($E25,'Raw Data'!$E:$E,'Raw Data'!L:L,"ERROR",0,1)</f>
        <v>158.42</v>
      </c>
      <c r="M25" s="14" t="str">
        <f t="array" ref="M25">_xlfn.IFS(AND(N25&gt;0,N25&lt;=5),"0 to 5",AND(N25&gt;5,N25&lt;=10),"5 to 10",AND(N25&gt;10,N25&lt;=15),"10 to 15",AND(N25&gt;15,N25&lt;=20),"15 to 20",AND(N25&gt;20,N25&lt;=30),"20 to 30",AND(N25&gt;30,N25&lt;=40),"30 to 40",AND(N25&gt;40,N25&lt;=50),"40 to 50",AND(N25&gt;50,N25&lt;=75),"50 to 75",AND(N25&gt;75,N25&lt;=100),"75 to 100",AND(N25&gt;100,N25&lt;=150),"100 to 150",AND(N25&gt;150,N25&lt;=200),"150 to 200",AND(N25&gt;200,N25&lt;=250),"200 to 250",AND(N25&gt;250,N25&lt;=300),"250 to 300",AND(N25&gt;300,N25&lt;=400),"300 to 400",AND(N25&gt;400,N25&lt;=500),"400 to 500",N25&gt;500,"500+")</f>
        <v>150 to 200</v>
      </c>
      <c r="N25" s="9">
        <f>_xlfn.XLOOKUP($E25,'Raw Data'!$E:$E,'Raw Data'!N:N,"ERROR",0,1)</f>
        <v>173.06</v>
      </c>
      <c r="O25" s="14" t="str">
        <f t="array" ref="O25">_xlfn.IFS(P25=0,"No Discount",AND(P25&gt;0,P25&lt;=0.02),"0% to 2%",AND(P25&gt;0.02,P25&lt;=0.04),"2% to 4%",AND(P25&gt;0.04,P25&lt;=0.06),"4% to 6%",AND(P25&gt;0.06,P25&lt;=0.08),"6% to 8%",AND(P25&gt;0.08,P25&lt;=0.1),"8% to 10%",AND(P25&gt;0.1,P25&lt;=0.15),"10% to 15%",AND(P25&gt;0.15,P25&lt;=0.2),"15% to 20%",AND(P25&gt;0.2,P25&lt;=0.25),"20% to 25%",AND(P25&gt;0.25,P25&lt;=0.3),"25% to 30%",AND(P25&gt;0.3,P25&lt;=0.4),"30% to 40%",AND(P25&gt;0.4,P25&lt;=0.5),"40% to 50%",AND(P25&gt;0.5,P25&lt;=0.75),"50% to 75%",AND(P25&gt;0.75,P25&lt;=1),"75% to 100%")</f>
        <v>8% to 10%</v>
      </c>
      <c r="P25" s="10">
        <f>_xlfn.XLOOKUP($E25,'Raw Data'!$E:$E,'Raw Data'!P:P,"ERROR",0,1)</f>
        <v>0.0845949381717324</v>
      </c>
      <c r="Q25" s="9">
        <f>_xlfn.XLOOKUP($E25,'Raw Data'!$E:$E,'Raw Data'!Q:Q,"ERROR",0,1)</f>
        <v>5.1</v>
      </c>
      <c r="R25" s="9" t="str">
        <f>_xlfn.XLOOKUP($E25,'Raw Data'!$E:$E,'Raw Data'!R:R,"ERROR",0,1)</f>
        <v>fl oz</v>
      </c>
      <c r="S25" s="5" t="str">
        <f t="array" ref="S25">_xlfn.IFS(AND(T25&gt;0,T25&lt;=0.05),"0 to 0.05",AND(T25&gt;0.05,T25&lt;=0.1),"0.05 to 0.1",AND(T25&gt;0.1,T25&lt;=0.2),"0.1 to 0.2",AND(T25&gt;0.2,T25&lt;=0.3),"0.2 to 0.3",AND(T25&gt;0.3,T25&lt;=0.4),"0.3 to 0.4",AND(T25&gt;0.4,T25&lt;=0.5),"0.4 to 0.5",AND(T25&gt;0.5,T25&lt;=0.75),"0.5 to 0.75",AND(T25&gt;0.75,T25&lt;=1),"0.75 to 1",AND(T25&gt;1,T25&lt;=2),"1 to 2",AND(T25&gt;2,T25&lt;=3),"2 to 3",AND(T25&gt;3,T25&lt;=4),"3 to 4",AND(T25&gt;4,T25&lt;=5),"4 to 5",AND(T25&gt;5,T25&lt;=10),"5 to 10",T25&gt;10,"10+")</f>
        <v>1 to 2</v>
      </c>
      <c r="T25" s="10">
        <f t="shared" si="0"/>
        <v>1.01007859765742</v>
      </c>
      <c r="U25" s="15" t="str">
        <f t="array" ref="U25">_xlfn.IFS(AND(V25&gt;0,V25&lt;=0.05),"0 to 0.05",AND(V25&gt;0.05,V25&lt;=0.1),"0.05 to 0.1",AND(V25&gt;0.1,V25&lt;=0.2),"0.1 to 0.2",AND(V25&gt;0.2,V25&lt;=0.3),"0.2 to 0.3",AND(V25&gt;0.3,V25&lt;=0.4),"0.3 to 0.4",AND(V25&gt;0.4,V25&lt;=0.5),"0.4 to 0.5",AND(V25&gt;0.5,V25&lt;=0.75),"0.5 to 0.75",AND(V25&gt;0.75,V25&lt;=1),"0.75 to 1",AND(V25&gt;1,V25&lt;=2),"1 to 2",AND(V25&gt;2,V25&lt;=3),"2 to 3",AND(V25&gt;3,V25&lt;=4),"3 to 4",AND(V25&gt;4,V25&lt;=5),"4 to 5",AND(V25&gt;5,V25&lt;=10),"5 to 10",V25&gt;10,"10+")</f>
        <v>0.2 to 0.3</v>
      </c>
      <c r="V25" s="10">
        <f t="shared" si="1"/>
        <v>0.297924091464842</v>
      </c>
      <c r="W25" s="15" t="str">
        <f t="array" ref="W25">_xlfn.IFS(AND(X25&gt;0,X25&lt;=0.05),"0 to 0.05",AND(X25&gt;0.05,X25&lt;=0.1),"0.05 to 0.1",AND(X25&gt;0.1,X25&lt;=0.2),"0.1 to 0.2",AND(X25&gt;0.2,X25&lt;=0.3),"0.2 to 0.3",AND(X25&gt;0.3,X25&lt;=0.4),"0.3 to 0.4",AND(X25&gt;0.4,X25&lt;=0.5),"0.4 to 0.5",AND(X25&gt;0.5,X25&lt;=0.75),"0.5 to 0.75",AND(X25&gt;0.75,X25&lt;=1),"0.75 to 1",AND(X25&gt;1,X25&lt;=2),"1 to 2",AND(X25&gt;2,X25&lt;=3),"2 to 3",AND(X25&gt;3,X25&lt;=4),"3 to 4",AND(X25&gt;4,X25&lt;=5),"4 to 5",AND(X25&gt;5,X25&lt;=10),"5 to 10",X25&gt;10,"10+")</f>
        <v>0.2 to 0.3</v>
      </c>
      <c r="X25" s="16">
        <f t="shared" si="2"/>
        <v>0.272721221367504</v>
      </c>
      <c r="Y25" s="5" t="str">
        <f t="array" ref="Y25">_xlfn.IFS(AND(Z25&gt;0,Z25&lt;=1),"0 to 1",AND(Z25&gt;1,Z25&lt;=2),"1 to 2",AND(Z25&gt;2,Z25&lt;=4),"2 to 4",AND(Z25&gt;4,Z25&lt;=6),"4 to 6",AND(Z25&gt;6,Z25&lt;=8),"6 to 8",AND(Z25&gt;8,Z25&lt;=10),"8 to 10",AND(Z25&gt;10,Z25&lt;=15),"10 to 15",AND(Z25&gt;15,Z25&lt;=20),"15 to 20",AND(Z25&gt;20,Z25&lt;=25),"20 to 25",AND(Z25&gt;25,Z25&lt;=30),"25 to 30",AND(Z25&gt;30,Z25&lt;=40),"30 to 40",AND(Z25&gt;40,Z25&lt;=50),"40 to 50",Z25&gt;50,"50+")</f>
        <v>4 to 6</v>
      </c>
      <c r="Z25" s="9">
        <f t="array" ref="Z25">_xlfn.IFS(AA25="oz",_xlfn.IFS(R25="oz",Q25,R25="fl oz",Q25*1.04,R25="ml",Q25*0.0338),AA25="fl oz",_xlfn.IFS(R25="oz",Q25/1.04,R25="fl oz",Q25,R25="ml",Q25*0.0338/1.04),AA25="ml",_xlfn.IFS(R25="oz",Q25/0.0338,R25="fl oz",Q25*1.04/0.0338,R25="ml",Q25))</f>
        <v>5.304</v>
      </c>
      <c r="AA25" s="9" t="str">
        <f>_xlfn.XLOOKUP($E25,'Raw Data'!$E:$E,'Raw Data'!AA:AA,"ERROR",0,1)</f>
        <v>oz</v>
      </c>
      <c r="AB25" s="9" t="s">
        <v>65</v>
      </c>
      <c r="AC25" s="9" t="s">
        <v>61</v>
      </c>
      <c r="AD25" s="5" t="s">
        <v>141</v>
      </c>
      <c r="AE25" s="5">
        <f>VLOOKUP($E25,'Benefits Revenue'!$E$4:$BE$74,AE$1,FALSE)</f>
        <v>0</v>
      </c>
      <c r="AF25" s="5">
        <f>VLOOKUP($E25,'Benefits Revenue'!$E$4:$BE$74,AF$1,FALSE)</f>
        <v>9037.32</v>
      </c>
      <c r="AG25" s="5">
        <f>VLOOKUP($E25,'Benefits Revenue'!$E$4:$BE$74,AG$1,FALSE)</f>
        <v>9037.32</v>
      </c>
      <c r="AH25" s="5">
        <f>VLOOKUP($E25,'Benefits Revenue'!$E$4:$BE$74,AH$1,FALSE)</f>
        <v>0</v>
      </c>
      <c r="AI25" s="5">
        <f>VLOOKUP($E25,'Benefits Revenue'!$E$4:$BE$74,AI$1,FALSE)</f>
        <v>0</v>
      </c>
      <c r="AJ25" s="5">
        <f>VLOOKUP($E25,'Benefits Revenue'!$E$4:$BE$74,AJ$1,FALSE)</f>
        <v>0</v>
      </c>
      <c r="AK25" s="5">
        <f>VLOOKUP($E25,'Benefits Revenue'!$E$4:$BE$74,AK$1,FALSE)</f>
        <v>0</v>
      </c>
      <c r="AL25" s="5">
        <f>VLOOKUP($E25,'Benefits Revenue'!$E$4:$BE$74,AL$1,FALSE)</f>
        <v>0</v>
      </c>
      <c r="AM25" s="5">
        <f>VLOOKUP($E25,'Benefits Revenue'!$E$4:$BE$74,AM$1,FALSE)</f>
        <v>0</v>
      </c>
      <c r="AN25" s="5" t="s">
        <v>86</v>
      </c>
      <c r="AO25" s="5">
        <f>VLOOKUP($E25,'Claims Revenue'!$E$4:$BD$74,AO$1,FALSE)</f>
        <v>9037.32</v>
      </c>
      <c r="AP25" s="5">
        <f>VLOOKUP($E25,'Claims Revenue'!$E$4:$BD$74,AP$1,FALSE)</f>
        <v>9037.32</v>
      </c>
      <c r="AQ25" s="5">
        <f>VLOOKUP($E25,'Claims Revenue'!$E$4:$BD$74,AQ$1,FALSE)</f>
        <v>0</v>
      </c>
      <c r="AR25" s="5">
        <f>VLOOKUP($E25,'Claims Revenue'!$E$4:$BD$74,AR$1,FALSE)</f>
        <v>0</v>
      </c>
      <c r="AS25" s="5">
        <f>VLOOKUP($E25,'Claims Revenue'!$E$4:$BD$74,AS$1,FALSE)</f>
        <v>0</v>
      </c>
      <c r="AT25" s="5">
        <f>VLOOKUP($E25,'Claims Revenue'!$E$4:$BD$74,AT$1,FALSE)</f>
        <v>0</v>
      </c>
      <c r="AU25" s="5">
        <f>VLOOKUP($E25,'Claims Revenue'!$E$4:$BD$74,AU$1,FALSE)</f>
        <v>0</v>
      </c>
      <c r="AV25" s="5">
        <f>VLOOKUP($E25,'Claims Revenue'!$E$4:$BD$74,AV$1,FALSE)</f>
        <v>0</v>
      </c>
      <c r="AW25" s="5">
        <f>VLOOKUP($E25,'Claims Revenue'!$E$4:$BD$74,AW$1,FALSE)</f>
        <v>0</v>
      </c>
      <c r="AX25" s="5" t="s">
        <v>43</v>
      </c>
      <c r="AY25" s="5">
        <f>VLOOKUP($E25,'Ingredients Revenue'!$E$4:$BY$74,AY$1,FALSE)</f>
        <v>0</v>
      </c>
      <c r="AZ25" s="5">
        <f>VLOOKUP($E25,'Ingredients Revenue'!$E$4:$BY$74,AZ$1,FALSE)</f>
        <v>0</v>
      </c>
      <c r="BA25" s="5">
        <f>VLOOKUP($E25,'Ingredients Revenue'!$E$4:$BY$74,BA$1,FALSE)</f>
        <v>0</v>
      </c>
      <c r="BB25" s="5">
        <f>VLOOKUP($E25,'Ingredients Revenue'!$E$4:$BY$74,BB$1,FALSE)</f>
        <v>0</v>
      </c>
      <c r="BC25" s="5">
        <f>VLOOKUP($E25,'Ingredients Revenue'!$E$4:$BY$74,BC$1,FALSE)</f>
        <v>0</v>
      </c>
      <c r="BD25" s="5">
        <f>VLOOKUP($E25,'Ingredients Revenue'!$E$4:$BY$74,BD$1,FALSE)</f>
        <v>0</v>
      </c>
      <c r="BE25" s="5">
        <f>VLOOKUP($E25,'Ingredients Revenue'!$E$4:$BY$74,BE$1,FALSE)</f>
        <v>0</v>
      </c>
      <c r="BF25" s="5">
        <f>VLOOKUP($E25,'Ingredients Revenue'!$E$4:$BY$74,BF$1,FALSE)</f>
        <v>0</v>
      </c>
      <c r="BG25" s="5">
        <f>VLOOKUP($E25,'Ingredients Revenue'!$E$4:$BY$74,BG$1,FALSE)</f>
        <v>0</v>
      </c>
    </row>
    <row r="26" spans="1:59">
      <c r="A26" s="5" t="str">
        <f>_xlfn.XLOOKUP($E26,'Raw Data'!$E:$E,'Raw Data'!A:A,"ERROR",0,1)</f>
        <v>AE</v>
      </c>
      <c r="B26" s="5" t="str">
        <f>_xlfn.XLOOKUP($E26,'Raw Data'!$E:$E,'Raw Data'!B:B,"ERROR",0,1)</f>
        <v>Hair Mousses</v>
      </c>
      <c r="C26" s="5" t="str">
        <f>_xlfn.XLOOKUP($E26,'Raw Data'!$E:$E,'Raw Data'!C:C,"ERROR",0,1)</f>
        <v>Wella</v>
      </c>
      <c r="D26" s="5" t="str">
        <f>_xlfn.XLOOKUP($E26,'Raw Data'!$E:$E,'Raw Data'!D:D,"ERROR",0,1)</f>
        <v>www.amazon.ae/dp/B07HZFYJ43</v>
      </c>
      <c r="E26" s="5" t="s">
        <v>142</v>
      </c>
      <c r="F26" s="9" t="str">
        <f>_xlfn.XLOOKUP($E26,'Raw Data'!$E:$E,'Raw Data'!F:F,"ERROR",0,1)</f>
        <v>Wella Pro Professionals Eimi Extra Volume Strong Hold Heat Protection Hair Styling Mousse For Body 75ml, White</v>
      </c>
      <c r="G26" s="10">
        <f>_xlfn.XLOOKUP($E26,'Raw Data'!$E:$E,'Raw Data'!G:G,"ERROR",0,1)</f>
        <v>140</v>
      </c>
      <c r="H26" s="9">
        <f>_xlfn.XLOOKUP($E26,'Raw Data'!$E:$E,'Raw Data'!H:H,"ERROR",0,1)</f>
        <v>8819.83</v>
      </c>
      <c r="I26" s="9">
        <f>_xlfn.XLOOKUP($E26,'Raw Data'!$E:$E,'Raw Data'!I:I,"ERROR",0,1)</f>
        <v>0.0118081745685629</v>
      </c>
      <c r="J26" s="9" t="str">
        <f>_xlfn.XLOOKUP($E26,'Raw Data'!$E:$E,'Raw Data'!J:J,"ERROR",0,1)</f>
        <v>Yes</v>
      </c>
      <c r="K26" s="14" t="str">
        <f t="array" ref="K26">_xlfn.IFS(AND(L26&gt;0,L26&lt;=5),"0 to 5",AND(L26&gt;5,L26&lt;=10),"5 to 10",AND(L26&gt;10,L26&lt;=15),"10 to 15",AND(L26&gt;15,L26&lt;=20),"15 to 20",AND(L26&gt;20,L26&lt;=30),"20 to 30",AND(L26&gt;30,L26&lt;=40),"30 to 40",AND(L26&gt;40,L26&lt;=50),"40 to 50",AND(L26&gt;50,L26&lt;=75),"50 to 75",AND(L26&gt;75,L26&lt;=100),"75 to 100",AND(L26&gt;100,L26&lt;=150),"100 to 150",AND(L26&gt;150,L26&lt;=200),"150 to 200",AND(L26&gt;200,L26&lt;=250),"200 to 250",AND(L26&gt;250,L26&lt;=300),"250 to 300",AND(L26&gt;300,L26&lt;=400),"300 to 400",AND(L26&gt;400,L26&lt;=500),"400 to 500",L26&gt;500,"500+")</f>
        <v>75 to 100</v>
      </c>
      <c r="L26" s="9">
        <f>_xlfn.XLOOKUP($E26,'Raw Data'!$E:$E,'Raw Data'!L:L,"ERROR",0,1)</f>
        <v>85.77</v>
      </c>
      <c r="M26" s="14" t="str">
        <f t="array" ref="M26">_xlfn.IFS(AND(N26&gt;0,N26&lt;=5),"0 to 5",AND(N26&gt;5,N26&lt;=10),"5 to 10",AND(N26&gt;10,N26&lt;=15),"10 to 15",AND(N26&gt;15,N26&lt;=20),"15 to 20",AND(N26&gt;20,N26&lt;=30),"20 to 30",AND(N26&gt;30,N26&lt;=40),"30 to 40",AND(N26&gt;40,N26&lt;=50),"40 to 50",AND(N26&gt;50,N26&lt;=75),"50 to 75",AND(N26&gt;75,N26&lt;=100),"75 to 100",AND(N26&gt;100,N26&lt;=150),"100 to 150",AND(N26&gt;150,N26&lt;=200),"150 to 200",AND(N26&gt;200,N26&lt;=250),"200 to 250",AND(N26&gt;250,N26&lt;=300),"250 to 300",AND(N26&gt;300,N26&lt;=400),"300 to 400",AND(N26&gt;400,N26&lt;=500),"400 to 500",N26&gt;500,"500+")</f>
        <v>75 to 100</v>
      </c>
      <c r="N26" s="9">
        <f>_xlfn.XLOOKUP($E26,'Raw Data'!$E:$E,'Raw Data'!N:N,"ERROR",0,1)</f>
        <v>89.88</v>
      </c>
      <c r="O26" s="14" t="str">
        <f t="array" ref="O26">_xlfn.IFS(P26=0,"No Discount",AND(P26&gt;0,P26&lt;=0.02),"0% to 2%",AND(P26&gt;0.02,P26&lt;=0.04),"2% to 4%",AND(P26&gt;0.04,P26&lt;=0.06),"4% to 6%",AND(P26&gt;0.06,P26&lt;=0.08),"6% to 8%",AND(P26&gt;0.08,P26&lt;=0.1),"8% to 10%",AND(P26&gt;0.1,P26&lt;=0.15),"10% to 15%",AND(P26&gt;0.15,P26&lt;=0.2),"15% to 20%",AND(P26&gt;0.2,P26&lt;=0.25),"20% to 25%",AND(P26&gt;0.25,P26&lt;=0.3),"25% to 30%",AND(P26&gt;0.3,P26&lt;=0.4),"30% to 40%",AND(P26&gt;0.4,P26&lt;=0.5),"40% to 50%",AND(P26&gt;0.5,P26&lt;=0.75),"50% to 75%",AND(P26&gt;0.75,P26&lt;=1),"75% to 100%")</f>
        <v>4% to 6%</v>
      </c>
      <c r="P26" s="10">
        <f>_xlfn.XLOOKUP($E26,'Raw Data'!$E:$E,'Raw Data'!P:P,"ERROR",0,1)</f>
        <v>0.0457276368491322</v>
      </c>
      <c r="Q26" s="9">
        <f>_xlfn.XLOOKUP($E26,'Raw Data'!$E:$E,'Raw Data'!Q:Q,"ERROR",0,1)</f>
        <v>75</v>
      </c>
      <c r="R26" s="9" t="str">
        <f>_xlfn.XLOOKUP($E26,'Raw Data'!$E:$E,'Raw Data'!R:R,"ERROR",0,1)</f>
        <v>ml</v>
      </c>
      <c r="S26" s="5" t="str">
        <f t="array" ref="S26">_xlfn.IFS(AND(T26&gt;0,T26&lt;=0.05),"0 to 0.05",AND(T26&gt;0.05,T26&lt;=0.1),"0.05 to 0.1",AND(T26&gt;0.1,T26&lt;=0.2),"0.1 to 0.2",AND(T26&gt;0.2,T26&lt;=0.3),"0.2 to 0.3",AND(T26&gt;0.3,T26&lt;=0.4),"0.3 to 0.4",AND(T26&gt;0.4,T26&lt;=0.5),"0.4 to 0.5",AND(T26&gt;0.5,T26&lt;=0.75),"0.5 to 0.75",AND(T26&gt;0.75,T26&lt;=1),"0.75 to 1",AND(T26&gt;1,T26&lt;=2),"1 to 2",AND(T26&gt;2,T26&lt;=3),"2 to 3",AND(T26&gt;3,T26&lt;=4),"3 to 4",AND(T26&gt;4,T26&lt;=5),"4 to 5",AND(T26&gt;5,T26&lt;=10),"5 to 10",T26&gt;10,"10+")</f>
        <v>1 to 2</v>
      </c>
      <c r="T26" s="10">
        <f t="shared" si="0"/>
        <v>1.14421100867863</v>
      </c>
      <c r="U26" s="15" t="str">
        <f t="array" ref="U26">_xlfn.IFS(AND(V26&gt;0,V26&lt;=0.05),"0 to 0.05",AND(V26&gt;0.05,V26&lt;=0.1),"0.05 to 0.1",AND(V26&gt;0.1,V26&lt;=0.2),"0.1 to 0.2",AND(V26&gt;0.2,V26&lt;=0.3),"0.2 to 0.3",AND(V26&gt;0.3,V26&lt;=0.4),"0.3 to 0.4",AND(V26&gt;0.4,V26&lt;=0.5),"0.4 to 0.5",AND(V26&gt;0.5,V26&lt;=0.75),"0.5 to 0.75",AND(V26&gt;0.75,V26&lt;=1),"0.75 to 1",AND(V26&gt;1,V26&lt;=2),"1 to 2",AND(V26&gt;2,V26&lt;=3),"2 to 3",AND(V26&gt;3,V26&lt;=4),"3 to 4",AND(V26&gt;4,V26&lt;=5),"4 to 5",AND(V26&gt;5,V26&lt;=10),"5 to 10",V26&gt;10,"10+")</f>
        <v>0.3 to 0.4</v>
      </c>
      <c r="V26" s="10">
        <f t="shared" si="1"/>
        <v>0.323740877628654</v>
      </c>
      <c r="W26" s="15" t="str">
        <f t="array" ref="W26">_xlfn.IFS(AND(X26&gt;0,X26&lt;=0.05),"0 to 0.05",AND(X26&gt;0.05,X26&lt;=0.1),"0.05 to 0.1",AND(X26&gt;0.1,X26&lt;=0.2),"0.1 to 0.2",AND(X26&gt;0.2,X26&lt;=0.3),"0.2 to 0.3",AND(X26&gt;0.3,X26&lt;=0.4),"0.3 to 0.4",AND(X26&gt;0.4,X26&lt;=0.5),"0.4 to 0.5",AND(X26&gt;0.5,X26&lt;=0.75),"0.5 to 0.75",AND(X26&gt;0.75,X26&lt;=1),"0.75 to 1",AND(X26&gt;1,X26&lt;=2),"1 to 2",AND(X26&gt;2,X26&lt;=3),"2 to 3",AND(X26&gt;3,X26&lt;=4),"3 to 4",AND(X26&gt;4,X26&lt;=5),"4 to 5",AND(X26&gt;5,X26&lt;=10),"5 to 10",X26&gt;10,"10+")</f>
        <v>0.3 to 0.4</v>
      </c>
      <c r="X26" s="16">
        <f t="shared" si="2"/>
        <v>0.308936972343231</v>
      </c>
      <c r="Y26" s="5" t="str">
        <f t="array" ref="Y26">_xlfn.IFS(AND(Z26&gt;0,Z26&lt;=1),"0 to 1",AND(Z26&gt;1,Z26&lt;=2),"1 to 2",AND(Z26&gt;2,Z26&lt;=4),"2 to 4",AND(Z26&gt;4,Z26&lt;=6),"4 to 6",AND(Z26&gt;6,Z26&lt;=8),"6 to 8",AND(Z26&gt;8,Z26&lt;=10),"8 to 10",AND(Z26&gt;10,Z26&lt;=15),"10 to 15",AND(Z26&gt;15,Z26&lt;=20),"15 to 20",AND(Z26&gt;20,Z26&lt;=25),"20 to 25",AND(Z26&gt;25,Z26&lt;=30),"25 to 30",AND(Z26&gt;30,Z26&lt;=40),"30 to 40",AND(Z26&gt;40,Z26&lt;=50),"40 to 50",Z26&gt;50,"50+")</f>
        <v>2 to 4</v>
      </c>
      <c r="Z26" s="9">
        <f t="array" ref="Z26">_xlfn.IFS(AA26="oz",_xlfn.IFS(R26="oz",Q26,R26="fl oz",Q26*1.04,R26="ml",Q26*0.0338),AA26="fl oz",_xlfn.IFS(R26="oz",Q26/1.04,R26="fl oz",Q26,R26="ml",Q26*0.0338/1.04),AA26="ml",_xlfn.IFS(R26="oz",Q26/0.0338,R26="fl oz",Q26*1.04/0.0338,R26="ml",Q26))</f>
        <v>2.535</v>
      </c>
      <c r="AA26" s="9" t="str">
        <f>_xlfn.XLOOKUP($E26,'Raw Data'!$E:$E,'Raw Data'!AA:AA,"ERROR",0,1)</f>
        <v>oz</v>
      </c>
      <c r="AB26" s="9" t="s">
        <v>65</v>
      </c>
      <c r="AC26" s="9" t="s">
        <v>61</v>
      </c>
      <c r="AD26" s="5" t="s">
        <v>143</v>
      </c>
      <c r="AE26" s="5">
        <f>VLOOKUP($E26,'Benefits Revenue'!$E$4:$BE$74,AE$1,FALSE)</f>
        <v>0</v>
      </c>
      <c r="AF26" s="5">
        <f>VLOOKUP($E26,'Benefits Revenue'!$E$4:$BE$74,AF$1,FALSE)</f>
        <v>0</v>
      </c>
      <c r="AG26" s="5">
        <f>VLOOKUP($E26,'Benefits Revenue'!$E$4:$BE$74,AG$1,FALSE)</f>
        <v>8819.83</v>
      </c>
      <c r="AH26" s="5">
        <f>VLOOKUP($E26,'Benefits Revenue'!$E$4:$BE$74,AH$1,FALSE)</f>
        <v>0</v>
      </c>
      <c r="AI26" s="5">
        <f>VLOOKUP($E26,'Benefits Revenue'!$E$4:$BE$74,AI$1,FALSE)</f>
        <v>0</v>
      </c>
      <c r="AJ26" s="5">
        <f>VLOOKUP($E26,'Benefits Revenue'!$E$4:$BE$74,AJ$1,FALSE)</f>
        <v>0</v>
      </c>
      <c r="AK26" s="5">
        <f>VLOOKUP($E26,'Benefits Revenue'!$E$4:$BE$74,AK$1,FALSE)</f>
        <v>0</v>
      </c>
      <c r="AL26" s="5">
        <f>VLOOKUP($E26,'Benefits Revenue'!$E$4:$BE$74,AL$1,FALSE)</f>
        <v>0</v>
      </c>
      <c r="AM26" s="5">
        <f>VLOOKUP($E26,'Benefits Revenue'!$E$4:$BE$74,AM$1,FALSE)</f>
        <v>0</v>
      </c>
      <c r="AN26" s="5" t="s">
        <v>144</v>
      </c>
      <c r="AO26" s="5">
        <f>VLOOKUP($E26,'Claims Revenue'!$E$4:$BD$74,AO$1,FALSE)</f>
        <v>0</v>
      </c>
      <c r="AP26" s="5">
        <f>VLOOKUP($E26,'Claims Revenue'!$E$4:$BD$74,AP$1,FALSE)</f>
        <v>8819.83</v>
      </c>
      <c r="AQ26" s="5">
        <f>VLOOKUP($E26,'Claims Revenue'!$E$4:$BD$74,AQ$1,FALSE)</f>
        <v>0</v>
      </c>
      <c r="AR26" s="5">
        <f>VLOOKUP($E26,'Claims Revenue'!$E$4:$BD$74,AR$1,FALSE)</f>
        <v>0</v>
      </c>
      <c r="AS26" s="5">
        <f>VLOOKUP($E26,'Claims Revenue'!$E$4:$BD$74,AS$1,FALSE)</f>
        <v>0</v>
      </c>
      <c r="AT26" s="5">
        <f>VLOOKUP($E26,'Claims Revenue'!$E$4:$BD$74,AT$1,FALSE)</f>
        <v>0</v>
      </c>
      <c r="AU26" s="5">
        <f>VLOOKUP($E26,'Claims Revenue'!$E$4:$BD$74,AU$1,FALSE)</f>
        <v>0</v>
      </c>
      <c r="AV26" s="5">
        <f>VLOOKUP($E26,'Claims Revenue'!$E$4:$BD$74,AV$1,FALSE)</f>
        <v>0</v>
      </c>
      <c r="AW26" s="5">
        <f>VLOOKUP($E26,'Claims Revenue'!$E$4:$BD$74,AW$1,FALSE)</f>
        <v>0</v>
      </c>
      <c r="AX26" s="5" t="s">
        <v>43</v>
      </c>
      <c r="AY26" s="5">
        <f>VLOOKUP($E26,'Ingredients Revenue'!$E$4:$BY$74,AY$1,FALSE)</f>
        <v>0</v>
      </c>
      <c r="AZ26" s="5">
        <f>VLOOKUP($E26,'Ingredients Revenue'!$E$4:$BY$74,AZ$1,FALSE)</f>
        <v>0</v>
      </c>
      <c r="BA26" s="5">
        <f>VLOOKUP($E26,'Ingredients Revenue'!$E$4:$BY$74,BA$1,FALSE)</f>
        <v>0</v>
      </c>
      <c r="BB26" s="5">
        <f>VLOOKUP($E26,'Ingredients Revenue'!$E$4:$BY$74,BB$1,FALSE)</f>
        <v>0</v>
      </c>
      <c r="BC26" s="5">
        <f>VLOOKUP($E26,'Ingredients Revenue'!$E$4:$BY$74,BC$1,FALSE)</f>
        <v>0</v>
      </c>
      <c r="BD26" s="5">
        <f>VLOOKUP($E26,'Ingredients Revenue'!$E$4:$BY$74,BD$1,FALSE)</f>
        <v>0</v>
      </c>
      <c r="BE26" s="5">
        <f>VLOOKUP($E26,'Ingredients Revenue'!$E$4:$BY$74,BE$1,FALSE)</f>
        <v>0</v>
      </c>
      <c r="BF26" s="5">
        <f>VLOOKUP($E26,'Ingredients Revenue'!$E$4:$BY$74,BF$1,FALSE)</f>
        <v>0</v>
      </c>
      <c r="BG26" s="5">
        <f>VLOOKUP($E26,'Ingredients Revenue'!$E$4:$BY$74,BG$1,FALSE)</f>
        <v>0</v>
      </c>
    </row>
    <row r="27" spans="1:59">
      <c r="A27" s="5" t="str">
        <f>_xlfn.XLOOKUP($E27,'Raw Data'!$E:$E,'Raw Data'!A:A,"ERROR",0,1)</f>
        <v>AE</v>
      </c>
      <c r="B27" s="5" t="str">
        <f>_xlfn.XLOOKUP($E27,'Raw Data'!$E:$E,'Raw Data'!B:B,"ERROR",0,1)</f>
        <v>Hair Mousses</v>
      </c>
      <c r="C27" s="5" t="str">
        <f>_xlfn.XLOOKUP($E27,'Raw Data'!$E:$E,'Raw Data'!C:C,"ERROR",0,1)</f>
        <v>Keranique</v>
      </c>
      <c r="D27" s="5" t="str">
        <f>_xlfn.XLOOKUP($E27,'Raw Data'!$E:$E,'Raw Data'!D:D,"ERROR",0,1)</f>
        <v>www.amazon.ae/dp/B00CRJWIIE</v>
      </c>
      <c r="E27" s="5" t="s">
        <v>145</v>
      </c>
      <c r="F27" s="9" t="str">
        <f>_xlfn.XLOOKUP($E27,'Raw Data'!$E:$E,'Raw Data'!F:F,"ERROR",0,1)</f>
        <v>Keranique Thickening &amp; Texturizing  Mousse , 3.4 Fl Oz â€“ Instant Volume, Thickness and Body, Leaving Hair with Smooth and Soft Touch | Strengthens Hair Shaft and Protects Against Breakage</v>
      </c>
      <c r="G27" s="10">
        <f>_xlfn.XLOOKUP($E27,'Raw Data'!$E:$E,'Raw Data'!G:G,"ERROR",0,1)</f>
        <v>82</v>
      </c>
      <c r="H27" s="9">
        <f>_xlfn.XLOOKUP($E27,'Raw Data'!$E:$E,'Raw Data'!H:H,"ERROR",0,1)</f>
        <v>8689.94</v>
      </c>
      <c r="I27" s="9">
        <f>_xlfn.XLOOKUP($E27,'Raw Data'!$E:$E,'Raw Data'!I:I,"ERROR",0,1)</f>
        <v>0.0116342750949097</v>
      </c>
      <c r="J27" s="9" t="str">
        <f>_xlfn.XLOOKUP($E27,'Raw Data'!$E:$E,'Raw Data'!J:J,"ERROR",0,1)</f>
        <v>Yes</v>
      </c>
      <c r="K27" s="14" t="str">
        <f t="array" ref="K27">_xlfn.IFS(AND(L27&gt;0,L27&lt;=5),"0 to 5",AND(L27&gt;5,L27&lt;=10),"5 to 10",AND(L27&gt;10,L27&lt;=15),"10 to 15",AND(L27&gt;15,L27&lt;=20),"15 to 20",AND(L27&gt;20,L27&lt;=30),"20 to 30",AND(L27&gt;30,L27&lt;=40),"30 to 40",AND(L27&gt;40,L27&lt;=50),"40 to 50",AND(L27&gt;50,L27&lt;=75),"50 to 75",AND(L27&gt;75,L27&lt;=100),"75 to 100",AND(L27&gt;100,L27&lt;=150),"100 to 150",AND(L27&gt;150,L27&lt;=200),"150 to 200",AND(L27&gt;200,L27&lt;=250),"200 to 250",AND(L27&gt;250,L27&lt;=300),"250 to 300",AND(L27&gt;300,L27&lt;=400),"300 to 400",AND(L27&gt;400,L27&lt;=500),"400 to 500",L27&gt;500,"500+")</f>
        <v>100 to 150</v>
      </c>
      <c r="L27" s="9">
        <f>_xlfn.XLOOKUP($E27,'Raw Data'!$E:$E,'Raw Data'!L:L,"ERROR",0,1)</f>
        <v>116.8</v>
      </c>
      <c r="M27" s="14" t="str">
        <f t="array" ref="M27">_xlfn.IFS(AND(N27&gt;0,N27&lt;=5),"0 to 5",AND(N27&gt;5,N27&lt;=10),"5 to 10",AND(N27&gt;10,N27&lt;=15),"10 to 15",AND(N27&gt;15,N27&lt;=20),"15 to 20",AND(N27&gt;20,N27&lt;=30),"20 to 30",AND(N27&gt;30,N27&lt;=40),"30 to 40",AND(N27&gt;40,N27&lt;=50),"40 to 50",AND(N27&gt;50,N27&lt;=75),"50 to 75",AND(N27&gt;75,N27&lt;=100),"75 to 100",AND(N27&gt;100,N27&lt;=150),"100 to 150",AND(N27&gt;150,N27&lt;=200),"150 to 200",AND(N27&gt;200,N27&lt;=250),"200 to 250",AND(N27&gt;250,N27&lt;=300),"250 to 300",AND(N27&gt;300,N27&lt;=400),"300 to 400",AND(N27&gt;400,N27&lt;=500),"400 to 500",N27&gt;500,"500+")</f>
        <v>100 to 150</v>
      </c>
      <c r="N27" s="9">
        <f>_xlfn.XLOOKUP($E27,'Raw Data'!$E:$E,'Raw Data'!N:N,"ERROR",0,1)</f>
        <v>123.46</v>
      </c>
      <c r="O27" s="14" t="str">
        <f t="array" ref="O27">_xlfn.IFS(P27=0,"No Discount",AND(P27&gt;0,P27&lt;=0.02),"0% to 2%",AND(P27&gt;0.02,P27&lt;=0.04),"2% to 4%",AND(P27&gt;0.04,P27&lt;=0.06),"4% to 6%",AND(P27&gt;0.06,P27&lt;=0.08),"6% to 8%",AND(P27&gt;0.08,P27&lt;=0.1),"8% to 10%",AND(P27&gt;0.1,P27&lt;=0.15),"10% to 15%",AND(P27&gt;0.15,P27&lt;=0.2),"15% to 20%",AND(P27&gt;0.2,P27&lt;=0.25),"20% to 25%",AND(P27&gt;0.25,P27&lt;=0.3),"25% to 30%",AND(P27&gt;0.3,P27&lt;=0.4),"30% to 40%",AND(P27&gt;0.4,P27&lt;=0.5),"40% to 50%",AND(P27&gt;0.5,P27&lt;=0.75),"50% to 75%",AND(P27&gt;0.75,P27&lt;=1),"75% to 100%")</f>
        <v>4% to 6%</v>
      </c>
      <c r="P27" s="10">
        <f>_xlfn.XLOOKUP($E27,'Raw Data'!$E:$E,'Raw Data'!P:P,"ERROR",0,1)</f>
        <v>0.0539445974404665</v>
      </c>
      <c r="Q27" s="9">
        <f>_xlfn.XLOOKUP($E27,'Raw Data'!$E:$E,'Raw Data'!Q:Q,"ERROR",0,1)</f>
        <v>3.4</v>
      </c>
      <c r="R27" s="9" t="str">
        <f>_xlfn.XLOOKUP($E27,'Raw Data'!$E:$E,'Raw Data'!R:R,"ERROR",0,1)</f>
        <v>fl oz</v>
      </c>
      <c r="S27" s="5" t="str">
        <f t="array" ref="S27">_xlfn.IFS(AND(T27&gt;0,T27&lt;=0.05),"0 to 0.05",AND(T27&gt;0.05,T27&lt;=0.1),"0.05 to 0.1",AND(T27&gt;0.1,T27&lt;=0.2),"0.1 to 0.2",AND(T27&gt;0.2,T27&lt;=0.3),"0.2 to 0.3",AND(T27&gt;0.3,T27&lt;=0.4),"0.3 to 0.4",AND(T27&gt;0.4,T27&lt;=0.5),"0.4 to 0.5",AND(T27&gt;0.5,T27&lt;=0.75),"0.5 to 0.75",AND(T27&gt;0.75,T27&lt;=1),"0.75 to 1",AND(T27&gt;1,T27&lt;=2),"1 to 2",AND(T27&gt;2,T27&lt;=3),"2 to 3",AND(T27&gt;3,T27&lt;=4),"3 to 4",AND(T27&gt;4,T27&lt;=5),"4 to 5",AND(T27&gt;5,T27&lt;=10),"5 to 10",T27&gt;10,"10+")</f>
        <v>1 to 2</v>
      </c>
      <c r="T27" s="10">
        <f t="shared" si="0"/>
        <v>1.1170671020678</v>
      </c>
      <c r="U27" s="15" t="str">
        <f t="array" ref="U27">_xlfn.IFS(AND(V27&gt;0,V27&lt;=0.05),"0 to 0.05",AND(V27&gt;0.05,V27&lt;=0.1),"0.05 to 0.1",AND(V27&gt;0.1,V27&lt;=0.2),"0.1 to 0.2",AND(V27&gt;0.2,V27&lt;=0.3),"0.2 to 0.3",AND(V27&gt;0.3,V27&lt;=0.4),"0.3 to 0.4",AND(V27&gt;0.4,V27&lt;=0.5),"0.4 to 0.5",AND(V27&gt;0.5,V27&lt;=0.75),"0.5 to 0.75",AND(V27&gt;0.75,V27&lt;=1),"0.75 to 1",AND(V27&gt;1,V27&lt;=2),"1 to 2",AND(V27&gt;2,V27&lt;=3),"2 to 3",AND(V27&gt;3,V27&lt;=4),"3 to 4",AND(V27&gt;4,V27&lt;=5),"4 to 5",AND(V27&gt;5,V27&lt;=10),"5 to 10",V27&gt;10,"10+")</f>
        <v>0.3 to 0.4</v>
      </c>
      <c r="V27" s="10">
        <f t="shared" si="1"/>
        <v>0.318805977686202</v>
      </c>
      <c r="W27" s="15" t="str">
        <f t="array" ref="W27">_xlfn.IFS(AND(X27&gt;0,X27&lt;=0.05),"0 to 0.05",AND(X27&gt;0.05,X27&lt;=0.1),"0.05 to 0.1",AND(X27&gt;0.1,X27&lt;=0.2),"0.1 to 0.2",AND(X27&gt;0.2,X27&lt;=0.3),"0.2 to 0.3",AND(X27&gt;0.3,X27&lt;=0.4),"0.3 to 0.4",AND(X27&gt;0.4,X27&lt;=0.5),"0.4 to 0.5",AND(X27&gt;0.5,X27&lt;=0.75),"0.5 to 0.75",AND(X27&gt;0.75,X27&lt;=1),"0.75 to 1",AND(X27&gt;1,X27&lt;=2),"1 to 2",AND(X27&gt;2,X27&lt;=3),"2 to 3",AND(X27&gt;3,X27&lt;=4),"3 to 4",AND(X27&gt;4,X27&lt;=5),"4 to 5",AND(X27&gt;5,X27&lt;=10),"5 to 10",X27&gt;10,"10+")</f>
        <v>0.3 to 0.4</v>
      </c>
      <c r="X27" s="16">
        <f t="shared" si="2"/>
        <v>0.301608117558306</v>
      </c>
      <c r="Y27" s="5" t="str">
        <f t="array" ref="Y27">_xlfn.IFS(AND(Z27&gt;0,Z27&lt;=1),"0 to 1",AND(Z27&gt;1,Z27&lt;=2),"1 to 2",AND(Z27&gt;2,Z27&lt;=4),"2 to 4",AND(Z27&gt;4,Z27&lt;=6),"4 to 6",AND(Z27&gt;6,Z27&lt;=8),"6 to 8",AND(Z27&gt;8,Z27&lt;=10),"8 to 10",AND(Z27&gt;10,Z27&lt;=15),"10 to 15",AND(Z27&gt;15,Z27&lt;=20),"15 to 20",AND(Z27&gt;20,Z27&lt;=25),"20 to 25",AND(Z27&gt;25,Z27&lt;=30),"25 to 30",AND(Z27&gt;30,Z27&lt;=40),"30 to 40",AND(Z27&gt;40,Z27&lt;=50),"40 to 50",Z27&gt;50,"50+")</f>
        <v>2 to 4</v>
      </c>
      <c r="Z27" s="9">
        <f t="array" ref="Z27">_xlfn.IFS(AA27="oz",_xlfn.IFS(R27="oz",Q27,R27="fl oz",Q27*1.04,R27="ml",Q27*0.0338),AA27="fl oz",_xlfn.IFS(R27="oz",Q27/1.04,R27="fl oz",Q27,R27="ml",Q27*0.0338/1.04),AA27="ml",_xlfn.IFS(R27="oz",Q27/0.0338,R27="fl oz",Q27*1.04/0.0338,R27="ml",Q27))</f>
        <v>3.536</v>
      </c>
      <c r="AA27" s="9" t="str">
        <f>_xlfn.XLOOKUP($E27,'Raw Data'!$E:$E,'Raw Data'!AA:AA,"ERROR",0,1)</f>
        <v>oz</v>
      </c>
      <c r="AB27" s="9" t="s">
        <v>65</v>
      </c>
      <c r="AC27" s="9" t="s">
        <v>61</v>
      </c>
      <c r="AD27" s="5" t="s">
        <v>146</v>
      </c>
      <c r="AE27" s="5">
        <f>VLOOKUP($E27,'Benefits Revenue'!$E$4:$BE$74,AE$1,FALSE)</f>
        <v>8689.94</v>
      </c>
      <c r="AF27" s="5">
        <f>VLOOKUP($E27,'Benefits Revenue'!$E$4:$BE$74,AF$1,FALSE)</f>
        <v>8689.94</v>
      </c>
      <c r="AG27" s="5">
        <f>VLOOKUP($E27,'Benefits Revenue'!$E$4:$BE$74,AG$1,FALSE)</f>
        <v>8689.94</v>
      </c>
      <c r="AH27" s="5">
        <f>VLOOKUP($E27,'Benefits Revenue'!$E$4:$BE$74,AH$1,FALSE)</f>
        <v>0</v>
      </c>
      <c r="AI27" s="5">
        <f>VLOOKUP($E27,'Benefits Revenue'!$E$4:$BE$74,AI$1,FALSE)</f>
        <v>8689.94</v>
      </c>
      <c r="AJ27" s="5">
        <f>VLOOKUP($E27,'Benefits Revenue'!$E$4:$BE$74,AJ$1,FALSE)</f>
        <v>0</v>
      </c>
      <c r="AK27" s="5">
        <f>VLOOKUP($E27,'Benefits Revenue'!$E$4:$BE$74,AK$1,FALSE)</f>
        <v>0</v>
      </c>
      <c r="AL27" s="5">
        <f>VLOOKUP($E27,'Benefits Revenue'!$E$4:$BE$74,AL$1,FALSE)</f>
        <v>0</v>
      </c>
      <c r="AM27" s="5">
        <f>VLOOKUP($E27,'Benefits Revenue'!$E$4:$BE$74,AM$1,FALSE)</f>
        <v>0</v>
      </c>
      <c r="AN27" s="5" t="s">
        <v>147</v>
      </c>
      <c r="AO27" s="5">
        <f>VLOOKUP($E27,'Claims Revenue'!$E$4:$BD$74,AO$1,FALSE)</f>
        <v>8689.94</v>
      </c>
      <c r="AP27" s="5">
        <f>VLOOKUP($E27,'Claims Revenue'!$E$4:$BD$74,AP$1,FALSE)</f>
        <v>8689.94</v>
      </c>
      <c r="AQ27" s="5">
        <f>VLOOKUP($E27,'Claims Revenue'!$E$4:$BD$74,AQ$1,FALSE)</f>
        <v>8689.94</v>
      </c>
      <c r="AR27" s="5">
        <f>VLOOKUP($E27,'Claims Revenue'!$E$4:$BD$74,AR$1,FALSE)</f>
        <v>0</v>
      </c>
      <c r="AS27" s="5">
        <f>VLOOKUP($E27,'Claims Revenue'!$E$4:$BD$74,AS$1,FALSE)</f>
        <v>0</v>
      </c>
      <c r="AT27" s="5">
        <f>VLOOKUP($E27,'Claims Revenue'!$E$4:$BD$74,AT$1,FALSE)</f>
        <v>8689.94</v>
      </c>
      <c r="AU27" s="5">
        <f>VLOOKUP($E27,'Claims Revenue'!$E$4:$BD$74,AU$1,FALSE)</f>
        <v>0</v>
      </c>
      <c r="AV27" s="5">
        <f>VLOOKUP($E27,'Claims Revenue'!$E$4:$BD$74,AV$1,FALSE)</f>
        <v>0</v>
      </c>
      <c r="AW27" s="5">
        <f>VLOOKUP($E27,'Claims Revenue'!$E$4:$BD$74,AW$1,FALSE)</f>
        <v>0</v>
      </c>
      <c r="AX27" s="5" t="s">
        <v>148</v>
      </c>
      <c r="AY27" s="5">
        <f>VLOOKUP($E27,'Ingredients Revenue'!$E$4:$BY$74,AY$1,FALSE)</f>
        <v>8689.94</v>
      </c>
      <c r="AZ27" s="5">
        <f>VLOOKUP($E27,'Ingredients Revenue'!$E$4:$BY$74,AZ$1,FALSE)</f>
        <v>0</v>
      </c>
      <c r="BA27" s="5">
        <f>VLOOKUP($E27,'Ingredients Revenue'!$E$4:$BY$74,BA$1,FALSE)</f>
        <v>0</v>
      </c>
      <c r="BB27" s="5">
        <f>VLOOKUP($E27,'Ingredients Revenue'!$E$4:$BY$74,BB$1,FALSE)</f>
        <v>8689.94</v>
      </c>
      <c r="BC27" s="5">
        <f>VLOOKUP($E27,'Ingredients Revenue'!$E$4:$BY$74,BC$1,FALSE)</f>
        <v>8689.94</v>
      </c>
      <c r="BD27" s="5">
        <f>VLOOKUP($E27,'Ingredients Revenue'!$E$4:$BY$74,BD$1,FALSE)</f>
        <v>0</v>
      </c>
      <c r="BE27" s="5">
        <f>VLOOKUP($E27,'Ingredients Revenue'!$E$4:$BY$74,BE$1,FALSE)</f>
        <v>0</v>
      </c>
      <c r="BF27" s="5">
        <f>VLOOKUP($E27,'Ingredients Revenue'!$E$4:$BY$74,BF$1,FALSE)</f>
        <v>0</v>
      </c>
      <c r="BG27" s="5">
        <f>VLOOKUP($E27,'Ingredients Revenue'!$E$4:$BY$74,BG$1,FALSE)</f>
        <v>0</v>
      </c>
    </row>
    <row r="28" spans="1:59">
      <c r="A28" s="5" t="str">
        <f>_xlfn.XLOOKUP($E28,'Raw Data'!$E:$E,'Raw Data'!A:A,"ERROR",0,1)</f>
        <v>AE</v>
      </c>
      <c r="B28" s="5" t="str">
        <f>_xlfn.XLOOKUP($E28,'Raw Data'!$E:$E,'Raw Data'!B:B,"ERROR",0,1)</f>
        <v>Hair Mousses</v>
      </c>
      <c r="C28" s="5" t="str">
        <f>_xlfn.XLOOKUP($E28,'Raw Data'!$E:$E,'Raw Data'!C:C,"ERROR",0,1)</f>
        <v>Giovanni</v>
      </c>
      <c r="D28" s="5" t="str">
        <f>_xlfn.XLOOKUP($E28,'Raw Data'!$E:$E,'Raw Data'!D:D,"ERROR",0,1)</f>
        <v>www.amazon.ae/dp/B00066D618</v>
      </c>
      <c r="E28" s="5" t="s">
        <v>149</v>
      </c>
      <c r="F28" s="9" t="str">
        <f>_xlfn.XLOOKUP($E28,'Raw Data'!$E:$E,'Raw Data'!F:F,"ERROR",0,1)</f>
        <v>Giovanni Cosmetics, Inc. Natural Mousse 207ml, Air-Turbo, 207 ml (Pack of 1)</v>
      </c>
      <c r="G28" s="10">
        <f>_xlfn.XLOOKUP($E28,'Raw Data'!$E:$E,'Raw Data'!G:G,"ERROR",0,1)</f>
        <v>157</v>
      </c>
      <c r="H28" s="9">
        <f>_xlfn.XLOOKUP($E28,'Raw Data'!$E:$E,'Raw Data'!H:H,"ERROR",0,1)</f>
        <v>8122.12</v>
      </c>
      <c r="I28" s="9">
        <f>_xlfn.XLOOKUP($E28,'Raw Data'!$E:$E,'Raw Data'!I:I,"ERROR",0,1)</f>
        <v>0.010874065693649</v>
      </c>
      <c r="J28" s="9" t="str">
        <f>_xlfn.XLOOKUP($E28,'Raw Data'!$E:$E,'Raw Data'!J:J,"ERROR",0,1)</f>
        <v>Yes</v>
      </c>
      <c r="K28" s="14" t="str">
        <f t="array" ref="K28">_xlfn.IFS(AND(L28&gt;0,L28&lt;=5),"0 to 5",AND(L28&gt;5,L28&lt;=10),"5 to 10",AND(L28&gt;10,L28&lt;=15),"10 to 15",AND(L28&gt;15,L28&lt;=20),"15 to 20",AND(L28&gt;20,L28&lt;=30),"20 to 30",AND(L28&gt;30,L28&lt;=40),"30 to 40",AND(L28&gt;40,L28&lt;=50),"40 to 50",AND(L28&gt;50,L28&lt;=75),"50 to 75",AND(L28&gt;75,L28&lt;=100),"75 to 100",AND(L28&gt;100,L28&lt;=150),"100 to 150",AND(L28&gt;150,L28&lt;=200),"150 to 200",AND(L28&gt;200,L28&lt;=250),"200 to 250",AND(L28&gt;250,L28&lt;=300),"250 to 300",AND(L28&gt;300,L28&lt;=400),"300 to 400",AND(L28&gt;400,L28&lt;=500),"400 to 500",L28&gt;500,"500+")</f>
        <v>50 to 75</v>
      </c>
      <c r="L28" s="9">
        <f>_xlfn.XLOOKUP($E28,'Raw Data'!$E:$E,'Raw Data'!L:L,"ERROR",0,1)</f>
        <v>52.35</v>
      </c>
      <c r="M28" s="14" t="str">
        <f t="array" ref="M28">_xlfn.IFS(AND(N28&gt;0,N28&lt;=5),"0 to 5",AND(N28&gt;5,N28&lt;=10),"5 to 10",AND(N28&gt;10,N28&lt;=15),"10 to 15",AND(N28&gt;15,N28&lt;=20),"15 to 20",AND(N28&gt;20,N28&lt;=30),"20 to 30",AND(N28&gt;30,N28&lt;=40),"30 to 40",AND(N28&gt;40,N28&lt;=50),"40 to 50",AND(N28&gt;50,N28&lt;=75),"50 to 75",AND(N28&gt;75,N28&lt;=100),"75 to 100",AND(N28&gt;100,N28&lt;=150),"100 to 150",AND(N28&gt;150,N28&lt;=200),"150 to 200",AND(N28&gt;200,N28&lt;=250),"200 to 250",AND(N28&gt;250,N28&lt;=300),"250 to 300",AND(N28&gt;300,N28&lt;=400),"300 to 400",AND(N28&gt;400,N28&lt;=500),"400 to 500",N28&gt;500,"500+")</f>
        <v>50 to 75</v>
      </c>
      <c r="N28" s="9">
        <f>_xlfn.XLOOKUP($E28,'Raw Data'!$E:$E,'Raw Data'!N:N,"ERROR",0,1)</f>
        <v>54.69</v>
      </c>
      <c r="O28" s="14" t="str">
        <f t="array" ref="O28">_xlfn.IFS(P28=0,"No Discount",AND(P28&gt;0,P28&lt;=0.02),"0% to 2%",AND(P28&gt;0.02,P28&lt;=0.04),"2% to 4%",AND(P28&gt;0.04,P28&lt;=0.06),"4% to 6%",AND(P28&gt;0.06,P28&lt;=0.08),"6% to 8%",AND(P28&gt;0.08,P28&lt;=0.1),"8% to 10%",AND(P28&gt;0.1,P28&lt;=0.15),"10% to 15%",AND(P28&gt;0.15,P28&lt;=0.2),"15% to 20%",AND(P28&gt;0.2,P28&lt;=0.25),"20% to 25%",AND(P28&gt;0.25,P28&lt;=0.3),"25% to 30%",AND(P28&gt;0.3,P28&lt;=0.4),"30% to 40%",AND(P28&gt;0.4,P28&lt;=0.5),"40% to 50%",AND(P28&gt;0.5,P28&lt;=0.75),"50% to 75%",AND(P28&gt;0.75,P28&lt;=1),"75% to 100%")</f>
        <v>4% to 6%</v>
      </c>
      <c r="P28" s="10">
        <f>_xlfn.XLOOKUP($E28,'Raw Data'!$E:$E,'Raw Data'!P:P,"ERROR",0,1)</f>
        <v>0.0427866154690071</v>
      </c>
      <c r="Q28" s="9">
        <f>_xlfn.XLOOKUP($E28,'Raw Data'!$E:$E,'Raw Data'!Q:Q,"ERROR",0,1)</f>
        <v>207</v>
      </c>
      <c r="R28" s="9" t="str">
        <f>_xlfn.XLOOKUP($E28,'Raw Data'!$E:$E,'Raw Data'!R:R,"ERROR",0,1)</f>
        <v>ml</v>
      </c>
      <c r="S28" s="5" t="str">
        <f t="array" ref="S28">_xlfn.IFS(AND(T28&gt;0,T28&lt;=0.05),"0 to 0.05",AND(T28&gt;0.05,T28&lt;=0.1),"0.05 to 0.1",AND(T28&gt;0.1,T28&lt;=0.2),"0.1 to 0.2",AND(T28&gt;0.2,T28&lt;=0.3),"0.2 to 0.3",AND(T28&gt;0.3,T28&lt;=0.4),"0.3 to 0.4",AND(T28&gt;0.4,T28&lt;=0.5),"0.4 to 0.5",AND(T28&gt;0.5,T28&lt;=0.75),"0.5 to 0.75",AND(T28&gt;0.75,T28&lt;=1),"0.75 to 1",AND(T28&gt;1,T28&lt;=2),"1 to 2",AND(T28&gt;2,T28&lt;=3),"2 to 3",AND(T28&gt;3,T28&lt;=4),"3 to 4",AND(T28&gt;4,T28&lt;=5),"4 to 5",AND(T28&gt;5,T28&lt;=10),"5 to 10",T28&gt;10,"10+")</f>
        <v>0.2 to 0.3</v>
      </c>
      <c r="T28" s="10">
        <f t="shared" si="0"/>
        <v>0.253033670704794</v>
      </c>
      <c r="U28" s="15" t="str">
        <f t="array" ref="U28">_xlfn.IFS(AND(V28&gt;0,V28&lt;=0.05),"0 to 0.05",AND(V28&gt;0.05,V28&lt;=0.1),"0.05 to 0.1",AND(V28&gt;0.1,V28&lt;=0.2),"0.1 to 0.2",AND(V28&gt;0.2,V28&lt;=0.3),"0.2 to 0.3",AND(V28&gt;0.3,V28&lt;=0.4),"0.3 to 0.4",AND(V28&gt;0.4,V28&lt;=0.5),"0.4 to 0.5",AND(V28&gt;0.5,V28&lt;=0.75),"0.5 to 0.75",AND(V28&gt;0.75,V28&lt;=1),"0.75 to 1",AND(V28&gt;1,V28&lt;=2),"1 to 2",AND(V28&gt;2,V28&lt;=3),"2 to 3",AND(V28&gt;3,V28&lt;=4),"3 to 4",AND(V28&gt;4,V28&lt;=5),"4 to 5",AND(V28&gt;5,V28&lt;=10),"5 to 10",V28&gt;10,"10+")</f>
        <v>0.05 to 0.1</v>
      </c>
      <c r="V28" s="10">
        <f t="shared" si="1"/>
        <v>0.0713728957350182</v>
      </c>
      <c r="W28" s="15" t="str">
        <f t="array" ref="W28">_xlfn.IFS(AND(X28&gt;0,X28&lt;=0.05),"0 to 0.05",AND(X28&gt;0.05,X28&lt;=0.1),"0.05 to 0.1",AND(X28&gt;0.1,X28&lt;=0.2),"0.1 to 0.2",AND(X28&gt;0.2,X28&lt;=0.3),"0.2 to 0.3",AND(X28&gt;0.3,X28&lt;=0.4),"0.3 to 0.4",AND(X28&gt;0.4,X28&lt;=0.5),"0.4 to 0.5",AND(X28&gt;0.5,X28&lt;=0.75),"0.5 to 0.75",AND(X28&gt;0.75,X28&lt;=1),"0.75 to 1",AND(X28&gt;1,X28&lt;=2),"1 to 2",AND(X28&gt;2,X28&lt;=3),"2 to 3",AND(X28&gt;3,X28&lt;=4),"3 to 4",AND(X28&gt;4,X28&lt;=5),"4 to 5",AND(X28&gt;5,X28&lt;=10),"5 to 10",X28&gt;10,"10+")</f>
        <v>0.05 to 0.1</v>
      </c>
      <c r="X28" s="16">
        <f t="shared" si="2"/>
        <v>0.0683190910902944</v>
      </c>
      <c r="Y28" s="5" t="str">
        <f t="array" ref="Y28">_xlfn.IFS(AND(Z28&gt;0,Z28&lt;=1),"0 to 1",AND(Z28&gt;1,Z28&lt;=2),"1 to 2",AND(Z28&gt;2,Z28&lt;=4),"2 to 4",AND(Z28&gt;4,Z28&lt;=6),"4 to 6",AND(Z28&gt;6,Z28&lt;=8),"6 to 8",AND(Z28&gt;8,Z28&lt;=10),"8 to 10",AND(Z28&gt;10,Z28&lt;=15),"10 to 15",AND(Z28&gt;15,Z28&lt;=20),"15 to 20",AND(Z28&gt;20,Z28&lt;=25),"20 to 25",AND(Z28&gt;25,Z28&lt;=30),"25 to 30",AND(Z28&gt;30,Z28&lt;=40),"30 to 40",AND(Z28&gt;40,Z28&lt;=50),"40 to 50",Z28&gt;50,"50+")</f>
        <v>6 to 8</v>
      </c>
      <c r="Z28" s="9">
        <f t="array" ref="Z28">_xlfn.IFS(AA28="oz",_xlfn.IFS(R28="oz",Q28,R28="fl oz",Q28*1.04,R28="ml",Q28*0.0338),AA28="fl oz",_xlfn.IFS(R28="oz",Q28/1.04,R28="fl oz",Q28,R28="ml",Q28*0.0338/1.04),AA28="ml",_xlfn.IFS(R28="oz",Q28/0.0338,R28="fl oz",Q28*1.04/0.0338,R28="ml",Q28))</f>
        <v>6.9966</v>
      </c>
      <c r="AA28" s="9" t="str">
        <f>_xlfn.XLOOKUP($E28,'Raw Data'!$E:$E,'Raw Data'!AA:AA,"ERROR",0,1)</f>
        <v>oz</v>
      </c>
      <c r="AB28" s="9" t="s">
        <v>65</v>
      </c>
      <c r="AC28" s="9" t="s">
        <v>61</v>
      </c>
      <c r="AD28" s="5" t="s">
        <v>150</v>
      </c>
      <c r="AE28" s="5">
        <f>VLOOKUP($E28,'Benefits Revenue'!$E$4:$BE$74,AE$1,FALSE)</f>
        <v>0</v>
      </c>
      <c r="AF28" s="5">
        <f>VLOOKUP($E28,'Benefits Revenue'!$E$4:$BE$74,AF$1,FALSE)</f>
        <v>8122.12</v>
      </c>
      <c r="AG28" s="5">
        <f>VLOOKUP($E28,'Benefits Revenue'!$E$4:$BE$74,AG$1,FALSE)</f>
        <v>0</v>
      </c>
      <c r="AH28" s="5">
        <f>VLOOKUP($E28,'Benefits Revenue'!$E$4:$BE$74,AH$1,FALSE)</f>
        <v>0</v>
      </c>
      <c r="AI28" s="5">
        <f>VLOOKUP($E28,'Benefits Revenue'!$E$4:$BE$74,AI$1,FALSE)</f>
        <v>0</v>
      </c>
      <c r="AJ28" s="5">
        <f>VLOOKUP($E28,'Benefits Revenue'!$E$4:$BE$74,AJ$1,FALSE)</f>
        <v>0</v>
      </c>
      <c r="AK28" s="5">
        <f>VLOOKUP($E28,'Benefits Revenue'!$E$4:$BE$74,AK$1,FALSE)</f>
        <v>8122.12</v>
      </c>
      <c r="AL28" s="5">
        <f>VLOOKUP($E28,'Benefits Revenue'!$E$4:$BE$74,AL$1,FALSE)</f>
        <v>0</v>
      </c>
      <c r="AM28" s="5">
        <f>VLOOKUP($E28,'Benefits Revenue'!$E$4:$BE$74,AM$1,FALSE)</f>
        <v>0</v>
      </c>
      <c r="AN28" s="5" t="s">
        <v>71</v>
      </c>
      <c r="AO28" s="5">
        <f>VLOOKUP($E28,'Claims Revenue'!$E$4:$BD$74,AO$1,FALSE)</f>
        <v>8122.12</v>
      </c>
      <c r="AP28" s="5">
        <f>VLOOKUP($E28,'Claims Revenue'!$E$4:$BD$74,AP$1,FALSE)</f>
        <v>0</v>
      </c>
      <c r="AQ28" s="5">
        <f>VLOOKUP($E28,'Claims Revenue'!$E$4:$BD$74,AQ$1,FALSE)</f>
        <v>0</v>
      </c>
      <c r="AR28" s="5">
        <f>VLOOKUP($E28,'Claims Revenue'!$E$4:$BD$74,AR$1,FALSE)</f>
        <v>0</v>
      </c>
      <c r="AS28" s="5">
        <f>VLOOKUP($E28,'Claims Revenue'!$E$4:$BD$74,AS$1,FALSE)</f>
        <v>0</v>
      </c>
      <c r="AT28" s="5">
        <f>VLOOKUP($E28,'Claims Revenue'!$E$4:$BD$74,AT$1,FALSE)</f>
        <v>0</v>
      </c>
      <c r="AU28" s="5">
        <f>VLOOKUP($E28,'Claims Revenue'!$E$4:$BD$74,AU$1,FALSE)</f>
        <v>0</v>
      </c>
      <c r="AV28" s="5">
        <f>VLOOKUP($E28,'Claims Revenue'!$E$4:$BD$74,AV$1,FALSE)</f>
        <v>0</v>
      </c>
      <c r="AW28" s="5">
        <f>VLOOKUP($E28,'Claims Revenue'!$E$4:$BD$74,AW$1,FALSE)</f>
        <v>0</v>
      </c>
      <c r="AX28" s="5" t="s">
        <v>117</v>
      </c>
      <c r="AY28" s="5">
        <f>VLOOKUP($E28,'Ingredients Revenue'!$E$4:$BY$74,AY$1,FALSE)</f>
        <v>8122.12</v>
      </c>
      <c r="AZ28" s="5">
        <f>VLOOKUP($E28,'Ingredients Revenue'!$E$4:$BY$74,AZ$1,FALSE)</f>
        <v>8122.12</v>
      </c>
      <c r="BA28" s="5">
        <f>VLOOKUP($E28,'Ingredients Revenue'!$E$4:$BY$74,BA$1,FALSE)</f>
        <v>0</v>
      </c>
      <c r="BB28" s="5">
        <f>VLOOKUP($E28,'Ingredients Revenue'!$E$4:$BY$74,BB$1,FALSE)</f>
        <v>0</v>
      </c>
      <c r="BC28" s="5">
        <f>VLOOKUP($E28,'Ingredients Revenue'!$E$4:$BY$74,BC$1,FALSE)</f>
        <v>0</v>
      </c>
      <c r="BD28" s="5">
        <f>VLOOKUP($E28,'Ingredients Revenue'!$E$4:$BY$74,BD$1,FALSE)</f>
        <v>0</v>
      </c>
      <c r="BE28" s="5">
        <f>VLOOKUP($E28,'Ingredients Revenue'!$E$4:$BY$74,BE$1,FALSE)</f>
        <v>0</v>
      </c>
      <c r="BF28" s="5">
        <f>VLOOKUP($E28,'Ingredients Revenue'!$E$4:$BY$74,BF$1,FALSE)</f>
        <v>0</v>
      </c>
      <c r="BG28" s="5">
        <f>VLOOKUP($E28,'Ingredients Revenue'!$E$4:$BY$74,BG$1,FALSE)</f>
        <v>0</v>
      </c>
    </row>
    <row r="29" spans="1:59">
      <c r="A29" s="5" t="str">
        <f>_xlfn.XLOOKUP($E29,'Raw Data'!$E:$E,'Raw Data'!A:A,"ERROR",0,1)</f>
        <v>AE</v>
      </c>
      <c r="B29" s="5" t="str">
        <f>_xlfn.XLOOKUP($E29,'Raw Data'!$E:$E,'Raw Data'!B:B,"ERROR",0,1)</f>
        <v>Hair Mousses</v>
      </c>
      <c r="C29" s="5" t="str">
        <f>_xlfn.XLOOKUP($E29,'Raw Data'!$E:$E,'Raw Data'!C:C,"ERROR",0,1)</f>
        <v>african pride</v>
      </c>
      <c r="D29" s="5" t="str">
        <f>_xlfn.XLOOKUP($E29,'Raw Data'!$E:$E,'Raw Data'!D:D,"ERROR",0,1)</f>
        <v>www.amazon.ae/dp/B07T6BD8FW</v>
      </c>
      <c r="E29" s="5" t="s">
        <v>151</v>
      </c>
      <c r="F29" s="9" t="str">
        <f>_xlfn.XLOOKUP($E29,'Raw Data'!$E:$E,'Raw Data'!F:F,"ERROR",0,1)</f>
        <v>African Pride Moisture Miracle Soft &amp; Smooth Curl  MoUSse  8.5Oz Rose Water And Organ Oil</v>
      </c>
      <c r="G29" s="10">
        <f>_xlfn.XLOOKUP($E29,'Raw Data'!$E:$E,'Raw Data'!G:G,"ERROR",0,1)</f>
        <v>241</v>
      </c>
      <c r="H29" s="9">
        <f>_xlfn.XLOOKUP($E29,'Raw Data'!$E:$E,'Raw Data'!H:H,"ERROR",0,1)</f>
        <v>7714.65</v>
      </c>
      <c r="I29" s="9">
        <f>_xlfn.XLOOKUP($E29,'Raw Data'!$E:$E,'Raw Data'!I:I,"ERROR",0,1)</f>
        <v>0.0103285362569759</v>
      </c>
      <c r="J29" s="9" t="str">
        <f>_xlfn.XLOOKUP($E29,'Raw Data'!$E:$E,'Raw Data'!J:J,"ERROR",0,1)</f>
        <v>Yes</v>
      </c>
      <c r="K29" s="14" t="str">
        <f t="array" ref="K29">_xlfn.IFS(AND(L29&gt;0,L29&lt;=5),"0 to 5",AND(L29&gt;5,L29&lt;=10),"5 to 10",AND(L29&gt;10,L29&lt;=15),"10 to 15",AND(L29&gt;15,L29&lt;=20),"15 to 20",AND(L29&gt;20,L29&lt;=30),"20 to 30",AND(L29&gt;30,L29&lt;=40),"30 to 40",AND(L29&gt;40,L29&lt;=50),"40 to 50",AND(L29&gt;50,L29&lt;=75),"50 to 75",AND(L29&gt;75,L29&lt;=100),"75 to 100",AND(L29&gt;100,L29&lt;=150),"100 to 150",AND(L29&gt;150,L29&lt;=200),"150 to 200",AND(L29&gt;200,L29&lt;=250),"200 to 250",AND(L29&gt;250,L29&lt;=300),"250 to 300",AND(L29&gt;300,L29&lt;=400),"300 to 400",AND(L29&gt;400,L29&lt;=500),"400 to 500",L29&gt;500,"500+")</f>
        <v>30 to 40</v>
      </c>
      <c r="L29" s="9">
        <f>_xlfn.XLOOKUP($E29,'Raw Data'!$E:$E,'Raw Data'!L:L,"ERROR",0,1)</f>
        <v>31.75</v>
      </c>
      <c r="M29" s="14" t="str">
        <f t="array" ref="M29">_xlfn.IFS(AND(N29&gt;0,N29&lt;=5),"0 to 5",AND(N29&gt;5,N29&lt;=10),"5 to 10",AND(N29&gt;10,N29&lt;=15),"10 to 15",AND(N29&gt;15,N29&lt;=20),"15 to 20",AND(N29&gt;20,N29&lt;=30),"20 to 30",AND(N29&gt;30,N29&lt;=40),"30 to 40",AND(N29&gt;40,N29&lt;=50),"40 to 50",AND(N29&gt;50,N29&lt;=75),"50 to 75",AND(N29&gt;75,N29&lt;=100),"75 to 100",AND(N29&gt;100,N29&lt;=150),"100 to 150",AND(N29&gt;150,N29&lt;=200),"150 to 200",AND(N29&gt;200,N29&lt;=250),"200 to 250",AND(N29&gt;250,N29&lt;=300),"250 to 300",AND(N29&gt;300,N29&lt;=400),"300 to 400",AND(N29&gt;400,N29&lt;=500),"400 to 500",N29&gt;500,"500+")</f>
        <v>30 to 40</v>
      </c>
      <c r="N29" s="9">
        <f>_xlfn.XLOOKUP($E29,'Raw Data'!$E:$E,'Raw Data'!N:N,"ERROR",0,1)</f>
        <v>31.78</v>
      </c>
      <c r="O29" s="14" t="str">
        <f t="array" ref="O29">_xlfn.IFS(P29=0,"No Discount",AND(P29&gt;0,P29&lt;=0.02),"0% to 2%",AND(P29&gt;0.02,P29&lt;=0.04),"2% to 4%",AND(P29&gt;0.04,P29&lt;=0.06),"4% to 6%",AND(P29&gt;0.06,P29&lt;=0.08),"6% to 8%",AND(P29&gt;0.08,P29&lt;=0.1),"8% to 10%",AND(P29&gt;0.1,P29&lt;=0.15),"10% to 15%",AND(P29&gt;0.15,P29&lt;=0.2),"15% to 20%",AND(P29&gt;0.2,P29&lt;=0.25),"20% to 25%",AND(P29&gt;0.25,P29&lt;=0.3),"25% to 30%",AND(P29&gt;0.3,P29&lt;=0.4),"30% to 40%",AND(P29&gt;0.4,P29&lt;=0.5),"40% to 50%",AND(P29&gt;0.5,P29&lt;=0.75),"50% to 75%",AND(P29&gt;0.75,P29&lt;=1),"75% to 100%")</f>
        <v>0% to 2%</v>
      </c>
      <c r="P29" s="10">
        <f>_xlfn.XLOOKUP($E29,'Raw Data'!$E:$E,'Raw Data'!P:P,"ERROR",0,1)</f>
        <v>0.000943989930774108</v>
      </c>
      <c r="Q29" s="9">
        <f>_xlfn.XLOOKUP($E29,'Raw Data'!$E:$E,'Raw Data'!Q:Q,"ERROR",0,1)</f>
        <v>8.5</v>
      </c>
      <c r="R29" s="9" t="str">
        <f>_xlfn.XLOOKUP($E29,'Raw Data'!$E:$E,'Raw Data'!R:R,"ERROR",0,1)</f>
        <v>oz</v>
      </c>
      <c r="S29" s="5" t="str">
        <f t="array" ref="S29">_xlfn.IFS(AND(T29&gt;0,T29&lt;=0.05),"0 to 0.05",AND(T29&gt;0.05,T29&lt;=0.1),"0.05 to 0.1",AND(T29&gt;0.1,T29&lt;=0.2),"0.1 to 0.2",AND(T29&gt;0.2,T29&lt;=0.3),"0.2 to 0.3",AND(T29&gt;0.3,T29&lt;=0.4),"0.3 to 0.4",AND(T29&gt;0.4,T29&lt;=0.5),"0.4 to 0.5",AND(T29&gt;0.5,T29&lt;=0.75),"0.5 to 0.75",AND(T29&gt;0.75,T29&lt;=1),"0.75 to 1",AND(T29&gt;1,T29&lt;=2),"1 to 2",AND(T29&gt;2,T29&lt;=3),"2 to 3",AND(T29&gt;3,T29&lt;=4),"3 to 4",AND(T29&gt;4,T29&lt;=5),"4 to 5",AND(T29&gt;5,T29&lt;=10),"5 to 10",T29&gt;10,"10+")</f>
        <v>0.1 to 0.2</v>
      </c>
      <c r="T29" s="10">
        <f t="shared" si="0"/>
        <v>0.126320396268078</v>
      </c>
      <c r="U29" s="15" t="str">
        <f t="array" ref="U29">_xlfn.IFS(AND(V29&gt;0,V29&lt;=0.05),"0 to 0.05",AND(V29&gt;0.05,V29&lt;=0.1),"0.05 to 0.1",AND(V29&gt;0.1,V29&lt;=0.2),"0.1 to 0.2",AND(V29&gt;0.2,V29&lt;=0.3),"0.2 to 0.3",AND(V29&gt;0.3,V29&lt;=0.4),"0.3 to 0.4",AND(V29&gt;0.4,V29&lt;=0.5),"0.4 to 0.5",AND(V29&gt;0.5,V29&lt;=0.75),"0.5 to 0.75",AND(V29&gt;0.75,V29&lt;=1),"0.75 to 1",AND(V29&gt;1,V29&lt;=2),"1 to 2",AND(V29&gt;2,V29&lt;=3),"2 to 3",AND(V29&gt;3,V29&lt;=4),"3 to 4",AND(V29&gt;4,V29&lt;=5),"4 to 5",AND(V29&gt;5,V29&lt;=10),"5 to 10",V29&gt;10,"10+")</f>
        <v>0 to 0.05</v>
      </c>
      <c r="V29" s="10">
        <f t="shared" si="1"/>
        <v>0.0341387336131612</v>
      </c>
      <c r="W29" s="15" t="str">
        <f t="array" ref="W29">_xlfn.IFS(AND(X29&gt;0,X29&lt;=0.05),"0 to 0.05",AND(X29&gt;0.05,X29&lt;=0.1),"0.05 to 0.1",AND(X29&gt;0.1,X29&lt;=0.2),"0.1 to 0.2",AND(X29&gt;0.2,X29&lt;=0.3),"0.2 to 0.3",AND(X29&gt;0.3,X29&lt;=0.4),"0.3 to 0.4",AND(X29&gt;0.4,X29&lt;=0.5),"0.4 to 0.5",AND(X29&gt;0.5,X29&lt;=0.75),"0.5 to 0.75",AND(X29&gt;0.75,X29&lt;=1),"0.75 to 1",AND(X29&gt;1,X29&lt;=2),"1 to 2",AND(X29&gt;2,X29&lt;=3),"2 to 3",AND(X29&gt;3,X29&lt;=4),"3 to 4",AND(X29&gt;4,X29&lt;=5),"4 to 5",AND(X29&gt;5,X29&lt;=10),"5 to 10",X29&gt;10,"10+")</f>
        <v>0 to 0.05</v>
      </c>
      <c r="X29" s="16">
        <f t="shared" si="2"/>
        <v>0.034106506992381</v>
      </c>
      <c r="Y29" s="5" t="str">
        <f t="array" ref="Y29">_xlfn.IFS(AND(Z29&gt;0,Z29&lt;=1),"0 to 1",AND(Z29&gt;1,Z29&lt;=2),"1 to 2",AND(Z29&gt;2,Z29&lt;=4),"2 to 4",AND(Z29&gt;4,Z29&lt;=6),"4 to 6",AND(Z29&gt;6,Z29&lt;=8),"6 to 8",AND(Z29&gt;8,Z29&lt;=10),"8 to 10",AND(Z29&gt;10,Z29&lt;=15),"10 to 15",AND(Z29&gt;15,Z29&lt;=20),"15 to 20",AND(Z29&gt;20,Z29&lt;=25),"20 to 25",AND(Z29&gt;25,Z29&lt;=30),"25 to 30",AND(Z29&gt;30,Z29&lt;=40),"30 to 40",AND(Z29&gt;40,Z29&lt;=50),"40 to 50",Z29&gt;50,"50+")</f>
        <v>8 to 10</v>
      </c>
      <c r="Z29" s="9">
        <f t="array" ref="Z29">_xlfn.IFS(AA29="oz",_xlfn.IFS(R29="oz",Q29,R29="fl oz",Q29*1.04,R29="ml",Q29*0.0338),AA29="fl oz",_xlfn.IFS(R29="oz",Q29/1.04,R29="fl oz",Q29,R29="ml",Q29*0.0338/1.04),AA29="ml",_xlfn.IFS(R29="oz",Q29/0.0338,R29="fl oz",Q29*1.04/0.0338,R29="ml",Q29))</f>
        <v>8.5</v>
      </c>
      <c r="AA29" s="9" t="str">
        <f>_xlfn.XLOOKUP($E29,'Raw Data'!$E:$E,'Raw Data'!AA:AA,"ERROR",0,1)</f>
        <v>oz</v>
      </c>
      <c r="AB29" s="9" t="s">
        <v>65</v>
      </c>
      <c r="AC29" s="9" t="s">
        <v>61</v>
      </c>
      <c r="AD29" s="5" t="s">
        <v>152</v>
      </c>
      <c r="AE29" s="5">
        <f>VLOOKUP($E29,'Benefits Revenue'!$E$4:$BE$74,AE$1,FALSE)</f>
        <v>7714.65</v>
      </c>
      <c r="AF29" s="5">
        <f>VLOOKUP($E29,'Benefits Revenue'!$E$4:$BE$74,AF$1,FALSE)</f>
        <v>7714.65</v>
      </c>
      <c r="AG29" s="5">
        <f>VLOOKUP($E29,'Benefits Revenue'!$E$4:$BE$74,AG$1,FALSE)</f>
        <v>0</v>
      </c>
      <c r="AH29" s="5">
        <f>VLOOKUP($E29,'Benefits Revenue'!$E$4:$BE$74,AH$1,FALSE)</f>
        <v>7714.65</v>
      </c>
      <c r="AI29" s="5">
        <f>VLOOKUP($E29,'Benefits Revenue'!$E$4:$BE$74,AI$1,FALSE)</f>
        <v>7714.65</v>
      </c>
      <c r="AJ29" s="5">
        <f>VLOOKUP($E29,'Benefits Revenue'!$E$4:$BE$74,AJ$1,FALSE)</f>
        <v>7714.65</v>
      </c>
      <c r="AK29" s="5">
        <f>VLOOKUP($E29,'Benefits Revenue'!$E$4:$BE$74,AK$1,FALSE)</f>
        <v>0</v>
      </c>
      <c r="AL29" s="5">
        <f>VLOOKUP($E29,'Benefits Revenue'!$E$4:$BE$74,AL$1,FALSE)</f>
        <v>0</v>
      </c>
      <c r="AM29" s="5">
        <f>VLOOKUP($E29,'Benefits Revenue'!$E$4:$BE$74,AM$1,FALSE)</f>
        <v>0</v>
      </c>
      <c r="AN29" s="5" t="s">
        <v>71</v>
      </c>
      <c r="AO29" s="5">
        <f>VLOOKUP($E29,'Claims Revenue'!$E$4:$BD$74,AO$1,FALSE)</f>
        <v>7714.65</v>
      </c>
      <c r="AP29" s="5">
        <f>VLOOKUP($E29,'Claims Revenue'!$E$4:$BD$74,AP$1,FALSE)</f>
        <v>0</v>
      </c>
      <c r="AQ29" s="5">
        <f>VLOOKUP($E29,'Claims Revenue'!$E$4:$BD$74,AQ$1,FALSE)</f>
        <v>0</v>
      </c>
      <c r="AR29" s="5">
        <f>VLOOKUP($E29,'Claims Revenue'!$E$4:$BD$74,AR$1,FALSE)</f>
        <v>0</v>
      </c>
      <c r="AS29" s="5">
        <f>VLOOKUP($E29,'Claims Revenue'!$E$4:$BD$74,AS$1,FALSE)</f>
        <v>0</v>
      </c>
      <c r="AT29" s="5">
        <f>VLOOKUP($E29,'Claims Revenue'!$E$4:$BD$74,AT$1,FALSE)</f>
        <v>0</v>
      </c>
      <c r="AU29" s="5">
        <f>VLOOKUP($E29,'Claims Revenue'!$E$4:$BD$74,AU$1,FALSE)</f>
        <v>0</v>
      </c>
      <c r="AV29" s="5">
        <f>VLOOKUP($E29,'Claims Revenue'!$E$4:$BD$74,AV$1,FALSE)</f>
        <v>0</v>
      </c>
      <c r="AW29" s="5">
        <f>VLOOKUP($E29,'Claims Revenue'!$E$4:$BD$74,AW$1,FALSE)</f>
        <v>0</v>
      </c>
      <c r="AX29" s="5" t="s">
        <v>153</v>
      </c>
      <c r="AY29" s="5">
        <f>VLOOKUP($E29,'Ingredients Revenue'!$E$4:$BY$74,AY$1,FALSE)</f>
        <v>0</v>
      </c>
      <c r="AZ29" s="5">
        <f>VLOOKUP($E29,'Ingredients Revenue'!$E$4:$BY$74,AZ$1,FALSE)</f>
        <v>0</v>
      </c>
      <c r="BA29" s="5">
        <f>VLOOKUP($E29,'Ingredients Revenue'!$E$4:$BY$74,BA$1,FALSE)</f>
        <v>0</v>
      </c>
      <c r="BB29" s="5">
        <f>VLOOKUP($E29,'Ingredients Revenue'!$E$4:$BY$74,BB$1,FALSE)</f>
        <v>0</v>
      </c>
      <c r="BC29" s="5">
        <f>VLOOKUP($E29,'Ingredients Revenue'!$E$4:$BY$74,BC$1,FALSE)</f>
        <v>0</v>
      </c>
      <c r="BD29" s="5">
        <f>VLOOKUP($E29,'Ingredients Revenue'!$E$4:$BY$74,BD$1,FALSE)</f>
        <v>0</v>
      </c>
      <c r="BE29" s="5">
        <f>VLOOKUP($E29,'Ingredients Revenue'!$E$4:$BY$74,BE$1,FALSE)</f>
        <v>0</v>
      </c>
      <c r="BF29" s="5">
        <f>VLOOKUP($E29,'Ingredients Revenue'!$E$4:$BY$74,BF$1,FALSE)</f>
        <v>0</v>
      </c>
      <c r="BG29" s="5">
        <f>VLOOKUP($E29,'Ingredients Revenue'!$E$4:$BY$74,BG$1,FALSE)</f>
        <v>0</v>
      </c>
    </row>
    <row r="30" spans="1:59">
      <c r="A30" s="5" t="str">
        <f>_xlfn.XLOOKUP($E30,'Raw Data'!$E:$E,'Raw Data'!A:A,"ERROR",0,1)</f>
        <v>AE</v>
      </c>
      <c r="B30" s="5" t="str">
        <f>_xlfn.XLOOKUP($E30,'Raw Data'!$E:$E,'Raw Data'!B:B,"ERROR",0,1)</f>
        <v>Hair Mousses</v>
      </c>
      <c r="C30" s="5" t="str">
        <f>_xlfn.XLOOKUP($E30,'Raw Data'!$E:$E,'Raw Data'!C:C,"ERROR",0,1)</f>
        <v>Wella</v>
      </c>
      <c r="D30" s="5" t="str">
        <f>_xlfn.XLOOKUP($E30,'Raw Data'!$E:$E,'Raw Data'!D:D,"ERROR",0,1)</f>
        <v>www.amazon.ae/dp/B004FGA172</v>
      </c>
      <c r="E30" s="5" t="s">
        <v>154</v>
      </c>
      <c r="F30" s="9" t="str">
        <f>_xlfn.XLOOKUP($E30,'Raw Data'!$E:$E,'Raw Data'!F:F,"ERROR",0,1)</f>
        <v>Wella Wellaflex Flexible Ultra Strong Hold Hair Mousse 200 ml</v>
      </c>
      <c r="G30" s="10">
        <f>_xlfn.XLOOKUP($E30,'Raw Data'!$E:$E,'Raw Data'!G:G,"ERROR",0,1)</f>
        <v>312</v>
      </c>
      <c r="H30" s="9">
        <f>_xlfn.XLOOKUP($E30,'Raw Data'!$E:$E,'Raw Data'!H:H,"ERROR",0,1)</f>
        <v>7486.35</v>
      </c>
      <c r="I30" s="9">
        <f>_xlfn.XLOOKUP($E30,'Raw Data'!$E:$E,'Raw Data'!I:I,"ERROR",0,1)</f>
        <v>0.0100228833981336</v>
      </c>
      <c r="J30" s="9" t="str">
        <f>_xlfn.XLOOKUP($E30,'Raw Data'!$E:$E,'Raw Data'!J:J,"ERROR",0,1)</f>
        <v>Yes</v>
      </c>
      <c r="K30" s="14" t="str">
        <f t="array" ref="K30">_xlfn.IFS(AND(L30&gt;0,L30&lt;=5),"0 to 5",AND(L30&gt;5,L30&lt;=10),"5 to 10",AND(L30&gt;10,L30&lt;=15),"10 to 15",AND(L30&gt;15,L30&lt;=20),"15 to 20",AND(L30&gt;20,L30&lt;=30),"20 to 30",AND(L30&gt;30,L30&lt;=40),"30 to 40",AND(L30&gt;40,L30&lt;=50),"40 to 50",AND(L30&gt;50,L30&lt;=75),"50 to 75",AND(L30&gt;75,L30&lt;=100),"75 to 100",AND(L30&gt;100,L30&lt;=150),"100 to 150",AND(L30&gt;150,L30&lt;=200),"150 to 200",AND(L30&gt;200,L30&lt;=250),"200 to 250",AND(L30&gt;250,L30&lt;=300),"250 to 300",AND(L30&gt;300,L30&lt;=400),"300 to 400",AND(L30&gt;400,L30&lt;=500),"400 to 500",L30&gt;500,"500+")</f>
        <v>20 to 30</v>
      </c>
      <c r="L30" s="9">
        <f>_xlfn.XLOOKUP($E30,'Raw Data'!$E:$E,'Raw Data'!L:L,"ERROR",0,1)</f>
        <v>26.86</v>
      </c>
      <c r="M30" s="14" t="str">
        <f t="array" ref="M30">_xlfn.IFS(AND(N30&gt;0,N30&lt;=5),"0 to 5",AND(N30&gt;5,N30&lt;=10),"5 to 10",AND(N30&gt;10,N30&lt;=15),"10 to 15",AND(N30&gt;15,N30&lt;=20),"15 to 20",AND(N30&gt;20,N30&lt;=30),"20 to 30",AND(N30&gt;30,N30&lt;=40),"30 to 40",AND(N30&gt;40,N30&lt;=50),"40 to 50",AND(N30&gt;50,N30&lt;=75),"50 to 75",AND(N30&gt;75,N30&lt;=100),"75 to 100",AND(N30&gt;100,N30&lt;=150),"100 to 150",AND(N30&gt;150,N30&lt;=200),"150 to 200",AND(N30&gt;200,N30&lt;=250),"200 to 250",AND(N30&gt;250,N30&lt;=300),"250 to 300",AND(N30&gt;300,N30&lt;=400),"300 to 400",AND(N30&gt;400,N30&lt;=500),"400 to 500",N30&gt;500,"500+")</f>
        <v>20 to 30</v>
      </c>
      <c r="N30" s="9">
        <f>_xlfn.XLOOKUP($E30,'Raw Data'!$E:$E,'Raw Data'!N:N,"ERROR",0,1)</f>
        <v>28.47</v>
      </c>
      <c r="O30" s="14" t="str">
        <f t="array" ref="O30">_xlfn.IFS(P30=0,"No Discount",AND(P30&gt;0,P30&lt;=0.02),"0% to 2%",AND(P30&gt;0.02,P30&lt;=0.04),"2% to 4%",AND(P30&gt;0.04,P30&lt;=0.06),"4% to 6%",AND(P30&gt;0.06,P30&lt;=0.08),"6% to 8%",AND(P30&gt;0.08,P30&lt;=0.1),"8% to 10%",AND(P30&gt;0.1,P30&lt;=0.15),"10% to 15%",AND(P30&gt;0.15,P30&lt;=0.2),"15% to 20%",AND(P30&gt;0.2,P30&lt;=0.25),"20% to 25%",AND(P30&gt;0.25,P30&lt;=0.3),"25% to 30%",AND(P30&gt;0.3,P30&lt;=0.4),"30% to 40%",AND(P30&gt;0.4,P30&lt;=0.5),"40% to 50%",AND(P30&gt;0.5,P30&lt;=0.75),"50% to 75%",AND(P30&gt;0.75,P30&lt;=1),"75% to 100%")</f>
        <v>4% to 6%</v>
      </c>
      <c r="P30" s="10">
        <f>_xlfn.XLOOKUP($E30,'Raw Data'!$E:$E,'Raw Data'!P:P,"ERROR",0,1)</f>
        <v>0.0565507551808921</v>
      </c>
      <c r="Q30" s="9">
        <f>_xlfn.XLOOKUP($E30,'Raw Data'!$E:$E,'Raw Data'!Q:Q,"ERROR",0,1)</f>
        <v>200</v>
      </c>
      <c r="R30" s="9" t="str">
        <f>_xlfn.XLOOKUP($E30,'Raw Data'!$E:$E,'Raw Data'!R:R,"ERROR",0,1)</f>
        <v>ml</v>
      </c>
      <c r="S30" s="5" t="str">
        <f t="array" ref="S30">_xlfn.IFS(AND(T30&gt;0,T30&lt;=0.05),"0 to 0.05",AND(T30&gt;0.05,T30&lt;=0.1),"0.05 to 0.1",AND(T30&gt;0.1,T30&lt;=0.2),"0.1 to 0.2",AND(T30&gt;0.2,T30&lt;=0.3),"0.2 to 0.3",AND(T30&gt;0.3,T30&lt;=0.4),"0.3 to 0.4",AND(T30&gt;0.4,T30&lt;=0.5),"0.4 to 0.5",AND(T30&gt;0.5,T30&lt;=0.75),"0.5 to 0.75",AND(T30&gt;0.75,T30&lt;=1),"0.75 to 1",AND(T30&gt;1,T30&lt;=2),"1 to 2",AND(T30&gt;2,T30&lt;=3),"2 to 3",AND(T30&gt;3,T30&lt;=4),"3 to 4",AND(T30&gt;4,T30&lt;=5),"4 to 5",AND(T30&gt;5,T30&lt;=10),"5 to 10",T30&gt;10,"10+")</f>
        <v>0.1 to 0.2</v>
      </c>
      <c r="T30" s="10">
        <f t="shared" si="0"/>
        <v>0.134371754516912</v>
      </c>
      <c r="U30" s="15" t="str">
        <f t="array" ref="U30">_xlfn.IFS(AND(V30&gt;0,V30&lt;=0.05),"0 to 0.05",AND(V30&gt;0.05,V30&lt;=0.1),"0.05 to 0.1",AND(V30&gt;0.1,V30&lt;=0.2),"0.1 to 0.2",AND(V30&gt;0.2,V30&lt;=0.3),"0.2 to 0.3",AND(V30&gt;0.3,V30&lt;=0.4),"0.3 to 0.4",AND(V30&gt;0.4,V30&lt;=0.5),"0.4 to 0.5",AND(V30&gt;0.5,V30&lt;=0.75),"0.5 to 0.75",AND(V30&gt;0.75,V30&lt;=1),"0.75 to 1",AND(V30&gt;1,V30&lt;=2),"1 to 2",AND(V30&gt;2,V30&lt;=3),"2 to 3",AND(V30&gt;3,V30&lt;=4),"3 to 4",AND(V30&gt;4,V30&lt;=5),"4 to 5",AND(V30&gt;5,V30&lt;=10),"5 to 10",V30&gt;10,"10+")</f>
        <v>0 to 0.05</v>
      </c>
      <c r="V30" s="10">
        <f t="shared" si="1"/>
        <v>0.038455034988684</v>
      </c>
      <c r="W30" s="15" t="str">
        <f t="array" ref="W30">_xlfn.IFS(AND(X30&gt;0,X30&lt;=0.05),"0 to 0.05",AND(X30&gt;0.05,X30&lt;=0.1),"0.05 to 0.1",AND(X30&gt;0.1,X30&lt;=0.2),"0.1 to 0.2",AND(X30&gt;0.2,X30&lt;=0.3),"0.2 to 0.3",AND(X30&gt;0.3,X30&lt;=0.4),"0.3 to 0.4",AND(X30&gt;0.4,X30&lt;=0.5),"0.4 to 0.5",AND(X30&gt;0.5,X30&lt;=0.75),"0.5 to 0.75",AND(X30&gt;0.75,X30&lt;=1),"0.75 to 1",AND(X30&gt;1,X30&lt;=2),"1 to 2",AND(X30&gt;2,X30&lt;=3),"2 to 3",AND(X30&gt;3,X30&lt;=4),"3 to 4",AND(X30&gt;4,X30&lt;=5),"4 to 5",AND(X30&gt;5,X30&lt;=10),"5 to 10",X30&gt;10,"10+")</f>
        <v>0 to 0.05</v>
      </c>
      <c r="X30" s="16">
        <f t="shared" si="2"/>
        <v>0.0362803737195663</v>
      </c>
      <c r="Y30" s="5" t="str">
        <f t="array" ref="Y30">_xlfn.IFS(AND(Z30&gt;0,Z30&lt;=1),"0 to 1",AND(Z30&gt;1,Z30&lt;=2),"1 to 2",AND(Z30&gt;2,Z30&lt;=4),"2 to 4",AND(Z30&gt;4,Z30&lt;=6),"4 to 6",AND(Z30&gt;6,Z30&lt;=8),"6 to 8",AND(Z30&gt;8,Z30&lt;=10),"8 to 10",AND(Z30&gt;10,Z30&lt;=15),"10 to 15",AND(Z30&gt;15,Z30&lt;=20),"15 to 20",AND(Z30&gt;20,Z30&lt;=25),"20 to 25",AND(Z30&gt;25,Z30&lt;=30),"25 to 30",AND(Z30&gt;30,Z30&lt;=40),"30 to 40",AND(Z30&gt;40,Z30&lt;=50),"40 to 50",Z30&gt;50,"50+")</f>
        <v>6 to 8</v>
      </c>
      <c r="Z30" s="9">
        <f t="array" ref="Z30">_xlfn.IFS(AA30="oz",_xlfn.IFS(R30="oz",Q30,R30="fl oz",Q30*1.04,R30="ml",Q30*0.0338),AA30="fl oz",_xlfn.IFS(R30="oz",Q30/1.04,R30="fl oz",Q30,R30="ml",Q30*0.0338/1.04),AA30="ml",_xlfn.IFS(R30="oz",Q30/0.0338,R30="fl oz",Q30*1.04/0.0338,R30="ml",Q30))</f>
        <v>6.76</v>
      </c>
      <c r="AA30" s="9" t="str">
        <f>_xlfn.XLOOKUP($E30,'Raw Data'!$E:$E,'Raw Data'!AA:AA,"ERROR",0,1)</f>
        <v>oz</v>
      </c>
      <c r="AB30" s="9" t="s">
        <v>65</v>
      </c>
      <c r="AC30" s="9" t="s">
        <v>61</v>
      </c>
      <c r="AD30" s="5" t="s">
        <v>155</v>
      </c>
      <c r="AE30" s="5">
        <f>VLOOKUP($E30,'Benefits Revenue'!$E$4:$BE$74,AE$1,FALSE)</f>
        <v>0</v>
      </c>
      <c r="AF30" s="5">
        <f>VLOOKUP($E30,'Benefits Revenue'!$E$4:$BE$74,AF$1,FALSE)</f>
        <v>0</v>
      </c>
      <c r="AG30" s="5">
        <f>VLOOKUP($E30,'Benefits Revenue'!$E$4:$BE$74,AG$1,FALSE)</f>
        <v>0</v>
      </c>
      <c r="AH30" s="5">
        <f>VLOOKUP($E30,'Benefits Revenue'!$E$4:$BE$74,AH$1,FALSE)</f>
        <v>7486.35</v>
      </c>
      <c r="AI30" s="5">
        <f>VLOOKUP($E30,'Benefits Revenue'!$E$4:$BE$74,AI$1,FALSE)</f>
        <v>0</v>
      </c>
      <c r="AJ30" s="5">
        <f>VLOOKUP($E30,'Benefits Revenue'!$E$4:$BE$74,AJ$1,FALSE)</f>
        <v>0</v>
      </c>
      <c r="AK30" s="5">
        <f>VLOOKUP($E30,'Benefits Revenue'!$E$4:$BE$74,AK$1,FALSE)</f>
        <v>7486.35</v>
      </c>
      <c r="AL30" s="5">
        <f>VLOOKUP($E30,'Benefits Revenue'!$E$4:$BE$74,AL$1,FALSE)</f>
        <v>0</v>
      </c>
      <c r="AM30" s="5">
        <f>VLOOKUP($E30,'Benefits Revenue'!$E$4:$BE$74,AM$1,FALSE)</f>
        <v>0</v>
      </c>
      <c r="AN30" s="5" t="s">
        <v>86</v>
      </c>
      <c r="AO30" s="5">
        <f>VLOOKUP($E30,'Claims Revenue'!$E$4:$BD$74,AO$1,FALSE)</f>
        <v>7486.35</v>
      </c>
      <c r="AP30" s="5">
        <f>VLOOKUP($E30,'Claims Revenue'!$E$4:$BD$74,AP$1,FALSE)</f>
        <v>7486.35</v>
      </c>
      <c r="AQ30" s="5">
        <f>VLOOKUP($E30,'Claims Revenue'!$E$4:$BD$74,AQ$1,FALSE)</f>
        <v>0</v>
      </c>
      <c r="AR30" s="5">
        <f>VLOOKUP($E30,'Claims Revenue'!$E$4:$BD$74,AR$1,FALSE)</f>
        <v>0</v>
      </c>
      <c r="AS30" s="5">
        <f>VLOOKUP($E30,'Claims Revenue'!$E$4:$BD$74,AS$1,FALSE)</f>
        <v>0</v>
      </c>
      <c r="AT30" s="5">
        <f>VLOOKUP($E30,'Claims Revenue'!$E$4:$BD$74,AT$1,FALSE)</f>
        <v>0</v>
      </c>
      <c r="AU30" s="5">
        <f>VLOOKUP($E30,'Claims Revenue'!$E$4:$BD$74,AU$1,FALSE)</f>
        <v>0</v>
      </c>
      <c r="AV30" s="5">
        <f>VLOOKUP($E30,'Claims Revenue'!$E$4:$BD$74,AV$1,FALSE)</f>
        <v>0</v>
      </c>
      <c r="AW30" s="5">
        <f>VLOOKUP($E30,'Claims Revenue'!$E$4:$BD$74,AW$1,FALSE)</f>
        <v>0</v>
      </c>
      <c r="AX30" s="5" t="s">
        <v>87</v>
      </c>
      <c r="AY30" s="5">
        <f>VLOOKUP($E30,'Ingredients Revenue'!$E$4:$BY$74,AY$1,FALSE)</f>
        <v>7486.35</v>
      </c>
      <c r="AZ30" s="5">
        <f>VLOOKUP($E30,'Ingredients Revenue'!$E$4:$BY$74,AZ$1,FALSE)</f>
        <v>7486.35</v>
      </c>
      <c r="BA30" s="5">
        <f>VLOOKUP($E30,'Ingredients Revenue'!$E$4:$BY$74,BA$1,FALSE)</f>
        <v>0</v>
      </c>
      <c r="BB30" s="5">
        <f>VLOOKUP($E30,'Ingredients Revenue'!$E$4:$BY$74,BB$1,FALSE)</f>
        <v>0</v>
      </c>
      <c r="BC30" s="5">
        <f>VLOOKUP($E30,'Ingredients Revenue'!$E$4:$BY$74,BC$1,FALSE)</f>
        <v>0</v>
      </c>
      <c r="BD30" s="5">
        <f>VLOOKUP($E30,'Ingredients Revenue'!$E$4:$BY$74,BD$1,FALSE)</f>
        <v>0</v>
      </c>
      <c r="BE30" s="5">
        <f>VLOOKUP($E30,'Ingredients Revenue'!$E$4:$BY$74,BE$1,FALSE)</f>
        <v>7486.35</v>
      </c>
      <c r="BF30" s="5">
        <f>VLOOKUP($E30,'Ingredients Revenue'!$E$4:$BY$74,BF$1,FALSE)</f>
        <v>0</v>
      </c>
      <c r="BG30" s="5">
        <f>VLOOKUP($E30,'Ingredients Revenue'!$E$4:$BY$74,BG$1,FALSE)</f>
        <v>0</v>
      </c>
    </row>
    <row r="31" spans="1:59">
      <c r="A31" s="5" t="str">
        <f>_xlfn.XLOOKUP($E31,'Raw Data'!$E:$E,'Raw Data'!A:A,"ERROR",0,1)</f>
        <v>AE</v>
      </c>
      <c r="B31" s="5" t="str">
        <f>_xlfn.XLOOKUP($E31,'Raw Data'!$E:$E,'Raw Data'!B:B,"ERROR",0,1)</f>
        <v>Hair Mousses</v>
      </c>
      <c r="C31" s="5" t="str">
        <f>_xlfn.XLOOKUP($E31,'Raw Data'!$E:$E,'Raw Data'!C:C,"ERROR",0,1)</f>
        <v>ors</v>
      </c>
      <c r="D31" s="5" t="str">
        <f>_xlfn.XLOOKUP($E31,'Raw Data'!$E:$E,'Raw Data'!D:D,"ERROR",0,1)</f>
        <v>www.amazon.ae/dp/B018IVSRLQ</v>
      </c>
      <c r="E31" s="5" t="s">
        <v>156</v>
      </c>
      <c r="F31" s="9" t="str">
        <f>_xlfn.XLOOKUP($E31,'Raw Data'!$E:$E,'Raw Data'!F:F,"ERROR",0,1)</f>
        <v>Ors Mousse Wrap/ Set 7oz (2 Pack) by Organic Root (ORS) Ors Mousse Wrap/ Set 7oz (2 Pack) by Organic Root (ORS)</v>
      </c>
      <c r="G31" s="10">
        <f>_xlfn.XLOOKUP($E31,'Raw Data'!$E:$E,'Raw Data'!G:G,"ERROR",0,1)</f>
        <v>130</v>
      </c>
      <c r="H31" s="9">
        <f>_xlfn.XLOOKUP($E31,'Raw Data'!$E:$E,'Raw Data'!H:H,"ERROR",0,1)</f>
        <v>7471.68</v>
      </c>
      <c r="I31" s="9">
        <f>_xlfn.XLOOKUP($E31,'Raw Data'!$E:$E,'Raw Data'!I:I,"ERROR",0,1)</f>
        <v>0.0100032428924866</v>
      </c>
      <c r="J31" s="9" t="str">
        <f>_xlfn.XLOOKUP($E31,'Raw Data'!$E:$E,'Raw Data'!J:J,"ERROR",0,1)</f>
        <v>Yes</v>
      </c>
      <c r="K31" s="14" t="str">
        <f t="array" ref="K31">_xlfn.IFS(AND(L31&gt;0,L31&lt;=5),"0 to 5",AND(L31&gt;5,L31&lt;=10),"5 to 10",AND(L31&gt;10,L31&lt;=15),"10 to 15",AND(L31&gt;15,L31&lt;=20),"15 to 20",AND(L31&gt;20,L31&lt;=30),"20 to 30",AND(L31&gt;30,L31&lt;=40),"30 to 40",AND(L31&gt;40,L31&lt;=50),"40 to 50",AND(L31&gt;50,L31&lt;=75),"50 to 75",AND(L31&gt;75,L31&lt;=100),"75 to 100",AND(L31&gt;100,L31&lt;=150),"100 to 150",AND(L31&gt;150,L31&lt;=200),"150 to 200",AND(L31&gt;200,L31&lt;=250),"200 to 250",AND(L31&gt;250,L31&lt;=300),"250 to 300",AND(L31&gt;300,L31&lt;=400),"300 to 400",AND(L31&gt;400,L31&lt;=500),"400 to 500",L31&gt;500,"500+")</f>
        <v>50 to 75</v>
      </c>
      <c r="L31" s="9">
        <f>_xlfn.XLOOKUP($E31,'Raw Data'!$E:$E,'Raw Data'!L:L,"ERROR",0,1)</f>
        <v>61.88</v>
      </c>
      <c r="M31" s="14" t="str">
        <f t="array" ref="M31">_xlfn.IFS(AND(N31&gt;0,N31&lt;=5),"0 to 5",AND(N31&gt;5,N31&lt;=10),"5 to 10",AND(N31&gt;10,N31&lt;=15),"10 to 15",AND(N31&gt;15,N31&lt;=20),"15 to 20",AND(N31&gt;20,N31&lt;=30),"20 to 30",AND(N31&gt;30,N31&lt;=40),"30 to 40",AND(N31&gt;40,N31&lt;=50),"40 to 50",AND(N31&gt;50,N31&lt;=75),"50 to 75",AND(N31&gt;75,N31&lt;=100),"75 to 100",AND(N31&gt;100,N31&lt;=150),"100 to 150",AND(N31&gt;150,N31&lt;=200),"150 to 200",AND(N31&gt;200,N31&lt;=250),"200 to 250",AND(N31&gt;250,N31&lt;=300),"250 to 300",AND(N31&gt;300,N31&lt;=400),"300 to 400",AND(N31&gt;400,N31&lt;=500),"400 to 500",N31&gt;500,"500+")</f>
        <v>50 to 75</v>
      </c>
      <c r="N31" s="9">
        <f>_xlfn.XLOOKUP($E31,'Raw Data'!$E:$E,'Raw Data'!N:N,"ERROR",0,1)</f>
        <v>66.16</v>
      </c>
      <c r="O31" s="14" t="str">
        <f t="array" ref="O31">_xlfn.IFS(P31=0,"No Discount",AND(P31&gt;0,P31&lt;=0.02),"0% to 2%",AND(P31&gt;0.02,P31&lt;=0.04),"2% to 4%",AND(P31&gt;0.04,P31&lt;=0.06),"4% to 6%",AND(P31&gt;0.06,P31&lt;=0.08),"6% to 8%",AND(P31&gt;0.08,P31&lt;=0.1),"8% to 10%",AND(P31&gt;0.1,P31&lt;=0.15),"10% to 15%",AND(P31&gt;0.15,P31&lt;=0.2),"15% to 20%",AND(P31&gt;0.2,P31&lt;=0.25),"20% to 25%",AND(P31&gt;0.25,P31&lt;=0.3),"25% to 30%",AND(P31&gt;0.3,P31&lt;=0.4),"30% to 40%",AND(P31&gt;0.4,P31&lt;=0.5),"40% to 50%",AND(P31&gt;0.5,P31&lt;=0.75),"50% to 75%",AND(P31&gt;0.75,P31&lt;=1),"75% to 100%")</f>
        <v>6% to 8%</v>
      </c>
      <c r="P31" s="10">
        <f>_xlfn.XLOOKUP($E31,'Raw Data'!$E:$E,'Raw Data'!P:P,"ERROR",0,1)</f>
        <v>0.0646916565900846</v>
      </c>
      <c r="Q31" s="9">
        <f>_xlfn.XLOOKUP($E31,'Raw Data'!$E:$E,'Raw Data'!Q:Q,"ERROR",0,1)</f>
        <v>14</v>
      </c>
      <c r="R31" s="9" t="str">
        <f>_xlfn.XLOOKUP($E31,'Raw Data'!$E:$E,'Raw Data'!R:R,"ERROR",0,1)</f>
        <v>oz</v>
      </c>
      <c r="S31" s="5" t="str">
        <f t="array" ref="S31">_xlfn.IFS(AND(T31&gt;0,T31&lt;=0.05),"0 to 0.05",AND(T31&gt;0.05,T31&lt;=0.1),"0.05 to 0.1",AND(T31&gt;0.1,T31&lt;=0.2),"0.1 to 0.2",AND(T31&gt;0.2,T31&lt;=0.3),"0.2 to 0.3",AND(T31&gt;0.3,T31&lt;=0.4),"0.3 to 0.4",AND(T31&gt;0.4,T31&lt;=0.5),"0.4 to 0.5",AND(T31&gt;0.5,T31&lt;=0.75),"0.5 to 0.75",AND(T31&gt;0.75,T31&lt;=1),"0.75 to 1",AND(T31&gt;1,T31&lt;=2),"1 to 2",AND(T31&gt;2,T31&lt;=3),"2 to 3",AND(T31&gt;3,T31&lt;=4),"3 to 4",AND(T31&gt;4,T31&lt;=5),"4 to 5",AND(T31&gt;5,T31&lt;=10),"5 to 10",T31&gt;10,"10+")</f>
        <v>0.1 to 0.2</v>
      </c>
      <c r="T31" s="10">
        <f t="shared" si="0"/>
        <v>0.149475820087927</v>
      </c>
      <c r="U31" s="15" t="str">
        <f t="array" ref="U31">_xlfn.IFS(AND(V31&gt;0,V31&lt;=0.05),"0 to 0.05",AND(V31&gt;0.05,V31&lt;=0.1),"0.05 to 0.1",AND(V31&gt;0.1,V31&lt;=0.2),"0.1 to 0.2",AND(V31&gt;0.2,V31&lt;=0.3),"0.2 to 0.3",AND(V31&gt;0.3,V31&lt;=0.4),"0.3 to 0.4",AND(V31&gt;0.4,V31&lt;=0.5),"0.4 to 0.5",AND(V31&gt;0.5,V31&lt;=0.75),"0.5 to 0.75",AND(V31&gt;0.75,V31&lt;=1),"0.75 to 1",AND(V31&gt;1,V31&lt;=2),"1 to 2",AND(V31&gt;2,V31&lt;=3),"2 to 3",AND(V31&gt;3,V31&lt;=4),"3 to 4",AND(V31&gt;4,V31&lt;=5),"4 to 5",AND(V31&gt;5,V31&lt;=10),"5 to 10",V31&gt;10,"10+")</f>
        <v>0 to 0.05</v>
      </c>
      <c r="V31" s="10">
        <f t="shared" si="1"/>
        <v>0.0431499106237016</v>
      </c>
      <c r="W31" s="15" t="str">
        <f t="array" ref="W31">_xlfn.IFS(AND(X31&gt;0,X31&lt;=0.05),"0 to 0.05",AND(X31&gt;0.05,X31&lt;=0.1),"0.05 to 0.1",AND(X31&gt;0.1,X31&lt;=0.2),"0.1 to 0.2",AND(X31&gt;0.2,X31&lt;=0.3),"0.2 to 0.3",AND(X31&gt;0.3,X31&lt;=0.4),"0.3 to 0.4",AND(X31&gt;0.4,X31&lt;=0.5),"0.4 to 0.5",AND(X31&gt;0.5,X31&lt;=0.75),"0.5 to 0.75",AND(X31&gt;0.75,X31&lt;=1),"0.75 to 1",AND(X31&gt;1,X31&lt;=2),"1 to 2",AND(X31&gt;2,X31&lt;=3),"2 to 3",AND(X31&gt;3,X31&lt;=4),"3 to 4",AND(X31&gt;4,X31&lt;=5),"4 to 5",AND(X31&gt;5,X31&lt;=10),"5 to 10",X31&gt;10,"10+")</f>
        <v>0 to 0.05</v>
      </c>
      <c r="X31" s="16">
        <f t="shared" si="2"/>
        <v>0.0403584714237403</v>
      </c>
      <c r="Y31" s="5" t="str">
        <f t="array" ref="Y31">_xlfn.IFS(AND(Z31&gt;0,Z31&lt;=1),"0 to 1",AND(Z31&gt;1,Z31&lt;=2),"1 to 2",AND(Z31&gt;2,Z31&lt;=4),"2 to 4",AND(Z31&gt;4,Z31&lt;=6),"4 to 6",AND(Z31&gt;6,Z31&lt;=8),"6 to 8",AND(Z31&gt;8,Z31&lt;=10),"8 to 10",AND(Z31&gt;10,Z31&lt;=15),"10 to 15",AND(Z31&gt;15,Z31&lt;=20),"15 to 20",AND(Z31&gt;20,Z31&lt;=25),"20 to 25",AND(Z31&gt;25,Z31&lt;=30),"25 to 30",AND(Z31&gt;30,Z31&lt;=40),"30 to 40",AND(Z31&gt;40,Z31&lt;=50),"40 to 50",Z31&gt;50,"50+")</f>
        <v>10 to 15</v>
      </c>
      <c r="Z31" s="9">
        <f t="array" ref="Z31">_xlfn.IFS(AA31="oz",_xlfn.IFS(R31="oz",Q31,R31="fl oz",Q31*1.04,R31="ml",Q31*0.0338),AA31="fl oz",_xlfn.IFS(R31="oz",Q31/1.04,R31="fl oz",Q31,R31="ml",Q31*0.0338/1.04),AA31="ml",_xlfn.IFS(R31="oz",Q31/0.0338,R31="fl oz",Q31*1.04/0.0338,R31="ml",Q31))</f>
        <v>14</v>
      </c>
      <c r="AA31" s="9" t="str">
        <f>_xlfn.XLOOKUP($E31,'Raw Data'!$E:$E,'Raw Data'!AA:AA,"ERROR",0,1)</f>
        <v>oz</v>
      </c>
      <c r="AB31" s="9" t="s">
        <v>65</v>
      </c>
      <c r="AC31" s="9" t="s">
        <v>61</v>
      </c>
      <c r="AD31" s="5" t="s">
        <v>43</v>
      </c>
      <c r="AE31" s="5">
        <f>VLOOKUP($E31,'Benefits Revenue'!$E$4:$BE$74,AE$1,FALSE)</f>
        <v>0</v>
      </c>
      <c r="AF31" s="5">
        <f>VLOOKUP($E31,'Benefits Revenue'!$E$4:$BE$74,AF$1,FALSE)</f>
        <v>0</v>
      </c>
      <c r="AG31" s="5">
        <f>VLOOKUP($E31,'Benefits Revenue'!$E$4:$BE$74,AG$1,FALSE)</f>
        <v>0</v>
      </c>
      <c r="AH31" s="5">
        <f>VLOOKUP($E31,'Benefits Revenue'!$E$4:$BE$74,AH$1,FALSE)</f>
        <v>0</v>
      </c>
      <c r="AI31" s="5">
        <f>VLOOKUP($E31,'Benefits Revenue'!$E$4:$BE$74,AI$1,FALSE)</f>
        <v>0</v>
      </c>
      <c r="AJ31" s="5">
        <f>VLOOKUP($E31,'Benefits Revenue'!$E$4:$BE$74,AJ$1,FALSE)</f>
        <v>0</v>
      </c>
      <c r="AK31" s="5">
        <f>VLOOKUP($E31,'Benefits Revenue'!$E$4:$BE$74,AK$1,FALSE)</f>
        <v>0</v>
      </c>
      <c r="AL31" s="5">
        <f>VLOOKUP($E31,'Benefits Revenue'!$E$4:$BE$74,AL$1,FALSE)</f>
        <v>0</v>
      </c>
      <c r="AM31" s="5">
        <f>VLOOKUP($E31,'Benefits Revenue'!$E$4:$BE$74,AM$1,FALSE)</f>
        <v>0</v>
      </c>
      <c r="AN31" s="5" t="s">
        <v>86</v>
      </c>
      <c r="AO31" s="5">
        <f>VLOOKUP($E31,'Claims Revenue'!$E$4:$BD$74,AO$1,FALSE)</f>
        <v>7471.68</v>
      </c>
      <c r="AP31" s="5">
        <f>VLOOKUP($E31,'Claims Revenue'!$E$4:$BD$74,AP$1,FALSE)</f>
        <v>7471.68</v>
      </c>
      <c r="AQ31" s="5">
        <f>VLOOKUP($E31,'Claims Revenue'!$E$4:$BD$74,AQ$1,FALSE)</f>
        <v>0</v>
      </c>
      <c r="AR31" s="5">
        <f>VLOOKUP($E31,'Claims Revenue'!$E$4:$BD$74,AR$1,FALSE)</f>
        <v>0</v>
      </c>
      <c r="AS31" s="5">
        <f>VLOOKUP($E31,'Claims Revenue'!$E$4:$BD$74,AS$1,FALSE)</f>
        <v>0</v>
      </c>
      <c r="AT31" s="5">
        <f>VLOOKUP($E31,'Claims Revenue'!$E$4:$BD$74,AT$1,FALSE)</f>
        <v>0</v>
      </c>
      <c r="AU31" s="5">
        <f>VLOOKUP($E31,'Claims Revenue'!$E$4:$BD$74,AU$1,FALSE)</f>
        <v>0</v>
      </c>
      <c r="AV31" s="5">
        <f>VLOOKUP($E31,'Claims Revenue'!$E$4:$BD$74,AV$1,FALSE)</f>
        <v>0</v>
      </c>
      <c r="AW31" s="5">
        <f>VLOOKUP($E31,'Claims Revenue'!$E$4:$BD$74,AW$1,FALSE)</f>
        <v>0</v>
      </c>
      <c r="AX31" s="5" t="s">
        <v>157</v>
      </c>
      <c r="AY31" s="5">
        <f>VLOOKUP($E31,'Ingredients Revenue'!$E$4:$BY$74,AY$1,FALSE)</f>
        <v>0</v>
      </c>
      <c r="AZ31" s="5">
        <f>VLOOKUP($E31,'Ingredients Revenue'!$E$4:$BY$74,AZ$1,FALSE)</f>
        <v>0</v>
      </c>
      <c r="BA31" s="5">
        <f>VLOOKUP($E31,'Ingredients Revenue'!$E$4:$BY$74,BA$1,FALSE)</f>
        <v>0</v>
      </c>
      <c r="BB31" s="5">
        <f>VLOOKUP($E31,'Ingredients Revenue'!$E$4:$BY$74,BB$1,FALSE)</f>
        <v>0</v>
      </c>
      <c r="BC31" s="5">
        <f>VLOOKUP($E31,'Ingredients Revenue'!$E$4:$BY$74,BC$1,FALSE)</f>
        <v>0</v>
      </c>
      <c r="BD31" s="5">
        <f>VLOOKUP($E31,'Ingredients Revenue'!$E$4:$BY$74,BD$1,FALSE)</f>
        <v>7471.68</v>
      </c>
      <c r="BE31" s="5">
        <f>VLOOKUP($E31,'Ingredients Revenue'!$E$4:$BY$74,BE$1,FALSE)</f>
        <v>0</v>
      </c>
      <c r="BF31" s="5">
        <f>VLOOKUP($E31,'Ingredients Revenue'!$E$4:$BY$74,BF$1,FALSE)</f>
        <v>0</v>
      </c>
      <c r="BG31" s="5">
        <f>VLOOKUP($E31,'Ingredients Revenue'!$E$4:$BY$74,BG$1,FALSE)</f>
        <v>0</v>
      </c>
    </row>
    <row r="32" spans="1:59">
      <c r="A32" s="5" t="str">
        <f>_xlfn.XLOOKUP($E32,'Raw Data'!$E:$E,'Raw Data'!A:A,"ERROR",0,1)</f>
        <v>AE</v>
      </c>
      <c r="B32" s="5" t="str">
        <f>_xlfn.XLOOKUP($E32,'Raw Data'!$E:$E,'Raw Data'!B:B,"ERROR",0,1)</f>
        <v>Hair Mousses</v>
      </c>
      <c r="C32" s="5" t="str">
        <f>_xlfn.XLOOKUP($E32,'Raw Data'!$E:$E,'Raw Data'!C:C,"ERROR",0,1)</f>
        <v>ogx</v>
      </c>
      <c r="D32" s="5" t="str">
        <f>_xlfn.XLOOKUP($E32,'Raw Data'!$E:$E,'Raw Data'!D:D,"ERROR",0,1)</f>
        <v>www.amazon.ae/dp/B0128QFRD8</v>
      </c>
      <c r="E32" s="5" t="s">
        <v>158</v>
      </c>
      <c r="F32" s="9" t="str">
        <f>_xlfn.XLOOKUP($E32,'Raw Data'!$E:$E,'Raw Data'!F:F,"ERROR",0,1)</f>
        <v>OGX Coconut Curls  Hair  Butter 6.6 oz, 187 G</v>
      </c>
      <c r="G32" s="10">
        <f>_xlfn.XLOOKUP($E32,'Raw Data'!$E:$E,'Raw Data'!G:G,"ERROR",0,1)</f>
        <v>130</v>
      </c>
      <c r="H32" s="9">
        <f>_xlfn.XLOOKUP($E32,'Raw Data'!$E:$E,'Raw Data'!H:H,"ERROR",0,1)</f>
        <v>6707.05</v>
      </c>
      <c r="I32" s="9">
        <f>_xlfn.XLOOKUP($E32,'Raw Data'!$E:$E,'Raw Data'!I:I,"ERROR",0,1)</f>
        <v>0.00897954010905877</v>
      </c>
      <c r="J32" s="9" t="str">
        <f>_xlfn.XLOOKUP($E32,'Raw Data'!$E:$E,'Raw Data'!J:J,"ERROR",0,1)</f>
        <v>Yes</v>
      </c>
      <c r="K32" s="14" t="str">
        <f t="array" ref="K32">_xlfn.IFS(AND(L32&gt;0,L32&lt;=5),"0 to 5",AND(L32&gt;5,L32&lt;=10),"5 to 10",AND(L32&gt;10,L32&lt;=15),"10 to 15",AND(L32&gt;15,L32&lt;=20),"15 to 20",AND(L32&gt;20,L32&lt;=30),"20 to 30",AND(L32&gt;30,L32&lt;=40),"30 to 40",AND(L32&gt;40,L32&lt;=50),"40 to 50",AND(L32&gt;50,L32&lt;=75),"50 to 75",AND(L32&gt;75,L32&lt;=100),"75 to 100",AND(L32&gt;100,L32&lt;=150),"100 to 150",AND(L32&gt;150,L32&lt;=200),"150 to 200",AND(L32&gt;200,L32&lt;=250),"200 to 250",AND(L32&gt;250,L32&lt;=300),"250 to 300",AND(L32&gt;300,L32&lt;=400),"300 to 400",AND(L32&gt;400,L32&lt;=500),"400 to 500",L32&gt;500,"500+")</f>
        <v>50 to 75</v>
      </c>
      <c r="L32" s="9">
        <f>_xlfn.XLOOKUP($E32,'Raw Data'!$E:$E,'Raw Data'!L:L,"ERROR",0,1)</f>
        <v>55.37</v>
      </c>
      <c r="M32" s="14" t="str">
        <f t="array" ref="M32">_xlfn.IFS(AND(N32&gt;0,N32&lt;=5),"0 to 5",AND(N32&gt;5,N32&lt;=10),"5 to 10",AND(N32&gt;10,N32&lt;=15),"10 to 15",AND(N32&gt;15,N32&lt;=20),"15 to 20",AND(N32&gt;20,N32&lt;=30),"20 to 30",AND(N32&gt;30,N32&lt;=40),"30 to 40",AND(N32&gt;40,N32&lt;=50),"40 to 50",AND(N32&gt;50,N32&lt;=75),"50 to 75",AND(N32&gt;75,N32&lt;=100),"75 to 100",AND(N32&gt;100,N32&lt;=150),"100 to 150",AND(N32&gt;150,N32&lt;=200),"150 to 200",AND(N32&gt;200,N32&lt;=250),"200 to 250",AND(N32&gt;250,N32&lt;=300),"250 to 300",AND(N32&gt;300,N32&lt;=400),"300 to 400",AND(N32&gt;400,N32&lt;=500),"400 to 500",N32&gt;500,"500+")</f>
        <v>50 to 75</v>
      </c>
      <c r="N32" s="9">
        <f>_xlfn.XLOOKUP($E32,'Raw Data'!$E:$E,'Raw Data'!N:N,"ERROR",0,1)</f>
        <v>60.01</v>
      </c>
      <c r="O32" s="14" t="str">
        <f t="array" ref="O32">_xlfn.IFS(P32=0,"No Discount",AND(P32&gt;0,P32&lt;=0.02),"0% to 2%",AND(P32&gt;0.02,P32&lt;=0.04),"2% to 4%",AND(P32&gt;0.04,P32&lt;=0.06),"4% to 6%",AND(P32&gt;0.06,P32&lt;=0.08),"6% to 8%",AND(P32&gt;0.08,P32&lt;=0.1),"8% to 10%",AND(P32&gt;0.1,P32&lt;=0.15),"10% to 15%",AND(P32&gt;0.15,P32&lt;=0.2),"15% to 20%",AND(P32&gt;0.2,P32&lt;=0.25),"20% to 25%",AND(P32&gt;0.25,P32&lt;=0.3),"25% to 30%",AND(P32&gt;0.3,P32&lt;=0.4),"30% to 40%",AND(P32&gt;0.4,P32&lt;=0.5),"40% to 50%",AND(P32&gt;0.5,P32&lt;=0.75),"50% to 75%",AND(P32&gt;0.75,P32&lt;=1),"75% to 100%")</f>
        <v>6% to 8%</v>
      </c>
      <c r="P32" s="10">
        <f>_xlfn.XLOOKUP($E32,'Raw Data'!$E:$E,'Raw Data'!P:P,"ERROR",0,1)</f>
        <v>0.0773204465922346</v>
      </c>
      <c r="Q32" s="9">
        <f>_xlfn.XLOOKUP($E32,'Raw Data'!$E:$E,'Raw Data'!Q:Q,"ERROR",0,1)</f>
        <v>6.6</v>
      </c>
      <c r="R32" s="9" t="str">
        <f>_xlfn.XLOOKUP($E32,'Raw Data'!$E:$E,'Raw Data'!R:R,"ERROR",0,1)</f>
        <v>oz</v>
      </c>
      <c r="S32" s="5" t="str">
        <f t="array" ref="S32">_xlfn.IFS(AND(T32&gt;0,T32&lt;=0.05),"0 to 0.05",AND(T32&gt;0.05,T32&lt;=0.1),"0.05 to 0.1",AND(T32&gt;0.1,T32&lt;=0.2),"0.1 to 0.2",AND(T32&gt;0.2,T32&lt;=0.3),"0.2 to 0.3",AND(T32&gt;0.3,T32&lt;=0.4),"0.3 to 0.4",AND(T32&gt;0.4,T32&lt;=0.5),"0.4 to 0.5",AND(T32&gt;0.5,T32&lt;=0.75),"0.5 to 0.75",AND(T32&gt;0.75,T32&lt;=1),"0.75 to 1",AND(T32&gt;1,T32&lt;=2),"1 to 2",AND(T32&gt;2,T32&lt;=3),"2 to 3",AND(T32&gt;3,T32&lt;=4),"3 to 4",AND(T32&gt;4,T32&lt;=5),"4 to 5",AND(T32&gt;5,T32&lt;=10),"5 to 10",T32&gt;10,"10+")</f>
        <v>0.2 to 0.3</v>
      </c>
      <c r="T32" s="10">
        <f t="shared" si="0"/>
        <v>0.283713017903075</v>
      </c>
      <c r="U32" s="15" t="str">
        <f t="array" ref="U32">_xlfn.IFS(AND(V32&gt;0,V32&lt;=0.05),"0 to 0.05",AND(V32&gt;0.05,V32&lt;=0.1),"0.05 to 0.1",AND(V32&gt;0.1,V32&lt;=0.2),"0.1 to 0.2",AND(V32&gt;0.2,V32&lt;=0.3),"0.2 to 0.3",AND(V32&gt;0.3,V32&lt;=0.4),"0.3 to 0.4",AND(V32&gt;0.4,V32&lt;=0.5),"0.4 to 0.5",AND(V32&gt;0.5,V32&lt;=0.75),"0.5 to 0.75",AND(V32&gt;0.75,V32&lt;=1),"0.75 to 1",AND(V32&gt;1,V32&lt;=2),"1 to 2",AND(V32&gt;2,V32&lt;=3),"2 to 3",AND(V32&gt;3,V32&lt;=4),"3 to 4",AND(V32&gt;4,V32&lt;=5),"4 to 5",AND(V32&gt;5,V32&lt;=10),"5 to 10",V32&gt;10,"10+")</f>
        <v>0.05 to 0.1</v>
      </c>
      <c r="V32" s="10">
        <f t="shared" si="1"/>
        <v>0.0830217972761091</v>
      </c>
      <c r="W32" s="15" t="str">
        <f t="array" ref="W32">_xlfn.IFS(AND(X32&gt;0,X32&lt;=0.05),"0 to 0.05",AND(X32&gt;0.05,X32&lt;=0.1),"0.05 to 0.1",AND(X32&gt;0.1,X32&lt;=0.2),"0.1 to 0.2",AND(X32&gt;0.2,X32&lt;=0.3),"0.2 to 0.3",AND(X32&gt;0.3,X32&lt;=0.4),"0.3 to 0.4",AND(X32&gt;0.4,X32&lt;=0.5),"0.4 to 0.5",AND(X32&gt;0.5,X32&lt;=0.75),"0.5 to 0.75",AND(X32&gt;0.75,X32&lt;=1),"0.75 to 1",AND(X32&gt;1,X32&lt;=2),"1 to 2",AND(X32&gt;2,X32&lt;=3),"2 to 3",AND(X32&gt;3,X32&lt;=4),"3 to 4",AND(X32&gt;4,X32&lt;=5),"4 to 5",AND(X32&gt;5,X32&lt;=10),"5 to 10",X32&gt;10,"10+")</f>
        <v>0.05 to 0.1</v>
      </c>
      <c r="X32" s="16">
        <f t="shared" si="2"/>
        <v>0.0766025148338304</v>
      </c>
      <c r="Y32" s="5" t="str">
        <f t="array" ref="Y32">_xlfn.IFS(AND(Z32&gt;0,Z32&lt;=1),"0 to 1",AND(Z32&gt;1,Z32&lt;=2),"1 to 2",AND(Z32&gt;2,Z32&lt;=4),"2 to 4",AND(Z32&gt;4,Z32&lt;=6),"4 to 6",AND(Z32&gt;6,Z32&lt;=8),"6 to 8",AND(Z32&gt;8,Z32&lt;=10),"8 to 10",AND(Z32&gt;10,Z32&lt;=15),"10 to 15",AND(Z32&gt;15,Z32&lt;=20),"15 to 20",AND(Z32&gt;20,Z32&lt;=25),"20 to 25",AND(Z32&gt;25,Z32&lt;=30),"25 to 30",AND(Z32&gt;30,Z32&lt;=40),"30 to 40",AND(Z32&gt;40,Z32&lt;=50),"40 to 50",Z32&gt;50,"50+")</f>
        <v>6 to 8</v>
      </c>
      <c r="Z32" s="9">
        <f t="array" ref="Z32">_xlfn.IFS(AA32="oz",_xlfn.IFS(R32="oz",Q32,R32="fl oz",Q32*1.04,R32="ml",Q32*0.0338),AA32="fl oz",_xlfn.IFS(R32="oz",Q32/1.04,R32="fl oz",Q32,R32="ml",Q32*0.0338/1.04),AA32="ml",_xlfn.IFS(R32="oz",Q32/0.0338,R32="fl oz",Q32*1.04/0.0338,R32="ml",Q32))</f>
        <v>6.6</v>
      </c>
      <c r="AA32" s="9" t="str">
        <f>_xlfn.XLOOKUP($E32,'Raw Data'!$E:$E,'Raw Data'!AA:AA,"ERROR",0,1)</f>
        <v>oz</v>
      </c>
      <c r="AB32" s="9" t="s">
        <v>159</v>
      </c>
      <c r="AC32" s="9" t="s">
        <v>61</v>
      </c>
      <c r="AD32" s="5" t="s">
        <v>160</v>
      </c>
      <c r="AE32" s="5">
        <f>VLOOKUP($E32,'Benefits Revenue'!$E$4:$BE$74,AE$1,FALSE)</f>
        <v>0</v>
      </c>
      <c r="AF32" s="5">
        <f>VLOOKUP($E32,'Benefits Revenue'!$E$4:$BE$74,AF$1,FALSE)</f>
        <v>6707.05</v>
      </c>
      <c r="AG32" s="5">
        <f>VLOOKUP($E32,'Benefits Revenue'!$E$4:$BE$74,AG$1,FALSE)</f>
        <v>0</v>
      </c>
      <c r="AH32" s="5">
        <f>VLOOKUP($E32,'Benefits Revenue'!$E$4:$BE$74,AH$1,FALSE)</f>
        <v>6707.05</v>
      </c>
      <c r="AI32" s="5">
        <f>VLOOKUP($E32,'Benefits Revenue'!$E$4:$BE$74,AI$1,FALSE)</f>
        <v>0</v>
      </c>
      <c r="AJ32" s="5">
        <f>VLOOKUP($E32,'Benefits Revenue'!$E$4:$BE$74,AJ$1,FALSE)</f>
        <v>6707.05</v>
      </c>
      <c r="AK32" s="5">
        <f>VLOOKUP($E32,'Benefits Revenue'!$E$4:$BE$74,AK$1,FALSE)</f>
        <v>0</v>
      </c>
      <c r="AL32" s="5">
        <f>VLOOKUP($E32,'Benefits Revenue'!$E$4:$BE$74,AL$1,FALSE)</f>
        <v>0</v>
      </c>
      <c r="AM32" s="5">
        <f>VLOOKUP($E32,'Benefits Revenue'!$E$4:$BE$74,AM$1,FALSE)</f>
        <v>0</v>
      </c>
      <c r="AN32" s="5" t="s">
        <v>43</v>
      </c>
      <c r="AO32" s="5">
        <f>VLOOKUP($E32,'Claims Revenue'!$E$4:$BD$74,AO$1,FALSE)</f>
        <v>0</v>
      </c>
      <c r="AP32" s="5">
        <f>VLOOKUP($E32,'Claims Revenue'!$E$4:$BD$74,AP$1,FALSE)</f>
        <v>0</v>
      </c>
      <c r="AQ32" s="5">
        <f>VLOOKUP($E32,'Claims Revenue'!$E$4:$BD$74,AQ$1,FALSE)</f>
        <v>0</v>
      </c>
      <c r="AR32" s="5">
        <f>VLOOKUP($E32,'Claims Revenue'!$E$4:$BD$74,AR$1,FALSE)</f>
        <v>6707.05</v>
      </c>
      <c r="AS32" s="5">
        <f>VLOOKUP($E32,'Claims Revenue'!$E$4:$BD$74,AS$1,FALSE)</f>
        <v>0</v>
      </c>
      <c r="AT32" s="5">
        <f>VLOOKUP($E32,'Claims Revenue'!$E$4:$BD$74,AT$1,FALSE)</f>
        <v>0</v>
      </c>
      <c r="AU32" s="5">
        <f>VLOOKUP($E32,'Claims Revenue'!$E$4:$BD$74,AU$1,FALSE)</f>
        <v>0</v>
      </c>
      <c r="AV32" s="5">
        <f>VLOOKUP($E32,'Claims Revenue'!$E$4:$BD$74,AV$1,FALSE)</f>
        <v>0</v>
      </c>
      <c r="AW32" s="5">
        <f>VLOOKUP($E32,'Claims Revenue'!$E$4:$BD$74,AW$1,FALSE)</f>
        <v>0</v>
      </c>
      <c r="AX32" s="5" t="s">
        <v>161</v>
      </c>
      <c r="AY32" s="5">
        <f>VLOOKUP($E32,'Ingredients Revenue'!$E$4:$BY$74,AY$1,FALSE)</f>
        <v>6707.05</v>
      </c>
      <c r="AZ32" s="5">
        <f>VLOOKUP($E32,'Ingredients Revenue'!$E$4:$BY$74,AZ$1,FALSE)</f>
        <v>6707.05</v>
      </c>
      <c r="BA32" s="5">
        <f>VLOOKUP($E32,'Ingredients Revenue'!$E$4:$BY$74,BA$1,FALSE)</f>
        <v>6707.05</v>
      </c>
      <c r="BB32" s="5">
        <f>VLOOKUP($E32,'Ingredients Revenue'!$E$4:$BY$74,BB$1,FALSE)</f>
        <v>6707.05</v>
      </c>
      <c r="BC32" s="5">
        <f>VLOOKUP($E32,'Ingredients Revenue'!$E$4:$BY$74,BC$1,FALSE)</f>
        <v>0</v>
      </c>
      <c r="BD32" s="5">
        <f>VLOOKUP($E32,'Ingredients Revenue'!$E$4:$BY$74,BD$1,FALSE)</f>
        <v>0</v>
      </c>
      <c r="BE32" s="5">
        <f>VLOOKUP($E32,'Ingredients Revenue'!$E$4:$BY$74,BE$1,FALSE)</f>
        <v>0</v>
      </c>
      <c r="BF32" s="5">
        <f>VLOOKUP($E32,'Ingredients Revenue'!$E$4:$BY$74,BF$1,FALSE)</f>
        <v>0</v>
      </c>
      <c r="BG32" s="5">
        <f>VLOOKUP($E32,'Ingredients Revenue'!$E$4:$BY$74,BG$1,FALSE)</f>
        <v>6707.05</v>
      </c>
    </row>
    <row r="33" spans="1:59">
      <c r="A33" s="5" t="str">
        <f>_xlfn.XLOOKUP($E33,'Raw Data'!$E:$E,'Raw Data'!A:A,"ERROR",0,1)</f>
        <v>AE</v>
      </c>
      <c r="B33" s="5" t="str">
        <f>_xlfn.XLOOKUP($E33,'Raw Data'!$E:$E,'Raw Data'!B:B,"ERROR",0,1)</f>
        <v>Hair Mousses</v>
      </c>
      <c r="C33" s="5" t="str">
        <f>_xlfn.XLOOKUP($E33,'Raw Data'!$E:$E,'Raw Data'!C:C,"ERROR",0,1)</f>
        <v>l'oreal professionnel</v>
      </c>
      <c r="D33" s="5" t="str">
        <f>_xlfn.XLOOKUP($E33,'Raw Data'!$E:$E,'Raw Data'!D:D,"ERROR",0,1)</f>
        <v>www.amazon.ae/dp/B07PFNS9LX</v>
      </c>
      <c r="E33" s="5" t="s">
        <v>162</v>
      </c>
      <c r="F33" s="9" t="str">
        <f>_xlfn.XLOOKUP($E33,'Raw Data'!$E:$E,'Raw Data'!F:F,"ERROR",0,1)</f>
        <v>L'Oreal Professionnel Full Volume Extra | For All Hair Types | Styling Mousse | Provides Strong Hold | 8.454 Fl. Oz.</v>
      </c>
      <c r="G33" s="10">
        <f>_xlfn.XLOOKUP($E33,'Raw Data'!$E:$E,'Raw Data'!G:G,"ERROR",0,1)</f>
        <v>107</v>
      </c>
      <c r="H33" s="9">
        <f>_xlfn.XLOOKUP($E33,'Raw Data'!$E:$E,'Raw Data'!H:H,"ERROR",0,1)</f>
        <v>6663.21</v>
      </c>
      <c r="I33" s="9">
        <f>_xlfn.XLOOKUP($E33,'Raw Data'!$E:$E,'Raw Data'!I:I,"ERROR",0,1)</f>
        <v>0.00892084619170596</v>
      </c>
      <c r="J33" s="9" t="str">
        <f>_xlfn.XLOOKUP($E33,'Raw Data'!$E:$E,'Raw Data'!J:J,"ERROR",0,1)</f>
        <v>Yes</v>
      </c>
      <c r="K33" s="14" t="str">
        <f t="array" ref="K33">_xlfn.IFS(AND(L33&gt;0,L33&lt;=5),"0 to 5",AND(L33&gt;5,L33&lt;=10),"5 to 10",AND(L33&gt;10,L33&lt;=15),"10 to 15",AND(L33&gt;15,L33&lt;=20),"15 to 20",AND(L33&gt;20,L33&lt;=30),"20 to 30",AND(L33&gt;30,L33&lt;=40),"30 to 40",AND(L33&gt;40,L33&lt;=50),"40 to 50",AND(L33&gt;50,L33&lt;=75),"50 to 75",AND(L33&gt;75,L33&lt;=100),"75 to 100",AND(L33&gt;100,L33&lt;=150),"100 to 150",AND(L33&gt;150,L33&lt;=200),"150 to 200",AND(L33&gt;200,L33&lt;=250),"200 to 250",AND(L33&gt;250,L33&lt;=300),"250 to 300",AND(L33&gt;300,L33&lt;=400),"300 to 400",AND(L33&gt;400,L33&lt;=500),"400 to 500",L33&gt;500,"500+")</f>
        <v>50 to 75</v>
      </c>
      <c r="L33" s="9">
        <f>_xlfn.XLOOKUP($E33,'Raw Data'!$E:$E,'Raw Data'!L:L,"ERROR",0,1)</f>
        <v>63.2</v>
      </c>
      <c r="M33" s="14" t="str">
        <f t="array" ref="M33">_xlfn.IFS(AND(N33&gt;0,N33&lt;=5),"0 to 5",AND(N33&gt;5,N33&lt;=10),"5 to 10",AND(N33&gt;10,N33&lt;=15),"10 to 15",AND(N33&gt;15,N33&lt;=20),"15 to 20",AND(N33&gt;20,N33&lt;=30),"20 to 30",AND(N33&gt;30,N33&lt;=40),"30 to 40",AND(N33&gt;40,N33&lt;=50),"40 to 50",AND(N33&gt;50,N33&lt;=75),"50 to 75",AND(N33&gt;75,N33&lt;=100),"75 to 100",AND(N33&gt;100,N33&lt;=150),"100 to 150",AND(N33&gt;150,N33&lt;=200),"150 to 200",AND(N33&gt;200,N33&lt;=250),"200 to 250",AND(N33&gt;250,N33&lt;=300),"250 to 300",AND(N33&gt;300,N33&lt;=400),"300 to 400",AND(N33&gt;400,N33&lt;=500),"400 to 500",N33&gt;500,"500+")</f>
        <v>50 to 75</v>
      </c>
      <c r="N33" s="9">
        <f>_xlfn.XLOOKUP($E33,'Raw Data'!$E:$E,'Raw Data'!N:N,"ERROR",0,1)</f>
        <v>74.13</v>
      </c>
      <c r="O33" s="14" t="str">
        <f t="array" ref="O33">_xlfn.IFS(P33=0,"No Discount",AND(P33&gt;0,P33&lt;=0.02),"0% to 2%",AND(P33&gt;0.02,P33&lt;=0.04),"2% to 4%",AND(P33&gt;0.04,P33&lt;=0.06),"4% to 6%",AND(P33&gt;0.06,P33&lt;=0.08),"6% to 8%",AND(P33&gt;0.08,P33&lt;=0.1),"8% to 10%",AND(P33&gt;0.1,P33&lt;=0.15),"10% to 15%",AND(P33&gt;0.15,P33&lt;=0.2),"15% to 20%",AND(P33&gt;0.2,P33&lt;=0.25),"20% to 25%",AND(P33&gt;0.25,P33&lt;=0.3),"25% to 30%",AND(P33&gt;0.3,P33&lt;=0.4),"30% to 40%",AND(P33&gt;0.4,P33&lt;=0.5),"40% to 50%",AND(P33&gt;0.5,P33&lt;=0.75),"50% to 75%",AND(P33&gt;0.75,P33&lt;=1),"75% to 100%")</f>
        <v>10% to 15%</v>
      </c>
      <c r="P33" s="10">
        <f>_xlfn.XLOOKUP($E33,'Raw Data'!$E:$E,'Raw Data'!P:P,"ERROR",0,1)</f>
        <v>0.147443680021584</v>
      </c>
      <c r="Q33" s="9">
        <f>_xlfn.XLOOKUP($E33,'Raw Data'!$E:$E,'Raw Data'!Q:Q,"ERROR",0,1)</f>
        <v>8.454</v>
      </c>
      <c r="R33" s="9" t="str">
        <f>_xlfn.XLOOKUP($E33,'Raw Data'!$E:$E,'Raw Data'!R:R,"ERROR",0,1)</f>
        <v>fl oz</v>
      </c>
      <c r="S33" s="5" t="str">
        <f t="array" ref="S33">_xlfn.IFS(AND(T33&gt;0,T33&lt;=0.05),"0 to 0.05",AND(T33&gt;0.05,T33&lt;=0.1),"0.05 to 0.1",AND(T33&gt;0.1,T33&lt;=0.2),"0.1 to 0.2",AND(T33&gt;0.2,T33&lt;=0.3),"0.2 to 0.3",AND(T33&gt;0.3,T33&lt;=0.4),"0.3 to 0.4",AND(T33&gt;0.4,T33&lt;=0.5),"0.4 to 0.5",AND(T33&gt;0.5,T33&lt;=0.75),"0.5 to 0.75",AND(T33&gt;0.75,T33&lt;=1),"0.75 to 1",AND(T33&gt;1,T33&lt;=2),"1 to 2",AND(T33&gt;2,T33&lt;=3),"2 to 3",AND(T33&gt;3,T33&lt;=4),"3 to 4",AND(T33&gt;4,T33&lt;=5),"4 to 5",AND(T33&gt;5,T33&lt;=10),"5 to 10",T33&gt;10,"10+")</f>
        <v>0.2 to 0.3</v>
      </c>
      <c r="T33" s="10">
        <f t="shared" si="0"/>
        <v>0.243091722500989</v>
      </c>
      <c r="U33" s="15" t="str">
        <f t="array" ref="U33">_xlfn.IFS(AND(V33&gt;0,V33&lt;=0.05),"0 to 0.05",AND(V33&gt;0.05,V33&lt;=0.1),"0.05 to 0.1",AND(V33&gt;0.1,V33&lt;=0.2),"0.1 to 0.2",AND(V33&gt;0.2,V33&lt;=0.3),"0.2 to 0.3",AND(V33&gt;0.3,V33&lt;=0.4),"0.3 to 0.4",AND(V33&gt;0.4,V33&lt;=0.5),"0.4 to 0.5",AND(V33&gt;0.5,V33&lt;=0.75),"0.5 to 0.75",AND(V33&gt;0.75,V33&lt;=1),"0.75 to 1",AND(V33&gt;1,V33&lt;=2),"1 to 2",AND(V33&gt;2,V33&lt;=3),"2 to 3",AND(V33&gt;3,V33&lt;=4),"3 to 4",AND(V33&gt;4,V33&lt;=5),"4 to 5",AND(V33&gt;5,V33&lt;=10),"5 to 10",V33&gt;10,"10+")</f>
        <v>0.05 to 0.1</v>
      </c>
      <c r="V33" s="10">
        <f t="shared" si="1"/>
        <v>0.0769858407441383</v>
      </c>
      <c r="W33" s="15" t="str">
        <f t="array" ref="W33">_xlfn.IFS(AND(X33&gt;0,X33&lt;=0.05),"0 to 0.05",AND(X33&gt;0.05,X33&lt;=0.1),"0.05 to 0.1",AND(X33&gt;0.1,X33&lt;=0.2),"0.1 to 0.2",AND(X33&gt;0.2,X33&lt;=0.3),"0.2 to 0.3",AND(X33&gt;0.3,X33&lt;=0.4),"0.3 to 0.4",AND(X33&gt;0.4,X33&lt;=0.5),"0.4 to 0.5",AND(X33&gt;0.5,X33&lt;=0.75),"0.5 to 0.75",AND(X33&gt;0.75,X33&lt;=1),"0.75 to 1",AND(X33&gt;1,X33&lt;=2),"1 to 2",AND(X33&gt;2,X33&lt;=3),"2 to 3",AND(X33&gt;3,X33&lt;=4),"3 to 4",AND(X33&gt;4,X33&lt;=5),"4 to 5",AND(X33&gt;5,X33&lt;=10),"5 to 10",X33&gt;10,"10+")</f>
        <v>0.05 to 0.1</v>
      </c>
      <c r="X33" s="16">
        <f t="shared" si="2"/>
        <v>0.065634765075267</v>
      </c>
      <c r="Y33" s="5" t="str">
        <f t="array" ref="Y33">_xlfn.IFS(AND(Z33&gt;0,Z33&lt;=1),"0 to 1",AND(Z33&gt;1,Z33&lt;=2),"1 to 2",AND(Z33&gt;2,Z33&lt;=4),"2 to 4",AND(Z33&gt;4,Z33&lt;=6),"4 to 6",AND(Z33&gt;6,Z33&lt;=8),"6 to 8",AND(Z33&gt;8,Z33&lt;=10),"8 to 10",AND(Z33&gt;10,Z33&lt;=15),"10 to 15",AND(Z33&gt;15,Z33&lt;=20),"15 to 20",AND(Z33&gt;20,Z33&lt;=25),"20 to 25",AND(Z33&gt;25,Z33&lt;=30),"25 to 30",AND(Z33&gt;30,Z33&lt;=40),"30 to 40",AND(Z33&gt;40,Z33&lt;=50),"40 to 50",Z33&gt;50,"50+")</f>
        <v>8 to 10</v>
      </c>
      <c r="Z33" s="9">
        <f t="array" ref="Z33">_xlfn.IFS(AA33="oz",_xlfn.IFS(R33="oz",Q33,R33="fl oz",Q33*1.04,R33="ml",Q33*0.0338),AA33="fl oz",_xlfn.IFS(R33="oz",Q33/1.04,R33="fl oz",Q33,R33="ml",Q33*0.0338/1.04),AA33="ml",_xlfn.IFS(R33="oz",Q33/0.0338,R33="fl oz",Q33*1.04/0.0338,R33="ml",Q33))</f>
        <v>8.79216</v>
      </c>
      <c r="AA33" s="9" t="str">
        <f>_xlfn.XLOOKUP($E33,'Raw Data'!$E:$E,'Raw Data'!AA:AA,"ERROR",0,1)</f>
        <v>oz</v>
      </c>
      <c r="AB33" s="9" t="s">
        <v>60</v>
      </c>
      <c r="AC33" s="9" t="s">
        <v>61</v>
      </c>
      <c r="AD33" s="5" t="s">
        <v>163</v>
      </c>
      <c r="AE33" s="5">
        <f>VLOOKUP($E33,'Benefits Revenue'!$E$4:$BE$74,AE$1,FALSE)</f>
        <v>6663.21</v>
      </c>
      <c r="AF33" s="5">
        <f>VLOOKUP($E33,'Benefits Revenue'!$E$4:$BE$74,AF$1,FALSE)</f>
        <v>0</v>
      </c>
      <c r="AG33" s="5">
        <f>VLOOKUP($E33,'Benefits Revenue'!$E$4:$BE$74,AG$1,FALSE)</f>
        <v>0</v>
      </c>
      <c r="AH33" s="5">
        <f>VLOOKUP($E33,'Benefits Revenue'!$E$4:$BE$74,AH$1,FALSE)</f>
        <v>6663.21</v>
      </c>
      <c r="AI33" s="5">
        <f>VLOOKUP($E33,'Benefits Revenue'!$E$4:$BE$74,AI$1,FALSE)</f>
        <v>0</v>
      </c>
      <c r="AJ33" s="5">
        <f>VLOOKUP($E33,'Benefits Revenue'!$E$4:$BE$74,AJ$1,FALSE)</f>
        <v>0</v>
      </c>
      <c r="AK33" s="5">
        <f>VLOOKUP($E33,'Benefits Revenue'!$E$4:$BE$74,AK$1,FALSE)</f>
        <v>0</v>
      </c>
      <c r="AL33" s="5">
        <f>VLOOKUP($E33,'Benefits Revenue'!$E$4:$BE$74,AL$1,FALSE)</f>
        <v>0</v>
      </c>
      <c r="AM33" s="5">
        <f>VLOOKUP($E33,'Benefits Revenue'!$E$4:$BE$74,AM$1,FALSE)</f>
        <v>0</v>
      </c>
      <c r="AN33" s="5" t="s">
        <v>164</v>
      </c>
      <c r="AO33" s="5">
        <f>VLOOKUP($E33,'Claims Revenue'!$E$4:$BD$74,AO$1,FALSE)</f>
        <v>0</v>
      </c>
      <c r="AP33" s="5">
        <f>VLOOKUP($E33,'Claims Revenue'!$E$4:$BD$74,AP$1,FALSE)</f>
        <v>0</v>
      </c>
      <c r="AQ33" s="5">
        <f>VLOOKUP($E33,'Claims Revenue'!$E$4:$BD$74,AQ$1,FALSE)</f>
        <v>0</v>
      </c>
      <c r="AR33" s="5">
        <f>VLOOKUP($E33,'Claims Revenue'!$E$4:$BD$74,AR$1,FALSE)</f>
        <v>0</v>
      </c>
      <c r="AS33" s="5">
        <f>VLOOKUP($E33,'Claims Revenue'!$E$4:$BD$74,AS$1,FALSE)</f>
        <v>0</v>
      </c>
      <c r="AT33" s="5">
        <f>VLOOKUP($E33,'Claims Revenue'!$E$4:$BD$74,AT$1,FALSE)</f>
        <v>0</v>
      </c>
      <c r="AU33" s="5">
        <f>VLOOKUP($E33,'Claims Revenue'!$E$4:$BD$74,AU$1,FALSE)</f>
        <v>0</v>
      </c>
      <c r="AV33" s="5">
        <f>VLOOKUP($E33,'Claims Revenue'!$E$4:$BD$74,AV$1,FALSE)</f>
        <v>0</v>
      </c>
      <c r="AW33" s="5">
        <f>VLOOKUP($E33,'Claims Revenue'!$E$4:$BD$74,AW$1,FALSE)</f>
        <v>0</v>
      </c>
      <c r="AX33" s="5" t="s">
        <v>165</v>
      </c>
      <c r="AY33" s="5">
        <f>VLOOKUP($E33,'Ingredients Revenue'!$E$4:$BY$74,AY$1,FALSE)</f>
        <v>6663.21</v>
      </c>
      <c r="AZ33" s="5">
        <f>VLOOKUP($E33,'Ingredients Revenue'!$E$4:$BY$74,AZ$1,FALSE)</f>
        <v>0</v>
      </c>
      <c r="BA33" s="5">
        <f>VLOOKUP($E33,'Ingredients Revenue'!$E$4:$BY$74,BA$1,FALSE)</f>
        <v>6663.21</v>
      </c>
      <c r="BB33" s="5">
        <f>VLOOKUP($E33,'Ingredients Revenue'!$E$4:$BY$74,BB$1,FALSE)</f>
        <v>0</v>
      </c>
      <c r="BC33" s="5">
        <f>VLOOKUP($E33,'Ingredients Revenue'!$E$4:$BY$74,BC$1,FALSE)</f>
        <v>0</v>
      </c>
      <c r="BD33" s="5">
        <f>VLOOKUP($E33,'Ingredients Revenue'!$E$4:$BY$74,BD$1,FALSE)</f>
        <v>0</v>
      </c>
      <c r="BE33" s="5">
        <f>VLOOKUP($E33,'Ingredients Revenue'!$E$4:$BY$74,BE$1,FALSE)</f>
        <v>0</v>
      </c>
      <c r="BF33" s="5">
        <f>VLOOKUP($E33,'Ingredients Revenue'!$E$4:$BY$74,BF$1,FALSE)</f>
        <v>0</v>
      </c>
      <c r="BG33" s="5">
        <f>VLOOKUP($E33,'Ingredients Revenue'!$E$4:$BY$74,BG$1,FALSE)</f>
        <v>0</v>
      </c>
    </row>
    <row r="34" spans="1:59">
      <c r="A34" s="5" t="str">
        <f>_xlfn.XLOOKUP($E34,'Raw Data'!$E:$E,'Raw Data'!A:A,"ERROR",0,1)</f>
        <v>AE</v>
      </c>
      <c r="B34" s="5" t="str">
        <f>_xlfn.XLOOKUP($E34,'Raw Data'!$E:$E,'Raw Data'!B:B,"ERROR",0,1)</f>
        <v>Hair Mousses</v>
      </c>
      <c r="C34" s="5" t="str">
        <f>_xlfn.XLOOKUP($E34,'Raw Data'!$E:$E,'Raw Data'!C:C,"ERROR",0,1)</f>
        <v>Camille Rose</v>
      </c>
      <c r="D34" s="5" t="str">
        <f>_xlfn.XLOOKUP($E34,'Raw Data'!$E:$E,'Raw Data'!D:D,"ERROR",0,1)</f>
        <v>www.amazon.ae/dp/B0933PJLR3</v>
      </c>
      <c r="E34" s="5" t="s">
        <v>166</v>
      </c>
      <c r="F34" s="9" t="str">
        <f>_xlfn.XLOOKUP($E34,'Raw Data'!$E:$E,'Raw Data'!F:F,"ERROR",0,1)</f>
        <v>Camille Rose Spiked Honey Mousse 4-in-1 Hair Styler to Define Curls and Hold Styles Into Place while Nourishing and Adding Shine | With Honey and Nettle Root</v>
      </c>
      <c r="G34" s="10">
        <f>_xlfn.XLOOKUP($E34,'Raw Data'!$E:$E,'Raw Data'!G:G,"ERROR",0,1)</f>
        <v>72</v>
      </c>
      <c r="H34" s="9">
        <f>_xlfn.XLOOKUP($E34,'Raw Data'!$E:$E,'Raw Data'!H:H,"ERROR",0,1)</f>
        <v>6571.04</v>
      </c>
      <c r="I34" s="9">
        <f>_xlfn.XLOOKUP($E34,'Raw Data'!$E:$E,'Raw Data'!I:I,"ERROR",0,1)</f>
        <v>0.00879744705022767</v>
      </c>
      <c r="J34" s="9" t="str">
        <f>_xlfn.XLOOKUP($E34,'Raw Data'!$E:$E,'Raw Data'!J:J,"ERROR",0,1)</f>
        <v>Yes</v>
      </c>
      <c r="K34" s="14" t="str">
        <f t="array" ref="K34">_xlfn.IFS(AND(L34&gt;0,L34&lt;=5),"0 to 5",AND(L34&gt;5,L34&lt;=10),"5 to 10",AND(L34&gt;10,L34&lt;=15),"10 to 15",AND(L34&gt;15,L34&lt;=20),"15 to 20",AND(L34&gt;20,L34&lt;=30),"20 to 30",AND(L34&gt;30,L34&lt;=40),"30 to 40",AND(L34&gt;40,L34&lt;=50),"40 to 50",AND(L34&gt;50,L34&lt;=75),"50 to 75",AND(L34&gt;75,L34&lt;=100),"75 to 100",AND(L34&gt;100,L34&lt;=150),"100 to 150",AND(L34&gt;150,L34&lt;=200),"150 to 200",AND(L34&gt;200,L34&lt;=250),"200 to 250",AND(L34&gt;250,L34&lt;=300),"250 to 300",AND(L34&gt;300,L34&lt;=400),"300 to 400",AND(L34&gt;400,L34&lt;=500),"400 to 500",L34&gt;500,"500+")</f>
        <v>100 to 150</v>
      </c>
      <c r="L34" s="9">
        <f>_xlfn.XLOOKUP($E34,'Raw Data'!$E:$E,'Raw Data'!L:L,"ERROR",0,1)</f>
        <v>101.57</v>
      </c>
      <c r="M34" s="14" t="str">
        <f t="array" ref="M34">_xlfn.IFS(AND(N34&gt;0,N34&lt;=5),"0 to 5",AND(N34&gt;5,N34&lt;=10),"5 to 10",AND(N34&gt;10,N34&lt;=15),"10 to 15",AND(N34&gt;15,N34&lt;=20),"15 to 20",AND(N34&gt;20,N34&lt;=30),"20 to 30",AND(N34&gt;30,N34&lt;=40),"30 to 40",AND(N34&gt;40,N34&lt;=50),"40 to 50",AND(N34&gt;50,N34&lt;=75),"50 to 75",AND(N34&gt;75,N34&lt;=100),"75 to 100",AND(N34&gt;100,N34&lt;=150),"100 to 150",AND(N34&gt;150,N34&lt;=200),"150 to 200",AND(N34&gt;200,N34&lt;=250),"200 to 250",AND(N34&gt;250,N34&lt;=300),"250 to 300",AND(N34&gt;300,N34&lt;=400),"300 to 400",AND(N34&gt;400,N34&lt;=500),"400 to 500",N34&gt;500,"500+")</f>
        <v>100 to 150</v>
      </c>
      <c r="N34" s="9">
        <f>_xlfn.XLOOKUP($E34,'Raw Data'!$E:$E,'Raw Data'!N:N,"ERROR",0,1)</f>
        <v>119.03</v>
      </c>
      <c r="O34" s="14" t="str">
        <f t="array" ref="O34">_xlfn.IFS(P34=0,"No Discount",AND(P34&gt;0,P34&lt;=0.02),"0% to 2%",AND(P34&gt;0.02,P34&lt;=0.04),"2% to 4%",AND(P34&gt;0.04,P34&lt;=0.06),"4% to 6%",AND(P34&gt;0.06,P34&lt;=0.08),"6% to 8%",AND(P34&gt;0.08,P34&lt;=0.1),"8% to 10%",AND(P34&gt;0.1,P34&lt;=0.15),"10% to 15%",AND(P34&gt;0.15,P34&lt;=0.2),"15% to 20%",AND(P34&gt;0.2,P34&lt;=0.25),"20% to 25%",AND(P34&gt;0.25,P34&lt;=0.3),"25% to 30%",AND(P34&gt;0.3,P34&lt;=0.4),"30% to 40%",AND(P34&gt;0.4,P34&lt;=0.5),"40% to 50%",AND(P34&gt;0.5,P34&lt;=0.75),"50% to 75%",AND(P34&gt;0.75,P34&lt;=1),"75% to 100%")</f>
        <v>10% to 15%</v>
      </c>
      <c r="P34" s="10">
        <f>_xlfn.XLOOKUP($E34,'Raw Data'!$E:$E,'Raw Data'!P:P,"ERROR",0,1)</f>
        <v>0.146685709485004</v>
      </c>
      <c r="Q34" s="9">
        <v>8</v>
      </c>
      <c r="R34" s="9" t="s">
        <v>95</v>
      </c>
      <c r="S34" s="5" t="str">
        <f t="array" ref="S34">_xlfn.IFS(AND(T34&gt;0,T34&lt;=0.05),"0 to 0.05",AND(T34&gt;0.05,T34&lt;=0.1),"0.05 to 0.1",AND(T34&gt;0.1,T34&lt;=0.2),"0.1 to 0.2",AND(T34&gt;0.2,T34&lt;=0.3),"0.2 to 0.3",AND(T34&gt;0.3,T34&lt;=0.4),"0.3 to 0.4",AND(T34&gt;0.4,T34&lt;=0.5),"0.4 to 0.5",AND(T34&gt;0.5,T34&lt;=0.75),"0.5 to 0.75",AND(T34&gt;0.75,T34&lt;=1),"0.75 to 1",AND(T34&gt;1,T34&lt;=2),"1 to 2",AND(T34&gt;2,T34&lt;=3),"2 to 3",AND(T34&gt;3,T34&lt;=4),"3 to 4",AND(T34&gt;4,T34&lt;=5),"4 to 5",AND(T34&gt;5,T34&lt;=10),"5 to 10",T34&gt;10,"10+")</f>
        <v>0.4 to 0.5</v>
      </c>
      <c r="T34" s="10">
        <f t="shared" si="0"/>
        <v>0.412848586145001</v>
      </c>
      <c r="U34" s="15" t="str">
        <f t="array" ref="U34">_xlfn.IFS(AND(V34&gt;0,V34&lt;=0.05),"0 to 0.05",AND(V34&gt;0.05,V34&lt;=0.1),"0.05 to 0.1",AND(V34&gt;0.1,V34&lt;=0.2),"0.1 to 0.2",AND(V34&gt;0.2,V34&lt;=0.3),"0.2 to 0.3",AND(V34&gt;0.3,V34&lt;=0.4),"0.3 to 0.4",AND(V34&gt;0.4,V34&lt;=0.5),"0.4 to 0.5",AND(V34&gt;0.5,V34&lt;=0.75),"0.5 to 0.75",AND(V34&gt;0.75,V34&lt;=1),"0.75 to 1",AND(V34&gt;1,V34&lt;=2),"1 to 2",AND(V34&gt;2,V34&lt;=3),"2 to 3",AND(V34&gt;3,V34&lt;=4),"3 to 4",AND(V34&gt;4,V34&lt;=5),"4 to 5",AND(V34&gt;5,V34&lt;=10),"5 to 10",V34&gt;10,"10+")</f>
        <v>0.1 to 0.2</v>
      </c>
      <c r="V34" s="10">
        <f t="shared" si="1"/>
        <v>0.130630788090841</v>
      </c>
      <c r="W34" s="15" t="str">
        <f t="array" ref="W34">_xlfn.IFS(AND(X34&gt;0,X34&lt;=0.05),"0 to 0.05",AND(X34&gt;0.05,X34&lt;=0.1),"0.05 to 0.1",AND(X34&gt;0.1,X34&lt;=0.2),"0.1 to 0.2",AND(X34&gt;0.2,X34&lt;=0.3),"0.2 to 0.3",AND(X34&gt;0.3,X34&lt;=0.4),"0.3 to 0.4",AND(X34&gt;0.4,X34&lt;=0.5),"0.4 to 0.5",AND(X34&gt;0.5,X34&lt;=0.75),"0.5 to 0.75",AND(X34&gt;0.75,X34&lt;=1),"0.75 to 1",AND(X34&gt;1,X34&lt;=2),"1 to 2",AND(X34&gt;2,X34&lt;=3),"2 to 3",AND(X34&gt;3,X34&lt;=4),"3 to 4",AND(X34&gt;4,X34&lt;=5),"4 to 5",AND(X34&gt;5,X34&lt;=10),"5 to 10",X34&gt;10,"10+")</f>
        <v>0.1 to 0.2</v>
      </c>
      <c r="X34" s="16">
        <f t="shared" si="2"/>
        <v>0.11146911825915</v>
      </c>
      <c r="Y34" s="5" t="str">
        <f t="array" ref="Y34">_xlfn.IFS(AND(Z34&gt;0,Z34&lt;=1),"0 to 1",AND(Z34&gt;1,Z34&lt;=2),"1 to 2",AND(Z34&gt;2,Z34&lt;=4),"2 to 4",AND(Z34&gt;4,Z34&lt;=6),"4 to 6",AND(Z34&gt;6,Z34&lt;=8),"6 to 8",AND(Z34&gt;8,Z34&lt;=10),"8 to 10",AND(Z34&gt;10,Z34&lt;=15),"10 to 15",AND(Z34&gt;15,Z34&lt;=20),"15 to 20",AND(Z34&gt;20,Z34&lt;=25),"20 to 25",AND(Z34&gt;25,Z34&lt;=30),"25 to 30",AND(Z34&gt;30,Z34&lt;=40),"30 to 40",AND(Z34&gt;40,Z34&lt;=50),"40 to 50",Z34&gt;50,"50+")</f>
        <v>8 to 10</v>
      </c>
      <c r="Z34" s="9">
        <f t="array" ref="Z34">_xlfn.IFS(AA34="oz",_xlfn.IFS(R34="oz",Q34,R34="fl oz",Q34*1.04,R34="ml",Q34*0.0338),AA34="fl oz",_xlfn.IFS(R34="oz",Q34/1.04,R34="fl oz",Q34,R34="ml",Q34*0.0338/1.04),AA34="ml",_xlfn.IFS(R34="oz",Q34/0.0338,R34="fl oz",Q34*1.04/0.0338,R34="ml",Q34))</f>
        <v>8.32</v>
      </c>
      <c r="AA34" s="9" t="s">
        <v>96</v>
      </c>
      <c r="AB34" s="9" t="s">
        <v>65</v>
      </c>
      <c r="AC34" s="9" t="s">
        <v>61</v>
      </c>
      <c r="AD34" s="5" t="s">
        <v>167</v>
      </c>
      <c r="AE34" s="5">
        <f>VLOOKUP($E34,'Benefits Revenue'!$E$4:$BE$74,AE$1,FALSE)</f>
        <v>0</v>
      </c>
      <c r="AF34" s="5">
        <f>VLOOKUP($E34,'Benefits Revenue'!$E$4:$BE$74,AF$1,FALSE)</f>
        <v>6571.04</v>
      </c>
      <c r="AG34" s="5">
        <f>VLOOKUP($E34,'Benefits Revenue'!$E$4:$BE$74,AG$1,FALSE)</f>
        <v>0</v>
      </c>
      <c r="AH34" s="5">
        <f>VLOOKUP($E34,'Benefits Revenue'!$E$4:$BE$74,AH$1,FALSE)</f>
        <v>0</v>
      </c>
      <c r="AI34" s="5">
        <f>VLOOKUP($E34,'Benefits Revenue'!$E$4:$BE$74,AI$1,FALSE)</f>
        <v>0</v>
      </c>
      <c r="AJ34" s="5">
        <f>VLOOKUP($E34,'Benefits Revenue'!$E$4:$BE$74,AJ$1,FALSE)</f>
        <v>0</v>
      </c>
      <c r="AK34" s="5">
        <f>VLOOKUP($E34,'Benefits Revenue'!$E$4:$BE$74,AK$1,FALSE)</f>
        <v>0</v>
      </c>
      <c r="AL34" s="5">
        <f>VLOOKUP($E34,'Benefits Revenue'!$E$4:$BE$74,AL$1,FALSE)</f>
        <v>0</v>
      </c>
      <c r="AM34" s="5">
        <f>VLOOKUP($E34,'Benefits Revenue'!$E$4:$BE$74,AM$1,FALSE)</f>
        <v>0</v>
      </c>
      <c r="AN34" s="5" t="s">
        <v>168</v>
      </c>
      <c r="AO34" s="5">
        <f>VLOOKUP($E34,'Claims Revenue'!$E$4:$BD$74,AO$1,FALSE)</f>
        <v>6571.04</v>
      </c>
      <c r="AP34" s="5">
        <f>VLOOKUP($E34,'Claims Revenue'!$E$4:$BD$74,AP$1,FALSE)</f>
        <v>0</v>
      </c>
      <c r="AQ34" s="5">
        <f>VLOOKUP($E34,'Claims Revenue'!$E$4:$BD$74,AQ$1,FALSE)</f>
        <v>0</v>
      </c>
      <c r="AR34" s="5">
        <f>VLOOKUP($E34,'Claims Revenue'!$E$4:$BD$74,AR$1,FALSE)</f>
        <v>0</v>
      </c>
      <c r="AS34" s="5">
        <f>VLOOKUP($E34,'Claims Revenue'!$E$4:$BD$74,AS$1,FALSE)</f>
        <v>0</v>
      </c>
      <c r="AT34" s="5">
        <f>VLOOKUP($E34,'Claims Revenue'!$E$4:$BD$74,AT$1,FALSE)</f>
        <v>0</v>
      </c>
      <c r="AU34" s="5">
        <f>VLOOKUP($E34,'Claims Revenue'!$E$4:$BD$74,AU$1,FALSE)</f>
        <v>0</v>
      </c>
      <c r="AV34" s="5">
        <f>VLOOKUP($E34,'Claims Revenue'!$E$4:$BD$74,AV$1,FALSE)</f>
        <v>0</v>
      </c>
      <c r="AW34" s="5">
        <f>VLOOKUP($E34,'Claims Revenue'!$E$4:$BD$74,AW$1,FALSE)</f>
        <v>0</v>
      </c>
      <c r="AX34" s="5" t="s">
        <v>169</v>
      </c>
      <c r="AY34" s="5">
        <f>VLOOKUP($E34,'Ingredients Revenue'!$E$4:$BY$74,AY$1,FALSE)</f>
        <v>6571.04</v>
      </c>
      <c r="AZ34" s="5">
        <f>VLOOKUP($E34,'Ingredients Revenue'!$E$4:$BY$74,AZ$1,FALSE)</f>
        <v>6571.04</v>
      </c>
      <c r="BA34" s="5">
        <f>VLOOKUP($E34,'Ingredients Revenue'!$E$4:$BY$74,BA$1,FALSE)</f>
        <v>0</v>
      </c>
      <c r="BB34" s="5">
        <f>VLOOKUP($E34,'Ingredients Revenue'!$E$4:$BY$74,BB$1,FALSE)</f>
        <v>6571.04</v>
      </c>
      <c r="BC34" s="5">
        <f>VLOOKUP($E34,'Ingredients Revenue'!$E$4:$BY$74,BC$1,FALSE)</f>
        <v>0</v>
      </c>
      <c r="BD34" s="5">
        <f>VLOOKUP($E34,'Ingredients Revenue'!$E$4:$BY$74,BD$1,FALSE)</f>
        <v>0</v>
      </c>
      <c r="BE34" s="5">
        <f>VLOOKUP($E34,'Ingredients Revenue'!$E$4:$BY$74,BE$1,FALSE)</f>
        <v>0</v>
      </c>
      <c r="BF34" s="5">
        <f>VLOOKUP($E34,'Ingredients Revenue'!$E$4:$BY$74,BF$1,FALSE)</f>
        <v>0</v>
      </c>
      <c r="BG34" s="5">
        <f>VLOOKUP($E34,'Ingredients Revenue'!$E$4:$BY$74,BG$1,FALSE)</f>
        <v>0</v>
      </c>
    </row>
    <row r="35" spans="1:59">
      <c r="A35" s="5" t="str">
        <f>_xlfn.XLOOKUP($E35,'Raw Data'!$E:$E,'Raw Data'!A:A,"ERROR",0,1)</f>
        <v>AE</v>
      </c>
      <c r="B35" s="5" t="str">
        <f>_xlfn.XLOOKUP($E35,'Raw Data'!$E:$E,'Raw Data'!B:B,"ERROR",0,1)</f>
        <v>Hair Mousses</v>
      </c>
      <c r="C35" s="5" t="str">
        <f>_xlfn.XLOOKUP($E35,'Raw Data'!$E:$E,'Raw Data'!C:C,"ERROR",0,1)</f>
        <v>l'oreal paris</v>
      </c>
      <c r="D35" s="5" t="str">
        <f>_xlfn.XLOOKUP($E35,'Raw Data'!$E:$E,'Raw Data'!D:D,"ERROR",0,1)</f>
        <v>www.amazon.ae/dp/B001QJKVZ8</v>
      </c>
      <c r="E35" s="5" t="s">
        <v>170</v>
      </c>
      <c r="F35" s="9" t="str">
        <f>_xlfn.XLOOKUP($E35,'Raw Data'!$E:$E,'Raw Data'!F:F,"ERROR",0,1)</f>
        <v>L'Oreal Elvive Stylise Extra Volume Firm Styling Mousse (200ml)</v>
      </c>
      <c r="G35" s="10">
        <f>_xlfn.XLOOKUP($E35,'Raw Data'!$E:$E,'Raw Data'!G:G,"ERROR",0,1)</f>
        <v>143</v>
      </c>
      <c r="H35" s="9">
        <f>_xlfn.XLOOKUP($E35,'Raw Data'!$E:$E,'Raw Data'!H:H,"ERROR",0,1)</f>
        <v>6493.17</v>
      </c>
      <c r="I35" s="9">
        <f>_xlfn.XLOOKUP($E35,'Raw Data'!$E:$E,'Raw Data'!I:I,"ERROR",0,1)</f>
        <v>0.00869319305058664</v>
      </c>
      <c r="J35" s="9" t="str">
        <f>_xlfn.XLOOKUP($E35,'Raw Data'!$E:$E,'Raw Data'!J:J,"ERROR",0,1)</f>
        <v>Yes</v>
      </c>
      <c r="K35" s="14" t="str">
        <f t="array" ref="K35">_xlfn.IFS(AND(L35&gt;0,L35&lt;=5),"0 to 5",AND(L35&gt;5,L35&lt;=10),"5 to 10",AND(L35&gt;10,L35&lt;=15),"10 to 15",AND(L35&gt;15,L35&lt;=20),"15 to 20",AND(L35&gt;20,L35&lt;=30),"20 to 30",AND(L35&gt;30,L35&lt;=40),"30 to 40",AND(L35&gt;40,L35&lt;=50),"40 to 50",AND(L35&gt;50,L35&lt;=75),"50 to 75",AND(L35&gt;75,L35&lt;=100),"75 to 100",AND(L35&gt;100,L35&lt;=150),"100 to 150",AND(L35&gt;150,L35&lt;=200),"150 to 200",AND(L35&gt;200,L35&lt;=250),"200 to 250",AND(L35&gt;250,L35&lt;=300),"250 to 300",AND(L35&gt;300,L35&lt;=400),"300 to 400",AND(L35&gt;400,L35&lt;=500),"400 to 500",L35&gt;500,"500+")</f>
        <v>40 to 50</v>
      </c>
      <c r="L35" s="9">
        <f>_xlfn.XLOOKUP($E35,'Raw Data'!$E:$E,'Raw Data'!L:L,"ERROR",0,1)</f>
        <v>49.73</v>
      </c>
      <c r="M35" s="14" t="str">
        <f t="array" ref="M35">_xlfn.IFS(AND(N35&gt;0,N35&lt;=5),"0 to 5",AND(N35&gt;5,N35&lt;=10),"5 to 10",AND(N35&gt;10,N35&lt;=15),"10 to 15",AND(N35&gt;15,N35&lt;=20),"15 to 20",AND(N35&gt;20,N35&lt;=30),"20 to 30",AND(N35&gt;30,N35&lt;=40),"30 to 40",AND(N35&gt;40,N35&lt;=50),"40 to 50",AND(N35&gt;50,N35&lt;=75),"50 to 75",AND(N35&gt;75,N35&lt;=100),"75 to 100",AND(N35&gt;100,N35&lt;=150),"100 to 150",AND(N35&gt;150,N35&lt;=200),"150 to 200",AND(N35&gt;200,N35&lt;=250),"200 to 250",AND(N35&gt;250,N35&lt;=300),"250 to 300",AND(N35&gt;300,N35&lt;=400),"300 to 400",AND(N35&gt;400,N35&lt;=500),"400 to 500",N35&gt;500,"500+")</f>
        <v>40 to 50</v>
      </c>
      <c r="N35" s="9">
        <f>_xlfn.XLOOKUP($E35,'Raw Data'!$E:$E,'Raw Data'!N:N,"ERROR",0,1)</f>
        <v>49.89</v>
      </c>
      <c r="O35" s="14" t="str">
        <f t="array" ref="O35">_xlfn.IFS(P35=0,"No Discount",AND(P35&gt;0,P35&lt;=0.02),"0% to 2%",AND(P35&gt;0.02,P35&lt;=0.04),"2% to 4%",AND(P35&gt;0.04,P35&lt;=0.06),"4% to 6%",AND(P35&gt;0.06,P35&lt;=0.08),"6% to 8%",AND(P35&gt;0.08,P35&lt;=0.1),"8% to 10%",AND(P35&gt;0.1,P35&lt;=0.15),"10% to 15%",AND(P35&gt;0.15,P35&lt;=0.2),"15% to 20%",AND(P35&gt;0.2,P35&lt;=0.25),"20% to 25%",AND(P35&gt;0.25,P35&lt;=0.3),"25% to 30%",AND(P35&gt;0.3,P35&lt;=0.4),"30% to 40%",AND(P35&gt;0.4,P35&lt;=0.5),"40% to 50%",AND(P35&gt;0.5,P35&lt;=0.75),"50% to 75%",AND(P35&gt;0.75,P35&lt;=1),"75% to 100%")</f>
        <v>0% to 2%</v>
      </c>
      <c r="P35" s="10">
        <f>_xlfn.XLOOKUP($E35,'Raw Data'!$E:$E,'Raw Data'!P:P,"ERROR",0,1)</f>
        <v>0.0032070555221488</v>
      </c>
      <c r="Q35" s="9">
        <f>_xlfn.XLOOKUP($E35,'Raw Data'!$E:$E,'Raw Data'!Q:Q,"ERROR",0,1)</f>
        <v>200</v>
      </c>
      <c r="R35" s="9" t="str">
        <f>_xlfn.XLOOKUP($E35,'Raw Data'!$E:$E,'Raw Data'!R:R,"ERROR",0,1)</f>
        <v>ml</v>
      </c>
      <c r="S35" s="5" t="str">
        <f t="array" ref="S35">_xlfn.IFS(AND(T35&gt;0,T35&lt;=0.05),"0 to 0.05",AND(T35&gt;0.05,T35&lt;=0.1),"0.05 to 0.1",AND(T35&gt;0.1,T35&lt;=0.2),"0.1 to 0.2",AND(T35&gt;0.2,T35&lt;=0.3),"0.2 to 0.3",AND(T35&gt;0.3,T35&lt;=0.4),"0.3 to 0.4",AND(T35&gt;0.4,T35&lt;=0.5),"0.4 to 0.5",AND(T35&gt;0.5,T35&lt;=0.75),"0.5 to 0.75",AND(T35&gt;0.75,T35&lt;=1),"0.75 to 1",AND(T35&gt;1,T35&lt;=2),"1 to 2",AND(T35&gt;2,T35&lt;=3),"2 to 3",AND(T35&gt;3,T35&lt;=4),"3 to 4",AND(T35&gt;4,T35&lt;=5),"4 to 5",AND(T35&gt;5,T35&lt;=10),"5 to 10",T35&gt;10,"10+")</f>
        <v>0.2 to 0.3</v>
      </c>
      <c r="T35" s="10">
        <f t="shared" si="0"/>
        <v>0.248782850041922</v>
      </c>
      <c r="U35" s="15" t="str">
        <f t="array" ref="U35">_xlfn.IFS(AND(V35&gt;0,V35&lt;=0.05),"0 to 0.05",AND(V35&gt;0.05,V35&lt;=0.1),"0.05 to 0.1",AND(V35&gt;0.1,V35&lt;=0.2),"0.1 to 0.2",AND(V35&gt;0.2,V35&lt;=0.3),"0.2 to 0.3",AND(V35&gt;0.3,V35&lt;=0.4),"0.3 to 0.4",AND(V35&gt;0.4,V35&lt;=0.5),"0.4 to 0.5",AND(V35&gt;0.5,V35&lt;=0.75),"0.5 to 0.75",AND(V35&gt;0.75,V35&lt;=1),"0.75 to 1",AND(V35&gt;1,V35&lt;=2),"1 to 2",AND(V35&gt;2,V35&lt;=3),"2 to 3",AND(V35&gt;3,V35&lt;=4),"3 to 4",AND(V35&gt;4,V35&lt;=5),"4 to 5",AND(V35&gt;5,V35&lt;=10),"5 to 10",V35&gt;10,"10+")</f>
        <v>0.05 to 0.1</v>
      </c>
      <c r="V35" s="10">
        <f t="shared" si="1"/>
        <v>0.0673874849169457</v>
      </c>
      <c r="W35" s="15" t="str">
        <f t="array" ref="W35">_xlfn.IFS(AND(X35&gt;0,X35&lt;=0.05),"0 to 0.05",AND(X35&gt;0.05,X35&lt;=0.1),"0.05 to 0.1",AND(X35&gt;0.1,X35&lt;=0.2),"0.1 to 0.2",AND(X35&gt;0.2,X35&lt;=0.3),"0.2 to 0.3",AND(X35&gt;0.3,X35&lt;=0.4),"0.3 to 0.4",AND(X35&gt;0.4,X35&lt;=0.5),"0.4 to 0.5",AND(X35&gt;0.5,X35&lt;=0.75),"0.5 to 0.75",AND(X35&gt;0.75,X35&lt;=1),"0.75 to 1",AND(X35&gt;1,X35&lt;=2),"1 to 2",AND(X35&gt;2,X35&lt;=3),"2 to 3",AND(X35&gt;3,X35&lt;=4),"3 to 4",AND(X35&gt;4,X35&lt;=5),"4 to 5",AND(X35&gt;5,X35&lt;=10),"5 to 10",X35&gt;10,"10+")</f>
        <v>0.05 to 0.1</v>
      </c>
      <c r="X35" s="16">
        <f t="shared" si="2"/>
        <v>0.067171369511319</v>
      </c>
      <c r="Y35" s="5" t="str">
        <f t="array" ref="Y35">_xlfn.IFS(AND(Z35&gt;0,Z35&lt;=1),"0 to 1",AND(Z35&gt;1,Z35&lt;=2),"1 to 2",AND(Z35&gt;2,Z35&lt;=4),"2 to 4",AND(Z35&gt;4,Z35&lt;=6),"4 to 6",AND(Z35&gt;6,Z35&lt;=8),"6 to 8",AND(Z35&gt;8,Z35&lt;=10),"8 to 10",AND(Z35&gt;10,Z35&lt;=15),"10 to 15",AND(Z35&gt;15,Z35&lt;=20),"15 to 20",AND(Z35&gt;20,Z35&lt;=25),"20 to 25",AND(Z35&gt;25,Z35&lt;=30),"25 to 30",AND(Z35&gt;30,Z35&lt;=40),"30 to 40",AND(Z35&gt;40,Z35&lt;=50),"40 to 50",Z35&gt;50,"50+")</f>
        <v>6 to 8</v>
      </c>
      <c r="Z35" s="9">
        <f t="array" ref="Z35">_xlfn.IFS(AA35="oz",_xlfn.IFS(R35="oz",Q35,R35="fl oz",Q35*1.04,R35="ml",Q35*0.0338),AA35="fl oz",_xlfn.IFS(R35="oz",Q35/1.04,R35="fl oz",Q35,R35="ml",Q35*0.0338/1.04),AA35="ml",_xlfn.IFS(R35="oz",Q35/0.0338,R35="fl oz",Q35*1.04/0.0338,R35="ml",Q35))</f>
        <v>6.76</v>
      </c>
      <c r="AA35" s="9" t="str">
        <f>_xlfn.XLOOKUP($E35,'Raw Data'!$E:$E,'Raw Data'!AA:AA,"ERROR",0,1)</f>
        <v>oz</v>
      </c>
      <c r="AB35" s="9" t="s">
        <v>60</v>
      </c>
      <c r="AC35" s="9" t="s">
        <v>61</v>
      </c>
      <c r="AD35" s="5" t="s">
        <v>171</v>
      </c>
      <c r="AE35" s="5">
        <f>VLOOKUP($E35,'Benefits Revenue'!$E$4:$BE$74,AE$1,FALSE)</f>
        <v>0</v>
      </c>
      <c r="AF35" s="5">
        <f>VLOOKUP($E35,'Benefits Revenue'!$E$4:$BE$74,AF$1,FALSE)</f>
        <v>0</v>
      </c>
      <c r="AG35" s="5">
        <f>VLOOKUP($E35,'Benefits Revenue'!$E$4:$BE$74,AG$1,FALSE)</f>
        <v>6493.17</v>
      </c>
      <c r="AH35" s="5">
        <f>VLOOKUP($E35,'Benefits Revenue'!$E$4:$BE$74,AH$1,FALSE)</f>
        <v>0</v>
      </c>
      <c r="AI35" s="5">
        <f>VLOOKUP($E35,'Benefits Revenue'!$E$4:$BE$74,AI$1,FALSE)</f>
        <v>0</v>
      </c>
      <c r="AJ35" s="5">
        <f>VLOOKUP($E35,'Benefits Revenue'!$E$4:$BE$74,AJ$1,FALSE)</f>
        <v>0</v>
      </c>
      <c r="AK35" s="5">
        <f>VLOOKUP($E35,'Benefits Revenue'!$E$4:$BE$74,AK$1,FALSE)</f>
        <v>6493.17</v>
      </c>
      <c r="AL35" s="5">
        <f>VLOOKUP($E35,'Benefits Revenue'!$E$4:$BE$74,AL$1,FALSE)</f>
        <v>0</v>
      </c>
      <c r="AM35" s="5">
        <f>VLOOKUP($E35,'Benefits Revenue'!$E$4:$BE$74,AM$1,FALSE)</f>
        <v>0</v>
      </c>
      <c r="AN35" s="5" t="s">
        <v>86</v>
      </c>
      <c r="AO35" s="5">
        <f>VLOOKUP($E35,'Claims Revenue'!$E$4:$BD$74,AO$1,FALSE)</f>
        <v>6493.17</v>
      </c>
      <c r="AP35" s="5">
        <f>VLOOKUP($E35,'Claims Revenue'!$E$4:$BD$74,AP$1,FALSE)</f>
        <v>6493.17</v>
      </c>
      <c r="AQ35" s="5">
        <f>VLOOKUP($E35,'Claims Revenue'!$E$4:$BD$74,AQ$1,FALSE)</f>
        <v>0</v>
      </c>
      <c r="AR35" s="5">
        <f>VLOOKUP($E35,'Claims Revenue'!$E$4:$BD$74,AR$1,FALSE)</f>
        <v>0</v>
      </c>
      <c r="AS35" s="5">
        <f>VLOOKUP($E35,'Claims Revenue'!$E$4:$BD$74,AS$1,FALSE)</f>
        <v>0</v>
      </c>
      <c r="AT35" s="5">
        <f>VLOOKUP($E35,'Claims Revenue'!$E$4:$BD$74,AT$1,FALSE)</f>
        <v>0</v>
      </c>
      <c r="AU35" s="5">
        <f>VLOOKUP($E35,'Claims Revenue'!$E$4:$BD$74,AU$1,FALSE)</f>
        <v>0</v>
      </c>
      <c r="AV35" s="5">
        <f>VLOOKUP($E35,'Claims Revenue'!$E$4:$BD$74,AV$1,FALSE)</f>
        <v>0</v>
      </c>
      <c r="AW35" s="5">
        <f>VLOOKUP($E35,'Claims Revenue'!$E$4:$BD$74,AW$1,FALSE)</f>
        <v>0</v>
      </c>
      <c r="AX35" s="5" t="s">
        <v>172</v>
      </c>
      <c r="AY35" s="5">
        <f>VLOOKUP($E35,'Ingredients Revenue'!$E$4:$BY$74,AY$1,FALSE)</f>
        <v>6493.17</v>
      </c>
      <c r="AZ35" s="5">
        <f>VLOOKUP($E35,'Ingredients Revenue'!$E$4:$BY$74,AZ$1,FALSE)</f>
        <v>0</v>
      </c>
      <c r="BA35" s="5">
        <f>VLOOKUP($E35,'Ingredients Revenue'!$E$4:$BY$74,BA$1,FALSE)</f>
        <v>0</v>
      </c>
      <c r="BB35" s="5">
        <f>VLOOKUP($E35,'Ingredients Revenue'!$E$4:$BY$74,BB$1,FALSE)</f>
        <v>0</v>
      </c>
      <c r="BC35" s="5">
        <f>VLOOKUP($E35,'Ingredients Revenue'!$E$4:$BY$74,BC$1,FALSE)</f>
        <v>0</v>
      </c>
      <c r="BD35" s="5">
        <f>VLOOKUP($E35,'Ingredients Revenue'!$E$4:$BY$74,BD$1,FALSE)</f>
        <v>0</v>
      </c>
      <c r="BE35" s="5">
        <f>VLOOKUP($E35,'Ingredients Revenue'!$E$4:$BY$74,BE$1,FALSE)</f>
        <v>6493.17</v>
      </c>
      <c r="BF35" s="5">
        <f>VLOOKUP($E35,'Ingredients Revenue'!$E$4:$BY$74,BF$1,FALSE)</f>
        <v>0</v>
      </c>
      <c r="BG35" s="5">
        <f>VLOOKUP($E35,'Ingredients Revenue'!$E$4:$BY$74,BG$1,FALSE)</f>
        <v>0</v>
      </c>
    </row>
    <row r="36" spans="1:59">
      <c r="A36" s="5" t="str">
        <f>_xlfn.XLOOKUP($E36,'Raw Data'!$E:$E,'Raw Data'!A:A,"ERROR",0,1)</f>
        <v>AE</v>
      </c>
      <c r="B36" s="5" t="str">
        <f>_xlfn.XLOOKUP($E36,'Raw Data'!$E:$E,'Raw Data'!B:B,"ERROR",0,1)</f>
        <v>Hair Mousses</v>
      </c>
      <c r="C36" s="5" t="str">
        <f>_xlfn.XLOOKUP($E36,'Raw Data'!$E:$E,'Raw Data'!C:C,"ERROR",0,1)</f>
        <v>TIGI</v>
      </c>
      <c r="D36" s="5" t="str">
        <f>_xlfn.XLOOKUP($E36,'Raw Data'!$E:$E,'Raw Data'!D:D,"ERROR",0,1)</f>
        <v>www.amazon.ae/dp/B002RS6KV6</v>
      </c>
      <c r="E36" s="5" t="s">
        <v>173</v>
      </c>
      <c r="F36" s="9" t="str">
        <f>_xlfn.XLOOKUP($E36,'Raw Data'!$E:$E,'Raw Data'!F:F,"ERROR",0,1)</f>
        <v>Tigi Bed Head Foxy Curls Mousse, 250ml Tigi Bed Head Foxy Curls Mousse, 250ml</v>
      </c>
      <c r="G36" s="10">
        <f>_xlfn.XLOOKUP($E36,'Raw Data'!$E:$E,'Raw Data'!G:G,"ERROR",0,1)</f>
        <v>100</v>
      </c>
      <c r="H36" s="9">
        <f>_xlfn.XLOOKUP($E36,'Raw Data'!$E:$E,'Raw Data'!H:H,"ERROR",0,1)</f>
        <v>6057.23</v>
      </c>
      <c r="I36" s="9">
        <f>_xlfn.XLOOKUP($E36,'Raw Data'!$E:$E,'Raw Data'!I:I,"ERROR",0,1)</f>
        <v>0.00810954737698303</v>
      </c>
      <c r="J36" s="9" t="str">
        <f>_xlfn.XLOOKUP($E36,'Raw Data'!$E:$E,'Raw Data'!J:J,"ERROR",0,1)</f>
        <v>Yes</v>
      </c>
      <c r="K36" s="14" t="str">
        <f t="array" ref="K36">_xlfn.IFS(AND(L36&gt;0,L36&lt;=5),"0 to 5",AND(L36&gt;5,L36&lt;=10),"5 to 10",AND(L36&gt;10,L36&lt;=15),"10 to 15",AND(L36&gt;15,L36&lt;=20),"15 to 20",AND(L36&gt;20,L36&lt;=30),"20 to 30",AND(L36&gt;30,L36&lt;=40),"30 to 40",AND(L36&gt;40,L36&lt;=50),"40 to 50",AND(L36&gt;50,L36&lt;=75),"50 to 75",AND(L36&gt;75,L36&lt;=100),"75 to 100",AND(L36&gt;100,L36&lt;=150),"100 to 150",AND(L36&gt;150,L36&lt;=200),"150 to 200",AND(L36&gt;200,L36&lt;=250),"200 to 250",AND(L36&gt;250,L36&lt;=300),"250 to 300",AND(L36&gt;300,L36&lt;=400),"300 to 400",AND(L36&gt;400,L36&lt;=500),"400 to 500",L36&gt;500,"500+")</f>
        <v>50 to 75</v>
      </c>
      <c r="L36" s="9">
        <f>_xlfn.XLOOKUP($E36,'Raw Data'!$E:$E,'Raw Data'!L:L,"ERROR",0,1)</f>
        <v>61.3</v>
      </c>
      <c r="M36" s="14" t="str">
        <f t="array" ref="M36">_xlfn.IFS(AND(N36&gt;0,N36&lt;=5),"0 to 5",AND(N36&gt;5,N36&lt;=10),"5 to 10",AND(N36&gt;10,N36&lt;=15),"10 to 15",AND(N36&gt;15,N36&lt;=20),"15 to 20",AND(N36&gt;20,N36&lt;=30),"20 to 30",AND(N36&gt;30,N36&lt;=40),"30 to 40",AND(N36&gt;40,N36&lt;=50),"40 to 50",AND(N36&gt;50,N36&lt;=75),"50 to 75",AND(N36&gt;75,N36&lt;=100),"75 to 100",AND(N36&gt;100,N36&lt;=150),"100 to 150",AND(N36&gt;150,N36&lt;=200),"150 to 200",AND(N36&gt;200,N36&lt;=250),"200 to 250",AND(N36&gt;250,N36&lt;=300),"250 to 300",AND(N36&gt;300,N36&lt;=400),"300 to 400",AND(N36&gt;400,N36&lt;=500),"400 to 500",N36&gt;500,"500+")</f>
        <v>50 to 75</v>
      </c>
      <c r="N36" s="9">
        <f>_xlfn.XLOOKUP($E36,'Raw Data'!$E:$E,'Raw Data'!N:N,"ERROR",0,1)</f>
        <v>61.48</v>
      </c>
      <c r="O36" s="14" t="str">
        <f t="array" ref="O36">_xlfn.IFS(P36=0,"No Discount",AND(P36&gt;0,P36&lt;=0.02),"0% to 2%",AND(P36&gt;0.02,P36&lt;=0.04),"2% to 4%",AND(P36&gt;0.04,P36&lt;=0.06),"4% to 6%",AND(P36&gt;0.06,P36&lt;=0.08),"6% to 8%",AND(P36&gt;0.08,P36&lt;=0.1),"8% to 10%",AND(P36&gt;0.1,P36&lt;=0.15),"10% to 15%",AND(P36&gt;0.15,P36&lt;=0.2),"15% to 20%",AND(P36&gt;0.2,P36&lt;=0.25),"20% to 25%",AND(P36&gt;0.25,P36&lt;=0.3),"25% to 30%",AND(P36&gt;0.3,P36&lt;=0.4),"30% to 40%",AND(P36&gt;0.4,P36&lt;=0.5),"40% to 50%",AND(P36&gt;0.5,P36&lt;=0.75),"50% to 75%",AND(P36&gt;0.75,P36&lt;=1),"75% to 100%")</f>
        <v>0% to 2%</v>
      </c>
      <c r="P36" s="10">
        <f>_xlfn.XLOOKUP($E36,'Raw Data'!$E:$E,'Raw Data'!P:P,"ERROR",0,1)</f>
        <v>0.0029277813923227</v>
      </c>
      <c r="Q36" s="9">
        <f>_xlfn.XLOOKUP($E36,'Raw Data'!$E:$E,'Raw Data'!Q:Q,"ERROR",0,1)</f>
        <v>250</v>
      </c>
      <c r="R36" s="9" t="str">
        <f>_xlfn.XLOOKUP($E36,'Raw Data'!$E:$E,'Raw Data'!R:R,"ERROR",0,1)</f>
        <v>ml</v>
      </c>
      <c r="S36" s="5" t="str">
        <f t="array" ref="S36">_xlfn.IFS(AND(T36&gt;0,T36&lt;=0.05),"0 to 0.05",AND(T36&gt;0.05,T36&lt;=0.1),"0.05 to 0.1",AND(T36&gt;0.1,T36&lt;=0.2),"0.1 to 0.2",AND(T36&gt;0.2,T36&lt;=0.3),"0.2 to 0.3",AND(T36&gt;0.3,T36&lt;=0.4),"0.3 to 0.4",AND(T36&gt;0.4,T36&lt;=0.5),"0.4 to 0.5",AND(T36&gt;0.5,T36&lt;=0.75),"0.5 to 0.75",AND(T36&gt;0.75,T36&lt;=1),"0.75 to 1",AND(T36&gt;1,T36&lt;=2),"1 to 2",AND(T36&gt;2,T36&lt;=3),"2 to 3",AND(T36&gt;3,T36&lt;=4),"3 to 4",AND(T36&gt;4,T36&lt;=5),"4 to 5",AND(T36&gt;5,T36&lt;=10),"5 to 10",T36&gt;10,"10+")</f>
        <v>0.2 to 0.3</v>
      </c>
      <c r="T36" s="10">
        <f t="shared" si="0"/>
        <v>0.245331006757609</v>
      </c>
      <c r="U36" s="15" t="str">
        <f t="array" ref="U36">_xlfn.IFS(AND(V36&gt;0,V36&lt;=0.05),"0 to 0.05",AND(V36&gt;0.05,V36&lt;=0.1),"0.05 to 0.1",AND(V36&gt;0.1,V36&lt;=0.2),"0.1 to 0.2",AND(V36&gt;0.2,V36&lt;=0.3),"0.2 to 0.3",AND(V36&gt;0.3,V36&lt;=0.4),"0.3 to 0.4",AND(V36&gt;0.4,V36&lt;=0.5),"0.4 to 0.5",AND(V36&gt;0.5,V36&lt;=0.75),"0.5 to 0.75",AND(V36&gt;0.75,V36&lt;=1),"0.75 to 1",AND(V36&gt;1,V36&lt;=2),"1 to 2",AND(V36&gt;2,V36&lt;=3),"2 to 3",AND(V36&gt;3,V36&lt;=4),"3 to 4",AND(V36&gt;4,V36&lt;=5),"4 to 5",AND(V36&gt;5,V36&lt;=10),"5 to 10",V36&gt;10,"10+")</f>
        <v>0.05 to 0.1</v>
      </c>
      <c r="V36" s="10">
        <f t="shared" si="1"/>
        <v>0.0664338756896183</v>
      </c>
      <c r="W36" s="15" t="str">
        <f t="array" ref="W36">_xlfn.IFS(AND(X36&gt;0,X36&lt;=0.05),"0 to 0.05",AND(X36&gt;0.05,X36&lt;=0.1),"0.05 to 0.1",AND(X36&gt;0.1,X36&lt;=0.2),"0.1 to 0.2",AND(X36&gt;0.2,X36&lt;=0.3),"0.2 to 0.3",AND(X36&gt;0.3,X36&lt;=0.4),"0.3 to 0.4",AND(X36&gt;0.4,X36&lt;=0.5),"0.4 to 0.5",AND(X36&gt;0.5,X36&lt;=0.75),"0.5 to 0.75",AND(X36&gt;0.75,X36&lt;=1),"0.75 to 1",AND(X36&gt;1,X36&lt;=2),"1 to 2",AND(X36&gt;2,X36&lt;=3),"2 to 3",AND(X36&gt;3,X36&lt;=4),"3 to 4",AND(X36&gt;4,X36&lt;=5),"4 to 5",AND(X36&gt;5,X36&lt;=10),"5 to 10",X36&gt;10,"10+")</f>
        <v>0.05 to 0.1</v>
      </c>
      <c r="X36" s="16">
        <f t="shared" si="2"/>
        <v>0.0662393718245543</v>
      </c>
      <c r="Y36" s="5" t="str">
        <f t="array" ref="Y36">_xlfn.IFS(AND(Z36&gt;0,Z36&lt;=1),"0 to 1",AND(Z36&gt;1,Z36&lt;=2),"1 to 2",AND(Z36&gt;2,Z36&lt;=4),"2 to 4",AND(Z36&gt;4,Z36&lt;=6),"4 to 6",AND(Z36&gt;6,Z36&lt;=8),"6 to 8",AND(Z36&gt;8,Z36&lt;=10),"8 to 10",AND(Z36&gt;10,Z36&lt;=15),"10 to 15",AND(Z36&gt;15,Z36&lt;=20),"15 to 20",AND(Z36&gt;20,Z36&lt;=25),"20 to 25",AND(Z36&gt;25,Z36&lt;=30),"25 to 30",AND(Z36&gt;30,Z36&lt;=40),"30 to 40",AND(Z36&gt;40,Z36&lt;=50),"40 to 50",Z36&gt;50,"50+")</f>
        <v>8 to 10</v>
      </c>
      <c r="Z36" s="9">
        <f t="array" ref="Z36">_xlfn.IFS(AA36="oz",_xlfn.IFS(R36="oz",Q36,R36="fl oz",Q36*1.04,R36="ml",Q36*0.0338),AA36="fl oz",_xlfn.IFS(R36="oz",Q36/1.04,R36="fl oz",Q36,R36="ml",Q36*0.0338/1.04),AA36="ml",_xlfn.IFS(R36="oz",Q36/0.0338,R36="fl oz",Q36*1.04/0.0338,R36="ml",Q36))</f>
        <v>8.45</v>
      </c>
      <c r="AA36" s="9" t="str">
        <f>_xlfn.XLOOKUP($E36,'Raw Data'!$E:$E,'Raw Data'!AA:AA,"ERROR",0,1)</f>
        <v>oz</v>
      </c>
      <c r="AB36" s="9" t="s">
        <v>65</v>
      </c>
      <c r="AC36" s="9" t="s">
        <v>61</v>
      </c>
      <c r="AD36" s="5" t="s">
        <v>43</v>
      </c>
      <c r="AE36" s="5">
        <f>VLOOKUP($E36,'Benefits Revenue'!$E$4:$BE$74,AE$1,FALSE)</f>
        <v>0</v>
      </c>
      <c r="AF36" s="5">
        <f>VLOOKUP($E36,'Benefits Revenue'!$E$4:$BE$74,AF$1,FALSE)</f>
        <v>0</v>
      </c>
      <c r="AG36" s="5">
        <f>VLOOKUP($E36,'Benefits Revenue'!$E$4:$BE$74,AG$1,FALSE)</f>
        <v>0</v>
      </c>
      <c r="AH36" s="5">
        <f>VLOOKUP($E36,'Benefits Revenue'!$E$4:$BE$74,AH$1,FALSE)</f>
        <v>0</v>
      </c>
      <c r="AI36" s="5">
        <f>VLOOKUP($E36,'Benefits Revenue'!$E$4:$BE$74,AI$1,FALSE)</f>
        <v>0</v>
      </c>
      <c r="AJ36" s="5">
        <f>VLOOKUP($E36,'Benefits Revenue'!$E$4:$BE$74,AJ$1,FALSE)</f>
        <v>0</v>
      </c>
      <c r="AK36" s="5">
        <f>VLOOKUP($E36,'Benefits Revenue'!$E$4:$BE$74,AK$1,FALSE)</f>
        <v>0</v>
      </c>
      <c r="AL36" s="5">
        <f>VLOOKUP($E36,'Benefits Revenue'!$E$4:$BE$74,AL$1,FALSE)</f>
        <v>0</v>
      </c>
      <c r="AM36" s="5">
        <f>VLOOKUP($E36,'Benefits Revenue'!$E$4:$BE$74,AM$1,FALSE)</f>
        <v>0</v>
      </c>
      <c r="AN36" s="5" t="s">
        <v>144</v>
      </c>
      <c r="AO36" s="5">
        <f>VLOOKUP($E36,'Claims Revenue'!$E$4:$BD$74,AO$1,FALSE)</f>
        <v>0</v>
      </c>
      <c r="AP36" s="5">
        <f>VLOOKUP($E36,'Claims Revenue'!$E$4:$BD$74,AP$1,FALSE)</f>
        <v>6057.23</v>
      </c>
      <c r="AQ36" s="5">
        <f>VLOOKUP($E36,'Claims Revenue'!$E$4:$BD$74,AQ$1,FALSE)</f>
        <v>0</v>
      </c>
      <c r="AR36" s="5">
        <f>VLOOKUP($E36,'Claims Revenue'!$E$4:$BD$74,AR$1,FALSE)</f>
        <v>0</v>
      </c>
      <c r="AS36" s="5">
        <f>VLOOKUP($E36,'Claims Revenue'!$E$4:$BD$74,AS$1,FALSE)</f>
        <v>0</v>
      </c>
      <c r="AT36" s="5">
        <f>VLOOKUP($E36,'Claims Revenue'!$E$4:$BD$74,AT$1,FALSE)</f>
        <v>0</v>
      </c>
      <c r="AU36" s="5">
        <f>VLOOKUP($E36,'Claims Revenue'!$E$4:$BD$74,AU$1,FALSE)</f>
        <v>0</v>
      </c>
      <c r="AV36" s="5">
        <f>VLOOKUP($E36,'Claims Revenue'!$E$4:$BD$74,AV$1,FALSE)</f>
        <v>0</v>
      </c>
      <c r="AW36" s="5">
        <f>VLOOKUP($E36,'Claims Revenue'!$E$4:$BD$74,AW$1,FALSE)</f>
        <v>0</v>
      </c>
      <c r="AX36" s="5" t="s">
        <v>43</v>
      </c>
      <c r="AY36" s="5">
        <f>VLOOKUP($E36,'Ingredients Revenue'!$E$4:$BY$74,AY$1,FALSE)</f>
        <v>0</v>
      </c>
      <c r="AZ36" s="5">
        <f>VLOOKUP($E36,'Ingredients Revenue'!$E$4:$BY$74,AZ$1,FALSE)</f>
        <v>0</v>
      </c>
      <c r="BA36" s="5">
        <f>VLOOKUP($E36,'Ingredients Revenue'!$E$4:$BY$74,BA$1,FALSE)</f>
        <v>0</v>
      </c>
      <c r="BB36" s="5">
        <f>VLOOKUP($E36,'Ingredients Revenue'!$E$4:$BY$74,BB$1,FALSE)</f>
        <v>0</v>
      </c>
      <c r="BC36" s="5">
        <f>VLOOKUP($E36,'Ingredients Revenue'!$E$4:$BY$74,BC$1,FALSE)</f>
        <v>0</v>
      </c>
      <c r="BD36" s="5">
        <f>VLOOKUP($E36,'Ingredients Revenue'!$E$4:$BY$74,BD$1,FALSE)</f>
        <v>0</v>
      </c>
      <c r="BE36" s="5">
        <f>VLOOKUP($E36,'Ingredients Revenue'!$E$4:$BY$74,BE$1,FALSE)</f>
        <v>0</v>
      </c>
      <c r="BF36" s="5">
        <f>VLOOKUP($E36,'Ingredients Revenue'!$E$4:$BY$74,BF$1,FALSE)</f>
        <v>0</v>
      </c>
      <c r="BG36" s="5">
        <f>VLOOKUP($E36,'Ingredients Revenue'!$E$4:$BY$74,BG$1,FALSE)</f>
        <v>0</v>
      </c>
    </row>
    <row r="37" spans="1:59">
      <c r="A37" s="5" t="str">
        <f>_xlfn.XLOOKUP($E37,'Raw Data'!$E:$E,'Raw Data'!A:A,"ERROR",0,1)</f>
        <v>AE</v>
      </c>
      <c r="B37" s="5" t="str">
        <f>_xlfn.XLOOKUP($E37,'Raw Data'!$E:$E,'Raw Data'!B:B,"ERROR",0,1)</f>
        <v>Hair Mousses</v>
      </c>
      <c r="C37" s="5" t="str">
        <f>_xlfn.XLOOKUP($E37,'Raw Data'!$E:$E,'Raw Data'!C:C,"ERROR",0,1)</f>
        <v>SHEA MOISTURE</v>
      </c>
      <c r="D37" s="5" t="str">
        <f>_xlfn.XLOOKUP($E37,'Raw Data'!$E:$E,'Raw Data'!D:D,"ERROR",0,1)</f>
        <v>www.amazon.ae/dp/B077GZSYRS</v>
      </c>
      <c r="E37" s="5" t="s">
        <v>174</v>
      </c>
      <c r="F37" s="9" t="str">
        <f>_xlfn.XLOOKUP($E37,'Raw Data'!$E:$E,'Raw Data'!F:F,"ERROR",0,1)</f>
        <v>Shea   Moisture  Coconut and Hibiscus Combination Pack - Daily  Moisture  Mist, 8 Ounce | Frizz-Free  Curl  Mousse, 7.5 Ounce |  Curl   Enhancing   Smoothie , 12 Ounce</v>
      </c>
      <c r="G37" s="10">
        <f>_xlfn.XLOOKUP($E37,'Raw Data'!$E:$E,'Raw Data'!G:G,"ERROR",0,1)</f>
        <v>37</v>
      </c>
      <c r="H37" s="9">
        <f>_xlfn.XLOOKUP($E37,'Raw Data'!$E:$E,'Raw Data'!H:H,"ERROR",0,1)</f>
        <v>5963.66</v>
      </c>
      <c r="I37" s="9">
        <f>_xlfn.XLOOKUP($E37,'Raw Data'!$E:$E,'Raw Data'!I:I,"ERROR",0,1)</f>
        <v>0.00798427388595424</v>
      </c>
      <c r="J37" s="9" t="str">
        <f>_xlfn.XLOOKUP($E37,'Raw Data'!$E:$E,'Raw Data'!J:J,"ERROR",0,1)</f>
        <v>Yes</v>
      </c>
      <c r="K37" s="14" t="str">
        <f t="array" ref="K37">_xlfn.IFS(AND(L37&gt;0,L37&lt;=5),"0 to 5",AND(L37&gt;5,L37&lt;=10),"5 to 10",AND(L37&gt;10,L37&lt;=15),"10 to 15",AND(L37&gt;15,L37&lt;=20),"15 to 20",AND(L37&gt;20,L37&lt;=30),"20 to 30",AND(L37&gt;30,L37&lt;=40),"30 to 40",AND(L37&gt;40,L37&lt;=50),"40 to 50",AND(L37&gt;50,L37&lt;=75),"50 to 75",AND(L37&gt;75,L37&lt;=100),"75 to 100",AND(L37&gt;100,L37&lt;=150),"100 to 150",AND(L37&gt;150,L37&lt;=200),"150 to 200",AND(L37&gt;200,L37&lt;=250),"200 to 250",AND(L37&gt;250,L37&lt;=300),"250 to 300",AND(L37&gt;300,L37&lt;=400),"300 to 400",AND(L37&gt;400,L37&lt;=500),"400 to 500",L37&gt;500,"500+")</f>
        <v>150 to 200</v>
      </c>
      <c r="L37" s="9">
        <f>_xlfn.XLOOKUP($E37,'Raw Data'!$E:$E,'Raw Data'!L:L,"ERROR",0,1)</f>
        <v>174.43</v>
      </c>
      <c r="M37" s="14" t="str">
        <f t="array" ref="M37">_xlfn.IFS(AND(N37&gt;0,N37&lt;=5),"0 to 5",AND(N37&gt;5,N37&lt;=10),"5 to 10",AND(N37&gt;10,N37&lt;=15),"10 to 15",AND(N37&gt;15,N37&lt;=20),"15 to 20",AND(N37&gt;20,N37&lt;=30),"20 to 30",AND(N37&gt;30,N37&lt;=40),"30 to 40",AND(N37&gt;40,N37&lt;=50),"40 to 50",AND(N37&gt;50,N37&lt;=75),"50 to 75",AND(N37&gt;75,N37&lt;=100),"75 to 100",AND(N37&gt;100,N37&lt;=150),"100 to 150",AND(N37&gt;150,N37&lt;=200),"150 to 200",AND(N37&gt;200,N37&lt;=250),"200 to 250",AND(N37&gt;250,N37&lt;=300),"250 to 300",AND(N37&gt;300,N37&lt;=400),"300 to 400",AND(N37&gt;400,N37&lt;=500),"400 to 500",N37&gt;500,"500+")</f>
        <v>150 to 200</v>
      </c>
      <c r="N37" s="9">
        <f>_xlfn.XLOOKUP($E37,'Raw Data'!$E:$E,'Raw Data'!N:N,"ERROR",0,1)</f>
        <v>187.51</v>
      </c>
      <c r="O37" s="14" t="str">
        <f t="array" ref="O37">_xlfn.IFS(P37=0,"No Discount",AND(P37&gt;0,P37&lt;=0.02),"0% to 2%",AND(P37&gt;0.02,P37&lt;=0.04),"2% to 4%",AND(P37&gt;0.04,P37&lt;=0.06),"4% to 6%",AND(P37&gt;0.06,P37&lt;=0.08),"6% to 8%",AND(P37&gt;0.08,P37&lt;=0.1),"8% to 10%",AND(P37&gt;0.1,P37&lt;=0.15),"10% to 15%",AND(P37&gt;0.15,P37&lt;=0.2),"15% to 20%",AND(P37&gt;0.2,P37&lt;=0.25),"20% to 25%",AND(P37&gt;0.25,P37&lt;=0.3),"25% to 30%",AND(P37&gt;0.3,P37&lt;=0.4),"30% to 40%",AND(P37&gt;0.4,P37&lt;=0.5),"40% to 50%",AND(P37&gt;0.5,P37&lt;=0.75),"50% to 75%",AND(P37&gt;0.75,P37&lt;=1),"75% to 100%")</f>
        <v>6% to 8%</v>
      </c>
      <c r="P37" s="10">
        <f>_xlfn.XLOOKUP($E37,'Raw Data'!$E:$E,'Raw Data'!P:P,"ERROR",0,1)</f>
        <v>0.0697562796650844</v>
      </c>
      <c r="Q37" s="9">
        <f>_xlfn.XLOOKUP($E37,'Raw Data'!$E:$E,'Raw Data'!Q:Q,"ERROR",0,1)</f>
        <v>27.5</v>
      </c>
      <c r="R37" s="9" t="str">
        <f>_xlfn.XLOOKUP($E37,'Raw Data'!$E:$E,'Raw Data'!R:R,"ERROR",0,1)</f>
        <v>oz</v>
      </c>
      <c r="S37" s="5" t="str">
        <f t="array" ref="S37">_xlfn.IFS(AND(T37&gt;0,T37&lt;=0.05),"0 to 0.05",AND(T37&gt;0.05,T37&lt;=0.1),"0.05 to 0.1",AND(T37&gt;0.1,T37&lt;=0.2),"0.1 to 0.2",AND(T37&gt;0.2,T37&lt;=0.3),"0.2 to 0.3",AND(T37&gt;0.3,T37&lt;=0.4),"0.3 to 0.4",AND(T37&gt;0.4,T37&lt;=0.5),"0.4 to 0.5",AND(T37&gt;0.5,T37&lt;=0.75),"0.5 to 0.75",AND(T37&gt;0.75,T37&lt;=1),"0.75 to 1",AND(T37&gt;1,T37&lt;=2),"1 to 2",AND(T37&gt;2,T37&lt;=3),"2 to 3",AND(T37&gt;3,T37&lt;=4),"3 to 4",AND(T37&gt;4,T37&lt;=5),"4 to 5",AND(T37&gt;5,T37&lt;=10),"5 to 10",T37&gt;10,"10+")</f>
        <v>0.2 to 0.3</v>
      </c>
      <c r="T37" s="10">
        <f t="shared" si="0"/>
        <v>0.214504872874842</v>
      </c>
      <c r="U37" s="15" t="str">
        <f t="array" ref="U37">_xlfn.IFS(AND(V37&gt;0,V37&lt;=0.05),"0 to 0.05",AND(V37&gt;0.05,V37&lt;=0.1),"0.05 to 0.1",AND(V37&gt;0.1,V37&lt;=0.2),"0.1 to 0.2",AND(V37&gt;0.2,V37&lt;=0.3),"0.2 to 0.3",AND(V37&gt;0.3,V37&lt;=0.4),"0.3 to 0.4",AND(V37&gt;0.4,V37&lt;=0.5),"0.4 to 0.5",AND(V37&gt;0.5,V37&lt;=0.75),"0.5 to 0.75",AND(V37&gt;0.75,V37&lt;=1),"0.75 to 1",AND(V37&gt;1,V37&lt;=2),"1 to 2",AND(V37&gt;2,V37&lt;=3),"2 to 3",AND(V37&gt;3,V37&lt;=4),"3 to 4",AND(V37&gt;4,V37&lt;=5),"4 to 5",AND(V37&gt;5,V37&lt;=10),"5 to 10",V37&gt;10,"10+")</f>
        <v>0.05 to 0.1</v>
      </c>
      <c r="V37" s="10">
        <f t="shared" si="1"/>
        <v>0.0622592922802595</v>
      </c>
      <c r="W37" s="15" t="str">
        <f t="array" ref="W37">_xlfn.IFS(AND(X37&gt;0,X37&lt;=0.05),"0 to 0.05",AND(X37&gt;0.05,X37&lt;=0.1),"0.05 to 0.1",AND(X37&gt;0.1,X37&lt;=0.2),"0.1 to 0.2",AND(X37&gt;0.2,X37&lt;=0.3),"0.2 to 0.3",AND(X37&gt;0.3,X37&lt;=0.4),"0.3 to 0.4",AND(X37&gt;0.4,X37&lt;=0.5),"0.4 to 0.5",AND(X37&gt;0.5,X37&lt;=0.75),"0.5 to 0.75",AND(X37&gt;0.75,X37&lt;=1),"0.75 to 1",AND(X37&gt;1,X37&lt;=2),"1 to 2",AND(X37&gt;2,X37&lt;=3),"2 to 3",AND(X37&gt;3,X37&lt;=4),"3 to 4",AND(X37&gt;4,X37&lt;=5),"4 to 5",AND(X37&gt;5,X37&lt;=10),"5 to 10",X37&gt;10,"10+")</f>
        <v>0.05 to 0.1</v>
      </c>
      <c r="X37" s="16">
        <f t="shared" si="2"/>
        <v>0.0579163156762075</v>
      </c>
      <c r="Y37" s="5" t="str">
        <f t="array" ref="Y37">_xlfn.IFS(AND(Z37&gt;0,Z37&lt;=1),"0 to 1",AND(Z37&gt;1,Z37&lt;=2),"1 to 2",AND(Z37&gt;2,Z37&lt;=4),"2 to 4",AND(Z37&gt;4,Z37&lt;=6),"4 to 6",AND(Z37&gt;6,Z37&lt;=8),"6 to 8",AND(Z37&gt;8,Z37&lt;=10),"8 to 10",AND(Z37&gt;10,Z37&lt;=15),"10 to 15",AND(Z37&gt;15,Z37&lt;=20),"15 to 20",AND(Z37&gt;20,Z37&lt;=25),"20 to 25",AND(Z37&gt;25,Z37&lt;=30),"25 to 30",AND(Z37&gt;30,Z37&lt;=40),"30 to 40",AND(Z37&gt;40,Z37&lt;=50),"40 to 50",Z37&gt;50,"50+")</f>
        <v>25 to 30</v>
      </c>
      <c r="Z37" s="9">
        <f t="array" ref="Z37">_xlfn.IFS(AA37="oz",_xlfn.IFS(R37="oz",Q37,R37="fl oz",Q37*1.04,R37="ml",Q37*0.0338),AA37="fl oz",_xlfn.IFS(R37="oz",Q37/1.04,R37="fl oz",Q37,R37="ml",Q37*0.0338/1.04),AA37="ml",_xlfn.IFS(R37="oz",Q37/0.0338,R37="fl oz",Q37*1.04/0.0338,R37="ml",Q37))</f>
        <v>27.5</v>
      </c>
      <c r="AA37" s="9" t="str">
        <f>_xlfn.XLOOKUP($E37,'Raw Data'!$E:$E,'Raw Data'!AA:AA,"ERROR",0,1)</f>
        <v>oz</v>
      </c>
      <c r="AB37" s="9" t="s">
        <v>60</v>
      </c>
      <c r="AC37" s="9" t="s">
        <v>175</v>
      </c>
      <c r="AD37" s="5" t="s">
        <v>176</v>
      </c>
      <c r="AE37" s="5">
        <f>VLOOKUP($E37,'Benefits Revenue'!$E$4:$BE$74,AE$1,FALSE)</f>
        <v>5963.66</v>
      </c>
      <c r="AF37" s="5">
        <f>VLOOKUP($E37,'Benefits Revenue'!$E$4:$BE$74,AF$1,FALSE)</f>
        <v>5963.66</v>
      </c>
      <c r="AG37" s="5">
        <f>VLOOKUP($E37,'Benefits Revenue'!$E$4:$BE$74,AG$1,FALSE)</f>
        <v>0</v>
      </c>
      <c r="AH37" s="5">
        <f>VLOOKUP($E37,'Benefits Revenue'!$E$4:$BE$74,AH$1,FALSE)</f>
        <v>0</v>
      </c>
      <c r="AI37" s="5">
        <f>VLOOKUP($E37,'Benefits Revenue'!$E$4:$BE$74,AI$1,FALSE)</f>
        <v>0</v>
      </c>
      <c r="AJ37" s="5">
        <f>VLOOKUP($E37,'Benefits Revenue'!$E$4:$BE$74,AJ$1,FALSE)</f>
        <v>5963.66</v>
      </c>
      <c r="AK37" s="5">
        <f>VLOOKUP($E37,'Benefits Revenue'!$E$4:$BE$74,AK$1,FALSE)</f>
        <v>5963.66</v>
      </c>
      <c r="AL37" s="5">
        <f>VLOOKUP($E37,'Benefits Revenue'!$E$4:$BE$74,AL$1,FALSE)</f>
        <v>0</v>
      </c>
      <c r="AM37" s="5">
        <f>VLOOKUP($E37,'Benefits Revenue'!$E$4:$BE$74,AM$1,FALSE)</f>
        <v>5963.66</v>
      </c>
      <c r="AN37" s="5" t="s">
        <v>177</v>
      </c>
      <c r="AO37" s="5">
        <f>VLOOKUP($E37,'Claims Revenue'!$E$4:$BD$74,AO$1,FALSE)</f>
        <v>0</v>
      </c>
      <c r="AP37" s="5">
        <f>VLOOKUP($E37,'Claims Revenue'!$E$4:$BD$74,AP$1,FALSE)</f>
        <v>0</v>
      </c>
      <c r="AQ37" s="5">
        <f>VLOOKUP($E37,'Claims Revenue'!$E$4:$BD$74,AQ$1,FALSE)</f>
        <v>5963.66</v>
      </c>
      <c r="AR37" s="5">
        <f>VLOOKUP($E37,'Claims Revenue'!$E$4:$BD$74,AR$1,FALSE)</f>
        <v>5963.66</v>
      </c>
      <c r="AS37" s="5">
        <f>VLOOKUP($E37,'Claims Revenue'!$E$4:$BD$74,AS$1,FALSE)</f>
        <v>0</v>
      </c>
      <c r="AT37" s="5">
        <f>VLOOKUP($E37,'Claims Revenue'!$E$4:$BD$74,AT$1,FALSE)</f>
        <v>0</v>
      </c>
      <c r="AU37" s="5">
        <f>VLOOKUP($E37,'Claims Revenue'!$E$4:$BD$74,AU$1,FALSE)</f>
        <v>0</v>
      </c>
      <c r="AV37" s="5">
        <f>VLOOKUP($E37,'Claims Revenue'!$E$4:$BD$74,AV$1,FALSE)</f>
        <v>0</v>
      </c>
      <c r="AW37" s="5">
        <f>VLOOKUP($E37,'Claims Revenue'!$E$4:$BD$74,AW$1,FALSE)</f>
        <v>0</v>
      </c>
      <c r="AX37" s="5" t="s">
        <v>178</v>
      </c>
      <c r="AY37" s="5">
        <f>VLOOKUP($E37,'Ingredients Revenue'!$E$4:$BY$74,AY$1,FALSE)</f>
        <v>0</v>
      </c>
      <c r="AZ37" s="5">
        <f>VLOOKUP($E37,'Ingredients Revenue'!$E$4:$BY$74,AZ$1,FALSE)</f>
        <v>0</v>
      </c>
      <c r="BA37" s="5">
        <f>VLOOKUP($E37,'Ingredients Revenue'!$E$4:$BY$74,BA$1,FALSE)</f>
        <v>5963.66</v>
      </c>
      <c r="BB37" s="5">
        <f>VLOOKUP($E37,'Ingredients Revenue'!$E$4:$BY$74,BB$1,FALSE)</f>
        <v>0</v>
      </c>
      <c r="BC37" s="5">
        <f>VLOOKUP($E37,'Ingredients Revenue'!$E$4:$BY$74,BC$1,FALSE)</f>
        <v>0</v>
      </c>
      <c r="BD37" s="5">
        <f>VLOOKUP($E37,'Ingredients Revenue'!$E$4:$BY$74,BD$1,FALSE)</f>
        <v>0</v>
      </c>
      <c r="BE37" s="5">
        <f>VLOOKUP($E37,'Ingredients Revenue'!$E$4:$BY$74,BE$1,FALSE)</f>
        <v>0</v>
      </c>
      <c r="BF37" s="5">
        <f>VLOOKUP($E37,'Ingredients Revenue'!$E$4:$BY$74,BF$1,FALSE)</f>
        <v>5963.66</v>
      </c>
      <c r="BG37" s="5">
        <f>VLOOKUP($E37,'Ingredients Revenue'!$E$4:$BY$74,BG$1,FALSE)</f>
        <v>0</v>
      </c>
    </row>
    <row r="38" spans="1:59">
      <c r="A38" s="5" t="str">
        <f>_xlfn.XLOOKUP($E38,'Raw Data'!$E:$E,'Raw Data'!A:A,"ERROR",0,1)</f>
        <v>AE</v>
      </c>
      <c r="B38" s="5" t="str">
        <f>_xlfn.XLOOKUP($E38,'Raw Data'!$E:$E,'Raw Data'!B:B,"ERROR",0,1)</f>
        <v>Hair Mousses</v>
      </c>
      <c r="C38" s="5" t="str">
        <f>_xlfn.XLOOKUP($E38,'Raw Data'!$E:$E,'Raw Data'!C:C,"ERROR",0,1)</f>
        <v>Wella Pro</v>
      </c>
      <c r="D38" s="5" t="str">
        <f>_xlfn.XLOOKUP($E38,'Raw Data'!$E:$E,'Raw Data'!D:D,"ERROR",0,1)</f>
        <v>www.amazon.ae/dp/B07HZCNZBT</v>
      </c>
      <c r="E38" s="5" t="s">
        <v>179</v>
      </c>
      <c r="F38" s="9" t="str">
        <f>_xlfn.XLOOKUP($E38,'Raw Data'!$E:$E,'Raw Data'!F:F,"ERROR",0,1)</f>
        <v>EIMI Wella Professionals Extra Volume Mousse With Strong Hold and Perfect Body 300ml</v>
      </c>
      <c r="G38" s="10">
        <f>_xlfn.XLOOKUP($E38,'Raw Data'!$E:$E,'Raw Data'!G:G,"ERROR",0,1)</f>
        <v>71</v>
      </c>
      <c r="H38" s="9">
        <f>_xlfn.XLOOKUP($E38,'Raw Data'!$E:$E,'Raw Data'!H:H,"ERROR",0,1)</f>
        <v>5713.3</v>
      </c>
      <c r="I38" s="9">
        <f>_xlfn.XLOOKUP($E38,'Raw Data'!$E:$E,'Raw Data'!I:I,"ERROR",0,1)</f>
        <v>0.00764908663348051</v>
      </c>
      <c r="J38" s="9" t="str">
        <f>_xlfn.XLOOKUP($E38,'Raw Data'!$E:$E,'Raw Data'!J:J,"ERROR",0,1)</f>
        <v>Yes</v>
      </c>
      <c r="K38" s="14" t="str">
        <f t="array" ref="K38">_xlfn.IFS(AND(L38&gt;0,L38&lt;=5),"0 to 5",AND(L38&gt;5,L38&lt;=10),"5 to 10",AND(L38&gt;10,L38&lt;=15),"10 to 15",AND(L38&gt;15,L38&lt;=20),"15 to 20",AND(L38&gt;20,L38&lt;=30),"20 to 30",AND(L38&gt;30,L38&lt;=40),"30 to 40",AND(L38&gt;40,L38&lt;=50),"40 to 50",AND(L38&gt;50,L38&lt;=75),"50 to 75",AND(L38&gt;75,L38&lt;=100),"75 to 100",AND(L38&gt;100,L38&lt;=150),"100 to 150",AND(L38&gt;150,L38&lt;=200),"150 to 200",AND(L38&gt;200,L38&lt;=250),"200 to 250",AND(L38&gt;250,L38&lt;=300),"250 to 300",AND(L38&gt;300,L38&lt;=400),"300 to 400",AND(L38&gt;400,L38&lt;=500),"400 to 500",L38&gt;500,"500+")</f>
        <v>75 to 100</v>
      </c>
      <c r="L38" s="9">
        <f>_xlfn.XLOOKUP($E38,'Raw Data'!$E:$E,'Raw Data'!L:L,"ERROR",0,1)</f>
        <v>80.78</v>
      </c>
      <c r="M38" s="14" t="str">
        <f t="array" ref="M38">_xlfn.IFS(AND(N38&gt;0,N38&lt;=5),"0 to 5",AND(N38&gt;5,N38&lt;=10),"5 to 10",AND(N38&gt;10,N38&lt;=15),"10 to 15",AND(N38&gt;15,N38&lt;=20),"15 to 20",AND(N38&gt;20,N38&lt;=30),"20 to 30",AND(N38&gt;30,N38&lt;=40),"30 to 40",AND(N38&gt;40,N38&lt;=50),"40 to 50",AND(N38&gt;50,N38&lt;=75),"50 to 75",AND(N38&gt;75,N38&lt;=100),"75 to 100",AND(N38&gt;100,N38&lt;=150),"100 to 150",AND(N38&gt;150,N38&lt;=200),"150 to 200",AND(N38&gt;200,N38&lt;=250),"200 to 250",AND(N38&gt;250,N38&lt;=300),"250 to 300",AND(N38&gt;300,N38&lt;=400),"300 to 400",AND(N38&gt;400,N38&lt;=500),"400 to 500",N38&gt;500,"500+")</f>
        <v>75 to 100</v>
      </c>
      <c r="N38" s="9">
        <f>_xlfn.XLOOKUP($E38,'Raw Data'!$E:$E,'Raw Data'!N:N,"ERROR",0,1)</f>
        <v>80.78</v>
      </c>
      <c r="O38" s="14" t="str">
        <f t="array" ref="O38">_xlfn.IFS(P38=0,"No Discount",AND(P38&gt;0,P38&lt;=0.02),"0% to 2%",AND(P38&gt;0.02,P38&lt;=0.04),"2% to 4%",AND(P38&gt;0.04,P38&lt;=0.06),"4% to 6%",AND(P38&gt;0.06,P38&lt;=0.08),"6% to 8%",AND(P38&gt;0.08,P38&lt;=0.1),"8% to 10%",AND(P38&gt;0.1,P38&lt;=0.15),"10% to 15%",AND(P38&gt;0.15,P38&lt;=0.2),"15% to 20%",AND(P38&gt;0.2,P38&lt;=0.25),"20% to 25%",AND(P38&gt;0.25,P38&lt;=0.3),"25% to 30%",AND(P38&gt;0.3,P38&lt;=0.4),"30% to 40%",AND(P38&gt;0.4,P38&lt;=0.5),"40% to 50%",AND(P38&gt;0.5,P38&lt;=0.75),"50% to 75%",AND(P38&gt;0.75,P38&lt;=1),"75% to 100%")</f>
        <v>No Discount</v>
      </c>
      <c r="P38" s="10">
        <f>_xlfn.XLOOKUP($E38,'Raw Data'!$E:$E,'Raw Data'!P:P,"ERROR",0,1)</f>
        <v>0</v>
      </c>
      <c r="Q38" s="9">
        <f>_xlfn.XLOOKUP($E38,'Raw Data'!$E:$E,'Raw Data'!Q:Q,"ERROR",0,1)</f>
        <v>300</v>
      </c>
      <c r="R38" s="9" t="str">
        <f>_xlfn.XLOOKUP($E38,'Raw Data'!$E:$E,'Raw Data'!R:R,"ERROR",0,1)</f>
        <v>ml</v>
      </c>
      <c r="S38" s="5" t="str">
        <f t="array" ref="S38">_xlfn.IFS(AND(T38&gt;0,T38&lt;=0.05),"0 to 0.05",AND(T38&gt;0.05,T38&lt;=0.1),"0.05 to 0.1",AND(T38&gt;0.1,T38&lt;=0.2),"0.1 to 0.2",AND(T38&gt;0.2,T38&lt;=0.3),"0.2 to 0.3",AND(T38&gt;0.3,T38&lt;=0.4),"0.3 to 0.4",AND(T38&gt;0.4,T38&lt;=0.5),"0.4 to 0.5",AND(T38&gt;0.5,T38&lt;=0.75),"0.5 to 0.75",AND(T38&gt;0.75,T38&lt;=1),"0.75 to 1",AND(T38&gt;1,T38&lt;=2),"1 to 2",AND(T38&gt;2,T38&lt;=3),"2 to 3",AND(T38&gt;3,T38&lt;=4),"3 to 4",AND(T38&gt;4,T38&lt;=5),"4 to 5",AND(T38&gt;5,T38&lt;=10),"5 to 10",T38&gt;10,"10+")</f>
        <v>0.2 to 0.3</v>
      </c>
      <c r="T38" s="10">
        <f t="shared" si="0"/>
        <v>0.269410531890696</v>
      </c>
      <c r="U38" s="15" t="str">
        <f t="array" ref="U38">_xlfn.IFS(AND(V38&gt;0,V38&lt;=0.05),"0 to 0.05",AND(V38&gt;0.05,V38&lt;=0.1),"0.05 to 0.1",AND(V38&gt;0.1,V38&lt;=0.2),"0.1 to 0.2",AND(V38&gt;0.2,V38&lt;=0.3),"0.2 to 0.3",AND(V38&gt;0.3,V38&lt;=0.4),"0.3 to 0.4",AND(V38&gt;0.4,V38&lt;=0.5),"0.4 to 0.5",AND(V38&gt;0.5,V38&lt;=0.75),"0.5 to 0.75",AND(V38&gt;0.75,V38&lt;=1),"0.75 to 1",AND(V38&gt;1,V38&lt;=2),"1 to 2",AND(V38&gt;2,V38&lt;=3),"2 to 3",AND(V38&gt;3,V38&lt;=4),"3 to 4",AND(V38&gt;4,V38&lt;=5),"4 to 5",AND(V38&gt;5,V38&lt;=10),"5 to 10",V38&gt;10,"10+")</f>
        <v>0.05 to 0.1</v>
      </c>
      <c r="V38" s="10">
        <f t="shared" si="1"/>
        <v>0.072740843610488</v>
      </c>
      <c r="W38" s="15" t="str">
        <f t="array" ref="W38">_xlfn.IFS(AND(X38&gt;0,X38&lt;=0.05),"0 to 0.05",AND(X38&gt;0.05,X38&lt;=0.1),"0.05 to 0.1",AND(X38&gt;0.1,X38&lt;=0.2),"0.1 to 0.2",AND(X38&gt;0.2,X38&lt;=0.3),"0.2 to 0.3",AND(X38&gt;0.3,X38&lt;=0.4),"0.3 to 0.4",AND(X38&gt;0.4,X38&lt;=0.5),"0.4 to 0.5",AND(X38&gt;0.5,X38&lt;=0.75),"0.5 to 0.75",AND(X38&gt;0.75,X38&lt;=1),"0.75 to 1",AND(X38&gt;1,X38&lt;=2),"1 to 2",AND(X38&gt;2,X38&lt;=3),"2 to 3",AND(X38&gt;3,X38&lt;=4),"3 to 4",AND(X38&gt;4,X38&lt;=5),"4 to 5",AND(X38&gt;5,X38&lt;=10),"5 to 10",X38&gt;10,"10+")</f>
        <v>0.05 to 0.1</v>
      </c>
      <c r="X38" s="16">
        <f t="shared" si="2"/>
        <v>0.072740843610488</v>
      </c>
      <c r="Y38" s="5" t="str">
        <f t="array" ref="Y38">_xlfn.IFS(AND(Z38&gt;0,Z38&lt;=1),"0 to 1",AND(Z38&gt;1,Z38&lt;=2),"1 to 2",AND(Z38&gt;2,Z38&lt;=4),"2 to 4",AND(Z38&gt;4,Z38&lt;=6),"4 to 6",AND(Z38&gt;6,Z38&lt;=8),"6 to 8",AND(Z38&gt;8,Z38&lt;=10),"8 to 10",AND(Z38&gt;10,Z38&lt;=15),"10 to 15",AND(Z38&gt;15,Z38&lt;=20),"15 to 20",AND(Z38&gt;20,Z38&lt;=25),"20 to 25",AND(Z38&gt;25,Z38&lt;=30),"25 to 30",AND(Z38&gt;30,Z38&lt;=40),"30 to 40",AND(Z38&gt;40,Z38&lt;=50),"40 to 50",Z38&gt;50,"50+")</f>
        <v>10 to 15</v>
      </c>
      <c r="Z38" s="9">
        <f t="array" ref="Z38">_xlfn.IFS(AA38="oz",_xlfn.IFS(R38="oz",Q38,R38="fl oz",Q38*1.04,R38="ml",Q38*0.0338),AA38="fl oz",_xlfn.IFS(R38="oz",Q38/1.04,R38="fl oz",Q38,R38="ml",Q38*0.0338/1.04),AA38="ml",_xlfn.IFS(R38="oz",Q38/0.0338,R38="fl oz",Q38*1.04/0.0338,R38="ml",Q38))</f>
        <v>10.14</v>
      </c>
      <c r="AA38" s="9" t="str">
        <f>_xlfn.XLOOKUP($E38,'Raw Data'!$E:$E,'Raw Data'!AA:AA,"ERROR",0,1)</f>
        <v>oz</v>
      </c>
      <c r="AB38" s="9" t="s">
        <v>65</v>
      </c>
      <c r="AC38" s="9" t="s">
        <v>61</v>
      </c>
      <c r="AD38" s="5" t="s">
        <v>180</v>
      </c>
      <c r="AE38" s="5">
        <f>VLOOKUP($E38,'Benefits Revenue'!$E$4:$BE$74,AE$1,FALSE)</f>
        <v>0</v>
      </c>
      <c r="AF38" s="5">
        <f>VLOOKUP($E38,'Benefits Revenue'!$E$4:$BE$74,AF$1,FALSE)</f>
        <v>5713.3</v>
      </c>
      <c r="AG38" s="5">
        <f>VLOOKUP($E38,'Benefits Revenue'!$E$4:$BE$74,AG$1,FALSE)</f>
        <v>5713.3</v>
      </c>
      <c r="AH38" s="5">
        <f>VLOOKUP($E38,'Benefits Revenue'!$E$4:$BE$74,AH$1,FALSE)</f>
        <v>0</v>
      </c>
      <c r="AI38" s="5">
        <f>VLOOKUP($E38,'Benefits Revenue'!$E$4:$BE$74,AI$1,FALSE)</f>
        <v>0</v>
      </c>
      <c r="AJ38" s="5">
        <f>VLOOKUP($E38,'Benefits Revenue'!$E$4:$BE$74,AJ$1,FALSE)</f>
        <v>0</v>
      </c>
      <c r="AK38" s="5">
        <f>VLOOKUP($E38,'Benefits Revenue'!$E$4:$BE$74,AK$1,FALSE)</f>
        <v>5713.3</v>
      </c>
      <c r="AL38" s="5">
        <f>VLOOKUP($E38,'Benefits Revenue'!$E$4:$BE$74,AL$1,FALSE)</f>
        <v>0</v>
      </c>
      <c r="AM38" s="5">
        <f>VLOOKUP($E38,'Benefits Revenue'!$E$4:$BE$74,AM$1,FALSE)</f>
        <v>0</v>
      </c>
      <c r="AN38" s="5" t="s">
        <v>112</v>
      </c>
      <c r="AO38" s="5">
        <f>VLOOKUP($E38,'Claims Revenue'!$E$4:$BD$74,AO$1,FALSE)</f>
        <v>5713.3</v>
      </c>
      <c r="AP38" s="5">
        <f>VLOOKUP($E38,'Claims Revenue'!$E$4:$BD$74,AP$1,FALSE)</f>
        <v>5713.3</v>
      </c>
      <c r="AQ38" s="5">
        <f>VLOOKUP($E38,'Claims Revenue'!$E$4:$BD$74,AQ$1,FALSE)</f>
        <v>0</v>
      </c>
      <c r="AR38" s="5">
        <f>VLOOKUP($E38,'Claims Revenue'!$E$4:$BD$74,AR$1,FALSE)</f>
        <v>0</v>
      </c>
      <c r="AS38" s="5">
        <f>VLOOKUP($E38,'Claims Revenue'!$E$4:$BD$74,AS$1,FALSE)</f>
        <v>0</v>
      </c>
      <c r="AT38" s="5">
        <f>VLOOKUP($E38,'Claims Revenue'!$E$4:$BD$74,AT$1,FALSE)</f>
        <v>0</v>
      </c>
      <c r="AU38" s="5">
        <f>VLOOKUP($E38,'Claims Revenue'!$E$4:$BD$74,AU$1,FALSE)</f>
        <v>0</v>
      </c>
      <c r="AV38" s="5">
        <f>VLOOKUP($E38,'Claims Revenue'!$E$4:$BD$74,AV$1,FALSE)</f>
        <v>0</v>
      </c>
      <c r="AW38" s="5">
        <f>VLOOKUP($E38,'Claims Revenue'!$E$4:$BD$74,AW$1,FALSE)</f>
        <v>0</v>
      </c>
      <c r="AX38" s="5" t="s">
        <v>43</v>
      </c>
      <c r="AY38" s="5">
        <f>VLOOKUP($E38,'Ingredients Revenue'!$E$4:$BY$74,AY$1,FALSE)</f>
        <v>0</v>
      </c>
      <c r="AZ38" s="5">
        <f>VLOOKUP($E38,'Ingredients Revenue'!$E$4:$BY$74,AZ$1,FALSE)</f>
        <v>0</v>
      </c>
      <c r="BA38" s="5">
        <f>VLOOKUP($E38,'Ingredients Revenue'!$E$4:$BY$74,BA$1,FALSE)</f>
        <v>0</v>
      </c>
      <c r="BB38" s="5">
        <f>VLOOKUP($E38,'Ingredients Revenue'!$E$4:$BY$74,BB$1,FALSE)</f>
        <v>0</v>
      </c>
      <c r="BC38" s="5">
        <f>VLOOKUP($E38,'Ingredients Revenue'!$E$4:$BY$74,BC$1,FALSE)</f>
        <v>0</v>
      </c>
      <c r="BD38" s="5">
        <f>VLOOKUP($E38,'Ingredients Revenue'!$E$4:$BY$74,BD$1,FALSE)</f>
        <v>0</v>
      </c>
      <c r="BE38" s="5">
        <f>VLOOKUP($E38,'Ingredients Revenue'!$E$4:$BY$74,BE$1,FALSE)</f>
        <v>0</v>
      </c>
      <c r="BF38" s="5">
        <f>VLOOKUP($E38,'Ingredients Revenue'!$E$4:$BY$74,BF$1,FALSE)</f>
        <v>0</v>
      </c>
      <c r="BG38" s="5">
        <f>VLOOKUP($E38,'Ingredients Revenue'!$E$4:$BY$74,BG$1,FALSE)</f>
        <v>0</v>
      </c>
    </row>
    <row r="39" spans="1:59">
      <c r="A39" s="5" t="str">
        <f>_xlfn.XLOOKUP($E39,'Raw Data'!$E:$E,'Raw Data'!A:A,"ERROR",0,1)</f>
        <v>AE</v>
      </c>
      <c r="B39" s="5" t="str">
        <f>_xlfn.XLOOKUP($E39,'Raw Data'!$E:$E,'Raw Data'!B:B,"ERROR",0,1)</f>
        <v>Hair Mousses</v>
      </c>
      <c r="C39" s="5" t="str">
        <f>_xlfn.XLOOKUP($E39,'Raw Data'!$E:$E,'Raw Data'!C:C,"ERROR",0,1)</f>
        <v>crÃ¨me of nature</v>
      </c>
      <c r="D39" s="5" t="str">
        <f>_xlfn.XLOOKUP($E39,'Raw Data'!$E:$E,'Raw Data'!D:D,"ERROR",0,1)</f>
        <v>www.amazon.ae/dp/B003Y5FHAQ</v>
      </c>
      <c r="E39" s="5" t="s">
        <v>181</v>
      </c>
      <c r="F39" s="9" t="str">
        <f>_xlfn.XLOOKUP($E39,'Raw Data'!$E:$E,'Raw Data'!F:F,"ERROR",0,1)</f>
        <v>Argan Oil Foaming Mousse by Creme of Nature, Style &amp; Shine, Creates Soft Wraps, Defines Curls, Prevents Frizz &amp; Adds Exotic Shine, 7 Fl Oz Argan Oil Foaming Mousse by Creme of Nature, Style &amp; Shine, Creates Soft Wraps, Defines Curls, Prevents Frizz &amp; Adds Exotic Shine, 7 Fl Oz</v>
      </c>
      <c r="G39" s="10">
        <f>_xlfn.XLOOKUP($E39,'Raw Data'!$E:$E,'Raw Data'!G:G,"ERROR",0,1)</f>
        <v>123</v>
      </c>
      <c r="H39" s="9">
        <f>_xlfn.XLOOKUP($E39,'Raw Data'!$E:$E,'Raw Data'!H:H,"ERROR",0,1)</f>
        <v>5241.05</v>
      </c>
      <c r="I39" s="9">
        <f>_xlfn.XLOOKUP($E39,'Raw Data'!$E:$E,'Raw Data'!I:I,"ERROR",0,1)</f>
        <v>0.00701682836546357</v>
      </c>
      <c r="J39" s="9" t="str">
        <f>_xlfn.XLOOKUP($E39,'Raw Data'!$E:$E,'Raw Data'!J:J,"ERROR",0,1)</f>
        <v>Yes</v>
      </c>
      <c r="K39" s="14" t="str">
        <f t="array" ref="K39">_xlfn.IFS(AND(L39&gt;0,L39&lt;=5),"0 to 5",AND(L39&gt;5,L39&lt;=10),"5 to 10",AND(L39&gt;10,L39&lt;=15),"10 to 15",AND(L39&gt;15,L39&lt;=20),"15 to 20",AND(L39&gt;20,L39&lt;=30),"20 to 30",AND(L39&gt;30,L39&lt;=40),"30 to 40",AND(L39&gt;40,L39&lt;=50),"40 to 50",AND(L39&gt;50,L39&lt;=75),"50 to 75",AND(L39&gt;75,L39&lt;=100),"75 to 100",AND(L39&gt;100,L39&lt;=150),"100 to 150",AND(L39&gt;150,L39&lt;=200),"150 to 200",AND(L39&gt;200,L39&lt;=250),"200 to 250",AND(L39&gt;250,L39&lt;=300),"250 to 300",AND(L39&gt;300,L39&lt;=400),"300 to 400",AND(L39&gt;400,L39&lt;=500),"400 to 500",L39&gt;500,"500+")</f>
        <v>40 to 50</v>
      </c>
      <c r="L39" s="9">
        <f>_xlfn.XLOOKUP($E39,'Raw Data'!$E:$E,'Raw Data'!L:L,"ERROR",0,1)</f>
        <v>43.5</v>
      </c>
      <c r="M39" s="14" t="str">
        <f t="array" ref="M39">_xlfn.IFS(AND(N39&gt;0,N39&lt;=5),"0 to 5",AND(N39&gt;5,N39&lt;=10),"5 to 10",AND(N39&gt;10,N39&lt;=15),"10 to 15",AND(N39&gt;15,N39&lt;=20),"15 to 20",AND(N39&gt;20,N39&lt;=30),"20 to 30",AND(N39&gt;30,N39&lt;=40),"30 to 40",AND(N39&gt;40,N39&lt;=50),"40 to 50",AND(N39&gt;50,N39&lt;=75),"50 to 75",AND(N39&gt;75,N39&lt;=100),"75 to 100",AND(N39&gt;100,N39&lt;=150),"100 to 150",AND(N39&gt;150,N39&lt;=200),"150 to 200",AND(N39&gt;200,N39&lt;=250),"200 to 250",AND(N39&gt;250,N39&lt;=300),"250 to 300",AND(N39&gt;300,N39&lt;=400),"300 to 400",AND(N39&gt;400,N39&lt;=500),"400 to 500",N39&gt;500,"500+")</f>
        <v>40 to 50</v>
      </c>
      <c r="N39" s="9">
        <f>_xlfn.XLOOKUP($E39,'Raw Data'!$E:$E,'Raw Data'!N:N,"ERROR",0,1)</f>
        <v>44.32</v>
      </c>
      <c r="O39" s="14" t="str">
        <f t="array" ref="O39">_xlfn.IFS(P39=0,"No Discount",AND(P39&gt;0,P39&lt;=0.02),"0% to 2%",AND(P39&gt;0.02,P39&lt;=0.04),"2% to 4%",AND(P39&gt;0.04,P39&lt;=0.06),"4% to 6%",AND(P39&gt;0.06,P39&lt;=0.08),"6% to 8%",AND(P39&gt;0.08,P39&lt;=0.1),"8% to 10%",AND(P39&gt;0.1,P39&lt;=0.15),"10% to 15%",AND(P39&gt;0.15,P39&lt;=0.2),"15% to 20%",AND(P39&gt;0.2,P39&lt;=0.25),"20% to 25%",AND(P39&gt;0.25,P39&lt;=0.3),"25% to 30%",AND(P39&gt;0.3,P39&lt;=0.4),"30% to 40%",AND(P39&gt;0.4,P39&lt;=0.5),"40% to 50%",AND(P39&gt;0.5,P39&lt;=0.75),"50% to 75%",AND(P39&gt;0.75,P39&lt;=1),"75% to 100%")</f>
        <v>0% to 2%</v>
      </c>
      <c r="P39" s="10">
        <f>_xlfn.XLOOKUP($E39,'Raw Data'!$E:$E,'Raw Data'!P:P,"ERROR",0,1)</f>
        <v>0.0185018050541516</v>
      </c>
      <c r="Q39" s="9">
        <f>_xlfn.XLOOKUP($E39,'Raw Data'!$E:$E,'Raw Data'!Q:Q,"ERROR",0,1)</f>
        <v>7</v>
      </c>
      <c r="R39" s="9" t="str">
        <f>_xlfn.XLOOKUP($E39,'Raw Data'!$E:$E,'Raw Data'!R:R,"ERROR",0,1)</f>
        <v>fl oz</v>
      </c>
      <c r="S39" s="5" t="str">
        <f t="array" ref="S39">_xlfn.IFS(AND(T39&gt;0,T39&lt;=0.05),"0 to 0.05",AND(T39&gt;0.05,T39&lt;=0.1),"0.05 to 0.1",AND(T39&gt;0.1,T39&lt;=0.2),"0.1 to 0.2",AND(T39&gt;0.2,T39&lt;=0.3),"0.2 to 0.3",AND(T39&gt;0.3,T39&lt;=0.4),"0.3 to 0.4",AND(T39&gt;0.4,T39&lt;=0.5),"0.4 to 0.5",AND(T39&gt;0.5,T39&lt;=0.75),"0.5 to 0.75",AND(T39&gt;0.75,T39&lt;=1),"0.75 to 1",AND(T39&gt;1,T39&lt;=2),"1 to 2",AND(T39&gt;2,T39&lt;=3),"2 to 3",AND(T39&gt;3,T39&lt;=4),"3 to 4",AND(T39&gt;4,T39&lt;=5),"4 to 5",AND(T39&gt;5,T39&lt;=10),"5 to 10",T39&gt;10,"10+")</f>
        <v>0.2 to 0.3</v>
      </c>
      <c r="T39" s="10">
        <f t="shared" si="0"/>
        <v>0.202072192264955</v>
      </c>
      <c r="U39" s="15" t="str">
        <f t="array" ref="U39">_xlfn.IFS(AND(V39&gt;0,V39&lt;=0.05),"0 to 0.05",AND(V39&gt;0.05,V39&lt;=0.1),"0.05 to 0.1",AND(V39&gt;0.1,V39&lt;=0.2),"0.1 to 0.2",AND(V39&gt;0.2,V39&lt;=0.3),"0.2 to 0.3",AND(V39&gt;0.3,V39&lt;=0.4),"0.3 to 0.4",AND(V39&gt;0.4,V39&lt;=0.5),"0.4 to 0.5",AND(V39&gt;0.5,V39&lt;=0.75),"0.5 to 0.75",AND(V39&gt;0.75,V39&lt;=1),"0.75 to 1",AND(V39&gt;1,V39&lt;=2),"1 to 2",AND(V39&gt;2,V39&lt;=3),"2 to 3",AND(V39&gt;3,V39&lt;=4),"3 to 4",AND(V39&gt;4,V39&lt;=5),"4 to 5",AND(V39&gt;5,V39&lt;=10),"5 to 10",V39&gt;10,"10+")</f>
        <v>0.05 to 0.1</v>
      </c>
      <c r="V39" s="10">
        <f t="shared" si="1"/>
        <v>0.0555879696901002</v>
      </c>
      <c r="W39" s="15" t="str">
        <f t="array" ref="W39">_xlfn.IFS(AND(X39&gt;0,X39&lt;=0.05),"0 to 0.05",AND(X39&gt;0.05,X39&lt;=0.1),"0.05 to 0.1",AND(X39&gt;0.1,X39&lt;=0.2),"0.1 to 0.2",AND(X39&gt;0.2,X39&lt;=0.3),"0.2 to 0.3",AND(X39&gt;0.3,X39&lt;=0.4),"0.3 to 0.4",AND(X39&gt;0.4,X39&lt;=0.5),"0.4 to 0.5",AND(X39&gt;0.5,X39&lt;=0.75),"0.5 to 0.75",AND(X39&gt;0.75,X39&lt;=1),"0.75 to 1",AND(X39&gt;1,X39&lt;=2),"1 to 2",AND(X39&gt;2,X39&lt;=3),"2 to 3",AND(X39&gt;3,X39&lt;=4),"3 to 4",AND(X39&gt;4,X39&lt;=5),"4 to 5",AND(X39&gt;5,X39&lt;=10),"5 to 10",X39&gt;10,"10+")</f>
        <v>0.05 to 0.1</v>
      </c>
      <c r="X39" s="16">
        <f t="shared" si="2"/>
        <v>0.0545594919115379</v>
      </c>
      <c r="Y39" s="5" t="str">
        <f t="array" ref="Y39">_xlfn.IFS(AND(Z39&gt;0,Z39&lt;=1),"0 to 1",AND(Z39&gt;1,Z39&lt;=2),"1 to 2",AND(Z39&gt;2,Z39&lt;=4),"2 to 4",AND(Z39&gt;4,Z39&lt;=6),"4 to 6",AND(Z39&gt;6,Z39&lt;=8),"6 to 8",AND(Z39&gt;8,Z39&lt;=10),"8 to 10",AND(Z39&gt;10,Z39&lt;=15),"10 to 15",AND(Z39&gt;15,Z39&lt;=20),"15 to 20",AND(Z39&gt;20,Z39&lt;=25),"20 to 25",AND(Z39&gt;25,Z39&lt;=30),"25 to 30",AND(Z39&gt;30,Z39&lt;=40),"30 to 40",AND(Z39&gt;40,Z39&lt;=50),"40 to 50",Z39&gt;50,"50+")</f>
        <v>6 to 8</v>
      </c>
      <c r="Z39" s="9">
        <f t="array" ref="Z39">_xlfn.IFS(AA39="oz",_xlfn.IFS(R39="oz",Q39,R39="fl oz",Q39*1.04,R39="ml",Q39*0.0338),AA39="fl oz",_xlfn.IFS(R39="oz",Q39/1.04,R39="fl oz",Q39,R39="ml",Q39*0.0338/1.04),AA39="ml",_xlfn.IFS(R39="oz",Q39/0.0338,R39="fl oz",Q39*1.04/0.0338,R39="ml",Q39))</f>
        <v>7.28</v>
      </c>
      <c r="AA39" s="9" t="str">
        <f>_xlfn.XLOOKUP($E39,'Raw Data'!$E:$E,'Raw Data'!AA:AA,"ERROR",0,1)</f>
        <v>oz</v>
      </c>
      <c r="AB39" s="9" t="s">
        <v>65</v>
      </c>
      <c r="AC39" s="9" t="s">
        <v>61</v>
      </c>
      <c r="AD39" s="5" t="s">
        <v>182</v>
      </c>
      <c r="AE39" s="5">
        <f>VLOOKUP($E39,'Benefits Revenue'!$E$4:$BE$74,AE$1,FALSE)</f>
        <v>5241.05</v>
      </c>
      <c r="AF39" s="5">
        <f>VLOOKUP($E39,'Benefits Revenue'!$E$4:$BE$74,AF$1,FALSE)</f>
        <v>5241.05</v>
      </c>
      <c r="AG39" s="5">
        <f>VLOOKUP($E39,'Benefits Revenue'!$E$4:$BE$74,AG$1,FALSE)</f>
        <v>0</v>
      </c>
      <c r="AH39" s="5">
        <f>VLOOKUP($E39,'Benefits Revenue'!$E$4:$BE$74,AH$1,FALSE)</f>
        <v>0</v>
      </c>
      <c r="AI39" s="5">
        <f>VLOOKUP($E39,'Benefits Revenue'!$E$4:$BE$74,AI$1,FALSE)</f>
        <v>0</v>
      </c>
      <c r="AJ39" s="5">
        <f>VLOOKUP($E39,'Benefits Revenue'!$E$4:$BE$74,AJ$1,FALSE)</f>
        <v>5241.05</v>
      </c>
      <c r="AK39" s="5">
        <f>VLOOKUP($E39,'Benefits Revenue'!$E$4:$BE$74,AK$1,FALSE)</f>
        <v>0</v>
      </c>
      <c r="AL39" s="5">
        <f>VLOOKUP($E39,'Benefits Revenue'!$E$4:$BE$74,AL$1,FALSE)</f>
        <v>0</v>
      </c>
      <c r="AM39" s="5">
        <f>VLOOKUP($E39,'Benefits Revenue'!$E$4:$BE$74,AM$1,FALSE)</f>
        <v>0</v>
      </c>
      <c r="AN39" s="5" t="s">
        <v>112</v>
      </c>
      <c r="AO39" s="5">
        <f>VLOOKUP($E39,'Claims Revenue'!$E$4:$BD$74,AO$1,FALSE)</f>
        <v>5241.05</v>
      </c>
      <c r="AP39" s="5">
        <f>VLOOKUP($E39,'Claims Revenue'!$E$4:$BD$74,AP$1,FALSE)</f>
        <v>5241.05</v>
      </c>
      <c r="AQ39" s="5">
        <f>VLOOKUP($E39,'Claims Revenue'!$E$4:$BD$74,AQ$1,FALSE)</f>
        <v>0</v>
      </c>
      <c r="AR39" s="5">
        <f>VLOOKUP($E39,'Claims Revenue'!$E$4:$BD$74,AR$1,FALSE)</f>
        <v>0</v>
      </c>
      <c r="AS39" s="5">
        <f>VLOOKUP($E39,'Claims Revenue'!$E$4:$BD$74,AS$1,FALSE)</f>
        <v>0</v>
      </c>
      <c r="AT39" s="5">
        <f>VLOOKUP($E39,'Claims Revenue'!$E$4:$BD$74,AT$1,FALSE)</f>
        <v>0</v>
      </c>
      <c r="AU39" s="5">
        <f>VLOOKUP($E39,'Claims Revenue'!$E$4:$BD$74,AU$1,FALSE)</f>
        <v>0</v>
      </c>
      <c r="AV39" s="5">
        <f>VLOOKUP($E39,'Claims Revenue'!$E$4:$BD$74,AV$1,FALSE)</f>
        <v>0</v>
      </c>
      <c r="AW39" s="5">
        <f>VLOOKUP($E39,'Claims Revenue'!$E$4:$BD$74,AW$1,FALSE)</f>
        <v>0</v>
      </c>
      <c r="AX39" s="5" t="s">
        <v>183</v>
      </c>
      <c r="AY39" s="5">
        <f>VLOOKUP($E39,'Ingredients Revenue'!$E$4:$BY$74,AY$1,FALSE)</f>
        <v>5241.05</v>
      </c>
      <c r="AZ39" s="5">
        <f>VLOOKUP($E39,'Ingredients Revenue'!$E$4:$BY$74,AZ$1,FALSE)</f>
        <v>0</v>
      </c>
      <c r="BA39" s="5">
        <f>VLOOKUP($E39,'Ingredients Revenue'!$E$4:$BY$74,BA$1,FALSE)</f>
        <v>0</v>
      </c>
      <c r="BB39" s="5">
        <f>VLOOKUP($E39,'Ingredients Revenue'!$E$4:$BY$74,BB$1,FALSE)</f>
        <v>0</v>
      </c>
      <c r="BC39" s="5">
        <f>VLOOKUP($E39,'Ingredients Revenue'!$E$4:$BY$74,BC$1,FALSE)</f>
        <v>0</v>
      </c>
      <c r="BD39" s="5">
        <f>VLOOKUP($E39,'Ingredients Revenue'!$E$4:$BY$74,BD$1,FALSE)</f>
        <v>0</v>
      </c>
      <c r="BE39" s="5">
        <f>VLOOKUP($E39,'Ingredients Revenue'!$E$4:$BY$74,BE$1,FALSE)</f>
        <v>0</v>
      </c>
      <c r="BF39" s="5">
        <f>VLOOKUP($E39,'Ingredients Revenue'!$E$4:$BY$74,BF$1,FALSE)</f>
        <v>0</v>
      </c>
      <c r="BG39" s="5">
        <f>VLOOKUP($E39,'Ingredients Revenue'!$E$4:$BY$74,BG$1,FALSE)</f>
        <v>0</v>
      </c>
    </row>
    <row r="40" spans="1:59">
      <c r="A40" s="5" t="str">
        <f>_xlfn.XLOOKUP($E40,'Raw Data'!$E:$E,'Raw Data'!A:A,"ERROR",0,1)</f>
        <v>AE</v>
      </c>
      <c r="B40" s="5" t="str">
        <f>_xlfn.XLOOKUP($E40,'Raw Data'!$E:$E,'Raw Data'!B:B,"ERROR",0,1)</f>
        <v>Hair Mousses</v>
      </c>
      <c r="C40" s="5" t="str">
        <f>_xlfn.XLOOKUP($E40,'Raw Data'!$E:$E,'Raw Data'!C:C,"ERROR",0,1)</f>
        <v>KERASTASE</v>
      </c>
      <c r="D40" s="5" t="str">
        <f>_xlfn.XLOOKUP($E40,'Raw Data'!$E:$E,'Raw Data'!D:D,"ERROR",0,1)</f>
        <v>www.amazon.ae/dp/B00JQNCIYI</v>
      </c>
      <c r="E40" s="5" t="s">
        <v>184</v>
      </c>
      <c r="F40" s="9" t="str">
        <f>_xlfn.XLOOKUP($E40,'Raw Data'!$E:$E,'Raw Data'!F:F,"ERROR",0,1)</f>
        <v>KERASTASE  Mousse  Bouffante  Hair   Mousse  | Volumizing and Bodying Styling Product | Strong Hold | Heat Protectant | With Vitamins | For All  Hair  Types | 150ml</v>
      </c>
      <c r="G40" s="10">
        <f>_xlfn.XLOOKUP($E40,'Raw Data'!$E:$E,'Raw Data'!G:G,"ERROR",0,1)</f>
        <v>24</v>
      </c>
      <c r="H40" s="9">
        <f>_xlfn.XLOOKUP($E40,'Raw Data'!$E:$E,'Raw Data'!H:H,"ERROR",0,1)</f>
        <v>4980.52</v>
      </c>
      <c r="I40" s="9">
        <f>_xlfn.XLOOKUP($E40,'Raw Data'!$E:$E,'Raw Data'!I:I,"ERROR",0,1)</f>
        <v>0.00666802530232656</v>
      </c>
      <c r="J40" s="9" t="str">
        <f>_xlfn.XLOOKUP($E40,'Raw Data'!$E:$E,'Raw Data'!J:J,"ERROR",0,1)</f>
        <v>Yes</v>
      </c>
      <c r="K40" s="14" t="str">
        <f t="array" ref="K40">_xlfn.IFS(AND(L40&gt;0,L40&lt;=5),"0 to 5",AND(L40&gt;5,L40&lt;=10),"5 to 10",AND(L40&gt;10,L40&lt;=15),"10 to 15",AND(L40&gt;15,L40&lt;=20),"15 to 20",AND(L40&gt;20,L40&lt;=30),"20 to 30",AND(L40&gt;30,L40&lt;=40),"30 to 40",AND(L40&gt;40,L40&lt;=50),"40 to 50",AND(L40&gt;50,L40&lt;=75),"50 to 75",AND(L40&gt;75,L40&lt;=100),"75 to 100",AND(L40&gt;100,L40&lt;=150),"100 to 150",AND(L40&gt;150,L40&lt;=200),"150 to 200",AND(L40&gt;200,L40&lt;=250),"200 to 250",AND(L40&gt;250,L40&lt;=300),"250 to 300",AND(L40&gt;300,L40&lt;=400),"300 to 400",AND(L40&gt;400,L40&lt;=500),"400 to 500",L40&gt;500,"500+")</f>
        <v>200 to 250</v>
      </c>
      <c r="L40" s="9">
        <f>_xlfn.XLOOKUP($E40,'Raw Data'!$E:$E,'Raw Data'!L:L,"ERROR",0,1)</f>
        <v>204.61</v>
      </c>
      <c r="M40" s="14" t="str">
        <f t="array" ref="M40">_xlfn.IFS(AND(N40&gt;0,N40&lt;=5),"0 to 5",AND(N40&gt;5,N40&lt;=10),"5 to 10",AND(N40&gt;10,N40&lt;=15),"10 to 15",AND(N40&gt;15,N40&lt;=20),"15 to 20",AND(N40&gt;20,N40&lt;=30),"20 to 30",AND(N40&gt;30,N40&lt;=40),"30 to 40",AND(N40&gt;40,N40&lt;=50),"40 to 50",AND(N40&gt;50,N40&lt;=75),"50 to 75",AND(N40&gt;75,N40&lt;=100),"75 to 100",AND(N40&gt;100,N40&lt;=150),"100 to 150",AND(N40&gt;150,N40&lt;=200),"150 to 200",AND(N40&gt;200,N40&lt;=250),"200 to 250",AND(N40&gt;250,N40&lt;=300),"250 to 300",AND(N40&gt;300,N40&lt;=400),"300 to 400",AND(N40&gt;400,N40&lt;=500),"400 to 500",N40&gt;500,"500+")</f>
        <v>200 to 250</v>
      </c>
      <c r="N40" s="9">
        <f>_xlfn.XLOOKUP($E40,'Raw Data'!$E:$E,'Raw Data'!N:N,"ERROR",0,1)</f>
        <v>212.93</v>
      </c>
      <c r="O40" s="14" t="str">
        <f t="array" ref="O40">_xlfn.IFS(P40=0,"No Discount",AND(P40&gt;0,P40&lt;=0.02),"0% to 2%",AND(P40&gt;0.02,P40&lt;=0.04),"2% to 4%",AND(P40&gt;0.04,P40&lt;=0.06),"4% to 6%",AND(P40&gt;0.06,P40&lt;=0.08),"6% to 8%",AND(P40&gt;0.08,P40&lt;=0.1),"8% to 10%",AND(P40&gt;0.1,P40&lt;=0.15),"10% to 15%",AND(P40&gt;0.15,P40&lt;=0.2),"15% to 20%",AND(P40&gt;0.2,P40&lt;=0.25),"20% to 25%",AND(P40&gt;0.25,P40&lt;=0.3),"25% to 30%",AND(P40&gt;0.3,P40&lt;=0.4),"30% to 40%",AND(P40&gt;0.4,P40&lt;=0.5),"40% to 50%",AND(P40&gt;0.5,P40&lt;=0.75),"50% to 75%",AND(P40&gt;0.75,P40&lt;=1),"75% to 100%")</f>
        <v>2% to 4%</v>
      </c>
      <c r="P40" s="10">
        <f>_xlfn.XLOOKUP($E40,'Raw Data'!$E:$E,'Raw Data'!P:P,"ERROR",0,1)</f>
        <v>0.0390738740431127</v>
      </c>
      <c r="Q40" s="9">
        <f>_xlfn.XLOOKUP($E40,'Raw Data'!$E:$E,'Raw Data'!Q:Q,"ERROR",0,1)</f>
        <v>150</v>
      </c>
      <c r="R40" s="9" t="str">
        <f>_xlfn.XLOOKUP($E40,'Raw Data'!$E:$E,'Raw Data'!R:R,"ERROR",0,1)</f>
        <v>ml</v>
      </c>
      <c r="S40" s="5" t="str">
        <f t="array" ref="S40">_xlfn.IFS(AND(T40&gt;0,T40&lt;=0.05),"0 to 0.05",AND(T40&gt;0.05,T40&lt;=0.1),"0.05 to 0.1",AND(T40&gt;0.1,T40&lt;=0.2),"0.1 to 0.2",AND(T40&gt;0.2,T40&lt;=0.3),"0.2 to 0.3",AND(T40&gt;0.3,T40&lt;=0.4),"0.3 to 0.4",AND(T40&gt;0.4,T40&lt;=0.5),"0.4 to 0.5",AND(T40&gt;0.5,T40&lt;=0.75),"0.5 to 0.75",AND(T40&gt;0.75,T40&lt;=1),"0.75 to 1",AND(T40&gt;1,T40&lt;=2),"1 to 2",AND(T40&gt;2,T40&lt;=3),"2 to 3",AND(T40&gt;3,T40&lt;=4),"3 to 4",AND(T40&gt;4,T40&lt;=5),"4 to 5",AND(T40&gt;5,T40&lt;=10),"5 to 10",T40&gt;10,"10+")</f>
        <v>1 to 2</v>
      </c>
      <c r="T40" s="10">
        <f t="shared" si="0"/>
        <v>1.36479546744628</v>
      </c>
      <c r="U40" s="15" t="str">
        <f t="array" ref="U40">_xlfn.IFS(AND(V40&gt;0,V40&lt;=0.05),"0 to 0.05",AND(V40&gt;0.05,V40&lt;=0.1),"0.05 to 0.1",AND(V40&gt;0.1,V40&lt;=0.2),"0.1 to 0.2",AND(V40&gt;0.2,V40&lt;=0.3),"0.2 to 0.3",AND(V40&gt;0.3,V40&lt;=0.4),"0.3 to 0.4",AND(V40&gt;0.4,V40&lt;=0.5),"0.4 to 0.5",AND(V40&gt;0.5,V40&lt;=0.75),"0.5 to 0.75",AND(V40&gt;0.75,V40&lt;=1),"0.75 to 1",AND(V40&gt;1,V40&lt;=2),"1 to 2",AND(V40&gt;2,V40&lt;=3),"2 to 3",AND(V40&gt;3,V40&lt;=4),"3 to 4",AND(V40&gt;4,V40&lt;=5),"4 to 5",AND(V40&gt;5,V40&lt;=10),"5 to 10",V40&gt;10,"10+")</f>
        <v>0.3 to 0.4</v>
      </c>
      <c r="V40" s="10">
        <f t="shared" si="1"/>
        <v>0.383478777667274</v>
      </c>
      <c r="W40" s="15" t="str">
        <f t="array" ref="W40">_xlfn.IFS(AND(X40&gt;0,X40&lt;=0.05),"0 to 0.05",AND(X40&gt;0.05,X40&lt;=0.1),"0.05 to 0.1",AND(X40&gt;0.1,X40&lt;=0.2),"0.1 to 0.2",AND(X40&gt;0.2,X40&lt;=0.3),"0.2 to 0.3",AND(X40&gt;0.3,X40&lt;=0.4),"0.3 to 0.4",AND(X40&gt;0.4,X40&lt;=0.5),"0.4 to 0.5",AND(X40&gt;0.5,X40&lt;=0.75),"0.5 to 0.75",AND(X40&gt;0.75,X40&lt;=1),"0.75 to 1",AND(X40&gt;1,X40&lt;=2),"1 to 2",AND(X40&gt;2,X40&lt;=3),"2 to 3",AND(X40&gt;3,X40&lt;=4),"3 to 4",AND(X40&gt;4,X40&lt;=5),"4 to 5",AND(X40&gt;5,X40&lt;=10),"5 to 10",X40&gt;10,"10+")</f>
        <v>0.3 to 0.4</v>
      </c>
      <c r="X40" s="16">
        <f t="shared" si="2"/>
        <v>0.368494776210496</v>
      </c>
      <c r="Y40" s="5" t="str">
        <f t="array" ref="Y40">_xlfn.IFS(AND(Z40&gt;0,Z40&lt;=1),"0 to 1",AND(Z40&gt;1,Z40&lt;=2),"1 to 2",AND(Z40&gt;2,Z40&lt;=4),"2 to 4",AND(Z40&gt;4,Z40&lt;=6),"4 to 6",AND(Z40&gt;6,Z40&lt;=8),"6 to 8",AND(Z40&gt;8,Z40&lt;=10),"8 to 10",AND(Z40&gt;10,Z40&lt;=15),"10 to 15",AND(Z40&gt;15,Z40&lt;=20),"15 to 20",AND(Z40&gt;20,Z40&lt;=25),"20 to 25",AND(Z40&gt;25,Z40&lt;=30),"25 to 30",AND(Z40&gt;30,Z40&lt;=40),"30 to 40",AND(Z40&gt;40,Z40&lt;=50),"40 to 50",Z40&gt;50,"50+")</f>
        <v>4 to 6</v>
      </c>
      <c r="Z40" s="9">
        <f t="array" ref="Z40">_xlfn.IFS(AA40="oz",_xlfn.IFS(R40="oz",Q40,R40="fl oz",Q40*1.04,R40="ml",Q40*0.0338),AA40="fl oz",_xlfn.IFS(R40="oz",Q40/1.04,R40="fl oz",Q40,R40="ml",Q40*0.0338/1.04),AA40="ml",_xlfn.IFS(R40="oz",Q40/0.0338,R40="fl oz",Q40*1.04/0.0338,R40="ml",Q40))</f>
        <v>5.07</v>
      </c>
      <c r="AA40" s="9" t="str">
        <f>_xlfn.XLOOKUP($E40,'Raw Data'!$E:$E,'Raw Data'!AA:AA,"ERROR",0,1)</f>
        <v>oz</v>
      </c>
      <c r="AB40" s="9" t="s">
        <v>65</v>
      </c>
      <c r="AC40" s="9" t="s">
        <v>61</v>
      </c>
      <c r="AD40" s="5" t="s">
        <v>185</v>
      </c>
      <c r="AE40" s="5">
        <f>VLOOKUP($E40,'Benefits Revenue'!$E$4:$BE$74,AE$1,FALSE)</f>
        <v>0</v>
      </c>
      <c r="AF40" s="5">
        <f>VLOOKUP($E40,'Benefits Revenue'!$E$4:$BE$74,AF$1,FALSE)</f>
        <v>0</v>
      </c>
      <c r="AG40" s="5">
        <f>VLOOKUP($E40,'Benefits Revenue'!$E$4:$BE$74,AG$1,FALSE)</f>
        <v>4980.52</v>
      </c>
      <c r="AH40" s="5">
        <f>VLOOKUP($E40,'Benefits Revenue'!$E$4:$BE$74,AH$1,FALSE)</f>
        <v>0</v>
      </c>
      <c r="AI40" s="5">
        <f>VLOOKUP($E40,'Benefits Revenue'!$E$4:$BE$74,AI$1,FALSE)</f>
        <v>0</v>
      </c>
      <c r="AJ40" s="5">
        <f>VLOOKUP($E40,'Benefits Revenue'!$E$4:$BE$74,AJ$1,FALSE)</f>
        <v>0</v>
      </c>
      <c r="AK40" s="5">
        <f>VLOOKUP($E40,'Benefits Revenue'!$E$4:$BE$74,AK$1,FALSE)</f>
        <v>4980.52</v>
      </c>
      <c r="AL40" s="5">
        <f>VLOOKUP($E40,'Benefits Revenue'!$E$4:$BE$74,AL$1,FALSE)</f>
        <v>4980.52</v>
      </c>
      <c r="AM40" s="5">
        <f>VLOOKUP($E40,'Benefits Revenue'!$E$4:$BE$74,AM$1,FALSE)</f>
        <v>0</v>
      </c>
      <c r="AN40" s="5" t="s">
        <v>112</v>
      </c>
      <c r="AO40" s="5">
        <f>VLOOKUP($E40,'Claims Revenue'!$E$4:$BD$74,AO$1,FALSE)</f>
        <v>4980.52</v>
      </c>
      <c r="AP40" s="5">
        <f>VLOOKUP($E40,'Claims Revenue'!$E$4:$BD$74,AP$1,FALSE)</f>
        <v>4980.52</v>
      </c>
      <c r="AQ40" s="5">
        <f>VLOOKUP($E40,'Claims Revenue'!$E$4:$BD$74,AQ$1,FALSE)</f>
        <v>0</v>
      </c>
      <c r="AR40" s="5">
        <f>VLOOKUP($E40,'Claims Revenue'!$E$4:$BD$74,AR$1,FALSE)</f>
        <v>0</v>
      </c>
      <c r="AS40" s="5">
        <f>VLOOKUP($E40,'Claims Revenue'!$E$4:$BD$74,AS$1,FALSE)</f>
        <v>0</v>
      </c>
      <c r="AT40" s="5">
        <f>VLOOKUP($E40,'Claims Revenue'!$E$4:$BD$74,AT$1,FALSE)</f>
        <v>0</v>
      </c>
      <c r="AU40" s="5">
        <f>VLOOKUP($E40,'Claims Revenue'!$E$4:$BD$74,AU$1,FALSE)</f>
        <v>0</v>
      </c>
      <c r="AV40" s="5">
        <f>VLOOKUP($E40,'Claims Revenue'!$E$4:$BD$74,AV$1,FALSE)</f>
        <v>0</v>
      </c>
      <c r="AW40" s="5">
        <f>VLOOKUP($E40,'Claims Revenue'!$E$4:$BD$74,AW$1,FALSE)</f>
        <v>0</v>
      </c>
      <c r="AX40" s="5" t="s">
        <v>43</v>
      </c>
      <c r="AY40" s="5">
        <f>VLOOKUP($E40,'Ingredients Revenue'!$E$4:$BY$74,AY$1,FALSE)</f>
        <v>0</v>
      </c>
      <c r="AZ40" s="5">
        <f>VLOOKUP($E40,'Ingredients Revenue'!$E$4:$BY$74,AZ$1,FALSE)</f>
        <v>0</v>
      </c>
      <c r="BA40" s="5">
        <f>VLOOKUP($E40,'Ingredients Revenue'!$E$4:$BY$74,BA$1,FALSE)</f>
        <v>0</v>
      </c>
      <c r="BB40" s="5">
        <f>VLOOKUP($E40,'Ingredients Revenue'!$E$4:$BY$74,BB$1,FALSE)</f>
        <v>0</v>
      </c>
      <c r="BC40" s="5">
        <f>VLOOKUP($E40,'Ingredients Revenue'!$E$4:$BY$74,BC$1,FALSE)</f>
        <v>0</v>
      </c>
      <c r="BD40" s="5">
        <f>VLOOKUP($E40,'Ingredients Revenue'!$E$4:$BY$74,BD$1,FALSE)</f>
        <v>0</v>
      </c>
      <c r="BE40" s="5">
        <f>VLOOKUP($E40,'Ingredients Revenue'!$E$4:$BY$74,BE$1,FALSE)</f>
        <v>0</v>
      </c>
      <c r="BF40" s="5">
        <f>VLOOKUP($E40,'Ingredients Revenue'!$E$4:$BY$74,BF$1,FALSE)</f>
        <v>0</v>
      </c>
      <c r="BG40" s="5">
        <f>VLOOKUP($E40,'Ingredients Revenue'!$E$4:$BY$74,BG$1,FALSE)</f>
        <v>0</v>
      </c>
    </row>
    <row r="41" spans="1:59">
      <c r="A41" s="5" t="str">
        <f>_xlfn.XLOOKUP($E41,'Raw Data'!$E:$E,'Raw Data'!A:A,"ERROR",0,1)</f>
        <v>AE</v>
      </c>
      <c r="B41" s="5" t="str">
        <f>_xlfn.XLOOKUP($E41,'Raw Data'!$E:$E,'Raw Data'!B:B,"ERROR",0,1)</f>
        <v>Hair Mousses</v>
      </c>
      <c r="C41" s="5" t="str">
        <f>_xlfn.XLOOKUP($E41,'Raw Data'!$E:$E,'Raw Data'!C:C,"ERROR",0,1)</f>
        <v>Oribe</v>
      </c>
      <c r="D41" s="5" t="str">
        <f>_xlfn.XLOOKUP($E41,'Raw Data'!$E:$E,'Raw Data'!D:D,"ERROR",0,1)</f>
        <v>www.amazon.ae/dp/B00DHOROQ4</v>
      </c>
      <c r="E41" s="5" t="s">
        <v>186</v>
      </c>
      <c r="F41" s="9" t="str">
        <f>_xlfn.XLOOKUP($E41,'Raw Data'!$E:$E,'Raw Data'!F:F,"ERROR",0,1)</f>
        <v>Oribe Grandiose Hair Plumping Mousse, 5.8 Ounce Oribe Grandiose Hair Plumping Mousse, 5.8 Ounce</v>
      </c>
      <c r="G41" s="10">
        <f>_xlfn.XLOOKUP($E41,'Raw Data'!$E:$E,'Raw Data'!G:G,"ERROR",0,1)</f>
        <v>24</v>
      </c>
      <c r="H41" s="9">
        <f>_xlfn.XLOOKUP($E41,'Raw Data'!$E:$E,'Raw Data'!H:H,"ERROR",0,1)</f>
        <v>4963.76</v>
      </c>
      <c r="I41" s="9">
        <f>_xlfn.XLOOKUP($E41,'Raw Data'!$E:$E,'Raw Data'!I:I,"ERROR",0,1)</f>
        <v>0.00664558666056486</v>
      </c>
      <c r="J41" s="9" t="str">
        <f>_xlfn.XLOOKUP($E41,'Raw Data'!$E:$E,'Raw Data'!J:J,"ERROR",0,1)</f>
        <v>Yes</v>
      </c>
      <c r="K41" s="14" t="str">
        <f t="array" ref="K41">_xlfn.IFS(AND(L41&gt;0,L41&lt;=5),"0 to 5",AND(L41&gt;5,L41&lt;=10),"5 to 10",AND(L41&gt;10,L41&lt;=15),"10 to 15",AND(L41&gt;15,L41&lt;=20),"15 to 20",AND(L41&gt;20,L41&lt;=30),"20 to 30",AND(L41&gt;30,L41&lt;=40),"30 to 40",AND(L41&gt;40,L41&lt;=50),"40 to 50",AND(L41&gt;50,L41&lt;=75),"50 to 75",AND(L41&gt;75,L41&lt;=100),"75 to 100",AND(L41&gt;100,L41&lt;=150),"100 to 150",AND(L41&gt;150,L41&lt;=200),"150 to 200",AND(L41&gt;200,L41&lt;=250),"200 to 250",AND(L41&gt;250,L41&lt;=300),"250 to 300",AND(L41&gt;300,L41&lt;=400),"300 to 400",AND(L41&gt;400,L41&lt;=500),"400 to 500",L41&gt;500,"500+")</f>
        <v>200 to 250</v>
      </c>
      <c r="L41" s="9">
        <f>_xlfn.XLOOKUP($E41,'Raw Data'!$E:$E,'Raw Data'!L:L,"ERROR",0,1)</f>
        <v>206.26</v>
      </c>
      <c r="M41" s="14" t="str">
        <f t="array" ref="M41">_xlfn.IFS(AND(N41&gt;0,N41&lt;=5),"0 to 5",AND(N41&gt;5,N41&lt;=10),"5 to 10",AND(N41&gt;10,N41&lt;=15),"10 to 15",AND(N41&gt;15,N41&lt;=20),"15 to 20",AND(N41&gt;20,N41&lt;=30),"20 to 30",AND(N41&gt;30,N41&lt;=40),"30 to 40",AND(N41&gt;40,N41&lt;=50),"40 to 50",AND(N41&gt;50,N41&lt;=75),"50 to 75",AND(N41&gt;75,N41&lt;=100),"75 to 100",AND(N41&gt;100,N41&lt;=150),"100 to 150",AND(N41&gt;150,N41&lt;=200),"150 to 200",AND(N41&gt;200,N41&lt;=250),"200 to 250",AND(N41&gt;250,N41&lt;=300),"250 to 300",AND(N41&gt;300,N41&lt;=400),"300 to 400",AND(N41&gt;400,N41&lt;=500),"400 to 500",N41&gt;500,"500+")</f>
        <v>200 to 250</v>
      </c>
      <c r="N41" s="9">
        <f>_xlfn.XLOOKUP($E41,'Raw Data'!$E:$E,'Raw Data'!N:N,"ERROR",0,1)</f>
        <v>209.7</v>
      </c>
      <c r="O41" s="14" t="str">
        <f t="array" ref="O41">_xlfn.IFS(P41=0,"No Discount",AND(P41&gt;0,P41&lt;=0.02),"0% to 2%",AND(P41&gt;0.02,P41&lt;=0.04),"2% to 4%",AND(P41&gt;0.04,P41&lt;=0.06),"4% to 6%",AND(P41&gt;0.06,P41&lt;=0.08),"6% to 8%",AND(P41&gt;0.08,P41&lt;=0.1),"8% to 10%",AND(P41&gt;0.1,P41&lt;=0.15),"10% to 15%",AND(P41&gt;0.15,P41&lt;=0.2),"15% to 20%",AND(P41&gt;0.2,P41&lt;=0.25),"20% to 25%",AND(P41&gt;0.25,P41&lt;=0.3),"25% to 30%",AND(P41&gt;0.3,P41&lt;=0.4),"30% to 40%",AND(P41&gt;0.4,P41&lt;=0.5),"40% to 50%",AND(P41&gt;0.5,P41&lt;=0.75),"50% to 75%",AND(P41&gt;0.75,P41&lt;=1),"75% to 100%")</f>
        <v>0% to 2%</v>
      </c>
      <c r="P41" s="10">
        <f>_xlfn.XLOOKUP($E41,'Raw Data'!$E:$E,'Raw Data'!P:P,"ERROR",0,1)</f>
        <v>0.0164043872198379</v>
      </c>
      <c r="Q41" s="9">
        <f>_xlfn.XLOOKUP($E41,'Raw Data'!$E:$E,'Raw Data'!Q:Q,"ERROR",0,1)</f>
        <v>5.8</v>
      </c>
      <c r="R41" s="9" t="str">
        <f>_xlfn.XLOOKUP($E41,'Raw Data'!$E:$E,'Raw Data'!R:R,"ERROR",0,1)</f>
        <v>oz</v>
      </c>
      <c r="S41" s="5" t="str">
        <f t="array" ref="S41">_xlfn.IFS(AND(T41&gt;0,T41&lt;=0.05),"0 to 0.05",AND(T41&gt;0.05,T41&lt;=0.1),"0.05 to 0.1",AND(T41&gt;0.1,T41&lt;=0.2),"0.1 to 0.2",AND(T41&gt;0.2,T41&lt;=0.3),"0.2 to 0.3",AND(T41&gt;0.3,T41&lt;=0.4),"0.3 to 0.4",AND(T41&gt;0.4,T41&lt;=0.5),"0.4 to 0.5",AND(T41&gt;0.5,T41&lt;=0.75),"0.5 to 0.75",AND(T41&gt;0.75,T41&lt;=1),"0.75 to 1",AND(T41&gt;1,T41&lt;=2),"1 to 2",AND(T41&gt;2,T41&lt;=3),"2 to 3",AND(T41&gt;3,T41&lt;=4),"3 to 4",AND(T41&gt;4,T41&lt;=5),"4 to 5",AND(T41&gt;5,T41&lt;=10),"5 to 10",T41&gt;10,"10+")</f>
        <v>1 to 2</v>
      </c>
      <c r="T41" s="10">
        <f t="shared" si="0"/>
        <v>1.20264014086971</v>
      </c>
      <c r="U41" s="15" t="str">
        <f t="array" ref="U41">_xlfn.IFS(AND(V41&gt;0,V41&lt;=0.05),"0 to 0.05",AND(V41&gt;0.05,V41&lt;=0.1),"0.05 to 0.1",AND(V41&gt;0.1,V41&lt;=0.2),"0.1 to 0.2",AND(V41&gt;0.2,V41&lt;=0.3),"0.2 to 0.3",AND(V41&gt;0.3,V41&lt;=0.4),"0.3 to 0.4",AND(V41&gt;0.4,V41&lt;=0.5),"0.4 to 0.5",AND(V41&gt;0.5,V41&lt;=0.75),"0.5 to 0.75",AND(V41&gt;0.75,V41&lt;=1),"0.75 to 1",AND(V41&gt;1,V41&lt;=2),"1 to 2",AND(V41&gt;2,V41&lt;=3),"2 to 3",AND(V41&gt;3,V41&lt;=4),"3 to 4",AND(V41&gt;4,V41&lt;=5),"4 to 5",AND(V41&gt;5,V41&lt;=10),"5 to 10",V41&gt;10,"10+")</f>
        <v>0.3 to 0.4</v>
      </c>
      <c r="V41" s="10">
        <f t="shared" si="1"/>
        <v>0.330128392009609</v>
      </c>
      <c r="W41" s="15" t="str">
        <f t="array" ref="W41">_xlfn.IFS(AND(X41&gt;0,X41&lt;=0.05),"0 to 0.05",AND(X41&gt;0.05,X41&lt;=0.1),"0.05 to 0.1",AND(X41&gt;0.1,X41&lt;=0.2),"0.1 to 0.2",AND(X41&gt;0.2,X41&lt;=0.3),"0.2 to 0.3",AND(X41&gt;0.3,X41&lt;=0.4),"0.3 to 0.4",AND(X41&gt;0.4,X41&lt;=0.5),"0.4 to 0.5",AND(X41&gt;0.5,X41&lt;=0.75),"0.5 to 0.75",AND(X41&gt;0.75,X41&lt;=1),"0.75 to 1",AND(X41&gt;1,X41&lt;=2),"1 to 2",AND(X41&gt;2,X41&lt;=3),"2 to 3",AND(X41&gt;3,X41&lt;=4),"3 to 4",AND(X41&gt;4,X41&lt;=5),"4 to 5",AND(X41&gt;5,X41&lt;=10),"5 to 10",X41&gt;10,"10+")</f>
        <v>0.3 to 0.4</v>
      </c>
      <c r="X41" s="16">
        <f t="shared" si="2"/>
        <v>0.324712838034821</v>
      </c>
      <c r="Y41" s="5" t="str">
        <f t="array" ref="Y41">_xlfn.IFS(AND(Z41&gt;0,Z41&lt;=1),"0 to 1",AND(Z41&gt;1,Z41&lt;=2),"1 to 2",AND(Z41&gt;2,Z41&lt;=4),"2 to 4",AND(Z41&gt;4,Z41&lt;=6),"4 to 6",AND(Z41&gt;6,Z41&lt;=8),"6 to 8",AND(Z41&gt;8,Z41&lt;=10),"8 to 10",AND(Z41&gt;10,Z41&lt;=15),"10 to 15",AND(Z41&gt;15,Z41&lt;=20),"15 to 20",AND(Z41&gt;20,Z41&lt;=25),"20 to 25",AND(Z41&gt;25,Z41&lt;=30),"25 to 30",AND(Z41&gt;30,Z41&lt;=40),"30 to 40",AND(Z41&gt;40,Z41&lt;=50),"40 to 50",Z41&gt;50,"50+")</f>
        <v>4 to 6</v>
      </c>
      <c r="Z41" s="9">
        <f t="array" ref="Z41">_xlfn.IFS(AA41="oz",_xlfn.IFS(R41="oz",Q41,R41="fl oz",Q41*1.04,R41="ml",Q41*0.0338),AA41="fl oz",_xlfn.IFS(R41="oz",Q41/1.04,R41="fl oz",Q41,R41="ml",Q41*0.0338/1.04),AA41="ml",_xlfn.IFS(R41="oz",Q41/0.0338,R41="fl oz",Q41*1.04/0.0338,R41="ml",Q41))</f>
        <v>5.8</v>
      </c>
      <c r="AA41" s="9" t="str">
        <f>_xlfn.XLOOKUP($E41,'Raw Data'!$E:$E,'Raw Data'!AA:AA,"ERROR",0,1)</f>
        <v>oz</v>
      </c>
      <c r="AB41" s="9" t="s">
        <v>65</v>
      </c>
      <c r="AC41" s="9" t="s">
        <v>61</v>
      </c>
      <c r="AD41" s="5" t="s">
        <v>33</v>
      </c>
      <c r="AE41" s="5">
        <f>VLOOKUP($E41,'Benefits Revenue'!$E$4:$BE$74,AE$1,FALSE)</f>
        <v>0</v>
      </c>
      <c r="AF41" s="5">
        <f>VLOOKUP($E41,'Benefits Revenue'!$E$4:$BE$74,AF$1,FALSE)</f>
        <v>0</v>
      </c>
      <c r="AG41" s="5">
        <f>VLOOKUP($E41,'Benefits Revenue'!$E$4:$BE$74,AG$1,FALSE)</f>
        <v>0</v>
      </c>
      <c r="AH41" s="5">
        <f>VLOOKUP($E41,'Benefits Revenue'!$E$4:$BE$74,AH$1,FALSE)</f>
        <v>4963.76</v>
      </c>
      <c r="AI41" s="5">
        <f>VLOOKUP($E41,'Benefits Revenue'!$E$4:$BE$74,AI$1,FALSE)</f>
        <v>0</v>
      </c>
      <c r="AJ41" s="5">
        <f>VLOOKUP($E41,'Benefits Revenue'!$E$4:$BE$74,AJ$1,FALSE)</f>
        <v>0</v>
      </c>
      <c r="AK41" s="5">
        <f>VLOOKUP($E41,'Benefits Revenue'!$E$4:$BE$74,AK$1,FALSE)</f>
        <v>0</v>
      </c>
      <c r="AL41" s="5">
        <f>VLOOKUP($E41,'Benefits Revenue'!$E$4:$BE$74,AL$1,FALSE)</f>
        <v>0</v>
      </c>
      <c r="AM41" s="5">
        <f>VLOOKUP($E41,'Benefits Revenue'!$E$4:$BE$74,AM$1,FALSE)</f>
        <v>0</v>
      </c>
      <c r="AN41" s="5" t="s">
        <v>43</v>
      </c>
      <c r="AO41" s="5">
        <f>VLOOKUP($E41,'Claims Revenue'!$E$4:$BD$74,AO$1,FALSE)</f>
        <v>0</v>
      </c>
      <c r="AP41" s="5">
        <f>VLOOKUP($E41,'Claims Revenue'!$E$4:$BD$74,AP$1,FALSE)</f>
        <v>0</v>
      </c>
      <c r="AQ41" s="5">
        <f>VLOOKUP($E41,'Claims Revenue'!$E$4:$BD$74,AQ$1,FALSE)</f>
        <v>0</v>
      </c>
      <c r="AR41" s="5">
        <f>VLOOKUP($E41,'Claims Revenue'!$E$4:$BD$74,AR$1,FALSE)</f>
        <v>4963.76</v>
      </c>
      <c r="AS41" s="5">
        <f>VLOOKUP($E41,'Claims Revenue'!$E$4:$BD$74,AS$1,FALSE)</f>
        <v>0</v>
      </c>
      <c r="AT41" s="5">
        <f>VLOOKUP($E41,'Claims Revenue'!$E$4:$BD$74,AT$1,FALSE)</f>
        <v>0</v>
      </c>
      <c r="AU41" s="5">
        <f>VLOOKUP($E41,'Claims Revenue'!$E$4:$BD$74,AU$1,FALSE)</f>
        <v>0</v>
      </c>
      <c r="AV41" s="5">
        <f>VLOOKUP($E41,'Claims Revenue'!$E$4:$BD$74,AV$1,FALSE)</f>
        <v>0</v>
      </c>
      <c r="AW41" s="5">
        <f>VLOOKUP($E41,'Claims Revenue'!$E$4:$BD$74,AW$1,FALSE)</f>
        <v>0</v>
      </c>
      <c r="AX41" s="5" t="s">
        <v>187</v>
      </c>
      <c r="AY41" s="5">
        <f>VLOOKUP($E41,'Ingredients Revenue'!$E$4:$BY$74,AY$1,FALSE)</f>
        <v>4963.76</v>
      </c>
      <c r="AZ41" s="5">
        <f>VLOOKUP($E41,'Ingredients Revenue'!$E$4:$BY$74,AZ$1,FALSE)</f>
        <v>4963.76</v>
      </c>
      <c r="BA41" s="5">
        <f>VLOOKUP($E41,'Ingredients Revenue'!$E$4:$BY$74,BA$1,FALSE)</f>
        <v>0</v>
      </c>
      <c r="BB41" s="5">
        <f>VLOOKUP($E41,'Ingredients Revenue'!$E$4:$BY$74,BB$1,FALSE)</f>
        <v>4963.76</v>
      </c>
      <c r="BC41" s="5">
        <f>VLOOKUP($E41,'Ingredients Revenue'!$E$4:$BY$74,BC$1,FALSE)</f>
        <v>0</v>
      </c>
      <c r="BD41" s="5">
        <f>VLOOKUP($E41,'Ingredients Revenue'!$E$4:$BY$74,BD$1,FALSE)</f>
        <v>0</v>
      </c>
      <c r="BE41" s="5">
        <f>VLOOKUP($E41,'Ingredients Revenue'!$E$4:$BY$74,BE$1,FALSE)</f>
        <v>0</v>
      </c>
      <c r="BF41" s="5">
        <f>VLOOKUP($E41,'Ingredients Revenue'!$E$4:$BY$74,BF$1,FALSE)</f>
        <v>0</v>
      </c>
      <c r="BG41" s="5">
        <f>VLOOKUP($E41,'Ingredients Revenue'!$E$4:$BY$74,BG$1,FALSE)</f>
        <v>0</v>
      </c>
    </row>
    <row r="42" spans="1:59">
      <c r="A42" s="5" t="str">
        <f>_xlfn.XLOOKUP($E42,'Raw Data'!$E:$E,'Raw Data'!A:A,"ERROR",0,1)</f>
        <v>AE</v>
      </c>
      <c r="B42" s="5" t="str">
        <f>_xlfn.XLOOKUP($E42,'Raw Data'!$E:$E,'Raw Data'!B:B,"ERROR",0,1)</f>
        <v>Hair Mousses</v>
      </c>
      <c r="C42" s="5" t="str">
        <f>_xlfn.XLOOKUP($E42,'Raw Data'!$E:$E,'Raw Data'!C:C,"ERROR",0,1)</f>
        <v>ogx</v>
      </c>
      <c r="D42" s="5" t="str">
        <f>_xlfn.XLOOKUP($E42,'Raw Data'!$E:$E,'Raw Data'!D:D,"ERROR",0,1)</f>
        <v>www.amazon.ae/dp/B00LAXO5VG</v>
      </c>
      <c r="E42" s="5" t="s">
        <v>188</v>
      </c>
      <c r="F42" s="9" t="str">
        <f>_xlfn.XLOOKUP($E42,'Raw Data'!$E:$E,'Raw Data'!F:F,"ERROR",0,1)</f>
        <v>OGX Renewing + Argan Oil of Morocco Voluminous Mousse, 8 Ounce</v>
      </c>
      <c r="G42" s="10">
        <f>_xlfn.XLOOKUP($E42,'Raw Data'!$E:$E,'Raw Data'!G:G,"ERROR",0,1)</f>
        <v>28</v>
      </c>
      <c r="H42" s="9">
        <f>_xlfn.XLOOKUP($E42,'Raw Data'!$E:$E,'Raw Data'!H:H,"ERROR",0,1)</f>
        <v>4757.5</v>
      </c>
      <c r="I42" s="9">
        <f>_xlfn.XLOOKUP($E42,'Raw Data'!$E:$E,'Raw Data'!I:I,"ERROR",0,1)</f>
        <v>0.00636944141893188</v>
      </c>
      <c r="J42" s="9" t="str">
        <f>_xlfn.XLOOKUP($E42,'Raw Data'!$E:$E,'Raw Data'!J:J,"ERROR",0,1)</f>
        <v>Yes</v>
      </c>
      <c r="K42" s="14" t="str">
        <f t="array" ref="K42">_xlfn.IFS(AND(L42&gt;0,L42&lt;=5),"0 to 5",AND(L42&gt;5,L42&lt;=10),"5 to 10",AND(L42&gt;10,L42&lt;=15),"10 to 15",AND(L42&gt;15,L42&lt;=20),"15 to 20",AND(L42&gt;20,L42&lt;=30),"20 to 30",AND(L42&gt;30,L42&lt;=40),"30 to 40",AND(L42&gt;40,L42&lt;=50),"40 to 50",AND(L42&gt;50,L42&lt;=75),"50 to 75",AND(L42&gt;75,L42&lt;=100),"75 to 100",AND(L42&gt;100,L42&lt;=150),"100 to 150",AND(L42&gt;150,L42&lt;=200),"150 to 200",AND(L42&gt;200,L42&lt;=250),"200 to 250",AND(L42&gt;250,L42&lt;=300),"250 to 300",AND(L42&gt;300,L42&lt;=400),"300 to 400",AND(L42&gt;400,L42&lt;=500),"400 to 500",L42&gt;500,"500+")</f>
        <v>200 to 250</v>
      </c>
      <c r="L42" s="9">
        <f>_xlfn.XLOOKUP($E42,'Raw Data'!$E:$E,'Raw Data'!L:L,"ERROR",0,1)</f>
        <v>203.02</v>
      </c>
      <c r="M42" s="14" t="str">
        <f t="array" ref="M42">_xlfn.IFS(AND(N42&gt;0,N42&lt;=5),"0 to 5",AND(N42&gt;5,N42&lt;=10),"5 to 10",AND(N42&gt;10,N42&lt;=15),"10 to 15",AND(N42&gt;15,N42&lt;=20),"15 to 20",AND(N42&gt;20,N42&lt;=30),"20 to 30",AND(N42&gt;30,N42&lt;=40),"30 to 40",AND(N42&gt;40,N42&lt;=50),"40 to 50",AND(N42&gt;50,N42&lt;=75),"50 to 75",AND(N42&gt;75,N42&lt;=100),"75 to 100",AND(N42&gt;100,N42&lt;=150),"100 to 150",AND(N42&gt;150,N42&lt;=200),"150 to 200",AND(N42&gt;200,N42&lt;=250),"200 to 250",AND(N42&gt;250,N42&lt;=300),"250 to 300",AND(N42&gt;300,N42&lt;=400),"300 to 400",AND(N42&gt;400,N42&lt;=500),"400 to 500",N42&gt;500,"500+")</f>
        <v>200 to 250</v>
      </c>
      <c r="N42" s="9">
        <f>_xlfn.XLOOKUP($E42,'Raw Data'!$E:$E,'Raw Data'!N:N,"ERROR",0,1)</f>
        <v>236.57</v>
      </c>
      <c r="O42" s="14" t="str">
        <f t="array" ref="O42">_xlfn.IFS(P42=0,"No Discount",AND(P42&gt;0,P42&lt;=0.02),"0% to 2%",AND(P42&gt;0.02,P42&lt;=0.04),"2% to 4%",AND(P42&gt;0.04,P42&lt;=0.06),"4% to 6%",AND(P42&gt;0.06,P42&lt;=0.08),"6% to 8%",AND(P42&gt;0.08,P42&lt;=0.1),"8% to 10%",AND(P42&gt;0.1,P42&lt;=0.15),"10% to 15%",AND(P42&gt;0.15,P42&lt;=0.2),"15% to 20%",AND(P42&gt;0.2,P42&lt;=0.25),"20% to 25%",AND(P42&gt;0.25,P42&lt;=0.3),"25% to 30%",AND(P42&gt;0.3,P42&lt;=0.4),"30% to 40%",AND(P42&gt;0.4,P42&lt;=0.5),"40% to 50%",AND(P42&gt;0.5,P42&lt;=0.75),"50% to 75%",AND(P42&gt;0.75,P42&lt;=1),"75% to 100%")</f>
        <v>10% to 15%</v>
      </c>
      <c r="P42" s="10">
        <f>_xlfn.XLOOKUP($E42,'Raw Data'!$E:$E,'Raw Data'!P:P,"ERROR",0,1)</f>
        <v>0.141818489242085</v>
      </c>
      <c r="Q42" s="9">
        <f>_xlfn.XLOOKUP($E42,'Raw Data'!$E:$E,'Raw Data'!Q:Q,"ERROR",0,1)</f>
        <v>8</v>
      </c>
      <c r="R42" s="9" t="str">
        <f>_xlfn.XLOOKUP($E42,'Raw Data'!$E:$E,'Raw Data'!R:R,"ERROR",0,1)</f>
        <v>oz</v>
      </c>
      <c r="S42" s="5" t="str">
        <f t="array" ref="S42">_xlfn.IFS(AND(T42&gt;0,T42&lt;=0.05),"0 to 0.05",AND(T42&gt;0.05,T42&lt;=0.1),"0.05 to 0.1",AND(T42&gt;0.1,T42&lt;=0.2),"0.1 to 0.2",AND(T42&gt;0.2,T42&lt;=0.3),"0.2 to 0.3",AND(T42&gt;0.3,T42&lt;=0.4),"0.3 to 0.4",AND(T42&gt;0.4,T42&lt;=0.5),"0.4 to 0.5",AND(T42&gt;0.5,T42&lt;=0.75),"0.5 to 0.75",AND(T42&gt;0.75,T42&lt;=1),"0.75 to 1",AND(T42&gt;1,T42&lt;=2),"1 to 2",AND(T42&gt;2,T42&lt;=3),"2 to 3",AND(T42&gt;3,T42&lt;=4),"3 to 4",AND(T42&gt;4,T42&lt;=5),"4 to 5",AND(T42&gt;5,T42&lt;=10),"5 to 10",T42&gt;10,"10+")</f>
        <v>0.75 to 1</v>
      </c>
      <c r="T42" s="10">
        <f t="shared" si="0"/>
        <v>0.858217788298952</v>
      </c>
      <c r="U42" s="15" t="str">
        <f t="array" ref="U42">_xlfn.IFS(AND(V42&gt;0,V42&lt;=0.05),"0 to 0.05",AND(V42&gt;0.05,V42&lt;=0.1),"0.05 to 0.1",AND(V42&gt;0.1,V42&lt;=0.2),"0.1 to 0.2",AND(V42&gt;0.2,V42&lt;=0.3),"0.2 to 0.3",AND(V42&gt;0.3,V42&lt;=0.4),"0.3 to 0.4",AND(V42&gt;0.4,V42&lt;=0.5),"0.4 to 0.5",AND(V42&gt;0.5,V42&lt;=0.75),"0.5 to 0.75",AND(V42&gt;0.75,V42&lt;=1),"0.75 to 1",AND(V42&gt;1,V42&lt;=2),"1 to 2",AND(V42&gt;2,V42&lt;=3),"2 to 3",AND(V42&gt;3,V42&lt;=4),"3 to 4",AND(V42&gt;4,V42&lt;=5),"4 to 5",AND(V42&gt;5,V42&lt;=10),"5 to 10",V42&gt;10,"10+")</f>
        <v>0.2 to 0.3</v>
      </c>
      <c r="V42" s="10">
        <f t="shared" si="1"/>
        <v>0.27001141359486</v>
      </c>
      <c r="W42" s="15" t="str">
        <f t="array" ref="W42">_xlfn.IFS(AND(X42&gt;0,X42&lt;=0.05),"0 to 0.05",AND(X42&gt;0.05,X42&lt;=0.1),"0.05 to 0.1",AND(X42&gt;0.1,X42&lt;=0.2),"0.1 to 0.2",AND(X42&gt;0.2,X42&lt;=0.3),"0.2 to 0.3",AND(X42&gt;0.3,X42&lt;=0.4),"0.3 to 0.4",AND(X42&gt;0.4,X42&lt;=0.5),"0.4 to 0.5",AND(X42&gt;0.5,X42&lt;=0.75),"0.5 to 0.75",AND(X42&gt;0.75,X42&lt;=1),"0.75 to 1",AND(X42&gt;1,X42&lt;=2),"1 to 2",AND(X42&gt;2,X42&lt;=3),"2 to 3",AND(X42&gt;3,X42&lt;=4),"3 to 4",AND(X42&gt;4,X42&lt;=5),"4 to 5",AND(X42&gt;5,X42&lt;=10),"5 to 10",X42&gt;10,"10+")</f>
        <v>0.2 to 0.3</v>
      </c>
      <c r="X42" s="16">
        <f t="shared" si="2"/>
        <v>0.231718802840717</v>
      </c>
      <c r="Y42" s="5" t="str">
        <f t="array" ref="Y42">_xlfn.IFS(AND(Z42&gt;0,Z42&lt;=1),"0 to 1",AND(Z42&gt;1,Z42&lt;=2),"1 to 2",AND(Z42&gt;2,Z42&lt;=4),"2 to 4",AND(Z42&gt;4,Z42&lt;=6),"4 to 6",AND(Z42&gt;6,Z42&lt;=8),"6 to 8",AND(Z42&gt;8,Z42&lt;=10),"8 to 10",AND(Z42&gt;10,Z42&lt;=15),"10 to 15",AND(Z42&gt;15,Z42&lt;=20),"15 to 20",AND(Z42&gt;20,Z42&lt;=25),"20 to 25",AND(Z42&gt;25,Z42&lt;=30),"25 to 30",AND(Z42&gt;30,Z42&lt;=40),"30 to 40",AND(Z42&gt;40,Z42&lt;=50),"40 to 50",Z42&gt;50,"50+")</f>
        <v>6 to 8</v>
      </c>
      <c r="Z42" s="9">
        <f t="array" ref="Z42">_xlfn.IFS(AA42="oz",_xlfn.IFS(R42="oz",Q42,R42="fl oz",Q42*1.04,R42="ml",Q42*0.0338),AA42="fl oz",_xlfn.IFS(R42="oz",Q42/1.04,R42="fl oz",Q42,R42="ml",Q42*0.0338/1.04),AA42="ml",_xlfn.IFS(R42="oz",Q42/0.0338,R42="fl oz",Q42*1.04/0.0338,R42="ml",Q42))</f>
        <v>8</v>
      </c>
      <c r="AA42" s="9" t="str">
        <f>_xlfn.XLOOKUP($E42,'Raw Data'!$E:$E,'Raw Data'!AA:AA,"ERROR",0,1)</f>
        <v>oz</v>
      </c>
      <c r="AB42" s="9" t="s">
        <v>60</v>
      </c>
      <c r="AC42" s="9" t="s">
        <v>61</v>
      </c>
      <c r="AD42" s="5" t="s">
        <v>189</v>
      </c>
      <c r="AE42" s="5">
        <f>VLOOKUP($E42,'Benefits Revenue'!$E$4:$BE$74,AE$1,FALSE)</f>
        <v>4757.5</v>
      </c>
      <c r="AF42" s="5">
        <f>VLOOKUP($E42,'Benefits Revenue'!$E$4:$BE$74,AF$1,FALSE)</f>
        <v>0</v>
      </c>
      <c r="AG42" s="5">
        <f>VLOOKUP($E42,'Benefits Revenue'!$E$4:$BE$74,AG$1,FALSE)</f>
        <v>4757.5</v>
      </c>
      <c r="AH42" s="5">
        <f>VLOOKUP($E42,'Benefits Revenue'!$E$4:$BE$74,AH$1,FALSE)</f>
        <v>0</v>
      </c>
      <c r="AI42" s="5">
        <f>VLOOKUP($E42,'Benefits Revenue'!$E$4:$BE$74,AI$1,FALSE)</f>
        <v>0</v>
      </c>
      <c r="AJ42" s="5">
        <f>VLOOKUP($E42,'Benefits Revenue'!$E$4:$BE$74,AJ$1,FALSE)</f>
        <v>0</v>
      </c>
      <c r="AK42" s="5">
        <f>VLOOKUP($E42,'Benefits Revenue'!$E$4:$BE$74,AK$1,FALSE)</f>
        <v>4757.5</v>
      </c>
      <c r="AL42" s="5">
        <f>VLOOKUP($E42,'Benefits Revenue'!$E$4:$BE$74,AL$1,FALSE)</f>
        <v>0</v>
      </c>
      <c r="AM42" s="5">
        <f>VLOOKUP($E42,'Benefits Revenue'!$E$4:$BE$74,AM$1,FALSE)</f>
        <v>0</v>
      </c>
      <c r="AN42" s="5" t="s">
        <v>104</v>
      </c>
      <c r="AO42" s="5">
        <f>VLOOKUP($E42,'Claims Revenue'!$E$4:$BD$74,AO$1,FALSE)</f>
        <v>0</v>
      </c>
      <c r="AP42" s="5">
        <f>VLOOKUP($E42,'Claims Revenue'!$E$4:$BD$74,AP$1,FALSE)</f>
        <v>0</v>
      </c>
      <c r="AQ42" s="5">
        <f>VLOOKUP($E42,'Claims Revenue'!$E$4:$BD$74,AQ$1,FALSE)</f>
        <v>0</v>
      </c>
      <c r="AR42" s="5">
        <f>VLOOKUP($E42,'Claims Revenue'!$E$4:$BD$74,AR$1,FALSE)</f>
        <v>0</v>
      </c>
      <c r="AS42" s="5">
        <f>VLOOKUP($E42,'Claims Revenue'!$E$4:$BD$74,AS$1,FALSE)</f>
        <v>0</v>
      </c>
      <c r="AT42" s="5">
        <f>VLOOKUP($E42,'Claims Revenue'!$E$4:$BD$74,AT$1,FALSE)</f>
        <v>0</v>
      </c>
      <c r="AU42" s="5">
        <f>VLOOKUP($E42,'Claims Revenue'!$E$4:$BD$74,AU$1,FALSE)</f>
        <v>0</v>
      </c>
      <c r="AV42" s="5">
        <f>VLOOKUP($E42,'Claims Revenue'!$E$4:$BD$74,AV$1,FALSE)</f>
        <v>0</v>
      </c>
      <c r="AW42" s="5">
        <f>VLOOKUP($E42,'Claims Revenue'!$E$4:$BD$74,AW$1,FALSE)</f>
        <v>0</v>
      </c>
      <c r="AX42" s="5" t="s">
        <v>190</v>
      </c>
      <c r="AY42" s="5">
        <f>VLOOKUP($E42,'Ingredients Revenue'!$E$4:$BY$74,AY$1,FALSE)</f>
        <v>0</v>
      </c>
      <c r="AZ42" s="5">
        <f>VLOOKUP($E42,'Ingredients Revenue'!$E$4:$BY$74,AZ$1,FALSE)</f>
        <v>0</v>
      </c>
      <c r="BA42" s="5">
        <f>VLOOKUP($E42,'Ingredients Revenue'!$E$4:$BY$74,BA$1,FALSE)</f>
        <v>0</v>
      </c>
      <c r="BB42" s="5">
        <f>VLOOKUP($E42,'Ingredients Revenue'!$E$4:$BY$74,BB$1,FALSE)</f>
        <v>0</v>
      </c>
      <c r="BC42" s="5">
        <f>VLOOKUP($E42,'Ingredients Revenue'!$E$4:$BY$74,BC$1,FALSE)</f>
        <v>0</v>
      </c>
      <c r="BD42" s="5">
        <f>VLOOKUP($E42,'Ingredients Revenue'!$E$4:$BY$74,BD$1,FALSE)</f>
        <v>0</v>
      </c>
      <c r="BE42" s="5">
        <f>VLOOKUP($E42,'Ingredients Revenue'!$E$4:$BY$74,BE$1,FALSE)</f>
        <v>0</v>
      </c>
      <c r="BF42" s="5">
        <f>VLOOKUP($E42,'Ingredients Revenue'!$E$4:$BY$74,BF$1,FALSE)</f>
        <v>0</v>
      </c>
      <c r="BG42" s="5">
        <f>VLOOKUP($E42,'Ingredients Revenue'!$E$4:$BY$74,BG$1,FALSE)</f>
        <v>0</v>
      </c>
    </row>
    <row r="43" spans="1:59">
      <c r="A43" s="5" t="str">
        <f>_xlfn.XLOOKUP($E43,'Raw Data'!$E:$E,'Raw Data'!A:A,"ERROR",0,1)</f>
        <v>AE</v>
      </c>
      <c r="B43" s="5" t="str">
        <f>_xlfn.XLOOKUP($E43,'Raw Data'!$E:$E,'Raw Data'!B:B,"ERROR",0,1)</f>
        <v>Hair Mousses</v>
      </c>
      <c r="C43" s="5" t="str">
        <f>_xlfn.XLOOKUP($E43,'Raw Data'!$E:$E,'Raw Data'!C:C,"ERROR",0,1)</f>
        <v>schwarzkopf</v>
      </c>
      <c r="D43" s="5" t="str">
        <f>_xlfn.XLOOKUP($E43,'Raw Data'!$E:$E,'Raw Data'!D:D,"ERROR",0,1)</f>
        <v>www.amazon.ae/dp/B01BYKU536</v>
      </c>
      <c r="E43" s="5" t="s">
        <v>191</v>
      </c>
      <c r="F43" s="9" t="str">
        <f>_xlfn.XLOOKUP($E43,'Raw Data'!$E:$E,'Raw Data'!F:F,"ERROR",0,1)</f>
        <v>Schwarzkopf Got2b Twisted Curling Mousse - 250ml Schwarzkopf Got2b Twisted Curling Mousse - 250ml</v>
      </c>
      <c r="G43" s="10">
        <f>_xlfn.XLOOKUP($E43,'Raw Data'!$E:$E,'Raw Data'!G:G,"ERROR",0,1)</f>
        <v>114</v>
      </c>
      <c r="H43" s="9">
        <f>_xlfn.XLOOKUP($E43,'Raw Data'!$E:$E,'Raw Data'!H:H,"ERROR",0,1)</f>
        <v>4709.64</v>
      </c>
      <c r="I43" s="9">
        <f>_xlfn.XLOOKUP($E43,'Raw Data'!$E:$E,'Raw Data'!I:I,"ERROR",0,1)</f>
        <v>0.00630536544072693</v>
      </c>
      <c r="J43" s="9" t="str">
        <f>_xlfn.XLOOKUP($E43,'Raw Data'!$E:$E,'Raw Data'!J:J,"ERROR",0,1)</f>
        <v>Yes</v>
      </c>
      <c r="K43" s="14" t="str">
        <f t="array" ref="K43">_xlfn.IFS(AND(L43&gt;0,L43&lt;=5),"0 to 5",AND(L43&gt;5,L43&lt;=10),"5 to 10",AND(L43&gt;10,L43&lt;=15),"10 to 15",AND(L43&gt;15,L43&lt;=20),"15 to 20",AND(L43&gt;20,L43&lt;=30),"20 to 30",AND(L43&gt;30,L43&lt;=40),"30 to 40",AND(L43&gt;40,L43&lt;=50),"40 to 50",AND(L43&gt;50,L43&lt;=75),"50 to 75",AND(L43&gt;75,L43&lt;=100),"75 to 100",AND(L43&gt;100,L43&lt;=150),"100 to 150",AND(L43&gt;150,L43&lt;=200),"150 to 200",AND(L43&gt;200,L43&lt;=250),"200 to 250",AND(L43&gt;250,L43&lt;=300),"250 to 300",AND(L43&gt;300,L43&lt;=400),"300 to 400",AND(L43&gt;400,L43&lt;=500),"400 to 500",L43&gt;500,"500+")</f>
        <v>40 to 50</v>
      </c>
      <c r="L43" s="9">
        <f>_xlfn.XLOOKUP($E43,'Raw Data'!$E:$E,'Raw Data'!L:L,"ERROR",0,1)</f>
        <v>44.73</v>
      </c>
      <c r="M43" s="14" t="str">
        <f t="array" ref="M43">_xlfn.IFS(AND(N43&gt;0,N43&lt;=5),"0 to 5",AND(N43&gt;5,N43&lt;=10),"5 to 10",AND(N43&gt;10,N43&lt;=15),"10 to 15",AND(N43&gt;15,N43&lt;=20),"15 to 20",AND(N43&gt;20,N43&lt;=30),"20 to 30",AND(N43&gt;30,N43&lt;=40),"30 to 40",AND(N43&gt;40,N43&lt;=50),"40 to 50",AND(N43&gt;50,N43&lt;=75),"50 to 75",AND(N43&gt;75,N43&lt;=100),"75 to 100",AND(N43&gt;100,N43&lt;=150),"100 to 150",AND(N43&gt;150,N43&lt;=200),"150 to 200",AND(N43&gt;200,N43&lt;=250),"200 to 250",AND(N43&gt;250,N43&lt;=300),"250 to 300",AND(N43&gt;300,N43&lt;=400),"300 to 400",AND(N43&gt;400,N43&lt;=500),"400 to 500",N43&gt;500,"500+")</f>
        <v>50 to 75</v>
      </c>
      <c r="N43" s="9">
        <f>_xlfn.XLOOKUP($E43,'Raw Data'!$E:$E,'Raw Data'!N:N,"ERROR",0,1)</f>
        <v>57.63</v>
      </c>
      <c r="O43" s="14" t="str">
        <f t="array" ref="O43">_xlfn.IFS(P43=0,"No Discount",AND(P43&gt;0,P43&lt;=0.02),"0% to 2%",AND(P43&gt;0.02,P43&lt;=0.04),"2% to 4%",AND(P43&gt;0.04,P43&lt;=0.06),"4% to 6%",AND(P43&gt;0.06,P43&lt;=0.08),"6% to 8%",AND(P43&gt;0.08,P43&lt;=0.1),"8% to 10%",AND(P43&gt;0.1,P43&lt;=0.15),"10% to 15%",AND(P43&gt;0.15,P43&lt;=0.2),"15% to 20%",AND(P43&gt;0.2,P43&lt;=0.25),"20% to 25%",AND(P43&gt;0.25,P43&lt;=0.3),"25% to 30%",AND(P43&gt;0.3,P43&lt;=0.4),"30% to 40%",AND(P43&gt;0.4,P43&lt;=0.5),"40% to 50%",AND(P43&gt;0.5,P43&lt;=0.75),"50% to 75%",AND(P43&gt;0.75,P43&lt;=1),"75% to 100%")</f>
        <v>20% to 25%</v>
      </c>
      <c r="P43" s="10">
        <f>_xlfn.XLOOKUP($E43,'Raw Data'!$E:$E,'Raw Data'!P:P,"ERROR",0,1)</f>
        <v>0.223841749089016</v>
      </c>
      <c r="Q43" s="9">
        <f>_xlfn.XLOOKUP($E43,'Raw Data'!$E:$E,'Raw Data'!Q:Q,"ERROR",0,1)</f>
        <v>250</v>
      </c>
      <c r="R43" s="9" t="str">
        <f>_xlfn.XLOOKUP($E43,'Raw Data'!$E:$E,'Raw Data'!R:R,"ERROR",0,1)</f>
        <v>ml</v>
      </c>
      <c r="S43" s="5" t="str">
        <f t="array" ref="S43">_xlfn.IFS(AND(T43&gt;0,T43&lt;=0.05),"0 to 0.05",AND(T43&gt;0.05,T43&lt;=0.1),"0.05 to 0.1",AND(T43&gt;0.1,T43&lt;=0.2),"0.1 to 0.2",AND(T43&gt;0.2,T43&lt;=0.3),"0.2 to 0.3",AND(T43&gt;0.3,T43&lt;=0.4),"0.3 to 0.4",AND(T43&gt;0.4,T43&lt;=0.5),"0.4 to 0.5",AND(T43&gt;0.5,T43&lt;=0.75),"0.5 to 0.75",AND(T43&gt;0.75,T43&lt;=1),"0.75 to 1",AND(T43&gt;1,T43&lt;=2),"1 to 2",AND(T43&gt;2,T43&lt;=3),"2 to 3",AND(T43&gt;3,T43&lt;=4),"3 to 4",AND(T43&gt;4,T43&lt;=5),"4 to 5",AND(T43&gt;5,T43&lt;=10),"5 to 10",T43&gt;10,"10+")</f>
        <v>0.1 to 0.2</v>
      </c>
      <c r="T43" s="10">
        <f t="shared" si="0"/>
        <v>0.179015594327371</v>
      </c>
      <c r="U43" s="15" t="str">
        <f t="array" ref="U43">_xlfn.IFS(AND(V43&gt;0,V43&lt;=0.05),"0 to 0.05",AND(V43&gt;0.05,V43&lt;=0.1),"0.05 to 0.1",AND(V43&gt;0.1,V43&lt;=0.2),"0.1 to 0.2",AND(V43&gt;0.2,V43&lt;=0.3),"0.2 to 0.3",AND(V43&gt;0.3,V43&lt;=0.4),"0.3 to 0.4",AND(V43&gt;0.4,V43&lt;=0.5),"0.4 to 0.5",AND(V43&gt;0.5,V43&lt;=0.75),"0.5 to 0.75",AND(V43&gt;0.75,V43&lt;=1),"0.75 to 1",AND(V43&gt;1,V43&lt;=2),"1 to 2",AND(V43&gt;2,V43&lt;=3),"2 to 3",AND(V43&gt;3,V43&lt;=4),"3 to 4",AND(V43&gt;4,V43&lt;=5),"4 to 5",AND(V43&gt;5,V43&lt;=10),"5 to 10",V43&gt;10,"10+")</f>
        <v>0.05 to 0.1</v>
      </c>
      <c r="V43" s="10">
        <f t="shared" si="1"/>
        <v>0.0622736541313061</v>
      </c>
      <c r="W43" s="15" t="str">
        <f t="array" ref="W43">_xlfn.IFS(AND(X43&gt;0,X43&lt;=0.05),"0 to 0.05",AND(X43&gt;0.05,X43&lt;=0.1),"0.05 to 0.1",AND(X43&gt;0.1,X43&lt;=0.2),"0.1 to 0.2",AND(X43&gt;0.2,X43&lt;=0.3),"0.2 to 0.3",AND(X43&gt;0.3,X43&lt;=0.4),"0.3 to 0.4",AND(X43&gt;0.4,X43&lt;=0.5),"0.4 to 0.5",AND(X43&gt;0.5,X43&lt;=0.75),"0.5 to 0.75",AND(X43&gt;0.75,X43&lt;=1),"0.75 to 1",AND(X43&gt;1,X43&lt;=2),"1 to 2",AND(X43&gt;2,X43&lt;=3),"2 to 3",AND(X43&gt;3,X43&lt;=4),"3 to 4",AND(X43&gt;4,X43&lt;=5),"4 to 5",AND(X43&gt;5,X43&lt;=10),"5 to 10",X43&gt;10,"10+")</f>
        <v>0 to 0.05</v>
      </c>
      <c r="X43" s="16">
        <f t="shared" si="2"/>
        <v>0.0483342104683901</v>
      </c>
      <c r="Y43" s="5" t="str">
        <f t="array" ref="Y43">_xlfn.IFS(AND(Z43&gt;0,Z43&lt;=1),"0 to 1",AND(Z43&gt;1,Z43&lt;=2),"1 to 2",AND(Z43&gt;2,Z43&lt;=4),"2 to 4",AND(Z43&gt;4,Z43&lt;=6),"4 to 6",AND(Z43&gt;6,Z43&lt;=8),"6 to 8",AND(Z43&gt;8,Z43&lt;=10),"8 to 10",AND(Z43&gt;10,Z43&lt;=15),"10 to 15",AND(Z43&gt;15,Z43&lt;=20),"15 to 20",AND(Z43&gt;20,Z43&lt;=25),"20 to 25",AND(Z43&gt;25,Z43&lt;=30),"25 to 30",AND(Z43&gt;30,Z43&lt;=40),"30 to 40",AND(Z43&gt;40,Z43&lt;=50),"40 to 50",Z43&gt;50,"50+")</f>
        <v>8 to 10</v>
      </c>
      <c r="Z43" s="9">
        <f t="array" ref="Z43">_xlfn.IFS(AA43="oz",_xlfn.IFS(R43="oz",Q43,R43="fl oz",Q43*1.04,R43="ml",Q43*0.0338),AA43="fl oz",_xlfn.IFS(R43="oz",Q43/1.04,R43="fl oz",Q43,R43="ml",Q43*0.0338/1.04),AA43="ml",_xlfn.IFS(R43="oz",Q43/0.0338,R43="fl oz",Q43*1.04/0.0338,R43="ml",Q43))</f>
        <v>8.45</v>
      </c>
      <c r="AA43" s="9" t="str">
        <f>_xlfn.XLOOKUP($E43,'Raw Data'!$E:$E,'Raw Data'!AA:AA,"ERROR",0,1)</f>
        <v>oz</v>
      </c>
      <c r="AB43" s="9" t="s">
        <v>60</v>
      </c>
      <c r="AC43" s="9" t="s">
        <v>61</v>
      </c>
      <c r="AD43" s="5" t="s">
        <v>192</v>
      </c>
      <c r="AE43" s="5">
        <f>VLOOKUP($E43,'Benefits Revenue'!$E$4:$BE$74,AE$1,FALSE)</f>
        <v>4709.64</v>
      </c>
      <c r="AF43" s="5">
        <f>VLOOKUP($E43,'Benefits Revenue'!$E$4:$BE$74,AF$1,FALSE)</f>
        <v>0</v>
      </c>
      <c r="AG43" s="5">
        <f>VLOOKUP($E43,'Benefits Revenue'!$E$4:$BE$74,AG$1,FALSE)</f>
        <v>0</v>
      </c>
      <c r="AH43" s="5">
        <f>VLOOKUP($E43,'Benefits Revenue'!$E$4:$BE$74,AH$1,FALSE)</f>
        <v>0</v>
      </c>
      <c r="AI43" s="5">
        <f>VLOOKUP($E43,'Benefits Revenue'!$E$4:$BE$74,AI$1,FALSE)</f>
        <v>0</v>
      </c>
      <c r="AJ43" s="5">
        <f>VLOOKUP($E43,'Benefits Revenue'!$E$4:$BE$74,AJ$1,FALSE)</f>
        <v>4709.64</v>
      </c>
      <c r="AK43" s="5">
        <f>VLOOKUP($E43,'Benefits Revenue'!$E$4:$BE$74,AK$1,FALSE)</f>
        <v>0</v>
      </c>
      <c r="AL43" s="5">
        <f>VLOOKUP($E43,'Benefits Revenue'!$E$4:$BE$74,AL$1,FALSE)</f>
        <v>0</v>
      </c>
      <c r="AM43" s="5">
        <f>VLOOKUP($E43,'Benefits Revenue'!$E$4:$BE$74,AM$1,FALSE)</f>
        <v>0</v>
      </c>
      <c r="AN43" s="5" t="s">
        <v>193</v>
      </c>
      <c r="AO43" s="5">
        <f>VLOOKUP($E43,'Claims Revenue'!$E$4:$BD$74,AO$1,FALSE)</f>
        <v>4709.64</v>
      </c>
      <c r="AP43" s="5">
        <f>VLOOKUP($E43,'Claims Revenue'!$E$4:$BD$74,AP$1,FALSE)</f>
        <v>4709.64</v>
      </c>
      <c r="AQ43" s="5">
        <f>VLOOKUP($E43,'Claims Revenue'!$E$4:$BD$74,AQ$1,FALSE)</f>
        <v>0</v>
      </c>
      <c r="AR43" s="5">
        <f>VLOOKUP($E43,'Claims Revenue'!$E$4:$BD$74,AR$1,FALSE)</f>
        <v>0</v>
      </c>
      <c r="AS43" s="5">
        <f>VLOOKUP($E43,'Claims Revenue'!$E$4:$BD$74,AS$1,FALSE)</f>
        <v>4709.64</v>
      </c>
      <c r="AT43" s="5">
        <f>VLOOKUP($E43,'Claims Revenue'!$E$4:$BD$74,AT$1,FALSE)</f>
        <v>0</v>
      </c>
      <c r="AU43" s="5">
        <f>VLOOKUP($E43,'Claims Revenue'!$E$4:$BD$74,AU$1,FALSE)</f>
        <v>0</v>
      </c>
      <c r="AV43" s="5">
        <f>VLOOKUP($E43,'Claims Revenue'!$E$4:$BD$74,AV$1,FALSE)</f>
        <v>0</v>
      </c>
      <c r="AW43" s="5">
        <f>VLOOKUP($E43,'Claims Revenue'!$E$4:$BD$74,AW$1,FALSE)</f>
        <v>0</v>
      </c>
      <c r="AX43" s="5" t="s">
        <v>43</v>
      </c>
      <c r="AY43" s="5">
        <f>VLOOKUP($E43,'Ingredients Revenue'!$E$4:$BY$74,AY$1,FALSE)</f>
        <v>0</v>
      </c>
      <c r="AZ43" s="5">
        <f>VLOOKUP($E43,'Ingredients Revenue'!$E$4:$BY$74,AZ$1,FALSE)</f>
        <v>0</v>
      </c>
      <c r="BA43" s="5">
        <f>VLOOKUP($E43,'Ingredients Revenue'!$E$4:$BY$74,BA$1,FALSE)</f>
        <v>0</v>
      </c>
      <c r="BB43" s="5">
        <f>VLOOKUP($E43,'Ingredients Revenue'!$E$4:$BY$74,BB$1,FALSE)</f>
        <v>0</v>
      </c>
      <c r="BC43" s="5">
        <f>VLOOKUP($E43,'Ingredients Revenue'!$E$4:$BY$74,BC$1,FALSE)</f>
        <v>0</v>
      </c>
      <c r="BD43" s="5">
        <f>VLOOKUP($E43,'Ingredients Revenue'!$E$4:$BY$74,BD$1,FALSE)</f>
        <v>0</v>
      </c>
      <c r="BE43" s="5">
        <f>VLOOKUP($E43,'Ingredients Revenue'!$E$4:$BY$74,BE$1,FALSE)</f>
        <v>0</v>
      </c>
      <c r="BF43" s="5">
        <f>VLOOKUP($E43,'Ingredients Revenue'!$E$4:$BY$74,BF$1,FALSE)</f>
        <v>0</v>
      </c>
      <c r="BG43" s="5">
        <f>VLOOKUP($E43,'Ingredients Revenue'!$E$4:$BY$74,BG$1,FALSE)</f>
        <v>0</v>
      </c>
    </row>
    <row r="44" spans="1:59">
      <c r="A44" s="5" t="str">
        <f>_xlfn.XLOOKUP($E44,'Raw Data'!$E:$E,'Raw Data'!A:A,"ERROR",0,1)</f>
        <v>AE</v>
      </c>
      <c r="B44" s="5" t="str">
        <f>_xlfn.XLOOKUP($E44,'Raw Data'!$E:$E,'Raw Data'!B:B,"ERROR",0,1)</f>
        <v>Hair Mousses</v>
      </c>
      <c r="C44" s="5" t="str">
        <f>_xlfn.XLOOKUP($E44,'Raw Data'!$E:$E,'Raw Data'!C:C,"ERROR",0,1)</f>
        <v>Keune</v>
      </c>
      <c r="D44" s="5" t="str">
        <f>_xlfn.XLOOKUP($E44,'Raw Data'!$E:$E,'Raw Data'!D:D,"ERROR",0,1)</f>
        <v>www.amazon.ae/dp/B07RJ22872</v>
      </c>
      <c r="E44" s="5" t="s">
        <v>194</v>
      </c>
      <c r="F44" s="9" t="str">
        <f>_xlfn.XLOOKUP($E44,'Raw Data'!$E:$E,'Raw Data'!F:F,"ERROR",0,1)</f>
        <v>Keune - Style Soft Mousse - Volumizing Mousse - 200ml</v>
      </c>
      <c r="G44" s="10">
        <f>_xlfn.XLOOKUP($E44,'Raw Data'!$E:$E,'Raw Data'!G:G,"ERROR",0,1)</f>
        <v>43</v>
      </c>
      <c r="H44" s="9">
        <f>_xlfn.XLOOKUP($E44,'Raw Data'!$E:$E,'Raw Data'!H:H,"ERROR",0,1)</f>
        <v>4705.3</v>
      </c>
      <c r="I44" s="9">
        <f>_xlfn.XLOOKUP($E44,'Raw Data'!$E:$E,'Raw Data'!I:I,"ERROR",0,1)</f>
        <v>0.00629955495712038</v>
      </c>
      <c r="J44" s="9" t="str">
        <f>_xlfn.XLOOKUP($E44,'Raw Data'!$E:$E,'Raw Data'!J:J,"ERROR",0,1)</f>
        <v>Yes</v>
      </c>
      <c r="K44" s="14" t="str">
        <f t="array" ref="K44">_xlfn.IFS(AND(L44&gt;0,L44&lt;=5),"0 to 5",AND(L44&gt;5,L44&lt;=10),"5 to 10",AND(L44&gt;10,L44&lt;=15),"10 to 15",AND(L44&gt;15,L44&lt;=20),"15 to 20",AND(L44&gt;20,L44&lt;=30),"20 to 30",AND(L44&gt;30,L44&lt;=40),"30 to 40",AND(L44&gt;40,L44&lt;=50),"40 to 50",AND(L44&gt;50,L44&lt;=75),"50 to 75",AND(L44&gt;75,L44&lt;=100),"75 to 100",AND(L44&gt;100,L44&lt;=150),"100 to 150",AND(L44&gt;150,L44&lt;=200),"150 to 200",AND(L44&gt;200,L44&lt;=250),"200 to 250",AND(L44&gt;250,L44&lt;=300),"250 to 300",AND(L44&gt;300,L44&lt;=400),"300 to 400",AND(L44&gt;400,L44&lt;=500),"400 to 500",L44&gt;500,"500+")</f>
        <v>75 to 100</v>
      </c>
      <c r="L44" s="9">
        <f>_xlfn.XLOOKUP($E44,'Raw Data'!$E:$E,'Raw Data'!L:L,"ERROR",0,1)</f>
        <v>99.63</v>
      </c>
      <c r="M44" s="14" t="str">
        <f t="array" ref="M44">_xlfn.IFS(AND(N44&gt;0,N44&lt;=5),"0 to 5",AND(N44&gt;5,N44&lt;=10),"5 to 10",AND(N44&gt;10,N44&lt;=15),"10 to 15",AND(N44&gt;15,N44&lt;=20),"15 to 20",AND(N44&gt;20,N44&lt;=30),"20 to 30",AND(N44&gt;30,N44&lt;=40),"30 to 40",AND(N44&gt;40,N44&lt;=50),"40 to 50",AND(N44&gt;50,N44&lt;=75),"50 to 75",AND(N44&gt;75,N44&lt;=100),"75 to 100",AND(N44&gt;100,N44&lt;=150),"100 to 150",AND(N44&gt;150,N44&lt;=200),"150 to 200",AND(N44&gt;200,N44&lt;=250),"200 to 250",AND(N44&gt;250,N44&lt;=300),"250 to 300",AND(N44&gt;300,N44&lt;=400),"300 to 400",AND(N44&gt;400,N44&lt;=500),"400 to 500",N44&gt;500,"500+")</f>
        <v>100 to 150</v>
      </c>
      <c r="N44" s="9">
        <f>_xlfn.XLOOKUP($E44,'Raw Data'!$E:$E,'Raw Data'!N:N,"ERROR",0,1)</f>
        <v>144.93</v>
      </c>
      <c r="O44" s="14" t="str">
        <f t="array" ref="O44">_xlfn.IFS(P44=0,"No Discount",AND(P44&gt;0,P44&lt;=0.02),"0% to 2%",AND(P44&gt;0.02,P44&lt;=0.04),"2% to 4%",AND(P44&gt;0.04,P44&lt;=0.06),"4% to 6%",AND(P44&gt;0.06,P44&lt;=0.08),"6% to 8%",AND(P44&gt;0.08,P44&lt;=0.1),"8% to 10%",AND(P44&gt;0.1,P44&lt;=0.15),"10% to 15%",AND(P44&gt;0.15,P44&lt;=0.2),"15% to 20%",AND(P44&gt;0.2,P44&lt;=0.25),"20% to 25%",AND(P44&gt;0.25,P44&lt;=0.3),"25% to 30%",AND(P44&gt;0.3,P44&lt;=0.4),"30% to 40%",AND(P44&gt;0.4,P44&lt;=0.5),"40% to 50%",AND(P44&gt;0.5,P44&lt;=0.75),"50% to 75%",AND(P44&gt;0.75,P44&lt;=1),"75% to 100%")</f>
        <v>30% to 40%</v>
      </c>
      <c r="P44" s="10">
        <f>_xlfn.XLOOKUP($E44,'Raw Data'!$E:$E,'Raw Data'!P:P,"ERROR",0,1)</f>
        <v>0.312564686400331</v>
      </c>
      <c r="Q44" s="9">
        <f>_xlfn.XLOOKUP($E44,'Raw Data'!$E:$E,'Raw Data'!Q:Q,"ERROR",0,1)</f>
        <v>200</v>
      </c>
      <c r="R44" s="9" t="str">
        <f>_xlfn.XLOOKUP($E44,'Raw Data'!$E:$E,'Raw Data'!R:R,"ERROR",0,1)</f>
        <v>ml</v>
      </c>
      <c r="S44" s="5" t="str">
        <f t="array" ref="S44">_xlfn.IFS(AND(T44&gt;0,T44&lt;=0.05),"0 to 0.05",AND(T44&gt;0.05,T44&lt;=0.1),"0.05 to 0.1",AND(T44&gt;0.1,T44&lt;=0.2),"0.1 to 0.2",AND(T44&gt;0.2,T44&lt;=0.3),"0.2 to 0.3",AND(T44&gt;0.3,T44&lt;=0.4),"0.3 to 0.4",AND(T44&gt;0.4,T44&lt;=0.5),"0.4 to 0.5",AND(T44&gt;0.5,T44&lt;=0.75),"0.5 to 0.75",AND(T44&gt;0.75,T44&lt;=1),"0.75 to 1",AND(T44&gt;1,T44&lt;=2),"1 to 2",AND(T44&gt;2,T44&lt;=3),"2 to 3",AND(T44&gt;3,T44&lt;=4),"3 to 4",AND(T44&gt;4,T44&lt;=5),"4 to 5",AND(T44&gt;5,T44&lt;=10),"5 to 10",T44&gt;10,"10+")</f>
        <v>0.4 to 0.5</v>
      </c>
      <c r="T44" s="10">
        <f t="shared" si="0"/>
        <v>0.498416154226357</v>
      </c>
      <c r="U44" s="15" t="str">
        <f t="array" ref="U44">_xlfn.IFS(AND(V44&gt;0,V44&lt;=0.05),"0 to 0.05",AND(V44&gt;0.05,V44&lt;=0.1),"0.05 to 0.1",AND(V44&gt;0.1,V44&lt;=0.2),"0.1 to 0.2",AND(V44&gt;0.2,V44&lt;=0.3),"0.2 to 0.3",AND(V44&gt;0.3,V44&lt;=0.4),"0.3 to 0.4",AND(V44&gt;0.4,V44&lt;=0.5),"0.4 to 0.5",AND(V44&gt;0.5,V44&lt;=0.75),"0.5 to 0.75",AND(V44&gt;0.75,V44&lt;=1),"0.75 to 1",AND(V44&gt;1,V44&lt;=2),"1 to 2",AND(V44&gt;2,V44&lt;=3),"2 to 3",AND(V44&gt;3,V44&lt;=4),"3 to 4",AND(V44&gt;4,V44&lt;=5),"4 to 5",AND(V44&gt;5,V44&lt;=10),"5 to 10",V44&gt;10,"10+")</f>
        <v>0.1 to 0.2</v>
      </c>
      <c r="V44" s="10">
        <f t="shared" si="1"/>
        <v>0.195760035859149</v>
      </c>
      <c r="W44" s="15" t="str">
        <f t="array" ref="W44">_xlfn.IFS(AND(X44&gt;0,X44&lt;=0.05),"0 to 0.05",AND(X44&gt;0.05,X44&lt;=0.1),"0.05 to 0.1",AND(X44&gt;0.1,X44&lt;=0.2),"0.1 to 0.2",AND(X44&gt;0.2,X44&lt;=0.3),"0.2 to 0.3",AND(X44&gt;0.3,X44&lt;=0.4),"0.3 to 0.4",AND(X44&gt;0.4,X44&lt;=0.5),"0.4 to 0.5",AND(X44&gt;0.5,X44&lt;=0.75),"0.5 to 0.75",AND(X44&gt;0.75,X44&lt;=1),"0.75 to 1",AND(X44&gt;1,X44&lt;=2),"1 to 2",AND(X44&gt;2,X44&lt;=3),"2 to 3",AND(X44&gt;3,X44&lt;=4),"3 to 4",AND(X44&gt;4,X44&lt;=5),"4 to 5",AND(X44&gt;5,X44&lt;=10),"5 to 10",X44&gt;10,"10+")</f>
        <v>0.1 to 0.2</v>
      </c>
      <c r="X44" s="16">
        <f t="shared" si="2"/>
        <v>0.134572361641116</v>
      </c>
      <c r="Y44" s="5" t="str">
        <f t="array" ref="Y44">_xlfn.IFS(AND(Z44&gt;0,Z44&lt;=1),"0 to 1",AND(Z44&gt;1,Z44&lt;=2),"1 to 2",AND(Z44&gt;2,Z44&lt;=4),"2 to 4",AND(Z44&gt;4,Z44&lt;=6),"4 to 6",AND(Z44&gt;6,Z44&lt;=8),"6 to 8",AND(Z44&gt;8,Z44&lt;=10),"8 to 10",AND(Z44&gt;10,Z44&lt;=15),"10 to 15",AND(Z44&gt;15,Z44&lt;=20),"15 to 20",AND(Z44&gt;20,Z44&lt;=25),"20 to 25",AND(Z44&gt;25,Z44&lt;=30),"25 to 30",AND(Z44&gt;30,Z44&lt;=40),"30 to 40",AND(Z44&gt;40,Z44&lt;=50),"40 to 50",Z44&gt;50,"50+")</f>
        <v>6 to 8</v>
      </c>
      <c r="Z44" s="9">
        <f t="array" ref="Z44">_xlfn.IFS(AA44="oz",_xlfn.IFS(R44="oz",Q44,R44="fl oz",Q44*1.04,R44="ml",Q44*0.0338),AA44="fl oz",_xlfn.IFS(R44="oz",Q44/1.04,R44="fl oz",Q44,R44="ml",Q44*0.0338/1.04),AA44="ml",_xlfn.IFS(R44="oz",Q44/0.0338,R44="fl oz",Q44*1.04/0.0338,R44="ml",Q44))</f>
        <v>6.76</v>
      </c>
      <c r="AA44" s="9" t="str">
        <f>_xlfn.XLOOKUP($E44,'Raw Data'!$E:$E,'Raw Data'!AA:AA,"ERROR",0,1)</f>
        <v>oz</v>
      </c>
      <c r="AB44" s="9" t="s">
        <v>65</v>
      </c>
      <c r="AC44" s="9" t="s">
        <v>61</v>
      </c>
      <c r="AD44" s="5" t="s">
        <v>195</v>
      </c>
      <c r="AE44" s="5">
        <f>VLOOKUP($E44,'Benefits Revenue'!$E$4:$BE$74,AE$1,FALSE)</f>
        <v>0</v>
      </c>
      <c r="AF44" s="5">
        <f>VLOOKUP($E44,'Benefits Revenue'!$E$4:$BE$74,AF$1,FALSE)</f>
        <v>4705.3</v>
      </c>
      <c r="AG44" s="5">
        <f>VLOOKUP($E44,'Benefits Revenue'!$E$4:$BE$74,AG$1,FALSE)</f>
        <v>4705.3</v>
      </c>
      <c r="AH44" s="5">
        <f>VLOOKUP($E44,'Benefits Revenue'!$E$4:$BE$74,AH$1,FALSE)</f>
        <v>4705.3</v>
      </c>
      <c r="AI44" s="5">
        <f>VLOOKUP($E44,'Benefits Revenue'!$E$4:$BE$74,AI$1,FALSE)</f>
        <v>0</v>
      </c>
      <c r="AJ44" s="5">
        <f>VLOOKUP($E44,'Benefits Revenue'!$E$4:$BE$74,AJ$1,FALSE)</f>
        <v>0</v>
      </c>
      <c r="AK44" s="5">
        <f>VLOOKUP($E44,'Benefits Revenue'!$E$4:$BE$74,AK$1,FALSE)</f>
        <v>0</v>
      </c>
      <c r="AL44" s="5">
        <f>VLOOKUP($E44,'Benefits Revenue'!$E$4:$BE$74,AL$1,FALSE)</f>
        <v>0</v>
      </c>
      <c r="AM44" s="5">
        <f>VLOOKUP($E44,'Benefits Revenue'!$E$4:$BE$74,AM$1,FALSE)</f>
        <v>0</v>
      </c>
      <c r="AN44" s="5" t="s">
        <v>193</v>
      </c>
      <c r="AO44" s="5">
        <f>VLOOKUP($E44,'Claims Revenue'!$E$4:$BD$74,AO$1,FALSE)</f>
        <v>4705.3</v>
      </c>
      <c r="AP44" s="5">
        <f>VLOOKUP($E44,'Claims Revenue'!$E$4:$BD$74,AP$1,FALSE)</f>
        <v>4705.3</v>
      </c>
      <c r="AQ44" s="5">
        <f>VLOOKUP($E44,'Claims Revenue'!$E$4:$BD$74,AQ$1,FALSE)</f>
        <v>0</v>
      </c>
      <c r="AR44" s="5">
        <f>VLOOKUP($E44,'Claims Revenue'!$E$4:$BD$74,AR$1,FALSE)</f>
        <v>0</v>
      </c>
      <c r="AS44" s="5">
        <f>VLOOKUP($E44,'Claims Revenue'!$E$4:$BD$74,AS$1,FALSE)</f>
        <v>4705.3</v>
      </c>
      <c r="AT44" s="5">
        <f>VLOOKUP($E44,'Claims Revenue'!$E$4:$BD$74,AT$1,FALSE)</f>
        <v>0</v>
      </c>
      <c r="AU44" s="5">
        <f>VLOOKUP($E44,'Claims Revenue'!$E$4:$BD$74,AU$1,FALSE)</f>
        <v>0</v>
      </c>
      <c r="AV44" s="5">
        <f>VLOOKUP($E44,'Claims Revenue'!$E$4:$BD$74,AV$1,FALSE)</f>
        <v>0</v>
      </c>
      <c r="AW44" s="5">
        <f>VLOOKUP($E44,'Claims Revenue'!$E$4:$BD$74,AW$1,FALSE)</f>
        <v>0</v>
      </c>
      <c r="AX44" s="5" t="s">
        <v>43</v>
      </c>
      <c r="AY44" s="5">
        <f>VLOOKUP($E44,'Ingredients Revenue'!$E$4:$BY$74,AY$1,FALSE)</f>
        <v>0</v>
      </c>
      <c r="AZ44" s="5">
        <f>VLOOKUP($E44,'Ingredients Revenue'!$E$4:$BY$74,AZ$1,FALSE)</f>
        <v>0</v>
      </c>
      <c r="BA44" s="5">
        <f>VLOOKUP($E44,'Ingredients Revenue'!$E$4:$BY$74,BA$1,FALSE)</f>
        <v>0</v>
      </c>
      <c r="BB44" s="5">
        <f>VLOOKUP($E44,'Ingredients Revenue'!$E$4:$BY$74,BB$1,FALSE)</f>
        <v>0</v>
      </c>
      <c r="BC44" s="5">
        <f>VLOOKUP($E44,'Ingredients Revenue'!$E$4:$BY$74,BC$1,FALSE)</f>
        <v>0</v>
      </c>
      <c r="BD44" s="5">
        <f>VLOOKUP($E44,'Ingredients Revenue'!$E$4:$BY$74,BD$1,FALSE)</f>
        <v>0</v>
      </c>
      <c r="BE44" s="5">
        <f>VLOOKUP($E44,'Ingredients Revenue'!$E$4:$BY$74,BE$1,FALSE)</f>
        <v>0</v>
      </c>
      <c r="BF44" s="5">
        <f>VLOOKUP($E44,'Ingredients Revenue'!$E$4:$BY$74,BF$1,FALSE)</f>
        <v>0</v>
      </c>
      <c r="BG44" s="5">
        <f>VLOOKUP($E44,'Ingredients Revenue'!$E$4:$BY$74,BG$1,FALSE)</f>
        <v>0</v>
      </c>
    </row>
    <row r="45" spans="1:59">
      <c r="A45" s="5" t="str">
        <f>_xlfn.XLOOKUP($E45,'Raw Data'!$E:$E,'Raw Data'!A:A,"ERROR",0,1)</f>
        <v>AE</v>
      </c>
      <c r="B45" s="5" t="str">
        <f>_xlfn.XLOOKUP($E45,'Raw Data'!$E:$E,'Raw Data'!B:B,"ERROR",0,1)</f>
        <v>Hair Mousses</v>
      </c>
      <c r="C45" s="5" t="str">
        <f>_xlfn.XLOOKUP($E45,'Raw Data'!$E:$E,'Raw Data'!C:C,"ERROR",0,1)</f>
        <v>cantu</v>
      </c>
      <c r="D45" s="5" t="str">
        <f>_xlfn.XLOOKUP($E45,'Raw Data'!$E:$E,'Raw Data'!D:D,"ERROR",0,1)</f>
        <v>www.amazon.ae/dp/B0178H2LK4</v>
      </c>
      <c r="E45" s="5" t="s">
        <v>196</v>
      </c>
      <c r="F45" s="9" t="str">
        <f>_xlfn.XLOOKUP($E45,'Raw Data'!$E:$E,'Raw Data'!F:F,"ERROR",0,1)</f>
        <v>Cantu Wave Whip Curling Mousse with Shea Butter for Natural Hair, 8.4 oz (Packaging May Vary) Cantu Wave Whip Curling Mousse with Shea Butter for Natural Hair, 8.4 oz (Packaging May Vary)</v>
      </c>
      <c r="G45" s="10">
        <f>_xlfn.XLOOKUP($E45,'Raw Data'!$E:$E,'Raw Data'!G:G,"ERROR",0,1)</f>
        <v>165</v>
      </c>
      <c r="H45" s="9">
        <f>_xlfn.XLOOKUP($E45,'Raw Data'!$E:$E,'Raw Data'!H:H,"ERROR",0,1)</f>
        <v>4681.01</v>
      </c>
      <c r="I45" s="9">
        <f>_xlfn.XLOOKUP($E45,'Raw Data'!$E:$E,'Raw Data'!I:I,"ERROR",0,1)</f>
        <v>0.0062670349924192</v>
      </c>
      <c r="J45" s="9" t="str">
        <f>_xlfn.XLOOKUP($E45,'Raw Data'!$E:$E,'Raw Data'!J:J,"ERROR",0,1)</f>
        <v>Yes</v>
      </c>
      <c r="K45" s="14" t="str">
        <f t="array" ref="K45">_xlfn.IFS(AND(L45&gt;0,L45&lt;=5),"0 to 5",AND(L45&gt;5,L45&lt;=10),"5 to 10",AND(L45&gt;10,L45&lt;=15),"10 to 15",AND(L45&gt;15,L45&lt;=20),"15 to 20",AND(L45&gt;20,L45&lt;=30),"20 to 30",AND(L45&gt;30,L45&lt;=40),"30 to 40",AND(L45&gt;40,L45&lt;=50),"40 to 50",AND(L45&gt;50,L45&lt;=75),"50 to 75",AND(L45&gt;75,L45&lt;=100),"75 to 100",AND(L45&gt;100,L45&lt;=150),"100 to 150",AND(L45&gt;150,L45&lt;=200),"150 to 200",AND(L45&gt;200,L45&lt;=250),"200 to 250",AND(L45&gt;250,L45&lt;=300),"250 to 300",AND(L45&gt;300,L45&lt;=400),"300 to 400",AND(L45&gt;400,L45&lt;=500),"400 to 500",L45&gt;500,"500+")</f>
        <v>20 to 30</v>
      </c>
      <c r="L45" s="9">
        <f>_xlfn.XLOOKUP($E45,'Raw Data'!$E:$E,'Raw Data'!L:L,"ERROR",0,1)</f>
        <v>29.11</v>
      </c>
      <c r="M45" s="14" t="str">
        <f t="array" ref="M45">_xlfn.IFS(AND(N45&gt;0,N45&lt;=5),"0 to 5",AND(N45&gt;5,N45&lt;=10),"5 to 10",AND(N45&gt;10,N45&lt;=15),"10 to 15",AND(N45&gt;15,N45&lt;=20),"15 to 20",AND(N45&gt;20,N45&lt;=30),"20 to 30",AND(N45&gt;30,N45&lt;=40),"30 to 40",AND(N45&gt;40,N45&lt;=50),"40 to 50",AND(N45&gt;50,N45&lt;=75),"50 to 75",AND(N45&gt;75,N45&lt;=100),"75 to 100",AND(N45&gt;100,N45&lt;=150),"100 to 150",AND(N45&gt;150,N45&lt;=200),"150 to 200",AND(N45&gt;200,N45&lt;=250),"200 to 250",AND(N45&gt;250,N45&lt;=300),"250 to 300",AND(N45&gt;300,N45&lt;=400),"300 to 400",AND(N45&gt;400,N45&lt;=500),"400 to 500",N45&gt;500,"500+")</f>
        <v>30 to 40</v>
      </c>
      <c r="N45" s="9">
        <f>_xlfn.XLOOKUP($E45,'Raw Data'!$E:$E,'Raw Data'!N:N,"ERROR",0,1)</f>
        <v>38.61</v>
      </c>
      <c r="O45" s="14" t="str">
        <f t="array" ref="O45">_xlfn.IFS(P45=0,"No Discount",AND(P45&gt;0,P45&lt;=0.02),"0% to 2%",AND(P45&gt;0.02,P45&lt;=0.04),"2% to 4%",AND(P45&gt;0.04,P45&lt;=0.06),"4% to 6%",AND(P45&gt;0.06,P45&lt;=0.08),"6% to 8%",AND(P45&gt;0.08,P45&lt;=0.1),"8% to 10%",AND(P45&gt;0.1,P45&lt;=0.15),"10% to 15%",AND(P45&gt;0.15,P45&lt;=0.2),"15% to 20%",AND(P45&gt;0.2,P45&lt;=0.25),"20% to 25%",AND(P45&gt;0.25,P45&lt;=0.3),"25% to 30%",AND(P45&gt;0.3,P45&lt;=0.4),"30% to 40%",AND(P45&gt;0.4,P45&lt;=0.5),"40% to 50%",AND(P45&gt;0.5,P45&lt;=0.75),"50% to 75%",AND(P45&gt;0.75,P45&lt;=1),"75% to 100%")</f>
        <v>20% to 25%</v>
      </c>
      <c r="P45" s="10">
        <f>_xlfn.XLOOKUP($E45,'Raw Data'!$E:$E,'Raw Data'!P:P,"ERROR",0,1)</f>
        <v>0.246050246050246</v>
      </c>
      <c r="Q45" s="9">
        <f>_xlfn.XLOOKUP($E45,'Raw Data'!$E:$E,'Raw Data'!Q:Q,"ERROR",0,1)</f>
        <v>8.4</v>
      </c>
      <c r="R45" s="9" t="str">
        <f>_xlfn.XLOOKUP($E45,'Raw Data'!$E:$E,'Raw Data'!R:R,"ERROR",0,1)</f>
        <v>oz</v>
      </c>
      <c r="S45" s="5" t="str">
        <f t="array" ref="S45">_xlfn.IFS(AND(T45&gt;0,T45&lt;=0.05),"0 to 0.05",AND(T45&gt;0.05,T45&lt;=0.1),"0.05 to 0.1",AND(T45&gt;0.1,T45&lt;=0.2),"0.1 to 0.2",AND(T45&gt;0.2,T45&lt;=0.3),"0.2 to 0.3",AND(T45&gt;0.3,T45&lt;=0.4),"0.3 to 0.4",AND(T45&gt;0.4,T45&lt;=0.5),"0.4 to 0.5",AND(T45&gt;0.5,T45&lt;=0.75),"0.5 to 0.75",AND(T45&gt;0.75,T45&lt;=1),"0.75 to 1",AND(T45&gt;1,T45&lt;=2),"1 to 2",AND(T45&gt;2,T45&lt;=3),"2 to 3",AND(T45&gt;3,T45&lt;=4),"3 to 4",AND(T45&gt;4,T45&lt;=5),"4 to 5",AND(T45&gt;5,T45&lt;=10),"5 to 10",T45&gt;10,"10+")</f>
        <v>0.1 to 0.2</v>
      </c>
      <c r="T45" s="10">
        <f t="shared" si="0"/>
        <v>0.117195677730003</v>
      </c>
      <c r="U45" s="15" t="str">
        <f t="array" ref="U45">_xlfn.IFS(AND(V45&gt;0,V45&lt;=0.05),"0 to 0.05",AND(V45&gt;0.05,V45&lt;=0.1),"0.05 to 0.1",AND(V45&gt;0.1,V45&lt;=0.2),"0.1 to 0.2",AND(V45&gt;0.2,V45&lt;=0.3),"0.2 to 0.3",AND(V45&gt;0.3,V45&lt;=0.4),"0.3 to 0.4",AND(V45&gt;0.4,V45&lt;=0.5),"0.4 to 0.5",AND(V45&gt;0.5,V45&lt;=0.75),"0.5 to 0.75",AND(V45&gt;0.75,V45&lt;=1),"0.75 to 1",AND(V45&gt;1,V45&lt;=2),"1 to 2",AND(V45&gt;2,V45&lt;=3),"2 to 3",AND(V45&gt;3,V45&lt;=4),"3 to 4",AND(V45&gt;4,V45&lt;=5),"4 to 5",AND(V45&gt;5,V45&lt;=10),"5 to 10",V45&gt;10,"10+")</f>
        <v>0 to 0.05</v>
      </c>
      <c r="V45" s="10">
        <f t="shared" si="1"/>
        <v>0.041969418812503</v>
      </c>
      <c r="W45" s="15" t="str">
        <f t="array" ref="W45">_xlfn.IFS(AND(X45&gt;0,X45&lt;=0.05),"0 to 0.05",AND(X45&gt;0.05,X45&lt;=0.1),"0.05 to 0.1",AND(X45&gt;0.1,X45&lt;=0.2),"0.1 to 0.2",AND(X45&gt;0.2,X45&lt;=0.3),"0.2 to 0.3",AND(X45&gt;0.3,X45&lt;=0.4),"0.3 to 0.4",AND(X45&gt;0.4,X45&lt;=0.5),"0.4 to 0.5",AND(X45&gt;0.5,X45&lt;=0.75),"0.5 to 0.75",AND(X45&gt;0.75,X45&lt;=1),"0.75 to 1",AND(X45&gt;1,X45&lt;=2),"1 to 2",AND(X45&gt;2,X45&lt;=3),"2 to 3",AND(X45&gt;3,X45&lt;=4),"3 to 4",AND(X45&gt;4,X45&lt;=5),"4 to 5",AND(X45&gt;5,X45&lt;=10),"5 to 10",X45&gt;10,"10+")</f>
        <v>0 to 0.05</v>
      </c>
      <c r="X45" s="16">
        <f t="shared" si="2"/>
        <v>0.0316428329871008</v>
      </c>
      <c r="Y45" s="5" t="str">
        <f t="array" ref="Y45">_xlfn.IFS(AND(Z45&gt;0,Z45&lt;=1),"0 to 1",AND(Z45&gt;1,Z45&lt;=2),"1 to 2",AND(Z45&gt;2,Z45&lt;=4),"2 to 4",AND(Z45&gt;4,Z45&lt;=6),"4 to 6",AND(Z45&gt;6,Z45&lt;=8),"6 to 8",AND(Z45&gt;8,Z45&lt;=10),"8 to 10",AND(Z45&gt;10,Z45&lt;=15),"10 to 15",AND(Z45&gt;15,Z45&lt;=20),"15 to 20",AND(Z45&gt;20,Z45&lt;=25),"20 to 25",AND(Z45&gt;25,Z45&lt;=30),"25 to 30",AND(Z45&gt;30,Z45&lt;=40),"30 to 40",AND(Z45&gt;40,Z45&lt;=50),"40 to 50",Z45&gt;50,"50+")</f>
        <v>8 to 10</v>
      </c>
      <c r="Z45" s="9">
        <f t="array" ref="Z45">_xlfn.IFS(AA45="oz",_xlfn.IFS(R45="oz",Q45,R45="fl oz",Q45*1.04,R45="ml",Q45*0.0338),AA45="fl oz",_xlfn.IFS(R45="oz",Q45/1.04,R45="fl oz",Q45,R45="ml",Q45*0.0338/1.04),AA45="ml",_xlfn.IFS(R45="oz",Q45/0.0338,R45="fl oz",Q45*1.04/0.0338,R45="ml",Q45))</f>
        <v>8.4</v>
      </c>
      <c r="AA45" s="9" t="str">
        <f>_xlfn.XLOOKUP($E45,'Raw Data'!$E:$E,'Raw Data'!AA:AA,"ERROR",0,1)</f>
        <v>oz</v>
      </c>
      <c r="AB45" s="9" t="s">
        <v>65</v>
      </c>
      <c r="AC45" s="9" t="s">
        <v>61</v>
      </c>
      <c r="AD45" s="5" t="s">
        <v>197</v>
      </c>
      <c r="AE45" s="5">
        <f>VLOOKUP($E45,'Benefits Revenue'!$E$4:$BE$74,AE$1,FALSE)</f>
        <v>4681.01</v>
      </c>
      <c r="AF45" s="5">
        <f>VLOOKUP($E45,'Benefits Revenue'!$E$4:$BE$74,AF$1,FALSE)</f>
        <v>0</v>
      </c>
      <c r="AG45" s="5">
        <f>VLOOKUP($E45,'Benefits Revenue'!$E$4:$BE$74,AG$1,FALSE)</f>
        <v>0</v>
      </c>
      <c r="AH45" s="5">
        <f>VLOOKUP($E45,'Benefits Revenue'!$E$4:$BE$74,AH$1,FALSE)</f>
        <v>0</v>
      </c>
      <c r="AI45" s="5">
        <f>VLOOKUP($E45,'Benefits Revenue'!$E$4:$BE$74,AI$1,FALSE)</f>
        <v>4681.01</v>
      </c>
      <c r="AJ45" s="5">
        <f>VLOOKUP($E45,'Benefits Revenue'!$E$4:$BE$74,AJ$1,FALSE)</f>
        <v>4681.01</v>
      </c>
      <c r="AK45" s="5">
        <f>VLOOKUP($E45,'Benefits Revenue'!$E$4:$BE$74,AK$1,FALSE)</f>
        <v>0</v>
      </c>
      <c r="AL45" s="5">
        <f>VLOOKUP($E45,'Benefits Revenue'!$E$4:$BE$74,AL$1,FALSE)</f>
        <v>0</v>
      </c>
      <c r="AM45" s="5">
        <f>VLOOKUP($E45,'Benefits Revenue'!$E$4:$BE$74,AM$1,FALSE)</f>
        <v>0</v>
      </c>
      <c r="AN45" s="5" t="s">
        <v>46</v>
      </c>
      <c r="AO45" s="5">
        <f>VLOOKUP($E45,'Claims Revenue'!$E$4:$BD$74,AO$1,FALSE)</f>
        <v>0</v>
      </c>
      <c r="AP45" s="5">
        <f>VLOOKUP($E45,'Claims Revenue'!$E$4:$BD$74,AP$1,FALSE)</f>
        <v>0</v>
      </c>
      <c r="AQ45" s="5">
        <f>VLOOKUP($E45,'Claims Revenue'!$E$4:$BD$74,AQ$1,FALSE)</f>
        <v>0</v>
      </c>
      <c r="AR45" s="5">
        <f>VLOOKUP($E45,'Claims Revenue'!$E$4:$BD$74,AR$1,FALSE)</f>
        <v>0</v>
      </c>
      <c r="AS45" s="5">
        <f>VLOOKUP($E45,'Claims Revenue'!$E$4:$BD$74,AS$1,FALSE)</f>
        <v>0</v>
      </c>
      <c r="AT45" s="5">
        <f>VLOOKUP($E45,'Claims Revenue'!$E$4:$BD$74,AT$1,FALSE)</f>
        <v>0</v>
      </c>
      <c r="AU45" s="5">
        <f>VLOOKUP($E45,'Claims Revenue'!$E$4:$BD$74,AU$1,FALSE)</f>
        <v>4681.01</v>
      </c>
      <c r="AV45" s="5">
        <f>VLOOKUP($E45,'Claims Revenue'!$E$4:$BD$74,AV$1,FALSE)</f>
        <v>0</v>
      </c>
      <c r="AW45" s="5">
        <f>VLOOKUP($E45,'Claims Revenue'!$E$4:$BD$74,AW$1,FALSE)</f>
        <v>0</v>
      </c>
      <c r="AX45" s="5" t="s">
        <v>198</v>
      </c>
      <c r="AY45" s="5">
        <f>VLOOKUP($E45,'Ingredients Revenue'!$E$4:$BY$74,AY$1,FALSE)</f>
        <v>4681.01</v>
      </c>
      <c r="AZ45" s="5">
        <f>VLOOKUP($E45,'Ingredients Revenue'!$E$4:$BY$74,AZ$1,FALSE)</f>
        <v>0</v>
      </c>
      <c r="BA45" s="5">
        <f>VLOOKUP($E45,'Ingredients Revenue'!$E$4:$BY$74,BA$1,FALSE)</f>
        <v>0</v>
      </c>
      <c r="BB45" s="5">
        <f>VLOOKUP($E45,'Ingredients Revenue'!$E$4:$BY$74,BB$1,FALSE)</f>
        <v>0</v>
      </c>
      <c r="BC45" s="5">
        <f>VLOOKUP($E45,'Ingredients Revenue'!$E$4:$BY$74,BC$1,FALSE)</f>
        <v>0</v>
      </c>
      <c r="BD45" s="5">
        <f>VLOOKUP($E45,'Ingredients Revenue'!$E$4:$BY$74,BD$1,FALSE)</f>
        <v>0</v>
      </c>
      <c r="BE45" s="5">
        <f>VLOOKUP($E45,'Ingredients Revenue'!$E$4:$BY$74,BE$1,FALSE)</f>
        <v>4681.01</v>
      </c>
      <c r="BF45" s="5">
        <f>VLOOKUP($E45,'Ingredients Revenue'!$E$4:$BY$74,BF$1,FALSE)</f>
        <v>0</v>
      </c>
      <c r="BG45" s="5">
        <f>VLOOKUP($E45,'Ingredients Revenue'!$E$4:$BY$74,BG$1,FALSE)</f>
        <v>4681.01</v>
      </c>
    </row>
    <row r="46" spans="1:59">
      <c r="A46" s="5" t="str">
        <f>_xlfn.XLOOKUP($E46,'Raw Data'!$E:$E,'Raw Data'!A:A,"ERROR",0,1)</f>
        <v>AE</v>
      </c>
      <c r="B46" s="5" t="str">
        <f>_xlfn.XLOOKUP($E46,'Raw Data'!$E:$E,'Raw Data'!B:B,"ERROR",0,1)</f>
        <v>Hair Mousses</v>
      </c>
      <c r="C46" s="5" t="str">
        <f>_xlfn.XLOOKUP($E46,'Raw Data'!$E:$E,'Raw Data'!C:C,"ERROR",0,1)</f>
        <v>amika</v>
      </c>
      <c r="D46" s="5" t="str">
        <f>_xlfn.XLOOKUP($E46,'Raw Data'!$E:$E,'Raw Data'!D:D,"ERROR",0,1)</f>
        <v>www.amazon.ae/dp/B07H3GBS31</v>
      </c>
      <c r="E46" s="5" t="s">
        <v>199</v>
      </c>
      <c r="F46" s="9" t="str">
        <f>_xlfn.XLOOKUP($E46,'Raw Data'!$E:$E,'Raw Data'!F:F,"ERROR",0,1)</f>
        <v>amika plus size perfect body mousse amika plus size perfect body mousse</v>
      </c>
      <c r="G46" s="10">
        <f>_xlfn.XLOOKUP($E46,'Raw Data'!$E:$E,'Raw Data'!G:G,"ERROR",0,1)</f>
        <v>29</v>
      </c>
      <c r="H46" s="9">
        <f>_xlfn.XLOOKUP($E46,'Raw Data'!$E:$E,'Raw Data'!H:H,"ERROR",0,1)</f>
        <v>4565.66</v>
      </c>
      <c r="I46" s="9">
        <f>_xlfn.XLOOKUP($E46,'Raw Data'!$E:$E,'Raw Data'!I:I,"ERROR",0,1)</f>
        <v>0.00611260197766906</v>
      </c>
      <c r="J46" s="9" t="str">
        <f>_xlfn.XLOOKUP($E46,'Raw Data'!$E:$E,'Raw Data'!J:J,"ERROR",0,1)</f>
        <v>Yes</v>
      </c>
      <c r="K46" s="14" t="str">
        <f t="array" ref="K46">_xlfn.IFS(AND(L46&gt;0,L46&lt;=5),"0 to 5",AND(L46&gt;5,L46&lt;=10),"5 to 10",AND(L46&gt;10,L46&lt;=15),"10 to 15",AND(L46&gt;15,L46&lt;=20),"15 to 20",AND(L46&gt;20,L46&lt;=30),"20 to 30",AND(L46&gt;30,L46&lt;=40),"30 to 40",AND(L46&gt;40,L46&lt;=50),"40 to 50",AND(L46&gt;50,L46&lt;=75),"50 to 75",AND(L46&gt;75,L46&lt;=100),"75 to 100",AND(L46&gt;100,L46&lt;=150),"100 to 150",AND(L46&gt;150,L46&lt;=200),"150 to 200",AND(L46&gt;200,L46&lt;=250),"200 to 250",AND(L46&gt;250,L46&lt;=300),"250 to 300",AND(L46&gt;300,L46&lt;=400),"300 to 400",AND(L46&gt;400,L46&lt;=500),"400 to 500",L46&gt;500,"500+")</f>
        <v>150 to 200</v>
      </c>
      <c r="L46" s="9">
        <f>_xlfn.XLOOKUP($E46,'Raw Data'!$E:$E,'Raw Data'!L:L,"ERROR",0,1)</f>
        <v>154.86</v>
      </c>
      <c r="M46" s="14" t="str">
        <f t="array" ref="M46">_xlfn.IFS(AND(N46&gt;0,N46&lt;=5),"0 to 5",AND(N46&gt;5,N46&lt;=10),"5 to 10",AND(N46&gt;10,N46&lt;=15),"10 to 15",AND(N46&gt;15,N46&lt;=20),"15 to 20",AND(N46&gt;20,N46&lt;=30),"20 to 30",AND(N46&gt;30,N46&lt;=40),"30 to 40",AND(N46&gt;40,N46&lt;=50),"40 to 50",AND(N46&gt;50,N46&lt;=75),"50 to 75",AND(N46&gt;75,N46&lt;=100),"75 to 100",AND(N46&gt;100,N46&lt;=150),"100 to 150",AND(N46&gt;150,N46&lt;=200),"150 to 200",AND(N46&gt;200,N46&lt;=250),"200 to 250",AND(N46&gt;250,N46&lt;=300),"250 to 300",AND(N46&gt;300,N46&lt;=400),"300 to 400",AND(N46&gt;400,N46&lt;=500),"400 to 500",N46&gt;500,"500+")</f>
        <v>150 to 200</v>
      </c>
      <c r="N46" s="9">
        <f>_xlfn.XLOOKUP($E46,'Raw Data'!$E:$E,'Raw Data'!N:N,"ERROR",0,1)</f>
        <v>158.21</v>
      </c>
      <c r="O46" s="14" t="str">
        <f t="array" ref="O46">_xlfn.IFS(P46=0,"No Discount",AND(P46&gt;0,P46&lt;=0.02),"0% to 2%",AND(P46&gt;0.02,P46&lt;=0.04),"2% to 4%",AND(P46&gt;0.04,P46&lt;=0.06),"4% to 6%",AND(P46&gt;0.06,P46&lt;=0.08),"6% to 8%",AND(P46&gt;0.08,P46&lt;=0.1),"8% to 10%",AND(P46&gt;0.1,P46&lt;=0.15),"10% to 15%",AND(P46&gt;0.15,P46&lt;=0.2),"15% to 20%",AND(P46&gt;0.2,P46&lt;=0.25),"20% to 25%",AND(P46&gt;0.25,P46&lt;=0.3),"25% to 30%",AND(P46&gt;0.3,P46&lt;=0.4),"30% to 40%",AND(P46&gt;0.4,P46&lt;=0.5),"40% to 50%",AND(P46&gt;0.5,P46&lt;=0.75),"50% to 75%",AND(P46&gt;0.75,P46&lt;=1),"75% to 100%")</f>
        <v>2% to 4%</v>
      </c>
      <c r="P46" s="10">
        <f>_xlfn.XLOOKUP($E46,'Raw Data'!$E:$E,'Raw Data'!P:P,"ERROR",0,1)</f>
        <v>0.0211743884710195</v>
      </c>
      <c r="Q46" s="9">
        <v>8.5</v>
      </c>
      <c r="R46" s="9" t="s">
        <v>95</v>
      </c>
      <c r="S46" s="5" t="str">
        <f t="array" ref="S46">_xlfn.IFS(AND(T46&gt;0,T46&lt;=0.05),"0 to 0.05",AND(T46&gt;0.05,T46&lt;=0.1),"0.05 to 0.1",AND(T46&gt;0.1,T46&lt;=0.2),"0.1 to 0.2",AND(T46&gt;0.2,T46&lt;=0.3),"0.2 to 0.3",AND(T46&gt;0.3,T46&lt;=0.4),"0.3 to 0.4",AND(T46&gt;0.4,T46&lt;=0.5),"0.4 to 0.5",AND(T46&gt;0.5,T46&lt;=0.75),"0.5 to 0.75",AND(T46&gt;0.75,T46&lt;=1),"0.75 to 1",AND(T46&gt;1,T46&lt;=2),"1 to 2",AND(T46&gt;2,T46&lt;=3),"2 to 3",AND(T46&gt;3,T46&lt;=4),"3 to 4",AND(T46&gt;4,T46&lt;=5),"4 to 5",AND(T46&gt;5,T46&lt;=10),"5 to 10",T46&gt;10,"10+")</f>
        <v>0.5 to 0.75</v>
      </c>
      <c r="T46" s="10">
        <f t="shared" si="0"/>
        <v>0.592428121322669</v>
      </c>
      <c r="U46" s="15" t="str">
        <f t="array" ref="U46">_xlfn.IFS(AND(V46&gt;0,V46&lt;=0.05),"0 to 0.05",AND(V46&gt;0.05,V46&lt;=0.1),"0.05 to 0.1",AND(V46&gt;0.1,V46&lt;=0.2),"0.1 to 0.2",AND(V46&gt;0.2,V46&lt;=0.3),"0.2 to 0.3",AND(V46&gt;0.3,V46&lt;=0.4),"0.3 to 0.4",AND(V46&gt;0.4,V46&lt;=0.5),"0.4 to 0.5",AND(V46&gt;0.5,V46&lt;=0.75),"0.5 to 0.75",AND(V46&gt;0.75,V46&lt;=1),"0.75 to 1",AND(V46&gt;1,V46&lt;=2),"1 to 2",AND(V46&gt;2,V46&lt;=3),"2 to 3",AND(V46&gt;3,V46&lt;=4),"3 to 4",AND(V46&gt;4,V46&lt;=5),"4 to 5",AND(V46&gt;5,V46&lt;=10),"5 to 10",V46&gt;10,"10+")</f>
        <v>0.1 to 0.2</v>
      </c>
      <c r="V46" s="10">
        <f t="shared" si="1"/>
        <v>0.163415822872944</v>
      </c>
      <c r="W46" s="15" t="str">
        <f t="array" ref="W46">_xlfn.IFS(AND(X46&gt;0,X46&lt;=0.05),"0 to 0.05",AND(X46&gt;0.05,X46&lt;=0.1),"0.05 to 0.1",AND(X46&gt;0.1,X46&lt;=0.2),"0.1 to 0.2",AND(X46&gt;0.2,X46&lt;=0.3),"0.2 to 0.3",AND(X46&gt;0.3,X46&lt;=0.4),"0.3 to 0.4",AND(X46&gt;0.4,X46&lt;=0.5),"0.4 to 0.5",AND(X46&gt;0.5,X46&lt;=0.75),"0.5 to 0.75",AND(X46&gt;0.75,X46&lt;=1),"0.75 to 1",AND(X46&gt;1,X46&lt;=2),"1 to 2",AND(X46&gt;2,X46&lt;=3),"2 to 3",AND(X46&gt;3,X46&lt;=4),"3 to 4",AND(X46&gt;4,X46&lt;=5),"4 to 5",AND(X46&gt;5,X46&lt;=10),"5 to 10",X46&gt;10,"10+")</f>
        <v>0.1 to 0.2</v>
      </c>
      <c r="X46" s="16">
        <f t="shared" si="2"/>
        <v>0.159955592757121</v>
      </c>
      <c r="Y46" s="5" t="str">
        <f t="array" ref="Y46">_xlfn.IFS(AND(Z46&gt;0,Z46&lt;=1),"0 to 1",AND(Z46&gt;1,Z46&lt;=2),"1 to 2",AND(Z46&gt;2,Z46&lt;=4),"2 to 4",AND(Z46&gt;4,Z46&lt;=6),"4 to 6",AND(Z46&gt;6,Z46&lt;=8),"6 to 8",AND(Z46&gt;8,Z46&lt;=10),"8 to 10",AND(Z46&gt;10,Z46&lt;=15),"10 to 15",AND(Z46&gt;15,Z46&lt;=20),"15 to 20",AND(Z46&gt;20,Z46&lt;=25),"20 to 25",AND(Z46&gt;25,Z46&lt;=30),"25 to 30",AND(Z46&gt;30,Z46&lt;=40),"30 to 40",AND(Z46&gt;40,Z46&lt;=50),"40 to 50",Z46&gt;50,"50+")</f>
        <v>8 to 10</v>
      </c>
      <c r="Z46" s="9">
        <f t="array" ref="Z46">_xlfn.IFS(AA46="oz",_xlfn.IFS(R46="oz",Q46,R46="fl oz",Q46*1.04,R46="ml",Q46*0.0338),AA46="fl oz",_xlfn.IFS(R46="oz",Q46/1.04,R46="fl oz",Q46,R46="ml",Q46*0.0338/1.04),AA46="ml",_xlfn.IFS(R46="oz",Q46/0.0338,R46="fl oz",Q46*1.04/0.0338,R46="ml",Q46))</f>
        <v>8.84</v>
      </c>
      <c r="AA46" s="9" t="s">
        <v>96</v>
      </c>
      <c r="AB46" s="9" t="s">
        <v>65</v>
      </c>
      <c r="AC46" s="9" t="s">
        <v>61</v>
      </c>
      <c r="AD46" s="5" t="s">
        <v>200</v>
      </c>
      <c r="AE46" s="5">
        <f>VLOOKUP($E46,'Benefits Revenue'!$E$4:$BE$74,AE$1,FALSE)</f>
        <v>0</v>
      </c>
      <c r="AF46" s="5">
        <f>VLOOKUP($E46,'Benefits Revenue'!$E$4:$BE$74,AF$1,FALSE)</f>
        <v>0</v>
      </c>
      <c r="AG46" s="5">
        <f>VLOOKUP($E46,'Benefits Revenue'!$E$4:$BE$74,AG$1,FALSE)</f>
        <v>4565.66</v>
      </c>
      <c r="AH46" s="5">
        <f>VLOOKUP($E46,'Benefits Revenue'!$E$4:$BE$74,AH$1,FALSE)</f>
        <v>0</v>
      </c>
      <c r="AI46" s="5">
        <f>VLOOKUP($E46,'Benefits Revenue'!$E$4:$BE$74,AI$1,FALSE)</f>
        <v>4565.66</v>
      </c>
      <c r="AJ46" s="5">
        <f>VLOOKUP($E46,'Benefits Revenue'!$E$4:$BE$74,AJ$1,FALSE)</f>
        <v>0</v>
      </c>
      <c r="AK46" s="5">
        <f>VLOOKUP($E46,'Benefits Revenue'!$E$4:$BE$74,AK$1,FALSE)</f>
        <v>4565.66</v>
      </c>
      <c r="AL46" s="5">
        <f>VLOOKUP($E46,'Benefits Revenue'!$E$4:$BE$74,AL$1,FALSE)</f>
        <v>0</v>
      </c>
      <c r="AM46" s="5">
        <f>VLOOKUP($E46,'Benefits Revenue'!$E$4:$BE$74,AM$1,FALSE)</f>
        <v>0</v>
      </c>
      <c r="AN46" s="5" t="s">
        <v>201</v>
      </c>
      <c r="AO46" s="5">
        <f>VLOOKUP($E46,'Claims Revenue'!$E$4:$BD$74,AO$1,FALSE)</f>
        <v>4565.66</v>
      </c>
      <c r="AP46" s="5">
        <f>VLOOKUP($E46,'Claims Revenue'!$E$4:$BD$74,AP$1,FALSE)</f>
        <v>4565.66</v>
      </c>
      <c r="AQ46" s="5">
        <f>VLOOKUP($E46,'Claims Revenue'!$E$4:$BD$74,AQ$1,FALSE)</f>
        <v>4565.66</v>
      </c>
      <c r="AR46" s="5">
        <f>VLOOKUP($E46,'Claims Revenue'!$E$4:$BD$74,AR$1,FALSE)</f>
        <v>0</v>
      </c>
      <c r="AS46" s="5">
        <f>VLOOKUP($E46,'Claims Revenue'!$E$4:$BD$74,AS$1,FALSE)</f>
        <v>0</v>
      </c>
      <c r="AT46" s="5">
        <f>VLOOKUP($E46,'Claims Revenue'!$E$4:$BD$74,AT$1,FALSE)</f>
        <v>0</v>
      </c>
      <c r="AU46" s="5">
        <f>VLOOKUP($E46,'Claims Revenue'!$E$4:$BD$74,AU$1,FALSE)</f>
        <v>0</v>
      </c>
      <c r="AV46" s="5">
        <f>VLOOKUP($E46,'Claims Revenue'!$E$4:$BD$74,AV$1,FALSE)</f>
        <v>4565.66</v>
      </c>
      <c r="AW46" s="5">
        <f>VLOOKUP($E46,'Claims Revenue'!$E$4:$BD$74,AW$1,FALSE)</f>
        <v>4565.66</v>
      </c>
      <c r="AX46" s="5" t="s">
        <v>202</v>
      </c>
      <c r="AY46" s="5">
        <f>VLOOKUP($E46,'Ingredients Revenue'!$E$4:$BY$74,AY$1,FALSE)</f>
        <v>4565.66</v>
      </c>
      <c r="AZ46" s="5">
        <f>VLOOKUP($E46,'Ingredients Revenue'!$E$4:$BY$74,AZ$1,FALSE)</f>
        <v>0</v>
      </c>
      <c r="BA46" s="5">
        <f>VLOOKUP($E46,'Ingredients Revenue'!$E$4:$BY$74,BA$1,FALSE)</f>
        <v>0</v>
      </c>
      <c r="BB46" s="5">
        <f>VLOOKUP($E46,'Ingredients Revenue'!$E$4:$BY$74,BB$1,FALSE)</f>
        <v>0</v>
      </c>
      <c r="BC46" s="5">
        <f>VLOOKUP($E46,'Ingredients Revenue'!$E$4:$BY$74,BC$1,FALSE)</f>
        <v>0</v>
      </c>
      <c r="BD46" s="5">
        <f>VLOOKUP($E46,'Ingredients Revenue'!$E$4:$BY$74,BD$1,FALSE)</f>
        <v>0</v>
      </c>
      <c r="BE46" s="5">
        <f>VLOOKUP($E46,'Ingredients Revenue'!$E$4:$BY$74,BE$1,FALSE)</f>
        <v>0</v>
      </c>
      <c r="BF46" s="5">
        <f>VLOOKUP($E46,'Ingredients Revenue'!$E$4:$BY$74,BF$1,FALSE)</f>
        <v>0</v>
      </c>
      <c r="BG46" s="5">
        <f>VLOOKUP($E46,'Ingredients Revenue'!$E$4:$BY$74,BG$1,FALSE)</f>
        <v>0</v>
      </c>
    </row>
    <row r="47" spans="1:59">
      <c r="A47" s="5" t="str">
        <f>_xlfn.XLOOKUP($E47,'Raw Data'!$E:$E,'Raw Data'!A:A,"ERROR",0,1)</f>
        <v>AE</v>
      </c>
      <c r="B47" s="5" t="str">
        <f>_xlfn.XLOOKUP($E47,'Raw Data'!$E:$E,'Raw Data'!B:B,"ERROR",0,1)</f>
        <v>Hair Mousses</v>
      </c>
      <c r="C47" s="5" t="str">
        <f>_xlfn.XLOOKUP($E47,'Raw Data'!$E:$E,'Raw Data'!C:C,"ERROR",0,1)</f>
        <v>shea moisture</v>
      </c>
      <c r="D47" s="5" t="str">
        <f>_xlfn.XLOOKUP($E47,'Raw Data'!$E:$E,'Raw Data'!D:D,"ERROR",0,1)</f>
        <v>www.amazon.ae/dp/B01CTBEIRS</v>
      </c>
      <c r="E47" s="5" t="s">
        <v>203</v>
      </c>
      <c r="F47" s="9" t="str">
        <f>_xlfn.XLOOKUP($E47,'Raw Data'!$E:$E,'Raw Data'!F:F,"ERROR",0,1)</f>
        <v>SheaMoisture  Curly   Hair  Products, Coconut &amp; Hibiscus Curl  Mousse , Frizz Free  Hair  with Silk Protein &amp; Neem Oil, Pack of 2-7.5 Oz Each</v>
      </c>
      <c r="G47" s="10">
        <f>_xlfn.XLOOKUP($E47,'Raw Data'!$E:$E,'Raw Data'!G:G,"ERROR",0,1)</f>
        <v>43</v>
      </c>
      <c r="H47" s="9">
        <f>_xlfn.XLOOKUP($E47,'Raw Data'!$E:$E,'Raw Data'!H:H,"ERROR",0,1)</f>
        <v>4526.67</v>
      </c>
      <c r="I47" s="9">
        <f>_xlfn.XLOOKUP($E47,'Raw Data'!$E:$E,'Raw Data'!I:I,"ERROR",0,1)</f>
        <v>0.00606040134268763</v>
      </c>
      <c r="J47" s="9" t="str">
        <f>_xlfn.XLOOKUP($E47,'Raw Data'!$E:$E,'Raw Data'!J:J,"ERROR",0,1)</f>
        <v>Yes</v>
      </c>
      <c r="K47" s="14" t="str">
        <f t="array" ref="K47">_xlfn.IFS(AND(L47&gt;0,L47&lt;=5),"0 to 5",AND(L47&gt;5,L47&lt;=10),"5 to 10",AND(L47&gt;10,L47&lt;=15),"10 to 15",AND(L47&gt;15,L47&lt;=20),"15 to 20",AND(L47&gt;20,L47&lt;=30),"20 to 30",AND(L47&gt;30,L47&lt;=40),"30 to 40",AND(L47&gt;40,L47&lt;=50),"40 to 50",AND(L47&gt;50,L47&lt;=75),"50 to 75",AND(L47&gt;75,L47&lt;=100),"75 to 100",AND(L47&gt;100,L47&lt;=150),"100 to 150",AND(L47&gt;150,L47&lt;=200),"150 to 200",AND(L47&gt;200,L47&lt;=250),"200 to 250",AND(L47&gt;250,L47&lt;=300),"250 to 300",AND(L47&gt;300,L47&lt;=400),"300 to 400",AND(L47&gt;400,L47&lt;=500),"400 to 500",L47&gt;500,"500+")</f>
        <v>100 to 150</v>
      </c>
      <c r="L47" s="9">
        <f>_xlfn.XLOOKUP($E47,'Raw Data'!$E:$E,'Raw Data'!L:L,"ERROR",0,1)</f>
        <v>102.08</v>
      </c>
      <c r="M47" s="14" t="str">
        <f t="array" ref="M47">_xlfn.IFS(AND(N47&gt;0,N47&lt;=5),"0 to 5",AND(N47&gt;5,N47&lt;=10),"5 to 10",AND(N47&gt;10,N47&lt;=15),"10 to 15",AND(N47&gt;15,N47&lt;=20),"15 to 20",AND(N47&gt;20,N47&lt;=30),"20 to 30",AND(N47&gt;30,N47&lt;=40),"30 to 40",AND(N47&gt;40,N47&lt;=50),"40 to 50",AND(N47&gt;50,N47&lt;=75),"50 to 75",AND(N47&gt;75,N47&lt;=100),"75 to 100",AND(N47&gt;100,N47&lt;=150),"100 to 150",AND(N47&gt;150,N47&lt;=200),"150 to 200",AND(N47&gt;200,N47&lt;=250),"200 to 250",AND(N47&gt;250,N47&lt;=300),"250 to 300",AND(N47&gt;300,N47&lt;=400),"300 to 400",AND(N47&gt;400,N47&lt;=500),"400 to 500",N47&gt;500,"500+")</f>
        <v>100 to 150</v>
      </c>
      <c r="N47" s="9">
        <f>_xlfn.XLOOKUP($E47,'Raw Data'!$E:$E,'Raw Data'!N:N,"ERROR",0,1)</f>
        <v>102.27</v>
      </c>
      <c r="O47" s="14" t="str">
        <f t="array" ref="O47">_xlfn.IFS(P47=0,"No Discount",AND(P47&gt;0,P47&lt;=0.02),"0% to 2%",AND(P47&gt;0.02,P47&lt;=0.04),"2% to 4%",AND(P47&gt;0.04,P47&lt;=0.06),"4% to 6%",AND(P47&gt;0.06,P47&lt;=0.08),"6% to 8%",AND(P47&gt;0.08,P47&lt;=0.1),"8% to 10%",AND(P47&gt;0.1,P47&lt;=0.15),"10% to 15%",AND(P47&gt;0.15,P47&lt;=0.2),"15% to 20%",AND(P47&gt;0.2,P47&lt;=0.25),"20% to 25%",AND(P47&gt;0.25,P47&lt;=0.3),"25% to 30%",AND(P47&gt;0.3,P47&lt;=0.4),"30% to 40%",AND(P47&gt;0.4,P47&lt;=0.5),"40% to 50%",AND(P47&gt;0.5,P47&lt;=0.75),"50% to 75%",AND(P47&gt;0.75,P47&lt;=1),"75% to 100%")</f>
        <v>0% to 2%</v>
      </c>
      <c r="P47" s="10">
        <f>_xlfn.XLOOKUP($E47,'Raw Data'!$E:$E,'Raw Data'!P:P,"ERROR",0,1)</f>
        <v>0.00185782731983962</v>
      </c>
      <c r="Q47" s="9">
        <f>_xlfn.XLOOKUP($E47,'Raw Data'!$E:$E,'Raw Data'!Q:Q,"ERROR",0,1)</f>
        <v>15</v>
      </c>
      <c r="R47" s="9" t="str">
        <f>_xlfn.XLOOKUP($E47,'Raw Data'!$E:$E,'Raw Data'!R:R,"ERROR",0,1)</f>
        <v>oz</v>
      </c>
      <c r="S47" s="5" t="str">
        <f t="array" ref="S47">_xlfn.IFS(AND(T47&gt;0,T47&lt;=0.05),"0 to 0.05",AND(T47&gt;0.05,T47&lt;=0.1),"0.05 to 0.1",AND(T47&gt;0.1,T47&lt;=0.2),"0.1 to 0.2",AND(T47&gt;0.2,T47&lt;=0.3),"0.2 to 0.3",AND(T47&gt;0.3,T47&lt;=0.4),"0.3 to 0.4",AND(T47&gt;0.4,T47&lt;=0.5),"0.4 to 0.5",AND(T47&gt;0.5,T47&lt;=0.75),"0.5 to 0.75",AND(T47&gt;0.75,T47&lt;=1),"0.75 to 1",AND(T47&gt;1,T47&lt;=2),"1 to 2",AND(T47&gt;2,T47&lt;=3),"2 to 3",AND(T47&gt;3,T47&lt;=4),"3 to 4",AND(T47&gt;4,T47&lt;=5),"4 to 5",AND(T47&gt;5,T47&lt;=10),"5 to 10",T47&gt;10,"10+")</f>
        <v>0.2 to 0.3</v>
      </c>
      <c r="T47" s="10">
        <f t="shared" si="0"/>
        <v>0.23014316311577</v>
      </c>
      <c r="U47" s="15" t="str">
        <f t="array" ref="U47">_xlfn.IFS(AND(V47&gt;0,V47&lt;=0.05),"0 to 0.05",AND(V47&gt;0.05,V47&lt;=0.1),"0.05 to 0.1",AND(V47&gt;0.1,V47&lt;=0.2),"0.1 to 0.2",AND(V47&gt;0.2,V47&lt;=0.3),"0.2 to 0.3",AND(V47&gt;0.3,V47&lt;=0.4),"0.3 to 0.4",AND(V47&gt;0.4,V47&lt;=0.5),"0.4 to 0.5",AND(V47&gt;0.5,V47&lt;=0.75),"0.5 to 0.75",AND(V47&gt;0.75,V47&lt;=1),"0.75 to 1",AND(V47&gt;1,V47&lt;=2),"1 to 2",AND(V47&gt;2,V47&lt;=3),"2 to 3",AND(V47&gt;3,V47&lt;=4),"3 to 4",AND(V47&gt;4,V47&lt;=5),"4 to 5",AND(V47&gt;5,V47&lt;=10),"5 to 10",V47&gt;10,"10+")</f>
        <v>0.05 to 0.1</v>
      </c>
      <c r="V47" s="10">
        <f t="shared" si="1"/>
        <v>0.0622543118025025</v>
      </c>
      <c r="W47" s="15" t="str">
        <f t="array" ref="W47">_xlfn.IFS(AND(X47&gt;0,X47&lt;=0.05),"0 to 0.05",AND(X47&gt;0.05,X47&lt;=0.1),"0.05 to 0.1",AND(X47&gt;0.1,X47&lt;=0.2),"0.1 to 0.2",AND(X47&gt;0.2,X47&lt;=0.3),"0.2 to 0.3",AND(X47&gt;0.3,X47&lt;=0.4),"0.3 to 0.4",AND(X47&gt;0.4,X47&lt;=0.5),"0.4 to 0.5",AND(X47&gt;0.5,X47&lt;=0.75),"0.5 to 0.75",AND(X47&gt;0.75,X47&lt;=1),"0.75 to 1",AND(X47&gt;1,X47&lt;=2),"1 to 2",AND(X47&gt;2,X47&lt;=3),"2 to 3",AND(X47&gt;3,X47&lt;=4),"3 to 4",AND(X47&gt;4,X47&lt;=5),"4 to 5",AND(X47&gt;5,X47&lt;=10),"5 to 10",X47&gt;10,"10+")</f>
        <v>0.05 to 0.1</v>
      </c>
      <c r="X47" s="16">
        <f t="shared" si="2"/>
        <v>0.062138654041258</v>
      </c>
      <c r="Y47" s="5" t="str">
        <f t="array" ref="Y47">_xlfn.IFS(AND(Z47&gt;0,Z47&lt;=1),"0 to 1",AND(Z47&gt;1,Z47&lt;=2),"1 to 2",AND(Z47&gt;2,Z47&lt;=4),"2 to 4",AND(Z47&gt;4,Z47&lt;=6),"4 to 6",AND(Z47&gt;6,Z47&lt;=8),"6 to 8",AND(Z47&gt;8,Z47&lt;=10),"8 to 10",AND(Z47&gt;10,Z47&lt;=15),"10 to 15",AND(Z47&gt;15,Z47&lt;=20),"15 to 20",AND(Z47&gt;20,Z47&lt;=25),"20 to 25",AND(Z47&gt;25,Z47&lt;=30),"25 to 30",AND(Z47&gt;30,Z47&lt;=40),"30 to 40",AND(Z47&gt;40,Z47&lt;=50),"40 to 50",Z47&gt;50,"50+")</f>
        <v>10 to 15</v>
      </c>
      <c r="Z47" s="9">
        <f t="array" ref="Z47">_xlfn.IFS(AA47="oz",_xlfn.IFS(R47="oz",Q47,R47="fl oz",Q47*1.04,R47="ml",Q47*0.0338),AA47="fl oz",_xlfn.IFS(R47="oz",Q47/1.04,R47="fl oz",Q47,R47="ml",Q47*0.0338/1.04),AA47="ml",_xlfn.IFS(R47="oz",Q47/0.0338,R47="fl oz",Q47*1.04/0.0338,R47="ml",Q47))</f>
        <v>15</v>
      </c>
      <c r="AA47" s="9" t="str">
        <f>_xlfn.XLOOKUP($E47,'Raw Data'!$E:$E,'Raw Data'!AA:AA,"ERROR",0,1)</f>
        <v>oz</v>
      </c>
      <c r="AB47" s="9" t="s">
        <v>65</v>
      </c>
      <c r="AC47" s="9" t="s">
        <v>204</v>
      </c>
      <c r="AD47" s="5" t="s">
        <v>205</v>
      </c>
      <c r="AE47" s="5">
        <f>VLOOKUP($E47,'Benefits Revenue'!$E$4:$BE$74,AE$1,FALSE)</f>
        <v>4526.67</v>
      </c>
      <c r="AF47" s="5">
        <f>VLOOKUP($E47,'Benefits Revenue'!$E$4:$BE$74,AF$1,FALSE)</f>
        <v>4526.67</v>
      </c>
      <c r="AG47" s="5">
        <f>VLOOKUP($E47,'Benefits Revenue'!$E$4:$BE$74,AG$1,FALSE)</f>
        <v>0</v>
      </c>
      <c r="AH47" s="5">
        <f>VLOOKUP($E47,'Benefits Revenue'!$E$4:$BE$74,AH$1,FALSE)</f>
        <v>0</v>
      </c>
      <c r="AI47" s="5">
        <f>VLOOKUP($E47,'Benefits Revenue'!$E$4:$BE$74,AI$1,FALSE)</f>
        <v>0</v>
      </c>
      <c r="AJ47" s="5">
        <f>VLOOKUP($E47,'Benefits Revenue'!$E$4:$BE$74,AJ$1,FALSE)</f>
        <v>4526.67</v>
      </c>
      <c r="AK47" s="5">
        <f>VLOOKUP($E47,'Benefits Revenue'!$E$4:$BE$74,AK$1,FALSE)</f>
        <v>0</v>
      </c>
      <c r="AL47" s="5">
        <f>VLOOKUP($E47,'Benefits Revenue'!$E$4:$BE$74,AL$1,FALSE)</f>
        <v>0</v>
      </c>
      <c r="AM47" s="5">
        <f>VLOOKUP($E47,'Benefits Revenue'!$E$4:$BE$74,AM$1,FALSE)</f>
        <v>4526.67</v>
      </c>
      <c r="AN47" s="5" t="s">
        <v>206</v>
      </c>
      <c r="AO47" s="5">
        <f>VLOOKUP($E47,'Claims Revenue'!$E$4:$BD$74,AO$1,FALSE)</f>
        <v>4526.67</v>
      </c>
      <c r="AP47" s="5">
        <f>VLOOKUP($E47,'Claims Revenue'!$E$4:$BD$74,AP$1,FALSE)</f>
        <v>0</v>
      </c>
      <c r="AQ47" s="5">
        <f>VLOOKUP($E47,'Claims Revenue'!$E$4:$BD$74,AQ$1,FALSE)</f>
        <v>4526.67</v>
      </c>
      <c r="AR47" s="5">
        <f>VLOOKUP($E47,'Claims Revenue'!$E$4:$BD$74,AR$1,FALSE)</f>
        <v>0</v>
      </c>
      <c r="AS47" s="5">
        <f>VLOOKUP($E47,'Claims Revenue'!$E$4:$BD$74,AS$1,FALSE)</f>
        <v>0</v>
      </c>
      <c r="AT47" s="5">
        <f>VLOOKUP($E47,'Claims Revenue'!$E$4:$BD$74,AT$1,FALSE)</f>
        <v>0</v>
      </c>
      <c r="AU47" s="5">
        <f>VLOOKUP($E47,'Claims Revenue'!$E$4:$BD$74,AU$1,FALSE)</f>
        <v>4526.67</v>
      </c>
      <c r="AV47" s="5">
        <f>VLOOKUP($E47,'Claims Revenue'!$E$4:$BD$74,AV$1,FALSE)</f>
        <v>4526.67</v>
      </c>
      <c r="AW47" s="5">
        <f>VLOOKUP($E47,'Claims Revenue'!$E$4:$BD$74,AW$1,FALSE)</f>
        <v>0</v>
      </c>
      <c r="AX47" s="5" t="s">
        <v>207</v>
      </c>
      <c r="AY47" s="5">
        <f>VLOOKUP($E47,'Ingredients Revenue'!$E$4:$BY$74,AY$1,FALSE)</f>
        <v>0</v>
      </c>
      <c r="AZ47" s="5">
        <f>VLOOKUP($E47,'Ingredients Revenue'!$E$4:$BY$74,AZ$1,FALSE)</f>
        <v>0</v>
      </c>
      <c r="BA47" s="5">
        <f>VLOOKUP($E47,'Ingredients Revenue'!$E$4:$BY$74,BA$1,FALSE)</f>
        <v>4526.67</v>
      </c>
      <c r="BB47" s="5">
        <f>VLOOKUP($E47,'Ingredients Revenue'!$E$4:$BY$74,BB$1,FALSE)</f>
        <v>0</v>
      </c>
      <c r="BC47" s="5">
        <f>VLOOKUP($E47,'Ingredients Revenue'!$E$4:$BY$74,BC$1,FALSE)</f>
        <v>0</v>
      </c>
      <c r="BD47" s="5">
        <f>VLOOKUP($E47,'Ingredients Revenue'!$E$4:$BY$74,BD$1,FALSE)</f>
        <v>0</v>
      </c>
      <c r="BE47" s="5">
        <f>VLOOKUP($E47,'Ingredients Revenue'!$E$4:$BY$74,BE$1,FALSE)</f>
        <v>0</v>
      </c>
      <c r="BF47" s="5">
        <f>VLOOKUP($E47,'Ingredients Revenue'!$E$4:$BY$74,BF$1,FALSE)</f>
        <v>4526.67</v>
      </c>
      <c r="BG47" s="5">
        <f>VLOOKUP($E47,'Ingredients Revenue'!$E$4:$BY$74,BG$1,FALSE)</f>
        <v>0</v>
      </c>
    </row>
    <row r="48" spans="1:59">
      <c r="A48" s="5" t="str">
        <f>_xlfn.XLOOKUP($E48,'Raw Data'!$E:$E,'Raw Data'!A:A,"ERROR",0,1)</f>
        <v>AE</v>
      </c>
      <c r="B48" s="5" t="str">
        <f>_xlfn.XLOOKUP($E48,'Raw Data'!$E:$E,'Raw Data'!B:B,"ERROR",0,1)</f>
        <v>Hair Mousses</v>
      </c>
      <c r="C48" s="5" t="str">
        <f>_xlfn.XLOOKUP($E48,'Raw Data'!$E:$E,'Raw Data'!C:C,"ERROR",0,1)</f>
        <v>Mielle Organics</v>
      </c>
      <c r="D48" s="5" t="str">
        <f>_xlfn.XLOOKUP($E48,'Raw Data'!$E:$E,'Raw Data'!D:D,"ERROR",0,1)</f>
        <v>www.amazon.ae/dp/B08TB9NSHQ</v>
      </c>
      <c r="E48" s="5" t="s">
        <v>208</v>
      </c>
      <c r="F48" s="9" t="str">
        <f>_xlfn.XLOOKUP($E48,'Raw Data'!$E:$E,'Raw Data'!F:F,"ERROR",0,1)</f>
        <v>Mielle Pomegranate &amp; Honey Curl Defining  Mousse  w/hold</v>
      </c>
      <c r="G48" s="10">
        <f>_xlfn.XLOOKUP($E48,'Raw Data'!$E:$E,'Raw Data'!G:G,"ERROR",0,1)</f>
        <v>68</v>
      </c>
      <c r="H48" s="9">
        <f>_xlfn.XLOOKUP($E48,'Raw Data'!$E:$E,'Raw Data'!H:H,"ERROR",0,1)</f>
        <v>4494.62</v>
      </c>
      <c r="I48" s="9">
        <f>_xlfn.XLOOKUP($E48,'Raw Data'!$E:$E,'Raw Data'!I:I,"ERROR",0,1)</f>
        <v>0.00601749212619225</v>
      </c>
      <c r="J48" s="9" t="str">
        <f>_xlfn.XLOOKUP($E48,'Raw Data'!$E:$E,'Raw Data'!J:J,"ERROR",0,1)</f>
        <v>Yes</v>
      </c>
      <c r="K48" s="14" t="str">
        <f t="array" ref="K48">_xlfn.IFS(AND(L48&gt;0,L48&lt;=5),"0 to 5",AND(L48&gt;5,L48&lt;=10),"5 to 10",AND(L48&gt;10,L48&lt;=15),"10 to 15",AND(L48&gt;15,L48&lt;=20),"15 to 20",AND(L48&gt;20,L48&lt;=30),"20 to 30",AND(L48&gt;30,L48&lt;=40),"30 to 40",AND(L48&gt;40,L48&lt;=50),"40 to 50",AND(L48&gt;50,L48&lt;=75),"50 to 75",AND(L48&gt;75,L48&lt;=100),"75 to 100",AND(L48&gt;100,L48&lt;=150),"100 to 150",AND(L48&gt;150,L48&lt;=200),"150 to 200",AND(L48&gt;200,L48&lt;=250),"200 to 250",AND(L48&gt;250,L48&lt;=300),"250 to 300",AND(L48&gt;300,L48&lt;=400),"300 to 400",AND(L48&gt;400,L48&lt;=500),"400 to 500",L48&gt;500,"500+")</f>
        <v>50 to 75</v>
      </c>
      <c r="L48" s="9">
        <f>_xlfn.XLOOKUP($E48,'Raw Data'!$E:$E,'Raw Data'!L:L,"ERROR",0,1)</f>
        <v>68.24</v>
      </c>
      <c r="M48" s="14" t="str">
        <f t="array" ref="M48">_xlfn.IFS(AND(N48&gt;0,N48&lt;=5),"0 to 5",AND(N48&gt;5,N48&lt;=10),"5 to 10",AND(N48&gt;10,N48&lt;=15),"10 to 15",AND(N48&gt;15,N48&lt;=20),"15 to 20",AND(N48&gt;20,N48&lt;=30),"20 to 30",AND(N48&gt;30,N48&lt;=40),"30 to 40",AND(N48&gt;40,N48&lt;=50),"40 to 50",AND(N48&gt;50,N48&lt;=75),"50 to 75",AND(N48&gt;75,N48&lt;=100),"75 to 100",AND(N48&gt;100,N48&lt;=150),"100 to 150",AND(N48&gt;150,N48&lt;=200),"150 to 200",AND(N48&gt;200,N48&lt;=250),"200 to 250",AND(N48&gt;250,N48&lt;=300),"250 to 300",AND(N48&gt;300,N48&lt;=400),"300 to 400",AND(N48&gt;400,N48&lt;=500),"400 to 500",N48&gt;500,"500+")</f>
        <v>50 to 75</v>
      </c>
      <c r="N48" s="9">
        <f>_xlfn.XLOOKUP($E48,'Raw Data'!$E:$E,'Raw Data'!N:N,"ERROR",0,1)</f>
        <v>74.87</v>
      </c>
      <c r="O48" s="14" t="str">
        <f t="array" ref="O48">_xlfn.IFS(P48=0,"No Discount",AND(P48&gt;0,P48&lt;=0.02),"0% to 2%",AND(P48&gt;0.02,P48&lt;=0.04),"2% to 4%",AND(P48&gt;0.04,P48&lt;=0.06),"4% to 6%",AND(P48&gt;0.06,P48&lt;=0.08),"6% to 8%",AND(P48&gt;0.08,P48&lt;=0.1),"8% to 10%",AND(P48&gt;0.1,P48&lt;=0.15),"10% to 15%",AND(P48&gt;0.15,P48&lt;=0.2),"15% to 20%",AND(P48&gt;0.2,P48&lt;=0.25),"20% to 25%",AND(P48&gt;0.25,P48&lt;=0.3),"25% to 30%",AND(P48&gt;0.3,P48&lt;=0.4),"30% to 40%",AND(P48&gt;0.4,P48&lt;=0.5),"40% to 50%",AND(P48&gt;0.5,P48&lt;=0.75),"50% to 75%",AND(P48&gt;0.75,P48&lt;=1),"75% to 100%")</f>
        <v>8% to 10%</v>
      </c>
      <c r="P48" s="10">
        <f>_xlfn.XLOOKUP($E48,'Raw Data'!$E:$E,'Raw Data'!P:P,"ERROR",0,1)</f>
        <v>0.088553492720716</v>
      </c>
      <c r="Q48" s="9">
        <v>7.5</v>
      </c>
      <c r="R48" s="9" t="s">
        <v>95</v>
      </c>
      <c r="S48" s="5" t="str">
        <f t="array" ref="S48">_xlfn.IFS(AND(T48&gt;0,T48&lt;=0.05),"0 to 0.05",AND(T48&gt;0.05,T48&lt;=0.1),"0.05 to 0.1",AND(T48&gt;0.1,T48&lt;=0.2),"0.1 to 0.2",AND(T48&gt;0.2,T48&lt;=0.3),"0.2 to 0.3",AND(T48&gt;0.3,T48&lt;=0.4),"0.3 to 0.4",AND(T48&gt;0.4,T48&lt;=0.5),"0.4 to 0.5",AND(T48&gt;0.5,T48&lt;=0.75),"0.5 to 0.75",AND(T48&gt;0.75,T48&lt;=1),"0.75 to 1",AND(T48&gt;1,T48&lt;=2),"1 to 2",AND(T48&gt;2,T48&lt;=3),"2 to 3",AND(T48&gt;3,T48&lt;=4),"3 to 4",AND(T48&gt;4,T48&lt;=5),"4 to 5",AND(T48&gt;5,T48&lt;=10),"5 to 10",T48&gt;10,"10+")</f>
        <v>0.2 to 0.3</v>
      </c>
      <c r="T48" s="10">
        <f t="shared" si="0"/>
        <v>0.295864658394249</v>
      </c>
      <c r="U48" s="15" t="str">
        <f t="array" ref="U48">_xlfn.IFS(AND(V48&gt;0,V48&lt;=0.05),"0 to 0.05",AND(V48&gt;0.05,V48&lt;=0.1),"0.05 to 0.1",AND(V48&gt;0.1,V48&lt;=0.2),"0.1 to 0.2",AND(V48&gt;0.2,V48&lt;=0.3),"0.2 to 0.3",AND(V48&gt;0.3,V48&lt;=0.4),"0.3 to 0.4",AND(V48&gt;0.4,V48&lt;=0.5),"0.4 to 0.5",AND(V48&gt;0.5,V48&lt;=0.75),"0.5 to 0.75",AND(V48&gt;0.75,V48&lt;=1),"0.75 to 1",AND(V48&gt;1,V48&lt;=2),"1 to 2",AND(V48&gt;2,V48&lt;=3),"2 to 3",AND(V48&gt;3,V48&lt;=4),"3 to 4",AND(V48&gt;4,V48&lt;=5),"4 to 5",AND(V48&gt;5,V48&lt;=10),"5 to 10",V48&gt;10,"10+")</f>
        <v>0.05 to 0.1</v>
      </c>
      <c r="V48" s="10">
        <f t="shared" si="1"/>
        <v>0.0876447022710127</v>
      </c>
      <c r="W48" s="15" t="str">
        <f t="array" ref="W48">_xlfn.IFS(AND(X48&gt;0,X48&lt;=0.05),"0 to 0.05",AND(X48&gt;0.05,X48&lt;=0.1),"0.05 to 0.1",AND(X48&gt;0.1,X48&lt;=0.2),"0.1 to 0.2",AND(X48&gt;0.2,X48&lt;=0.3),"0.2 to 0.3",AND(X48&gt;0.3,X48&lt;=0.4),"0.3 to 0.4",AND(X48&gt;0.4,X48&lt;=0.5),"0.4 to 0.5",AND(X48&gt;0.5,X48&lt;=0.75),"0.5 to 0.75",AND(X48&gt;0.75,X48&lt;=1),"0.75 to 1",AND(X48&gt;1,X48&lt;=2),"1 to 2",AND(X48&gt;2,X48&lt;=3),"2 to 3",AND(X48&gt;3,X48&lt;=4),"3 to 4",AND(X48&gt;4,X48&lt;=5),"4 to 5",AND(X48&gt;5,X48&lt;=10),"5 to 10",X48&gt;10,"10+")</f>
        <v>0.05 to 0.1</v>
      </c>
      <c r="X48" s="16">
        <f t="shared" si="2"/>
        <v>0.0798834577664473</v>
      </c>
      <c r="Y48" s="5" t="str">
        <f t="array" ref="Y48">_xlfn.IFS(AND(Z48&gt;0,Z48&lt;=1),"0 to 1",AND(Z48&gt;1,Z48&lt;=2),"1 to 2",AND(Z48&gt;2,Z48&lt;=4),"2 to 4",AND(Z48&gt;4,Z48&lt;=6),"4 to 6",AND(Z48&gt;6,Z48&lt;=8),"6 to 8",AND(Z48&gt;8,Z48&lt;=10),"8 to 10",AND(Z48&gt;10,Z48&lt;=15),"10 to 15",AND(Z48&gt;15,Z48&lt;=20),"15 to 20",AND(Z48&gt;20,Z48&lt;=25),"20 to 25",AND(Z48&gt;25,Z48&lt;=30),"25 to 30",AND(Z48&gt;30,Z48&lt;=40),"30 to 40",AND(Z48&gt;40,Z48&lt;=50),"40 to 50",Z48&gt;50,"50+")</f>
        <v>6 to 8</v>
      </c>
      <c r="Z48" s="9">
        <f t="array" ref="Z48">_xlfn.IFS(AA48="oz",_xlfn.IFS(R48="oz",Q48,R48="fl oz",Q48*1.04,R48="ml",Q48*0.0338),AA48="fl oz",_xlfn.IFS(R48="oz",Q48/1.04,R48="fl oz",Q48,R48="ml",Q48*0.0338/1.04),AA48="ml",_xlfn.IFS(R48="oz",Q48/0.0338,R48="fl oz",Q48*1.04/0.0338,R48="ml",Q48))</f>
        <v>7.8</v>
      </c>
      <c r="AA48" s="9" t="s">
        <v>96</v>
      </c>
      <c r="AB48" s="9" t="s">
        <v>65</v>
      </c>
      <c r="AC48" s="9" t="s">
        <v>61</v>
      </c>
      <c r="AD48" s="5" t="s">
        <v>209</v>
      </c>
      <c r="AE48" s="5">
        <f>VLOOKUP($E48,'Benefits Revenue'!$E$4:$BE$74,AE$1,FALSE)</f>
        <v>0</v>
      </c>
      <c r="AF48" s="5">
        <f>VLOOKUP($E48,'Benefits Revenue'!$E$4:$BE$74,AF$1,FALSE)</f>
        <v>0</v>
      </c>
      <c r="AG48" s="5">
        <f>VLOOKUP($E48,'Benefits Revenue'!$E$4:$BE$74,AG$1,FALSE)</f>
        <v>0</v>
      </c>
      <c r="AH48" s="5">
        <f>VLOOKUP($E48,'Benefits Revenue'!$E$4:$BE$74,AH$1,FALSE)</f>
        <v>0</v>
      </c>
      <c r="AI48" s="5">
        <f>VLOOKUP($E48,'Benefits Revenue'!$E$4:$BE$74,AI$1,FALSE)</f>
        <v>0</v>
      </c>
      <c r="AJ48" s="5">
        <f>VLOOKUP($E48,'Benefits Revenue'!$E$4:$BE$74,AJ$1,FALSE)</f>
        <v>4494.62</v>
      </c>
      <c r="AK48" s="5">
        <f>VLOOKUP($E48,'Benefits Revenue'!$E$4:$BE$74,AK$1,FALSE)</f>
        <v>4494.62</v>
      </c>
      <c r="AL48" s="5">
        <f>VLOOKUP($E48,'Benefits Revenue'!$E$4:$BE$74,AL$1,FALSE)</f>
        <v>0</v>
      </c>
      <c r="AM48" s="5">
        <f>VLOOKUP($E48,'Benefits Revenue'!$E$4:$BE$74,AM$1,FALSE)</f>
        <v>4494.62</v>
      </c>
      <c r="AN48" s="5" t="s">
        <v>164</v>
      </c>
      <c r="AO48" s="5">
        <f>VLOOKUP($E48,'Claims Revenue'!$E$4:$BD$74,AO$1,FALSE)</f>
        <v>0</v>
      </c>
      <c r="AP48" s="5">
        <f>VLOOKUP($E48,'Claims Revenue'!$E$4:$BD$74,AP$1,FALSE)</f>
        <v>0</v>
      </c>
      <c r="AQ48" s="5">
        <f>VLOOKUP($E48,'Claims Revenue'!$E$4:$BD$74,AQ$1,FALSE)</f>
        <v>0</v>
      </c>
      <c r="AR48" s="5">
        <f>VLOOKUP($E48,'Claims Revenue'!$E$4:$BD$74,AR$1,FALSE)</f>
        <v>0</v>
      </c>
      <c r="AS48" s="5">
        <f>VLOOKUP($E48,'Claims Revenue'!$E$4:$BD$74,AS$1,FALSE)</f>
        <v>0</v>
      </c>
      <c r="AT48" s="5">
        <f>VLOOKUP($E48,'Claims Revenue'!$E$4:$BD$74,AT$1,FALSE)</f>
        <v>0</v>
      </c>
      <c r="AU48" s="5">
        <f>VLOOKUP($E48,'Claims Revenue'!$E$4:$BD$74,AU$1,FALSE)</f>
        <v>0</v>
      </c>
      <c r="AV48" s="5">
        <f>VLOOKUP($E48,'Claims Revenue'!$E$4:$BD$74,AV$1,FALSE)</f>
        <v>0</v>
      </c>
      <c r="AW48" s="5">
        <f>VLOOKUP($E48,'Claims Revenue'!$E$4:$BD$74,AW$1,FALSE)</f>
        <v>0</v>
      </c>
      <c r="AX48" s="5" t="s">
        <v>210</v>
      </c>
      <c r="AY48" s="5">
        <f>VLOOKUP($E48,'Ingredients Revenue'!$E$4:$BY$74,AY$1,FALSE)</f>
        <v>4494.62</v>
      </c>
      <c r="AZ48" s="5">
        <f>VLOOKUP($E48,'Ingredients Revenue'!$E$4:$BY$74,AZ$1,FALSE)</f>
        <v>4494.62</v>
      </c>
      <c r="BA48" s="5">
        <f>VLOOKUP($E48,'Ingredients Revenue'!$E$4:$BY$74,BA$1,FALSE)</f>
        <v>0</v>
      </c>
      <c r="BB48" s="5">
        <f>VLOOKUP($E48,'Ingredients Revenue'!$E$4:$BY$74,BB$1,FALSE)</f>
        <v>4494.62</v>
      </c>
      <c r="BC48" s="5">
        <f>VLOOKUP($E48,'Ingredients Revenue'!$E$4:$BY$74,BC$1,FALSE)</f>
        <v>0</v>
      </c>
      <c r="BD48" s="5">
        <f>VLOOKUP($E48,'Ingredients Revenue'!$E$4:$BY$74,BD$1,FALSE)</f>
        <v>0</v>
      </c>
      <c r="BE48" s="5">
        <f>VLOOKUP($E48,'Ingredients Revenue'!$E$4:$BY$74,BE$1,FALSE)</f>
        <v>0</v>
      </c>
      <c r="BF48" s="5">
        <f>VLOOKUP($E48,'Ingredients Revenue'!$E$4:$BY$74,BF$1,FALSE)</f>
        <v>0</v>
      </c>
      <c r="BG48" s="5">
        <f>VLOOKUP($E48,'Ingredients Revenue'!$E$4:$BY$74,BG$1,FALSE)</f>
        <v>4494.62</v>
      </c>
    </row>
    <row r="49" spans="1:59">
      <c r="A49" s="5" t="str">
        <f>_xlfn.XLOOKUP($E49,'Raw Data'!$E:$E,'Raw Data'!A:A,"ERROR",0,1)</f>
        <v>AE</v>
      </c>
      <c r="B49" s="5" t="str">
        <f>_xlfn.XLOOKUP($E49,'Raw Data'!$E:$E,'Raw Data'!B:B,"ERROR",0,1)</f>
        <v>Hair Mousses</v>
      </c>
      <c r="C49" s="5" t="str">
        <f>_xlfn.XLOOKUP($E49,'Raw Data'!$E:$E,'Raw Data'!C:C,"ERROR",0,1)</f>
        <v>l'oreal professionnel</v>
      </c>
      <c r="D49" s="5" t="str">
        <f>_xlfn.XLOOKUP($E49,'Raw Data'!$E:$E,'Raw Data'!D:D,"ERROR",0,1)</f>
        <v>www.amazon.ae/dp/B07YBF3T59</v>
      </c>
      <c r="E49" s="5" t="s">
        <v>211</v>
      </c>
      <c r="F49" s="9" t="str">
        <f>_xlfn.XLOOKUP($E49,'Raw Data'!$E:$E,'Raw Data'!F:F,"ERROR",0,1)</f>
        <v>Lâ€™OrÃ©al Professionnel Tecni Art Spiral Queen Nourishing Mousse 200ml</v>
      </c>
      <c r="G49" s="10">
        <f>_xlfn.XLOOKUP($E49,'Raw Data'!$E:$E,'Raw Data'!G:G,"ERROR",0,1)</f>
        <v>57</v>
      </c>
      <c r="H49" s="9">
        <f>_xlfn.XLOOKUP($E49,'Raw Data'!$E:$E,'Raw Data'!H:H,"ERROR",0,1)</f>
        <v>4026.53</v>
      </c>
      <c r="I49" s="9">
        <f>_xlfn.XLOOKUP($E49,'Raw Data'!$E:$E,'Raw Data'!I:I,"ERROR",0,1)</f>
        <v>0.00539080335398251</v>
      </c>
      <c r="J49" s="9" t="str">
        <f>_xlfn.XLOOKUP($E49,'Raw Data'!$E:$E,'Raw Data'!J:J,"ERROR",0,1)</f>
        <v>Yes</v>
      </c>
      <c r="K49" s="14" t="str">
        <f t="array" ref="K49">_xlfn.IFS(AND(L49&gt;0,L49&lt;=5),"0 to 5",AND(L49&gt;5,L49&lt;=10),"5 to 10",AND(L49&gt;10,L49&lt;=15),"10 to 15",AND(L49&gt;15,L49&lt;=20),"15 to 20",AND(L49&gt;20,L49&lt;=30),"20 to 30",AND(L49&gt;30,L49&lt;=40),"30 to 40",AND(L49&gt;40,L49&lt;=50),"40 to 50",AND(L49&gt;50,L49&lt;=75),"50 to 75",AND(L49&gt;75,L49&lt;=100),"75 to 100",AND(L49&gt;100,L49&lt;=150),"100 to 150",AND(L49&gt;150,L49&lt;=200),"150 to 200",AND(L49&gt;200,L49&lt;=250),"200 to 250",AND(L49&gt;250,L49&lt;=300),"250 to 300",AND(L49&gt;300,L49&lt;=400),"300 to 400",AND(L49&gt;400,L49&lt;=500),"400 to 500",L49&gt;500,"500+")</f>
        <v>50 to 75</v>
      </c>
      <c r="L49" s="9">
        <f>_xlfn.XLOOKUP($E49,'Raw Data'!$E:$E,'Raw Data'!L:L,"ERROR",0,1)</f>
        <v>69.47</v>
      </c>
      <c r="M49" s="14" t="str">
        <f t="array" ref="M49">_xlfn.IFS(AND(N49&gt;0,N49&lt;=5),"0 to 5",AND(N49&gt;5,N49&lt;=10),"5 to 10",AND(N49&gt;10,N49&lt;=15),"10 to 15",AND(N49&gt;15,N49&lt;=20),"15 to 20",AND(N49&gt;20,N49&lt;=30),"20 to 30",AND(N49&gt;30,N49&lt;=40),"30 to 40",AND(N49&gt;40,N49&lt;=50),"40 to 50",AND(N49&gt;50,N49&lt;=75),"50 to 75",AND(N49&gt;75,N49&lt;=100),"75 to 100",AND(N49&gt;100,N49&lt;=150),"100 to 150",AND(N49&gt;150,N49&lt;=200),"150 to 200",AND(N49&gt;200,N49&lt;=250),"200 to 250",AND(N49&gt;250,N49&lt;=300),"250 to 300",AND(N49&gt;300,N49&lt;=400),"300 to 400",AND(N49&gt;400,N49&lt;=500),"400 to 500",N49&gt;500,"500+")</f>
        <v>50 to 75</v>
      </c>
      <c r="N49" s="9">
        <f>_xlfn.XLOOKUP($E49,'Raw Data'!$E:$E,'Raw Data'!N:N,"ERROR",0,1)</f>
        <v>72.3</v>
      </c>
      <c r="O49" s="14" t="str">
        <f t="array" ref="O49">_xlfn.IFS(P49=0,"No Discount",AND(P49&gt;0,P49&lt;=0.02),"0% to 2%",AND(P49&gt;0.02,P49&lt;=0.04),"2% to 4%",AND(P49&gt;0.04,P49&lt;=0.06),"4% to 6%",AND(P49&gt;0.06,P49&lt;=0.08),"6% to 8%",AND(P49&gt;0.08,P49&lt;=0.1),"8% to 10%",AND(P49&gt;0.1,P49&lt;=0.15),"10% to 15%",AND(P49&gt;0.15,P49&lt;=0.2),"15% to 20%",AND(P49&gt;0.2,P49&lt;=0.25),"20% to 25%",AND(P49&gt;0.25,P49&lt;=0.3),"25% to 30%",AND(P49&gt;0.3,P49&lt;=0.4),"30% to 40%",AND(P49&gt;0.4,P49&lt;=0.5),"40% to 50%",AND(P49&gt;0.5,P49&lt;=0.75),"50% to 75%",AND(P49&gt;0.75,P49&lt;=1),"75% to 100%")</f>
        <v>2% to 4%</v>
      </c>
      <c r="P49" s="10">
        <f>_xlfn.XLOOKUP($E49,'Raw Data'!$E:$E,'Raw Data'!P:P,"ERROR",0,1)</f>
        <v>0.0391424619640387</v>
      </c>
      <c r="Q49" s="9">
        <f>_xlfn.XLOOKUP($E49,'Raw Data'!$E:$E,'Raw Data'!Q:Q,"ERROR",0,1)</f>
        <v>200</v>
      </c>
      <c r="R49" s="9" t="str">
        <f>_xlfn.XLOOKUP($E49,'Raw Data'!$E:$E,'Raw Data'!R:R,"ERROR",0,1)</f>
        <v>ml</v>
      </c>
      <c r="S49" s="5" t="str">
        <f t="array" ref="S49">_xlfn.IFS(AND(T49&gt;0,T49&lt;=0.05),"0 to 0.05",AND(T49&gt;0.05,T49&lt;=0.1),"0.05 to 0.1",AND(T49&gt;0.1,T49&lt;=0.2),"0.1 to 0.2",AND(T49&gt;0.2,T49&lt;=0.3),"0.2 to 0.3",AND(T49&gt;0.3,T49&lt;=0.4),"0.3 to 0.4",AND(T49&gt;0.4,T49&lt;=0.5),"0.4 to 0.5",AND(T49&gt;0.5,T49&lt;=0.75),"0.5 to 0.75",AND(T49&gt;0.75,T49&lt;=1),"0.75 to 1",AND(T49&gt;1,T49&lt;=2),"1 to 2",AND(T49&gt;2,T49&lt;=3),"2 to 3",AND(T49&gt;3,T49&lt;=4),"3 to 4",AND(T49&gt;4,T49&lt;=5),"4 to 5",AND(T49&gt;5,T49&lt;=10),"5 to 10",T49&gt;10,"10+")</f>
        <v>0.3 to 0.4</v>
      </c>
      <c r="T49" s="10">
        <f t="shared" si="0"/>
        <v>0.347535584001857</v>
      </c>
      <c r="U49" s="15" t="str">
        <f t="array" ref="U49">_xlfn.IFS(AND(V49&gt;0,V49&lt;=0.05),"0 to 0.05",AND(V49&gt;0.05,V49&lt;=0.1),"0.05 to 0.1",AND(V49&gt;0.1,V49&lt;=0.2),"0.1 to 0.2",AND(V49&gt;0.2,V49&lt;=0.3),"0.2 to 0.3",AND(V49&gt;0.3,V49&lt;=0.4),"0.3 to 0.4",AND(V49&gt;0.4,V49&lt;=0.5),"0.4 to 0.5",AND(V49&gt;0.5,V49&lt;=0.75),"0.5 to 0.75",AND(V49&gt;0.75,V49&lt;=1),"0.75 to 1",AND(V49&gt;1,V49&lt;=2),"1 to 2",AND(V49&gt;2,V49&lt;=3),"2 to 3",AND(V49&gt;3,V49&lt;=4),"3 to 4",AND(V49&gt;4,V49&lt;=5),"4 to 5",AND(V49&gt;5,V49&lt;=10),"5 to 10",V49&gt;10,"10+")</f>
        <v>0.05 to 0.1</v>
      </c>
      <c r="V49" s="10">
        <f t="shared" si="1"/>
        <v>0.097657148917522</v>
      </c>
      <c r="W49" s="15" t="str">
        <f t="array" ref="W49">_xlfn.IFS(AND(X49&gt;0,X49&lt;=0.05),"0 to 0.05",AND(X49&gt;0.05,X49&lt;=0.1),"0.05 to 0.1",AND(X49&gt;0.1,X49&lt;=0.2),"0.1 to 0.2",AND(X49&gt;0.2,X49&lt;=0.3),"0.2 to 0.3",AND(X49&gt;0.3,X49&lt;=0.4),"0.3 to 0.4",AND(X49&gt;0.4,X49&lt;=0.5),"0.4 to 0.5",AND(X49&gt;0.5,X49&lt;=0.75),"0.5 to 0.75",AND(X49&gt;0.75,X49&lt;=1),"0.75 to 1",AND(X49&gt;1,X49&lt;=2),"1 to 2",AND(X49&gt;2,X49&lt;=3),"2 to 3",AND(X49&gt;3,X49&lt;=4),"3 to 4",AND(X49&gt;4,X49&lt;=5),"4 to 5",AND(X49&gt;5,X49&lt;=10),"5 to 10",X49&gt;10,"10+")</f>
        <v>0.05 to 0.1</v>
      </c>
      <c r="X49" s="16">
        <f t="shared" si="2"/>
        <v>0.0938346076805014</v>
      </c>
      <c r="Y49" s="5" t="str">
        <f t="array" ref="Y49">_xlfn.IFS(AND(Z49&gt;0,Z49&lt;=1),"0 to 1",AND(Z49&gt;1,Z49&lt;=2),"1 to 2",AND(Z49&gt;2,Z49&lt;=4),"2 to 4",AND(Z49&gt;4,Z49&lt;=6),"4 to 6",AND(Z49&gt;6,Z49&lt;=8),"6 to 8",AND(Z49&gt;8,Z49&lt;=10),"8 to 10",AND(Z49&gt;10,Z49&lt;=15),"10 to 15",AND(Z49&gt;15,Z49&lt;=20),"15 to 20",AND(Z49&gt;20,Z49&lt;=25),"20 to 25",AND(Z49&gt;25,Z49&lt;=30),"25 to 30",AND(Z49&gt;30,Z49&lt;=40),"30 to 40",AND(Z49&gt;40,Z49&lt;=50),"40 to 50",Z49&gt;50,"50+")</f>
        <v>6 to 8</v>
      </c>
      <c r="Z49" s="9">
        <f t="array" ref="Z49">_xlfn.IFS(AA49="oz",_xlfn.IFS(R49="oz",Q49,R49="fl oz",Q49*1.04,R49="ml",Q49*0.0338),AA49="fl oz",_xlfn.IFS(R49="oz",Q49/1.04,R49="fl oz",Q49,R49="ml",Q49*0.0338/1.04),AA49="ml",_xlfn.IFS(R49="oz",Q49/0.0338,R49="fl oz",Q49*1.04/0.0338,R49="ml",Q49))</f>
        <v>6.76</v>
      </c>
      <c r="AA49" s="9" t="str">
        <f>_xlfn.XLOOKUP($E49,'Raw Data'!$E:$E,'Raw Data'!AA:AA,"ERROR",0,1)</f>
        <v>oz</v>
      </c>
      <c r="AB49" s="9" t="s">
        <v>65</v>
      </c>
      <c r="AC49" s="9" t="s">
        <v>61</v>
      </c>
      <c r="AD49" s="5" t="s">
        <v>212</v>
      </c>
      <c r="AE49" s="5">
        <f>VLOOKUP($E49,'Benefits Revenue'!$E$4:$BE$74,AE$1,FALSE)</f>
        <v>0</v>
      </c>
      <c r="AF49" s="5">
        <f>VLOOKUP($E49,'Benefits Revenue'!$E$4:$BE$74,AF$1,FALSE)</f>
        <v>4026.53</v>
      </c>
      <c r="AG49" s="5">
        <f>VLOOKUP($E49,'Benefits Revenue'!$E$4:$BE$74,AG$1,FALSE)</f>
        <v>0</v>
      </c>
      <c r="AH49" s="5">
        <f>VLOOKUP($E49,'Benefits Revenue'!$E$4:$BE$74,AH$1,FALSE)</f>
        <v>0</v>
      </c>
      <c r="AI49" s="5">
        <f>VLOOKUP($E49,'Benefits Revenue'!$E$4:$BE$74,AI$1,FALSE)</f>
        <v>0</v>
      </c>
      <c r="AJ49" s="5">
        <f>VLOOKUP($E49,'Benefits Revenue'!$E$4:$BE$74,AJ$1,FALSE)</f>
        <v>0</v>
      </c>
      <c r="AK49" s="5">
        <f>VLOOKUP($E49,'Benefits Revenue'!$E$4:$BE$74,AK$1,FALSE)</f>
        <v>0</v>
      </c>
      <c r="AL49" s="5">
        <f>VLOOKUP($E49,'Benefits Revenue'!$E$4:$BE$74,AL$1,FALSE)</f>
        <v>0</v>
      </c>
      <c r="AM49" s="5">
        <f>VLOOKUP($E49,'Benefits Revenue'!$E$4:$BE$74,AM$1,FALSE)</f>
        <v>0</v>
      </c>
      <c r="AN49" s="5" t="s">
        <v>86</v>
      </c>
      <c r="AO49" s="5">
        <f>VLOOKUP($E49,'Claims Revenue'!$E$4:$BD$74,AO$1,FALSE)</f>
        <v>4026.53</v>
      </c>
      <c r="AP49" s="5">
        <f>VLOOKUP($E49,'Claims Revenue'!$E$4:$BD$74,AP$1,FALSE)</f>
        <v>4026.53</v>
      </c>
      <c r="AQ49" s="5">
        <f>VLOOKUP($E49,'Claims Revenue'!$E$4:$BD$74,AQ$1,FALSE)</f>
        <v>0</v>
      </c>
      <c r="AR49" s="5">
        <f>VLOOKUP($E49,'Claims Revenue'!$E$4:$BD$74,AR$1,FALSE)</f>
        <v>0</v>
      </c>
      <c r="AS49" s="5">
        <f>VLOOKUP($E49,'Claims Revenue'!$E$4:$BD$74,AS$1,FALSE)</f>
        <v>0</v>
      </c>
      <c r="AT49" s="5">
        <f>VLOOKUP($E49,'Claims Revenue'!$E$4:$BD$74,AT$1,FALSE)</f>
        <v>0</v>
      </c>
      <c r="AU49" s="5">
        <f>VLOOKUP($E49,'Claims Revenue'!$E$4:$BD$74,AU$1,FALSE)</f>
        <v>0</v>
      </c>
      <c r="AV49" s="5">
        <f>VLOOKUP($E49,'Claims Revenue'!$E$4:$BD$74,AV$1,FALSE)</f>
        <v>0</v>
      </c>
      <c r="AW49" s="5">
        <f>VLOOKUP($E49,'Claims Revenue'!$E$4:$BD$74,AW$1,FALSE)</f>
        <v>0</v>
      </c>
      <c r="AX49" s="5" t="s">
        <v>43</v>
      </c>
      <c r="AY49" s="5">
        <f>VLOOKUP($E49,'Ingredients Revenue'!$E$4:$BY$74,AY$1,FALSE)</f>
        <v>0</v>
      </c>
      <c r="AZ49" s="5">
        <f>VLOOKUP($E49,'Ingredients Revenue'!$E$4:$BY$74,AZ$1,FALSE)</f>
        <v>0</v>
      </c>
      <c r="BA49" s="5">
        <f>VLOOKUP($E49,'Ingredients Revenue'!$E$4:$BY$74,BA$1,FALSE)</f>
        <v>0</v>
      </c>
      <c r="BB49" s="5">
        <f>VLOOKUP($E49,'Ingredients Revenue'!$E$4:$BY$74,BB$1,FALSE)</f>
        <v>0</v>
      </c>
      <c r="BC49" s="5">
        <f>VLOOKUP($E49,'Ingredients Revenue'!$E$4:$BY$74,BC$1,FALSE)</f>
        <v>0</v>
      </c>
      <c r="BD49" s="5">
        <f>VLOOKUP($E49,'Ingredients Revenue'!$E$4:$BY$74,BD$1,FALSE)</f>
        <v>0</v>
      </c>
      <c r="BE49" s="5">
        <f>VLOOKUP($E49,'Ingredients Revenue'!$E$4:$BY$74,BE$1,FALSE)</f>
        <v>0</v>
      </c>
      <c r="BF49" s="5">
        <f>VLOOKUP($E49,'Ingredients Revenue'!$E$4:$BY$74,BF$1,FALSE)</f>
        <v>0</v>
      </c>
      <c r="BG49" s="5">
        <f>VLOOKUP($E49,'Ingredients Revenue'!$E$4:$BY$74,BG$1,FALSE)</f>
        <v>0</v>
      </c>
    </row>
    <row r="50" spans="1:59">
      <c r="A50" s="5" t="str">
        <f>_xlfn.XLOOKUP($E50,'Raw Data'!$E:$E,'Raw Data'!A:A,"ERROR",0,1)</f>
        <v>AE</v>
      </c>
      <c r="B50" s="5" t="str">
        <f>_xlfn.XLOOKUP($E50,'Raw Data'!$E:$E,'Raw Data'!B:B,"ERROR",0,1)</f>
        <v>Hair Mousses</v>
      </c>
      <c r="C50" s="5" t="str">
        <f>_xlfn.XLOOKUP($E50,'Raw Data'!$E:$E,'Raw Data'!C:C,"ERROR",0,1)</f>
        <v>black professional line</v>
      </c>
      <c r="D50" s="5" t="str">
        <f>_xlfn.XLOOKUP($E50,'Raw Data'!$E:$E,'Raw Data'!D:D,"ERROR",0,1)</f>
        <v>www.amazon.ae/dp/B07N6QS4BF</v>
      </c>
      <c r="E50" s="5" t="s">
        <v>213</v>
      </c>
      <c r="F50" s="9" t="str">
        <f>_xlfn.XLOOKUP($E50,'Raw Data'!$E:$E,'Raw Data'!F:F,"ERROR",0,1)</f>
        <v>Black  Mousse  Ultra Strong 400 ml</v>
      </c>
      <c r="G50" s="10">
        <f>_xlfn.XLOOKUP($E50,'Raw Data'!$E:$E,'Raw Data'!G:G,"ERROR",0,1)</f>
        <v>95</v>
      </c>
      <c r="H50" s="9">
        <f>_xlfn.XLOOKUP($E50,'Raw Data'!$E:$E,'Raw Data'!H:H,"ERROR",0,1)</f>
        <v>3853.83</v>
      </c>
      <c r="I50" s="9">
        <f>_xlfn.XLOOKUP($E50,'Raw Data'!$E:$E,'Raw Data'!I:I,"ERROR",0,1)</f>
        <v>0.00515958894871724</v>
      </c>
      <c r="J50" s="9" t="str">
        <f>_xlfn.XLOOKUP($E50,'Raw Data'!$E:$E,'Raw Data'!J:J,"ERROR",0,1)</f>
        <v>Yes</v>
      </c>
      <c r="K50" s="14" t="str">
        <f t="array" ref="K50">_xlfn.IFS(AND(L50&gt;0,L50&lt;=5),"0 to 5",AND(L50&gt;5,L50&lt;=10),"5 to 10",AND(L50&gt;10,L50&lt;=15),"10 to 15",AND(L50&gt;15,L50&lt;=20),"15 to 20",AND(L50&gt;20,L50&lt;=30),"20 to 30",AND(L50&gt;30,L50&lt;=40),"30 to 40",AND(L50&gt;40,L50&lt;=50),"40 to 50",AND(L50&gt;50,L50&lt;=75),"50 to 75",AND(L50&gt;75,L50&lt;=100),"75 to 100",AND(L50&gt;100,L50&lt;=150),"100 to 150",AND(L50&gt;150,L50&lt;=200),"150 to 200",AND(L50&gt;200,L50&lt;=250),"200 to 250",AND(L50&gt;250,L50&lt;=300),"250 to 300",AND(L50&gt;300,L50&lt;=400),"300 to 400",AND(L50&gt;400,L50&lt;=500),"400 to 500",L50&gt;500,"500+")</f>
        <v>40 to 50</v>
      </c>
      <c r="L50" s="9">
        <f>_xlfn.XLOOKUP($E50,'Raw Data'!$E:$E,'Raw Data'!L:L,"ERROR",0,1)</f>
        <v>43.24</v>
      </c>
      <c r="M50" s="14" t="str">
        <f t="array" ref="M50">_xlfn.IFS(AND(N50&gt;0,N50&lt;=5),"0 to 5",AND(N50&gt;5,N50&lt;=10),"5 to 10",AND(N50&gt;10,N50&lt;=15),"10 to 15",AND(N50&gt;15,N50&lt;=20),"15 to 20",AND(N50&gt;20,N50&lt;=30),"20 to 30",AND(N50&gt;30,N50&lt;=40),"30 to 40",AND(N50&gt;40,N50&lt;=50),"40 to 50",AND(N50&gt;50,N50&lt;=75),"50 to 75",AND(N50&gt;75,N50&lt;=100),"75 to 100",AND(N50&gt;100,N50&lt;=150),"100 to 150",AND(N50&gt;150,N50&lt;=200),"150 to 200",AND(N50&gt;200,N50&lt;=250),"200 to 250",AND(N50&gt;250,N50&lt;=300),"250 to 300",AND(N50&gt;300,N50&lt;=400),"300 to 400",AND(N50&gt;400,N50&lt;=500),"400 to 500",N50&gt;500,"500+")</f>
        <v>40 to 50</v>
      </c>
      <c r="N50" s="9">
        <f>_xlfn.XLOOKUP($E50,'Raw Data'!$E:$E,'Raw Data'!N:N,"ERROR",0,1)</f>
        <v>44.54</v>
      </c>
      <c r="O50" s="14" t="str">
        <f t="array" ref="O50">_xlfn.IFS(P50=0,"No Discount",AND(P50&gt;0,P50&lt;=0.02),"0% to 2%",AND(P50&gt;0.02,P50&lt;=0.04),"2% to 4%",AND(P50&gt;0.04,P50&lt;=0.06),"4% to 6%",AND(P50&gt;0.06,P50&lt;=0.08),"6% to 8%",AND(P50&gt;0.08,P50&lt;=0.1),"8% to 10%",AND(P50&gt;0.1,P50&lt;=0.15),"10% to 15%",AND(P50&gt;0.15,P50&lt;=0.2),"15% to 20%",AND(P50&gt;0.2,P50&lt;=0.25),"20% to 25%",AND(P50&gt;0.25,P50&lt;=0.3),"25% to 30%",AND(P50&gt;0.3,P50&lt;=0.4),"30% to 40%",AND(P50&gt;0.4,P50&lt;=0.5),"40% to 50%",AND(P50&gt;0.5,P50&lt;=0.75),"50% to 75%",AND(P50&gt;0.75,P50&lt;=1),"75% to 100%")</f>
        <v>2% to 4%</v>
      </c>
      <c r="P50" s="10">
        <f>_xlfn.XLOOKUP($E50,'Raw Data'!$E:$E,'Raw Data'!P:P,"ERROR",0,1)</f>
        <v>0.0291872474180511</v>
      </c>
      <c r="Q50" s="9">
        <f>_xlfn.XLOOKUP($E50,'Raw Data'!$E:$E,'Raw Data'!Q:Q,"ERROR",0,1)</f>
        <v>400</v>
      </c>
      <c r="R50" s="9" t="str">
        <f>_xlfn.XLOOKUP($E50,'Raw Data'!$E:$E,'Raw Data'!R:R,"ERROR",0,1)</f>
        <v>ml</v>
      </c>
      <c r="S50" s="5" t="str">
        <f t="array" ref="S50">_xlfn.IFS(AND(T50&gt;0,T50&lt;=0.05),"0 to 0.05",AND(T50&gt;0.05,T50&lt;=0.1),"0.05 to 0.1",AND(T50&gt;0.1,T50&lt;=0.2),"0.1 to 0.2",AND(T50&gt;0.2,T50&lt;=0.3),"0.2 to 0.3",AND(T50&gt;0.3,T50&lt;=0.4),"0.3 to 0.4",AND(T50&gt;0.4,T50&lt;=0.5),"0.4 to 0.5",AND(T50&gt;0.5,T50&lt;=0.75),"0.5 to 0.75",AND(T50&gt;0.75,T50&lt;=1),"0.75 to 1",AND(T50&gt;1,T50&lt;=2),"1 to 2",AND(T50&gt;2,T50&lt;=3),"2 to 3",AND(T50&gt;3,T50&lt;=4),"3 to 4",AND(T50&gt;4,T50&lt;=5),"4 to 5",AND(T50&gt;5,T50&lt;=10),"5 to 10",T50&gt;10,"10+")</f>
        <v>0.1 to 0.2</v>
      </c>
      <c r="T50" s="10">
        <f t="shared" si="0"/>
        <v>0.108157756241833</v>
      </c>
      <c r="U50" s="15" t="str">
        <f t="array" ref="U50">_xlfn.IFS(AND(V50&gt;0,V50&lt;=0.05),"0 to 0.05",AND(V50&gt;0.05,V50&lt;=0.1),"0.05 to 0.1",AND(V50&gt;0.1,V50&lt;=0.2),"0.1 to 0.2",AND(V50&gt;0.2,V50&lt;=0.3),"0.2 to 0.3",AND(V50&gt;0.3,V50&lt;=0.4),"0.3 to 0.4",AND(V50&gt;0.4,V50&lt;=0.5),"0.4 to 0.5",AND(V50&gt;0.5,V50&lt;=0.75),"0.5 to 0.75",AND(V50&gt;0.75,V50&lt;=1),"0.75 to 1",AND(V50&gt;1,V50&lt;=2),"1 to 2",AND(V50&gt;2,V50&lt;=3),"2 to 3",AND(V50&gt;3,V50&lt;=4),"3 to 4",AND(V50&gt;4,V50&lt;=5),"4 to 5",AND(V50&gt;5,V50&lt;=10),"5 to 10",V50&gt;10,"10+")</f>
        <v>0 to 0.05</v>
      </c>
      <c r="V50" s="10">
        <f t="shared" si="1"/>
        <v>0.030080563020653</v>
      </c>
      <c r="W50" s="15" t="str">
        <f t="array" ref="W50">_xlfn.IFS(AND(X50&gt;0,X50&lt;=0.05),"0 to 0.05",AND(X50&gt;0.05,X50&lt;=0.1),"0.05 to 0.1",AND(X50&gt;0.1,X50&lt;=0.2),"0.1 to 0.2",AND(X50&gt;0.2,X50&lt;=0.3),"0.2 to 0.3",AND(X50&gt;0.3,X50&lt;=0.4),"0.3 to 0.4",AND(X50&gt;0.4,X50&lt;=0.5),"0.4 to 0.5",AND(X50&gt;0.5,X50&lt;=0.75),"0.5 to 0.75",AND(X50&gt;0.75,X50&lt;=1),"0.75 to 1",AND(X50&gt;1,X50&lt;=2),"1 to 2",AND(X50&gt;2,X50&lt;=3),"2 to 3",AND(X50&gt;3,X50&lt;=4),"3 to 4",AND(X50&gt;4,X50&lt;=5),"4 to 5",AND(X50&gt;5,X50&lt;=10),"5 to 10",X50&gt;10,"10+")</f>
        <v>0 to 0.05</v>
      </c>
      <c r="X50" s="16">
        <f t="shared" si="2"/>
        <v>0.029202594185295</v>
      </c>
      <c r="Y50" s="5" t="str">
        <f t="array" ref="Y50">_xlfn.IFS(AND(Z50&gt;0,Z50&lt;=1),"0 to 1",AND(Z50&gt;1,Z50&lt;=2),"1 to 2",AND(Z50&gt;2,Z50&lt;=4),"2 to 4",AND(Z50&gt;4,Z50&lt;=6),"4 to 6",AND(Z50&gt;6,Z50&lt;=8),"6 to 8",AND(Z50&gt;8,Z50&lt;=10),"8 to 10",AND(Z50&gt;10,Z50&lt;=15),"10 to 15",AND(Z50&gt;15,Z50&lt;=20),"15 to 20",AND(Z50&gt;20,Z50&lt;=25),"20 to 25",AND(Z50&gt;25,Z50&lt;=30),"25 to 30",AND(Z50&gt;30,Z50&lt;=40),"30 to 40",AND(Z50&gt;40,Z50&lt;=50),"40 to 50",Z50&gt;50,"50+")</f>
        <v>10 to 15</v>
      </c>
      <c r="Z50" s="9">
        <f t="array" ref="Z50">_xlfn.IFS(AA50="oz",_xlfn.IFS(R50="oz",Q50,R50="fl oz",Q50*1.04,R50="ml",Q50*0.0338),AA50="fl oz",_xlfn.IFS(R50="oz",Q50/1.04,R50="fl oz",Q50,R50="ml",Q50*0.0338/1.04),AA50="ml",_xlfn.IFS(R50="oz",Q50/0.0338,R50="fl oz",Q50*1.04/0.0338,R50="ml",Q50))</f>
        <v>13.52</v>
      </c>
      <c r="AA50" s="9" t="str">
        <f>_xlfn.XLOOKUP($E50,'Raw Data'!$E:$E,'Raw Data'!AA:AA,"ERROR",0,1)</f>
        <v>oz</v>
      </c>
      <c r="AB50" s="9" t="s">
        <v>65</v>
      </c>
      <c r="AC50" s="9" t="s">
        <v>61</v>
      </c>
      <c r="AD50" s="5" t="s">
        <v>37</v>
      </c>
      <c r="AE50" s="5">
        <f>VLOOKUP($E50,'Benefits Revenue'!$E$4:$BE$74,AE$1,FALSE)</f>
        <v>0</v>
      </c>
      <c r="AF50" s="5">
        <f>VLOOKUP($E50,'Benefits Revenue'!$E$4:$BE$74,AF$1,FALSE)</f>
        <v>0</v>
      </c>
      <c r="AG50" s="5">
        <f>VLOOKUP($E50,'Benefits Revenue'!$E$4:$BE$74,AG$1,FALSE)</f>
        <v>0</v>
      </c>
      <c r="AH50" s="5">
        <f>VLOOKUP($E50,'Benefits Revenue'!$E$4:$BE$74,AH$1,FALSE)</f>
        <v>0</v>
      </c>
      <c r="AI50" s="5">
        <f>VLOOKUP($E50,'Benefits Revenue'!$E$4:$BE$74,AI$1,FALSE)</f>
        <v>0</v>
      </c>
      <c r="AJ50" s="5">
        <f>VLOOKUP($E50,'Benefits Revenue'!$E$4:$BE$74,AJ$1,FALSE)</f>
        <v>0</v>
      </c>
      <c r="AK50" s="5">
        <f>VLOOKUP($E50,'Benefits Revenue'!$E$4:$BE$74,AK$1,FALSE)</f>
        <v>0</v>
      </c>
      <c r="AL50" s="5">
        <f>VLOOKUP($E50,'Benefits Revenue'!$E$4:$BE$74,AL$1,FALSE)</f>
        <v>3853.83</v>
      </c>
      <c r="AM50" s="5">
        <f>VLOOKUP($E50,'Benefits Revenue'!$E$4:$BE$74,AM$1,FALSE)</f>
        <v>0</v>
      </c>
      <c r="AN50" s="5" t="s">
        <v>86</v>
      </c>
      <c r="AO50" s="5">
        <f>VLOOKUP($E50,'Claims Revenue'!$E$4:$BD$74,AO$1,FALSE)</f>
        <v>3853.83</v>
      </c>
      <c r="AP50" s="5">
        <f>VLOOKUP($E50,'Claims Revenue'!$E$4:$BD$74,AP$1,FALSE)</f>
        <v>3853.83</v>
      </c>
      <c r="AQ50" s="5">
        <f>VLOOKUP($E50,'Claims Revenue'!$E$4:$BD$74,AQ$1,FALSE)</f>
        <v>0</v>
      </c>
      <c r="AR50" s="5">
        <f>VLOOKUP($E50,'Claims Revenue'!$E$4:$BD$74,AR$1,FALSE)</f>
        <v>0</v>
      </c>
      <c r="AS50" s="5">
        <f>VLOOKUP($E50,'Claims Revenue'!$E$4:$BD$74,AS$1,FALSE)</f>
        <v>0</v>
      </c>
      <c r="AT50" s="5">
        <f>VLOOKUP($E50,'Claims Revenue'!$E$4:$BD$74,AT$1,FALSE)</f>
        <v>0</v>
      </c>
      <c r="AU50" s="5">
        <f>VLOOKUP($E50,'Claims Revenue'!$E$4:$BD$74,AU$1,FALSE)</f>
        <v>0</v>
      </c>
      <c r="AV50" s="5">
        <f>VLOOKUP($E50,'Claims Revenue'!$E$4:$BD$74,AV$1,FALSE)</f>
        <v>0</v>
      </c>
      <c r="AW50" s="5">
        <f>VLOOKUP($E50,'Claims Revenue'!$E$4:$BD$74,AW$1,FALSE)</f>
        <v>0</v>
      </c>
      <c r="AX50" s="5" t="s">
        <v>43</v>
      </c>
      <c r="AY50" s="5">
        <f>VLOOKUP($E50,'Ingredients Revenue'!$E$4:$BY$74,AY$1,FALSE)</f>
        <v>0</v>
      </c>
      <c r="AZ50" s="5">
        <f>VLOOKUP($E50,'Ingredients Revenue'!$E$4:$BY$74,AZ$1,FALSE)</f>
        <v>0</v>
      </c>
      <c r="BA50" s="5">
        <f>VLOOKUP($E50,'Ingredients Revenue'!$E$4:$BY$74,BA$1,FALSE)</f>
        <v>0</v>
      </c>
      <c r="BB50" s="5">
        <f>VLOOKUP($E50,'Ingredients Revenue'!$E$4:$BY$74,BB$1,FALSE)</f>
        <v>0</v>
      </c>
      <c r="BC50" s="5">
        <f>VLOOKUP($E50,'Ingredients Revenue'!$E$4:$BY$74,BC$1,FALSE)</f>
        <v>0</v>
      </c>
      <c r="BD50" s="5">
        <f>VLOOKUP($E50,'Ingredients Revenue'!$E$4:$BY$74,BD$1,FALSE)</f>
        <v>0</v>
      </c>
      <c r="BE50" s="5">
        <f>VLOOKUP($E50,'Ingredients Revenue'!$E$4:$BY$74,BE$1,FALSE)</f>
        <v>0</v>
      </c>
      <c r="BF50" s="5">
        <f>VLOOKUP($E50,'Ingredients Revenue'!$E$4:$BY$74,BF$1,FALSE)</f>
        <v>0</v>
      </c>
      <c r="BG50" s="5">
        <f>VLOOKUP($E50,'Ingredients Revenue'!$E$4:$BY$74,BG$1,FALSE)</f>
        <v>0</v>
      </c>
    </row>
    <row r="51" spans="1:59">
      <c r="A51" s="5" t="str">
        <f>_xlfn.XLOOKUP($E51,'Raw Data'!$E:$E,'Raw Data'!A:A,"ERROR",0,1)</f>
        <v>AE</v>
      </c>
      <c r="B51" s="5" t="str">
        <f>_xlfn.XLOOKUP($E51,'Raw Data'!$E:$E,'Raw Data'!B:B,"ERROR",0,1)</f>
        <v>Hair Mousses</v>
      </c>
      <c r="C51" s="5" t="str">
        <f>_xlfn.XLOOKUP($E51,'Raw Data'!$E:$E,'Raw Data'!C:C,"ERROR",0,1)</f>
        <v>nivea</v>
      </c>
      <c r="D51" s="5" t="str">
        <f>_xlfn.XLOOKUP($E51,'Raw Data'!$E:$E,'Raw Data'!D:D,"ERROR",0,1)</f>
        <v>www.amazon.ae/dp/B0051D9DWC</v>
      </c>
      <c r="E51" s="5" t="s">
        <v>214</v>
      </c>
      <c r="F51" s="9" t="str">
        <f>_xlfn.XLOOKUP($E51,'Raw Data'!$E:$E,'Raw Data'!F:F,"ERROR",0,1)</f>
        <v>NIVEA Volume  Mousse   Hair  Care, 150 g</v>
      </c>
      <c r="G51" s="10">
        <f>_xlfn.XLOOKUP($E51,'Raw Data'!$E:$E,'Raw Data'!G:G,"ERROR",0,1)</f>
        <v>121</v>
      </c>
      <c r="H51" s="9">
        <f>_xlfn.XLOOKUP($E51,'Raw Data'!$E:$E,'Raw Data'!H:H,"ERROR",0,1)</f>
        <v>3736.78</v>
      </c>
      <c r="I51" s="9">
        <f>_xlfn.XLOOKUP($E51,'Raw Data'!$E:$E,'Raw Data'!I:I,"ERROR",0,1)</f>
        <v>0.00500287993808435</v>
      </c>
      <c r="J51" s="9" t="str">
        <f>_xlfn.XLOOKUP($E51,'Raw Data'!$E:$E,'Raw Data'!J:J,"ERROR",0,1)</f>
        <v>Yes</v>
      </c>
      <c r="K51" s="14" t="str">
        <f t="array" ref="K51">_xlfn.IFS(AND(L51&gt;0,L51&lt;=5),"0 to 5",AND(L51&gt;5,L51&lt;=10),"5 to 10",AND(L51&gt;10,L51&lt;=15),"10 to 15",AND(L51&gt;15,L51&lt;=20),"15 to 20",AND(L51&gt;20,L51&lt;=30),"20 to 30",AND(L51&gt;30,L51&lt;=40),"30 to 40",AND(L51&gt;40,L51&lt;=50),"40 to 50",AND(L51&gt;50,L51&lt;=75),"50 to 75",AND(L51&gt;75,L51&lt;=100),"75 to 100",AND(L51&gt;100,L51&lt;=150),"100 to 150",AND(L51&gt;150,L51&lt;=200),"150 to 200",AND(L51&gt;200,L51&lt;=250),"200 to 250",AND(L51&gt;250,L51&lt;=300),"250 to 300",AND(L51&gt;300,L51&lt;=400),"300 to 400",AND(L51&gt;400,L51&lt;=500),"400 to 500",L51&gt;500,"500+")</f>
        <v>30 to 40</v>
      </c>
      <c r="L51" s="9">
        <f>_xlfn.XLOOKUP($E51,'Raw Data'!$E:$E,'Raw Data'!L:L,"ERROR",0,1)</f>
        <v>31.93</v>
      </c>
      <c r="M51" s="14" t="str">
        <f t="array" ref="M51">_xlfn.IFS(AND(N51&gt;0,N51&lt;=5),"0 to 5",AND(N51&gt;5,N51&lt;=10),"5 to 10",AND(N51&gt;10,N51&lt;=15),"10 to 15",AND(N51&gt;15,N51&lt;=20),"15 to 20",AND(N51&gt;20,N51&lt;=30),"20 to 30",AND(N51&gt;30,N51&lt;=40),"30 to 40",AND(N51&gt;40,N51&lt;=50),"40 to 50",AND(N51&gt;50,N51&lt;=75),"50 to 75",AND(N51&gt;75,N51&lt;=100),"75 to 100",AND(N51&gt;100,N51&lt;=150),"100 to 150",AND(N51&gt;150,N51&lt;=200),"150 to 200",AND(N51&gt;200,N51&lt;=250),"200 to 250",AND(N51&gt;250,N51&lt;=300),"250 to 300",AND(N51&gt;300,N51&lt;=400),"300 to 400",AND(N51&gt;400,N51&lt;=500),"400 to 500",N51&gt;500,"500+")</f>
        <v>30 to 40</v>
      </c>
      <c r="N51" s="9">
        <f>_xlfn.XLOOKUP($E51,'Raw Data'!$E:$E,'Raw Data'!N:N,"ERROR",0,1)</f>
        <v>34.89</v>
      </c>
      <c r="O51" s="14" t="str">
        <f t="array" ref="O51">_xlfn.IFS(P51=0,"No Discount",AND(P51&gt;0,P51&lt;=0.02),"0% to 2%",AND(P51&gt;0.02,P51&lt;=0.04),"2% to 4%",AND(P51&gt;0.04,P51&lt;=0.06),"4% to 6%",AND(P51&gt;0.06,P51&lt;=0.08),"6% to 8%",AND(P51&gt;0.08,P51&lt;=0.1),"8% to 10%",AND(P51&gt;0.1,P51&lt;=0.15),"10% to 15%",AND(P51&gt;0.15,P51&lt;=0.2),"15% to 20%",AND(P51&gt;0.2,P51&lt;=0.25),"20% to 25%",AND(P51&gt;0.25,P51&lt;=0.3),"25% to 30%",AND(P51&gt;0.3,P51&lt;=0.4),"30% to 40%",AND(P51&gt;0.4,P51&lt;=0.5),"40% to 50%",AND(P51&gt;0.5,P51&lt;=0.75),"50% to 75%",AND(P51&gt;0.75,P51&lt;=1),"75% to 100%")</f>
        <v>8% to 10%</v>
      </c>
      <c r="P51" s="10">
        <f>_xlfn.XLOOKUP($E51,'Raw Data'!$E:$E,'Raw Data'!P:P,"ERROR",0,1)</f>
        <v>0.0848380624820866</v>
      </c>
      <c r="Q51" s="9">
        <f>_xlfn.XLOOKUP($E51,'Raw Data'!$E:$E,'Raw Data'!Q:Q,"ERROR",0,1)</f>
        <v>150</v>
      </c>
      <c r="R51" s="9" t="str">
        <f>_xlfn.XLOOKUP($E51,'Raw Data'!$E:$E,'Raw Data'!R:R,"ERROR",0,1)</f>
        <v>gm</v>
      </c>
      <c r="S51" s="5" t="e">
        <f t="array" ref="S51">_xlfn.IFS(AND(T51&gt;0,T51&lt;=0.05),"0 to 0.05",AND(T51&gt;0.05,T51&lt;=0.1),"0.05 to 0.1",AND(T51&gt;0.1,T51&lt;=0.2),"0.1 to 0.2",AND(T51&gt;0.2,T51&lt;=0.3),"0.2 to 0.3",AND(T51&gt;0.3,T51&lt;=0.4),"0.3 to 0.4",AND(T51&gt;0.4,T51&lt;=0.5),"0.4 to 0.5",AND(T51&gt;0.5,T51&lt;=0.75),"0.5 to 0.75",AND(T51&gt;0.75,T51&lt;=1),"0.75 to 1",AND(T51&gt;1,T51&lt;=2),"1 to 2",AND(T51&gt;2,T51&lt;=3),"2 to 3",AND(T51&gt;3,T51&lt;=4),"3 to 4",AND(T51&gt;4,T51&lt;=5),"4 to 5",AND(T51&gt;5,T51&lt;=10),"5 to 10",T51&gt;10,"10+")</f>
        <v>#N/A</v>
      </c>
      <c r="T51" s="10" t="e">
        <f t="shared" si="0"/>
        <v>#N/A</v>
      </c>
      <c r="U51" s="15" t="e">
        <f t="array" ref="U51">_xlfn.IFS(AND(V51&gt;0,V51&lt;=0.05),"0 to 0.05",AND(V51&gt;0.05,V51&lt;=0.1),"0.05 to 0.1",AND(V51&gt;0.1,V51&lt;=0.2),"0.1 to 0.2",AND(V51&gt;0.2,V51&lt;=0.3),"0.2 to 0.3",AND(V51&gt;0.3,V51&lt;=0.4),"0.3 to 0.4",AND(V51&gt;0.4,V51&lt;=0.5),"0.4 to 0.5",AND(V51&gt;0.5,V51&lt;=0.75),"0.5 to 0.75",AND(V51&gt;0.75,V51&lt;=1),"0.75 to 1",AND(V51&gt;1,V51&lt;=2),"1 to 2",AND(V51&gt;2,V51&lt;=3),"2 to 3",AND(V51&gt;3,V51&lt;=4),"3 to 4",AND(V51&gt;4,V51&lt;=5),"4 to 5",AND(V51&gt;5,V51&lt;=10),"5 to 10",V51&gt;10,"10+")</f>
        <v>#N/A</v>
      </c>
      <c r="V51" s="10" t="e">
        <f t="shared" si="1"/>
        <v>#N/A</v>
      </c>
      <c r="W51" s="15" t="e">
        <f t="array" ref="W51">_xlfn.IFS(AND(X51&gt;0,X51&lt;=0.05),"0 to 0.05",AND(X51&gt;0.05,X51&lt;=0.1),"0.05 to 0.1",AND(X51&gt;0.1,X51&lt;=0.2),"0.1 to 0.2",AND(X51&gt;0.2,X51&lt;=0.3),"0.2 to 0.3",AND(X51&gt;0.3,X51&lt;=0.4),"0.3 to 0.4",AND(X51&gt;0.4,X51&lt;=0.5),"0.4 to 0.5",AND(X51&gt;0.5,X51&lt;=0.75),"0.5 to 0.75",AND(X51&gt;0.75,X51&lt;=1),"0.75 to 1",AND(X51&gt;1,X51&lt;=2),"1 to 2",AND(X51&gt;2,X51&lt;=3),"2 to 3",AND(X51&gt;3,X51&lt;=4),"3 to 4",AND(X51&gt;4,X51&lt;=5),"4 to 5",AND(X51&gt;5,X51&lt;=10),"5 to 10",X51&gt;10,"10+")</f>
        <v>#N/A</v>
      </c>
      <c r="X51" s="16" t="e">
        <f t="shared" si="2"/>
        <v>#N/A</v>
      </c>
      <c r="Y51" s="5" t="e">
        <f t="array" ref="Y51">_xlfn.IFS(AND(Z51&gt;0,Z51&lt;=1),"0 to 1",AND(Z51&gt;1,Z51&lt;=2),"1 to 2",AND(Z51&gt;2,Z51&lt;=4),"2 to 4",AND(Z51&gt;4,Z51&lt;=6),"4 to 6",AND(Z51&gt;6,Z51&lt;=8),"6 to 8",AND(Z51&gt;8,Z51&lt;=10),"8 to 10",AND(Z51&gt;10,Z51&lt;=15),"10 to 15",AND(Z51&gt;15,Z51&lt;=20),"15 to 20",AND(Z51&gt;20,Z51&lt;=25),"20 to 25",AND(Z51&gt;25,Z51&lt;=30),"25 to 30",AND(Z51&gt;30,Z51&lt;=40),"30 to 40",AND(Z51&gt;40,Z51&lt;=50),"40 to 50",Z51&gt;50,"50+")</f>
        <v>#N/A</v>
      </c>
      <c r="Z51" s="9" t="e">
        <f t="array" ref="Z51">_xlfn.IFS(AA51="oz",_xlfn.IFS(R51="oz",Q51,R51="fl oz",Q51*1.04,R51="ml",Q51*0.0338),AA51="fl oz",_xlfn.IFS(R51="oz",Q51/1.04,R51="fl oz",Q51,R51="ml",Q51*0.0338/1.04),AA51="ml",_xlfn.IFS(R51="oz",Q51/0.0338,R51="fl oz",Q51*1.04/0.0338,R51="ml",Q51))</f>
        <v>#N/A</v>
      </c>
      <c r="AA51" s="9" t="str">
        <f>_xlfn.XLOOKUP($E51,'Raw Data'!$E:$E,'Raw Data'!AA:AA,"ERROR",0,1)</f>
        <v>oz</v>
      </c>
      <c r="AB51" s="9" t="s">
        <v>43</v>
      </c>
      <c r="AC51" s="9" t="s">
        <v>43</v>
      </c>
      <c r="AD51" s="5" t="s">
        <v>43</v>
      </c>
      <c r="AE51" s="5">
        <f>VLOOKUP($E51,'Benefits Revenue'!$E$4:$BE$74,AE$1,FALSE)</f>
        <v>0</v>
      </c>
      <c r="AF51" s="5">
        <f>VLOOKUP($E51,'Benefits Revenue'!$E$4:$BE$74,AF$1,FALSE)</f>
        <v>0</v>
      </c>
      <c r="AG51" s="5">
        <f>VLOOKUP($E51,'Benefits Revenue'!$E$4:$BE$74,AG$1,FALSE)</f>
        <v>0</v>
      </c>
      <c r="AH51" s="5">
        <f>VLOOKUP($E51,'Benefits Revenue'!$E$4:$BE$74,AH$1,FALSE)</f>
        <v>0</v>
      </c>
      <c r="AI51" s="5">
        <f>VLOOKUP($E51,'Benefits Revenue'!$E$4:$BE$74,AI$1,FALSE)</f>
        <v>0</v>
      </c>
      <c r="AJ51" s="5">
        <f>VLOOKUP($E51,'Benefits Revenue'!$E$4:$BE$74,AJ$1,FALSE)</f>
        <v>0</v>
      </c>
      <c r="AK51" s="5">
        <f>VLOOKUP($E51,'Benefits Revenue'!$E$4:$BE$74,AK$1,FALSE)</f>
        <v>0</v>
      </c>
      <c r="AL51" s="5">
        <f>VLOOKUP($E51,'Benefits Revenue'!$E$4:$BE$74,AL$1,FALSE)</f>
        <v>0</v>
      </c>
      <c r="AM51" s="5">
        <f>VLOOKUP($E51,'Benefits Revenue'!$E$4:$BE$74,AM$1,FALSE)</f>
        <v>0</v>
      </c>
      <c r="AN51" s="5" t="s">
        <v>43</v>
      </c>
      <c r="AO51" s="5">
        <f>VLOOKUP($E51,'Claims Revenue'!$E$4:$BD$74,AO$1,FALSE)</f>
        <v>0</v>
      </c>
      <c r="AP51" s="5">
        <f>VLOOKUP($E51,'Claims Revenue'!$E$4:$BD$74,AP$1,FALSE)</f>
        <v>0</v>
      </c>
      <c r="AQ51" s="5">
        <f>VLOOKUP($E51,'Claims Revenue'!$E$4:$BD$74,AQ$1,FALSE)</f>
        <v>0</v>
      </c>
      <c r="AR51" s="5">
        <f>VLOOKUP($E51,'Claims Revenue'!$E$4:$BD$74,AR$1,FALSE)</f>
        <v>3736.78</v>
      </c>
      <c r="AS51" s="5">
        <f>VLOOKUP($E51,'Claims Revenue'!$E$4:$BD$74,AS$1,FALSE)</f>
        <v>0</v>
      </c>
      <c r="AT51" s="5">
        <f>VLOOKUP($E51,'Claims Revenue'!$E$4:$BD$74,AT$1,FALSE)</f>
        <v>0</v>
      </c>
      <c r="AU51" s="5">
        <f>VLOOKUP($E51,'Claims Revenue'!$E$4:$BD$74,AU$1,FALSE)</f>
        <v>0</v>
      </c>
      <c r="AV51" s="5">
        <f>VLOOKUP($E51,'Claims Revenue'!$E$4:$BD$74,AV$1,FALSE)</f>
        <v>0</v>
      </c>
      <c r="AW51" s="5">
        <f>VLOOKUP($E51,'Claims Revenue'!$E$4:$BD$74,AW$1,FALSE)</f>
        <v>0</v>
      </c>
      <c r="AX51" s="5" t="s">
        <v>43</v>
      </c>
      <c r="AY51" s="5">
        <f>VLOOKUP($E51,'Ingredients Revenue'!$E$4:$BY$74,AY$1,FALSE)</f>
        <v>0</v>
      </c>
      <c r="AZ51" s="5">
        <f>VLOOKUP($E51,'Ingredients Revenue'!$E$4:$BY$74,AZ$1,FALSE)</f>
        <v>0</v>
      </c>
      <c r="BA51" s="5">
        <f>VLOOKUP($E51,'Ingredients Revenue'!$E$4:$BY$74,BA$1,FALSE)</f>
        <v>0</v>
      </c>
      <c r="BB51" s="5">
        <f>VLOOKUP($E51,'Ingredients Revenue'!$E$4:$BY$74,BB$1,FALSE)</f>
        <v>0</v>
      </c>
      <c r="BC51" s="5">
        <f>VLOOKUP($E51,'Ingredients Revenue'!$E$4:$BY$74,BC$1,FALSE)</f>
        <v>0</v>
      </c>
      <c r="BD51" s="5">
        <f>VLOOKUP($E51,'Ingredients Revenue'!$E$4:$BY$74,BD$1,FALSE)</f>
        <v>0</v>
      </c>
      <c r="BE51" s="5">
        <f>VLOOKUP($E51,'Ingredients Revenue'!$E$4:$BY$74,BE$1,FALSE)</f>
        <v>0</v>
      </c>
      <c r="BF51" s="5">
        <f>VLOOKUP($E51,'Ingredients Revenue'!$E$4:$BY$74,BF$1,FALSE)</f>
        <v>0</v>
      </c>
      <c r="BG51" s="5">
        <f>VLOOKUP($E51,'Ingredients Revenue'!$E$4:$BY$74,BG$1,FALSE)</f>
        <v>0</v>
      </c>
    </row>
    <row r="52" spans="1:59">
      <c r="A52" s="5" t="str">
        <f>_xlfn.XLOOKUP($E52,'Raw Data'!$E:$E,'Raw Data'!A:A,"ERROR",0,1)</f>
        <v>AE</v>
      </c>
      <c r="B52" s="5" t="str">
        <f>_xlfn.XLOOKUP($E52,'Raw Data'!$E:$E,'Raw Data'!B:B,"ERROR",0,1)</f>
        <v>Hair Mousses</v>
      </c>
      <c r="C52" s="5" t="str">
        <f>_xlfn.XLOOKUP($E52,'Raw Data'!$E:$E,'Raw Data'!C:C,"ERROR",0,1)</f>
        <v>schwarzkopf</v>
      </c>
      <c r="D52" s="5" t="str">
        <f>_xlfn.XLOOKUP($E52,'Raw Data'!$E:$E,'Raw Data'!D:D,"ERROR",0,1)</f>
        <v>www.amazon.ae/dp/B07DLYGHF5</v>
      </c>
      <c r="E52" s="5" t="s">
        <v>215</v>
      </c>
      <c r="F52" s="9" t="str">
        <f>_xlfn.XLOOKUP($E52,'Raw Data'!$E:$E,'Raw Data'!F:F,"ERROR",0,1)</f>
        <v>Schwarzkopf Osis Fab Foam Classic Hold Mousse, Medium Control - 200ml Schwarzkopf Osis Fab Foam Classic Hold Mousse, Medium Control - 200ml</v>
      </c>
      <c r="G52" s="10">
        <f>_xlfn.XLOOKUP($E52,'Raw Data'!$E:$E,'Raw Data'!G:G,"ERROR",0,1)</f>
        <v>37</v>
      </c>
      <c r="H52" s="9">
        <f>_xlfn.XLOOKUP($E52,'Raw Data'!$E:$E,'Raw Data'!H:H,"ERROR",0,1)</f>
        <v>3557.73</v>
      </c>
      <c r="I52" s="9">
        <f>_xlfn.XLOOKUP($E52,'Raw Data'!$E:$E,'Raw Data'!I:I,"ERROR",0,1)</f>
        <v>0.00476316401878645</v>
      </c>
      <c r="J52" s="9" t="str">
        <f>_xlfn.XLOOKUP($E52,'Raw Data'!$E:$E,'Raw Data'!J:J,"ERROR",0,1)</f>
        <v>Yes</v>
      </c>
      <c r="K52" s="14" t="str">
        <f t="array" ref="K52">_xlfn.IFS(AND(L52&gt;0,L52&lt;=5),"0 to 5",AND(L52&gt;5,L52&lt;=10),"5 to 10",AND(L52&gt;10,L52&lt;=15),"10 to 15",AND(L52&gt;15,L52&lt;=20),"15 to 20",AND(L52&gt;20,L52&lt;=30),"20 to 30",AND(L52&gt;30,L52&lt;=40),"30 to 40",AND(L52&gt;40,L52&lt;=50),"40 to 50",AND(L52&gt;50,L52&lt;=75),"50 to 75",AND(L52&gt;75,L52&lt;=100),"75 to 100",AND(L52&gt;100,L52&lt;=150),"100 to 150",AND(L52&gt;150,L52&lt;=200),"150 to 200",AND(L52&gt;200,L52&lt;=250),"200 to 250",AND(L52&gt;250,L52&lt;=300),"250 to 300",AND(L52&gt;300,L52&lt;=400),"300 to 400",AND(L52&gt;400,L52&lt;=500),"400 to 500",L52&gt;500,"500+")</f>
        <v>75 to 100</v>
      </c>
      <c r="L52" s="9">
        <f>_xlfn.XLOOKUP($E52,'Raw Data'!$E:$E,'Raw Data'!L:L,"ERROR",0,1)</f>
        <v>97.69</v>
      </c>
      <c r="M52" s="14" t="str">
        <f t="array" ref="M52">_xlfn.IFS(AND(N52&gt;0,N52&lt;=5),"0 to 5",AND(N52&gt;5,N52&lt;=10),"5 to 10",AND(N52&gt;10,N52&lt;=15),"10 to 15",AND(N52&gt;15,N52&lt;=20),"15 to 20",AND(N52&gt;20,N52&lt;=30),"20 to 30",AND(N52&gt;30,N52&lt;=40),"30 to 40",AND(N52&gt;40,N52&lt;=50),"40 to 50",AND(N52&gt;50,N52&lt;=75),"50 to 75",AND(N52&gt;75,N52&lt;=100),"75 to 100",AND(N52&gt;100,N52&lt;=150),"100 to 150",AND(N52&gt;150,N52&lt;=200),"150 to 200",AND(N52&gt;200,N52&lt;=250),"200 to 250",AND(N52&gt;250,N52&lt;=300),"250 to 300",AND(N52&gt;300,N52&lt;=400),"300 to 400",AND(N52&gt;400,N52&lt;=500),"400 to 500",N52&gt;500,"500+")</f>
        <v>100 to 150</v>
      </c>
      <c r="N52" s="9">
        <f>_xlfn.XLOOKUP($E52,'Raw Data'!$E:$E,'Raw Data'!N:N,"ERROR",0,1)</f>
        <v>103.06</v>
      </c>
      <c r="O52" s="14" t="str">
        <f t="array" ref="O52">_xlfn.IFS(P52=0,"No Discount",AND(P52&gt;0,P52&lt;=0.02),"0% to 2%",AND(P52&gt;0.02,P52&lt;=0.04),"2% to 4%",AND(P52&gt;0.04,P52&lt;=0.06),"4% to 6%",AND(P52&gt;0.06,P52&lt;=0.08),"6% to 8%",AND(P52&gt;0.08,P52&lt;=0.1),"8% to 10%",AND(P52&gt;0.1,P52&lt;=0.15),"10% to 15%",AND(P52&gt;0.15,P52&lt;=0.2),"15% to 20%",AND(P52&gt;0.2,P52&lt;=0.25),"20% to 25%",AND(P52&gt;0.25,P52&lt;=0.3),"25% to 30%",AND(P52&gt;0.3,P52&lt;=0.4),"30% to 40%",AND(P52&gt;0.4,P52&lt;=0.5),"40% to 50%",AND(P52&gt;0.5,P52&lt;=0.75),"50% to 75%",AND(P52&gt;0.75,P52&lt;=1),"75% to 100%")</f>
        <v>4% to 6%</v>
      </c>
      <c r="P52" s="10">
        <f>_xlfn.XLOOKUP($E52,'Raw Data'!$E:$E,'Raw Data'!P:P,"ERROR",0,1)</f>
        <v>0.0521055695711237</v>
      </c>
      <c r="Q52" s="9">
        <f>_xlfn.XLOOKUP($E52,'Raw Data'!$E:$E,'Raw Data'!Q:Q,"ERROR",0,1)</f>
        <v>200</v>
      </c>
      <c r="R52" s="9" t="str">
        <f>_xlfn.XLOOKUP($E52,'Raw Data'!$E:$E,'Raw Data'!R:R,"ERROR",0,1)</f>
        <v>ml</v>
      </c>
      <c r="S52" s="5" t="str">
        <f t="array" ref="S52">_xlfn.IFS(AND(T52&gt;0,T52&lt;=0.05),"0 to 0.05",AND(T52&gt;0.05,T52&lt;=0.1),"0.05 to 0.1",AND(T52&gt;0.1,T52&lt;=0.2),"0.1 to 0.2",AND(T52&gt;0.2,T52&lt;=0.3),"0.2 to 0.3",AND(T52&gt;0.3,T52&lt;=0.4),"0.3 to 0.4",AND(T52&gt;0.4,T52&lt;=0.5),"0.4 to 0.5",AND(T52&gt;0.5,T52&lt;=0.75),"0.5 to 0.75",AND(T52&gt;0.75,T52&lt;=1),"0.75 to 1",AND(T52&gt;1,T52&lt;=2),"1 to 2",AND(T52&gt;2,T52&lt;=3),"2 to 3",AND(T52&gt;3,T52&lt;=4),"3 to 4",AND(T52&gt;4,T52&lt;=5),"4 to 5",AND(T52&gt;5,T52&lt;=10),"5 to 10",T52&gt;10,"10+")</f>
        <v>0.4 to 0.5</v>
      </c>
      <c r="T52" s="10">
        <f t="shared" si="0"/>
        <v>0.488710971658866</v>
      </c>
      <c r="U52" s="15" t="str">
        <f t="array" ref="U52">_xlfn.IFS(AND(V52&gt;0,V52&lt;=0.05),"0 to 0.05",AND(V52&gt;0.05,V52&lt;=0.1),"0.05 to 0.1",AND(V52&gt;0.1,V52&lt;=0.2),"0.1 to 0.2",AND(V52&gt;0.2,V52&lt;=0.3),"0.2 to 0.3",AND(V52&gt;0.3,V52&lt;=0.4),"0.3 to 0.4",AND(V52&gt;0.4,V52&lt;=0.5),"0.4 to 0.5",AND(V52&gt;0.5,V52&lt;=0.75),"0.5 to 0.75",AND(V52&gt;0.75,V52&lt;=1),"0.75 to 1",AND(V52&gt;1,V52&lt;=2),"1 to 2",AND(V52&gt;2,V52&lt;=3),"2 to 3",AND(V52&gt;3,V52&lt;=4),"3 to 4",AND(V52&gt;4,V52&lt;=5),"4 to 5",AND(V52&gt;5,V52&lt;=10),"5 to 10",V52&gt;10,"10+")</f>
        <v>0.1 to 0.2</v>
      </c>
      <c r="V52" s="10">
        <f t="shared" si="1"/>
        <v>0.139205335649237</v>
      </c>
      <c r="W52" s="15" t="str">
        <f t="array" ref="W52">_xlfn.IFS(AND(X52&gt;0,X52&lt;=0.05),"0 to 0.05",AND(X52&gt;0.05,X52&lt;=0.1),"0.05 to 0.1",AND(X52&gt;0.1,X52&lt;=0.2),"0.1 to 0.2",AND(X52&gt;0.2,X52&lt;=0.3),"0.2 to 0.3",AND(X52&gt;0.3,X52&lt;=0.4),"0.3 to 0.4",AND(X52&gt;0.4,X52&lt;=0.5),"0.4 to 0.5",AND(X52&gt;0.5,X52&lt;=0.75),"0.5 to 0.75",AND(X52&gt;0.75,X52&lt;=1),"0.75 to 1",AND(X52&gt;1,X52&lt;=2),"1 to 2",AND(X52&gt;2,X52&lt;=3),"2 to 3",AND(X52&gt;3,X52&lt;=4),"3 to 4",AND(X52&gt;4,X52&lt;=5),"4 to 5",AND(X52&gt;5,X52&lt;=10),"5 to 10",X52&gt;10,"10+")</f>
        <v>0.1 to 0.2</v>
      </c>
      <c r="X52" s="16">
        <f t="shared" si="2"/>
        <v>0.131951962347894</v>
      </c>
      <c r="Y52" s="5" t="str">
        <f t="array" ref="Y52">_xlfn.IFS(AND(Z52&gt;0,Z52&lt;=1),"0 to 1",AND(Z52&gt;1,Z52&lt;=2),"1 to 2",AND(Z52&gt;2,Z52&lt;=4),"2 to 4",AND(Z52&gt;4,Z52&lt;=6),"4 to 6",AND(Z52&gt;6,Z52&lt;=8),"6 to 8",AND(Z52&gt;8,Z52&lt;=10),"8 to 10",AND(Z52&gt;10,Z52&lt;=15),"10 to 15",AND(Z52&gt;15,Z52&lt;=20),"15 to 20",AND(Z52&gt;20,Z52&lt;=25),"20 to 25",AND(Z52&gt;25,Z52&lt;=30),"25 to 30",AND(Z52&gt;30,Z52&lt;=40),"30 to 40",AND(Z52&gt;40,Z52&lt;=50),"40 to 50",Z52&gt;50,"50+")</f>
        <v>6 to 8</v>
      </c>
      <c r="Z52" s="9">
        <f t="array" ref="Z52">_xlfn.IFS(AA52="oz",_xlfn.IFS(R52="oz",Q52,R52="fl oz",Q52*1.04,R52="ml",Q52*0.0338),AA52="fl oz",_xlfn.IFS(R52="oz",Q52/1.04,R52="fl oz",Q52,R52="ml",Q52*0.0338/1.04),AA52="ml",_xlfn.IFS(R52="oz",Q52/0.0338,R52="fl oz",Q52*1.04/0.0338,R52="ml",Q52))</f>
        <v>6.76</v>
      </c>
      <c r="AA52" s="9" t="str">
        <f>_xlfn.XLOOKUP($E52,'Raw Data'!$E:$E,'Raw Data'!AA:AA,"ERROR",0,1)</f>
        <v>oz</v>
      </c>
      <c r="AB52" s="9" t="s">
        <v>60</v>
      </c>
      <c r="AC52" s="9" t="s">
        <v>61</v>
      </c>
      <c r="AD52" s="5" t="s">
        <v>43</v>
      </c>
      <c r="AE52" s="5">
        <f>VLOOKUP($E52,'Benefits Revenue'!$E$4:$BE$74,AE$1,FALSE)</f>
        <v>0</v>
      </c>
      <c r="AF52" s="5">
        <f>VLOOKUP($E52,'Benefits Revenue'!$E$4:$BE$74,AF$1,FALSE)</f>
        <v>0</v>
      </c>
      <c r="AG52" s="5">
        <f>VLOOKUP($E52,'Benefits Revenue'!$E$4:$BE$74,AG$1,FALSE)</f>
        <v>0</v>
      </c>
      <c r="AH52" s="5">
        <f>VLOOKUP($E52,'Benefits Revenue'!$E$4:$BE$74,AH$1,FALSE)</f>
        <v>0</v>
      </c>
      <c r="AI52" s="5">
        <f>VLOOKUP($E52,'Benefits Revenue'!$E$4:$BE$74,AI$1,FALSE)</f>
        <v>0</v>
      </c>
      <c r="AJ52" s="5">
        <f>VLOOKUP($E52,'Benefits Revenue'!$E$4:$BE$74,AJ$1,FALSE)</f>
        <v>0</v>
      </c>
      <c r="AK52" s="5">
        <f>VLOOKUP($E52,'Benefits Revenue'!$E$4:$BE$74,AK$1,FALSE)</f>
        <v>0</v>
      </c>
      <c r="AL52" s="5">
        <f>VLOOKUP($E52,'Benefits Revenue'!$E$4:$BE$74,AL$1,FALSE)</f>
        <v>0</v>
      </c>
      <c r="AM52" s="5">
        <f>VLOOKUP($E52,'Benefits Revenue'!$E$4:$BE$74,AM$1,FALSE)</f>
        <v>0</v>
      </c>
      <c r="AN52" s="5" t="s">
        <v>86</v>
      </c>
      <c r="AO52" s="5">
        <f>VLOOKUP($E52,'Claims Revenue'!$E$4:$BD$74,AO$1,FALSE)</f>
        <v>3557.73</v>
      </c>
      <c r="AP52" s="5">
        <f>VLOOKUP($E52,'Claims Revenue'!$E$4:$BD$74,AP$1,FALSE)</f>
        <v>3557.73</v>
      </c>
      <c r="AQ52" s="5">
        <f>VLOOKUP($E52,'Claims Revenue'!$E$4:$BD$74,AQ$1,FALSE)</f>
        <v>0</v>
      </c>
      <c r="AR52" s="5">
        <f>VLOOKUP($E52,'Claims Revenue'!$E$4:$BD$74,AR$1,FALSE)</f>
        <v>0</v>
      </c>
      <c r="AS52" s="5">
        <f>VLOOKUP($E52,'Claims Revenue'!$E$4:$BD$74,AS$1,FALSE)</f>
        <v>0</v>
      </c>
      <c r="AT52" s="5">
        <f>VLOOKUP($E52,'Claims Revenue'!$E$4:$BD$74,AT$1,FALSE)</f>
        <v>0</v>
      </c>
      <c r="AU52" s="5">
        <f>VLOOKUP($E52,'Claims Revenue'!$E$4:$BD$74,AU$1,FALSE)</f>
        <v>0</v>
      </c>
      <c r="AV52" s="5">
        <f>VLOOKUP($E52,'Claims Revenue'!$E$4:$BD$74,AV$1,FALSE)</f>
        <v>0</v>
      </c>
      <c r="AW52" s="5">
        <f>VLOOKUP($E52,'Claims Revenue'!$E$4:$BD$74,AW$1,FALSE)</f>
        <v>0</v>
      </c>
      <c r="AX52" s="5" t="s">
        <v>43</v>
      </c>
      <c r="AY52" s="5">
        <f>VLOOKUP($E52,'Ingredients Revenue'!$E$4:$BY$74,AY$1,FALSE)</f>
        <v>0</v>
      </c>
      <c r="AZ52" s="5">
        <f>VLOOKUP($E52,'Ingredients Revenue'!$E$4:$BY$74,AZ$1,FALSE)</f>
        <v>0</v>
      </c>
      <c r="BA52" s="5">
        <f>VLOOKUP($E52,'Ingredients Revenue'!$E$4:$BY$74,BA$1,FALSE)</f>
        <v>0</v>
      </c>
      <c r="BB52" s="5">
        <f>VLOOKUP($E52,'Ingredients Revenue'!$E$4:$BY$74,BB$1,FALSE)</f>
        <v>0</v>
      </c>
      <c r="BC52" s="5">
        <f>VLOOKUP($E52,'Ingredients Revenue'!$E$4:$BY$74,BC$1,FALSE)</f>
        <v>0</v>
      </c>
      <c r="BD52" s="5">
        <f>VLOOKUP($E52,'Ingredients Revenue'!$E$4:$BY$74,BD$1,FALSE)</f>
        <v>0</v>
      </c>
      <c r="BE52" s="5">
        <f>VLOOKUP($E52,'Ingredients Revenue'!$E$4:$BY$74,BE$1,FALSE)</f>
        <v>0</v>
      </c>
      <c r="BF52" s="5">
        <f>VLOOKUP($E52,'Ingredients Revenue'!$E$4:$BY$74,BF$1,FALSE)</f>
        <v>0</v>
      </c>
      <c r="BG52" s="5">
        <f>VLOOKUP($E52,'Ingredients Revenue'!$E$4:$BY$74,BG$1,FALSE)</f>
        <v>0</v>
      </c>
    </row>
    <row r="53" spans="1:59">
      <c r="A53" s="5" t="str">
        <f>_xlfn.XLOOKUP($E53,'Raw Data'!$E:$E,'Raw Data'!A:A,"ERROR",0,1)</f>
        <v>AE</v>
      </c>
      <c r="B53" s="5" t="str">
        <f>_xlfn.XLOOKUP($E53,'Raw Data'!$E:$E,'Raw Data'!B:B,"ERROR",0,1)</f>
        <v>Hair Mousses</v>
      </c>
      <c r="C53" s="5" t="str">
        <f>_xlfn.XLOOKUP($E53,'Raw Data'!$E:$E,'Raw Data'!C:C,"ERROR",0,1)</f>
        <v>john frieda</v>
      </c>
      <c r="D53" s="5" t="str">
        <f>_xlfn.XLOOKUP($E53,'Raw Data'!$E:$E,'Raw Data'!D:D,"ERROR",0,1)</f>
        <v>www.amazon.ae/dp/B099P7RKBV</v>
      </c>
      <c r="E53" s="5" t="s">
        <v>216</v>
      </c>
      <c r="F53" s="9" t="str">
        <f>_xlfn.XLOOKUP($E53,'Raw Data'!$E:$E,'Raw Data'!F:F,"ERROR",0,1)</f>
        <v>John Frieda Frizz Ease Curly Hair Reviver Mousse Enhances Curls, a Soft Flexible Hold for Curly or Frizzy Hair, Alcohol-Free, 7.2 oz (Pack of 2)</v>
      </c>
      <c r="G53" s="10">
        <f>_xlfn.XLOOKUP($E53,'Raw Data'!$E:$E,'Raw Data'!G:G,"ERROR",0,1)</f>
        <v>28</v>
      </c>
      <c r="H53" s="9">
        <f>_xlfn.XLOOKUP($E53,'Raw Data'!$E:$E,'Raw Data'!H:H,"ERROR",0,1)</f>
        <v>3321.01</v>
      </c>
      <c r="I53" s="9">
        <f>_xlfn.XLOOKUP($E53,'Raw Data'!$E:$E,'Raw Data'!I:I,"ERROR",0,1)</f>
        <v>0.00444623828621902</v>
      </c>
      <c r="J53" s="9" t="str">
        <f>_xlfn.XLOOKUP($E53,'Raw Data'!$E:$E,'Raw Data'!J:J,"ERROR",0,1)</f>
        <v>Yes</v>
      </c>
      <c r="K53" s="14" t="str">
        <f t="array" ref="K53">_xlfn.IFS(AND(L53&gt;0,L53&lt;=5),"0 to 5",AND(L53&gt;5,L53&lt;=10),"5 to 10",AND(L53&gt;10,L53&lt;=15),"10 to 15",AND(L53&gt;15,L53&lt;=20),"15 to 20",AND(L53&gt;20,L53&lt;=30),"20 to 30",AND(L53&gt;30,L53&lt;=40),"30 to 40",AND(L53&gt;40,L53&lt;=50),"40 to 50",AND(L53&gt;50,L53&lt;=75),"50 to 75",AND(L53&gt;75,L53&lt;=100),"75 to 100",AND(L53&gt;100,L53&lt;=150),"100 to 150",AND(L53&gt;150,L53&lt;=200),"150 to 200",AND(L53&gt;200,L53&lt;=250),"200 to 250",AND(L53&gt;250,L53&lt;=300),"250 to 300",AND(L53&gt;300,L53&lt;=400),"300 to 400",AND(L53&gt;400,L53&lt;=500),"400 to 500",L53&gt;500,"500+")</f>
        <v>100 to 150</v>
      </c>
      <c r="L53" s="9">
        <f>_xlfn.XLOOKUP($E53,'Raw Data'!$E:$E,'Raw Data'!L:L,"ERROR",0,1)</f>
        <v>121.72</v>
      </c>
      <c r="M53" s="14" t="str">
        <f t="array" ref="M53">_xlfn.IFS(AND(N53&gt;0,N53&lt;=5),"0 to 5",AND(N53&gt;5,N53&lt;=10),"5 to 10",AND(N53&gt;10,N53&lt;=15),"10 to 15",AND(N53&gt;15,N53&lt;=20),"15 to 20",AND(N53&gt;20,N53&lt;=30),"20 to 30",AND(N53&gt;30,N53&lt;=40),"30 to 40",AND(N53&gt;40,N53&lt;=50),"40 to 50",AND(N53&gt;50,N53&lt;=75),"50 to 75",AND(N53&gt;75,N53&lt;=100),"75 to 100",AND(N53&gt;100,N53&lt;=150),"100 to 150",AND(N53&gt;150,N53&lt;=200),"150 to 200",AND(N53&gt;200,N53&lt;=250),"200 to 250",AND(N53&gt;250,N53&lt;=300),"250 to 300",AND(N53&gt;300,N53&lt;=400),"300 to 400",AND(N53&gt;400,N53&lt;=500),"400 to 500",N53&gt;500,"500+")</f>
        <v>100 to 150</v>
      </c>
      <c r="N53" s="9">
        <f>_xlfn.XLOOKUP($E53,'Raw Data'!$E:$E,'Raw Data'!N:N,"ERROR",0,1)</f>
        <v>129.85</v>
      </c>
      <c r="O53" s="14" t="str">
        <f t="array" ref="O53">_xlfn.IFS(P53=0,"No Discount",AND(P53&gt;0,P53&lt;=0.02),"0% to 2%",AND(P53&gt;0.02,P53&lt;=0.04),"2% to 4%",AND(P53&gt;0.04,P53&lt;=0.06),"4% to 6%",AND(P53&gt;0.06,P53&lt;=0.08),"6% to 8%",AND(P53&gt;0.08,P53&lt;=0.1),"8% to 10%",AND(P53&gt;0.1,P53&lt;=0.15),"10% to 15%",AND(P53&gt;0.15,P53&lt;=0.2),"15% to 20%",AND(P53&gt;0.2,P53&lt;=0.25),"20% to 25%",AND(P53&gt;0.25,P53&lt;=0.3),"25% to 30%",AND(P53&gt;0.3,P53&lt;=0.4),"30% to 40%",AND(P53&gt;0.4,P53&lt;=0.5),"40% to 50%",AND(P53&gt;0.5,P53&lt;=0.75),"50% to 75%",AND(P53&gt;0.75,P53&lt;=1),"75% to 100%")</f>
        <v>6% to 8%</v>
      </c>
      <c r="P53" s="10">
        <f>_xlfn.XLOOKUP($E53,'Raw Data'!$E:$E,'Raw Data'!P:P,"ERROR",0,1)</f>
        <v>0.0626107046592222</v>
      </c>
      <c r="Q53" s="9">
        <f>_xlfn.XLOOKUP($E53,'Raw Data'!$E:$E,'Raw Data'!Q:Q,"ERROR",0,1)</f>
        <v>14.4</v>
      </c>
      <c r="R53" s="9" t="str">
        <f>_xlfn.XLOOKUP($E53,'Raw Data'!$E:$E,'Raw Data'!R:R,"ERROR",0,1)</f>
        <v>oz</v>
      </c>
      <c r="S53" s="5" t="str">
        <f t="array" ref="S53">_xlfn.IFS(AND(T53&gt;0,T53&lt;=0.05),"0 to 0.05",AND(T53&gt;0.05,T53&lt;=0.1),"0.05 to 0.1",AND(T53&gt;0.1,T53&lt;=0.2),"0.1 to 0.2",AND(T53&gt;0.2,T53&lt;=0.3),"0.2 to 0.3",AND(T53&gt;0.3,T53&lt;=0.4),"0.3 to 0.4",AND(T53&gt;0.4,T53&lt;=0.5),"0.4 to 0.5",AND(T53&gt;0.5,T53&lt;=0.75),"0.5 to 0.75",AND(T53&gt;0.75,T53&lt;=1),"0.75 to 1",AND(T53&gt;1,T53&lt;=2),"1 to 2",AND(T53&gt;2,T53&lt;=3),"2 to 3",AND(T53&gt;3,T53&lt;=4),"3 to 4",AND(T53&gt;4,T53&lt;=5),"4 to 5",AND(T53&gt;5,T53&lt;=10),"5 to 10",T53&gt;10,"10+")</f>
        <v>0.2 to 0.3</v>
      </c>
      <c r="T53" s="10">
        <f t="shared" si="0"/>
        <v>0.285856536279262</v>
      </c>
      <c r="U53" s="15" t="str">
        <f t="array" ref="U53">_xlfn.IFS(AND(V53&gt;0,V53&lt;=0.05),"0 to 0.05",AND(V53&gt;0.05,V53&lt;=0.1),"0.05 to 0.1",AND(V53&gt;0.1,V53&lt;=0.2),"0.1 to 0.2",AND(V53&gt;0.2,V53&lt;=0.3),"0.2 to 0.3",AND(V53&gt;0.3,V53&lt;=0.4),"0.3 to 0.4",AND(V53&gt;0.4,V53&lt;=0.5),"0.4 to 0.5",AND(V53&gt;0.5,V53&lt;=0.75),"0.5 to 0.75",AND(V53&gt;0.75,V53&lt;=1),"0.75 to 1",AND(V53&gt;1,V53&lt;=2),"1 to 2",AND(V53&gt;2,V53&lt;=3),"2 to 3",AND(V53&gt;3,V53&lt;=4),"3 to 4",AND(V53&gt;4,V53&lt;=5),"4 to 5",AND(V53&gt;5,V53&lt;=10),"5 to 10",V53&gt;10,"10+")</f>
        <v>0.05 to 0.1</v>
      </c>
      <c r="V53" s="10">
        <f t="shared" si="1"/>
        <v>0.0823364051403449</v>
      </c>
      <c r="W53" s="15" t="str">
        <f t="array" ref="W53">_xlfn.IFS(AND(X53&gt;0,X53&lt;=0.05),"0 to 0.05",AND(X53&gt;0.05,X53&lt;=0.1),"0.05 to 0.1",AND(X53&gt;0.1,X53&lt;=0.2),"0.1 to 0.2",AND(X53&gt;0.2,X53&lt;=0.3),"0.2 to 0.3",AND(X53&gt;0.3,X53&lt;=0.4),"0.3 to 0.4",AND(X53&gt;0.4,X53&lt;=0.5),"0.4 to 0.5",AND(X53&gt;0.5,X53&lt;=0.75),"0.5 to 0.75",AND(X53&gt;0.75,X53&lt;=1),"0.75 to 1",AND(X53&gt;1,X53&lt;=2),"1 to 2",AND(X53&gt;2,X53&lt;=3),"2 to 3",AND(X53&gt;3,X53&lt;=4),"3 to 4",AND(X53&gt;4,X53&lt;=5),"4 to 5",AND(X53&gt;5,X53&lt;=10),"5 to 10",X53&gt;10,"10+")</f>
        <v>0.05 to 0.1</v>
      </c>
      <c r="X53" s="16">
        <f t="shared" si="2"/>
        <v>0.0771812647954007</v>
      </c>
      <c r="Y53" s="5" t="str">
        <f t="array" ref="Y53">_xlfn.IFS(AND(Z53&gt;0,Z53&lt;=1),"0 to 1",AND(Z53&gt;1,Z53&lt;=2),"1 to 2",AND(Z53&gt;2,Z53&lt;=4),"2 to 4",AND(Z53&gt;4,Z53&lt;=6),"4 to 6",AND(Z53&gt;6,Z53&lt;=8),"6 to 8",AND(Z53&gt;8,Z53&lt;=10),"8 to 10",AND(Z53&gt;10,Z53&lt;=15),"10 to 15",AND(Z53&gt;15,Z53&lt;=20),"15 to 20",AND(Z53&gt;20,Z53&lt;=25),"20 to 25",AND(Z53&gt;25,Z53&lt;=30),"25 to 30",AND(Z53&gt;30,Z53&lt;=40),"30 to 40",AND(Z53&gt;40,Z53&lt;=50),"40 to 50",Z53&gt;50,"50+")</f>
        <v>10 to 15</v>
      </c>
      <c r="Z53" s="9">
        <f t="array" ref="Z53">_xlfn.IFS(AA53="oz",_xlfn.IFS(R53="oz",Q53,R53="fl oz",Q53*1.04,R53="ml",Q53*0.0338),AA53="fl oz",_xlfn.IFS(R53="oz",Q53/1.04,R53="fl oz",Q53,R53="ml",Q53*0.0338/1.04),AA53="ml",_xlfn.IFS(R53="oz",Q53/0.0338,R53="fl oz",Q53*1.04/0.0338,R53="ml",Q53))</f>
        <v>14.4</v>
      </c>
      <c r="AA53" s="9" t="str">
        <f>_xlfn.XLOOKUP($E53,'Raw Data'!$E:$E,'Raw Data'!AA:AA,"ERROR",0,1)</f>
        <v>oz</v>
      </c>
      <c r="AB53" s="9" t="s">
        <v>60</v>
      </c>
      <c r="AC53" s="9" t="s">
        <v>204</v>
      </c>
      <c r="AD53" s="5" t="s">
        <v>217</v>
      </c>
      <c r="AE53" s="5">
        <f>VLOOKUP($E53,'Benefits Revenue'!$E$4:$BE$74,AE$1,FALSE)</f>
        <v>3321.01</v>
      </c>
      <c r="AF53" s="5">
        <f>VLOOKUP($E53,'Benefits Revenue'!$E$4:$BE$74,AF$1,FALSE)</f>
        <v>3321.01</v>
      </c>
      <c r="AG53" s="5">
        <f>VLOOKUP($E53,'Benefits Revenue'!$E$4:$BE$74,AG$1,FALSE)</f>
        <v>0</v>
      </c>
      <c r="AH53" s="5">
        <f>VLOOKUP($E53,'Benefits Revenue'!$E$4:$BE$74,AH$1,FALSE)</f>
        <v>0</v>
      </c>
      <c r="AI53" s="5">
        <f>VLOOKUP($E53,'Benefits Revenue'!$E$4:$BE$74,AI$1,FALSE)</f>
        <v>0</v>
      </c>
      <c r="AJ53" s="5">
        <f>VLOOKUP($E53,'Benefits Revenue'!$E$4:$BE$74,AJ$1,FALSE)</f>
        <v>3321.01</v>
      </c>
      <c r="AK53" s="5">
        <f>VLOOKUP($E53,'Benefits Revenue'!$E$4:$BE$74,AK$1,FALSE)</f>
        <v>3321.01</v>
      </c>
      <c r="AL53" s="5">
        <f>VLOOKUP($E53,'Benefits Revenue'!$E$4:$BE$74,AL$1,FALSE)</f>
        <v>0</v>
      </c>
      <c r="AM53" s="5">
        <f>VLOOKUP($E53,'Benefits Revenue'!$E$4:$BE$74,AM$1,FALSE)</f>
        <v>3321.01</v>
      </c>
      <c r="AN53" s="5" t="s">
        <v>218</v>
      </c>
      <c r="AO53" s="5">
        <f>VLOOKUP($E53,'Claims Revenue'!$E$4:$BD$74,AO$1,FALSE)</f>
        <v>0</v>
      </c>
      <c r="AP53" s="5">
        <f>VLOOKUP($E53,'Claims Revenue'!$E$4:$BD$74,AP$1,FALSE)</f>
        <v>3321.01</v>
      </c>
      <c r="AQ53" s="5">
        <f>VLOOKUP($E53,'Claims Revenue'!$E$4:$BD$74,AQ$1,FALSE)</f>
        <v>0</v>
      </c>
      <c r="AR53" s="5">
        <f>VLOOKUP($E53,'Claims Revenue'!$E$4:$BD$74,AR$1,FALSE)</f>
        <v>0</v>
      </c>
      <c r="AS53" s="5">
        <f>VLOOKUP($E53,'Claims Revenue'!$E$4:$BD$74,AS$1,FALSE)</f>
        <v>0</v>
      </c>
      <c r="AT53" s="5">
        <f>VLOOKUP($E53,'Claims Revenue'!$E$4:$BD$74,AT$1,FALSE)</f>
        <v>3321.01</v>
      </c>
      <c r="AU53" s="5">
        <f>VLOOKUP($E53,'Claims Revenue'!$E$4:$BD$74,AU$1,FALSE)</f>
        <v>0</v>
      </c>
      <c r="AV53" s="5">
        <f>VLOOKUP($E53,'Claims Revenue'!$E$4:$BD$74,AV$1,FALSE)</f>
        <v>0</v>
      </c>
      <c r="AW53" s="5">
        <f>VLOOKUP($E53,'Claims Revenue'!$E$4:$BD$74,AW$1,FALSE)</f>
        <v>0</v>
      </c>
      <c r="AX53" s="5" t="s">
        <v>219</v>
      </c>
      <c r="AY53" s="5">
        <f>VLOOKUP($E53,'Ingredients Revenue'!$E$4:$BY$74,AY$1,FALSE)</f>
        <v>3321.01</v>
      </c>
      <c r="AZ53" s="5">
        <f>VLOOKUP($E53,'Ingredients Revenue'!$E$4:$BY$74,AZ$1,FALSE)</f>
        <v>0</v>
      </c>
      <c r="BA53" s="5">
        <f>VLOOKUP($E53,'Ingredients Revenue'!$E$4:$BY$74,BA$1,FALSE)</f>
        <v>0</v>
      </c>
      <c r="BB53" s="5">
        <f>VLOOKUP($E53,'Ingredients Revenue'!$E$4:$BY$74,BB$1,FALSE)</f>
        <v>3321.01</v>
      </c>
      <c r="BC53" s="5">
        <f>VLOOKUP($E53,'Ingredients Revenue'!$E$4:$BY$74,BC$1,FALSE)</f>
        <v>0</v>
      </c>
      <c r="BD53" s="5">
        <f>VLOOKUP($E53,'Ingredients Revenue'!$E$4:$BY$74,BD$1,FALSE)</f>
        <v>0</v>
      </c>
      <c r="BE53" s="5">
        <f>VLOOKUP($E53,'Ingredients Revenue'!$E$4:$BY$74,BE$1,FALSE)</f>
        <v>0</v>
      </c>
      <c r="BF53" s="5">
        <f>VLOOKUP($E53,'Ingredients Revenue'!$E$4:$BY$74,BF$1,FALSE)</f>
        <v>0</v>
      </c>
      <c r="BG53" s="5">
        <f>VLOOKUP($E53,'Ingredients Revenue'!$E$4:$BY$74,BG$1,FALSE)</f>
        <v>0</v>
      </c>
    </row>
    <row r="54" spans="1:59">
      <c r="A54" s="5" t="str">
        <f>_xlfn.XLOOKUP($E54,'Raw Data'!$E:$E,'Raw Data'!A:A,"ERROR",0,1)</f>
        <v>AE</v>
      </c>
      <c r="B54" s="5" t="str">
        <f>_xlfn.XLOOKUP($E54,'Raw Data'!$E:$E,'Raw Data'!B:B,"ERROR",0,1)</f>
        <v>Hair Mousses</v>
      </c>
      <c r="C54" s="5" t="str">
        <f>_xlfn.XLOOKUP($E54,'Raw Data'!$E:$E,'Raw Data'!C:C,"ERROR",0,1)</f>
        <v>Label</v>
      </c>
      <c r="D54" s="5" t="str">
        <f>_xlfn.XLOOKUP($E54,'Raw Data'!$E:$E,'Raw Data'!D:D,"ERROR",0,1)</f>
        <v>www.amazon.ae/dp/B001W9QIZY</v>
      </c>
      <c r="E54" s="5" t="s">
        <v>220</v>
      </c>
      <c r="F54" s="9" t="str">
        <f>_xlfn.XLOOKUP($E54,'Raw Data'!$E:$E,'Raw Data'!F:F,"ERROR",0,1)</f>
        <v>Volume  Mousse  200ml</v>
      </c>
      <c r="G54" s="10">
        <f>_xlfn.XLOOKUP($E54,'Raw Data'!$E:$E,'Raw Data'!G:G,"ERROR",0,1)</f>
        <v>28</v>
      </c>
      <c r="H54" s="9">
        <f>_xlfn.XLOOKUP($E54,'Raw Data'!$E:$E,'Raw Data'!H:H,"ERROR",0,1)</f>
        <v>3018.7</v>
      </c>
      <c r="I54" s="9">
        <f>_xlfn.XLOOKUP($E54,'Raw Data'!$E:$E,'Raw Data'!I:I,"ERROR",0,1)</f>
        <v>0.00404149927721065</v>
      </c>
      <c r="J54" s="9" t="str">
        <f>_xlfn.XLOOKUP($E54,'Raw Data'!$E:$E,'Raw Data'!J:J,"ERROR",0,1)</f>
        <v>Yes</v>
      </c>
      <c r="K54" s="14" t="str">
        <f t="array" ref="K54">_xlfn.IFS(AND(L54&gt;0,L54&lt;=5),"0 to 5",AND(L54&gt;5,L54&lt;=10),"5 to 10",AND(L54&gt;10,L54&lt;=15),"10 to 15",AND(L54&gt;15,L54&lt;=20),"15 to 20",AND(L54&gt;20,L54&lt;=30),"20 to 30",AND(L54&gt;30,L54&lt;=40),"30 to 40",AND(L54&gt;40,L54&lt;=50),"40 to 50",AND(L54&gt;50,L54&lt;=75),"50 to 75",AND(L54&gt;75,L54&lt;=100),"75 to 100",AND(L54&gt;100,L54&lt;=150),"100 to 150",AND(L54&gt;150,L54&lt;=200),"150 to 200",AND(L54&gt;200,L54&lt;=250),"200 to 250",AND(L54&gt;250,L54&lt;=300),"250 to 300",AND(L54&gt;300,L54&lt;=400),"300 to 400",AND(L54&gt;400,L54&lt;=500),"400 to 500",L54&gt;500,"500+")</f>
        <v>100 to 150</v>
      </c>
      <c r="L54" s="9">
        <f>_xlfn.XLOOKUP($E54,'Raw Data'!$E:$E,'Raw Data'!L:L,"ERROR",0,1)</f>
        <v>110.59</v>
      </c>
      <c r="M54" s="14" t="str">
        <f t="array" ref="M54">_xlfn.IFS(AND(N54&gt;0,N54&lt;=5),"0 to 5",AND(N54&gt;5,N54&lt;=10),"5 to 10",AND(N54&gt;10,N54&lt;=15),"10 to 15",AND(N54&gt;15,N54&lt;=20),"15 to 20",AND(N54&gt;20,N54&lt;=30),"20 to 30",AND(N54&gt;30,N54&lt;=40),"30 to 40",AND(N54&gt;40,N54&lt;=50),"40 to 50",AND(N54&gt;50,N54&lt;=75),"50 to 75",AND(N54&gt;75,N54&lt;=100),"75 to 100",AND(N54&gt;100,N54&lt;=150),"100 to 150",AND(N54&gt;150,N54&lt;=200),"150 to 200",AND(N54&gt;200,N54&lt;=250),"200 to 250",AND(N54&gt;250,N54&lt;=300),"250 to 300",AND(N54&gt;300,N54&lt;=400),"300 to 400",AND(N54&gt;400,N54&lt;=500),"400 to 500",N54&gt;500,"500+")</f>
        <v>100 to 150</v>
      </c>
      <c r="N54" s="9">
        <f>_xlfn.XLOOKUP($E54,'Raw Data'!$E:$E,'Raw Data'!N:N,"ERROR",0,1)</f>
        <v>113.07</v>
      </c>
      <c r="O54" s="14" t="str">
        <f t="array" ref="O54">_xlfn.IFS(P54=0,"No Discount",AND(P54&gt;0,P54&lt;=0.02),"0% to 2%",AND(P54&gt;0.02,P54&lt;=0.04),"2% to 4%",AND(P54&gt;0.04,P54&lt;=0.06),"4% to 6%",AND(P54&gt;0.06,P54&lt;=0.08),"6% to 8%",AND(P54&gt;0.08,P54&lt;=0.1),"8% to 10%",AND(P54&gt;0.1,P54&lt;=0.15),"10% to 15%",AND(P54&gt;0.15,P54&lt;=0.2),"15% to 20%",AND(P54&gt;0.2,P54&lt;=0.25),"20% to 25%",AND(P54&gt;0.25,P54&lt;=0.3),"25% to 30%",AND(P54&gt;0.3,P54&lt;=0.4),"30% to 40%",AND(P54&gt;0.4,P54&lt;=0.5),"40% to 50%",AND(P54&gt;0.5,P54&lt;=0.75),"50% to 75%",AND(P54&gt;0.75,P54&lt;=1),"75% to 100%")</f>
        <v>2% to 4%</v>
      </c>
      <c r="P54" s="10">
        <f>_xlfn.XLOOKUP($E54,'Raw Data'!$E:$E,'Raw Data'!P:P,"ERROR",0,1)</f>
        <v>0.0219333156451755</v>
      </c>
      <c r="Q54" s="9">
        <f>_xlfn.XLOOKUP($E54,'Raw Data'!$E:$E,'Raw Data'!Q:Q,"ERROR",0,1)</f>
        <v>200</v>
      </c>
      <c r="R54" s="9" t="str">
        <f>_xlfn.XLOOKUP($E54,'Raw Data'!$E:$E,'Raw Data'!R:R,"ERROR",0,1)</f>
        <v>ml</v>
      </c>
      <c r="S54" s="5" t="str">
        <f t="array" ref="S54">_xlfn.IFS(AND(T54&gt;0,T54&lt;=0.05),"0 to 0.05",AND(T54&gt;0.05,T54&lt;=0.1),"0.05 to 0.1",AND(T54&gt;0.1,T54&lt;=0.2),"0.1 to 0.2",AND(T54&gt;0.2,T54&lt;=0.3),"0.2 to 0.3",AND(T54&gt;0.3,T54&lt;=0.4),"0.3 to 0.4",AND(T54&gt;0.4,T54&lt;=0.5),"0.4 to 0.5",AND(T54&gt;0.5,T54&lt;=0.75),"0.5 to 0.75",AND(T54&gt;0.75,T54&lt;=1),"0.75 to 1",AND(T54&gt;1,T54&lt;=2),"1 to 2",AND(T54&gt;2,T54&lt;=3),"2 to 3",AND(T54&gt;3,T54&lt;=4),"3 to 4",AND(T54&gt;4,T54&lt;=5),"4 to 5",AND(T54&gt;5,T54&lt;=10),"5 to 10",T54&gt;10,"10+")</f>
        <v>0.5 to 0.75</v>
      </c>
      <c r="T54" s="10">
        <f t="shared" si="0"/>
        <v>0.553245433061255</v>
      </c>
      <c r="U54" s="15" t="str">
        <f t="array" ref="U54">_xlfn.IFS(AND(V54&gt;0,V54&lt;=0.05),"0 to 0.05",AND(V54&gt;0.05,V54&lt;=0.1),"0.05 to 0.1",AND(V54&gt;0.1,V54&lt;=0.2),"0.1 to 0.2",AND(V54&gt;0.2,V54&lt;=0.3),"0.2 to 0.3",AND(V54&gt;0.3,V54&lt;=0.4),"0.3 to 0.4",AND(V54&gt;0.4,V54&lt;=0.5),"0.4 to 0.5",AND(V54&gt;0.5,V54&lt;=0.75),"0.5 to 0.75",AND(V54&gt;0.75,V54&lt;=1),"0.75 to 1",AND(V54&gt;1,V54&lt;=2),"1 to 2",AND(V54&gt;2,V54&lt;=3),"2 to 3",AND(V54&gt;3,V54&lt;=4),"3 to 4",AND(V54&gt;4,V54&lt;=5),"4 to 5",AND(V54&gt;5,V54&lt;=10),"5 to 10",V54&gt;10,"10+")</f>
        <v>0.1 to 0.2</v>
      </c>
      <c r="V54" s="10">
        <f t="shared" si="1"/>
        <v>0.152726055713751</v>
      </c>
      <c r="W54" s="15" t="str">
        <f t="array" ref="W54">_xlfn.IFS(AND(X54&gt;0,X54&lt;=0.05),"0 to 0.05",AND(X54&gt;0.05,X54&lt;=0.1),"0.05 to 0.1",AND(X54&gt;0.1,X54&lt;=0.2),"0.1 to 0.2",AND(X54&gt;0.2,X54&lt;=0.3),"0.2 to 0.3",AND(X54&gt;0.3,X54&lt;=0.4),"0.3 to 0.4",AND(X54&gt;0.4,X54&lt;=0.5),"0.4 to 0.5",AND(X54&gt;0.5,X54&lt;=0.75),"0.5 to 0.75",AND(X54&gt;0.75,X54&lt;=1),"0.75 to 1",AND(X54&gt;1,X54&lt;=2),"1 to 2",AND(X54&gt;2,X54&lt;=3),"2 to 3",AND(X54&gt;3,X54&lt;=4),"3 to 4",AND(X54&gt;4,X54&lt;=5),"4 to 5",AND(X54&gt;5,X54&lt;=10),"5 to 10",X54&gt;10,"10+")</f>
        <v>0.1 to 0.2</v>
      </c>
      <c r="X54" s="16">
        <f t="shared" si="2"/>
        <v>0.149376266926539</v>
      </c>
      <c r="Y54" s="5" t="str">
        <f t="array" ref="Y54">_xlfn.IFS(AND(Z54&gt;0,Z54&lt;=1),"0 to 1",AND(Z54&gt;1,Z54&lt;=2),"1 to 2",AND(Z54&gt;2,Z54&lt;=4),"2 to 4",AND(Z54&gt;4,Z54&lt;=6),"4 to 6",AND(Z54&gt;6,Z54&lt;=8),"6 to 8",AND(Z54&gt;8,Z54&lt;=10),"8 to 10",AND(Z54&gt;10,Z54&lt;=15),"10 to 15",AND(Z54&gt;15,Z54&lt;=20),"15 to 20",AND(Z54&gt;20,Z54&lt;=25),"20 to 25",AND(Z54&gt;25,Z54&lt;=30),"25 to 30",AND(Z54&gt;30,Z54&lt;=40),"30 to 40",AND(Z54&gt;40,Z54&lt;=50),"40 to 50",Z54&gt;50,"50+")</f>
        <v>6 to 8</v>
      </c>
      <c r="Z54" s="9">
        <f t="array" ref="Z54">_xlfn.IFS(AA54="oz",_xlfn.IFS(R54="oz",Q54,R54="fl oz",Q54*1.04,R54="ml",Q54*0.0338),AA54="fl oz",_xlfn.IFS(R54="oz",Q54/1.04,R54="fl oz",Q54,R54="ml",Q54*0.0338/1.04),AA54="ml",_xlfn.IFS(R54="oz",Q54/0.0338,R54="fl oz",Q54*1.04/0.0338,R54="ml",Q54))</f>
        <v>6.76</v>
      </c>
      <c r="AA54" s="9" t="str">
        <f>_xlfn.XLOOKUP($E54,'Raw Data'!$E:$E,'Raw Data'!AA:AA,"ERROR",0,1)</f>
        <v>oz</v>
      </c>
      <c r="AB54" s="9" t="s">
        <v>60</v>
      </c>
      <c r="AC54" s="9" t="s">
        <v>61</v>
      </c>
      <c r="AD54" s="5" t="s">
        <v>32</v>
      </c>
      <c r="AE54" s="5">
        <f>VLOOKUP($E54,'Benefits Revenue'!$E$4:$BE$74,AE$1,FALSE)</f>
        <v>0</v>
      </c>
      <c r="AF54" s="5">
        <f>VLOOKUP($E54,'Benefits Revenue'!$E$4:$BE$74,AF$1,FALSE)</f>
        <v>0</v>
      </c>
      <c r="AG54" s="5">
        <f>VLOOKUP($E54,'Benefits Revenue'!$E$4:$BE$74,AG$1,FALSE)</f>
        <v>3018.7</v>
      </c>
      <c r="AH54" s="5">
        <f>VLOOKUP($E54,'Benefits Revenue'!$E$4:$BE$74,AH$1,FALSE)</f>
        <v>0</v>
      </c>
      <c r="AI54" s="5">
        <f>VLOOKUP($E54,'Benefits Revenue'!$E$4:$BE$74,AI$1,FALSE)</f>
        <v>0</v>
      </c>
      <c r="AJ54" s="5">
        <f>VLOOKUP($E54,'Benefits Revenue'!$E$4:$BE$74,AJ$1,FALSE)</f>
        <v>0</v>
      </c>
      <c r="AK54" s="5">
        <f>VLOOKUP($E54,'Benefits Revenue'!$E$4:$BE$74,AK$1,FALSE)</f>
        <v>0</v>
      </c>
      <c r="AL54" s="5">
        <f>VLOOKUP($E54,'Benefits Revenue'!$E$4:$BE$74,AL$1,FALSE)</f>
        <v>0</v>
      </c>
      <c r="AM54" s="5">
        <f>VLOOKUP($E54,'Benefits Revenue'!$E$4:$BE$74,AM$1,FALSE)</f>
        <v>0</v>
      </c>
      <c r="AN54" s="5" t="s">
        <v>221</v>
      </c>
      <c r="AO54" s="5">
        <f>VLOOKUP($E54,'Claims Revenue'!$E$4:$BD$74,AO$1,FALSE)</f>
        <v>0</v>
      </c>
      <c r="AP54" s="5">
        <f>VLOOKUP($E54,'Claims Revenue'!$E$4:$BD$74,AP$1,FALSE)</f>
        <v>3018.7</v>
      </c>
      <c r="AQ54" s="5">
        <f>VLOOKUP($E54,'Claims Revenue'!$E$4:$BD$74,AQ$1,FALSE)</f>
        <v>0</v>
      </c>
      <c r="AR54" s="5">
        <f>VLOOKUP($E54,'Claims Revenue'!$E$4:$BD$74,AR$1,FALSE)</f>
        <v>0</v>
      </c>
      <c r="AS54" s="5">
        <f>VLOOKUP($E54,'Claims Revenue'!$E$4:$BD$74,AS$1,FALSE)</f>
        <v>0</v>
      </c>
      <c r="AT54" s="5">
        <f>VLOOKUP($E54,'Claims Revenue'!$E$4:$BD$74,AT$1,FALSE)</f>
        <v>0</v>
      </c>
      <c r="AU54" s="5">
        <f>VLOOKUP($E54,'Claims Revenue'!$E$4:$BD$74,AU$1,FALSE)</f>
        <v>0</v>
      </c>
      <c r="AV54" s="5">
        <f>VLOOKUP($E54,'Claims Revenue'!$E$4:$BD$74,AV$1,FALSE)</f>
        <v>0</v>
      </c>
      <c r="AW54" s="5">
        <f>VLOOKUP($E54,'Claims Revenue'!$E$4:$BD$74,AW$1,FALSE)</f>
        <v>0</v>
      </c>
      <c r="AX54" s="5" t="s">
        <v>222</v>
      </c>
      <c r="AY54" s="5">
        <f>VLOOKUP($E54,'Ingredients Revenue'!$E$4:$BY$74,AY$1,FALSE)</f>
        <v>3018.7</v>
      </c>
      <c r="AZ54" s="5">
        <f>VLOOKUP($E54,'Ingredients Revenue'!$E$4:$BY$74,AZ$1,FALSE)</f>
        <v>0</v>
      </c>
      <c r="BA54" s="5">
        <f>VLOOKUP($E54,'Ingredients Revenue'!$E$4:$BY$74,BA$1,FALSE)</f>
        <v>0</v>
      </c>
      <c r="BB54" s="5">
        <f>VLOOKUP($E54,'Ingredients Revenue'!$E$4:$BY$74,BB$1,FALSE)</f>
        <v>0</v>
      </c>
      <c r="BC54" s="5">
        <f>VLOOKUP($E54,'Ingredients Revenue'!$E$4:$BY$74,BC$1,FALSE)</f>
        <v>0</v>
      </c>
      <c r="BD54" s="5">
        <f>VLOOKUP($E54,'Ingredients Revenue'!$E$4:$BY$74,BD$1,FALSE)</f>
        <v>0</v>
      </c>
      <c r="BE54" s="5">
        <f>VLOOKUP($E54,'Ingredients Revenue'!$E$4:$BY$74,BE$1,FALSE)</f>
        <v>0</v>
      </c>
      <c r="BF54" s="5">
        <f>VLOOKUP($E54,'Ingredients Revenue'!$E$4:$BY$74,BF$1,FALSE)</f>
        <v>0</v>
      </c>
      <c r="BG54" s="5">
        <f>VLOOKUP($E54,'Ingredients Revenue'!$E$4:$BY$74,BG$1,FALSE)</f>
        <v>0</v>
      </c>
    </row>
    <row r="55" spans="1:59">
      <c r="A55" s="5" t="str">
        <f>_xlfn.XLOOKUP($E55,'Raw Data'!$E:$E,'Raw Data'!A:A,"ERROR",0,1)</f>
        <v>AE</v>
      </c>
      <c r="B55" s="5" t="str">
        <f>_xlfn.XLOOKUP($E55,'Raw Data'!$E:$E,'Raw Data'!B:B,"ERROR",0,1)</f>
        <v>Hair Mousses</v>
      </c>
      <c r="C55" s="5" t="str">
        <f>_xlfn.XLOOKUP($E55,'Raw Data'!$E:$E,'Raw Data'!C:C,"ERROR",0,1)</f>
        <v>kenra</v>
      </c>
      <c r="D55" s="5" t="str">
        <f>_xlfn.XLOOKUP($E55,'Raw Data'!$E:$E,'Raw Data'!D:D,"ERROR",0,1)</f>
        <v>www.amazon.ae/dp/B00147QL8S</v>
      </c>
      <c r="E55" s="5" t="s">
        <v>223</v>
      </c>
      <c r="F55" s="9" t="str">
        <f>_xlfn.XLOOKUP($E55,'Raw Data'!$E:$E,'Raw Data'!F:F,"ERROR",0,1)</f>
        <v>Kenra Volume Mousse Extra 17 | Firm Hold Mousse | All Hair Types Kenra Volume Mousse Extra 17 | Firm Hold Mousse | All Hair Types</v>
      </c>
      <c r="G55" s="10">
        <f>_xlfn.XLOOKUP($E55,'Raw Data'!$E:$E,'Raw Data'!G:G,"ERROR",0,1)</f>
        <v>27</v>
      </c>
      <c r="H55" s="9">
        <f>_xlfn.XLOOKUP($E55,'Raw Data'!$E:$E,'Raw Data'!H:H,"ERROR",0,1)</f>
        <v>2858.66</v>
      </c>
      <c r="I55" s="9">
        <f>_xlfn.XLOOKUP($E55,'Raw Data'!$E:$E,'Raw Data'!I:I,"ERROR",0,1)</f>
        <v>0.00382723434716633</v>
      </c>
      <c r="J55" s="9" t="str">
        <f>_xlfn.XLOOKUP($E55,'Raw Data'!$E:$E,'Raw Data'!J:J,"ERROR",0,1)</f>
        <v>Yes</v>
      </c>
      <c r="K55" s="14" t="str">
        <f t="array" ref="K55">_xlfn.IFS(AND(L55&gt;0,L55&lt;=5),"0 to 5",AND(L55&gt;5,L55&lt;=10),"5 to 10",AND(L55&gt;10,L55&lt;=15),"10 to 15",AND(L55&gt;15,L55&lt;=20),"15 to 20",AND(L55&gt;20,L55&lt;=30),"20 to 30",AND(L55&gt;30,L55&lt;=40),"30 to 40",AND(L55&gt;40,L55&lt;=50),"40 to 50",AND(L55&gt;50,L55&lt;=75),"50 to 75",AND(L55&gt;75,L55&lt;=100),"75 to 100",AND(L55&gt;100,L55&lt;=150),"100 to 150",AND(L55&gt;150,L55&lt;=200),"150 to 200",AND(L55&gt;200,L55&lt;=250),"200 to 250",AND(L55&gt;250,L55&lt;=300),"250 to 300",AND(L55&gt;300,L55&lt;=400),"300 to 400",AND(L55&gt;400,L55&lt;=500),"400 to 500",L55&gt;500,"500+")</f>
        <v>100 to 150</v>
      </c>
      <c r="L55" s="9">
        <f>_xlfn.XLOOKUP($E55,'Raw Data'!$E:$E,'Raw Data'!L:L,"ERROR",0,1)</f>
        <v>105.54</v>
      </c>
      <c r="M55" s="14" t="str">
        <f t="array" ref="M55">_xlfn.IFS(AND(N55&gt;0,N55&lt;=5),"0 to 5",AND(N55&gt;5,N55&lt;=10),"5 to 10",AND(N55&gt;10,N55&lt;=15),"10 to 15",AND(N55&gt;15,N55&lt;=20),"15 to 20",AND(N55&gt;20,N55&lt;=30),"20 to 30",AND(N55&gt;30,N55&lt;=40),"30 to 40",AND(N55&gt;40,N55&lt;=50),"40 to 50",AND(N55&gt;50,N55&lt;=75),"50 to 75",AND(N55&gt;75,N55&lt;=100),"75 to 100",AND(N55&gt;100,N55&lt;=150),"100 to 150",AND(N55&gt;150,N55&lt;=200),"150 to 200",AND(N55&gt;200,N55&lt;=250),"200 to 250",AND(N55&gt;250,N55&lt;=300),"250 to 300",AND(N55&gt;300,N55&lt;=400),"300 to 400",AND(N55&gt;400,N55&lt;=500),"400 to 500",N55&gt;500,"500+")</f>
        <v>100 to 150</v>
      </c>
      <c r="N55" s="9">
        <f>_xlfn.XLOOKUP($E55,'Raw Data'!$E:$E,'Raw Data'!N:N,"ERROR",0,1)</f>
        <v>110.36</v>
      </c>
      <c r="O55" s="14" t="str">
        <f t="array" ref="O55">_xlfn.IFS(P55=0,"No Discount",AND(P55&gt;0,P55&lt;=0.02),"0% to 2%",AND(P55&gt;0.02,P55&lt;=0.04),"2% to 4%",AND(P55&gt;0.04,P55&lt;=0.06),"4% to 6%",AND(P55&gt;0.06,P55&lt;=0.08),"6% to 8%",AND(P55&gt;0.08,P55&lt;=0.1),"8% to 10%",AND(P55&gt;0.1,P55&lt;=0.15),"10% to 15%",AND(P55&gt;0.15,P55&lt;=0.2),"15% to 20%",AND(P55&gt;0.2,P55&lt;=0.25),"20% to 25%",AND(P55&gt;0.25,P55&lt;=0.3),"25% to 30%",AND(P55&gt;0.3,P55&lt;=0.4),"30% to 40%",AND(P55&gt;0.4,P55&lt;=0.5),"40% to 50%",AND(P55&gt;0.5,P55&lt;=0.75),"50% to 75%",AND(P55&gt;0.75,P55&lt;=1),"75% to 100%")</f>
        <v>4% to 6%</v>
      </c>
      <c r="P55" s="10">
        <f>_xlfn.XLOOKUP($E55,'Raw Data'!$E:$E,'Raw Data'!P:P,"ERROR",0,1)</f>
        <v>0.04367524465386</v>
      </c>
      <c r="Q55" s="9">
        <v>8</v>
      </c>
      <c r="R55" s="9" t="s">
        <v>96</v>
      </c>
      <c r="S55" s="5" t="str">
        <f t="array" ref="S55">_xlfn.IFS(AND(T55&gt;0,T55&lt;=0.05),"0 to 0.05",AND(T55&gt;0.05,T55&lt;=0.1),"0.05 to 0.1",AND(T55&gt;0.1,T55&lt;=0.2),"0.1 to 0.2",AND(T55&gt;0.2,T55&lt;=0.3),"0.2 to 0.3",AND(T55&gt;0.3,T55&lt;=0.4),"0.3 to 0.4",AND(T55&gt;0.4,T55&lt;=0.5),"0.4 to 0.5",AND(T55&gt;0.5,T55&lt;=0.75),"0.5 to 0.75",AND(T55&gt;0.75,T55&lt;=1),"0.75 to 1",AND(T55&gt;1,T55&lt;=2),"1 to 2",AND(T55&gt;2,T55&lt;=3),"2 to 3",AND(T55&gt;3,T55&lt;=4),"3 to 4",AND(T55&gt;4,T55&lt;=5),"4 to 5",AND(T55&gt;5,T55&lt;=10),"5 to 10",T55&gt;10,"10+")</f>
        <v>0.4 to 0.5</v>
      </c>
      <c r="T55" s="10">
        <f t="shared" si="0"/>
        <v>0.44614474129185</v>
      </c>
      <c r="U55" s="15" t="str">
        <f t="array" ref="U55">_xlfn.IFS(AND(V55&gt;0,V55&lt;=0.05),"0 to 0.05",AND(V55&gt;0.05,V55&lt;=0.1),"0.05 to 0.1",AND(V55&gt;0.1,V55&lt;=0.2),"0.1 to 0.2",AND(V55&gt;0.2,V55&lt;=0.3),"0.2 to 0.3",AND(V55&gt;0.3,V55&lt;=0.4),"0.3 to 0.4",AND(V55&gt;0.4,V55&lt;=0.5),"0.4 to 0.5",AND(V55&gt;0.5,V55&lt;=0.75),"0.5 to 0.75",AND(V55&gt;0.75,V55&lt;=1),"0.75 to 1",AND(V55&gt;1,V55&lt;=2),"1 to 2",AND(V55&gt;2,V55&lt;=3),"2 to 3",AND(V55&gt;3,V55&lt;=4),"3 to 4",AND(V55&gt;4,V55&lt;=5),"4 to 5",AND(V55&gt;5,V55&lt;=10),"5 to 10",V55&gt;10,"10+")</f>
        <v>0.1 to 0.2</v>
      </c>
      <c r="V55" s="10">
        <f t="shared" si="1"/>
        <v>0.125960432871153</v>
      </c>
      <c r="W55" s="15" t="str">
        <f t="array" ref="W55">_xlfn.IFS(AND(X55&gt;0,X55&lt;=0.05),"0 to 0.05",AND(X55&gt;0.05,X55&lt;=0.1),"0.05 to 0.1",AND(X55&gt;0.1,X55&lt;=0.2),"0.1 to 0.2",AND(X55&gt;0.2,X55&lt;=0.3),"0.2 to 0.3",AND(X55&gt;0.3,X55&lt;=0.4),"0.3 to 0.4",AND(X55&gt;0.4,X55&lt;=0.5),"0.4 to 0.5",AND(X55&gt;0.5,X55&lt;=0.75),"0.5 to 0.75",AND(X55&gt;0.75,X55&lt;=1),"0.75 to 1",AND(X55&gt;1,X55&lt;=2),"1 to 2",AND(X55&gt;2,X55&lt;=3),"2 to 3",AND(X55&gt;3,X55&lt;=4),"3 to 4",AND(X55&gt;4,X55&lt;=5),"4 to 5",AND(X55&gt;5,X55&lt;=10),"5 to 10",X55&gt;10,"10+")</f>
        <v>0.1 to 0.2</v>
      </c>
      <c r="X55" s="16">
        <f t="shared" si="2"/>
        <v>0.120459080148799</v>
      </c>
      <c r="Y55" s="5" t="str">
        <f t="array" ref="Y55">_xlfn.IFS(AND(Z55&gt;0,Z55&lt;=1),"0 to 1",AND(Z55&gt;1,Z55&lt;=2),"1 to 2",AND(Z55&gt;2,Z55&lt;=4),"2 to 4",AND(Z55&gt;4,Z55&lt;=6),"4 to 6",AND(Z55&gt;6,Z55&lt;=8),"6 to 8",AND(Z55&gt;8,Z55&lt;=10),"8 to 10",AND(Z55&gt;10,Z55&lt;=15),"10 to 15",AND(Z55&gt;15,Z55&lt;=20),"15 to 20",AND(Z55&gt;20,Z55&lt;=25),"20 to 25",AND(Z55&gt;25,Z55&lt;=30),"25 to 30",AND(Z55&gt;30,Z55&lt;=40),"30 to 40",AND(Z55&gt;40,Z55&lt;=50),"40 to 50",Z55&gt;50,"50+")</f>
        <v>6 to 8</v>
      </c>
      <c r="Z55" s="9">
        <f t="array" ref="Z55">_xlfn.IFS(AA55="oz",_xlfn.IFS(R55="oz",Q55,R55="fl oz",Q55*1.04,R55="ml",Q55*0.0338),AA55="fl oz",_xlfn.IFS(R55="oz",Q55/1.04,R55="fl oz",Q55,R55="ml",Q55*0.0338/1.04),AA55="ml",_xlfn.IFS(R55="oz",Q55/0.0338,R55="fl oz",Q55*1.04/0.0338,R55="ml",Q55))</f>
        <v>8</v>
      </c>
      <c r="AA55" s="9" t="s">
        <v>96</v>
      </c>
      <c r="AB55" s="9" t="s">
        <v>60</v>
      </c>
      <c r="AC55" s="9" t="s">
        <v>61</v>
      </c>
      <c r="AD55" s="5" t="s">
        <v>224</v>
      </c>
      <c r="AE55" s="5">
        <f>VLOOKUP($E55,'Benefits Revenue'!$E$4:$BE$74,AE$1,FALSE)</f>
        <v>0</v>
      </c>
      <c r="AF55" s="5">
        <f>VLOOKUP($E55,'Benefits Revenue'!$E$4:$BE$74,AF$1,FALSE)</f>
        <v>2858.66</v>
      </c>
      <c r="AG55" s="5">
        <f>VLOOKUP($E55,'Benefits Revenue'!$E$4:$BE$74,AG$1,FALSE)</f>
        <v>2858.66</v>
      </c>
      <c r="AH55" s="5">
        <f>VLOOKUP($E55,'Benefits Revenue'!$E$4:$BE$74,AH$1,FALSE)</f>
        <v>0</v>
      </c>
      <c r="AI55" s="5">
        <f>VLOOKUP($E55,'Benefits Revenue'!$E$4:$BE$74,AI$1,FALSE)</f>
        <v>2858.66</v>
      </c>
      <c r="AJ55" s="5">
        <f>VLOOKUP($E55,'Benefits Revenue'!$E$4:$BE$74,AJ$1,FALSE)</f>
        <v>0</v>
      </c>
      <c r="AK55" s="5">
        <f>VLOOKUP($E55,'Benefits Revenue'!$E$4:$BE$74,AK$1,FALSE)</f>
        <v>0</v>
      </c>
      <c r="AL55" s="5">
        <f>VLOOKUP($E55,'Benefits Revenue'!$E$4:$BE$74,AL$1,FALSE)</f>
        <v>2858.66</v>
      </c>
      <c r="AM55" s="5">
        <f>VLOOKUP($E55,'Benefits Revenue'!$E$4:$BE$74,AM$1,FALSE)</f>
        <v>0</v>
      </c>
      <c r="AN55" s="5" t="s">
        <v>225</v>
      </c>
      <c r="AO55" s="5">
        <f>VLOOKUP($E55,'Claims Revenue'!$E$4:$BD$74,AO$1,FALSE)</f>
        <v>0</v>
      </c>
      <c r="AP55" s="5">
        <f>VLOOKUP($E55,'Claims Revenue'!$E$4:$BD$74,AP$1,FALSE)</f>
        <v>2858.66</v>
      </c>
      <c r="AQ55" s="5">
        <f>VLOOKUP($E55,'Claims Revenue'!$E$4:$BD$74,AQ$1,FALSE)</f>
        <v>0</v>
      </c>
      <c r="AR55" s="5">
        <f>VLOOKUP($E55,'Claims Revenue'!$E$4:$BD$74,AR$1,FALSE)</f>
        <v>0</v>
      </c>
      <c r="AS55" s="5">
        <f>VLOOKUP($E55,'Claims Revenue'!$E$4:$BD$74,AS$1,FALSE)</f>
        <v>0</v>
      </c>
      <c r="AT55" s="5">
        <f>VLOOKUP($E55,'Claims Revenue'!$E$4:$BD$74,AT$1,FALSE)</f>
        <v>2858.66</v>
      </c>
      <c r="AU55" s="5">
        <f>VLOOKUP($E55,'Claims Revenue'!$E$4:$BD$74,AU$1,FALSE)</f>
        <v>2858.66</v>
      </c>
      <c r="AV55" s="5">
        <f>VLOOKUP($E55,'Claims Revenue'!$E$4:$BD$74,AV$1,FALSE)</f>
        <v>0</v>
      </c>
      <c r="AW55" s="5">
        <f>VLOOKUP($E55,'Claims Revenue'!$E$4:$BD$74,AW$1,FALSE)</f>
        <v>0</v>
      </c>
      <c r="AX55" s="5" t="s">
        <v>226</v>
      </c>
      <c r="AY55" s="5">
        <f>VLOOKUP($E55,'Ingredients Revenue'!$E$4:$BY$74,AY$1,FALSE)</f>
        <v>2858.66</v>
      </c>
      <c r="AZ55" s="5">
        <f>VLOOKUP($E55,'Ingredients Revenue'!$E$4:$BY$74,AZ$1,FALSE)</f>
        <v>0</v>
      </c>
      <c r="BA55" s="5">
        <f>VLOOKUP($E55,'Ingredients Revenue'!$E$4:$BY$74,BA$1,FALSE)</f>
        <v>0</v>
      </c>
      <c r="BB55" s="5">
        <f>VLOOKUP($E55,'Ingredients Revenue'!$E$4:$BY$74,BB$1,FALSE)</f>
        <v>0</v>
      </c>
      <c r="BC55" s="5">
        <f>VLOOKUP($E55,'Ingredients Revenue'!$E$4:$BY$74,BC$1,FALSE)</f>
        <v>0</v>
      </c>
      <c r="BD55" s="5">
        <f>VLOOKUP($E55,'Ingredients Revenue'!$E$4:$BY$74,BD$1,FALSE)</f>
        <v>0</v>
      </c>
      <c r="BE55" s="5">
        <f>VLOOKUP($E55,'Ingredients Revenue'!$E$4:$BY$74,BE$1,FALSE)</f>
        <v>0</v>
      </c>
      <c r="BF55" s="5">
        <f>VLOOKUP($E55,'Ingredients Revenue'!$E$4:$BY$74,BF$1,FALSE)</f>
        <v>0</v>
      </c>
      <c r="BG55" s="5">
        <f>VLOOKUP($E55,'Ingredients Revenue'!$E$4:$BY$74,BG$1,FALSE)</f>
        <v>0</v>
      </c>
    </row>
    <row r="56" spans="1:59">
      <c r="A56" s="5" t="str">
        <f>_xlfn.XLOOKUP($E56,'Raw Data'!$E:$E,'Raw Data'!A:A,"ERROR",0,1)</f>
        <v>AE</v>
      </c>
      <c r="B56" s="5" t="str">
        <f>_xlfn.XLOOKUP($E56,'Raw Data'!$E:$E,'Raw Data'!B:B,"ERROR",0,1)</f>
        <v>Hair Mousses</v>
      </c>
      <c r="C56" s="5" t="str">
        <f>_xlfn.XLOOKUP($E56,'Raw Data'!$E:$E,'Raw Data'!C:C,"ERROR",0,1)</f>
        <v>agadir</v>
      </c>
      <c r="D56" s="5" t="str">
        <f>_xlfn.XLOOKUP($E56,'Raw Data'!$E:$E,'Raw Data'!D:D,"ERROR",0,1)</f>
        <v>www.amazon.ae/dp/B004C4BUGI</v>
      </c>
      <c r="E56" s="5" t="s">
        <v>227</v>
      </c>
      <c r="F56" s="9" t="str">
        <f>_xlfn.XLOOKUP($E56,'Raw Data'!$E:$E,'Raw Data'!F:F,"ERROR",0,1)</f>
        <v>Agadir Argan Oil Volumizing Styling Mousse 8.5 Oz Agadir Argan Oil Volumizing Styling Mousse 8.5 Oz</v>
      </c>
      <c r="G56" s="10">
        <f>_xlfn.XLOOKUP($E56,'Raw Data'!$E:$E,'Raw Data'!G:G,"ERROR",0,1)</f>
        <v>43</v>
      </c>
      <c r="H56" s="9">
        <f>_xlfn.XLOOKUP($E56,'Raw Data'!$E:$E,'Raw Data'!H:H,"ERROR",0,1)</f>
        <v>2786.6</v>
      </c>
      <c r="I56" s="9">
        <f>_xlfn.XLOOKUP($E56,'Raw Data'!$E:$E,'Raw Data'!I:I,"ERROR",0,1)</f>
        <v>0.00373075889815987</v>
      </c>
      <c r="J56" s="9" t="str">
        <f>_xlfn.XLOOKUP($E56,'Raw Data'!$E:$E,'Raw Data'!J:J,"ERROR",0,1)</f>
        <v>Yes</v>
      </c>
      <c r="K56" s="14" t="str">
        <f t="array" ref="K56">_xlfn.IFS(AND(L56&gt;0,L56&lt;=5),"0 to 5",AND(L56&gt;5,L56&lt;=10),"5 to 10",AND(L56&gt;10,L56&lt;=15),"10 to 15",AND(L56&gt;15,L56&lt;=20),"15 to 20",AND(L56&gt;20,L56&lt;=30),"20 to 30",AND(L56&gt;30,L56&lt;=40),"30 to 40",AND(L56&gt;40,L56&lt;=50),"40 to 50",AND(L56&gt;50,L56&lt;=75),"50 to 75",AND(L56&gt;75,L56&lt;=100),"75 to 100",AND(L56&gt;100,L56&lt;=150),"100 to 150",AND(L56&gt;150,L56&lt;=200),"150 to 200",AND(L56&gt;200,L56&lt;=250),"200 to 250",AND(L56&gt;250,L56&lt;=300),"250 to 300",AND(L56&gt;300,L56&lt;=400),"300 to 400",AND(L56&gt;400,L56&lt;=500),"400 to 500",L56&gt;500,"500+")</f>
        <v>50 to 75</v>
      </c>
      <c r="L56" s="9">
        <f>_xlfn.XLOOKUP($E56,'Raw Data'!$E:$E,'Raw Data'!L:L,"ERROR",0,1)</f>
        <v>65.15</v>
      </c>
      <c r="M56" s="14" t="str">
        <f t="array" ref="M56">_xlfn.IFS(AND(N56&gt;0,N56&lt;=5),"0 to 5",AND(N56&gt;5,N56&lt;=10),"5 to 10",AND(N56&gt;10,N56&lt;=15),"10 to 15",AND(N56&gt;15,N56&lt;=20),"15 to 20",AND(N56&gt;20,N56&lt;=30),"20 to 30",AND(N56&gt;30,N56&lt;=40),"30 to 40",AND(N56&gt;40,N56&lt;=50),"40 to 50",AND(N56&gt;50,N56&lt;=75),"50 to 75",AND(N56&gt;75,N56&lt;=100),"75 to 100",AND(N56&gt;100,N56&lt;=150),"100 to 150",AND(N56&gt;150,N56&lt;=200),"150 to 200",AND(N56&gt;200,N56&lt;=250),"200 to 250",AND(N56&gt;250,N56&lt;=300),"250 to 300",AND(N56&gt;300,N56&lt;=400),"300 to 400",AND(N56&gt;400,N56&lt;=500),"400 to 500",N56&gt;500,"500+")</f>
        <v>50 to 75</v>
      </c>
      <c r="N56" s="9">
        <f>_xlfn.XLOOKUP($E56,'Raw Data'!$E:$E,'Raw Data'!N:N,"ERROR",0,1)</f>
        <v>68.65</v>
      </c>
      <c r="O56" s="14" t="str">
        <f t="array" ref="O56">_xlfn.IFS(P56=0,"No Discount",AND(P56&gt;0,P56&lt;=0.02),"0% to 2%",AND(P56&gt;0.02,P56&lt;=0.04),"2% to 4%",AND(P56&gt;0.04,P56&lt;=0.06),"4% to 6%",AND(P56&gt;0.06,P56&lt;=0.08),"6% to 8%",AND(P56&gt;0.08,P56&lt;=0.1),"8% to 10%",AND(P56&gt;0.1,P56&lt;=0.15),"10% to 15%",AND(P56&gt;0.15,P56&lt;=0.2),"15% to 20%",AND(P56&gt;0.2,P56&lt;=0.25),"20% to 25%",AND(P56&gt;0.25,P56&lt;=0.3),"25% to 30%",AND(P56&gt;0.3,P56&lt;=0.4),"30% to 40%",AND(P56&gt;0.4,P56&lt;=0.5),"40% to 50%",AND(P56&gt;0.5,P56&lt;=0.75),"50% to 75%",AND(P56&gt;0.75,P56&lt;=1),"75% to 100%")</f>
        <v>4% to 6%</v>
      </c>
      <c r="P56" s="10">
        <f>_xlfn.XLOOKUP($E56,'Raw Data'!$E:$E,'Raw Data'!P:P,"ERROR",0,1)</f>
        <v>0.0509832483612527</v>
      </c>
      <c r="Q56" s="9">
        <f>_xlfn.XLOOKUP($E56,'Raw Data'!$E:$E,'Raw Data'!Q:Q,"ERROR",0,1)</f>
        <v>8.5</v>
      </c>
      <c r="R56" s="9" t="str">
        <f>_xlfn.XLOOKUP($E56,'Raw Data'!$E:$E,'Raw Data'!R:R,"ERROR",0,1)</f>
        <v>oz</v>
      </c>
      <c r="S56" s="5" t="str">
        <f t="array" ref="S56">_xlfn.IFS(AND(T56&gt;0,T56&lt;=0.05),"0 to 0.05",AND(T56&gt;0.05,T56&lt;=0.1),"0.05 to 0.1",AND(T56&gt;0.1,T56&lt;=0.2),"0.1 to 0.2",AND(T56&gt;0.2,T56&lt;=0.3),"0.2 to 0.3",AND(T56&gt;0.3,T56&lt;=0.4),"0.3 to 0.4",AND(T56&gt;0.4,T56&lt;=0.5),"0.4 to 0.5",AND(T56&gt;0.5,T56&lt;=0.75),"0.5 to 0.75",AND(T56&gt;0.75,T56&lt;=1),"0.75 to 1",AND(T56&gt;1,T56&lt;=2),"1 to 2",AND(T56&gt;2,T56&lt;=3),"2 to 3",AND(T56&gt;3,T56&lt;=4),"3 to 4",AND(T56&gt;4,T56&lt;=5),"4 to 5",AND(T56&gt;5,T56&lt;=10),"5 to 10",T56&gt;10,"10+")</f>
        <v>0.2 to 0.3</v>
      </c>
      <c r="T56" s="10">
        <f t="shared" si="0"/>
        <v>0.259205474546937</v>
      </c>
      <c r="U56" s="15" t="str">
        <f t="array" ref="U56">_xlfn.IFS(AND(V56&gt;0,V56&lt;=0.05),"0 to 0.05",AND(V56&gt;0.05,V56&lt;=0.1),"0.05 to 0.1",AND(V56&gt;0.1,V56&lt;=0.2),"0.1 to 0.2",AND(V56&gt;0.2,V56&lt;=0.3),"0.2 to 0.3",AND(V56&gt;0.3,V56&lt;=0.4),"0.3 to 0.4",AND(V56&gt;0.4,V56&lt;=0.5),"0.4 to 0.5",AND(V56&gt;0.5,V56&lt;=0.75),"0.5 to 0.75",AND(V56&gt;0.75,V56&lt;=1),"0.75 to 1",AND(V56&gt;1,V56&lt;=2),"1 to 2",AND(V56&gt;2,V56&lt;=3),"2 to 3",AND(V56&gt;3,V56&lt;=4),"3 to 4",AND(V56&gt;4,V56&lt;=5),"4 to 5",AND(V56&gt;5,V56&lt;=10),"5 to 10",V56&gt;10,"10+")</f>
        <v>0.05 to 0.1</v>
      </c>
      <c r="V56" s="10">
        <f t="shared" si="1"/>
        <v>0.0737452505520301</v>
      </c>
      <c r="W56" s="15" t="str">
        <f t="array" ref="W56">_xlfn.IFS(AND(X56&gt;0,X56&lt;=0.05),"0 to 0.05",AND(X56&gt;0.05,X56&lt;=0.1),"0.05 to 0.1",AND(X56&gt;0.1,X56&lt;=0.2),"0.1 to 0.2",AND(X56&gt;0.2,X56&lt;=0.3),"0.2 to 0.3",AND(X56&gt;0.3,X56&lt;=0.4),"0.3 to 0.4",AND(X56&gt;0.4,X56&lt;=0.5),"0.4 to 0.5",AND(X56&gt;0.5,X56&lt;=0.75),"0.5 to 0.75",AND(X56&gt;0.75,X56&lt;=1),"0.75 to 1",AND(X56&gt;1,X56&lt;=2),"1 to 2",AND(X56&gt;2,X56&lt;=3),"2 to 3",AND(X56&gt;3,X56&lt;=4),"3 to 4",AND(X56&gt;4,X56&lt;=5),"4 to 5",AND(X56&gt;5,X56&lt;=10),"5 to 10",X56&gt;10,"10+")</f>
        <v>0.05 to 0.1</v>
      </c>
      <c r="X56" s="16">
        <f t="shared" si="2"/>
        <v>0.0699854781276731</v>
      </c>
      <c r="Y56" s="5" t="str">
        <f t="array" ref="Y56">_xlfn.IFS(AND(Z56&gt;0,Z56&lt;=1),"0 to 1",AND(Z56&gt;1,Z56&lt;=2),"1 to 2",AND(Z56&gt;2,Z56&lt;=4),"2 to 4",AND(Z56&gt;4,Z56&lt;=6),"4 to 6",AND(Z56&gt;6,Z56&lt;=8),"6 to 8",AND(Z56&gt;8,Z56&lt;=10),"8 to 10",AND(Z56&gt;10,Z56&lt;=15),"10 to 15",AND(Z56&gt;15,Z56&lt;=20),"15 to 20",AND(Z56&gt;20,Z56&lt;=25),"20 to 25",AND(Z56&gt;25,Z56&lt;=30),"25 to 30",AND(Z56&gt;30,Z56&lt;=40),"30 to 40",AND(Z56&gt;40,Z56&lt;=50),"40 to 50",Z56&gt;50,"50+")</f>
        <v>8 to 10</v>
      </c>
      <c r="Z56" s="9">
        <f t="array" ref="Z56">_xlfn.IFS(AA56="oz",_xlfn.IFS(R56="oz",Q56,R56="fl oz",Q56*1.04,R56="ml",Q56*0.0338),AA56="fl oz",_xlfn.IFS(R56="oz",Q56/1.04,R56="fl oz",Q56,R56="ml",Q56*0.0338/1.04),AA56="ml",_xlfn.IFS(R56="oz",Q56/0.0338,R56="fl oz",Q56*1.04/0.0338,R56="ml",Q56))</f>
        <v>8.5</v>
      </c>
      <c r="AA56" s="9" t="str">
        <f>_xlfn.XLOOKUP($E56,'Raw Data'!$E:$E,'Raw Data'!AA:AA,"ERROR",0,1)</f>
        <v>oz</v>
      </c>
      <c r="AB56" s="9" t="s">
        <v>60</v>
      </c>
      <c r="AC56" s="9" t="s">
        <v>61</v>
      </c>
      <c r="AD56" s="5" t="s">
        <v>228</v>
      </c>
      <c r="AE56" s="5">
        <f>VLOOKUP($E56,'Benefits Revenue'!$E$4:$BE$74,AE$1,FALSE)</f>
        <v>0</v>
      </c>
      <c r="AF56" s="5">
        <f>VLOOKUP($E56,'Benefits Revenue'!$E$4:$BE$74,AF$1,FALSE)</f>
        <v>2786.6</v>
      </c>
      <c r="AG56" s="5">
        <f>VLOOKUP($E56,'Benefits Revenue'!$E$4:$BE$74,AG$1,FALSE)</f>
        <v>2786.6</v>
      </c>
      <c r="AH56" s="5">
        <f>VLOOKUP($E56,'Benefits Revenue'!$E$4:$BE$74,AH$1,FALSE)</f>
        <v>0</v>
      </c>
      <c r="AI56" s="5">
        <f>VLOOKUP($E56,'Benefits Revenue'!$E$4:$BE$74,AI$1,FALSE)</f>
        <v>0</v>
      </c>
      <c r="AJ56" s="5">
        <f>VLOOKUP($E56,'Benefits Revenue'!$E$4:$BE$74,AJ$1,FALSE)</f>
        <v>0</v>
      </c>
      <c r="AK56" s="5">
        <f>VLOOKUP($E56,'Benefits Revenue'!$E$4:$BE$74,AK$1,FALSE)</f>
        <v>0</v>
      </c>
      <c r="AL56" s="5">
        <f>VLOOKUP($E56,'Benefits Revenue'!$E$4:$BE$74,AL$1,FALSE)</f>
        <v>2786.6</v>
      </c>
      <c r="AM56" s="5">
        <f>VLOOKUP($E56,'Benefits Revenue'!$E$4:$BE$74,AM$1,FALSE)</f>
        <v>2786.6</v>
      </c>
      <c r="AN56" s="5" t="s">
        <v>229</v>
      </c>
      <c r="AO56" s="5">
        <f>VLOOKUP($E56,'Claims Revenue'!$E$4:$BD$74,AO$1,FALSE)</f>
        <v>2786.6</v>
      </c>
      <c r="AP56" s="5">
        <f>VLOOKUP($E56,'Claims Revenue'!$E$4:$BD$74,AP$1,FALSE)</f>
        <v>2786.6</v>
      </c>
      <c r="AQ56" s="5">
        <f>VLOOKUP($E56,'Claims Revenue'!$E$4:$BD$74,AQ$1,FALSE)</f>
        <v>2786.6</v>
      </c>
      <c r="AR56" s="5">
        <f>VLOOKUP($E56,'Claims Revenue'!$E$4:$BD$74,AR$1,FALSE)</f>
        <v>0</v>
      </c>
      <c r="AS56" s="5">
        <f>VLOOKUP($E56,'Claims Revenue'!$E$4:$BD$74,AS$1,FALSE)</f>
        <v>0</v>
      </c>
      <c r="AT56" s="5">
        <f>VLOOKUP($E56,'Claims Revenue'!$E$4:$BD$74,AT$1,FALSE)</f>
        <v>2786.6</v>
      </c>
      <c r="AU56" s="5">
        <f>VLOOKUP($E56,'Claims Revenue'!$E$4:$BD$74,AU$1,FALSE)</f>
        <v>0</v>
      </c>
      <c r="AV56" s="5">
        <f>VLOOKUP($E56,'Claims Revenue'!$E$4:$BD$74,AV$1,FALSE)</f>
        <v>0</v>
      </c>
      <c r="AW56" s="5">
        <f>VLOOKUP($E56,'Claims Revenue'!$E$4:$BD$74,AW$1,FALSE)</f>
        <v>0</v>
      </c>
      <c r="AX56" s="5" t="s">
        <v>127</v>
      </c>
      <c r="AY56" s="5">
        <f>VLOOKUP($E56,'Ingredients Revenue'!$E$4:$BY$74,AY$1,FALSE)</f>
        <v>0</v>
      </c>
      <c r="AZ56" s="5">
        <f>VLOOKUP($E56,'Ingredients Revenue'!$E$4:$BY$74,AZ$1,FALSE)</f>
        <v>0</v>
      </c>
      <c r="BA56" s="5">
        <f>VLOOKUP($E56,'Ingredients Revenue'!$E$4:$BY$74,BA$1,FALSE)</f>
        <v>0</v>
      </c>
      <c r="BB56" s="5">
        <f>VLOOKUP($E56,'Ingredients Revenue'!$E$4:$BY$74,BB$1,FALSE)</f>
        <v>0</v>
      </c>
      <c r="BC56" s="5">
        <f>VLOOKUP($E56,'Ingredients Revenue'!$E$4:$BY$74,BC$1,FALSE)</f>
        <v>0</v>
      </c>
      <c r="BD56" s="5">
        <f>VLOOKUP($E56,'Ingredients Revenue'!$E$4:$BY$74,BD$1,FALSE)</f>
        <v>0</v>
      </c>
      <c r="BE56" s="5">
        <f>VLOOKUP($E56,'Ingredients Revenue'!$E$4:$BY$74,BE$1,FALSE)</f>
        <v>0</v>
      </c>
      <c r="BF56" s="5">
        <f>VLOOKUP($E56,'Ingredients Revenue'!$E$4:$BY$74,BF$1,FALSE)</f>
        <v>0</v>
      </c>
      <c r="BG56" s="5">
        <f>VLOOKUP($E56,'Ingredients Revenue'!$E$4:$BY$74,BG$1,FALSE)</f>
        <v>0</v>
      </c>
    </row>
    <row r="57" spans="1:59">
      <c r="A57" s="5" t="str">
        <f>_xlfn.XLOOKUP($E57,'Raw Data'!$E:$E,'Raw Data'!A:A,"ERROR",0,1)</f>
        <v>AE</v>
      </c>
      <c r="B57" s="5" t="str">
        <f>_xlfn.XLOOKUP($E57,'Raw Data'!$E:$E,'Raw Data'!B:B,"ERROR",0,1)</f>
        <v>Hair Mousses</v>
      </c>
      <c r="C57" s="5" t="str">
        <f>_xlfn.XLOOKUP($E57,'Raw Data'!$E:$E,'Raw Data'!C:C,"ERROR",0,1)</f>
        <v>aveda</v>
      </c>
      <c r="D57" s="5" t="str">
        <f>_xlfn.XLOOKUP($E57,'Raw Data'!$E:$E,'Raw Data'!D:D,"ERROR",0,1)</f>
        <v>www.amazon.ae/dp/B0007CXWXI</v>
      </c>
      <c r="E57" s="5" t="s">
        <v>230</v>
      </c>
      <c r="F57" s="9" t="str">
        <f>_xlfn.XLOOKUP($E57,'Raw Data'!$E:$E,'Raw Data'!F:F,"ERROR",0,1)</f>
        <v>Aveda Phomollient Styling Foam (200Ml) [Personal Care]</v>
      </c>
      <c r="G57" s="10">
        <f>_xlfn.XLOOKUP($E57,'Raw Data'!$E:$E,'Raw Data'!G:G,"ERROR",0,1)</f>
        <v>25</v>
      </c>
      <c r="H57" s="9">
        <f>_xlfn.XLOOKUP($E57,'Raw Data'!$E:$E,'Raw Data'!H:H,"ERROR",0,1)</f>
        <v>2711.77</v>
      </c>
      <c r="I57" s="9">
        <f>_xlfn.XLOOKUP($E57,'Raw Data'!$E:$E,'Raw Data'!I:I,"ERROR",0,1)</f>
        <v>0.00363057491468564</v>
      </c>
      <c r="J57" s="9" t="str">
        <f>_xlfn.XLOOKUP($E57,'Raw Data'!$E:$E,'Raw Data'!J:J,"ERROR",0,1)</f>
        <v>Yes</v>
      </c>
      <c r="K57" s="14" t="str">
        <f t="array" ref="K57">_xlfn.IFS(AND(L57&gt;0,L57&lt;=5),"0 to 5",AND(L57&gt;5,L57&lt;=10),"5 to 10",AND(L57&gt;10,L57&lt;=15),"10 to 15",AND(L57&gt;15,L57&lt;=20),"15 to 20",AND(L57&gt;20,L57&lt;=30),"20 to 30",AND(L57&gt;30,L57&lt;=40),"30 to 40",AND(L57&gt;40,L57&lt;=50),"40 to 50",AND(L57&gt;50,L57&lt;=75),"50 to 75",AND(L57&gt;75,L57&lt;=100),"75 to 100",AND(L57&gt;100,L57&lt;=150),"100 to 150",AND(L57&gt;150,L57&lt;=200),"150 to 200",AND(L57&gt;200,L57&lt;=250),"200 to 250",AND(L57&gt;250,L57&lt;=300),"250 to 300",AND(L57&gt;300,L57&lt;=400),"300 to 400",AND(L57&gt;400,L57&lt;=500),"400 to 500",L57&gt;500,"500+")</f>
        <v>100 to 150</v>
      </c>
      <c r="L57" s="9">
        <f>_xlfn.XLOOKUP($E57,'Raw Data'!$E:$E,'Raw Data'!L:L,"ERROR",0,1)</f>
        <v>114.49</v>
      </c>
      <c r="M57" s="14" t="str">
        <f t="array" ref="M57">_xlfn.IFS(AND(N57&gt;0,N57&lt;=5),"0 to 5",AND(N57&gt;5,N57&lt;=10),"5 to 10",AND(N57&gt;10,N57&lt;=15),"10 to 15",AND(N57&gt;15,N57&lt;=20),"15 to 20",AND(N57&gt;20,N57&lt;=30),"20 to 30",AND(N57&gt;30,N57&lt;=40),"30 to 40",AND(N57&gt;40,N57&lt;=50),"40 to 50",AND(N57&gt;50,N57&lt;=75),"50 to 75",AND(N57&gt;75,N57&lt;=100),"75 to 100",AND(N57&gt;100,N57&lt;=150),"100 to 150",AND(N57&gt;150,N57&lt;=200),"150 to 200",AND(N57&gt;200,N57&lt;=250),"200 to 250",AND(N57&gt;250,N57&lt;=300),"250 to 300",AND(N57&gt;300,N57&lt;=400),"300 to 400",AND(N57&gt;400,N57&lt;=500),"400 to 500",N57&gt;500,"500+")</f>
        <v>100 to 150</v>
      </c>
      <c r="N57" s="9">
        <f>_xlfn.XLOOKUP($E57,'Raw Data'!$E:$E,'Raw Data'!N:N,"ERROR",0,1)</f>
        <v>121.08</v>
      </c>
      <c r="O57" s="14" t="str">
        <f t="array" ref="O57">_xlfn.IFS(P57=0,"No Discount",AND(P57&gt;0,P57&lt;=0.02),"0% to 2%",AND(P57&gt;0.02,P57&lt;=0.04),"2% to 4%",AND(P57&gt;0.04,P57&lt;=0.06),"4% to 6%",AND(P57&gt;0.06,P57&lt;=0.08),"6% to 8%",AND(P57&gt;0.08,P57&lt;=0.1),"8% to 10%",AND(P57&gt;0.1,P57&lt;=0.15),"10% to 15%",AND(P57&gt;0.15,P57&lt;=0.2),"15% to 20%",AND(P57&gt;0.2,P57&lt;=0.25),"20% to 25%",AND(P57&gt;0.25,P57&lt;=0.3),"25% to 30%",AND(P57&gt;0.3,P57&lt;=0.4),"30% to 40%",AND(P57&gt;0.4,P57&lt;=0.5),"40% to 50%",AND(P57&gt;0.5,P57&lt;=0.75),"50% to 75%",AND(P57&gt;0.75,P57&lt;=1),"75% to 100%")</f>
        <v>4% to 6%</v>
      </c>
      <c r="P57" s="10">
        <f>_xlfn.XLOOKUP($E57,'Raw Data'!$E:$E,'Raw Data'!P:P,"ERROR",0,1)</f>
        <v>0.0544268252395111</v>
      </c>
      <c r="Q57" s="9">
        <f>_xlfn.XLOOKUP($E57,'Raw Data'!$E:$E,'Raw Data'!Q:Q,"ERROR",0,1)</f>
        <v>200</v>
      </c>
      <c r="R57" s="9" t="str">
        <f>_xlfn.XLOOKUP($E57,'Raw Data'!$E:$E,'Raw Data'!R:R,"ERROR",0,1)</f>
        <v>ml</v>
      </c>
      <c r="S57" s="5" t="str">
        <f t="array" ref="S57">_xlfn.IFS(AND(T57&gt;0,T57&lt;=0.05),"0 to 0.05",AND(T57&gt;0.05,T57&lt;=0.1),"0.05 to 0.1",AND(T57&gt;0.1,T57&lt;=0.2),"0.1 to 0.2",AND(T57&gt;0.2,T57&lt;=0.3),"0.2 to 0.3",AND(T57&gt;0.3,T57&lt;=0.4),"0.3 to 0.4",AND(T57&gt;0.4,T57&lt;=0.5),"0.4 to 0.5",AND(T57&gt;0.5,T57&lt;=0.75),"0.5 to 0.75",AND(T57&gt;0.75,T57&lt;=1),"0.75 to 1",AND(T57&gt;1,T57&lt;=2),"1 to 2",AND(T57&gt;2,T57&lt;=3),"2 to 3",AND(T57&gt;3,T57&lt;=4),"3 to 4",AND(T57&gt;4,T57&lt;=5),"4 to 5",AND(T57&gt;5,T57&lt;=10),"5 to 10",T57&gt;10,"10+")</f>
        <v>0.5 to 0.75</v>
      </c>
      <c r="T57" s="10">
        <f t="shared" si="0"/>
        <v>0.572755851624768</v>
      </c>
      <c r="U57" s="15" t="str">
        <f t="array" ref="U57">_xlfn.IFS(AND(V57&gt;0,V57&lt;=0.05),"0 to 0.05",AND(V57&gt;0.05,V57&lt;=0.1),"0.05 to 0.1",AND(V57&gt;0.1,V57&lt;=0.2),"0.1 to 0.2",AND(V57&gt;0.2,V57&lt;=0.3),"0.2 to 0.3",AND(V57&gt;0.3,V57&lt;=0.4),"0.3 to 0.4",AND(V57&gt;0.4,V57&lt;=0.5),"0.4 to 0.5",AND(V57&gt;0.5,V57&lt;=0.75),"0.5 to 0.75",AND(V57&gt;0.75,V57&lt;=1),"0.75 to 1",AND(V57&gt;1,V57&lt;=2),"1 to 2",AND(V57&gt;2,V57&lt;=3),"2 to 3",AND(V57&gt;3,V57&lt;=4),"3 to 4",AND(V57&gt;4,V57&lt;=5),"4 to 5",AND(V57&gt;5,V57&lt;=10),"5 to 10",V57&gt;10,"10+")</f>
        <v>0.1 to 0.2</v>
      </c>
      <c r="V57" s="10">
        <f t="shared" si="1"/>
        <v>0.163545333207933</v>
      </c>
      <c r="W57" s="15" t="str">
        <f t="array" ref="W57">_xlfn.IFS(AND(X57&gt;0,X57&lt;=0.05),"0 to 0.05",AND(X57&gt;0.05,X57&lt;=0.1),"0.05 to 0.1",AND(X57&gt;0.1,X57&lt;=0.2),"0.1 to 0.2",AND(X57&gt;0.2,X57&lt;=0.3),"0.2 to 0.3",AND(X57&gt;0.3,X57&lt;=0.4),"0.3 to 0.4",AND(X57&gt;0.4,X57&lt;=0.5),"0.4 to 0.5",AND(X57&gt;0.5,X57&lt;=0.75),"0.5 to 0.75",AND(X57&gt;0.75,X57&lt;=1),"0.75 to 1",AND(X57&gt;1,X57&lt;=2),"1 to 2",AND(X57&gt;2,X57&lt;=3),"2 to 3",AND(X57&gt;3,X57&lt;=4),"3 to 4",AND(X57&gt;4,X57&lt;=5),"4 to 5",AND(X57&gt;5,X57&lt;=10),"5 to 10",X57&gt;10,"10+")</f>
        <v>0.1 to 0.2</v>
      </c>
      <c r="X57" s="16">
        <f t="shared" si="2"/>
        <v>0.154644079938687</v>
      </c>
      <c r="Y57" s="5" t="str">
        <f t="array" ref="Y57">_xlfn.IFS(AND(Z57&gt;0,Z57&lt;=1),"0 to 1",AND(Z57&gt;1,Z57&lt;=2),"1 to 2",AND(Z57&gt;2,Z57&lt;=4),"2 to 4",AND(Z57&gt;4,Z57&lt;=6),"4 to 6",AND(Z57&gt;6,Z57&lt;=8),"6 to 8",AND(Z57&gt;8,Z57&lt;=10),"8 to 10",AND(Z57&gt;10,Z57&lt;=15),"10 to 15",AND(Z57&gt;15,Z57&lt;=20),"15 to 20",AND(Z57&gt;20,Z57&lt;=25),"20 to 25",AND(Z57&gt;25,Z57&lt;=30),"25 to 30",AND(Z57&gt;30,Z57&lt;=40),"30 to 40",AND(Z57&gt;40,Z57&lt;=50),"40 to 50",Z57&gt;50,"50+")</f>
        <v>6 to 8</v>
      </c>
      <c r="Z57" s="9">
        <f t="array" ref="Z57">_xlfn.IFS(AA57="oz",_xlfn.IFS(R57="oz",Q57,R57="fl oz",Q57*1.04,R57="ml",Q57*0.0338),AA57="fl oz",_xlfn.IFS(R57="oz",Q57/1.04,R57="fl oz",Q57,R57="ml",Q57*0.0338/1.04),AA57="ml",_xlfn.IFS(R57="oz",Q57/0.0338,R57="fl oz",Q57*1.04/0.0338,R57="ml",Q57))</f>
        <v>6.76</v>
      </c>
      <c r="AA57" s="9" t="str">
        <f>_xlfn.XLOOKUP($E57,'Raw Data'!$E:$E,'Raw Data'!AA:AA,"ERROR",0,1)</f>
        <v>oz</v>
      </c>
      <c r="AB57" s="9" t="s">
        <v>65</v>
      </c>
      <c r="AC57" s="9" t="s">
        <v>61</v>
      </c>
      <c r="AD57" s="5" t="s">
        <v>231</v>
      </c>
      <c r="AE57" s="5">
        <f>VLOOKUP($E57,'Benefits Revenue'!$E$4:$BE$74,AE$1,FALSE)</f>
        <v>0</v>
      </c>
      <c r="AF57" s="5">
        <f>VLOOKUP($E57,'Benefits Revenue'!$E$4:$BE$74,AF$1,FALSE)</f>
        <v>2711.77</v>
      </c>
      <c r="AG57" s="5">
        <f>VLOOKUP($E57,'Benefits Revenue'!$E$4:$BE$74,AG$1,FALSE)</f>
        <v>2711.77</v>
      </c>
      <c r="AH57" s="5">
        <f>VLOOKUP($E57,'Benefits Revenue'!$E$4:$BE$74,AH$1,FALSE)</f>
        <v>0</v>
      </c>
      <c r="AI57" s="5">
        <f>VLOOKUP($E57,'Benefits Revenue'!$E$4:$BE$74,AI$1,FALSE)</f>
        <v>2711.77</v>
      </c>
      <c r="AJ57" s="5">
        <f>VLOOKUP($E57,'Benefits Revenue'!$E$4:$BE$74,AJ$1,FALSE)</f>
        <v>0</v>
      </c>
      <c r="AK57" s="5">
        <f>VLOOKUP($E57,'Benefits Revenue'!$E$4:$BE$74,AK$1,FALSE)</f>
        <v>2711.77</v>
      </c>
      <c r="AL57" s="5">
        <f>VLOOKUP($E57,'Benefits Revenue'!$E$4:$BE$74,AL$1,FALSE)</f>
        <v>0</v>
      </c>
      <c r="AM57" s="5">
        <f>VLOOKUP($E57,'Benefits Revenue'!$E$4:$BE$74,AM$1,FALSE)</f>
        <v>0</v>
      </c>
      <c r="AN57" s="5" t="s">
        <v>48</v>
      </c>
      <c r="AO57" s="5">
        <f>VLOOKUP($E57,'Claims Revenue'!$E$4:$BD$74,AO$1,FALSE)</f>
        <v>0</v>
      </c>
      <c r="AP57" s="5">
        <f>VLOOKUP($E57,'Claims Revenue'!$E$4:$BD$74,AP$1,FALSE)</f>
        <v>0</v>
      </c>
      <c r="AQ57" s="5">
        <f>VLOOKUP($E57,'Claims Revenue'!$E$4:$BD$74,AQ$1,FALSE)</f>
        <v>0</v>
      </c>
      <c r="AR57" s="5">
        <f>VLOOKUP($E57,'Claims Revenue'!$E$4:$BD$74,AR$1,FALSE)</f>
        <v>0</v>
      </c>
      <c r="AS57" s="5">
        <f>VLOOKUP($E57,'Claims Revenue'!$E$4:$BD$74,AS$1,FALSE)</f>
        <v>0</v>
      </c>
      <c r="AT57" s="5">
        <f>VLOOKUP($E57,'Claims Revenue'!$E$4:$BD$74,AT$1,FALSE)</f>
        <v>0</v>
      </c>
      <c r="AU57" s="5">
        <f>VLOOKUP($E57,'Claims Revenue'!$E$4:$BD$74,AU$1,FALSE)</f>
        <v>0</v>
      </c>
      <c r="AV57" s="5">
        <f>VLOOKUP($E57,'Claims Revenue'!$E$4:$BD$74,AV$1,FALSE)</f>
        <v>0</v>
      </c>
      <c r="AW57" s="5">
        <f>VLOOKUP($E57,'Claims Revenue'!$E$4:$BD$74,AW$1,FALSE)</f>
        <v>2711.77</v>
      </c>
      <c r="AX57" s="5" t="s">
        <v>232</v>
      </c>
      <c r="AY57" s="5">
        <f>VLOOKUP($E57,'Ingredients Revenue'!$E$4:$BY$74,AY$1,FALSE)</f>
        <v>2711.77</v>
      </c>
      <c r="AZ57" s="5">
        <f>VLOOKUP($E57,'Ingredients Revenue'!$E$4:$BY$74,AZ$1,FALSE)</f>
        <v>2711.77</v>
      </c>
      <c r="BA57" s="5">
        <f>VLOOKUP($E57,'Ingredients Revenue'!$E$4:$BY$74,BA$1,FALSE)</f>
        <v>0</v>
      </c>
      <c r="BB57" s="5">
        <f>VLOOKUP($E57,'Ingredients Revenue'!$E$4:$BY$74,BB$1,FALSE)</f>
        <v>2711.77</v>
      </c>
      <c r="BC57" s="5">
        <f>VLOOKUP($E57,'Ingredients Revenue'!$E$4:$BY$74,BC$1,FALSE)</f>
        <v>0</v>
      </c>
      <c r="BD57" s="5">
        <f>VLOOKUP($E57,'Ingredients Revenue'!$E$4:$BY$74,BD$1,FALSE)</f>
        <v>0</v>
      </c>
      <c r="BE57" s="5">
        <f>VLOOKUP($E57,'Ingredients Revenue'!$E$4:$BY$74,BE$1,FALSE)</f>
        <v>0</v>
      </c>
      <c r="BF57" s="5">
        <f>VLOOKUP($E57,'Ingredients Revenue'!$E$4:$BY$74,BF$1,FALSE)</f>
        <v>0</v>
      </c>
      <c r="BG57" s="5">
        <f>VLOOKUP($E57,'Ingredients Revenue'!$E$4:$BY$74,BG$1,FALSE)</f>
        <v>0</v>
      </c>
    </row>
    <row r="58" spans="1:59">
      <c r="A58" s="5" t="str">
        <f>_xlfn.XLOOKUP($E58,'Raw Data'!$E:$E,'Raw Data'!A:A,"ERROR",0,1)</f>
        <v>AE</v>
      </c>
      <c r="B58" s="5" t="str">
        <f>_xlfn.XLOOKUP($E58,'Raw Data'!$E:$E,'Raw Data'!B:B,"ERROR",0,1)</f>
        <v>Hair Mousses</v>
      </c>
      <c r="C58" s="5" t="str">
        <f>_xlfn.XLOOKUP($E58,'Raw Data'!$E:$E,'Raw Data'!C:C,"ERROR",0,1)</f>
        <v>Wood</v>
      </c>
      <c r="D58" s="5" t="str">
        <f>_xlfn.XLOOKUP($E58,'Raw Data'!$E:$E,'Raw Data'!D:D,"ERROR",0,1)</f>
        <v>www.amazon.ae/dp/B0009VS7O6</v>
      </c>
      <c r="E58" s="5" t="s">
        <v>233</v>
      </c>
      <c r="F58" s="9" t="str">
        <f>_xlfn.XLOOKUP($E58,'Raw Data'!$E:$E,'Raw Data'!F:F,"ERROR",0,1)</f>
        <v>Fantasia Liquid Mousse Spritz Super Hold, 12 Fl Oz</v>
      </c>
      <c r="G58" s="10">
        <f>_xlfn.XLOOKUP($E58,'Raw Data'!$E:$E,'Raw Data'!G:G,"ERROR",0,1)</f>
        <v>35</v>
      </c>
      <c r="H58" s="9">
        <f>_xlfn.XLOOKUP($E58,'Raw Data'!$E:$E,'Raw Data'!H:H,"ERROR",0,1)</f>
        <v>2624.88</v>
      </c>
      <c r="I58" s="9">
        <f>_xlfn.XLOOKUP($E58,'Raw Data'!$E:$E,'Raw Data'!I:I,"ERROR",0,1)</f>
        <v>0.00351424474865495</v>
      </c>
      <c r="J58" s="9" t="str">
        <f>_xlfn.XLOOKUP($E58,'Raw Data'!$E:$E,'Raw Data'!J:J,"ERROR",0,1)</f>
        <v>Yes</v>
      </c>
      <c r="K58" s="14" t="str">
        <f t="array" ref="K58">_xlfn.IFS(AND(L58&gt;0,L58&lt;=5),"0 to 5",AND(L58&gt;5,L58&lt;=10),"5 to 10",AND(L58&gt;10,L58&lt;=15),"10 to 15",AND(L58&gt;15,L58&lt;=20),"15 to 20",AND(L58&gt;20,L58&lt;=30),"20 to 30",AND(L58&gt;30,L58&lt;=40),"30 to 40",AND(L58&gt;40,L58&lt;=50),"40 to 50",AND(L58&gt;50,L58&lt;=75),"50 to 75",AND(L58&gt;75,L58&lt;=100),"75 to 100",AND(L58&gt;100,L58&lt;=150),"100 to 150",AND(L58&gt;150,L58&lt;=200),"150 to 200",AND(L58&gt;200,L58&lt;=250),"200 to 250",AND(L58&gt;250,L58&lt;=300),"250 to 300",AND(L58&gt;300,L58&lt;=400),"300 to 400",AND(L58&gt;400,L58&lt;=500),"400 to 500",L58&gt;500,"500+")</f>
        <v>75 to 100</v>
      </c>
      <c r="L58" s="9">
        <f>_xlfn.XLOOKUP($E58,'Raw Data'!$E:$E,'Raw Data'!L:L,"ERROR",0,1)</f>
        <v>77.65</v>
      </c>
      <c r="M58" s="14" t="str">
        <f t="array" ref="M58">_xlfn.IFS(AND(N58&gt;0,N58&lt;=5),"0 to 5",AND(N58&gt;5,N58&lt;=10),"5 to 10",AND(N58&gt;10,N58&lt;=15),"10 to 15",AND(N58&gt;15,N58&lt;=20),"15 to 20",AND(N58&gt;20,N58&lt;=30),"20 to 30",AND(N58&gt;30,N58&lt;=40),"30 to 40",AND(N58&gt;40,N58&lt;=50),"40 to 50",AND(N58&gt;50,N58&lt;=75),"50 to 75",AND(N58&gt;75,N58&lt;=100),"75 to 100",AND(N58&gt;100,N58&lt;=150),"100 to 150",AND(N58&gt;150,N58&lt;=200),"150 to 200",AND(N58&gt;200,N58&lt;=250),"200 to 250",AND(N58&gt;250,N58&lt;=300),"250 to 300",AND(N58&gt;300,N58&lt;=400),"300 to 400",AND(N58&gt;400,N58&lt;=500),"400 to 500",N58&gt;500,"500+")</f>
        <v>100 to 150</v>
      </c>
      <c r="N58" s="9">
        <f>_xlfn.XLOOKUP($E58,'Raw Data'!$E:$E,'Raw Data'!N:N,"ERROR",0,1)</f>
        <v>108.61</v>
      </c>
      <c r="O58" s="14" t="str">
        <f t="array" ref="O58">_xlfn.IFS(P58=0,"No Discount",AND(P58&gt;0,P58&lt;=0.02),"0% to 2%",AND(P58&gt;0.02,P58&lt;=0.04),"2% to 4%",AND(P58&gt;0.04,P58&lt;=0.06),"4% to 6%",AND(P58&gt;0.06,P58&lt;=0.08),"6% to 8%",AND(P58&gt;0.08,P58&lt;=0.1),"8% to 10%",AND(P58&gt;0.1,P58&lt;=0.15),"10% to 15%",AND(P58&gt;0.15,P58&lt;=0.2),"15% to 20%",AND(P58&gt;0.2,P58&lt;=0.25),"20% to 25%",AND(P58&gt;0.25,P58&lt;=0.3),"25% to 30%",AND(P58&gt;0.3,P58&lt;=0.4),"30% to 40%",AND(P58&gt;0.4,P58&lt;=0.5),"40% to 50%",AND(P58&gt;0.5,P58&lt;=0.75),"50% to 75%",AND(P58&gt;0.75,P58&lt;=1),"75% to 100%")</f>
        <v>25% to 30%</v>
      </c>
      <c r="P58" s="10">
        <f>_xlfn.XLOOKUP($E58,'Raw Data'!$E:$E,'Raw Data'!P:P,"ERROR",0,1)</f>
        <v>0.285056624620201</v>
      </c>
      <c r="Q58" s="9">
        <f>_xlfn.XLOOKUP($E58,'Raw Data'!$E:$E,'Raw Data'!Q:Q,"ERROR",0,1)</f>
        <v>12</v>
      </c>
      <c r="R58" s="9" t="str">
        <f>_xlfn.XLOOKUP($E58,'Raw Data'!$E:$E,'Raw Data'!R:R,"ERROR",0,1)</f>
        <v>fl oz</v>
      </c>
      <c r="S58" s="5" t="str">
        <f t="array" ref="S58">_xlfn.IFS(AND(T58&gt;0,T58&lt;=0.05),"0 to 0.05",AND(T58&gt;0.05,T58&lt;=0.1),"0.05 to 0.1",AND(T58&gt;0.1,T58&lt;=0.2),"0.1 to 0.2",AND(T58&gt;0.2,T58&lt;=0.3),"0.2 to 0.3",AND(T58&gt;0.3,T58&lt;=0.4),"0.3 to 0.4",AND(T58&gt;0.4,T58&lt;=0.5),"0.4 to 0.5",AND(T58&gt;0.5,T58&lt;=0.75),"0.5 to 0.75",AND(T58&gt;0.75,T58&lt;=1),"0.75 to 1",AND(T58&gt;1,T58&lt;=2),"1 to 2",AND(T58&gt;2,T58&lt;=3),"2 to 3",AND(T58&gt;3,T58&lt;=4),"3 to 4",AND(T58&gt;4,T58&lt;=5),"4 to 5",AND(T58&gt;5,T58&lt;=10),"5 to 10",T58&gt;10,"10+")</f>
        <v>0.2 to 0.3</v>
      </c>
      <c r="T58" s="10">
        <f t="shared" si="0"/>
        <v>0.210414444646775</v>
      </c>
      <c r="U58" s="15" t="str">
        <f t="array" ref="U58">_xlfn.IFS(AND(V58&gt;0,V58&lt;=0.05),"0 to 0.05",AND(V58&gt;0.05,V58&lt;=0.1),"0.05 to 0.1",AND(V58&gt;0.1,V58&lt;=0.2),"0.1 to 0.2",AND(V58&gt;0.2,V58&lt;=0.3),"0.2 to 0.3",AND(V58&gt;0.3,V58&lt;=0.4),"0.3 to 0.4",AND(V58&gt;0.4,V58&lt;=0.5),"0.4 to 0.5",AND(V58&gt;0.5,V58&lt;=0.75),"0.5 to 0.75",AND(V58&gt;0.75,V58&lt;=1),"0.75 to 1",AND(V58&gt;1,V58&lt;=2),"1 to 2",AND(V58&gt;2,V58&lt;=3),"2 to 3",AND(V58&gt;3,V58&lt;=4),"3 to 4",AND(V58&gt;4,V58&lt;=5),"4 to 5",AND(V58&gt;5,V58&lt;=10),"5 to 10",V58&gt;10,"10+")</f>
        <v>0.05 to 0.1</v>
      </c>
      <c r="V58" s="10">
        <f t="shared" si="1"/>
        <v>0.0794634960068677</v>
      </c>
      <c r="W58" s="15" t="str">
        <f t="array" ref="W58">_xlfn.IFS(AND(X58&gt;0,X58&lt;=0.05),"0 to 0.05",AND(X58&gt;0.05,X58&lt;=0.1),"0.05 to 0.1",AND(X58&gt;0.1,X58&lt;=0.2),"0.1 to 0.2",AND(X58&gt;0.2,X58&lt;=0.3),"0.2 to 0.3",AND(X58&gt;0.3,X58&lt;=0.4),"0.3 to 0.4",AND(X58&gt;0.4,X58&lt;=0.5),"0.4 to 0.5",AND(X58&gt;0.5,X58&lt;=0.75),"0.5 to 0.75",AND(X58&gt;0.75,X58&lt;=1),"0.75 to 1",AND(X58&gt;1,X58&lt;=2),"1 to 2",AND(X58&gt;2,X58&lt;=3),"2 to 3",AND(X58&gt;3,X58&lt;=4),"3 to 4",AND(X58&gt;4,X58&lt;=5),"4 to 5",AND(X58&gt;5,X58&lt;=10),"5 to 10",X58&gt;10,"10+")</f>
        <v>0.05 to 0.1</v>
      </c>
      <c r="X58" s="16">
        <f t="shared" si="2"/>
        <v>0.0568119000546292</v>
      </c>
      <c r="Y58" s="5" t="str">
        <f t="array" ref="Y58">_xlfn.IFS(AND(Z58&gt;0,Z58&lt;=1),"0 to 1",AND(Z58&gt;1,Z58&lt;=2),"1 to 2",AND(Z58&gt;2,Z58&lt;=4),"2 to 4",AND(Z58&gt;4,Z58&lt;=6),"4 to 6",AND(Z58&gt;6,Z58&lt;=8),"6 to 8",AND(Z58&gt;8,Z58&lt;=10),"8 to 10",AND(Z58&gt;10,Z58&lt;=15),"10 to 15",AND(Z58&gt;15,Z58&lt;=20),"15 to 20",AND(Z58&gt;20,Z58&lt;=25),"20 to 25",AND(Z58&gt;25,Z58&lt;=30),"25 to 30",AND(Z58&gt;30,Z58&lt;=40),"30 to 40",AND(Z58&gt;40,Z58&lt;=50),"40 to 50",Z58&gt;50,"50+")</f>
        <v>10 to 15</v>
      </c>
      <c r="Z58" s="9">
        <f t="array" ref="Z58">_xlfn.IFS(AA58="oz",_xlfn.IFS(R58="oz",Q58,R58="fl oz",Q58*1.04,R58="ml",Q58*0.0338),AA58="fl oz",_xlfn.IFS(R58="oz",Q58/1.04,R58="fl oz",Q58,R58="ml",Q58*0.0338/1.04),AA58="ml",_xlfn.IFS(R58="oz",Q58/0.0338,R58="fl oz",Q58*1.04/0.0338,R58="ml",Q58))</f>
        <v>12.48</v>
      </c>
      <c r="AA58" s="9" t="str">
        <f>_xlfn.XLOOKUP($E58,'Raw Data'!$E:$E,'Raw Data'!AA:AA,"ERROR",0,1)</f>
        <v>oz</v>
      </c>
      <c r="AB58" s="9" t="s">
        <v>60</v>
      </c>
      <c r="AC58" s="9" t="s">
        <v>61</v>
      </c>
      <c r="AD58" s="5" t="s">
        <v>234</v>
      </c>
      <c r="AE58" s="5">
        <f>VLOOKUP($E58,'Benefits Revenue'!$E$4:$BE$74,AE$1,FALSE)</f>
        <v>2624.88</v>
      </c>
      <c r="AF58" s="5">
        <f>VLOOKUP($E58,'Benefits Revenue'!$E$4:$BE$74,AF$1,FALSE)</f>
        <v>0</v>
      </c>
      <c r="AG58" s="5">
        <f>VLOOKUP($E58,'Benefits Revenue'!$E$4:$BE$74,AG$1,FALSE)</f>
        <v>0</v>
      </c>
      <c r="AH58" s="5">
        <f>VLOOKUP($E58,'Benefits Revenue'!$E$4:$BE$74,AH$1,FALSE)</f>
        <v>0</v>
      </c>
      <c r="AI58" s="5">
        <f>VLOOKUP($E58,'Benefits Revenue'!$E$4:$BE$74,AI$1,FALSE)</f>
        <v>0</v>
      </c>
      <c r="AJ58" s="5">
        <f>VLOOKUP($E58,'Benefits Revenue'!$E$4:$BE$74,AJ$1,FALSE)</f>
        <v>0</v>
      </c>
      <c r="AK58" s="5">
        <f>VLOOKUP($E58,'Benefits Revenue'!$E$4:$BE$74,AK$1,FALSE)</f>
        <v>2624.88</v>
      </c>
      <c r="AL58" s="5">
        <f>VLOOKUP($E58,'Benefits Revenue'!$E$4:$BE$74,AL$1,FALSE)</f>
        <v>2624.88</v>
      </c>
      <c r="AM58" s="5">
        <f>VLOOKUP($E58,'Benefits Revenue'!$E$4:$BE$74,AM$1,FALSE)</f>
        <v>0</v>
      </c>
      <c r="AN58" s="5" t="s">
        <v>144</v>
      </c>
      <c r="AO58" s="5">
        <f>VLOOKUP($E58,'Claims Revenue'!$E$4:$BD$74,AO$1,FALSE)</f>
        <v>0</v>
      </c>
      <c r="AP58" s="5">
        <f>VLOOKUP($E58,'Claims Revenue'!$E$4:$BD$74,AP$1,FALSE)</f>
        <v>2624.88</v>
      </c>
      <c r="AQ58" s="5">
        <f>VLOOKUP($E58,'Claims Revenue'!$E$4:$BD$74,AQ$1,FALSE)</f>
        <v>0</v>
      </c>
      <c r="AR58" s="5">
        <f>VLOOKUP($E58,'Claims Revenue'!$E$4:$BD$74,AR$1,FALSE)</f>
        <v>0</v>
      </c>
      <c r="AS58" s="5">
        <f>VLOOKUP($E58,'Claims Revenue'!$E$4:$BD$74,AS$1,FALSE)</f>
        <v>0</v>
      </c>
      <c r="AT58" s="5">
        <f>VLOOKUP($E58,'Claims Revenue'!$E$4:$BD$74,AT$1,FALSE)</f>
        <v>0</v>
      </c>
      <c r="AU58" s="5">
        <f>VLOOKUP($E58,'Claims Revenue'!$E$4:$BD$74,AU$1,FALSE)</f>
        <v>0</v>
      </c>
      <c r="AV58" s="5">
        <f>VLOOKUP($E58,'Claims Revenue'!$E$4:$BD$74,AV$1,FALSE)</f>
        <v>0</v>
      </c>
      <c r="AW58" s="5">
        <f>VLOOKUP($E58,'Claims Revenue'!$E$4:$BD$74,AW$1,FALSE)</f>
        <v>0</v>
      </c>
      <c r="AX58" s="5" t="s">
        <v>43</v>
      </c>
      <c r="AY58" s="5">
        <f>VLOOKUP($E58,'Ingredients Revenue'!$E$4:$BY$74,AY$1,FALSE)</f>
        <v>0</v>
      </c>
      <c r="AZ58" s="5">
        <f>VLOOKUP($E58,'Ingredients Revenue'!$E$4:$BY$74,AZ$1,FALSE)</f>
        <v>0</v>
      </c>
      <c r="BA58" s="5">
        <f>VLOOKUP($E58,'Ingredients Revenue'!$E$4:$BY$74,BA$1,FALSE)</f>
        <v>0</v>
      </c>
      <c r="BB58" s="5">
        <f>VLOOKUP($E58,'Ingredients Revenue'!$E$4:$BY$74,BB$1,FALSE)</f>
        <v>0</v>
      </c>
      <c r="BC58" s="5">
        <f>VLOOKUP($E58,'Ingredients Revenue'!$E$4:$BY$74,BC$1,FALSE)</f>
        <v>0</v>
      </c>
      <c r="BD58" s="5">
        <f>VLOOKUP($E58,'Ingredients Revenue'!$E$4:$BY$74,BD$1,FALSE)</f>
        <v>0</v>
      </c>
      <c r="BE58" s="5">
        <f>VLOOKUP($E58,'Ingredients Revenue'!$E$4:$BY$74,BE$1,FALSE)</f>
        <v>0</v>
      </c>
      <c r="BF58" s="5">
        <f>VLOOKUP($E58,'Ingredients Revenue'!$E$4:$BY$74,BF$1,FALSE)</f>
        <v>0</v>
      </c>
      <c r="BG58" s="5">
        <f>VLOOKUP($E58,'Ingredients Revenue'!$E$4:$BY$74,BG$1,FALSE)</f>
        <v>0</v>
      </c>
    </row>
    <row r="59" spans="1:59">
      <c r="A59" s="5" t="str">
        <f>_xlfn.XLOOKUP($E59,'Raw Data'!$E:$E,'Raw Data'!A:A,"ERROR",0,1)</f>
        <v>AE</v>
      </c>
      <c r="B59" s="5" t="str">
        <f>_xlfn.XLOOKUP($E59,'Raw Data'!$E:$E,'Raw Data'!B:B,"ERROR",0,1)</f>
        <v>Hair Mousses</v>
      </c>
      <c r="C59" s="5" t="str">
        <f>_xlfn.XLOOKUP($E59,'Raw Data'!$E:$E,'Raw Data'!C:C,"ERROR",0,1)</f>
        <v>Oribe</v>
      </c>
      <c r="D59" s="5" t="str">
        <f>_xlfn.XLOOKUP($E59,'Raw Data'!$E:$E,'Raw Data'!D:D,"ERROR",0,1)</f>
        <v>www.amazon.ae/dp/B00DHONW8I</v>
      </c>
      <c r="E59" s="5" t="s">
        <v>235</v>
      </c>
      <c r="F59" s="9" t="str">
        <f>_xlfn.XLOOKUP($E59,'Raw Data'!$E:$E,'Raw Data'!F:F,"ERROR",0,1)</f>
        <v>Oribe Curl Shaping Mousse , 5.7 Fl Oz (Pack of 1) Oribe Curl Shaping Mousse , 5.7 Fl Oz (Pack of 1)</v>
      </c>
      <c r="G59" s="10">
        <f>_xlfn.XLOOKUP($E59,'Raw Data'!$E:$E,'Raw Data'!G:G,"ERROR",0,1)</f>
        <v>13</v>
      </c>
      <c r="H59" s="9">
        <f>_xlfn.XLOOKUP($E59,'Raw Data'!$E:$E,'Raw Data'!H:H,"ERROR",0,1)</f>
        <v>2616</v>
      </c>
      <c r="I59" s="9">
        <f>_xlfn.XLOOKUP($E59,'Raw Data'!$E:$E,'Raw Data'!I:I,"ERROR",0,1)</f>
        <v>0.00350235601722035</v>
      </c>
      <c r="J59" s="9" t="str">
        <f>_xlfn.XLOOKUP($E59,'Raw Data'!$E:$E,'Raw Data'!J:J,"ERROR",0,1)</f>
        <v>Yes</v>
      </c>
      <c r="K59" s="14" t="str">
        <f t="array" ref="K59">_xlfn.IFS(AND(L59&gt;0,L59&lt;=5),"0 to 5",AND(L59&gt;5,L59&lt;=10),"5 to 10",AND(L59&gt;10,L59&lt;=15),"10 to 15",AND(L59&gt;15,L59&lt;=20),"15 to 20",AND(L59&gt;20,L59&lt;=30),"20 to 30",AND(L59&gt;30,L59&lt;=40),"30 to 40",AND(L59&gt;40,L59&lt;=50),"40 to 50",AND(L59&gt;50,L59&lt;=75),"50 to 75",AND(L59&gt;75,L59&lt;=100),"75 to 100",AND(L59&gt;100,L59&lt;=150),"100 to 150",AND(L59&gt;150,L59&lt;=200),"150 to 200",AND(L59&gt;200,L59&lt;=250),"200 to 250",AND(L59&gt;250,L59&lt;=300),"250 to 300",AND(L59&gt;300,L59&lt;=400),"300 to 400",AND(L59&gt;400,L59&lt;=500),"400 to 500",L59&gt;500,"500+")</f>
        <v>200 to 250</v>
      </c>
      <c r="L59" s="9">
        <f>_xlfn.XLOOKUP($E59,'Raw Data'!$E:$E,'Raw Data'!L:L,"ERROR",0,1)</f>
        <v>206.52</v>
      </c>
      <c r="M59" s="14" t="str">
        <f t="array" ref="M59">_xlfn.IFS(AND(N59&gt;0,N59&lt;=5),"0 to 5",AND(N59&gt;5,N59&lt;=10),"5 to 10",AND(N59&gt;10,N59&lt;=15),"10 to 15",AND(N59&gt;15,N59&lt;=20),"15 to 20",AND(N59&gt;20,N59&lt;=30),"20 to 30",AND(N59&gt;30,N59&lt;=40),"30 to 40",AND(N59&gt;40,N59&lt;=50),"40 to 50",AND(N59&gt;50,N59&lt;=75),"50 to 75",AND(N59&gt;75,N59&lt;=100),"75 to 100",AND(N59&gt;100,N59&lt;=150),"100 to 150",AND(N59&gt;150,N59&lt;=200),"150 to 200",AND(N59&gt;200,N59&lt;=250),"200 to 250",AND(N59&gt;250,N59&lt;=300),"250 to 300",AND(N59&gt;300,N59&lt;=400),"300 to 400",AND(N59&gt;400,N59&lt;=500),"400 to 500",N59&gt;500,"500+")</f>
        <v>200 to 250</v>
      </c>
      <c r="N59" s="9">
        <f>_xlfn.XLOOKUP($E59,'Raw Data'!$E:$E,'Raw Data'!N:N,"ERROR",0,1)</f>
        <v>212.25</v>
      </c>
      <c r="O59" s="14" t="str">
        <f t="array" ref="O59">_xlfn.IFS(P59=0,"No Discount",AND(P59&gt;0,P59&lt;=0.02),"0% to 2%",AND(P59&gt;0.02,P59&lt;=0.04),"2% to 4%",AND(P59&gt;0.04,P59&lt;=0.06),"4% to 6%",AND(P59&gt;0.06,P59&lt;=0.08),"6% to 8%",AND(P59&gt;0.08,P59&lt;=0.1),"8% to 10%",AND(P59&gt;0.1,P59&lt;=0.15),"10% to 15%",AND(P59&gt;0.15,P59&lt;=0.2),"15% to 20%",AND(P59&gt;0.2,P59&lt;=0.25),"20% to 25%",AND(P59&gt;0.25,P59&lt;=0.3),"25% to 30%",AND(P59&gt;0.3,P59&lt;=0.4),"30% to 40%",AND(P59&gt;0.4,P59&lt;=0.5),"40% to 50%",AND(P59&gt;0.5,P59&lt;=0.75),"50% to 75%",AND(P59&gt;0.75,P59&lt;=1),"75% to 100%")</f>
        <v>2% to 4%</v>
      </c>
      <c r="P59" s="10">
        <f>_xlfn.XLOOKUP($E59,'Raw Data'!$E:$E,'Raw Data'!P:P,"ERROR",0,1)</f>
        <v>0.0269964664310954</v>
      </c>
      <c r="Q59" s="9">
        <f>_xlfn.XLOOKUP($E59,'Raw Data'!$E:$E,'Raw Data'!Q:Q,"ERROR",0,1)</f>
        <v>5.7</v>
      </c>
      <c r="R59" s="9" t="str">
        <f>_xlfn.XLOOKUP($E59,'Raw Data'!$E:$E,'Raw Data'!R:R,"ERROR",0,1)</f>
        <v>fl oz</v>
      </c>
      <c r="S59" s="5" t="str">
        <f t="array" ref="S59">_xlfn.IFS(AND(T59&gt;0,T59&lt;=0.05),"0 to 0.05",AND(T59&gt;0.05,T59&lt;=0.1),"0.05 to 0.1",AND(T59&gt;0.1,T59&lt;=0.2),"0.1 to 0.2",AND(T59&gt;0.2,T59&lt;=0.3),"0.2 to 0.3",AND(T59&gt;0.3,T59&lt;=0.4),"0.3 to 0.4",AND(T59&gt;0.4,T59&lt;=0.5),"0.4 to 0.5",AND(T59&gt;0.5,T59&lt;=0.75),"0.5 to 0.75",AND(T59&gt;0.75,T59&lt;=1),"0.75 to 1",AND(T59&gt;1,T59&lt;=2),"1 to 2",AND(T59&gt;2,T59&lt;=3),"2 to 3",AND(T59&gt;3,T59&lt;=4),"3 to 4",AND(T59&gt;4,T59&lt;=5),"4 to 5",AND(T59&gt;5,T59&lt;=10),"5 to 10",T59&gt;10,"10+")</f>
        <v>1 to 2</v>
      </c>
      <c r="T59" s="10">
        <f t="shared" si="0"/>
        <v>1.1781554508002</v>
      </c>
      <c r="U59" s="15" t="str">
        <f t="array" ref="U59">_xlfn.IFS(AND(V59&gt;0,V59&lt;=0.05),"0 to 0.05",AND(V59&gt;0.05,V59&lt;=0.1),"0.05 to 0.1",AND(V59&gt;0.1,V59&lt;=0.2),"0.1 to 0.2",AND(V59&gt;0.2,V59&lt;=0.3),"0.2 to 0.3",AND(V59&gt;0.3,V59&lt;=0.4),"0.3 to 0.4",AND(V59&gt;0.4,V59&lt;=0.5),"0.4 to 0.5",AND(V59&gt;0.5,V59&lt;=0.75),"0.5 to 0.75",AND(V59&gt;0.75,V59&lt;=1),"0.75 to 1",AND(V59&gt;1,V59&lt;=2),"1 to 2",AND(V59&gt;2,V59&lt;=3),"2 to 3",AND(V59&gt;3,V59&lt;=4),"3 to 4",AND(V59&gt;4,V59&lt;=5),"4 to 5",AND(V59&gt;5,V59&lt;=10),"5 to 10",V59&gt;10,"10+")</f>
        <v>0.3 to 0.4</v>
      </c>
      <c r="V59" s="10">
        <f t="shared" si="1"/>
        <v>0.326927868955707</v>
      </c>
      <c r="W59" s="15" t="str">
        <f t="array" ref="W59">_xlfn.IFS(AND(X59&gt;0,X59&lt;=0.05),"0 to 0.05",AND(X59&gt;0.05,X59&lt;=0.1),"0.05 to 0.1",AND(X59&gt;0.1,X59&lt;=0.2),"0.1 to 0.2",AND(X59&gt;0.2,X59&lt;=0.3),"0.2 to 0.3",AND(X59&gt;0.3,X59&lt;=0.4),"0.3 to 0.4",AND(X59&gt;0.4,X59&lt;=0.5),"0.4 to 0.5",AND(X59&gt;0.5,X59&lt;=0.75),"0.5 to 0.75",AND(X59&gt;0.75,X59&lt;=1),"0.75 to 1",AND(X59&gt;1,X59&lt;=2),"1 to 2",AND(X59&gt;2,X59&lt;=3),"2 to 3",AND(X59&gt;3,X59&lt;=4),"3 to 4",AND(X59&gt;4,X59&lt;=5),"4 to 5",AND(X59&gt;5,X59&lt;=10),"5 to 10",X59&gt;10,"10+")</f>
        <v>0.3 to 0.4</v>
      </c>
      <c r="X59" s="16">
        <f t="shared" si="2"/>
        <v>0.318101971716054</v>
      </c>
      <c r="Y59" s="5" t="str">
        <f t="array" ref="Y59">_xlfn.IFS(AND(Z59&gt;0,Z59&lt;=1),"0 to 1",AND(Z59&gt;1,Z59&lt;=2),"1 to 2",AND(Z59&gt;2,Z59&lt;=4),"2 to 4",AND(Z59&gt;4,Z59&lt;=6),"4 to 6",AND(Z59&gt;6,Z59&lt;=8),"6 to 8",AND(Z59&gt;8,Z59&lt;=10),"8 to 10",AND(Z59&gt;10,Z59&lt;=15),"10 to 15",AND(Z59&gt;15,Z59&lt;=20),"15 to 20",AND(Z59&gt;20,Z59&lt;=25),"20 to 25",AND(Z59&gt;25,Z59&lt;=30),"25 to 30",AND(Z59&gt;30,Z59&lt;=40),"30 to 40",AND(Z59&gt;40,Z59&lt;=50),"40 to 50",Z59&gt;50,"50+")</f>
        <v>4 to 6</v>
      </c>
      <c r="Z59" s="9">
        <f t="array" ref="Z59">_xlfn.IFS(AA59="oz",_xlfn.IFS(R59="oz",Q59,R59="fl oz",Q59*1.04,R59="ml",Q59*0.0338),AA59="fl oz",_xlfn.IFS(R59="oz",Q59/1.04,R59="fl oz",Q59,R59="ml",Q59*0.0338/1.04),AA59="ml",_xlfn.IFS(R59="oz",Q59/0.0338,R59="fl oz",Q59*1.04/0.0338,R59="ml",Q59))</f>
        <v>5.928</v>
      </c>
      <c r="AA59" s="9" t="str">
        <f>_xlfn.XLOOKUP($E59,'Raw Data'!$E:$E,'Raw Data'!AA:AA,"ERROR",0,1)</f>
        <v>oz</v>
      </c>
      <c r="AB59" s="9" t="s">
        <v>60</v>
      </c>
      <c r="AC59" s="9" t="s">
        <v>61</v>
      </c>
      <c r="AD59" s="5" t="s">
        <v>236</v>
      </c>
      <c r="AE59" s="5">
        <f>VLOOKUP($E59,'Benefits Revenue'!$E$4:$BE$74,AE$1,FALSE)</f>
        <v>2616</v>
      </c>
      <c r="AF59" s="5">
        <f>VLOOKUP($E59,'Benefits Revenue'!$E$4:$BE$74,AF$1,FALSE)</f>
        <v>2616</v>
      </c>
      <c r="AG59" s="5">
        <f>VLOOKUP($E59,'Benefits Revenue'!$E$4:$BE$74,AG$1,FALSE)</f>
        <v>0</v>
      </c>
      <c r="AH59" s="5">
        <f>VLOOKUP($E59,'Benefits Revenue'!$E$4:$BE$74,AH$1,FALSE)</f>
        <v>0</v>
      </c>
      <c r="AI59" s="5">
        <f>VLOOKUP($E59,'Benefits Revenue'!$E$4:$BE$74,AI$1,FALSE)</f>
        <v>0</v>
      </c>
      <c r="AJ59" s="5">
        <f>VLOOKUP($E59,'Benefits Revenue'!$E$4:$BE$74,AJ$1,FALSE)</f>
        <v>0</v>
      </c>
      <c r="AK59" s="5">
        <f>VLOOKUP($E59,'Benefits Revenue'!$E$4:$BE$74,AK$1,FALSE)</f>
        <v>0</v>
      </c>
      <c r="AL59" s="5">
        <f>VLOOKUP($E59,'Benefits Revenue'!$E$4:$BE$74,AL$1,FALSE)</f>
        <v>0</v>
      </c>
      <c r="AM59" s="5">
        <f>VLOOKUP($E59,'Benefits Revenue'!$E$4:$BE$74,AM$1,FALSE)</f>
        <v>2616</v>
      </c>
      <c r="AN59" s="5" t="s">
        <v>43</v>
      </c>
      <c r="AO59" s="5">
        <f>VLOOKUP($E59,'Claims Revenue'!$E$4:$BD$74,AO$1,FALSE)</f>
        <v>0</v>
      </c>
      <c r="AP59" s="5">
        <f>VLOOKUP($E59,'Claims Revenue'!$E$4:$BD$74,AP$1,FALSE)</f>
        <v>0</v>
      </c>
      <c r="AQ59" s="5">
        <f>VLOOKUP($E59,'Claims Revenue'!$E$4:$BD$74,AQ$1,FALSE)</f>
        <v>0</v>
      </c>
      <c r="AR59" s="5">
        <f>VLOOKUP($E59,'Claims Revenue'!$E$4:$BD$74,AR$1,FALSE)</f>
        <v>2616</v>
      </c>
      <c r="AS59" s="5">
        <f>VLOOKUP($E59,'Claims Revenue'!$E$4:$BD$74,AS$1,FALSE)</f>
        <v>0</v>
      </c>
      <c r="AT59" s="5">
        <f>VLOOKUP($E59,'Claims Revenue'!$E$4:$BD$74,AT$1,FALSE)</f>
        <v>0</v>
      </c>
      <c r="AU59" s="5">
        <f>VLOOKUP($E59,'Claims Revenue'!$E$4:$BD$74,AU$1,FALSE)</f>
        <v>0</v>
      </c>
      <c r="AV59" s="5">
        <f>VLOOKUP($E59,'Claims Revenue'!$E$4:$BD$74,AV$1,FALSE)</f>
        <v>0</v>
      </c>
      <c r="AW59" s="5">
        <f>VLOOKUP($E59,'Claims Revenue'!$E$4:$BD$74,AW$1,FALSE)</f>
        <v>0</v>
      </c>
      <c r="AX59" s="5" t="s">
        <v>43</v>
      </c>
      <c r="AY59" s="5">
        <f>VLOOKUP($E59,'Ingredients Revenue'!$E$4:$BY$74,AY$1,FALSE)</f>
        <v>0</v>
      </c>
      <c r="AZ59" s="5">
        <f>VLOOKUP($E59,'Ingredients Revenue'!$E$4:$BY$74,AZ$1,FALSE)</f>
        <v>0</v>
      </c>
      <c r="BA59" s="5">
        <f>VLOOKUP($E59,'Ingredients Revenue'!$E$4:$BY$74,BA$1,FALSE)</f>
        <v>0</v>
      </c>
      <c r="BB59" s="5">
        <f>VLOOKUP($E59,'Ingredients Revenue'!$E$4:$BY$74,BB$1,FALSE)</f>
        <v>0</v>
      </c>
      <c r="BC59" s="5">
        <f>VLOOKUP($E59,'Ingredients Revenue'!$E$4:$BY$74,BC$1,FALSE)</f>
        <v>0</v>
      </c>
      <c r="BD59" s="5">
        <f>VLOOKUP($E59,'Ingredients Revenue'!$E$4:$BY$74,BD$1,FALSE)</f>
        <v>0</v>
      </c>
      <c r="BE59" s="5">
        <f>VLOOKUP($E59,'Ingredients Revenue'!$E$4:$BY$74,BE$1,FALSE)</f>
        <v>0</v>
      </c>
      <c r="BF59" s="5">
        <f>VLOOKUP($E59,'Ingredients Revenue'!$E$4:$BY$74,BF$1,FALSE)</f>
        <v>0</v>
      </c>
      <c r="BG59" s="5">
        <f>VLOOKUP($E59,'Ingredients Revenue'!$E$4:$BY$74,BG$1,FALSE)</f>
        <v>0</v>
      </c>
    </row>
    <row r="60" spans="1:59">
      <c r="A60" s="5" t="str">
        <f>_xlfn.XLOOKUP($E60,'Raw Data'!$E:$E,'Raw Data'!A:A,"ERROR",0,1)</f>
        <v>AE</v>
      </c>
      <c r="B60" s="5" t="str">
        <f>_xlfn.XLOOKUP($E60,'Raw Data'!$E:$E,'Raw Data'!B:B,"ERROR",0,1)</f>
        <v>Hair Mousses</v>
      </c>
      <c r="C60" s="5" t="str">
        <f>_xlfn.XLOOKUP($E60,'Raw Data'!$E:$E,'Raw Data'!C:C,"ERROR",0,1)</f>
        <v>The Doux</v>
      </c>
      <c r="D60" s="5" t="str">
        <f>_xlfn.XLOOKUP($E60,'Raw Data'!$E:$E,'Raw Data'!D:D,"ERROR",0,1)</f>
        <v>www.amazon.ae/dp/B08J4GB7YG</v>
      </c>
      <c r="E60" s="5" t="s">
        <v>237</v>
      </c>
      <c r="F60" s="9" t="str">
        <f>_xlfn.XLOOKUP($E60,'Raw Data'!$E:$E,'Raw Data'!F:F,"ERROR",0,1)</f>
        <v>The Doux Mousse Define Texture Foam 7 Oz. The Doux Mousse Define Texture Foam 7 Oz.</v>
      </c>
      <c r="G60" s="10">
        <f>_xlfn.XLOOKUP($E60,'Raw Data'!$E:$E,'Raw Data'!G:G,"ERROR",0,1)</f>
        <v>27</v>
      </c>
      <c r="H60" s="9">
        <f>_xlfn.XLOOKUP($E60,'Raw Data'!$E:$E,'Raw Data'!H:H,"ERROR",0,1)</f>
        <v>2610.34</v>
      </c>
      <c r="I60" s="9">
        <f>_xlfn.XLOOKUP($E60,'Raw Data'!$E:$E,'Raw Data'!I:I,"ERROR",0,1)</f>
        <v>0.0034947782897519</v>
      </c>
      <c r="J60" s="9" t="str">
        <f>_xlfn.XLOOKUP($E60,'Raw Data'!$E:$E,'Raw Data'!J:J,"ERROR",0,1)</f>
        <v>Yes</v>
      </c>
      <c r="K60" s="14" t="str">
        <f t="array" ref="K60">_xlfn.IFS(AND(L60&gt;0,L60&lt;=5),"0 to 5",AND(L60&gt;5,L60&lt;=10),"5 to 10",AND(L60&gt;10,L60&lt;=15),"10 to 15",AND(L60&gt;15,L60&lt;=20),"15 to 20",AND(L60&gt;20,L60&lt;=30),"20 to 30",AND(L60&gt;30,L60&lt;=40),"30 to 40",AND(L60&gt;40,L60&lt;=50),"40 to 50",AND(L60&gt;50,L60&lt;=75),"50 to 75",AND(L60&gt;75,L60&lt;=100),"75 to 100",AND(L60&gt;100,L60&lt;=150),"100 to 150",AND(L60&gt;150,L60&lt;=200),"150 to 200",AND(L60&gt;200,L60&lt;=250),"200 to 250",AND(L60&gt;250,L60&lt;=300),"250 to 300",AND(L60&gt;300,L60&lt;=400),"300 to 400",AND(L60&gt;400,L60&lt;=500),"400 to 500",L60&gt;500,"500+")</f>
        <v>100 to 150</v>
      </c>
      <c r="L60" s="9">
        <f>_xlfn.XLOOKUP($E60,'Raw Data'!$E:$E,'Raw Data'!L:L,"ERROR",0,1)</f>
        <v>105.37</v>
      </c>
      <c r="M60" s="14" t="str">
        <f t="array" ref="M60">_xlfn.IFS(AND(N60&gt;0,N60&lt;=5),"0 to 5",AND(N60&gt;5,N60&lt;=10),"5 to 10",AND(N60&gt;10,N60&lt;=15),"10 to 15",AND(N60&gt;15,N60&lt;=20),"15 to 20",AND(N60&gt;20,N60&lt;=30),"20 to 30",AND(N60&gt;30,N60&lt;=40),"30 to 40",AND(N60&gt;40,N60&lt;=50),"40 to 50",AND(N60&gt;50,N60&lt;=75),"50 to 75",AND(N60&gt;75,N60&lt;=100),"75 to 100",AND(N60&gt;100,N60&lt;=150),"100 to 150",AND(N60&gt;150,N60&lt;=200),"150 to 200",AND(N60&gt;200,N60&lt;=250),"200 to 250",AND(N60&gt;250,N60&lt;=300),"250 to 300",AND(N60&gt;300,N60&lt;=400),"300 to 400",AND(N60&gt;400,N60&lt;=500),"400 to 500",N60&gt;500,"500+")</f>
        <v>100 to 150</v>
      </c>
      <c r="N60" s="9">
        <f>_xlfn.XLOOKUP($E60,'Raw Data'!$E:$E,'Raw Data'!N:N,"ERROR",0,1)</f>
        <v>107.84</v>
      </c>
      <c r="O60" s="14" t="str">
        <f t="array" ref="O60">_xlfn.IFS(P60=0,"No Discount",AND(P60&gt;0,P60&lt;=0.02),"0% to 2%",AND(P60&gt;0.02,P60&lt;=0.04),"2% to 4%",AND(P60&gt;0.04,P60&lt;=0.06),"4% to 6%",AND(P60&gt;0.06,P60&lt;=0.08),"6% to 8%",AND(P60&gt;0.08,P60&lt;=0.1),"8% to 10%",AND(P60&gt;0.1,P60&lt;=0.15),"10% to 15%",AND(P60&gt;0.15,P60&lt;=0.2),"15% to 20%",AND(P60&gt;0.2,P60&lt;=0.25),"20% to 25%",AND(P60&gt;0.25,P60&lt;=0.3),"25% to 30%",AND(P60&gt;0.3,P60&lt;=0.4),"30% to 40%",AND(P60&gt;0.4,P60&lt;=0.5),"40% to 50%",AND(P60&gt;0.5,P60&lt;=0.75),"50% to 75%",AND(P60&gt;0.75,P60&lt;=1),"75% to 100%")</f>
        <v>2% to 4%</v>
      </c>
      <c r="P60" s="10">
        <f>_xlfn.XLOOKUP($E60,'Raw Data'!$E:$E,'Raw Data'!P:P,"ERROR",0,1)</f>
        <v>0.0229043026706231</v>
      </c>
      <c r="Q60" s="9">
        <f>_xlfn.XLOOKUP($E60,'Raw Data'!$E:$E,'Raw Data'!Q:Q,"ERROR",0,1)</f>
        <v>7</v>
      </c>
      <c r="R60" s="9" t="str">
        <f>_xlfn.XLOOKUP($E60,'Raw Data'!$E:$E,'Raw Data'!R:R,"ERROR",0,1)</f>
        <v>oz</v>
      </c>
      <c r="S60" s="5" t="str">
        <f t="array" ref="S60">_xlfn.IFS(AND(T60&gt;0,T60&lt;=0.05),"0 to 0.05",AND(T60&gt;0.05,T60&lt;=0.1),"0.05 to 0.1",AND(T60&gt;0.1,T60&lt;=0.2),"0.1 to 0.2",AND(T60&gt;0.2,T60&lt;=0.3),"0.2 to 0.3",AND(T60&gt;0.3,T60&lt;=0.4),"0.3 to 0.4",AND(T60&gt;0.4,T60&lt;=0.5),"0.4 to 0.5",AND(T60&gt;0.5,T60&lt;=0.75),"0.5 to 0.75",AND(T60&gt;0.75,T60&lt;=1),"0.75 to 1",AND(T60&gt;1,T60&lt;=2),"1 to 2",AND(T60&gt;2,T60&lt;=3),"2 to 3",AND(T60&gt;3,T60&lt;=4),"3 to 4",AND(T60&gt;4,T60&lt;=5),"4 to 5",AND(T60&gt;5,T60&lt;=10),"5 to 10",T60&gt;10,"10+")</f>
        <v>0.5 to 0.75</v>
      </c>
      <c r="T60" s="10">
        <f t="shared" si="0"/>
        <v>0.509058408618774</v>
      </c>
      <c r="U60" s="15" t="str">
        <f t="array" ref="U60">_xlfn.IFS(AND(V60&gt;0,V60&lt;=0.05),"0 to 0.05",AND(V60&gt;0.05,V60&lt;=0.1),"0.05 to 0.1",AND(V60&gt;0.1,V60&lt;=0.2),"0.1 to 0.2",AND(V60&gt;0.2,V60&lt;=0.3),"0.2 to 0.3",AND(V60&gt;0.3,V60&lt;=0.4),"0.3 to 0.4",AND(V60&gt;0.4,V60&lt;=0.5),"0.4 to 0.5",AND(V60&gt;0.5,V60&lt;=0.75),"0.5 to 0.75",AND(V60&gt;0.75,V60&lt;=1),"0.75 to 1",AND(V60&gt;1,V60&lt;=2),"1 to 2",AND(V60&gt;2,V60&lt;=3),"2 to 3",AND(V60&gt;3,V60&lt;=4),"3 to 4",AND(V60&gt;4,V60&lt;=5),"4 to 5",AND(V60&gt;5,V60&lt;=10),"5 to 10",V60&gt;10,"10+")</f>
        <v>0.1 to 0.2</v>
      </c>
      <c r="V60" s="10">
        <f t="shared" si="1"/>
        <v>0.140667665104594</v>
      </c>
      <c r="W60" s="15" t="str">
        <f t="array" ref="W60">_xlfn.IFS(AND(X60&gt;0,X60&lt;=0.05),"0 to 0.05",AND(X60&gt;0.05,X60&lt;=0.1),"0.05 to 0.1",AND(X60&gt;0.1,X60&lt;=0.2),"0.1 to 0.2",AND(X60&gt;0.2,X60&lt;=0.3),"0.2 to 0.3",AND(X60&gt;0.3,X60&lt;=0.4),"0.3 to 0.4",AND(X60&gt;0.4,X60&lt;=0.5),"0.4 to 0.5",AND(X60&gt;0.5,X60&lt;=0.75),"0.5 to 0.75",AND(X60&gt;0.75,X60&lt;=1),"0.75 to 1",AND(X60&gt;1,X60&lt;=2),"1 to 2",AND(X60&gt;2,X60&lt;=3),"2 to 3",AND(X60&gt;3,X60&lt;=4),"3 to 4",AND(X60&gt;4,X60&lt;=5),"4 to 5",AND(X60&gt;5,X60&lt;=10),"5 to 10",X60&gt;10,"10+")</f>
        <v>0.1 to 0.2</v>
      </c>
      <c r="X60" s="16">
        <f t="shared" si="2"/>
        <v>0.137445770327069</v>
      </c>
      <c r="Y60" s="5" t="str">
        <f t="array" ref="Y60">_xlfn.IFS(AND(Z60&gt;0,Z60&lt;=1),"0 to 1",AND(Z60&gt;1,Z60&lt;=2),"1 to 2",AND(Z60&gt;2,Z60&lt;=4),"2 to 4",AND(Z60&gt;4,Z60&lt;=6),"4 to 6",AND(Z60&gt;6,Z60&lt;=8),"6 to 8",AND(Z60&gt;8,Z60&lt;=10),"8 to 10",AND(Z60&gt;10,Z60&lt;=15),"10 to 15",AND(Z60&gt;15,Z60&lt;=20),"15 to 20",AND(Z60&gt;20,Z60&lt;=25),"20 to 25",AND(Z60&gt;25,Z60&lt;=30),"25 to 30",AND(Z60&gt;30,Z60&lt;=40),"30 to 40",AND(Z60&gt;40,Z60&lt;=50),"40 to 50",Z60&gt;50,"50+")</f>
        <v>6 to 8</v>
      </c>
      <c r="Z60" s="9">
        <f t="array" ref="Z60">_xlfn.IFS(AA60="oz",_xlfn.IFS(R60="oz",Q60,R60="fl oz",Q60*1.04,R60="ml",Q60*0.0338),AA60="fl oz",_xlfn.IFS(R60="oz",Q60/1.04,R60="fl oz",Q60,R60="ml",Q60*0.0338/1.04),AA60="ml",_xlfn.IFS(R60="oz",Q60/0.0338,R60="fl oz",Q60*1.04/0.0338,R60="ml",Q60))</f>
        <v>7</v>
      </c>
      <c r="AA60" s="9" t="str">
        <f>_xlfn.XLOOKUP($E60,'Raw Data'!$E:$E,'Raw Data'!AA:AA,"ERROR",0,1)</f>
        <v>oz</v>
      </c>
      <c r="AB60" s="9" t="s">
        <v>65</v>
      </c>
      <c r="AC60" s="9" t="s">
        <v>61</v>
      </c>
      <c r="AD60" s="5" t="s">
        <v>238</v>
      </c>
      <c r="AE60" s="5">
        <f>VLOOKUP($E60,'Benefits Revenue'!$E$4:$BE$74,AE$1,FALSE)</f>
        <v>0</v>
      </c>
      <c r="AF60" s="5">
        <f>VLOOKUP($E60,'Benefits Revenue'!$E$4:$BE$74,AF$1,FALSE)</f>
        <v>2610.34</v>
      </c>
      <c r="AG60" s="5">
        <f>VLOOKUP($E60,'Benefits Revenue'!$E$4:$BE$74,AG$1,FALSE)</f>
        <v>2610.34</v>
      </c>
      <c r="AH60" s="5">
        <f>VLOOKUP($E60,'Benefits Revenue'!$E$4:$BE$74,AH$1,FALSE)</f>
        <v>0</v>
      </c>
      <c r="AI60" s="5">
        <f>VLOOKUP($E60,'Benefits Revenue'!$E$4:$BE$74,AI$1,FALSE)</f>
        <v>0</v>
      </c>
      <c r="AJ60" s="5">
        <f>VLOOKUP($E60,'Benefits Revenue'!$E$4:$BE$74,AJ$1,FALSE)</f>
        <v>0</v>
      </c>
      <c r="AK60" s="5">
        <f>VLOOKUP($E60,'Benefits Revenue'!$E$4:$BE$74,AK$1,FALSE)</f>
        <v>0</v>
      </c>
      <c r="AL60" s="5">
        <f>VLOOKUP($E60,'Benefits Revenue'!$E$4:$BE$74,AL$1,FALSE)</f>
        <v>0</v>
      </c>
      <c r="AM60" s="5">
        <f>VLOOKUP($E60,'Benefits Revenue'!$E$4:$BE$74,AM$1,FALSE)</f>
        <v>2610.34</v>
      </c>
      <c r="AN60" s="5" t="s">
        <v>46</v>
      </c>
      <c r="AO60" s="5">
        <f>VLOOKUP($E60,'Claims Revenue'!$E$4:$BD$74,AO$1,FALSE)</f>
        <v>0</v>
      </c>
      <c r="AP60" s="5">
        <f>VLOOKUP($E60,'Claims Revenue'!$E$4:$BD$74,AP$1,FALSE)</f>
        <v>0</v>
      </c>
      <c r="AQ60" s="5">
        <f>VLOOKUP($E60,'Claims Revenue'!$E$4:$BD$74,AQ$1,FALSE)</f>
        <v>0</v>
      </c>
      <c r="AR60" s="5">
        <f>VLOOKUP($E60,'Claims Revenue'!$E$4:$BD$74,AR$1,FALSE)</f>
        <v>0</v>
      </c>
      <c r="AS60" s="5">
        <f>VLOOKUP($E60,'Claims Revenue'!$E$4:$BD$74,AS$1,FALSE)</f>
        <v>0</v>
      </c>
      <c r="AT60" s="5">
        <f>VLOOKUP($E60,'Claims Revenue'!$E$4:$BD$74,AT$1,FALSE)</f>
        <v>0</v>
      </c>
      <c r="AU60" s="5">
        <f>VLOOKUP($E60,'Claims Revenue'!$E$4:$BD$74,AU$1,FALSE)</f>
        <v>2610.34</v>
      </c>
      <c r="AV60" s="5">
        <f>VLOOKUP($E60,'Claims Revenue'!$E$4:$BD$74,AV$1,FALSE)</f>
        <v>0</v>
      </c>
      <c r="AW60" s="5">
        <f>VLOOKUP($E60,'Claims Revenue'!$E$4:$BD$74,AW$1,FALSE)</f>
        <v>0</v>
      </c>
      <c r="AX60" s="5" t="s">
        <v>239</v>
      </c>
      <c r="AY60" s="5">
        <f>VLOOKUP($E60,'Ingredients Revenue'!$E$4:$BY$74,AY$1,FALSE)</f>
        <v>0</v>
      </c>
      <c r="AZ60" s="5">
        <f>VLOOKUP($E60,'Ingredients Revenue'!$E$4:$BY$74,AZ$1,FALSE)</f>
        <v>0</v>
      </c>
      <c r="BA60" s="5">
        <f>VLOOKUP($E60,'Ingredients Revenue'!$E$4:$BY$74,BA$1,FALSE)</f>
        <v>0</v>
      </c>
      <c r="BB60" s="5">
        <f>VLOOKUP($E60,'Ingredients Revenue'!$E$4:$BY$74,BB$1,FALSE)</f>
        <v>0</v>
      </c>
      <c r="BC60" s="5">
        <f>VLOOKUP($E60,'Ingredients Revenue'!$E$4:$BY$74,BC$1,FALSE)</f>
        <v>0</v>
      </c>
      <c r="BD60" s="5">
        <f>VLOOKUP($E60,'Ingredients Revenue'!$E$4:$BY$74,BD$1,FALSE)</f>
        <v>0</v>
      </c>
      <c r="BE60" s="5">
        <f>VLOOKUP($E60,'Ingredients Revenue'!$E$4:$BY$74,BE$1,FALSE)</f>
        <v>0</v>
      </c>
      <c r="BF60" s="5">
        <f>VLOOKUP($E60,'Ingredients Revenue'!$E$4:$BY$74,BF$1,FALSE)</f>
        <v>0</v>
      </c>
      <c r="BG60" s="5">
        <f>VLOOKUP($E60,'Ingredients Revenue'!$E$4:$BY$74,BG$1,FALSE)</f>
        <v>0</v>
      </c>
    </row>
    <row r="61" spans="1:59">
      <c r="A61" s="5" t="str">
        <f>_xlfn.XLOOKUP($E61,'Raw Data'!$E:$E,'Raw Data'!A:A,"ERROR",0,1)</f>
        <v>AE</v>
      </c>
      <c r="B61" s="5" t="str">
        <f>_xlfn.XLOOKUP($E61,'Raw Data'!$E:$E,'Raw Data'!B:B,"ERROR",0,1)</f>
        <v>Hair Mousses</v>
      </c>
      <c r="C61" s="5" t="str">
        <f>_xlfn.XLOOKUP($E61,'Raw Data'!$E:$E,'Raw Data'!C:C,"ERROR",0,1)</f>
        <v>ORIBE</v>
      </c>
      <c r="D61" s="5" t="str">
        <f>_xlfn.XLOOKUP($E61,'Raw Data'!$E:$E,'Raw Data'!D:D,"ERROR",0,1)</f>
        <v>www.amazon.ae/dp/B00J9PYDZ0</v>
      </c>
      <c r="E61" s="5" t="s">
        <v>240</v>
      </c>
      <c r="F61" s="9" t="str">
        <f>_xlfn.XLOOKUP($E61,'Raw Data'!$E:$E,'Raw Data'!F:F,"ERROR",0,1)</f>
        <v>Oribe Grandiose Hair Plumping  Mousse , 2.5 oz</v>
      </c>
      <c r="G61" s="10">
        <f>_xlfn.XLOOKUP($E61,'Raw Data'!$E:$E,'Raw Data'!G:G,"ERROR",0,1)</f>
        <v>20</v>
      </c>
      <c r="H61" s="9">
        <f>_xlfn.XLOOKUP($E61,'Raw Data'!$E:$E,'Raw Data'!H:H,"ERROR",0,1)</f>
        <v>2551.87</v>
      </c>
      <c r="I61" s="9">
        <f>_xlfn.XLOOKUP($E61,'Raw Data'!$E:$E,'Raw Data'!I:I,"ERROR",0,1)</f>
        <v>0.00341649741959636</v>
      </c>
      <c r="J61" s="9" t="str">
        <f>_xlfn.XLOOKUP($E61,'Raw Data'!$E:$E,'Raw Data'!J:J,"ERROR",0,1)</f>
        <v>Yes</v>
      </c>
      <c r="K61" s="14" t="str">
        <f t="array" ref="K61">_xlfn.IFS(AND(L61&gt;0,L61&lt;=5),"0 to 5",AND(L61&gt;5,L61&lt;=10),"5 to 10",AND(L61&gt;10,L61&lt;=15),"10 to 15",AND(L61&gt;15,L61&lt;=20),"15 to 20",AND(L61&gt;20,L61&lt;=30),"20 to 30",AND(L61&gt;30,L61&lt;=40),"30 to 40",AND(L61&gt;40,L61&lt;=50),"40 to 50",AND(L61&gt;50,L61&lt;=75),"50 to 75",AND(L61&gt;75,L61&lt;=100),"75 to 100",AND(L61&gt;100,L61&lt;=150),"100 to 150",AND(L61&gt;150,L61&lt;=200),"150 to 200",AND(L61&gt;200,L61&lt;=250),"200 to 250",AND(L61&gt;250,L61&lt;=300),"250 to 300",AND(L61&gt;300,L61&lt;=400),"300 to 400",AND(L61&gt;400,L61&lt;=500),"400 to 500",L61&gt;500,"500+")</f>
        <v>100 to 150</v>
      </c>
      <c r="L61" s="9">
        <f>_xlfn.XLOOKUP($E61,'Raw Data'!$E:$E,'Raw Data'!L:L,"ERROR",0,1)</f>
        <v>129.9</v>
      </c>
      <c r="M61" s="14" t="str">
        <f t="array" ref="M61">_xlfn.IFS(AND(N61&gt;0,N61&lt;=5),"0 to 5",AND(N61&gt;5,N61&lt;=10),"5 to 10",AND(N61&gt;10,N61&lt;=15),"10 to 15",AND(N61&gt;15,N61&lt;=20),"15 to 20",AND(N61&gt;20,N61&lt;=30),"20 to 30",AND(N61&gt;30,N61&lt;=40),"30 to 40",AND(N61&gt;40,N61&lt;=50),"40 to 50",AND(N61&gt;50,N61&lt;=75),"50 to 75",AND(N61&gt;75,N61&lt;=100),"75 to 100",AND(N61&gt;100,N61&lt;=150),"100 to 150",AND(N61&gt;150,N61&lt;=200),"150 to 200",AND(N61&gt;200,N61&lt;=250),"200 to 250",AND(N61&gt;250,N61&lt;=300),"250 to 300",AND(N61&gt;300,N61&lt;=400),"300 to 400",AND(N61&gt;400,N61&lt;=500),"400 to 500",N61&gt;500,"500+")</f>
        <v>100 to 150</v>
      </c>
      <c r="N61" s="9">
        <f>_xlfn.XLOOKUP($E61,'Raw Data'!$E:$E,'Raw Data'!N:N,"ERROR",0,1)</f>
        <v>137.75</v>
      </c>
      <c r="O61" s="14" t="str">
        <f t="array" ref="O61">_xlfn.IFS(P61=0,"No Discount",AND(P61&gt;0,P61&lt;=0.02),"0% to 2%",AND(P61&gt;0.02,P61&lt;=0.04),"2% to 4%",AND(P61&gt;0.04,P61&lt;=0.06),"4% to 6%",AND(P61&gt;0.06,P61&lt;=0.08),"6% to 8%",AND(P61&gt;0.08,P61&lt;=0.1),"8% to 10%",AND(P61&gt;0.1,P61&lt;=0.15),"10% to 15%",AND(P61&gt;0.15,P61&lt;=0.2),"15% to 20%",AND(P61&gt;0.2,P61&lt;=0.25),"20% to 25%",AND(P61&gt;0.25,P61&lt;=0.3),"25% to 30%",AND(P61&gt;0.3,P61&lt;=0.4),"30% to 40%",AND(P61&gt;0.4,P61&lt;=0.5),"40% to 50%",AND(P61&gt;0.5,P61&lt;=0.75),"50% to 75%",AND(P61&gt;0.75,P61&lt;=1),"75% to 100%")</f>
        <v>4% to 6%</v>
      </c>
      <c r="P61" s="10">
        <f>_xlfn.XLOOKUP($E61,'Raw Data'!$E:$E,'Raw Data'!P:P,"ERROR",0,1)</f>
        <v>0.0569872958257713</v>
      </c>
      <c r="Q61" s="9">
        <f>_xlfn.XLOOKUP($E61,'Raw Data'!$E:$E,'Raw Data'!Q:Q,"ERROR",0,1)</f>
        <v>2.5</v>
      </c>
      <c r="R61" s="9" t="str">
        <f>_xlfn.XLOOKUP($E61,'Raw Data'!$E:$E,'Raw Data'!R:R,"ERROR",0,1)</f>
        <v>oz</v>
      </c>
      <c r="S61" s="5" t="str">
        <f t="array" ref="S61">_xlfn.IFS(AND(T61&gt;0,T61&lt;=0.05),"0 to 0.05",AND(T61&gt;0.05,T61&lt;=0.1),"0.05 to 0.1",AND(T61&gt;0.1,T61&lt;=0.2),"0.1 to 0.2",AND(T61&gt;0.2,T61&lt;=0.3),"0.2 to 0.3",AND(T61&gt;0.3,T61&lt;=0.4),"0.3 to 0.4",AND(T61&gt;0.4,T61&lt;=0.5),"0.4 to 0.5",AND(T61&gt;0.5,T61&lt;=0.75),"0.5 to 0.75",AND(T61&gt;0.75,T61&lt;=1),"0.75 to 1",AND(T61&gt;1,T61&lt;=2),"1 to 2",AND(T61&gt;2,T61&lt;=3),"2 to 3",AND(T61&gt;3,T61&lt;=4),"3 to 4",AND(T61&gt;4,T61&lt;=5),"4 to 5",AND(T61&gt;5,T61&lt;=10),"5 to 10",T61&gt;10,"10+")</f>
        <v>1 to 2</v>
      </c>
      <c r="T61" s="10">
        <f t="shared" si="0"/>
        <v>1.75718633750423</v>
      </c>
      <c r="U61" s="15" t="str">
        <f t="array" ref="U61">_xlfn.IFS(AND(V61&gt;0,V61&lt;=0.05),"0 to 0.05",AND(V61&gt;0.05,V61&lt;=0.1),"0.05 to 0.1",AND(V61&gt;0.1,V61&lt;=0.2),"0.1 to 0.2",AND(V61&gt;0.2,V61&lt;=0.3),"0.2 to 0.3",AND(V61&gt;0.3,V61&lt;=0.4),"0.3 to 0.4",AND(V61&gt;0.4,V61&lt;=0.5),"0.4 to 0.5",AND(V61&gt;0.5,V61&lt;=0.75),"0.5 to 0.75",AND(V61&gt;0.75,V61&lt;=1),"0.75 to 1",AND(V61&gt;1,V61&lt;=2),"1 to 2",AND(V61&gt;2,V61&lt;=3),"2 to 3",AND(V61&gt;3,V61&lt;=4),"3 to 4",AND(V61&gt;4,V61&lt;=5),"4 to 5",AND(V61&gt;5,V61&lt;=10),"5 to 10",V61&gt;10,"10+")</f>
        <v>0.5 to 0.75</v>
      </c>
      <c r="V61" s="10">
        <f t="shared" si="1"/>
        <v>0.503111261413595</v>
      </c>
      <c r="W61" s="15" t="str">
        <f t="array" ref="W61">_xlfn.IFS(AND(X61&gt;0,X61&lt;=0.05),"0 to 0.05",AND(X61&gt;0.05,X61&lt;=0.1),"0.05 to 0.1",AND(X61&gt;0.1,X61&lt;=0.2),"0.1 to 0.2",AND(X61&gt;0.2,X61&lt;=0.3),"0.2 to 0.3",AND(X61&gt;0.3,X61&lt;=0.4),"0.3 to 0.4",AND(X61&gt;0.4,X61&lt;=0.5),"0.4 to 0.5",AND(X61&gt;0.5,X61&lt;=0.75),"0.5 to 0.75",AND(X61&gt;0.75,X61&lt;=1),"0.75 to 1",AND(X61&gt;1,X61&lt;=2),"1 to 2",AND(X61&gt;2,X61&lt;=3),"2 to 3",AND(X61&gt;3,X61&lt;=4),"3 to 4",AND(X61&gt;4,X61&lt;=5),"4 to 5",AND(X61&gt;5,X61&lt;=10),"5 to 10",X61&gt;10,"10+")</f>
        <v>0.4 to 0.5</v>
      </c>
      <c r="X61" s="16">
        <f t="shared" si="2"/>
        <v>0.474440311126141</v>
      </c>
      <c r="Y61" s="5" t="str">
        <f t="array" ref="Y61">_xlfn.IFS(AND(Z61&gt;0,Z61&lt;=1),"0 to 1",AND(Z61&gt;1,Z61&lt;=2),"1 to 2",AND(Z61&gt;2,Z61&lt;=4),"2 to 4",AND(Z61&gt;4,Z61&lt;=6),"4 to 6",AND(Z61&gt;6,Z61&lt;=8),"6 to 8",AND(Z61&gt;8,Z61&lt;=10),"8 to 10",AND(Z61&gt;10,Z61&lt;=15),"10 to 15",AND(Z61&gt;15,Z61&lt;=20),"15 to 20",AND(Z61&gt;20,Z61&lt;=25),"20 to 25",AND(Z61&gt;25,Z61&lt;=30),"25 to 30",AND(Z61&gt;30,Z61&lt;=40),"30 to 40",AND(Z61&gt;40,Z61&lt;=50),"40 to 50",Z61&gt;50,"50+")</f>
        <v>2 to 4</v>
      </c>
      <c r="Z61" s="9">
        <f t="array" ref="Z61">_xlfn.IFS(AA61="oz",_xlfn.IFS(R61="oz",Q61,R61="fl oz",Q61*1.04,R61="ml",Q61*0.0338),AA61="fl oz",_xlfn.IFS(R61="oz",Q61/1.04,R61="fl oz",Q61,R61="ml",Q61*0.0338/1.04),AA61="ml",_xlfn.IFS(R61="oz",Q61/0.0338,R61="fl oz",Q61*1.04/0.0338,R61="ml",Q61))</f>
        <v>2.5</v>
      </c>
      <c r="AA61" s="9" t="str">
        <f>_xlfn.XLOOKUP($E61,'Raw Data'!$E:$E,'Raw Data'!AA:AA,"ERROR",0,1)</f>
        <v>oz</v>
      </c>
      <c r="AB61" s="9" t="s">
        <v>60</v>
      </c>
      <c r="AC61" s="9" t="s">
        <v>61</v>
      </c>
      <c r="AD61" s="5" t="s">
        <v>33</v>
      </c>
      <c r="AE61" s="5">
        <f>VLOOKUP($E61,'Benefits Revenue'!$E$4:$BE$74,AE$1,FALSE)</f>
        <v>0</v>
      </c>
      <c r="AF61" s="5">
        <f>VLOOKUP($E61,'Benefits Revenue'!$E$4:$BE$74,AF$1,FALSE)</f>
        <v>0</v>
      </c>
      <c r="AG61" s="5">
        <f>VLOOKUP($E61,'Benefits Revenue'!$E$4:$BE$74,AG$1,FALSE)</f>
        <v>0</v>
      </c>
      <c r="AH61" s="5">
        <f>VLOOKUP($E61,'Benefits Revenue'!$E$4:$BE$74,AH$1,FALSE)</f>
        <v>2551.87</v>
      </c>
      <c r="AI61" s="5">
        <f>VLOOKUP($E61,'Benefits Revenue'!$E$4:$BE$74,AI$1,FALSE)</f>
        <v>0</v>
      </c>
      <c r="AJ61" s="5">
        <f>VLOOKUP($E61,'Benefits Revenue'!$E$4:$BE$74,AJ$1,FALSE)</f>
        <v>0</v>
      </c>
      <c r="AK61" s="5">
        <f>VLOOKUP($E61,'Benefits Revenue'!$E$4:$BE$74,AK$1,FALSE)</f>
        <v>0</v>
      </c>
      <c r="AL61" s="5">
        <f>VLOOKUP($E61,'Benefits Revenue'!$E$4:$BE$74,AL$1,FALSE)</f>
        <v>0</v>
      </c>
      <c r="AM61" s="5">
        <f>VLOOKUP($E61,'Benefits Revenue'!$E$4:$BE$74,AM$1,FALSE)</f>
        <v>0</v>
      </c>
      <c r="AN61" s="5" t="s">
        <v>241</v>
      </c>
      <c r="AO61" s="5">
        <f>VLOOKUP($E61,'Claims Revenue'!$E$4:$BD$74,AO$1,FALSE)</f>
        <v>2551.87</v>
      </c>
      <c r="AP61" s="5">
        <f>VLOOKUP($E61,'Claims Revenue'!$E$4:$BD$74,AP$1,FALSE)</f>
        <v>0</v>
      </c>
      <c r="AQ61" s="5">
        <f>VLOOKUP($E61,'Claims Revenue'!$E$4:$BD$74,AQ$1,FALSE)</f>
        <v>2551.87</v>
      </c>
      <c r="AR61" s="5">
        <f>VLOOKUP($E61,'Claims Revenue'!$E$4:$BD$74,AR$1,FALSE)</f>
        <v>0</v>
      </c>
      <c r="AS61" s="5">
        <f>VLOOKUP($E61,'Claims Revenue'!$E$4:$BD$74,AS$1,FALSE)</f>
        <v>0</v>
      </c>
      <c r="AT61" s="5">
        <f>VLOOKUP($E61,'Claims Revenue'!$E$4:$BD$74,AT$1,FALSE)</f>
        <v>0</v>
      </c>
      <c r="AU61" s="5">
        <f>VLOOKUP($E61,'Claims Revenue'!$E$4:$BD$74,AU$1,FALSE)</f>
        <v>0</v>
      </c>
      <c r="AV61" s="5">
        <f>VLOOKUP($E61,'Claims Revenue'!$E$4:$BD$74,AV$1,FALSE)</f>
        <v>0</v>
      </c>
      <c r="AW61" s="5">
        <f>VLOOKUP($E61,'Claims Revenue'!$E$4:$BD$74,AW$1,FALSE)</f>
        <v>2551.87</v>
      </c>
      <c r="AX61" s="5" t="s">
        <v>242</v>
      </c>
      <c r="AY61" s="5">
        <f>VLOOKUP($E61,'Ingredients Revenue'!$E$4:$BY$74,AY$1,FALSE)</f>
        <v>2551.87</v>
      </c>
      <c r="AZ61" s="5">
        <f>VLOOKUP($E61,'Ingredients Revenue'!$E$4:$BY$74,AZ$1,FALSE)</f>
        <v>2551.87</v>
      </c>
      <c r="BA61" s="5">
        <f>VLOOKUP($E61,'Ingredients Revenue'!$E$4:$BY$74,BA$1,FALSE)</f>
        <v>0</v>
      </c>
      <c r="BB61" s="5">
        <f>VLOOKUP($E61,'Ingredients Revenue'!$E$4:$BY$74,BB$1,FALSE)</f>
        <v>0</v>
      </c>
      <c r="BC61" s="5">
        <f>VLOOKUP($E61,'Ingredients Revenue'!$E$4:$BY$74,BC$1,FALSE)</f>
        <v>0</v>
      </c>
      <c r="BD61" s="5">
        <f>VLOOKUP($E61,'Ingredients Revenue'!$E$4:$BY$74,BD$1,FALSE)</f>
        <v>0</v>
      </c>
      <c r="BE61" s="5">
        <f>VLOOKUP($E61,'Ingredients Revenue'!$E$4:$BY$74,BE$1,FALSE)</f>
        <v>0</v>
      </c>
      <c r="BF61" s="5">
        <f>VLOOKUP($E61,'Ingredients Revenue'!$E$4:$BY$74,BF$1,FALSE)</f>
        <v>0</v>
      </c>
      <c r="BG61" s="5">
        <f>VLOOKUP($E61,'Ingredients Revenue'!$E$4:$BY$74,BG$1,FALSE)</f>
        <v>0</v>
      </c>
    </row>
    <row r="62" spans="1:59">
      <c r="A62" s="5" t="str">
        <f>_xlfn.XLOOKUP($E62,'Raw Data'!$E:$E,'Raw Data'!A:A,"ERROR",0,1)</f>
        <v>AE</v>
      </c>
      <c r="B62" s="5" t="str">
        <f>_xlfn.XLOOKUP($E62,'Raw Data'!$E:$E,'Raw Data'!B:B,"ERROR",0,1)</f>
        <v>Hair Mousses</v>
      </c>
      <c r="C62" s="5" t="str">
        <f>_xlfn.XLOOKUP($E62,'Raw Data'!$E:$E,'Raw Data'!C:C,"ERROR",0,1)</f>
        <v>Aussie</v>
      </c>
      <c r="D62" s="5" t="str">
        <f>_xlfn.XLOOKUP($E62,'Raw Data'!$E:$E,'Raw Data'!D:D,"ERROR",0,1)</f>
        <v>www.amazon.ae/dp/B07MM68THK</v>
      </c>
      <c r="E62" s="5" t="s">
        <v>243</v>
      </c>
      <c r="F62" s="9" t="str">
        <f>_xlfn.XLOOKUP($E62,'Raw Data'!$E:$E,'Raw Data'!F:F,"ERROR",0,1)</f>
        <v>Aussie Miracle Curls Mousse, 6oz (Maximum Hold)</v>
      </c>
      <c r="G62" s="10">
        <f>_xlfn.XLOOKUP($E62,'Raw Data'!$E:$E,'Raw Data'!G:G,"ERROR",0,1)</f>
        <v>32</v>
      </c>
      <c r="H62" s="9">
        <f>_xlfn.XLOOKUP($E62,'Raw Data'!$E:$E,'Raw Data'!H:H,"ERROR",0,1)</f>
        <v>2384.44</v>
      </c>
      <c r="I62" s="9">
        <f>_xlfn.XLOOKUP($E62,'Raw Data'!$E:$E,'Raw Data'!I:I,"ERROR",0,1)</f>
        <v>0.00319233860156762</v>
      </c>
      <c r="J62" s="9" t="str">
        <f>_xlfn.XLOOKUP($E62,'Raw Data'!$E:$E,'Raw Data'!J:J,"ERROR",0,1)</f>
        <v>Yes</v>
      </c>
      <c r="K62" s="14" t="str">
        <f t="array" ref="K62">_xlfn.IFS(AND(L62&gt;0,L62&lt;=5),"0 to 5",AND(L62&gt;5,L62&lt;=10),"5 to 10",AND(L62&gt;10,L62&lt;=15),"10 to 15",AND(L62&gt;15,L62&lt;=20),"15 to 20",AND(L62&gt;20,L62&lt;=30),"20 to 30",AND(L62&gt;30,L62&lt;=40),"30 to 40",AND(L62&gt;40,L62&lt;=50),"40 to 50",AND(L62&gt;50,L62&lt;=75),"50 to 75",AND(L62&gt;75,L62&lt;=100),"75 to 100",AND(L62&gt;100,L62&lt;=150),"100 to 150",AND(L62&gt;150,L62&lt;=200),"150 to 200",AND(L62&gt;200,L62&lt;=250),"200 to 250",AND(L62&gt;250,L62&lt;=300),"250 to 300",AND(L62&gt;300,L62&lt;=400),"300 to 400",AND(L62&gt;400,L62&lt;=500),"400 to 500",L62&gt;500,"500+")</f>
        <v>75 to 100</v>
      </c>
      <c r="L62" s="9">
        <f>_xlfn.XLOOKUP($E62,'Raw Data'!$E:$E,'Raw Data'!L:L,"ERROR",0,1)</f>
        <v>75.23</v>
      </c>
      <c r="M62" s="14" t="str">
        <f t="array" ref="M62">_xlfn.IFS(AND(N62&gt;0,N62&lt;=5),"0 to 5",AND(N62&gt;5,N62&lt;=10),"5 to 10",AND(N62&gt;10,N62&lt;=15),"10 to 15",AND(N62&gt;15,N62&lt;=20),"15 to 20",AND(N62&gt;20,N62&lt;=30),"20 to 30",AND(N62&gt;30,N62&lt;=40),"30 to 40",AND(N62&gt;40,N62&lt;=50),"40 to 50",AND(N62&gt;50,N62&lt;=75),"50 to 75",AND(N62&gt;75,N62&lt;=100),"75 to 100",AND(N62&gt;100,N62&lt;=150),"100 to 150",AND(N62&gt;150,N62&lt;=200),"150 to 200",AND(N62&gt;200,N62&lt;=250),"200 to 250",AND(N62&gt;250,N62&lt;=300),"250 to 300",AND(N62&gt;300,N62&lt;=400),"300 to 400",AND(N62&gt;400,N62&lt;=500),"400 to 500",N62&gt;500,"500+")</f>
        <v>75 to 100</v>
      </c>
      <c r="N62" s="9">
        <f>_xlfn.XLOOKUP($E62,'Raw Data'!$E:$E,'Raw Data'!N:N,"ERROR",0,1)</f>
        <v>76.61</v>
      </c>
      <c r="O62" s="14" t="str">
        <f t="array" ref="O62">_xlfn.IFS(P62=0,"No Discount",AND(P62&gt;0,P62&lt;=0.02),"0% to 2%",AND(P62&gt;0.02,P62&lt;=0.04),"2% to 4%",AND(P62&gt;0.04,P62&lt;=0.06),"4% to 6%",AND(P62&gt;0.06,P62&lt;=0.08),"6% to 8%",AND(P62&gt;0.08,P62&lt;=0.1),"8% to 10%",AND(P62&gt;0.1,P62&lt;=0.15),"10% to 15%",AND(P62&gt;0.15,P62&lt;=0.2),"15% to 20%",AND(P62&gt;0.2,P62&lt;=0.25),"20% to 25%",AND(P62&gt;0.25,P62&lt;=0.3),"25% to 30%",AND(P62&gt;0.3,P62&lt;=0.4),"30% to 40%",AND(P62&gt;0.4,P62&lt;=0.5),"40% to 50%",AND(P62&gt;0.5,P62&lt;=0.75),"50% to 75%",AND(P62&gt;0.75,P62&lt;=1),"75% to 100%")</f>
        <v>0% to 2%</v>
      </c>
      <c r="P62" s="10">
        <f>_xlfn.XLOOKUP($E62,'Raw Data'!$E:$E,'Raw Data'!P:P,"ERROR",0,1)</f>
        <v>0.0180133141887481</v>
      </c>
      <c r="Q62" s="9">
        <f>_xlfn.XLOOKUP($E62,'Raw Data'!$E:$E,'Raw Data'!Q:Q,"ERROR",0,1)</f>
        <v>6</v>
      </c>
      <c r="R62" s="9" t="str">
        <f>_xlfn.XLOOKUP($E62,'Raw Data'!$E:$E,'Raw Data'!R:R,"ERROR",0,1)</f>
        <v>oz</v>
      </c>
      <c r="S62" s="5" t="str">
        <f t="array" ref="S62">_xlfn.IFS(AND(T62&gt;0,T62&lt;=0.05),"0 to 0.05",AND(T62&gt;0.05,T62&lt;=0.1),"0.05 to 0.1",AND(T62&gt;0.1,T62&lt;=0.2),"0.1 to 0.2",AND(T62&gt;0.2,T62&lt;=0.3),"0.2 to 0.3",AND(T62&gt;0.3,T62&lt;=0.4),"0.3 to 0.4",AND(T62&gt;0.4,T62&lt;=0.5),"0.4 to 0.5",AND(T62&gt;0.5,T62&lt;=0.75),"0.5 to 0.75",AND(T62&gt;0.75,T62&lt;=1),"0.75 to 1",AND(T62&gt;1,T62&lt;=2),"1 to 2",AND(T62&gt;2,T62&lt;=3),"2 to 3",AND(T62&gt;3,T62&lt;=4),"3 to 4",AND(T62&gt;4,T62&lt;=5),"4 to 5",AND(T62&gt;5,T62&lt;=10),"5 to 10",T62&gt;10,"10+")</f>
        <v>0.4 to 0.5</v>
      </c>
      <c r="T62" s="10">
        <f t="shared" si="0"/>
        <v>0.424022094465111</v>
      </c>
      <c r="U62" s="15" t="str">
        <f t="array" ref="U62">_xlfn.IFS(AND(V62&gt;0,V62&lt;=0.05),"0 to 0.05",AND(V62&gt;0.05,V62&lt;=0.1),"0.05 to 0.1",AND(V62&gt;0.1,V62&lt;=0.2),"0.1 to 0.2",AND(V62&gt;0.2,V62&lt;=0.3),"0.2 to 0.3",AND(V62&gt;0.3,V62&lt;=0.4),"0.3 to 0.4",AND(V62&gt;0.4,V62&lt;=0.5),"0.4 to 0.5",AND(V62&gt;0.5,V62&lt;=0.75),"0.5 to 0.75",AND(V62&gt;0.75,V62&lt;=1),"0.75 to 1",AND(V62&gt;1,V62&lt;=2),"1 to 2",AND(V62&gt;2,V62&lt;=3),"2 to 3",AND(V62&gt;3,V62&lt;=4),"3 to 4",AND(V62&gt;4,V62&lt;=5),"4 to 5",AND(V62&gt;5,V62&lt;=10),"5 to 10",V62&gt;10,"10+")</f>
        <v>0.1 to 0.2</v>
      </c>
      <c r="V62" s="10">
        <f t="shared" si="1"/>
        <v>0.116586066959757</v>
      </c>
      <c r="W62" s="15" t="str">
        <f t="array" ref="W62">_xlfn.IFS(AND(X62&gt;0,X62&lt;=0.05),"0 to 0.05",AND(X62&gt;0.05,X62&lt;=0.1),"0.05 to 0.1",AND(X62&gt;0.1,X62&lt;=0.2),"0.1 to 0.2",AND(X62&gt;0.2,X62&lt;=0.3),"0.2 to 0.3",AND(X62&gt;0.3,X62&lt;=0.4),"0.3 to 0.4",AND(X62&gt;0.4,X62&lt;=0.5),"0.4 to 0.5",AND(X62&gt;0.5,X62&lt;=0.75),"0.5 to 0.75",AND(X62&gt;0.75,X62&lt;=1),"0.75 to 1",AND(X62&gt;1,X62&lt;=2),"1 to 2",AND(X62&gt;2,X62&lt;=3),"2 to 3",AND(X62&gt;3,X62&lt;=4),"3 to 4",AND(X62&gt;4,X62&lt;=5),"4 to 5",AND(X62&gt;5,X62&lt;=10),"5 to 10",X62&gt;10,"10+")</f>
        <v>0.1 to 0.2</v>
      </c>
      <c r="X62" s="16">
        <f t="shared" si="2"/>
        <v>0.11448596550558</v>
      </c>
      <c r="Y62" s="5" t="str">
        <f t="array" ref="Y62">_xlfn.IFS(AND(Z62&gt;0,Z62&lt;=1),"0 to 1",AND(Z62&gt;1,Z62&lt;=2),"1 to 2",AND(Z62&gt;2,Z62&lt;=4),"2 to 4",AND(Z62&gt;4,Z62&lt;=6),"4 to 6",AND(Z62&gt;6,Z62&lt;=8),"6 to 8",AND(Z62&gt;8,Z62&lt;=10),"8 to 10",AND(Z62&gt;10,Z62&lt;=15),"10 to 15",AND(Z62&gt;15,Z62&lt;=20),"15 to 20",AND(Z62&gt;20,Z62&lt;=25),"20 to 25",AND(Z62&gt;25,Z62&lt;=30),"25 to 30",AND(Z62&gt;30,Z62&lt;=40),"30 to 40",AND(Z62&gt;40,Z62&lt;=50),"40 to 50",Z62&gt;50,"50+")</f>
        <v>4 to 6</v>
      </c>
      <c r="Z62" s="9">
        <f t="array" ref="Z62">_xlfn.IFS(AA62="oz",_xlfn.IFS(R62="oz",Q62,R62="fl oz",Q62*1.04,R62="ml",Q62*0.0338),AA62="fl oz",_xlfn.IFS(R62="oz",Q62/1.04,R62="fl oz",Q62,R62="ml",Q62*0.0338/1.04),AA62="ml",_xlfn.IFS(R62="oz",Q62/0.0338,R62="fl oz",Q62*1.04/0.0338,R62="ml",Q62))</f>
        <v>6</v>
      </c>
      <c r="AA62" s="9" t="str">
        <f>_xlfn.XLOOKUP($E62,'Raw Data'!$E:$E,'Raw Data'!AA:AA,"ERROR",0,1)</f>
        <v>oz</v>
      </c>
      <c r="AB62" s="9" t="s">
        <v>60</v>
      </c>
      <c r="AC62" s="9" t="s">
        <v>61</v>
      </c>
      <c r="AD62" s="5" t="s">
        <v>36</v>
      </c>
      <c r="AE62" s="5">
        <f>VLOOKUP($E62,'Benefits Revenue'!$E$4:$BE$74,AE$1,FALSE)</f>
        <v>0</v>
      </c>
      <c r="AF62" s="5">
        <f>VLOOKUP($E62,'Benefits Revenue'!$E$4:$BE$74,AF$1,FALSE)</f>
        <v>0</v>
      </c>
      <c r="AG62" s="5">
        <f>VLOOKUP($E62,'Benefits Revenue'!$E$4:$BE$74,AG$1,FALSE)</f>
        <v>0</v>
      </c>
      <c r="AH62" s="5">
        <f>VLOOKUP($E62,'Benefits Revenue'!$E$4:$BE$74,AH$1,FALSE)</f>
        <v>0</v>
      </c>
      <c r="AI62" s="5">
        <f>VLOOKUP($E62,'Benefits Revenue'!$E$4:$BE$74,AI$1,FALSE)</f>
        <v>0</v>
      </c>
      <c r="AJ62" s="5">
        <f>VLOOKUP($E62,'Benefits Revenue'!$E$4:$BE$74,AJ$1,FALSE)</f>
        <v>0</v>
      </c>
      <c r="AK62" s="5">
        <f>VLOOKUP($E62,'Benefits Revenue'!$E$4:$BE$74,AK$1,FALSE)</f>
        <v>2384.44</v>
      </c>
      <c r="AL62" s="5">
        <f>VLOOKUP($E62,'Benefits Revenue'!$E$4:$BE$74,AL$1,FALSE)</f>
        <v>0</v>
      </c>
      <c r="AM62" s="5">
        <f>VLOOKUP($E62,'Benefits Revenue'!$E$4:$BE$74,AM$1,FALSE)</f>
        <v>0</v>
      </c>
      <c r="AN62" s="5" t="s">
        <v>138</v>
      </c>
      <c r="AO62" s="5">
        <f>VLOOKUP($E62,'Claims Revenue'!$E$4:$BD$74,AO$1,FALSE)</f>
        <v>0</v>
      </c>
      <c r="AP62" s="5">
        <f>VLOOKUP($E62,'Claims Revenue'!$E$4:$BD$74,AP$1,FALSE)</f>
        <v>2384.44</v>
      </c>
      <c r="AQ62" s="5">
        <f>VLOOKUP($E62,'Claims Revenue'!$E$4:$BD$74,AQ$1,FALSE)</f>
        <v>0</v>
      </c>
      <c r="AR62" s="5">
        <f>VLOOKUP($E62,'Claims Revenue'!$E$4:$BD$74,AR$1,FALSE)</f>
        <v>0</v>
      </c>
      <c r="AS62" s="5">
        <f>VLOOKUP($E62,'Claims Revenue'!$E$4:$BD$74,AS$1,FALSE)</f>
        <v>0</v>
      </c>
      <c r="AT62" s="5">
        <f>VLOOKUP($E62,'Claims Revenue'!$E$4:$BD$74,AT$1,FALSE)</f>
        <v>0</v>
      </c>
      <c r="AU62" s="5">
        <f>VLOOKUP($E62,'Claims Revenue'!$E$4:$BD$74,AU$1,FALSE)</f>
        <v>2384.44</v>
      </c>
      <c r="AV62" s="5">
        <f>VLOOKUP($E62,'Claims Revenue'!$E$4:$BD$74,AV$1,FALSE)</f>
        <v>0</v>
      </c>
      <c r="AW62" s="5">
        <f>VLOOKUP($E62,'Claims Revenue'!$E$4:$BD$74,AW$1,FALSE)</f>
        <v>0</v>
      </c>
      <c r="AX62" s="5" t="s">
        <v>244</v>
      </c>
      <c r="AY62" s="5">
        <f>VLOOKUP($E62,'Ingredients Revenue'!$E$4:$BY$74,AY$1,FALSE)</f>
        <v>0</v>
      </c>
      <c r="AZ62" s="5">
        <f>VLOOKUP($E62,'Ingredients Revenue'!$E$4:$BY$74,AZ$1,FALSE)</f>
        <v>0</v>
      </c>
      <c r="BA62" s="5">
        <f>VLOOKUP($E62,'Ingredients Revenue'!$E$4:$BY$74,BA$1,FALSE)</f>
        <v>2384.44</v>
      </c>
      <c r="BB62" s="5">
        <f>VLOOKUP($E62,'Ingredients Revenue'!$E$4:$BY$74,BB$1,FALSE)</f>
        <v>0</v>
      </c>
      <c r="BC62" s="5">
        <f>VLOOKUP($E62,'Ingredients Revenue'!$E$4:$BY$74,BC$1,FALSE)</f>
        <v>0</v>
      </c>
      <c r="BD62" s="5">
        <f>VLOOKUP($E62,'Ingredients Revenue'!$E$4:$BY$74,BD$1,FALSE)</f>
        <v>0</v>
      </c>
      <c r="BE62" s="5">
        <f>VLOOKUP($E62,'Ingredients Revenue'!$E$4:$BY$74,BE$1,FALSE)</f>
        <v>0</v>
      </c>
      <c r="BF62" s="5">
        <f>VLOOKUP($E62,'Ingredients Revenue'!$E$4:$BY$74,BF$1,FALSE)</f>
        <v>0</v>
      </c>
      <c r="BG62" s="5">
        <f>VLOOKUP($E62,'Ingredients Revenue'!$E$4:$BY$74,BG$1,FALSE)</f>
        <v>0</v>
      </c>
    </row>
    <row r="63" spans="1:59">
      <c r="A63" s="5" t="str">
        <f>_xlfn.XLOOKUP($E63,'Raw Data'!$E:$E,'Raw Data'!A:A,"ERROR",0,1)</f>
        <v>AE</v>
      </c>
      <c r="B63" s="5" t="str">
        <f>_xlfn.XLOOKUP($E63,'Raw Data'!$E:$E,'Raw Data'!B:B,"ERROR",0,1)</f>
        <v>Hair Mousses</v>
      </c>
      <c r="C63" s="5" t="str">
        <f>_xlfn.XLOOKUP($E63,'Raw Data'!$E:$E,'Raw Data'!C:C,"ERROR",0,1)</f>
        <v>Wella</v>
      </c>
      <c r="D63" s="5" t="str">
        <f>_xlfn.XLOOKUP($E63,'Raw Data'!$E:$E,'Raw Data'!D:D,"ERROR",0,1)</f>
        <v>www.amazon.ae/dp/B01BG8PV4E</v>
      </c>
      <c r="E63" s="5" t="s">
        <v>245</v>
      </c>
      <c r="F63" s="9" t="str">
        <f>_xlfn.XLOOKUP($E63,'Raw Data'!$E:$E,'Raw Data'!F:F,"ERROR",0,1)</f>
        <v>Wella Professionals EIMI Extra Volume Strong Hold Volumizing Hair Mousse | 300 ml | Hair Volumizer with Heat Protection &amp; Shine</v>
      </c>
      <c r="G63" s="10">
        <f>_xlfn.XLOOKUP($E63,'Raw Data'!$E:$E,'Raw Data'!G:G,"ERROR",0,1)</f>
        <v>25</v>
      </c>
      <c r="H63" s="9">
        <f>_xlfn.XLOOKUP($E63,'Raw Data'!$E:$E,'Raw Data'!H:H,"ERROR",0,1)</f>
        <v>2382.6</v>
      </c>
      <c r="I63" s="9">
        <f>_xlfn.XLOOKUP($E63,'Raw Data'!$E:$E,'Raw Data'!I:I,"ERROR",0,1)</f>
        <v>0.00318987517072982</v>
      </c>
      <c r="J63" s="9" t="str">
        <f>_xlfn.XLOOKUP($E63,'Raw Data'!$E:$E,'Raw Data'!J:J,"ERROR",0,1)</f>
        <v>Yes</v>
      </c>
      <c r="K63" s="14" t="str">
        <f t="array" ref="K63">_xlfn.IFS(AND(L63&gt;0,L63&lt;=5),"0 to 5",AND(L63&gt;5,L63&lt;=10),"5 to 10",AND(L63&gt;10,L63&lt;=15),"10 to 15",AND(L63&gt;15,L63&lt;=20),"15 to 20",AND(L63&gt;20,L63&lt;=30),"20 to 30",AND(L63&gt;30,L63&lt;=40),"30 to 40",AND(L63&gt;40,L63&lt;=50),"40 to 50",AND(L63&gt;50,L63&lt;=75),"50 to 75",AND(L63&gt;75,L63&lt;=100),"75 to 100",AND(L63&gt;100,L63&lt;=150),"100 to 150",AND(L63&gt;150,L63&lt;=200),"150 to 200",AND(L63&gt;200,L63&lt;=250),"200 to 250",AND(L63&gt;250,L63&lt;=300),"250 to 300",AND(L63&gt;300,L63&lt;=400),"300 to 400",AND(L63&gt;400,L63&lt;=500),"400 to 500",L63&gt;500,"500+")</f>
        <v>75 to 100</v>
      </c>
      <c r="L63" s="9">
        <f>_xlfn.XLOOKUP($E63,'Raw Data'!$E:$E,'Raw Data'!L:L,"ERROR",0,1)</f>
        <v>94.91</v>
      </c>
      <c r="M63" s="14" t="str">
        <f t="array" ref="M63">_xlfn.IFS(AND(N63&gt;0,N63&lt;=5),"0 to 5",AND(N63&gt;5,N63&lt;=10),"5 to 10",AND(N63&gt;10,N63&lt;=15),"10 to 15",AND(N63&gt;15,N63&lt;=20),"15 to 20",AND(N63&gt;20,N63&lt;=30),"20 to 30",AND(N63&gt;30,N63&lt;=40),"30 to 40",AND(N63&gt;40,N63&lt;=50),"40 to 50",AND(N63&gt;50,N63&lt;=75),"50 to 75",AND(N63&gt;75,N63&lt;=100),"75 to 100",AND(N63&gt;100,N63&lt;=150),"100 to 150",AND(N63&gt;150,N63&lt;=200),"150 to 200",AND(N63&gt;200,N63&lt;=250),"200 to 250",AND(N63&gt;250,N63&lt;=300),"250 to 300",AND(N63&gt;300,N63&lt;=400),"300 to 400",AND(N63&gt;400,N63&lt;=500),"400 to 500",N63&gt;500,"500+")</f>
        <v>75 to 100</v>
      </c>
      <c r="N63" s="9">
        <f>_xlfn.XLOOKUP($E63,'Raw Data'!$E:$E,'Raw Data'!N:N,"ERROR",0,1)</f>
        <v>96.54</v>
      </c>
      <c r="O63" s="14" t="str">
        <f t="array" ref="O63">_xlfn.IFS(P63=0,"No Discount",AND(P63&gt;0,P63&lt;=0.02),"0% to 2%",AND(P63&gt;0.02,P63&lt;=0.04),"2% to 4%",AND(P63&gt;0.04,P63&lt;=0.06),"4% to 6%",AND(P63&gt;0.06,P63&lt;=0.08),"6% to 8%",AND(P63&gt;0.08,P63&lt;=0.1),"8% to 10%",AND(P63&gt;0.1,P63&lt;=0.15),"10% to 15%",AND(P63&gt;0.15,P63&lt;=0.2),"15% to 20%",AND(P63&gt;0.2,P63&lt;=0.25),"20% to 25%",AND(P63&gt;0.25,P63&lt;=0.3),"25% to 30%",AND(P63&gt;0.3,P63&lt;=0.4),"30% to 40%",AND(P63&gt;0.4,P63&lt;=0.5),"40% to 50%",AND(P63&gt;0.5,P63&lt;=0.75),"50% to 75%",AND(P63&gt;0.75,P63&lt;=1),"75% to 100%")</f>
        <v>0% to 2%</v>
      </c>
      <c r="P63" s="10">
        <f>_xlfn.XLOOKUP($E63,'Raw Data'!$E:$E,'Raw Data'!P:P,"ERROR",0,1)</f>
        <v>0.0168841930805885</v>
      </c>
      <c r="Q63" s="9">
        <f>_xlfn.XLOOKUP($E63,'Raw Data'!$E:$E,'Raw Data'!Q:Q,"ERROR",0,1)</f>
        <v>300</v>
      </c>
      <c r="R63" s="9" t="str">
        <f>_xlfn.XLOOKUP($E63,'Raw Data'!$E:$E,'Raw Data'!R:R,"ERROR",0,1)</f>
        <v>ml</v>
      </c>
      <c r="S63" s="5" t="str">
        <f t="array" ref="S63">_xlfn.IFS(AND(T63&gt;0,T63&lt;=0.05),"0 to 0.05",AND(T63&gt;0.05,T63&lt;=0.1),"0.05 to 0.1",AND(T63&gt;0.1,T63&lt;=0.2),"0.1 to 0.2",AND(T63&gt;0.2,T63&lt;=0.3),"0.2 to 0.3",AND(T63&gt;0.3,T63&lt;=0.4),"0.3 to 0.4",AND(T63&gt;0.4,T63&lt;=0.5),"0.4 to 0.5",AND(T63&gt;0.5,T63&lt;=0.75),"0.5 to 0.75",AND(T63&gt;0.75,T63&lt;=1),"0.75 to 1",AND(T63&gt;1,T63&lt;=2),"1 to 2",AND(T63&gt;2,T63&lt;=3),"2 to 3",AND(T63&gt;3,T63&lt;=4),"3 to 4",AND(T63&gt;4,T63&lt;=5),"4 to 5",AND(T63&gt;5,T63&lt;=10),"5 to 10",T63&gt;10,"10+")</f>
        <v>0.3 to 0.4</v>
      </c>
      <c r="T63" s="10">
        <f t="shared" si="0"/>
        <v>0.31653569672872</v>
      </c>
      <c r="U63" s="15" t="str">
        <f t="array" ref="U63">_xlfn.IFS(AND(V63&gt;0,V63&lt;=0.05),"0 to 0.05",AND(V63&gt;0.05,V63&lt;=0.1),"0.05 to 0.1",AND(V63&gt;0.1,V63&lt;=0.2),"0.1 to 0.2",AND(V63&gt;0.2,V63&lt;=0.3),"0.2 to 0.3",AND(V63&gt;0.3,V63&lt;=0.4),"0.3 to 0.4",AND(V63&gt;0.4,V63&lt;=0.5),"0.4 to 0.5",AND(V63&gt;0.5,V63&lt;=0.75),"0.5 to 0.75",AND(V63&gt;0.75,V63&lt;=1),"0.75 to 1",AND(V63&gt;1,V63&lt;=2),"1 to 2",AND(V63&gt;2,V63&lt;=3),"2 to 3",AND(V63&gt;3,V63&lt;=4),"3 to 4",AND(V63&gt;4,V63&lt;=5),"4 to 5",AND(V63&gt;5,V63&lt;=10),"5 to 10",V63&gt;10,"10+")</f>
        <v>0.05 to 0.1</v>
      </c>
      <c r="V63" s="10">
        <f t="shared" si="1"/>
        <v>0.0869324219133017</v>
      </c>
      <c r="W63" s="15" t="str">
        <f t="array" ref="W63">_xlfn.IFS(AND(X63&gt;0,X63&lt;=0.05),"0 to 0.05",AND(X63&gt;0.05,X63&lt;=0.1),"0.05 to 0.1",AND(X63&gt;0.1,X63&lt;=0.2),"0.1 to 0.2",AND(X63&gt;0.2,X63&lt;=0.3),"0.2 to 0.3",AND(X63&gt;0.3,X63&lt;=0.4),"0.3 to 0.4",AND(X63&gt;0.4,X63&lt;=0.5),"0.4 to 0.5",AND(X63&gt;0.5,X63&lt;=0.75),"0.5 to 0.75",AND(X63&gt;0.75,X63&lt;=1),"0.75 to 1",AND(X63&gt;1,X63&lt;=2),"1 to 2",AND(X63&gt;2,X63&lt;=3),"2 to 3",AND(X63&gt;3,X63&lt;=4),"3 to 4",AND(X63&gt;4,X63&lt;=5),"4 to 5",AND(X63&gt;5,X63&lt;=10),"5 to 10",X63&gt;10,"10+")</f>
        <v>0.05 to 0.1</v>
      </c>
      <c r="X63" s="16">
        <f t="shared" si="2"/>
        <v>0.0854646381167544</v>
      </c>
      <c r="Y63" s="5" t="str">
        <f t="array" ref="Y63">_xlfn.IFS(AND(Z63&gt;0,Z63&lt;=1),"0 to 1",AND(Z63&gt;1,Z63&lt;=2),"1 to 2",AND(Z63&gt;2,Z63&lt;=4),"2 to 4",AND(Z63&gt;4,Z63&lt;=6),"4 to 6",AND(Z63&gt;6,Z63&lt;=8),"6 to 8",AND(Z63&gt;8,Z63&lt;=10),"8 to 10",AND(Z63&gt;10,Z63&lt;=15),"10 to 15",AND(Z63&gt;15,Z63&lt;=20),"15 to 20",AND(Z63&gt;20,Z63&lt;=25),"20 to 25",AND(Z63&gt;25,Z63&lt;=30),"25 to 30",AND(Z63&gt;30,Z63&lt;=40),"30 to 40",AND(Z63&gt;40,Z63&lt;=50),"40 to 50",Z63&gt;50,"50+")</f>
        <v>10 to 15</v>
      </c>
      <c r="Z63" s="9">
        <f t="array" ref="Z63">_xlfn.IFS(AA63="oz",_xlfn.IFS(R63="oz",Q63,R63="fl oz",Q63*1.04,R63="ml",Q63*0.0338),AA63="fl oz",_xlfn.IFS(R63="oz",Q63/1.04,R63="fl oz",Q63,R63="ml",Q63*0.0338/1.04),AA63="ml",_xlfn.IFS(R63="oz",Q63/0.0338,R63="fl oz",Q63*1.04/0.0338,R63="ml",Q63))</f>
        <v>10.14</v>
      </c>
      <c r="AA63" s="9" t="str">
        <f>_xlfn.XLOOKUP($E63,'Raw Data'!$E:$E,'Raw Data'!AA:AA,"ERROR",0,1)</f>
        <v>oz</v>
      </c>
      <c r="AB63" s="9" t="s">
        <v>60</v>
      </c>
      <c r="AC63" s="9" t="s">
        <v>61</v>
      </c>
      <c r="AD63" s="5" t="s">
        <v>246</v>
      </c>
      <c r="AE63" s="5">
        <f>VLOOKUP($E63,'Benefits Revenue'!$E$4:$BE$74,AE$1,FALSE)</f>
        <v>0</v>
      </c>
      <c r="AF63" s="5">
        <f>VLOOKUP($E63,'Benefits Revenue'!$E$4:$BE$74,AF$1,FALSE)</f>
        <v>2382.6</v>
      </c>
      <c r="AG63" s="5">
        <f>VLOOKUP($E63,'Benefits Revenue'!$E$4:$BE$74,AG$1,FALSE)</f>
        <v>2382.6</v>
      </c>
      <c r="AH63" s="5">
        <f>VLOOKUP($E63,'Benefits Revenue'!$E$4:$BE$74,AH$1,FALSE)</f>
        <v>0</v>
      </c>
      <c r="AI63" s="5">
        <f>VLOOKUP($E63,'Benefits Revenue'!$E$4:$BE$74,AI$1,FALSE)</f>
        <v>0</v>
      </c>
      <c r="AJ63" s="5">
        <f>VLOOKUP($E63,'Benefits Revenue'!$E$4:$BE$74,AJ$1,FALSE)</f>
        <v>0</v>
      </c>
      <c r="AK63" s="5">
        <f>VLOOKUP($E63,'Benefits Revenue'!$E$4:$BE$74,AK$1,FALSE)</f>
        <v>2382.6</v>
      </c>
      <c r="AL63" s="5">
        <f>VLOOKUP($E63,'Benefits Revenue'!$E$4:$BE$74,AL$1,FALSE)</f>
        <v>0</v>
      </c>
      <c r="AM63" s="5">
        <f>VLOOKUP($E63,'Benefits Revenue'!$E$4:$BE$74,AM$1,FALSE)</f>
        <v>0</v>
      </c>
      <c r="AN63" s="5" t="s">
        <v>144</v>
      </c>
      <c r="AO63" s="5">
        <f>VLOOKUP($E63,'Claims Revenue'!$E$4:$BD$74,AO$1,FALSE)</f>
        <v>0</v>
      </c>
      <c r="AP63" s="5">
        <f>VLOOKUP($E63,'Claims Revenue'!$E$4:$BD$74,AP$1,FALSE)</f>
        <v>2382.6</v>
      </c>
      <c r="AQ63" s="5">
        <f>VLOOKUP($E63,'Claims Revenue'!$E$4:$BD$74,AQ$1,FALSE)</f>
        <v>0</v>
      </c>
      <c r="AR63" s="5">
        <f>VLOOKUP($E63,'Claims Revenue'!$E$4:$BD$74,AR$1,FALSE)</f>
        <v>0</v>
      </c>
      <c r="AS63" s="5">
        <f>VLOOKUP($E63,'Claims Revenue'!$E$4:$BD$74,AS$1,FALSE)</f>
        <v>0</v>
      </c>
      <c r="AT63" s="5">
        <f>VLOOKUP($E63,'Claims Revenue'!$E$4:$BD$74,AT$1,FALSE)</f>
        <v>0</v>
      </c>
      <c r="AU63" s="5">
        <f>VLOOKUP($E63,'Claims Revenue'!$E$4:$BD$74,AU$1,FALSE)</f>
        <v>0</v>
      </c>
      <c r="AV63" s="5">
        <f>VLOOKUP($E63,'Claims Revenue'!$E$4:$BD$74,AV$1,FALSE)</f>
        <v>0</v>
      </c>
      <c r="AW63" s="5">
        <f>VLOOKUP($E63,'Claims Revenue'!$E$4:$BD$74,AW$1,FALSE)</f>
        <v>0</v>
      </c>
      <c r="AX63" s="5" t="s">
        <v>43</v>
      </c>
      <c r="AY63" s="5">
        <f>VLOOKUP($E63,'Ingredients Revenue'!$E$4:$BY$74,AY$1,FALSE)</f>
        <v>0</v>
      </c>
      <c r="AZ63" s="5">
        <f>VLOOKUP($E63,'Ingredients Revenue'!$E$4:$BY$74,AZ$1,FALSE)</f>
        <v>0</v>
      </c>
      <c r="BA63" s="5">
        <f>VLOOKUP($E63,'Ingredients Revenue'!$E$4:$BY$74,BA$1,FALSE)</f>
        <v>0</v>
      </c>
      <c r="BB63" s="5">
        <f>VLOOKUP($E63,'Ingredients Revenue'!$E$4:$BY$74,BB$1,FALSE)</f>
        <v>0</v>
      </c>
      <c r="BC63" s="5">
        <f>VLOOKUP($E63,'Ingredients Revenue'!$E$4:$BY$74,BC$1,FALSE)</f>
        <v>0</v>
      </c>
      <c r="BD63" s="5">
        <f>VLOOKUP($E63,'Ingredients Revenue'!$E$4:$BY$74,BD$1,FALSE)</f>
        <v>0</v>
      </c>
      <c r="BE63" s="5">
        <f>VLOOKUP($E63,'Ingredients Revenue'!$E$4:$BY$74,BE$1,FALSE)</f>
        <v>0</v>
      </c>
      <c r="BF63" s="5">
        <f>VLOOKUP($E63,'Ingredients Revenue'!$E$4:$BY$74,BF$1,FALSE)</f>
        <v>0</v>
      </c>
      <c r="BG63" s="5">
        <f>VLOOKUP($E63,'Ingredients Revenue'!$E$4:$BY$74,BG$1,FALSE)</f>
        <v>0</v>
      </c>
    </row>
    <row r="64" spans="1:59">
      <c r="A64" s="5" t="str">
        <f>_xlfn.XLOOKUP($E64,'Raw Data'!$E:$E,'Raw Data'!A:A,"ERROR",0,1)</f>
        <v>AE</v>
      </c>
      <c r="B64" s="5" t="str">
        <f>_xlfn.XLOOKUP($E64,'Raw Data'!$E:$E,'Raw Data'!B:B,"ERROR",0,1)</f>
        <v>Hair Mousses</v>
      </c>
      <c r="C64" s="5" t="str">
        <f>_xlfn.XLOOKUP($E64,'Raw Data'!$E:$E,'Raw Data'!C:C,"ERROR",0,1)</f>
        <v>Enliven</v>
      </c>
      <c r="D64" s="5" t="str">
        <f>_xlfn.XLOOKUP($E64,'Raw Data'!$E:$E,'Raw Data'!D:D,"ERROR",0,1)</f>
        <v>www.amazon.ae/dp/B007E9M67A</v>
      </c>
      <c r="E64" s="5" t="s">
        <v>247</v>
      </c>
      <c r="F64" s="9" t="str">
        <f>_xlfn.XLOOKUP($E64,'Raw Data'!$E:$E,'Raw Data'!F:F,"ERROR",0,1)</f>
        <v>Enliven Pro V Hair Mousse - 300 ml, white, Unscented Enliven Pro V Hair Mousse - 300 ml, white, Unscented</v>
      </c>
      <c r="G64" s="10">
        <f>_xlfn.XLOOKUP($E64,'Raw Data'!$E:$E,'Raw Data'!G:G,"ERROR",0,1)</f>
        <v>37</v>
      </c>
      <c r="H64" s="9">
        <f>_xlfn.XLOOKUP($E64,'Raw Data'!$E:$E,'Raw Data'!H:H,"ERROR",0,1)</f>
        <v>2372.56</v>
      </c>
      <c r="I64" s="9">
        <f>_xlfn.XLOOKUP($E64,'Raw Data'!$E:$E,'Raw Data'!I:I,"ERROR",0,1)</f>
        <v>0.00317643340681052</v>
      </c>
      <c r="J64" s="9" t="str">
        <f>_xlfn.XLOOKUP($E64,'Raw Data'!$E:$E,'Raw Data'!J:J,"ERROR",0,1)</f>
        <v>Yes</v>
      </c>
      <c r="K64" s="14" t="str">
        <f t="array" ref="K64">_xlfn.IFS(AND(L64&gt;0,L64&lt;=5),"0 to 5",AND(L64&gt;5,L64&lt;=10),"5 to 10",AND(L64&gt;10,L64&lt;=15),"10 to 15",AND(L64&gt;15,L64&lt;=20),"15 to 20",AND(L64&gt;20,L64&lt;=30),"20 to 30",AND(L64&gt;30,L64&lt;=40),"30 to 40",AND(L64&gt;40,L64&lt;=50),"40 to 50",AND(L64&gt;50,L64&lt;=75),"50 to 75",AND(L64&gt;75,L64&lt;=100),"75 to 100",AND(L64&gt;100,L64&lt;=150),"100 to 150",AND(L64&gt;150,L64&lt;=200),"150 to 200",AND(L64&gt;200,L64&lt;=250),"200 to 250",AND(L64&gt;250,L64&lt;=300),"250 to 300",AND(L64&gt;300,L64&lt;=400),"300 to 400",AND(L64&gt;400,L64&lt;=500),"400 to 500",L64&gt;500,"500+")</f>
        <v>50 to 75</v>
      </c>
      <c r="L64" s="9">
        <f>_xlfn.XLOOKUP($E64,'Raw Data'!$E:$E,'Raw Data'!L:L,"ERROR",0,1)</f>
        <v>66.84</v>
      </c>
      <c r="M64" s="14" t="str">
        <f t="array" ref="M64">_xlfn.IFS(AND(N64&gt;0,N64&lt;=5),"0 to 5",AND(N64&gt;5,N64&lt;=10),"5 to 10",AND(N64&gt;10,N64&lt;=15),"10 to 15",AND(N64&gt;15,N64&lt;=20),"15 to 20",AND(N64&gt;20,N64&lt;=30),"20 to 30",AND(N64&gt;30,N64&lt;=40),"30 to 40",AND(N64&gt;40,N64&lt;=50),"40 to 50",AND(N64&gt;50,N64&lt;=75),"50 to 75",AND(N64&gt;75,N64&lt;=100),"75 to 100",AND(N64&gt;100,N64&lt;=150),"100 to 150",AND(N64&gt;150,N64&lt;=200),"150 to 200",AND(N64&gt;200,N64&lt;=250),"200 to 250",AND(N64&gt;250,N64&lt;=300),"250 to 300",AND(N64&gt;300,N64&lt;=400),"300 to 400",AND(N64&gt;400,N64&lt;=500),"400 to 500",N64&gt;500,"500+")</f>
        <v>50 to 75</v>
      </c>
      <c r="N64" s="9">
        <f>_xlfn.XLOOKUP($E64,'Raw Data'!$E:$E,'Raw Data'!N:N,"ERROR",0,1)</f>
        <v>70.31</v>
      </c>
      <c r="O64" s="14" t="str">
        <f t="array" ref="O64">_xlfn.IFS(P64=0,"No Discount",AND(P64&gt;0,P64&lt;=0.02),"0% to 2%",AND(P64&gt;0.02,P64&lt;=0.04),"2% to 4%",AND(P64&gt;0.04,P64&lt;=0.06),"4% to 6%",AND(P64&gt;0.06,P64&lt;=0.08),"6% to 8%",AND(P64&gt;0.08,P64&lt;=0.1),"8% to 10%",AND(P64&gt;0.1,P64&lt;=0.15),"10% to 15%",AND(P64&gt;0.15,P64&lt;=0.2),"15% to 20%",AND(P64&gt;0.2,P64&lt;=0.25),"20% to 25%",AND(P64&gt;0.25,P64&lt;=0.3),"25% to 30%",AND(P64&gt;0.3,P64&lt;=0.4),"30% to 40%",AND(P64&gt;0.4,P64&lt;=0.5),"40% to 50%",AND(P64&gt;0.5,P64&lt;=0.75),"50% to 75%",AND(P64&gt;0.75,P64&lt;=1),"75% to 100%")</f>
        <v>4% to 6%</v>
      </c>
      <c r="P64" s="10">
        <f>_xlfn.XLOOKUP($E64,'Raw Data'!$E:$E,'Raw Data'!P:P,"ERROR",0,1)</f>
        <v>0.0493528658796757</v>
      </c>
      <c r="Q64" s="9">
        <f>_xlfn.XLOOKUP($E64,'Raw Data'!$E:$E,'Raw Data'!Q:Q,"ERROR",0,1)</f>
        <v>300</v>
      </c>
      <c r="R64" s="9" t="str">
        <f>_xlfn.XLOOKUP($E64,'Raw Data'!$E:$E,'Raw Data'!R:R,"ERROR",0,1)</f>
        <v>ml</v>
      </c>
      <c r="S64" s="5" t="str">
        <f t="array" ref="S64">_xlfn.IFS(AND(T64&gt;0,T64&lt;=0.05),"0 to 0.05",AND(T64&gt;0.05,T64&lt;=0.1),"0.05 to 0.1",AND(T64&gt;0.1,T64&lt;=0.2),"0.1 to 0.2",AND(T64&gt;0.2,T64&lt;=0.3),"0.2 to 0.3",AND(T64&gt;0.3,T64&lt;=0.4),"0.3 to 0.4",AND(T64&gt;0.4,T64&lt;=0.5),"0.4 to 0.5",AND(T64&gt;0.5,T64&lt;=0.75),"0.5 to 0.75",AND(T64&gt;0.75,T64&lt;=1),"0.75 to 1",AND(T64&gt;1,T64&lt;=2),"1 to 2",AND(T64&gt;2,T64&lt;=3),"2 to 3",AND(T64&gt;3,T64&lt;=4),"3 to 4",AND(T64&gt;4,T64&lt;=5),"4 to 5",AND(T64&gt;5,T64&lt;=10),"5 to 10",T64&gt;10,"10+")</f>
        <v>0.2 to 0.3</v>
      </c>
      <c r="T64" s="10">
        <f t="shared" si="0"/>
        <v>0.222919038766701</v>
      </c>
      <c r="U64" s="15" t="str">
        <f t="array" ref="U64">_xlfn.IFS(AND(V64&gt;0,V64&lt;=0.05),"0 to 0.05",AND(V64&gt;0.05,V64&lt;=0.1),"0.05 to 0.1",AND(V64&gt;0.1,V64&lt;=0.2),"0.1 to 0.2",AND(V64&gt;0.2,V64&lt;=0.3),"0.2 to 0.3",AND(V64&gt;0.3,V64&lt;=0.4),"0.3 to 0.4",AND(V64&gt;0.4,V64&lt;=0.5),"0.4 to 0.5",AND(V64&gt;0.5,V64&lt;=0.75),"0.5 to 0.75",AND(V64&gt;0.75,V64&lt;=1),"0.75 to 1",AND(V64&gt;1,V64&lt;=2),"1 to 2",AND(V64&gt;2,V64&lt;=3),"2 to 3",AND(V64&gt;3,V64&lt;=4),"3 to 4",AND(V64&gt;4,V64&lt;=5),"4 to 5",AND(V64&gt;5,V64&lt;=10),"5 to 10",V64&gt;10,"10+")</f>
        <v>0.05 to 0.1</v>
      </c>
      <c r="V64" s="10">
        <f t="shared" si="1"/>
        <v>0.0633128090400274</v>
      </c>
      <c r="W64" s="15" t="str">
        <f t="array" ref="W64">_xlfn.IFS(AND(X64&gt;0,X64&lt;=0.05),"0 to 0.05",AND(X64&gt;0.05,X64&lt;=0.1),"0.05 to 0.1",AND(X64&gt;0.1,X64&lt;=0.2),"0.1 to 0.2",AND(X64&gt;0.2,X64&lt;=0.3),"0.2 to 0.3",AND(X64&gt;0.3,X64&lt;=0.4),"0.3 to 0.4",AND(X64&gt;0.4,X64&lt;=0.5),"0.4 to 0.5",AND(X64&gt;0.5,X64&lt;=0.75),"0.5 to 0.75",AND(X64&gt;0.75,X64&lt;=1),"0.75 to 1",AND(X64&gt;1,X64&lt;=2),"1 to 2",AND(X64&gt;2,X64&lt;=3),"2 to 3",AND(X64&gt;3,X64&lt;=4),"3 to 4",AND(X64&gt;4,X64&lt;=5),"4 to 5",AND(X64&gt;5,X64&lt;=10),"5 to 10",X64&gt;10,"10+")</f>
        <v>0.05 to 0.1</v>
      </c>
      <c r="X64" s="16">
        <f t="shared" si="2"/>
        <v>0.0601881404670094</v>
      </c>
      <c r="Y64" s="5" t="str">
        <f t="array" ref="Y64">_xlfn.IFS(AND(Z64&gt;0,Z64&lt;=1),"0 to 1",AND(Z64&gt;1,Z64&lt;=2),"1 to 2",AND(Z64&gt;2,Z64&lt;=4),"2 to 4",AND(Z64&gt;4,Z64&lt;=6),"4 to 6",AND(Z64&gt;6,Z64&lt;=8),"6 to 8",AND(Z64&gt;8,Z64&lt;=10),"8 to 10",AND(Z64&gt;10,Z64&lt;=15),"10 to 15",AND(Z64&gt;15,Z64&lt;=20),"15 to 20",AND(Z64&gt;20,Z64&lt;=25),"20 to 25",AND(Z64&gt;25,Z64&lt;=30),"25 to 30",AND(Z64&gt;30,Z64&lt;=40),"30 to 40",AND(Z64&gt;40,Z64&lt;=50),"40 to 50",Z64&gt;50,"50+")</f>
        <v>10 to 15</v>
      </c>
      <c r="Z64" s="9">
        <f t="array" ref="Z64">_xlfn.IFS(AA64="oz",_xlfn.IFS(R64="oz",Q64,R64="fl oz",Q64*1.04,R64="ml",Q64*0.0338),AA64="fl oz",_xlfn.IFS(R64="oz",Q64/1.04,R64="fl oz",Q64,R64="ml",Q64*0.0338/1.04),AA64="ml",_xlfn.IFS(R64="oz",Q64/0.0338,R64="fl oz",Q64*1.04/0.0338,R64="ml",Q64))</f>
        <v>10.14</v>
      </c>
      <c r="AA64" s="9" t="str">
        <f>_xlfn.XLOOKUP($E64,'Raw Data'!$E:$E,'Raw Data'!AA:AA,"ERROR",0,1)</f>
        <v>oz</v>
      </c>
      <c r="AB64" s="9" t="s">
        <v>60</v>
      </c>
      <c r="AC64" s="9" t="s">
        <v>61</v>
      </c>
      <c r="AD64" s="5" t="s">
        <v>36</v>
      </c>
      <c r="AE64" s="5">
        <f>VLOOKUP($E64,'Benefits Revenue'!$E$4:$BE$74,AE$1,FALSE)</f>
        <v>0</v>
      </c>
      <c r="AF64" s="5">
        <f>VLOOKUP($E64,'Benefits Revenue'!$E$4:$BE$74,AF$1,FALSE)</f>
        <v>0</v>
      </c>
      <c r="AG64" s="5">
        <f>VLOOKUP($E64,'Benefits Revenue'!$E$4:$BE$74,AG$1,FALSE)</f>
        <v>0</v>
      </c>
      <c r="AH64" s="5">
        <f>VLOOKUP($E64,'Benefits Revenue'!$E$4:$BE$74,AH$1,FALSE)</f>
        <v>0</v>
      </c>
      <c r="AI64" s="5">
        <f>VLOOKUP($E64,'Benefits Revenue'!$E$4:$BE$74,AI$1,FALSE)</f>
        <v>0</v>
      </c>
      <c r="AJ64" s="5">
        <f>VLOOKUP($E64,'Benefits Revenue'!$E$4:$BE$74,AJ$1,FALSE)</f>
        <v>0</v>
      </c>
      <c r="AK64" s="5">
        <f>VLOOKUP($E64,'Benefits Revenue'!$E$4:$BE$74,AK$1,FALSE)</f>
        <v>2372.56</v>
      </c>
      <c r="AL64" s="5">
        <f>VLOOKUP($E64,'Benefits Revenue'!$E$4:$BE$74,AL$1,FALSE)</f>
        <v>0</v>
      </c>
      <c r="AM64" s="5">
        <f>VLOOKUP($E64,'Benefits Revenue'!$E$4:$BE$74,AM$1,FALSE)</f>
        <v>0</v>
      </c>
      <c r="AN64" s="5" t="s">
        <v>144</v>
      </c>
      <c r="AO64" s="5">
        <f>VLOOKUP($E64,'Claims Revenue'!$E$4:$BD$74,AO$1,FALSE)</f>
        <v>0</v>
      </c>
      <c r="AP64" s="5">
        <f>VLOOKUP($E64,'Claims Revenue'!$E$4:$BD$74,AP$1,FALSE)</f>
        <v>2372.56</v>
      </c>
      <c r="AQ64" s="5">
        <f>VLOOKUP($E64,'Claims Revenue'!$E$4:$BD$74,AQ$1,FALSE)</f>
        <v>0</v>
      </c>
      <c r="AR64" s="5">
        <f>VLOOKUP($E64,'Claims Revenue'!$E$4:$BD$74,AR$1,FALSE)</f>
        <v>0</v>
      </c>
      <c r="AS64" s="5">
        <f>VLOOKUP($E64,'Claims Revenue'!$E$4:$BD$74,AS$1,FALSE)</f>
        <v>0</v>
      </c>
      <c r="AT64" s="5">
        <f>VLOOKUP($E64,'Claims Revenue'!$E$4:$BD$74,AT$1,FALSE)</f>
        <v>0</v>
      </c>
      <c r="AU64" s="5">
        <f>VLOOKUP($E64,'Claims Revenue'!$E$4:$BD$74,AU$1,FALSE)</f>
        <v>0</v>
      </c>
      <c r="AV64" s="5">
        <f>VLOOKUP($E64,'Claims Revenue'!$E$4:$BD$74,AV$1,FALSE)</f>
        <v>0</v>
      </c>
      <c r="AW64" s="5">
        <f>VLOOKUP($E64,'Claims Revenue'!$E$4:$BD$74,AW$1,FALSE)</f>
        <v>0</v>
      </c>
      <c r="AX64" s="5" t="s">
        <v>248</v>
      </c>
      <c r="AY64" s="5">
        <f>VLOOKUP($E64,'Ingredients Revenue'!$E$4:$BY$74,AY$1,FALSE)</f>
        <v>2372.56</v>
      </c>
      <c r="AZ64" s="5">
        <f>VLOOKUP($E64,'Ingredients Revenue'!$E$4:$BY$74,AZ$1,FALSE)</f>
        <v>2372.56</v>
      </c>
      <c r="BA64" s="5">
        <f>VLOOKUP($E64,'Ingredients Revenue'!$E$4:$BY$74,BA$1,FALSE)</f>
        <v>0</v>
      </c>
      <c r="BB64" s="5">
        <f>VLOOKUP($E64,'Ingredients Revenue'!$E$4:$BY$74,BB$1,FALSE)</f>
        <v>2372.56</v>
      </c>
      <c r="BC64" s="5">
        <f>VLOOKUP($E64,'Ingredients Revenue'!$E$4:$BY$74,BC$1,FALSE)</f>
        <v>0</v>
      </c>
      <c r="BD64" s="5">
        <f>VLOOKUP($E64,'Ingredients Revenue'!$E$4:$BY$74,BD$1,FALSE)</f>
        <v>0</v>
      </c>
      <c r="BE64" s="5">
        <f>VLOOKUP($E64,'Ingredients Revenue'!$E$4:$BY$74,BE$1,FALSE)</f>
        <v>0</v>
      </c>
      <c r="BF64" s="5">
        <f>VLOOKUP($E64,'Ingredients Revenue'!$E$4:$BY$74,BF$1,FALSE)</f>
        <v>0</v>
      </c>
      <c r="BG64" s="5">
        <f>VLOOKUP($E64,'Ingredients Revenue'!$E$4:$BY$74,BG$1,FALSE)</f>
        <v>0</v>
      </c>
    </row>
    <row r="65" spans="1:59">
      <c r="A65" s="5" t="str">
        <f>_xlfn.XLOOKUP($E65,'Raw Data'!$E:$E,'Raw Data'!A:A,"ERROR",0,1)</f>
        <v>AE</v>
      </c>
      <c r="B65" s="5" t="str">
        <f>_xlfn.XLOOKUP($E65,'Raw Data'!$E:$E,'Raw Data'!B:B,"ERROR",0,1)</f>
        <v>Hair Mousses</v>
      </c>
      <c r="C65" s="5" t="str">
        <f>_xlfn.XLOOKUP($E65,'Raw Data'!$E:$E,'Raw Data'!C:C,"ERROR",0,1)</f>
        <v>ogx</v>
      </c>
      <c r="D65" s="5" t="str">
        <f>_xlfn.XLOOKUP($E65,'Raw Data'!$E:$E,'Raw Data'!D:D,"ERROR",0,1)</f>
        <v>www.amazon.ae/dp/B077732ZF6</v>
      </c>
      <c r="E65" s="5" t="s">
        <v>249</v>
      </c>
      <c r="F65" s="9" t="str">
        <f>_xlfn.XLOOKUP($E65,'Raw Data'!$E:$E,'Raw Data'!F:F,"ERROR",0,1)</f>
        <v>Ogx Coconut Curls Decadent Creamy Mousse 7.9 Ounce (2 Pack)</v>
      </c>
      <c r="G65" s="10">
        <f>_xlfn.XLOOKUP($E65,'Raw Data'!$E:$E,'Raw Data'!G:G,"ERROR",0,1)</f>
        <v>23</v>
      </c>
      <c r="H65" s="9">
        <f>_xlfn.XLOOKUP($E65,'Raw Data'!$E:$E,'Raw Data'!H:H,"ERROR",0,1)</f>
        <v>2336.51</v>
      </c>
      <c r="I65" s="9">
        <f>_xlfn.XLOOKUP($E65,'Raw Data'!$E:$E,'Raw Data'!I:I,"ERROR",0,1)</f>
        <v>0.00312816890588514</v>
      </c>
      <c r="J65" s="9" t="str">
        <f>_xlfn.XLOOKUP($E65,'Raw Data'!$E:$E,'Raw Data'!J:J,"ERROR",0,1)</f>
        <v>Yes</v>
      </c>
      <c r="K65" s="14" t="str">
        <f t="array" ref="K65">_xlfn.IFS(AND(L65&gt;0,L65&lt;=5),"0 to 5",AND(L65&gt;5,L65&lt;=10),"5 to 10",AND(L65&gt;10,L65&lt;=15),"10 to 15",AND(L65&gt;15,L65&lt;=20),"15 to 20",AND(L65&gt;20,L65&lt;=30),"20 to 30",AND(L65&gt;30,L65&lt;=40),"30 to 40",AND(L65&gt;40,L65&lt;=50),"40 to 50",AND(L65&gt;50,L65&lt;=75),"50 to 75",AND(L65&gt;75,L65&lt;=100),"75 to 100",AND(L65&gt;100,L65&lt;=150),"100 to 150",AND(L65&gt;150,L65&lt;=200),"150 to 200",AND(L65&gt;200,L65&lt;=250),"200 to 250",AND(L65&gt;250,L65&lt;=300),"250 to 300",AND(L65&gt;300,L65&lt;=400),"300 to 400",AND(L65&gt;400,L65&lt;=500),"400 to 500",L65&gt;500,"500+")</f>
        <v>100 to 150</v>
      </c>
      <c r="L65" s="9">
        <f>_xlfn.XLOOKUP($E65,'Raw Data'!$E:$E,'Raw Data'!L:L,"ERROR",0,1)</f>
        <v>108.7</v>
      </c>
      <c r="M65" s="14" t="str">
        <f t="array" ref="M65">_xlfn.IFS(AND(N65&gt;0,N65&lt;=5),"0 to 5",AND(N65&gt;5,N65&lt;=10),"5 to 10",AND(N65&gt;10,N65&lt;=15),"10 to 15",AND(N65&gt;15,N65&lt;=20),"15 to 20",AND(N65&gt;20,N65&lt;=30),"20 to 30",AND(N65&gt;30,N65&lt;=40),"30 to 40",AND(N65&gt;40,N65&lt;=50),"40 to 50",AND(N65&gt;50,N65&lt;=75),"50 to 75",AND(N65&gt;75,N65&lt;=100),"75 to 100",AND(N65&gt;100,N65&lt;=150),"100 to 150",AND(N65&gt;150,N65&lt;=200),"150 to 200",AND(N65&gt;200,N65&lt;=250),"200 to 250",AND(N65&gt;250,N65&lt;=300),"250 to 300",AND(N65&gt;300,N65&lt;=400),"300 to 400",AND(N65&gt;400,N65&lt;=500),"400 to 500",N65&gt;500,"500+")</f>
        <v>100 to 150</v>
      </c>
      <c r="N65" s="9">
        <f>_xlfn.XLOOKUP($E65,'Raw Data'!$E:$E,'Raw Data'!N:N,"ERROR",0,1)</f>
        <v>119.44</v>
      </c>
      <c r="O65" s="14" t="str">
        <f t="array" ref="O65">_xlfn.IFS(P65=0,"No Discount",AND(P65&gt;0,P65&lt;=0.02),"0% to 2%",AND(P65&gt;0.02,P65&lt;=0.04),"2% to 4%",AND(P65&gt;0.04,P65&lt;=0.06),"4% to 6%",AND(P65&gt;0.06,P65&lt;=0.08),"6% to 8%",AND(P65&gt;0.08,P65&lt;=0.1),"8% to 10%",AND(P65&gt;0.1,P65&lt;=0.15),"10% to 15%",AND(P65&gt;0.15,P65&lt;=0.2),"15% to 20%",AND(P65&gt;0.2,P65&lt;=0.25),"20% to 25%",AND(P65&gt;0.25,P65&lt;=0.3),"25% to 30%",AND(P65&gt;0.3,P65&lt;=0.4),"30% to 40%",AND(P65&gt;0.4,P65&lt;=0.5),"40% to 50%",AND(P65&gt;0.5,P65&lt;=0.75),"50% to 75%",AND(P65&gt;0.75,P65&lt;=1),"75% to 100%")</f>
        <v>8% to 10%</v>
      </c>
      <c r="P65" s="10">
        <f>_xlfn.XLOOKUP($E65,'Raw Data'!$E:$E,'Raw Data'!P:P,"ERROR",0,1)</f>
        <v>0.0899196249162759</v>
      </c>
      <c r="Q65" s="9">
        <f>_xlfn.XLOOKUP($E65,'Raw Data'!$E:$E,'Raw Data'!Q:Q,"ERROR",0,1)</f>
        <v>15.8</v>
      </c>
      <c r="R65" s="9" t="str">
        <f>_xlfn.XLOOKUP($E65,'Raw Data'!$E:$E,'Raw Data'!R:R,"ERROR",0,1)</f>
        <v>oz</v>
      </c>
      <c r="S65" s="5" t="str">
        <f t="array" ref="S65">_xlfn.IFS(AND(T65&gt;0,T65&lt;=0.05),"0 to 0.05",AND(T65&gt;0.05,T65&lt;=0.1),"0.05 to 0.1",AND(T65&gt;0.1,T65&lt;=0.2),"0.1 to 0.2",AND(T65&gt;0.2,T65&lt;=0.3),"0.2 to 0.3",AND(T65&gt;0.3,T65&lt;=0.4),"0.3 to 0.4",AND(T65&gt;0.4,T65&lt;=0.5),"0.4 to 0.5",AND(T65&gt;0.5,T65&lt;=0.75),"0.5 to 0.75",AND(T65&gt;0.75,T65&lt;=1),"0.75 to 1",AND(T65&gt;1,T65&lt;=2),"1 to 2",AND(T65&gt;2,T65&lt;=3),"2 to 3",AND(T65&gt;3,T65&lt;=4),"3 to 4",AND(T65&gt;4,T65&lt;=5),"4 to 5",AND(T65&gt;5,T65&lt;=10),"5 to 10",T65&gt;10,"10+")</f>
        <v>0.2 to 0.3</v>
      </c>
      <c r="T65" s="10">
        <f t="shared" si="0"/>
        <v>0.232659683308862</v>
      </c>
      <c r="U65" s="15" t="str">
        <f t="array" ref="U65">_xlfn.IFS(AND(V65&gt;0,V65&lt;=0.05),"0 to 0.05",AND(V65&gt;0.05,V65&lt;=0.1),"0.05 to 0.1",AND(V65&gt;0.1,V65&lt;=0.2),"0.1 to 0.2",AND(V65&gt;0.2,V65&lt;=0.3),"0.2 to 0.3",AND(V65&gt;0.3,V65&lt;=0.4),"0.3 to 0.4",AND(V65&gt;0.4,V65&lt;=0.5),"0.4 to 0.5",AND(V65&gt;0.5,V65&lt;=0.75),"0.5 to 0.75",AND(V65&gt;0.75,V65&lt;=1),"0.75 to 1",AND(V65&gt;1,V65&lt;=2),"1 to 2",AND(V65&gt;2,V65&lt;=3),"2 to 3",AND(V65&gt;3,V65&lt;=4),"3 to 4",AND(V65&gt;4,V65&lt;=5),"4 to 5",AND(V65&gt;5,V65&lt;=10),"5 to 10",V65&gt;10,"10+")</f>
        <v>0.05 to 0.1</v>
      </c>
      <c r="V65" s="10">
        <f t="shared" si="1"/>
        <v>0.0690247984828962</v>
      </c>
      <c r="W65" s="15" t="str">
        <f t="array" ref="W65">_xlfn.IFS(AND(X65&gt;0,X65&lt;=0.05),"0 to 0.05",AND(X65&gt;0.05,X65&lt;=0.1),"0.05 to 0.1",AND(X65&gt;0.1,X65&lt;=0.2),"0.1 to 0.2",AND(X65&gt;0.2,X65&lt;=0.3),"0.2 to 0.3",AND(X65&gt;0.3,X65&lt;=0.4),"0.3 to 0.4",AND(X65&gt;0.4,X65&lt;=0.5),"0.4 to 0.5",AND(X65&gt;0.5,X65&lt;=0.75),"0.5 to 0.75",AND(X65&gt;0.75,X65&lt;=1),"0.75 to 1",AND(X65&gt;1,X65&lt;=2),"1 to 2",AND(X65&gt;2,X65&lt;=3),"2 to 3",AND(X65&gt;3,X65&lt;=4),"3 to 4",AND(X65&gt;4,X65&lt;=5),"4 to 5",AND(X65&gt;5,X65&lt;=10),"5 to 10",X65&gt;10,"10+")</f>
        <v>0.05 to 0.1</v>
      </c>
      <c r="X65" s="16">
        <f t="shared" si="2"/>
        <v>0.0628181144933926</v>
      </c>
      <c r="Y65" s="5" t="str">
        <f t="array" ref="Y65">_xlfn.IFS(AND(Z65&gt;0,Z65&lt;=1),"0 to 1",AND(Z65&gt;1,Z65&lt;=2),"1 to 2",AND(Z65&gt;2,Z65&lt;=4),"2 to 4",AND(Z65&gt;4,Z65&lt;=6),"4 to 6",AND(Z65&gt;6,Z65&lt;=8),"6 to 8",AND(Z65&gt;8,Z65&lt;=10),"8 to 10",AND(Z65&gt;10,Z65&lt;=15),"10 to 15",AND(Z65&gt;15,Z65&lt;=20),"15 to 20",AND(Z65&gt;20,Z65&lt;=25),"20 to 25",AND(Z65&gt;25,Z65&lt;=30),"25 to 30",AND(Z65&gt;30,Z65&lt;=40),"30 to 40",AND(Z65&gt;40,Z65&lt;=50),"40 to 50",Z65&gt;50,"50+")</f>
        <v>15 to 20</v>
      </c>
      <c r="Z65" s="9">
        <f t="array" ref="Z65">_xlfn.IFS(AA65="oz",_xlfn.IFS(R65="oz",Q65,R65="fl oz",Q65*1.04,R65="ml",Q65*0.0338),AA65="fl oz",_xlfn.IFS(R65="oz",Q65/1.04,R65="fl oz",Q65,R65="ml",Q65*0.0338/1.04),AA65="ml",_xlfn.IFS(R65="oz",Q65/0.0338,R65="fl oz",Q65*1.04/0.0338,R65="ml",Q65))</f>
        <v>15.8</v>
      </c>
      <c r="AA65" s="9" t="str">
        <f>_xlfn.XLOOKUP($E65,'Raw Data'!$E:$E,'Raw Data'!AA:AA,"ERROR",0,1)</f>
        <v>oz</v>
      </c>
      <c r="AB65" s="9" t="s">
        <v>60</v>
      </c>
      <c r="AC65" s="9" t="s">
        <v>204</v>
      </c>
      <c r="AD65" s="5" t="s">
        <v>250</v>
      </c>
      <c r="AE65" s="5">
        <f>VLOOKUP($E65,'Benefits Revenue'!$E$4:$BE$74,AE$1,FALSE)</f>
        <v>2336.51</v>
      </c>
      <c r="AF65" s="5">
        <f>VLOOKUP($E65,'Benefits Revenue'!$E$4:$BE$74,AF$1,FALSE)</f>
        <v>0</v>
      </c>
      <c r="AG65" s="5">
        <f>VLOOKUP($E65,'Benefits Revenue'!$E$4:$BE$74,AG$1,FALSE)</f>
        <v>0</v>
      </c>
      <c r="AH65" s="5">
        <f>VLOOKUP($E65,'Benefits Revenue'!$E$4:$BE$74,AH$1,FALSE)</f>
        <v>0</v>
      </c>
      <c r="AI65" s="5">
        <f>VLOOKUP($E65,'Benefits Revenue'!$E$4:$BE$74,AI$1,FALSE)</f>
        <v>0</v>
      </c>
      <c r="AJ65" s="5">
        <f>VLOOKUP($E65,'Benefits Revenue'!$E$4:$BE$74,AJ$1,FALSE)</f>
        <v>2336.51</v>
      </c>
      <c r="AK65" s="5">
        <f>VLOOKUP($E65,'Benefits Revenue'!$E$4:$BE$74,AK$1,FALSE)</f>
        <v>0</v>
      </c>
      <c r="AL65" s="5">
        <f>VLOOKUP($E65,'Benefits Revenue'!$E$4:$BE$74,AL$1,FALSE)</f>
        <v>0</v>
      </c>
      <c r="AM65" s="5">
        <f>VLOOKUP($E65,'Benefits Revenue'!$E$4:$BE$74,AM$1,FALSE)</f>
        <v>2336.51</v>
      </c>
      <c r="AN65" s="5" t="s">
        <v>43</v>
      </c>
      <c r="AO65" s="5">
        <f>VLOOKUP($E65,'Claims Revenue'!$E$4:$BD$74,AO$1,FALSE)</f>
        <v>0</v>
      </c>
      <c r="AP65" s="5">
        <f>VLOOKUP($E65,'Claims Revenue'!$E$4:$BD$74,AP$1,FALSE)</f>
        <v>0</v>
      </c>
      <c r="AQ65" s="5">
        <f>VLOOKUP($E65,'Claims Revenue'!$E$4:$BD$74,AQ$1,FALSE)</f>
        <v>0</v>
      </c>
      <c r="AR65" s="5">
        <f>VLOOKUP($E65,'Claims Revenue'!$E$4:$BD$74,AR$1,FALSE)</f>
        <v>2336.51</v>
      </c>
      <c r="AS65" s="5">
        <f>VLOOKUP($E65,'Claims Revenue'!$E$4:$BD$74,AS$1,FALSE)</f>
        <v>0</v>
      </c>
      <c r="AT65" s="5">
        <f>VLOOKUP($E65,'Claims Revenue'!$E$4:$BD$74,AT$1,FALSE)</f>
        <v>0</v>
      </c>
      <c r="AU65" s="5">
        <f>VLOOKUP($E65,'Claims Revenue'!$E$4:$BD$74,AU$1,FALSE)</f>
        <v>0</v>
      </c>
      <c r="AV65" s="5">
        <f>VLOOKUP($E65,'Claims Revenue'!$E$4:$BD$74,AV$1,FALSE)</f>
        <v>0</v>
      </c>
      <c r="AW65" s="5">
        <f>VLOOKUP($E65,'Claims Revenue'!$E$4:$BD$74,AW$1,FALSE)</f>
        <v>0</v>
      </c>
      <c r="AX65" s="5" t="s">
        <v>251</v>
      </c>
      <c r="AY65" s="5">
        <f>VLOOKUP($E65,'Ingredients Revenue'!$E$4:$BY$74,AY$1,FALSE)</f>
        <v>0</v>
      </c>
      <c r="AZ65" s="5">
        <f>VLOOKUP($E65,'Ingredients Revenue'!$E$4:$BY$74,AZ$1,FALSE)</f>
        <v>0</v>
      </c>
      <c r="BA65" s="5">
        <f>VLOOKUP($E65,'Ingredients Revenue'!$E$4:$BY$74,BA$1,FALSE)</f>
        <v>2336.51</v>
      </c>
      <c r="BB65" s="5">
        <f>VLOOKUP($E65,'Ingredients Revenue'!$E$4:$BY$74,BB$1,FALSE)</f>
        <v>0</v>
      </c>
      <c r="BC65" s="5">
        <f>VLOOKUP($E65,'Ingredients Revenue'!$E$4:$BY$74,BC$1,FALSE)</f>
        <v>0</v>
      </c>
      <c r="BD65" s="5">
        <f>VLOOKUP($E65,'Ingredients Revenue'!$E$4:$BY$74,BD$1,FALSE)</f>
        <v>0</v>
      </c>
      <c r="BE65" s="5">
        <f>VLOOKUP($E65,'Ingredients Revenue'!$E$4:$BY$74,BE$1,FALSE)</f>
        <v>0</v>
      </c>
      <c r="BF65" s="5">
        <f>VLOOKUP($E65,'Ingredients Revenue'!$E$4:$BY$74,BF$1,FALSE)</f>
        <v>0</v>
      </c>
      <c r="BG65" s="5">
        <f>VLOOKUP($E65,'Ingredients Revenue'!$E$4:$BY$74,BG$1,FALSE)</f>
        <v>2336.51</v>
      </c>
    </row>
    <row r="66" spans="1:59">
      <c r="A66" s="5" t="str">
        <f>_xlfn.XLOOKUP($E66,'Raw Data'!$E:$E,'Raw Data'!A:A,"ERROR",0,1)</f>
        <v>AE</v>
      </c>
      <c r="B66" s="5" t="str">
        <f>_xlfn.XLOOKUP($E66,'Raw Data'!$E:$E,'Raw Data'!B:B,"ERROR",0,1)</f>
        <v>Hair Mousses</v>
      </c>
      <c r="C66" s="5" t="str">
        <f>_xlfn.XLOOKUP($E66,'Raw Data'!$E:$E,'Raw Data'!C:C,"ERROR",0,1)</f>
        <v>keune</v>
      </c>
      <c r="D66" s="5" t="str">
        <f>_xlfn.XLOOKUP($E66,'Raw Data'!$E:$E,'Raw Data'!D:D,"ERROR",0,1)</f>
        <v>www.amazon.ae/dp/B07TLL5SYV</v>
      </c>
      <c r="E66" s="5" t="s">
        <v>252</v>
      </c>
      <c r="F66" s="9" t="str">
        <f>_xlfn.XLOOKUP($E66,'Raw Data'!$E:$E,'Raw Data'!F:F,"ERROR",0,1)</f>
        <v>Keune - Style Strong Mousse - Volumizing Mousse - Dramatic Volume, Conditions Hair with UV Filter Formula - 500ML</v>
      </c>
      <c r="G66" s="10">
        <f>_xlfn.XLOOKUP($E66,'Raw Data'!$E:$E,'Raw Data'!G:G,"ERROR",0,1)</f>
        <v>27</v>
      </c>
      <c r="H66" s="9">
        <f>_xlfn.XLOOKUP($E66,'Raw Data'!$E:$E,'Raw Data'!H:H,"ERROR",0,1)</f>
        <v>2254.41</v>
      </c>
      <c r="I66" s="9">
        <f>_xlfn.XLOOKUP($E66,'Raw Data'!$E:$E,'Raw Data'!I:I,"ERROR",0,1)</f>
        <v>0.00301825169295937</v>
      </c>
      <c r="J66" s="9" t="str">
        <f>_xlfn.XLOOKUP($E66,'Raw Data'!$E:$E,'Raw Data'!J:J,"ERROR",0,1)</f>
        <v>Yes</v>
      </c>
      <c r="K66" s="14" t="str">
        <f t="array" ref="K66">_xlfn.IFS(AND(L66&gt;0,L66&lt;=5),"0 to 5",AND(L66&gt;5,L66&lt;=10),"5 to 10",AND(L66&gt;10,L66&lt;=15),"10 to 15",AND(L66&gt;15,L66&lt;=20),"15 to 20",AND(L66&gt;20,L66&lt;=30),"20 to 30",AND(L66&gt;30,L66&lt;=40),"30 to 40",AND(L66&gt;40,L66&lt;=50),"40 to 50",AND(L66&gt;50,L66&lt;=75),"50 to 75",AND(L66&gt;75,L66&lt;=100),"75 to 100",AND(L66&gt;100,L66&lt;=150),"100 to 150",AND(L66&gt;150,L66&lt;=200),"150 to 200",AND(L66&gt;200,L66&lt;=250),"200 to 250",AND(L66&gt;250,L66&lt;=300),"250 to 300",AND(L66&gt;300,L66&lt;=400),"300 to 400",AND(L66&gt;400,L66&lt;=500),"400 to 500",L66&gt;500,"500+")</f>
        <v>75 to 100</v>
      </c>
      <c r="L66" s="9">
        <f>_xlfn.XLOOKUP($E66,'Raw Data'!$E:$E,'Raw Data'!L:L,"ERROR",0,1)</f>
        <v>85</v>
      </c>
      <c r="M66" s="14" t="str">
        <f t="array" ref="M66">_xlfn.IFS(AND(N66&gt;0,N66&lt;=5),"0 to 5",AND(N66&gt;5,N66&lt;=10),"5 to 10",AND(N66&gt;10,N66&lt;=15),"10 to 15",AND(N66&gt;15,N66&lt;=20),"15 to 20",AND(N66&gt;20,N66&lt;=30),"20 to 30",AND(N66&gt;30,N66&lt;=40),"30 to 40",AND(N66&gt;40,N66&lt;=50),"40 to 50",AND(N66&gt;50,N66&lt;=75),"50 to 75",AND(N66&gt;75,N66&lt;=100),"75 to 100",AND(N66&gt;100,N66&lt;=150),"100 to 150",AND(N66&gt;150,N66&lt;=200),"150 to 200",AND(N66&gt;200,N66&lt;=250),"200 to 250",AND(N66&gt;250,N66&lt;=300),"250 to 300",AND(N66&gt;300,N66&lt;=400),"300 to 400",AND(N66&gt;400,N66&lt;=500),"400 to 500",N66&gt;500,"500+")</f>
        <v>75 to 100</v>
      </c>
      <c r="N66" s="9">
        <f>_xlfn.XLOOKUP($E66,'Raw Data'!$E:$E,'Raw Data'!N:N,"ERROR",0,1)</f>
        <v>85</v>
      </c>
      <c r="O66" s="14" t="str">
        <f t="array" ref="O66">_xlfn.IFS(P66=0,"No Discount",AND(P66&gt;0,P66&lt;=0.02),"0% to 2%",AND(P66&gt;0.02,P66&lt;=0.04),"2% to 4%",AND(P66&gt;0.04,P66&lt;=0.06),"4% to 6%",AND(P66&gt;0.06,P66&lt;=0.08),"6% to 8%",AND(P66&gt;0.08,P66&lt;=0.1),"8% to 10%",AND(P66&gt;0.1,P66&lt;=0.15),"10% to 15%",AND(P66&gt;0.15,P66&lt;=0.2),"15% to 20%",AND(P66&gt;0.2,P66&lt;=0.25),"20% to 25%",AND(P66&gt;0.25,P66&lt;=0.3),"25% to 30%",AND(P66&gt;0.3,P66&lt;=0.4),"30% to 40%",AND(P66&gt;0.4,P66&lt;=0.5),"40% to 50%",AND(P66&gt;0.5,P66&lt;=0.75),"50% to 75%",AND(P66&gt;0.75,P66&lt;=1),"75% to 100%")</f>
        <v>No Discount</v>
      </c>
      <c r="P66" s="10">
        <f>_xlfn.XLOOKUP($E66,'Raw Data'!$E:$E,'Raw Data'!P:P,"ERROR",0,1)</f>
        <v>0</v>
      </c>
      <c r="Q66" s="9">
        <f>_xlfn.XLOOKUP($E66,'Raw Data'!$E:$E,'Raw Data'!Q:Q,"ERROR",0,1)</f>
        <v>500</v>
      </c>
      <c r="R66" s="9" t="str">
        <f>_xlfn.XLOOKUP($E66,'Raw Data'!$E:$E,'Raw Data'!R:R,"ERROR",0,1)</f>
        <v>ml</v>
      </c>
      <c r="S66" s="5" t="str">
        <f t="array" ref="S66">_xlfn.IFS(AND(T66&gt;0,T66&lt;=0.05),"0 to 0.05",AND(T66&gt;0.05,T66&lt;=0.1),"0.05 to 0.1",AND(T66&gt;0.1,T66&lt;=0.2),"0.1 to 0.2",AND(T66&gt;0.2,T66&lt;=0.3),"0.2 to 0.3",AND(T66&gt;0.3,T66&lt;=0.4),"0.3 to 0.4",AND(T66&gt;0.4,T66&lt;=0.5),"0.4 to 0.5",AND(T66&gt;0.5,T66&lt;=0.75),"0.5 to 0.75",AND(T66&gt;0.75,T66&lt;=1),"0.75 to 1",AND(T66&gt;1,T66&lt;=2),"1 to 2",AND(T66&gt;2,T66&lt;=3),"2 to 3",AND(T66&gt;3,T66&lt;=4),"3 to 4",AND(T66&gt;4,T66&lt;=5),"4 to 5",AND(T66&gt;5,T66&lt;=10),"5 to 10",T66&gt;10,"10+")</f>
        <v>0.1 to 0.2</v>
      </c>
      <c r="T66" s="10">
        <f t="shared" si="0"/>
        <v>0.17009082850242</v>
      </c>
      <c r="U66" s="15" t="str">
        <f t="array" ref="U66">_xlfn.IFS(AND(V66&gt;0,V66&lt;=0.05),"0 to 0.05",AND(V66&gt;0.05,V66&lt;=0.1),"0.05 to 0.1",AND(V66&gt;0.1,V66&lt;=0.2),"0.1 to 0.2",AND(V66&gt;0.2,V66&lt;=0.3),"0.2 to 0.3",AND(V66&gt;0.3,V66&lt;=0.4),"0.3 to 0.4",AND(V66&gt;0.4,V66&lt;=0.5),"0.4 to 0.5",AND(V66&gt;0.5,V66&lt;=0.75),"0.5 to 0.75",AND(V66&gt;0.75,V66&lt;=1),"0.75 to 1",AND(V66&gt;1,V66&lt;=2),"1 to 2",AND(V66&gt;2,V66&lt;=3),"2 to 3",AND(V66&gt;3,V66&lt;=4),"3 to 4",AND(V66&gt;4,V66&lt;=5),"4 to 5",AND(V66&gt;5,V66&lt;=10),"5 to 10",V66&gt;10,"10+")</f>
        <v>0 to 0.05</v>
      </c>
      <c r="V66" s="10">
        <f t="shared" si="1"/>
        <v>0.0459245236956535</v>
      </c>
      <c r="W66" s="15" t="str">
        <f t="array" ref="W66">_xlfn.IFS(AND(X66&gt;0,X66&lt;=0.05),"0 to 0.05",AND(X66&gt;0.05,X66&lt;=0.1),"0.05 to 0.1",AND(X66&gt;0.1,X66&lt;=0.2),"0.1 to 0.2",AND(X66&gt;0.2,X66&lt;=0.3),"0.2 to 0.3",AND(X66&gt;0.3,X66&lt;=0.4),"0.3 to 0.4",AND(X66&gt;0.4,X66&lt;=0.5),"0.4 to 0.5",AND(X66&gt;0.5,X66&lt;=0.75),"0.5 to 0.75",AND(X66&gt;0.75,X66&lt;=1),"0.75 to 1",AND(X66&gt;1,X66&lt;=2),"1 to 2",AND(X66&gt;2,X66&lt;=3),"2 to 3",AND(X66&gt;3,X66&lt;=4),"3 to 4",AND(X66&gt;4,X66&lt;=5),"4 to 5",AND(X66&gt;5,X66&lt;=10),"5 to 10",X66&gt;10,"10+")</f>
        <v>0 to 0.05</v>
      </c>
      <c r="X66" s="16">
        <f t="shared" si="2"/>
        <v>0.0459245236956535</v>
      </c>
      <c r="Y66" s="5" t="str">
        <f t="array" ref="Y66">_xlfn.IFS(AND(Z66&gt;0,Z66&lt;=1),"0 to 1",AND(Z66&gt;1,Z66&lt;=2),"1 to 2",AND(Z66&gt;2,Z66&lt;=4),"2 to 4",AND(Z66&gt;4,Z66&lt;=6),"4 to 6",AND(Z66&gt;6,Z66&lt;=8),"6 to 8",AND(Z66&gt;8,Z66&lt;=10),"8 to 10",AND(Z66&gt;10,Z66&lt;=15),"10 to 15",AND(Z66&gt;15,Z66&lt;=20),"15 to 20",AND(Z66&gt;20,Z66&lt;=25),"20 to 25",AND(Z66&gt;25,Z66&lt;=30),"25 to 30",AND(Z66&gt;30,Z66&lt;=40),"30 to 40",AND(Z66&gt;40,Z66&lt;=50),"40 to 50",Z66&gt;50,"50+")</f>
        <v>15 to 20</v>
      </c>
      <c r="Z66" s="9">
        <f t="array" ref="Z66">_xlfn.IFS(AA66="oz",_xlfn.IFS(R66="oz",Q66,R66="fl oz",Q66*1.04,R66="ml",Q66*0.0338),AA66="fl oz",_xlfn.IFS(R66="oz",Q66/1.04,R66="fl oz",Q66,R66="ml",Q66*0.0338/1.04),AA66="ml",_xlfn.IFS(R66="oz",Q66/0.0338,R66="fl oz",Q66*1.04/0.0338,R66="ml",Q66))</f>
        <v>16.9</v>
      </c>
      <c r="AA66" s="9" t="str">
        <f>_xlfn.XLOOKUP($E66,'Raw Data'!$E:$E,'Raw Data'!AA:AA,"ERROR",0,1)</f>
        <v>oz</v>
      </c>
      <c r="AB66" s="9" t="s">
        <v>60</v>
      </c>
      <c r="AC66" s="9" t="s">
        <v>61</v>
      </c>
      <c r="AD66" s="5" t="s">
        <v>253</v>
      </c>
      <c r="AE66" s="5">
        <f>VLOOKUP($E66,'Benefits Revenue'!$E$4:$BE$74,AE$1,FALSE)</f>
        <v>0</v>
      </c>
      <c r="AF66" s="5">
        <f>VLOOKUP($E66,'Benefits Revenue'!$E$4:$BE$74,AF$1,FALSE)</f>
        <v>0</v>
      </c>
      <c r="AG66" s="5">
        <f>VLOOKUP($E66,'Benefits Revenue'!$E$4:$BE$74,AG$1,FALSE)</f>
        <v>2254.41</v>
      </c>
      <c r="AH66" s="5">
        <f>VLOOKUP($E66,'Benefits Revenue'!$E$4:$BE$74,AH$1,FALSE)</f>
        <v>0</v>
      </c>
      <c r="AI66" s="5">
        <f>VLOOKUP($E66,'Benefits Revenue'!$E$4:$BE$74,AI$1,FALSE)</f>
        <v>0</v>
      </c>
      <c r="AJ66" s="5">
        <f>VLOOKUP($E66,'Benefits Revenue'!$E$4:$BE$74,AJ$1,FALSE)</f>
        <v>0</v>
      </c>
      <c r="AK66" s="5">
        <f>VLOOKUP($E66,'Benefits Revenue'!$E$4:$BE$74,AK$1,FALSE)</f>
        <v>0</v>
      </c>
      <c r="AL66" s="5">
        <f>VLOOKUP($E66,'Benefits Revenue'!$E$4:$BE$74,AL$1,FALSE)</f>
        <v>0</v>
      </c>
      <c r="AM66" s="5">
        <f>VLOOKUP($E66,'Benefits Revenue'!$E$4:$BE$74,AM$1,FALSE)</f>
        <v>0</v>
      </c>
      <c r="AN66" s="5" t="s">
        <v>43</v>
      </c>
      <c r="AO66" s="5">
        <f>VLOOKUP($E66,'Claims Revenue'!$E$4:$BD$74,AO$1,FALSE)</f>
        <v>0</v>
      </c>
      <c r="AP66" s="5">
        <f>VLOOKUP($E66,'Claims Revenue'!$E$4:$BD$74,AP$1,FALSE)</f>
        <v>0</v>
      </c>
      <c r="AQ66" s="5">
        <f>VLOOKUP($E66,'Claims Revenue'!$E$4:$BD$74,AQ$1,FALSE)</f>
        <v>0</v>
      </c>
      <c r="AR66" s="5">
        <f>VLOOKUP($E66,'Claims Revenue'!$E$4:$BD$74,AR$1,FALSE)</f>
        <v>2254.41</v>
      </c>
      <c r="AS66" s="5">
        <f>VLOOKUP($E66,'Claims Revenue'!$E$4:$BD$74,AS$1,FALSE)</f>
        <v>0</v>
      </c>
      <c r="AT66" s="5">
        <f>VLOOKUP($E66,'Claims Revenue'!$E$4:$BD$74,AT$1,FALSE)</f>
        <v>0</v>
      </c>
      <c r="AU66" s="5">
        <f>VLOOKUP($E66,'Claims Revenue'!$E$4:$BD$74,AU$1,FALSE)</f>
        <v>0</v>
      </c>
      <c r="AV66" s="5">
        <f>VLOOKUP($E66,'Claims Revenue'!$E$4:$BD$74,AV$1,FALSE)</f>
        <v>0</v>
      </c>
      <c r="AW66" s="5">
        <f>VLOOKUP($E66,'Claims Revenue'!$E$4:$BD$74,AW$1,FALSE)</f>
        <v>0</v>
      </c>
      <c r="AX66" s="5" t="s">
        <v>43</v>
      </c>
      <c r="AY66" s="5">
        <f>VLOOKUP($E66,'Ingredients Revenue'!$E$4:$BY$74,AY$1,FALSE)</f>
        <v>0</v>
      </c>
      <c r="AZ66" s="5">
        <f>VLOOKUP($E66,'Ingredients Revenue'!$E$4:$BY$74,AZ$1,FALSE)</f>
        <v>0</v>
      </c>
      <c r="BA66" s="5">
        <f>VLOOKUP($E66,'Ingredients Revenue'!$E$4:$BY$74,BA$1,FALSE)</f>
        <v>0</v>
      </c>
      <c r="BB66" s="5">
        <f>VLOOKUP($E66,'Ingredients Revenue'!$E$4:$BY$74,BB$1,FALSE)</f>
        <v>0</v>
      </c>
      <c r="BC66" s="5">
        <f>VLOOKUP($E66,'Ingredients Revenue'!$E$4:$BY$74,BC$1,FALSE)</f>
        <v>0</v>
      </c>
      <c r="BD66" s="5">
        <f>VLOOKUP($E66,'Ingredients Revenue'!$E$4:$BY$74,BD$1,FALSE)</f>
        <v>0</v>
      </c>
      <c r="BE66" s="5">
        <f>VLOOKUP($E66,'Ingredients Revenue'!$E$4:$BY$74,BE$1,FALSE)</f>
        <v>0</v>
      </c>
      <c r="BF66" s="5">
        <f>VLOOKUP($E66,'Ingredients Revenue'!$E$4:$BY$74,BF$1,FALSE)</f>
        <v>0</v>
      </c>
      <c r="BG66" s="5">
        <f>VLOOKUP($E66,'Ingredients Revenue'!$E$4:$BY$74,BG$1,FALSE)</f>
        <v>0</v>
      </c>
    </row>
    <row r="67" spans="1:59">
      <c r="A67" s="5" t="str">
        <f>_xlfn.XLOOKUP($E67,'Raw Data'!$E:$E,'Raw Data'!A:A,"ERROR",0,1)</f>
        <v>AE</v>
      </c>
      <c r="B67" s="5" t="str">
        <f>_xlfn.XLOOKUP($E67,'Raw Data'!$E:$E,'Raw Data'!B:B,"ERROR",0,1)</f>
        <v>Hair Mousses</v>
      </c>
      <c r="C67" s="5" t="str">
        <f>_xlfn.XLOOKUP($E67,'Raw Data'!$E:$E,'Raw Data'!C:C,"ERROR",0,1)</f>
        <v>HASK</v>
      </c>
      <c r="D67" s="5" t="str">
        <f>_xlfn.XLOOKUP($E67,'Raw Data'!$E:$E,'Raw Data'!D:D,"ERROR",0,1)</f>
        <v>www.amazon.ae/dp/B08NV3HGMS</v>
      </c>
      <c r="E67" s="5" t="s">
        <v>254</v>
      </c>
      <c r="F67" s="9" t="str">
        <f>_xlfn.XLOOKUP($E67,'Raw Data'!$E:$E,'Raw Data'!F:F,"ERROR",0,1)</f>
        <v>Curl Care COCONUT &amp; ARGAN OIL</v>
      </c>
      <c r="G67" s="10">
        <f>_xlfn.XLOOKUP($E67,'Raw Data'!$E:$E,'Raw Data'!G:G,"ERROR",0,1)</f>
        <v>19</v>
      </c>
      <c r="H67" s="9">
        <f>_xlfn.XLOOKUP($E67,'Raw Data'!$E:$E,'Raw Data'!H:H,"ERROR",0,1)</f>
        <v>2219.15</v>
      </c>
      <c r="I67" s="9">
        <f>_xlfn.XLOOKUP($E67,'Raw Data'!$E:$E,'Raw Data'!I:I,"ERROR",0,1)</f>
        <v>0.00297104486070892</v>
      </c>
      <c r="J67" s="9" t="str">
        <f>_xlfn.XLOOKUP($E67,'Raw Data'!$E:$E,'Raw Data'!J:J,"ERROR",0,1)</f>
        <v>Yes</v>
      </c>
      <c r="K67" s="14" t="str">
        <f t="array" ref="K67">_xlfn.IFS(AND(L67&gt;0,L67&lt;=5),"0 to 5",AND(L67&gt;5,L67&lt;=10),"5 to 10",AND(L67&gt;10,L67&lt;=15),"10 to 15",AND(L67&gt;15,L67&lt;=20),"15 to 20",AND(L67&gt;20,L67&lt;=30),"20 to 30",AND(L67&gt;30,L67&lt;=40),"30 to 40",AND(L67&gt;40,L67&lt;=50),"40 to 50",AND(L67&gt;50,L67&lt;=75),"50 to 75",AND(L67&gt;75,L67&lt;=100),"75 to 100",AND(L67&gt;100,L67&lt;=150),"100 to 150",AND(L67&gt;150,L67&lt;=200),"150 to 200",AND(L67&gt;200,L67&lt;=250),"200 to 250",AND(L67&gt;250,L67&lt;=300),"250 to 300",AND(L67&gt;300,L67&lt;=400),"300 to 400",AND(L67&gt;400,L67&lt;=500),"400 to 500",L67&gt;500,"500+")</f>
        <v>100 to 150</v>
      </c>
      <c r="L67" s="9">
        <f>_xlfn.XLOOKUP($E67,'Raw Data'!$E:$E,'Raw Data'!L:L,"ERROR",0,1)</f>
        <v>113.88</v>
      </c>
      <c r="M67" s="14" t="str">
        <f t="array" ref="M67">_xlfn.IFS(AND(N67&gt;0,N67&lt;=5),"0 to 5",AND(N67&gt;5,N67&lt;=10),"5 to 10",AND(N67&gt;10,N67&lt;=15),"10 to 15",AND(N67&gt;15,N67&lt;=20),"15 to 20",AND(N67&gt;20,N67&lt;=30),"20 to 30",AND(N67&gt;30,N67&lt;=40),"30 to 40",AND(N67&gt;40,N67&lt;=50),"40 to 50",AND(N67&gt;50,N67&lt;=75),"50 to 75",AND(N67&gt;75,N67&lt;=100),"75 to 100",AND(N67&gt;100,N67&lt;=150),"100 to 150",AND(N67&gt;150,N67&lt;=200),"150 to 200",AND(N67&gt;200,N67&lt;=250),"200 to 250",AND(N67&gt;250,N67&lt;=300),"250 to 300",AND(N67&gt;300,N67&lt;=400),"300 to 400",AND(N67&gt;400,N67&lt;=500),"400 to 500",N67&gt;500,"500+")</f>
        <v>100 to 150</v>
      </c>
      <c r="N67" s="9">
        <f>_xlfn.XLOOKUP($E67,'Raw Data'!$E:$E,'Raw Data'!N:N,"ERROR",0,1)</f>
        <v>118.8</v>
      </c>
      <c r="O67" s="14" t="str">
        <f t="array" ref="O67">_xlfn.IFS(P67=0,"No Discount",AND(P67&gt;0,P67&lt;=0.02),"0% to 2%",AND(P67&gt;0.02,P67&lt;=0.04),"2% to 4%",AND(P67&gt;0.04,P67&lt;=0.06),"4% to 6%",AND(P67&gt;0.06,P67&lt;=0.08),"6% to 8%",AND(P67&gt;0.08,P67&lt;=0.1),"8% to 10%",AND(P67&gt;0.1,P67&lt;=0.15),"10% to 15%",AND(P67&gt;0.15,P67&lt;=0.2),"15% to 20%",AND(P67&gt;0.2,P67&lt;=0.25),"20% to 25%",AND(P67&gt;0.25,P67&lt;=0.3),"25% to 30%",AND(P67&gt;0.3,P67&lt;=0.4),"30% to 40%",AND(P67&gt;0.4,P67&lt;=0.5),"40% to 50%",AND(P67&gt;0.5,P67&lt;=0.75),"50% to 75%",AND(P67&gt;0.75,P67&lt;=1),"75% to 100%")</f>
        <v>4% to 6%</v>
      </c>
      <c r="P67" s="10">
        <f>_xlfn.XLOOKUP($E67,'Raw Data'!$E:$E,'Raw Data'!P:P,"ERROR",0,1)</f>
        <v>0.0414141414141414</v>
      </c>
      <c r="Q67" s="9">
        <v>7</v>
      </c>
      <c r="R67" s="9" t="s">
        <v>95</v>
      </c>
      <c r="S67" s="5" t="str">
        <f t="array" ref="S67">_xlfn.IFS(AND(T67&gt;0,T67&lt;=0.05),"0 to 0.05",AND(T67&gt;0.05,T67&lt;=0.1),"0.05 to 0.1",AND(T67&gt;0.1,T67&lt;=0.2),"0.1 to 0.2",AND(T67&gt;0.2,T67&lt;=0.3),"0.2 to 0.3",AND(T67&gt;0.3,T67&lt;=0.4),"0.3 to 0.4",AND(T67&gt;0.4,T67&lt;=0.5),"0.4 to 0.5",AND(T67&gt;0.5,T67&lt;=0.75),"0.5 to 0.75",AND(T67&gt;0.75,T67&lt;=1),"0.75 to 1",AND(T67&gt;1,T67&lt;=2),"1 to 2",AND(T67&gt;2,T67&lt;=3),"2 to 3",AND(T67&gt;3,T67&lt;=4),"3 to 4",AND(T67&gt;4,T67&lt;=5),"4 to 5",AND(T67&gt;5,T67&lt;=10),"5 to 10",T67&gt;10,"10+")</f>
        <v>0.5 to 0.75</v>
      </c>
      <c r="T67" s="10">
        <f t="shared" si="0"/>
        <v>0.529011063336393</v>
      </c>
      <c r="U67" s="15" t="str">
        <f t="array" ref="U67">_xlfn.IFS(AND(V67&gt;0,V67&lt;=0.05),"0 to 0.05",AND(V67&gt;0.05,V67&lt;=0.1),"0.05 to 0.1",AND(V67&gt;0.1,V67&lt;=0.2),"0.1 to 0.2",AND(V67&gt;0.2,V67&lt;=0.3),"0.2 to 0.3",AND(V67&gt;0.3,V67&lt;=0.4),"0.3 to 0.4",AND(V67&gt;0.4,V67&lt;=0.5),"0.4 to 0.5",AND(V67&gt;0.5,V67&lt;=0.75),"0.5 to 0.75",AND(V67&gt;0.75,V67&lt;=1),"0.75 to 1",AND(V67&gt;1,V67&lt;=2),"1 to 2",AND(V67&gt;2,V67&lt;=3),"2 to 3",AND(V67&gt;3,V67&lt;=4),"3 to 4",AND(V67&gt;4,V67&lt;=5),"4 to 5",AND(V67&gt;5,V67&lt;=10),"5 to 10",V67&gt;10,"10+")</f>
        <v>0.1 to 0.2</v>
      </c>
      <c r="V67" s="10">
        <f t="shared" si="1"/>
        <v>0.1490038537722</v>
      </c>
      <c r="W67" s="15" t="str">
        <f t="array" ref="W67">_xlfn.IFS(AND(X67&gt;0,X67&lt;=0.05),"0 to 0.05",AND(X67&gt;0.05,X67&lt;=0.1),"0.05 to 0.1",AND(X67&gt;0.1,X67&lt;=0.2),"0.1 to 0.2",AND(X67&gt;0.2,X67&lt;=0.3),"0.2 to 0.3",AND(X67&gt;0.3,X67&lt;=0.4),"0.3 to 0.4",AND(X67&gt;0.4,X67&lt;=0.5),"0.4 to 0.5",AND(X67&gt;0.5,X67&lt;=0.75),"0.5 to 0.75",AND(X67&gt;0.75,X67&lt;=1),"0.75 to 1",AND(X67&gt;1,X67&lt;=2),"1 to 2",AND(X67&gt;2,X67&lt;=3),"2 to 3",AND(X67&gt;3,X67&lt;=4),"3 to 4",AND(X67&gt;4,X67&lt;=5),"4 to 5",AND(X67&gt;5,X67&lt;=10),"5 to 10",X67&gt;10,"10+")</f>
        <v>0.1 to 0.2</v>
      </c>
      <c r="X67" s="16">
        <f t="shared" si="2"/>
        <v>0.142832987100826</v>
      </c>
      <c r="Y67" s="5" t="str">
        <f t="array" ref="Y67">_xlfn.IFS(AND(Z67&gt;0,Z67&lt;=1),"0 to 1",AND(Z67&gt;1,Z67&lt;=2),"1 to 2",AND(Z67&gt;2,Z67&lt;=4),"2 to 4",AND(Z67&gt;4,Z67&lt;=6),"4 to 6",AND(Z67&gt;6,Z67&lt;=8),"6 to 8",AND(Z67&gt;8,Z67&lt;=10),"8 to 10",AND(Z67&gt;10,Z67&lt;=15),"10 to 15",AND(Z67&gt;15,Z67&lt;=20),"15 to 20",AND(Z67&gt;20,Z67&lt;=25),"20 to 25",AND(Z67&gt;25,Z67&lt;=30),"25 to 30",AND(Z67&gt;30,Z67&lt;=40),"30 to 40",AND(Z67&gt;40,Z67&lt;=50),"40 to 50",Z67&gt;50,"50+")</f>
        <v>6 to 8</v>
      </c>
      <c r="Z67" s="9">
        <f t="array" ref="Z67">_xlfn.IFS(AA67="oz",_xlfn.IFS(R67="oz",Q67,R67="fl oz",Q67*1.04,R67="ml",Q67*0.0338),AA67="fl oz",_xlfn.IFS(R67="oz",Q67/1.04,R67="fl oz",Q67,R67="ml",Q67*0.0338/1.04),AA67="ml",_xlfn.IFS(R67="oz",Q67/0.0338,R67="fl oz",Q67*1.04/0.0338,R67="ml",Q67))</f>
        <v>7.28</v>
      </c>
      <c r="AA67" s="9" t="s">
        <v>96</v>
      </c>
      <c r="AB67" s="9" t="s">
        <v>60</v>
      </c>
      <c r="AC67" s="9" t="s">
        <v>204</v>
      </c>
      <c r="AD67" s="5" t="s">
        <v>255</v>
      </c>
      <c r="AE67" s="5">
        <f>VLOOKUP($E67,'Benefits Revenue'!$E$4:$BE$74,AE$1,FALSE)</f>
        <v>0</v>
      </c>
      <c r="AF67" s="5">
        <f>VLOOKUP($E67,'Benefits Revenue'!$E$4:$BE$74,AF$1,FALSE)</f>
        <v>0</v>
      </c>
      <c r="AG67" s="5">
        <f>VLOOKUP($E67,'Benefits Revenue'!$E$4:$BE$74,AG$1,FALSE)</f>
        <v>0</v>
      </c>
      <c r="AH67" s="5">
        <f>VLOOKUP($E67,'Benefits Revenue'!$E$4:$BE$74,AH$1,FALSE)</f>
        <v>0</v>
      </c>
      <c r="AI67" s="5">
        <f>VLOOKUP($E67,'Benefits Revenue'!$E$4:$BE$74,AI$1,FALSE)</f>
        <v>0</v>
      </c>
      <c r="AJ67" s="5">
        <f>VLOOKUP($E67,'Benefits Revenue'!$E$4:$BE$74,AJ$1,FALSE)</f>
        <v>2219.15</v>
      </c>
      <c r="AK67" s="5">
        <f>VLOOKUP($E67,'Benefits Revenue'!$E$4:$BE$74,AK$1,FALSE)</f>
        <v>0</v>
      </c>
      <c r="AL67" s="5">
        <f>VLOOKUP($E67,'Benefits Revenue'!$E$4:$BE$74,AL$1,FALSE)</f>
        <v>0</v>
      </c>
      <c r="AM67" s="5">
        <f>VLOOKUP($E67,'Benefits Revenue'!$E$4:$BE$74,AM$1,FALSE)</f>
        <v>0</v>
      </c>
      <c r="AN67" s="5" t="s">
        <v>256</v>
      </c>
      <c r="AO67" s="5">
        <f>VLOOKUP($E67,'Claims Revenue'!$E$4:$BD$74,AO$1,FALSE)</f>
        <v>2219.15</v>
      </c>
      <c r="AP67" s="5">
        <f>VLOOKUP($E67,'Claims Revenue'!$E$4:$BD$74,AP$1,FALSE)</f>
        <v>0</v>
      </c>
      <c r="AQ67" s="5">
        <f>VLOOKUP($E67,'Claims Revenue'!$E$4:$BD$74,AQ$1,FALSE)</f>
        <v>2219.15</v>
      </c>
      <c r="AR67" s="5">
        <f>VLOOKUP($E67,'Claims Revenue'!$E$4:$BD$74,AR$1,FALSE)</f>
        <v>0</v>
      </c>
      <c r="AS67" s="5">
        <f>VLOOKUP($E67,'Claims Revenue'!$E$4:$BD$74,AS$1,FALSE)</f>
        <v>2219.15</v>
      </c>
      <c r="AT67" s="5">
        <f>VLOOKUP($E67,'Claims Revenue'!$E$4:$BD$74,AT$1,FALSE)</f>
        <v>2219.15</v>
      </c>
      <c r="AU67" s="5">
        <f>VLOOKUP($E67,'Claims Revenue'!$E$4:$BD$74,AU$1,FALSE)</f>
        <v>2219.15</v>
      </c>
      <c r="AV67" s="5">
        <f>VLOOKUP($E67,'Claims Revenue'!$E$4:$BD$74,AV$1,FALSE)</f>
        <v>0</v>
      </c>
      <c r="AW67" s="5">
        <f>VLOOKUP($E67,'Claims Revenue'!$E$4:$BD$74,AW$1,FALSE)</f>
        <v>2219.15</v>
      </c>
      <c r="AX67" s="5" t="s">
        <v>257</v>
      </c>
      <c r="AY67" s="5">
        <f>VLOOKUP($E67,'Ingredients Revenue'!$E$4:$BY$74,AY$1,FALSE)</f>
        <v>0</v>
      </c>
      <c r="AZ67" s="5">
        <f>VLOOKUP($E67,'Ingredients Revenue'!$E$4:$BY$74,AZ$1,FALSE)</f>
        <v>0</v>
      </c>
      <c r="BA67" s="5">
        <f>VLOOKUP($E67,'Ingredients Revenue'!$E$4:$BY$74,BA$1,FALSE)</f>
        <v>0</v>
      </c>
      <c r="BB67" s="5">
        <f>VLOOKUP($E67,'Ingredients Revenue'!$E$4:$BY$74,BB$1,FALSE)</f>
        <v>0</v>
      </c>
      <c r="BC67" s="5">
        <f>VLOOKUP($E67,'Ingredients Revenue'!$E$4:$BY$74,BC$1,FALSE)</f>
        <v>0</v>
      </c>
      <c r="BD67" s="5">
        <f>VLOOKUP($E67,'Ingredients Revenue'!$E$4:$BY$74,BD$1,FALSE)</f>
        <v>0</v>
      </c>
      <c r="BE67" s="5">
        <f>VLOOKUP($E67,'Ingredients Revenue'!$E$4:$BY$74,BE$1,FALSE)</f>
        <v>0</v>
      </c>
      <c r="BF67" s="5">
        <f>VLOOKUP($E67,'Ingredients Revenue'!$E$4:$BY$74,BF$1,FALSE)</f>
        <v>0</v>
      </c>
      <c r="BG67" s="5">
        <f>VLOOKUP($E67,'Ingredients Revenue'!$E$4:$BY$74,BG$1,FALSE)</f>
        <v>0</v>
      </c>
    </row>
    <row r="68" spans="1:59">
      <c r="A68" s="5" t="str">
        <f>_xlfn.XLOOKUP($E68,'Raw Data'!$E:$E,'Raw Data'!A:A,"ERROR",0,1)</f>
        <v>AE</v>
      </c>
      <c r="B68" s="5" t="str">
        <f>_xlfn.XLOOKUP($E68,'Raw Data'!$E:$E,'Raw Data'!B:B,"ERROR",0,1)</f>
        <v>Hair Mousses</v>
      </c>
      <c r="C68" s="5" t="str">
        <f>_xlfn.XLOOKUP($E68,'Raw Data'!$E:$E,'Raw Data'!C:C,"ERROR",0,1)</f>
        <v>not you mother's</v>
      </c>
      <c r="D68" s="5" t="str">
        <f>_xlfn.XLOOKUP($E68,'Raw Data'!$E:$E,'Raw Data'!D:D,"ERROR",0,1)</f>
        <v>www.amazon.ae/dp/B07QD2KWDN</v>
      </c>
      <c r="E68" s="5" t="s">
        <v>258</v>
      </c>
      <c r="F68" s="9" t="str">
        <f>_xlfn.XLOOKUP($E68,'Raw Data'!$E:$E,'Raw Data'!F:F,"ERROR",0,1)</f>
        <v>Not Your Mother's Not Your Mothers Curl Talk Curl Activating Mousse 7 Ounce (2 Pack)</v>
      </c>
      <c r="G68" s="10">
        <f>_xlfn.XLOOKUP($E68,'Raw Data'!$E:$E,'Raw Data'!G:G,"ERROR",0,1)</f>
        <v>20</v>
      </c>
      <c r="H68" s="9">
        <f>_xlfn.XLOOKUP($E68,'Raw Data'!$E:$E,'Raw Data'!H:H,"ERROR",0,1)</f>
        <v>2180.78</v>
      </c>
      <c r="I68" s="9">
        <f>_xlfn.XLOOKUP($E68,'Raw Data'!$E:$E,'Raw Data'!I:I,"ERROR",0,1)</f>
        <v>0.00291967429481414</v>
      </c>
      <c r="J68" s="9" t="str">
        <f>_xlfn.XLOOKUP($E68,'Raw Data'!$E:$E,'Raw Data'!J:J,"ERROR",0,1)</f>
        <v>Yes</v>
      </c>
      <c r="K68" s="14" t="str">
        <f t="array" ref="K68">_xlfn.IFS(AND(L68&gt;0,L68&lt;=5),"0 to 5",AND(L68&gt;5,L68&lt;=10),"5 to 10",AND(L68&gt;10,L68&lt;=15),"10 to 15",AND(L68&gt;15,L68&lt;=20),"15 to 20",AND(L68&gt;20,L68&lt;=30),"20 to 30",AND(L68&gt;30,L68&lt;=40),"30 to 40",AND(L68&gt;40,L68&lt;=50),"40 to 50",AND(L68&gt;50,L68&lt;=75),"50 to 75",AND(L68&gt;75,L68&lt;=100),"75 to 100",AND(L68&gt;100,L68&lt;=150),"100 to 150",AND(L68&gt;150,L68&lt;=200),"150 to 200",AND(L68&gt;200,L68&lt;=250),"200 to 250",AND(L68&gt;250,L68&lt;=300),"250 to 300",AND(L68&gt;300,L68&lt;=400),"300 to 400",AND(L68&gt;400,L68&lt;=500),"400 to 500",L68&gt;500,"500+")</f>
        <v>100 to 150</v>
      </c>
      <c r="L68" s="9">
        <f>_xlfn.XLOOKUP($E68,'Raw Data'!$E:$E,'Raw Data'!L:L,"ERROR",0,1)</f>
        <v>108.12</v>
      </c>
      <c r="M68" s="14" t="str">
        <f t="array" ref="M68">_xlfn.IFS(AND(N68&gt;0,N68&lt;=5),"0 to 5",AND(N68&gt;5,N68&lt;=10),"5 to 10",AND(N68&gt;10,N68&lt;=15),"10 to 15",AND(N68&gt;15,N68&lt;=20),"15 to 20",AND(N68&gt;20,N68&lt;=30),"20 to 30",AND(N68&gt;30,N68&lt;=40),"30 to 40",AND(N68&gt;40,N68&lt;=50),"40 to 50",AND(N68&gt;50,N68&lt;=75),"50 to 75",AND(N68&gt;75,N68&lt;=100),"75 to 100",AND(N68&gt;100,N68&lt;=150),"100 to 150",AND(N68&gt;150,N68&lt;=200),"150 to 200",AND(N68&gt;200,N68&lt;=250),"200 to 250",AND(N68&gt;250,N68&lt;=300),"250 to 300",AND(N68&gt;300,N68&lt;=400),"300 to 400",AND(N68&gt;400,N68&lt;=500),"400 to 500",N68&gt;500,"500+")</f>
        <v>100 to 150</v>
      </c>
      <c r="N68" s="9">
        <f>_xlfn.XLOOKUP($E68,'Raw Data'!$E:$E,'Raw Data'!N:N,"ERROR",0,1)</f>
        <v>112.9</v>
      </c>
      <c r="O68" s="14" t="str">
        <f t="array" ref="O68">_xlfn.IFS(P68=0,"No Discount",AND(P68&gt;0,P68&lt;=0.02),"0% to 2%",AND(P68&gt;0.02,P68&lt;=0.04),"2% to 4%",AND(P68&gt;0.04,P68&lt;=0.06),"4% to 6%",AND(P68&gt;0.06,P68&lt;=0.08),"6% to 8%",AND(P68&gt;0.08,P68&lt;=0.1),"8% to 10%",AND(P68&gt;0.1,P68&lt;=0.15),"10% to 15%",AND(P68&gt;0.15,P68&lt;=0.2),"15% to 20%",AND(P68&gt;0.2,P68&lt;=0.25),"20% to 25%",AND(P68&gt;0.25,P68&lt;=0.3),"25% to 30%",AND(P68&gt;0.3,P68&lt;=0.4),"30% to 40%",AND(P68&gt;0.4,P68&lt;=0.5),"40% to 50%",AND(P68&gt;0.5,P68&lt;=0.75),"50% to 75%",AND(P68&gt;0.75,P68&lt;=1),"75% to 100%")</f>
        <v>4% to 6%</v>
      </c>
      <c r="P68" s="10">
        <f>_xlfn.XLOOKUP($E68,'Raw Data'!$E:$E,'Raw Data'!P:P,"ERROR",0,1)</f>
        <v>0.0423383525243578</v>
      </c>
      <c r="Q68" s="9">
        <f>_xlfn.XLOOKUP($E68,'Raw Data'!$E:$E,'Raw Data'!Q:Q,"ERROR",0,1)</f>
        <v>14</v>
      </c>
      <c r="R68" s="9" t="str">
        <f>_xlfn.XLOOKUP($E68,'Raw Data'!$E:$E,'Raw Data'!R:R,"ERROR",0,1)</f>
        <v>oz</v>
      </c>
      <c r="S68" s="5" t="str">
        <f t="array" ref="S68">_xlfn.IFS(AND(T68&gt;0,T68&lt;=0.05),"0 to 0.05",AND(T68&gt;0.05,T68&lt;=0.1),"0.05 to 0.1",AND(T68&gt;0.1,T68&lt;=0.2),"0.1 to 0.2",AND(T68&gt;0.2,T68&lt;=0.3),"0.2 to 0.3",AND(T68&gt;0.3,T68&lt;=0.4),"0.3 to 0.4",AND(T68&gt;0.4,T68&lt;=0.5),"0.4 to 0.5",AND(T68&gt;0.5,T68&lt;=0.75),"0.5 to 0.75",AND(T68&gt;0.75,T68&lt;=1),"0.75 to 1",AND(T68&gt;1,T68&lt;=2),"1 to 2",AND(T68&gt;2,T68&lt;=3),"2 to 3",AND(T68&gt;3,T68&lt;=4),"3 to 4",AND(T68&gt;4,T68&lt;=5),"4 to 5",AND(T68&gt;5,T68&lt;=10),"5 to 10",T68&gt;10,"10+")</f>
        <v>0.2 to 0.3</v>
      </c>
      <c r="T68" s="10">
        <f t="shared" ref="T68:T73" si="3">L68/(Z68*29.57)</f>
        <v>0.261172037296488</v>
      </c>
      <c r="U68" s="15" t="str">
        <f t="array" ref="U68">_xlfn.IFS(AND(V68&gt;0,V68&lt;=0.05),"0 to 0.05",AND(V68&gt;0.05,V68&lt;=0.1),"0.05 to 0.1",AND(V68&gt;0.1,V68&lt;=0.2),"0.1 to 0.2",AND(V68&gt;0.2,V68&lt;=0.3),"0.2 to 0.3",AND(V68&gt;0.3,V68&lt;=0.4),"0.3 to 0.4",AND(V68&gt;0.4,V68&lt;=0.5),"0.4 to 0.5",AND(V68&gt;0.5,V68&lt;=0.75),"0.5 to 0.75",AND(V68&gt;0.75,V68&lt;=1),"0.75 to 1",AND(V68&gt;1,V68&lt;=2),"1 to 2",AND(V68&gt;2,V68&lt;=3),"2 to 3",AND(V68&gt;3,V68&lt;=4),"3 to 4",AND(V68&gt;4,V68&lt;=5),"4 to 5",AND(V68&gt;5,V68&lt;=10),"5 to 10",V68&gt;10,"10+")</f>
        <v>0.05 to 0.1</v>
      </c>
      <c r="V68" s="10">
        <f t="shared" ref="V68:V73" si="4">N68/($Z68*29.57)*0.27</f>
        <v>0.0736339919802889</v>
      </c>
      <c r="W68" s="15" t="str">
        <f t="array" ref="W68">_xlfn.IFS(AND(X68&gt;0,X68&lt;=0.05),"0 to 0.05",AND(X68&gt;0.05,X68&lt;=0.1),"0.05 to 0.1",AND(X68&gt;0.1,X68&lt;=0.2),"0.1 to 0.2",AND(X68&gt;0.2,X68&lt;=0.3),"0.2 to 0.3",AND(X68&gt;0.3,X68&lt;=0.4),"0.3 to 0.4",AND(X68&gt;0.4,X68&lt;=0.5),"0.4 to 0.5",AND(X68&gt;0.5,X68&lt;=0.75),"0.5 to 0.75",AND(X68&gt;0.75,X68&lt;=1),"0.75 to 1",AND(X68&gt;1,X68&lt;=2),"1 to 2",AND(X68&gt;2,X68&lt;=3),"2 to 3",AND(X68&gt;3,X68&lt;=4),"3 to 4",AND(X68&gt;4,X68&lt;=5),"4 to 5",AND(X68&gt;5,X68&lt;=10),"5 to 10",X68&gt;10,"10+")</f>
        <v>0.05 to 0.1</v>
      </c>
      <c r="X68" s="16">
        <f t="shared" ref="X68:X131" si="5">L68/($Z68*29.57)*0.27</f>
        <v>0.0705164500700517</v>
      </c>
      <c r="Y68" s="5" t="str">
        <f t="array" ref="Y68">_xlfn.IFS(AND(Z68&gt;0,Z68&lt;=1),"0 to 1",AND(Z68&gt;1,Z68&lt;=2),"1 to 2",AND(Z68&gt;2,Z68&lt;=4),"2 to 4",AND(Z68&gt;4,Z68&lt;=6),"4 to 6",AND(Z68&gt;6,Z68&lt;=8),"6 to 8",AND(Z68&gt;8,Z68&lt;=10),"8 to 10",AND(Z68&gt;10,Z68&lt;=15),"10 to 15",AND(Z68&gt;15,Z68&lt;=20),"15 to 20",AND(Z68&gt;20,Z68&lt;=25),"20 to 25",AND(Z68&gt;25,Z68&lt;=30),"25 to 30",AND(Z68&gt;30,Z68&lt;=40),"30 to 40",AND(Z68&gt;40,Z68&lt;=50),"40 to 50",Z68&gt;50,"50+")</f>
        <v>10 to 15</v>
      </c>
      <c r="Z68" s="9">
        <f t="array" ref="Z68">_xlfn.IFS(AA68="oz",_xlfn.IFS(R68="oz",Q68,R68="fl oz",Q68*1.04,R68="ml",Q68*0.0338),AA68="fl oz",_xlfn.IFS(R68="oz",Q68/1.04,R68="fl oz",Q68,R68="ml",Q68*0.0338/1.04),AA68="ml",_xlfn.IFS(R68="oz",Q68/0.0338,R68="fl oz",Q68*1.04/0.0338,R68="ml",Q68))</f>
        <v>14</v>
      </c>
      <c r="AA68" s="9" t="str">
        <f>_xlfn.XLOOKUP($E68,'Raw Data'!$E:$E,'Raw Data'!AA:AA,"ERROR",0,1)</f>
        <v>oz</v>
      </c>
      <c r="AB68" s="9" t="s">
        <v>60</v>
      </c>
      <c r="AC68" s="9" t="s">
        <v>204</v>
      </c>
      <c r="AD68" s="5" t="s">
        <v>259</v>
      </c>
      <c r="AE68" s="5">
        <f>VLOOKUP($E68,'Benefits Revenue'!$E$4:$BE$74,AE$1,FALSE)</f>
        <v>2180.78</v>
      </c>
      <c r="AF68" s="5">
        <f>VLOOKUP($E68,'Benefits Revenue'!$E$4:$BE$74,AF$1,FALSE)</f>
        <v>2180.78</v>
      </c>
      <c r="AG68" s="5">
        <f>VLOOKUP($E68,'Benefits Revenue'!$E$4:$BE$74,AG$1,FALSE)</f>
        <v>0</v>
      </c>
      <c r="AH68" s="5">
        <f>VLOOKUP($E68,'Benefits Revenue'!$E$4:$BE$74,AH$1,FALSE)</f>
        <v>0</v>
      </c>
      <c r="AI68" s="5">
        <f>VLOOKUP($E68,'Benefits Revenue'!$E$4:$BE$74,AI$1,FALSE)</f>
        <v>0</v>
      </c>
      <c r="AJ68" s="5">
        <f>VLOOKUP($E68,'Benefits Revenue'!$E$4:$BE$74,AJ$1,FALSE)</f>
        <v>0</v>
      </c>
      <c r="AK68" s="5">
        <f>VLOOKUP($E68,'Benefits Revenue'!$E$4:$BE$74,AK$1,FALSE)</f>
        <v>2180.78</v>
      </c>
      <c r="AL68" s="5">
        <f>VLOOKUP($E68,'Benefits Revenue'!$E$4:$BE$74,AL$1,FALSE)</f>
        <v>2180.78</v>
      </c>
      <c r="AM68" s="5">
        <f>VLOOKUP($E68,'Benefits Revenue'!$E$4:$BE$74,AM$1,FALSE)</f>
        <v>0</v>
      </c>
      <c r="AN68" s="5" t="s">
        <v>43</v>
      </c>
      <c r="AO68" s="5">
        <f>VLOOKUP($E68,'Claims Revenue'!$E$4:$BD$74,AO$1,FALSE)</f>
        <v>0</v>
      </c>
      <c r="AP68" s="5">
        <f>VLOOKUP($E68,'Claims Revenue'!$E$4:$BD$74,AP$1,FALSE)</f>
        <v>0</v>
      </c>
      <c r="AQ68" s="5">
        <f>VLOOKUP($E68,'Claims Revenue'!$E$4:$BD$74,AQ$1,FALSE)</f>
        <v>0</v>
      </c>
      <c r="AR68" s="5">
        <f>VLOOKUP($E68,'Claims Revenue'!$E$4:$BD$74,AR$1,FALSE)</f>
        <v>2180.78</v>
      </c>
      <c r="AS68" s="5">
        <f>VLOOKUP($E68,'Claims Revenue'!$E$4:$BD$74,AS$1,FALSE)</f>
        <v>0</v>
      </c>
      <c r="AT68" s="5">
        <f>VLOOKUP($E68,'Claims Revenue'!$E$4:$BD$74,AT$1,FALSE)</f>
        <v>0</v>
      </c>
      <c r="AU68" s="5">
        <f>VLOOKUP($E68,'Claims Revenue'!$E$4:$BD$74,AU$1,FALSE)</f>
        <v>0</v>
      </c>
      <c r="AV68" s="5">
        <f>VLOOKUP($E68,'Claims Revenue'!$E$4:$BD$74,AV$1,FALSE)</f>
        <v>0</v>
      </c>
      <c r="AW68" s="5">
        <f>VLOOKUP($E68,'Claims Revenue'!$E$4:$BD$74,AW$1,FALSE)</f>
        <v>0</v>
      </c>
      <c r="AX68" s="5" t="s">
        <v>43</v>
      </c>
      <c r="AY68" s="5">
        <f>VLOOKUP($E68,'Ingredients Revenue'!$E$4:$BY$74,AY$1,FALSE)</f>
        <v>0</v>
      </c>
      <c r="AZ68" s="5">
        <f>VLOOKUP($E68,'Ingredients Revenue'!$E$4:$BY$74,AZ$1,FALSE)</f>
        <v>0</v>
      </c>
      <c r="BA68" s="5">
        <f>VLOOKUP($E68,'Ingredients Revenue'!$E$4:$BY$74,BA$1,FALSE)</f>
        <v>0</v>
      </c>
      <c r="BB68" s="5">
        <f>VLOOKUP($E68,'Ingredients Revenue'!$E$4:$BY$74,BB$1,FALSE)</f>
        <v>0</v>
      </c>
      <c r="BC68" s="5">
        <f>VLOOKUP($E68,'Ingredients Revenue'!$E$4:$BY$74,BC$1,FALSE)</f>
        <v>0</v>
      </c>
      <c r="BD68" s="5">
        <f>VLOOKUP($E68,'Ingredients Revenue'!$E$4:$BY$74,BD$1,FALSE)</f>
        <v>0</v>
      </c>
      <c r="BE68" s="5">
        <f>VLOOKUP($E68,'Ingredients Revenue'!$E$4:$BY$74,BE$1,FALSE)</f>
        <v>0</v>
      </c>
      <c r="BF68" s="5">
        <f>VLOOKUP($E68,'Ingredients Revenue'!$E$4:$BY$74,BF$1,FALSE)</f>
        <v>0</v>
      </c>
      <c r="BG68" s="5">
        <f>VLOOKUP($E68,'Ingredients Revenue'!$E$4:$BY$74,BG$1,FALSE)</f>
        <v>0</v>
      </c>
    </row>
    <row r="69" spans="1:59">
      <c r="A69" s="5" t="str">
        <f>_xlfn.XLOOKUP($E69,'Raw Data'!$E:$E,'Raw Data'!A:A,"ERROR",0,1)</f>
        <v>AE</v>
      </c>
      <c r="B69" s="5" t="str">
        <f>_xlfn.XLOOKUP($E69,'Raw Data'!$E:$E,'Raw Data'!B:B,"ERROR",0,1)</f>
        <v>Hair Mousses</v>
      </c>
      <c r="C69" s="5" t="str">
        <f>_xlfn.XLOOKUP($E69,'Raw Data'!$E:$E,'Raw Data'!C:C,"ERROR",0,1)</f>
        <v>cantu</v>
      </c>
      <c r="D69" s="5" t="str">
        <f>_xlfn.XLOOKUP($E69,'Raw Data'!$E:$E,'Raw Data'!D:D,"ERROR",0,1)</f>
        <v>www.amazon.ae/dp/B0B6WQPCWR</v>
      </c>
      <c r="E69" s="5" t="s">
        <v>260</v>
      </c>
      <c r="F69" s="9" t="str">
        <f>_xlfn.XLOOKUP($E69,'Raw Data'!$E:$E,'Raw Data'!F:F,"ERROR",0,1)</f>
        <v>CANTU Avocado Hydrating Styling Mousse 248ml, Clear (packaging may vary)</v>
      </c>
      <c r="G69" s="10">
        <f>_xlfn.XLOOKUP($E69,'Raw Data'!$E:$E,'Raw Data'!G:G,"ERROR",0,1)</f>
        <v>48</v>
      </c>
      <c r="H69" s="9">
        <f>_xlfn.XLOOKUP($E69,'Raw Data'!$E:$E,'Raw Data'!H:H,"ERROR",0,1)</f>
        <v>2150.03</v>
      </c>
      <c r="I69" s="9">
        <f>_xlfn.XLOOKUP($E69,'Raw Data'!$E:$E,'Raw Data'!I:I,"ERROR",0,1)</f>
        <v>0.00287850554575851</v>
      </c>
      <c r="J69" s="9" t="str">
        <f>_xlfn.XLOOKUP($E69,'Raw Data'!$E:$E,'Raw Data'!J:J,"ERROR",0,1)</f>
        <v>Yes</v>
      </c>
      <c r="K69" s="14" t="str">
        <f t="array" ref="K69">_xlfn.IFS(AND(L69&gt;0,L69&lt;=5),"0 to 5",AND(L69&gt;5,L69&lt;=10),"5 to 10",AND(L69&gt;10,L69&lt;=15),"10 to 15",AND(L69&gt;15,L69&lt;=20),"15 to 20",AND(L69&gt;20,L69&lt;=30),"20 to 30",AND(L69&gt;30,L69&lt;=40),"30 to 40",AND(L69&gt;40,L69&lt;=50),"40 to 50",AND(L69&gt;50,L69&lt;=75),"50 to 75",AND(L69&gt;75,L69&lt;=100),"75 to 100",AND(L69&gt;100,L69&lt;=150),"100 to 150",AND(L69&gt;150,L69&lt;=200),"150 to 200",AND(L69&gt;200,L69&lt;=250),"200 to 250",AND(L69&gt;250,L69&lt;=300),"250 to 300",AND(L69&gt;300,L69&lt;=400),"300 to 400",AND(L69&gt;400,L69&lt;=500),"400 to 500",L69&gt;500,"500+")</f>
        <v>40 to 50</v>
      </c>
      <c r="L69" s="9">
        <f>_xlfn.XLOOKUP($E69,'Raw Data'!$E:$E,'Raw Data'!L:L,"ERROR",0,1)</f>
        <v>44.1</v>
      </c>
      <c r="M69" s="14" t="str">
        <f t="array" ref="M69">_xlfn.IFS(AND(N69&gt;0,N69&lt;=5),"0 to 5",AND(N69&gt;5,N69&lt;=10),"5 to 10",AND(N69&gt;10,N69&lt;=15),"10 to 15",AND(N69&gt;15,N69&lt;=20),"15 to 20",AND(N69&gt;20,N69&lt;=30),"20 to 30",AND(N69&gt;30,N69&lt;=40),"30 to 40",AND(N69&gt;40,N69&lt;=50),"40 to 50",AND(N69&gt;50,N69&lt;=75),"50 to 75",AND(N69&gt;75,N69&lt;=100),"75 to 100",AND(N69&gt;100,N69&lt;=150),"100 to 150",AND(N69&gt;150,N69&lt;=200),"150 to 200",AND(N69&gt;200,N69&lt;=250),"200 to 250",AND(N69&gt;250,N69&lt;=300),"250 to 300",AND(N69&gt;300,N69&lt;=400),"300 to 400",AND(N69&gt;400,N69&lt;=500),"400 to 500",N69&gt;500,"500+")</f>
        <v>40 to 50</v>
      </c>
      <c r="N69" s="9">
        <f>_xlfn.XLOOKUP($E69,'Raw Data'!$E:$E,'Raw Data'!N:N,"ERROR",0,1)</f>
        <v>45.3</v>
      </c>
      <c r="O69" s="14" t="str">
        <f t="array" ref="O69">_xlfn.IFS(P69=0,"No Discount",AND(P69&gt;0,P69&lt;=0.02),"0% to 2%",AND(P69&gt;0.02,P69&lt;=0.04),"2% to 4%",AND(P69&gt;0.04,P69&lt;=0.06),"4% to 6%",AND(P69&gt;0.06,P69&lt;=0.08),"6% to 8%",AND(P69&gt;0.08,P69&lt;=0.1),"8% to 10%",AND(P69&gt;0.1,P69&lt;=0.15),"10% to 15%",AND(P69&gt;0.15,P69&lt;=0.2),"15% to 20%",AND(P69&gt;0.2,P69&lt;=0.25),"20% to 25%",AND(P69&gt;0.25,P69&lt;=0.3),"25% to 30%",AND(P69&gt;0.3,P69&lt;=0.4),"30% to 40%",AND(P69&gt;0.4,P69&lt;=0.5),"40% to 50%",AND(P69&gt;0.5,P69&lt;=0.75),"50% to 75%",AND(P69&gt;0.75,P69&lt;=1),"75% to 100%")</f>
        <v>2% to 4%</v>
      </c>
      <c r="P69" s="10">
        <f>_xlfn.XLOOKUP($E69,'Raw Data'!$E:$E,'Raw Data'!P:P,"ERROR",0,1)</f>
        <v>0.0264900662251655</v>
      </c>
      <c r="Q69" s="9">
        <f>_xlfn.XLOOKUP($E69,'Raw Data'!$E:$E,'Raw Data'!Q:Q,"ERROR",0,1)</f>
        <v>248</v>
      </c>
      <c r="R69" s="9" t="str">
        <f>_xlfn.XLOOKUP($E69,'Raw Data'!$E:$E,'Raw Data'!R:R,"ERROR",0,1)</f>
        <v>ml</v>
      </c>
      <c r="S69" s="5" t="str">
        <f t="array" ref="S69">_xlfn.IFS(AND(T69&gt;0,T69&lt;=0.05),"0 to 0.05",AND(T69&gt;0.05,T69&lt;=0.1),"0.05 to 0.1",AND(T69&gt;0.1,T69&lt;=0.2),"0.1 to 0.2",AND(T69&gt;0.2,T69&lt;=0.3),"0.2 to 0.3",AND(T69&gt;0.3,T69&lt;=0.4),"0.3 to 0.4",AND(T69&gt;0.4,T69&lt;=0.5),"0.4 to 0.5",AND(T69&gt;0.5,T69&lt;=0.75),"0.5 to 0.75",AND(T69&gt;0.75,T69&lt;=1),"0.75 to 1",AND(T69&gt;1,T69&lt;=2),"1 to 2",AND(T69&gt;2,T69&lt;=3),"2 to 3",AND(T69&gt;3,T69&lt;=4),"3 to 4",AND(T69&gt;4,T69&lt;=5),"4 to 5",AND(T69&gt;5,T69&lt;=10),"5 to 10",T69&gt;10,"10+")</f>
        <v>0.1 to 0.2</v>
      </c>
      <c r="T69" s="10">
        <f t="shared" si="3"/>
        <v>0.177917588637494</v>
      </c>
      <c r="U69" s="15" t="str">
        <f t="array" ref="U69">_xlfn.IFS(AND(V69&gt;0,V69&lt;=0.05),"0 to 0.05",AND(V69&gt;0.05,V69&lt;=0.1),"0.05 to 0.1",AND(V69&gt;0.1,V69&lt;=0.2),"0.1 to 0.2",AND(V69&gt;0.2,V69&lt;=0.3),"0.2 to 0.3",AND(V69&gt;0.3,V69&lt;=0.4),"0.3 to 0.4",AND(V69&gt;0.4,V69&lt;=0.5),"0.4 to 0.5",AND(V69&gt;0.5,V69&lt;=0.75),"0.5 to 0.75",AND(V69&gt;0.75,V69&lt;=1),"0.75 to 1",AND(V69&gt;1,V69&lt;=2),"1 to 2",AND(V69&gt;2,V69&lt;=3),"2 to 3",AND(V69&gt;3,V69&lt;=4),"3 to 4",AND(V69&gt;4,V69&lt;=5),"4 to 5",AND(V69&gt;5,V69&lt;=10),"5 to 10",V69&gt;10,"10+")</f>
        <v>0 to 0.05</v>
      </c>
      <c r="V69" s="10">
        <f t="shared" si="4"/>
        <v>0.0493448985629294</v>
      </c>
      <c r="W69" s="15" t="str">
        <f t="array" ref="W69">_xlfn.IFS(AND(X69&gt;0,X69&lt;=0.05),"0 to 0.05",AND(X69&gt;0.05,X69&lt;=0.1),"0.05 to 0.1",AND(X69&gt;0.1,X69&lt;=0.2),"0.1 to 0.2",AND(X69&gt;0.2,X69&lt;=0.3),"0.2 to 0.3",AND(X69&gt;0.3,X69&lt;=0.4),"0.3 to 0.4",AND(X69&gt;0.4,X69&lt;=0.5),"0.4 to 0.5",AND(X69&gt;0.5,X69&lt;=0.75),"0.5 to 0.75",AND(X69&gt;0.75,X69&lt;=1),"0.75 to 1",AND(X69&gt;1,X69&lt;=2),"1 to 2",AND(X69&gt;2,X69&lt;=3),"2 to 3",AND(X69&gt;3,X69&lt;=4),"3 to 4",AND(X69&gt;4,X69&lt;=5),"4 to 5",AND(X69&gt;5,X69&lt;=10),"5 to 10",X69&gt;10,"10+")</f>
        <v>0 to 0.05</v>
      </c>
      <c r="X69" s="16">
        <f t="shared" si="5"/>
        <v>0.0480377489321233</v>
      </c>
      <c r="Y69" s="5" t="str">
        <f t="array" ref="Y69">_xlfn.IFS(AND(Z69&gt;0,Z69&lt;=1),"0 to 1",AND(Z69&gt;1,Z69&lt;=2),"1 to 2",AND(Z69&gt;2,Z69&lt;=4),"2 to 4",AND(Z69&gt;4,Z69&lt;=6),"4 to 6",AND(Z69&gt;6,Z69&lt;=8),"6 to 8",AND(Z69&gt;8,Z69&lt;=10),"8 to 10",AND(Z69&gt;10,Z69&lt;=15),"10 to 15",AND(Z69&gt;15,Z69&lt;=20),"15 to 20",AND(Z69&gt;20,Z69&lt;=25),"20 to 25",AND(Z69&gt;25,Z69&lt;=30),"25 to 30",AND(Z69&gt;30,Z69&lt;=40),"30 to 40",AND(Z69&gt;40,Z69&lt;=50),"40 to 50",Z69&gt;50,"50+")</f>
        <v>8 to 10</v>
      </c>
      <c r="Z69" s="9">
        <f t="array" ref="Z69">_xlfn.IFS(AA69="oz",_xlfn.IFS(R69="oz",Q69,R69="fl oz",Q69*1.04,R69="ml",Q69*0.0338),AA69="fl oz",_xlfn.IFS(R69="oz",Q69/1.04,R69="fl oz",Q69,R69="ml",Q69*0.0338/1.04),AA69="ml",_xlfn.IFS(R69="oz",Q69/0.0338,R69="fl oz",Q69*1.04/0.0338,R69="ml",Q69))</f>
        <v>8.3824</v>
      </c>
      <c r="AA69" s="9" t="str">
        <f>_xlfn.XLOOKUP($E69,'Raw Data'!$E:$E,'Raw Data'!AA:AA,"ERROR",0,1)</f>
        <v>oz</v>
      </c>
      <c r="AB69" s="9" t="s">
        <v>65</v>
      </c>
      <c r="AC69" s="9" t="s">
        <v>61</v>
      </c>
      <c r="AD69" s="5" t="s">
        <v>261</v>
      </c>
      <c r="AE69" s="5">
        <f>VLOOKUP($E69,'Benefits Revenue'!$E$4:$BE$74,AE$1,FALSE)</f>
        <v>2150.03</v>
      </c>
      <c r="AF69" s="5">
        <f>VLOOKUP($E69,'Benefits Revenue'!$E$4:$BE$74,AF$1,FALSE)</f>
        <v>0</v>
      </c>
      <c r="AG69" s="5">
        <f>VLOOKUP($E69,'Benefits Revenue'!$E$4:$BE$74,AG$1,FALSE)</f>
        <v>0</v>
      </c>
      <c r="AH69" s="5">
        <f>VLOOKUP($E69,'Benefits Revenue'!$E$4:$BE$74,AH$1,FALSE)</f>
        <v>0</v>
      </c>
      <c r="AI69" s="5">
        <f>VLOOKUP($E69,'Benefits Revenue'!$E$4:$BE$74,AI$1,FALSE)</f>
        <v>2150.03</v>
      </c>
      <c r="AJ69" s="5">
        <f>VLOOKUP($E69,'Benefits Revenue'!$E$4:$BE$74,AJ$1,FALSE)</f>
        <v>2150.03</v>
      </c>
      <c r="AK69" s="5">
        <f>VLOOKUP($E69,'Benefits Revenue'!$E$4:$BE$74,AK$1,FALSE)</f>
        <v>0</v>
      </c>
      <c r="AL69" s="5">
        <f>VLOOKUP($E69,'Benefits Revenue'!$E$4:$BE$74,AL$1,FALSE)</f>
        <v>0</v>
      </c>
      <c r="AM69" s="5">
        <f>VLOOKUP($E69,'Benefits Revenue'!$E$4:$BE$74,AM$1,FALSE)</f>
        <v>2150.03</v>
      </c>
      <c r="AN69" s="5" t="s">
        <v>262</v>
      </c>
      <c r="AO69" s="5">
        <f>VLOOKUP($E69,'Claims Revenue'!$E$4:$BD$74,AO$1,FALSE)</f>
        <v>2150.03</v>
      </c>
      <c r="AP69" s="5">
        <f>VLOOKUP($E69,'Claims Revenue'!$E$4:$BD$74,AP$1,FALSE)</f>
        <v>0</v>
      </c>
      <c r="AQ69" s="5">
        <f>VLOOKUP($E69,'Claims Revenue'!$E$4:$BD$74,AQ$1,FALSE)</f>
        <v>0</v>
      </c>
      <c r="AR69" s="5">
        <f>VLOOKUP($E69,'Claims Revenue'!$E$4:$BD$74,AR$1,FALSE)</f>
        <v>0</v>
      </c>
      <c r="AS69" s="5">
        <f>VLOOKUP($E69,'Claims Revenue'!$E$4:$BD$74,AS$1,FALSE)</f>
        <v>0</v>
      </c>
      <c r="AT69" s="5">
        <f>VLOOKUP($E69,'Claims Revenue'!$E$4:$BD$74,AT$1,FALSE)</f>
        <v>0</v>
      </c>
      <c r="AU69" s="5">
        <f>VLOOKUP($E69,'Claims Revenue'!$E$4:$BD$74,AU$1,FALSE)</f>
        <v>0</v>
      </c>
      <c r="AV69" s="5">
        <f>VLOOKUP($E69,'Claims Revenue'!$E$4:$BD$74,AV$1,FALSE)</f>
        <v>0</v>
      </c>
      <c r="AW69" s="5">
        <f>VLOOKUP($E69,'Claims Revenue'!$E$4:$BD$74,AW$1,FALSE)</f>
        <v>0</v>
      </c>
      <c r="AX69" s="5" t="s">
        <v>263</v>
      </c>
      <c r="AY69" s="5">
        <f>VLOOKUP($E69,'Ingredients Revenue'!$E$4:$BY$74,AY$1,FALSE)</f>
        <v>0</v>
      </c>
      <c r="AZ69" s="5">
        <f>VLOOKUP($E69,'Ingredients Revenue'!$E$4:$BY$74,AZ$1,FALSE)</f>
        <v>0</v>
      </c>
      <c r="BA69" s="5">
        <f>VLOOKUP($E69,'Ingredients Revenue'!$E$4:$BY$74,BA$1,FALSE)</f>
        <v>0</v>
      </c>
      <c r="BB69" s="5">
        <f>VLOOKUP($E69,'Ingredients Revenue'!$E$4:$BY$74,BB$1,FALSE)</f>
        <v>0</v>
      </c>
      <c r="BC69" s="5">
        <f>VLOOKUP($E69,'Ingredients Revenue'!$E$4:$BY$74,BC$1,FALSE)</f>
        <v>0</v>
      </c>
      <c r="BD69" s="5">
        <f>VLOOKUP($E69,'Ingredients Revenue'!$E$4:$BY$74,BD$1,FALSE)</f>
        <v>0</v>
      </c>
      <c r="BE69" s="5">
        <f>VLOOKUP($E69,'Ingredients Revenue'!$E$4:$BY$74,BE$1,FALSE)</f>
        <v>0</v>
      </c>
      <c r="BF69" s="5">
        <f>VLOOKUP($E69,'Ingredients Revenue'!$E$4:$BY$74,BF$1,FALSE)</f>
        <v>0</v>
      </c>
      <c r="BG69" s="5">
        <f>VLOOKUP($E69,'Ingredients Revenue'!$E$4:$BY$74,BG$1,FALSE)</f>
        <v>0</v>
      </c>
    </row>
    <row r="70" spans="1:59">
      <c r="A70" s="5" t="str">
        <f>_xlfn.XLOOKUP($E70,'Raw Data'!$E:$E,'Raw Data'!A:A,"ERROR",0,1)</f>
        <v>AE</v>
      </c>
      <c r="B70" s="5" t="str">
        <f>_xlfn.XLOOKUP($E70,'Raw Data'!$E:$E,'Raw Data'!B:B,"ERROR",0,1)</f>
        <v>Hair Mousses</v>
      </c>
      <c r="C70" s="5" t="str">
        <f>_xlfn.XLOOKUP($E70,'Raw Data'!$E:$E,'Raw Data'!C:C,"ERROR",0,1)</f>
        <v>Wella</v>
      </c>
      <c r="D70" s="5" t="str">
        <f>_xlfn.XLOOKUP($E70,'Raw Data'!$E:$E,'Raw Data'!D:D,"ERROR",0,1)</f>
        <v>www.amazon.ae/dp/B0117XPSUK</v>
      </c>
      <c r="E70" s="5" t="s">
        <v>264</v>
      </c>
      <c r="F70" s="9" t="str">
        <f>_xlfn.XLOOKUP($E70,'Raw Data'!$E:$E,'Raw Data'!F:F,"ERROR",0,1)</f>
        <v>Wella Professionals Eimi Natural Volume Mousse per Dare Volume - 300 ml</v>
      </c>
      <c r="G70" s="10">
        <f>_xlfn.XLOOKUP($E70,'Raw Data'!$E:$E,'Raw Data'!G:G,"ERROR",0,1)</f>
        <v>35</v>
      </c>
      <c r="H70" s="9"/>
      <c r="I70" s="9">
        <f>_xlfn.XLOOKUP($E70,'Raw Data'!$E:$E,'Raw Data'!I:I,"ERROR",0,1)</f>
        <v>0.00284071062589378</v>
      </c>
      <c r="J70" s="9" t="str">
        <f>_xlfn.XLOOKUP($E70,'Raw Data'!$E:$E,'Raw Data'!J:J,"ERROR",0,1)</f>
        <v>Yes</v>
      </c>
      <c r="K70" s="14" t="str">
        <f t="array" ref="K70">_xlfn.IFS(AND(L70&gt;0,L70&lt;=5),"0 to 5",AND(L70&gt;5,L70&lt;=10),"5 to 10",AND(L70&gt;10,L70&lt;=15),"10 to 15",AND(L70&gt;15,L70&lt;=20),"15 to 20",AND(L70&gt;20,L70&lt;=30),"20 to 30",AND(L70&gt;30,L70&lt;=40),"30 to 40",AND(L70&gt;40,L70&lt;=50),"40 to 50",AND(L70&gt;50,L70&lt;=75),"50 to 75",AND(L70&gt;75,L70&lt;=100),"75 to 100",AND(L70&gt;100,L70&lt;=150),"100 to 150",AND(L70&gt;150,L70&lt;=200),"150 to 200",AND(L70&gt;200,L70&lt;=250),"200 to 250",AND(L70&gt;250,L70&lt;=300),"250 to 300",AND(L70&gt;300,L70&lt;=400),"300 to 400",AND(L70&gt;400,L70&lt;=500),"400 to 500",L70&gt;500,"500+")</f>
        <v>50 to 75</v>
      </c>
      <c r="L70" s="9">
        <f>_xlfn.XLOOKUP($E70,'Raw Data'!$E:$E,'Raw Data'!L:L,"ERROR",0,1)</f>
        <v>60</v>
      </c>
      <c r="M70" s="14" t="str">
        <f t="array" ref="M70">_xlfn.IFS(AND(N70&gt;0,N70&lt;=5),"0 to 5",AND(N70&gt;5,N70&lt;=10),"5 to 10",AND(N70&gt;10,N70&lt;=15),"10 to 15",AND(N70&gt;15,N70&lt;=20),"15 to 20",AND(N70&gt;20,N70&lt;=30),"20 to 30",AND(N70&gt;30,N70&lt;=40),"30 to 40",AND(N70&gt;40,N70&lt;=50),"40 to 50",AND(N70&gt;50,N70&lt;=75),"50 to 75",AND(N70&gt;75,N70&lt;=100),"75 to 100",AND(N70&gt;100,N70&lt;=150),"100 to 150",AND(N70&gt;150,N70&lt;=200),"150 to 200",AND(N70&gt;200,N70&lt;=250),"200 to 250",AND(N70&gt;250,N70&lt;=300),"250 to 300",AND(N70&gt;300,N70&lt;=400),"300 to 400",AND(N70&gt;400,N70&lt;=500),"400 to 500",N70&gt;500,"500+")</f>
        <v>50 to 75</v>
      </c>
      <c r="N70" s="9">
        <f>_xlfn.XLOOKUP($E70,'Raw Data'!$E:$E,'Raw Data'!N:N,"ERROR",0,1)</f>
        <v>60</v>
      </c>
      <c r="O70" s="14" t="str">
        <f t="array" ref="O70">_xlfn.IFS(P70=0,"No Discount",AND(P70&gt;0,P70&lt;=0.02),"0% to 2%",AND(P70&gt;0.02,P70&lt;=0.04),"2% to 4%",AND(P70&gt;0.04,P70&lt;=0.06),"4% to 6%",AND(P70&gt;0.06,P70&lt;=0.08),"6% to 8%",AND(P70&gt;0.08,P70&lt;=0.1),"8% to 10%",AND(P70&gt;0.1,P70&lt;=0.15),"10% to 15%",AND(P70&gt;0.15,P70&lt;=0.2),"15% to 20%",AND(P70&gt;0.2,P70&lt;=0.25),"20% to 25%",AND(P70&gt;0.25,P70&lt;=0.3),"25% to 30%",AND(P70&gt;0.3,P70&lt;=0.4),"30% to 40%",AND(P70&gt;0.4,P70&lt;=0.5),"40% to 50%",AND(P70&gt;0.5,P70&lt;=0.75),"50% to 75%",AND(P70&gt;0.75,P70&lt;=1),"75% to 100%")</f>
        <v>No Discount</v>
      </c>
      <c r="P70" s="10">
        <f>_xlfn.XLOOKUP($E70,'Raw Data'!$E:$E,'Raw Data'!P:P,"ERROR",0,1)</f>
        <v>0</v>
      </c>
      <c r="Q70" s="9">
        <f>_xlfn.XLOOKUP($E70,'Raw Data'!$E:$E,'Raw Data'!Q:Q,"ERROR",0,1)</f>
        <v>300</v>
      </c>
      <c r="R70" s="9" t="str">
        <f>_xlfn.XLOOKUP($E70,'Raw Data'!$E:$E,'Raw Data'!R:R,"ERROR",0,1)</f>
        <v>ml</v>
      </c>
      <c r="S70" s="5" t="str">
        <f t="array" ref="S70">_xlfn.IFS(AND(T70&gt;0,T70&lt;=0.05),"0 to 0.05",AND(T70&gt;0.05,T70&lt;=0.1),"0.05 to 0.1",AND(T70&gt;0.1,T70&lt;=0.2),"0.1 to 0.2",AND(T70&gt;0.2,T70&lt;=0.3),"0.2 to 0.3",AND(T70&gt;0.3,T70&lt;=0.4),"0.3 to 0.4",AND(T70&gt;0.4,T70&lt;=0.5),"0.4 to 0.5",AND(T70&gt;0.5,T70&lt;=0.75),"0.5 to 0.75",AND(T70&gt;0.75,T70&lt;=1),"0.75 to 1",AND(T70&gt;1,T70&lt;=2),"1 to 2",AND(T70&gt;2,T70&lt;=3),"2 to 3",AND(T70&gt;3,T70&lt;=4),"3 to 4",AND(T70&gt;4,T70&lt;=5),"4 to 5",AND(T70&gt;5,T70&lt;=10),"5 to 10",T70&gt;10,"10+")</f>
        <v>0.2 to 0.3</v>
      </c>
      <c r="T70" s="10">
        <f t="shared" si="3"/>
        <v>0.200106857061671</v>
      </c>
      <c r="U70" s="15" t="str">
        <f t="array" ref="U70">_xlfn.IFS(AND(V70&gt;0,V70&lt;=0.05),"0 to 0.05",AND(V70&gt;0.05,V70&lt;=0.1),"0.05 to 0.1",AND(V70&gt;0.1,V70&lt;=0.2),"0.1 to 0.2",AND(V70&gt;0.2,V70&lt;=0.3),"0.2 to 0.3",AND(V70&gt;0.3,V70&lt;=0.4),"0.3 to 0.4",AND(V70&gt;0.4,V70&lt;=0.5),"0.4 to 0.5",AND(V70&gt;0.5,V70&lt;=0.75),"0.5 to 0.75",AND(V70&gt;0.75,V70&lt;=1),"0.75 to 1",AND(V70&gt;1,V70&lt;=2),"1 to 2",AND(V70&gt;2,V70&lt;=3),"2 to 3",AND(V70&gt;3,V70&lt;=4),"3 to 4",AND(V70&gt;4,V70&lt;=5),"4 to 5",AND(V70&gt;5,V70&lt;=10),"5 to 10",V70&gt;10,"10+")</f>
        <v>0.05 to 0.1</v>
      </c>
      <c r="V70" s="10">
        <f t="shared" si="4"/>
        <v>0.0540288514066512</v>
      </c>
      <c r="W70" s="15" t="str">
        <f t="array" ref="W70">_xlfn.IFS(AND(X70&gt;0,X70&lt;=0.05),"0 to 0.05",AND(X70&gt;0.05,X70&lt;=0.1),"0.05 to 0.1",AND(X70&gt;0.1,X70&lt;=0.2),"0.1 to 0.2",AND(X70&gt;0.2,X70&lt;=0.3),"0.2 to 0.3",AND(X70&gt;0.3,X70&lt;=0.4),"0.3 to 0.4",AND(X70&gt;0.4,X70&lt;=0.5),"0.4 to 0.5",AND(X70&gt;0.5,X70&lt;=0.75),"0.5 to 0.75",AND(X70&gt;0.75,X70&lt;=1),"0.75 to 1",AND(X70&gt;1,X70&lt;=2),"1 to 2",AND(X70&gt;2,X70&lt;=3),"2 to 3",AND(X70&gt;3,X70&lt;=4),"3 to 4",AND(X70&gt;4,X70&lt;=5),"4 to 5",AND(X70&gt;5,X70&lt;=10),"5 to 10",X70&gt;10,"10+")</f>
        <v>0.05 to 0.1</v>
      </c>
      <c r="X70" s="16">
        <f t="shared" si="5"/>
        <v>0.0540288514066512</v>
      </c>
      <c r="Y70" s="5" t="str">
        <f t="array" ref="Y70">_xlfn.IFS(AND(Z70&gt;0,Z70&lt;=1),"0 to 1",AND(Z70&gt;1,Z70&lt;=2),"1 to 2",AND(Z70&gt;2,Z70&lt;=4),"2 to 4",AND(Z70&gt;4,Z70&lt;=6),"4 to 6",AND(Z70&gt;6,Z70&lt;=8),"6 to 8",AND(Z70&gt;8,Z70&lt;=10),"8 to 10",AND(Z70&gt;10,Z70&lt;=15),"10 to 15",AND(Z70&gt;15,Z70&lt;=20),"15 to 20",AND(Z70&gt;20,Z70&lt;=25),"20 to 25",AND(Z70&gt;25,Z70&lt;=30),"25 to 30",AND(Z70&gt;30,Z70&lt;=40),"30 to 40",AND(Z70&gt;40,Z70&lt;=50),"40 to 50",Z70&gt;50,"50+")</f>
        <v>10 to 15</v>
      </c>
      <c r="Z70" s="9">
        <f t="array" ref="Z70">_xlfn.IFS(AA70="oz",_xlfn.IFS(R70="oz",Q70,R70="fl oz",Q70*1.04,R70="ml",Q70*0.0338),AA70="fl oz",_xlfn.IFS(R70="oz",Q70/1.04,R70="fl oz",Q70,R70="ml",Q70*0.0338/1.04),AA70="ml",_xlfn.IFS(R70="oz",Q70/0.0338,R70="fl oz",Q70*1.04/0.0338,R70="ml",Q70))</f>
        <v>10.14</v>
      </c>
      <c r="AA70" s="9" t="str">
        <f>_xlfn.XLOOKUP($E70,'Raw Data'!$E:$E,'Raw Data'!AA:AA,"ERROR",0,1)</f>
        <v>oz</v>
      </c>
      <c r="AB70" s="9" t="s">
        <v>60</v>
      </c>
      <c r="AC70" s="9" t="s">
        <v>61</v>
      </c>
      <c r="AD70" s="5" t="s">
        <v>265</v>
      </c>
      <c r="AE70" s="5">
        <f>VLOOKUP($E70,'Benefits Revenue'!$E$4:$BE$74,AE$1,FALSE)</f>
        <v>0</v>
      </c>
      <c r="AF70" s="5">
        <f>VLOOKUP($E70,'Benefits Revenue'!$E$4:$BE$74,AF$1,FALSE)</f>
        <v>0</v>
      </c>
      <c r="AG70" s="5">
        <f>VLOOKUP($E70,'Benefits Revenue'!$E$4:$BE$74,AG$1,FALSE)</f>
        <v>2121.8</v>
      </c>
      <c r="AH70" s="5">
        <f>VLOOKUP($E70,'Benefits Revenue'!$E$4:$BE$74,AH$1,FALSE)</f>
        <v>0</v>
      </c>
      <c r="AI70" s="5">
        <f>VLOOKUP($E70,'Benefits Revenue'!$E$4:$BE$74,AI$1,FALSE)</f>
        <v>0</v>
      </c>
      <c r="AJ70" s="5">
        <f>VLOOKUP($E70,'Benefits Revenue'!$E$4:$BE$74,AJ$1,FALSE)</f>
        <v>0</v>
      </c>
      <c r="AK70" s="5">
        <f>VLOOKUP($E70,'Benefits Revenue'!$E$4:$BE$74,AK$1,FALSE)</f>
        <v>2121.8</v>
      </c>
      <c r="AL70" s="5">
        <f>VLOOKUP($E70,'Benefits Revenue'!$E$4:$BE$74,AL$1,FALSE)</f>
        <v>0</v>
      </c>
      <c r="AM70" s="5">
        <f>VLOOKUP($E70,'Benefits Revenue'!$E$4:$BE$74,AM$1,FALSE)</f>
        <v>2121.8</v>
      </c>
      <c r="AN70" s="5" t="s">
        <v>144</v>
      </c>
      <c r="AO70" s="5">
        <f>VLOOKUP($E70,'Claims Revenue'!$E$4:$BD$74,AO$1,FALSE)</f>
        <v>0</v>
      </c>
      <c r="AP70" s="5">
        <f>VLOOKUP($E70,'Claims Revenue'!$E$4:$BD$74,AP$1,FALSE)</f>
        <v>2121.8</v>
      </c>
      <c r="AQ70" s="5">
        <f>VLOOKUP($E70,'Claims Revenue'!$E$4:$BD$74,AQ$1,FALSE)</f>
        <v>0</v>
      </c>
      <c r="AR70" s="5">
        <f>VLOOKUP($E70,'Claims Revenue'!$E$4:$BD$74,AR$1,FALSE)</f>
        <v>0</v>
      </c>
      <c r="AS70" s="5">
        <f>VLOOKUP($E70,'Claims Revenue'!$E$4:$BD$74,AS$1,FALSE)</f>
        <v>0</v>
      </c>
      <c r="AT70" s="5">
        <f>VLOOKUP($E70,'Claims Revenue'!$E$4:$BD$74,AT$1,FALSE)</f>
        <v>0</v>
      </c>
      <c r="AU70" s="5">
        <f>VLOOKUP($E70,'Claims Revenue'!$E$4:$BD$74,AU$1,FALSE)</f>
        <v>0</v>
      </c>
      <c r="AV70" s="5">
        <f>VLOOKUP($E70,'Claims Revenue'!$E$4:$BD$74,AV$1,FALSE)</f>
        <v>0</v>
      </c>
      <c r="AW70" s="5">
        <f>VLOOKUP($E70,'Claims Revenue'!$E$4:$BD$74,AW$1,FALSE)</f>
        <v>0</v>
      </c>
      <c r="AX70" s="5" t="s">
        <v>43</v>
      </c>
      <c r="AY70" s="5">
        <f>VLOOKUP($E70,'Ingredients Revenue'!$E$4:$BY$74,AY$1,FALSE)</f>
        <v>0</v>
      </c>
      <c r="AZ70" s="5">
        <f>VLOOKUP($E70,'Ingredients Revenue'!$E$4:$BY$74,AZ$1,FALSE)</f>
        <v>0</v>
      </c>
      <c r="BA70" s="5">
        <f>VLOOKUP($E70,'Ingredients Revenue'!$E$4:$BY$74,BA$1,FALSE)</f>
        <v>0</v>
      </c>
      <c r="BB70" s="5">
        <f>VLOOKUP($E70,'Ingredients Revenue'!$E$4:$BY$74,BB$1,FALSE)</f>
        <v>0</v>
      </c>
      <c r="BC70" s="5">
        <f>VLOOKUP($E70,'Ingredients Revenue'!$E$4:$BY$74,BC$1,FALSE)</f>
        <v>0</v>
      </c>
      <c r="BD70" s="5">
        <f>VLOOKUP($E70,'Ingredients Revenue'!$E$4:$BY$74,BD$1,FALSE)</f>
        <v>0</v>
      </c>
      <c r="BE70" s="5">
        <f>VLOOKUP($E70,'Ingredients Revenue'!$E$4:$BY$74,BE$1,FALSE)</f>
        <v>0</v>
      </c>
      <c r="BF70" s="5">
        <f>VLOOKUP($E70,'Ingredients Revenue'!$E$4:$BY$74,BF$1,FALSE)</f>
        <v>0</v>
      </c>
      <c r="BG70" s="5">
        <f>VLOOKUP($E70,'Ingredients Revenue'!$E$4:$BY$74,BG$1,FALSE)</f>
        <v>0</v>
      </c>
    </row>
    <row r="71" spans="1:59">
      <c r="A71" s="5" t="str">
        <f>_xlfn.XLOOKUP($E71,'Raw Data'!$E:$E,'Raw Data'!A:A,"ERROR",0,1)</f>
        <v>AE</v>
      </c>
      <c r="B71" s="5" t="str">
        <f>_xlfn.XLOOKUP($E71,'Raw Data'!$E:$E,'Raw Data'!B:B,"ERROR",0,1)</f>
        <v>Hair Mousses</v>
      </c>
      <c r="C71" s="5" t="str">
        <f>_xlfn.XLOOKUP($E71,'Raw Data'!$E:$E,'Raw Data'!C:C,"ERROR",0,1)</f>
        <v>Mielle</v>
      </c>
      <c r="D71" s="5" t="str">
        <f>_xlfn.XLOOKUP($E71,'Raw Data'!$E:$E,'Raw Data'!D:D,"ERROR",0,1)</f>
        <v>www.amazon.ae/dp/B06XYSHCST</v>
      </c>
      <c r="E71" s="5" t="s">
        <v>266</v>
      </c>
      <c r="F71" s="9" t="str">
        <f>_xlfn.XLOOKUP($E71,'Raw Data'!$E:$E,'Raw Data'!F:F,"ERROR",0,1)</f>
        <v>Mielle Organics Brazilian Curly Cocktail Curl  Mousse  7.5oz"Pack of 2"</v>
      </c>
      <c r="G71" s="10">
        <f>_xlfn.XLOOKUP($E71,'Raw Data'!$E:$E,'Raw Data'!G:G,"ERROR",0,1)</f>
        <v>19</v>
      </c>
      <c r="H71" s="9">
        <f>_xlfn.XLOOKUP($E71,'Raw Data'!$E:$E,'Raw Data'!H:H,"ERROR",0,1)</f>
        <v>2120.93</v>
      </c>
      <c r="I71" s="9">
        <f>_xlfn.XLOOKUP($E71,'Raw Data'!$E:$E,'Raw Data'!I:I,"ERROR",0,1)</f>
        <v>0.00283954585153026</v>
      </c>
      <c r="J71" s="9" t="str">
        <f>_xlfn.XLOOKUP($E71,'Raw Data'!$E:$E,'Raw Data'!J:J,"ERROR",0,1)</f>
        <v>Yes</v>
      </c>
      <c r="K71" s="14" t="str">
        <f t="array" ref="K71">_xlfn.IFS(AND(L71&gt;0,L71&lt;=5),"0 to 5",AND(L71&gt;5,L71&lt;=10),"5 to 10",AND(L71&gt;10,L71&lt;=15),"10 to 15",AND(L71&gt;15,L71&lt;=20),"15 to 20",AND(L71&gt;20,L71&lt;=30),"20 to 30",AND(L71&gt;30,L71&lt;=40),"30 to 40",AND(L71&gt;40,L71&lt;=50),"40 to 50",AND(L71&gt;50,L71&lt;=75),"50 to 75",AND(L71&gt;75,L71&lt;=100),"75 to 100",AND(L71&gt;100,L71&lt;=150),"100 to 150",AND(L71&gt;150,L71&lt;=200),"150 to 200",AND(L71&gt;200,L71&lt;=250),"200 to 250",AND(L71&gt;250,L71&lt;=300),"250 to 300",AND(L71&gt;300,L71&lt;=400),"300 to 400",AND(L71&gt;400,L71&lt;=500),"400 to 500",L71&gt;500,"500+")</f>
        <v>100 to 150</v>
      </c>
      <c r="L71" s="9">
        <f>_xlfn.XLOOKUP($E71,'Raw Data'!$E:$E,'Raw Data'!L:L,"ERROR",0,1)</f>
        <v>113.29</v>
      </c>
      <c r="M71" s="14" t="str">
        <f t="array" ref="M71">_xlfn.IFS(AND(N71&gt;0,N71&lt;=5),"0 to 5",AND(N71&gt;5,N71&lt;=10),"5 to 10",AND(N71&gt;10,N71&lt;=15),"10 to 15",AND(N71&gt;15,N71&lt;=20),"15 to 20",AND(N71&gt;20,N71&lt;=30),"20 to 30",AND(N71&gt;30,N71&lt;=40),"30 to 40",AND(N71&gt;40,N71&lt;=50),"40 to 50",AND(N71&gt;50,N71&lt;=75),"50 to 75",AND(N71&gt;75,N71&lt;=100),"75 to 100",AND(N71&gt;100,N71&lt;=150),"100 to 150",AND(N71&gt;150,N71&lt;=200),"150 to 200",AND(N71&gt;200,N71&lt;=250),"200 to 250",AND(N71&gt;250,N71&lt;=300),"250 to 300",AND(N71&gt;300,N71&lt;=400),"300 to 400",AND(N71&gt;400,N71&lt;=500),"400 to 500",N71&gt;500,"500+")</f>
        <v>100 to 150</v>
      </c>
      <c r="N71" s="9">
        <f>_xlfn.XLOOKUP($E71,'Raw Data'!$E:$E,'Raw Data'!N:N,"ERROR",0,1)</f>
        <v>115.72</v>
      </c>
      <c r="O71" s="14" t="str">
        <f t="array" ref="O71">_xlfn.IFS(P71=0,"No Discount",AND(P71&gt;0,P71&lt;=0.02),"0% to 2%",AND(P71&gt;0.02,P71&lt;=0.04),"2% to 4%",AND(P71&gt;0.04,P71&lt;=0.06),"4% to 6%",AND(P71&gt;0.06,P71&lt;=0.08),"6% to 8%",AND(P71&gt;0.08,P71&lt;=0.1),"8% to 10%",AND(P71&gt;0.1,P71&lt;=0.15),"10% to 15%",AND(P71&gt;0.15,P71&lt;=0.2),"15% to 20%",AND(P71&gt;0.2,P71&lt;=0.25),"20% to 25%",AND(P71&gt;0.25,P71&lt;=0.3),"25% to 30%",AND(P71&gt;0.3,P71&lt;=0.4),"30% to 40%",AND(P71&gt;0.4,P71&lt;=0.5),"40% to 50%",AND(P71&gt;0.5,P71&lt;=0.75),"50% to 75%",AND(P71&gt;0.75,P71&lt;=1),"75% to 100%")</f>
        <v>2% to 4%</v>
      </c>
      <c r="P71" s="10">
        <f>_xlfn.XLOOKUP($E71,'Raw Data'!$E:$E,'Raw Data'!P:P,"ERROR",0,1)</f>
        <v>0.0209989630141721</v>
      </c>
      <c r="Q71" s="9">
        <f>_xlfn.XLOOKUP($E71,'Raw Data'!$E:$E,'Raw Data'!Q:Q,"ERROR",0,1)</f>
        <v>15</v>
      </c>
      <c r="R71" s="9" t="str">
        <f>_xlfn.XLOOKUP($E71,'Raw Data'!$E:$E,'Raw Data'!R:R,"ERROR",0,1)</f>
        <v>oz</v>
      </c>
      <c r="S71" s="5" t="str">
        <f t="array" ref="S71">_xlfn.IFS(AND(T71&gt;0,T71&lt;=0.05),"0 to 0.05",AND(T71&gt;0.05,T71&lt;=0.1),"0.05 to 0.1",AND(T71&gt;0.1,T71&lt;=0.2),"0.1 to 0.2",AND(T71&gt;0.2,T71&lt;=0.3),"0.2 to 0.3",AND(T71&gt;0.3,T71&lt;=0.4),"0.3 to 0.4",AND(T71&gt;0.4,T71&lt;=0.5),"0.4 to 0.5",AND(T71&gt;0.5,T71&lt;=0.75),"0.5 to 0.75",AND(T71&gt;0.75,T71&lt;=1),"0.75 to 1",AND(T71&gt;1,T71&lt;=2),"1 to 2",AND(T71&gt;2,T71&lt;=3),"2 to 3",AND(T71&gt;3,T71&lt;=4),"3 to 4",AND(T71&gt;4,T71&lt;=5),"4 to 5",AND(T71&gt;5,T71&lt;=10),"5 to 10",T71&gt;10,"10+")</f>
        <v>0.2 to 0.3</v>
      </c>
      <c r="T71" s="10">
        <f t="shared" si="3"/>
        <v>0.255416525758088</v>
      </c>
      <c r="U71" s="15" t="str">
        <f t="array" ref="U71">_xlfn.IFS(AND(V71&gt;0,V71&lt;=0.05),"0 to 0.05",AND(V71&gt;0.05,V71&lt;=0.1),"0.05 to 0.1",AND(V71&gt;0.1,V71&lt;=0.2),"0.1 to 0.2",AND(V71&gt;0.2,V71&lt;=0.3),"0.2 to 0.3",AND(V71&gt;0.3,V71&lt;=0.4),"0.3 to 0.4",AND(V71&gt;0.4,V71&lt;=0.5),"0.4 to 0.5",AND(V71&gt;0.5,V71&lt;=0.75),"0.5 to 0.75",AND(V71&gt;0.75,V71&lt;=1),"0.75 to 1",AND(V71&gt;1,V71&lt;=2),"1 to 2",AND(V71&gt;2,V71&lt;=3),"2 to 3",AND(V71&gt;3,V71&lt;=4),"3 to 4",AND(V71&gt;4,V71&lt;=5),"4 to 5",AND(V71&gt;5,V71&lt;=10),"5 to 10",V71&gt;10,"10+")</f>
        <v>0.05 to 0.1</v>
      </c>
      <c r="V71" s="10">
        <f t="shared" si="4"/>
        <v>0.0704416638484951</v>
      </c>
      <c r="W71" s="15" t="str">
        <f t="array" ref="W71">_xlfn.IFS(AND(X71&gt;0,X71&lt;=0.05),"0 to 0.05",AND(X71&gt;0.05,X71&lt;=0.1),"0.05 to 0.1",AND(X71&gt;0.1,X71&lt;=0.2),"0.1 to 0.2",AND(X71&gt;0.2,X71&lt;=0.3),"0.2 to 0.3",AND(X71&gt;0.3,X71&lt;=0.4),"0.3 to 0.4",AND(X71&gt;0.4,X71&lt;=0.5),"0.4 to 0.5",AND(X71&gt;0.5,X71&lt;=0.75),"0.5 to 0.75",AND(X71&gt;0.75,X71&lt;=1),"0.75 to 1",AND(X71&gt;1,X71&lt;=2),"1 to 2",AND(X71&gt;2,X71&lt;=3),"2 to 3",AND(X71&gt;3,X71&lt;=4),"3 to 4",AND(X71&gt;4,X71&lt;=5),"4 to 5",AND(X71&gt;5,X71&lt;=10),"5 to 10",X71&gt;10,"10+")</f>
        <v>0.05 to 0.1</v>
      </c>
      <c r="X71" s="16">
        <f t="shared" si="5"/>
        <v>0.0689624619546838</v>
      </c>
      <c r="Y71" s="5" t="str">
        <f t="array" ref="Y71">_xlfn.IFS(AND(Z71&gt;0,Z71&lt;=1),"0 to 1",AND(Z71&gt;1,Z71&lt;=2),"1 to 2",AND(Z71&gt;2,Z71&lt;=4),"2 to 4",AND(Z71&gt;4,Z71&lt;=6),"4 to 6",AND(Z71&gt;6,Z71&lt;=8),"6 to 8",AND(Z71&gt;8,Z71&lt;=10),"8 to 10",AND(Z71&gt;10,Z71&lt;=15),"10 to 15",AND(Z71&gt;15,Z71&lt;=20),"15 to 20",AND(Z71&gt;20,Z71&lt;=25),"20 to 25",AND(Z71&gt;25,Z71&lt;=30),"25 to 30",AND(Z71&gt;30,Z71&lt;=40),"30 to 40",AND(Z71&gt;40,Z71&lt;=50),"40 to 50",Z71&gt;50,"50+")</f>
        <v>10 to 15</v>
      </c>
      <c r="Z71" s="9">
        <f t="array" ref="Z71">_xlfn.IFS(AA71="oz",_xlfn.IFS(R71="oz",Q71,R71="fl oz",Q71*1.04,R71="ml",Q71*0.0338),AA71="fl oz",_xlfn.IFS(R71="oz",Q71/1.04,R71="fl oz",Q71,R71="ml",Q71*0.0338/1.04),AA71="ml",_xlfn.IFS(R71="oz",Q71/0.0338,R71="fl oz",Q71*1.04/0.0338,R71="ml",Q71))</f>
        <v>15</v>
      </c>
      <c r="AA71" s="9" t="str">
        <f>_xlfn.XLOOKUP($E71,'Raw Data'!$E:$E,'Raw Data'!AA:AA,"ERROR",0,1)</f>
        <v>oz</v>
      </c>
      <c r="AB71" s="9" t="s">
        <v>65</v>
      </c>
      <c r="AC71" s="9" t="s">
        <v>204</v>
      </c>
      <c r="AD71" s="5" t="s">
        <v>43</v>
      </c>
      <c r="AE71" s="5">
        <f>VLOOKUP($E71,'Benefits Revenue'!$E$4:$BE$74,AE$1,FALSE)</f>
        <v>0</v>
      </c>
      <c r="AF71" s="5">
        <f>VLOOKUP($E71,'Benefits Revenue'!$E$4:$BE$74,AF$1,FALSE)</f>
        <v>0</v>
      </c>
      <c r="AG71" s="5">
        <f>VLOOKUP($E71,'Benefits Revenue'!$E$4:$BE$74,AG$1,FALSE)</f>
        <v>0</v>
      </c>
      <c r="AH71" s="5">
        <f>VLOOKUP($E71,'Benefits Revenue'!$E$4:$BE$74,AH$1,FALSE)</f>
        <v>0</v>
      </c>
      <c r="AI71" s="5">
        <f>VLOOKUP($E71,'Benefits Revenue'!$E$4:$BE$74,AI$1,FALSE)</f>
        <v>0</v>
      </c>
      <c r="AJ71" s="5">
        <f>VLOOKUP($E71,'Benefits Revenue'!$E$4:$BE$74,AJ$1,FALSE)</f>
        <v>0</v>
      </c>
      <c r="AK71" s="5">
        <f>VLOOKUP($E71,'Benefits Revenue'!$E$4:$BE$74,AK$1,FALSE)</f>
        <v>0</v>
      </c>
      <c r="AL71" s="5">
        <f>VLOOKUP($E71,'Benefits Revenue'!$E$4:$BE$74,AL$1,FALSE)</f>
        <v>0</v>
      </c>
      <c r="AM71" s="5">
        <f>VLOOKUP($E71,'Benefits Revenue'!$E$4:$BE$74,AM$1,FALSE)</f>
        <v>0</v>
      </c>
      <c r="AN71" s="5" t="s">
        <v>267</v>
      </c>
      <c r="AO71" s="5">
        <f>VLOOKUP($E71,'Claims Revenue'!$E$4:$BD$74,AO$1,FALSE)</f>
        <v>0</v>
      </c>
      <c r="AP71" s="5">
        <f>VLOOKUP($E71,'Claims Revenue'!$E$4:$BD$74,AP$1,FALSE)</f>
        <v>2120.93</v>
      </c>
      <c r="AQ71" s="5">
        <f>VLOOKUP($E71,'Claims Revenue'!$E$4:$BD$74,AQ$1,FALSE)</f>
        <v>0</v>
      </c>
      <c r="AR71" s="5">
        <f>VLOOKUP($E71,'Claims Revenue'!$E$4:$BD$74,AR$1,FALSE)</f>
        <v>0</v>
      </c>
      <c r="AS71" s="5">
        <f>VLOOKUP($E71,'Claims Revenue'!$E$4:$BD$74,AS$1,FALSE)</f>
        <v>0</v>
      </c>
      <c r="AT71" s="5">
        <f>VLOOKUP($E71,'Claims Revenue'!$E$4:$BD$74,AT$1,FALSE)</f>
        <v>0</v>
      </c>
      <c r="AU71" s="5">
        <f>VLOOKUP($E71,'Claims Revenue'!$E$4:$BD$74,AU$1,FALSE)</f>
        <v>0</v>
      </c>
      <c r="AV71" s="5">
        <f>VLOOKUP($E71,'Claims Revenue'!$E$4:$BD$74,AV$1,FALSE)</f>
        <v>0</v>
      </c>
      <c r="AW71" s="5">
        <f>VLOOKUP($E71,'Claims Revenue'!$E$4:$BD$74,AW$1,FALSE)</f>
        <v>0</v>
      </c>
      <c r="AX71" s="5" t="s">
        <v>268</v>
      </c>
      <c r="AY71" s="5">
        <f>VLOOKUP($E71,'Ingredients Revenue'!$E$4:$BY$74,AY$1,FALSE)</f>
        <v>0</v>
      </c>
      <c r="AZ71" s="5">
        <f>VLOOKUP($E71,'Ingredients Revenue'!$E$4:$BY$74,AZ$1,FALSE)</f>
        <v>0</v>
      </c>
      <c r="BA71" s="5">
        <f>VLOOKUP($E71,'Ingredients Revenue'!$E$4:$BY$74,BA$1,FALSE)</f>
        <v>0</v>
      </c>
      <c r="BB71" s="5">
        <f>VLOOKUP($E71,'Ingredients Revenue'!$E$4:$BY$74,BB$1,FALSE)</f>
        <v>0</v>
      </c>
      <c r="BC71" s="5">
        <f>VLOOKUP($E71,'Ingredients Revenue'!$E$4:$BY$74,BC$1,FALSE)</f>
        <v>0</v>
      </c>
      <c r="BD71" s="5">
        <f>VLOOKUP($E71,'Ingredients Revenue'!$E$4:$BY$74,BD$1,FALSE)</f>
        <v>0</v>
      </c>
      <c r="BE71" s="5">
        <f>VLOOKUP($E71,'Ingredients Revenue'!$E$4:$BY$74,BE$1,FALSE)</f>
        <v>0</v>
      </c>
      <c r="BF71" s="5">
        <f>VLOOKUP($E71,'Ingredients Revenue'!$E$4:$BY$74,BF$1,FALSE)</f>
        <v>0</v>
      </c>
      <c r="BG71" s="5">
        <f>VLOOKUP($E71,'Ingredients Revenue'!$E$4:$BY$74,BG$1,FALSE)</f>
        <v>0</v>
      </c>
    </row>
    <row r="72" spans="1:59">
      <c r="A72" s="5" t="str">
        <f>_xlfn.XLOOKUP($E72,'Raw Data'!$E:$E,'Raw Data'!A:A,"ERROR",0,1)</f>
        <v>AE</v>
      </c>
      <c r="B72" s="5" t="str">
        <f>_xlfn.XLOOKUP($E72,'Raw Data'!$E:$E,'Raw Data'!B:B,"ERROR",0,1)</f>
        <v>Hair Mousses</v>
      </c>
      <c r="C72" s="5" t="str">
        <f>_xlfn.XLOOKUP($E72,'Raw Data'!$E:$E,'Raw Data'!C:C,"ERROR",0,1)</f>
        <v>Garnier</v>
      </c>
      <c r="D72" s="5" t="str">
        <f>_xlfn.XLOOKUP($E72,'Raw Data'!$E:$E,'Raw Data'!D:D,"ERROR",0,1)</f>
        <v>www.amazon.ae/dp/B000JEAYT4</v>
      </c>
      <c r="E72" s="5" t="s">
        <v>269</v>
      </c>
      <c r="F72" s="9" t="str">
        <f>_xlfn.XLOOKUP($E72,'Raw Data'!$E:$E,'Raw Data'!F:F,"ERROR",0,1)</f>
        <v>Garnier Fructis Style Curl Construct Creation Mousse, 6.8 Oz, 1 Count (Packaging May Vary)</v>
      </c>
      <c r="G72" s="10">
        <f>_xlfn.XLOOKUP($E72,'Raw Data'!$E:$E,'Raw Data'!G:G,"ERROR",0,1)</f>
        <v>42</v>
      </c>
      <c r="H72" s="9">
        <f>_xlfn.XLOOKUP($E72,'Raw Data'!$E:$E,'Raw Data'!H:H,"ERROR",0,1)</f>
        <v>2092.59</v>
      </c>
      <c r="I72" s="9">
        <f>_xlfn.XLOOKUP($E72,'Raw Data'!$E:$E,'Raw Data'!I:I,"ERROR",0,1)</f>
        <v>0.0028016036613437</v>
      </c>
      <c r="J72" s="9" t="str">
        <f>_xlfn.XLOOKUP($E72,'Raw Data'!$E:$E,'Raw Data'!J:J,"ERROR",0,1)</f>
        <v>Yes</v>
      </c>
      <c r="K72" s="14" t="str">
        <f t="array" ref="K72">_xlfn.IFS(AND(L72&gt;0,L72&lt;=5),"0 to 5",AND(L72&gt;5,L72&lt;=10),"5 to 10",AND(L72&gt;10,L72&lt;=15),"10 to 15",AND(L72&gt;15,L72&lt;=20),"15 to 20",AND(L72&gt;20,L72&lt;=30),"20 to 30",AND(L72&gt;30,L72&lt;=40),"30 to 40",AND(L72&gt;40,L72&lt;=50),"40 to 50",AND(L72&gt;50,L72&lt;=75),"50 to 75",AND(L72&gt;75,L72&lt;=100),"75 to 100",AND(L72&gt;100,L72&lt;=150),"100 to 150",AND(L72&gt;150,L72&lt;=200),"150 to 200",AND(L72&gt;200,L72&lt;=250),"200 to 250",AND(L72&gt;250,L72&lt;=300),"250 to 300",AND(L72&gt;300,L72&lt;=400),"300 to 400",AND(L72&gt;400,L72&lt;=500),"400 to 500",L72&gt;500,"500+")</f>
        <v>50 to 75</v>
      </c>
      <c r="L72" s="9">
        <f>_xlfn.XLOOKUP($E72,'Raw Data'!$E:$E,'Raw Data'!L:L,"ERROR",0,1)</f>
        <v>53.36</v>
      </c>
      <c r="M72" s="14" t="str">
        <f t="array" ref="M72">_xlfn.IFS(AND(N72&gt;0,N72&lt;=5),"0 to 5",AND(N72&gt;5,N72&lt;=10),"5 to 10",AND(N72&gt;10,N72&lt;=15),"10 to 15",AND(N72&gt;15,N72&lt;=20),"15 to 20",AND(N72&gt;20,N72&lt;=30),"20 to 30",AND(N72&gt;30,N72&lt;=40),"30 to 40",AND(N72&gt;40,N72&lt;=50),"40 to 50",AND(N72&gt;50,N72&lt;=75),"50 to 75",AND(N72&gt;75,N72&lt;=100),"75 to 100",AND(N72&gt;100,N72&lt;=150),"100 to 150",AND(N72&gt;150,N72&lt;=200),"150 to 200",AND(N72&gt;200,N72&lt;=250),"200 to 250",AND(N72&gt;250,N72&lt;=300),"250 to 300",AND(N72&gt;300,N72&lt;=400),"300 to 400",AND(N72&gt;400,N72&lt;=500),"400 to 500",N72&gt;500,"500+")</f>
        <v>50 to 75</v>
      </c>
      <c r="N72" s="9">
        <f>_xlfn.XLOOKUP($E72,'Raw Data'!$E:$E,'Raw Data'!N:N,"ERROR",0,1)</f>
        <v>64.88</v>
      </c>
      <c r="O72" s="14" t="str">
        <f t="array" ref="O72">_xlfn.IFS(P72=0,"No Discount",AND(P72&gt;0,P72&lt;=0.02),"0% to 2%",AND(P72&gt;0.02,P72&lt;=0.04),"2% to 4%",AND(P72&gt;0.04,P72&lt;=0.06),"4% to 6%",AND(P72&gt;0.06,P72&lt;=0.08),"6% to 8%",AND(P72&gt;0.08,P72&lt;=0.1),"8% to 10%",AND(P72&gt;0.1,P72&lt;=0.15),"10% to 15%",AND(P72&gt;0.15,P72&lt;=0.2),"15% to 20%",AND(P72&gt;0.2,P72&lt;=0.25),"20% to 25%",AND(P72&gt;0.25,P72&lt;=0.3),"25% to 30%",AND(P72&gt;0.3,P72&lt;=0.4),"30% to 40%",AND(P72&gt;0.4,P72&lt;=0.5),"40% to 50%",AND(P72&gt;0.5,P72&lt;=0.75),"50% to 75%",AND(P72&gt;0.75,P72&lt;=1),"75% to 100%")</f>
        <v>15% to 20%</v>
      </c>
      <c r="P72" s="10">
        <f>_xlfn.XLOOKUP($E72,'Raw Data'!$E:$E,'Raw Data'!P:P,"ERROR",0,1)</f>
        <v>0.177558569667078</v>
      </c>
      <c r="Q72" s="9">
        <f>_xlfn.XLOOKUP($E72,'Raw Data'!$E:$E,'Raw Data'!Q:Q,"ERROR",0,1)</f>
        <v>6.8</v>
      </c>
      <c r="R72" s="9" t="str">
        <f>_xlfn.XLOOKUP($E72,'Raw Data'!$E:$E,'Raw Data'!R:R,"ERROR",0,1)</f>
        <v>oz</v>
      </c>
      <c r="S72" s="5" t="str">
        <f t="array" ref="S72">_xlfn.IFS(AND(T72&gt;0,T72&lt;=0.05),"0 to 0.05",AND(T72&gt;0.05,T72&lt;=0.1),"0.05 to 0.1",AND(T72&gt;0.1,T72&lt;=0.2),"0.1 to 0.2",AND(T72&gt;0.2,T72&lt;=0.3),"0.2 to 0.3",AND(T72&gt;0.3,T72&lt;=0.4),"0.3 to 0.4",AND(T72&gt;0.4,T72&lt;=0.5),"0.4 to 0.5",AND(T72&gt;0.5,T72&lt;=0.75),"0.5 to 0.75",AND(T72&gt;0.75,T72&lt;=1),"0.75 to 1",AND(T72&gt;1,T72&lt;=2),"1 to 2",AND(T72&gt;2,T72&lt;=3),"2 to 3",AND(T72&gt;3,T72&lt;=4),"3 to 4",AND(T72&gt;4,T72&lt;=5),"4 to 5",AND(T72&gt;5,T72&lt;=10),"5 to 10",T72&gt;10,"10+")</f>
        <v>0.2 to 0.3</v>
      </c>
      <c r="T72" s="10">
        <f t="shared" si="3"/>
        <v>0.265372297041915</v>
      </c>
      <c r="U72" s="15" t="str">
        <f t="array" ref="U72">_xlfn.IFS(AND(V72&gt;0,V72&lt;=0.05),"0 to 0.05",AND(V72&gt;0.05,V72&lt;=0.1),"0.05 to 0.1",AND(V72&gt;0.1,V72&lt;=0.2),"0.1 to 0.2",AND(V72&gt;0.2,V72&lt;=0.3),"0.2 to 0.3",AND(V72&gt;0.3,V72&lt;=0.4),"0.3 to 0.4",AND(V72&gt;0.4,V72&lt;=0.5),"0.4 to 0.5",AND(V72&gt;0.5,V72&lt;=0.75),"0.5 to 0.75",AND(V72&gt;0.75,V72&lt;=1),"0.75 to 1",AND(V72&gt;1,V72&lt;=2),"1 to 2",AND(V72&gt;2,V72&lt;=3),"2 to 3",AND(V72&gt;3,V72&lt;=4),"3 to 4",AND(V72&gt;4,V72&lt;=5),"4 to 5",AND(V72&gt;5,V72&lt;=10),"5 to 10",V72&gt;10,"10+")</f>
        <v>0.05 to 0.1</v>
      </c>
      <c r="V72" s="10">
        <f t="shared" si="4"/>
        <v>0.0871192981758141</v>
      </c>
      <c r="W72" s="15" t="str">
        <f t="array" ref="W72">_xlfn.IFS(AND(X72&gt;0,X72&lt;=0.05),"0 to 0.05",AND(X72&gt;0.05,X72&lt;=0.1),"0.05 to 0.1",AND(X72&gt;0.1,X72&lt;=0.2),"0.1 to 0.2",AND(X72&gt;0.2,X72&lt;=0.3),"0.2 to 0.3",AND(X72&gt;0.3,X72&lt;=0.4),"0.3 to 0.4",AND(X72&gt;0.4,X72&lt;=0.5),"0.4 to 0.5",AND(X72&gt;0.5,X72&lt;=0.75),"0.5 to 0.75",AND(X72&gt;0.75,X72&lt;=1),"0.75 to 1",AND(X72&gt;1,X72&lt;=2),"1 to 2",AND(X72&gt;2,X72&lt;=3),"2 to 3",AND(X72&gt;3,X72&lt;=4),"3 to 4",AND(X72&gt;4,X72&lt;=5),"4 to 5",AND(X72&gt;5,X72&lt;=10),"5 to 10",X72&gt;10,"10+")</f>
        <v>0.05 to 0.1</v>
      </c>
      <c r="X72" s="16">
        <f t="shared" si="5"/>
        <v>0.0716505202013169</v>
      </c>
      <c r="Y72" s="5" t="str">
        <f t="array" ref="Y72">_xlfn.IFS(AND(Z72&gt;0,Z72&lt;=1),"0 to 1",AND(Z72&gt;1,Z72&lt;=2),"1 to 2",AND(Z72&gt;2,Z72&lt;=4),"2 to 4",AND(Z72&gt;4,Z72&lt;=6),"4 to 6",AND(Z72&gt;6,Z72&lt;=8),"6 to 8",AND(Z72&gt;8,Z72&lt;=10),"8 to 10",AND(Z72&gt;10,Z72&lt;=15),"10 to 15",AND(Z72&gt;15,Z72&lt;=20),"15 to 20",AND(Z72&gt;20,Z72&lt;=25),"20 to 25",AND(Z72&gt;25,Z72&lt;=30),"25 to 30",AND(Z72&gt;30,Z72&lt;=40),"30 to 40",AND(Z72&gt;40,Z72&lt;=50),"40 to 50",Z72&gt;50,"50+")</f>
        <v>6 to 8</v>
      </c>
      <c r="Z72" s="9">
        <f t="array" ref="Z72">_xlfn.IFS(AA72="oz",_xlfn.IFS(R72="oz",Q72,R72="fl oz",Q72*1.04,R72="ml",Q72*0.0338),AA72="fl oz",_xlfn.IFS(R72="oz",Q72/1.04,R72="fl oz",Q72,R72="ml",Q72*0.0338/1.04),AA72="ml",_xlfn.IFS(R72="oz",Q72/0.0338,R72="fl oz",Q72*1.04/0.0338,R72="ml",Q72))</f>
        <v>6.8</v>
      </c>
      <c r="AA72" s="9" t="str">
        <f>_xlfn.XLOOKUP($E72,'Raw Data'!$E:$E,'Raw Data'!AA:AA,"ERROR",0,1)</f>
        <v>oz</v>
      </c>
      <c r="AB72" s="9" t="s">
        <v>60</v>
      </c>
      <c r="AC72" s="9" t="s">
        <v>61</v>
      </c>
      <c r="AD72" s="5" t="s">
        <v>270</v>
      </c>
      <c r="AE72" s="5">
        <f>VLOOKUP($E72,'Benefits Revenue'!$E$4:$BE$74,AE$1,FALSE)</f>
        <v>2092.59</v>
      </c>
      <c r="AF72" s="5">
        <f>VLOOKUP($E72,'Benefits Revenue'!$E$4:$BE$74,AF$1,FALSE)</f>
        <v>0</v>
      </c>
      <c r="AG72" s="5">
        <f>VLOOKUP($E72,'Benefits Revenue'!$E$4:$BE$74,AG$1,FALSE)</f>
        <v>0</v>
      </c>
      <c r="AH72" s="5">
        <f>VLOOKUP($E72,'Benefits Revenue'!$E$4:$BE$74,AH$1,FALSE)</f>
        <v>0</v>
      </c>
      <c r="AI72" s="5">
        <f>VLOOKUP($E72,'Benefits Revenue'!$E$4:$BE$74,AI$1,FALSE)</f>
        <v>0</v>
      </c>
      <c r="AJ72" s="5">
        <f>VLOOKUP($E72,'Benefits Revenue'!$E$4:$BE$74,AJ$1,FALSE)</f>
        <v>2092.59</v>
      </c>
      <c r="AK72" s="5">
        <f>VLOOKUP($E72,'Benefits Revenue'!$E$4:$BE$74,AK$1,FALSE)</f>
        <v>0</v>
      </c>
      <c r="AL72" s="5">
        <f>VLOOKUP($E72,'Benefits Revenue'!$E$4:$BE$74,AL$1,FALSE)</f>
        <v>0</v>
      </c>
      <c r="AM72" s="5">
        <f>VLOOKUP($E72,'Benefits Revenue'!$E$4:$BE$74,AM$1,FALSE)</f>
        <v>0</v>
      </c>
      <c r="AN72" s="5" t="s">
        <v>40</v>
      </c>
      <c r="AO72" s="5">
        <f>VLOOKUP($E72,'Claims Revenue'!$E$4:$BD$74,AO$1,FALSE)</f>
        <v>2092.59</v>
      </c>
      <c r="AP72" s="5">
        <f>VLOOKUP($E72,'Claims Revenue'!$E$4:$BD$74,AP$1,FALSE)</f>
        <v>0</v>
      </c>
      <c r="AQ72" s="5">
        <f>VLOOKUP($E72,'Claims Revenue'!$E$4:$BD$74,AQ$1,FALSE)</f>
        <v>0</v>
      </c>
      <c r="AR72" s="5">
        <f>VLOOKUP($E72,'Claims Revenue'!$E$4:$BD$74,AR$1,FALSE)</f>
        <v>0</v>
      </c>
      <c r="AS72" s="5">
        <f>VLOOKUP($E72,'Claims Revenue'!$E$4:$BD$74,AS$1,FALSE)</f>
        <v>0</v>
      </c>
      <c r="AT72" s="5">
        <f>VLOOKUP($E72,'Claims Revenue'!$E$4:$BD$74,AT$1,FALSE)</f>
        <v>0</v>
      </c>
      <c r="AU72" s="5">
        <f>VLOOKUP($E72,'Claims Revenue'!$E$4:$BD$74,AU$1,FALSE)</f>
        <v>0</v>
      </c>
      <c r="AV72" s="5">
        <f>VLOOKUP($E72,'Claims Revenue'!$E$4:$BD$74,AV$1,FALSE)</f>
        <v>0</v>
      </c>
      <c r="AW72" s="5">
        <f>VLOOKUP($E72,'Claims Revenue'!$E$4:$BD$74,AW$1,FALSE)</f>
        <v>0</v>
      </c>
      <c r="AX72" s="5" t="s">
        <v>43</v>
      </c>
      <c r="AY72" s="5">
        <f>VLOOKUP($E72,'Ingredients Revenue'!$E$4:$BY$74,AY$1,FALSE)</f>
        <v>0</v>
      </c>
      <c r="AZ72" s="5">
        <f>VLOOKUP($E72,'Ingredients Revenue'!$E$4:$BY$74,AZ$1,FALSE)</f>
        <v>0</v>
      </c>
      <c r="BA72" s="5">
        <f>VLOOKUP($E72,'Ingredients Revenue'!$E$4:$BY$74,BA$1,FALSE)</f>
        <v>0</v>
      </c>
      <c r="BB72" s="5">
        <f>VLOOKUP($E72,'Ingredients Revenue'!$E$4:$BY$74,BB$1,FALSE)</f>
        <v>0</v>
      </c>
      <c r="BC72" s="5">
        <f>VLOOKUP($E72,'Ingredients Revenue'!$E$4:$BY$74,BC$1,FALSE)</f>
        <v>0</v>
      </c>
      <c r="BD72" s="5">
        <f>VLOOKUP($E72,'Ingredients Revenue'!$E$4:$BY$74,BD$1,FALSE)</f>
        <v>0</v>
      </c>
      <c r="BE72" s="5">
        <f>VLOOKUP($E72,'Ingredients Revenue'!$E$4:$BY$74,BE$1,FALSE)</f>
        <v>0</v>
      </c>
      <c r="BF72" s="5">
        <f>VLOOKUP($E72,'Ingredients Revenue'!$E$4:$BY$74,BF$1,FALSE)</f>
        <v>0</v>
      </c>
      <c r="BG72" s="5">
        <f>VLOOKUP($E72,'Ingredients Revenue'!$E$4:$BY$74,BG$1,FALSE)</f>
        <v>0</v>
      </c>
    </row>
    <row r="73" spans="1:59">
      <c r="A73" s="5" t="str">
        <f>_xlfn.XLOOKUP($E73,'Raw Data'!$E:$E,'Raw Data'!A:A,"ERROR",0,1)</f>
        <v>AE</v>
      </c>
      <c r="B73" s="5" t="str">
        <f>_xlfn.XLOOKUP($E73,'Raw Data'!$E:$E,'Raw Data'!B:B,"ERROR",0,1)</f>
        <v>Hair Mousses</v>
      </c>
      <c r="C73" s="5" t="str">
        <f>_xlfn.XLOOKUP($E73,'Raw Data'!$E:$E,'Raw Data'!C:C,"ERROR",0,1)</f>
        <v>thedoux</v>
      </c>
      <c r="D73" s="5" t="str">
        <f>_xlfn.XLOOKUP($E73,'Raw Data'!$E:$E,'Raw Data'!D:D,"ERROR",0,1)</f>
        <v>www.amazon.ae/dp/B079F4YNMS</v>
      </c>
      <c r="E73" s="5" t="s">
        <v>271</v>
      </c>
      <c r="F73" s="9" t="str">
        <f>_xlfn.XLOOKUP($E73,'Raw Data'!$E:$E,'Raw Data'!F:F,"ERROR",0,1)</f>
        <v>The Doux Mousse Def Texture Foam, 7 fl oz The Doux Mousse Def Texture Foam, 7 fl oz</v>
      </c>
      <c r="G73" s="10">
        <f>_xlfn.XLOOKUP($E73,'Raw Data'!$E:$E,'Raw Data'!G:G,"ERROR",0,1)</f>
        <v>21</v>
      </c>
      <c r="H73" s="9">
        <f>_xlfn.XLOOKUP($E73,'Raw Data'!$E:$E,'Raw Data'!H:H,"ERROR",0,1)</f>
        <v>2034.35</v>
      </c>
      <c r="I73" s="9">
        <f>_xlfn.XLOOKUP($E73,'Raw Data'!$E:$E,'Raw Data'!I:I,"ERROR",0,1)</f>
        <v>0.00272363072004289</v>
      </c>
      <c r="J73" s="9" t="str">
        <f>_xlfn.XLOOKUP($E73,'Raw Data'!$E:$E,'Raw Data'!J:J,"ERROR",0,1)</f>
        <v>Yes</v>
      </c>
      <c r="K73" s="14" t="str">
        <f t="array" ref="K73">_xlfn.IFS(AND(L73&gt;0,L73&lt;=5),"0 to 5",AND(L73&gt;5,L73&lt;=10),"5 to 10",AND(L73&gt;10,L73&lt;=15),"10 to 15",AND(L73&gt;15,L73&lt;=20),"15 to 20",AND(L73&gt;20,L73&lt;=30),"20 to 30",AND(L73&gt;30,L73&lt;=40),"30 to 40",AND(L73&gt;40,L73&lt;=50),"40 to 50",AND(L73&gt;50,L73&lt;=75),"50 to 75",AND(L73&gt;75,L73&lt;=100),"75 to 100",AND(L73&gt;100,L73&lt;=150),"100 to 150",AND(L73&gt;150,L73&lt;=200),"150 to 200",AND(L73&gt;200,L73&lt;=250),"200 to 250",AND(L73&gt;250,L73&lt;=300),"250 to 300",AND(L73&gt;300,L73&lt;=400),"300 to 400",AND(L73&gt;400,L73&lt;=500),"400 to 500",L73&gt;500,"500+")</f>
        <v>75 to 100</v>
      </c>
      <c r="L73" s="9">
        <f>_xlfn.XLOOKUP($E73,'Raw Data'!$E:$E,'Raw Data'!L:L,"ERROR",0,1)</f>
        <v>96.61</v>
      </c>
      <c r="M73" s="14" t="str">
        <f t="array" ref="M73">_xlfn.IFS(AND(N73&gt;0,N73&lt;=5),"0 to 5",AND(N73&gt;5,N73&lt;=10),"5 to 10",AND(N73&gt;10,N73&lt;=15),"10 to 15",AND(N73&gt;15,N73&lt;=20),"15 to 20",AND(N73&gt;20,N73&lt;=30),"20 to 30",AND(N73&gt;30,N73&lt;=40),"30 to 40",AND(N73&gt;40,N73&lt;=50),"40 to 50",AND(N73&gt;50,N73&lt;=75),"50 to 75",AND(N73&gt;75,N73&lt;=100),"75 to 100",AND(N73&gt;100,N73&lt;=150),"100 to 150",AND(N73&gt;150,N73&lt;=200),"150 to 200",AND(N73&gt;200,N73&lt;=250),"200 to 250",AND(N73&gt;250,N73&lt;=300),"250 to 300",AND(N73&gt;300,N73&lt;=400),"300 to 400",AND(N73&gt;400,N73&lt;=500),"400 to 500",N73&gt;500,"500+")</f>
        <v>75 to 100</v>
      </c>
      <c r="N73" s="9">
        <f>_xlfn.XLOOKUP($E73,'Raw Data'!$E:$E,'Raw Data'!N:N,"ERROR",0,1)</f>
        <v>98.06</v>
      </c>
      <c r="O73" s="14" t="str">
        <f t="array" ref="O73">_xlfn.IFS(P73=0,"No Discount",AND(P73&gt;0,P73&lt;=0.02),"0% to 2%",AND(P73&gt;0.02,P73&lt;=0.04),"2% to 4%",AND(P73&gt;0.04,P73&lt;=0.06),"4% to 6%",AND(P73&gt;0.06,P73&lt;=0.08),"6% to 8%",AND(P73&gt;0.08,P73&lt;=0.1),"8% to 10%",AND(P73&gt;0.1,P73&lt;=0.15),"10% to 15%",AND(P73&gt;0.15,P73&lt;=0.2),"15% to 20%",AND(P73&gt;0.2,P73&lt;=0.25),"20% to 25%",AND(P73&gt;0.25,P73&lt;=0.3),"25% to 30%",AND(P73&gt;0.3,P73&lt;=0.4),"30% to 40%",AND(P73&gt;0.4,P73&lt;=0.5),"40% to 50%",AND(P73&gt;0.5,P73&lt;=0.75),"50% to 75%",AND(P73&gt;0.75,P73&lt;=1),"75% to 100%")</f>
        <v>0% to 2%</v>
      </c>
      <c r="P73" s="10">
        <f>_xlfn.XLOOKUP($E73,'Raw Data'!$E:$E,'Raw Data'!P:P,"ERROR",0,1)</f>
        <v>0.0147868651845809</v>
      </c>
      <c r="Q73" s="9">
        <f>_xlfn.XLOOKUP($E73,'Raw Data'!$E:$E,'Raw Data'!Q:Q,"ERROR",0,1)</f>
        <v>7</v>
      </c>
      <c r="R73" s="9" t="str">
        <f>_xlfn.XLOOKUP($E73,'Raw Data'!$E:$E,'Raw Data'!R:R,"ERROR",0,1)</f>
        <v>fl oz</v>
      </c>
      <c r="S73" s="5" t="str">
        <f t="array" ref="S73">_xlfn.IFS(AND(T73&gt;0,T73&lt;=0.05),"0 to 0.05",AND(T73&gt;0.05,T73&lt;=0.1),"0.05 to 0.1",AND(T73&gt;0.1,T73&lt;=0.2),"0.1 to 0.2",AND(T73&gt;0.2,T73&lt;=0.3),"0.2 to 0.3",AND(T73&gt;0.3,T73&lt;=0.4),"0.3 to 0.4",AND(T73&gt;0.4,T73&lt;=0.5),"0.4 to 0.5",AND(T73&gt;0.5,T73&lt;=0.75),"0.5 to 0.75",AND(T73&gt;0.75,T73&lt;=1),"0.75 to 1",AND(T73&gt;1,T73&lt;=2),"1 to 2",AND(T73&gt;2,T73&lt;=3),"2 to 3",AND(T73&gt;3,T73&lt;=4),"3 to 4",AND(T73&gt;4,T73&lt;=5),"4 to 5",AND(T73&gt;5,T73&lt;=10),"5 to 10",T73&gt;10,"10+")</f>
        <v>0.4 to 0.5</v>
      </c>
      <c r="T73" s="10">
        <f t="shared" si="3"/>
        <v>0.448786080338329</v>
      </c>
      <c r="U73" s="15" t="str">
        <f t="array" ref="U73">_xlfn.IFS(AND(V73&gt;0,V73&lt;=0.05),"0 to 0.05",AND(V73&gt;0.05,V73&lt;=0.1),"0.05 to 0.1",AND(V73&gt;0.1,V73&lt;=0.2),"0.1 to 0.2",AND(V73&gt;0.2,V73&lt;=0.3),"0.2 to 0.3",AND(V73&gt;0.3,V73&lt;=0.4),"0.3 to 0.4",AND(V73&gt;0.4,V73&lt;=0.5),"0.4 to 0.5",AND(V73&gt;0.5,V73&lt;=0.75),"0.5 to 0.75",AND(V73&gt;0.75,V73&lt;=1),"0.75 to 1",AND(V73&gt;1,V73&lt;=2),"1 to 2",AND(V73&gt;2,V73&lt;=3),"2 to 3",AND(V73&gt;3,V73&lt;=4),"3 to 4",AND(V73&gt;4,V73&lt;=5),"4 to 5",AND(V73&gt;5,V73&lt;=10),"5 to 10",V73&gt;10,"10+")</f>
        <v>0.1 to 0.2</v>
      </c>
      <c r="V73" s="10">
        <f t="shared" si="4"/>
        <v>0.122990891421733</v>
      </c>
      <c r="W73" s="15" t="str">
        <f t="array" ref="W73">_xlfn.IFS(AND(X73&gt;0,X73&lt;=0.05),"0 to 0.05",AND(X73&gt;0.05,X73&lt;=0.1),"0.05 to 0.1",AND(X73&gt;0.1,X73&lt;=0.2),"0.1 to 0.2",AND(X73&gt;0.2,X73&lt;=0.3),"0.2 to 0.3",AND(X73&gt;0.3,X73&lt;=0.4),"0.3 to 0.4",AND(X73&gt;0.4,X73&lt;=0.5),"0.4 to 0.5",AND(X73&gt;0.5,X73&lt;=0.75),"0.5 to 0.75",AND(X73&gt;0.75,X73&lt;=1),"0.75 to 1",AND(X73&gt;1,X73&lt;=2),"1 to 2",AND(X73&gt;2,X73&lt;=3),"2 to 3",AND(X73&gt;3,X73&lt;=4),"3 to 4",AND(X73&gt;4,X73&lt;=5),"4 to 5",AND(X73&gt;5,X73&lt;=10),"5 to 10",X73&gt;10,"10+")</f>
        <v>0.1 to 0.2</v>
      </c>
      <c r="X73" s="16">
        <f t="shared" si="5"/>
        <v>0.121172241691349</v>
      </c>
      <c r="Y73" s="5" t="str">
        <f t="array" ref="Y73">_xlfn.IFS(AND(Z73&gt;0,Z73&lt;=1),"0 to 1",AND(Z73&gt;1,Z73&lt;=2),"1 to 2",AND(Z73&gt;2,Z73&lt;=4),"2 to 4",AND(Z73&gt;4,Z73&lt;=6),"4 to 6",AND(Z73&gt;6,Z73&lt;=8),"6 to 8",AND(Z73&gt;8,Z73&lt;=10),"8 to 10",AND(Z73&gt;10,Z73&lt;=15),"10 to 15",AND(Z73&gt;15,Z73&lt;=20),"15 to 20",AND(Z73&gt;20,Z73&lt;=25),"20 to 25",AND(Z73&gt;25,Z73&lt;=30),"25 to 30",AND(Z73&gt;30,Z73&lt;=40),"30 to 40",AND(Z73&gt;40,Z73&lt;=50),"40 to 50",Z73&gt;50,"50+")</f>
        <v>6 to 8</v>
      </c>
      <c r="Z73" s="9">
        <f t="array" ref="Z73">_xlfn.IFS(AA73="oz",_xlfn.IFS(R73="oz",Q73,R73="fl oz",Q73*1.04,R73="ml",Q73*0.0338),AA73="fl oz",_xlfn.IFS(R73="oz",Q73/1.04,R73="fl oz",Q73,R73="ml",Q73*0.0338/1.04),AA73="ml",_xlfn.IFS(R73="oz",Q73/0.0338,R73="fl oz",Q73*1.04/0.0338,R73="ml",Q73))</f>
        <v>7.28</v>
      </c>
      <c r="AA73" s="9" t="str">
        <f>_xlfn.XLOOKUP($E73,'Raw Data'!$E:$E,'Raw Data'!AA:AA,"ERROR",0,1)</f>
        <v>oz</v>
      </c>
      <c r="AB73" s="9" t="s">
        <v>65</v>
      </c>
      <c r="AC73" s="9" t="s">
        <v>61</v>
      </c>
      <c r="AD73" s="5" t="s">
        <v>272</v>
      </c>
      <c r="AE73" s="5">
        <f>VLOOKUP($E73,'Benefits Revenue'!$E$4:$BE$74,AE$1,FALSE)</f>
        <v>2034.35</v>
      </c>
      <c r="AF73" s="5">
        <f>VLOOKUP($E73,'Benefits Revenue'!$E$4:$BE$74,AF$1,FALSE)</f>
        <v>2034.35</v>
      </c>
      <c r="AG73" s="5">
        <f>VLOOKUP($E73,'Benefits Revenue'!$E$4:$BE$74,AG$1,FALSE)</f>
        <v>2034.35</v>
      </c>
      <c r="AH73" s="5">
        <f>VLOOKUP($E73,'Benefits Revenue'!$E$4:$BE$74,AH$1,FALSE)</f>
        <v>2034.35</v>
      </c>
      <c r="AI73" s="5">
        <f>VLOOKUP($E73,'Benefits Revenue'!$E$4:$BE$74,AI$1,FALSE)</f>
        <v>0</v>
      </c>
      <c r="AJ73" s="5">
        <f>VLOOKUP($E73,'Benefits Revenue'!$E$4:$BE$74,AJ$1,FALSE)</f>
        <v>0</v>
      </c>
      <c r="AK73" s="5">
        <f>VLOOKUP($E73,'Benefits Revenue'!$E$4:$BE$74,AK$1,FALSE)</f>
        <v>2034.35</v>
      </c>
      <c r="AL73" s="5">
        <f>VLOOKUP($E73,'Benefits Revenue'!$E$4:$BE$74,AL$1,FALSE)</f>
        <v>0</v>
      </c>
      <c r="AM73" s="5">
        <f>VLOOKUP($E73,'Benefits Revenue'!$E$4:$BE$74,AM$1,FALSE)</f>
        <v>0</v>
      </c>
      <c r="AN73" s="5" t="s">
        <v>46</v>
      </c>
      <c r="AO73" s="5">
        <f>VLOOKUP($E73,'Claims Revenue'!$E$4:$BD$74,AO$1,FALSE)</f>
        <v>0</v>
      </c>
      <c r="AP73" s="5">
        <f>VLOOKUP($E73,'Claims Revenue'!$E$4:$BD$74,AP$1,FALSE)</f>
        <v>0</v>
      </c>
      <c r="AQ73" s="5">
        <f>VLOOKUP($E73,'Claims Revenue'!$E$4:$BD$74,AQ$1,FALSE)</f>
        <v>0</v>
      </c>
      <c r="AR73" s="5">
        <f>VLOOKUP($E73,'Claims Revenue'!$E$4:$BD$74,AR$1,FALSE)</f>
        <v>0</v>
      </c>
      <c r="AS73" s="5">
        <f>VLOOKUP($E73,'Claims Revenue'!$E$4:$BD$74,AS$1,FALSE)</f>
        <v>0</v>
      </c>
      <c r="AT73" s="5">
        <f>VLOOKUP($E73,'Claims Revenue'!$E$4:$BD$74,AT$1,FALSE)</f>
        <v>0</v>
      </c>
      <c r="AU73" s="5">
        <f>VLOOKUP($E73,'Claims Revenue'!$E$4:$BD$74,AU$1,FALSE)</f>
        <v>2034.35</v>
      </c>
      <c r="AV73" s="5">
        <f>VLOOKUP($E73,'Claims Revenue'!$E$4:$BD$74,AV$1,FALSE)</f>
        <v>0</v>
      </c>
      <c r="AW73" s="5">
        <f>VLOOKUP($E73,'Claims Revenue'!$E$4:$BD$74,AW$1,FALSE)</f>
        <v>0</v>
      </c>
      <c r="AX73" s="5" t="s">
        <v>273</v>
      </c>
      <c r="AY73" s="5">
        <f>VLOOKUP($E73,'Ingredients Revenue'!$E$4:$BY$74,AY$1,FALSE)</f>
        <v>2034.35</v>
      </c>
      <c r="AZ73" s="5">
        <f>VLOOKUP($E73,'Ingredients Revenue'!$E$4:$BY$74,AZ$1,FALSE)</f>
        <v>2034.35</v>
      </c>
      <c r="BA73" s="5">
        <f>VLOOKUP($E73,'Ingredients Revenue'!$E$4:$BY$74,BA$1,FALSE)</f>
        <v>0</v>
      </c>
      <c r="BB73" s="5">
        <f>VLOOKUP($E73,'Ingredients Revenue'!$E$4:$BY$74,BB$1,FALSE)</f>
        <v>2034.35</v>
      </c>
      <c r="BC73" s="5">
        <f>VLOOKUP($E73,'Ingredients Revenue'!$E$4:$BY$74,BC$1,FALSE)</f>
        <v>0</v>
      </c>
      <c r="BD73" s="5">
        <f>VLOOKUP($E73,'Ingredients Revenue'!$E$4:$BY$74,BD$1,FALSE)</f>
        <v>0</v>
      </c>
      <c r="BE73" s="5">
        <f>VLOOKUP($E73,'Ingredients Revenue'!$E$4:$BY$74,BE$1,FALSE)</f>
        <v>0</v>
      </c>
      <c r="BF73" s="5">
        <f>VLOOKUP($E73,'Ingredients Revenue'!$E$4:$BY$74,BF$1,FALSE)</f>
        <v>0</v>
      </c>
      <c r="BG73" s="5">
        <f>VLOOKUP($E73,'Ingredients Revenue'!$E$4:$BY$74,BG$1,FALSE)</f>
        <v>0</v>
      </c>
    </row>
    <row r="74" hidden="1" spans="1:29">
      <c r="A74" s="5" t="str">
        <f>_xlfn.XLOOKUP($E74,'Raw Data'!$E:$E,'Raw Data'!A:A,"ERROR",0,1)</f>
        <v>AE</v>
      </c>
      <c r="B74" s="5" t="str">
        <f>_xlfn.XLOOKUP($E74,'Raw Data'!$E:$E,'Raw Data'!B:B,"ERROR",0,1)</f>
        <v>Hair Mousses</v>
      </c>
      <c r="C74" s="5" t="str">
        <f>_xlfn.XLOOKUP($E74,'Raw Data'!$E:$E,'Raw Data'!C:C,"ERROR",0,1)</f>
        <v>tigi bed head</v>
      </c>
      <c r="D74" s="5" t="str">
        <f>_xlfn.XLOOKUP($E74,'Raw Data'!$E:$E,'Raw Data'!D:D,"ERROR",0,1)</f>
        <v>www.amazon.ae/dp/B073R1BX16</v>
      </c>
      <c r="E74" s="5" t="s">
        <v>274</v>
      </c>
      <c r="F74" s="9" t="str">
        <f>_xlfn.XLOOKUP($E74,'Raw Data'!$E:$E,'Raw Data'!F:F,"ERROR",0,1)</f>
        <v>Bed Head by Tigi Foxy Curls Extreme Curl Mousse for Curl Definition, 250 ml</v>
      </c>
      <c r="G74" s="10">
        <f>_xlfn.XLOOKUP($E74,'Raw Data'!$E:$E,'Raw Data'!G:G,"ERROR",0,1)</f>
        <v>28</v>
      </c>
      <c r="H74" s="9">
        <f>_xlfn.XLOOKUP($E74,'Raw Data'!$E:$E,'Raw Data'!H:H,"ERROR",0,1)</f>
        <v>1944.98</v>
      </c>
      <c r="I74" s="9">
        <f>_xlfn.XLOOKUP($E74,'Raw Data'!$E:$E,'Raw Data'!I:I,"ERROR",0,1)</f>
        <v>0.00260398027766561</v>
      </c>
      <c r="J74" s="9" t="str">
        <f>_xlfn.XLOOKUP($E74,'Raw Data'!$E:$E,'Raw Data'!J:J,"ERROR",0,1)</f>
        <v>No</v>
      </c>
      <c r="K74" s="14" t="str">
        <f t="array" ref="K74">_xlfn.IFS(AND(L74&gt;0,L74&lt;=5),"0 to 5",AND(L74&gt;5,L74&lt;=10),"5 to 10",AND(L74&gt;10,L74&lt;=15),"10 to 15",AND(L74&gt;15,L74&lt;=20),"15 to 20",AND(L74&gt;20,L74&lt;=30),"20 to 30",AND(L74&gt;30,L74&lt;=40),"30 to 40",AND(L74&gt;40,L74&lt;=50),"40 to 50",AND(L74&gt;50,L74&lt;=75),"50 to 75",AND(L74&gt;75,L74&lt;=100),"75 to 100",AND(L74&gt;100,L74&lt;=150),"100 to 150",AND(L74&gt;150,L74&lt;=200),"150 to 200",AND(L74&gt;200,L74&lt;=250),"200 to 250",AND(L74&gt;250,L74&lt;=300),"250 to 300",AND(L74&gt;300,L74&lt;=400),"300 to 400",AND(L74&gt;400,L74&lt;=500),"400 to 500",L74&gt;500,"500+")</f>
        <v>50 to 75</v>
      </c>
      <c r="L74" s="9">
        <f>_xlfn.XLOOKUP($E74,'Raw Data'!$E:$E,'Raw Data'!L:L,"ERROR",0,1)</f>
        <v>70</v>
      </c>
      <c r="M74" s="14" t="str">
        <f t="array" ref="M74">_xlfn.IFS(AND(N74&gt;0,N74&lt;=5),"0 to 5",AND(N74&gt;5,N74&lt;=10),"5 to 10",AND(N74&gt;10,N74&lt;=15),"10 to 15",AND(N74&gt;15,N74&lt;=20),"15 to 20",AND(N74&gt;20,N74&lt;=30),"20 to 30",AND(N74&gt;30,N74&lt;=40),"30 to 40",AND(N74&gt;40,N74&lt;=50),"40 to 50",AND(N74&gt;50,N74&lt;=75),"50 to 75",AND(N74&gt;75,N74&lt;=100),"75 to 100",AND(N74&gt;100,N74&lt;=150),"100 to 150",AND(N74&gt;150,N74&lt;=200),"150 to 200",AND(N74&gt;200,N74&lt;=250),"200 to 250",AND(N74&gt;250,N74&lt;=300),"250 to 300",AND(N74&gt;300,N74&lt;=400),"300 to 400",AND(N74&gt;400,N74&lt;=500),"400 to 500",N74&gt;500,"500+")</f>
        <v>50 to 75</v>
      </c>
      <c r="N74" s="9">
        <f>_xlfn.XLOOKUP($E74,'Raw Data'!$E:$E,'Raw Data'!N:N,"ERROR",0,1)</f>
        <v>70</v>
      </c>
      <c r="O74" s="14" t="str">
        <f t="array" ref="O74">_xlfn.IFS(P74=0,"No Discount",AND(P74&gt;0,P74&lt;=0.02),"0% to 2%",AND(P74&gt;0.02,P74&lt;=0.04),"2% to 4%",AND(P74&gt;0.04,P74&lt;=0.06),"4% to 6%",AND(P74&gt;0.06,P74&lt;=0.08),"6% to 8%",AND(P74&gt;0.08,P74&lt;=0.1),"8% to 10%",AND(P74&gt;0.1,P74&lt;=0.15),"10% to 15%",AND(P74&gt;0.15,P74&lt;=0.2),"15% to 20%",AND(P74&gt;0.2,P74&lt;=0.25),"20% to 25%",AND(P74&gt;0.25,P74&lt;=0.3),"25% to 30%",AND(P74&gt;0.3,P74&lt;=0.4),"30% to 40%",AND(P74&gt;0.4,P74&lt;=0.5),"40% to 50%",AND(P74&gt;0.5,P74&lt;=0.75),"50% to 75%",AND(P74&gt;0.75,P74&lt;=1),"75% to 100%")</f>
        <v>No Discount</v>
      </c>
      <c r="P74" s="10">
        <f>_xlfn.XLOOKUP($E74,'Raw Data'!$E:$E,'Raw Data'!P:P,"ERROR",0,1)</f>
        <v>0</v>
      </c>
      <c r="Q74" s="9">
        <f>_xlfn.XLOOKUP($E74,'Raw Data'!$E:$E,'Raw Data'!Q:Q,"ERROR",0,1)</f>
        <v>250</v>
      </c>
      <c r="R74" s="9" t="str">
        <f>_xlfn.XLOOKUP($E74,'Raw Data'!$E:$E,'Raw Data'!R:R,"ERROR",0,1)</f>
        <v>ml</v>
      </c>
      <c r="S74" s="5" t="str">
        <f t="array" ref="S74">_xlfn.IFS(AND(T74&gt;0,T74&lt;=0.05),"0 to 0.05",AND(T74&gt;0.05,T74&lt;=0.1),"0.05 to 0.1",AND(T74&gt;0.1,T74&lt;=0.2),"0.1 to 0.2",AND(T74&gt;0.2,T74&lt;=0.3),"0.2 to 0.3",AND(T74&gt;0.3,T74&lt;=0.4),"0.3 to 0.4",AND(T74&gt;0.4,T74&lt;=0.5),"0.4 to 0.5",AND(T74&gt;0.5,T74&lt;=0.75),"0.5 to 0.75",AND(T74&gt;0.75,T74&lt;=1),"0.75 to 1",AND(T74&gt;1,T74&lt;=2),"1 to 2",AND(T74&gt;2,T74&lt;=3),"2 to 3",AND(T74&gt;3,T74&lt;=4),"3 to 4",AND(T74&gt;4,T74&lt;=5),"4 to 5",AND(T74&gt;5,T74&lt;=10),"5 to 10",T74&gt;10,"10+")</f>
        <v>0.2 to 0.3</v>
      </c>
      <c r="T74" s="10">
        <f>_xlfn.XLOOKUP($E74,'Raw Data'!$E:$E,'Raw Data'!T:T,"ERROR",0,1)</f>
        <v>0.280149599886339</v>
      </c>
      <c r="U74" s="15" t="str">
        <f t="array" ref="U74">_xlfn.IFS(AND(V74&gt;0,V74&lt;=0.05),"0 to 0.05",AND(V74&gt;0.05,V74&lt;=0.1),"0.05 to 0.1",AND(V74&gt;0.1,V74&lt;=0.2),"0.1 to 0.2",AND(V74&gt;0.2,V74&lt;=0.3),"0.2 to 0.3",AND(V74&gt;0.3,V74&lt;=0.4),"0.3 to 0.4",AND(V74&gt;0.4,V74&lt;=0.5),"0.4 to 0.5",AND(V74&gt;0.5,V74&lt;=0.75),"0.5 to 0.75",AND(V74&gt;0.75,V74&lt;=1),"0.75 to 1",AND(V74&gt;1,V74&lt;=2),"1 to 2",AND(V74&gt;2,V74&lt;=3),"2 to 3",AND(V74&gt;3,V74&lt;=4),"3 to 4",AND(V74&gt;4,V74&lt;=5),"4 to 5",AND(V74&gt;5,V74&lt;=10),"5 to 10",V74&gt;10,"10+")</f>
        <v>0.05 to 0.1</v>
      </c>
      <c r="V74" s="10">
        <f>_xlfn.XLOOKUP($E74,'Raw Data'!$E:$E,'Raw Data'!V:V,"ERROR",0,1)</f>
        <v>0.0756403919693116</v>
      </c>
      <c r="W74" s="15" t="str">
        <f t="array" ref="W74">_xlfn.IFS(AND(X74&gt;0,X74&lt;=0.05),"0 to 0.05",AND(X74&gt;0.05,X74&lt;=0.1),"0.05 to 0.1",AND(X74&gt;0.1,X74&lt;=0.2),"0.1 to 0.2",AND(X74&gt;0.2,X74&lt;=0.3),"0.2 to 0.3",AND(X74&gt;0.3,X74&lt;=0.4),"0.3 to 0.4",AND(X74&gt;0.4,X74&lt;=0.5),"0.4 to 0.5",AND(X74&gt;0.5,X74&lt;=0.75),"0.5 to 0.75",AND(X74&gt;0.75,X74&lt;=1),"0.75 to 1",AND(X74&gt;1,X74&lt;=2),"1 to 2",AND(X74&gt;2,X74&lt;=3),"2 to 3",AND(X74&gt;3,X74&lt;=4),"3 to 4",AND(X74&gt;4,X74&lt;=5),"4 to 5",AND(X74&gt;5,X74&lt;=10),"5 to 10",X74&gt;10,"10+")</f>
        <v>0.05 to 0.1</v>
      </c>
      <c r="X74" s="16">
        <f t="shared" si="5"/>
        <v>0.0756403919693116</v>
      </c>
      <c r="Y74" s="5" t="str">
        <f t="array" ref="Y74">_xlfn.IFS(AND(Z74&gt;0,Z74&lt;=1),"0 to 1",AND(Z74&gt;1,Z74&lt;=2),"1 to 2",AND(Z74&gt;2,Z74&lt;=4),"2 to 4",AND(Z74&gt;4,Z74&lt;=6),"4 to 6",AND(Z74&gt;6,Z74&lt;=8),"6 to 8",AND(Z74&gt;8,Z74&lt;=10),"8 to 10",AND(Z74&gt;10,Z74&lt;=15),"10 to 15",AND(Z74&gt;15,Z74&lt;=20),"15 to 20",AND(Z74&gt;20,Z74&lt;=25),"20 to 25",AND(Z74&gt;25,Z74&lt;=30),"25 to 30",AND(Z74&gt;30,Z74&lt;=40),"30 to 40",AND(Z74&gt;40,Z74&lt;=50),"40 to 50",Z74&gt;50,"50+")</f>
        <v>8 to 10</v>
      </c>
      <c r="Z74" s="9">
        <f>_xlfn.XLOOKUP($E74,'Raw Data'!$E:$E,'Raw Data'!Z:Z,"ERROR",0,1)</f>
        <v>8.45</v>
      </c>
      <c r="AA74" s="9" t="str">
        <f>_xlfn.XLOOKUP($E74,'Raw Data'!$E:$E,'Raw Data'!AA:AA,"ERROR",0,1)</f>
        <v>oz</v>
      </c>
      <c r="AB74" s="9"/>
      <c r="AC74" s="9"/>
    </row>
    <row r="75" hidden="1" spans="1:29">
      <c r="A75" s="5" t="str">
        <f>_xlfn.XLOOKUP($E75,'Raw Data'!$E:$E,'Raw Data'!A:A,"ERROR",0,1)</f>
        <v>AE</v>
      </c>
      <c r="B75" s="5" t="str">
        <f>_xlfn.XLOOKUP($E75,'Raw Data'!$E:$E,'Raw Data'!B:B,"ERROR",0,1)</f>
        <v>Hair Mousses</v>
      </c>
      <c r="C75" s="5" t="str">
        <f>_xlfn.XLOOKUP($E75,'Raw Data'!$E:$E,'Raw Data'!C:C,"ERROR",0,1)</f>
        <v>shea moisture</v>
      </c>
      <c r="D75" s="5" t="str">
        <f>_xlfn.XLOOKUP($E75,'Raw Data'!$E:$E,'Raw Data'!D:D,"ERROR",0,1)</f>
        <v>www.amazon.ae/dp/B01CTCE8DG</v>
      </c>
      <c r="E75" s="5" t="s">
        <v>275</v>
      </c>
      <c r="F75" s="9" t="str">
        <f>_xlfn.XLOOKUP($E75,'Raw Data'!$E:$E,'Raw Data'!F:F,"ERROR",0,1)</f>
        <v>Shea Moisture Coconut &amp; Hibiscus Curl Enhancing Smoothie 12 Oz, Pack of 3</v>
      </c>
      <c r="G75" s="10">
        <f>_xlfn.XLOOKUP($E75,'Raw Data'!$E:$E,'Raw Data'!G:G,"ERROR",0,1)</f>
        <v>10</v>
      </c>
      <c r="H75" s="9">
        <f>_xlfn.XLOOKUP($E75,'Raw Data'!$E:$E,'Raw Data'!H:H,"ERROR",0,1)</f>
        <v>1848.06</v>
      </c>
      <c r="I75" s="9">
        <f>_xlfn.XLOOKUP($E75,'Raw Data'!$E:$E,'Raw Data'!I:I,"ERROR",0,1)</f>
        <v>0.0024742217359267</v>
      </c>
      <c r="J75" s="9" t="str">
        <f>_xlfn.XLOOKUP($E75,'Raw Data'!$E:$E,'Raw Data'!J:J,"ERROR",0,1)</f>
        <v>No</v>
      </c>
      <c r="K75" s="14" t="str">
        <f t="array" ref="K75">_xlfn.IFS(AND(L75&gt;0,L75&lt;=5),"0 to 5",AND(L75&gt;5,L75&lt;=10),"5 to 10",AND(L75&gt;10,L75&lt;=15),"10 to 15",AND(L75&gt;15,L75&lt;=20),"15 to 20",AND(L75&gt;20,L75&lt;=30),"20 to 30",AND(L75&gt;30,L75&lt;=40),"30 to 40",AND(L75&gt;40,L75&lt;=50),"40 to 50",AND(L75&gt;50,L75&lt;=75),"50 to 75",AND(L75&gt;75,L75&lt;=100),"75 to 100",AND(L75&gt;100,L75&lt;=150),"100 to 150",AND(L75&gt;150,L75&lt;=200),"150 to 200",AND(L75&gt;200,L75&lt;=250),"200 to 250",AND(L75&gt;250,L75&lt;=300),"250 to 300",AND(L75&gt;300,L75&lt;=400),"300 to 400",AND(L75&gt;400,L75&lt;=500),"400 to 500",L75&gt;500,"500+")</f>
        <v>150 to 200</v>
      </c>
      <c r="L75" s="9">
        <f>_xlfn.XLOOKUP($E75,'Raw Data'!$E:$E,'Raw Data'!L:L,"ERROR",0,1)</f>
        <v>183.52</v>
      </c>
      <c r="M75" s="14" t="str">
        <f t="array" ref="M75">_xlfn.IFS(AND(N75&gt;0,N75&lt;=5),"0 to 5",AND(N75&gt;5,N75&lt;=10),"5 to 10",AND(N75&gt;10,N75&lt;=15),"10 to 15",AND(N75&gt;15,N75&lt;=20),"15 to 20",AND(N75&gt;20,N75&lt;=30),"20 to 30",AND(N75&gt;30,N75&lt;=40),"30 to 40",AND(N75&gt;40,N75&lt;=50),"40 to 50",AND(N75&gt;50,N75&lt;=75),"50 to 75",AND(N75&gt;75,N75&lt;=100),"75 to 100",AND(N75&gt;100,N75&lt;=150),"100 to 150",AND(N75&gt;150,N75&lt;=200),"150 to 200",AND(N75&gt;200,N75&lt;=250),"200 to 250",AND(N75&gt;250,N75&lt;=300),"250 to 300",AND(N75&gt;300,N75&lt;=400),"300 to 400",AND(N75&gt;400,N75&lt;=500),"400 to 500",N75&gt;500,"500+")</f>
        <v>150 to 200</v>
      </c>
      <c r="N75" s="9">
        <f>_xlfn.XLOOKUP($E75,'Raw Data'!$E:$E,'Raw Data'!N:N,"ERROR",0,1)</f>
        <v>184</v>
      </c>
      <c r="O75" s="14" t="str">
        <f t="array" ref="O75">_xlfn.IFS(P75=0,"No Discount",AND(P75&gt;0,P75&lt;=0.02),"0% to 2%",AND(P75&gt;0.02,P75&lt;=0.04),"2% to 4%",AND(P75&gt;0.04,P75&lt;=0.06),"4% to 6%",AND(P75&gt;0.06,P75&lt;=0.08),"6% to 8%",AND(P75&gt;0.08,P75&lt;=0.1),"8% to 10%",AND(P75&gt;0.1,P75&lt;=0.15),"10% to 15%",AND(P75&gt;0.15,P75&lt;=0.2),"15% to 20%",AND(P75&gt;0.2,P75&lt;=0.25),"20% to 25%",AND(P75&gt;0.25,P75&lt;=0.3),"25% to 30%",AND(P75&gt;0.3,P75&lt;=0.4),"30% to 40%",AND(P75&gt;0.4,P75&lt;=0.5),"40% to 50%",AND(P75&gt;0.5,P75&lt;=0.75),"50% to 75%",AND(P75&gt;0.75,P75&lt;=1),"75% to 100%")</f>
        <v>0% to 2%</v>
      </c>
      <c r="P75" s="10">
        <f>_xlfn.XLOOKUP($E75,'Raw Data'!$E:$E,'Raw Data'!P:P,"ERROR",0,1)</f>
        <v>0.00260869565217386</v>
      </c>
      <c r="Q75" s="9">
        <f>_xlfn.XLOOKUP($E75,'Raw Data'!$E:$E,'Raw Data'!Q:Q,"ERROR",0,1)</f>
        <v>36</v>
      </c>
      <c r="R75" s="9" t="str">
        <f>_xlfn.XLOOKUP($E75,'Raw Data'!$E:$E,'Raw Data'!R:R,"ERROR",0,1)</f>
        <v>oz</v>
      </c>
      <c r="S75" s="5" t="str">
        <f t="array" ref="S75">_xlfn.IFS(AND(T75&gt;0,T75&lt;=0.05),"0 to 0.05",AND(T75&gt;0.05,T75&lt;=0.1),"0.05 to 0.1",AND(T75&gt;0.1,T75&lt;=0.2),"0.1 to 0.2",AND(T75&gt;0.2,T75&lt;=0.3),"0.2 to 0.3",AND(T75&gt;0.3,T75&lt;=0.4),"0.3 to 0.4",AND(T75&gt;0.4,T75&lt;=0.5),"0.4 to 0.5",AND(T75&gt;0.5,T75&lt;=0.75),"0.5 to 0.75",AND(T75&gt;0.75,T75&lt;=1),"0.75 to 1",AND(T75&gt;1,T75&lt;=2),"1 to 2",AND(T75&gt;2,T75&lt;=3),"2 to 3",AND(T75&gt;3,T75&lt;=4),"3 to 4",AND(T75&gt;4,T75&lt;=5),"4 to 5",AND(T75&gt;5,T75&lt;=10),"5 to 10",T75&gt;10,"10+")</f>
        <v>0.1 to 0.2</v>
      </c>
      <c r="T75" s="10">
        <f>_xlfn.XLOOKUP($E75,'Raw Data'!$E:$E,'Raw Data'!T:T,"ERROR",0,1)</f>
        <v>0.17239694885958</v>
      </c>
      <c r="U75" s="15" t="str">
        <f t="array" ref="U75">_xlfn.IFS(AND(V75&gt;0,V75&lt;=0.05),"0 to 0.05",AND(V75&gt;0.05,V75&lt;=0.1),"0.05 to 0.1",AND(V75&gt;0.1,V75&lt;=0.2),"0.1 to 0.2",AND(V75&gt;0.2,V75&lt;=0.3),"0.2 to 0.3",AND(V75&gt;0.3,V75&lt;=0.4),"0.3 to 0.4",AND(V75&gt;0.4,V75&lt;=0.5),"0.4 to 0.5",AND(V75&gt;0.5,V75&lt;=0.75),"0.5 to 0.75",AND(V75&gt;0.75,V75&lt;=1),"0.75 to 1",AND(V75&gt;1,V75&lt;=2),"1 to 2",AND(V75&gt;2,V75&lt;=3),"2 to 3",AND(V75&gt;3,V75&lt;=4),"3 to 4",AND(V75&gt;4,V75&lt;=5),"4 to 5",AND(V75&gt;5,V75&lt;=10),"5 to 10",V75&gt;10,"10+")</f>
        <v>0 to 0.05</v>
      </c>
      <c r="V75" s="10">
        <f>_xlfn.XLOOKUP($E75,'Raw Data'!$E:$E,'Raw Data'!V:V,"ERROR",0,1)</f>
        <v>0.0466689212039229</v>
      </c>
      <c r="W75" s="15" t="str">
        <f t="array" ref="W75">_xlfn.IFS(AND(X75&gt;0,X75&lt;=0.05),"0 to 0.05",AND(X75&gt;0.05,X75&lt;=0.1),"0.05 to 0.1",AND(X75&gt;0.1,X75&lt;=0.2),"0.1 to 0.2",AND(X75&gt;0.2,X75&lt;=0.3),"0.2 to 0.3",AND(X75&gt;0.3,X75&lt;=0.4),"0.3 to 0.4",AND(X75&gt;0.4,X75&lt;=0.5),"0.4 to 0.5",AND(X75&gt;0.5,X75&lt;=0.75),"0.5 to 0.75",AND(X75&gt;0.75,X75&lt;=1),"0.75 to 1",AND(X75&gt;1,X75&lt;=2),"1 to 2",AND(X75&gt;2,X75&lt;=3),"2 to 3",AND(X75&gt;3,X75&lt;=4),"3 to 4",AND(X75&gt;4,X75&lt;=5),"4 to 5",AND(X75&gt;5,X75&lt;=10),"5 to 10",X75&gt;10,"10+")</f>
        <v>0 to 0.05</v>
      </c>
      <c r="X75" s="16">
        <f t="shared" si="5"/>
        <v>0.0465471761920866</v>
      </c>
      <c r="Y75" s="5" t="str">
        <f t="array" ref="Y75">_xlfn.IFS(AND(Z75&gt;0,Z75&lt;=1),"0 to 1",AND(Z75&gt;1,Z75&lt;=2),"1 to 2",AND(Z75&gt;2,Z75&lt;=4),"2 to 4",AND(Z75&gt;4,Z75&lt;=6),"4 to 6",AND(Z75&gt;6,Z75&lt;=8),"6 to 8",AND(Z75&gt;8,Z75&lt;=10),"8 to 10",AND(Z75&gt;10,Z75&lt;=15),"10 to 15",AND(Z75&gt;15,Z75&lt;=20),"15 to 20",AND(Z75&gt;20,Z75&lt;=25),"20 to 25",AND(Z75&gt;25,Z75&lt;=30),"25 to 30",AND(Z75&gt;30,Z75&lt;=40),"30 to 40",AND(Z75&gt;40,Z75&lt;=50),"40 to 50",Z75&gt;50,"50+")</f>
        <v>30 to 40</v>
      </c>
      <c r="Z75" s="9">
        <f>_xlfn.XLOOKUP($E75,'Raw Data'!$E:$E,'Raw Data'!Z:Z,"ERROR",0,1)</f>
        <v>36</v>
      </c>
      <c r="AA75" s="9" t="str">
        <f>_xlfn.XLOOKUP($E75,'Raw Data'!$E:$E,'Raw Data'!AA:AA,"ERROR",0,1)</f>
        <v>oz</v>
      </c>
      <c r="AB75" s="9"/>
      <c r="AC75" s="9"/>
    </row>
    <row r="76" hidden="1" spans="1:29">
      <c r="A76" s="5" t="str">
        <f>_xlfn.XLOOKUP($E76,'Raw Data'!$E:$E,'Raw Data'!A:A,"ERROR",0,1)</f>
        <v>AE</v>
      </c>
      <c r="B76" s="5" t="str">
        <f>_xlfn.XLOOKUP($E76,'Raw Data'!$E:$E,'Raw Data'!B:B,"ERROR",0,1)</f>
        <v>Hair Mousses</v>
      </c>
      <c r="C76" s="5" t="str">
        <f>_xlfn.XLOOKUP($E76,'Raw Data'!$E:$E,'Raw Data'!C:C,"ERROR",0,1)</f>
        <v>schwarzkopf</v>
      </c>
      <c r="D76" s="5" t="str">
        <f>_xlfn.XLOOKUP($E76,'Raw Data'!$E:$E,'Raw Data'!D:D,"ERROR",0,1)</f>
        <v>www.amazon.ae/dp/B002I9N0OY</v>
      </c>
      <c r="E76" s="5" t="s">
        <v>276</v>
      </c>
      <c r="F76" s="9" t="str">
        <f>_xlfn.XLOOKUP($E76,'Raw Data'!$E:$E,'Raw Data'!F:F,"ERROR",0,1)</f>
        <v>Schwarzkopf Osis Plus Grip Strong Mousse Grip, Number 4, 200 ml</v>
      </c>
      <c r="G76" s="10">
        <f>_xlfn.XLOOKUP($E76,'Raw Data'!$E:$E,'Raw Data'!G:G,"ERROR",0,1)</f>
        <v>19</v>
      </c>
      <c r="H76" s="9">
        <f>_xlfn.XLOOKUP($E76,'Raw Data'!$E:$E,'Raw Data'!H:H,"ERROR",0,1)</f>
        <v>1836.13</v>
      </c>
      <c r="I76" s="9">
        <f>_xlfn.XLOOKUP($E76,'Raw Data'!$E:$E,'Raw Data'!I:I,"ERROR",0,1)</f>
        <v>0.00245824960011422</v>
      </c>
      <c r="J76" s="9" t="str">
        <f>_xlfn.XLOOKUP($E76,'Raw Data'!$E:$E,'Raw Data'!J:J,"ERROR",0,1)</f>
        <v>No</v>
      </c>
      <c r="K76" s="14" t="str">
        <f t="array" ref="K76">_xlfn.IFS(AND(L76&gt;0,L76&lt;=5),"0 to 5",AND(L76&gt;5,L76&lt;=10),"5 to 10",AND(L76&gt;10,L76&lt;=15),"10 to 15",AND(L76&gt;15,L76&lt;=20),"15 to 20",AND(L76&gt;20,L76&lt;=30),"20 to 30",AND(L76&gt;30,L76&lt;=40),"30 to 40",AND(L76&gt;40,L76&lt;=50),"40 to 50",AND(L76&gt;50,L76&lt;=75),"50 to 75",AND(L76&gt;75,L76&lt;=100),"75 to 100",AND(L76&gt;100,L76&lt;=150),"100 to 150",AND(L76&gt;150,L76&lt;=200),"150 to 200",AND(L76&gt;200,L76&lt;=250),"200 to 250",AND(L76&gt;250,L76&lt;=300),"250 to 300",AND(L76&gt;300,L76&lt;=400),"300 to 400",AND(L76&gt;400,L76&lt;=500),"400 to 500",L76&gt;500,"500+")</f>
        <v>75 to 100</v>
      </c>
      <c r="L76" s="9">
        <f>_xlfn.XLOOKUP($E76,'Raw Data'!$E:$E,'Raw Data'!L:L,"ERROR",0,1)</f>
        <v>88.73</v>
      </c>
      <c r="M76" s="14" t="str">
        <f t="array" ref="M76">_xlfn.IFS(AND(N76&gt;0,N76&lt;=5),"0 to 5",AND(N76&gt;5,N76&lt;=10),"5 to 10",AND(N76&gt;10,N76&lt;=15),"10 to 15",AND(N76&gt;15,N76&lt;=20),"15 to 20",AND(N76&gt;20,N76&lt;=30),"20 to 30",AND(N76&gt;30,N76&lt;=40),"30 to 40",AND(N76&gt;40,N76&lt;=50),"40 to 50",AND(N76&gt;50,N76&lt;=75),"50 to 75",AND(N76&gt;75,N76&lt;=100),"75 to 100",AND(N76&gt;100,N76&lt;=150),"100 to 150",AND(N76&gt;150,N76&lt;=200),"150 to 200",AND(N76&gt;200,N76&lt;=250),"200 to 250",AND(N76&gt;250,N76&lt;=300),"250 to 300",AND(N76&gt;300,N76&lt;=400),"300 to 400",AND(N76&gt;400,N76&lt;=500),"400 to 500",N76&gt;500,"500+")</f>
        <v>100 to 150</v>
      </c>
      <c r="N76" s="9">
        <f>_xlfn.XLOOKUP($E76,'Raw Data'!$E:$E,'Raw Data'!N:N,"ERROR",0,1)</f>
        <v>105.8</v>
      </c>
      <c r="O76" s="14" t="str">
        <f t="array" ref="O76">_xlfn.IFS(P76=0,"No Discount",AND(P76&gt;0,P76&lt;=0.02),"0% to 2%",AND(P76&gt;0.02,P76&lt;=0.04),"2% to 4%",AND(P76&gt;0.04,P76&lt;=0.06),"4% to 6%",AND(P76&gt;0.06,P76&lt;=0.08),"6% to 8%",AND(P76&gt;0.08,P76&lt;=0.1),"8% to 10%",AND(P76&gt;0.1,P76&lt;=0.15),"10% to 15%",AND(P76&gt;0.15,P76&lt;=0.2),"15% to 20%",AND(P76&gt;0.2,P76&lt;=0.25),"20% to 25%",AND(P76&gt;0.25,P76&lt;=0.3),"25% to 30%",AND(P76&gt;0.3,P76&lt;=0.4),"30% to 40%",AND(P76&gt;0.4,P76&lt;=0.5),"40% to 50%",AND(P76&gt;0.5,P76&lt;=0.75),"50% to 75%",AND(P76&gt;0.75,P76&lt;=1),"75% to 100%")</f>
        <v>15% to 20%</v>
      </c>
      <c r="P76" s="10">
        <f>_xlfn.XLOOKUP($E76,'Raw Data'!$E:$E,'Raw Data'!P:P,"ERROR",0,1)</f>
        <v>0.161342155009452</v>
      </c>
      <c r="Q76" s="9">
        <f>_xlfn.XLOOKUP($E76,'Raw Data'!$E:$E,'Raw Data'!Q:Q,"ERROR",0,1)</f>
        <v>200</v>
      </c>
      <c r="R76" s="9" t="str">
        <f>_xlfn.XLOOKUP($E76,'Raw Data'!$E:$E,'Raw Data'!R:R,"ERROR",0,1)</f>
        <v>ml</v>
      </c>
      <c r="S76" s="5" t="str">
        <f t="array" ref="S76">_xlfn.IFS(AND(T76&gt;0,T76&lt;=0.05),"0 to 0.05",AND(T76&gt;0.05,T76&lt;=0.1),"0.05 to 0.1",AND(T76&gt;0.1,T76&lt;=0.2),"0.1 to 0.2",AND(T76&gt;0.2,T76&lt;=0.3),"0.2 to 0.3",AND(T76&gt;0.3,T76&lt;=0.4),"0.3 to 0.4",AND(T76&gt;0.4,T76&lt;=0.5),"0.4 to 0.5",AND(T76&gt;0.5,T76&lt;=0.75),"0.5 to 0.75",AND(T76&gt;0.75,T76&lt;=1),"0.75 to 1",AND(T76&gt;1,T76&lt;=2),"1 to 2",AND(T76&gt;2,T76&lt;=3),"2 to 3",AND(T76&gt;3,T76&lt;=4),"3 to 4",AND(T76&gt;4,T76&lt;=5),"4 to 5",AND(T76&gt;5,T76&lt;=10),"5 to 10",T76&gt;10,"10+")</f>
        <v>0.4 to 0.5</v>
      </c>
      <c r="T76" s="10">
        <f>_xlfn.XLOOKUP($E76,'Raw Data'!$E:$E,'Raw Data'!T:T,"ERROR",0,1)</f>
        <v>0.443887035677052</v>
      </c>
      <c r="U76" s="15" t="str">
        <f t="array" ref="U76">_xlfn.IFS(AND(V76&gt;0,V76&lt;=0.05),"0 to 0.05",AND(V76&gt;0.05,V76&lt;=0.1),"0.05 to 0.1",AND(V76&gt;0.1,V76&lt;=0.2),"0.1 to 0.2",AND(V76&gt;0.2,V76&lt;=0.3),"0.2 to 0.3",AND(V76&gt;0.3,V76&lt;=0.4),"0.3 to 0.4",AND(V76&gt;0.4,V76&lt;=0.5),"0.4 to 0.5",AND(V76&gt;0.5,V76&lt;=0.75),"0.5 to 0.75",AND(V76&gt;0.75,V76&lt;=1),"0.75 to 1",AND(V76&gt;1,V76&lt;=2),"1 to 2",AND(V76&gt;2,V76&lt;=3),"2 to 3",AND(V76&gt;3,V76&lt;=4),"3 to 4",AND(V76&gt;4,V76&lt;=5),"4 to 5",AND(V76&gt;5,V76&lt;=10),"5 to 10",V76&gt;10,"10+")</f>
        <v>0.1 to 0.2</v>
      </c>
      <c r="V76" s="10">
        <f>_xlfn.XLOOKUP($E76,'Raw Data'!$E:$E,'Raw Data'!V:V,"ERROR",0,1)</f>
        <v>0.142906311970592</v>
      </c>
      <c r="W76" s="15" t="str">
        <f t="array" ref="W76">_xlfn.IFS(AND(X76&gt;0,X76&lt;=0.05),"0 to 0.05",AND(X76&gt;0.05,X76&lt;=0.1),"0.05 to 0.1",AND(X76&gt;0.1,X76&lt;=0.2),"0.1 to 0.2",AND(X76&gt;0.2,X76&lt;=0.3),"0.2 to 0.3",AND(X76&gt;0.3,X76&lt;=0.4),"0.3 to 0.4",AND(X76&gt;0.4,X76&lt;=0.5),"0.4 to 0.5",AND(X76&gt;0.5,X76&lt;=0.75),"0.5 to 0.75",AND(X76&gt;0.75,X76&lt;=1),"0.75 to 1",AND(X76&gt;1,X76&lt;=2),"1 to 2",AND(X76&gt;2,X76&lt;=3),"2 to 3",AND(X76&gt;3,X76&lt;=4),"3 to 4",AND(X76&gt;4,X76&lt;=5),"4 to 5",AND(X76&gt;5,X76&lt;=10),"5 to 10",X76&gt;10,"10+")</f>
        <v>0.1 to 0.2</v>
      </c>
      <c r="X76" s="16">
        <f t="shared" si="5"/>
        <v>0.119849499632804</v>
      </c>
      <c r="Y76" s="5" t="str">
        <f t="array" ref="Y76">_xlfn.IFS(AND(Z76&gt;0,Z76&lt;=1),"0 to 1",AND(Z76&gt;1,Z76&lt;=2),"1 to 2",AND(Z76&gt;2,Z76&lt;=4),"2 to 4",AND(Z76&gt;4,Z76&lt;=6),"4 to 6",AND(Z76&gt;6,Z76&lt;=8),"6 to 8",AND(Z76&gt;8,Z76&lt;=10),"8 to 10",AND(Z76&gt;10,Z76&lt;=15),"10 to 15",AND(Z76&gt;15,Z76&lt;=20),"15 to 20",AND(Z76&gt;20,Z76&lt;=25),"20 to 25",AND(Z76&gt;25,Z76&lt;=30),"25 to 30",AND(Z76&gt;30,Z76&lt;=40),"30 to 40",AND(Z76&gt;40,Z76&lt;=50),"40 to 50",Z76&gt;50,"50+")</f>
        <v>6 to 8</v>
      </c>
      <c r="Z76" s="9">
        <f>_xlfn.XLOOKUP($E76,'Raw Data'!$E:$E,'Raw Data'!Z:Z,"ERROR",0,1)</f>
        <v>6.76</v>
      </c>
      <c r="AA76" s="9" t="str">
        <f>_xlfn.XLOOKUP($E76,'Raw Data'!$E:$E,'Raw Data'!AA:AA,"ERROR",0,1)</f>
        <v>oz</v>
      </c>
      <c r="AB76" s="9"/>
      <c r="AC76" s="9"/>
    </row>
    <row r="77" hidden="1" spans="1:29">
      <c r="A77" s="5" t="str">
        <f>_xlfn.XLOOKUP($E77,'Raw Data'!$E:$E,'Raw Data'!A:A,"ERROR",0,1)</f>
        <v>AE</v>
      </c>
      <c r="B77" s="5" t="str">
        <f>_xlfn.XLOOKUP($E77,'Raw Data'!$E:$E,'Raw Data'!B:B,"ERROR",0,1)</f>
        <v>Hair Mousses</v>
      </c>
      <c r="C77" s="5" t="str">
        <f>_xlfn.XLOOKUP($E77,'Raw Data'!$E:$E,'Raw Data'!C:C,"ERROR",0,1)</f>
        <v>others</v>
      </c>
      <c r="D77" s="5" t="str">
        <f>_xlfn.XLOOKUP($E77,'Raw Data'!$E:$E,'Raw Data'!D:D,"ERROR",0,1)</f>
        <v>www.amazon.ae/dp/B07HHN1864</v>
      </c>
      <c r="E77" s="5" t="s">
        <v>277</v>
      </c>
      <c r="F77" s="9" t="str">
        <f>_xlfn.XLOOKUP($E77,'Raw Data'!$E:$E,'Raw Data'!F:F,"ERROR",0,1)</f>
        <v>OUIDAD Vitalcurl+ Soft Defining Mousse, 5.7 oz (Pack of 1) OUIDAD Vitalcurl+ Soft Defining Mousse, 5.7 oz (Pack of 1)</v>
      </c>
      <c r="G77" s="10">
        <f>_xlfn.XLOOKUP($E77,'Raw Data'!$E:$E,'Raw Data'!G:G,"ERROR",0,1)</f>
        <v>10</v>
      </c>
      <c r="H77" s="9">
        <f>_xlfn.XLOOKUP($E77,'Raw Data'!$E:$E,'Raw Data'!H:H,"ERROR",0,1)</f>
        <v>1827.4</v>
      </c>
      <c r="I77" s="9">
        <f>_xlfn.XLOOKUP($E77,'Raw Data'!$E:$E,'Raw Data'!I:I,"ERROR",0,1)</f>
        <v>0.00244656169184574</v>
      </c>
      <c r="J77" s="9" t="str">
        <f>_xlfn.XLOOKUP($E77,'Raw Data'!$E:$E,'Raw Data'!J:J,"ERROR",0,1)</f>
        <v>No</v>
      </c>
      <c r="K77" s="14" t="str">
        <f t="array" ref="K77">_xlfn.IFS(AND(L77&gt;0,L77&lt;=5),"0 to 5",AND(L77&gt;5,L77&lt;=10),"5 to 10",AND(L77&gt;10,L77&lt;=15),"10 to 15",AND(L77&gt;15,L77&lt;=20),"15 to 20",AND(L77&gt;20,L77&lt;=30),"20 to 30",AND(L77&gt;30,L77&lt;=40),"30 to 40",AND(L77&gt;40,L77&lt;=50),"40 to 50",AND(L77&gt;50,L77&lt;=75),"50 to 75",AND(L77&gt;75,L77&lt;=100),"75 to 100",AND(L77&gt;100,L77&lt;=150),"100 to 150",AND(L77&gt;150,L77&lt;=200),"150 to 200",AND(L77&gt;200,L77&lt;=250),"200 to 250",AND(L77&gt;250,L77&lt;=300),"250 to 300",AND(L77&gt;300,L77&lt;=400),"300 to 400",AND(L77&gt;400,L77&lt;=500),"400 to 500",L77&gt;500,"500+")</f>
        <v>150 to 200</v>
      </c>
      <c r="L77" s="9">
        <f>_xlfn.XLOOKUP($E77,'Raw Data'!$E:$E,'Raw Data'!L:L,"ERROR",0,1)</f>
        <v>175.85</v>
      </c>
      <c r="M77" s="14" t="str">
        <f t="array" ref="M77">_xlfn.IFS(AND(N77&gt;0,N77&lt;=5),"0 to 5",AND(N77&gt;5,N77&lt;=10),"5 to 10",AND(N77&gt;10,N77&lt;=15),"10 to 15",AND(N77&gt;15,N77&lt;=20),"15 to 20",AND(N77&gt;20,N77&lt;=30),"20 to 30",AND(N77&gt;30,N77&lt;=40),"30 to 40",AND(N77&gt;40,N77&lt;=50),"40 to 50",AND(N77&gt;50,N77&lt;=75),"50 to 75",AND(N77&gt;75,N77&lt;=100),"75 to 100",AND(N77&gt;100,N77&lt;=150),"100 to 150",AND(N77&gt;150,N77&lt;=200),"150 to 200",AND(N77&gt;200,N77&lt;=250),"200 to 250",AND(N77&gt;250,N77&lt;=300),"250 to 300",AND(N77&gt;300,N77&lt;=400),"300 to 400",AND(N77&gt;400,N77&lt;=500),"400 to 500",N77&gt;500,"500+")</f>
        <v>200 to 250</v>
      </c>
      <c r="N77" s="9">
        <f>_xlfn.XLOOKUP($E77,'Raw Data'!$E:$E,'Raw Data'!N:N,"ERROR",0,1)</f>
        <v>214.31</v>
      </c>
      <c r="O77" s="14" t="str">
        <f t="array" ref="O77">_xlfn.IFS(P77=0,"No Discount",AND(P77&gt;0,P77&lt;=0.02),"0% to 2%",AND(P77&gt;0.02,P77&lt;=0.04),"2% to 4%",AND(P77&gt;0.04,P77&lt;=0.06),"4% to 6%",AND(P77&gt;0.06,P77&lt;=0.08),"6% to 8%",AND(P77&gt;0.08,P77&lt;=0.1),"8% to 10%",AND(P77&gt;0.1,P77&lt;=0.15),"10% to 15%",AND(P77&gt;0.15,P77&lt;=0.2),"15% to 20%",AND(P77&gt;0.2,P77&lt;=0.25),"20% to 25%",AND(P77&gt;0.25,P77&lt;=0.3),"25% to 30%",AND(P77&gt;0.3,P77&lt;=0.4),"30% to 40%",AND(P77&gt;0.4,P77&lt;=0.5),"40% to 50%",AND(P77&gt;0.5,P77&lt;=0.75),"50% to 75%",AND(P77&gt;0.75,P77&lt;=1),"75% to 100%")</f>
        <v>15% to 20%</v>
      </c>
      <c r="P77" s="10">
        <f>_xlfn.XLOOKUP($E77,'Raw Data'!$E:$E,'Raw Data'!P:P,"ERROR",0,1)</f>
        <v>0.179459661238393</v>
      </c>
      <c r="Q77" s="9">
        <f>_xlfn.XLOOKUP($E77,'Raw Data'!$E:$E,'Raw Data'!Q:Q,"ERROR",0,1)</f>
        <v>5.7</v>
      </c>
      <c r="R77" s="9" t="str">
        <f>_xlfn.XLOOKUP($E77,'Raw Data'!$E:$E,'Raw Data'!R:R,"ERROR",0,1)</f>
        <v>oz</v>
      </c>
      <c r="S77" s="5" t="str">
        <f t="array" ref="S77">_xlfn.IFS(AND(T77&gt;0,T77&lt;=0.05),"0 to 0.05",AND(T77&gt;0.05,T77&lt;=0.1),"0.05 to 0.1",AND(T77&gt;0.1,T77&lt;=0.2),"0.1 to 0.2",AND(T77&gt;0.2,T77&lt;=0.3),"0.2 to 0.3",AND(T77&gt;0.3,T77&lt;=0.4),"0.3 to 0.4",AND(T77&gt;0.4,T77&lt;=0.5),"0.4 to 0.5",AND(T77&gt;0.5,T77&lt;=0.75),"0.5 to 0.75",AND(T77&gt;0.75,T77&lt;=1),"0.75 to 1",AND(T77&gt;1,T77&lt;=2),"1 to 2",AND(T77&gt;2,T77&lt;=3),"2 to 3",AND(T77&gt;3,T77&lt;=4),"3 to 4",AND(T77&gt;4,T77&lt;=5),"4 to 5",AND(T77&gt;5,T77&lt;=10),"5 to 10",T77&gt;10,"10+")</f>
        <v>1 to 2</v>
      </c>
      <c r="T77" s="10">
        <f>_xlfn.XLOOKUP($E77,'Raw Data'!$E:$E,'Raw Data'!T:T,"ERROR",0,1)</f>
        <v>1.04331678028348</v>
      </c>
      <c r="U77" s="15" t="str">
        <f t="array" ref="U77">_xlfn.IFS(AND(V77&gt;0,V77&lt;=0.05),"0 to 0.05",AND(V77&gt;0.05,V77&lt;=0.1),"0.05 to 0.1",AND(V77&gt;0.1,V77&lt;=0.2),"0.1 to 0.2",AND(V77&gt;0.2,V77&lt;=0.3),"0.2 to 0.3",AND(V77&gt;0.3,V77&lt;=0.4),"0.3 to 0.4",AND(V77&gt;0.4,V77&lt;=0.5),"0.4 to 0.5",AND(V77&gt;0.5,V77&lt;=0.75),"0.5 to 0.75",AND(V77&gt;0.75,V77&lt;=1),"0.75 to 1",AND(V77&gt;1,V77&lt;=2),"1 to 2",AND(V77&gt;2,V77&lt;=3),"2 to 3",AND(V77&gt;3,V77&lt;=4),"3 to 4",AND(V77&gt;4,V77&lt;=5),"4 to 5",AND(V77&gt;5,V77&lt;=10),"5 to 10",V77&gt;10,"10+")</f>
        <v>0.3 to 0.4</v>
      </c>
      <c r="V77" s="10">
        <f>_xlfn.XLOOKUP($E77,'Raw Data'!$E:$E,'Raw Data'!V:V,"ERROR",0,1)</f>
        <v>0.343304914297919</v>
      </c>
      <c r="W77" s="15" t="str">
        <f t="array" ref="W77">_xlfn.IFS(AND(X77&gt;0,X77&lt;=0.05),"0 to 0.05",AND(X77&gt;0.05,X77&lt;=0.1),"0.05 to 0.1",AND(X77&gt;0.1,X77&lt;=0.2),"0.1 to 0.2",AND(X77&gt;0.2,X77&lt;=0.3),"0.2 to 0.3",AND(X77&gt;0.3,X77&lt;=0.4),"0.3 to 0.4",AND(X77&gt;0.4,X77&lt;=0.5),"0.4 to 0.5",AND(X77&gt;0.5,X77&lt;=0.75),"0.5 to 0.75",AND(X77&gt;0.75,X77&lt;=1),"0.75 to 1",AND(X77&gt;1,X77&lt;=2),"1 to 2",AND(X77&gt;2,X77&lt;=3),"2 to 3",AND(X77&gt;3,X77&lt;=4),"3 to 4",AND(X77&gt;4,X77&lt;=5),"4 to 5",AND(X77&gt;5,X77&lt;=10),"5 to 10",X77&gt;10,"10+")</f>
        <v>0.2 to 0.3</v>
      </c>
      <c r="X77" s="16">
        <f t="shared" si="5"/>
        <v>0.281695530676539</v>
      </c>
      <c r="Y77" s="5" t="str">
        <f t="array" ref="Y77">_xlfn.IFS(AND(Z77&gt;0,Z77&lt;=1),"0 to 1",AND(Z77&gt;1,Z77&lt;=2),"1 to 2",AND(Z77&gt;2,Z77&lt;=4),"2 to 4",AND(Z77&gt;4,Z77&lt;=6),"4 to 6",AND(Z77&gt;6,Z77&lt;=8),"6 to 8",AND(Z77&gt;8,Z77&lt;=10),"8 to 10",AND(Z77&gt;10,Z77&lt;=15),"10 to 15",AND(Z77&gt;15,Z77&lt;=20),"15 to 20",AND(Z77&gt;20,Z77&lt;=25),"20 to 25",AND(Z77&gt;25,Z77&lt;=30),"25 to 30",AND(Z77&gt;30,Z77&lt;=40),"30 to 40",AND(Z77&gt;40,Z77&lt;=50),"40 to 50",Z77&gt;50,"50+")</f>
        <v>4 to 6</v>
      </c>
      <c r="Z77" s="9">
        <f>_xlfn.XLOOKUP($E77,'Raw Data'!$E:$E,'Raw Data'!Z:Z,"ERROR",0,1)</f>
        <v>5.7</v>
      </c>
      <c r="AA77" s="9" t="str">
        <f>_xlfn.XLOOKUP($E77,'Raw Data'!$E:$E,'Raw Data'!AA:AA,"ERROR",0,1)</f>
        <v>oz</v>
      </c>
      <c r="AB77" s="9"/>
      <c r="AC77" s="9"/>
    </row>
    <row r="78" hidden="1" spans="1:29">
      <c r="A78" s="5" t="str">
        <f>_xlfn.XLOOKUP($E78,'Raw Data'!$E:$E,'Raw Data'!A:A,"ERROR",0,1)</f>
        <v>AE</v>
      </c>
      <c r="B78" s="5" t="str">
        <f>_xlfn.XLOOKUP($E78,'Raw Data'!$E:$E,'Raw Data'!B:B,"ERROR",0,1)</f>
        <v>Hair Mousses</v>
      </c>
      <c r="C78" s="5" t="str">
        <f>_xlfn.XLOOKUP($E78,'Raw Data'!$E:$E,'Raw Data'!C:C,"ERROR",0,1)</f>
        <v>SheaMoisture</v>
      </c>
      <c r="D78" s="5" t="str">
        <f>_xlfn.XLOOKUP($E78,'Raw Data'!$E:$E,'Raw Data'!D:D,"ERROR",0,1)</f>
        <v>www.amazon.ae/dp/B08P5XYLYZ</v>
      </c>
      <c r="E78" s="5" t="s">
        <v>278</v>
      </c>
      <c r="F78" s="9" t="str">
        <f>_xlfn.XLOOKUP($E78,'Raw Data'!$E:$E,'Raw Data'!F:F,"ERROR",0,1)</f>
        <v>SheaMoisture  Mousse  for Curly Hair, Wig or Weave, Tea Tree and Borage Seed Oil, Paraben-free Styling  Mousse , 7.5 Ounce</v>
      </c>
      <c r="G78" s="10">
        <f>_xlfn.XLOOKUP($E78,'Raw Data'!$E:$E,'Raw Data'!G:G,"ERROR",0,1)</f>
        <v>28</v>
      </c>
      <c r="H78" s="9">
        <f>_xlfn.XLOOKUP($E78,'Raw Data'!$E:$E,'Raw Data'!H:H,"ERROR",0,1)</f>
        <v>1807.51</v>
      </c>
      <c r="I78" s="9">
        <f>_xlfn.XLOOKUP($E78,'Raw Data'!$E:$E,'Raw Data'!I:I,"ERROR",0,1)</f>
        <v>0.00241993254001757</v>
      </c>
      <c r="J78" s="9" t="str">
        <f>_xlfn.XLOOKUP($E78,'Raw Data'!$E:$E,'Raw Data'!J:J,"ERROR",0,1)</f>
        <v>No</v>
      </c>
      <c r="K78" s="14" t="str">
        <f t="array" ref="K78">_xlfn.IFS(AND(L78&gt;0,L78&lt;=5),"0 to 5",AND(L78&gt;5,L78&lt;=10),"5 to 10",AND(L78&gt;10,L78&lt;=15),"10 to 15",AND(L78&gt;15,L78&lt;=20),"15 to 20",AND(L78&gt;20,L78&lt;=30),"20 to 30",AND(L78&gt;30,L78&lt;=40),"30 to 40",AND(L78&gt;40,L78&lt;=50),"40 to 50",AND(L78&gt;50,L78&lt;=75),"50 to 75",AND(L78&gt;75,L78&lt;=100),"75 to 100",AND(L78&gt;100,L78&lt;=150),"100 to 150",AND(L78&gt;150,L78&lt;=200),"150 to 200",AND(L78&gt;200,L78&lt;=250),"200 to 250",AND(L78&gt;250,L78&lt;=300),"250 to 300",AND(L78&gt;300,L78&lt;=400),"300 to 400",AND(L78&gt;400,L78&lt;=500),"400 to 500",L78&gt;500,"500+")</f>
        <v>50 to 75</v>
      </c>
      <c r="L78" s="9">
        <f>_xlfn.XLOOKUP($E78,'Raw Data'!$E:$E,'Raw Data'!L:L,"ERROR",0,1)</f>
        <v>62.58</v>
      </c>
      <c r="M78" s="14" t="str">
        <f t="array" ref="M78">_xlfn.IFS(AND(N78&gt;0,N78&lt;=5),"0 to 5",AND(N78&gt;5,N78&lt;=10),"5 to 10",AND(N78&gt;10,N78&lt;=15),"10 to 15",AND(N78&gt;15,N78&lt;=20),"15 to 20",AND(N78&gt;20,N78&lt;=30),"20 to 30",AND(N78&gt;30,N78&lt;=40),"30 to 40",AND(N78&gt;40,N78&lt;=50),"40 to 50",AND(N78&gt;50,N78&lt;=75),"50 to 75",AND(N78&gt;75,N78&lt;=100),"75 to 100",AND(N78&gt;100,N78&lt;=150),"100 to 150",AND(N78&gt;150,N78&lt;=200),"150 to 200",AND(N78&gt;200,N78&lt;=250),"200 to 250",AND(N78&gt;250,N78&lt;=300),"250 to 300",AND(N78&gt;300,N78&lt;=400),"300 to 400",AND(N78&gt;400,N78&lt;=500),"400 to 500",N78&gt;500,"500+")</f>
        <v>50 to 75</v>
      </c>
      <c r="N78" s="9">
        <f>_xlfn.XLOOKUP($E78,'Raw Data'!$E:$E,'Raw Data'!N:N,"ERROR",0,1)</f>
        <v>65.21</v>
      </c>
      <c r="O78" s="14" t="str">
        <f t="array" ref="O78">_xlfn.IFS(P78=0,"No Discount",AND(P78&gt;0,P78&lt;=0.02),"0% to 2%",AND(P78&gt;0.02,P78&lt;=0.04),"2% to 4%",AND(P78&gt;0.04,P78&lt;=0.06),"4% to 6%",AND(P78&gt;0.06,P78&lt;=0.08),"6% to 8%",AND(P78&gt;0.08,P78&lt;=0.1),"8% to 10%",AND(P78&gt;0.1,P78&lt;=0.15),"10% to 15%",AND(P78&gt;0.15,P78&lt;=0.2),"15% to 20%",AND(P78&gt;0.2,P78&lt;=0.25),"20% to 25%",AND(P78&gt;0.25,P78&lt;=0.3),"25% to 30%",AND(P78&gt;0.3,P78&lt;=0.4),"30% to 40%",AND(P78&gt;0.4,P78&lt;=0.5),"40% to 50%",AND(P78&gt;0.5,P78&lt;=0.75),"50% to 75%",AND(P78&gt;0.75,P78&lt;=1),"75% to 100%")</f>
        <v>4% to 6%</v>
      </c>
      <c r="P78" s="10">
        <f>_xlfn.XLOOKUP($E78,'Raw Data'!$E:$E,'Raw Data'!P:P,"ERROR",0,1)</f>
        <v>0.0403312375402545</v>
      </c>
      <c r="Q78" s="9">
        <f>_xlfn.XLOOKUP($E78,'Raw Data'!$E:$E,'Raw Data'!Q:Q,"ERROR",0,1)</f>
        <v>7.5</v>
      </c>
      <c r="R78" s="9" t="str">
        <f>_xlfn.XLOOKUP($E78,'Raw Data'!$E:$E,'Raw Data'!R:R,"ERROR",0,1)</f>
        <v>oz</v>
      </c>
      <c r="S78" s="5" t="str">
        <f t="array" ref="S78">_xlfn.IFS(AND(T78&gt;0,T78&lt;=0.05),"0 to 0.05",AND(T78&gt;0.05,T78&lt;=0.1),"0.05 to 0.1",AND(T78&gt;0.1,T78&lt;=0.2),"0.1 to 0.2",AND(T78&gt;0.2,T78&lt;=0.3),"0.2 to 0.3",AND(T78&gt;0.3,T78&lt;=0.4),"0.3 to 0.4",AND(T78&gt;0.4,T78&lt;=0.5),"0.4 to 0.5",AND(T78&gt;0.5,T78&lt;=0.75),"0.5 to 0.75",AND(T78&gt;0.75,T78&lt;=1),"0.75 to 1",AND(T78&gt;1,T78&lt;=2),"1 to 2",AND(T78&gt;2,T78&lt;=3),"2 to 3",AND(T78&gt;3,T78&lt;=4),"3 to 4",AND(T78&gt;4,T78&lt;=5),"4 to 5",AND(T78&gt;5,T78&lt;=10),"5 to 10",T78&gt;10,"10+")</f>
        <v>0.2 to 0.3</v>
      </c>
      <c r="T78" s="10">
        <f>_xlfn.XLOOKUP($E78,'Raw Data'!$E:$E,'Raw Data'!T:T,"ERROR",0,1)</f>
        <v>0.282177882989516</v>
      </c>
      <c r="U78" s="15" t="str">
        <f t="array" ref="U78">_xlfn.IFS(AND(V78&gt;0,V78&lt;=0.05),"0 to 0.05",AND(V78&gt;0.05,V78&lt;=0.1),"0.05 to 0.1",AND(V78&gt;0.1,V78&lt;=0.2),"0.1 to 0.2",AND(V78&gt;0.2,V78&lt;=0.3),"0.2 to 0.3",AND(V78&gt;0.3,V78&lt;=0.4),"0.3 to 0.4",AND(V78&gt;0.4,V78&lt;=0.5),"0.4 to 0.5",AND(V78&gt;0.5,V78&lt;=0.75),"0.5 to 0.75",AND(V78&gt;0.75,V78&lt;=1),"0.75 to 1",AND(V78&gt;1,V78&lt;=2),"1 to 2",AND(V78&gt;2,V78&lt;=3),"2 to 3",AND(V78&gt;3,V78&lt;=4),"3 to 4",AND(V78&gt;4,V78&lt;=5),"4 to 5",AND(V78&gt;5,V78&lt;=10),"5 to 10",V78&gt;10,"10+")</f>
        <v>0.05 to 0.1</v>
      </c>
      <c r="V78" s="10">
        <f>_xlfn.XLOOKUP($E78,'Raw Data'!$E:$E,'Raw Data'!V:V,"ERROR",0,1)</f>
        <v>0.0793899222184647</v>
      </c>
      <c r="W78" s="15" t="str">
        <f t="array" ref="W78">_xlfn.IFS(AND(X78&gt;0,X78&lt;=0.05),"0 to 0.05",AND(X78&gt;0.05,X78&lt;=0.1),"0.05 to 0.1",AND(X78&gt;0.1,X78&lt;=0.2),"0.1 to 0.2",AND(X78&gt;0.2,X78&lt;=0.3),"0.2 to 0.3",AND(X78&gt;0.3,X78&lt;=0.4),"0.3 to 0.4",AND(X78&gt;0.4,X78&lt;=0.5),"0.4 to 0.5",AND(X78&gt;0.5,X78&lt;=0.75),"0.5 to 0.75",AND(X78&gt;0.75,X78&lt;=1),"0.75 to 1",AND(X78&gt;1,X78&lt;=2),"1 to 2",AND(X78&gt;2,X78&lt;=3),"2 to 3",AND(X78&gt;3,X78&lt;=4),"3 to 4",AND(X78&gt;4,X78&lt;=5),"4 to 5",AND(X78&gt;5,X78&lt;=10),"5 to 10",X78&gt;10,"10+")</f>
        <v>0.05 to 0.1</v>
      </c>
      <c r="X78" s="16">
        <f t="shared" si="5"/>
        <v>0.0761880284071694</v>
      </c>
      <c r="Y78" s="5" t="str">
        <f t="array" ref="Y78">_xlfn.IFS(AND(Z78&gt;0,Z78&lt;=1),"0 to 1",AND(Z78&gt;1,Z78&lt;=2),"1 to 2",AND(Z78&gt;2,Z78&lt;=4),"2 to 4",AND(Z78&gt;4,Z78&lt;=6),"4 to 6",AND(Z78&gt;6,Z78&lt;=8),"6 to 8",AND(Z78&gt;8,Z78&lt;=10),"8 to 10",AND(Z78&gt;10,Z78&lt;=15),"10 to 15",AND(Z78&gt;15,Z78&lt;=20),"15 to 20",AND(Z78&gt;20,Z78&lt;=25),"20 to 25",AND(Z78&gt;25,Z78&lt;=30),"25 to 30",AND(Z78&gt;30,Z78&lt;=40),"30 to 40",AND(Z78&gt;40,Z78&lt;=50),"40 to 50",Z78&gt;50,"50+")</f>
        <v>6 to 8</v>
      </c>
      <c r="Z78" s="9">
        <f>_xlfn.XLOOKUP($E78,'Raw Data'!$E:$E,'Raw Data'!Z:Z,"ERROR",0,1)</f>
        <v>7.5</v>
      </c>
      <c r="AA78" s="9" t="str">
        <f>_xlfn.XLOOKUP($E78,'Raw Data'!$E:$E,'Raw Data'!AA:AA,"ERROR",0,1)</f>
        <v>oz</v>
      </c>
      <c r="AB78" s="9"/>
      <c r="AC78" s="9"/>
    </row>
    <row r="79" hidden="1" spans="1:29">
      <c r="A79" s="5" t="str">
        <f>_xlfn.XLOOKUP($E79,'Raw Data'!$E:$E,'Raw Data'!A:A,"ERROR",0,1)</f>
        <v>AE</v>
      </c>
      <c r="B79" s="5" t="str">
        <f>_xlfn.XLOOKUP($E79,'Raw Data'!$E:$E,'Raw Data'!B:B,"ERROR",0,1)</f>
        <v>Hair Mousses</v>
      </c>
      <c r="C79" s="5" t="str">
        <f>_xlfn.XLOOKUP($E79,'Raw Data'!$E:$E,'Raw Data'!C:C,"ERROR",0,1)</f>
        <v>tgin</v>
      </c>
      <c r="D79" s="5" t="str">
        <f>_xlfn.XLOOKUP($E79,'Raw Data'!$E:$E,'Raw Data'!D:D,"ERROR",0,1)</f>
        <v>www.amazon.ae/dp/B084SRGZLY</v>
      </c>
      <c r="E79" s="5" t="s">
        <v>279</v>
      </c>
      <c r="F79" s="9" t="str">
        <f>_xlfn.XLOOKUP($E79,'Raw Data'!$E:$E,'Raw Data'!F:F,"ERROR",0,1)</f>
        <v>tgin Rose Water Defining  Mousse  for Natural hair - Curls - Waves - Low Porosity Hair - Fine hair 8oz</v>
      </c>
      <c r="G79" s="10">
        <f>_xlfn.XLOOKUP($E79,'Raw Data'!$E:$E,'Raw Data'!G:G,"ERROR",0,1)</f>
        <v>28</v>
      </c>
      <c r="H79" s="9">
        <f>_xlfn.XLOOKUP($E79,'Raw Data'!$E:$E,'Raw Data'!H:H,"ERROR",0,1)</f>
        <v>1742.49</v>
      </c>
      <c r="I79" s="9">
        <f>_xlfn.XLOOKUP($E79,'Raw Data'!$E:$E,'Raw Data'!I:I,"ERROR",0,1)</f>
        <v>0.00233288239160791</v>
      </c>
      <c r="J79" s="9" t="str">
        <f>_xlfn.XLOOKUP($E79,'Raw Data'!$E:$E,'Raw Data'!J:J,"ERROR",0,1)</f>
        <v>No</v>
      </c>
      <c r="K79" s="14" t="str">
        <f t="array" ref="K79">_xlfn.IFS(AND(L79&gt;0,L79&lt;=5),"0 to 5",AND(L79&gt;5,L79&lt;=10),"5 to 10",AND(L79&gt;10,L79&lt;=15),"10 to 15",AND(L79&gt;15,L79&lt;=20),"15 to 20",AND(L79&gt;20,L79&lt;=30),"20 to 30",AND(L79&gt;30,L79&lt;=40),"30 to 40",AND(L79&gt;40,L79&lt;=50),"40 to 50",AND(L79&gt;50,L79&lt;=75),"50 to 75",AND(L79&gt;75,L79&lt;=100),"75 to 100",AND(L79&gt;100,L79&lt;=150),"100 to 150",AND(L79&gt;150,L79&lt;=200),"150 to 200",AND(L79&gt;200,L79&lt;=250),"200 to 250",AND(L79&gt;250,L79&lt;=300),"250 to 300",AND(L79&gt;300,L79&lt;=400),"300 to 400",AND(L79&gt;400,L79&lt;=500),"400 to 500",L79&gt;500,"500+")</f>
        <v>50 to 75</v>
      </c>
      <c r="L79" s="9">
        <f>_xlfn.XLOOKUP($E79,'Raw Data'!$E:$E,'Raw Data'!L:L,"ERROR",0,1)</f>
        <v>62.73</v>
      </c>
      <c r="M79" s="14" t="str">
        <f t="array" ref="M79">_xlfn.IFS(AND(N79&gt;0,N79&lt;=5),"0 to 5",AND(N79&gt;5,N79&lt;=10),"5 to 10",AND(N79&gt;10,N79&lt;=15),"10 to 15",AND(N79&gt;15,N79&lt;=20),"15 to 20",AND(N79&gt;20,N79&lt;=30),"20 to 30",AND(N79&gt;30,N79&lt;=40),"30 to 40",AND(N79&gt;40,N79&lt;=50),"40 to 50",AND(N79&gt;50,N79&lt;=75),"50 to 75",AND(N79&gt;75,N79&lt;=100),"75 to 100",AND(N79&gt;100,N79&lt;=150),"100 to 150",AND(N79&gt;150,N79&lt;=200),"150 to 200",AND(N79&gt;200,N79&lt;=250),"200 to 250",AND(N79&gt;250,N79&lt;=300),"250 to 300",AND(N79&gt;300,N79&lt;=400),"300 to 400",AND(N79&gt;400,N79&lt;=500),"400 to 500",N79&gt;500,"500+")</f>
        <v>50 to 75</v>
      </c>
      <c r="N79" s="9">
        <f>_xlfn.XLOOKUP($E79,'Raw Data'!$E:$E,'Raw Data'!N:N,"ERROR",0,1)</f>
        <v>63.16</v>
      </c>
      <c r="O79" s="14" t="str">
        <f t="array" ref="O79">_xlfn.IFS(P79=0,"No Discount",AND(P79&gt;0,P79&lt;=0.02),"0% to 2%",AND(P79&gt;0.02,P79&lt;=0.04),"2% to 4%",AND(P79&gt;0.04,P79&lt;=0.06),"4% to 6%",AND(P79&gt;0.06,P79&lt;=0.08),"6% to 8%",AND(P79&gt;0.08,P79&lt;=0.1),"8% to 10%",AND(P79&gt;0.1,P79&lt;=0.15),"10% to 15%",AND(P79&gt;0.15,P79&lt;=0.2),"15% to 20%",AND(P79&gt;0.2,P79&lt;=0.25),"20% to 25%",AND(P79&gt;0.25,P79&lt;=0.3),"25% to 30%",AND(P79&gt;0.3,P79&lt;=0.4),"30% to 40%",AND(P79&gt;0.4,P79&lt;=0.5),"40% to 50%",AND(P79&gt;0.5,P79&lt;=0.75),"50% to 75%",AND(P79&gt;0.75,P79&lt;=1),"75% to 100%")</f>
        <v>0% to 2%</v>
      </c>
      <c r="P79" s="10">
        <f>_xlfn.XLOOKUP($E79,'Raw Data'!$E:$E,'Raw Data'!P:P,"ERROR",0,1)</f>
        <v>0.00680810639645345</v>
      </c>
      <c r="Q79" s="9">
        <f>_xlfn.XLOOKUP($E79,'Raw Data'!$E:$E,'Raw Data'!Q:Q,"ERROR",0,1)</f>
        <v>8</v>
      </c>
      <c r="R79" s="9" t="str">
        <f>_xlfn.XLOOKUP($E79,'Raw Data'!$E:$E,'Raw Data'!R:R,"ERROR",0,1)</f>
        <v>oz</v>
      </c>
      <c r="S79" s="5" t="str">
        <f t="array" ref="S79">_xlfn.IFS(AND(T79&gt;0,T79&lt;=0.05),"0 to 0.05",AND(T79&gt;0.05,T79&lt;=0.1),"0.05 to 0.1",AND(T79&gt;0.1,T79&lt;=0.2),"0.1 to 0.2",AND(T79&gt;0.2,T79&lt;=0.3),"0.2 to 0.3",AND(T79&gt;0.3,T79&lt;=0.4),"0.3 to 0.4",AND(T79&gt;0.4,T79&lt;=0.5),"0.4 to 0.5",AND(T79&gt;0.5,T79&lt;=0.75),"0.5 to 0.75",AND(T79&gt;0.75,T79&lt;=1),"0.75 to 1",AND(T79&gt;1,T79&lt;=2),"1 to 2",AND(T79&gt;2,T79&lt;=3),"2 to 3",AND(T79&gt;3,T79&lt;=4),"3 to 4",AND(T79&gt;4,T79&lt;=5),"4 to 5",AND(T79&gt;5,T79&lt;=10),"5 to 10",T79&gt;10,"10+")</f>
        <v>0.2 to 0.3</v>
      </c>
      <c r="T79" s="10">
        <f>_xlfn.XLOOKUP($E79,'Raw Data'!$E:$E,'Raw Data'!T:T,"ERROR",0,1)</f>
        <v>0.265175853905986</v>
      </c>
      <c r="U79" s="15" t="str">
        <f t="array" ref="U79">_xlfn.IFS(AND(V79&gt;0,V79&lt;=0.05),"0 to 0.05",AND(V79&gt;0.05,V79&lt;=0.1),"0.05 to 0.1",AND(V79&gt;0.1,V79&lt;=0.2),"0.1 to 0.2",AND(V79&gt;0.2,V79&lt;=0.3),"0.2 to 0.3",AND(V79&gt;0.3,V79&lt;=0.4),"0.3 to 0.4",AND(V79&gt;0.4,V79&lt;=0.5),"0.4 to 0.5",AND(V79&gt;0.5,V79&lt;=0.75),"0.5 to 0.75",AND(V79&gt;0.75,V79&lt;=1),"0.75 to 1",AND(V79&gt;1,V79&lt;=2),"1 to 2",AND(V79&gt;2,V79&lt;=3),"2 to 3",AND(V79&gt;3,V79&lt;=4),"3 to 4",AND(V79&gt;4,V79&lt;=5),"4 to 5",AND(V79&gt;5,V79&lt;=10),"5 to 10",V79&gt;10,"10+")</f>
        <v>0.05 to 0.1</v>
      </c>
      <c r="V79" s="10">
        <f>_xlfn.XLOOKUP($E79,'Raw Data'!$E:$E,'Raw Data'!V:V,"ERROR",0,1)</f>
        <v>0.0720882651335813</v>
      </c>
      <c r="W79" s="15" t="str">
        <f t="array" ref="W79">_xlfn.IFS(AND(X79&gt;0,X79&lt;=0.05),"0 to 0.05",AND(X79&gt;0.05,X79&lt;=0.1),"0.05 to 0.1",AND(X79&gt;0.1,X79&lt;=0.2),"0.1 to 0.2",AND(X79&gt;0.2,X79&lt;=0.3),"0.2 to 0.3",AND(X79&gt;0.3,X79&lt;=0.4),"0.3 to 0.4",AND(X79&gt;0.4,X79&lt;=0.5),"0.4 to 0.5",AND(X79&gt;0.5,X79&lt;=0.75),"0.5 to 0.75",AND(X79&gt;0.75,X79&lt;=1),"0.75 to 1",AND(X79&gt;1,X79&lt;=2),"1 to 2",AND(X79&gt;2,X79&lt;=3),"2 to 3",AND(X79&gt;3,X79&lt;=4),"3 to 4",AND(X79&gt;4,X79&lt;=5),"4 to 5",AND(X79&gt;5,X79&lt;=10),"5 to 10",X79&gt;10,"10+")</f>
        <v>0.05 to 0.1</v>
      </c>
      <c r="X79" s="16">
        <f t="shared" si="5"/>
        <v>0.0715974805546162</v>
      </c>
      <c r="Y79" s="5" t="str">
        <f t="array" ref="Y79">_xlfn.IFS(AND(Z79&gt;0,Z79&lt;=1),"0 to 1",AND(Z79&gt;1,Z79&lt;=2),"1 to 2",AND(Z79&gt;2,Z79&lt;=4),"2 to 4",AND(Z79&gt;4,Z79&lt;=6),"4 to 6",AND(Z79&gt;6,Z79&lt;=8),"6 to 8",AND(Z79&gt;8,Z79&lt;=10),"8 to 10",AND(Z79&gt;10,Z79&lt;=15),"10 to 15",AND(Z79&gt;15,Z79&lt;=20),"15 to 20",AND(Z79&gt;20,Z79&lt;=25),"20 to 25",AND(Z79&gt;25,Z79&lt;=30),"25 to 30",AND(Z79&gt;30,Z79&lt;=40),"30 to 40",AND(Z79&gt;40,Z79&lt;=50),"40 to 50",Z79&gt;50,"50+")</f>
        <v>6 to 8</v>
      </c>
      <c r="Z79" s="9">
        <f>_xlfn.XLOOKUP($E79,'Raw Data'!$E:$E,'Raw Data'!Z:Z,"ERROR",0,1)</f>
        <v>8</v>
      </c>
      <c r="AA79" s="9" t="str">
        <f>_xlfn.XLOOKUP($E79,'Raw Data'!$E:$E,'Raw Data'!AA:AA,"ERROR",0,1)</f>
        <v>oz</v>
      </c>
      <c r="AB79" s="9"/>
      <c r="AC79" s="9"/>
    </row>
    <row r="80" hidden="1" spans="1:29">
      <c r="A80" s="5" t="str">
        <f>_xlfn.XLOOKUP($E80,'Raw Data'!$E:$E,'Raw Data'!A:A,"ERROR",0,1)</f>
        <v>AE</v>
      </c>
      <c r="B80" s="5" t="str">
        <f>_xlfn.XLOOKUP($E80,'Raw Data'!$E:$E,'Raw Data'!B:B,"ERROR",0,1)</f>
        <v>Hair Mousses</v>
      </c>
      <c r="C80" s="5" t="str">
        <f>_xlfn.XLOOKUP($E80,'Raw Data'!$E:$E,'Raw Data'!C:C,"ERROR",0,1)</f>
        <v>Tresemme</v>
      </c>
      <c r="D80" s="5" t="str">
        <f>_xlfn.XLOOKUP($E80,'Raw Data'!$E:$E,'Raw Data'!D:D,"ERROR",0,1)</f>
        <v>www.amazon.ae/dp/B09HKWMQSD</v>
      </c>
      <c r="E80" s="5" t="s">
        <v>280</v>
      </c>
      <c r="F80" s="9" t="str">
        <f>_xlfn.XLOOKUP($E80,'Raw Data'!$E:$E,'Raw Data'!F:F,"ERROR",0,1)</f>
        <v>TRESemmÃ©  Mousse  Tres Extra Hold, Extra Firm Control  Mousse , Frizz Control with Flexible Feel, Hair Styling  Mousse , Styling Foam for All Hair Types, Humidity Resistant, 2 pack - 10.5 oz each</v>
      </c>
      <c r="G80" s="10">
        <f>_xlfn.XLOOKUP($E80,'Raw Data'!$E:$E,'Raw Data'!G:G,"ERROR",0,1)</f>
        <v>11</v>
      </c>
      <c r="H80" s="9">
        <f>_xlfn.XLOOKUP($E80,'Raw Data'!$E:$E,'Raw Data'!H:H,"ERROR",0,1)</f>
        <v>1681.55</v>
      </c>
      <c r="I80" s="9">
        <f>_xlfn.XLOOKUP($E80,'Raw Data'!$E:$E,'Raw Data'!I:I,"ERROR",0,1)</f>
        <v>0.00225129463331685</v>
      </c>
      <c r="J80" s="9" t="str">
        <f>_xlfn.XLOOKUP($E80,'Raw Data'!$E:$E,'Raw Data'!J:J,"ERROR",0,1)</f>
        <v>No</v>
      </c>
      <c r="K80" s="14" t="str">
        <f t="array" ref="K80">_xlfn.IFS(AND(L80&gt;0,L80&lt;=5),"0 to 5",AND(L80&gt;5,L80&lt;=10),"5 to 10",AND(L80&gt;10,L80&lt;=15),"10 to 15",AND(L80&gt;15,L80&lt;=20),"15 to 20",AND(L80&gt;20,L80&lt;=30),"20 to 30",AND(L80&gt;30,L80&lt;=40),"30 to 40",AND(L80&gt;40,L80&lt;=50),"40 to 50",AND(L80&gt;50,L80&lt;=75),"50 to 75",AND(L80&gt;75,L80&lt;=100),"75 to 100",AND(L80&gt;100,L80&lt;=150),"100 to 150",AND(L80&gt;150,L80&lt;=200),"150 to 200",AND(L80&gt;200,L80&lt;=250),"200 to 250",AND(L80&gt;250,L80&lt;=300),"250 to 300",AND(L80&gt;300,L80&lt;=400),"300 to 400",AND(L80&gt;400,L80&lt;=500),"400 to 500",L80&gt;500,"500+")</f>
        <v>100 to 150</v>
      </c>
      <c r="L80" s="9">
        <f>_xlfn.XLOOKUP($E80,'Raw Data'!$E:$E,'Raw Data'!L:L,"ERROR",0,1)</f>
        <v>148.72</v>
      </c>
      <c r="M80" s="14" t="str">
        <f t="array" ref="M80">_xlfn.IFS(AND(N80&gt;0,N80&lt;=5),"0 to 5",AND(N80&gt;5,N80&lt;=10),"5 to 10",AND(N80&gt;10,N80&lt;=15),"10 to 15",AND(N80&gt;15,N80&lt;=20),"15 to 20",AND(N80&gt;20,N80&lt;=30),"20 to 30",AND(N80&gt;30,N80&lt;=40),"30 to 40",AND(N80&gt;40,N80&lt;=50),"40 to 50",AND(N80&gt;50,N80&lt;=75),"50 to 75",AND(N80&gt;75,N80&lt;=100),"75 to 100",AND(N80&gt;100,N80&lt;=150),"100 to 150",AND(N80&gt;150,N80&lt;=200),"150 to 200",AND(N80&gt;200,N80&lt;=250),"200 to 250",AND(N80&gt;250,N80&lt;=300),"250 to 300",AND(N80&gt;300,N80&lt;=400),"300 to 400",AND(N80&gt;400,N80&lt;=500),"400 to 500",N80&gt;500,"500+")</f>
        <v>150 to 200</v>
      </c>
      <c r="N80" s="9">
        <f>_xlfn.XLOOKUP($E80,'Raw Data'!$E:$E,'Raw Data'!N:N,"ERROR",0,1)</f>
        <v>151.19</v>
      </c>
      <c r="O80" s="14" t="str">
        <f t="array" ref="O80">_xlfn.IFS(P80=0,"No Discount",AND(P80&gt;0,P80&lt;=0.02),"0% to 2%",AND(P80&gt;0.02,P80&lt;=0.04),"2% to 4%",AND(P80&gt;0.04,P80&lt;=0.06),"4% to 6%",AND(P80&gt;0.06,P80&lt;=0.08),"6% to 8%",AND(P80&gt;0.08,P80&lt;=0.1),"8% to 10%",AND(P80&gt;0.1,P80&lt;=0.15),"10% to 15%",AND(P80&gt;0.15,P80&lt;=0.2),"15% to 20%",AND(P80&gt;0.2,P80&lt;=0.25),"20% to 25%",AND(P80&gt;0.25,P80&lt;=0.3),"25% to 30%",AND(P80&gt;0.3,P80&lt;=0.4),"30% to 40%",AND(P80&gt;0.4,P80&lt;=0.5),"40% to 50%",AND(P80&gt;0.5,P80&lt;=0.75),"50% to 75%",AND(P80&gt;0.75,P80&lt;=1),"75% to 100%")</f>
        <v>0% to 2%</v>
      </c>
      <c r="P80" s="10">
        <f>_xlfn.XLOOKUP($E80,'Raw Data'!$E:$E,'Raw Data'!P:P,"ERROR",0,1)</f>
        <v>0.0163370593293207</v>
      </c>
      <c r="Q80" s="9">
        <f>_xlfn.XLOOKUP($E80,'Raw Data'!$E:$E,'Raw Data'!Q:Q,"ERROR",0,1)</f>
        <v>21</v>
      </c>
      <c r="R80" s="9" t="str">
        <f>_xlfn.XLOOKUP($E80,'Raw Data'!$E:$E,'Raw Data'!R:R,"ERROR",0,1)</f>
        <v>oz</v>
      </c>
      <c r="S80" s="5" t="str">
        <f t="array" ref="S80">_xlfn.IFS(AND(T80&gt;0,T80&lt;=0.05),"0 to 0.05",AND(T80&gt;0.05,T80&lt;=0.1),"0.05 to 0.1",AND(T80&gt;0.1,T80&lt;=0.2),"0.1 to 0.2",AND(T80&gt;0.2,T80&lt;=0.3),"0.2 to 0.3",AND(T80&gt;0.3,T80&lt;=0.4),"0.3 to 0.4",AND(T80&gt;0.4,T80&lt;=0.5),"0.4 to 0.5",AND(T80&gt;0.5,T80&lt;=0.75),"0.5 to 0.75",AND(T80&gt;0.75,T80&lt;=1),"0.75 to 1",AND(T80&gt;1,T80&lt;=2),"1 to 2",AND(T80&gt;2,T80&lt;=3),"2 to 3",AND(T80&gt;3,T80&lt;=4),"3 to 4",AND(T80&gt;4,T80&lt;=5),"4 to 5",AND(T80&gt;5,T80&lt;=10),"5 to 10",T80&gt;10,"10+")</f>
        <v>0.2 to 0.3</v>
      </c>
      <c r="T80" s="10">
        <f>_xlfn.XLOOKUP($E80,'Raw Data'!$E:$E,'Raw Data'!T:T,"ERROR",0,1)</f>
        <v>0.239496271961608</v>
      </c>
      <c r="U80" s="15" t="str">
        <f t="array" ref="U80">_xlfn.IFS(AND(V80&gt;0,V80&lt;=0.05),"0 to 0.05",AND(V80&gt;0.05,V80&lt;=0.1),"0.05 to 0.1",AND(V80&gt;0.1,V80&lt;=0.2),"0.1 to 0.2",AND(V80&gt;0.2,V80&lt;=0.3),"0.2 to 0.3",AND(V80&gt;0.3,V80&lt;=0.4),"0.3 to 0.4",AND(V80&gt;0.4,V80&lt;=0.5),"0.4 to 0.5",AND(V80&gt;0.5,V80&lt;=0.75),"0.5 to 0.75",AND(V80&gt;0.75,V80&lt;=1),"0.75 to 1",AND(V80&gt;1,V80&lt;=2),"1 to 2",AND(V80&gt;2,V80&lt;=3),"2 to 3",AND(V80&gt;3,V80&lt;=4),"3 to 4",AND(V80&gt;4,V80&lt;=5),"4 to 5",AND(V80&gt;5,V80&lt;=10),"5 to 10",V80&gt;10,"10+")</f>
        <v>0.05 to 0.1</v>
      </c>
      <c r="V80" s="10">
        <f>_xlfn.XLOOKUP($E80,'Raw Data'!$E:$E,'Raw Data'!V:V,"ERROR",0,1)</f>
        <v>0.0657379583554761</v>
      </c>
      <c r="W80" s="15" t="str">
        <f t="array" ref="W80">_xlfn.IFS(AND(X80&gt;0,X80&lt;=0.05),"0 to 0.05",AND(X80&gt;0.05,X80&lt;=0.1),"0.05 to 0.1",AND(X80&gt;0.1,X80&lt;=0.2),"0.1 to 0.2",AND(X80&gt;0.2,X80&lt;=0.3),"0.2 to 0.3",AND(X80&gt;0.3,X80&lt;=0.4),"0.3 to 0.4",AND(X80&gt;0.4,X80&lt;=0.5),"0.4 to 0.5",AND(X80&gt;0.5,X80&lt;=0.75),"0.5 to 0.75",AND(X80&gt;0.75,X80&lt;=1),"0.75 to 1",AND(X80&gt;1,X80&lt;=2),"1 to 2",AND(X80&gt;2,X80&lt;=3),"2 to 3",AND(X80&gt;3,X80&lt;=4),"3 to 4",AND(X80&gt;4,X80&lt;=5),"4 to 5",AND(X80&gt;5,X80&lt;=10),"5 to 10",X80&gt;10,"10+")</f>
        <v>0.05 to 0.1</v>
      </c>
      <c r="X80" s="16">
        <f t="shared" si="5"/>
        <v>0.0646639934296343</v>
      </c>
      <c r="Y80" s="5" t="str">
        <f t="array" ref="Y80">_xlfn.IFS(AND(Z80&gt;0,Z80&lt;=1),"0 to 1",AND(Z80&gt;1,Z80&lt;=2),"1 to 2",AND(Z80&gt;2,Z80&lt;=4),"2 to 4",AND(Z80&gt;4,Z80&lt;=6),"4 to 6",AND(Z80&gt;6,Z80&lt;=8),"6 to 8",AND(Z80&gt;8,Z80&lt;=10),"8 to 10",AND(Z80&gt;10,Z80&lt;=15),"10 to 15",AND(Z80&gt;15,Z80&lt;=20),"15 to 20",AND(Z80&gt;20,Z80&lt;=25),"20 to 25",AND(Z80&gt;25,Z80&lt;=30),"25 to 30",AND(Z80&gt;30,Z80&lt;=40),"30 to 40",AND(Z80&gt;40,Z80&lt;=50),"40 to 50",Z80&gt;50,"50+")</f>
        <v>20 to 25</v>
      </c>
      <c r="Z80" s="9">
        <f>_xlfn.XLOOKUP($E80,'Raw Data'!$E:$E,'Raw Data'!Z:Z,"ERROR",0,1)</f>
        <v>21</v>
      </c>
      <c r="AA80" s="9" t="str">
        <f>_xlfn.XLOOKUP($E80,'Raw Data'!$E:$E,'Raw Data'!AA:AA,"ERROR",0,1)</f>
        <v>oz</v>
      </c>
      <c r="AB80" s="9"/>
      <c r="AC80" s="9"/>
    </row>
    <row r="81" hidden="1" spans="1:29">
      <c r="A81" s="5" t="str">
        <f>_xlfn.XLOOKUP($E81,'Raw Data'!$E:$E,'Raw Data'!A:A,"ERROR",0,1)</f>
        <v>AE</v>
      </c>
      <c r="B81" s="5" t="str">
        <f>_xlfn.XLOOKUP($E81,'Raw Data'!$E:$E,'Raw Data'!B:B,"ERROR",0,1)</f>
        <v>Hair Mousses</v>
      </c>
      <c r="C81" s="5" t="str">
        <f>_xlfn.XLOOKUP($E81,'Raw Data'!$E:$E,'Raw Data'!C:C,"ERROR",0,1)</f>
        <v>herbal essences</v>
      </c>
      <c r="D81" s="5" t="str">
        <f>_xlfn.XLOOKUP($E81,'Raw Data'!$E:$E,'Raw Data'!D:D,"ERROR",0,1)</f>
        <v>www.amazon.ae/dp/B0741GKYMS</v>
      </c>
      <c r="E81" s="5" t="s">
        <v>281</v>
      </c>
      <c r="F81" s="9" t="str">
        <f>_xlfn.XLOOKUP($E81,'Raw Data'!$E:$E,'Raw Data'!F:F,"ERROR",0,1)</f>
        <v>Herbal Essences  Mousse  6.8 Ounce Totally Twisted  Curl  Boosting (201ml) (Pack of 2)</v>
      </c>
      <c r="G81" s="10">
        <f>_xlfn.XLOOKUP($E81,'Raw Data'!$E:$E,'Raw Data'!G:G,"ERROR",0,1)</f>
        <v>16</v>
      </c>
      <c r="H81" s="9">
        <f>_xlfn.XLOOKUP($E81,'Raw Data'!$E:$E,'Raw Data'!H:H,"ERROR",0,1)</f>
        <v>1681.24</v>
      </c>
      <c r="I81" s="9">
        <f>_xlfn.XLOOKUP($E81,'Raw Data'!$E:$E,'Raw Data'!I:I,"ERROR",0,1)</f>
        <v>0.00225087959877352</v>
      </c>
      <c r="J81" s="9" t="str">
        <f>_xlfn.XLOOKUP($E81,'Raw Data'!$E:$E,'Raw Data'!J:J,"ERROR",0,1)</f>
        <v>No</v>
      </c>
      <c r="K81" s="14" t="str">
        <f t="array" ref="K81">_xlfn.IFS(AND(L81&gt;0,L81&lt;=5),"0 to 5",AND(L81&gt;5,L81&lt;=10),"5 to 10",AND(L81&gt;10,L81&lt;=15),"10 to 15",AND(L81&gt;15,L81&lt;=20),"15 to 20",AND(L81&gt;20,L81&lt;=30),"20 to 30",AND(L81&gt;30,L81&lt;=40),"30 to 40",AND(L81&gt;40,L81&lt;=50),"40 to 50",AND(L81&gt;50,L81&lt;=75),"50 to 75",AND(L81&gt;75,L81&lt;=100),"75 to 100",AND(L81&gt;100,L81&lt;=150),"100 to 150",AND(L81&gt;150,L81&lt;=200),"150 to 200",AND(L81&gt;200,L81&lt;=250),"200 to 250",AND(L81&gt;250,L81&lt;=300),"250 to 300",AND(L81&gt;300,L81&lt;=400),"300 to 400",AND(L81&gt;400,L81&lt;=500),"400 to 500",L81&gt;500,"500+")</f>
        <v>100 to 150</v>
      </c>
      <c r="L81" s="9">
        <f>_xlfn.XLOOKUP($E81,'Raw Data'!$E:$E,'Raw Data'!L:L,"ERROR",0,1)</f>
        <v>113.64</v>
      </c>
      <c r="M81" s="14" t="str">
        <f t="array" ref="M81">_xlfn.IFS(AND(N81&gt;0,N81&lt;=5),"0 to 5",AND(N81&gt;5,N81&lt;=10),"5 to 10",AND(N81&gt;10,N81&lt;=15),"10 to 15",AND(N81&gt;15,N81&lt;=20),"15 to 20",AND(N81&gt;20,N81&lt;=30),"20 to 30",AND(N81&gt;30,N81&lt;=40),"30 to 40",AND(N81&gt;40,N81&lt;=50),"40 to 50",AND(N81&gt;50,N81&lt;=75),"50 to 75",AND(N81&gt;75,N81&lt;=100),"75 to 100",AND(N81&gt;100,N81&lt;=150),"100 to 150",AND(N81&gt;150,N81&lt;=200),"150 to 200",AND(N81&gt;200,N81&lt;=250),"200 to 250",AND(N81&gt;250,N81&lt;=300),"250 to 300",AND(N81&gt;300,N81&lt;=400),"300 to 400",AND(N81&gt;400,N81&lt;=500),"400 to 500",N81&gt;500,"500+")</f>
        <v>100 to 150</v>
      </c>
      <c r="N81" s="9">
        <f>_xlfn.XLOOKUP($E81,'Raw Data'!$E:$E,'Raw Data'!N:N,"ERROR",0,1)</f>
        <v>124.21</v>
      </c>
      <c r="O81" s="14" t="str">
        <f t="array" ref="O81">_xlfn.IFS(P81=0,"No Discount",AND(P81&gt;0,P81&lt;=0.02),"0% to 2%",AND(P81&gt;0.02,P81&lt;=0.04),"2% to 4%",AND(P81&gt;0.04,P81&lt;=0.06),"4% to 6%",AND(P81&gt;0.06,P81&lt;=0.08),"6% to 8%",AND(P81&gt;0.08,P81&lt;=0.1),"8% to 10%",AND(P81&gt;0.1,P81&lt;=0.15),"10% to 15%",AND(P81&gt;0.15,P81&lt;=0.2),"15% to 20%",AND(P81&gt;0.2,P81&lt;=0.25),"20% to 25%",AND(P81&gt;0.25,P81&lt;=0.3),"25% to 30%",AND(P81&gt;0.3,P81&lt;=0.4),"30% to 40%",AND(P81&gt;0.4,P81&lt;=0.5),"40% to 50%",AND(P81&gt;0.5,P81&lt;=0.75),"50% to 75%",AND(P81&gt;0.75,P81&lt;=1),"75% to 100%")</f>
        <v>8% to 10%</v>
      </c>
      <c r="P81" s="10">
        <f>_xlfn.XLOOKUP($E81,'Raw Data'!$E:$E,'Raw Data'!P:P,"ERROR",0,1)</f>
        <v>0.0850978182110941</v>
      </c>
      <c r="Q81" s="9">
        <f>_xlfn.XLOOKUP($E81,'Raw Data'!$E:$E,'Raw Data'!Q:Q,"ERROR",0,1)</f>
        <v>13.6</v>
      </c>
      <c r="R81" s="9" t="str">
        <f>_xlfn.XLOOKUP($E81,'Raw Data'!$E:$E,'Raw Data'!R:R,"ERROR",0,1)</f>
        <v>oz</v>
      </c>
      <c r="S81" s="5" t="str">
        <f t="array" ref="S81">_xlfn.IFS(AND(T81&gt;0,T81&lt;=0.05),"0 to 0.05",AND(T81&gt;0.05,T81&lt;=0.1),"0.05 to 0.1",AND(T81&gt;0.1,T81&lt;=0.2),"0.1 to 0.2",AND(T81&gt;0.2,T81&lt;=0.3),"0.2 to 0.3",AND(T81&gt;0.3,T81&lt;=0.4),"0.3 to 0.4",AND(T81&gt;0.4,T81&lt;=0.5),"0.4 to 0.5",AND(T81&gt;0.5,T81&lt;=0.75),"0.5 to 0.75",AND(T81&gt;0.75,T81&lt;=1),"0.75 to 1",AND(T81&gt;1,T81&lt;=2),"1 to 2",AND(T81&gt;2,T81&lt;=3),"2 to 3",AND(T81&gt;3,T81&lt;=4),"3 to 4",AND(T81&gt;4,T81&lt;=5),"4 to 5",AND(T81&gt;5,T81&lt;=10),"5 to 10",T81&gt;10,"10+")</f>
        <v>0.2 to 0.3</v>
      </c>
      <c r="T81" s="10">
        <f>_xlfn.XLOOKUP($E81,'Raw Data'!$E:$E,'Raw Data'!T:T,"ERROR",0,1)</f>
        <v>0.282579721100479</v>
      </c>
      <c r="U81" s="15" t="str">
        <f t="array" ref="U81">_xlfn.IFS(AND(V81&gt;0,V81&lt;=0.05),"0 to 0.05",AND(V81&gt;0.05,V81&lt;=0.1),"0.05 to 0.1",AND(V81&gt;0.1,V81&lt;=0.2),"0.1 to 0.2",AND(V81&gt;0.2,V81&lt;=0.3),"0.2 to 0.3",AND(V81&gt;0.3,V81&lt;=0.4),"0.3 to 0.4",AND(V81&gt;0.4,V81&lt;=0.5),"0.4 to 0.5",AND(V81&gt;0.5,V81&lt;=0.75),"0.5 to 0.75",AND(V81&gt;0.75,V81&lt;=1),"0.75 to 1",AND(V81&gt;1,V81&lt;=2),"1 to 2",AND(V81&gt;2,V81&lt;=3),"2 to 3",AND(V81&gt;3,V81&lt;=4),"3 to 4",AND(V81&gt;4,V81&lt;=5),"4 to 5",AND(V81&gt;5,V81&lt;=10),"5 to 10",V81&gt;10,"10+")</f>
        <v>0.05 to 0.1</v>
      </c>
      <c r="V81" s="10">
        <f>_xlfn.XLOOKUP($E81,'Raw Data'!$E:$E,'Raw Data'!V:V,"ERROR",0,1)</f>
        <v>0.0833930951481032</v>
      </c>
      <c r="W81" s="15" t="str">
        <f t="array" ref="W81">_xlfn.IFS(AND(X81&gt;0,X81&lt;=0.05),"0 to 0.05",AND(X81&gt;0.05,X81&lt;=0.1),"0.05 to 0.1",AND(X81&gt;0.1,X81&lt;=0.2),"0.1 to 0.2",AND(X81&gt;0.2,X81&lt;=0.3),"0.2 to 0.3",AND(X81&gt;0.3,X81&lt;=0.4),"0.3 to 0.4",AND(X81&gt;0.4,X81&lt;=0.5),"0.4 to 0.5",AND(X81&gt;0.5,X81&lt;=0.75),"0.5 to 0.75",AND(X81&gt;0.75,X81&lt;=1),"0.75 to 1",AND(X81&gt;1,X81&lt;=2),"1 to 2",AND(X81&gt;2,X81&lt;=3),"2 to 3",AND(X81&gt;3,X81&lt;=4),"3 to 4",AND(X81&gt;4,X81&lt;=5),"4 to 5",AND(X81&gt;5,X81&lt;=10),"5 to 10",X81&gt;10,"10+")</f>
        <v>0.05 to 0.1</v>
      </c>
      <c r="X81" s="16">
        <f t="shared" si="5"/>
        <v>0.0762965246971294</v>
      </c>
      <c r="Y81" s="5" t="str">
        <f t="array" ref="Y81">_xlfn.IFS(AND(Z81&gt;0,Z81&lt;=1),"0 to 1",AND(Z81&gt;1,Z81&lt;=2),"1 to 2",AND(Z81&gt;2,Z81&lt;=4),"2 to 4",AND(Z81&gt;4,Z81&lt;=6),"4 to 6",AND(Z81&gt;6,Z81&lt;=8),"6 to 8",AND(Z81&gt;8,Z81&lt;=10),"8 to 10",AND(Z81&gt;10,Z81&lt;=15),"10 to 15",AND(Z81&gt;15,Z81&lt;=20),"15 to 20",AND(Z81&gt;20,Z81&lt;=25),"20 to 25",AND(Z81&gt;25,Z81&lt;=30),"25 to 30",AND(Z81&gt;30,Z81&lt;=40),"30 to 40",AND(Z81&gt;40,Z81&lt;=50),"40 to 50",Z81&gt;50,"50+")</f>
        <v>10 to 15</v>
      </c>
      <c r="Z81" s="9">
        <f>_xlfn.XLOOKUP($E81,'Raw Data'!$E:$E,'Raw Data'!Z:Z,"ERROR",0,1)</f>
        <v>13.6</v>
      </c>
      <c r="AA81" s="9" t="str">
        <f>_xlfn.XLOOKUP($E81,'Raw Data'!$E:$E,'Raw Data'!AA:AA,"ERROR",0,1)</f>
        <v>oz</v>
      </c>
      <c r="AB81" s="9"/>
      <c r="AC81" s="9"/>
    </row>
    <row r="82" hidden="1" spans="1:29">
      <c r="A82" s="5" t="str">
        <f>_xlfn.XLOOKUP($E82,'Raw Data'!$E:$E,'Raw Data'!A:A,"ERROR",0,1)</f>
        <v>AE</v>
      </c>
      <c r="B82" s="5" t="str">
        <f>_xlfn.XLOOKUP($E82,'Raw Data'!$E:$E,'Raw Data'!B:B,"ERROR",0,1)</f>
        <v>Hair Mousses</v>
      </c>
      <c r="C82" s="5" t="str">
        <f>_xlfn.XLOOKUP($E82,'Raw Data'!$E:$E,'Raw Data'!C:C,"ERROR",0,1)</f>
        <v>Tresemme</v>
      </c>
      <c r="D82" s="5" t="str">
        <f>_xlfn.XLOOKUP($E82,'Raw Data'!$E:$E,'Raw Data'!D:D,"ERROR",0,1)</f>
        <v>www.amazon.ae/dp/B098J83CGD</v>
      </c>
      <c r="E82" s="5" t="s">
        <v>282</v>
      </c>
      <c r="F82" s="9" t="str">
        <f>_xlfn.XLOOKUP($E82,'Raw Data'!$E:$E,'Raw Data'!F:F,"ERROR",0,1)</f>
        <v>TRESemmÃ© Extra Hold Hair  Mousse  Pack of 6 For 24H Touchable Hold &amp; Volume with Pro Lock Tech 10.5 oz</v>
      </c>
      <c r="G82" s="10">
        <f>_xlfn.XLOOKUP($E82,'Raw Data'!$E:$E,'Raw Data'!G:G,"ERROR",0,1)</f>
        <v>3</v>
      </c>
      <c r="H82" s="9">
        <f>_xlfn.XLOOKUP($E82,'Raw Data'!$E:$E,'Raw Data'!H:H,"ERROR",0,1)</f>
        <v>1626.71</v>
      </c>
      <c r="I82" s="9">
        <f>_xlfn.XLOOKUP($E82,'Raw Data'!$E:$E,'Raw Data'!I:I,"ERROR",0,1)</f>
        <v>0.00217787368378154</v>
      </c>
      <c r="J82" s="9" t="str">
        <f>_xlfn.XLOOKUP($E82,'Raw Data'!$E:$E,'Raw Data'!J:J,"ERROR",0,1)</f>
        <v>No</v>
      </c>
      <c r="K82" s="14" t="str">
        <f t="array" ref="K82">_xlfn.IFS(AND(L82&gt;0,L82&lt;=5),"0 to 5",AND(L82&gt;5,L82&lt;=10),"5 to 10",AND(L82&gt;10,L82&lt;=15),"10 to 15",AND(L82&gt;15,L82&lt;=20),"15 to 20",AND(L82&gt;20,L82&lt;=30),"20 to 30",AND(L82&gt;30,L82&lt;=40),"30 to 40",AND(L82&gt;40,L82&lt;=50),"40 to 50",AND(L82&gt;50,L82&lt;=75),"50 to 75",AND(L82&gt;75,L82&lt;=100),"75 to 100",AND(L82&gt;100,L82&lt;=150),"100 to 150",AND(L82&gt;150,L82&lt;=200),"150 to 200",AND(L82&gt;200,L82&lt;=250),"200 to 250",AND(L82&gt;250,L82&lt;=300),"250 to 300",AND(L82&gt;300,L82&lt;=400),"300 to 400",AND(L82&gt;400,L82&lt;=500),"400 to 500",L82&gt;500,"500+")</f>
        <v>500+</v>
      </c>
      <c r="L82" s="9">
        <f>_xlfn.XLOOKUP($E82,'Raw Data'!$E:$E,'Raw Data'!L:L,"ERROR",0,1)</f>
        <v>706.77</v>
      </c>
      <c r="M82" s="14" t="str">
        <f t="array" ref="M82">_xlfn.IFS(AND(N82&gt;0,N82&lt;=5),"0 to 5",AND(N82&gt;5,N82&lt;=10),"5 to 10",AND(N82&gt;10,N82&lt;=15),"10 to 15",AND(N82&gt;15,N82&lt;=20),"15 to 20",AND(N82&gt;20,N82&lt;=30),"20 to 30",AND(N82&gt;30,N82&lt;=40),"30 to 40",AND(N82&gt;40,N82&lt;=50),"40 to 50",AND(N82&gt;50,N82&lt;=75),"50 to 75",AND(N82&gt;75,N82&lt;=100),"75 to 100",AND(N82&gt;100,N82&lt;=150),"100 to 150",AND(N82&gt;150,N82&lt;=200),"150 to 200",AND(N82&gt;200,N82&lt;=250),"200 to 250",AND(N82&gt;250,N82&lt;=300),"250 to 300",AND(N82&gt;300,N82&lt;=400),"300 to 400",AND(N82&gt;400,N82&lt;=500),"400 to 500",N82&gt;500,"500+")</f>
        <v>500+</v>
      </c>
      <c r="N82" s="9">
        <f>_xlfn.XLOOKUP($E82,'Raw Data'!$E:$E,'Raw Data'!N:N,"ERROR",0,1)</f>
        <v>716.69</v>
      </c>
      <c r="O82" s="14" t="str">
        <f t="array" ref="O82">_xlfn.IFS(P82=0,"No Discount",AND(P82&gt;0,P82&lt;=0.02),"0% to 2%",AND(P82&gt;0.02,P82&lt;=0.04),"2% to 4%",AND(P82&gt;0.04,P82&lt;=0.06),"4% to 6%",AND(P82&gt;0.06,P82&lt;=0.08),"6% to 8%",AND(P82&gt;0.08,P82&lt;=0.1),"8% to 10%",AND(P82&gt;0.1,P82&lt;=0.15),"10% to 15%",AND(P82&gt;0.15,P82&lt;=0.2),"15% to 20%",AND(P82&gt;0.2,P82&lt;=0.25),"20% to 25%",AND(P82&gt;0.25,P82&lt;=0.3),"25% to 30%",AND(P82&gt;0.3,P82&lt;=0.4),"30% to 40%",AND(P82&gt;0.4,P82&lt;=0.5),"40% to 50%",AND(P82&gt;0.5,P82&lt;=0.75),"50% to 75%",AND(P82&gt;0.75,P82&lt;=1),"75% to 100%")</f>
        <v>0% to 2%</v>
      </c>
      <c r="P82" s="10">
        <f>_xlfn.XLOOKUP($E82,'Raw Data'!$E:$E,'Raw Data'!P:P,"ERROR",0,1)</f>
        <v>0.0138414098145643</v>
      </c>
      <c r="Q82" s="9">
        <f>_xlfn.XLOOKUP($E82,'Raw Data'!$E:$E,'Raw Data'!Q:Q,"ERROR",0,1)</f>
        <v>31.8</v>
      </c>
      <c r="R82" s="9" t="str">
        <f>_xlfn.XLOOKUP($E82,'Raw Data'!$E:$E,'Raw Data'!R:R,"ERROR",0,1)</f>
        <v>oz</v>
      </c>
      <c r="S82" s="5" t="str">
        <f t="array" ref="S82">_xlfn.IFS(AND(T82&gt;0,T82&lt;=0.05),"0 to 0.05",AND(T82&gt;0.05,T82&lt;=0.1),"0.05 to 0.1",AND(T82&gt;0.1,T82&lt;=0.2),"0.1 to 0.2",AND(T82&gt;0.2,T82&lt;=0.3),"0.2 to 0.3",AND(T82&gt;0.3,T82&lt;=0.4),"0.3 to 0.4",AND(T82&gt;0.4,T82&lt;=0.5),"0.4 to 0.5",AND(T82&gt;0.5,T82&lt;=0.75),"0.5 to 0.75",AND(T82&gt;0.75,T82&lt;=1),"0.75 to 1",AND(T82&gt;1,T82&lt;=2),"1 to 2",AND(T82&gt;2,T82&lt;=3),"2 to 3",AND(T82&gt;3,T82&lt;=4),"3 to 4",AND(T82&gt;4,T82&lt;=5),"4 to 5",AND(T82&gt;5,T82&lt;=10),"5 to 10",T82&gt;10,"10+")</f>
        <v>0.75 to 1</v>
      </c>
      <c r="T82" s="10">
        <f>_xlfn.XLOOKUP($E82,'Raw Data'!$E:$E,'Raw Data'!T:T,"ERROR",0,1)</f>
        <v>0.751622309709611</v>
      </c>
      <c r="U82" s="15" t="str">
        <f t="array" ref="U82">_xlfn.IFS(AND(V82&gt;0,V82&lt;=0.05),"0 to 0.05",AND(V82&gt;0.05,V82&lt;=0.1),"0.05 to 0.1",AND(V82&gt;0.1,V82&lt;=0.2),"0.1 to 0.2",AND(V82&gt;0.2,V82&lt;=0.3),"0.2 to 0.3",AND(V82&gt;0.3,V82&lt;=0.4),"0.3 to 0.4",AND(V82&gt;0.4,V82&lt;=0.5),"0.4 to 0.5",AND(V82&gt;0.5,V82&lt;=0.75),"0.5 to 0.75",AND(V82&gt;0.75,V82&lt;=1),"0.75 to 1",AND(V82&gt;1,V82&lt;=2),"1 to 2",AND(V82&gt;2,V82&lt;=3),"2 to 3",AND(V82&gt;3,V82&lt;=4),"3 to 4",AND(V82&gt;4,V82&lt;=5),"4 to 5",AND(V82&gt;5,V82&lt;=10),"5 to 10",V82&gt;10,"10+")</f>
        <v>0.2 to 0.3</v>
      </c>
      <c r="V82" s="10">
        <f>_xlfn.XLOOKUP($E82,'Raw Data'!$E:$E,'Raw Data'!V:V,"ERROR",0,1)</f>
        <v>0.205786397483426</v>
      </c>
      <c r="W82" s="15" t="str">
        <f t="array" ref="W82">_xlfn.IFS(AND(X82&gt;0,X82&lt;=0.05),"0 to 0.05",AND(X82&gt;0.05,X82&lt;=0.1),"0.05 to 0.1",AND(X82&gt;0.1,X82&lt;=0.2),"0.1 to 0.2",AND(X82&gt;0.2,X82&lt;=0.3),"0.2 to 0.3",AND(X82&gt;0.3,X82&lt;=0.4),"0.3 to 0.4",AND(X82&gt;0.4,X82&lt;=0.5),"0.4 to 0.5",AND(X82&gt;0.5,X82&lt;=0.75),"0.5 to 0.75",AND(X82&gt;0.75,X82&lt;=1),"0.75 to 1",AND(X82&gt;1,X82&lt;=2),"1 to 2",AND(X82&gt;2,X82&lt;=3),"2 to 3",AND(X82&gt;3,X82&lt;=4),"3 to 4",AND(X82&gt;4,X82&lt;=5),"4 to 5",AND(X82&gt;5,X82&lt;=10),"5 to 10",X82&gt;10,"10+")</f>
        <v>0.2 to 0.3</v>
      </c>
      <c r="X82" s="16">
        <f t="shared" si="5"/>
        <v>0.202938023621595</v>
      </c>
      <c r="Y82" s="5" t="str">
        <f t="array" ref="Y82">_xlfn.IFS(AND(Z82&gt;0,Z82&lt;=1),"0 to 1",AND(Z82&gt;1,Z82&lt;=2),"1 to 2",AND(Z82&gt;2,Z82&lt;=4),"2 to 4",AND(Z82&gt;4,Z82&lt;=6),"4 to 6",AND(Z82&gt;6,Z82&lt;=8),"6 to 8",AND(Z82&gt;8,Z82&lt;=10),"8 to 10",AND(Z82&gt;10,Z82&lt;=15),"10 to 15",AND(Z82&gt;15,Z82&lt;=20),"15 to 20",AND(Z82&gt;20,Z82&lt;=25),"20 to 25",AND(Z82&gt;25,Z82&lt;=30),"25 to 30",AND(Z82&gt;30,Z82&lt;=40),"30 to 40",AND(Z82&gt;40,Z82&lt;=50),"40 to 50",Z82&gt;50,"50+")</f>
        <v>30 to 40</v>
      </c>
      <c r="Z82" s="9">
        <f>_xlfn.XLOOKUP($E82,'Raw Data'!$E:$E,'Raw Data'!Z:Z,"ERROR",0,1)</f>
        <v>31.8</v>
      </c>
      <c r="AA82" s="9" t="str">
        <f>_xlfn.XLOOKUP($E82,'Raw Data'!$E:$E,'Raw Data'!AA:AA,"ERROR",0,1)</f>
        <v>oz</v>
      </c>
      <c r="AB82" s="9"/>
      <c r="AC82" s="9"/>
    </row>
    <row r="83" hidden="1" spans="1:29">
      <c r="A83" s="5" t="str">
        <f>_xlfn.XLOOKUP($E83,'Raw Data'!$E:$E,'Raw Data'!A:A,"ERROR",0,1)</f>
        <v>AE</v>
      </c>
      <c r="B83" s="5" t="str">
        <f>_xlfn.XLOOKUP($E83,'Raw Data'!$E:$E,'Raw Data'!B:B,"ERROR",0,1)</f>
        <v>Hair Mousses</v>
      </c>
      <c r="C83" s="5" t="str">
        <f>_xlfn.XLOOKUP($E83,'Raw Data'!$E:$E,'Raw Data'!C:C,"ERROR",0,1)</f>
        <v>r+co</v>
      </c>
      <c r="D83" s="5" t="str">
        <f>_xlfn.XLOOKUP($E83,'Raw Data'!$E:$E,'Raw Data'!D:D,"ERROR",0,1)</f>
        <v>www.amazon.ae/dp/B01A7QACAY</v>
      </c>
      <c r="E83" s="5" t="s">
        <v>283</v>
      </c>
      <c r="F83" s="9" t="str">
        <f>_xlfn.XLOOKUP($E83,'Raw Data'!$E:$E,'Raw Data'!F:F,"ERROR",0,1)</f>
        <v>R+Co Chiffon Styling  Mousse  | Shapeable Body + Volume + Shine | Vegan + Cruelty-Free | 5.6 Oz</v>
      </c>
      <c r="G83" s="10">
        <f>_xlfn.XLOOKUP($E83,'Raw Data'!$E:$E,'Raw Data'!G:G,"ERROR",0,1)</f>
        <v>8</v>
      </c>
      <c r="H83" s="9">
        <f>_xlfn.XLOOKUP($E83,'Raw Data'!$E:$E,'Raw Data'!H:H,"ERROR",0,1)</f>
        <v>1601.43</v>
      </c>
      <c r="I83" s="9">
        <f>_xlfn.XLOOKUP($E83,'Raw Data'!$E:$E,'Raw Data'!I:I,"ERROR",0,1)</f>
        <v>0.00214402828618394</v>
      </c>
      <c r="J83" s="9" t="str">
        <f>_xlfn.XLOOKUP($E83,'Raw Data'!$E:$E,'Raw Data'!J:J,"ERROR",0,1)</f>
        <v>No</v>
      </c>
      <c r="K83" s="14" t="str">
        <f t="array" ref="K83">_xlfn.IFS(AND(L83&gt;0,L83&lt;=5),"0 to 5",AND(L83&gt;5,L83&lt;=10),"5 to 10",AND(L83&gt;10,L83&lt;=15),"10 to 15",AND(L83&gt;15,L83&lt;=20),"15 to 20",AND(L83&gt;20,L83&lt;=30),"20 to 30",AND(L83&gt;30,L83&lt;=40),"30 to 40",AND(L83&gt;40,L83&lt;=50),"40 to 50",AND(L83&gt;50,L83&lt;=75),"50 to 75",AND(L83&gt;75,L83&lt;=100),"75 to 100",AND(L83&gt;100,L83&lt;=150),"100 to 150",AND(L83&gt;150,L83&lt;=200),"150 to 200",AND(L83&gt;200,L83&lt;=250),"200 to 250",AND(L83&gt;250,L83&lt;=300),"250 to 300",AND(L83&gt;300,L83&lt;=400),"300 to 400",AND(L83&gt;400,L83&lt;=500),"400 to 500",L83&gt;500,"500+")</f>
        <v>200 to 250</v>
      </c>
      <c r="L83" s="9">
        <f>_xlfn.XLOOKUP($E83,'Raw Data'!$E:$E,'Raw Data'!L:L,"ERROR",0,1)</f>
        <v>213.18</v>
      </c>
      <c r="M83" s="14" t="str">
        <f t="array" ref="M83">_xlfn.IFS(AND(N83&gt;0,N83&lt;=5),"0 to 5",AND(N83&gt;5,N83&lt;=10),"5 to 10",AND(N83&gt;10,N83&lt;=15),"10 to 15",AND(N83&gt;15,N83&lt;=20),"15 to 20",AND(N83&gt;20,N83&lt;=30),"20 to 30",AND(N83&gt;30,N83&lt;=40),"30 to 40",AND(N83&gt;40,N83&lt;=50),"40 to 50",AND(N83&gt;50,N83&lt;=75),"50 to 75",AND(N83&gt;75,N83&lt;=100),"75 to 100",AND(N83&gt;100,N83&lt;=150),"100 to 150",AND(N83&gt;150,N83&lt;=200),"150 to 200",AND(N83&gt;200,N83&lt;=250),"200 to 250",AND(N83&gt;250,N83&lt;=300),"250 to 300",AND(N83&gt;300,N83&lt;=400),"300 to 400",AND(N83&gt;400,N83&lt;=500),"400 to 500",N83&gt;500,"500+")</f>
        <v>200 to 250</v>
      </c>
      <c r="N83" s="9">
        <f>_xlfn.XLOOKUP($E83,'Raw Data'!$E:$E,'Raw Data'!N:N,"ERROR",0,1)</f>
        <v>214.38</v>
      </c>
      <c r="O83" s="14" t="str">
        <f t="array" ref="O83">_xlfn.IFS(P83=0,"No Discount",AND(P83&gt;0,P83&lt;=0.02),"0% to 2%",AND(P83&gt;0.02,P83&lt;=0.04),"2% to 4%",AND(P83&gt;0.04,P83&lt;=0.06),"4% to 6%",AND(P83&gt;0.06,P83&lt;=0.08),"6% to 8%",AND(P83&gt;0.08,P83&lt;=0.1),"8% to 10%",AND(P83&gt;0.1,P83&lt;=0.15),"10% to 15%",AND(P83&gt;0.15,P83&lt;=0.2),"15% to 20%",AND(P83&gt;0.2,P83&lt;=0.25),"20% to 25%",AND(P83&gt;0.25,P83&lt;=0.3),"25% to 30%",AND(P83&gt;0.3,P83&lt;=0.4),"30% to 40%",AND(P83&gt;0.4,P83&lt;=0.5),"40% to 50%",AND(P83&gt;0.5,P83&lt;=0.75),"50% to 75%",AND(P83&gt;0.75,P83&lt;=1),"75% to 100%")</f>
        <v>0% to 2%</v>
      </c>
      <c r="P83" s="10">
        <f>_xlfn.XLOOKUP($E83,'Raw Data'!$E:$E,'Raw Data'!P:P,"ERROR",0,1)</f>
        <v>0.00559753708368313</v>
      </c>
      <c r="Q83" s="9">
        <f>_xlfn.XLOOKUP($E83,'Raw Data'!$E:$E,'Raw Data'!Q:Q,"ERROR",0,1)</f>
        <v>5.6</v>
      </c>
      <c r="R83" s="9" t="str">
        <f>_xlfn.XLOOKUP($E83,'Raw Data'!$E:$E,'Raw Data'!R:R,"ERROR",0,1)</f>
        <v>oz</v>
      </c>
      <c r="S83" s="5" t="str">
        <f t="array" ref="S83">_xlfn.IFS(AND(T83&gt;0,T83&lt;=0.05),"0 to 0.05",AND(T83&gt;0.05,T83&lt;=0.1),"0.05 to 0.1",AND(T83&gt;0.1,T83&lt;=0.2),"0.1 to 0.2",AND(T83&gt;0.2,T83&lt;=0.3),"0.2 to 0.3",AND(T83&gt;0.3,T83&lt;=0.4),"0.3 to 0.4",AND(T83&gt;0.4,T83&lt;=0.5),"0.4 to 0.5",AND(T83&gt;0.5,T83&lt;=0.75),"0.5 to 0.75",AND(T83&gt;0.75,T83&lt;=1),"0.75 to 1",AND(T83&gt;1,T83&lt;=2),"1 to 2",AND(T83&gt;2,T83&lt;=3),"2 to 3",AND(T83&gt;3,T83&lt;=4),"3 to 4",AND(T83&gt;4,T83&lt;=5),"4 to 5",AND(T83&gt;5,T83&lt;=10),"5 to 10",T83&gt;10,"10+")</f>
        <v>1 to 2</v>
      </c>
      <c r="T83" s="10">
        <f>_xlfn.XLOOKUP($E83,'Raw Data'!$E:$E,'Raw Data'!T:T,"ERROR",0,1)</f>
        <v>1.28738103290014</v>
      </c>
      <c r="U83" s="15" t="str">
        <f t="array" ref="U83">_xlfn.IFS(AND(V83&gt;0,V83&lt;=0.05),"0 to 0.05",AND(V83&gt;0.05,V83&lt;=0.1),"0.05 to 0.1",AND(V83&gt;0.1,V83&lt;=0.2),"0.1 to 0.2",AND(V83&gt;0.2,V83&lt;=0.3),"0.2 to 0.3",AND(V83&gt;0.3,V83&lt;=0.4),"0.3 to 0.4",AND(V83&gt;0.4,V83&lt;=0.5),"0.4 to 0.5",AND(V83&gt;0.5,V83&lt;=0.75),"0.5 to 0.75",AND(V83&gt;0.75,V83&lt;=1),"0.75 to 1",AND(V83&gt;1,V83&lt;=2),"1 to 2",AND(V83&gt;2,V83&lt;=3),"2 to 3",AND(V83&gt;3,V83&lt;=4),"3 to 4",AND(V83&gt;4,V83&lt;=5),"4 to 5",AND(V83&gt;5,V83&lt;=10),"5 to 10",V83&gt;10,"10+")</f>
        <v>0.3 to 0.4</v>
      </c>
      <c r="V83" s="10">
        <f>_xlfn.XLOOKUP($E83,'Raw Data'!$E:$E,'Raw Data'!V:V,"ERROR",0,1)</f>
        <v>0.349549495144693</v>
      </c>
      <c r="W83" s="15" t="str">
        <f t="array" ref="W83">_xlfn.IFS(AND(X83&gt;0,X83&lt;=0.05),"0 to 0.05",AND(X83&gt;0.05,X83&lt;=0.1),"0.05 to 0.1",AND(X83&gt;0.1,X83&lt;=0.2),"0.1 to 0.2",AND(X83&gt;0.2,X83&lt;=0.3),"0.2 to 0.3",AND(X83&gt;0.3,X83&lt;=0.4),"0.3 to 0.4",AND(X83&gt;0.4,X83&lt;=0.5),"0.4 to 0.5",AND(X83&gt;0.5,X83&lt;=0.75),"0.5 to 0.75",AND(X83&gt;0.75,X83&lt;=1),"0.75 to 1",AND(X83&gt;1,X83&lt;=2),"1 to 2",AND(X83&gt;2,X83&lt;=3),"2 to 3",AND(X83&gt;3,X83&lt;=4),"3 to 4",AND(X83&gt;4,X83&lt;=5),"4 to 5",AND(X83&gt;5,X83&lt;=10),"5 to 10",X83&gt;10,"10+")</f>
        <v>0.3 to 0.4</v>
      </c>
      <c r="X83" s="16">
        <f t="shared" si="5"/>
        <v>0.347592878883038</v>
      </c>
      <c r="Y83" s="5" t="str">
        <f t="array" ref="Y83">_xlfn.IFS(AND(Z83&gt;0,Z83&lt;=1),"0 to 1",AND(Z83&gt;1,Z83&lt;=2),"1 to 2",AND(Z83&gt;2,Z83&lt;=4),"2 to 4",AND(Z83&gt;4,Z83&lt;=6),"4 to 6",AND(Z83&gt;6,Z83&lt;=8),"6 to 8",AND(Z83&gt;8,Z83&lt;=10),"8 to 10",AND(Z83&gt;10,Z83&lt;=15),"10 to 15",AND(Z83&gt;15,Z83&lt;=20),"15 to 20",AND(Z83&gt;20,Z83&lt;=25),"20 to 25",AND(Z83&gt;25,Z83&lt;=30),"25 to 30",AND(Z83&gt;30,Z83&lt;=40),"30 to 40",AND(Z83&gt;40,Z83&lt;=50),"40 to 50",Z83&gt;50,"50+")</f>
        <v>4 to 6</v>
      </c>
      <c r="Z83" s="9">
        <f>_xlfn.XLOOKUP($E83,'Raw Data'!$E:$E,'Raw Data'!Z:Z,"ERROR",0,1)</f>
        <v>5.6</v>
      </c>
      <c r="AA83" s="9" t="str">
        <f>_xlfn.XLOOKUP($E83,'Raw Data'!$E:$E,'Raw Data'!AA:AA,"ERROR",0,1)</f>
        <v>oz</v>
      </c>
      <c r="AB83" s="9"/>
      <c r="AC83" s="9"/>
    </row>
    <row r="84" hidden="1" spans="1:29">
      <c r="A84" s="5" t="str">
        <f>_xlfn.XLOOKUP($E84,'Raw Data'!$E:$E,'Raw Data'!A:A,"ERROR",0,1)</f>
        <v>AE</v>
      </c>
      <c r="B84" s="5" t="str">
        <f>_xlfn.XLOOKUP($E84,'Raw Data'!$E:$E,'Raw Data'!B:B,"ERROR",0,1)</f>
        <v>Hair Mousses</v>
      </c>
      <c r="C84" s="5" t="str">
        <f>_xlfn.XLOOKUP($E84,'Raw Data'!$E:$E,'Raw Data'!C:C,"ERROR",0,1)</f>
        <v>Wella</v>
      </c>
      <c r="D84" s="5" t="str">
        <f>_xlfn.XLOOKUP($E84,'Raw Data'!$E:$E,'Raw Data'!D:D,"ERROR",0,1)</f>
        <v>www.amazon.ae/dp/B00GC4UI1E</v>
      </c>
      <c r="E84" s="5" t="s">
        <v>284</v>
      </c>
      <c r="F84" s="9" t="str">
        <f>_xlfn.XLOOKUP($E84,'Raw Data'!$E:$E,'Raw Data'!F:F,"ERROR",0,1)</f>
        <v>Wella SP Men Pigment Black  Mousse</v>
      </c>
      <c r="G84" s="10">
        <f>_xlfn.XLOOKUP($E84,'Raw Data'!$E:$E,'Raw Data'!G:G,"ERROR",0,1)</f>
        <v>6</v>
      </c>
      <c r="H84" s="9">
        <f>_xlfn.XLOOKUP($E84,'Raw Data'!$E:$E,'Raw Data'!H:H,"ERROR",0,1)</f>
        <v>1600.77</v>
      </c>
      <c r="I84" s="9">
        <f>_xlfn.XLOOKUP($E84,'Raw Data'!$E:$E,'Raw Data'!I:I,"ERROR",0,1)</f>
        <v>0.00214314466425299</v>
      </c>
      <c r="J84" s="9" t="str">
        <f>_xlfn.XLOOKUP($E84,'Raw Data'!$E:$E,'Raw Data'!J:J,"ERROR",0,1)</f>
        <v>No</v>
      </c>
      <c r="K84" s="14" t="str">
        <f t="array" ref="K84">_xlfn.IFS(AND(L84&gt;0,L84&lt;=5),"0 to 5",AND(L84&gt;5,L84&lt;=10),"5 to 10",AND(L84&gt;10,L84&lt;=15),"10 to 15",AND(L84&gt;15,L84&lt;=20),"15 to 20",AND(L84&gt;20,L84&lt;=30),"20 to 30",AND(L84&gt;30,L84&lt;=40),"30 to 40",AND(L84&gt;40,L84&lt;=50),"40 to 50",AND(L84&gt;50,L84&lt;=75),"50 to 75",AND(L84&gt;75,L84&lt;=100),"75 to 100",AND(L84&gt;100,L84&lt;=150),"100 to 150",AND(L84&gt;150,L84&lt;=200),"150 to 200",AND(L84&gt;200,L84&lt;=250),"200 to 250",AND(L84&gt;250,L84&lt;=300),"250 to 300",AND(L84&gt;300,L84&lt;=400),"300 to 400",AND(L84&gt;400,L84&lt;=500),"400 to 500",L84&gt;500,"500+")</f>
        <v>200 to 250</v>
      </c>
      <c r="L84" s="9">
        <f>_xlfn.XLOOKUP($E84,'Raw Data'!$E:$E,'Raw Data'!L:L,"ERROR",0,1)</f>
        <v>237.15</v>
      </c>
      <c r="M84" s="14" t="str">
        <f t="array" ref="M84">_xlfn.IFS(AND(N84&gt;0,N84&lt;=5),"0 to 5",AND(N84&gt;5,N84&lt;=10),"5 to 10",AND(N84&gt;10,N84&lt;=15),"10 to 15",AND(N84&gt;15,N84&lt;=20),"15 to 20",AND(N84&gt;20,N84&lt;=30),"20 to 30",AND(N84&gt;30,N84&lt;=40),"30 to 40",AND(N84&gt;40,N84&lt;=50),"40 to 50",AND(N84&gt;50,N84&lt;=75),"50 to 75",AND(N84&gt;75,N84&lt;=100),"75 to 100",AND(N84&gt;100,N84&lt;=150),"100 to 150",AND(N84&gt;150,N84&lt;=200),"150 to 200",AND(N84&gt;200,N84&lt;=250),"200 to 250",AND(N84&gt;250,N84&lt;=300),"250 to 300",AND(N84&gt;300,N84&lt;=400),"300 to 400",AND(N84&gt;400,N84&lt;=500),"400 to 500",N84&gt;500,"500+")</f>
        <v>200 to 250</v>
      </c>
      <c r="N84" s="9">
        <f>_xlfn.XLOOKUP($E84,'Raw Data'!$E:$E,'Raw Data'!N:N,"ERROR",0,1)</f>
        <v>237.15</v>
      </c>
      <c r="O84" s="14" t="str">
        <f t="array" ref="O84">_xlfn.IFS(P84=0,"No Discount",AND(P84&gt;0,P84&lt;=0.02),"0% to 2%",AND(P84&gt;0.02,P84&lt;=0.04),"2% to 4%",AND(P84&gt;0.04,P84&lt;=0.06),"4% to 6%",AND(P84&gt;0.06,P84&lt;=0.08),"6% to 8%",AND(P84&gt;0.08,P84&lt;=0.1),"8% to 10%",AND(P84&gt;0.1,P84&lt;=0.15),"10% to 15%",AND(P84&gt;0.15,P84&lt;=0.2),"15% to 20%",AND(P84&gt;0.2,P84&lt;=0.25),"20% to 25%",AND(P84&gt;0.25,P84&lt;=0.3),"25% to 30%",AND(P84&gt;0.3,P84&lt;=0.4),"30% to 40%",AND(P84&gt;0.4,P84&lt;=0.5),"40% to 50%",AND(P84&gt;0.5,P84&lt;=0.75),"50% to 75%",AND(P84&gt;0.75,P84&lt;=1),"75% to 100%")</f>
        <v>No Discount</v>
      </c>
      <c r="P84" s="10">
        <f>_xlfn.XLOOKUP($E84,'Raw Data'!$E:$E,'Raw Data'!P:P,"ERROR",0,1)</f>
        <v>0</v>
      </c>
      <c r="Q84" s="9">
        <f>_xlfn.XLOOKUP($E84,'Raw Data'!$E:$E,'Raw Data'!Q:Q,"ERROR",0,1)</f>
        <v>0</v>
      </c>
      <c r="R84" s="9">
        <f>_xlfn.XLOOKUP($E84,'Raw Data'!$E:$E,'Raw Data'!R:R,"ERROR",0,1)</f>
        <v>0</v>
      </c>
      <c r="S84" s="5" t="e">
        <f t="array" ref="S84">_xlfn.IFS(AND(T84&gt;0,T84&lt;=0.05),"0 to 0.05",AND(T84&gt;0.05,T84&lt;=0.1),"0.05 to 0.1",AND(T84&gt;0.1,T84&lt;=0.2),"0.1 to 0.2",AND(T84&gt;0.2,T84&lt;=0.3),"0.2 to 0.3",AND(T84&gt;0.3,T84&lt;=0.4),"0.3 to 0.4",AND(T84&gt;0.4,T84&lt;=0.5),"0.4 to 0.5",AND(T84&gt;0.5,T84&lt;=0.75),"0.5 to 0.75",AND(T84&gt;0.75,T84&lt;=1),"0.75 to 1",AND(T84&gt;1,T84&lt;=2),"1 to 2",AND(T84&gt;2,T84&lt;=3),"2 to 3",AND(T84&gt;3,T84&lt;=4),"3 to 4",AND(T84&gt;4,T84&lt;=5),"4 to 5",AND(T84&gt;5,T84&lt;=10),"5 to 10",T84&gt;10,"10+")</f>
        <v>#N/A</v>
      </c>
      <c r="T84" s="10">
        <f>_xlfn.XLOOKUP($E84,'Raw Data'!$E:$E,'Raw Data'!T:T,"ERROR",0,1)</f>
        <v>0</v>
      </c>
      <c r="U84" s="15" t="e">
        <f t="array" ref="U84">_xlfn.IFS(AND(V84&gt;0,V84&lt;=0.05),"0 to 0.05",AND(V84&gt;0.05,V84&lt;=0.1),"0.05 to 0.1",AND(V84&gt;0.1,V84&lt;=0.2),"0.1 to 0.2",AND(V84&gt;0.2,V84&lt;=0.3),"0.2 to 0.3",AND(V84&gt;0.3,V84&lt;=0.4),"0.3 to 0.4",AND(V84&gt;0.4,V84&lt;=0.5),"0.4 to 0.5",AND(V84&gt;0.5,V84&lt;=0.75),"0.5 to 0.75",AND(V84&gt;0.75,V84&lt;=1),"0.75 to 1",AND(V84&gt;1,V84&lt;=2),"1 to 2",AND(V84&gt;2,V84&lt;=3),"2 to 3",AND(V84&gt;3,V84&lt;=4),"3 to 4",AND(V84&gt;4,V84&lt;=5),"4 to 5",AND(V84&gt;5,V84&lt;=10),"5 to 10",V84&gt;10,"10+")</f>
        <v>#N/A</v>
      </c>
      <c r="V84" s="10">
        <f>_xlfn.XLOOKUP($E84,'Raw Data'!$E:$E,'Raw Data'!V:V,"ERROR",0,1)</f>
        <v>0</v>
      </c>
      <c r="W84" s="15" t="e">
        <f t="array" ref="W84">_xlfn.IFS(AND(X84&gt;0,X84&lt;=0.05),"0 to 0.05",AND(X84&gt;0.05,X84&lt;=0.1),"0.05 to 0.1",AND(X84&gt;0.1,X84&lt;=0.2),"0.1 to 0.2",AND(X84&gt;0.2,X84&lt;=0.3),"0.2 to 0.3",AND(X84&gt;0.3,X84&lt;=0.4),"0.3 to 0.4",AND(X84&gt;0.4,X84&lt;=0.5),"0.4 to 0.5",AND(X84&gt;0.5,X84&lt;=0.75),"0.5 to 0.75",AND(X84&gt;0.75,X84&lt;=1),"0.75 to 1",AND(X84&gt;1,X84&lt;=2),"1 to 2",AND(X84&gt;2,X84&lt;=3),"2 to 3",AND(X84&gt;3,X84&lt;=4),"3 to 4",AND(X84&gt;4,X84&lt;=5),"4 to 5",AND(X84&gt;5,X84&lt;=10),"5 to 10",X84&gt;10,"10+")</f>
        <v>#DIV/0!</v>
      </c>
      <c r="X84" s="16" t="e">
        <f t="shared" si="5"/>
        <v>#DIV/0!</v>
      </c>
      <c r="Y84" s="5" t="e">
        <f t="array" ref="Y84">_xlfn.IFS(AND(Z84&gt;0,Z84&lt;=1),"0 to 1",AND(Z84&gt;1,Z84&lt;=2),"1 to 2",AND(Z84&gt;2,Z84&lt;=4),"2 to 4",AND(Z84&gt;4,Z84&lt;=6),"4 to 6",AND(Z84&gt;6,Z84&lt;=8),"6 to 8",AND(Z84&gt;8,Z84&lt;=10),"8 to 10",AND(Z84&gt;10,Z84&lt;=15),"10 to 15",AND(Z84&gt;15,Z84&lt;=20),"15 to 20",AND(Z84&gt;20,Z84&lt;=25),"20 to 25",AND(Z84&gt;25,Z84&lt;=30),"25 to 30",AND(Z84&gt;30,Z84&lt;=40),"30 to 40",AND(Z84&gt;40,Z84&lt;=50),"40 to 50",Z84&gt;50,"50+")</f>
        <v>#N/A</v>
      </c>
      <c r="Z84" s="9">
        <f>_xlfn.XLOOKUP($E84,'Raw Data'!$E:$E,'Raw Data'!Z:Z,"ERROR",0,1)</f>
        <v>0</v>
      </c>
      <c r="AA84" s="9">
        <f>_xlfn.XLOOKUP($E84,'Raw Data'!$E:$E,'Raw Data'!AA:AA,"ERROR",0,1)</f>
        <v>0</v>
      </c>
      <c r="AB84" s="9"/>
      <c r="AC84" s="9"/>
    </row>
    <row r="85" hidden="1" spans="1:29">
      <c r="A85" s="5" t="str">
        <f>_xlfn.XLOOKUP($E85,'Raw Data'!$E:$E,'Raw Data'!A:A,"ERROR",0,1)</f>
        <v>AE</v>
      </c>
      <c r="B85" s="5" t="str">
        <f>_xlfn.XLOOKUP($E85,'Raw Data'!$E:$E,'Raw Data'!B:B,"ERROR",0,1)</f>
        <v>Hair Mousses</v>
      </c>
      <c r="C85" s="5" t="str">
        <f>_xlfn.XLOOKUP($E85,'Raw Data'!$E:$E,'Raw Data'!C:C,"ERROR",0,1)</f>
        <v>pantene</v>
      </c>
      <c r="D85" s="5" t="str">
        <f>_xlfn.XLOOKUP($E85,'Raw Data'!$E:$E,'Raw Data'!D:D,"ERROR",0,1)</f>
        <v>www.amazon.ae/dp/B003F6VJ0G</v>
      </c>
      <c r="E85" s="5" t="s">
        <v>285</v>
      </c>
      <c r="F85" s="9" t="str">
        <f>_xlfn.XLOOKUP($E85,'Raw Data'!$E:$E,'Raw Data'!F:F,"ERROR",0,1)</f>
        <v>Pantene Pro-V Style Series Volume Body Boosting Mousse, 6.60 oz (Pack of 3)</v>
      </c>
      <c r="G85" s="10">
        <f>_xlfn.XLOOKUP($E85,'Raw Data'!$E:$E,'Raw Data'!G:G,"ERROR",0,1)</f>
        <v>13</v>
      </c>
      <c r="H85" s="9">
        <f>_xlfn.XLOOKUP($E85,'Raw Data'!$E:$E,'Raw Data'!H:H,"ERROR",0,1)</f>
        <v>1557.78</v>
      </c>
      <c r="I85" s="9">
        <f>_xlfn.XLOOKUP($E85,'Raw Data'!$E:$E,'Raw Data'!I:I,"ERROR",0,1)</f>
        <v>0.00208558874484156</v>
      </c>
      <c r="J85" s="9" t="str">
        <f>_xlfn.XLOOKUP($E85,'Raw Data'!$E:$E,'Raw Data'!J:J,"ERROR",0,1)</f>
        <v>No</v>
      </c>
      <c r="K85" s="14" t="str">
        <f t="array" ref="K85">_xlfn.IFS(AND(L85&gt;0,L85&lt;=5),"0 to 5",AND(L85&gt;5,L85&lt;=10),"5 to 10",AND(L85&gt;10,L85&lt;=15),"10 to 15",AND(L85&gt;15,L85&lt;=20),"15 to 20",AND(L85&gt;20,L85&lt;=30),"20 to 30",AND(L85&gt;30,L85&lt;=40),"30 to 40",AND(L85&gt;40,L85&lt;=50),"40 to 50",AND(L85&gt;50,L85&lt;=75),"50 to 75",AND(L85&gt;75,L85&lt;=100),"75 to 100",AND(L85&gt;100,L85&lt;=150),"100 to 150",AND(L85&gt;150,L85&lt;=200),"150 to 200",AND(L85&gt;200,L85&lt;=250),"200 to 250",AND(L85&gt;250,L85&lt;=300),"250 to 300",AND(L85&gt;300,L85&lt;=400),"300 to 400",AND(L85&gt;400,L85&lt;=500),"400 to 500",L85&gt;500,"500+")</f>
        <v>100 to 150</v>
      </c>
      <c r="L85" s="9">
        <f>_xlfn.XLOOKUP($E85,'Raw Data'!$E:$E,'Raw Data'!L:L,"ERROR",0,1)</f>
        <v>121.32</v>
      </c>
      <c r="M85" s="14" t="str">
        <f t="array" ref="M85">_xlfn.IFS(AND(N85&gt;0,N85&lt;=5),"0 to 5",AND(N85&gt;5,N85&lt;=10),"5 to 10",AND(N85&gt;10,N85&lt;=15),"10 to 15",AND(N85&gt;15,N85&lt;=20),"15 to 20",AND(N85&gt;20,N85&lt;=30),"20 to 30",AND(N85&gt;30,N85&lt;=40),"30 to 40",AND(N85&gt;40,N85&lt;=50),"40 to 50",AND(N85&gt;50,N85&lt;=75),"50 to 75",AND(N85&gt;75,N85&lt;=100),"75 to 100",AND(N85&gt;100,N85&lt;=150),"100 to 150",AND(N85&gt;150,N85&lt;=200),"150 to 200",AND(N85&gt;200,N85&lt;=250),"200 to 250",AND(N85&gt;250,N85&lt;=300),"250 to 300",AND(N85&gt;300,N85&lt;=400),"300 to 400",AND(N85&gt;400,N85&lt;=500),"400 to 500",N85&gt;500,"500+")</f>
        <v>100 to 150</v>
      </c>
      <c r="N85" s="9">
        <f>_xlfn.XLOOKUP($E85,'Raw Data'!$E:$E,'Raw Data'!N:N,"ERROR",0,1)</f>
        <v>122.81</v>
      </c>
      <c r="O85" s="14" t="str">
        <f t="array" ref="O85">_xlfn.IFS(P85=0,"No Discount",AND(P85&gt;0,P85&lt;=0.02),"0% to 2%",AND(P85&gt;0.02,P85&lt;=0.04),"2% to 4%",AND(P85&gt;0.04,P85&lt;=0.06),"4% to 6%",AND(P85&gt;0.06,P85&lt;=0.08),"6% to 8%",AND(P85&gt;0.08,P85&lt;=0.1),"8% to 10%",AND(P85&gt;0.1,P85&lt;=0.15),"10% to 15%",AND(P85&gt;0.15,P85&lt;=0.2),"15% to 20%",AND(P85&gt;0.2,P85&lt;=0.25),"20% to 25%",AND(P85&gt;0.25,P85&lt;=0.3),"25% to 30%",AND(P85&gt;0.3,P85&lt;=0.4),"30% to 40%",AND(P85&gt;0.4,P85&lt;=0.5),"40% to 50%",AND(P85&gt;0.5,P85&lt;=0.75),"50% to 75%",AND(P85&gt;0.75,P85&lt;=1),"75% to 100%")</f>
        <v>0% to 2%</v>
      </c>
      <c r="P85" s="10">
        <f>_xlfn.XLOOKUP($E85,'Raw Data'!$E:$E,'Raw Data'!P:P,"ERROR",0,1)</f>
        <v>0.0121325624949109</v>
      </c>
      <c r="Q85" s="9">
        <f>_xlfn.XLOOKUP($E85,'Raw Data'!$E:$E,'Raw Data'!Q:Q,"ERROR",0,1)</f>
        <v>19.8</v>
      </c>
      <c r="R85" s="9" t="str">
        <f>_xlfn.XLOOKUP($E85,'Raw Data'!$E:$E,'Raw Data'!R:R,"ERROR",0,1)</f>
        <v>oz</v>
      </c>
      <c r="S85" s="5" t="str">
        <f t="array" ref="S85">_xlfn.IFS(AND(T85&gt;0,T85&lt;=0.05),"0 to 0.05",AND(T85&gt;0.05,T85&lt;=0.1),"0.05 to 0.1",AND(T85&gt;0.1,T85&lt;=0.2),"0.1 to 0.2",AND(T85&gt;0.2,T85&lt;=0.3),"0.2 to 0.3",AND(T85&gt;0.3,T85&lt;=0.4),"0.3 to 0.4",AND(T85&gt;0.4,T85&lt;=0.5),"0.4 to 0.5",AND(T85&gt;0.5,T85&lt;=0.75),"0.5 to 0.75",AND(T85&gt;0.75,T85&lt;=1),"0.75 to 1",AND(T85&gt;1,T85&lt;=2),"1 to 2",AND(T85&gt;2,T85&lt;=3),"2 to 3",AND(T85&gt;3,T85&lt;=4),"3 to 4",AND(T85&gt;4,T85&lt;=5),"4 to 5",AND(T85&gt;5,T85&lt;=10),"5 to 10",T85&gt;10,"10+")</f>
        <v>0.2 to 0.3</v>
      </c>
      <c r="T85" s="10">
        <f>_xlfn.XLOOKUP($E85,'Raw Data'!$E:$E,'Raw Data'!T:T,"ERROR",0,1)</f>
        <v>0.207212469640606</v>
      </c>
      <c r="U85" s="15" t="str">
        <f t="array" ref="U85">_xlfn.IFS(AND(V85&gt;0,V85&lt;=0.05),"0 to 0.05",AND(V85&gt;0.05,V85&lt;=0.1),"0.05 to 0.1",AND(V85&gt;0.1,V85&lt;=0.2),"0.1 to 0.2",AND(V85&gt;0.2,V85&lt;=0.3),"0.2 to 0.3",AND(V85&gt;0.3,V85&lt;=0.4),"0.3 to 0.4",AND(V85&gt;0.4,V85&lt;=0.5),"0.4 to 0.5",AND(V85&gt;0.5,V85&lt;=0.75),"0.5 to 0.75",AND(V85&gt;0.75,V85&lt;=1),"0.75 to 1",AND(V85&gt;1,V85&lt;=2),"1 to 2",AND(V85&gt;2,V85&lt;=3),"2 to 3",AND(V85&gt;3,V85&lt;=4),"3 to 4",AND(V85&gt;4,V85&lt;=5),"4 to 5",AND(V85&gt;5,V85&lt;=10),"5 to 10",V85&gt;10,"10+")</f>
        <v>0.05 to 0.1</v>
      </c>
      <c r="V85" s="10">
        <f>_xlfn.XLOOKUP($E85,'Raw Data'!$E:$E,'Raw Data'!V:V,"ERROR",0,1)</f>
        <v>0.0566344882712823</v>
      </c>
      <c r="W85" s="15" t="str">
        <f t="array" ref="W85">_xlfn.IFS(AND(X85&gt;0,X85&lt;=0.05),"0 to 0.05",AND(X85&gt;0.05,X85&lt;=0.1),"0.05 to 0.1",AND(X85&gt;0.1,X85&lt;=0.2),"0.1 to 0.2",AND(X85&gt;0.2,X85&lt;=0.3),"0.2 to 0.3",AND(X85&gt;0.3,X85&lt;=0.4),"0.3 to 0.4",AND(X85&gt;0.4,X85&lt;=0.5),"0.4 to 0.5",AND(X85&gt;0.5,X85&lt;=0.75),"0.5 to 0.75",AND(X85&gt;0.75,X85&lt;=1),"0.75 to 1",AND(X85&gt;1,X85&lt;=2),"1 to 2",AND(X85&gt;2,X85&lt;=3),"2 to 3",AND(X85&gt;3,X85&lt;=4),"3 to 4",AND(X85&gt;4,X85&lt;=5),"4 to 5",AND(X85&gt;5,X85&lt;=10),"5 to 10",X85&gt;10,"10+")</f>
        <v>0.05 to 0.1</v>
      </c>
      <c r="X85" s="16">
        <f t="shared" si="5"/>
        <v>0.0559473668029637</v>
      </c>
      <c r="Y85" s="5" t="str">
        <f t="array" ref="Y85">_xlfn.IFS(AND(Z85&gt;0,Z85&lt;=1),"0 to 1",AND(Z85&gt;1,Z85&lt;=2),"1 to 2",AND(Z85&gt;2,Z85&lt;=4),"2 to 4",AND(Z85&gt;4,Z85&lt;=6),"4 to 6",AND(Z85&gt;6,Z85&lt;=8),"6 to 8",AND(Z85&gt;8,Z85&lt;=10),"8 to 10",AND(Z85&gt;10,Z85&lt;=15),"10 to 15",AND(Z85&gt;15,Z85&lt;=20),"15 to 20",AND(Z85&gt;20,Z85&lt;=25),"20 to 25",AND(Z85&gt;25,Z85&lt;=30),"25 to 30",AND(Z85&gt;30,Z85&lt;=40),"30 to 40",AND(Z85&gt;40,Z85&lt;=50),"40 to 50",Z85&gt;50,"50+")</f>
        <v>15 to 20</v>
      </c>
      <c r="Z85" s="9">
        <f>_xlfn.XLOOKUP($E85,'Raw Data'!$E:$E,'Raw Data'!Z:Z,"ERROR",0,1)</f>
        <v>19.8</v>
      </c>
      <c r="AA85" s="9" t="str">
        <f>_xlfn.XLOOKUP($E85,'Raw Data'!$E:$E,'Raw Data'!AA:AA,"ERROR",0,1)</f>
        <v>oz</v>
      </c>
      <c r="AB85" s="9"/>
      <c r="AC85" s="9"/>
    </row>
    <row r="86" hidden="1" spans="1:29">
      <c r="A86" s="5" t="str">
        <f>_xlfn.XLOOKUP($E86,'Raw Data'!$E:$E,'Raw Data'!A:A,"ERROR",0,1)</f>
        <v>AE</v>
      </c>
      <c r="B86" s="5" t="str">
        <f>_xlfn.XLOOKUP($E86,'Raw Data'!$E:$E,'Raw Data'!B:B,"ERROR",0,1)</f>
        <v>Hair Mousses</v>
      </c>
      <c r="C86" s="5" t="str">
        <f>_xlfn.XLOOKUP($E86,'Raw Data'!$E:$E,'Raw Data'!C:C,"ERROR",0,1)</f>
        <v>label m</v>
      </c>
      <c r="D86" s="5" t="str">
        <f>_xlfn.XLOOKUP($E86,'Raw Data'!$E:$E,'Raw Data'!D:D,"ERROR",0,1)</f>
        <v>www.amazon.ae/dp/B07MW557ZZ</v>
      </c>
      <c r="E86" s="5" t="s">
        <v>286</v>
      </c>
      <c r="F86" s="9" t="str">
        <f>_xlfn.XLOOKUP($E86,'Raw Data'!$E:$E,'Raw Data'!F:F,"ERROR",0,1)</f>
        <v>LABEL M Curl Define Souffle, 120 millilitre</v>
      </c>
      <c r="G86" s="10">
        <f>_xlfn.XLOOKUP($E86,'Raw Data'!$E:$E,'Raw Data'!G:G,"ERROR",0,1)</f>
        <v>10</v>
      </c>
      <c r="H86" s="9">
        <f>_xlfn.XLOOKUP($E86,'Raw Data'!$E:$E,'Raw Data'!H:H,"ERROR",0,1)</f>
        <v>1506.76</v>
      </c>
      <c r="I86" s="9">
        <f>_xlfn.XLOOKUP($E86,'Raw Data'!$E:$E,'Raw Data'!I:I,"ERROR",0,1)</f>
        <v>0.0020172820919369</v>
      </c>
      <c r="J86" s="9" t="str">
        <f>_xlfn.XLOOKUP($E86,'Raw Data'!$E:$E,'Raw Data'!J:J,"ERROR",0,1)</f>
        <v>No</v>
      </c>
      <c r="K86" s="14" t="str">
        <f t="array" ref="K86">_xlfn.IFS(AND(L86&gt;0,L86&lt;=5),"0 to 5",AND(L86&gt;5,L86&lt;=10),"5 to 10",AND(L86&gt;10,L86&lt;=15),"10 to 15",AND(L86&gt;15,L86&lt;=20),"15 to 20",AND(L86&gt;20,L86&lt;=30),"20 to 30",AND(L86&gt;30,L86&lt;=40),"30 to 40",AND(L86&gt;40,L86&lt;=50),"40 to 50",AND(L86&gt;50,L86&lt;=75),"50 to 75",AND(L86&gt;75,L86&lt;=100),"75 to 100",AND(L86&gt;100,L86&lt;=150),"100 to 150",AND(L86&gt;150,L86&lt;=200),"150 to 200",AND(L86&gt;200,L86&lt;=250),"200 to 250",AND(L86&gt;250,L86&lt;=300),"250 to 300",AND(L86&gt;300,L86&lt;=400),"300 to 400",AND(L86&gt;400,L86&lt;=500),"400 to 500",L86&gt;500,"500+")</f>
        <v>150 to 200</v>
      </c>
      <c r="L86" s="9">
        <f>_xlfn.XLOOKUP($E86,'Raw Data'!$E:$E,'Raw Data'!L:L,"ERROR",0,1)</f>
        <v>152.59</v>
      </c>
      <c r="M86" s="14" t="str">
        <f t="array" ref="M86">_xlfn.IFS(AND(N86&gt;0,N86&lt;=5),"0 to 5",AND(N86&gt;5,N86&lt;=10),"5 to 10",AND(N86&gt;10,N86&lt;=15),"10 to 15",AND(N86&gt;15,N86&lt;=20),"15 to 20",AND(N86&gt;20,N86&lt;=30),"20 to 30",AND(N86&gt;30,N86&lt;=40),"30 to 40",AND(N86&gt;40,N86&lt;=50),"40 to 50",AND(N86&gt;50,N86&lt;=75),"50 to 75",AND(N86&gt;75,N86&lt;=100),"75 to 100",AND(N86&gt;100,N86&lt;=150),"100 to 150",AND(N86&gt;150,N86&lt;=200),"150 to 200",AND(N86&gt;200,N86&lt;=250),"200 to 250",AND(N86&gt;250,N86&lt;=300),"250 to 300",AND(N86&gt;300,N86&lt;=400),"300 to 400",AND(N86&gt;400,N86&lt;=500),"400 to 500",N86&gt;500,"500+")</f>
        <v>150 to 200</v>
      </c>
      <c r="N86" s="9">
        <f>_xlfn.XLOOKUP($E86,'Raw Data'!$E:$E,'Raw Data'!N:N,"ERROR",0,1)</f>
        <v>172.58</v>
      </c>
      <c r="O86" s="14" t="str">
        <f t="array" ref="O86">_xlfn.IFS(P86=0,"No Discount",AND(P86&gt;0,P86&lt;=0.02),"0% to 2%",AND(P86&gt;0.02,P86&lt;=0.04),"2% to 4%",AND(P86&gt;0.04,P86&lt;=0.06),"4% to 6%",AND(P86&gt;0.06,P86&lt;=0.08),"6% to 8%",AND(P86&gt;0.08,P86&lt;=0.1),"8% to 10%",AND(P86&gt;0.1,P86&lt;=0.15),"10% to 15%",AND(P86&gt;0.15,P86&lt;=0.2),"15% to 20%",AND(P86&gt;0.2,P86&lt;=0.25),"20% to 25%",AND(P86&gt;0.25,P86&lt;=0.3),"25% to 30%",AND(P86&gt;0.3,P86&lt;=0.4),"30% to 40%",AND(P86&gt;0.4,P86&lt;=0.5),"40% to 50%",AND(P86&gt;0.5,P86&lt;=0.75),"50% to 75%",AND(P86&gt;0.75,P86&lt;=1),"75% to 100%")</f>
        <v>10% to 15%</v>
      </c>
      <c r="P86" s="10">
        <f>_xlfn.XLOOKUP($E86,'Raw Data'!$E:$E,'Raw Data'!P:P,"ERROR",0,1)</f>
        <v>0.115830339552671</v>
      </c>
      <c r="Q86" s="9">
        <f>_xlfn.XLOOKUP($E86,'Raw Data'!$E:$E,'Raw Data'!Q:Q,"ERROR",0,1)</f>
        <v>120</v>
      </c>
      <c r="R86" s="9" t="str">
        <f>_xlfn.XLOOKUP($E86,'Raw Data'!$E:$E,'Raw Data'!R:R,"ERROR",0,1)</f>
        <v>ml</v>
      </c>
      <c r="S86" s="5" t="str">
        <f t="array" ref="S86">_xlfn.IFS(AND(T86&gt;0,T86&lt;=0.05),"0 to 0.05",AND(T86&gt;0.05,T86&lt;=0.1),"0.05 to 0.1",AND(T86&gt;0.1,T86&lt;=0.2),"0.1 to 0.2",AND(T86&gt;0.2,T86&lt;=0.3),"0.2 to 0.3",AND(T86&gt;0.3,T86&lt;=0.4),"0.3 to 0.4",AND(T86&gt;0.4,T86&lt;=0.5),"0.4 to 0.5",AND(T86&gt;0.5,T86&lt;=0.75),"0.5 to 0.75",AND(T86&gt;0.75,T86&lt;=1),"0.75 to 1",AND(T86&gt;1,T86&lt;=2),"1 to 2",AND(T86&gt;2,T86&lt;=3),"2 to 3",AND(T86&gt;3,T86&lt;=4),"3 to 4",AND(T86&gt;4,T86&lt;=5),"4 to 5",AND(T86&gt;5,T86&lt;=10),"5 to 10",T86&gt;10,"10+")</f>
        <v>1 to 2</v>
      </c>
      <c r="T86" s="10">
        <f>_xlfn.XLOOKUP($E86,'Raw Data'!$E:$E,'Raw Data'!T:T,"ERROR",0,1)</f>
        <v>1.27226272162668</v>
      </c>
      <c r="U86" s="15" t="str">
        <f t="array" ref="U86">_xlfn.IFS(AND(V86&gt;0,V86&lt;=0.05),"0 to 0.05",AND(V86&gt;0.05,V86&lt;=0.1),"0.05 to 0.1",AND(V86&gt;0.1,V86&lt;=0.2),"0.1 to 0.2",AND(V86&gt;0.2,V86&lt;=0.3),"0.2 to 0.3",AND(V86&gt;0.3,V86&lt;=0.4),"0.3 to 0.4",AND(V86&gt;0.4,V86&lt;=0.5),"0.4 to 0.5",AND(V86&gt;0.5,V86&lt;=0.75),"0.5 to 0.75",AND(V86&gt;0.75,V86&lt;=1),"0.75 to 1",AND(V86&gt;1,V86&lt;=2),"1 to 2",AND(V86&gt;2,V86&lt;=3),"2 to 3",AND(V86&gt;3,V86&lt;=4),"3 to 4",AND(V86&gt;4,V86&lt;=5),"4 to 5",AND(V86&gt;5,V86&lt;=10),"5 to 10",V86&gt;10,"10+")</f>
        <v>0.3 to 0.4</v>
      </c>
      <c r="V86" s="10">
        <f>_xlfn.XLOOKUP($E86,'Raw Data'!$E:$E,'Raw Data'!V:V,"ERROR",0,1)</f>
        <v>0.388512465656661</v>
      </c>
      <c r="W86" s="15" t="str">
        <f t="array" ref="W86">_xlfn.IFS(AND(X86&gt;0,X86&lt;=0.05),"0 to 0.05",AND(X86&gt;0.05,X86&lt;=0.1),"0.05 to 0.1",AND(X86&gt;0.1,X86&lt;=0.2),"0.1 to 0.2",AND(X86&gt;0.2,X86&lt;=0.3),"0.2 to 0.3",AND(X86&gt;0.3,X86&lt;=0.4),"0.3 to 0.4",AND(X86&gt;0.4,X86&lt;=0.5),"0.4 to 0.5",AND(X86&gt;0.5,X86&lt;=0.75),"0.5 to 0.75",AND(X86&gt;0.75,X86&lt;=1),"0.75 to 1",AND(X86&gt;1,X86&lt;=2),"1 to 2",AND(X86&gt;2,X86&lt;=3),"2 to 3",AND(X86&gt;3,X86&lt;=4),"3 to 4",AND(X86&gt;4,X86&lt;=5),"4 to 5",AND(X86&gt;5,X86&lt;=10),"5 to 10",X86&gt;10,"10+")</f>
        <v>0.3 to 0.4</v>
      </c>
      <c r="X86" s="16">
        <f t="shared" si="5"/>
        <v>0.343510934839204</v>
      </c>
      <c r="Y86" s="5" t="str">
        <f t="array" ref="Y86">_xlfn.IFS(AND(Z86&gt;0,Z86&lt;=1),"0 to 1",AND(Z86&gt;1,Z86&lt;=2),"1 to 2",AND(Z86&gt;2,Z86&lt;=4),"2 to 4",AND(Z86&gt;4,Z86&lt;=6),"4 to 6",AND(Z86&gt;6,Z86&lt;=8),"6 to 8",AND(Z86&gt;8,Z86&lt;=10),"8 to 10",AND(Z86&gt;10,Z86&lt;=15),"10 to 15",AND(Z86&gt;15,Z86&lt;=20),"15 to 20",AND(Z86&gt;20,Z86&lt;=25),"20 to 25",AND(Z86&gt;25,Z86&lt;=30),"25 to 30",AND(Z86&gt;30,Z86&lt;=40),"30 to 40",AND(Z86&gt;40,Z86&lt;=50),"40 to 50",Z86&gt;50,"50+")</f>
        <v>4 to 6</v>
      </c>
      <c r="Z86" s="9">
        <f>_xlfn.XLOOKUP($E86,'Raw Data'!$E:$E,'Raw Data'!Z:Z,"ERROR",0,1)</f>
        <v>4.056</v>
      </c>
      <c r="AA86" s="9" t="str">
        <f>_xlfn.XLOOKUP($E86,'Raw Data'!$E:$E,'Raw Data'!AA:AA,"ERROR",0,1)</f>
        <v>oz</v>
      </c>
      <c r="AB86" s="9"/>
      <c r="AC86" s="9"/>
    </row>
    <row r="87" hidden="1" spans="1:29">
      <c r="A87" s="5" t="str">
        <f>_xlfn.XLOOKUP($E87,'Raw Data'!$E:$E,'Raw Data'!A:A,"ERROR",0,1)</f>
        <v>AE</v>
      </c>
      <c r="B87" s="5" t="str">
        <f>_xlfn.XLOOKUP($E87,'Raw Data'!$E:$E,'Raw Data'!B:B,"ERROR",0,1)</f>
        <v>Hair Mousses</v>
      </c>
      <c r="C87" s="5" t="str">
        <f>_xlfn.XLOOKUP($E87,'Raw Data'!$E:$E,'Raw Data'!C:C,"ERROR",0,1)</f>
        <v>GOT 2B</v>
      </c>
      <c r="D87" s="5" t="str">
        <f>_xlfn.XLOOKUP($E87,'Raw Data'!$E:$E,'Raw Data'!D:D,"ERROR",0,1)</f>
        <v>www.amazon.ae/dp/B082NDT1YJ</v>
      </c>
      <c r="E87" s="5" t="s">
        <v>287</v>
      </c>
      <c r="F87" s="9" t="str">
        <f>_xlfn.XLOOKUP($E87,'Raw Data'!$E:$E,'Raw Data'!F:F,"ERROR",0,1)</f>
        <v>Got2b Volumaniac Bodifying Hair Mousse, 8 oz Got2b Volumaniac Bodifying Hair Mousse, 8 oz</v>
      </c>
      <c r="G87" s="10">
        <f>_xlfn.XLOOKUP($E87,'Raw Data'!$E:$E,'Raw Data'!G:G,"ERROR",0,1)</f>
        <v>23</v>
      </c>
      <c r="H87" s="9">
        <f>_xlfn.XLOOKUP($E87,'Raw Data'!$E:$E,'Raw Data'!H:H,"ERROR",0,1)</f>
        <v>1454.95</v>
      </c>
      <c r="I87" s="9">
        <f>_xlfn.XLOOKUP($E87,'Raw Data'!$E:$E,'Raw Data'!I:I,"ERROR",0,1)</f>
        <v>0.00194791777035732</v>
      </c>
      <c r="J87" s="9" t="str">
        <f>_xlfn.XLOOKUP($E87,'Raw Data'!$E:$E,'Raw Data'!J:J,"ERROR",0,1)</f>
        <v>No</v>
      </c>
      <c r="K87" s="14" t="str">
        <f t="array" ref="K87">_xlfn.IFS(AND(L87&gt;0,L87&lt;=5),"0 to 5",AND(L87&gt;5,L87&lt;=10),"5 to 10",AND(L87&gt;10,L87&lt;=15),"10 to 15",AND(L87&gt;15,L87&lt;=20),"15 to 20",AND(L87&gt;20,L87&lt;=30),"20 to 30",AND(L87&gt;30,L87&lt;=40),"30 to 40",AND(L87&gt;40,L87&lt;=50),"40 to 50",AND(L87&gt;50,L87&lt;=75),"50 to 75",AND(L87&gt;75,L87&lt;=100),"75 to 100",AND(L87&gt;100,L87&lt;=150),"100 to 150",AND(L87&gt;150,L87&lt;=200),"150 to 200",AND(L87&gt;200,L87&lt;=250),"200 to 250",AND(L87&gt;250,L87&lt;=300),"250 to 300",AND(L87&gt;300,L87&lt;=400),"300 to 400",AND(L87&gt;400,L87&lt;=500),"400 to 500",L87&gt;500,"500+")</f>
        <v>50 to 75</v>
      </c>
      <c r="L87" s="9">
        <f>_xlfn.XLOOKUP($E87,'Raw Data'!$E:$E,'Raw Data'!L:L,"ERROR",0,1)</f>
        <v>64</v>
      </c>
      <c r="M87" s="14" t="str">
        <f t="array" ref="M87">_xlfn.IFS(AND(N87&gt;0,N87&lt;=5),"0 to 5",AND(N87&gt;5,N87&lt;=10),"5 to 10",AND(N87&gt;10,N87&lt;=15),"10 to 15",AND(N87&gt;15,N87&lt;=20),"15 to 20",AND(N87&gt;20,N87&lt;=30),"20 to 30",AND(N87&gt;30,N87&lt;=40),"30 to 40",AND(N87&gt;40,N87&lt;=50),"40 to 50",AND(N87&gt;50,N87&lt;=75),"50 to 75",AND(N87&gt;75,N87&lt;=100),"75 to 100",AND(N87&gt;100,N87&lt;=150),"100 to 150",AND(N87&gt;150,N87&lt;=200),"150 to 200",AND(N87&gt;200,N87&lt;=250),"200 to 250",AND(N87&gt;250,N87&lt;=300),"250 to 300",AND(N87&gt;300,N87&lt;=400),"300 to 400",AND(N87&gt;400,N87&lt;=500),"400 to 500",N87&gt;500,"500+")</f>
        <v>50 to 75</v>
      </c>
      <c r="N87" s="9">
        <f>_xlfn.XLOOKUP($E87,'Raw Data'!$E:$E,'Raw Data'!N:N,"ERROR",0,1)</f>
        <v>64</v>
      </c>
      <c r="O87" s="14" t="str">
        <f t="array" ref="O87">_xlfn.IFS(P87=0,"No Discount",AND(P87&gt;0,P87&lt;=0.02),"0% to 2%",AND(P87&gt;0.02,P87&lt;=0.04),"2% to 4%",AND(P87&gt;0.04,P87&lt;=0.06),"4% to 6%",AND(P87&gt;0.06,P87&lt;=0.08),"6% to 8%",AND(P87&gt;0.08,P87&lt;=0.1),"8% to 10%",AND(P87&gt;0.1,P87&lt;=0.15),"10% to 15%",AND(P87&gt;0.15,P87&lt;=0.2),"15% to 20%",AND(P87&gt;0.2,P87&lt;=0.25),"20% to 25%",AND(P87&gt;0.25,P87&lt;=0.3),"25% to 30%",AND(P87&gt;0.3,P87&lt;=0.4),"30% to 40%",AND(P87&gt;0.4,P87&lt;=0.5),"40% to 50%",AND(P87&gt;0.5,P87&lt;=0.75),"50% to 75%",AND(P87&gt;0.75,P87&lt;=1),"75% to 100%")</f>
        <v>No Discount</v>
      </c>
      <c r="P87" s="10">
        <f>_xlfn.XLOOKUP($E87,'Raw Data'!$E:$E,'Raw Data'!P:P,"ERROR",0,1)</f>
        <v>0</v>
      </c>
      <c r="Q87" s="9">
        <f>_xlfn.XLOOKUP($E87,'Raw Data'!$E:$E,'Raw Data'!Q:Q,"ERROR",0,1)</f>
        <v>8</v>
      </c>
      <c r="R87" s="9" t="str">
        <f>_xlfn.XLOOKUP($E87,'Raw Data'!$E:$E,'Raw Data'!R:R,"ERROR",0,1)</f>
        <v>oz</v>
      </c>
      <c r="S87" s="5" t="str">
        <f t="array" ref="S87">_xlfn.IFS(AND(T87&gt;0,T87&lt;=0.05),"0 to 0.05",AND(T87&gt;0.05,T87&lt;=0.1),"0.05 to 0.1",AND(T87&gt;0.1,T87&lt;=0.2),"0.1 to 0.2",AND(T87&gt;0.2,T87&lt;=0.3),"0.2 to 0.3",AND(T87&gt;0.3,T87&lt;=0.4),"0.3 to 0.4",AND(T87&gt;0.4,T87&lt;=0.5),"0.4 to 0.5",AND(T87&gt;0.5,T87&lt;=0.75),"0.5 to 0.75",AND(T87&gt;0.75,T87&lt;=1),"0.75 to 1",AND(T87&gt;1,T87&lt;=2),"1 to 2",AND(T87&gt;2,T87&lt;=3),"2 to 3",AND(T87&gt;3,T87&lt;=4),"3 to 4",AND(T87&gt;4,T87&lt;=5),"4 to 5",AND(T87&gt;5,T87&lt;=10),"5 to 10",T87&gt;10,"10+")</f>
        <v>0.2 to 0.3</v>
      </c>
      <c r="T87" s="10">
        <f>_xlfn.XLOOKUP($E87,'Raw Data'!$E:$E,'Raw Data'!T:T,"ERROR",0,1)</f>
        <v>0.270544470747379</v>
      </c>
      <c r="U87" s="15" t="str">
        <f t="array" ref="U87">_xlfn.IFS(AND(V87&gt;0,V87&lt;=0.05),"0 to 0.05",AND(V87&gt;0.05,V87&lt;=0.1),"0.05 to 0.1",AND(V87&gt;0.1,V87&lt;=0.2),"0.1 to 0.2",AND(V87&gt;0.2,V87&lt;=0.3),"0.2 to 0.3",AND(V87&gt;0.3,V87&lt;=0.4),"0.3 to 0.4",AND(V87&gt;0.4,V87&lt;=0.5),"0.4 to 0.5",AND(V87&gt;0.5,V87&lt;=0.75),"0.5 to 0.75",AND(V87&gt;0.75,V87&lt;=1),"0.75 to 1",AND(V87&gt;1,V87&lt;=2),"1 to 2",AND(V87&gt;2,V87&lt;=3),"2 to 3",AND(V87&gt;3,V87&lt;=4),"3 to 4",AND(V87&gt;4,V87&lt;=5),"4 to 5",AND(V87&gt;5,V87&lt;=10),"5 to 10",V87&gt;10,"10+")</f>
        <v>0.05 to 0.1</v>
      </c>
      <c r="V87" s="10">
        <f>_xlfn.XLOOKUP($E87,'Raw Data'!$E:$E,'Raw Data'!V:V,"ERROR",0,1)</f>
        <v>0.0730470071017924</v>
      </c>
      <c r="W87" s="15" t="str">
        <f t="array" ref="W87">_xlfn.IFS(AND(X87&gt;0,X87&lt;=0.05),"0 to 0.05",AND(X87&gt;0.05,X87&lt;=0.1),"0.05 to 0.1",AND(X87&gt;0.1,X87&lt;=0.2),"0.1 to 0.2",AND(X87&gt;0.2,X87&lt;=0.3),"0.2 to 0.3",AND(X87&gt;0.3,X87&lt;=0.4),"0.3 to 0.4",AND(X87&gt;0.4,X87&lt;=0.5),"0.4 to 0.5",AND(X87&gt;0.5,X87&lt;=0.75),"0.5 to 0.75",AND(X87&gt;0.75,X87&lt;=1),"0.75 to 1",AND(X87&gt;1,X87&lt;=2),"1 to 2",AND(X87&gt;2,X87&lt;=3),"2 to 3",AND(X87&gt;3,X87&lt;=4),"3 to 4",AND(X87&gt;4,X87&lt;=5),"4 to 5",AND(X87&gt;5,X87&lt;=10),"5 to 10",X87&gt;10,"10+")</f>
        <v>0.05 to 0.1</v>
      </c>
      <c r="X87" s="16">
        <f t="shared" si="5"/>
        <v>0.0730470071017924</v>
      </c>
      <c r="Y87" s="5" t="str">
        <f t="array" ref="Y87">_xlfn.IFS(AND(Z87&gt;0,Z87&lt;=1),"0 to 1",AND(Z87&gt;1,Z87&lt;=2),"1 to 2",AND(Z87&gt;2,Z87&lt;=4),"2 to 4",AND(Z87&gt;4,Z87&lt;=6),"4 to 6",AND(Z87&gt;6,Z87&lt;=8),"6 to 8",AND(Z87&gt;8,Z87&lt;=10),"8 to 10",AND(Z87&gt;10,Z87&lt;=15),"10 to 15",AND(Z87&gt;15,Z87&lt;=20),"15 to 20",AND(Z87&gt;20,Z87&lt;=25),"20 to 25",AND(Z87&gt;25,Z87&lt;=30),"25 to 30",AND(Z87&gt;30,Z87&lt;=40),"30 to 40",AND(Z87&gt;40,Z87&lt;=50),"40 to 50",Z87&gt;50,"50+")</f>
        <v>6 to 8</v>
      </c>
      <c r="Z87" s="9">
        <f>_xlfn.XLOOKUP($E87,'Raw Data'!$E:$E,'Raw Data'!Z:Z,"ERROR",0,1)</f>
        <v>8</v>
      </c>
      <c r="AA87" s="9" t="str">
        <f>_xlfn.XLOOKUP($E87,'Raw Data'!$E:$E,'Raw Data'!AA:AA,"ERROR",0,1)</f>
        <v>oz</v>
      </c>
      <c r="AB87" s="9"/>
      <c r="AC87" s="9"/>
    </row>
    <row r="88" hidden="1" spans="1:29">
      <c r="A88" s="5" t="str">
        <f>_xlfn.XLOOKUP($E88,'Raw Data'!$E:$E,'Raw Data'!A:A,"ERROR",0,1)</f>
        <v>AE</v>
      </c>
      <c r="B88" s="5" t="str">
        <f>_xlfn.XLOOKUP($E88,'Raw Data'!$E:$E,'Raw Data'!B:B,"ERROR",0,1)</f>
        <v>Hair Mousses</v>
      </c>
      <c r="C88" s="5" t="str">
        <f>_xlfn.XLOOKUP($E88,'Raw Data'!$E:$E,'Raw Data'!C:C,"ERROR",0,1)</f>
        <v>Tresemme</v>
      </c>
      <c r="D88" s="5" t="str">
        <f>_xlfn.XLOOKUP($E88,'Raw Data'!$E:$E,'Raw Data'!D:D,"ERROR",0,1)</f>
        <v>www.amazon.ae/dp/B00SD8K4NE</v>
      </c>
      <c r="E88" s="5" t="s">
        <v>288</v>
      </c>
      <c r="F88" s="9" t="str">
        <f>_xlfn.XLOOKUP($E88,'Raw Data'!$E:$E,'Raw Data'!F:F,"ERROR",0,1)</f>
        <v>TRESemmÃ© Flawless Curls Moisturizing  Mousse  Extra Hold Flawless Curls Styling  Mousse  10.5 oz</v>
      </c>
      <c r="G88" s="10">
        <f>_xlfn.XLOOKUP($E88,'Raw Data'!$E:$E,'Raw Data'!G:G,"ERROR",0,1)</f>
        <v>16</v>
      </c>
      <c r="H88" s="9">
        <f>_xlfn.XLOOKUP($E88,'Raw Data'!$E:$E,'Raw Data'!H:H,"ERROR",0,1)</f>
        <v>1428.02</v>
      </c>
      <c r="I88" s="9">
        <f>_xlfn.XLOOKUP($E88,'Raw Data'!$E:$E,'Raw Data'!I:I,"ERROR",0,1)</f>
        <v>0.00191186331793234</v>
      </c>
      <c r="J88" s="9" t="str">
        <f>_xlfn.XLOOKUP($E88,'Raw Data'!$E:$E,'Raw Data'!J:J,"ERROR",0,1)</f>
        <v>No</v>
      </c>
      <c r="K88" s="14" t="str">
        <f t="array" ref="K88">_xlfn.IFS(AND(L88&gt;0,L88&lt;=5),"0 to 5",AND(L88&gt;5,L88&lt;=10),"5 to 10",AND(L88&gt;10,L88&lt;=15),"10 to 15",AND(L88&gt;15,L88&lt;=20),"15 to 20",AND(L88&gt;20,L88&lt;=30),"20 to 30",AND(L88&gt;30,L88&lt;=40),"30 to 40",AND(L88&gt;40,L88&lt;=50),"40 to 50",AND(L88&gt;50,L88&lt;=75),"50 to 75",AND(L88&gt;75,L88&lt;=100),"75 to 100",AND(L88&gt;100,L88&lt;=150),"100 to 150",AND(L88&gt;150,L88&lt;=200),"150 to 200",AND(L88&gt;200,L88&lt;=250),"200 to 250",AND(L88&gt;250,L88&lt;=300),"250 to 300",AND(L88&gt;300,L88&lt;=400),"300 to 400",AND(L88&gt;400,L88&lt;=500),"400 to 500",L88&gt;500,"500+")</f>
        <v>75 to 100</v>
      </c>
      <c r="L88" s="9">
        <f>_xlfn.XLOOKUP($E88,'Raw Data'!$E:$E,'Raw Data'!L:L,"ERROR",0,1)</f>
        <v>87.1</v>
      </c>
      <c r="M88" s="14" t="str">
        <f t="array" ref="M88">_xlfn.IFS(AND(N88&gt;0,N88&lt;=5),"0 to 5",AND(N88&gt;5,N88&lt;=10),"5 to 10",AND(N88&gt;10,N88&lt;=15),"10 to 15",AND(N88&gt;15,N88&lt;=20),"15 to 20",AND(N88&gt;20,N88&lt;=30),"20 to 30",AND(N88&gt;30,N88&lt;=40),"30 to 40",AND(N88&gt;40,N88&lt;=50),"40 to 50",AND(N88&gt;50,N88&lt;=75),"50 to 75",AND(N88&gt;75,N88&lt;=100),"75 to 100",AND(N88&gt;100,N88&lt;=150),"100 to 150",AND(N88&gt;150,N88&lt;=200),"150 to 200",AND(N88&gt;200,N88&lt;=250),"200 to 250",AND(N88&gt;250,N88&lt;=300),"250 to 300",AND(N88&gt;300,N88&lt;=400),"300 to 400",AND(N88&gt;400,N88&lt;=500),"400 to 500",N88&gt;500,"500+")</f>
        <v>75 to 100</v>
      </c>
      <c r="N88" s="9">
        <f>_xlfn.XLOOKUP($E88,'Raw Data'!$E:$E,'Raw Data'!N:N,"ERROR",0,1)</f>
        <v>87.61</v>
      </c>
      <c r="O88" s="14" t="str">
        <f t="array" ref="O88">_xlfn.IFS(P88=0,"No Discount",AND(P88&gt;0,P88&lt;=0.02),"0% to 2%",AND(P88&gt;0.02,P88&lt;=0.04),"2% to 4%",AND(P88&gt;0.04,P88&lt;=0.06),"4% to 6%",AND(P88&gt;0.06,P88&lt;=0.08),"6% to 8%",AND(P88&gt;0.08,P88&lt;=0.1),"8% to 10%",AND(P88&gt;0.1,P88&lt;=0.15),"10% to 15%",AND(P88&gt;0.15,P88&lt;=0.2),"15% to 20%",AND(P88&gt;0.2,P88&lt;=0.25),"20% to 25%",AND(P88&gt;0.25,P88&lt;=0.3),"25% to 30%",AND(P88&gt;0.3,P88&lt;=0.4),"30% to 40%",AND(P88&gt;0.4,P88&lt;=0.5),"40% to 50%",AND(P88&gt;0.5,P88&lt;=0.75),"50% to 75%",AND(P88&gt;0.75,P88&lt;=1),"75% to 100%")</f>
        <v>0% to 2%</v>
      </c>
      <c r="P88" s="10">
        <f>_xlfn.XLOOKUP($E88,'Raw Data'!$E:$E,'Raw Data'!P:P,"ERROR",0,1)</f>
        <v>0.00582125328158892</v>
      </c>
      <c r="Q88" s="9">
        <f>_xlfn.XLOOKUP($E88,'Raw Data'!$E:$E,'Raw Data'!Q:Q,"ERROR",0,1)</f>
        <v>10.5</v>
      </c>
      <c r="R88" s="9" t="str">
        <f>_xlfn.XLOOKUP($E88,'Raw Data'!$E:$E,'Raw Data'!R:R,"ERROR",0,1)</f>
        <v>oz</v>
      </c>
      <c r="S88" s="5" t="str">
        <f t="array" ref="S88">_xlfn.IFS(AND(T88&gt;0,T88&lt;=0.05),"0 to 0.05",AND(T88&gt;0.05,T88&lt;=0.1),"0.05 to 0.1",AND(T88&gt;0.1,T88&lt;=0.2),"0.1 to 0.2",AND(T88&gt;0.2,T88&lt;=0.3),"0.2 to 0.3",AND(T88&gt;0.3,T88&lt;=0.4),"0.3 to 0.4",AND(T88&gt;0.4,T88&lt;=0.5),"0.4 to 0.5",AND(T88&gt;0.5,T88&lt;=0.75),"0.5 to 0.75",AND(T88&gt;0.75,T88&lt;=1),"0.75 to 1",AND(T88&gt;1,T88&lt;=2),"1 to 2",AND(T88&gt;2,T88&lt;=3),"2 to 3",AND(T88&gt;3,T88&lt;=4),"3 to 4",AND(T88&gt;4,T88&lt;=5),"4 to 5",AND(T88&gt;5,T88&lt;=10),"5 to 10",T88&gt;10,"10+")</f>
        <v>0.2 to 0.3</v>
      </c>
      <c r="T88" s="10">
        <f>_xlfn.XLOOKUP($E88,'Raw Data'!$E:$E,'Raw Data'!T:T,"ERROR",0,1)</f>
        <v>0.280528850024961</v>
      </c>
      <c r="U88" s="15" t="str">
        <f t="array" ref="U88">_xlfn.IFS(AND(V88&gt;0,V88&lt;=0.05),"0 to 0.05",AND(V88&gt;0.05,V88&lt;=0.1),"0.05 to 0.1",AND(V88&gt;0.1,V88&lt;=0.2),"0.1 to 0.2",AND(V88&gt;0.2,V88&lt;=0.3),"0.2 to 0.3",AND(V88&gt;0.3,V88&lt;=0.4),"0.3 to 0.4",AND(V88&gt;0.4,V88&lt;=0.5),"0.4 to 0.5",AND(V88&gt;0.5,V88&lt;=0.75),"0.5 to 0.75",AND(V88&gt;0.75,V88&lt;=1),"0.75 to 1",AND(V88&gt;1,V88&lt;=2),"1 to 2",AND(V88&gt;2,V88&lt;=3),"2 to 3",AND(V88&gt;3,V88&lt;=4),"3 to 4",AND(V88&gt;4,V88&lt;=5),"4 to 5",AND(V88&gt;5,V88&lt;=10),"5 to 10",V88&gt;10,"10+")</f>
        <v>0.05 to 0.1</v>
      </c>
      <c r="V88" s="10">
        <f>_xlfn.XLOOKUP($E88,'Raw Data'!$E:$E,'Raw Data'!V:V,"ERROR",0,1)</f>
        <v>0.0761862891927146</v>
      </c>
      <c r="W88" s="15" t="str">
        <f t="array" ref="W88">_xlfn.IFS(AND(X88&gt;0,X88&lt;=0.05),"0 to 0.05",AND(X88&gt;0.05,X88&lt;=0.1),"0.05 to 0.1",AND(X88&gt;0.1,X88&lt;=0.2),"0.1 to 0.2",AND(X88&gt;0.2,X88&lt;=0.3),"0.2 to 0.3",AND(X88&gt;0.3,X88&lt;=0.4),"0.3 to 0.4",AND(X88&gt;0.4,X88&lt;=0.5),"0.4 to 0.5",AND(X88&gt;0.5,X88&lt;=0.75),"0.5 to 0.75",AND(X88&gt;0.75,X88&lt;=1),"0.75 to 1",AND(X88&gt;1,X88&lt;=2),"1 to 2",AND(X88&gt;2,X88&lt;=3),"2 to 3",AND(X88&gt;3,X88&lt;=4),"3 to 4",AND(X88&gt;4,X88&lt;=5),"4 to 5",AND(X88&gt;5,X88&lt;=10),"5 to 10",X88&gt;10,"10+")</f>
        <v>0.05 to 0.1</v>
      </c>
      <c r="X88" s="16">
        <f t="shared" si="5"/>
        <v>0.0757427895067394</v>
      </c>
      <c r="Y88" s="5" t="str">
        <f t="array" ref="Y88">_xlfn.IFS(AND(Z88&gt;0,Z88&lt;=1),"0 to 1",AND(Z88&gt;1,Z88&lt;=2),"1 to 2",AND(Z88&gt;2,Z88&lt;=4),"2 to 4",AND(Z88&gt;4,Z88&lt;=6),"4 to 6",AND(Z88&gt;6,Z88&lt;=8),"6 to 8",AND(Z88&gt;8,Z88&lt;=10),"8 to 10",AND(Z88&gt;10,Z88&lt;=15),"10 to 15",AND(Z88&gt;15,Z88&lt;=20),"15 to 20",AND(Z88&gt;20,Z88&lt;=25),"20 to 25",AND(Z88&gt;25,Z88&lt;=30),"25 to 30",AND(Z88&gt;30,Z88&lt;=40),"30 to 40",AND(Z88&gt;40,Z88&lt;=50),"40 to 50",Z88&gt;50,"50+")</f>
        <v>10 to 15</v>
      </c>
      <c r="Z88" s="9">
        <f>_xlfn.XLOOKUP($E88,'Raw Data'!$E:$E,'Raw Data'!Z:Z,"ERROR",0,1)</f>
        <v>10.5</v>
      </c>
      <c r="AA88" s="9" t="str">
        <f>_xlfn.XLOOKUP($E88,'Raw Data'!$E:$E,'Raw Data'!AA:AA,"ERROR",0,1)</f>
        <v>oz</v>
      </c>
      <c r="AB88" s="9"/>
      <c r="AC88" s="9"/>
    </row>
    <row r="89" hidden="1" spans="1:29">
      <c r="A89" s="5" t="str">
        <f>_xlfn.XLOOKUP($E89,'Raw Data'!$E:$E,'Raw Data'!A:A,"ERROR",0,1)</f>
        <v>AE</v>
      </c>
      <c r="B89" s="5" t="str">
        <f>_xlfn.XLOOKUP($E89,'Raw Data'!$E:$E,'Raw Data'!B:B,"ERROR",0,1)</f>
        <v>Hair Mousses</v>
      </c>
      <c r="C89" s="5" t="str">
        <f>_xlfn.XLOOKUP($E89,'Raw Data'!$E:$E,'Raw Data'!C:C,"ERROR",0,1)</f>
        <v>thank god it's natural</v>
      </c>
      <c r="D89" s="5" t="str">
        <f>_xlfn.XLOOKUP($E89,'Raw Data'!$E:$E,'Raw Data'!D:D,"ERROR",0,1)</f>
        <v>www.amazon.ae/dp/B07NSFFBFD</v>
      </c>
      <c r="E89" s="5" t="s">
        <v>289</v>
      </c>
      <c r="F89" s="9" t="str">
        <f>_xlfn.XLOOKUP($E89,'Raw Data'!$E:$E,'Raw Data'!F:F,"ERROR",0,1)</f>
        <v>tgin Honey Whip Hydrating Mousse For Natural Hair - Dry Hair - Curly Hair - Damaged Hair - 8 Oz tgin Honey Whip Hydrating Mousse For Natural Hair - Dry Hair - Curly Hair - Damaged Hair - 8 Oz</v>
      </c>
      <c r="G89" s="10">
        <f>_xlfn.XLOOKUP($E89,'Raw Data'!$E:$E,'Raw Data'!G:G,"ERROR",0,1)</f>
        <v>20</v>
      </c>
      <c r="H89" s="9">
        <f>_xlfn.XLOOKUP($E89,'Raw Data'!$E:$E,'Raw Data'!H:H,"ERROR",0,1)</f>
        <v>1427.97</v>
      </c>
      <c r="I89" s="9">
        <f>_xlfn.XLOOKUP($E89,'Raw Data'!$E:$E,'Raw Data'!I:I,"ERROR",0,1)</f>
        <v>0.00191179637687696</v>
      </c>
      <c r="J89" s="9" t="str">
        <f>_xlfn.XLOOKUP($E89,'Raw Data'!$E:$E,'Raw Data'!J:J,"ERROR",0,1)</f>
        <v>No</v>
      </c>
      <c r="K89" s="14" t="str">
        <f t="array" ref="K89">_xlfn.IFS(AND(L89&gt;0,L89&lt;=5),"0 to 5",AND(L89&gt;5,L89&lt;=10),"5 to 10",AND(L89&gt;10,L89&lt;=15),"10 to 15",AND(L89&gt;15,L89&lt;=20),"15 to 20",AND(L89&gt;20,L89&lt;=30),"20 to 30",AND(L89&gt;30,L89&lt;=40),"30 to 40",AND(L89&gt;40,L89&lt;=50),"40 to 50",AND(L89&gt;50,L89&lt;=75),"50 to 75",AND(L89&gt;75,L89&lt;=100),"75 to 100",AND(L89&gt;100,L89&lt;=150),"100 to 150",AND(L89&gt;150,L89&lt;=200),"150 to 200",AND(L89&gt;200,L89&lt;=250),"200 to 250",AND(L89&gt;250,L89&lt;=300),"250 to 300",AND(L89&gt;300,L89&lt;=400),"300 to 400",AND(L89&gt;400,L89&lt;=500),"400 to 500",L89&gt;500,"500+")</f>
        <v>50 to 75</v>
      </c>
      <c r="L89" s="9">
        <f>_xlfn.XLOOKUP($E89,'Raw Data'!$E:$E,'Raw Data'!L:L,"ERROR",0,1)</f>
        <v>71.57</v>
      </c>
      <c r="M89" s="14" t="str">
        <f t="array" ref="M89">_xlfn.IFS(AND(N89&gt;0,N89&lt;=5),"0 to 5",AND(N89&gt;5,N89&lt;=10),"5 to 10",AND(N89&gt;10,N89&lt;=15),"10 to 15",AND(N89&gt;15,N89&lt;=20),"15 to 20",AND(N89&gt;20,N89&lt;=30),"20 to 30",AND(N89&gt;30,N89&lt;=40),"30 to 40",AND(N89&gt;40,N89&lt;=50),"40 to 50",AND(N89&gt;50,N89&lt;=75),"50 to 75",AND(N89&gt;75,N89&lt;=100),"75 to 100",AND(N89&gt;100,N89&lt;=150),"100 to 150",AND(N89&gt;150,N89&lt;=200),"150 to 200",AND(N89&gt;200,N89&lt;=250),"200 to 250",AND(N89&gt;250,N89&lt;=300),"250 to 300",AND(N89&gt;300,N89&lt;=400),"300 to 400",AND(N89&gt;400,N89&lt;=500),"400 to 500",N89&gt;500,"500+")</f>
        <v>50 to 75</v>
      </c>
      <c r="N89" s="9">
        <f>_xlfn.XLOOKUP($E89,'Raw Data'!$E:$E,'Raw Data'!N:N,"ERROR",0,1)</f>
        <v>71.68</v>
      </c>
      <c r="O89" s="14" t="str">
        <f t="array" ref="O89">_xlfn.IFS(P89=0,"No Discount",AND(P89&gt;0,P89&lt;=0.02),"0% to 2%",AND(P89&gt;0.02,P89&lt;=0.04),"2% to 4%",AND(P89&gt;0.04,P89&lt;=0.06),"4% to 6%",AND(P89&gt;0.06,P89&lt;=0.08),"6% to 8%",AND(P89&gt;0.08,P89&lt;=0.1),"8% to 10%",AND(P89&gt;0.1,P89&lt;=0.15),"10% to 15%",AND(P89&gt;0.15,P89&lt;=0.2),"15% to 20%",AND(P89&gt;0.2,P89&lt;=0.25),"20% to 25%",AND(P89&gt;0.25,P89&lt;=0.3),"25% to 30%",AND(P89&gt;0.3,P89&lt;=0.4),"30% to 40%",AND(P89&gt;0.4,P89&lt;=0.5),"40% to 50%",AND(P89&gt;0.5,P89&lt;=0.75),"50% to 75%",AND(P89&gt;0.75,P89&lt;=1),"75% to 100%")</f>
        <v>0% to 2%</v>
      </c>
      <c r="P89" s="10">
        <f>_xlfn.XLOOKUP($E89,'Raw Data'!$E:$E,'Raw Data'!P:P,"ERROR",0,1)</f>
        <v>0.0015345982142859</v>
      </c>
      <c r="Q89" s="9">
        <f>_xlfn.XLOOKUP($E89,'Raw Data'!$E:$E,'Raw Data'!Q:Q,"ERROR",0,1)</f>
        <v>8</v>
      </c>
      <c r="R89" s="9" t="str">
        <f>_xlfn.XLOOKUP($E89,'Raw Data'!$E:$E,'Raw Data'!R:R,"ERROR",0,1)</f>
        <v>oz</v>
      </c>
      <c r="S89" s="5" t="str">
        <f t="array" ref="S89">_xlfn.IFS(AND(T89&gt;0,T89&lt;=0.05),"0 to 0.05",AND(T89&gt;0.05,T89&lt;=0.1),"0.05 to 0.1",AND(T89&gt;0.1,T89&lt;=0.2),"0.1 to 0.2",AND(T89&gt;0.2,T89&lt;=0.3),"0.2 to 0.3",AND(T89&gt;0.3,T89&lt;=0.4),"0.3 to 0.4",AND(T89&gt;0.4,T89&lt;=0.5),"0.4 to 0.5",AND(T89&gt;0.5,T89&lt;=0.75),"0.5 to 0.75",AND(T89&gt;0.75,T89&lt;=1),"0.75 to 1",AND(T89&gt;1,T89&lt;=2),"1 to 2",AND(T89&gt;2,T89&lt;=3),"2 to 3",AND(T89&gt;3,T89&lt;=4),"3 to 4",AND(T89&gt;4,T89&lt;=5),"4 to 5",AND(T89&gt;5,T89&lt;=10),"5 to 10",T89&gt;10,"10+")</f>
        <v>0.3 to 0.4</v>
      </c>
      <c r="T89" s="10">
        <f>_xlfn.XLOOKUP($E89,'Raw Data'!$E:$E,'Raw Data'!T:T,"ERROR",0,1)</f>
        <v>0.302544808927967</v>
      </c>
      <c r="U89" s="15" t="str">
        <f t="array" ref="U89">_xlfn.IFS(AND(V89&gt;0,V89&lt;=0.05),"0 to 0.05",AND(V89&gt;0.05,V89&lt;=0.1),"0.05 to 0.1",AND(V89&gt;0.1,V89&lt;=0.2),"0.1 to 0.2",AND(V89&gt;0.2,V89&lt;=0.3),"0.2 to 0.3",AND(V89&gt;0.3,V89&lt;=0.4),"0.3 to 0.4",AND(V89&gt;0.4,V89&lt;=0.5),"0.4 to 0.5",AND(V89&gt;0.5,V89&lt;=0.75),"0.5 to 0.75",AND(V89&gt;0.75,V89&lt;=1),"0.75 to 1",AND(V89&gt;1,V89&lt;=2),"1 to 2",AND(V89&gt;2,V89&lt;=3),"2 to 3",AND(V89&gt;3,V89&lt;=4),"3 to 4",AND(V89&gt;4,V89&lt;=5),"4 to 5",AND(V89&gt;5,V89&lt;=10),"5 to 10",V89&gt;10,"10+")</f>
        <v>0.05 to 0.1</v>
      </c>
      <c r="V89" s="10">
        <f>_xlfn.XLOOKUP($E89,'Raw Data'!$E:$E,'Raw Data'!V:V,"ERROR",0,1)</f>
        <v>0.0818126479540074</v>
      </c>
      <c r="W89" s="15" t="str">
        <f t="array" ref="W89">_xlfn.IFS(AND(X89&gt;0,X89&lt;=0.05),"0 to 0.05",AND(X89&gt;0.05,X89&lt;=0.1),"0.05 to 0.1",AND(X89&gt;0.1,X89&lt;=0.2),"0.1 to 0.2",AND(X89&gt;0.2,X89&lt;=0.3),"0.2 to 0.3",AND(X89&gt;0.3,X89&lt;=0.4),"0.3 to 0.4",AND(X89&gt;0.4,X89&lt;=0.5),"0.4 to 0.5",AND(X89&gt;0.5,X89&lt;=0.75),"0.5 to 0.75",AND(X89&gt;0.75,X89&lt;=1),"0.75 to 1",AND(X89&gt;1,X89&lt;=2),"1 to 2",AND(X89&gt;2,X89&lt;=3),"2 to 3",AND(X89&gt;3,X89&lt;=4),"3 to 4",AND(X89&gt;4,X89&lt;=5),"4 to 5",AND(X89&gt;5,X89&lt;=10),"5 to 10",X89&gt;10,"10+")</f>
        <v>0.05 to 0.1</v>
      </c>
      <c r="X89" s="16">
        <f t="shared" si="5"/>
        <v>0.0816870984105512</v>
      </c>
      <c r="Y89" s="5" t="str">
        <f t="array" ref="Y89">_xlfn.IFS(AND(Z89&gt;0,Z89&lt;=1),"0 to 1",AND(Z89&gt;1,Z89&lt;=2),"1 to 2",AND(Z89&gt;2,Z89&lt;=4),"2 to 4",AND(Z89&gt;4,Z89&lt;=6),"4 to 6",AND(Z89&gt;6,Z89&lt;=8),"6 to 8",AND(Z89&gt;8,Z89&lt;=10),"8 to 10",AND(Z89&gt;10,Z89&lt;=15),"10 to 15",AND(Z89&gt;15,Z89&lt;=20),"15 to 20",AND(Z89&gt;20,Z89&lt;=25),"20 to 25",AND(Z89&gt;25,Z89&lt;=30),"25 to 30",AND(Z89&gt;30,Z89&lt;=40),"30 to 40",AND(Z89&gt;40,Z89&lt;=50),"40 to 50",Z89&gt;50,"50+")</f>
        <v>6 to 8</v>
      </c>
      <c r="Z89" s="9">
        <f>_xlfn.XLOOKUP($E89,'Raw Data'!$E:$E,'Raw Data'!Z:Z,"ERROR",0,1)</f>
        <v>8</v>
      </c>
      <c r="AA89" s="9" t="str">
        <f>_xlfn.XLOOKUP($E89,'Raw Data'!$E:$E,'Raw Data'!AA:AA,"ERROR",0,1)</f>
        <v>oz</v>
      </c>
      <c r="AB89" s="9"/>
      <c r="AC89" s="9"/>
    </row>
    <row r="90" hidden="1" spans="1:29">
      <c r="A90" s="5" t="str">
        <f>_xlfn.XLOOKUP($E90,'Raw Data'!$E:$E,'Raw Data'!A:A,"ERROR",0,1)</f>
        <v>AE</v>
      </c>
      <c r="B90" s="5" t="str">
        <f>_xlfn.XLOOKUP($E90,'Raw Data'!$E:$E,'Raw Data'!B:B,"ERROR",0,1)</f>
        <v>Hair Mousses</v>
      </c>
      <c r="C90" s="5" t="str">
        <f>_xlfn.XLOOKUP($E90,'Raw Data'!$E:$E,'Raw Data'!C:C,"ERROR",0,1)</f>
        <v>ORS</v>
      </c>
      <c r="D90" s="5" t="str">
        <f>_xlfn.XLOOKUP($E90,'Raw Data'!$E:$E,'Raw Data'!D:D,"ERROR",0,1)</f>
        <v>www.amazon.ae/dp/B00GMOZ9N6</v>
      </c>
      <c r="E90" s="5" t="s">
        <v>290</v>
      </c>
      <c r="F90" s="9" t="str">
        <f>_xlfn.XLOOKUP($E90,'Raw Data'!$E:$E,'Raw Data'!F:F,"ERROR",0,1)</f>
        <v>Ors Olive Oil Mousse Wrap / Set 7 Ounce (207ml) (3 Pack)</v>
      </c>
      <c r="G90" s="10">
        <f>_xlfn.XLOOKUP($E90,'Raw Data'!$E:$E,'Raw Data'!G:G,"ERROR",0,1)</f>
        <v>13</v>
      </c>
      <c r="H90" s="9">
        <f>_xlfn.XLOOKUP($E90,'Raw Data'!$E:$E,'Raw Data'!H:H,"ERROR",0,1)</f>
        <v>1405.44</v>
      </c>
      <c r="I90" s="9">
        <f>_xlfn.XLOOKUP($E90,'Raw Data'!$E:$E,'Raw Data'!I:I,"ERROR",0,1)</f>
        <v>0.00188163273732499</v>
      </c>
      <c r="J90" s="9" t="str">
        <f>_xlfn.XLOOKUP($E90,'Raw Data'!$E:$E,'Raw Data'!J:J,"ERROR",0,1)</f>
        <v>No</v>
      </c>
      <c r="K90" s="14" t="str">
        <f t="array" ref="K90">_xlfn.IFS(AND(L90&gt;0,L90&lt;=5),"0 to 5",AND(L90&gt;5,L90&lt;=10),"5 to 10",AND(L90&gt;10,L90&lt;=15),"10 to 15",AND(L90&gt;15,L90&lt;=20),"15 to 20",AND(L90&gt;20,L90&lt;=30),"20 to 30",AND(L90&gt;30,L90&lt;=40),"30 to 40",AND(L90&gt;40,L90&lt;=50),"40 to 50",AND(L90&gt;50,L90&lt;=75),"50 to 75",AND(L90&gt;75,L90&lt;=100),"75 to 100",AND(L90&gt;100,L90&lt;=150),"100 to 150",AND(L90&gt;150,L90&lt;=200),"150 to 200",AND(L90&gt;200,L90&lt;=250),"200 to 250",AND(L90&gt;250,L90&lt;=300),"250 to 300",AND(L90&gt;300,L90&lt;=400),"300 to 400",AND(L90&gt;400,L90&lt;=500),"400 to 500",L90&gt;500,"500+")</f>
        <v>100 to 150</v>
      </c>
      <c r="L90" s="9">
        <f>_xlfn.XLOOKUP($E90,'Raw Data'!$E:$E,'Raw Data'!L:L,"ERROR",0,1)</f>
        <v>112.13</v>
      </c>
      <c r="M90" s="14" t="str">
        <f t="array" ref="M90">_xlfn.IFS(AND(N90&gt;0,N90&lt;=5),"0 to 5",AND(N90&gt;5,N90&lt;=10),"5 to 10",AND(N90&gt;10,N90&lt;=15),"10 to 15",AND(N90&gt;15,N90&lt;=20),"15 to 20",AND(N90&gt;20,N90&lt;=30),"20 to 30",AND(N90&gt;30,N90&lt;=40),"30 to 40",AND(N90&gt;40,N90&lt;=50),"40 to 50",AND(N90&gt;50,N90&lt;=75),"50 to 75",AND(N90&gt;75,N90&lt;=100),"75 to 100",AND(N90&gt;100,N90&lt;=150),"100 to 150",AND(N90&gt;150,N90&lt;=200),"150 to 200",AND(N90&gt;200,N90&lt;=250),"200 to 250",AND(N90&gt;250,N90&lt;=300),"250 to 300",AND(N90&gt;300,N90&lt;=400),"300 to 400",AND(N90&gt;400,N90&lt;=500),"400 to 500",N90&gt;500,"500+")</f>
        <v>100 to 150</v>
      </c>
      <c r="N90" s="9">
        <f>_xlfn.XLOOKUP($E90,'Raw Data'!$E:$E,'Raw Data'!N:N,"ERROR",0,1)</f>
        <v>116.98</v>
      </c>
      <c r="O90" s="14" t="str">
        <f t="array" ref="O90">_xlfn.IFS(P90=0,"No Discount",AND(P90&gt;0,P90&lt;=0.02),"0% to 2%",AND(P90&gt;0.02,P90&lt;=0.04),"2% to 4%",AND(P90&gt;0.04,P90&lt;=0.06),"4% to 6%",AND(P90&gt;0.06,P90&lt;=0.08),"6% to 8%",AND(P90&gt;0.08,P90&lt;=0.1),"8% to 10%",AND(P90&gt;0.1,P90&lt;=0.15),"10% to 15%",AND(P90&gt;0.15,P90&lt;=0.2),"15% to 20%",AND(P90&gt;0.2,P90&lt;=0.25),"20% to 25%",AND(P90&gt;0.25,P90&lt;=0.3),"25% to 30%",AND(P90&gt;0.3,P90&lt;=0.4),"30% to 40%",AND(P90&gt;0.4,P90&lt;=0.5),"40% to 50%",AND(P90&gt;0.5,P90&lt;=0.75),"50% to 75%",AND(P90&gt;0.75,P90&lt;=1),"75% to 100%")</f>
        <v>4% to 6%</v>
      </c>
      <c r="P90" s="10">
        <f>_xlfn.XLOOKUP($E90,'Raw Data'!$E:$E,'Raw Data'!P:P,"ERROR",0,1)</f>
        <v>0.0414600786459225</v>
      </c>
      <c r="Q90" s="9">
        <f>_xlfn.XLOOKUP($E90,'Raw Data'!$E:$E,'Raw Data'!Q:Q,"ERROR",0,1)</f>
        <v>21</v>
      </c>
      <c r="R90" s="9" t="str">
        <f>_xlfn.XLOOKUP($E90,'Raw Data'!$E:$E,'Raw Data'!R:R,"ERROR",0,1)</f>
        <v>oz</v>
      </c>
      <c r="S90" s="5" t="str">
        <f t="array" ref="S90">_xlfn.IFS(AND(T90&gt;0,T90&lt;=0.05),"0 to 0.05",AND(T90&gt;0.05,T90&lt;=0.1),"0.05 to 0.1",AND(T90&gt;0.1,T90&lt;=0.2),"0.1 to 0.2",AND(T90&gt;0.2,T90&lt;=0.3),"0.2 to 0.3",AND(T90&gt;0.3,T90&lt;=0.4),"0.3 to 0.4",AND(T90&gt;0.4,T90&lt;=0.5),"0.4 to 0.5",AND(T90&gt;0.5,T90&lt;=0.75),"0.5 to 0.75",AND(T90&gt;0.75,T90&lt;=1),"0.75 to 1",AND(T90&gt;1,T90&lt;=2),"1 to 2",AND(T90&gt;2,T90&lt;=3),"2 to 3",AND(T90&gt;3,T90&lt;=4),"3 to 4",AND(T90&gt;4,T90&lt;=5),"4 to 5",AND(T90&gt;5,T90&lt;=10),"5 to 10",T90&gt;10,"10+")</f>
        <v>0.1 to 0.2</v>
      </c>
      <c r="T90" s="10">
        <f>_xlfn.XLOOKUP($E90,'Raw Data'!$E:$E,'Raw Data'!T:T,"ERROR",0,1)</f>
        <v>0.180572330386331</v>
      </c>
      <c r="U90" s="15" t="str">
        <f t="array" ref="U90">_xlfn.IFS(AND(V90&gt;0,V90&lt;=0.05),"0 to 0.05",AND(V90&gt;0.05,V90&lt;=0.1),"0.05 to 0.1",AND(V90&gt;0.1,V90&lt;=0.2),"0.1 to 0.2",AND(V90&gt;0.2,V90&lt;=0.3),"0.2 to 0.3",AND(V90&gt;0.3,V90&lt;=0.4),"0.3 to 0.4",AND(V90&gt;0.4,V90&lt;=0.5),"0.4 to 0.5",AND(V90&gt;0.5,V90&lt;=0.75),"0.5 to 0.75",AND(V90&gt;0.75,V90&lt;=1),"0.75 to 1",AND(V90&gt;1,V90&lt;=2),"1 to 2",AND(V90&gt;2,V90&lt;=3),"2 to 3",AND(V90&gt;3,V90&lt;=4),"3 to 4",AND(V90&gt;4,V90&lt;=5),"4 to 5",AND(V90&gt;5,V90&lt;=10),"5 to 10",V90&gt;10,"10+")</f>
        <v>0.05 to 0.1</v>
      </c>
      <c r="V90" s="10">
        <f>_xlfn.XLOOKUP($E90,'Raw Data'!$E:$E,'Raw Data'!V:V,"ERROR",0,1)</f>
        <v>0.0508633267307599</v>
      </c>
      <c r="W90" s="15" t="str">
        <f t="array" ref="W90">_xlfn.IFS(AND(X90&gt;0,X90&lt;=0.05),"0 to 0.05",AND(X90&gt;0.05,X90&lt;=0.1),"0.05 to 0.1",AND(X90&gt;0.1,X90&lt;=0.2),"0.1 to 0.2",AND(X90&gt;0.2,X90&lt;=0.3),"0.2 to 0.3",AND(X90&gt;0.3,X90&lt;=0.4),"0.3 to 0.4",AND(X90&gt;0.4,X90&lt;=0.5),"0.4 to 0.5",AND(X90&gt;0.5,X90&lt;=0.75),"0.5 to 0.75",AND(X90&gt;0.75,X90&lt;=1),"0.75 to 1",AND(X90&gt;1,X90&lt;=2),"1 to 2",AND(X90&gt;2,X90&lt;=3),"2 to 3",AND(X90&gt;3,X90&lt;=4),"3 to 4",AND(X90&gt;4,X90&lt;=5),"4 to 5",AND(X90&gt;5,X90&lt;=10),"5 to 10",X90&gt;10,"10+")</f>
        <v>0 to 0.05</v>
      </c>
      <c r="X90" s="16">
        <f t="shared" si="5"/>
        <v>0.0487545292043094</v>
      </c>
      <c r="Y90" s="5" t="str">
        <f t="array" ref="Y90">_xlfn.IFS(AND(Z90&gt;0,Z90&lt;=1),"0 to 1",AND(Z90&gt;1,Z90&lt;=2),"1 to 2",AND(Z90&gt;2,Z90&lt;=4),"2 to 4",AND(Z90&gt;4,Z90&lt;=6),"4 to 6",AND(Z90&gt;6,Z90&lt;=8),"6 to 8",AND(Z90&gt;8,Z90&lt;=10),"8 to 10",AND(Z90&gt;10,Z90&lt;=15),"10 to 15",AND(Z90&gt;15,Z90&lt;=20),"15 to 20",AND(Z90&gt;20,Z90&lt;=25),"20 to 25",AND(Z90&gt;25,Z90&lt;=30),"25 to 30",AND(Z90&gt;30,Z90&lt;=40),"30 to 40",AND(Z90&gt;40,Z90&lt;=50),"40 to 50",Z90&gt;50,"50+")</f>
        <v>20 to 25</v>
      </c>
      <c r="Z90" s="9">
        <f>_xlfn.XLOOKUP($E90,'Raw Data'!$E:$E,'Raw Data'!Z:Z,"ERROR",0,1)</f>
        <v>21</v>
      </c>
      <c r="AA90" s="9" t="str">
        <f>_xlfn.XLOOKUP($E90,'Raw Data'!$E:$E,'Raw Data'!AA:AA,"ERROR",0,1)</f>
        <v>oz</v>
      </c>
      <c r="AB90" s="9"/>
      <c r="AC90" s="9"/>
    </row>
    <row r="91" hidden="1" spans="1:29">
      <c r="A91" s="5" t="str">
        <f>_xlfn.XLOOKUP($E91,'Raw Data'!$E:$E,'Raw Data'!A:A,"ERROR",0,1)</f>
        <v>AE</v>
      </c>
      <c r="B91" s="5" t="str">
        <f>_xlfn.XLOOKUP($E91,'Raw Data'!$E:$E,'Raw Data'!B:B,"ERROR",0,1)</f>
        <v>Hair Mousses</v>
      </c>
      <c r="C91" s="5" t="str">
        <f>_xlfn.XLOOKUP($E91,'Raw Data'!$E:$E,'Raw Data'!C:C,"ERROR",0,1)</f>
        <v>others</v>
      </c>
      <c r="D91" s="5" t="str">
        <f>_xlfn.XLOOKUP($E91,'Raw Data'!$E:$E,'Raw Data'!D:D,"ERROR",0,1)</f>
        <v>www.amazon.ae/dp/B07J3NXV3W</v>
      </c>
      <c r="E91" s="5" t="s">
        <v>291</v>
      </c>
      <c r="F91" s="9" t="str">
        <f>_xlfn.XLOOKUP($E91,'Raw Data'!$E:$E,'Raw Data'!F:F,"ERROR",0,1)</f>
        <v>Erborian Double Mousse Cleansing Foam - 145 ml, White</v>
      </c>
      <c r="G91" s="10">
        <f>_xlfn.XLOOKUP($E91,'Raw Data'!$E:$E,'Raw Data'!G:G,"ERROR",0,1)</f>
        <v>5</v>
      </c>
      <c r="H91" s="9">
        <f>_xlfn.XLOOKUP($E91,'Raw Data'!$E:$E,'Raw Data'!H:H,"ERROR",0,1)</f>
        <v>1389.42</v>
      </c>
      <c r="I91" s="9">
        <f>_xlfn.XLOOKUP($E91,'Raw Data'!$E:$E,'Raw Data'!I:I,"ERROR",0,1)</f>
        <v>0.00186018482318283</v>
      </c>
      <c r="J91" s="9" t="str">
        <f>_xlfn.XLOOKUP($E91,'Raw Data'!$E:$E,'Raw Data'!J:J,"ERROR",0,1)</f>
        <v>No</v>
      </c>
      <c r="K91" s="14" t="str">
        <f t="array" ref="K91">_xlfn.IFS(AND(L91&gt;0,L91&lt;=5),"0 to 5",AND(L91&gt;5,L91&lt;=10),"5 to 10",AND(L91&gt;10,L91&lt;=15),"10 to 15",AND(L91&gt;15,L91&lt;=20),"15 to 20",AND(L91&gt;20,L91&lt;=30),"20 to 30",AND(L91&gt;30,L91&lt;=40),"30 to 40",AND(L91&gt;40,L91&lt;=50),"40 to 50",AND(L91&gt;50,L91&lt;=75),"50 to 75",AND(L91&gt;75,L91&lt;=100),"75 to 100",AND(L91&gt;100,L91&lt;=150),"100 to 150",AND(L91&gt;150,L91&lt;=200),"150 to 200",AND(L91&gt;200,L91&lt;=250),"200 to 250",AND(L91&gt;250,L91&lt;=300),"250 to 300",AND(L91&gt;300,L91&lt;=400),"300 to 400",AND(L91&gt;400,L91&lt;=500),"400 to 500",L91&gt;500,"500+")</f>
        <v>250 to 300</v>
      </c>
      <c r="L91" s="9">
        <f>_xlfn.XLOOKUP($E91,'Raw Data'!$E:$E,'Raw Data'!L:L,"ERROR",0,1)</f>
        <v>254.93</v>
      </c>
      <c r="M91" s="14" t="str">
        <f t="array" ref="M91">_xlfn.IFS(AND(N91&gt;0,N91&lt;=5),"0 to 5",AND(N91&gt;5,N91&lt;=10),"5 to 10",AND(N91&gt;10,N91&lt;=15),"10 to 15",AND(N91&gt;15,N91&lt;=20),"15 to 20",AND(N91&gt;20,N91&lt;=30),"20 to 30",AND(N91&gt;30,N91&lt;=40),"30 to 40",AND(N91&gt;40,N91&lt;=50),"40 to 50",AND(N91&gt;50,N91&lt;=75),"50 to 75",AND(N91&gt;75,N91&lt;=100),"75 to 100",AND(N91&gt;100,N91&lt;=150),"100 to 150",AND(N91&gt;150,N91&lt;=200),"150 to 200",AND(N91&gt;200,N91&lt;=250),"200 to 250",AND(N91&gt;250,N91&lt;=300),"250 to 300",AND(N91&gt;300,N91&lt;=400),"300 to 400",AND(N91&gt;400,N91&lt;=500),"400 to 500",N91&gt;500,"500+")</f>
        <v>250 to 300</v>
      </c>
      <c r="N91" s="9">
        <f>_xlfn.XLOOKUP($E91,'Raw Data'!$E:$E,'Raw Data'!N:N,"ERROR",0,1)</f>
        <v>254.93</v>
      </c>
      <c r="O91" s="14" t="str">
        <f t="array" ref="O91">_xlfn.IFS(P91=0,"No Discount",AND(P91&gt;0,P91&lt;=0.02),"0% to 2%",AND(P91&gt;0.02,P91&lt;=0.04),"2% to 4%",AND(P91&gt;0.04,P91&lt;=0.06),"4% to 6%",AND(P91&gt;0.06,P91&lt;=0.08),"6% to 8%",AND(P91&gt;0.08,P91&lt;=0.1),"8% to 10%",AND(P91&gt;0.1,P91&lt;=0.15),"10% to 15%",AND(P91&gt;0.15,P91&lt;=0.2),"15% to 20%",AND(P91&gt;0.2,P91&lt;=0.25),"20% to 25%",AND(P91&gt;0.25,P91&lt;=0.3),"25% to 30%",AND(P91&gt;0.3,P91&lt;=0.4),"30% to 40%",AND(P91&gt;0.4,P91&lt;=0.5),"40% to 50%",AND(P91&gt;0.5,P91&lt;=0.75),"50% to 75%",AND(P91&gt;0.75,P91&lt;=1),"75% to 100%")</f>
        <v>No Discount</v>
      </c>
      <c r="P91" s="10">
        <f>_xlfn.XLOOKUP($E91,'Raw Data'!$E:$E,'Raw Data'!P:P,"ERROR",0,1)</f>
        <v>0</v>
      </c>
      <c r="Q91" s="9">
        <f>_xlfn.XLOOKUP($E91,'Raw Data'!$E:$E,'Raw Data'!Q:Q,"ERROR",0,1)</f>
        <v>145</v>
      </c>
      <c r="R91" s="9" t="str">
        <f>_xlfn.XLOOKUP($E91,'Raw Data'!$E:$E,'Raw Data'!R:R,"ERROR",0,1)</f>
        <v>ml</v>
      </c>
      <c r="S91" s="5" t="str">
        <f t="array" ref="S91">_xlfn.IFS(AND(T91&gt;0,T91&lt;=0.05),"0 to 0.05",AND(T91&gt;0.05,T91&lt;=0.1),"0.05 to 0.1",AND(T91&gt;0.1,T91&lt;=0.2),"0.1 to 0.2",AND(T91&gt;0.2,T91&lt;=0.3),"0.2 to 0.3",AND(T91&gt;0.3,T91&lt;=0.4),"0.3 to 0.4",AND(T91&gt;0.4,T91&lt;=0.5),"0.4 to 0.5",AND(T91&gt;0.5,T91&lt;=0.75),"0.5 to 0.75",AND(T91&gt;0.75,T91&lt;=1),"0.75 to 1",AND(T91&gt;1,T91&lt;=2),"1 to 2",AND(T91&gt;2,T91&lt;=3),"2 to 3",AND(T91&gt;3,T91&lt;=4),"3 to 4",AND(T91&gt;4,T91&lt;=5),"4 to 5",AND(T91&gt;5,T91&lt;=10),"5 to 10",T91&gt;10,"10+")</f>
        <v>1 to 2</v>
      </c>
      <c r="T91" s="10">
        <f>_xlfn.XLOOKUP($E91,'Raw Data'!$E:$E,'Raw Data'!T:T,"ERROR",0,1)</f>
        <v>1.7590772783011</v>
      </c>
      <c r="U91" s="15" t="str">
        <f t="array" ref="U91">_xlfn.IFS(AND(V91&gt;0,V91&lt;=0.05),"0 to 0.05",AND(V91&gt;0.05,V91&lt;=0.1),"0.05 to 0.1",AND(V91&gt;0.1,V91&lt;=0.2),"0.1 to 0.2",AND(V91&gt;0.2,V91&lt;=0.3),"0.2 to 0.3",AND(V91&gt;0.3,V91&lt;=0.4),"0.3 to 0.4",AND(V91&gt;0.4,V91&lt;=0.5),"0.4 to 0.5",AND(V91&gt;0.5,V91&lt;=0.75),"0.5 to 0.75",AND(V91&gt;0.75,V91&lt;=1),"0.75 to 1",AND(V91&gt;1,V91&lt;=2),"1 to 2",AND(V91&gt;2,V91&lt;=3),"2 to 3",AND(V91&gt;3,V91&lt;=4),"3 to 4",AND(V91&gt;4,V91&lt;=5),"4 to 5",AND(V91&gt;5,V91&lt;=10),"5 to 10",V91&gt;10,"10+")</f>
        <v>0.4 to 0.5</v>
      </c>
      <c r="V91" s="10">
        <f>_xlfn.XLOOKUP($E91,'Raw Data'!$E:$E,'Raw Data'!V:V,"ERROR",0,1)</f>
        <v>0.474950865141296</v>
      </c>
      <c r="W91" s="15" t="str">
        <f t="array" ref="W91">_xlfn.IFS(AND(X91&gt;0,X91&lt;=0.05),"0 to 0.05",AND(X91&gt;0.05,X91&lt;=0.1),"0.05 to 0.1",AND(X91&gt;0.1,X91&lt;=0.2),"0.1 to 0.2",AND(X91&gt;0.2,X91&lt;=0.3),"0.2 to 0.3",AND(X91&gt;0.3,X91&lt;=0.4),"0.3 to 0.4",AND(X91&gt;0.4,X91&lt;=0.5),"0.4 to 0.5",AND(X91&gt;0.5,X91&lt;=0.75),"0.5 to 0.75",AND(X91&gt;0.75,X91&lt;=1),"0.75 to 1",AND(X91&gt;1,X91&lt;=2),"1 to 2",AND(X91&gt;2,X91&lt;=3),"2 to 3",AND(X91&gt;3,X91&lt;=4),"3 to 4",AND(X91&gt;4,X91&lt;=5),"4 to 5",AND(X91&gt;5,X91&lt;=10),"5 to 10",X91&gt;10,"10+")</f>
        <v>0.4 to 0.5</v>
      </c>
      <c r="X91" s="16">
        <f t="shared" si="5"/>
        <v>0.474950865141296</v>
      </c>
      <c r="Y91" s="5" t="str">
        <f t="array" ref="Y91">_xlfn.IFS(AND(Z91&gt;0,Z91&lt;=1),"0 to 1",AND(Z91&gt;1,Z91&lt;=2),"1 to 2",AND(Z91&gt;2,Z91&lt;=4),"2 to 4",AND(Z91&gt;4,Z91&lt;=6),"4 to 6",AND(Z91&gt;6,Z91&lt;=8),"6 to 8",AND(Z91&gt;8,Z91&lt;=10),"8 to 10",AND(Z91&gt;10,Z91&lt;=15),"10 to 15",AND(Z91&gt;15,Z91&lt;=20),"15 to 20",AND(Z91&gt;20,Z91&lt;=25),"20 to 25",AND(Z91&gt;25,Z91&lt;=30),"25 to 30",AND(Z91&gt;30,Z91&lt;=40),"30 to 40",AND(Z91&gt;40,Z91&lt;=50),"40 to 50",Z91&gt;50,"50+")</f>
        <v>4 to 6</v>
      </c>
      <c r="Z91" s="9">
        <f>_xlfn.XLOOKUP($E91,'Raw Data'!$E:$E,'Raw Data'!Z:Z,"ERROR",0,1)</f>
        <v>4.901</v>
      </c>
      <c r="AA91" s="9" t="str">
        <f>_xlfn.XLOOKUP($E91,'Raw Data'!$E:$E,'Raw Data'!AA:AA,"ERROR",0,1)</f>
        <v>oz</v>
      </c>
      <c r="AB91" s="9"/>
      <c r="AC91" s="9"/>
    </row>
    <row r="92" hidden="1" spans="1:29">
      <c r="A92" s="5" t="str">
        <f>_xlfn.XLOOKUP($E92,'Raw Data'!$E:$E,'Raw Data'!A:A,"ERROR",0,1)</f>
        <v>AE</v>
      </c>
      <c r="B92" s="5" t="str">
        <f>_xlfn.XLOOKUP($E92,'Raw Data'!$E:$E,'Raw Data'!B:B,"ERROR",0,1)</f>
        <v>Hair Mousses</v>
      </c>
      <c r="C92" s="5" t="str">
        <f>_xlfn.XLOOKUP($E92,'Raw Data'!$E:$E,'Raw Data'!C:C,"ERROR",0,1)</f>
        <v>tricovel</v>
      </c>
      <c r="D92" s="5" t="str">
        <f>_xlfn.XLOOKUP($E92,'Raw Data'!$E:$E,'Raw Data'!D:D,"ERROR",0,1)</f>
        <v>www.amazon.ae/dp/B08JVD3WG3</v>
      </c>
      <c r="E92" s="5" t="s">
        <v>292</v>
      </c>
      <c r="F92" s="9" t="str">
        <f>_xlfn.XLOOKUP($E92,'Raw Data'!$E:$E,'Raw Data'!F:F,"ERROR",0,1)</f>
        <v>Tricovel Anti Dandruff Hair Mousse, 70 ml</v>
      </c>
      <c r="G92" s="10">
        <f>_xlfn.XLOOKUP($E92,'Raw Data'!$E:$E,'Raw Data'!G:G,"ERROR",0,1)</f>
        <v>6</v>
      </c>
      <c r="H92" s="9">
        <f>_xlfn.XLOOKUP($E92,'Raw Data'!$E:$E,'Raw Data'!H:H,"ERROR",0,1)</f>
        <v>1374.71</v>
      </c>
      <c r="I92" s="9">
        <f>_xlfn.XLOOKUP($E92,'Raw Data'!$E:$E,'Raw Data'!I:I,"ERROR",0,1)</f>
        <v>0.00184049076469151</v>
      </c>
      <c r="J92" s="9" t="str">
        <f>_xlfn.XLOOKUP($E92,'Raw Data'!$E:$E,'Raw Data'!J:J,"ERROR",0,1)</f>
        <v>No</v>
      </c>
      <c r="K92" s="14" t="str">
        <f t="array" ref="K92">_xlfn.IFS(AND(L92&gt;0,L92&lt;=5),"0 to 5",AND(L92&gt;5,L92&lt;=10),"5 to 10",AND(L92&gt;10,L92&lt;=15),"10 to 15",AND(L92&gt;15,L92&lt;=20),"15 to 20",AND(L92&gt;20,L92&lt;=30),"20 to 30",AND(L92&gt;30,L92&lt;=40),"30 to 40",AND(L92&gt;40,L92&lt;=50),"40 to 50",AND(L92&gt;50,L92&lt;=75),"50 to 75",AND(L92&gt;75,L92&lt;=100),"75 to 100",AND(L92&gt;100,L92&lt;=150),"100 to 150",AND(L92&gt;150,L92&lt;=200),"150 to 200",AND(L92&gt;200,L92&lt;=250),"200 to 250",AND(L92&gt;250,L92&lt;=300),"250 to 300",AND(L92&gt;300,L92&lt;=400),"300 to 400",AND(L92&gt;400,L92&lt;=500),"400 to 500",L92&gt;500,"500+")</f>
        <v>200 to 250</v>
      </c>
      <c r="L92" s="9">
        <f>_xlfn.XLOOKUP($E92,'Raw Data'!$E:$E,'Raw Data'!L:L,"ERROR",0,1)</f>
        <v>225.59</v>
      </c>
      <c r="M92" s="14" t="str">
        <f t="array" ref="M92">_xlfn.IFS(AND(N92&gt;0,N92&lt;=5),"0 to 5",AND(N92&gt;5,N92&lt;=10),"5 to 10",AND(N92&gt;10,N92&lt;=15),"10 to 15",AND(N92&gt;15,N92&lt;=20),"15 to 20",AND(N92&gt;20,N92&lt;=30),"20 to 30",AND(N92&gt;30,N92&lt;=40),"30 to 40",AND(N92&gt;40,N92&lt;=50),"40 to 50",AND(N92&gt;50,N92&lt;=75),"50 to 75",AND(N92&gt;75,N92&lt;=100),"75 to 100",AND(N92&gt;100,N92&lt;=150),"100 to 150",AND(N92&gt;150,N92&lt;=200),"150 to 200",AND(N92&gt;200,N92&lt;=250),"200 to 250",AND(N92&gt;250,N92&lt;=300),"250 to 300",AND(N92&gt;300,N92&lt;=400),"300 to 400",AND(N92&gt;400,N92&lt;=500),"400 to 500",N92&gt;500,"500+")</f>
        <v>200 to 250</v>
      </c>
      <c r="N92" s="9">
        <f>_xlfn.XLOOKUP($E92,'Raw Data'!$E:$E,'Raw Data'!N:N,"ERROR",0,1)</f>
        <v>232.19</v>
      </c>
      <c r="O92" s="14" t="str">
        <f t="array" ref="O92">_xlfn.IFS(P92=0,"No Discount",AND(P92&gt;0,P92&lt;=0.02),"0% to 2%",AND(P92&gt;0.02,P92&lt;=0.04),"2% to 4%",AND(P92&gt;0.04,P92&lt;=0.06),"4% to 6%",AND(P92&gt;0.06,P92&lt;=0.08),"6% to 8%",AND(P92&gt;0.08,P92&lt;=0.1),"8% to 10%",AND(P92&gt;0.1,P92&lt;=0.15),"10% to 15%",AND(P92&gt;0.15,P92&lt;=0.2),"15% to 20%",AND(P92&gt;0.2,P92&lt;=0.25),"20% to 25%",AND(P92&gt;0.25,P92&lt;=0.3),"25% to 30%",AND(P92&gt;0.3,P92&lt;=0.4),"30% to 40%",AND(P92&gt;0.4,P92&lt;=0.5),"40% to 50%",AND(P92&gt;0.5,P92&lt;=0.75),"50% to 75%",AND(P92&gt;0.75,P92&lt;=1),"75% to 100%")</f>
        <v>2% to 4%</v>
      </c>
      <c r="P92" s="10">
        <f>_xlfn.XLOOKUP($E92,'Raw Data'!$E:$E,'Raw Data'!P:P,"ERROR",0,1)</f>
        <v>0.0284249967698867</v>
      </c>
      <c r="Q92" s="9">
        <f>_xlfn.XLOOKUP($E92,'Raw Data'!$E:$E,'Raw Data'!Q:Q,"ERROR",0,1)</f>
        <v>70</v>
      </c>
      <c r="R92" s="9" t="str">
        <f>_xlfn.XLOOKUP($E92,'Raw Data'!$E:$E,'Raw Data'!R:R,"ERROR",0,1)</f>
        <v>ml</v>
      </c>
      <c r="S92" s="5" t="str">
        <f t="array" ref="S92">_xlfn.IFS(AND(T92&gt;0,T92&lt;=0.05),"0 to 0.05",AND(T92&gt;0.05,T92&lt;=0.1),"0.05 to 0.1",AND(T92&gt;0.1,T92&lt;=0.2),"0.1 to 0.2",AND(T92&gt;0.2,T92&lt;=0.3),"0.2 to 0.3",AND(T92&gt;0.3,T92&lt;=0.4),"0.3 to 0.4",AND(T92&gt;0.4,T92&lt;=0.5),"0.4 to 0.5",AND(T92&gt;0.5,T92&lt;=0.75),"0.5 to 0.75",AND(T92&gt;0.75,T92&lt;=1),"0.75 to 1",AND(T92&gt;1,T92&lt;=2),"1 to 2",AND(T92&gt;2,T92&lt;=3),"2 to 3",AND(T92&gt;3,T92&lt;=4),"3 to 4",AND(T92&gt;4,T92&lt;=5),"4 to 5",AND(T92&gt;5,T92&lt;=10),"5 to 10",T92&gt;10,"10+")</f>
        <v>3 to 4</v>
      </c>
      <c r="T92" s="10">
        <f>_xlfn.XLOOKUP($E92,'Raw Data'!$E:$E,'Raw Data'!T:T,"ERROR",0,1)</f>
        <v>3.22443613461017</v>
      </c>
      <c r="U92" s="15" t="str">
        <f t="array" ref="U92">_xlfn.IFS(AND(V92&gt;0,V92&lt;=0.05),"0 to 0.05",AND(V92&gt;0.05,V92&lt;=0.1),"0.05 to 0.1",AND(V92&gt;0.1,V92&lt;=0.2),"0.1 to 0.2",AND(V92&gt;0.2,V92&lt;=0.3),"0.2 to 0.3",AND(V92&gt;0.3,V92&lt;=0.4),"0.3 to 0.4",AND(V92&gt;0.4,V92&lt;=0.5),"0.4 to 0.5",AND(V92&gt;0.5,V92&lt;=0.75),"0.5 to 0.75",AND(V92&gt;0.75,V92&lt;=1),"0.75 to 1",AND(V92&gt;1,V92&lt;=2),"1 to 2",AND(V92&gt;2,V92&lt;=3),"2 to 3",AND(V92&gt;3,V92&lt;=4),"3 to 4",AND(V92&gt;4,V92&lt;=5),"4 to 5",AND(V92&gt;5,V92&lt;=10),"5 to 10",V92&gt;10,"10+")</f>
        <v>0.75 to 1</v>
      </c>
      <c r="V92" s="10">
        <f>_xlfn.XLOOKUP($E92,'Raw Data'!$E:$E,'Raw Data'!V:V,"ERROR",0,1)</f>
        <v>0.89606850057931</v>
      </c>
      <c r="W92" s="15" t="str">
        <f t="array" ref="W92">_xlfn.IFS(AND(X92&gt;0,X92&lt;=0.05),"0 to 0.05",AND(X92&gt;0.05,X92&lt;=0.1),"0.05 to 0.1",AND(X92&gt;0.1,X92&lt;=0.2),"0.1 to 0.2",AND(X92&gt;0.2,X92&lt;=0.3),"0.2 to 0.3",AND(X92&gt;0.3,X92&lt;=0.4),"0.3 to 0.4",AND(X92&gt;0.4,X92&lt;=0.5),"0.4 to 0.5",AND(X92&gt;0.5,X92&lt;=0.75),"0.5 to 0.75",AND(X92&gt;0.75,X92&lt;=1),"0.75 to 1",AND(X92&gt;1,X92&lt;=2),"1 to 2",AND(X92&gt;2,X92&lt;=3),"2 to 3",AND(X92&gt;3,X92&lt;=4),"3 to 4",AND(X92&gt;4,X92&lt;=5),"4 to 5",AND(X92&gt;5,X92&lt;=10),"5 to 10",X92&gt;10,"10+")</f>
        <v>0.75 to 1</v>
      </c>
      <c r="X92" s="16">
        <f t="shared" si="5"/>
        <v>0.870597756344745</v>
      </c>
      <c r="Y92" s="5" t="str">
        <f t="array" ref="Y92">_xlfn.IFS(AND(Z92&gt;0,Z92&lt;=1),"0 to 1",AND(Z92&gt;1,Z92&lt;=2),"1 to 2",AND(Z92&gt;2,Z92&lt;=4),"2 to 4",AND(Z92&gt;4,Z92&lt;=6),"4 to 6",AND(Z92&gt;6,Z92&lt;=8),"6 to 8",AND(Z92&gt;8,Z92&lt;=10),"8 to 10",AND(Z92&gt;10,Z92&lt;=15),"10 to 15",AND(Z92&gt;15,Z92&lt;=20),"15 to 20",AND(Z92&gt;20,Z92&lt;=25),"20 to 25",AND(Z92&gt;25,Z92&lt;=30),"25 to 30",AND(Z92&gt;30,Z92&lt;=40),"30 to 40",AND(Z92&gt;40,Z92&lt;=50),"40 to 50",Z92&gt;50,"50+")</f>
        <v>2 to 4</v>
      </c>
      <c r="Z92" s="9">
        <f>_xlfn.XLOOKUP($E92,'Raw Data'!$E:$E,'Raw Data'!Z:Z,"ERROR",0,1)</f>
        <v>2.366</v>
      </c>
      <c r="AA92" s="9" t="str">
        <f>_xlfn.XLOOKUP($E92,'Raw Data'!$E:$E,'Raw Data'!AA:AA,"ERROR",0,1)</f>
        <v>oz</v>
      </c>
      <c r="AB92" s="9"/>
      <c r="AC92" s="9"/>
    </row>
    <row r="93" hidden="1" spans="1:29">
      <c r="A93" s="5" t="str">
        <f>_xlfn.XLOOKUP($E93,'Raw Data'!$E:$E,'Raw Data'!A:A,"ERROR",0,1)</f>
        <v>AE</v>
      </c>
      <c r="B93" s="5" t="str">
        <f>_xlfn.XLOOKUP($E93,'Raw Data'!$E:$E,'Raw Data'!B:B,"ERROR",0,1)</f>
        <v>Hair Mousses</v>
      </c>
      <c r="C93" s="5" t="str">
        <f>_xlfn.XLOOKUP($E93,'Raw Data'!$E:$E,'Raw Data'!C:C,"ERROR",0,1)</f>
        <v>herbal essences</v>
      </c>
      <c r="D93" s="5" t="str">
        <f>_xlfn.XLOOKUP($E93,'Raw Data'!$E:$E,'Raw Data'!D:D,"ERROR",0,1)</f>
        <v>www.amazon.ae/dp/B003AYEG8U</v>
      </c>
      <c r="E93" s="5" t="s">
        <v>293</v>
      </c>
      <c r="F93" s="9" t="str">
        <f>_xlfn.XLOOKUP($E93,'Raw Data'!$E:$E,'Raw Data'!F:F,"ERROR",0,1)</f>
        <v>Herbal Essences Hair Mousse 6.8 Oz, Pack of 3</v>
      </c>
      <c r="G93" s="10">
        <f>_xlfn.XLOOKUP($E93,'Raw Data'!$E:$E,'Raw Data'!G:G,"ERROR",0,1)</f>
        <v>10</v>
      </c>
      <c r="H93" s="9">
        <f>_xlfn.XLOOKUP($E93,'Raw Data'!$E:$E,'Raw Data'!H:H,"ERROR",0,1)</f>
        <v>1366.29</v>
      </c>
      <c r="I93" s="9">
        <f>_xlfn.XLOOKUP($E93,'Raw Data'!$E:$E,'Raw Data'!I:I,"ERROR",0,1)</f>
        <v>0.00182921789096636</v>
      </c>
      <c r="J93" s="9" t="str">
        <f>_xlfn.XLOOKUP($E93,'Raw Data'!$E:$E,'Raw Data'!J:J,"ERROR",0,1)</f>
        <v>No</v>
      </c>
      <c r="K93" s="14" t="str">
        <f t="array" ref="K93">_xlfn.IFS(AND(L93&gt;0,L93&lt;=5),"0 to 5",AND(L93&gt;5,L93&lt;=10),"5 to 10",AND(L93&gt;10,L93&lt;=15),"10 to 15",AND(L93&gt;15,L93&lt;=20),"15 to 20",AND(L93&gt;20,L93&lt;=30),"20 to 30",AND(L93&gt;30,L93&lt;=40),"30 to 40",AND(L93&gt;40,L93&lt;=50),"40 to 50",AND(L93&gt;50,L93&lt;=75),"50 to 75",AND(L93&gt;75,L93&lt;=100),"75 to 100",AND(L93&gt;100,L93&lt;=150),"100 to 150",AND(L93&gt;150,L93&lt;=200),"150 to 200",AND(L93&gt;200,L93&lt;=250),"200 to 250",AND(L93&gt;250,L93&lt;=300),"250 to 300",AND(L93&gt;300,L93&lt;=400),"300 to 400",AND(L93&gt;400,L93&lt;=500),"400 to 500",L93&gt;500,"500+")</f>
        <v>100 to 150</v>
      </c>
      <c r="L93" s="9">
        <f>_xlfn.XLOOKUP($E93,'Raw Data'!$E:$E,'Raw Data'!L:L,"ERROR",0,1)</f>
        <v>121.43</v>
      </c>
      <c r="M93" s="14" t="str">
        <f t="array" ref="M93">_xlfn.IFS(AND(N93&gt;0,N93&lt;=5),"0 to 5",AND(N93&gt;5,N93&lt;=10),"5 to 10",AND(N93&gt;10,N93&lt;=15),"10 to 15",AND(N93&gt;15,N93&lt;=20),"15 to 20",AND(N93&gt;20,N93&lt;=30),"20 to 30",AND(N93&gt;30,N93&lt;=40),"30 to 40",AND(N93&gt;40,N93&lt;=50),"40 to 50",AND(N93&gt;50,N93&lt;=75),"50 to 75",AND(N93&gt;75,N93&lt;=100),"75 to 100",AND(N93&gt;100,N93&lt;=150),"100 to 150",AND(N93&gt;150,N93&lt;=200),"150 to 200",AND(N93&gt;200,N93&lt;=250),"200 to 250",AND(N93&gt;250,N93&lt;=300),"250 to 300",AND(N93&gt;300,N93&lt;=400),"300 to 400",AND(N93&gt;400,N93&lt;=500),"400 to 500",N93&gt;500,"500+")</f>
        <v>100 to 150</v>
      </c>
      <c r="N93" s="9">
        <f>_xlfn.XLOOKUP($E93,'Raw Data'!$E:$E,'Raw Data'!N:N,"ERROR",0,1)</f>
        <v>127.81</v>
      </c>
      <c r="O93" s="14" t="str">
        <f t="array" ref="O93">_xlfn.IFS(P93=0,"No Discount",AND(P93&gt;0,P93&lt;=0.02),"0% to 2%",AND(P93&gt;0.02,P93&lt;=0.04),"2% to 4%",AND(P93&gt;0.04,P93&lt;=0.06),"4% to 6%",AND(P93&gt;0.06,P93&lt;=0.08),"6% to 8%",AND(P93&gt;0.08,P93&lt;=0.1),"8% to 10%",AND(P93&gt;0.1,P93&lt;=0.15),"10% to 15%",AND(P93&gt;0.15,P93&lt;=0.2),"15% to 20%",AND(P93&gt;0.2,P93&lt;=0.25),"20% to 25%",AND(P93&gt;0.25,P93&lt;=0.3),"25% to 30%",AND(P93&gt;0.3,P93&lt;=0.4),"30% to 40%",AND(P93&gt;0.4,P93&lt;=0.5),"40% to 50%",AND(P93&gt;0.5,P93&lt;=0.75),"50% to 75%",AND(P93&gt;0.75,P93&lt;=1),"75% to 100%")</f>
        <v>4% to 6%</v>
      </c>
      <c r="P93" s="10">
        <f>_xlfn.XLOOKUP($E93,'Raw Data'!$E:$E,'Raw Data'!P:P,"ERROR",0,1)</f>
        <v>0.0499178468038494</v>
      </c>
      <c r="Q93" s="9">
        <f>_xlfn.XLOOKUP($E93,'Raw Data'!$E:$E,'Raw Data'!Q:Q,"ERROR",0,1)</f>
        <v>20.4</v>
      </c>
      <c r="R93" s="9" t="str">
        <f>_xlfn.XLOOKUP($E93,'Raw Data'!$E:$E,'Raw Data'!R:R,"ERROR",0,1)</f>
        <v>oz</v>
      </c>
      <c r="S93" s="5" t="str">
        <f t="array" ref="S93">_xlfn.IFS(AND(T93&gt;0,T93&lt;=0.05),"0 to 0.05",AND(T93&gt;0.05,T93&lt;=0.1),"0.05 to 0.1",AND(T93&gt;0.1,T93&lt;=0.2),"0.1 to 0.2",AND(T93&gt;0.2,T93&lt;=0.3),"0.2 to 0.3",AND(T93&gt;0.3,T93&lt;=0.4),"0.3 to 0.4",AND(T93&gt;0.4,T93&lt;=0.5),"0.4 to 0.5",AND(T93&gt;0.5,T93&lt;=0.75),"0.5 to 0.75",AND(T93&gt;0.75,T93&lt;=1),"0.75 to 1",AND(T93&gt;1,T93&lt;=2),"1 to 2",AND(T93&gt;2,T93&lt;=3),"2 to 3",AND(T93&gt;3,T93&lt;=4),"3 to 4",AND(T93&gt;4,T93&lt;=5),"4 to 5",AND(T93&gt;5,T93&lt;=10),"5 to 10",T93&gt;10,"10+")</f>
        <v>0.2 to 0.3</v>
      </c>
      <c r="T93" s="10">
        <f>_xlfn.XLOOKUP($E93,'Raw Data'!$E:$E,'Raw Data'!T:T,"ERROR",0,1)</f>
        <v>0.201300337517489</v>
      </c>
      <c r="U93" s="15" t="str">
        <f t="array" ref="U93">_xlfn.IFS(AND(V93&gt;0,V93&lt;=0.05),"0 to 0.05",AND(V93&gt;0.05,V93&lt;=0.1),"0.05 to 0.1",AND(V93&gt;0.1,V93&lt;=0.2),"0.1 to 0.2",AND(V93&gt;0.2,V93&lt;=0.3),"0.2 to 0.3",AND(V93&gt;0.3,V93&lt;=0.4),"0.3 to 0.4",AND(V93&gt;0.4,V93&lt;=0.5),"0.4 to 0.5",AND(V93&gt;0.5,V93&lt;=0.75),"0.5 to 0.75",AND(V93&gt;0.75,V93&lt;=1),"0.75 to 1",AND(V93&gt;1,V93&lt;=2),"1 to 2",AND(V93&gt;2,V93&lt;=3),"2 to 3",AND(V93&gt;3,V93&lt;=4),"3 to 4",AND(V93&gt;4,V93&lt;=5),"4 to 5",AND(V93&gt;5,V93&lt;=10),"5 to 10",V93&gt;10,"10+")</f>
        <v>0.05 to 0.1</v>
      </c>
      <c r="V93" s="10">
        <f>_xlfn.XLOOKUP($E93,'Raw Data'!$E:$E,'Raw Data'!V:V,"ERROR",0,1)</f>
        <v>0.0572067278044123</v>
      </c>
      <c r="W93" s="15" t="str">
        <f t="array" ref="W93">_xlfn.IFS(AND(X93&gt;0,X93&lt;=0.05),"0 to 0.05",AND(X93&gt;0.05,X93&lt;=0.1),"0.05 to 0.1",AND(X93&gt;0.1,X93&lt;=0.2),"0.1 to 0.2",AND(X93&gt;0.2,X93&lt;=0.3),"0.2 to 0.3",AND(X93&gt;0.3,X93&lt;=0.4),"0.3 to 0.4",AND(X93&gt;0.4,X93&lt;=0.5),"0.4 to 0.5",AND(X93&gt;0.5,X93&lt;=0.75),"0.5 to 0.75",AND(X93&gt;0.75,X93&lt;=1),"0.75 to 1",AND(X93&gt;1,X93&lt;=2),"1 to 2",AND(X93&gt;2,X93&lt;=3),"2 to 3",AND(X93&gt;3,X93&lt;=4),"3 to 4",AND(X93&gt;4,X93&lt;=5),"4 to 5",AND(X93&gt;5,X93&lt;=10),"5 to 10",X93&gt;10,"10+")</f>
        <v>0.05 to 0.1</v>
      </c>
      <c r="X93" s="16">
        <f t="shared" si="5"/>
        <v>0.0543510911297221</v>
      </c>
      <c r="Y93" s="5" t="str">
        <f t="array" ref="Y93">_xlfn.IFS(AND(Z93&gt;0,Z93&lt;=1),"0 to 1",AND(Z93&gt;1,Z93&lt;=2),"1 to 2",AND(Z93&gt;2,Z93&lt;=4),"2 to 4",AND(Z93&gt;4,Z93&lt;=6),"4 to 6",AND(Z93&gt;6,Z93&lt;=8),"6 to 8",AND(Z93&gt;8,Z93&lt;=10),"8 to 10",AND(Z93&gt;10,Z93&lt;=15),"10 to 15",AND(Z93&gt;15,Z93&lt;=20),"15 to 20",AND(Z93&gt;20,Z93&lt;=25),"20 to 25",AND(Z93&gt;25,Z93&lt;=30),"25 to 30",AND(Z93&gt;30,Z93&lt;=40),"30 to 40",AND(Z93&gt;40,Z93&lt;=50),"40 to 50",Z93&gt;50,"50+")</f>
        <v>20 to 25</v>
      </c>
      <c r="Z93" s="9">
        <f>_xlfn.XLOOKUP($E93,'Raw Data'!$E:$E,'Raw Data'!Z:Z,"ERROR",0,1)</f>
        <v>20.4</v>
      </c>
      <c r="AA93" s="9" t="str">
        <f>_xlfn.XLOOKUP($E93,'Raw Data'!$E:$E,'Raw Data'!AA:AA,"ERROR",0,1)</f>
        <v>oz</v>
      </c>
      <c r="AB93" s="9"/>
      <c r="AC93" s="9"/>
    </row>
    <row r="94" hidden="1" spans="1:29">
      <c r="A94" s="5" t="str">
        <f>_xlfn.XLOOKUP($E94,'Raw Data'!$E:$E,'Raw Data'!A:A,"ERROR",0,1)</f>
        <v>AE</v>
      </c>
      <c r="B94" s="5" t="str">
        <f>_xlfn.XLOOKUP($E94,'Raw Data'!$E:$E,'Raw Data'!B:B,"ERROR",0,1)</f>
        <v>Hair Mousses</v>
      </c>
      <c r="C94" s="5" t="str">
        <f>_xlfn.XLOOKUP($E94,'Raw Data'!$E:$E,'Raw Data'!C:C,"ERROR",0,1)</f>
        <v>Wella</v>
      </c>
      <c r="D94" s="5" t="str">
        <f>_xlfn.XLOOKUP($E94,'Raw Data'!$E:$E,'Raw Data'!D:D,"ERROR",0,1)</f>
        <v>www.amazon.ae/dp/B016AVH0HI</v>
      </c>
      <c r="E94" s="5" t="s">
        <v>294</v>
      </c>
      <c r="F94" s="9" t="str">
        <f>_xlfn.XLOOKUP($E94,'Raw Data'!$E:$E,'Raw Data'!F:F,"ERROR",0,1)</f>
        <v>Wella EIMI Root Shoot Mousse, For a Precise Root Lift, Added Volume, And A Light Hold, 6.8 oz</v>
      </c>
      <c r="G94" s="10">
        <f>_xlfn.XLOOKUP($E94,'Raw Data'!$E:$E,'Raw Data'!G:G,"ERROR",0,1)</f>
        <v>9</v>
      </c>
      <c r="H94" s="9">
        <f>_xlfn.XLOOKUP($E94,'Raw Data'!$E:$E,'Raw Data'!H:H,"ERROR",0,1)</f>
        <v>1339.97</v>
      </c>
      <c r="I94" s="9">
        <f>_xlfn.XLOOKUP($E94,'Raw Data'!$E:$E,'Raw Data'!I:I,"ERROR",0,1)</f>
        <v>0.00179398011941695</v>
      </c>
      <c r="J94" s="9" t="str">
        <f>_xlfn.XLOOKUP($E94,'Raw Data'!$E:$E,'Raw Data'!J:J,"ERROR",0,1)</f>
        <v>No</v>
      </c>
      <c r="K94" s="14" t="str">
        <f t="array" ref="K94">_xlfn.IFS(AND(L94&gt;0,L94&lt;=5),"0 to 5",AND(L94&gt;5,L94&lt;=10),"5 to 10",AND(L94&gt;10,L94&lt;=15),"10 to 15",AND(L94&gt;15,L94&lt;=20),"15 to 20",AND(L94&gt;20,L94&lt;=30),"20 to 30",AND(L94&gt;30,L94&lt;=40),"30 to 40",AND(L94&gt;40,L94&lt;=50),"40 to 50",AND(L94&gt;50,L94&lt;=75),"50 to 75",AND(L94&gt;75,L94&lt;=100),"75 to 100",AND(L94&gt;100,L94&lt;=150),"100 to 150",AND(L94&gt;150,L94&lt;=200),"150 to 200",AND(L94&gt;200,L94&lt;=250),"200 to 250",AND(L94&gt;250,L94&lt;=300),"250 to 300",AND(L94&gt;300,L94&lt;=400),"300 to 400",AND(L94&gt;400,L94&lt;=500),"400 to 500",L94&gt;500,"500+")</f>
        <v>150 to 200</v>
      </c>
      <c r="L94" s="9">
        <f>_xlfn.XLOOKUP($E94,'Raw Data'!$E:$E,'Raw Data'!L:L,"ERROR",0,1)</f>
        <v>151.02</v>
      </c>
      <c r="M94" s="14" t="str">
        <f t="array" ref="M94">_xlfn.IFS(AND(N94&gt;0,N94&lt;=5),"0 to 5",AND(N94&gt;5,N94&lt;=10),"5 to 10",AND(N94&gt;10,N94&lt;=15),"10 to 15",AND(N94&gt;15,N94&lt;=20),"15 to 20",AND(N94&gt;20,N94&lt;=30),"20 to 30",AND(N94&gt;30,N94&lt;=40),"30 to 40",AND(N94&gt;40,N94&lt;=50),"40 to 50",AND(N94&gt;50,N94&lt;=75),"50 to 75",AND(N94&gt;75,N94&lt;=100),"75 to 100",AND(N94&gt;100,N94&lt;=150),"100 to 150",AND(N94&gt;150,N94&lt;=200),"150 to 200",AND(N94&gt;200,N94&lt;=250),"200 to 250",AND(N94&gt;250,N94&lt;=300),"250 to 300",AND(N94&gt;300,N94&lt;=400),"300 to 400",AND(N94&gt;400,N94&lt;=500),"400 to 500",N94&gt;500,"500+")</f>
        <v>150 to 200</v>
      </c>
      <c r="N94" s="9">
        <f>_xlfn.XLOOKUP($E94,'Raw Data'!$E:$E,'Raw Data'!N:N,"ERROR",0,1)</f>
        <v>151.53</v>
      </c>
      <c r="O94" s="14" t="str">
        <f t="array" ref="O94">_xlfn.IFS(P94=0,"No Discount",AND(P94&gt;0,P94&lt;=0.02),"0% to 2%",AND(P94&gt;0.02,P94&lt;=0.04),"2% to 4%",AND(P94&gt;0.04,P94&lt;=0.06),"4% to 6%",AND(P94&gt;0.06,P94&lt;=0.08),"6% to 8%",AND(P94&gt;0.08,P94&lt;=0.1),"8% to 10%",AND(P94&gt;0.1,P94&lt;=0.15),"10% to 15%",AND(P94&gt;0.15,P94&lt;=0.2),"15% to 20%",AND(P94&gt;0.2,P94&lt;=0.25),"20% to 25%",AND(P94&gt;0.25,P94&lt;=0.3),"25% to 30%",AND(P94&gt;0.3,P94&lt;=0.4),"30% to 40%",AND(P94&gt;0.4,P94&lt;=0.5),"40% to 50%",AND(P94&gt;0.5,P94&lt;=0.75),"50% to 75%",AND(P94&gt;0.75,P94&lt;=1),"75% to 100%")</f>
        <v>0% to 2%</v>
      </c>
      <c r="P94" s="10">
        <f>_xlfn.XLOOKUP($E94,'Raw Data'!$E:$E,'Raw Data'!P:P,"ERROR",0,1)</f>
        <v>0.00336567016432384</v>
      </c>
      <c r="Q94" s="9">
        <f>_xlfn.XLOOKUP($E94,'Raw Data'!$E:$E,'Raw Data'!Q:Q,"ERROR",0,1)</f>
        <v>6.8</v>
      </c>
      <c r="R94" s="9" t="str">
        <f>_xlfn.XLOOKUP($E94,'Raw Data'!$E:$E,'Raw Data'!R:R,"ERROR",0,1)</f>
        <v>oz</v>
      </c>
      <c r="S94" s="5" t="str">
        <f t="array" ref="S94">_xlfn.IFS(AND(T94&gt;0,T94&lt;=0.05),"0 to 0.05",AND(T94&gt;0.05,T94&lt;=0.1),"0.05 to 0.1",AND(T94&gt;0.1,T94&lt;=0.2),"0.1 to 0.2",AND(T94&gt;0.2,T94&lt;=0.3),"0.2 to 0.3",AND(T94&gt;0.3,T94&lt;=0.4),"0.3 to 0.4",AND(T94&gt;0.4,T94&lt;=0.5),"0.4 to 0.5",AND(T94&gt;0.5,T94&lt;=0.75),"0.5 to 0.75",AND(T94&gt;0.75,T94&lt;=1),"0.75 to 1",AND(T94&gt;1,T94&lt;=2),"1 to 2",AND(T94&gt;2,T94&lt;=3),"2 to 3",AND(T94&gt;3,T94&lt;=4),"3 to 4",AND(T94&gt;4,T94&lt;=5),"4 to 5",AND(T94&gt;5,T94&lt;=10),"5 to 10",T94&gt;10,"10+")</f>
        <v>0.75 to 1</v>
      </c>
      <c r="T94" s="10">
        <f>_xlfn.XLOOKUP($E94,'Raw Data'!$E:$E,'Raw Data'!T:T,"ERROR",0,1)</f>
        <v>0.751059300960831</v>
      </c>
      <c r="U94" s="15" t="str">
        <f t="array" ref="U94">_xlfn.IFS(AND(V94&gt;0,V94&lt;=0.05),"0 to 0.05",AND(V94&gt;0.05,V94&lt;=0.1),"0.05 to 0.1",AND(V94&gt;0.1,V94&lt;=0.2),"0.1 to 0.2",AND(V94&gt;0.2,V94&lt;=0.3),"0.2 to 0.3",AND(V94&gt;0.3,V94&lt;=0.4),"0.3 to 0.4",AND(V94&gt;0.4,V94&lt;=0.5),"0.4 to 0.5",AND(V94&gt;0.5,V94&lt;=0.75),"0.5 to 0.75",AND(V94&gt;0.75,V94&lt;=1),"0.75 to 1",AND(V94&gt;1,V94&lt;=2),"1 to 2",AND(V94&gt;2,V94&lt;=3),"2 to 3",AND(V94&gt;3,V94&lt;=4),"3 to 4",AND(V94&gt;4,V94&lt;=5),"4 to 5",AND(V94&gt;5,V94&lt;=10),"5 to 10",V94&gt;10,"10+")</f>
        <v>0.2 to 0.3</v>
      </c>
      <c r="V94" s="10">
        <f>_xlfn.XLOOKUP($E94,'Raw Data'!$E:$E,'Raw Data'!V:V,"ERROR",0,1)</f>
        <v>0.203470826951004</v>
      </c>
      <c r="W94" s="15" t="str">
        <f t="array" ref="W94">_xlfn.IFS(AND(X94&gt;0,X94&lt;=0.05),"0 to 0.05",AND(X94&gt;0.05,X94&lt;=0.1),"0.05 to 0.1",AND(X94&gt;0.1,X94&lt;=0.2),"0.1 to 0.2",AND(X94&gt;0.2,X94&lt;=0.3),"0.2 to 0.3",AND(X94&gt;0.3,X94&lt;=0.4),"0.3 to 0.4",AND(X94&gt;0.4,X94&lt;=0.5),"0.4 to 0.5",AND(X94&gt;0.5,X94&lt;=0.75),"0.5 to 0.75",AND(X94&gt;0.75,X94&lt;=1),"0.75 to 1",AND(X94&gt;1,X94&lt;=2),"1 to 2",AND(X94&gt;2,X94&lt;=3),"2 to 3",AND(X94&gt;3,X94&lt;=4),"3 to 4",AND(X94&gt;4,X94&lt;=5),"4 to 5",AND(X94&gt;5,X94&lt;=10),"5 to 10",X94&gt;10,"10+")</f>
        <v>0.2 to 0.3</v>
      </c>
      <c r="X94" s="16">
        <f t="shared" si="5"/>
        <v>0.202786011259424</v>
      </c>
      <c r="Y94" s="5" t="str">
        <f t="array" ref="Y94">_xlfn.IFS(AND(Z94&gt;0,Z94&lt;=1),"0 to 1",AND(Z94&gt;1,Z94&lt;=2),"1 to 2",AND(Z94&gt;2,Z94&lt;=4),"2 to 4",AND(Z94&gt;4,Z94&lt;=6),"4 to 6",AND(Z94&gt;6,Z94&lt;=8),"6 to 8",AND(Z94&gt;8,Z94&lt;=10),"8 to 10",AND(Z94&gt;10,Z94&lt;=15),"10 to 15",AND(Z94&gt;15,Z94&lt;=20),"15 to 20",AND(Z94&gt;20,Z94&lt;=25),"20 to 25",AND(Z94&gt;25,Z94&lt;=30),"25 to 30",AND(Z94&gt;30,Z94&lt;=40),"30 to 40",AND(Z94&gt;40,Z94&lt;=50),"40 to 50",Z94&gt;50,"50+")</f>
        <v>6 to 8</v>
      </c>
      <c r="Z94" s="9">
        <f>_xlfn.XLOOKUP($E94,'Raw Data'!$E:$E,'Raw Data'!Z:Z,"ERROR",0,1)</f>
        <v>6.8</v>
      </c>
      <c r="AA94" s="9" t="str">
        <f>_xlfn.XLOOKUP($E94,'Raw Data'!$E:$E,'Raw Data'!AA:AA,"ERROR",0,1)</f>
        <v>oz</v>
      </c>
      <c r="AB94" s="9"/>
      <c r="AC94" s="9"/>
    </row>
    <row r="95" hidden="1" spans="1:29">
      <c r="A95" s="5" t="str">
        <f>_xlfn.XLOOKUP($E95,'Raw Data'!$E:$E,'Raw Data'!A:A,"ERROR",0,1)</f>
        <v>AE</v>
      </c>
      <c r="B95" s="5" t="str">
        <f>_xlfn.XLOOKUP($E95,'Raw Data'!$E:$E,'Raw Data'!B:B,"ERROR",0,1)</f>
        <v>Hair Mousses</v>
      </c>
      <c r="C95" s="5" t="str">
        <f>_xlfn.XLOOKUP($E95,'Raw Data'!$E:$E,'Raw Data'!C:C,"ERROR",0,1)</f>
        <v>aveda</v>
      </c>
      <c r="D95" s="5" t="str">
        <f>_xlfn.XLOOKUP($E95,'Raw Data'!$E:$E,'Raw Data'!D:D,"ERROR",0,1)</f>
        <v>www.amazon.ae/dp/B09LP5SGDG</v>
      </c>
      <c r="E95" s="5" t="s">
        <v>295</v>
      </c>
      <c r="F95" s="9" t="str">
        <f>_xlfn.XLOOKUP($E95,'Raw Data'!$E:$E,'Raw Data'!F:F,"ERROR",0,1)</f>
        <v>AVEDA Invati Advanced Thickening Foam for fullness and all day volume 5oz / 150ml (hair mousse)</v>
      </c>
      <c r="G95" s="10">
        <f>_xlfn.XLOOKUP($E95,'Raw Data'!$E:$E,'Raw Data'!G:G,"ERROR",0,1)</f>
        <v>6</v>
      </c>
      <c r="H95" s="9">
        <f>_xlfn.XLOOKUP($E95,'Raw Data'!$E:$E,'Raw Data'!H:H,"ERROR",0,1)</f>
        <v>1319.03</v>
      </c>
      <c r="I95" s="9">
        <f>_xlfn.XLOOKUP($E95,'Raw Data'!$E:$E,'Raw Data'!I:I,"ERROR",0,1)</f>
        <v>0.0017659452054259</v>
      </c>
      <c r="J95" s="9" t="str">
        <f>_xlfn.XLOOKUP($E95,'Raw Data'!$E:$E,'Raw Data'!J:J,"ERROR",0,1)</f>
        <v>No</v>
      </c>
      <c r="K95" s="14" t="str">
        <f t="array" ref="K95">_xlfn.IFS(AND(L95&gt;0,L95&lt;=5),"0 to 5",AND(L95&gt;5,L95&lt;=10),"5 to 10",AND(L95&gt;10,L95&lt;=15),"10 to 15",AND(L95&gt;15,L95&lt;=20),"15 to 20",AND(L95&gt;20,L95&lt;=30),"20 to 30",AND(L95&gt;30,L95&lt;=40),"30 to 40",AND(L95&gt;40,L95&lt;=50),"40 to 50",AND(L95&gt;50,L95&lt;=75),"50 to 75",AND(L95&gt;75,L95&lt;=100),"75 to 100",AND(L95&gt;100,L95&lt;=150),"100 to 150",AND(L95&gt;150,L95&lt;=200),"150 to 200",AND(L95&gt;200,L95&lt;=250),"200 to 250",AND(L95&gt;250,L95&lt;=300),"250 to 300",AND(L95&gt;300,L95&lt;=400),"300 to 400",AND(L95&gt;400,L95&lt;=500),"400 to 500",L95&gt;500,"500+")</f>
        <v>150 to 200</v>
      </c>
      <c r="L95" s="9">
        <f>_xlfn.XLOOKUP($E95,'Raw Data'!$E:$E,'Raw Data'!L:L,"ERROR",0,1)</f>
        <v>151.19</v>
      </c>
      <c r="M95" s="14" t="str">
        <f t="array" ref="M95">_xlfn.IFS(AND(N95&gt;0,N95&lt;=5),"0 to 5",AND(N95&gt;5,N95&lt;=10),"5 to 10",AND(N95&gt;10,N95&lt;=15),"10 to 15",AND(N95&gt;15,N95&lt;=20),"15 to 20",AND(N95&gt;20,N95&lt;=30),"20 to 30",AND(N95&gt;30,N95&lt;=40),"30 to 40",AND(N95&gt;40,N95&lt;=50),"40 to 50",AND(N95&gt;50,N95&lt;=75),"50 to 75",AND(N95&gt;75,N95&lt;=100),"75 to 100",AND(N95&gt;100,N95&lt;=150),"100 to 150",AND(N95&gt;150,N95&lt;=200),"150 to 200",AND(N95&gt;200,N95&lt;=250),"200 to 250",AND(N95&gt;250,N95&lt;=300),"250 to 300",AND(N95&gt;300,N95&lt;=400),"300 to 400",AND(N95&gt;400,N95&lt;=500),"400 to 500",N95&gt;500,"500+")</f>
        <v>150 to 200</v>
      </c>
      <c r="N95" s="9">
        <f>_xlfn.XLOOKUP($E95,'Raw Data'!$E:$E,'Raw Data'!N:N,"ERROR",0,1)</f>
        <v>151.19</v>
      </c>
      <c r="O95" s="14" t="str">
        <f t="array" ref="O95">_xlfn.IFS(P95=0,"No Discount",AND(P95&gt;0,P95&lt;=0.02),"0% to 2%",AND(P95&gt;0.02,P95&lt;=0.04),"2% to 4%",AND(P95&gt;0.04,P95&lt;=0.06),"4% to 6%",AND(P95&gt;0.06,P95&lt;=0.08),"6% to 8%",AND(P95&gt;0.08,P95&lt;=0.1),"8% to 10%",AND(P95&gt;0.1,P95&lt;=0.15),"10% to 15%",AND(P95&gt;0.15,P95&lt;=0.2),"15% to 20%",AND(P95&gt;0.2,P95&lt;=0.25),"20% to 25%",AND(P95&gt;0.25,P95&lt;=0.3),"25% to 30%",AND(P95&gt;0.3,P95&lt;=0.4),"30% to 40%",AND(P95&gt;0.4,P95&lt;=0.5),"40% to 50%",AND(P95&gt;0.5,P95&lt;=0.75),"50% to 75%",AND(P95&gt;0.75,P95&lt;=1),"75% to 100%")</f>
        <v>No Discount</v>
      </c>
      <c r="P95" s="10">
        <f>_xlfn.XLOOKUP($E95,'Raw Data'!$E:$E,'Raw Data'!P:P,"ERROR",0,1)</f>
        <v>0</v>
      </c>
      <c r="Q95" s="9">
        <f>_xlfn.XLOOKUP($E95,'Raw Data'!$E:$E,'Raw Data'!Q:Q,"ERROR",0,1)</f>
        <v>5</v>
      </c>
      <c r="R95" s="9" t="str">
        <f>_xlfn.XLOOKUP($E95,'Raw Data'!$E:$E,'Raw Data'!R:R,"ERROR",0,1)</f>
        <v>oz</v>
      </c>
      <c r="S95" s="5" t="str">
        <f t="array" ref="S95">_xlfn.IFS(AND(T95&gt;0,T95&lt;=0.05),"0 to 0.05",AND(T95&gt;0.05,T95&lt;=0.1),"0.05 to 0.1",AND(T95&gt;0.1,T95&lt;=0.2),"0.1 to 0.2",AND(T95&gt;0.2,T95&lt;=0.3),"0.2 to 0.3",AND(T95&gt;0.3,T95&lt;=0.4),"0.3 to 0.4",AND(T95&gt;0.4,T95&lt;=0.5),"0.4 to 0.5",AND(T95&gt;0.5,T95&lt;=0.75),"0.5 to 0.75",AND(T95&gt;0.75,T95&lt;=1),"0.75 to 1",AND(T95&gt;1,T95&lt;=2),"1 to 2",AND(T95&gt;2,T95&lt;=3),"2 to 3",AND(T95&gt;3,T95&lt;=4),"3 to 4",AND(T95&gt;4,T95&lt;=5),"4 to 5",AND(T95&gt;5,T95&lt;=10),"5 to 10",T95&gt;10,"10+")</f>
        <v>1 to 2</v>
      </c>
      <c r="T95" s="10">
        <f>_xlfn.XLOOKUP($E95,'Raw Data'!$E:$E,'Raw Data'!T:T,"ERROR",0,1)</f>
        <v>1.02259046330741</v>
      </c>
      <c r="U95" s="15" t="str">
        <f t="array" ref="U95">_xlfn.IFS(AND(V95&gt;0,V95&lt;=0.05),"0 to 0.05",AND(V95&gt;0.05,V95&lt;=0.1),"0.05 to 0.1",AND(V95&gt;0.1,V95&lt;=0.2),"0.1 to 0.2",AND(V95&gt;0.2,V95&lt;=0.3),"0.2 to 0.3",AND(V95&gt;0.3,V95&lt;=0.4),"0.3 to 0.4",AND(V95&gt;0.4,V95&lt;=0.5),"0.4 to 0.5",AND(V95&gt;0.5,V95&lt;=0.75),"0.5 to 0.75",AND(V95&gt;0.75,V95&lt;=1),"0.75 to 1",AND(V95&gt;1,V95&lt;=2),"1 to 2",AND(V95&gt;2,V95&lt;=3),"2 to 3",AND(V95&gt;3,V95&lt;=4),"3 to 4",AND(V95&gt;4,V95&lt;=5),"4 to 5",AND(V95&gt;5,V95&lt;=10),"5 to 10",V95&gt;10,"10+")</f>
        <v>0.2 to 0.3</v>
      </c>
      <c r="V95" s="10">
        <f>_xlfn.XLOOKUP($E95,'Raw Data'!$E:$E,'Raw Data'!V:V,"ERROR",0,1)</f>
        <v>0.276099425093</v>
      </c>
      <c r="W95" s="15" t="str">
        <f t="array" ref="W95">_xlfn.IFS(AND(X95&gt;0,X95&lt;=0.05),"0 to 0.05",AND(X95&gt;0.05,X95&lt;=0.1),"0.05 to 0.1",AND(X95&gt;0.1,X95&lt;=0.2),"0.1 to 0.2",AND(X95&gt;0.2,X95&lt;=0.3),"0.2 to 0.3",AND(X95&gt;0.3,X95&lt;=0.4),"0.3 to 0.4",AND(X95&gt;0.4,X95&lt;=0.5),"0.4 to 0.5",AND(X95&gt;0.5,X95&lt;=0.75),"0.5 to 0.75",AND(X95&gt;0.75,X95&lt;=1),"0.75 to 1",AND(X95&gt;1,X95&lt;=2),"1 to 2",AND(X95&gt;2,X95&lt;=3),"2 to 3",AND(X95&gt;3,X95&lt;=4),"3 to 4",AND(X95&gt;4,X95&lt;=5),"4 to 5",AND(X95&gt;5,X95&lt;=10),"5 to 10",X95&gt;10,"10+")</f>
        <v>0.2 to 0.3</v>
      </c>
      <c r="X95" s="16">
        <f t="shared" si="5"/>
        <v>0.276099425093</v>
      </c>
      <c r="Y95" s="5" t="str">
        <f t="array" ref="Y95">_xlfn.IFS(AND(Z95&gt;0,Z95&lt;=1),"0 to 1",AND(Z95&gt;1,Z95&lt;=2),"1 to 2",AND(Z95&gt;2,Z95&lt;=4),"2 to 4",AND(Z95&gt;4,Z95&lt;=6),"4 to 6",AND(Z95&gt;6,Z95&lt;=8),"6 to 8",AND(Z95&gt;8,Z95&lt;=10),"8 to 10",AND(Z95&gt;10,Z95&lt;=15),"10 to 15",AND(Z95&gt;15,Z95&lt;=20),"15 to 20",AND(Z95&gt;20,Z95&lt;=25),"20 to 25",AND(Z95&gt;25,Z95&lt;=30),"25 to 30",AND(Z95&gt;30,Z95&lt;=40),"30 to 40",AND(Z95&gt;40,Z95&lt;=50),"40 to 50",Z95&gt;50,"50+")</f>
        <v>4 to 6</v>
      </c>
      <c r="Z95" s="9">
        <f>_xlfn.XLOOKUP($E95,'Raw Data'!$E:$E,'Raw Data'!Z:Z,"ERROR",0,1)</f>
        <v>5</v>
      </c>
      <c r="AA95" s="9" t="str">
        <f>_xlfn.XLOOKUP($E95,'Raw Data'!$E:$E,'Raw Data'!AA:AA,"ERROR",0,1)</f>
        <v>oz</v>
      </c>
      <c r="AB95" s="9"/>
      <c r="AC95" s="9"/>
    </row>
    <row r="96" hidden="1" spans="1:29">
      <c r="A96" s="5" t="str">
        <f>_xlfn.XLOOKUP($E96,'Raw Data'!$E:$E,'Raw Data'!A:A,"ERROR",0,1)</f>
        <v>AE</v>
      </c>
      <c r="B96" s="5" t="str">
        <f>_xlfn.XLOOKUP($E96,'Raw Data'!$E:$E,'Raw Data'!B:B,"ERROR",0,1)</f>
        <v>Hair Mousses</v>
      </c>
      <c r="C96" s="5" t="str">
        <f>_xlfn.XLOOKUP($E96,'Raw Data'!$E:$E,'Raw Data'!C:C,"ERROR",0,1)</f>
        <v>devacurl</v>
      </c>
      <c r="D96" s="5" t="str">
        <f>_xlfn.XLOOKUP($E96,'Raw Data'!$E:$E,'Raw Data'!D:D,"ERROR",0,1)</f>
        <v>www.amazon.ae/dp/B01LBN986G</v>
      </c>
      <c r="E96" s="5" t="s">
        <v>296</v>
      </c>
      <c r="F96" s="9" t="str">
        <f>_xlfn.XLOOKUP($E96,'Raw Data'!$E:$E,'Raw Data'!F:F,"ERROR",0,1)</f>
        <v>DevaCurl Frizz-Free Volumizing Foam 7.5 oz</v>
      </c>
      <c r="G96" s="10">
        <f>_xlfn.XLOOKUP($E96,'Raw Data'!$E:$E,'Raw Data'!G:G,"ERROR",0,1)</f>
        <v>10</v>
      </c>
      <c r="H96" s="9">
        <f>_xlfn.XLOOKUP($E96,'Raw Data'!$E:$E,'Raw Data'!H:H,"ERROR",0,1)</f>
        <v>1303.39</v>
      </c>
      <c r="I96" s="9">
        <f>_xlfn.XLOOKUP($E96,'Raw Data'!$E:$E,'Raw Data'!I:I,"ERROR",0,1)</f>
        <v>0.0017450060433046</v>
      </c>
      <c r="J96" s="9" t="str">
        <f>_xlfn.XLOOKUP($E96,'Raw Data'!$E:$E,'Raw Data'!J:J,"ERROR",0,1)</f>
        <v>No</v>
      </c>
      <c r="K96" s="14" t="str">
        <f t="array" ref="K96">_xlfn.IFS(AND(L96&gt;0,L96&lt;=5),"0 to 5",AND(L96&gt;5,L96&lt;=10),"5 to 10",AND(L96&gt;10,L96&lt;=15),"10 to 15",AND(L96&gt;15,L96&lt;=20),"15 to 20",AND(L96&gt;20,L96&lt;=30),"20 to 30",AND(L96&gt;30,L96&lt;=40),"30 to 40",AND(L96&gt;40,L96&lt;=50),"40 to 50",AND(L96&gt;50,L96&lt;=75),"50 to 75",AND(L96&gt;75,L96&lt;=100),"75 to 100",AND(L96&gt;100,L96&lt;=150),"100 to 150",AND(L96&gt;150,L96&lt;=200),"150 to 200",AND(L96&gt;200,L96&lt;=250),"200 to 250",AND(L96&gt;250,L96&lt;=300),"250 to 300",AND(L96&gt;300,L96&lt;=400),"300 to 400",AND(L96&gt;400,L96&lt;=500),"400 to 500",L96&gt;500,"500+")</f>
        <v>100 to 150</v>
      </c>
      <c r="L96" s="9">
        <f>_xlfn.XLOOKUP($E96,'Raw Data'!$E:$E,'Raw Data'!L:L,"ERROR",0,1)</f>
        <v>128.56</v>
      </c>
      <c r="M96" s="14" t="str">
        <f t="array" ref="M96">_xlfn.IFS(AND(N96&gt;0,N96&lt;=5),"0 to 5",AND(N96&gt;5,N96&lt;=10),"5 to 10",AND(N96&gt;10,N96&lt;=15),"10 to 15",AND(N96&gt;15,N96&lt;=20),"15 to 20",AND(N96&gt;20,N96&lt;=30),"20 to 30",AND(N96&gt;30,N96&lt;=40),"30 to 40",AND(N96&gt;40,N96&lt;=50),"40 to 50",AND(N96&gt;50,N96&lt;=75),"50 to 75",AND(N96&gt;75,N96&lt;=100),"75 to 100",AND(N96&gt;100,N96&lt;=150),"100 to 150",AND(N96&gt;150,N96&lt;=200),"150 to 200",AND(N96&gt;200,N96&lt;=250),"200 to 250",AND(N96&gt;250,N96&lt;=300),"250 to 300",AND(N96&gt;300,N96&lt;=400),"300 to 400",AND(N96&gt;400,N96&lt;=500),"400 to 500",N96&gt;500,"500+")</f>
        <v>100 to 150</v>
      </c>
      <c r="N96" s="9">
        <f>_xlfn.XLOOKUP($E96,'Raw Data'!$E:$E,'Raw Data'!N:N,"ERROR",0,1)</f>
        <v>128.56</v>
      </c>
      <c r="O96" s="14" t="str">
        <f t="array" ref="O96">_xlfn.IFS(P96=0,"No Discount",AND(P96&gt;0,P96&lt;=0.02),"0% to 2%",AND(P96&gt;0.02,P96&lt;=0.04),"2% to 4%",AND(P96&gt;0.04,P96&lt;=0.06),"4% to 6%",AND(P96&gt;0.06,P96&lt;=0.08),"6% to 8%",AND(P96&gt;0.08,P96&lt;=0.1),"8% to 10%",AND(P96&gt;0.1,P96&lt;=0.15),"10% to 15%",AND(P96&gt;0.15,P96&lt;=0.2),"15% to 20%",AND(P96&gt;0.2,P96&lt;=0.25),"20% to 25%",AND(P96&gt;0.25,P96&lt;=0.3),"25% to 30%",AND(P96&gt;0.3,P96&lt;=0.4),"30% to 40%",AND(P96&gt;0.4,P96&lt;=0.5),"40% to 50%",AND(P96&gt;0.5,P96&lt;=0.75),"50% to 75%",AND(P96&gt;0.75,P96&lt;=1),"75% to 100%")</f>
        <v>No Discount</v>
      </c>
      <c r="P96" s="10">
        <f>_xlfn.XLOOKUP($E96,'Raw Data'!$E:$E,'Raw Data'!P:P,"ERROR",0,1)</f>
        <v>0</v>
      </c>
      <c r="Q96" s="9">
        <f>_xlfn.XLOOKUP($E96,'Raw Data'!$E:$E,'Raw Data'!Q:Q,"ERROR",0,1)</f>
        <v>7.5</v>
      </c>
      <c r="R96" s="9" t="str">
        <f>_xlfn.XLOOKUP($E96,'Raw Data'!$E:$E,'Raw Data'!R:R,"ERROR",0,1)</f>
        <v>oz</v>
      </c>
      <c r="S96" s="5" t="str">
        <f t="array" ref="S96">_xlfn.IFS(AND(T96&gt;0,T96&lt;=0.05),"0 to 0.05",AND(T96&gt;0.05,T96&lt;=0.1),"0.05 to 0.1",AND(T96&gt;0.1,T96&lt;=0.2),"0.1 to 0.2",AND(T96&gt;0.2,T96&lt;=0.3),"0.2 to 0.3",AND(T96&gt;0.3,T96&lt;=0.4),"0.3 to 0.4",AND(T96&gt;0.4,T96&lt;=0.5),"0.4 to 0.5",AND(T96&gt;0.5,T96&lt;=0.75),"0.5 to 0.75",AND(T96&gt;0.75,T96&lt;=1),"0.75 to 1",AND(T96&gt;1,T96&lt;=2),"1 to 2",AND(T96&gt;2,T96&lt;=3),"2 to 3",AND(T96&gt;3,T96&lt;=4),"3 to 4",AND(T96&gt;4,T96&lt;=5),"4 to 5",AND(T96&gt;5,T96&lt;=10),"5 to 10",T96&gt;10,"10+")</f>
        <v>0.5 to 0.75</v>
      </c>
      <c r="T96" s="10">
        <f>_xlfn.XLOOKUP($E96,'Raw Data'!$E:$E,'Raw Data'!T:T,"ERROR",0,1)</f>
        <v>0.579686619321384</v>
      </c>
      <c r="U96" s="15" t="str">
        <f t="array" ref="U96">_xlfn.IFS(AND(V96&gt;0,V96&lt;=0.05),"0 to 0.05",AND(V96&gt;0.05,V96&lt;=0.1),"0.05 to 0.1",AND(V96&gt;0.1,V96&lt;=0.2),"0.1 to 0.2",AND(V96&gt;0.2,V96&lt;=0.3),"0.2 to 0.3",AND(V96&gt;0.3,V96&lt;=0.4),"0.3 to 0.4",AND(V96&gt;0.4,V96&lt;=0.5),"0.4 to 0.5",AND(V96&gt;0.5,V96&lt;=0.75),"0.5 to 0.75",AND(V96&gt;0.75,V96&lt;=1),"0.75 to 1",AND(V96&gt;1,V96&lt;=2),"1 to 2",AND(V96&gt;2,V96&lt;=3),"2 to 3",AND(V96&gt;3,V96&lt;=4),"3 to 4",AND(V96&gt;4,V96&lt;=5),"4 to 5",AND(V96&gt;5,V96&lt;=10),"5 to 10",V96&gt;10,"10+")</f>
        <v>0.1 to 0.2</v>
      </c>
      <c r="V96" s="10">
        <f>_xlfn.XLOOKUP($E96,'Raw Data'!$E:$E,'Raw Data'!V:V,"ERROR",0,1)</f>
        <v>0.156515387216774</v>
      </c>
      <c r="W96" s="15" t="str">
        <f t="array" ref="W96">_xlfn.IFS(AND(X96&gt;0,X96&lt;=0.05),"0 to 0.05",AND(X96&gt;0.05,X96&lt;=0.1),"0.05 to 0.1",AND(X96&gt;0.1,X96&lt;=0.2),"0.1 to 0.2",AND(X96&gt;0.2,X96&lt;=0.3),"0.2 to 0.3",AND(X96&gt;0.3,X96&lt;=0.4),"0.3 to 0.4",AND(X96&gt;0.4,X96&lt;=0.5),"0.4 to 0.5",AND(X96&gt;0.5,X96&lt;=0.75),"0.5 to 0.75",AND(X96&gt;0.75,X96&lt;=1),"0.75 to 1",AND(X96&gt;1,X96&lt;=2),"1 to 2",AND(X96&gt;2,X96&lt;=3),"2 to 3",AND(X96&gt;3,X96&lt;=4),"3 to 4",AND(X96&gt;4,X96&lt;=5),"4 to 5",AND(X96&gt;5,X96&lt;=10),"5 to 10",X96&gt;10,"10+")</f>
        <v>0.1 to 0.2</v>
      </c>
      <c r="X96" s="16">
        <f t="shared" si="5"/>
        <v>0.156515387216774</v>
      </c>
      <c r="Y96" s="5" t="str">
        <f t="array" ref="Y96">_xlfn.IFS(AND(Z96&gt;0,Z96&lt;=1),"0 to 1",AND(Z96&gt;1,Z96&lt;=2),"1 to 2",AND(Z96&gt;2,Z96&lt;=4),"2 to 4",AND(Z96&gt;4,Z96&lt;=6),"4 to 6",AND(Z96&gt;6,Z96&lt;=8),"6 to 8",AND(Z96&gt;8,Z96&lt;=10),"8 to 10",AND(Z96&gt;10,Z96&lt;=15),"10 to 15",AND(Z96&gt;15,Z96&lt;=20),"15 to 20",AND(Z96&gt;20,Z96&lt;=25),"20 to 25",AND(Z96&gt;25,Z96&lt;=30),"25 to 30",AND(Z96&gt;30,Z96&lt;=40),"30 to 40",AND(Z96&gt;40,Z96&lt;=50),"40 to 50",Z96&gt;50,"50+")</f>
        <v>6 to 8</v>
      </c>
      <c r="Z96" s="9">
        <f>_xlfn.XLOOKUP($E96,'Raw Data'!$E:$E,'Raw Data'!Z:Z,"ERROR",0,1)</f>
        <v>7.5</v>
      </c>
      <c r="AA96" s="9" t="str">
        <f>_xlfn.XLOOKUP($E96,'Raw Data'!$E:$E,'Raw Data'!AA:AA,"ERROR",0,1)</f>
        <v>oz</v>
      </c>
      <c r="AB96" s="9"/>
      <c r="AC96" s="9"/>
    </row>
    <row r="97" hidden="1" spans="1:29">
      <c r="A97" s="5" t="str">
        <f>_xlfn.XLOOKUP($E97,'Raw Data'!$E:$E,'Raw Data'!A:A,"ERROR",0,1)</f>
        <v>AE</v>
      </c>
      <c r="B97" s="5" t="str">
        <f>_xlfn.XLOOKUP($E97,'Raw Data'!$E:$E,'Raw Data'!B:B,"ERROR",0,1)</f>
        <v>Hair Mousses</v>
      </c>
      <c r="C97" s="5" t="str">
        <f>_xlfn.XLOOKUP($E97,'Raw Data'!$E:$E,'Raw Data'!C:C,"ERROR",0,1)</f>
        <v>Big Sexy Hair</v>
      </c>
      <c r="D97" s="5" t="str">
        <f>_xlfn.XLOOKUP($E97,'Raw Data'!$E:$E,'Raw Data'!D:D,"ERROR",0,1)</f>
        <v>www.amazon.ae/dp/B01DS7AH1S</v>
      </c>
      <c r="E97" s="5" t="s">
        <v>297</v>
      </c>
      <c r="F97" s="9" t="str">
        <f>_xlfn.XLOOKUP($E97,'Raw Data'!$E:$E,'Raw Data'!F:F,"ERROR",0,1)</f>
        <v>Big Sexy Hair Root Pump Plus 470ml</v>
      </c>
      <c r="G97" s="10">
        <f>_xlfn.XLOOKUP($E97,'Raw Data'!$E:$E,'Raw Data'!G:G,"ERROR",0,1)</f>
        <v>8</v>
      </c>
      <c r="H97" s="9">
        <f>_xlfn.XLOOKUP($E97,'Raw Data'!$E:$E,'Raw Data'!H:H,"ERROR",0,1)</f>
        <v>1266.76</v>
      </c>
      <c r="I97" s="9">
        <f>_xlfn.XLOOKUP($E97,'Raw Data'!$E:$E,'Raw Data'!I:I,"ERROR",0,1)</f>
        <v>0.00169596502613687</v>
      </c>
      <c r="J97" s="9" t="str">
        <f>_xlfn.XLOOKUP($E97,'Raw Data'!$E:$E,'Raw Data'!J:J,"ERROR",0,1)</f>
        <v>No</v>
      </c>
      <c r="K97" s="14" t="str">
        <f t="array" ref="K97">_xlfn.IFS(AND(L97&gt;0,L97&lt;=5),"0 to 5",AND(L97&gt;5,L97&lt;=10),"5 to 10",AND(L97&gt;10,L97&lt;=15),"10 to 15",AND(L97&gt;15,L97&lt;=20),"15 to 20",AND(L97&gt;20,L97&lt;=30),"20 to 30",AND(L97&gt;30,L97&lt;=40),"30 to 40",AND(L97&gt;40,L97&lt;=50),"40 to 50",AND(L97&gt;50,L97&lt;=75),"50 to 75",AND(L97&gt;75,L97&lt;=100),"75 to 100",AND(L97&gt;100,L97&lt;=150),"100 to 150",AND(L97&gt;150,L97&lt;=200),"150 to 200",AND(L97&gt;200,L97&lt;=250),"200 to 250",AND(L97&gt;250,L97&lt;=300),"250 to 300",AND(L97&gt;300,L97&lt;=400),"300 to 400",AND(L97&gt;400,L97&lt;=500),"400 to 500",L97&gt;500,"500+")</f>
        <v>150 to 200</v>
      </c>
      <c r="L97" s="9">
        <f>_xlfn.XLOOKUP($E97,'Raw Data'!$E:$E,'Raw Data'!L:L,"ERROR",0,1)</f>
        <v>173.05</v>
      </c>
      <c r="M97" s="14" t="str">
        <f t="array" ref="M97">_xlfn.IFS(AND(N97&gt;0,N97&lt;=5),"0 to 5",AND(N97&gt;5,N97&lt;=10),"5 to 10",AND(N97&gt;10,N97&lt;=15),"10 to 15",AND(N97&gt;15,N97&lt;=20),"15 to 20",AND(N97&gt;20,N97&lt;=30),"20 to 30",AND(N97&gt;30,N97&lt;=40),"30 to 40",AND(N97&gt;40,N97&lt;=50),"40 to 50",AND(N97&gt;50,N97&lt;=75),"50 to 75",AND(N97&gt;75,N97&lt;=100),"75 to 100",AND(N97&gt;100,N97&lt;=150),"100 to 150",AND(N97&gt;150,N97&lt;=200),"150 to 200",AND(N97&gt;200,N97&lt;=250),"200 to 250",AND(N97&gt;250,N97&lt;=300),"250 to 300",AND(N97&gt;300,N97&lt;=400),"300 to 400",AND(N97&gt;400,N97&lt;=500),"400 to 500",N97&gt;500,"500+")</f>
        <v>150 to 200</v>
      </c>
      <c r="N97" s="9">
        <f>_xlfn.XLOOKUP($E97,'Raw Data'!$E:$E,'Raw Data'!N:N,"ERROR",0,1)</f>
        <v>183.58</v>
      </c>
      <c r="O97" s="14" t="str">
        <f t="array" ref="O97">_xlfn.IFS(P97=0,"No Discount",AND(P97&gt;0,P97&lt;=0.02),"0% to 2%",AND(P97&gt;0.02,P97&lt;=0.04),"2% to 4%",AND(P97&gt;0.04,P97&lt;=0.06),"4% to 6%",AND(P97&gt;0.06,P97&lt;=0.08),"6% to 8%",AND(P97&gt;0.08,P97&lt;=0.1),"8% to 10%",AND(P97&gt;0.1,P97&lt;=0.15),"10% to 15%",AND(P97&gt;0.15,P97&lt;=0.2),"15% to 20%",AND(P97&gt;0.2,P97&lt;=0.25),"20% to 25%",AND(P97&gt;0.25,P97&lt;=0.3),"25% to 30%",AND(P97&gt;0.3,P97&lt;=0.4),"30% to 40%",AND(P97&gt;0.4,P97&lt;=0.5),"40% to 50%",AND(P97&gt;0.5,P97&lt;=0.75),"50% to 75%",AND(P97&gt;0.75,P97&lt;=1),"75% to 100%")</f>
        <v>4% to 6%</v>
      </c>
      <c r="P97" s="10">
        <f>_xlfn.XLOOKUP($E97,'Raw Data'!$E:$E,'Raw Data'!P:P,"ERROR",0,1)</f>
        <v>0.0573591894541889</v>
      </c>
      <c r="Q97" s="9">
        <f>_xlfn.XLOOKUP($E97,'Raw Data'!$E:$E,'Raw Data'!Q:Q,"ERROR",0,1)</f>
        <v>470</v>
      </c>
      <c r="R97" s="9" t="str">
        <f>_xlfn.XLOOKUP($E97,'Raw Data'!$E:$E,'Raw Data'!R:R,"ERROR",0,1)</f>
        <v>ml</v>
      </c>
      <c r="S97" s="5" t="str">
        <f t="array" ref="S97">_xlfn.IFS(AND(T97&gt;0,T97&lt;=0.05),"0 to 0.05",AND(T97&gt;0.05,T97&lt;=0.1),"0.05 to 0.1",AND(T97&gt;0.1,T97&lt;=0.2),"0.1 to 0.2",AND(T97&gt;0.2,T97&lt;=0.3),"0.2 to 0.3",AND(T97&gt;0.3,T97&lt;=0.4),"0.3 to 0.4",AND(T97&gt;0.4,T97&lt;=0.5),"0.4 to 0.5",AND(T97&gt;0.5,T97&lt;=0.75),"0.5 to 0.75",AND(T97&gt;0.75,T97&lt;=1),"0.75 to 1",AND(T97&gt;1,T97&lt;=2),"1 to 2",AND(T97&gt;2,T97&lt;=3),"2 to 3",AND(T97&gt;3,T97&lt;=4),"3 to 4",AND(T97&gt;4,T97&lt;=5),"4 to 5",AND(T97&gt;5,T97&lt;=10),"5 to 10",T97&gt;10,"10+")</f>
        <v>0.3 to 0.4</v>
      </c>
      <c r="T97" s="10">
        <f>_xlfn.XLOOKUP($E97,'Raw Data'!$E:$E,'Raw Data'!T:T,"ERROR",0,1)</f>
        <v>0.368388208665129</v>
      </c>
      <c r="U97" s="15" t="str">
        <f t="array" ref="U97">_xlfn.IFS(AND(V97&gt;0,V97&lt;=0.05),"0 to 0.05",AND(V97&gt;0.05,V97&lt;=0.1),"0.05 to 0.1",AND(V97&gt;0.1,V97&lt;=0.2),"0.1 to 0.2",AND(V97&gt;0.2,V97&lt;=0.3),"0.2 to 0.3",AND(V97&gt;0.3,V97&lt;=0.4),"0.3 to 0.4",AND(V97&gt;0.4,V97&lt;=0.5),"0.4 to 0.5",AND(V97&gt;0.5,V97&lt;=0.75),"0.5 to 0.75",AND(V97&gt;0.75,V97&lt;=1),"0.75 to 1",AND(V97&gt;1,V97&lt;=2),"1 to 2",AND(V97&gt;2,V97&lt;=3),"2 to 3",AND(V97&gt;3,V97&lt;=4),"3 to 4",AND(V97&gt;4,V97&lt;=5),"4 to 5",AND(V97&gt;5,V97&lt;=10),"5 to 10",V97&gt;10,"10+")</f>
        <v>0.1 to 0.2</v>
      </c>
      <c r="V97" s="10">
        <f>_xlfn.XLOOKUP($E97,'Raw Data'!$E:$E,'Raw Data'!V:V,"ERROR",0,1)</f>
        <v>0.10551719724716</v>
      </c>
      <c r="W97" s="15" t="str">
        <f t="array" ref="W97">_xlfn.IFS(AND(X97&gt;0,X97&lt;=0.05),"0 to 0.05",AND(X97&gt;0.05,X97&lt;=0.1),"0.05 to 0.1",AND(X97&gt;0.1,X97&lt;=0.2),"0.1 to 0.2",AND(X97&gt;0.2,X97&lt;=0.3),"0.2 to 0.3",AND(X97&gt;0.3,X97&lt;=0.4),"0.3 to 0.4",AND(X97&gt;0.4,X97&lt;=0.5),"0.4 to 0.5",AND(X97&gt;0.5,X97&lt;=0.75),"0.5 to 0.75",AND(X97&gt;0.75,X97&lt;=1),"0.75 to 1",AND(X97&gt;1,X97&lt;=2),"1 to 2",AND(X97&gt;2,X97&lt;=3),"2 to 3",AND(X97&gt;3,X97&lt;=4),"3 to 4",AND(X97&gt;4,X97&lt;=5),"4 to 5",AND(X97&gt;5,X97&lt;=10),"5 to 10",X97&gt;10,"10+")</f>
        <v>0.05 to 0.1</v>
      </c>
      <c r="X97" s="16">
        <f t="shared" si="5"/>
        <v>0.0994648163395849</v>
      </c>
      <c r="Y97" s="5" t="str">
        <f t="array" ref="Y97">_xlfn.IFS(AND(Z97&gt;0,Z97&lt;=1),"0 to 1",AND(Z97&gt;1,Z97&lt;=2),"1 to 2",AND(Z97&gt;2,Z97&lt;=4),"2 to 4",AND(Z97&gt;4,Z97&lt;=6),"4 to 6",AND(Z97&gt;6,Z97&lt;=8),"6 to 8",AND(Z97&gt;8,Z97&lt;=10),"8 to 10",AND(Z97&gt;10,Z97&lt;=15),"10 to 15",AND(Z97&gt;15,Z97&lt;=20),"15 to 20",AND(Z97&gt;20,Z97&lt;=25),"20 to 25",AND(Z97&gt;25,Z97&lt;=30),"25 to 30",AND(Z97&gt;30,Z97&lt;=40),"30 to 40",AND(Z97&gt;40,Z97&lt;=50),"40 to 50",Z97&gt;50,"50+")</f>
        <v>15 to 20</v>
      </c>
      <c r="Z97" s="9">
        <f>_xlfn.XLOOKUP($E97,'Raw Data'!$E:$E,'Raw Data'!Z:Z,"ERROR",0,1)</f>
        <v>15.886</v>
      </c>
      <c r="AA97" s="9" t="str">
        <f>_xlfn.XLOOKUP($E97,'Raw Data'!$E:$E,'Raw Data'!AA:AA,"ERROR",0,1)</f>
        <v>oz</v>
      </c>
      <c r="AB97" s="9"/>
      <c r="AC97" s="9"/>
    </row>
    <row r="98" hidden="1" spans="1:29">
      <c r="A98" s="5" t="str">
        <f>_xlfn.XLOOKUP($E98,'Raw Data'!$E:$E,'Raw Data'!A:A,"ERROR",0,1)</f>
        <v>AE</v>
      </c>
      <c r="B98" s="5" t="str">
        <f>_xlfn.XLOOKUP($E98,'Raw Data'!$E:$E,'Raw Data'!B:B,"ERROR",0,1)</f>
        <v>Hair Mousses</v>
      </c>
      <c r="C98" s="5" t="str">
        <f>_xlfn.XLOOKUP($E98,'Raw Data'!$E:$E,'Raw Data'!C:C,"ERROR",0,1)</f>
        <v>SO COZY</v>
      </c>
      <c r="D98" s="5" t="str">
        <f>_xlfn.XLOOKUP($E98,'Raw Data'!$E:$E,'Raw Data'!D:D,"ERROR",0,1)</f>
        <v>www.amazon.ae/dp/B01MQGSDQZ</v>
      </c>
      <c r="E98" s="5" t="s">
        <v>298</v>
      </c>
      <c r="F98" s="9" t="str">
        <f>_xlfn.XLOOKUP($E98,'Raw Data'!$E:$E,'Raw Data'!F:F,"ERROR",0,1)</f>
        <v>So Cozy Sensitive Styling Natural Foam for Kids 177 ml</v>
      </c>
      <c r="G98" s="10">
        <f>_xlfn.XLOOKUP($E98,'Raw Data'!$E:$E,'Raw Data'!G:G,"ERROR",0,1)</f>
        <v>25</v>
      </c>
      <c r="H98" s="9">
        <f>_xlfn.XLOOKUP($E98,'Raw Data'!$E:$E,'Raw Data'!H:H,"ERROR",0,1)</f>
        <v>1266.71</v>
      </c>
      <c r="I98" s="9">
        <f>_xlfn.XLOOKUP($E98,'Raw Data'!$E:$E,'Raw Data'!I:I,"ERROR",0,1)</f>
        <v>0.00169589808508149</v>
      </c>
      <c r="J98" s="9" t="str">
        <f>_xlfn.XLOOKUP($E98,'Raw Data'!$E:$E,'Raw Data'!J:J,"ERROR",0,1)</f>
        <v>No</v>
      </c>
      <c r="K98" s="14" t="str">
        <f t="array" ref="K98">_xlfn.IFS(AND(L98&gt;0,L98&lt;=5),"0 to 5",AND(L98&gt;5,L98&lt;=10),"5 to 10",AND(L98&gt;10,L98&lt;=15),"10 to 15",AND(L98&gt;15,L98&lt;=20),"15 to 20",AND(L98&gt;20,L98&lt;=30),"20 to 30",AND(L98&gt;30,L98&lt;=40),"30 to 40",AND(L98&gt;40,L98&lt;=50),"40 to 50",AND(L98&gt;50,L98&lt;=75),"50 to 75",AND(L98&gt;75,L98&lt;=100),"75 to 100",AND(L98&gt;100,L98&lt;=150),"100 to 150",AND(L98&gt;150,L98&lt;=200),"150 to 200",AND(L98&gt;200,L98&lt;=250),"200 to 250",AND(L98&gt;250,L98&lt;=300),"250 to 300",AND(L98&gt;300,L98&lt;=400),"300 to 400",AND(L98&gt;400,L98&lt;=500),"400 to 500",L98&gt;500,"500+")</f>
        <v>50 to 75</v>
      </c>
      <c r="L98" s="9">
        <f>_xlfn.XLOOKUP($E98,'Raw Data'!$E:$E,'Raw Data'!L:L,"ERROR",0,1)</f>
        <v>55.58</v>
      </c>
      <c r="M98" s="14" t="str">
        <f t="array" ref="M98">_xlfn.IFS(AND(N98&gt;0,N98&lt;=5),"0 to 5",AND(N98&gt;5,N98&lt;=10),"5 to 10",AND(N98&gt;10,N98&lt;=15),"10 to 15",AND(N98&gt;15,N98&lt;=20),"15 to 20",AND(N98&gt;20,N98&lt;=30),"20 to 30",AND(N98&gt;30,N98&lt;=40),"30 to 40",AND(N98&gt;40,N98&lt;=50),"40 to 50",AND(N98&gt;50,N98&lt;=75),"50 to 75",AND(N98&gt;75,N98&lt;=100),"75 to 100",AND(N98&gt;100,N98&lt;=150),"100 to 150",AND(N98&gt;150,N98&lt;=200),"150 to 200",AND(N98&gt;200,N98&lt;=250),"200 to 250",AND(N98&gt;250,N98&lt;=300),"250 to 300",AND(N98&gt;300,N98&lt;=400),"300 to 400",AND(N98&gt;400,N98&lt;=500),"400 to 500",N98&gt;500,"500+")</f>
        <v>50 to 75</v>
      </c>
      <c r="N98" s="9">
        <f>_xlfn.XLOOKUP($E98,'Raw Data'!$E:$E,'Raw Data'!N:N,"ERROR",0,1)</f>
        <v>60.55</v>
      </c>
      <c r="O98" s="14" t="str">
        <f t="array" ref="O98">_xlfn.IFS(P98=0,"No Discount",AND(P98&gt;0,P98&lt;=0.02),"0% to 2%",AND(P98&gt;0.02,P98&lt;=0.04),"2% to 4%",AND(P98&gt;0.04,P98&lt;=0.06),"4% to 6%",AND(P98&gt;0.06,P98&lt;=0.08),"6% to 8%",AND(P98&gt;0.08,P98&lt;=0.1),"8% to 10%",AND(P98&gt;0.1,P98&lt;=0.15),"10% to 15%",AND(P98&gt;0.15,P98&lt;=0.2),"15% to 20%",AND(P98&gt;0.2,P98&lt;=0.25),"20% to 25%",AND(P98&gt;0.25,P98&lt;=0.3),"25% to 30%",AND(P98&gt;0.3,P98&lt;=0.4),"30% to 40%",AND(P98&gt;0.4,P98&lt;=0.5),"40% to 50%",AND(P98&gt;0.5,P98&lt;=0.75),"50% to 75%",AND(P98&gt;0.75,P98&lt;=1),"75% to 100%")</f>
        <v>8% to 10%</v>
      </c>
      <c r="P98" s="10">
        <f>_xlfn.XLOOKUP($E98,'Raw Data'!$E:$E,'Raw Data'!P:P,"ERROR",0,1)</f>
        <v>0.0820809248554913</v>
      </c>
      <c r="Q98" s="9">
        <f>_xlfn.XLOOKUP($E98,'Raw Data'!$E:$E,'Raw Data'!Q:Q,"ERROR",0,1)</f>
        <v>177</v>
      </c>
      <c r="R98" s="9" t="str">
        <f>_xlfn.XLOOKUP($E98,'Raw Data'!$E:$E,'Raw Data'!R:R,"ERROR",0,1)</f>
        <v>ml</v>
      </c>
      <c r="S98" s="5" t="str">
        <f t="array" ref="S98">_xlfn.IFS(AND(T98&gt;0,T98&lt;=0.05),"0 to 0.05",AND(T98&gt;0.05,T98&lt;=0.1),"0.05 to 0.1",AND(T98&gt;0.1,T98&lt;=0.2),"0.1 to 0.2",AND(T98&gt;0.2,T98&lt;=0.3),"0.2 to 0.3",AND(T98&gt;0.3,T98&lt;=0.4),"0.3 to 0.4",AND(T98&gt;0.4,T98&lt;=0.5),"0.4 to 0.5",AND(T98&gt;0.5,T98&lt;=0.75),"0.5 to 0.75",AND(T98&gt;0.75,T98&lt;=1),"0.75 to 1",AND(T98&gt;1,T98&lt;=2),"1 to 2",AND(T98&gt;2,T98&lt;=3),"2 to 3",AND(T98&gt;3,T98&lt;=4),"3 to 4",AND(T98&gt;4,T98&lt;=5),"4 to 5",AND(T98&gt;5,T98&lt;=10),"5 to 10",T98&gt;10,"10+")</f>
        <v>0.3 to 0.4</v>
      </c>
      <c r="T98" s="10">
        <f>_xlfn.XLOOKUP($E98,'Raw Data'!$E:$E,'Raw Data'!T:T,"ERROR",0,1)</f>
        <v>0.314179071058974</v>
      </c>
      <c r="U98" s="15" t="str">
        <f t="array" ref="U98">_xlfn.IFS(AND(V98&gt;0,V98&lt;=0.05),"0 to 0.05",AND(V98&gt;0.05,V98&lt;=0.1),"0.05 to 0.1",AND(V98&gt;0.1,V98&lt;=0.2),"0.1 to 0.2",AND(V98&gt;0.2,V98&lt;=0.3),"0.2 to 0.3",AND(V98&gt;0.3,V98&lt;=0.4),"0.3 to 0.4",AND(V98&gt;0.4,V98&lt;=0.5),"0.4 to 0.5",AND(V98&gt;0.5,V98&lt;=0.75),"0.5 to 0.75",AND(V98&gt;0.75,V98&lt;=1),"0.75 to 1",AND(V98&gt;1,V98&lt;=2),"1 to 2",AND(V98&gt;2,V98&lt;=3),"2 to 3",AND(V98&gt;3,V98&lt;=4),"3 to 4",AND(V98&gt;4,V98&lt;=5),"4 to 5",AND(V98&gt;5,V98&lt;=10),"5 to 10",V98&gt;10,"10+")</f>
        <v>0.05 to 0.1</v>
      </c>
      <c r="V98" s="10">
        <f>_xlfn.XLOOKUP($E98,'Raw Data'!$E:$E,'Raw Data'!V:V,"ERROR",0,1)</f>
        <v>0.0924137557252183</v>
      </c>
      <c r="W98" s="15" t="str">
        <f t="array" ref="W98">_xlfn.IFS(AND(X98&gt;0,X98&lt;=0.05),"0 to 0.05",AND(X98&gt;0.05,X98&lt;=0.1),"0.05 to 0.1",AND(X98&gt;0.1,X98&lt;=0.2),"0.1 to 0.2",AND(X98&gt;0.2,X98&lt;=0.3),"0.2 to 0.3",AND(X98&gt;0.3,X98&lt;=0.4),"0.3 to 0.4",AND(X98&gt;0.4,X98&lt;=0.5),"0.4 to 0.5",AND(X98&gt;0.5,X98&lt;=0.75),"0.5 to 0.75",AND(X98&gt;0.75,X98&lt;=1),"0.75 to 1",AND(X98&gt;1,X98&lt;=2),"1 to 2",AND(X98&gt;2,X98&lt;=3),"2 to 3",AND(X98&gt;3,X98&lt;=4),"3 to 4",AND(X98&gt;4,X98&lt;=5),"4 to 5",AND(X98&gt;5,X98&lt;=10),"5 to 10",X98&gt;10,"10+")</f>
        <v>0.05 to 0.1</v>
      </c>
      <c r="X98" s="16">
        <f t="shared" si="5"/>
        <v>0.0848283491859229</v>
      </c>
      <c r="Y98" s="5" t="str">
        <f t="array" ref="Y98">_xlfn.IFS(AND(Z98&gt;0,Z98&lt;=1),"0 to 1",AND(Z98&gt;1,Z98&lt;=2),"1 to 2",AND(Z98&gt;2,Z98&lt;=4),"2 to 4",AND(Z98&gt;4,Z98&lt;=6),"4 to 6",AND(Z98&gt;6,Z98&lt;=8),"6 to 8",AND(Z98&gt;8,Z98&lt;=10),"8 to 10",AND(Z98&gt;10,Z98&lt;=15),"10 to 15",AND(Z98&gt;15,Z98&lt;=20),"15 to 20",AND(Z98&gt;20,Z98&lt;=25),"20 to 25",AND(Z98&gt;25,Z98&lt;=30),"25 to 30",AND(Z98&gt;30,Z98&lt;=40),"30 to 40",AND(Z98&gt;40,Z98&lt;=50),"40 to 50",Z98&gt;50,"50+")</f>
        <v>4 to 6</v>
      </c>
      <c r="Z98" s="9">
        <f>_xlfn.XLOOKUP($E98,'Raw Data'!$E:$E,'Raw Data'!Z:Z,"ERROR",0,1)</f>
        <v>5.9826</v>
      </c>
      <c r="AA98" s="9" t="str">
        <f>_xlfn.XLOOKUP($E98,'Raw Data'!$E:$E,'Raw Data'!AA:AA,"ERROR",0,1)</f>
        <v>oz</v>
      </c>
      <c r="AB98" s="9"/>
      <c r="AC98" s="9"/>
    </row>
    <row r="99" hidden="1" spans="1:29">
      <c r="A99" s="5" t="str">
        <f>_xlfn.XLOOKUP($E99,'Raw Data'!$E:$E,'Raw Data'!A:A,"ERROR",0,1)</f>
        <v>AE</v>
      </c>
      <c r="B99" s="5" t="str">
        <f>_xlfn.XLOOKUP($E99,'Raw Data'!$E:$E,'Raw Data'!B:B,"ERROR",0,1)</f>
        <v>Hair Mousses</v>
      </c>
      <c r="C99" s="5" t="str">
        <f>_xlfn.XLOOKUP($E99,'Raw Data'!$E:$E,'Raw Data'!C:C,"ERROR",0,1)</f>
        <v>Wella</v>
      </c>
      <c r="D99" s="5" t="str">
        <f>_xlfn.XLOOKUP($E99,'Raw Data'!$E:$E,'Raw Data'!D:D,"ERROR",0,1)</f>
        <v>www.amazon.ae/dp/B0070B5SEK</v>
      </c>
      <c r="E99" s="5" t="s">
        <v>299</v>
      </c>
      <c r="F99" s="9" t="str">
        <f>_xlfn.XLOOKUP($E99,'Raw Data'!$E:$E,'Raw Data'!F:F,"ERROR",0,1)</f>
        <v>Wella System Professional Men Gradual Tone Black 60ml - pigments in mousse</v>
      </c>
      <c r="G99" s="10">
        <f>_xlfn.XLOOKUP($E99,'Raw Data'!$E:$E,'Raw Data'!G:G,"ERROR",0,1)</f>
        <v>9</v>
      </c>
      <c r="H99" s="9">
        <f>_xlfn.XLOOKUP($E99,'Raw Data'!$E:$E,'Raw Data'!H:H,"ERROR",0,1)</f>
        <v>1262.65</v>
      </c>
      <c r="I99" s="9">
        <f>_xlfn.XLOOKUP($E99,'Raw Data'!$E:$E,'Raw Data'!I:I,"ERROR",0,1)</f>
        <v>0.00169046247138504</v>
      </c>
      <c r="J99" s="9" t="str">
        <f>_xlfn.XLOOKUP($E99,'Raw Data'!$E:$E,'Raw Data'!J:J,"ERROR",0,1)</f>
        <v>No</v>
      </c>
      <c r="K99" s="14" t="str">
        <f t="array" ref="K99">_xlfn.IFS(AND(L99&gt;0,L99&lt;=5),"0 to 5",AND(L99&gt;5,L99&lt;=10),"5 to 10",AND(L99&gt;10,L99&lt;=15),"10 to 15",AND(L99&gt;15,L99&lt;=20),"15 to 20",AND(L99&gt;20,L99&lt;=30),"20 to 30",AND(L99&gt;30,L99&lt;=40),"30 to 40",AND(L99&gt;40,L99&lt;=50),"40 to 50",AND(L99&gt;50,L99&lt;=75),"50 to 75",AND(L99&gt;75,L99&lt;=100),"75 to 100",AND(L99&gt;100,L99&lt;=150),"100 to 150",AND(L99&gt;150,L99&lt;=200),"150 to 200",AND(L99&gt;200,L99&lt;=250),"200 to 250",AND(L99&gt;250,L99&lt;=300),"250 to 300",AND(L99&gt;300,L99&lt;=400),"300 to 400",AND(L99&gt;400,L99&lt;=500),"400 to 500",L99&gt;500,"500+")</f>
        <v>100 to 150</v>
      </c>
      <c r="L99" s="9">
        <f>_xlfn.XLOOKUP($E99,'Raw Data'!$E:$E,'Raw Data'!L:L,"ERROR",0,1)</f>
        <v>135.28</v>
      </c>
      <c r="M99" s="14" t="str">
        <f t="array" ref="M99">_xlfn.IFS(AND(N99&gt;0,N99&lt;=5),"0 to 5",AND(N99&gt;5,N99&lt;=10),"5 to 10",AND(N99&gt;10,N99&lt;=15),"10 to 15",AND(N99&gt;15,N99&lt;=20),"15 to 20",AND(N99&gt;20,N99&lt;=30),"20 to 30",AND(N99&gt;30,N99&lt;=40),"30 to 40",AND(N99&gt;40,N99&lt;=50),"40 to 50",AND(N99&gt;50,N99&lt;=75),"50 to 75",AND(N99&gt;75,N99&lt;=100),"75 to 100",AND(N99&gt;100,N99&lt;=150),"100 to 150",AND(N99&gt;150,N99&lt;=200),"150 to 200",AND(N99&gt;200,N99&lt;=250),"200 to 250",AND(N99&gt;250,N99&lt;=300),"250 to 300",AND(N99&gt;300,N99&lt;=400),"300 to 400",AND(N99&gt;400,N99&lt;=500),"400 to 500",N99&gt;500,"500+")</f>
        <v>100 to 150</v>
      </c>
      <c r="N99" s="9">
        <f>_xlfn.XLOOKUP($E99,'Raw Data'!$E:$E,'Raw Data'!N:N,"ERROR",0,1)</f>
        <v>135.28</v>
      </c>
      <c r="O99" s="14" t="str">
        <f t="array" ref="O99">_xlfn.IFS(P99=0,"No Discount",AND(P99&gt;0,P99&lt;=0.02),"0% to 2%",AND(P99&gt;0.02,P99&lt;=0.04),"2% to 4%",AND(P99&gt;0.04,P99&lt;=0.06),"4% to 6%",AND(P99&gt;0.06,P99&lt;=0.08),"6% to 8%",AND(P99&gt;0.08,P99&lt;=0.1),"8% to 10%",AND(P99&gt;0.1,P99&lt;=0.15),"10% to 15%",AND(P99&gt;0.15,P99&lt;=0.2),"15% to 20%",AND(P99&gt;0.2,P99&lt;=0.25),"20% to 25%",AND(P99&gt;0.25,P99&lt;=0.3),"25% to 30%",AND(P99&gt;0.3,P99&lt;=0.4),"30% to 40%",AND(P99&gt;0.4,P99&lt;=0.5),"40% to 50%",AND(P99&gt;0.5,P99&lt;=0.75),"50% to 75%",AND(P99&gt;0.75,P99&lt;=1),"75% to 100%")</f>
        <v>No Discount</v>
      </c>
      <c r="P99" s="10">
        <f>_xlfn.XLOOKUP($E99,'Raw Data'!$E:$E,'Raw Data'!P:P,"ERROR",0,1)</f>
        <v>0</v>
      </c>
      <c r="Q99" s="9">
        <f>_xlfn.XLOOKUP($E99,'Raw Data'!$E:$E,'Raw Data'!Q:Q,"ERROR",0,1)</f>
        <v>60</v>
      </c>
      <c r="R99" s="9" t="str">
        <f>_xlfn.XLOOKUP($E99,'Raw Data'!$E:$E,'Raw Data'!R:R,"ERROR",0,1)</f>
        <v>ml</v>
      </c>
      <c r="S99" s="5" t="str">
        <f t="array" ref="S99">_xlfn.IFS(AND(T99&gt;0,T99&lt;=0.05),"0 to 0.05",AND(T99&gt;0.05,T99&lt;=0.1),"0.05 to 0.1",AND(T99&gt;0.1,T99&lt;=0.2),"0.1 to 0.2",AND(T99&gt;0.2,T99&lt;=0.3),"0.2 to 0.3",AND(T99&gt;0.3,T99&lt;=0.4),"0.3 to 0.4",AND(T99&gt;0.4,T99&lt;=0.5),"0.4 to 0.5",AND(T99&gt;0.5,T99&lt;=0.75),"0.5 to 0.75",AND(T99&gt;0.75,T99&lt;=1),"0.75 to 1",AND(T99&gt;1,T99&lt;=2),"1 to 2",AND(T99&gt;2,T99&lt;=3),"2 to 3",AND(T99&gt;3,T99&lt;=4),"3 to 4",AND(T99&gt;4,T99&lt;=5),"4 to 5",AND(T99&gt;5,T99&lt;=10),"5 to 10",T99&gt;10,"10+")</f>
        <v>2 to 3</v>
      </c>
      <c r="T99" s="10">
        <f>_xlfn.XLOOKUP($E99,'Raw Data'!$E:$E,'Raw Data'!T:T,"ERROR",0,1)</f>
        <v>2.2558713019419</v>
      </c>
      <c r="U99" s="15" t="str">
        <f t="array" ref="U99">_xlfn.IFS(AND(V99&gt;0,V99&lt;=0.05),"0 to 0.05",AND(V99&gt;0.05,V99&lt;=0.1),"0.05 to 0.1",AND(V99&gt;0.1,V99&lt;=0.2),"0.1 to 0.2",AND(V99&gt;0.2,V99&lt;=0.3),"0.2 to 0.3",AND(V99&gt;0.3,V99&lt;=0.4),"0.3 to 0.4",AND(V99&gt;0.4,V99&lt;=0.5),"0.4 to 0.5",AND(V99&gt;0.5,V99&lt;=0.75),"0.5 to 0.75",AND(V99&gt;0.75,V99&lt;=1),"0.75 to 1",AND(V99&gt;1,V99&lt;=2),"1 to 2",AND(V99&gt;2,V99&lt;=3),"2 to 3",AND(V99&gt;3,V99&lt;=4),"3 to 4",AND(V99&gt;4,V99&lt;=5),"4 to 5",AND(V99&gt;5,V99&lt;=10),"5 to 10",V99&gt;10,"10+")</f>
        <v>0.5 to 0.75</v>
      </c>
      <c r="V99" s="10">
        <f>_xlfn.XLOOKUP($E99,'Raw Data'!$E:$E,'Raw Data'!V:V,"ERROR",0,1)</f>
        <v>0.609085251524314</v>
      </c>
      <c r="W99" s="15" t="str">
        <f t="array" ref="W99">_xlfn.IFS(AND(X99&gt;0,X99&lt;=0.05),"0 to 0.05",AND(X99&gt;0.05,X99&lt;=0.1),"0.05 to 0.1",AND(X99&gt;0.1,X99&lt;=0.2),"0.1 to 0.2",AND(X99&gt;0.2,X99&lt;=0.3),"0.2 to 0.3",AND(X99&gt;0.3,X99&lt;=0.4),"0.3 to 0.4",AND(X99&gt;0.4,X99&lt;=0.5),"0.4 to 0.5",AND(X99&gt;0.5,X99&lt;=0.75),"0.5 to 0.75",AND(X99&gt;0.75,X99&lt;=1),"0.75 to 1",AND(X99&gt;1,X99&lt;=2),"1 to 2",AND(X99&gt;2,X99&lt;=3),"2 to 3",AND(X99&gt;3,X99&lt;=4),"3 to 4",AND(X99&gt;4,X99&lt;=5),"4 to 5",AND(X99&gt;5,X99&lt;=10),"5 to 10",X99&gt;10,"10+")</f>
        <v>0.5 to 0.75</v>
      </c>
      <c r="X99" s="16">
        <f t="shared" si="5"/>
        <v>0.609085251524314</v>
      </c>
      <c r="Y99" s="5" t="str">
        <f t="array" ref="Y99">_xlfn.IFS(AND(Z99&gt;0,Z99&lt;=1),"0 to 1",AND(Z99&gt;1,Z99&lt;=2),"1 to 2",AND(Z99&gt;2,Z99&lt;=4),"2 to 4",AND(Z99&gt;4,Z99&lt;=6),"4 to 6",AND(Z99&gt;6,Z99&lt;=8),"6 to 8",AND(Z99&gt;8,Z99&lt;=10),"8 to 10",AND(Z99&gt;10,Z99&lt;=15),"10 to 15",AND(Z99&gt;15,Z99&lt;=20),"15 to 20",AND(Z99&gt;20,Z99&lt;=25),"20 to 25",AND(Z99&gt;25,Z99&lt;=30),"25 to 30",AND(Z99&gt;30,Z99&lt;=40),"30 to 40",AND(Z99&gt;40,Z99&lt;=50),"40 to 50",Z99&gt;50,"50+")</f>
        <v>2 to 4</v>
      </c>
      <c r="Z99" s="9">
        <f>_xlfn.XLOOKUP($E99,'Raw Data'!$E:$E,'Raw Data'!Z:Z,"ERROR",0,1)</f>
        <v>2.028</v>
      </c>
      <c r="AA99" s="9" t="str">
        <f>_xlfn.XLOOKUP($E99,'Raw Data'!$E:$E,'Raw Data'!AA:AA,"ERROR",0,1)</f>
        <v>oz</v>
      </c>
      <c r="AB99" s="9"/>
      <c r="AC99" s="9"/>
    </row>
    <row r="100" hidden="1" spans="1:29">
      <c r="A100" s="5" t="str">
        <f>_xlfn.XLOOKUP($E100,'Raw Data'!$E:$E,'Raw Data'!A:A,"ERROR",0,1)</f>
        <v>AE</v>
      </c>
      <c r="B100" s="5" t="str">
        <f>_xlfn.XLOOKUP($E100,'Raw Data'!$E:$E,'Raw Data'!B:B,"ERROR",0,1)</f>
        <v>Hair Mousses</v>
      </c>
      <c r="C100" s="5" t="str">
        <f>_xlfn.XLOOKUP($E100,'Raw Data'!$E:$E,'Raw Data'!C:C,"ERROR",0,1)</f>
        <v>keeps</v>
      </c>
      <c r="D100" s="5" t="str">
        <f>_xlfn.XLOOKUP($E100,'Raw Data'!$E:$E,'Raw Data'!D:D,"ERROR",0,1)</f>
        <v>www.amazon.ae/dp/B09WDXPZY1</v>
      </c>
      <c r="E100" s="5" t="s">
        <v>300</v>
      </c>
      <c r="F100" s="9" t="str">
        <f>_xlfn.XLOOKUP($E100,'Raw Data'!$E:$E,'Raw Data'!F:F,"ERROR",0,1)</f>
        <v>Keeps Matte Thickening Hair  Pomade  for  Men , Medium  Hold  - Natural Ingredients for Thicker Fuller Looking Hair - Biotin, Caffeine, Green Tea &amp; Saw Palmetto - All Day  Hold  For All Hair Styles</v>
      </c>
      <c r="G100" s="10">
        <f>_xlfn.XLOOKUP($E100,'Raw Data'!$E:$E,'Raw Data'!G:G,"ERROR",0,1)</f>
        <v>8</v>
      </c>
      <c r="H100" s="9">
        <f>_xlfn.XLOOKUP($E100,'Raw Data'!$E:$E,'Raw Data'!H:H,"ERROR",0,1)</f>
        <v>1212.57</v>
      </c>
      <c r="I100" s="9">
        <f>_xlfn.XLOOKUP($E100,'Raw Data'!$E:$E,'Raw Data'!I:I,"ERROR",0,1)</f>
        <v>0.00162341431032144</v>
      </c>
      <c r="J100" s="9" t="str">
        <f>_xlfn.XLOOKUP($E100,'Raw Data'!$E:$E,'Raw Data'!J:J,"ERROR",0,1)</f>
        <v>No</v>
      </c>
      <c r="K100" s="14" t="str">
        <f t="array" ref="K100">_xlfn.IFS(AND(L100&gt;0,L100&lt;=5),"0 to 5",AND(L100&gt;5,L100&lt;=10),"5 to 10",AND(L100&gt;10,L100&lt;=15),"10 to 15",AND(L100&gt;15,L100&lt;=20),"15 to 20",AND(L100&gt;20,L100&lt;=30),"20 to 30",AND(L100&gt;30,L100&lt;=40),"30 to 40",AND(L100&gt;40,L100&lt;=50),"40 to 50",AND(L100&gt;50,L100&lt;=75),"50 to 75",AND(L100&gt;75,L100&lt;=100),"75 to 100",AND(L100&gt;100,L100&lt;=150),"100 to 150",AND(L100&gt;150,L100&lt;=200),"150 to 200",AND(L100&gt;200,L100&lt;=250),"200 to 250",AND(L100&gt;250,L100&lt;=300),"250 to 300",AND(L100&gt;300,L100&lt;=400),"300 to 400",AND(L100&gt;400,L100&lt;=500),"400 to 500",L100&gt;500,"500+")</f>
        <v>150 to 200</v>
      </c>
      <c r="L100" s="9">
        <f>_xlfn.XLOOKUP($E100,'Raw Data'!$E:$E,'Raw Data'!L:L,"ERROR",0,1)</f>
        <v>158.95</v>
      </c>
      <c r="M100" s="14" t="str">
        <f t="array" ref="M100">_xlfn.IFS(AND(N100&gt;0,N100&lt;=5),"0 to 5",AND(N100&gt;5,N100&lt;=10),"5 to 10",AND(N100&gt;10,N100&lt;=15),"10 to 15",AND(N100&gt;15,N100&lt;=20),"15 to 20",AND(N100&gt;20,N100&lt;=30),"20 to 30",AND(N100&gt;30,N100&lt;=40),"30 to 40",AND(N100&gt;40,N100&lt;=50),"40 to 50",AND(N100&gt;50,N100&lt;=75),"50 to 75",AND(N100&gt;75,N100&lt;=100),"75 to 100",AND(N100&gt;100,N100&lt;=150),"100 to 150",AND(N100&gt;150,N100&lt;=200),"150 to 200",AND(N100&gt;200,N100&lt;=250),"200 to 250",AND(N100&gt;250,N100&lt;=300),"250 to 300",AND(N100&gt;300,N100&lt;=400),"300 to 400",AND(N100&gt;400,N100&lt;=500),"400 to 500",N100&gt;500,"500+")</f>
        <v>150 to 200</v>
      </c>
      <c r="N100" s="9">
        <f>_xlfn.XLOOKUP($E100,'Raw Data'!$E:$E,'Raw Data'!N:N,"ERROR",0,1)</f>
        <v>168.37</v>
      </c>
      <c r="O100" s="14" t="str">
        <f t="array" ref="O100">_xlfn.IFS(P100=0,"No Discount",AND(P100&gt;0,P100&lt;=0.02),"0% to 2%",AND(P100&gt;0.02,P100&lt;=0.04),"2% to 4%",AND(P100&gt;0.04,P100&lt;=0.06),"4% to 6%",AND(P100&gt;0.06,P100&lt;=0.08),"6% to 8%",AND(P100&gt;0.08,P100&lt;=0.1),"8% to 10%",AND(P100&gt;0.1,P100&lt;=0.15),"10% to 15%",AND(P100&gt;0.15,P100&lt;=0.2),"15% to 20%",AND(P100&gt;0.2,P100&lt;=0.25),"20% to 25%",AND(P100&gt;0.25,P100&lt;=0.3),"25% to 30%",AND(P100&gt;0.3,P100&lt;=0.4),"30% to 40%",AND(P100&gt;0.4,P100&lt;=0.5),"40% to 50%",AND(P100&gt;0.5,P100&lt;=0.75),"50% to 75%",AND(P100&gt;0.75,P100&lt;=1),"75% to 100%")</f>
        <v>4% to 6%</v>
      </c>
      <c r="P100" s="10">
        <f>_xlfn.XLOOKUP($E100,'Raw Data'!$E:$E,'Raw Data'!P:P,"ERROR",0,1)</f>
        <v>0.0559482093009444</v>
      </c>
      <c r="Q100" s="9">
        <f>_xlfn.XLOOKUP($E100,'Raw Data'!$E:$E,'Raw Data'!Q:Q,"ERROR",0,1)</f>
        <v>3</v>
      </c>
      <c r="R100" s="9" t="str">
        <f>_xlfn.XLOOKUP($E100,'Raw Data'!$E:$E,'Raw Data'!R:R,"ERROR",0,1)</f>
        <v>fl oz</v>
      </c>
      <c r="S100" s="5" t="str">
        <f t="array" ref="S100">_xlfn.IFS(AND(T100&gt;0,T100&lt;=0.05),"0 to 0.05",AND(T100&gt;0.05,T100&lt;=0.1),"0.05 to 0.1",AND(T100&gt;0.1,T100&lt;=0.2),"0.1 to 0.2",AND(T100&gt;0.2,T100&lt;=0.3),"0.2 to 0.3",AND(T100&gt;0.3,T100&lt;=0.4),"0.3 to 0.4",AND(T100&gt;0.4,T100&lt;=0.5),"0.4 to 0.5",AND(T100&gt;0.5,T100&lt;=0.75),"0.5 to 0.75",AND(T100&gt;0.75,T100&lt;=1),"0.75 to 1",AND(T100&gt;1,T100&lt;=2),"1 to 2",AND(T100&gt;2,T100&lt;=3),"2 to 3",AND(T100&gt;3,T100&lt;=4),"3 to 4",AND(T100&gt;4,T100&lt;=5),"4 to 5",AND(T100&gt;5,T100&lt;=10),"5 to 10",T100&gt;10,"10+")</f>
        <v>1 to 2</v>
      </c>
      <c r="T100" s="10">
        <f>_xlfn.XLOOKUP($E100,'Raw Data'!$E:$E,'Raw Data'!T:T,"ERROR",0,1)</f>
        <v>1.72287835037243</v>
      </c>
      <c r="U100" s="15" t="str">
        <f t="array" ref="U100">_xlfn.IFS(AND(V100&gt;0,V100&lt;=0.05),"0 to 0.05",AND(V100&gt;0.05,V100&lt;=0.1),"0.05 to 0.1",AND(V100&gt;0.1,V100&lt;=0.2),"0.1 to 0.2",AND(V100&gt;0.2,V100&lt;=0.3),"0.2 to 0.3",AND(V100&gt;0.3,V100&lt;=0.4),"0.3 to 0.4",AND(V100&gt;0.4,V100&lt;=0.5),"0.4 to 0.5",AND(V100&gt;0.5,V100&lt;=0.75),"0.5 to 0.75",AND(V100&gt;0.75,V100&lt;=1),"0.75 to 1",AND(V100&gt;1,V100&lt;=2),"1 to 2",AND(V100&gt;2,V100&lt;=3),"2 to 3",AND(V100&gt;3,V100&lt;=4),"3 to 4",AND(V100&gt;4,V100&lt;=5),"4 to 5",AND(V100&gt;5,V100&lt;=10),"5 to 10",V100&gt;10,"10+")</f>
        <v>0.4 to 0.5</v>
      </c>
      <c r="V100" s="10">
        <f>_xlfn.XLOOKUP($E100,'Raw Data'!$E:$E,'Raw Data'!V:V,"ERROR",0,1)</f>
        <v>0.4927453760308</v>
      </c>
      <c r="W100" s="15" t="str">
        <f t="array" ref="W100">_xlfn.IFS(AND(X100&gt;0,X100&lt;=0.05),"0 to 0.05",AND(X100&gt;0.05,X100&lt;=0.1),"0.05 to 0.1",AND(X100&gt;0.1,X100&lt;=0.2),"0.1 to 0.2",AND(X100&gt;0.2,X100&lt;=0.3),"0.2 to 0.3",AND(X100&gt;0.3,X100&lt;=0.4),"0.3 to 0.4",AND(X100&gt;0.4,X100&lt;=0.5),"0.4 to 0.5",AND(X100&gt;0.5,X100&lt;=0.75),"0.5 to 0.75",AND(X100&gt;0.75,X100&lt;=1),"0.75 to 1",AND(X100&gt;1,X100&lt;=2),"1 to 2",AND(X100&gt;2,X100&lt;=3),"2 to 3",AND(X100&gt;3,X100&lt;=4),"3 to 4",AND(X100&gt;4,X100&lt;=5),"4 to 5",AND(X100&gt;5,X100&lt;=10),"5 to 10",X100&gt;10,"10+")</f>
        <v>0.4 to 0.5</v>
      </c>
      <c r="X100" s="16">
        <f t="shared" si="5"/>
        <v>0.465177154600557</v>
      </c>
      <c r="Y100" s="5" t="str">
        <f t="array" ref="Y100">_xlfn.IFS(AND(Z100&gt;0,Z100&lt;=1),"0 to 1",AND(Z100&gt;1,Z100&lt;=2),"1 to 2",AND(Z100&gt;2,Z100&lt;=4),"2 to 4",AND(Z100&gt;4,Z100&lt;=6),"4 to 6",AND(Z100&gt;6,Z100&lt;=8),"6 to 8",AND(Z100&gt;8,Z100&lt;=10),"8 to 10",AND(Z100&gt;10,Z100&lt;=15),"10 to 15",AND(Z100&gt;15,Z100&lt;=20),"15 to 20",AND(Z100&gt;20,Z100&lt;=25),"20 to 25",AND(Z100&gt;25,Z100&lt;=30),"25 to 30",AND(Z100&gt;30,Z100&lt;=40),"30 to 40",AND(Z100&gt;40,Z100&lt;=50),"40 to 50",Z100&gt;50,"50+")</f>
        <v>2 to 4</v>
      </c>
      <c r="Z100" s="9">
        <f>_xlfn.XLOOKUP($E100,'Raw Data'!$E:$E,'Raw Data'!Z:Z,"ERROR",0,1)</f>
        <v>3.12</v>
      </c>
      <c r="AA100" s="9" t="str">
        <f>_xlfn.XLOOKUP($E100,'Raw Data'!$E:$E,'Raw Data'!AA:AA,"ERROR",0,1)</f>
        <v>oz</v>
      </c>
      <c r="AB100" s="9"/>
      <c r="AC100" s="9"/>
    </row>
    <row r="101" hidden="1" spans="1:29">
      <c r="A101" s="5" t="str">
        <f>_xlfn.XLOOKUP($E101,'Raw Data'!$E:$E,'Raw Data'!A:A,"ERROR",0,1)</f>
        <v>AE</v>
      </c>
      <c r="B101" s="5" t="str">
        <f>_xlfn.XLOOKUP($E101,'Raw Data'!$E:$E,'Raw Data'!B:B,"ERROR",0,1)</f>
        <v>Hair Mousses</v>
      </c>
      <c r="C101" s="5" t="str">
        <f>_xlfn.XLOOKUP($E101,'Raw Data'!$E:$E,'Raw Data'!C:C,"ERROR",0,1)</f>
        <v>Design Essentials</v>
      </c>
      <c r="D101" s="5" t="str">
        <f>_xlfn.XLOOKUP($E101,'Raw Data'!$E:$E,'Raw Data'!D:D,"ERROR",0,1)</f>
        <v>www.amazon.ae/dp/B008074JOI</v>
      </c>
      <c r="E101" s="5" t="s">
        <v>301</v>
      </c>
      <c r="F101" s="9" t="str">
        <f>_xlfn.XLOOKUP($E101,'Raw Data'!$E:$E,'Raw Data'!F:F,"ERROR",0,1)</f>
        <v>Design Essentials Curl Enhancing Mousse, Almond and Avocado Collection, 7.5 Ounces</v>
      </c>
      <c r="G101" s="10">
        <f>_xlfn.XLOOKUP($E101,'Raw Data'!$E:$E,'Raw Data'!G:G,"ERROR",0,1)</f>
        <v>10</v>
      </c>
      <c r="H101" s="9">
        <f>_xlfn.XLOOKUP($E101,'Raw Data'!$E:$E,'Raw Data'!H:H,"ERROR",0,1)</f>
        <v>1201.46</v>
      </c>
      <c r="I101" s="9">
        <f>_xlfn.XLOOKUP($E101,'Raw Data'!$E:$E,'Raw Data'!I:I,"ERROR",0,1)</f>
        <v>0.00160854000781711</v>
      </c>
      <c r="J101" s="9" t="str">
        <f>_xlfn.XLOOKUP($E101,'Raw Data'!$E:$E,'Raw Data'!J:J,"ERROR",0,1)</f>
        <v>No</v>
      </c>
      <c r="K101" s="14" t="str">
        <f t="array" ref="K101">_xlfn.IFS(AND(L101&gt;0,L101&lt;=5),"0 to 5",AND(L101&gt;5,L101&lt;=10),"5 to 10",AND(L101&gt;10,L101&lt;=15),"10 to 15",AND(L101&gt;15,L101&lt;=20),"15 to 20",AND(L101&gt;20,L101&lt;=30),"20 to 30",AND(L101&gt;30,L101&lt;=40),"30 to 40",AND(L101&gt;40,L101&lt;=50),"40 to 50",AND(L101&gt;50,L101&lt;=75),"50 to 75",AND(L101&gt;75,L101&lt;=100),"75 to 100",AND(L101&gt;100,L101&lt;=150),"100 to 150",AND(L101&gt;150,L101&lt;=200),"150 to 200",AND(L101&gt;200,L101&lt;=250),"200 to 250",AND(L101&gt;250,L101&lt;=300),"250 to 300",AND(L101&gt;300,L101&lt;=400),"300 to 400",AND(L101&gt;400,L101&lt;=500),"400 to 500",L101&gt;500,"500+")</f>
        <v>100 to 150</v>
      </c>
      <c r="L101" s="9">
        <f>_xlfn.XLOOKUP($E101,'Raw Data'!$E:$E,'Raw Data'!L:L,"ERROR",0,1)</f>
        <v>118.23</v>
      </c>
      <c r="M101" s="14" t="str">
        <f t="array" ref="M101">_xlfn.IFS(AND(N101&gt;0,N101&lt;=5),"0 to 5",AND(N101&gt;5,N101&lt;=10),"5 to 10",AND(N101&gt;10,N101&lt;=15),"10 to 15",AND(N101&gt;15,N101&lt;=20),"15 to 20",AND(N101&gt;20,N101&lt;=30),"20 to 30",AND(N101&gt;30,N101&lt;=40),"30 to 40",AND(N101&gt;40,N101&lt;=50),"40 to 50",AND(N101&gt;50,N101&lt;=75),"50 to 75",AND(N101&gt;75,N101&lt;=100),"75 to 100",AND(N101&gt;100,N101&lt;=150),"100 to 150",AND(N101&gt;150,N101&lt;=200),"150 to 200",AND(N101&gt;200,N101&lt;=250),"200 to 250",AND(N101&gt;250,N101&lt;=300),"250 to 300",AND(N101&gt;300,N101&lt;=400),"300 to 400",AND(N101&gt;400,N101&lt;=500),"400 to 500",N101&gt;500,"500+")</f>
        <v>100 to 150</v>
      </c>
      <c r="N101" s="9">
        <f>_xlfn.XLOOKUP($E101,'Raw Data'!$E:$E,'Raw Data'!N:N,"ERROR",0,1)</f>
        <v>130.7</v>
      </c>
      <c r="O101" s="14" t="str">
        <f t="array" ref="O101">_xlfn.IFS(P101=0,"No Discount",AND(P101&gt;0,P101&lt;=0.02),"0% to 2%",AND(P101&gt;0.02,P101&lt;=0.04),"2% to 4%",AND(P101&gt;0.04,P101&lt;=0.06),"4% to 6%",AND(P101&gt;0.06,P101&lt;=0.08),"6% to 8%",AND(P101&gt;0.08,P101&lt;=0.1),"8% to 10%",AND(P101&gt;0.1,P101&lt;=0.15),"10% to 15%",AND(P101&gt;0.15,P101&lt;=0.2),"15% to 20%",AND(P101&gt;0.2,P101&lt;=0.25),"20% to 25%",AND(P101&gt;0.25,P101&lt;=0.3),"25% to 30%",AND(P101&gt;0.3,P101&lt;=0.4),"30% to 40%",AND(P101&gt;0.4,P101&lt;=0.5),"40% to 50%",AND(P101&gt;0.5,P101&lt;=0.75),"50% to 75%",AND(P101&gt;0.75,P101&lt;=1),"75% to 100%")</f>
        <v>8% to 10%</v>
      </c>
      <c r="P101" s="10">
        <f>_xlfn.XLOOKUP($E101,'Raw Data'!$E:$E,'Raw Data'!P:P,"ERROR",0,1)</f>
        <v>0.0954093343534811</v>
      </c>
      <c r="Q101" s="9">
        <f>_xlfn.XLOOKUP($E101,'Raw Data'!$E:$E,'Raw Data'!Q:Q,"ERROR",0,1)</f>
        <v>7.5</v>
      </c>
      <c r="R101" s="9" t="str">
        <f>_xlfn.XLOOKUP($E101,'Raw Data'!$E:$E,'Raw Data'!R:R,"ERROR",0,1)</f>
        <v>oz</v>
      </c>
      <c r="S101" s="5" t="str">
        <f t="array" ref="S101">_xlfn.IFS(AND(T101&gt;0,T101&lt;=0.05),"0 to 0.05",AND(T101&gt;0.05,T101&lt;=0.1),"0.05 to 0.1",AND(T101&gt;0.1,T101&lt;=0.2),"0.1 to 0.2",AND(T101&gt;0.2,T101&lt;=0.3),"0.2 to 0.3",AND(T101&gt;0.3,T101&lt;=0.4),"0.3 to 0.4",AND(T101&gt;0.4,T101&lt;=0.5),"0.4 to 0.5",AND(T101&gt;0.5,T101&lt;=0.75),"0.5 to 0.75",AND(T101&gt;0.75,T101&lt;=1),"0.75 to 1",AND(T101&gt;1,T101&lt;=2),"1 to 2",AND(T101&gt;2,T101&lt;=3),"2 to 3",AND(T101&gt;3,T101&lt;=4),"3 to 4",AND(T101&gt;4,T101&lt;=5),"4 to 5",AND(T101&gt;5,T101&lt;=10),"5 to 10",T101&gt;10,"10+")</f>
        <v>0.5 to 0.75</v>
      </c>
      <c r="T101" s="10">
        <f>_xlfn.XLOOKUP($E101,'Raw Data'!$E:$E,'Raw Data'!T:T,"ERROR",0,1)</f>
        <v>0.533107879607711</v>
      </c>
      <c r="U101" s="15" t="str">
        <f t="array" ref="U101">_xlfn.IFS(AND(V101&gt;0,V101&lt;=0.05),"0 to 0.05",AND(V101&gt;0.05,V101&lt;=0.1),"0.05 to 0.1",AND(V101&gt;0.1,V101&lt;=0.2),"0.1 to 0.2",AND(V101&gt;0.2,V101&lt;=0.3),"0.2 to 0.3",AND(V101&gt;0.3,V101&lt;=0.4),"0.3 to 0.4",AND(V101&gt;0.4,V101&lt;=0.5),"0.4 to 0.5",AND(V101&gt;0.5,V101&lt;=0.75),"0.5 to 0.75",AND(V101&gt;0.75,V101&lt;=1),"0.75 to 1",AND(V101&gt;1,V101&lt;=2),"1 to 2",AND(V101&gt;2,V101&lt;=3),"2 to 3",AND(V101&gt;3,V101&lt;=4),"3 to 4",AND(V101&gt;4,V101&lt;=5),"4 to 5",AND(V101&gt;5,V101&lt;=10),"5 to 10",V101&gt;10,"10+")</f>
        <v>0.1 to 0.2</v>
      </c>
      <c r="V101" s="10">
        <f>_xlfn.XLOOKUP($E101,'Raw Data'!$E:$E,'Raw Data'!V:V,"ERROR",0,1)</f>
        <v>0.159120730470071</v>
      </c>
      <c r="W101" s="15" t="str">
        <f t="array" ref="W101">_xlfn.IFS(AND(X101&gt;0,X101&lt;=0.05),"0 to 0.05",AND(X101&gt;0.05,X101&lt;=0.1),"0.05 to 0.1",AND(X101&gt;0.1,X101&lt;=0.2),"0.1 to 0.2",AND(X101&gt;0.2,X101&lt;=0.3),"0.2 to 0.3",AND(X101&gt;0.3,X101&lt;=0.4),"0.3 to 0.4",AND(X101&gt;0.4,X101&lt;=0.5),"0.4 to 0.5",AND(X101&gt;0.5,X101&lt;=0.75),"0.5 to 0.75",AND(X101&gt;0.75,X101&lt;=1),"0.75 to 1",AND(X101&gt;1,X101&lt;=2),"1 to 2",AND(X101&gt;2,X101&lt;=3),"2 to 3",AND(X101&gt;3,X101&lt;=4),"3 to 4",AND(X101&gt;4,X101&lt;=5),"4 to 5",AND(X101&gt;5,X101&lt;=10),"5 to 10",X101&gt;10,"10+")</f>
        <v>0.1 to 0.2</v>
      </c>
      <c r="X101" s="16">
        <f t="shared" si="5"/>
        <v>0.143939127494082</v>
      </c>
      <c r="Y101" s="5" t="str">
        <f t="array" ref="Y101">_xlfn.IFS(AND(Z101&gt;0,Z101&lt;=1),"0 to 1",AND(Z101&gt;1,Z101&lt;=2),"1 to 2",AND(Z101&gt;2,Z101&lt;=4),"2 to 4",AND(Z101&gt;4,Z101&lt;=6),"4 to 6",AND(Z101&gt;6,Z101&lt;=8),"6 to 8",AND(Z101&gt;8,Z101&lt;=10),"8 to 10",AND(Z101&gt;10,Z101&lt;=15),"10 to 15",AND(Z101&gt;15,Z101&lt;=20),"15 to 20",AND(Z101&gt;20,Z101&lt;=25),"20 to 25",AND(Z101&gt;25,Z101&lt;=30),"25 to 30",AND(Z101&gt;30,Z101&lt;=40),"30 to 40",AND(Z101&gt;40,Z101&lt;=50),"40 to 50",Z101&gt;50,"50+")</f>
        <v>6 to 8</v>
      </c>
      <c r="Z101" s="9">
        <f>_xlfn.XLOOKUP($E101,'Raw Data'!$E:$E,'Raw Data'!Z:Z,"ERROR",0,1)</f>
        <v>7.5</v>
      </c>
      <c r="AA101" s="9" t="str">
        <f>_xlfn.XLOOKUP($E101,'Raw Data'!$E:$E,'Raw Data'!AA:AA,"ERROR",0,1)</f>
        <v>oz</v>
      </c>
      <c r="AB101" s="9"/>
      <c r="AC101" s="9"/>
    </row>
    <row r="102" hidden="1" spans="1:29">
      <c r="A102" s="5" t="str">
        <f>_xlfn.XLOOKUP($E102,'Raw Data'!$E:$E,'Raw Data'!A:A,"ERROR",0,1)</f>
        <v>AE</v>
      </c>
      <c r="B102" s="5" t="str">
        <f>_xlfn.XLOOKUP($E102,'Raw Data'!$E:$E,'Raw Data'!B:B,"ERROR",0,1)</f>
        <v>Hair Mousses</v>
      </c>
      <c r="C102" s="5" t="str">
        <f>_xlfn.XLOOKUP($E102,'Raw Data'!$E:$E,'Raw Data'!C:C,"ERROR",0,1)</f>
        <v>Garnier</v>
      </c>
      <c r="D102" s="5" t="str">
        <f>_xlfn.XLOOKUP($E102,'Raw Data'!$E:$E,'Raw Data'!D:D,"ERROR",0,1)</f>
        <v>www.amazon.ae/dp/B07BYDC94S</v>
      </c>
      <c r="E102" s="5" t="s">
        <v>302</v>
      </c>
      <c r="F102" s="9" t="str">
        <f>_xlfn.XLOOKUP($E102,'Raw Data'!$E:$E,'Raw Data'!F:F,"ERROR",0,1)</f>
        <v>Garnier Fructis Style Sky-Hi Volume Mousse, Extreme Hold, 6.4 Oz, 3 Count (Packaging May Vary)</v>
      </c>
      <c r="G102" s="10">
        <f>_xlfn.XLOOKUP($E102,'Raw Data'!$E:$E,'Raw Data'!G:G,"ERROR",0,1)</f>
        <v>8</v>
      </c>
      <c r="H102" s="9">
        <f>_xlfn.XLOOKUP($E102,'Raw Data'!$E:$E,'Raw Data'!H:H,"ERROR",0,1)</f>
        <v>1182.15</v>
      </c>
      <c r="I102" s="9">
        <f>_xlfn.XLOOKUP($E102,'Raw Data'!$E:$E,'Raw Data'!I:I,"ERROR",0,1)</f>
        <v>0.00158268737223128</v>
      </c>
      <c r="J102" s="9" t="str">
        <f>_xlfn.XLOOKUP($E102,'Raw Data'!$E:$E,'Raw Data'!J:J,"ERROR",0,1)</f>
        <v>No</v>
      </c>
      <c r="K102" s="14" t="str">
        <f t="array" ref="K102">_xlfn.IFS(AND(L102&gt;0,L102&lt;=5),"0 to 5",AND(L102&gt;5,L102&lt;=10),"5 to 10",AND(L102&gt;10,L102&lt;=15),"10 to 15",AND(L102&gt;15,L102&lt;=20),"15 to 20",AND(L102&gt;20,L102&lt;=30),"20 to 30",AND(L102&gt;30,L102&lt;=40),"30 to 40",AND(L102&gt;40,L102&lt;=50),"40 to 50",AND(L102&gt;50,L102&lt;=75),"50 to 75",AND(L102&gt;75,L102&lt;=100),"75 to 100",AND(L102&gt;100,L102&lt;=150),"100 to 150",AND(L102&gt;150,L102&lt;=200),"150 to 200",AND(L102&gt;200,L102&lt;=250),"200 to 250",AND(L102&gt;250,L102&lt;=300),"250 to 300",AND(L102&gt;300,L102&lt;=400),"300 to 400",AND(L102&gt;400,L102&lt;=500),"400 to 500",L102&gt;500,"500+")</f>
        <v>100 to 150</v>
      </c>
      <c r="L102" s="9">
        <f>_xlfn.XLOOKUP($E102,'Raw Data'!$E:$E,'Raw Data'!L:L,"ERROR",0,1)</f>
        <v>146.4</v>
      </c>
      <c r="M102" s="14" t="str">
        <f t="array" ref="M102">_xlfn.IFS(AND(N102&gt;0,N102&lt;=5),"0 to 5",AND(N102&gt;5,N102&lt;=10),"5 to 10",AND(N102&gt;10,N102&lt;=15),"10 to 15",AND(N102&gt;15,N102&lt;=20),"15 to 20",AND(N102&gt;20,N102&lt;=30),"20 to 30",AND(N102&gt;30,N102&lt;=40),"30 to 40",AND(N102&gt;40,N102&lt;=50),"40 to 50",AND(N102&gt;50,N102&lt;=75),"50 to 75",AND(N102&gt;75,N102&lt;=100),"75 to 100",AND(N102&gt;100,N102&lt;=150),"100 to 150",AND(N102&gt;150,N102&lt;=200),"150 to 200",AND(N102&gt;200,N102&lt;=250),"200 to 250",AND(N102&gt;250,N102&lt;=300),"250 to 300",AND(N102&gt;300,N102&lt;=400),"300 to 400",AND(N102&gt;400,N102&lt;=500),"400 to 500",N102&gt;500,"500+")</f>
        <v>150 to 200</v>
      </c>
      <c r="N102" s="9">
        <f>_xlfn.XLOOKUP($E102,'Raw Data'!$E:$E,'Raw Data'!N:N,"ERROR",0,1)</f>
        <v>175</v>
      </c>
      <c r="O102" s="14" t="str">
        <f t="array" ref="O102">_xlfn.IFS(P102=0,"No Discount",AND(P102&gt;0,P102&lt;=0.02),"0% to 2%",AND(P102&gt;0.02,P102&lt;=0.04),"2% to 4%",AND(P102&gt;0.04,P102&lt;=0.06),"4% to 6%",AND(P102&gt;0.06,P102&lt;=0.08),"6% to 8%",AND(P102&gt;0.08,P102&lt;=0.1),"8% to 10%",AND(P102&gt;0.1,P102&lt;=0.15),"10% to 15%",AND(P102&gt;0.15,P102&lt;=0.2),"15% to 20%",AND(P102&gt;0.2,P102&lt;=0.25),"20% to 25%",AND(P102&gt;0.25,P102&lt;=0.3),"25% to 30%",AND(P102&gt;0.3,P102&lt;=0.4),"30% to 40%",AND(P102&gt;0.4,P102&lt;=0.5),"40% to 50%",AND(P102&gt;0.5,P102&lt;=0.75),"50% to 75%",AND(P102&gt;0.75,P102&lt;=1),"75% to 100%")</f>
        <v>15% to 20%</v>
      </c>
      <c r="P102" s="10">
        <f>_xlfn.XLOOKUP($E102,'Raw Data'!$E:$E,'Raw Data'!P:P,"ERROR",0,1)</f>
        <v>0.163428571428571</v>
      </c>
      <c r="Q102" s="9">
        <f>_xlfn.XLOOKUP($E102,'Raw Data'!$E:$E,'Raw Data'!Q:Q,"ERROR",0,1)</f>
        <v>19.2</v>
      </c>
      <c r="R102" s="9" t="str">
        <f>_xlfn.XLOOKUP($E102,'Raw Data'!$E:$E,'Raw Data'!R:R,"ERROR",0,1)</f>
        <v>oz</v>
      </c>
      <c r="S102" s="5" t="str">
        <f t="array" ref="S102">_xlfn.IFS(AND(T102&gt;0,T102&lt;=0.05),"0 to 0.05",AND(T102&gt;0.05,T102&lt;=0.1),"0.05 to 0.1",AND(T102&gt;0.1,T102&lt;=0.2),"0.1 to 0.2",AND(T102&gt;0.2,T102&lt;=0.3),"0.2 to 0.3",AND(T102&gt;0.3,T102&lt;=0.4),"0.3 to 0.4",AND(T102&gt;0.4,T102&lt;=0.5),"0.4 to 0.5",AND(T102&gt;0.5,T102&lt;=0.75),"0.5 to 0.75",AND(T102&gt;0.75,T102&lt;=1),"0.75 to 1",AND(T102&gt;1,T102&lt;=2),"1 to 2",AND(T102&gt;2,T102&lt;=3),"2 to 3",AND(T102&gt;3,T102&lt;=4),"3 to 4",AND(T102&gt;4,T102&lt;=5),"4 to 5",AND(T102&gt;5,T102&lt;=10),"5 to 10",T102&gt;10,"10+")</f>
        <v>0.2 to 0.3</v>
      </c>
      <c r="T102" s="10">
        <f>_xlfn.XLOOKUP($E102,'Raw Data'!$E:$E,'Raw Data'!T:T,"ERROR",0,1)</f>
        <v>0.257862698681096</v>
      </c>
      <c r="U102" s="15" t="str">
        <f t="array" ref="U102">_xlfn.IFS(AND(V102&gt;0,V102&lt;=0.05),"0 to 0.05",AND(V102&gt;0.05,V102&lt;=0.1),"0.05 to 0.1",AND(V102&gt;0.1,V102&lt;=0.2),"0.1 to 0.2",AND(V102&gt;0.2,V102&lt;=0.3),"0.2 to 0.3",AND(V102&gt;0.3,V102&lt;=0.4),"0.3 to 0.4",AND(V102&gt;0.4,V102&lt;=0.5),"0.4 to 0.5",AND(V102&gt;0.5,V102&lt;=0.75),"0.5 to 0.75",AND(V102&gt;0.75,V102&lt;=1),"0.75 to 1",AND(V102&gt;1,V102&lt;=2),"1 to 2",AND(V102&gt;2,V102&lt;=3),"2 to 3",AND(V102&gt;3,V102&lt;=4),"3 to 4",AND(V102&gt;4,V102&lt;=5),"4 to 5",AND(V102&gt;5,V102&lt;=10),"5 to 10",V102&gt;10,"10+")</f>
        <v>0.05 to 0.1</v>
      </c>
      <c r="V102" s="10">
        <f>_xlfn.XLOOKUP($E102,'Raw Data'!$E:$E,'Raw Data'!V:V,"ERROR",0,1)</f>
        <v>0.0832241291849848</v>
      </c>
      <c r="W102" s="15" t="str">
        <f t="array" ref="W102">_xlfn.IFS(AND(X102&gt;0,X102&lt;=0.05),"0 to 0.05",AND(X102&gt;0.05,X102&lt;=0.1),"0.05 to 0.1",AND(X102&gt;0.1,X102&lt;=0.2),"0.1 to 0.2",AND(X102&gt;0.2,X102&lt;=0.3),"0.2 to 0.3",AND(X102&gt;0.3,X102&lt;=0.4),"0.3 to 0.4",AND(X102&gt;0.4,X102&lt;=0.5),"0.4 to 0.5",AND(X102&gt;0.5,X102&lt;=0.75),"0.5 to 0.75",AND(X102&gt;0.75,X102&lt;=1),"0.75 to 1",AND(X102&gt;1,X102&lt;=2),"1 to 2",AND(X102&gt;2,X102&lt;=3),"2 to 3",AND(X102&gt;3,X102&lt;=4),"3 to 4",AND(X102&gt;4,X102&lt;=5),"4 to 5",AND(X102&gt;5,X102&lt;=10),"5 to 10",X102&gt;10,"10+")</f>
        <v>0.05 to 0.1</v>
      </c>
      <c r="X102" s="16">
        <f t="shared" si="5"/>
        <v>0.0696229286438958</v>
      </c>
      <c r="Y102" s="5" t="str">
        <f t="array" ref="Y102">_xlfn.IFS(AND(Z102&gt;0,Z102&lt;=1),"0 to 1",AND(Z102&gt;1,Z102&lt;=2),"1 to 2",AND(Z102&gt;2,Z102&lt;=4),"2 to 4",AND(Z102&gt;4,Z102&lt;=6),"4 to 6",AND(Z102&gt;6,Z102&lt;=8),"6 to 8",AND(Z102&gt;8,Z102&lt;=10),"8 to 10",AND(Z102&gt;10,Z102&lt;=15),"10 to 15",AND(Z102&gt;15,Z102&lt;=20),"15 to 20",AND(Z102&gt;20,Z102&lt;=25),"20 to 25",AND(Z102&gt;25,Z102&lt;=30),"25 to 30",AND(Z102&gt;30,Z102&lt;=40),"30 to 40",AND(Z102&gt;40,Z102&lt;=50),"40 to 50",Z102&gt;50,"50+")</f>
        <v>15 to 20</v>
      </c>
      <c r="Z102" s="9">
        <f>_xlfn.XLOOKUP($E102,'Raw Data'!$E:$E,'Raw Data'!Z:Z,"ERROR",0,1)</f>
        <v>19.2</v>
      </c>
      <c r="AA102" s="9" t="str">
        <f>_xlfn.XLOOKUP($E102,'Raw Data'!$E:$E,'Raw Data'!AA:AA,"ERROR",0,1)</f>
        <v>oz</v>
      </c>
      <c r="AB102" s="9"/>
      <c r="AC102" s="9"/>
    </row>
    <row r="103" hidden="1" spans="1:29">
      <c r="A103" s="5" t="str">
        <f>_xlfn.XLOOKUP($E103,'Raw Data'!$E:$E,'Raw Data'!A:A,"ERROR",0,1)</f>
        <v>AE</v>
      </c>
      <c r="B103" s="5" t="str">
        <f>_xlfn.XLOOKUP($E103,'Raw Data'!$E:$E,'Raw Data'!B:B,"ERROR",0,1)</f>
        <v>Hair Mousses</v>
      </c>
      <c r="C103" s="5" t="str">
        <f>_xlfn.XLOOKUP($E103,'Raw Data'!$E:$E,'Raw Data'!C:C,"ERROR",0,1)</f>
        <v>ebin new york</v>
      </c>
      <c r="D103" s="5" t="str">
        <f>_xlfn.XLOOKUP($E103,'Raw Data'!$E:$E,'Raw Data'!D:D,"ERROR",0,1)</f>
        <v>www.amazon.ae/dp/B09J78FM1J</v>
      </c>
      <c r="E103" s="5" t="s">
        <v>303</v>
      </c>
      <c r="F103" s="9" t="str">
        <f>_xlfn.XLOOKUP($E103,'Raw Data'!$E:$E,'Raw Data'!F:F,"ERROR",0,1)</f>
        <v>EBIN NEW YORK LOCK'N POMADE Setting Mousse Smoothing &amp; Shine - MENTHOL (12.49oz/ 354ml)</v>
      </c>
      <c r="G103" s="10">
        <f>_xlfn.XLOOKUP($E103,'Raw Data'!$E:$E,'Raw Data'!G:G,"ERROR",0,1)</f>
        <v>27</v>
      </c>
      <c r="H103" s="9">
        <f>_xlfn.XLOOKUP($E103,'Raw Data'!$E:$E,'Raw Data'!H:H,"ERROR",0,1)</f>
        <v>1167.95</v>
      </c>
      <c r="I103" s="9">
        <f>_xlfn.XLOOKUP($E103,'Raw Data'!$E:$E,'Raw Data'!I:I,"ERROR",0,1)</f>
        <v>0.00156367611250478</v>
      </c>
      <c r="J103" s="9" t="str">
        <f>_xlfn.XLOOKUP($E103,'Raw Data'!$E:$E,'Raw Data'!J:J,"ERROR",0,1)</f>
        <v>No</v>
      </c>
      <c r="K103" s="14" t="str">
        <f t="array" ref="K103">_xlfn.IFS(AND(L103&gt;0,L103&lt;=5),"0 to 5",AND(L103&gt;5,L103&lt;=10),"5 to 10",AND(L103&gt;10,L103&lt;=15),"10 to 15",AND(L103&gt;15,L103&lt;=20),"15 to 20",AND(L103&gt;20,L103&lt;=30),"20 to 30",AND(L103&gt;30,L103&lt;=40),"30 to 40",AND(L103&gt;40,L103&lt;=50),"40 to 50",AND(L103&gt;50,L103&lt;=75),"50 to 75",AND(L103&gt;75,L103&lt;=100),"75 to 100",AND(L103&gt;100,L103&lt;=150),"100 to 150",AND(L103&gt;150,L103&lt;=200),"150 to 200",AND(L103&gt;200,L103&lt;=250),"200 to 250",AND(L103&gt;250,L103&lt;=300),"250 to 300",AND(L103&gt;300,L103&lt;=400),"300 to 400",AND(L103&gt;400,L103&lt;=500),"400 to 500",L103&gt;500,"500+")</f>
        <v>40 to 50</v>
      </c>
      <c r="L103" s="9">
        <f>_xlfn.XLOOKUP($E103,'Raw Data'!$E:$E,'Raw Data'!L:L,"ERROR",0,1)</f>
        <v>42.86</v>
      </c>
      <c r="M103" s="14" t="str">
        <f t="array" ref="M103">_xlfn.IFS(AND(N103&gt;0,N103&lt;=5),"0 to 5",AND(N103&gt;5,N103&lt;=10),"5 to 10",AND(N103&gt;10,N103&lt;=15),"10 to 15",AND(N103&gt;15,N103&lt;=20),"15 to 20",AND(N103&gt;20,N103&lt;=30),"20 to 30",AND(N103&gt;30,N103&lt;=40),"30 to 40",AND(N103&gt;40,N103&lt;=50),"40 to 50",AND(N103&gt;50,N103&lt;=75),"50 to 75",AND(N103&gt;75,N103&lt;=100),"75 to 100",AND(N103&gt;100,N103&lt;=150),"100 to 150",AND(N103&gt;150,N103&lt;=200),"150 to 200",AND(N103&gt;200,N103&lt;=250),"200 to 250",AND(N103&gt;250,N103&lt;=300),"250 to 300",AND(N103&gt;300,N103&lt;=400),"300 to 400",AND(N103&gt;400,N103&lt;=500),"400 to 500",N103&gt;500,"500+")</f>
        <v>40 to 50</v>
      </c>
      <c r="N103" s="9">
        <f>_xlfn.XLOOKUP($E103,'Raw Data'!$E:$E,'Raw Data'!N:N,"ERROR",0,1)</f>
        <v>44.86</v>
      </c>
      <c r="O103" s="14" t="str">
        <f t="array" ref="O103">_xlfn.IFS(P103=0,"No Discount",AND(P103&gt;0,P103&lt;=0.02),"0% to 2%",AND(P103&gt;0.02,P103&lt;=0.04),"2% to 4%",AND(P103&gt;0.04,P103&lt;=0.06),"4% to 6%",AND(P103&gt;0.06,P103&lt;=0.08),"6% to 8%",AND(P103&gt;0.08,P103&lt;=0.1),"8% to 10%",AND(P103&gt;0.1,P103&lt;=0.15),"10% to 15%",AND(P103&gt;0.15,P103&lt;=0.2),"15% to 20%",AND(P103&gt;0.2,P103&lt;=0.25),"20% to 25%",AND(P103&gt;0.25,P103&lt;=0.3),"25% to 30%",AND(P103&gt;0.3,P103&lt;=0.4),"30% to 40%",AND(P103&gt;0.4,P103&lt;=0.5),"40% to 50%",AND(P103&gt;0.5,P103&lt;=0.75),"50% to 75%",AND(P103&gt;0.75,P103&lt;=1),"75% to 100%")</f>
        <v>4% to 6%</v>
      </c>
      <c r="P103" s="10">
        <f>_xlfn.XLOOKUP($E103,'Raw Data'!$E:$E,'Raw Data'!P:P,"ERROR",0,1)</f>
        <v>0.0445831475702185</v>
      </c>
      <c r="Q103" s="9">
        <f>_xlfn.XLOOKUP($E103,'Raw Data'!$E:$E,'Raw Data'!Q:Q,"ERROR",0,1)</f>
        <v>12.49</v>
      </c>
      <c r="R103" s="9" t="str">
        <f>_xlfn.XLOOKUP($E103,'Raw Data'!$E:$E,'Raw Data'!R:R,"ERROR",0,1)</f>
        <v>oz</v>
      </c>
      <c r="S103" s="5" t="str">
        <f t="array" ref="S103">_xlfn.IFS(AND(T103&gt;0,T103&lt;=0.05),"0 to 0.05",AND(T103&gt;0.05,T103&lt;=0.1),"0.05 to 0.1",AND(T103&gt;0.1,T103&lt;=0.2),"0.1 to 0.2",AND(T103&gt;0.2,T103&lt;=0.3),"0.2 to 0.3",AND(T103&gt;0.3,T103&lt;=0.4),"0.3 to 0.4",AND(T103&gt;0.4,T103&lt;=0.5),"0.4 to 0.5",AND(T103&gt;0.5,T103&lt;=0.75),"0.5 to 0.75",AND(T103&gt;0.75,T103&lt;=1),"0.75 to 1",AND(T103&gt;1,T103&lt;=2),"1 to 2",AND(T103&gt;2,T103&lt;=3),"2 to 3",AND(T103&gt;3,T103&lt;=4),"3 to 4",AND(T103&gt;4,T103&lt;=5),"4 to 5",AND(T103&gt;5,T103&lt;=10),"5 to 10",T103&gt;10,"10+")</f>
        <v>0.1 to 0.2</v>
      </c>
      <c r="T103" s="10">
        <f>_xlfn.XLOOKUP($E103,'Raw Data'!$E:$E,'Raw Data'!T:T,"ERROR",0,1)</f>
        <v>0.116048198721304</v>
      </c>
      <c r="U103" s="15" t="str">
        <f t="array" ref="U103">_xlfn.IFS(AND(V103&gt;0,V103&lt;=0.05),"0 to 0.05",AND(V103&gt;0.05,V103&lt;=0.1),"0.05 to 0.1",AND(V103&gt;0.1,V103&lt;=0.2),"0.1 to 0.2",AND(V103&gt;0.2,V103&lt;=0.3),"0.2 to 0.3",AND(V103&gt;0.3,V103&lt;=0.4),"0.3 to 0.4",AND(V103&gt;0.4,V103&lt;=0.5),"0.4 to 0.5",AND(V103&gt;0.5,V103&lt;=0.75),"0.5 to 0.75",AND(V103&gt;0.75,V103&lt;=1),"0.75 to 1",AND(V103&gt;1,V103&lt;=2),"1 to 2",AND(V103&gt;2,V103&lt;=3),"2 to 3",AND(V103&gt;3,V103&lt;=4),"3 to 4",AND(V103&gt;4,V103&lt;=5),"4 to 5",AND(V103&gt;5,V103&lt;=10),"5 to 10",V103&gt;10,"10+")</f>
        <v>0 to 0.05</v>
      </c>
      <c r="V103" s="10">
        <f>_xlfn.XLOOKUP($E103,'Raw Data'!$E:$E,'Raw Data'!V:V,"ERROR",0,1)</f>
        <v>0.0327951234846518</v>
      </c>
      <c r="W103" s="15" t="str">
        <f t="array" ref="W103">_xlfn.IFS(AND(X103&gt;0,X103&lt;=0.05),"0 to 0.05",AND(X103&gt;0.05,X103&lt;=0.1),"0.05 to 0.1",AND(X103&gt;0.1,X103&lt;=0.2),"0.1 to 0.2",AND(X103&gt;0.2,X103&lt;=0.3),"0.2 to 0.3",AND(X103&gt;0.3,X103&lt;=0.4),"0.3 to 0.4",AND(X103&gt;0.4,X103&lt;=0.5),"0.4 to 0.5",AND(X103&gt;0.5,X103&lt;=0.75),"0.5 to 0.75",AND(X103&gt;0.75,X103&lt;=1),"0.75 to 1",AND(X103&gt;1,X103&lt;=2),"1 to 2",AND(X103&gt;2,X103&lt;=3),"2 to 3",AND(X103&gt;3,X103&lt;=4),"3 to 4",AND(X103&gt;4,X103&lt;=5),"4 to 5",AND(X103&gt;5,X103&lt;=10),"5 to 10",X103&gt;10,"10+")</f>
        <v>0 to 0.05</v>
      </c>
      <c r="X103" s="16">
        <f t="shared" si="5"/>
        <v>0.031333013654752</v>
      </c>
      <c r="Y103" s="5" t="str">
        <f t="array" ref="Y103">_xlfn.IFS(AND(Z103&gt;0,Z103&lt;=1),"0 to 1",AND(Z103&gt;1,Z103&lt;=2),"1 to 2",AND(Z103&gt;2,Z103&lt;=4),"2 to 4",AND(Z103&gt;4,Z103&lt;=6),"4 to 6",AND(Z103&gt;6,Z103&lt;=8),"6 to 8",AND(Z103&gt;8,Z103&lt;=10),"8 to 10",AND(Z103&gt;10,Z103&lt;=15),"10 to 15",AND(Z103&gt;15,Z103&lt;=20),"15 to 20",AND(Z103&gt;20,Z103&lt;=25),"20 to 25",AND(Z103&gt;25,Z103&lt;=30),"25 to 30",AND(Z103&gt;30,Z103&lt;=40),"30 to 40",AND(Z103&gt;40,Z103&lt;=50),"40 to 50",Z103&gt;50,"50+")</f>
        <v>10 to 15</v>
      </c>
      <c r="Z103" s="9">
        <f>_xlfn.XLOOKUP($E103,'Raw Data'!$E:$E,'Raw Data'!Z:Z,"ERROR",0,1)</f>
        <v>12.49</v>
      </c>
      <c r="AA103" s="9" t="str">
        <f>_xlfn.XLOOKUP($E103,'Raw Data'!$E:$E,'Raw Data'!AA:AA,"ERROR",0,1)</f>
        <v>oz</v>
      </c>
      <c r="AB103" s="9"/>
      <c r="AC103" s="9"/>
    </row>
    <row r="104" hidden="1" spans="1:29">
      <c r="A104" s="5" t="str">
        <f>_xlfn.XLOOKUP($E104,'Raw Data'!$E:$E,'Raw Data'!A:A,"ERROR",0,1)</f>
        <v>AE</v>
      </c>
      <c r="B104" s="5" t="str">
        <f>_xlfn.XLOOKUP($E104,'Raw Data'!$E:$E,'Raw Data'!B:B,"ERROR",0,1)</f>
        <v>Hair Mousses</v>
      </c>
      <c r="C104" s="5" t="str">
        <f>_xlfn.XLOOKUP($E104,'Raw Data'!$E:$E,'Raw Data'!C:C,"ERROR",0,1)</f>
        <v>john frieda</v>
      </c>
      <c r="D104" s="5" t="str">
        <f>_xlfn.XLOOKUP($E104,'Raw Data'!$E:$E,'Raw Data'!D:D,"ERROR",0,1)</f>
        <v>www.amazon.ae/dp/B006OHM5T2</v>
      </c>
      <c r="E104" s="5" t="s">
        <v>304</v>
      </c>
      <c r="F104" s="9" t="str">
        <f>_xlfn.XLOOKUP($E104,'Raw Data'!$E:$E,'Raw Data'!F:F,"ERROR",0,1)</f>
        <v>John Frieda Volume Lift Air Whipped Foam for Lightweight Fullness, Fine Hair Nourishing Mousse for Natural Volume, 7.5 Ounces, Formulated with Air-Silk Technology</v>
      </c>
      <c r="G104" s="10">
        <f>_xlfn.XLOOKUP($E104,'Raw Data'!$E:$E,'Raw Data'!G:G,"ERROR",0,1)</f>
        <v>15</v>
      </c>
      <c r="H104" s="9">
        <f>_xlfn.XLOOKUP($E104,'Raw Data'!$E:$E,'Raw Data'!H:H,"ERROR",0,1)</f>
        <v>1134.33</v>
      </c>
      <c r="I104" s="9">
        <f>_xlfn.XLOOKUP($E104,'Raw Data'!$E:$E,'Raw Data'!I:I,"ERROR",0,1)</f>
        <v>0.00151866494687063</v>
      </c>
      <c r="J104" s="9" t="str">
        <f>_xlfn.XLOOKUP($E104,'Raw Data'!$E:$E,'Raw Data'!J:J,"ERROR",0,1)</f>
        <v>No</v>
      </c>
      <c r="K104" s="14" t="str">
        <f t="array" ref="K104">_xlfn.IFS(AND(L104&gt;0,L104&lt;=5),"0 to 5",AND(L104&gt;5,L104&lt;=10),"5 to 10",AND(L104&gt;10,L104&lt;=15),"10 to 15",AND(L104&gt;15,L104&lt;=20),"15 to 20",AND(L104&gt;20,L104&lt;=30),"20 to 30",AND(L104&gt;30,L104&lt;=40),"30 to 40",AND(L104&gt;40,L104&lt;=50),"40 to 50",AND(L104&gt;50,L104&lt;=75),"50 to 75",AND(L104&gt;75,L104&lt;=100),"75 to 100",AND(L104&gt;100,L104&lt;=150),"100 to 150",AND(L104&gt;150,L104&lt;=200),"150 to 200",AND(L104&gt;200,L104&lt;=250),"200 to 250",AND(L104&gt;250,L104&lt;=300),"250 to 300",AND(L104&gt;300,L104&lt;=400),"300 to 400",AND(L104&gt;400,L104&lt;=500),"400 to 500",L104&gt;500,"500+")</f>
        <v>50 to 75</v>
      </c>
      <c r="L104" s="9">
        <f>_xlfn.XLOOKUP($E104,'Raw Data'!$E:$E,'Raw Data'!L:L,"ERROR",0,1)</f>
        <v>74.63</v>
      </c>
      <c r="M104" s="14" t="str">
        <f t="array" ref="M104">_xlfn.IFS(AND(N104&gt;0,N104&lt;=5),"0 to 5",AND(N104&gt;5,N104&lt;=10),"5 to 10",AND(N104&gt;10,N104&lt;=15),"10 to 15",AND(N104&gt;15,N104&lt;=20),"15 to 20",AND(N104&gt;20,N104&lt;=30),"20 to 30",AND(N104&gt;30,N104&lt;=40),"30 to 40",AND(N104&gt;40,N104&lt;=50),"40 to 50",AND(N104&gt;50,N104&lt;=75),"50 to 75",AND(N104&gt;75,N104&lt;=100),"75 to 100",AND(N104&gt;100,N104&lt;=150),"100 to 150",AND(N104&gt;150,N104&lt;=200),"150 to 200",AND(N104&gt;200,N104&lt;=250),"200 to 250",AND(N104&gt;250,N104&lt;=300),"250 to 300",AND(N104&gt;300,N104&lt;=400),"300 to 400",AND(N104&gt;400,N104&lt;=500),"400 to 500",N104&gt;500,"500+")</f>
        <v>75 to 100</v>
      </c>
      <c r="N104" s="9">
        <f>_xlfn.XLOOKUP($E104,'Raw Data'!$E:$E,'Raw Data'!N:N,"ERROR",0,1)</f>
        <v>76.58</v>
      </c>
      <c r="O104" s="14" t="str">
        <f t="array" ref="O104">_xlfn.IFS(P104=0,"No Discount",AND(P104&gt;0,P104&lt;=0.02),"0% to 2%",AND(P104&gt;0.02,P104&lt;=0.04),"2% to 4%",AND(P104&gt;0.04,P104&lt;=0.06),"4% to 6%",AND(P104&gt;0.06,P104&lt;=0.08),"6% to 8%",AND(P104&gt;0.08,P104&lt;=0.1),"8% to 10%",AND(P104&gt;0.1,P104&lt;=0.15),"10% to 15%",AND(P104&gt;0.15,P104&lt;=0.2),"15% to 20%",AND(P104&gt;0.2,P104&lt;=0.25),"20% to 25%",AND(P104&gt;0.25,P104&lt;=0.3),"25% to 30%",AND(P104&gt;0.3,P104&lt;=0.4),"30% to 40%",AND(P104&gt;0.4,P104&lt;=0.5),"40% to 50%",AND(P104&gt;0.5,P104&lt;=0.75),"50% to 75%",AND(P104&gt;0.75,P104&lt;=1),"75% to 100%")</f>
        <v>2% to 4%</v>
      </c>
      <c r="P104" s="10">
        <f>_xlfn.XLOOKUP($E104,'Raw Data'!$E:$E,'Raw Data'!P:P,"ERROR",0,1)</f>
        <v>0.0254635675110995</v>
      </c>
      <c r="Q104" s="9">
        <f>_xlfn.XLOOKUP($E104,'Raw Data'!$E:$E,'Raw Data'!Q:Q,"ERROR",0,1)</f>
        <v>7.5</v>
      </c>
      <c r="R104" s="9" t="str">
        <f>_xlfn.XLOOKUP($E104,'Raw Data'!$E:$E,'Raw Data'!R:R,"ERROR",0,1)</f>
        <v>oz</v>
      </c>
      <c r="S104" s="5" t="str">
        <f t="array" ref="S104">_xlfn.IFS(AND(T104&gt;0,T104&lt;=0.05),"0 to 0.05",AND(T104&gt;0.05,T104&lt;=0.1),"0.05 to 0.1",AND(T104&gt;0.1,T104&lt;=0.2),"0.1 to 0.2",AND(T104&gt;0.2,T104&lt;=0.3),"0.2 to 0.3",AND(T104&gt;0.3,T104&lt;=0.4),"0.3 to 0.4",AND(T104&gt;0.4,T104&lt;=0.5),"0.4 to 0.5",AND(T104&gt;0.5,T104&lt;=0.75),"0.5 to 0.75",AND(T104&gt;0.75,T104&lt;=1),"0.75 to 1",AND(T104&gt;1,T104&lt;=2),"1 to 2",AND(T104&gt;2,T104&lt;=3),"2 to 3",AND(T104&gt;3,T104&lt;=4),"3 to 4",AND(T104&gt;4,T104&lt;=5),"4 to 5",AND(T104&gt;5,T104&lt;=10),"5 to 10",T104&gt;10,"10+")</f>
        <v>0.3 to 0.4</v>
      </c>
      <c r="T104" s="10">
        <f>_xlfn.XLOOKUP($E104,'Raw Data'!$E:$E,'Raw Data'!T:T,"ERROR",0,1)</f>
        <v>0.336512230864615</v>
      </c>
      <c r="U104" s="15" t="str">
        <f t="array" ref="U104">_xlfn.IFS(AND(V104&gt;0,V104&lt;=0.05),"0 to 0.05",AND(V104&gt;0.05,V104&lt;=0.1),"0.05 to 0.1",AND(V104&gt;0.1,V104&lt;=0.2),"0.1 to 0.2",AND(V104&gt;0.2,V104&lt;=0.3),"0.2 to 0.3",AND(V104&gt;0.3,V104&lt;=0.4),"0.3 to 0.4",AND(V104&gt;0.4,V104&lt;=0.5),"0.4 to 0.5",AND(V104&gt;0.5,V104&lt;=0.75),"0.5 to 0.75",AND(V104&gt;0.75,V104&lt;=1),"0.75 to 1",AND(V104&gt;1,V104&lt;=2),"1 to 2",AND(V104&gt;2,V104&lt;=3),"2 to 3",AND(V104&gt;3,V104&lt;=4),"3 to 4",AND(V104&gt;4,V104&lt;=5),"4 to 5",AND(V104&gt;5,V104&lt;=10),"5 to 10",V104&gt;10,"10+")</f>
        <v>0.05 to 0.1</v>
      </c>
      <c r="V104" s="10">
        <f>_xlfn.XLOOKUP($E104,'Raw Data'!$E:$E,'Raw Data'!V:V,"ERROR",0,1)</f>
        <v>0.0932323300642543</v>
      </c>
      <c r="W104" s="15" t="str">
        <f t="array" ref="W104">_xlfn.IFS(AND(X104&gt;0,X104&lt;=0.05),"0 to 0.05",AND(X104&gt;0.05,X104&lt;=0.1),"0.05 to 0.1",AND(X104&gt;0.1,X104&lt;=0.2),"0.1 to 0.2",AND(X104&gt;0.2,X104&lt;=0.3),"0.2 to 0.3",AND(X104&gt;0.3,X104&lt;=0.4),"0.3 to 0.4",AND(X104&gt;0.4,X104&lt;=0.5),"0.4 to 0.5",AND(X104&gt;0.5,X104&lt;=0.75),"0.5 to 0.75",AND(X104&gt;0.75,X104&lt;=1),"0.75 to 1",AND(X104&gt;1,X104&lt;=2),"1 to 2",AND(X104&gt;2,X104&lt;=3),"2 to 3",AND(X104&gt;3,X104&lt;=4),"3 to 4",AND(X104&gt;4,X104&lt;=5),"4 to 5",AND(X104&gt;5,X104&lt;=10),"5 to 10",X104&gt;10,"10+")</f>
        <v>0.05 to 0.1</v>
      </c>
      <c r="X104" s="16">
        <f t="shared" si="5"/>
        <v>0.0908583023334461</v>
      </c>
      <c r="Y104" s="5" t="str">
        <f t="array" ref="Y104">_xlfn.IFS(AND(Z104&gt;0,Z104&lt;=1),"0 to 1",AND(Z104&gt;1,Z104&lt;=2),"1 to 2",AND(Z104&gt;2,Z104&lt;=4),"2 to 4",AND(Z104&gt;4,Z104&lt;=6),"4 to 6",AND(Z104&gt;6,Z104&lt;=8),"6 to 8",AND(Z104&gt;8,Z104&lt;=10),"8 to 10",AND(Z104&gt;10,Z104&lt;=15),"10 to 15",AND(Z104&gt;15,Z104&lt;=20),"15 to 20",AND(Z104&gt;20,Z104&lt;=25),"20 to 25",AND(Z104&gt;25,Z104&lt;=30),"25 to 30",AND(Z104&gt;30,Z104&lt;=40),"30 to 40",AND(Z104&gt;40,Z104&lt;=50),"40 to 50",Z104&gt;50,"50+")</f>
        <v>6 to 8</v>
      </c>
      <c r="Z104" s="9">
        <f>_xlfn.XLOOKUP($E104,'Raw Data'!$E:$E,'Raw Data'!Z:Z,"ERROR",0,1)</f>
        <v>7.5</v>
      </c>
      <c r="AA104" s="9" t="str">
        <f>_xlfn.XLOOKUP($E104,'Raw Data'!$E:$E,'Raw Data'!AA:AA,"ERROR",0,1)</f>
        <v>oz</v>
      </c>
      <c r="AB104" s="9"/>
      <c r="AC104" s="9"/>
    </row>
    <row r="105" hidden="1" spans="1:29">
      <c r="A105" s="5" t="str">
        <f>_xlfn.XLOOKUP($E105,'Raw Data'!$E:$E,'Raw Data'!A:A,"ERROR",0,1)</f>
        <v>AE</v>
      </c>
      <c r="B105" s="5" t="str">
        <f>_xlfn.XLOOKUP($E105,'Raw Data'!$E:$E,'Raw Data'!B:B,"ERROR",0,1)</f>
        <v>Hair Mousses</v>
      </c>
      <c r="C105" s="5" t="str">
        <f>_xlfn.XLOOKUP($E105,'Raw Data'!$E:$E,'Raw Data'!C:C,"ERROR",0,1)</f>
        <v>Sebastian Professional</v>
      </c>
      <c r="D105" s="5" t="str">
        <f>_xlfn.XLOOKUP($E105,'Raw Data'!$E:$E,'Raw Data'!D:D,"ERROR",0,1)</f>
        <v>www.amazon.ae/dp/B002RS6KQG</v>
      </c>
      <c r="E105" s="5" t="s">
        <v>305</v>
      </c>
      <c r="F105" s="9" t="str">
        <f>_xlfn.XLOOKUP($E105,'Raw Data'!$E:$E,'Raw Data'!F:F,"ERROR",0,1)</f>
        <v>Sebastian Professional  Mousse  Forte, Strong-Hold  Mousse  for Professional  Hair  Styling, 7 oz</v>
      </c>
      <c r="G105" s="10">
        <f>_xlfn.XLOOKUP($E105,'Raw Data'!$E:$E,'Raw Data'!G:G,"ERROR",0,1)</f>
        <v>9</v>
      </c>
      <c r="H105" s="9">
        <f>_xlfn.XLOOKUP($E105,'Raw Data'!$E:$E,'Raw Data'!H:H,"ERROR",0,1)</f>
        <v>1080.45</v>
      </c>
      <c r="I105" s="9">
        <f>_xlfn.XLOOKUP($E105,'Raw Data'!$E:$E,'Raw Data'!I:I,"ERROR",0,1)</f>
        <v>0.00144652926559852</v>
      </c>
      <c r="J105" s="9" t="str">
        <f>_xlfn.XLOOKUP($E105,'Raw Data'!$E:$E,'Raw Data'!J:J,"ERROR",0,1)</f>
        <v>No</v>
      </c>
      <c r="K105" s="14" t="str">
        <f t="array" ref="K105">_xlfn.IFS(AND(L105&gt;0,L105&lt;=5),"0 to 5",AND(L105&gt;5,L105&lt;=10),"5 to 10",AND(L105&gt;10,L105&lt;=15),"10 to 15",AND(L105&gt;15,L105&lt;=20),"15 to 20",AND(L105&gt;20,L105&lt;=30),"20 to 30",AND(L105&gt;30,L105&lt;=40),"30 to 40",AND(L105&gt;40,L105&lt;=50),"40 to 50",AND(L105&gt;50,L105&lt;=75),"50 to 75",AND(L105&gt;75,L105&lt;=100),"75 to 100",AND(L105&gt;100,L105&lt;=150),"100 to 150",AND(L105&gt;150,L105&lt;=200),"150 to 200",AND(L105&gt;200,L105&lt;=250),"200 to 250",AND(L105&gt;250,L105&lt;=300),"250 to 300",AND(L105&gt;300,L105&lt;=400),"300 to 400",AND(L105&gt;400,L105&lt;=500),"400 to 500",L105&gt;500,"500+")</f>
        <v>100 to 150</v>
      </c>
      <c r="L105" s="9">
        <f>_xlfn.XLOOKUP($E105,'Raw Data'!$E:$E,'Raw Data'!L:L,"ERROR",0,1)</f>
        <v>117.26</v>
      </c>
      <c r="M105" s="14" t="str">
        <f t="array" ref="M105">_xlfn.IFS(AND(N105&gt;0,N105&lt;=5),"0 to 5",AND(N105&gt;5,N105&lt;=10),"5 to 10",AND(N105&gt;10,N105&lt;=15),"10 to 15",AND(N105&gt;15,N105&lt;=20),"15 to 20",AND(N105&gt;20,N105&lt;=30),"20 to 30",AND(N105&gt;30,N105&lt;=40),"30 to 40",AND(N105&gt;40,N105&lt;=50),"40 to 50",AND(N105&gt;50,N105&lt;=75),"50 to 75",AND(N105&gt;75,N105&lt;=100),"75 to 100",AND(N105&gt;100,N105&lt;=150),"100 to 150",AND(N105&gt;150,N105&lt;=200),"150 to 200",AND(N105&gt;200,N105&lt;=250),"200 to 250",AND(N105&gt;250,N105&lt;=300),"250 to 300",AND(N105&gt;300,N105&lt;=400),"300 to 400",AND(N105&gt;400,N105&lt;=500),"400 to 500",N105&gt;500,"500+")</f>
        <v>100 to 150</v>
      </c>
      <c r="N105" s="9">
        <f>_xlfn.XLOOKUP($E105,'Raw Data'!$E:$E,'Raw Data'!N:N,"ERROR",0,1)</f>
        <v>119.43</v>
      </c>
      <c r="O105" s="14" t="str">
        <f t="array" ref="O105">_xlfn.IFS(P105=0,"No Discount",AND(P105&gt;0,P105&lt;=0.02),"0% to 2%",AND(P105&gt;0.02,P105&lt;=0.04),"2% to 4%",AND(P105&gt;0.04,P105&lt;=0.06),"4% to 6%",AND(P105&gt;0.06,P105&lt;=0.08),"6% to 8%",AND(P105&gt;0.08,P105&lt;=0.1),"8% to 10%",AND(P105&gt;0.1,P105&lt;=0.15),"10% to 15%",AND(P105&gt;0.15,P105&lt;=0.2),"15% to 20%",AND(P105&gt;0.2,P105&lt;=0.25),"20% to 25%",AND(P105&gt;0.25,P105&lt;=0.3),"25% to 30%",AND(P105&gt;0.3,P105&lt;=0.4),"30% to 40%",AND(P105&gt;0.4,P105&lt;=0.5),"40% to 50%",AND(P105&gt;0.5,P105&lt;=0.75),"50% to 75%",AND(P105&gt;0.75,P105&lt;=1),"75% to 100%")</f>
        <v>0% to 2%</v>
      </c>
      <c r="P105" s="10">
        <f>_xlfn.XLOOKUP($E105,'Raw Data'!$E:$E,'Raw Data'!P:P,"ERROR",0,1)</f>
        <v>0.0181696391191493</v>
      </c>
      <c r="Q105" s="9">
        <f>_xlfn.XLOOKUP($E105,'Raw Data'!$E:$E,'Raw Data'!Q:Q,"ERROR",0,1)</f>
        <v>7</v>
      </c>
      <c r="R105" s="9" t="str">
        <f>_xlfn.XLOOKUP($E105,'Raw Data'!$E:$E,'Raw Data'!R:R,"ERROR",0,1)</f>
        <v>oz</v>
      </c>
      <c r="S105" s="5" t="str">
        <f t="array" ref="S105">_xlfn.IFS(AND(T105&gt;0,T105&lt;=0.05),"0 to 0.05",AND(T105&gt;0.05,T105&lt;=0.1),"0.05 to 0.1",AND(T105&gt;0.1,T105&lt;=0.2),"0.1 to 0.2",AND(T105&gt;0.2,T105&lt;=0.3),"0.2 to 0.3",AND(T105&gt;0.3,T105&lt;=0.4),"0.3 to 0.4",AND(T105&gt;0.4,T105&lt;=0.5),"0.4 to 0.5",AND(T105&gt;0.5,T105&lt;=0.75),"0.5 to 0.75",AND(T105&gt;0.75,T105&lt;=1),"0.75 to 1",AND(T105&gt;1,T105&lt;=2),"1 to 2",AND(T105&gt;2,T105&lt;=3),"2 to 3",AND(T105&gt;3,T105&lt;=4),"3 to 4",AND(T105&gt;4,T105&lt;=5),"4 to 5",AND(T105&gt;5,T105&lt;=10),"5 to 10",T105&gt;10,"10+")</f>
        <v>0.5 to 0.75</v>
      </c>
      <c r="T105" s="10">
        <f>_xlfn.XLOOKUP($E105,'Raw Data'!$E:$E,'Raw Data'!T:T,"ERROR",0,1)</f>
        <v>0.566500797139958</v>
      </c>
      <c r="U105" s="15" t="str">
        <f t="array" ref="U105">_xlfn.IFS(AND(V105&gt;0,V105&lt;=0.05),"0 to 0.05",AND(V105&gt;0.05,V105&lt;=0.1),"0.05 to 0.1",AND(V105&gt;0.1,V105&lt;=0.2),"0.1 to 0.2",AND(V105&gt;0.2,V105&lt;=0.3),"0.2 to 0.3",AND(V105&gt;0.3,V105&lt;=0.4),"0.3 to 0.4",AND(V105&gt;0.4,V105&lt;=0.5),"0.4 to 0.5",AND(V105&gt;0.5,V105&lt;=0.75),"0.5 to 0.75",AND(V105&gt;0.75,V105&lt;=1),"0.75 to 1",AND(V105&gt;1,V105&lt;=2),"1 to 2",AND(V105&gt;2,V105&lt;=3),"2 to 3",AND(V105&gt;3,V105&lt;=4),"3 to 4",AND(V105&gt;4,V105&lt;=5),"4 to 5",AND(V105&gt;5,V105&lt;=10),"5 to 10",V105&gt;10,"10+")</f>
        <v>0.1 to 0.2</v>
      </c>
      <c r="V105" s="10">
        <f>_xlfn.XLOOKUP($E105,'Raw Data'!$E:$E,'Raw Data'!V:V,"ERROR",0,1)</f>
        <v>0.155785786752983</v>
      </c>
      <c r="W105" s="15" t="str">
        <f t="array" ref="W105">_xlfn.IFS(AND(X105&gt;0,X105&lt;=0.05),"0 to 0.05",AND(X105&gt;0.05,X105&lt;=0.1),"0.05 to 0.1",AND(X105&gt;0.1,X105&lt;=0.2),"0.1 to 0.2",AND(X105&gt;0.2,X105&lt;=0.3),"0.2 to 0.3",AND(X105&gt;0.3,X105&lt;=0.4),"0.3 to 0.4",AND(X105&gt;0.4,X105&lt;=0.5),"0.4 to 0.5",AND(X105&gt;0.5,X105&lt;=0.75),"0.5 to 0.75",AND(X105&gt;0.75,X105&lt;=1),"0.75 to 1",AND(X105&gt;1,X105&lt;=2),"1 to 2",AND(X105&gt;2,X105&lt;=3),"2 to 3",AND(X105&gt;3,X105&lt;=4),"3 to 4",AND(X105&gt;4,X105&lt;=5),"4 to 5",AND(X105&gt;5,X105&lt;=10),"5 to 10",X105&gt;10,"10+")</f>
        <v>0.1 to 0.2</v>
      </c>
      <c r="X105" s="16">
        <f t="shared" si="5"/>
        <v>0.152955215227789</v>
      </c>
      <c r="Y105" s="5" t="str">
        <f t="array" ref="Y105">_xlfn.IFS(AND(Z105&gt;0,Z105&lt;=1),"0 to 1",AND(Z105&gt;1,Z105&lt;=2),"1 to 2",AND(Z105&gt;2,Z105&lt;=4),"2 to 4",AND(Z105&gt;4,Z105&lt;=6),"4 to 6",AND(Z105&gt;6,Z105&lt;=8),"6 to 8",AND(Z105&gt;8,Z105&lt;=10),"8 to 10",AND(Z105&gt;10,Z105&lt;=15),"10 to 15",AND(Z105&gt;15,Z105&lt;=20),"15 to 20",AND(Z105&gt;20,Z105&lt;=25),"20 to 25",AND(Z105&gt;25,Z105&lt;=30),"25 to 30",AND(Z105&gt;30,Z105&lt;=40),"30 to 40",AND(Z105&gt;40,Z105&lt;=50),"40 to 50",Z105&gt;50,"50+")</f>
        <v>6 to 8</v>
      </c>
      <c r="Z105" s="9">
        <f>_xlfn.XLOOKUP($E105,'Raw Data'!$E:$E,'Raw Data'!Z:Z,"ERROR",0,1)</f>
        <v>7</v>
      </c>
      <c r="AA105" s="9" t="str">
        <f>_xlfn.XLOOKUP($E105,'Raw Data'!$E:$E,'Raw Data'!AA:AA,"ERROR",0,1)</f>
        <v>oz</v>
      </c>
      <c r="AB105" s="9"/>
      <c r="AC105" s="9"/>
    </row>
    <row r="106" hidden="1" spans="1:29">
      <c r="A106" s="5" t="str">
        <f>_xlfn.XLOOKUP($E106,'Raw Data'!$E:$E,'Raw Data'!A:A,"ERROR",0,1)</f>
        <v>AE</v>
      </c>
      <c r="B106" s="5" t="str">
        <f>_xlfn.XLOOKUP($E106,'Raw Data'!$E:$E,'Raw Data'!B:B,"ERROR",0,1)</f>
        <v>Hair Mousses</v>
      </c>
      <c r="C106" s="5" t="str">
        <f>_xlfn.XLOOKUP($E106,'Raw Data'!$E:$E,'Raw Data'!C:C,"ERROR",0,1)</f>
        <v>Design Essentials</v>
      </c>
      <c r="D106" s="5" t="str">
        <f>_xlfn.XLOOKUP($E106,'Raw Data'!$E:$E,'Raw Data'!D:D,"ERROR",0,1)</f>
        <v>www.amazon.ae/dp/B09V4W1P9F</v>
      </c>
      <c r="E106" s="5" t="s">
        <v>306</v>
      </c>
      <c r="F106" s="9" t="str">
        <f>_xlfn.XLOOKUP($E106,'Raw Data'!$E:$E,'Raw Data'!F:F,"ERROR",0,1)</f>
        <v>Design Essentials Curl Enhancing Mousse, Almond and Avocado Collection,10 Ounce Design Essentials Curl Enhancing Mousse, Almond and Avocado Collection,10 Ounce</v>
      </c>
      <c r="G106" s="10">
        <f>_xlfn.XLOOKUP($E106,'Raw Data'!$E:$E,'Raw Data'!G:G,"ERROR",0,1)</f>
        <v>13</v>
      </c>
      <c r="H106" s="9">
        <f>_xlfn.XLOOKUP($E106,'Raw Data'!$E:$E,'Raw Data'!H:H,"ERROR",0,1)</f>
        <v>1042.65</v>
      </c>
      <c r="I106" s="9">
        <f>_xlfn.XLOOKUP($E106,'Raw Data'!$E:$E,'Raw Data'!I:I,"ERROR",0,1)</f>
        <v>0.00139592182773501</v>
      </c>
      <c r="J106" s="9" t="str">
        <f>_xlfn.XLOOKUP($E106,'Raw Data'!$E:$E,'Raw Data'!J:J,"ERROR",0,1)</f>
        <v>No</v>
      </c>
      <c r="K106" s="14" t="str">
        <f t="array" ref="K106">_xlfn.IFS(AND(L106&gt;0,L106&lt;=5),"0 to 5",AND(L106&gt;5,L106&lt;=10),"5 to 10",AND(L106&gt;10,L106&lt;=15),"10 to 15",AND(L106&gt;15,L106&lt;=20),"15 to 20",AND(L106&gt;20,L106&lt;=30),"20 to 30",AND(L106&gt;30,L106&lt;=40),"30 to 40",AND(L106&gt;40,L106&lt;=50),"40 to 50",AND(L106&gt;50,L106&lt;=75),"50 to 75",AND(L106&gt;75,L106&lt;=100),"75 to 100",AND(L106&gt;100,L106&lt;=150),"100 to 150",AND(L106&gt;150,L106&lt;=200),"150 to 200",AND(L106&gt;200,L106&lt;=250),"200 to 250",AND(L106&gt;250,L106&lt;=300),"250 to 300",AND(L106&gt;300,L106&lt;=400),"300 to 400",AND(L106&gt;400,L106&lt;=500),"400 to 500",L106&gt;500,"500+")</f>
        <v>75 to 100</v>
      </c>
      <c r="L106" s="9">
        <f>_xlfn.XLOOKUP($E106,'Raw Data'!$E:$E,'Raw Data'!L:L,"ERROR",0,1)</f>
        <v>82.43</v>
      </c>
      <c r="M106" s="14" t="str">
        <f t="array" ref="M106">_xlfn.IFS(AND(N106&gt;0,N106&lt;=5),"0 to 5",AND(N106&gt;5,N106&lt;=10),"5 to 10",AND(N106&gt;10,N106&lt;=15),"10 to 15",AND(N106&gt;15,N106&lt;=20),"15 to 20",AND(N106&gt;20,N106&lt;=30),"20 to 30",AND(N106&gt;30,N106&lt;=40),"30 to 40",AND(N106&gt;40,N106&lt;=50),"40 to 50",AND(N106&gt;50,N106&lt;=75),"50 to 75",AND(N106&gt;75,N106&lt;=100),"75 to 100",AND(N106&gt;100,N106&lt;=150),"100 to 150",AND(N106&gt;150,N106&lt;=200),"150 to 200",AND(N106&gt;200,N106&lt;=250),"200 to 250",AND(N106&gt;250,N106&lt;=300),"250 to 300",AND(N106&gt;300,N106&lt;=400),"300 to 400",AND(N106&gt;400,N106&lt;=500),"400 to 500",N106&gt;500,"500+")</f>
        <v>100 to 150</v>
      </c>
      <c r="N106" s="9">
        <f>_xlfn.XLOOKUP($E106,'Raw Data'!$E:$E,'Raw Data'!N:N,"ERROR",0,1)</f>
        <v>104.11</v>
      </c>
      <c r="O106" s="14" t="str">
        <f t="array" ref="O106">_xlfn.IFS(P106=0,"No Discount",AND(P106&gt;0,P106&lt;=0.02),"0% to 2%",AND(P106&gt;0.02,P106&lt;=0.04),"2% to 4%",AND(P106&gt;0.04,P106&lt;=0.06),"4% to 6%",AND(P106&gt;0.06,P106&lt;=0.08),"6% to 8%",AND(P106&gt;0.08,P106&lt;=0.1),"8% to 10%",AND(P106&gt;0.1,P106&lt;=0.15),"10% to 15%",AND(P106&gt;0.15,P106&lt;=0.2),"15% to 20%",AND(P106&gt;0.2,P106&lt;=0.25),"20% to 25%",AND(P106&gt;0.25,P106&lt;=0.3),"25% to 30%",AND(P106&gt;0.3,P106&lt;=0.4),"30% to 40%",AND(P106&gt;0.4,P106&lt;=0.5),"40% to 50%",AND(P106&gt;0.5,P106&lt;=0.75),"50% to 75%",AND(P106&gt;0.75,P106&lt;=1),"75% to 100%")</f>
        <v>20% to 25%</v>
      </c>
      <c r="P106" s="10">
        <f>_xlfn.XLOOKUP($E106,'Raw Data'!$E:$E,'Raw Data'!P:P,"ERROR",0,1)</f>
        <v>0.208241283258092</v>
      </c>
      <c r="Q106" s="9">
        <f>_xlfn.XLOOKUP($E106,'Raw Data'!$E:$E,'Raw Data'!Q:Q,"ERROR",0,1)</f>
        <v>10</v>
      </c>
      <c r="R106" s="9" t="str">
        <f>_xlfn.XLOOKUP($E106,'Raw Data'!$E:$E,'Raw Data'!R:R,"ERROR",0,1)</f>
        <v>oz</v>
      </c>
      <c r="S106" s="5" t="str">
        <f t="array" ref="S106">_xlfn.IFS(AND(T106&gt;0,T106&lt;=0.05),"0 to 0.05",AND(T106&gt;0.05,T106&lt;=0.1),"0.05 to 0.1",AND(T106&gt;0.1,T106&lt;=0.2),"0.1 to 0.2",AND(T106&gt;0.2,T106&lt;=0.3),"0.2 to 0.3",AND(T106&gt;0.3,T106&lt;=0.4),"0.3 to 0.4",AND(T106&gt;0.4,T106&lt;=0.5),"0.4 to 0.5",AND(T106&gt;0.5,T106&lt;=0.75),"0.5 to 0.75",AND(T106&gt;0.75,T106&lt;=1),"0.75 to 1",AND(T106&gt;1,T106&lt;=2),"1 to 2",AND(T106&gt;2,T106&lt;=3),"2 to 3",AND(T106&gt;3,T106&lt;=4),"3 to 4",AND(T106&gt;4,T106&lt;=5),"4 to 5",AND(T106&gt;5,T106&lt;=10),"5 to 10",T106&gt;10,"10+")</f>
        <v>0.2 to 0.3</v>
      </c>
      <c r="T106" s="10">
        <f>_xlfn.XLOOKUP($E106,'Raw Data'!$E:$E,'Raw Data'!T:T,"ERROR",0,1)</f>
        <v>0.278762259046331</v>
      </c>
      <c r="U106" s="15" t="str">
        <f t="array" ref="U106">_xlfn.IFS(AND(V106&gt;0,V106&lt;=0.05),"0 to 0.05",AND(V106&gt;0.05,V106&lt;=0.1),"0.05 to 0.1",AND(V106&gt;0.1,V106&lt;=0.2),"0.1 to 0.2",AND(V106&gt;0.2,V106&lt;=0.3),"0.2 to 0.3",AND(V106&gt;0.3,V106&lt;=0.4),"0.3 to 0.4",AND(V106&gt;0.4,V106&lt;=0.5),"0.4 to 0.5",AND(V106&gt;0.5,V106&lt;=0.75),"0.5 to 0.75",AND(V106&gt;0.75,V106&lt;=1),"0.75 to 1",AND(V106&gt;1,V106&lt;=2),"1 to 2",AND(V106&gt;2,V106&lt;=3),"2 to 3",AND(V106&gt;3,V106&lt;=4),"3 to 4",AND(V106&gt;4,V106&lt;=5),"4 to 5",AND(V106&gt;5,V106&lt;=10),"5 to 10",V106&gt;10,"10+")</f>
        <v>0.05 to 0.1</v>
      </c>
      <c r="V106" s="10">
        <f>_xlfn.XLOOKUP($E106,'Raw Data'!$E:$E,'Raw Data'!V:V,"ERROR",0,1)</f>
        <v>0.095061548867095</v>
      </c>
      <c r="W106" s="15" t="str">
        <f t="array" ref="W106">_xlfn.IFS(AND(X106&gt;0,X106&lt;=0.05),"0 to 0.05",AND(X106&gt;0.05,X106&lt;=0.1),"0.05 to 0.1",AND(X106&gt;0.1,X106&lt;=0.2),"0.1 to 0.2",AND(X106&gt;0.2,X106&lt;=0.3),"0.2 to 0.3",AND(X106&gt;0.3,X106&lt;=0.4),"0.3 to 0.4",AND(X106&gt;0.4,X106&lt;=0.5),"0.4 to 0.5",AND(X106&gt;0.5,X106&lt;=0.75),"0.5 to 0.75",AND(X106&gt;0.75,X106&lt;=1),"0.75 to 1",AND(X106&gt;1,X106&lt;=2),"1 to 2",AND(X106&gt;2,X106&lt;=3),"2 to 3",AND(X106&gt;3,X106&lt;=4),"3 to 4",AND(X106&gt;4,X106&lt;=5),"4 to 5",AND(X106&gt;5,X106&lt;=10),"5 to 10",X106&gt;10,"10+")</f>
        <v>0.05 to 0.1</v>
      </c>
      <c r="X106" s="16">
        <f t="shared" si="5"/>
        <v>0.0752658099425093</v>
      </c>
      <c r="Y106" s="5" t="str">
        <f t="array" ref="Y106">_xlfn.IFS(AND(Z106&gt;0,Z106&lt;=1),"0 to 1",AND(Z106&gt;1,Z106&lt;=2),"1 to 2",AND(Z106&gt;2,Z106&lt;=4),"2 to 4",AND(Z106&gt;4,Z106&lt;=6),"4 to 6",AND(Z106&gt;6,Z106&lt;=8),"6 to 8",AND(Z106&gt;8,Z106&lt;=10),"8 to 10",AND(Z106&gt;10,Z106&lt;=15),"10 to 15",AND(Z106&gt;15,Z106&lt;=20),"15 to 20",AND(Z106&gt;20,Z106&lt;=25),"20 to 25",AND(Z106&gt;25,Z106&lt;=30),"25 to 30",AND(Z106&gt;30,Z106&lt;=40),"30 to 40",AND(Z106&gt;40,Z106&lt;=50),"40 to 50",Z106&gt;50,"50+")</f>
        <v>8 to 10</v>
      </c>
      <c r="Z106" s="9">
        <f>_xlfn.XLOOKUP($E106,'Raw Data'!$E:$E,'Raw Data'!Z:Z,"ERROR",0,1)</f>
        <v>10</v>
      </c>
      <c r="AA106" s="9" t="str">
        <f>_xlfn.XLOOKUP($E106,'Raw Data'!$E:$E,'Raw Data'!AA:AA,"ERROR",0,1)</f>
        <v>oz</v>
      </c>
      <c r="AB106" s="9"/>
      <c r="AC106" s="9"/>
    </row>
    <row r="107" hidden="1" spans="1:29">
      <c r="A107" s="5" t="str">
        <f>_xlfn.XLOOKUP($E107,'Raw Data'!$E:$E,'Raw Data'!A:A,"ERROR",0,1)</f>
        <v>AE</v>
      </c>
      <c r="B107" s="5" t="str">
        <f>_xlfn.XLOOKUP($E107,'Raw Data'!$E:$E,'Raw Data'!B:B,"ERROR",0,1)</f>
        <v>Hair Mousses</v>
      </c>
      <c r="C107" s="5" t="str">
        <f>_xlfn.XLOOKUP($E107,'Raw Data'!$E:$E,'Raw Data'!C:C,"ERROR",0,1)</f>
        <v> T-Lab Professional</v>
      </c>
      <c r="D107" s="5" t="str">
        <f>_xlfn.XLOOKUP($E107,'Raw Data'!$E:$E,'Raw Data'!D:D,"ERROR",0,1)</f>
        <v>www.amazon.ae/dp/B086RLFM41</v>
      </c>
      <c r="E107" s="5" t="s">
        <v>307</v>
      </c>
      <c r="F107" s="9" t="str">
        <f>_xlfn.XLOOKUP($E107,'Raw Data'!$E:$E,'Raw Data'!F:F,"ERROR",0,1)</f>
        <v>T-Lab Professional Velvet Flex Medium  Hair   Mousse  100 ml</v>
      </c>
      <c r="G107" s="10">
        <f>_xlfn.XLOOKUP($E107,'Raw Data'!$E:$E,'Raw Data'!G:G,"ERROR",0,1)</f>
        <v>28</v>
      </c>
      <c r="H107" s="9">
        <f>_xlfn.XLOOKUP($E107,'Raw Data'!$E:$E,'Raw Data'!H:H,"ERROR",0,1)</f>
        <v>1028.06</v>
      </c>
      <c r="I107" s="9">
        <f>_xlfn.XLOOKUP($E107,'Raw Data'!$E:$E,'Raw Data'!I:I,"ERROR",0,1)</f>
        <v>0.00137638842777659</v>
      </c>
      <c r="J107" s="9" t="str">
        <f>_xlfn.XLOOKUP($E107,'Raw Data'!$E:$E,'Raw Data'!J:J,"ERROR",0,1)</f>
        <v>No</v>
      </c>
      <c r="K107" s="14" t="str">
        <f t="array" ref="K107">_xlfn.IFS(AND(L107&gt;0,L107&lt;=5),"0 to 5",AND(L107&gt;5,L107&lt;=10),"5 to 10",AND(L107&gt;10,L107&lt;=15),"10 to 15",AND(L107&gt;15,L107&lt;=20),"15 to 20",AND(L107&gt;20,L107&lt;=30),"20 to 30",AND(L107&gt;30,L107&lt;=40),"30 to 40",AND(L107&gt;40,L107&lt;=50),"40 to 50",AND(L107&gt;50,L107&lt;=75),"50 to 75",AND(L107&gt;75,L107&lt;=100),"75 to 100",AND(L107&gt;100,L107&lt;=150),"100 to 150",AND(L107&gt;150,L107&lt;=200),"150 to 200",AND(L107&gt;200,L107&lt;=250),"200 to 250",AND(L107&gt;250,L107&lt;=300),"250 to 300",AND(L107&gt;300,L107&lt;=400),"300 to 400",AND(L107&gt;400,L107&lt;=500),"400 to 500",L107&gt;500,"500+")</f>
        <v>30 to 40</v>
      </c>
      <c r="L107" s="9">
        <f>_xlfn.XLOOKUP($E107,'Raw Data'!$E:$E,'Raw Data'!L:L,"ERROR",0,1)</f>
        <v>37</v>
      </c>
      <c r="M107" s="14" t="str">
        <f t="array" ref="M107">_xlfn.IFS(AND(N107&gt;0,N107&lt;=5),"0 to 5",AND(N107&gt;5,N107&lt;=10),"5 to 10",AND(N107&gt;10,N107&lt;=15),"10 to 15",AND(N107&gt;15,N107&lt;=20),"15 to 20",AND(N107&gt;20,N107&lt;=30),"20 to 30",AND(N107&gt;30,N107&lt;=40),"30 to 40",AND(N107&gt;40,N107&lt;=50),"40 to 50",AND(N107&gt;50,N107&lt;=75),"50 to 75",AND(N107&gt;75,N107&lt;=100),"75 to 100",AND(N107&gt;100,N107&lt;=150),"100 to 150",AND(N107&gt;150,N107&lt;=200),"150 to 200",AND(N107&gt;200,N107&lt;=250),"200 to 250",AND(N107&gt;250,N107&lt;=300),"250 to 300",AND(N107&gt;300,N107&lt;=400),"300 to 400",AND(N107&gt;400,N107&lt;=500),"400 to 500",N107&gt;500,"500+")</f>
        <v>40 to 50</v>
      </c>
      <c r="N107" s="9">
        <f>_xlfn.XLOOKUP($E107,'Raw Data'!$E:$E,'Raw Data'!N:N,"ERROR",0,1)</f>
        <v>40.36</v>
      </c>
      <c r="O107" s="14" t="str">
        <f t="array" ref="O107">_xlfn.IFS(P107=0,"No Discount",AND(P107&gt;0,P107&lt;=0.02),"0% to 2%",AND(P107&gt;0.02,P107&lt;=0.04),"2% to 4%",AND(P107&gt;0.04,P107&lt;=0.06),"4% to 6%",AND(P107&gt;0.06,P107&lt;=0.08),"6% to 8%",AND(P107&gt;0.08,P107&lt;=0.1),"8% to 10%",AND(P107&gt;0.1,P107&lt;=0.15),"10% to 15%",AND(P107&gt;0.15,P107&lt;=0.2),"15% to 20%",AND(P107&gt;0.2,P107&lt;=0.25),"20% to 25%",AND(P107&gt;0.25,P107&lt;=0.3),"25% to 30%",AND(P107&gt;0.3,P107&lt;=0.4),"30% to 40%",AND(P107&gt;0.4,P107&lt;=0.5),"40% to 50%",AND(P107&gt;0.5,P107&lt;=0.75),"50% to 75%",AND(P107&gt;0.75,P107&lt;=1),"75% to 100%")</f>
        <v>8% to 10%</v>
      </c>
      <c r="P107" s="10">
        <f>_xlfn.XLOOKUP($E107,'Raw Data'!$E:$E,'Raw Data'!P:P,"ERROR",0,1)</f>
        <v>0.0832507433102081</v>
      </c>
      <c r="Q107" s="9">
        <f>_xlfn.XLOOKUP($E107,'Raw Data'!$E:$E,'Raw Data'!Q:Q,"ERROR",0,1)</f>
        <v>100</v>
      </c>
      <c r="R107" s="9" t="str">
        <f>_xlfn.XLOOKUP($E107,'Raw Data'!$E:$E,'Raw Data'!R:R,"ERROR",0,1)</f>
        <v>ml</v>
      </c>
      <c r="S107" s="5" t="str">
        <f t="array" ref="S107">_xlfn.IFS(AND(T107&gt;0,T107&lt;=0.05),"0 to 0.05",AND(T107&gt;0.05,T107&lt;=0.1),"0.05 to 0.1",AND(T107&gt;0.1,T107&lt;=0.2),"0.1 to 0.2",AND(T107&gt;0.2,T107&lt;=0.3),"0.2 to 0.3",AND(T107&gt;0.3,T107&lt;=0.4),"0.3 to 0.4",AND(T107&gt;0.4,T107&lt;=0.5),"0.4 to 0.5",AND(T107&gt;0.5,T107&lt;=0.75),"0.5 to 0.75",AND(T107&gt;0.75,T107&lt;=1),"0.75 to 1",AND(T107&gt;1,T107&lt;=2),"1 to 2",AND(T107&gt;2,T107&lt;=3),"2 to 3",AND(T107&gt;3,T107&lt;=4),"3 to 4",AND(T107&gt;4,T107&lt;=5),"4 to 5",AND(T107&gt;5,T107&lt;=10),"5 to 10",T107&gt;10,"10+")</f>
        <v>0.3 to 0.4</v>
      </c>
      <c r="T107" s="10">
        <f>_xlfn.XLOOKUP($E107,'Raw Data'!$E:$E,'Raw Data'!T:T,"ERROR",0,1)</f>
        <v>0.370197685564091</v>
      </c>
      <c r="U107" s="15" t="str">
        <f t="array" ref="U107">_xlfn.IFS(AND(V107&gt;0,V107&lt;=0.05),"0 to 0.05",AND(V107&gt;0.05,V107&lt;=0.1),"0.05 to 0.1",AND(V107&gt;0.1,V107&lt;=0.2),"0.1 to 0.2",AND(V107&gt;0.2,V107&lt;=0.3),"0.2 to 0.3",AND(V107&gt;0.3,V107&lt;=0.4),"0.3 to 0.4",AND(V107&gt;0.4,V107&lt;=0.5),"0.4 to 0.5",AND(V107&gt;0.5,V107&lt;=0.75),"0.5 to 0.75",AND(V107&gt;0.75,V107&lt;=1),"0.75 to 1",AND(V107&gt;1,V107&lt;=2),"1 to 2",AND(V107&gt;2,V107&lt;=3),"2 to 3",AND(V107&gt;3,V107&lt;=4),"3 to 4",AND(V107&gt;4,V107&lt;=5),"4 to 5",AND(V107&gt;5,V107&lt;=10),"5 to 10",V107&gt;10,"10+")</f>
        <v>0.1 to 0.2</v>
      </c>
      <c r="V107" s="10">
        <f>_xlfn.XLOOKUP($E107,'Raw Data'!$E:$E,'Raw Data'!V:V,"ERROR",0,1)</f>
        <v>0.109030222138622</v>
      </c>
      <c r="W107" s="15" t="str">
        <f t="array" ref="W107">_xlfn.IFS(AND(X107&gt;0,X107&lt;=0.05),"0 to 0.05",AND(X107&gt;0.05,X107&lt;=0.1),"0.05 to 0.1",AND(X107&gt;0.1,X107&lt;=0.2),"0.1 to 0.2",AND(X107&gt;0.2,X107&lt;=0.3),"0.2 to 0.3",AND(X107&gt;0.3,X107&lt;=0.4),"0.3 to 0.4",AND(X107&gt;0.4,X107&lt;=0.5),"0.4 to 0.5",AND(X107&gt;0.5,X107&lt;=0.75),"0.5 to 0.75",AND(X107&gt;0.75,X107&lt;=1),"0.75 to 1",AND(X107&gt;1,X107&lt;=2),"1 to 2",AND(X107&gt;2,X107&lt;=3),"2 to 3",AND(X107&gt;3,X107&lt;=4),"3 to 4",AND(X107&gt;4,X107&lt;=5),"4 to 5",AND(X107&gt;5,X107&lt;=10),"5 to 10",X107&gt;10,"10+")</f>
        <v>0.05 to 0.1</v>
      </c>
      <c r="X107" s="16">
        <f t="shared" si="5"/>
        <v>0.0999533751023046</v>
      </c>
      <c r="Y107" s="5" t="str">
        <f t="array" ref="Y107">_xlfn.IFS(AND(Z107&gt;0,Z107&lt;=1),"0 to 1",AND(Z107&gt;1,Z107&lt;=2),"1 to 2",AND(Z107&gt;2,Z107&lt;=4),"2 to 4",AND(Z107&gt;4,Z107&lt;=6),"4 to 6",AND(Z107&gt;6,Z107&lt;=8),"6 to 8",AND(Z107&gt;8,Z107&lt;=10),"8 to 10",AND(Z107&gt;10,Z107&lt;=15),"10 to 15",AND(Z107&gt;15,Z107&lt;=20),"15 to 20",AND(Z107&gt;20,Z107&lt;=25),"20 to 25",AND(Z107&gt;25,Z107&lt;=30),"25 to 30",AND(Z107&gt;30,Z107&lt;=40),"30 to 40",AND(Z107&gt;40,Z107&lt;=50),"40 to 50",Z107&gt;50,"50+")</f>
        <v>2 to 4</v>
      </c>
      <c r="Z107" s="9">
        <f>_xlfn.XLOOKUP($E107,'Raw Data'!$E:$E,'Raw Data'!Z:Z,"ERROR",0,1)</f>
        <v>3.38</v>
      </c>
      <c r="AA107" s="9" t="str">
        <f>_xlfn.XLOOKUP($E107,'Raw Data'!$E:$E,'Raw Data'!AA:AA,"ERROR",0,1)</f>
        <v>oz</v>
      </c>
      <c r="AB107" s="9"/>
      <c r="AC107" s="9"/>
    </row>
    <row r="108" hidden="1" spans="1:29">
      <c r="A108" s="5" t="str">
        <f>_xlfn.XLOOKUP($E108,'Raw Data'!$E:$E,'Raw Data'!A:A,"ERROR",0,1)</f>
        <v>AE</v>
      </c>
      <c r="B108" s="5" t="str">
        <f>_xlfn.XLOOKUP($E108,'Raw Data'!$E:$E,'Raw Data'!B:B,"ERROR",0,1)</f>
        <v>Hair Mousses</v>
      </c>
      <c r="C108" s="5" t="str">
        <f>_xlfn.XLOOKUP($E108,'Raw Data'!$E:$E,'Raw Data'!C:C,"ERROR",0,1)</f>
        <v>bumble and bumble</v>
      </c>
      <c r="D108" s="5" t="str">
        <f>_xlfn.XLOOKUP($E108,'Raw Data'!$E:$E,'Raw Data'!D:D,"ERROR",0,1)</f>
        <v>www.amazon.ae/dp/B08GCLZ149</v>
      </c>
      <c r="E108" s="5" t="s">
        <v>308</v>
      </c>
      <c r="F108" s="9" t="str">
        <f>_xlfn.XLOOKUP($E108,'Raw Data'!$E:$E,'Raw Data'!F:F,"ERROR",0,1)</f>
        <v>Bumble and Bumble Curl Mouse for Hair, 5 Oz</v>
      </c>
      <c r="G108" s="10">
        <f>_xlfn.XLOOKUP($E108,'Raw Data'!$E:$E,'Raw Data'!G:G,"ERROR",0,1)</f>
        <v>6</v>
      </c>
      <c r="H108" s="9">
        <f>_xlfn.XLOOKUP($E108,'Raw Data'!$E:$E,'Raw Data'!H:H,"ERROR",0,1)</f>
        <v>1014.17</v>
      </c>
      <c r="I108" s="9">
        <f>_xlfn.XLOOKUP($E108,'Raw Data'!$E:$E,'Raw Data'!I:I,"ERROR",0,1)</f>
        <v>0.00135779220259341</v>
      </c>
      <c r="J108" s="9" t="str">
        <f>_xlfn.XLOOKUP($E108,'Raw Data'!$E:$E,'Raw Data'!J:J,"ERROR",0,1)</f>
        <v>No</v>
      </c>
      <c r="K108" s="14" t="str">
        <f t="array" ref="K108">_xlfn.IFS(AND(L108&gt;0,L108&lt;=5),"0 to 5",AND(L108&gt;5,L108&lt;=10),"5 to 10",AND(L108&gt;10,L108&lt;=15),"10 to 15",AND(L108&gt;15,L108&lt;=20),"15 to 20",AND(L108&gt;20,L108&lt;=30),"20 to 30",AND(L108&gt;30,L108&lt;=40),"30 to 40",AND(L108&gt;40,L108&lt;=50),"40 to 50",AND(L108&gt;50,L108&lt;=75),"50 to 75",AND(L108&gt;75,L108&lt;=100),"75 to 100",AND(L108&gt;100,L108&lt;=150),"100 to 150",AND(L108&gt;150,L108&lt;=200),"150 to 200",AND(L108&gt;200,L108&lt;=250),"200 to 250",AND(L108&gt;250,L108&lt;=300),"250 to 300",AND(L108&gt;300,L108&lt;=400),"300 to 400",AND(L108&gt;400,L108&lt;=500),"400 to 500",L108&gt;500,"500+")</f>
        <v>150 to 200</v>
      </c>
      <c r="L108" s="9">
        <f>_xlfn.XLOOKUP($E108,'Raw Data'!$E:$E,'Raw Data'!L:L,"ERROR",0,1)</f>
        <v>157.6</v>
      </c>
      <c r="M108" s="14" t="str">
        <f t="array" ref="M108">_xlfn.IFS(AND(N108&gt;0,N108&lt;=5),"0 to 5",AND(N108&gt;5,N108&lt;=10),"5 to 10",AND(N108&gt;10,N108&lt;=15),"10 to 15",AND(N108&gt;15,N108&lt;=20),"15 to 20",AND(N108&gt;20,N108&lt;=30),"20 to 30",AND(N108&gt;30,N108&lt;=40),"30 to 40",AND(N108&gt;40,N108&lt;=50),"40 to 50",AND(N108&gt;50,N108&lt;=75),"50 to 75",AND(N108&gt;75,N108&lt;=100),"75 to 100",AND(N108&gt;100,N108&lt;=150),"100 to 150",AND(N108&gt;150,N108&lt;=200),"150 to 200",AND(N108&gt;200,N108&lt;=250),"200 to 250",AND(N108&gt;250,N108&lt;=300),"250 to 300",AND(N108&gt;300,N108&lt;=400),"300 to 400",AND(N108&gt;400,N108&lt;=500),"400 to 500",N108&gt;500,"500+")</f>
        <v>150 to 200</v>
      </c>
      <c r="N108" s="9">
        <f>_xlfn.XLOOKUP($E108,'Raw Data'!$E:$E,'Raw Data'!N:N,"ERROR",0,1)</f>
        <v>165.76</v>
      </c>
      <c r="O108" s="14" t="str">
        <f t="array" ref="O108">_xlfn.IFS(P108=0,"No Discount",AND(P108&gt;0,P108&lt;=0.02),"0% to 2%",AND(P108&gt;0.02,P108&lt;=0.04),"2% to 4%",AND(P108&gt;0.04,P108&lt;=0.06),"4% to 6%",AND(P108&gt;0.06,P108&lt;=0.08),"6% to 8%",AND(P108&gt;0.08,P108&lt;=0.1),"8% to 10%",AND(P108&gt;0.1,P108&lt;=0.15),"10% to 15%",AND(P108&gt;0.15,P108&lt;=0.2),"15% to 20%",AND(P108&gt;0.2,P108&lt;=0.25),"20% to 25%",AND(P108&gt;0.25,P108&lt;=0.3),"25% to 30%",AND(P108&gt;0.3,P108&lt;=0.4),"30% to 40%",AND(P108&gt;0.4,P108&lt;=0.5),"40% to 50%",AND(P108&gt;0.5,P108&lt;=0.75),"50% to 75%",AND(P108&gt;0.75,P108&lt;=1),"75% to 100%")</f>
        <v>4% to 6%</v>
      </c>
      <c r="P108" s="10">
        <f>_xlfn.XLOOKUP($E108,'Raw Data'!$E:$E,'Raw Data'!P:P,"ERROR",0,1)</f>
        <v>0.0492277992277992</v>
      </c>
      <c r="Q108" s="9">
        <f>_xlfn.XLOOKUP($E108,'Raw Data'!$E:$E,'Raw Data'!Q:Q,"ERROR",0,1)</f>
        <v>5</v>
      </c>
      <c r="R108" s="9" t="str">
        <f>_xlfn.XLOOKUP($E108,'Raw Data'!$E:$E,'Raw Data'!R:R,"ERROR",0,1)</f>
        <v>oz</v>
      </c>
      <c r="S108" s="5" t="str">
        <f t="array" ref="S108">_xlfn.IFS(AND(T108&gt;0,T108&lt;=0.05),"0 to 0.05",AND(T108&gt;0.05,T108&lt;=0.1),"0.05 to 0.1",AND(T108&gt;0.1,T108&lt;=0.2),"0.1 to 0.2",AND(T108&gt;0.2,T108&lt;=0.3),"0.2 to 0.3",AND(T108&gt;0.3,T108&lt;=0.4),"0.3 to 0.4",AND(T108&gt;0.4,T108&lt;=0.5),"0.4 to 0.5",AND(T108&gt;0.5,T108&lt;=0.75),"0.5 to 0.75",AND(T108&gt;0.75,T108&lt;=1),"0.75 to 1",AND(T108&gt;1,T108&lt;=2),"1 to 2",AND(T108&gt;2,T108&lt;=3),"2 to 3",AND(T108&gt;3,T108&lt;=4),"3 to 4",AND(T108&gt;4,T108&lt;=5),"4 to 5",AND(T108&gt;5,T108&lt;=10),"5 to 10",T108&gt;10,"10+")</f>
        <v>1 to 2</v>
      </c>
      <c r="T108" s="10">
        <f>_xlfn.XLOOKUP($E108,'Raw Data'!$E:$E,'Raw Data'!T:T,"ERROR",0,1)</f>
        <v>1.06594521474467</v>
      </c>
      <c r="U108" s="15" t="str">
        <f t="array" ref="U108">_xlfn.IFS(AND(V108&gt;0,V108&lt;=0.05),"0 to 0.05",AND(V108&gt;0.05,V108&lt;=0.1),"0.05 to 0.1",AND(V108&gt;0.1,V108&lt;=0.2),"0.1 to 0.2",AND(V108&gt;0.2,V108&lt;=0.3),"0.2 to 0.3",AND(V108&gt;0.3,V108&lt;=0.4),"0.3 to 0.4",AND(V108&gt;0.4,V108&lt;=0.5),"0.4 to 0.5",AND(V108&gt;0.5,V108&lt;=0.75),"0.5 to 0.75",AND(V108&gt;0.75,V108&lt;=1),"0.75 to 1",AND(V108&gt;1,V108&lt;=2),"1 to 2",AND(V108&gt;2,V108&lt;=3),"2 to 3",AND(V108&gt;3,V108&lt;=4),"3 to 4",AND(V108&gt;4,V108&lt;=5),"4 to 5",AND(V108&gt;5,V108&lt;=10),"5 to 10",V108&gt;10,"10+")</f>
        <v>0.3 to 0.4</v>
      </c>
      <c r="V108" s="10">
        <f>_xlfn.XLOOKUP($E108,'Raw Data'!$E:$E,'Raw Data'!V:V,"ERROR",0,1)</f>
        <v>0.302706797429828</v>
      </c>
      <c r="W108" s="15" t="str">
        <f t="array" ref="W108">_xlfn.IFS(AND(X108&gt;0,X108&lt;=0.05),"0 to 0.05",AND(X108&gt;0.05,X108&lt;=0.1),"0.05 to 0.1",AND(X108&gt;0.1,X108&lt;=0.2),"0.1 to 0.2",AND(X108&gt;0.2,X108&lt;=0.3),"0.2 to 0.3",AND(X108&gt;0.3,X108&lt;=0.4),"0.3 to 0.4",AND(X108&gt;0.4,X108&lt;=0.5),"0.4 to 0.5",AND(X108&gt;0.5,X108&lt;=0.75),"0.5 to 0.75",AND(X108&gt;0.75,X108&lt;=1),"0.75 to 1",AND(X108&gt;1,X108&lt;=2),"1 to 2",AND(X108&gt;2,X108&lt;=3),"2 to 3",AND(X108&gt;3,X108&lt;=4),"3 to 4",AND(X108&gt;4,X108&lt;=5),"4 to 5",AND(X108&gt;5,X108&lt;=10),"5 to 10",X108&gt;10,"10+")</f>
        <v>0.2 to 0.3</v>
      </c>
      <c r="X108" s="16">
        <f t="shared" si="5"/>
        <v>0.287805207981062</v>
      </c>
      <c r="Y108" s="5" t="str">
        <f t="array" ref="Y108">_xlfn.IFS(AND(Z108&gt;0,Z108&lt;=1),"0 to 1",AND(Z108&gt;1,Z108&lt;=2),"1 to 2",AND(Z108&gt;2,Z108&lt;=4),"2 to 4",AND(Z108&gt;4,Z108&lt;=6),"4 to 6",AND(Z108&gt;6,Z108&lt;=8),"6 to 8",AND(Z108&gt;8,Z108&lt;=10),"8 to 10",AND(Z108&gt;10,Z108&lt;=15),"10 to 15",AND(Z108&gt;15,Z108&lt;=20),"15 to 20",AND(Z108&gt;20,Z108&lt;=25),"20 to 25",AND(Z108&gt;25,Z108&lt;=30),"25 to 30",AND(Z108&gt;30,Z108&lt;=40),"30 to 40",AND(Z108&gt;40,Z108&lt;=50),"40 to 50",Z108&gt;50,"50+")</f>
        <v>4 to 6</v>
      </c>
      <c r="Z108" s="9">
        <f>_xlfn.XLOOKUP($E108,'Raw Data'!$E:$E,'Raw Data'!Z:Z,"ERROR",0,1)</f>
        <v>5</v>
      </c>
      <c r="AA108" s="9" t="str">
        <f>_xlfn.XLOOKUP($E108,'Raw Data'!$E:$E,'Raw Data'!AA:AA,"ERROR",0,1)</f>
        <v>oz</v>
      </c>
      <c r="AB108" s="9"/>
      <c r="AC108" s="9"/>
    </row>
    <row r="109" hidden="1" spans="1:29">
      <c r="A109" s="5" t="str">
        <f>_xlfn.XLOOKUP($E109,'Raw Data'!$E:$E,'Raw Data'!A:A,"ERROR",0,1)</f>
        <v>AE</v>
      </c>
      <c r="B109" s="5" t="str">
        <f>_xlfn.XLOOKUP($E109,'Raw Data'!$E:$E,'Raw Data'!B:B,"ERROR",0,1)</f>
        <v>Hair Mousses</v>
      </c>
      <c r="C109" s="5" t="str">
        <f>_xlfn.XLOOKUP($E109,'Raw Data'!$E:$E,'Raw Data'!C:C,"ERROR",0,1)</f>
        <v>bumble and bumble</v>
      </c>
      <c r="D109" s="5" t="str">
        <f>_xlfn.XLOOKUP($E109,'Raw Data'!$E:$E,'Raw Data'!D:D,"ERROR",0,1)</f>
        <v>www.amazon.ae/dp/B00BM1WDB0</v>
      </c>
      <c r="E109" s="5" t="s">
        <v>309</v>
      </c>
      <c r="F109" s="9" t="str">
        <f>_xlfn.XLOOKUP($E109,'Raw Data'!$E:$E,'Raw Data'!F:F,"ERROR",0,1)</f>
        <v>Bumble and Bumble Thickening Full Form Soft  Mousse  5 oz.</v>
      </c>
      <c r="G109" s="10">
        <f>_xlfn.XLOOKUP($E109,'Raw Data'!$E:$E,'Raw Data'!G:G,"ERROR",0,1)</f>
        <v>6</v>
      </c>
      <c r="H109" s="9">
        <f>_xlfn.XLOOKUP($E109,'Raw Data'!$E:$E,'Raw Data'!H:H,"ERROR",0,1)</f>
        <v>1011.64</v>
      </c>
      <c r="I109" s="9">
        <f>_xlfn.XLOOKUP($E109,'Raw Data'!$E:$E,'Raw Data'!I:I,"ERROR",0,1)</f>
        <v>0.00135440498519143</v>
      </c>
      <c r="J109" s="9" t="str">
        <f>_xlfn.XLOOKUP($E109,'Raw Data'!$E:$E,'Raw Data'!J:J,"ERROR",0,1)</f>
        <v>No</v>
      </c>
      <c r="K109" s="14" t="str">
        <f t="array" ref="K109">_xlfn.IFS(AND(L109&gt;0,L109&lt;=5),"0 to 5",AND(L109&gt;5,L109&lt;=10),"5 to 10",AND(L109&gt;10,L109&lt;=15),"10 to 15",AND(L109&gt;15,L109&lt;=20),"15 to 20",AND(L109&gt;20,L109&lt;=30),"20 to 30",AND(L109&gt;30,L109&lt;=40),"30 to 40",AND(L109&gt;40,L109&lt;=50),"40 to 50",AND(L109&gt;50,L109&lt;=75),"50 to 75",AND(L109&gt;75,L109&lt;=100),"75 to 100",AND(L109&gt;100,L109&lt;=150),"100 to 150",AND(L109&gt;150,L109&lt;=200),"150 to 200",AND(L109&gt;200,L109&lt;=250),"200 to 250",AND(L109&gt;250,L109&lt;=300),"250 to 300",AND(L109&gt;300,L109&lt;=400),"300 to 400",AND(L109&gt;400,L109&lt;=500),"400 to 500",L109&gt;500,"500+")</f>
        <v>150 to 200</v>
      </c>
      <c r="L109" s="9">
        <f>_xlfn.XLOOKUP($E109,'Raw Data'!$E:$E,'Raw Data'!L:L,"ERROR",0,1)</f>
        <v>157.92</v>
      </c>
      <c r="M109" s="14" t="str">
        <f t="array" ref="M109">_xlfn.IFS(AND(N109&gt;0,N109&lt;=5),"0 to 5",AND(N109&gt;5,N109&lt;=10),"5 to 10",AND(N109&gt;10,N109&lt;=15),"10 to 15",AND(N109&gt;15,N109&lt;=20),"15 to 20",AND(N109&gt;20,N109&lt;=30),"20 to 30",AND(N109&gt;30,N109&lt;=40),"30 to 40",AND(N109&gt;40,N109&lt;=50),"40 to 50",AND(N109&gt;50,N109&lt;=75),"50 to 75",AND(N109&gt;75,N109&lt;=100),"75 to 100",AND(N109&gt;100,N109&lt;=150),"100 to 150",AND(N109&gt;150,N109&lt;=200),"150 to 200",AND(N109&gt;200,N109&lt;=250),"200 to 250",AND(N109&gt;250,N109&lt;=300),"250 to 300",AND(N109&gt;300,N109&lt;=400),"300 to 400",AND(N109&gt;400,N109&lt;=500),"400 to 500",N109&gt;500,"500+")</f>
        <v>150 to 200</v>
      </c>
      <c r="N109" s="9">
        <f>_xlfn.XLOOKUP($E109,'Raw Data'!$E:$E,'Raw Data'!N:N,"ERROR",0,1)</f>
        <v>164.76</v>
      </c>
      <c r="O109" s="14" t="str">
        <f t="array" ref="O109">_xlfn.IFS(P109=0,"No Discount",AND(P109&gt;0,P109&lt;=0.02),"0% to 2%",AND(P109&gt;0.02,P109&lt;=0.04),"2% to 4%",AND(P109&gt;0.04,P109&lt;=0.06),"4% to 6%",AND(P109&gt;0.06,P109&lt;=0.08),"6% to 8%",AND(P109&gt;0.08,P109&lt;=0.1),"8% to 10%",AND(P109&gt;0.1,P109&lt;=0.15),"10% to 15%",AND(P109&gt;0.15,P109&lt;=0.2),"15% to 20%",AND(P109&gt;0.2,P109&lt;=0.25),"20% to 25%",AND(P109&gt;0.25,P109&lt;=0.3),"25% to 30%",AND(P109&gt;0.3,P109&lt;=0.4),"30% to 40%",AND(P109&gt;0.4,P109&lt;=0.5),"40% to 50%",AND(P109&gt;0.5,P109&lt;=0.75),"50% to 75%",AND(P109&gt;0.75,P109&lt;=1),"75% to 100%")</f>
        <v>4% to 6%</v>
      </c>
      <c r="P109" s="10">
        <f>_xlfn.XLOOKUP($E109,'Raw Data'!$E:$E,'Raw Data'!P:P,"ERROR",0,1)</f>
        <v>0.0415149308084487</v>
      </c>
      <c r="Q109" s="9">
        <f>_xlfn.XLOOKUP($E109,'Raw Data'!$E:$E,'Raw Data'!Q:Q,"ERROR",0,1)</f>
        <v>5</v>
      </c>
      <c r="R109" s="9" t="str">
        <f>_xlfn.XLOOKUP($E109,'Raw Data'!$E:$E,'Raw Data'!R:R,"ERROR",0,1)</f>
        <v>oz</v>
      </c>
      <c r="S109" s="5" t="str">
        <f t="array" ref="S109">_xlfn.IFS(AND(T109&gt;0,T109&lt;=0.05),"0 to 0.05",AND(T109&gt;0.05,T109&lt;=0.1),"0.05 to 0.1",AND(T109&gt;0.1,T109&lt;=0.2),"0.1 to 0.2",AND(T109&gt;0.2,T109&lt;=0.3),"0.2 to 0.3",AND(T109&gt;0.3,T109&lt;=0.4),"0.3 to 0.4",AND(T109&gt;0.4,T109&lt;=0.5),"0.4 to 0.5",AND(T109&gt;0.5,T109&lt;=0.75),"0.5 to 0.75",AND(T109&gt;0.75,T109&lt;=1),"0.75 to 1",AND(T109&gt;1,T109&lt;=2),"1 to 2",AND(T109&gt;2,T109&lt;=3),"2 to 3",AND(T109&gt;3,T109&lt;=4),"3 to 4",AND(T109&gt;4,T109&lt;=5),"4 to 5",AND(T109&gt;5,T109&lt;=10),"5 to 10",T109&gt;10,"10+")</f>
        <v>1 to 2</v>
      </c>
      <c r="T109" s="10">
        <f>_xlfn.XLOOKUP($E109,'Raw Data'!$E:$E,'Raw Data'!T:T,"ERROR",0,1)</f>
        <v>1.06810957051065</v>
      </c>
      <c r="U109" s="15" t="str">
        <f t="array" ref="U109">_xlfn.IFS(AND(V109&gt;0,V109&lt;=0.05),"0 to 0.05",AND(V109&gt;0.05,V109&lt;=0.1),"0.05 to 0.1",AND(V109&gt;0.1,V109&lt;=0.2),"0.1 to 0.2",AND(V109&gt;0.2,V109&lt;=0.3),"0.2 to 0.3",AND(V109&gt;0.3,V109&lt;=0.4),"0.3 to 0.4",AND(V109&gt;0.4,V109&lt;=0.5),"0.4 to 0.5",AND(V109&gt;0.5,V109&lt;=0.75),"0.5 to 0.75",AND(V109&gt;0.75,V109&lt;=1),"0.75 to 1",AND(V109&gt;1,V109&lt;=2),"1 to 2",AND(V109&gt;2,V109&lt;=3),"2 to 3",AND(V109&gt;3,V109&lt;=4),"3 to 4",AND(V109&gt;4,V109&lt;=5),"4 to 5",AND(V109&gt;5,V109&lt;=10),"5 to 10",V109&gt;10,"10+")</f>
        <v>0.3 to 0.4</v>
      </c>
      <c r="V109" s="10">
        <f>_xlfn.XLOOKUP($E109,'Raw Data'!$E:$E,'Raw Data'!V:V,"ERROR",0,1)</f>
        <v>0.300880622252283</v>
      </c>
      <c r="W109" s="15" t="str">
        <f t="array" ref="W109">_xlfn.IFS(AND(X109&gt;0,X109&lt;=0.05),"0 to 0.05",AND(X109&gt;0.05,X109&lt;=0.1),"0.05 to 0.1",AND(X109&gt;0.1,X109&lt;=0.2),"0.1 to 0.2",AND(X109&gt;0.2,X109&lt;=0.3),"0.2 to 0.3",AND(X109&gt;0.3,X109&lt;=0.4),"0.3 to 0.4",AND(X109&gt;0.4,X109&lt;=0.5),"0.4 to 0.5",AND(X109&gt;0.5,X109&lt;=0.75),"0.5 to 0.75",AND(X109&gt;0.75,X109&lt;=1),"0.75 to 1",AND(X109&gt;1,X109&lt;=2),"1 to 2",AND(X109&gt;2,X109&lt;=3),"2 to 3",AND(X109&gt;3,X109&lt;=4),"3 to 4",AND(X109&gt;4,X109&lt;=5),"4 to 5",AND(X109&gt;5,X109&lt;=10),"5 to 10",X109&gt;10,"10+")</f>
        <v>0.2 to 0.3</v>
      </c>
      <c r="X109" s="16">
        <f t="shared" si="5"/>
        <v>0.288389584037876</v>
      </c>
      <c r="Y109" s="5" t="str">
        <f t="array" ref="Y109">_xlfn.IFS(AND(Z109&gt;0,Z109&lt;=1),"0 to 1",AND(Z109&gt;1,Z109&lt;=2),"1 to 2",AND(Z109&gt;2,Z109&lt;=4),"2 to 4",AND(Z109&gt;4,Z109&lt;=6),"4 to 6",AND(Z109&gt;6,Z109&lt;=8),"6 to 8",AND(Z109&gt;8,Z109&lt;=10),"8 to 10",AND(Z109&gt;10,Z109&lt;=15),"10 to 15",AND(Z109&gt;15,Z109&lt;=20),"15 to 20",AND(Z109&gt;20,Z109&lt;=25),"20 to 25",AND(Z109&gt;25,Z109&lt;=30),"25 to 30",AND(Z109&gt;30,Z109&lt;=40),"30 to 40",AND(Z109&gt;40,Z109&lt;=50),"40 to 50",Z109&gt;50,"50+")</f>
        <v>4 to 6</v>
      </c>
      <c r="Z109" s="9">
        <f>_xlfn.XLOOKUP($E109,'Raw Data'!$E:$E,'Raw Data'!Z:Z,"ERROR",0,1)</f>
        <v>5</v>
      </c>
      <c r="AA109" s="9" t="str">
        <f>_xlfn.XLOOKUP($E109,'Raw Data'!$E:$E,'Raw Data'!AA:AA,"ERROR",0,1)</f>
        <v>oz</v>
      </c>
      <c r="AB109" s="9"/>
      <c r="AC109" s="9"/>
    </row>
    <row r="110" hidden="1" spans="1:29">
      <c r="A110" s="5" t="str">
        <f>_xlfn.XLOOKUP($E110,'Raw Data'!$E:$E,'Raw Data'!A:A,"ERROR",0,1)</f>
        <v>AE</v>
      </c>
      <c r="B110" s="5" t="str">
        <f>_xlfn.XLOOKUP($E110,'Raw Data'!$E:$E,'Raw Data'!B:B,"ERROR",0,1)</f>
        <v>Hair Mousses</v>
      </c>
      <c r="C110" s="5" t="str">
        <f>_xlfn.XLOOKUP($E110,'Raw Data'!$E:$E,'Raw Data'!C:C,"ERROR",0,1)</f>
        <v>sachajuan</v>
      </c>
      <c r="D110" s="5" t="str">
        <f>_xlfn.XLOOKUP($E110,'Raw Data'!$E:$E,'Raw Data'!D:D,"ERROR",0,1)</f>
        <v>www.amazon.ae/dp/B002V7XKRK</v>
      </c>
      <c r="E110" s="5" t="s">
        <v>310</v>
      </c>
      <c r="F110" s="9" t="str">
        <f>_xlfn.XLOOKUP($E110,'Raw Data'!$E:$E,'Raw Data'!F:F,"ERROR",0,1)</f>
        <v>Sachajuan  Hair  MoUSse, 200 Ml</v>
      </c>
      <c r="G110" s="10">
        <f>_xlfn.XLOOKUP($E110,'Raw Data'!$E:$E,'Raw Data'!G:G,"ERROR",0,1)</f>
        <v>9</v>
      </c>
      <c r="H110" s="9">
        <f>_xlfn.XLOOKUP($E110,'Raw Data'!$E:$E,'Raw Data'!H:H,"ERROR",0,1)</f>
        <v>991.51</v>
      </c>
      <c r="I110" s="9">
        <f>_xlfn.XLOOKUP($E110,'Raw Data'!$E:$E,'Raw Data'!I:I,"ERROR",0,1)</f>
        <v>0.00132745451629746</v>
      </c>
      <c r="J110" s="9" t="str">
        <f>_xlfn.XLOOKUP($E110,'Raw Data'!$E:$E,'Raw Data'!J:J,"ERROR",0,1)</f>
        <v>No</v>
      </c>
      <c r="K110" s="14" t="str">
        <f t="array" ref="K110">_xlfn.IFS(AND(L110&gt;0,L110&lt;=5),"0 to 5",AND(L110&gt;5,L110&lt;=10),"5 to 10",AND(L110&gt;10,L110&lt;=15),"10 to 15",AND(L110&gt;15,L110&lt;=20),"15 to 20",AND(L110&gt;20,L110&lt;=30),"20 to 30",AND(L110&gt;30,L110&lt;=40),"30 to 40",AND(L110&gt;40,L110&lt;=50),"40 to 50",AND(L110&gt;50,L110&lt;=75),"50 to 75",AND(L110&gt;75,L110&lt;=100),"75 to 100",AND(L110&gt;100,L110&lt;=150),"100 to 150",AND(L110&gt;150,L110&lt;=200),"150 to 200",AND(L110&gt;200,L110&lt;=250),"200 to 250",AND(L110&gt;250,L110&lt;=300),"250 to 300",AND(L110&gt;300,L110&lt;=400),"300 to 400",AND(L110&gt;400,L110&lt;=500),"400 to 500",L110&gt;500,"500+")</f>
        <v>100 to 150</v>
      </c>
      <c r="L110" s="9">
        <f>_xlfn.XLOOKUP($E110,'Raw Data'!$E:$E,'Raw Data'!L:L,"ERROR",0,1)</f>
        <v>137.3</v>
      </c>
      <c r="M110" s="14" t="str">
        <f t="array" ref="M110">_xlfn.IFS(AND(N110&gt;0,N110&lt;=5),"0 to 5",AND(N110&gt;5,N110&lt;=10),"5 to 10",AND(N110&gt;10,N110&lt;=15),"10 to 15",AND(N110&gt;15,N110&lt;=20),"15 to 20",AND(N110&gt;20,N110&lt;=30),"20 to 30",AND(N110&gt;30,N110&lt;=40),"30 to 40",AND(N110&gt;40,N110&lt;=50),"40 to 50",AND(N110&gt;50,N110&lt;=75),"50 to 75",AND(N110&gt;75,N110&lt;=100),"75 to 100",AND(N110&gt;100,N110&lt;=150),"100 to 150",AND(N110&gt;150,N110&lt;=200),"150 to 200",AND(N110&gt;200,N110&lt;=250),"200 to 250",AND(N110&gt;250,N110&lt;=300),"250 to 300",AND(N110&gt;300,N110&lt;=400),"300 to 400",AND(N110&gt;400,N110&lt;=500),"400 to 500",N110&gt;500,"500+")</f>
        <v>100 to 150</v>
      </c>
      <c r="N110" s="9">
        <f>_xlfn.XLOOKUP($E110,'Raw Data'!$E:$E,'Raw Data'!N:N,"ERROR",0,1)</f>
        <v>140.67</v>
      </c>
      <c r="O110" s="14" t="str">
        <f t="array" ref="O110">_xlfn.IFS(P110=0,"No Discount",AND(P110&gt;0,P110&lt;=0.02),"0% to 2%",AND(P110&gt;0.02,P110&lt;=0.04),"2% to 4%",AND(P110&gt;0.04,P110&lt;=0.06),"4% to 6%",AND(P110&gt;0.06,P110&lt;=0.08),"6% to 8%",AND(P110&gt;0.08,P110&lt;=0.1),"8% to 10%",AND(P110&gt;0.1,P110&lt;=0.15),"10% to 15%",AND(P110&gt;0.15,P110&lt;=0.2),"15% to 20%",AND(P110&gt;0.2,P110&lt;=0.25),"20% to 25%",AND(P110&gt;0.25,P110&lt;=0.3),"25% to 30%",AND(P110&gt;0.3,P110&lt;=0.4),"30% to 40%",AND(P110&gt;0.4,P110&lt;=0.5),"40% to 50%",AND(P110&gt;0.5,P110&lt;=0.75),"50% to 75%",AND(P110&gt;0.75,P110&lt;=1),"75% to 100%")</f>
        <v>2% to 4%</v>
      </c>
      <c r="P110" s="10">
        <f>_xlfn.XLOOKUP($E110,'Raw Data'!$E:$E,'Raw Data'!P:P,"ERROR",0,1)</f>
        <v>0.0239567782753961</v>
      </c>
      <c r="Q110" s="9">
        <f>_xlfn.XLOOKUP($E110,'Raw Data'!$E:$E,'Raw Data'!Q:Q,"ERROR",0,1)</f>
        <v>200</v>
      </c>
      <c r="R110" s="9" t="str">
        <f>_xlfn.XLOOKUP($E110,'Raw Data'!$E:$E,'Raw Data'!R:R,"ERROR",0,1)</f>
        <v>ml</v>
      </c>
      <c r="S110" s="5" t="str">
        <f t="array" ref="S110">_xlfn.IFS(AND(T110&gt;0,T110&lt;=0.05),"0 to 0.05",AND(T110&gt;0.05,T110&lt;=0.1),"0.05 to 0.1",AND(T110&gt;0.1,T110&lt;=0.2),"0.1 to 0.2",AND(T110&gt;0.2,T110&lt;=0.3),"0.2 to 0.3",AND(T110&gt;0.3,T110&lt;=0.4),"0.3 to 0.4",AND(T110&gt;0.4,T110&lt;=0.5),"0.4 to 0.5",AND(T110&gt;0.5,T110&lt;=0.75),"0.5 to 0.75",AND(T110&gt;0.75,T110&lt;=1),"0.75 to 1",AND(T110&gt;1,T110&lt;=2),"1 to 2",AND(T110&gt;2,T110&lt;=3),"2 to 3",AND(T110&gt;3,T110&lt;=4),"3 to 4",AND(T110&gt;4,T110&lt;=5),"4 to 5",AND(T110&gt;5,T110&lt;=10),"5 to 10",T110&gt;10,"10+")</f>
        <v>0.5 to 0.75</v>
      </c>
      <c r="T110" s="10">
        <f>_xlfn.XLOOKUP($E110,'Raw Data'!$E:$E,'Raw Data'!T:T,"ERROR",0,1)</f>
        <v>0.686866786864185</v>
      </c>
      <c r="U110" s="15" t="str">
        <f t="array" ref="U110">_xlfn.IFS(AND(V110&gt;0,V110&lt;=0.05),"0 to 0.05",AND(V110&gt;0.05,V110&lt;=0.1),"0.05 to 0.1",AND(V110&gt;0.1,V110&lt;=0.2),"0.1 to 0.2",AND(V110&gt;0.2,V110&lt;=0.3),"0.2 to 0.3",AND(V110&gt;0.3,V110&lt;=0.4),"0.3 to 0.4",AND(V110&gt;0.4,V110&lt;=0.5),"0.4 to 0.5",AND(V110&gt;0.5,V110&lt;=0.75),"0.5 to 0.75",AND(V110&gt;0.75,V110&lt;=1),"0.75 to 1",AND(V110&gt;1,V110&lt;=2),"1 to 2",AND(V110&gt;2,V110&lt;=3),"2 to 3",AND(V110&gt;3,V110&lt;=4),"3 to 4",AND(V110&gt;4,V110&lt;=5),"4 to 5",AND(V110&gt;5,V110&lt;=10),"5 to 10",V110&gt;10,"10+")</f>
        <v>0.1 to 0.2</v>
      </c>
      <c r="V110" s="10">
        <f>_xlfn.XLOOKUP($E110,'Raw Data'!$E:$E,'Raw Data'!V:V,"ERROR",0,1)</f>
        <v>0.19000596318434</v>
      </c>
      <c r="W110" s="15" t="str">
        <f t="array" ref="W110">_xlfn.IFS(AND(X110&gt;0,X110&lt;=0.05),"0 to 0.05",AND(X110&gt;0.05,X110&lt;=0.1),"0.05 to 0.1",AND(X110&gt;0.1,X110&lt;=0.2),"0.1 to 0.2",AND(X110&gt;0.2,X110&lt;=0.3),"0.2 to 0.3",AND(X110&gt;0.3,X110&lt;=0.4),"0.3 to 0.4",AND(X110&gt;0.4,X110&lt;=0.5),"0.4 to 0.5",AND(X110&gt;0.5,X110&lt;=0.75),"0.5 to 0.75",AND(X110&gt;0.75,X110&lt;=1),"0.75 to 1",AND(X110&gt;1,X110&lt;=2),"1 to 2",AND(X110&gt;2,X110&lt;=3),"2 to 3",AND(X110&gt;3,X110&lt;=4),"3 to 4",AND(X110&gt;4,X110&lt;=5),"4 to 5",AND(X110&gt;5,X110&lt;=10),"5 to 10",X110&gt;10,"10+")</f>
        <v>0.1 to 0.2</v>
      </c>
      <c r="X110" s="16">
        <f t="shared" si="5"/>
        <v>0.18545403245333</v>
      </c>
      <c r="Y110" s="5" t="str">
        <f t="array" ref="Y110">_xlfn.IFS(AND(Z110&gt;0,Z110&lt;=1),"0 to 1",AND(Z110&gt;1,Z110&lt;=2),"1 to 2",AND(Z110&gt;2,Z110&lt;=4),"2 to 4",AND(Z110&gt;4,Z110&lt;=6),"4 to 6",AND(Z110&gt;6,Z110&lt;=8),"6 to 8",AND(Z110&gt;8,Z110&lt;=10),"8 to 10",AND(Z110&gt;10,Z110&lt;=15),"10 to 15",AND(Z110&gt;15,Z110&lt;=20),"15 to 20",AND(Z110&gt;20,Z110&lt;=25),"20 to 25",AND(Z110&gt;25,Z110&lt;=30),"25 to 30",AND(Z110&gt;30,Z110&lt;=40),"30 to 40",AND(Z110&gt;40,Z110&lt;=50),"40 to 50",Z110&gt;50,"50+")</f>
        <v>6 to 8</v>
      </c>
      <c r="Z110" s="9">
        <f>_xlfn.XLOOKUP($E110,'Raw Data'!$E:$E,'Raw Data'!Z:Z,"ERROR",0,1)</f>
        <v>6.76</v>
      </c>
      <c r="AA110" s="9" t="str">
        <f>_xlfn.XLOOKUP($E110,'Raw Data'!$E:$E,'Raw Data'!AA:AA,"ERROR",0,1)</f>
        <v>oz</v>
      </c>
      <c r="AB110" s="9"/>
      <c r="AC110" s="9"/>
    </row>
    <row r="111" hidden="1" spans="1:29">
      <c r="A111" s="5" t="str">
        <f>_xlfn.XLOOKUP($E111,'Raw Data'!$E:$E,'Raw Data'!A:A,"ERROR",0,1)</f>
        <v>AE</v>
      </c>
      <c r="B111" s="5" t="str">
        <f>_xlfn.XLOOKUP($E111,'Raw Data'!$E:$E,'Raw Data'!B:B,"ERROR",0,1)</f>
        <v>Hair Mousses</v>
      </c>
      <c r="C111" s="5" t="str">
        <f>_xlfn.XLOOKUP($E111,'Raw Data'!$E:$E,'Raw Data'!C:C,"ERROR",0,1)</f>
        <v>Wella</v>
      </c>
      <c r="D111" s="5" t="str">
        <f>_xlfn.XLOOKUP($E111,'Raw Data'!$E:$E,'Raw Data'!D:D,"ERROR",0,1)</f>
        <v>www.amazon.ae/dp/B017SASAPQ</v>
      </c>
      <c r="E111" s="5" t="s">
        <v>311</v>
      </c>
      <c r="F111" s="9" t="str">
        <f>_xlfn.XLOOKUP($E111,'Raw Data'!$E:$E,'Raw Data'!F:F,"ERROR",0,1)</f>
        <v>Wella Professionals Eimi Root Shoot Mousse for Hair Lift Hold Level 2 75ml</v>
      </c>
      <c r="G111" s="10">
        <f>_xlfn.XLOOKUP($E111,'Raw Data'!$E:$E,'Raw Data'!G:G,"ERROR",0,1)</f>
        <v>13</v>
      </c>
      <c r="H111" s="9">
        <f>_xlfn.XLOOKUP($E111,'Raw Data'!$E:$E,'Raw Data'!H:H,"ERROR",0,1)</f>
        <v>990.99</v>
      </c>
      <c r="I111" s="9">
        <f>_xlfn.XLOOKUP($E111,'Raw Data'!$E:$E,'Raw Data'!I:I,"ERROR",0,1)</f>
        <v>0.00132675832932156</v>
      </c>
      <c r="J111" s="9" t="str">
        <f>_xlfn.XLOOKUP($E111,'Raw Data'!$E:$E,'Raw Data'!J:J,"ERROR",0,1)</f>
        <v>No</v>
      </c>
      <c r="K111" s="14" t="str">
        <f t="array" ref="K111">_xlfn.IFS(AND(L111&gt;0,L111&lt;=5),"0 to 5",AND(L111&gt;5,L111&lt;=10),"5 to 10",AND(L111&gt;10,L111&lt;=15),"10 to 15",AND(L111&gt;15,L111&lt;=20),"15 to 20",AND(L111&gt;20,L111&lt;=30),"20 to 30",AND(L111&gt;30,L111&lt;=40),"30 to 40",AND(L111&gt;40,L111&lt;=50),"40 to 50",AND(L111&gt;50,L111&lt;=75),"50 to 75",AND(L111&gt;75,L111&lt;=100),"75 to 100",AND(L111&gt;100,L111&lt;=150),"100 to 150",AND(L111&gt;150,L111&lt;=200),"150 to 200",AND(L111&gt;200,L111&lt;=250),"200 to 250",AND(L111&gt;250,L111&lt;=300),"250 to 300",AND(L111&gt;300,L111&lt;=400),"300 to 400",AND(L111&gt;400,L111&lt;=500),"400 to 500",L111&gt;500,"500+")</f>
        <v>75 to 100</v>
      </c>
      <c r="L111" s="9">
        <f>_xlfn.XLOOKUP($E111,'Raw Data'!$E:$E,'Raw Data'!L:L,"ERROR",0,1)</f>
        <v>86.93</v>
      </c>
      <c r="M111" s="14" t="str">
        <f t="array" ref="M111">_xlfn.IFS(AND(N111&gt;0,N111&lt;=5),"0 to 5",AND(N111&gt;5,N111&lt;=10),"5 to 10",AND(N111&gt;10,N111&lt;=15),"10 to 15",AND(N111&gt;15,N111&lt;=20),"15 to 20",AND(N111&gt;20,N111&lt;=30),"20 to 30",AND(N111&gt;30,N111&lt;=40),"30 to 40",AND(N111&gt;40,N111&lt;=50),"40 to 50",AND(N111&gt;50,N111&lt;=75),"50 to 75",AND(N111&gt;75,N111&lt;=100),"75 to 100",AND(N111&gt;100,N111&lt;=150),"100 to 150",AND(N111&gt;150,N111&lt;=200),"150 to 200",AND(N111&gt;200,N111&lt;=250),"200 to 250",AND(N111&gt;250,N111&lt;=300),"250 to 300",AND(N111&gt;300,N111&lt;=400),"300 to 400",AND(N111&gt;400,N111&lt;=500),"400 to 500",N111&gt;500,"500+")</f>
        <v>75 to 100</v>
      </c>
      <c r="N111" s="9">
        <f>_xlfn.XLOOKUP($E111,'Raw Data'!$E:$E,'Raw Data'!N:N,"ERROR",0,1)</f>
        <v>90.87</v>
      </c>
      <c r="O111" s="14" t="str">
        <f t="array" ref="O111">_xlfn.IFS(P111=0,"No Discount",AND(P111&gt;0,P111&lt;=0.02),"0% to 2%",AND(P111&gt;0.02,P111&lt;=0.04),"2% to 4%",AND(P111&gt;0.04,P111&lt;=0.06),"4% to 6%",AND(P111&gt;0.06,P111&lt;=0.08),"6% to 8%",AND(P111&gt;0.08,P111&lt;=0.1),"8% to 10%",AND(P111&gt;0.1,P111&lt;=0.15),"10% to 15%",AND(P111&gt;0.15,P111&lt;=0.2),"15% to 20%",AND(P111&gt;0.2,P111&lt;=0.25),"20% to 25%",AND(P111&gt;0.25,P111&lt;=0.3),"25% to 30%",AND(P111&gt;0.3,P111&lt;=0.4),"30% to 40%",AND(P111&gt;0.4,P111&lt;=0.5),"40% to 50%",AND(P111&gt;0.5,P111&lt;=0.75),"50% to 75%",AND(P111&gt;0.75,P111&lt;=1),"75% to 100%")</f>
        <v>4% to 6%</v>
      </c>
      <c r="P111" s="10">
        <f>_xlfn.XLOOKUP($E111,'Raw Data'!$E:$E,'Raw Data'!P:P,"ERROR",0,1)</f>
        <v>0.0433586442170133</v>
      </c>
      <c r="Q111" s="9">
        <f>_xlfn.XLOOKUP($E111,'Raw Data'!$E:$E,'Raw Data'!Q:Q,"ERROR",0,1)</f>
        <v>75</v>
      </c>
      <c r="R111" s="9" t="str">
        <f>_xlfn.XLOOKUP($E111,'Raw Data'!$E:$E,'Raw Data'!R:R,"ERROR",0,1)</f>
        <v>ml</v>
      </c>
      <c r="S111" s="5" t="str">
        <f t="array" ref="S111">_xlfn.IFS(AND(T111&gt;0,T111&lt;=0.05),"0 to 0.05",AND(T111&gt;0.05,T111&lt;=0.1),"0.05 to 0.1",AND(T111&gt;0.1,T111&lt;=0.2),"0.1 to 0.2",AND(T111&gt;0.2,T111&lt;=0.3),"0.2 to 0.3",AND(T111&gt;0.3,T111&lt;=0.4),"0.3 to 0.4",AND(T111&gt;0.4,T111&lt;=0.5),"0.4 to 0.5",AND(T111&gt;0.5,T111&lt;=0.75),"0.5 to 0.75",AND(T111&gt;0.75,T111&lt;=1),"0.75 to 1",AND(T111&gt;1,T111&lt;=2),"1 to 2",AND(T111&gt;2,T111&lt;=3),"2 to 3",AND(T111&gt;3,T111&lt;=4),"3 to 4",AND(T111&gt;4,T111&lt;=5),"4 to 5",AND(T111&gt;5,T111&lt;=10),"5 to 10",T111&gt;10,"10+")</f>
        <v>1 to 2</v>
      </c>
      <c r="T111" s="10">
        <f>_xlfn.XLOOKUP($E111,'Raw Data'!$E:$E,'Raw Data'!T:T,"ERROR",0,1)</f>
        <v>1.15968593895807</v>
      </c>
      <c r="U111" s="15" t="str">
        <f t="array" ref="U111">_xlfn.IFS(AND(V111&gt;0,V111&lt;=0.05),"0 to 0.05",AND(V111&gt;0.05,V111&lt;=0.1),"0.05 to 0.1",AND(V111&gt;0.1,V111&lt;=0.2),"0.1 to 0.2",AND(V111&gt;0.2,V111&lt;=0.3),"0.2 to 0.3",AND(V111&gt;0.3,V111&lt;=0.4),"0.3 to 0.4",AND(V111&gt;0.4,V111&lt;=0.5),"0.4 to 0.5",AND(V111&gt;0.5,V111&lt;=0.75),"0.5 to 0.75",AND(V111&gt;0.75,V111&lt;=1),"0.75 to 1",AND(V111&gt;1,V111&lt;=2),"1 to 2",AND(V111&gt;2,V111&lt;=3),"2 to 3",AND(V111&gt;3,V111&lt;=4),"3 to 4",AND(V111&gt;4,V111&lt;=5),"4 to 5",AND(V111&gt;5,V111&lt;=10),"5 to 10",V111&gt;10,"10+")</f>
        <v>0.3 to 0.4</v>
      </c>
      <c r="V111" s="10">
        <f>_xlfn.XLOOKUP($E111,'Raw Data'!$E:$E,'Raw Data'!V:V,"ERROR",0,1)</f>
        <v>0.327306781821493</v>
      </c>
      <c r="W111" s="15" t="str">
        <f t="array" ref="W111">_xlfn.IFS(AND(X111&gt;0,X111&lt;=0.05),"0 to 0.05",AND(X111&gt;0.05,X111&lt;=0.1),"0.05 to 0.1",AND(X111&gt;0.1,X111&lt;=0.2),"0.1 to 0.2",AND(X111&gt;0.2,X111&lt;=0.3),"0.2 to 0.3",AND(X111&gt;0.3,X111&lt;=0.4),"0.3 to 0.4",AND(X111&gt;0.4,X111&lt;=0.5),"0.4 to 0.5",AND(X111&gt;0.5,X111&lt;=0.75),"0.5 to 0.75",AND(X111&gt;0.75,X111&lt;=1),"0.75 to 1",AND(X111&gt;1,X111&lt;=2),"1 to 2",AND(X111&gt;2,X111&lt;=3),"2 to 3",AND(X111&gt;3,X111&lt;=4),"3 to 4",AND(X111&gt;4,X111&lt;=5),"4 to 5",AND(X111&gt;5,X111&lt;=10),"5 to 10",X111&gt;10,"10+")</f>
        <v>0.3 to 0.4</v>
      </c>
      <c r="X111" s="16">
        <f t="shared" si="5"/>
        <v>0.313115203518679</v>
      </c>
      <c r="Y111" s="5" t="str">
        <f t="array" ref="Y111">_xlfn.IFS(AND(Z111&gt;0,Z111&lt;=1),"0 to 1",AND(Z111&gt;1,Z111&lt;=2),"1 to 2",AND(Z111&gt;2,Z111&lt;=4),"2 to 4",AND(Z111&gt;4,Z111&lt;=6),"4 to 6",AND(Z111&gt;6,Z111&lt;=8),"6 to 8",AND(Z111&gt;8,Z111&lt;=10),"8 to 10",AND(Z111&gt;10,Z111&lt;=15),"10 to 15",AND(Z111&gt;15,Z111&lt;=20),"15 to 20",AND(Z111&gt;20,Z111&lt;=25),"20 to 25",AND(Z111&gt;25,Z111&lt;=30),"25 to 30",AND(Z111&gt;30,Z111&lt;=40),"30 to 40",AND(Z111&gt;40,Z111&lt;=50),"40 to 50",Z111&gt;50,"50+")</f>
        <v>2 to 4</v>
      </c>
      <c r="Z111" s="9">
        <f>_xlfn.XLOOKUP($E111,'Raw Data'!$E:$E,'Raw Data'!Z:Z,"ERROR",0,1)</f>
        <v>2.535</v>
      </c>
      <c r="AA111" s="9" t="str">
        <f>_xlfn.XLOOKUP($E111,'Raw Data'!$E:$E,'Raw Data'!AA:AA,"ERROR",0,1)</f>
        <v>oz</v>
      </c>
      <c r="AB111" s="9"/>
      <c r="AC111" s="9"/>
    </row>
    <row r="112" hidden="1" spans="1:29">
      <c r="A112" s="5" t="str">
        <f>_xlfn.XLOOKUP($E112,'Raw Data'!$E:$E,'Raw Data'!A:A,"ERROR",0,1)</f>
        <v>AE</v>
      </c>
      <c r="B112" s="5" t="str">
        <f>_xlfn.XLOOKUP($E112,'Raw Data'!$E:$E,'Raw Data'!B:B,"ERROR",0,1)</f>
        <v>Hair Mousses</v>
      </c>
      <c r="C112" s="5" t="str">
        <f>_xlfn.XLOOKUP($E112,'Raw Data'!$E:$E,'Raw Data'!C:C,"ERROR",0,1)</f>
        <v>pantene</v>
      </c>
      <c r="D112" s="5" t="str">
        <f>_xlfn.XLOOKUP($E112,'Raw Data'!$E:$E,'Raw Data'!D:D,"ERROR",0,1)</f>
        <v>www.amazon.ae/dp/B07NFRL4M5</v>
      </c>
      <c r="E112" s="5" t="s">
        <v>312</v>
      </c>
      <c r="F112" s="9" t="str">
        <f>_xlfn.XLOOKUP($E112,'Raw Data'!$E:$E,'Raw Data'!F:F,"ERROR",0,1)</f>
        <v>Pantene Curl Mousse For Curly Hair, Tames Frizz for Soft Touchable Curls, 6.6 Ounce (Pack of 3) Pantene Curl Mousse For Curly Hair, Tames Frizz for Soft Touchable Curls, 6.6 Ounce (Pack of 3)</v>
      </c>
      <c r="G112" s="10">
        <f>_xlfn.XLOOKUP($E112,'Raw Data'!$E:$E,'Raw Data'!G:G,"ERROR",0,1)</f>
        <v>5</v>
      </c>
      <c r="H112" s="9">
        <f>_xlfn.XLOOKUP($E112,'Raw Data'!$E:$E,'Raw Data'!H:H,"ERROR",0,1)</f>
        <v>979.98</v>
      </c>
      <c r="I112" s="9">
        <f>_xlfn.XLOOKUP($E112,'Raw Data'!$E:$E,'Raw Data'!I:I,"ERROR",0,1)</f>
        <v>0.00131201790892798</v>
      </c>
      <c r="J112" s="9" t="str">
        <f>_xlfn.XLOOKUP($E112,'Raw Data'!$E:$E,'Raw Data'!J:J,"ERROR",0,1)</f>
        <v>No</v>
      </c>
      <c r="K112" s="14" t="str">
        <f t="array" ref="K112">_xlfn.IFS(AND(L112&gt;0,L112&lt;=5),"0 to 5",AND(L112&gt;5,L112&lt;=10),"5 to 10",AND(L112&gt;10,L112&lt;=15),"10 to 15",AND(L112&gt;15,L112&lt;=20),"15 to 20",AND(L112&gt;20,L112&lt;=30),"20 to 30",AND(L112&gt;30,L112&lt;=40),"30 to 40",AND(L112&gt;40,L112&lt;=50),"40 to 50",AND(L112&gt;50,L112&lt;=75),"50 to 75",AND(L112&gt;75,L112&lt;=100),"75 to 100",AND(L112&gt;100,L112&lt;=150),"100 to 150",AND(L112&gt;150,L112&lt;=200),"150 to 200",AND(L112&gt;200,L112&lt;=250),"200 to 250",AND(L112&gt;250,L112&lt;=300),"250 to 300",AND(L112&gt;300,L112&lt;=400),"300 to 400",AND(L112&gt;400,L112&lt;=500),"400 to 500",L112&gt;500,"500+")</f>
        <v>150 to 200</v>
      </c>
      <c r="L112" s="9">
        <f>_xlfn.XLOOKUP($E112,'Raw Data'!$E:$E,'Raw Data'!L:L,"ERROR",0,1)</f>
        <v>176.32</v>
      </c>
      <c r="M112" s="14" t="str">
        <f t="array" ref="M112">_xlfn.IFS(AND(N112&gt;0,N112&lt;=5),"0 to 5",AND(N112&gt;5,N112&lt;=10),"5 to 10",AND(N112&gt;10,N112&lt;=15),"10 to 15",AND(N112&gt;15,N112&lt;=20),"15 to 20",AND(N112&gt;20,N112&lt;=30),"20 to 30",AND(N112&gt;30,N112&lt;=40),"30 to 40",AND(N112&gt;40,N112&lt;=50),"40 to 50",AND(N112&gt;50,N112&lt;=75),"50 to 75",AND(N112&gt;75,N112&lt;=100),"75 to 100",AND(N112&gt;100,N112&lt;=150),"100 to 150",AND(N112&gt;150,N112&lt;=200),"150 to 200",AND(N112&gt;200,N112&lt;=250),"200 to 250",AND(N112&gt;250,N112&lt;=300),"250 to 300",AND(N112&gt;300,N112&lt;=400),"300 to 400",AND(N112&gt;400,N112&lt;=500),"400 to 500",N112&gt;500,"500+")</f>
        <v>200 to 250</v>
      </c>
      <c r="N112" s="9">
        <f>_xlfn.XLOOKUP($E112,'Raw Data'!$E:$E,'Raw Data'!N:N,"ERROR",0,1)</f>
        <v>211.66</v>
      </c>
      <c r="O112" s="14" t="str">
        <f t="array" ref="O112">_xlfn.IFS(P112=0,"No Discount",AND(P112&gt;0,P112&lt;=0.02),"0% to 2%",AND(P112&gt;0.02,P112&lt;=0.04),"2% to 4%",AND(P112&gt;0.04,P112&lt;=0.06),"4% to 6%",AND(P112&gt;0.06,P112&lt;=0.08),"6% to 8%",AND(P112&gt;0.08,P112&lt;=0.1),"8% to 10%",AND(P112&gt;0.1,P112&lt;=0.15),"10% to 15%",AND(P112&gt;0.15,P112&lt;=0.2),"15% to 20%",AND(P112&gt;0.2,P112&lt;=0.25),"20% to 25%",AND(P112&gt;0.25,P112&lt;=0.3),"25% to 30%",AND(P112&gt;0.3,P112&lt;=0.4),"30% to 40%",AND(P112&gt;0.4,P112&lt;=0.5),"40% to 50%",AND(P112&gt;0.5,P112&lt;=0.75),"50% to 75%",AND(P112&gt;0.75,P112&lt;=1),"75% to 100%")</f>
        <v>15% to 20%</v>
      </c>
      <c r="P112" s="10">
        <f>_xlfn.XLOOKUP($E112,'Raw Data'!$E:$E,'Raw Data'!P:P,"ERROR",0,1)</f>
        <v>0.166965888689408</v>
      </c>
      <c r="Q112" s="9">
        <f>_xlfn.XLOOKUP($E112,'Raw Data'!$E:$E,'Raw Data'!Q:Q,"ERROR",0,1)</f>
        <v>19.8</v>
      </c>
      <c r="R112" s="9" t="str">
        <f>_xlfn.XLOOKUP($E112,'Raw Data'!$E:$E,'Raw Data'!R:R,"ERROR",0,1)</f>
        <v>oz</v>
      </c>
      <c r="S112" s="5" t="str">
        <f t="array" ref="S112">_xlfn.IFS(AND(T112&gt;0,T112&lt;=0.05),"0 to 0.05",AND(T112&gt;0.05,T112&lt;=0.1),"0.05 to 0.1",AND(T112&gt;0.1,T112&lt;=0.2),"0.1 to 0.2",AND(T112&gt;0.2,T112&lt;=0.3),"0.2 to 0.3",AND(T112&gt;0.3,T112&lt;=0.4),"0.3 to 0.4",AND(T112&gt;0.4,T112&lt;=0.5),"0.4 to 0.5",AND(T112&gt;0.5,T112&lt;=0.75),"0.5 to 0.75",AND(T112&gt;0.75,T112&lt;=1),"0.75 to 1",AND(T112&gt;1,T112&lt;=2),"1 to 2",AND(T112&gt;2,T112&lt;=3),"2 to 3",AND(T112&gt;3,T112&lt;=4),"3 to 4",AND(T112&gt;4,T112&lt;=5),"4 to 5",AND(T112&gt;5,T112&lt;=10),"5 to 10",T112&gt;10,"10+")</f>
        <v>0.3 to 0.4</v>
      </c>
      <c r="T112" s="10">
        <f>_xlfn.XLOOKUP($E112,'Raw Data'!$E:$E,'Raw Data'!T:T,"ERROR",0,1)</f>
        <v>0.301151521983446</v>
      </c>
      <c r="U112" s="15" t="str">
        <f t="array" ref="U112">_xlfn.IFS(AND(V112&gt;0,V112&lt;=0.05),"0 to 0.05",AND(V112&gt;0.05,V112&lt;=0.1),"0.05 to 0.1",AND(V112&gt;0.1,V112&lt;=0.2),"0.1 to 0.2",AND(V112&gt;0.2,V112&lt;=0.3),"0.2 to 0.3",AND(V112&gt;0.3,V112&lt;=0.4),"0.3 to 0.4",AND(V112&gt;0.4,V112&lt;=0.5),"0.4 to 0.5",AND(V112&gt;0.5,V112&lt;=0.75),"0.5 to 0.75",AND(V112&gt;0.75,V112&lt;=1),"0.75 to 1",AND(V112&gt;1,V112&lt;=2),"1 to 2",AND(V112&gt;2,V112&lt;=3),"2 to 3",AND(V112&gt;3,V112&lt;=4),"3 to 4",AND(V112&gt;4,V112&lt;=5),"4 to 5",AND(V112&gt;5,V112&lt;=10),"5 to 10",V112&gt;10,"10+")</f>
        <v>0.05 to 0.1</v>
      </c>
      <c r="V112" s="10">
        <f>_xlfn.XLOOKUP($E112,'Raw Data'!$E:$E,'Raw Data'!V:V,"ERROR",0,1)</f>
        <v>0.0976081409290743</v>
      </c>
      <c r="W112" s="15" t="str">
        <f t="array" ref="W112">_xlfn.IFS(AND(X112&gt;0,X112&lt;=0.05),"0 to 0.05",AND(X112&gt;0.05,X112&lt;=0.1),"0.05 to 0.1",AND(X112&gt;0.1,X112&lt;=0.2),"0.1 to 0.2",AND(X112&gt;0.2,X112&lt;=0.3),"0.2 to 0.3",AND(X112&gt;0.3,X112&lt;=0.4),"0.3 to 0.4",AND(X112&gt;0.4,X112&lt;=0.5),"0.4 to 0.5",AND(X112&gt;0.5,X112&lt;=0.75),"0.5 to 0.75",AND(X112&gt;0.75,X112&lt;=1),"0.75 to 1",AND(X112&gt;1,X112&lt;=2),"1 to 2",AND(X112&gt;2,X112&lt;=3),"2 to 3",AND(X112&gt;3,X112&lt;=4),"3 to 4",AND(X112&gt;4,X112&lt;=5),"4 to 5",AND(X112&gt;5,X112&lt;=10),"5 to 10",X112&gt;10,"10+")</f>
        <v>0.05 to 0.1</v>
      </c>
      <c r="X112" s="16">
        <f t="shared" si="5"/>
        <v>0.0813109109355305</v>
      </c>
      <c r="Y112" s="5" t="str">
        <f t="array" ref="Y112">_xlfn.IFS(AND(Z112&gt;0,Z112&lt;=1),"0 to 1",AND(Z112&gt;1,Z112&lt;=2),"1 to 2",AND(Z112&gt;2,Z112&lt;=4),"2 to 4",AND(Z112&gt;4,Z112&lt;=6),"4 to 6",AND(Z112&gt;6,Z112&lt;=8),"6 to 8",AND(Z112&gt;8,Z112&lt;=10),"8 to 10",AND(Z112&gt;10,Z112&lt;=15),"10 to 15",AND(Z112&gt;15,Z112&lt;=20),"15 to 20",AND(Z112&gt;20,Z112&lt;=25),"20 to 25",AND(Z112&gt;25,Z112&lt;=30),"25 to 30",AND(Z112&gt;30,Z112&lt;=40),"30 to 40",AND(Z112&gt;40,Z112&lt;=50),"40 to 50",Z112&gt;50,"50+")</f>
        <v>15 to 20</v>
      </c>
      <c r="Z112" s="9">
        <f>_xlfn.XLOOKUP($E112,'Raw Data'!$E:$E,'Raw Data'!Z:Z,"ERROR",0,1)</f>
        <v>19.8</v>
      </c>
      <c r="AA112" s="9" t="str">
        <f>_xlfn.XLOOKUP($E112,'Raw Data'!$E:$E,'Raw Data'!AA:AA,"ERROR",0,1)</f>
        <v>oz</v>
      </c>
      <c r="AB112" s="9"/>
      <c r="AC112" s="9"/>
    </row>
    <row r="113" hidden="1" spans="1:29">
      <c r="A113" s="5" t="str">
        <f>_xlfn.XLOOKUP($E113,'Raw Data'!$E:$E,'Raw Data'!A:A,"ERROR",0,1)</f>
        <v>AE</v>
      </c>
      <c r="B113" s="5" t="str">
        <f>_xlfn.XLOOKUP($E113,'Raw Data'!$E:$E,'Raw Data'!B:B,"ERROR",0,1)</f>
        <v>Hair Mousses</v>
      </c>
      <c r="C113" s="5" t="str">
        <f>_xlfn.XLOOKUP($E113,'Raw Data'!$E:$E,'Raw Data'!C:C,"ERROR",0,1)</f>
        <v>Wella</v>
      </c>
      <c r="D113" s="5" t="str">
        <f>_xlfn.XLOOKUP($E113,'Raw Data'!$E:$E,'Raw Data'!D:D,"ERROR",0,1)</f>
        <v>www.amazon.ae/dp/B07V72TD6Z</v>
      </c>
      <c r="E113" s="5" t="s">
        <v>313</v>
      </c>
      <c r="F113" s="9" t="str">
        <f>_xlfn.XLOOKUP($E113,'Raw Data'!$E:$E,'Raw Data'!F:F,"ERROR",0,1)</f>
        <v>Wella Wellaflex Hair Mousse Volume&amp;Repair Hold5 200ml</v>
      </c>
      <c r="G113" s="10">
        <f>_xlfn.XLOOKUP($E113,'Raw Data'!$E:$E,'Raw Data'!G:G,"ERROR",0,1)</f>
        <v>32</v>
      </c>
      <c r="H113" s="9">
        <f>_xlfn.XLOOKUP($E113,'Raw Data'!$E:$E,'Raw Data'!H:H,"ERROR",0,1)</f>
        <v>978.81</v>
      </c>
      <c r="I113" s="9">
        <f>_xlfn.XLOOKUP($E113,'Raw Data'!$E:$E,'Raw Data'!I:I,"ERROR",0,1)</f>
        <v>0.0013104514882322</v>
      </c>
      <c r="J113" s="9" t="str">
        <f>_xlfn.XLOOKUP($E113,'Raw Data'!$E:$E,'Raw Data'!J:J,"ERROR",0,1)</f>
        <v>No</v>
      </c>
      <c r="K113" s="14" t="str">
        <f t="array" ref="K113">_xlfn.IFS(AND(L113&gt;0,L113&lt;=5),"0 to 5",AND(L113&gt;5,L113&lt;=10),"5 to 10",AND(L113&gt;10,L113&lt;=15),"10 to 15",AND(L113&gt;15,L113&lt;=20),"15 to 20",AND(L113&gt;20,L113&lt;=30),"20 to 30",AND(L113&gt;30,L113&lt;=40),"30 to 40",AND(L113&gt;40,L113&lt;=50),"40 to 50",AND(L113&gt;50,L113&lt;=75),"50 to 75",AND(L113&gt;75,L113&lt;=100),"75 to 100",AND(L113&gt;100,L113&lt;=150),"100 to 150",AND(L113&gt;150,L113&lt;=200),"150 to 200",AND(L113&gt;200,L113&lt;=250),"200 to 250",AND(L113&gt;250,L113&lt;=300),"250 to 300",AND(L113&gt;300,L113&lt;=400),"300 to 400",AND(L113&gt;400,L113&lt;=500),"400 to 500",L113&gt;500,"500+")</f>
        <v>30 to 40</v>
      </c>
      <c r="L113" s="9">
        <f>_xlfn.XLOOKUP($E113,'Raw Data'!$E:$E,'Raw Data'!L:L,"ERROR",0,1)</f>
        <v>33.14</v>
      </c>
      <c r="M113" s="14" t="str">
        <f t="array" ref="M113">_xlfn.IFS(AND(N113&gt;0,N113&lt;=5),"0 to 5",AND(N113&gt;5,N113&lt;=10),"5 to 10",AND(N113&gt;10,N113&lt;=15),"10 to 15",AND(N113&gt;15,N113&lt;=20),"15 to 20",AND(N113&gt;20,N113&lt;=30),"20 to 30",AND(N113&gt;30,N113&lt;=40),"30 to 40",AND(N113&gt;40,N113&lt;=50),"40 to 50",AND(N113&gt;50,N113&lt;=75),"50 to 75",AND(N113&gt;75,N113&lt;=100),"75 to 100",AND(N113&gt;100,N113&lt;=150),"100 to 150",AND(N113&gt;150,N113&lt;=200),"150 to 200",AND(N113&gt;200,N113&lt;=250),"200 to 250",AND(N113&gt;250,N113&lt;=300),"250 to 300",AND(N113&gt;300,N113&lt;=400),"300 to 400",AND(N113&gt;400,N113&lt;=500),"400 to 500",N113&gt;500,"500+")</f>
        <v>30 to 40</v>
      </c>
      <c r="N113" s="9">
        <f>_xlfn.XLOOKUP($E113,'Raw Data'!$E:$E,'Raw Data'!N:N,"ERROR",0,1)</f>
        <v>34.27</v>
      </c>
      <c r="O113" s="14" t="str">
        <f t="array" ref="O113">_xlfn.IFS(P113=0,"No Discount",AND(P113&gt;0,P113&lt;=0.02),"0% to 2%",AND(P113&gt;0.02,P113&lt;=0.04),"2% to 4%",AND(P113&gt;0.04,P113&lt;=0.06),"4% to 6%",AND(P113&gt;0.06,P113&lt;=0.08),"6% to 8%",AND(P113&gt;0.08,P113&lt;=0.1),"8% to 10%",AND(P113&gt;0.1,P113&lt;=0.15),"10% to 15%",AND(P113&gt;0.15,P113&lt;=0.2),"15% to 20%",AND(P113&gt;0.2,P113&lt;=0.25),"20% to 25%",AND(P113&gt;0.25,P113&lt;=0.3),"25% to 30%",AND(P113&gt;0.3,P113&lt;=0.4),"30% to 40%",AND(P113&gt;0.4,P113&lt;=0.5),"40% to 50%",AND(P113&gt;0.5,P113&lt;=0.75),"50% to 75%",AND(P113&gt;0.75,P113&lt;=1),"75% to 100%")</f>
        <v>2% to 4%</v>
      </c>
      <c r="P113" s="10">
        <f>_xlfn.XLOOKUP($E113,'Raw Data'!$E:$E,'Raw Data'!P:P,"ERROR",0,1)</f>
        <v>0.0329734461628247</v>
      </c>
      <c r="Q113" s="9">
        <f>_xlfn.XLOOKUP($E113,'Raw Data'!$E:$E,'Raw Data'!Q:Q,"ERROR",0,1)</f>
        <v>200</v>
      </c>
      <c r="R113" s="9" t="str">
        <f>_xlfn.XLOOKUP($E113,'Raw Data'!$E:$E,'Raw Data'!R:R,"ERROR",0,1)</f>
        <v>ml</v>
      </c>
      <c r="S113" s="5" t="str">
        <f t="array" ref="S113">_xlfn.IFS(AND(T113&gt;0,T113&lt;=0.05),"0 to 0.05",AND(T113&gt;0.05,T113&lt;=0.1),"0.05 to 0.1",AND(T113&gt;0.1,T113&lt;=0.2),"0.1 to 0.2",AND(T113&gt;0.2,T113&lt;=0.3),"0.2 to 0.3",AND(T113&gt;0.3,T113&lt;=0.4),"0.3 to 0.4",AND(T113&gt;0.4,T113&lt;=0.5),"0.4 to 0.5",AND(T113&gt;0.5,T113&lt;=0.75),"0.5 to 0.75",AND(T113&gt;0.75,T113&lt;=1),"0.75 to 1",AND(T113&gt;1,T113&lt;=2),"1 to 2",AND(T113&gt;2,T113&lt;=3),"2 to 3",AND(T113&gt;3,T113&lt;=4),"3 to 4",AND(T113&gt;4,T113&lt;=5),"4 to 5",AND(T113&gt;5,T113&lt;=10),"5 to 10",T113&gt;10,"10+")</f>
        <v>0.1 to 0.2</v>
      </c>
      <c r="T113" s="10">
        <f>_xlfn.XLOOKUP($E113,'Raw Data'!$E:$E,'Raw Data'!T:T,"ERROR",0,1)</f>
        <v>0.165788531075594</v>
      </c>
      <c r="U113" s="15" t="str">
        <f t="array" ref="U113">_xlfn.IFS(AND(V113&gt;0,V113&lt;=0.05),"0 to 0.05",AND(V113&gt;0.05,V113&lt;=0.1),"0.05 to 0.1",AND(V113&gt;0.1,V113&lt;=0.2),"0.1 to 0.2",AND(V113&gt;0.2,V113&lt;=0.3),"0.2 to 0.3",AND(V113&gt;0.3,V113&lt;=0.4),"0.3 to 0.4",AND(V113&gt;0.4,V113&lt;=0.5),"0.4 to 0.5",AND(V113&gt;0.5,V113&lt;=0.75),"0.5 to 0.75",AND(V113&gt;0.75,V113&lt;=1),"0.75 to 1",AND(V113&gt;1,V113&lt;=2),"1 to 2",AND(V113&gt;2,V113&lt;=3),"2 to 3",AND(V113&gt;3,V113&lt;=4),"3 to 4",AND(V113&gt;4,V113&lt;=5),"4 to 5",AND(V113&gt;5,V113&lt;=10),"5 to 10",V113&gt;10,"10+")</f>
        <v>0 to 0.05</v>
      </c>
      <c r="V113" s="10">
        <f>_xlfn.XLOOKUP($E113,'Raw Data'!$E:$E,'Raw Data'!V:V,"ERROR",0,1)</f>
        <v>0.0462892184426484</v>
      </c>
      <c r="W113" s="15" t="str">
        <f t="array" ref="W113">_xlfn.IFS(AND(X113&gt;0,X113&lt;=0.05),"0 to 0.05",AND(X113&gt;0.05,X113&lt;=0.1),"0.05 to 0.1",AND(X113&gt;0.1,X113&lt;=0.2),"0.1 to 0.2",AND(X113&gt;0.2,X113&lt;=0.3),"0.2 to 0.3",AND(X113&gt;0.3,X113&lt;=0.4),"0.3 to 0.4",AND(X113&gt;0.4,X113&lt;=0.5),"0.4 to 0.5",AND(X113&gt;0.5,X113&lt;=0.75),"0.5 to 0.75",AND(X113&gt;0.75,X113&lt;=1),"0.75 to 1",AND(X113&gt;1,X113&lt;=2),"1 to 2",AND(X113&gt;2,X113&lt;=3),"2 to 3",AND(X113&gt;3,X113&lt;=4),"3 to 4",AND(X113&gt;4,X113&lt;=5),"4 to 5",AND(X113&gt;5,X113&lt;=10),"5 to 10",X113&gt;10,"10+")</f>
        <v>0 to 0.05</v>
      </c>
      <c r="X113" s="16">
        <f t="shared" si="5"/>
        <v>0.0447629033904105</v>
      </c>
      <c r="Y113" s="5" t="str">
        <f t="array" ref="Y113">_xlfn.IFS(AND(Z113&gt;0,Z113&lt;=1),"0 to 1",AND(Z113&gt;1,Z113&lt;=2),"1 to 2",AND(Z113&gt;2,Z113&lt;=4),"2 to 4",AND(Z113&gt;4,Z113&lt;=6),"4 to 6",AND(Z113&gt;6,Z113&lt;=8),"6 to 8",AND(Z113&gt;8,Z113&lt;=10),"8 to 10",AND(Z113&gt;10,Z113&lt;=15),"10 to 15",AND(Z113&gt;15,Z113&lt;=20),"15 to 20",AND(Z113&gt;20,Z113&lt;=25),"20 to 25",AND(Z113&gt;25,Z113&lt;=30),"25 to 30",AND(Z113&gt;30,Z113&lt;=40),"30 to 40",AND(Z113&gt;40,Z113&lt;=50),"40 to 50",Z113&gt;50,"50+")</f>
        <v>6 to 8</v>
      </c>
      <c r="Z113" s="9">
        <f>_xlfn.XLOOKUP($E113,'Raw Data'!$E:$E,'Raw Data'!Z:Z,"ERROR",0,1)</f>
        <v>6.76</v>
      </c>
      <c r="AA113" s="9" t="str">
        <f>_xlfn.XLOOKUP($E113,'Raw Data'!$E:$E,'Raw Data'!AA:AA,"ERROR",0,1)</f>
        <v>oz</v>
      </c>
      <c r="AB113" s="9"/>
      <c r="AC113" s="9"/>
    </row>
    <row r="114" hidden="1" spans="1:29">
      <c r="A114" s="5" t="str">
        <f>_xlfn.XLOOKUP($E114,'Raw Data'!$E:$E,'Raw Data'!A:A,"ERROR",0,1)</f>
        <v>AE</v>
      </c>
      <c r="B114" s="5" t="str">
        <f>_xlfn.XLOOKUP($E114,'Raw Data'!$E:$E,'Raw Data'!B:B,"ERROR",0,1)</f>
        <v>Hair Mousses</v>
      </c>
      <c r="C114" s="5" t="str">
        <f>_xlfn.XLOOKUP($E114,'Raw Data'!$E:$E,'Raw Data'!C:C,"ERROR",0,1)</f>
        <v>Worlds Of Curls</v>
      </c>
      <c r="D114" s="5" t="str">
        <f>_xlfn.XLOOKUP($E114,'Raw Data'!$E:$E,'Raw Data'!D:D,"ERROR",0,1)</f>
        <v>www.amazon.ae/dp/B003I2EL0C</v>
      </c>
      <c r="E114" s="5" t="s">
        <v>314</v>
      </c>
      <c r="F114" s="9" t="str">
        <f>_xlfn.XLOOKUP($E114,'Raw Data'!$E:$E,'Raw Data'!F:F,"ERROR",0,1)</f>
        <v>Worlds of Curls Curl Activator for Extra Dry Hair, 16 Ounce Worlds of Curls Curl Activator for Extra Dry Hair, 16 Ounce</v>
      </c>
      <c r="G114" s="10">
        <f>_xlfn.XLOOKUP($E114,'Raw Data'!$E:$E,'Raw Data'!G:G,"ERROR",0,1)</f>
        <v>21</v>
      </c>
      <c r="H114" s="9">
        <f>_xlfn.XLOOKUP($E114,'Raw Data'!$E:$E,'Raw Data'!H:H,"ERROR",0,1)</f>
        <v>965.96</v>
      </c>
      <c r="I114" s="9">
        <f>_xlfn.XLOOKUP($E114,'Raw Data'!$E:$E,'Raw Data'!I:I,"ERROR",0,1)</f>
        <v>0.00129324763700083</v>
      </c>
      <c r="J114" s="9" t="str">
        <f>_xlfn.XLOOKUP($E114,'Raw Data'!$E:$E,'Raw Data'!J:J,"ERROR",0,1)</f>
        <v>No</v>
      </c>
      <c r="K114" s="14" t="str">
        <f t="array" ref="K114">_xlfn.IFS(AND(L114&gt;0,L114&lt;=5),"0 to 5",AND(L114&gt;5,L114&lt;=10),"5 to 10",AND(L114&gt;10,L114&lt;=15),"10 to 15",AND(L114&gt;15,L114&lt;=20),"15 to 20",AND(L114&gt;20,L114&lt;=30),"20 to 30",AND(L114&gt;30,L114&lt;=40),"30 to 40",AND(L114&gt;40,L114&lt;=50),"40 to 50",AND(L114&gt;50,L114&lt;=75),"50 to 75",AND(L114&gt;75,L114&lt;=100),"75 to 100",AND(L114&gt;100,L114&lt;=150),"100 to 150",AND(L114&gt;150,L114&lt;=200),"150 to 200",AND(L114&gt;200,L114&lt;=250),"200 to 250",AND(L114&gt;250,L114&lt;=300),"250 to 300",AND(L114&gt;300,L114&lt;=400),"300 to 400",AND(L114&gt;400,L114&lt;=500),"400 to 500",L114&gt;500,"500+")</f>
        <v>40 to 50</v>
      </c>
      <c r="L114" s="9">
        <f>_xlfn.XLOOKUP($E114,'Raw Data'!$E:$E,'Raw Data'!L:L,"ERROR",0,1)</f>
        <v>44.99</v>
      </c>
      <c r="M114" s="14" t="str">
        <f t="array" ref="M114">_xlfn.IFS(AND(N114&gt;0,N114&lt;=5),"0 to 5",AND(N114&gt;5,N114&lt;=10),"5 to 10",AND(N114&gt;10,N114&lt;=15),"10 to 15",AND(N114&gt;15,N114&lt;=20),"15 to 20",AND(N114&gt;20,N114&lt;=30),"20 to 30",AND(N114&gt;30,N114&lt;=40),"30 to 40",AND(N114&gt;40,N114&lt;=50),"40 to 50",AND(N114&gt;50,N114&lt;=75),"50 to 75",AND(N114&gt;75,N114&lt;=100),"75 to 100",AND(N114&gt;100,N114&lt;=150),"100 to 150",AND(N114&gt;150,N114&lt;=200),"150 to 200",AND(N114&gt;200,N114&lt;=250),"200 to 250",AND(N114&gt;250,N114&lt;=300),"250 to 300",AND(N114&gt;300,N114&lt;=400),"300 to 400",AND(N114&gt;400,N114&lt;=500),"400 to 500",N114&gt;500,"500+")</f>
        <v>40 to 50</v>
      </c>
      <c r="N114" s="9">
        <f>_xlfn.XLOOKUP($E114,'Raw Data'!$E:$E,'Raw Data'!N:N,"ERROR",0,1)</f>
        <v>44.99</v>
      </c>
      <c r="O114" s="14" t="str">
        <f t="array" ref="O114">_xlfn.IFS(P114=0,"No Discount",AND(P114&gt;0,P114&lt;=0.02),"0% to 2%",AND(P114&gt;0.02,P114&lt;=0.04),"2% to 4%",AND(P114&gt;0.04,P114&lt;=0.06),"4% to 6%",AND(P114&gt;0.06,P114&lt;=0.08),"6% to 8%",AND(P114&gt;0.08,P114&lt;=0.1),"8% to 10%",AND(P114&gt;0.1,P114&lt;=0.15),"10% to 15%",AND(P114&gt;0.15,P114&lt;=0.2),"15% to 20%",AND(P114&gt;0.2,P114&lt;=0.25),"20% to 25%",AND(P114&gt;0.25,P114&lt;=0.3),"25% to 30%",AND(P114&gt;0.3,P114&lt;=0.4),"30% to 40%",AND(P114&gt;0.4,P114&lt;=0.5),"40% to 50%",AND(P114&gt;0.5,P114&lt;=0.75),"50% to 75%",AND(P114&gt;0.75,P114&lt;=1),"75% to 100%")</f>
        <v>No Discount</v>
      </c>
      <c r="P114" s="10">
        <f>_xlfn.XLOOKUP($E114,'Raw Data'!$E:$E,'Raw Data'!P:P,"ERROR",0,1)</f>
        <v>0</v>
      </c>
      <c r="Q114" s="9">
        <f>_xlfn.XLOOKUP($E114,'Raw Data'!$E:$E,'Raw Data'!Q:Q,"ERROR",0,1)</f>
        <v>16</v>
      </c>
      <c r="R114" s="9" t="str">
        <f>_xlfn.XLOOKUP($E114,'Raw Data'!$E:$E,'Raw Data'!R:R,"ERROR",0,1)</f>
        <v>oz</v>
      </c>
      <c r="S114" s="5" t="str">
        <f t="array" ref="S114">_xlfn.IFS(AND(T114&gt;0,T114&lt;=0.05),"0 to 0.05",AND(T114&gt;0.05,T114&lt;=0.1),"0.05 to 0.1",AND(T114&gt;0.1,T114&lt;=0.2),"0.1 to 0.2",AND(T114&gt;0.2,T114&lt;=0.3),"0.2 to 0.3",AND(T114&gt;0.3,T114&lt;=0.4),"0.3 to 0.4",AND(T114&gt;0.4,T114&lt;=0.5),"0.4 to 0.5",AND(T114&gt;0.5,T114&lt;=0.75),"0.5 to 0.75",AND(T114&gt;0.75,T114&lt;=1),"0.75 to 1",AND(T114&gt;1,T114&lt;=2),"1 to 2",AND(T114&gt;2,T114&lt;=3),"2 to 3",AND(T114&gt;3,T114&lt;=4),"3 to 4",AND(T114&gt;4,T114&lt;=5),"4 to 5",AND(T114&gt;5,T114&lt;=10),"5 to 10",T114&gt;10,"10+")</f>
        <v>0.05 to 0.1</v>
      </c>
      <c r="T114" s="10">
        <f>_xlfn.XLOOKUP($E114,'Raw Data'!$E:$E,'Raw Data'!T:T,"ERROR",0,1)</f>
        <v>0.0950921542103483</v>
      </c>
      <c r="U114" s="15" t="str">
        <f t="array" ref="U114">_xlfn.IFS(AND(V114&gt;0,V114&lt;=0.05),"0 to 0.05",AND(V114&gt;0.05,V114&lt;=0.1),"0.05 to 0.1",AND(V114&gt;0.1,V114&lt;=0.2),"0.1 to 0.2",AND(V114&gt;0.2,V114&lt;=0.3),"0.2 to 0.3",AND(V114&gt;0.3,V114&lt;=0.4),"0.3 to 0.4",AND(V114&gt;0.4,V114&lt;=0.5),"0.4 to 0.5",AND(V114&gt;0.5,V114&lt;=0.75),"0.5 to 0.75",AND(V114&gt;0.75,V114&lt;=1),"0.75 to 1",AND(V114&gt;1,V114&lt;=2),"1 to 2",AND(V114&gt;2,V114&lt;=3),"2 to 3",AND(V114&gt;3,V114&lt;=4),"3 to 4",AND(V114&gt;4,V114&lt;=5),"4 to 5",AND(V114&gt;5,V114&lt;=10),"5 to 10",V114&gt;10,"10+")</f>
        <v>0 to 0.05</v>
      </c>
      <c r="V114" s="10">
        <f>_xlfn.XLOOKUP($E114,'Raw Data'!$E:$E,'Raw Data'!V:V,"ERROR",0,1)</f>
        <v>0.0256748816367941</v>
      </c>
      <c r="W114" s="15" t="str">
        <f t="array" ref="W114">_xlfn.IFS(AND(X114&gt;0,X114&lt;=0.05),"0 to 0.05",AND(X114&gt;0.05,X114&lt;=0.1),"0.05 to 0.1",AND(X114&gt;0.1,X114&lt;=0.2),"0.1 to 0.2",AND(X114&gt;0.2,X114&lt;=0.3),"0.2 to 0.3",AND(X114&gt;0.3,X114&lt;=0.4),"0.3 to 0.4",AND(X114&gt;0.4,X114&lt;=0.5),"0.4 to 0.5",AND(X114&gt;0.5,X114&lt;=0.75),"0.5 to 0.75",AND(X114&gt;0.75,X114&lt;=1),"0.75 to 1",AND(X114&gt;1,X114&lt;=2),"1 to 2",AND(X114&gt;2,X114&lt;=3),"2 to 3",AND(X114&gt;3,X114&lt;=4),"3 to 4",AND(X114&gt;4,X114&lt;=5),"4 to 5",AND(X114&gt;5,X114&lt;=10),"5 to 10",X114&gt;10,"10+")</f>
        <v>0 to 0.05</v>
      </c>
      <c r="X114" s="16">
        <f t="shared" si="5"/>
        <v>0.0256748816367941</v>
      </c>
      <c r="Y114" s="5" t="str">
        <f t="array" ref="Y114">_xlfn.IFS(AND(Z114&gt;0,Z114&lt;=1),"0 to 1",AND(Z114&gt;1,Z114&lt;=2),"1 to 2",AND(Z114&gt;2,Z114&lt;=4),"2 to 4",AND(Z114&gt;4,Z114&lt;=6),"4 to 6",AND(Z114&gt;6,Z114&lt;=8),"6 to 8",AND(Z114&gt;8,Z114&lt;=10),"8 to 10",AND(Z114&gt;10,Z114&lt;=15),"10 to 15",AND(Z114&gt;15,Z114&lt;=20),"15 to 20",AND(Z114&gt;20,Z114&lt;=25),"20 to 25",AND(Z114&gt;25,Z114&lt;=30),"25 to 30",AND(Z114&gt;30,Z114&lt;=40),"30 to 40",AND(Z114&gt;40,Z114&lt;=50),"40 to 50",Z114&gt;50,"50+")</f>
        <v>15 to 20</v>
      </c>
      <c r="Z114" s="9">
        <f>_xlfn.XLOOKUP($E114,'Raw Data'!$E:$E,'Raw Data'!Z:Z,"ERROR",0,1)</f>
        <v>16</v>
      </c>
      <c r="AA114" s="9" t="str">
        <f>_xlfn.XLOOKUP($E114,'Raw Data'!$E:$E,'Raw Data'!AA:AA,"ERROR",0,1)</f>
        <v>oz</v>
      </c>
      <c r="AB114" s="9"/>
      <c r="AC114" s="9"/>
    </row>
    <row r="115" hidden="1" spans="1:29">
      <c r="A115" s="5" t="str">
        <f>_xlfn.XLOOKUP($E115,'Raw Data'!$E:$E,'Raw Data'!A:A,"ERROR",0,1)</f>
        <v>AE</v>
      </c>
      <c r="B115" s="5" t="str">
        <f>_xlfn.XLOOKUP($E115,'Raw Data'!$E:$E,'Raw Data'!B:B,"ERROR",0,1)</f>
        <v>Hair Mousses</v>
      </c>
      <c r="C115" s="5" t="str">
        <f>_xlfn.XLOOKUP($E115,'Raw Data'!$E:$E,'Raw Data'!C:C,"ERROR",0,1)</f>
        <v>umberto giannini</v>
      </c>
      <c r="D115" s="5" t="str">
        <f>_xlfn.XLOOKUP($E115,'Raw Data'!$E:$E,'Raw Data'!D:D,"ERROR",0,1)</f>
        <v>www.amazon.ae/dp/B07B9JLBBZ</v>
      </c>
      <c r="E115" s="5" t="s">
        <v>315</v>
      </c>
      <c r="F115" s="9" t="str">
        <f>_xlfn.XLOOKUP($E115,'Raw Data'!$E:$E,'Raw Data'!F:F,"ERROR",0,1)</f>
        <v>Umberto Giannini - Mermaid Hair Volume Mousse</v>
      </c>
      <c r="G115" s="10">
        <f>_xlfn.XLOOKUP($E115,'Raw Data'!$E:$E,'Raw Data'!G:G,"ERROR",0,1)</f>
        <v>11</v>
      </c>
      <c r="H115" s="9">
        <f>_xlfn.XLOOKUP($E115,'Raw Data'!$E:$E,'Raw Data'!H:H,"ERROR",0,1)</f>
        <v>947.46</v>
      </c>
      <c r="I115" s="9">
        <f>_xlfn.XLOOKUP($E115,'Raw Data'!$E:$E,'Raw Data'!I:I,"ERROR",0,1)</f>
        <v>0.00126847944651208</v>
      </c>
      <c r="J115" s="9" t="str">
        <f>_xlfn.XLOOKUP($E115,'Raw Data'!$E:$E,'Raw Data'!J:J,"ERROR",0,1)</f>
        <v>No</v>
      </c>
      <c r="K115" s="14" t="str">
        <f t="array" ref="K115">_xlfn.IFS(AND(L115&gt;0,L115&lt;=5),"0 to 5",AND(L115&gt;5,L115&lt;=10),"5 to 10",AND(L115&gt;10,L115&lt;=15),"10 to 15",AND(L115&gt;15,L115&lt;=20),"15 to 20",AND(L115&gt;20,L115&lt;=30),"20 to 30",AND(L115&gt;30,L115&lt;=40),"30 to 40",AND(L115&gt;40,L115&lt;=50),"40 to 50",AND(L115&gt;50,L115&lt;=75),"50 to 75",AND(L115&gt;75,L115&lt;=100),"75 to 100",AND(L115&gt;100,L115&lt;=150),"100 to 150",AND(L115&gt;150,L115&lt;=200),"150 to 200",AND(L115&gt;200,L115&lt;=250),"200 to 250",AND(L115&gt;250,L115&lt;=300),"250 to 300",AND(L115&gt;300,L115&lt;=400),"300 to 400",AND(L115&gt;400,L115&lt;=500),"400 to 500",L115&gt;500,"500+")</f>
        <v>75 to 100</v>
      </c>
      <c r="L115" s="9">
        <f>_xlfn.XLOOKUP($E115,'Raw Data'!$E:$E,'Raw Data'!L:L,"ERROR",0,1)</f>
        <v>85.01</v>
      </c>
      <c r="M115" s="14" t="str">
        <f t="array" ref="M115">_xlfn.IFS(AND(N115&gt;0,N115&lt;=5),"0 to 5",AND(N115&gt;5,N115&lt;=10),"5 to 10",AND(N115&gt;10,N115&lt;=15),"10 to 15",AND(N115&gt;15,N115&lt;=20),"15 to 20",AND(N115&gt;20,N115&lt;=30),"20 to 30",AND(N115&gt;30,N115&lt;=40),"30 to 40",AND(N115&gt;40,N115&lt;=50),"40 to 50",AND(N115&gt;50,N115&lt;=75),"50 to 75",AND(N115&gt;75,N115&lt;=100),"75 to 100",AND(N115&gt;100,N115&lt;=150),"100 to 150",AND(N115&gt;150,N115&lt;=200),"150 to 200",AND(N115&gt;200,N115&lt;=250),"200 to 250",AND(N115&gt;250,N115&lt;=300),"250 to 300",AND(N115&gt;300,N115&lt;=400),"300 to 400",AND(N115&gt;400,N115&lt;=500),"400 to 500",N115&gt;500,"500+")</f>
        <v>75 to 100</v>
      </c>
      <c r="N115" s="9">
        <f>_xlfn.XLOOKUP($E115,'Raw Data'!$E:$E,'Raw Data'!N:N,"ERROR",0,1)</f>
        <v>89.4</v>
      </c>
      <c r="O115" s="14" t="str">
        <f t="array" ref="O115">_xlfn.IFS(P115=0,"No Discount",AND(P115&gt;0,P115&lt;=0.02),"0% to 2%",AND(P115&gt;0.02,P115&lt;=0.04),"2% to 4%",AND(P115&gt;0.04,P115&lt;=0.06),"4% to 6%",AND(P115&gt;0.06,P115&lt;=0.08),"6% to 8%",AND(P115&gt;0.08,P115&lt;=0.1),"8% to 10%",AND(P115&gt;0.1,P115&lt;=0.15),"10% to 15%",AND(P115&gt;0.15,P115&lt;=0.2),"15% to 20%",AND(P115&gt;0.2,P115&lt;=0.25),"20% to 25%",AND(P115&gt;0.25,P115&lt;=0.3),"25% to 30%",AND(P115&gt;0.3,P115&lt;=0.4),"30% to 40%",AND(P115&gt;0.4,P115&lt;=0.5),"40% to 50%",AND(P115&gt;0.5,P115&lt;=0.75),"50% to 75%",AND(P115&gt;0.75,P115&lt;=1),"75% to 100%")</f>
        <v>4% to 6%</v>
      </c>
      <c r="P115" s="10">
        <f>_xlfn.XLOOKUP($E115,'Raw Data'!$E:$E,'Raw Data'!P:P,"ERROR",0,1)</f>
        <v>0.0491051454138702</v>
      </c>
      <c r="Q115" s="9">
        <f>_xlfn.XLOOKUP($E115,'Raw Data'!$E:$E,'Raw Data'!Q:Q,"ERROR",0,1)</f>
        <v>0</v>
      </c>
      <c r="R115" s="9">
        <f>_xlfn.XLOOKUP($E115,'Raw Data'!$E:$E,'Raw Data'!R:R,"ERROR",0,1)</f>
        <v>0</v>
      </c>
      <c r="S115" s="5" t="e">
        <f t="array" ref="S115">_xlfn.IFS(AND(T115&gt;0,T115&lt;=0.05),"0 to 0.05",AND(T115&gt;0.05,T115&lt;=0.1),"0.05 to 0.1",AND(T115&gt;0.1,T115&lt;=0.2),"0.1 to 0.2",AND(T115&gt;0.2,T115&lt;=0.3),"0.2 to 0.3",AND(T115&gt;0.3,T115&lt;=0.4),"0.3 to 0.4",AND(T115&gt;0.4,T115&lt;=0.5),"0.4 to 0.5",AND(T115&gt;0.5,T115&lt;=0.75),"0.5 to 0.75",AND(T115&gt;0.75,T115&lt;=1),"0.75 to 1",AND(T115&gt;1,T115&lt;=2),"1 to 2",AND(T115&gt;2,T115&lt;=3),"2 to 3",AND(T115&gt;3,T115&lt;=4),"3 to 4",AND(T115&gt;4,T115&lt;=5),"4 to 5",AND(T115&gt;5,T115&lt;=10),"5 to 10",T115&gt;10,"10+")</f>
        <v>#N/A</v>
      </c>
      <c r="T115" s="10">
        <f>_xlfn.XLOOKUP($E115,'Raw Data'!$E:$E,'Raw Data'!T:T,"ERROR",0,1)</f>
        <v>0</v>
      </c>
      <c r="U115" s="15" t="e">
        <f t="array" ref="U115">_xlfn.IFS(AND(V115&gt;0,V115&lt;=0.05),"0 to 0.05",AND(V115&gt;0.05,V115&lt;=0.1),"0.05 to 0.1",AND(V115&gt;0.1,V115&lt;=0.2),"0.1 to 0.2",AND(V115&gt;0.2,V115&lt;=0.3),"0.2 to 0.3",AND(V115&gt;0.3,V115&lt;=0.4),"0.3 to 0.4",AND(V115&gt;0.4,V115&lt;=0.5),"0.4 to 0.5",AND(V115&gt;0.5,V115&lt;=0.75),"0.5 to 0.75",AND(V115&gt;0.75,V115&lt;=1),"0.75 to 1",AND(V115&gt;1,V115&lt;=2),"1 to 2",AND(V115&gt;2,V115&lt;=3),"2 to 3",AND(V115&gt;3,V115&lt;=4),"3 to 4",AND(V115&gt;4,V115&lt;=5),"4 to 5",AND(V115&gt;5,V115&lt;=10),"5 to 10",V115&gt;10,"10+")</f>
        <v>#N/A</v>
      </c>
      <c r="V115" s="10">
        <f>_xlfn.XLOOKUP($E115,'Raw Data'!$E:$E,'Raw Data'!V:V,"ERROR",0,1)</f>
        <v>0</v>
      </c>
      <c r="W115" s="15" t="e">
        <f t="array" ref="W115">_xlfn.IFS(AND(X115&gt;0,X115&lt;=0.05),"0 to 0.05",AND(X115&gt;0.05,X115&lt;=0.1),"0.05 to 0.1",AND(X115&gt;0.1,X115&lt;=0.2),"0.1 to 0.2",AND(X115&gt;0.2,X115&lt;=0.3),"0.2 to 0.3",AND(X115&gt;0.3,X115&lt;=0.4),"0.3 to 0.4",AND(X115&gt;0.4,X115&lt;=0.5),"0.4 to 0.5",AND(X115&gt;0.5,X115&lt;=0.75),"0.5 to 0.75",AND(X115&gt;0.75,X115&lt;=1),"0.75 to 1",AND(X115&gt;1,X115&lt;=2),"1 to 2",AND(X115&gt;2,X115&lt;=3),"2 to 3",AND(X115&gt;3,X115&lt;=4),"3 to 4",AND(X115&gt;4,X115&lt;=5),"4 to 5",AND(X115&gt;5,X115&lt;=10),"5 to 10",X115&gt;10,"10+")</f>
        <v>#DIV/0!</v>
      </c>
      <c r="X115" s="16" t="e">
        <f t="shared" si="5"/>
        <v>#DIV/0!</v>
      </c>
      <c r="Y115" s="5" t="e">
        <f t="array" ref="Y115">_xlfn.IFS(AND(Z115&gt;0,Z115&lt;=1),"0 to 1",AND(Z115&gt;1,Z115&lt;=2),"1 to 2",AND(Z115&gt;2,Z115&lt;=4),"2 to 4",AND(Z115&gt;4,Z115&lt;=6),"4 to 6",AND(Z115&gt;6,Z115&lt;=8),"6 to 8",AND(Z115&gt;8,Z115&lt;=10),"8 to 10",AND(Z115&gt;10,Z115&lt;=15),"10 to 15",AND(Z115&gt;15,Z115&lt;=20),"15 to 20",AND(Z115&gt;20,Z115&lt;=25),"20 to 25",AND(Z115&gt;25,Z115&lt;=30),"25 to 30",AND(Z115&gt;30,Z115&lt;=40),"30 to 40",AND(Z115&gt;40,Z115&lt;=50),"40 to 50",Z115&gt;50,"50+")</f>
        <v>#N/A</v>
      </c>
      <c r="Z115" s="9">
        <f>_xlfn.XLOOKUP($E115,'Raw Data'!$E:$E,'Raw Data'!Z:Z,"ERROR",0,1)</f>
        <v>0</v>
      </c>
      <c r="AA115" s="9">
        <f>_xlfn.XLOOKUP($E115,'Raw Data'!$E:$E,'Raw Data'!AA:AA,"ERROR",0,1)</f>
        <v>0</v>
      </c>
      <c r="AB115" s="9"/>
      <c r="AC115" s="9"/>
    </row>
    <row r="116" hidden="1" spans="1:29">
      <c r="A116" s="5" t="str">
        <f>_xlfn.XLOOKUP($E116,'Raw Data'!$E:$E,'Raw Data'!A:A,"ERROR",0,1)</f>
        <v>AE</v>
      </c>
      <c r="B116" s="5" t="str">
        <f>_xlfn.XLOOKUP($E116,'Raw Data'!$E:$E,'Raw Data'!B:B,"ERROR",0,1)</f>
        <v>Hair Mousses</v>
      </c>
      <c r="C116" s="5" t="str">
        <f>_xlfn.XLOOKUP($E116,'Raw Data'!$E:$E,'Raw Data'!C:C,"ERROR",0,1)</f>
        <v>pantene</v>
      </c>
      <c r="D116" s="5" t="str">
        <f>_xlfn.XLOOKUP($E116,'Raw Data'!$E:$E,'Raw Data'!D:D,"ERROR",0,1)</f>
        <v>www.amazon.ae/dp/B003F6VJEM</v>
      </c>
      <c r="E116" s="5" t="s">
        <v>316</v>
      </c>
      <c r="F116" s="9" t="str">
        <f>_xlfn.XLOOKUP($E116,'Raw Data'!$E:$E,'Raw Data'!F:F,"ERROR",0,1)</f>
        <v>Pantene Pro-V Curl Defining Hair Mousse Maximum Hold 6.6 Oz (Pack of 3)</v>
      </c>
      <c r="G116" s="10">
        <f>_xlfn.XLOOKUP($E116,'Raw Data'!$E:$E,'Raw Data'!G:G,"ERROR",0,1)</f>
        <v>8</v>
      </c>
      <c r="H116" s="9">
        <f>_xlfn.XLOOKUP($E116,'Raw Data'!$E:$E,'Raw Data'!H:H,"ERROR",0,1)</f>
        <v>947.38</v>
      </c>
      <c r="I116" s="9">
        <f>_xlfn.XLOOKUP($E116,'Raw Data'!$E:$E,'Raw Data'!I:I,"ERROR",0,1)</f>
        <v>0.00126837234082348</v>
      </c>
      <c r="J116" s="9" t="str">
        <f>_xlfn.XLOOKUP($E116,'Raw Data'!$E:$E,'Raw Data'!J:J,"ERROR",0,1)</f>
        <v>No</v>
      </c>
      <c r="K116" s="14" t="str">
        <f t="array" ref="K116">_xlfn.IFS(AND(L116&gt;0,L116&lt;=5),"0 to 5",AND(L116&gt;5,L116&lt;=10),"5 to 10",AND(L116&gt;10,L116&lt;=15),"10 to 15",AND(L116&gt;15,L116&lt;=20),"15 to 20",AND(L116&gt;20,L116&lt;=30),"20 to 30",AND(L116&gt;30,L116&lt;=40),"30 to 40",AND(L116&gt;40,L116&lt;=50),"40 to 50",AND(L116&gt;50,L116&lt;=75),"50 to 75",AND(L116&gt;75,L116&lt;=100),"75 to 100",AND(L116&gt;100,L116&lt;=150),"100 to 150",AND(L116&gt;150,L116&lt;=200),"150 to 200",AND(L116&gt;200,L116&lt;=250),"200 to 250",AND(L116&gt;250,L116&lt;=300),"250 to 300",AND(L116&gt;300,L116&lt;=400),"300 to 400",AND(L116&gt;400,L116&lt;=500),"400 to 500",L116&gt;500,"500+")</f>
        <v>100 to 150</v>
      </c>
      <c r="L116" s="9">
        <f>_xlfn.XLOOKUP($E116,'Raw Data'!$E:$E,'Raw Data'!L:L,"ERROR",0,1)</f>
        <v>123.82</v>
      </c>
      <c r="M116" s="14" t="str">
        <f t="array" ref="M116">_xlfn.IFS(AND(N116&gt;0,N116&lt;=5),"0 to 5",AND(N116&gt;5,N116&lt;=10),"5 to 10",AND(N116&gt;10,N116&lt;=15),"10 to 15",AND(N116&gt;15,N116&lt;=20),"15 to 20",AND(N116&gt;20,N116&lt;=30),"20 to 30",AND(N116&gt;30,N116&lt;=40),"30 to 40",AND(N116&gt;40,N116&lt;=50),"40 to 50",AND(N116&gt;50,N116&lt;=75),"50 to 75",AND(N116&gt;75,N116&lt;=100),"75 to 100",AND(N116&gt;100,N116&lt;=150),"100 to 150",AND(N116&gt;150,N116&lt;=200),"150 to 200",AND(N116&gt;200,N116&lt;=250),"200 to 250",AND(N116&gt;250,N116&lt;=300),"250 to 300",AND(N116&gt;300,N116&lt;=400),"300 to 400",AND(N116&gt;400,N116&lt;=500),"400 to 500",N116&gt;500,"500+")</f>
        <v>100 to 150</v>
      </c>
      <c r="N116" s="9">
        <f>_xlfn.XLOOKUP($E116,'Raw Data'!$E:$E,'Raw Data'!N:N,"ERROR",0,1)</f>
        <v>126.05</v>
      </c>
      <c r="O116" s="14" t="str">
        <f t="array" ref="O116">_xlfn.IFS(P116=0,"No Discount",AND(P116&gt;0,P116&lt;=0.02),"0% to 2%",AND(P116&gt;0.02,P116&lt;=0.04),"2% to 4%",AND(P116&gt;0.04,P116&lt;=0.06),"4% to 6%",AND(P116&gt;0.06,P116&lt;=0.08),"6% to 8%",AND(P116&gt;0.08,P116&lt;=0.1),"8% to 10%",AND(P116&gt;0.1,P116&lt;=0.15),"10% to 15%",AND(P116&gt;0.15,P116&lt;=0.2),"15% to 20%",AND(P116&gt;0.2,P116&lt;=0.25),"20% to 25%",AND(P116&gt;0.25,P116&lt;=0.3),"25% to 30%",AND(P116&gt;0.3,P116&lt;=0.4),"30% to 40%",AND(P116&gt;0.4,P116&lt;=0.5),"40% to 50%",AND(P116&gt;0.5,P116&lt;=0.75),"50% to 75%",AND(P116&gt;0.75,P116&lt;=1),"75% to 100%")</f>
        <v>0% to 2%</v>
      </c>
      <c r="P116" s="10">
        <f>_xlfn.XLOOKUP($E116,'Raw Data'!$E:$E,'Raw Data'!P:P,"ERROR",0,1)</f>
        <v>0.017691392304641</v>
      </c>
      <c r="Q116" s="9">
        <f>_xlfn.XLOOKUP($E116,'Raw Data'!$E:$E,'Raw Data'!Q:Q,"ERROR",0,1)</f>
        <v>19.8</v>
      </c>
      <c r="R116" s="9" t="str">
        <f>_xlfn.XLOOKUP($E116,'Raw Data'!$E:$E,'Raw Data'!R:R,"ERROR",0,1)</f>
        <v>oz</v>
      </c>
      <c r="S116" s="5" t="str">
        <f t="array" ref="S116">_xlfn.IFS(AND(T116&gt;0,T116&lt;=0.05),"0 to 0.05",AND(T116&gt;0.05,T116&lt;=0.1),"0.05 to 0.1",AND(T116&gt;0.1,T116&lt;=0.2),"0.1 to 0.2",AND(T116&gt;0.2,T116&lt;=0.3),"0.2 to 0.3",AND(T116&gt;0.3,T116&lt;=0.4),"0.3 to 0.4",AND(T116&gt;0.4,T116&lt;=0.5),"0.4 to 0.5",AND(T116&gt;0.5,T116&lt;=0.75),"0.5 to 0.75",AND(T116&gt;0.75,T116&lt;=1),"0.75 to 1",AND(T116&gt;1,T116&lt;=2),"1 to 2",AND(T116&gt;2,T116&lt;=3),"2 to 3",AND(T116&gt;3,T116&lt;=4),"3 to 4",AND(T116&gt;4,T116&lt;=5),"4 to 5",AND(T116&gt;5,T116&lt;=10),"5 to 10",T116&gt;10,"10+")</f>
        <v>0.2 to 0.3</v>
      </c>
      <c r="T116" s="10">
        <f>_xlfn.XLOOKUP($E116,'Raw Data'!$E:$E,'Raw Data'!T:T,"ERROR",0,1)</f>
        <v>0.211482426565281</v>
      </c>
      <c r="U116" s="15" t="str">
        <f t="array" ref="U116">_xlfn.IFS(AND(V116&gt;0,V116&lt;=0.05),"0 to 0.05",AND(V116&gt;0.05,V116&lt;=0.1),"0.05 to 0.1",AND(V116&gt;0.1,V116&lt;=0.2),"0.1 to 0.2",AND(V116&gt;0.2,V116&lt;=0.3),"0.2 to 0.3",AND(V116&gt;0.3,V116&lt;=0.4),"0.3 to 0.4",AND(V116&gt;0.4,V116&lt;=0.5),"0.4 to 0.5",AND(V116&gt;0.5,V116&lt;=0.75),"0.5 to 0.75",AND(V116&gt;0.75,V116&lt;=1),"0.75 to 1",AND(V116&gt;1,V116&lt;=2),"1 to 2",AND(V116&gt;2,V116&lt;=3),"2 to 3",AND(V116&gt;3,V116&lt;=4),"3 to 4",AND(V116&gt;4,V116&lt;=5),"4 to 5",AND(V116&gt;5,V116&lt;=10),"5 to 10",V116&gt;10,"10+")</f>
        <v>0.05 to 0.1</v>
      </c>
      <c r="V116" s="10">
        <f>_xlfn.XLOOKUP($E116,'Raw Data'!$E:$E,'Raw Data'!V:V,"ERROR",0,1)</f>
        <v>0.0581286315983644</v>
      </c>
      <c r="W116" s="15" t="str">
        <f t="array" ref="W116">_xlfn.IFS(AND(X116&gt;0,X116&lt;=0.05),"0 to 0.05",AND(X116&gt;0.05,X116&lt;=0.1),"0.05 to 0.1",AND(X116&gt;0.1,X116&lt;=0.2),"0.1 to 0.2",AND(X116&gt;0.2,X116&lt;=0.3),"0.2 to 0.3",AND(X116&gt;0.3,X116&lt;=0.4),"0.3 to 0.4",AND(X116&gt;0.4,X116&lt;=0.5),"0.4 to 0.5",AND(X116&gt;0.5,X116&lt;=0.75),"0.5 to 0.75",AND(X116&gt;0.75,X116&lt;=1),"0.75 to 1",AND(X116&gt;1,X116&lt;=2),"1 to 2",AND(X116&gt;2,X116&lt;=3),"2 to 3",AND(X116&gt;3,X116&lt;=4),"3 to 4",AND(X116&gt;4,X116&lt;=5),"4 to 5",AND(X116&gt;5,X116&lt;=10),"5 to 10",X116&gt;10,"10+")</f>
        <v>0.05 to 0.1</v>
      </c>
      <c r="X116" s="16">
        <f t="shared" si="5"/>
        <v>0.0571002551726258</v>
      </c>
      <c r="Y116" s="5" t="str">
        <f t="array" ref="Y116">_xlfn.IFS(AND(Z116&gt;0,Z116&lt;=1),"0 to 1",AND(Z116&gt;1,Z116&lt;=2),"1 to 2",AND(Z116&gt;2,Z116&lt;=4),"2 to 4",AND(Z116&gt;4,Z116&lt;=6),"4 to 6",AND(Z116&gt;6,Z116&lt;=8),"6 to 8",AND(Z116&gt;8,Z116&lt;=10),"8 to 10",AND(Z116&gt;10,Z116&lt;=15),"10 to 15",AND(Z116&gt;15,Z116&lt;=20),"15 to 20",AND(Z116&gt;20,Z116&lt;=25),"20 to 25",AND(Z116&gt;25,Z116&lt;=30),"25 to 30",AND(Z116&gt;30,Z116&lt;=40),"30 to 40",AND(Z116&gt;40,Z116&lt;=50),"40 to 50",Z116&gt;50,"50+")</f>
        <v>15 to 20</v>
      </c>
      <c r="Z116" s="9">
        <f>_xlfn.XLOOKUP($E116,'Raw Data'!$E:$E,'Raw Data'!Z:Z,"ERROR",0,1)</f>
        <v>19.8</v>
      </c>
      <c r="AA116" s="9" t="str">
        <f>_xlfn.XLOOKUP($E116,'Raw Data'!$E:$E,'Raw Data'!AA:AA,"ERROR",0,1)</f>
        <v>oz</v>
      </c>
      <c r="AB116" s="9"/>
      <c r="AC116" s="9"/>
    </row>
    <row r="117" hidden="1" spans="1:29">
      <c r="A117" s="5" t="str">
        <f>_xlfn.XLOOKUP($E117,'Raw Data'!$E:$E,'Raw Data'!A:A,"ERROR",0,1)</f>
        <v>AE</v>
      </c>
      <c r="B117" s="5" t="str">
        <f>_xlfn.XLOOKUP($E117,'Raw Data'!$E:$E,'Raw Data'!B:B,"ERROR",0,1)</f>
        <v>Hair Mousses</v>
      </c>
      <c r="C117" s="5" t="str">
        <f>_xlfn.XLOOKUP($E117,'Raw Data'!$E:$E,'Raw Data'!C:C,"ERROR",0,1)</f>
        <v>others</v>
      </c>
      <c r="D117" s="5" t="str">
        <f>_xlfn.XLOOKUP($E117,'Raw Data'!$E:$E,'Raw Data'!D:D,"ERROR",0,1)</f>
        <v>www.amazon.ae/dp/B07JGGS6QG</v>
      </c>
      <c r="E117" s="5" t="s">
        <v>317</v>
      </c>
      <c r="F117" s="9" t="str">
        <f>_xlfn.XLOOKUP($E117,'Raw Data'!$E:$E,'Raw Data'!F:F,"ERROR",0,1)</f>
        <v>Lottabody Refine Me Curl Defining Mousse, Medium Hold for Soft Curls, Moisturizes, Controls Frizz, 7 Fl Oz Lottabody Refine Me Curl Defining Mousse, Medium Hold for Soft Curls, Moisturizes, Controls Frizz, 7 Fl Oz</v>
      </c>
      <c r="G117" s="10">
        <f>_xlfn.XLOOKUP($E117,'Raw Data'!$E:$E,'Raw Data'!G:G,"ERROR",0,1)</f>
        <v>33</v>
      </c>
      <c r="H117" s="9">
        <f>_xlfn.XLOOKUP($E117,'Raw Data'!$E:$E,'Raw Data'!H:H,"ERROR",0,1)</f>
        <v>942.86</v>
      </c>
      <c r="I117" s="9">
        <f>_xlfn.XLOOKUP($E117,'Raw Data'!$E:$E,'Raw Data'!I:I,"ERROR",0,1)</f>
        <v>0.00126232086941758</v>
      </c>
      <c r="J117" s="9" t="str">
        <f>_xlfn.XLOOKUP($E117,'Raw Data'!$E:$E,'Raw Data'!J:J,"ERROR",0,1)</f>
        <v>No</v>
      </c>
      <c r="K117" s="14" t="str">
        <f t="array" ref="K117">_xlfn.IFS(AND(L117&gt;0,L117&lt;=5),"0 to 5",AND(L117&gt;5,L117&lt;=10),"5 to 10",AND(L117&gt;10,L117&lt;=15),"10 to 15",AND(L117&gt;15,L117&lt;=20),"15 to 20",AND(L117&gt;20,L117&lt;=30),"20 to 30",AND(L117&gt;30,L117&lt;=40),"30 to 40",AND(L117&gt;40,L117&lt;=50),"40 to 50",AND(L117&gt;50,L117&lt;=75),"50 to 75",AND(L117&gt;75,L117&lt;=100),"75 to 100",AND(L117&gt;100,L117&lt;=150),"100 to 150",AND(L117&gt;150,L117&lt;=200),"150 to 200",AND(L117&gt;200,L117&lt;=250),"200 to 250",AND(L117&gt;250,L117&lt;=300),"250 to 300",AND(L117&gt;300,L117&lt;=400),"300 to 400",AND(L117&gt;400,L117&lt;=500),"400 to 500",L117&gt;500,"500+")</f>
        <v>20 to 30</v>
      </c>
      <c r="L117" s="9">
        <f>_xlfn.XLOOKUP($E117,'Raw Data'!$E:$E,'Raw Data'!L:L,"ERROR",0,1)</f>
        <v>29.8</v>
      </c>
      <c r="M117" s="14" t="str">
        <f t="array" ref="M117">_xlfn.IFS(AND(N117&gt;0,N117&lt;=5),"0 to 5",AND(N117&gt;5,N117&lt;=10),"5 to 10",AND(N117&gt;10,N117&lt;=15),"10 to 15",AND(N117&gt;15,N117&lt;=20),"15 to 20",AND(N117&gt;20,N117&lt;=30),"20 to 30",AND(N117&gt;30,N117&lt;=40),"30 to 40",AND(N117&gt;40,N117&lt;=50),"40 to 50",AND(N117&gt;50,N117&lt;=75),"50 to 75",AND(N117&gt;75,N117&lt;=100),"75 to 100",AND(N117&gt;100,N117&lt;=150),"100 to 150",AND(N117&gt;150,N117&lt;=200),"150 to 200",AND(N117&gt;200,N117&lt;=250),"200 to 250",AND(N117&gt;250,N117&lt;=300),"250 to 300",AND(N117&gt;300,N117&lt;=400),"300 to 400",AND(N117&gt;400,N117&lt;=500),"400 to 500",N117&gt;500,"500+")</f>
        <v>30 to 40</v>
      </c>
      <c r="N117" s="9">
        <f>_xlfn.XLOOKUP($E117,'Raw Data'!$E:$E,'Raw Data'!N:N,"ERROR",0,1)</f>
        <v>36.86</v>
      </c>
      <c r="O117" s="14" t="str">
        <f t="array" ref="O117">_xlfn.IFS(P117=0,"No Discount",AND(P117&gt;0,P117&lt;=0.02),"0% to 2%",AND(P117&gt;0.02,P117&lt;=0.04),"2% to 4%",AND(P117&gt;0.04,P117&lt;=0.06),"4% to 6%",AND(P117&gt;0.06,P117&lt;=0.08),"6% to 8%",AND(P117&gt;0.08,P117&lt;=0.1),"8% to 10%",AND(P117&gt;0.1,P117&lt;=0.15),"10% to 15%",AND(P117&gt;0.15,P117&lt;=0.2),"15% to 20%",AND(P117&gt;0.2,P117&lt;=0.25),"20% to 25%",AND(P117&gt;0.25,P117&lt;=0.3),"25% to 30%",AND(P117&gt;0.3,P117&lt;=0.4),"30% to 40%",AND(P117&gt;0.4,P117&lt;=0.5),"40% to 50%",AND(P117&gt;0.5,P117&lt;=0.75),"50% to 75%",AND(P117&gt;0.75,P117&lt;=1),"75% to 100%")</f>
        <v>15% to 20%</v>
      </c>
      <c r="P117" s="10">
        <f>_xlfn.XLOOKUP($E117,'Raw Data'!$E:$E,'Raw Data'!P:P,"ERROR",0,1)</f>
        <v>0.191535539880629</v>
      </c>
      <c r="Q117" s="9">
        <f>_xlfn.XLOOKUP($E117,'Raw Data'!$E:$E,'Raw Data'!Q:Q,"ERROR",0,1)</f>
        <v>7</v>
      </c>
      <c r="R117" s="9" t="str">
        <f>_xlfn.XLOOKUP($E117,'Raw Data'!$E:$E,'Raw Data'!R:R,"ERROR",0,1)</f>
        <v>fl oz</v>
      </c>
      <c r="S117" s="5" t="str">
        <f t="array" ref="S117">_xlfn.IFS(AND(T117&gt;0,T117&lt;=0.05),"0 to 0.05",AND(T117&gt;0.05,T117&lt;=0.1),"0.05 to 0.1",AND(T117&gt;0.1,T117&lt;=0.2),"0.1 to 0.2",AND(T117&gt;0.2,T117&lt;=0.3),"0.2 to 0.3",AND(T117&gt;0.3,T117&lt;=0.4),"0.3 to 0.4",AND(T117&gt;0.4,T117&lt;=0.5),"0.4 to 0.5",AND(T117&gt;0.5,T117&lt;=0.75),"0.5 to 0.75",AND(T117&gt;0.75,T117&lt;=1),"0.75 to 1",AND(T117&gt;1,T117&lt;=2),"1 to 2",AND(T117&gt;2,T117&lt;=3),"2 to 3",AND(T117&gt;3,T117&lt;=4),"3 to 4",AND(T117&gt;4,T117&lt;=5),"4 to 5",AND(T117&gt;5,T117&lt;=10),"5 to 10",T117&gt;10,"10+")</f>
        <v>0.1 to 0.2</v>
      </c>
      <c r="T117" s="10">
        <f>_xlfn.XLOOKUP($E117,'Raw Data'!$E:$E,'Raw Data'!T:T,"ERROR",0,1)</f>
        <v>0.138431065045877</v>
      </c>
      <c r="U117" s="15" t="str">
        <f t="array" ref="U117">_xlfn.IFS(AND(V117&gt;0,V117&lt;=0.05),"0 to 0.05",AND(V117&gt;0.05,V117&lt;=0.1),"0.05 to 0.1",AND(V117&gt;0.1,V117&lt;=0.2),"0.1 to 0.2",AND(V117&gt;0.2,V117&lt;=0.3),"0.2 to 0.3",AND(V117&gt;0.3,V117&lt;=0.4),"0.3 to 0.4",AND(V117&gt;0.4,V117&lt;=0.5),"0.4 to 0.5",AND(V117&gt;0.5,V117&lt;=0.75),"0.5 to 0.75",AND(V117&gt;0.75,V117&lt;=1),"0.75 to 1",AND(V117&gt;1,V117&lt;=2),"1 to 2",AND(V117&gt;2,V117&lt;=3),"2 to 3",AND(V117&gt;3,V117&lt;=4),"3 to 4",AND(V117&gt;4,V117&lt;=5),"4 to 5",AND(V117&gt;5,V117&lt;=10),"5 to 10",V117&gt;10,"10+")</f>
        <v>0 to 0.05</v>
      </c>
      <c r="V117" s="10">
        <f>_xlfn.XLOOKUP($E117,'Raw Data'!$E:$E,'Raw Data'!V:V,"ERROR",0,1)</f>
        <v>0.0462313303875698</v>
      </c>
      <c r="W117" s="15" t="str">
        <f t="array" ref="W117">_xlfn.IFS(AND(X117&gt;0,X117&lt;=0.05),"0 to 0.05",AND(X117&gt;0.05,X117&lt;=0.1),"0.05 to 0.1",AND(X117&gt;0.1,X117&lt;=0.2),"0.1 to 0.2",AND(X117&gt;0.2,X117&lt;=0.3),"0.2 to 0.3",AND(X117&gt;0.3,X117&lt;=0.4),"0.3 to 0.4",AND(X117&gt;0.4,X117&lt;=0.5),"0.4 to 0.5",AND(X117&gt;0.5,X117&lt;=0.75),"0.5 to 0.75",AND(X117&gt;0.75,X117&lt;=1),"0.75 to 1",AND(X117&gt;1,X117&lt;=2),"1 to 2",AND(X117&gt;2,X117&lt;=3),"2 to 3",AND(X117&gt;3,X117&lt;=4),"3 to 4",AND(X117&gt;4,X117&lt;=5),"4 to 5",AND(X117&gt;5,X117&lt;=10),"5 to 10",X117&gt;10,"10+")</f>
        <v>0 to 0.05</v>
      </c>
      <c r="X117" s="16">
        <f t="shared" si="5"/>
        <v>0.0373763875623869</v>
      </c>
      <c r="Y117" s="5" t="str">
        <f t="array" ref="Y117">_xlfn.IFS(AND(Z117&gt;0,Z117&lt;=1),"0 to 1",AND(Z117&gt;1,Z117&lt;=2),"1 to 2",AND(Z117&gt;2,Z117&lt;=4),"2 to 4",AND(Z117&gt;4,Z117&lt;=6),"4 to 6",AND(Z117&gt;6,Z117&lt;=8),"6 to 8",AND(Z117&gt;8,Z117&lt;=10),"8 to 10",AND(Z117&gt;10,Z117&lt;=15),"10 to 15",AND(Z117&gt;15,Z117&lt;=20),"15 to 20",AND(Z117&gt;20,Z117&lt;=25),"20 to 25",AND(Z117&gt;25,Z117&lt;=30),"25 to 30",AND(Z117&gt;30,Z117&lt;=40),"30 to 40",AND(Z117&gt;40,Z117&lt;=50),"40 to 50",Z117&gt;50,"50+")</f>
        <v>6 to 8</v>
      </c>
      <c r="Z117" s="9">
        <f>_xlfn.XLOOKUP($E117,'Raw Data'!$E:$E,'Raw Data'!Z:Z,"ERROR",0,1)</f>
        <v>7.28</v>
      </c>
      <c r="AA117" s="9" t="str">
        <f>_xlfn.XLOOKUP($E117,'Raw Data'!$E:$E,'Raw Data'!AA:AA,"ERROR",0,1)</f>
        <v>oz</v>
      </c>
      <c r="AB117" s="9"/>
      <c r="AC117" s="9"/>
    </row>
    <row r="118" hidden="1" spans="1:29">
      <c r="A118" s="5" t="str">
        <f>_xlfn.XLOOKUP($E118,'Raw Data'!$E:$E,'Raw Data'!A:A,"ERROR",0,1)</f>
        <v>AE</v>
      </c>
      <c r="B118" s="5" t="str">
        <f>_xlfn.XLOOKUP($E118,'Raw Data'!$E:$E,'Raw Data'!B:B,"ERROR",0,1)</f>
        <v>Hair Mousses</v>
      </c>
      <c r="C118" s="5" t="str">
        <f>_xlfn.XLOOKUP($E118,'Raw Data'!$E:$E,'Raw Data'!C:C,"ERROR",0,1)</f>
        <v>john frieda</v>
      </c>
      <c r="D118" s="5" t="str">
        <f>_xlfn.XLOOKUP($E118,'Raw Data'!$E:$E,'Raw Data'!D:D,"ERROR",0,1)</f>
        <v>www.amazon.ae/dp/B004801M82</v>
      </c>
      <c r="E118" s="5" t="s">
        <v>318</v>
      </c>
      <c r="F118" s="9" t="str">
        <f>_xlfn.XLOOKUP($E118,'Raw Data'!$E:$E,'Raw Data'!F:F,"ERROR",0,1)</f>
        <v>John Frieda Frizz Ease Dream Curls Curl Reviver Mousse with Heat Protection 200 ml for Naturally Wavy &amp; Curly Hair John Frieda Frizz Ease Dream Curls Curl Reviver Mousse with Heat Protection 200 ml for Naturally Wavy &amp; Curly Hair</v>
      </c>
      <c r="G118" s="10">
        <f>_xlfn.XLOOKUP($E118,'Raw Data'!$E:$E,'Raw Data'!G:G,"ERROR",0,1)</f>
        <v>10</v>
      </c>
      <c r="H118" s="9">
        <f>_xlfn.XLOOKUP($E118,'Raw Data'!$E:$E,'Raw Data'!H:H,"ERROR",0,1)</f>
        <v>941.37</v>
      </c>
      <c r="I118" s="9">
        <f>_xlfn.XLOOKUP($E118,'Raw Data'!$E:$E,'Raw Data'!I:I,"ERROR",0,1)</f>
        <v>0.0012603260259674</v>
      </c>
      <c r="J118" s="9" t="str">
        <f>_xlfn.XLOOKUP($E118,'Raw Data'!$E:$E,'Raw Data'!J:J,"ERROR",0,1)</f>
        <v>No</v>
      </c>
      <c r="K118" s="14" t="str">
        <f t="array" ref="K118">_xlfn.IFS(AND(L118&gt;0,L118&lt;=5),"0 to 5",AND(L118&gt;5,L118&lt;=10),"5 to 10",AND(L118&gt;10,L118&lt;=15),"10 to 15",AND(L118&gt;15,L118&lt;=20),"15 to 20",AND(L118&gt;20,L118&lt;=30),"20 to 30",AND(L118&gt;30,L118&lt;=40),"30 to 40",AND(L118&gt;40,L118&lt;=50),"40 to 50",AND(L118&gt;50,L118&lt;=75),"50 to 75",AND(L118&gt;75,L118&lt;=100),"75 to 100",AND(L118&gt;100,L118&lt;=150),"100 to 150",AND(L118&gt;150,L118&lt;=200),"150 to 200",AND(L118&gt;200,L118&lt;=250),"200 to 250",AND(L118&gt;250,L118&lt;=300),"250 to 300",AND(L118&gt;300,L118&lt;=400),"300 to 400",AND(L118&gt;400,L118&lt;=500),"400 to 500",L118&gt;500,"500+")</f>
        <v>75 to 100</v>
      </c>
      <c r="L118" s="9">
        <f>_xlfn.XLOOKUP($E118,'Raw Data'!$E:$E,'Raw Data'!L:L,"ERROR",0,1)</f>
        <v>95.98</v>
      </c>
      <c r="M118" s="14" t="str">
        <f t="array" ref="M118">_xlfn.IFS(AND(N118&gt;0,N118&lt;=5),"0 to 5",AND(N118&gt;5,N118&lt;=10),"5 to 10",AND(N118&gt;10,N118&lt;=15),"10 to 15",AND(N118&gt;15,N118&lt;=20),"15 to 20",AND(N118&gt;20,N118&lt;=30),"20 to 30",AND(N118&gt;30,N118&lt;=40),"30 to 40",AND(N118&gt;40,N118&lt;=50),"40 to 50",AND(N118&gt;50,N118&lt;=75),"50 to 75",AND(N118&gt;75,N118&lt;=100),"75 to 100",AND(N118&gt;100,N118&lt;=150),"100 to 150",AND(N118&gt;150,N118&lt;=200),"150 to 200",AND(N118&gt;200,N118&lt;=250),"200 to 250",AND(N118&gt;250,N118&lt;=300),"250 to 300",AND(N118&gt;300,N118&lt;=400),"300 to 400",AND(N118&gt;400,N118&lt;=500),"400 to 500",N118&gt;500,"500+")</f>
        <v>100 to 150</v>
      </c>
      <c r="N118" s="9">
        <f>_xlfn.XLOOKUP($E118,'Raw Data'!$E:$E,'Raw Data'!N:N,"ERROR",0,1)</f>
        <v>108.3</v>
      </c>
      <c r="O118" s="14" t="str">
        <f t="array" ref="O118">_xlfn.IFS(P118=0,"No Discount",AND(P118&gt;0,P118&lt;=0.02),"0% to 2%",AND(P118&gt;0.02,P118&lt;=0.04),"2% to 4%",AND(P118&gt;0.04,P118&lt;=0.06),"4% to 6%",AND(P118&gt;0.06,P118&lt;=0.08),"6% to 8%",AND(P118&gt;0.08,P118&lt;=0.1),"8% to 10%",AND(P118&gt;0.1,P118&lt;=0.15),"10% to 15%",AND(P118&gt;0.15,P118&lt;=0.2),"15% to 20%",AND(P118&gt;0.2,P118&lt;=0.25),"20% to 25%",AND(P118&gt;0.25,P118&lt;=0.3),"25% to 30%",AND(P118&gt;0.3,P118&lt;=0.4),"30% to 40%",AND(P118&gt;0.4,P118&lt;=0.5),"40% to 50%",AND(P118&gt;0.5,P118&lt;=0.75),"50% to 75%",AND(P118&gt;0.75,P118&lt;=1),"75% to 100%")</f>
        <v>10% to 15%</v>
      </c>
      <c r="P118" s="10">
        <f>_xlfn.XLOOKUP($E118,'Raw Data'!$E:$E,'Raw Data'!P:P,"ERROR",0,1)</f>
        <v>0.113758079409049</v>
      </c>
      <c r="Q118" s="9">
        <f>_xlfn.XLOOKUP($E118,'Raw Data'!$E:$E,'Raw Data'!Q:Q,"ERROR",0,1)</f>
        <v>200</v>
      </c>
      <c r="R118" s="9" t="str">
        <f>_xlfn.XLOOKUP($E118,'Raw Data'!$E:$E,'Raw Data'!R:R,"ERROR",0,1)</f>
        <v>ml</v>
      </c>
      <c r="S118" s="5" t="str">
        <f t="array" ref="S118">_xlfn.IFS(AND(T118&gt;0,T118&lt;=0.05),"0 to 0.05",AND(T118&gt;0.05,T118&lt;=0.1),"0.05 to 0.1",AND(T118&gt;0.1,T118&lt;=0.2),"0.1 to 0.2",AND(T118&gt;0.2,T118&lt;=0.3),"0.2 to 0.3",AND(T118&gt;0.3,T118&lt;=0.4),"0.3 to 0.4",AND(T118&gt;0.4,T118&lt;=0.5),"0.4 to 0.5",AND(T118&gt;0.5,T118&lt;=0.75),"0.5 to 0.75",AND(T118&gt;0.75,T118&lt;=1),"0.75 to 1",AND(T118&gt;1,T118&lt;=2),"1 to 2",AND(T118&gt;2,T118&lt;=3),"2 to 3",AND(T118&gt;3,T118&lt;=4),"3 to 4",AND(T118&gt;4,T118&lt;=5),"4 to 5",AND(T118&gt;5,T118&lt;=10),"5 to 10",T118&gt;10,"10+")</f>
        <v>0.4 to 0.5</v>
      </c>
      <c r="T118" s="10">
        <f>_xlfn.XLOOKUP($E118,'Raw Data'!$E:$E,'Raw Data'!T:T,"ERROR",0,1)</f>
        <v>0.480156403519479</v>
      </c>
      <c r="U118" s="15" t="str">
        <f t="array" ref="U118">_xlfn.IFS(AND(V118&gt;0,V118&lt;=0.05),"0 to 0.05",AND(V118&gt;0.05,V118&lt;=0.1),"0.05 to 0.1",AND(V118&gt;0.1,V118&lt;=0.2),"0.1 to 0.2",AND(V118&gt;0.2,V118&lt;=0.3),"0.2 to 0.3",AND(V118&gt;0.3,V118&lt;=0.4),"0.3 to 0.4",AND(V118&gt;0.4,V118&lt;=0.5),"0.4 to 0.5",AND(V118&gt;0.5,V118&lt;=0.75),"0.5 to 0.75",AND(V118&gt;0.75,V118&lt;=1),"0.75 to 1",AND(V118&gt;1,V118&lt;=2),"1 to 2",AND(V118&gt;2,V118&lt;=3),"2 to 3",AND(V118&gt;3,V118&lt;=4),"3 to 4",AND(V118&gt;4,V118&lt;=5),"4 to 5",AND(V118&gt;5,V118&lt;=10),"5 to 10",V118&gt;10,"10+")</f>
        <v>0.1 to 0.2</v>
      </c>
      <c r="V118" s="10">
        <f>_xlfn.XLOOKUP($E118,'Raw Data'!$E:$E,'Raw Data'!V:V,"ERROR",0,1)</f>
        <v>0.146283115183508</v>
      </c>
      <c r="W118" s="15" t="str">
        <f t="array" ref="W118">_xlfn.IFS(AND(X118&gt;0,X118&lt;=0.05),"0 to 0.05",AND(X118&gt;0.05,X118&lt;=0.1),"0.05 to 0.1",AND(X118&gt;0.1,X118&lt;=0.2),"0.1 to 0.2",AND(X118&gt;0.2,X118&lt;=0.3),"0.2 to 0.3",AND(X118&gt;0.3,X118&lt;=0.4),"0.3 to 0.4",AND(X118&gt;0.4,X118&lt;=0.5),"0.4 to 0.5",AND(X118&gt;0.5,X118&lt;=0.75),"0.5 to 0.75",AND(X118&gt;0.75,X118&lt;=1),"0.75 to 1",AND(X118&gt;1,X118&lt;=2),"1 to 2",AND(X118&gt;2,X118&lt;=3),"2 to 3",AND(X118&gt;3,X118&lt;=4),"3 to 4",AND(X118&gt;4,X118&lt;=5),"4 to 5",AND(X118&gt;5,X118&lt;=10),"5 to 10",X118&gt;10,"10+")</f>
        <v>0.1 to 0.2</v>
      </c>
      <c r="X118" s="16">
        <f t="shared" si="5"/>
        <v>0.129642228950259</v>
      </c>
      <c r="Y118" s="5" t="str">
        <f t="array" ref="Y118">_xlfn.IFS(AND(Z118&gt;0,Z118&lt;=1),"0 to 1",AND(Z118&gt;1,Z118&lt;=2),"1 to 2",AND(Z118&gt;2,Z118&lt;=4),"2 to 4",AND(Z118&gt;4,Z118&lt;=6),"4 to 6",AND(Z118&gt;6,Z118&lt;=8),"6 to 8",AND(Z118&gt;8,Z118&lt;=10),"8 to 10",AND(Z118&gt;10,Z118&lt;=15),"10 to 15",AND(Z118&gt;15,Z118&lt;=20),"15 to 20",AND(Z118&gt;20,Z118&lt;=25),"20 to 25",AND(Z118&gt;25,Z118&lt;=30),"25 to 30",AND(Z118&gt;30,Z118&lt;=40),"30 to 40",AND(Z118&gt;40,Z118&lt;=50),"40 to 50",Z118&gt;50,"50+")</f>
        <v>6 to 8</v>
      </c>
      <c r="Z118" s="9">
        <f>_xlfn.XLOOKUP($E118,'Raw Data'!$E:$E,'Raw Data'!Z:Z,"ERROR",0,1)</f>
        <v>6.76</v>
      </c>
      <c r="AA118" s="9" t="str">
        <f>_xlfn.XLOOKUP($E118,'Raw Data'!$E:$E,'Raw Data'!AA:AA,"ERROR",0,1)</f>
        <v>oz</v>
      </c>
      <c r="AB118" s="9"/>
      <c r="AC118" s="9"/>
    </row>
    <row r="119" hidden="1" spans="1:29">
      <c r="A119" s="5" t="str">
        <f>_xlfn.XLOOKUP($E119,'Raw Data'!$E:$E,'Raw Data'!A:A,"ERROR",0,1)</f>
        <v>AE</v>
      </c>
      <c r="B119" s="5" t="str">
        <f>_xlfn.XLOOKUP($E119,'Raw Data'!$E:$E,'Raw Data'!B:B,"ERROR",0,1)</f>
        <v>Hair Mousses</v>
      </c>
      <c r="C119" s="5" t="str">
        <f>_xlfn.XLOOKUP($E119,'Raw Data'!$E:$E,'Raw Data'!C:C,"ERROR",0,1)</f>
        <v>kÃ©rastase</v>
      </c>
      <c r="D119" s="5" t="str">
        <f>_xlfn.XLOOKUP($E119,'Raw Data'!$E:$E,'Raw Data'!D:D,"ERROR",0,1)</f>
        <v>www.amazon.ae/dp/B00K0LUFIQ</v>
      </c>
      <c r="E119" s="5" t="s">
        <v>319</v>
      </c>
      <c r="F119" s="9" t="str">
        <f>_xlfn.XLOOKUP($E119,'Raw Data'!$E:$E,'Raw Data'!F:F,"ERROR",0,1)</f>
        <v>KERASTASE Densifique Densimorphose  Hair   Mousse  | Volumizing &amp; Thickening Styling  Mousse  | Adds Shine | With Hyaluronic Acid | For Fine, Thin &amp; Thinning  Hair  | 5.1 Fl Oz</v>
      </c>
      <c r="G119" s="10">
        <f>_xlfn.XLOOKUP($E119,'Raw Data'!$E:$E,'Raw Data'!G:G,"ERROR",0,1)</f>
        <v>4</v>
      </c>
      <c r="H119" s="9">
        <f>_xlfn.XLOOKUP($E119,'Raw Data'!$E:$E,'Raw Data'!H:H,"ERROR",0,1)</f>
        <v>933.34</v>
      </c>
      <c r="I119" s="9">
        <f>_xlfn.XLOOKUP($E119,'Raw Data'!$E:$E,'Raw Data'!I:I,"ERROR",0,1)</f>
        <v>0.00124957529247417</v>
      </c>
      <c r="J119" s="9" t="str">
        <f>_xlfn.XLOOKUP($E119,'Raw Data'!$E:$E,'Raw Data'!J:J,"ERROR",0,1)</f>
        <v>No</v>
      </c>
      <c r="K119" s="14" t="str">
        <f t="array" ref="K119">_xlfn.IFS(AND(L119&gt;0,L119&lt;=5),"0 to 5",AND(L119&gt;5,L119&lt;=10),"5 to 10",AND(L119&gt;10,L119&lt;=15),"10 to 15",AND(L119&gt;15,L119&lt;=20),"15 to 20",AND(L119&gt;20,L119&lt;=30),"20 to 30",AND(L119&gt;30,L119&lt;=40),"30 to 40",AND(L119&gt;40,L119&lt;=50),"40 to 50",AND(L119&gt;50,L119&lt;=75),"50 to 75",AND(L119&gt;75,L119&lt;=100),"75 to 100",AND(L119&gt;100,L119&lt;=150),"100 to 150",AND(L119&gt;150,L119&lt;=200),"150 to 200",AND(L119&gt;200,L119&lt;=250),"200 to 250",AND(L119&gt;250,L119&lt;=300),"250 to 300",AND(L119&gt;300,L119&lt;=400),"300 to 400",AND(L119&gt;400,L119&lt;=500),"400 to 500",L119&gt;500,"500+")</f>
        <v>200 to 250</v>
      </c>
      <c r="L119" s="9">
        <f>_xlfn.XLOOKUP($E119,'Raw Data'!$E:$E,'Raw Data'!L:L,"ERROR",0,1)</f>
        <v>236.29</v>
      </c>
      <c r="M119" s="14" t="str">
        <f t="array" ref="M119">_xlfn.IFS(AND(N119&gt;0,N119&lt;=5),"0 to 5",AND(N119&gt;5,N119&lt;=10),"5 to 10",AND(N119&gt;10,N119&lt;=15),"10 to 15",AND(N119&gt;15,N119&lt;=20),"15 to 20",AND(N119&gt;20,N119&lt;=30),"20 to 30",AND(N119&gt;30,N119&lt;=40),"30 to 40",AND(N119&gt;40,N119&lt;=50),"40 to 50",AND(N119&gt;50,N119&lt;=75),"50 to 75",AND(N119&gt;75,N119&lt;=100),"75 to 100",AND(N119&gt;100,N119&lt;=150),"100 to 150",AND(N119&gt;150,N119&lt;=200),"150 to 200",AND(N119&gt;200,N119&lt;=250),"200 to 250",AND(N119&gt;250,N119&lt;=300),"250 to 300",AND(N119&gt;300,N119&lt;=400),"300 to 400",AND(N119&gt;400,N119&lt;=500),"400 to 500",N119&gt;500,"500+")</f>
        <v>200 to 250</v>
      </c>
      <c r="N119" s="9">
        <f>_xlfn.XLOOKUP($E119,'Raw Data'!$E:$E,'Raw Data'!N:N,"ERROR",0,1)</f>
        <v>236.29</v>
      </c>
      <c r="O119" s="14" t="str">
        <f t="array" ref="O119">_xlfn.IFS(P119=0,"No Discount",AND(P119&gt;0,P119&lt;=0.02),"0% to 2%",AND(P119&gt;0.02,P119&lt;=0.04),"2% to 4%",AND(P119&gt;0.04,P119&lt;=0.06),"4% to 6%",AND(P119&gt;0.06,P119&lt;=0.08),"6% to 8%",AND(P119&gt;0.08,P119&lt;=0.1),"8% to 10%",AND(P119&gt;0.1,P119&lt;=0.15),"10% to 15%",AND(P119&gt;0.15,P119&lt;=0.2),"15% to 20%",AND(P119&gt;0.2,P119&lt;=0.25),"20% to 25%",AND(P119&gt;0.25,P119&lt;=0.3),"25% to 30%",AND(P119&gt;0.3,P119&lt;=0.4),"30% to 40%",AND(P119&gt;0.4,P119&lt;=0.5),"40% to 50%",AND(P119&gt;0.5,P119&lt;=0.75),"50% to 75%",AND(P119&gt;0.75,P119&lt;=1),"75% to 100%")</f>
        <v>No Discount</v>
      </c>
      <c r="P119" s="10">
        <f>_xlfn.XLOOKUP($E119,'Raw Data'!$E:$E,'Raw Data'!P:P,"ERROR",0,1)</f>
        <v>0</v>
      </c>
      <c r="Q119" s="9">
        <f>_xlfn.XLOOKUP($E119,'Raw Data'!$E:$E,'Raw Data'!Q:Q,"ERROR",0,1)</f>
        <v>5.1</v>
      </c>
      <c r="R119" s="9" t="str">
        <f>_xlfn.XLOOKUP($E119,'Raw Data'!$E:$E,'Raw Data'!R:R,"ERROR",0,1)</f>
        <v>fl oz</v>
      </c>
      <c r="S119" s="5" t="str">
        <f t="array" ref="S119">_xlfn.IFS(AND(T119&gt;0,T119&lt;=0.05),"0 to 0.05",AND(T119&gt;0.05,T119&lt;=0.1),"0.05 to 0.1",AND(T119&gt;0.1,T119&lt;=0.2),"0.1 to 0.2",AND(T119&gt;0.2,T119&lt;=0.3),"0.2 to 0.3",AND(T119&gt;0.3,T119&lt;=0.4),"0.3 to 0.4",AND(T119&gt;0.4,T119&lt;=0.5),"0.4 to 0.5",AND(T119&gt;0.5,T119&lt;=0.75),"0.5 to 0.75",AND(T119&gt;0.75,T119&lt;=1),"0.75 to 1",AND(T119&gt;1,T119&lt;=2),"1 to 2",AND(T119&gt;2,T119&lt;=3),"2 to 3",AND(T119&gt;3,T119&lt;=4),"3 to 4",AND(T119&gt;4,T119&lt;=5),"4 to 5",AND(T119&gt;5,T119&lt;=10),"5 to 10",T119&gt;10,"10+")</f>
        <v>1 to 2</v>
      </c>
      <c r="T119" s="10">
        <f>_xlfn.XLOOKUP($E119,'Raw Data'!$E:$E,'Raw Data'!T:T,"ERROR",0,1)</f>
        <v>1.50657411842238</v>
      </c>
      <c r="U119" s="15" t="str">
        <f t="array" ref="U119">_xlfn.IFS(AND(V119&gt;0,V119&lt;=0.05),"0 to 0.05",AND(V119&gt;0.05,V119&lt;=0.1),"0.05 to 0.1",AND(V119&gt;0.1,V119&lt;=0.2),"0.1 to 0.2",AND(V119&gt;0.2,V119&lt;=0.3),"0.2 to 0.3",AND(V119&gt;0.3,V119&lt;=0.4),"0.3 to 0.4",AND(V119&gt;0.4,V119&lt;=0.5),"0.4 to 0.5",AND(V119&gt;0.5,V119&lt;=0.75),"0.5 to 0.75",AND(V119&gt;0.75,V119&lt;=1),"0.75 to 1",AND(V119&gt;1,V119&lt;=2),"1 to 2",AND(V119&gt;2,V119&lt;=3),"2 to 3",AND(V119&gt;3,V119&lt;=4),"3 to 4",AND(V119&gt;4,V119&lt;=5),"4 to 5",AND(V119&gt;5,V119&lt;=10),"5 to 10",V119&gt;10,"10+")</f>
        <v>0.4 to 0.5</v>
      </c>
      <c r="V119" s="10">
        <f>_xlfn.XLOOKUP($E119,'Raw Data'!$E:$E,'Raw Data'!V:V,"ERROR",0,1)</f>
        <v>0.406775011974041</v>
      </c>
      <c r="W119" s="15" t="str">
        <f t="array" ref="W119">_xlfn.IFS(AND(X119&gt;0,X119&lt;=0.05),"0 to 0.05",AND(X119&gt;0.05,X119&lt;=0.1),"0.05 to 0.1",AND(X119&gt;0.1,X119&lt;=0.2),"0.1 to 0.2",AND(X119&gt;0.2,X119&lt;=0.3),"0.2 to 0.3",AND(X119&gt;0.3,X119&lt;=0.4),"0.3 to 0.4",AND(X119&gt;0.4,X119&lt;=0.5),"0.4 to 0.5",AND(X119&gt;0.5,X119&lt;=0.75),"0.5 to 0.75",AND(X119&gt;0.75,X119&lt;=1),"0.75 to 1",AND(X119&gt;1,X119&lt;=2),"1 to 2",AND(X119&gt;2,X119&lt;=3),"2 to 3",AND(X119&gt;3,X119&lt;=4),"3 to 4",AND(X119&gt;4,X119&lt;=5),"4 to 5",AND(X119&gt;5,X119&lt;=10),"5 to 10",X119&gt;10,"10+")</f>
        <v>0.4 to 0.5</v>
      </c>
      <c r="X119" s="16">
        <f t="shared" si="5"/>
        <v>0.406775011974041</v>
      </c>
      <c r="Y119" s="5" t="str">
        <f t="array" ref="Y119">_xlfn.IFS(AND(Z119&gt;0,Z119&lt;=1),"0 to 1",AND(Z119&gt;1,Z119&lt;=2),"1 to 2",AND(Z119&gt;2,Z119&lt;=4),"2 to 4",AND(Z119&gt;4,Z119&lt;=6),"4 to 6",AND(Z119&gt;6,Z119&lt;=8),"6 to 8",AND(Z119&gt;8,Z119&lt;=10),"8 to 10",AND(Z119&gt;10,Z119&lt;=15),"10 to 15",AND(Z119&gt;15,Z119&lt;=20),"15 to 20",AND(Z119&gt;20,Z119&lt;=25),"20 to 25",AND(Z119&gt;25,Z119&lt;=30),"25 to 30",AND(Z119&gt;30,Z119&lt;=40),"30 to 40",AND(Z119&gt;40,Z119&lt;=50),"40 to 50",Z119&gt;50,"50+")</f>
        <v>4 to 6</v>
      </c>
      <c r="Z119" s="9">
        <f>_xlfn.XLOOKUP($E119,'Raw Data'!$E:$E,'Raw Data'!Z:Z,"ERROR",0,1)</f>
        <v>5.304</v>
      </c>
      <c r="AA119" s="9" t="str">
        <f>_xlfn.XLOOKUP($E119,'Raw Data'!$E:$E,'Raw Data'!AA:AA,"ERROR",0,1)</f>
        <v>oz</v>
      </c>
      <c r="AB119" s="9"/>
      <c r="AC119" s="9"/>
    </row>
    <row r="120" hidden="1" spans="1:29">
      <c r="A120" s="5" t="str">
        <f>_xlfn.XLOOKUP($E120,'Raw Data'!$E:$E,'Raw Data'!A:A,"ERROR",0,1)</f>
        <v>AE</v>
      </c>
      <c r="B120" s="5" t="str">
        <f>_xlfn.XLOOKUP($E120,'Raw Data'!$E:$E,'Raw Data'!B:B,"ERROR",0,1)</f>
        <v>Hair Mousses</v>
      </c>
      <c r="C120" s="5" t="str">
        <f>_xlfn.XLOOKUP($E120,'Raw Data'!$E:$E,'Raw Data'!C:C,"ERROR",0,1)</f>
        <v>dove</v>
      </c>
      <c r="D120" s="5" t="str">
        <f>_xlfn.XLOOKUP($E120,'Raw Data'!$E:$E,'Raw Data'!D:D,"ERROR",0,1)</f>
        <v>www.amazon.ae/dp/B006T8BYAM</v>
      </c>
      <c r="E120" s="5" t="s">
        <v>320</v>
      </c>
      <c r="F120" s="9" t="str">
        <f>_xlfn.XLOOKUP($E120,'Raw Data'!$E:$E,'Raw Data'!F:F,"ERROR",0,1)</f>
        <v>Dove STYLE+care Curls Defining Mousse, Soft Hold 7 oz Dove STYLE+care Curls Defining Mousse, Soft Hold 7 oz</v>
      </c>
      <c r="G120" s="10">
        <f>_xlfn.XLOOKUP($E120,'Raw Data'!$E:$E,'Raw Data'!G:G,"ERROR",0,1)</f>
        <v>11</v>
      </c>
      <c r="H120" s="9">
        <f>_xlfn.XLOOKUP($E120,'Raw Data'!$E:$E,'Raw Data'!H:H,"ERROR",0,1)</f>
        <v>904.76</v>
      </c>
      <c r="I120" s="9">
        <f>_xlfn.XLOOKUP($E120,'Raw Data'!$E:$E,'Raw Data'!I:I,"ERROR",0,1)</f>
        <v>0.00121131178522182</v>
      </c>
      <c r="J120" s="9" t="str">
        <f>_xlfn.XLOOKUP($E120,'Raw Data'!$E:$E,'Raw Data'!J:J,"ERROR",0,1)</f>
        <v>No</v>
      </c>
      <c r="K120" s="14" t="str">
        <f t="array" ref="K120">_xlfn.IFS(AND(L120&gt;0,L120&lt;=5),"0 to 5",AND(L120&gt;5,L120&lt;=10),"5 to 10",AND(L120&gt;10,L120&lt;=15),"10 to 15",AND(L120&gt;15,L120&lt;=20),"15 to 20",AND(L120&gt;20,L120&lt;=30),"20 to 30",AND(L120&gt;30,L120&lt;=40),"30 to 40",AND(L120&gt;40,L120&lt;=50),"40 to 50",AND(L120&gt;50,L120&lt;=75),"50 to 75",AND(L120&gt;75,L120&lt;=100),"75 to 100",AND(L120&gt;100,L120&lt;=150),"100 to 150",AND(L120&gt;150,L120&lt;=200),"150 to 200",AND(L120&gt;200,L120&lt;=250),"200 to 250",AND(L120&gt;250,L120&lt;=300),"250 to 300",AND(L120&gt;300,L120&lt;=400),"300 to 400",AND(L120&gt;400,L120&lt;=500),"400 to 500",L120&gt;500,"500+")</f>
        <v>75 to 100</v>
      </c>
      <c r="L120" s="9">
        <f>_xlfn.XLOOKUP($E120,'Raw Data'!$E:$E,'Raw Data'!L:L,"ERROR",0,1)</f>
        <v>77.25</v>
      </c>
      <c r="M120" s="14" t="str">
        <f t="array" ref="M120">_xlfn.IFS(AND(N120&gt;0,N120&lt;=5),"0 to 5",AND(N120&gt;5,N120&lt;=10),"5 to 10",AND(N120&gt;10,N120&lt;=15),"10 to 15",AND(N120&gt;15,N120&lt;=20),"15 to 20",AND(N120&gt;20,N120&lt;=30),"20 to 30",AND(N120&gt;30,N120&lt;=40),"30 to 40",AND(N120&gt;40,N120&lt;=50),"40 to 50",AND(N120&gt;50,N120&lt;=75),"50 to 75",AND(N120&gt;75,N120&lt;=100),"75 to 100",AND(N120&gt;100,N120&lt;=150),"100 to 150",AND(N120&gt;150,N120&lt;=200),"150 to 200",AND(N120&gt;200,N120&lt;=250),"200 to 250",AND(N120&gt;250,N120&lt;=300),"250 to 300",AND(N120&gt;300,N120&lt;=400),"300 to 400",AND(N120&gt;400,N120&lt;=500),"400 to 500",N120&gt;500,"500+")</f>
        <v>75 to 100</v>
      </c>
      <c r="N120" s="9">
        <f>_xlfn.XLOOKUP($E120,'Raw Data'!$E:$E,'Raw Data'!N:N,"ERROR",0,1)</f>
        <v>79.86</v>
      </c>
      <c r="O120" s="14" t="str">
        <f t="array" ref="O120">_xlfn.IFS(P120=0,"No Discount",AND(P120&gt;0,P120&lt;=0.02),"0% to 2%",AND(P120&gt;0.02,P120&lt;=0.04),"2% to 4%",AND(P120&gt;0.04,P120&lt;=0.06),"4% to 6%",AND(P120&gt;0.06,P120&lt;=0.08),"6% to 8%",AND(P120&gt;0.08,P120&lt;=0.1),"8% to 10%",AND(P120&gt;0.1,P120&lt;=0.15),"10% to 15%",AND(P120&gt;0.15,P120&lt;=0.2),"15% to 20%",AND(P120&gt;0.2,P120&lt;=0.25),"20% to 25%",AND(P120&gt;0.25,P120&lt;=0.3),"25% to 30%",AND(P120&gt;0.3,P120&lt;=0.4),"30% to 40%",AND(P120&gt;0.4,P120&lt;=0.5),"40% to 50%",AND(P120&gt;0.5,P120&lt;=0.75),"50% to 75%",AND(P120&gt;0.75,P120&lt;=1),"75% to 100%")</f>
        <v>2% to 4%</v>
      </c>
      <c r="P120" s="10">
        <f>_xlfn.XLOOKUP($E120,'Raw Data'!$E:$E,'Raw Data'!P:P,"ERROR",0,1)</f>
        <v>0.0326821938392186</v>
      </c>
      <c r="Q120" s="9">
        <f>_xlfn.XLOOKUP($E120,'Raw Data'!$E:$E,'Raw Data'!Q:Q,"ERROR",0,1)</f>
        <v>7</v>
      </c>
      <c r="R120" s="9" t="str">
        <f>_xlfn.XLOOKUP($E120,'Raw Data'!$E:$E,'Raw Data'!R:R,"ERROR",0,1)</f>
        <v>oz</v>
      </c>
      <c r="S120" s="5" t="str">
        <f t="array" ref="S120">_xlfn.IFS(AND(T120&gt;0,T120&lt;=0.05),"0 to 0.05",AND(T120&gt;0.05,T120&lt;=0.1),"0.05 to 0.1",AND(T120&gt;0.1,T120&lt;=0.2),"0.1 to 0.2",AND(T120&gt;0.2,T120&lt;=0.3),"0.2 to 0.3",AND(T120&gt;0.3,T120&lt;=0.4),"0.3 to 0.4",AND(T120&gt;0.4,T120&lt;=0.5),"0.4 to 0.5",AND(T120&gt;0.5,T120&lt;=0.75),"0.5 to 0.75",AND(T120&gt;0.75,T120&lt;=1),"0.75 to 1",AND(T120&gt;1,T120&lt;=2),"1 to 2",AND(T120&gt;2,T120&lt;=3),"2 to 3",AND(T120&gt;3,T120&lt;=4),"3 to 4",AND(T120&gt;4,T120&lt;=5),"4 to 5",AND(T120&gt;5,T120&lt;=10),"5 to 10",T120&gt;10,"10+")</f>
        <v>0.3 to 0.4</v>
      </c>
      <c r="T120" s="10">
        <f>_xlfn.XLOOKUP($E120,'Raw Data'!$E:$E,'Raw Data'!T:T,"ERROR",0,1)</f>
        <v>0.373206435093483</v>
      </c>
      <c r="U120" s="15" t="str">
        <f t="array" ref="U120">_xlfn.IFS(AND(V120&gt;0,V120&lt;=0.05),"0 to 0.05",AND(V120&gt;0.05,V120&lt;=0.1),"0.05 to 0.1",AND(V120&gt;0.1,V120&lt;=0.2),"0.1 to 0.2",AND(V120&gt;0.2,V120&lt;=0.3),"0.2 to 0.3",AND(V120&gt;0.3,V120&lt;=0.4),"0.3 to 0.4",AND(V120&gt;0.4,V120&lt;=0.5),"0.4 to 0.5",AND(V120&gt;0.5,V120&lt;=0.75),"0.5 to 0.75",AND(V120&gt;0.75,V120&lt;=1),"0.75 to 1",AND(V120&gt;1,V120&lt;=2),"1 to 2",AND(V120&gt;2,V120&lt;=3),"2 to 3",AND(V120&gt;3,V120&lt;=4),"3 to 4",AND(V120&gt;4,V120&lt;=5),"4 to 5",AND(V120&gt;5,V120&lt;=10),"5 to 10",V120&gt;10,"10+")</f>
        <v>0.1 to 0.2</v>
      </c>
      <c r="V120" s="10">
        <f>_xlfn.XLOOKUP($E120,'Raw Data'!$E:$E,'Raw Data'!V:V,"ERROR",0,1)</f>
        <v>0.10417024977052</v>
      </c>
      <c r="W120" s="15" t="str">
        <f t="array" ref="W120">_xlfn.IFS(AND(X120&gt;0,X120&lt;=0.05),"0 to 0.05",AND(X120&gt;0.05,X120&lt;=0.1),"0.05 to 0.1",AND(X120&gt;0.1,X120&lt;=0.2),"0.1 to 0.2",AND(X120&gt;0.2,X120&lt;=0.3),"0.2 to 0.3",AND(X120&gt;0.3,X120&lt;=0.4),"0.3 to 0.4",AND(X120&gt;0.4,X120&lt;=0.5),"0.4 to 0.5",AND(X120&gt;0.5,X120&lt;=0.75),"0.5 to 0.75",AND(X120&gt;0.75,X120&lt;=1),"0.75 to 1",AND(X120&gt;1,X120&lt;=2),"1 to 2",AND(X120&gt;2,X120&lt;=3),"2 to 3",AND(X120&gt;3,X120&lt;=4),"3 to 4",AND(X120&gt;4,X120&lt;=5),"4 to 5",AND(X120&gt;5,X120&lt;=10),"5 to 10",X120&gt;10,"10+")</f>
        <v>0.1 to 0.2</v>
      </c>
      <c r="X120" s="16">
        <f t="shared" si="5"/>
        <v>0.10076573747524</v>
      </c>
      <c r="Y120" s="5" t="str">
        <f t="array" ref="Y120">_xlfn.IFS(AND(Z120&gt;0,Z120&lt;=1),"0 to 1",AND(Z120&gt;1,Z120&lt;=2),"1 to 2",AND(Z120&gt;2,Z120&lt;=4),"2 to 4",AND(Z120&gt;4,Z120&lt;=6),"4 to 6",AND(Z120&gt;6,Z120&lt;=8),"6 to 8",AND(Z120&gt;8,Z120&lt;=10),"8 to 10",AND(Z120&gt;10,Z120&lt;=15),"10 to 15",AND(Z120&gt;15,Z120&lt;=20),"15 to 20",AND(Z120&gt;20,Z120&lt;=25),"20 to 25",AND(Z120&gt;25,Z120&lt;=30),"25 to 30",AND(Z120&gt;30,Z120&lt;=40),"30 to 40",AND(Z120&gt;40,Z120&lt;=50),"40 to 50",Z120&gt;50,"50+")</f>
        <v>6 to 8</v>
      </c>
      <c r="Z120" s="9">
        <f>_xlfn.XLOOKUP($E120,'Raw Data'!$E:$E,'Raw Data'!Z:Z,"ERROR",0,1)</f>
        <v>7</v>
      </c>
      <c r="AA120" s="9" t="str">
        <f>_xlfn.XLOOKUP($E120,'Raw Data'!$E:$E,'Raw Data'!AA:AA,"ERROR",0,1)</f>
        <v>oz</v>
      </c>
      <c r="AB120" s="9"/>
      <c r="AC120" s="9"/>
    </row>
    <row r="121" hidden="1" spans="1:29">
      <c r="A121" s="5" t="str">
        <f>_xlfn.XLOOKUP($E121,'Raw Data'!$E:$E,'Raw Data'!A:A,"ERROR",0,1)</f>
        <v>AE</v>
      </c>
      <c r="B121" s="5" t="str">
        <f>_xlfn.XLOOKUP($E121,'Raw Data'!$E:$E,'Raw Data'!B:B,"ERROR",0,1)</f>
        <v>Hair Mousses</v>
      </c>
      <c r="C121" s="5" t="str">
        <f>_xlfn.XLOOKUP($E121,'Raw Data'!$E:$E,'Raw Data'!C:C,"ERROR",0,1)</f>
        <v>iGK</v>
      </c>
      <c r="D121" s="5" t="str">
        <f>_xlfn.XLOOKUP($E121,'Raw Data'!$E:$E,'Raw Data'!D:D,"ERROR",0,1)</f>
        <v>www.amazon.ae/dp/B091MJ3P9X</v>
      </c>
      <c r="E121" s="5" t="s">
        <v>321</v>
      </c>
      <c r="F121" s="9" t="str">
        <f>_xlfn.XLOOKUP($E121,'Raw Data'!$E:$E,'Raw Data'!F:F,"ERROR",0,1)</f>
        <v>IGK BIG TIME Volume &amp; Thickening Mousse | Moveable + Fullness + Frizz Control | Vegan + Cruelty Free | 6.2 Oz</v>
      </c>
      <c r="G121" s="10">
        <f>_xlfn.XLOOKUP($E121,'Raw Data'!$E:$E,'Raw Data'!G:G,"ERROR",0,1)</f>
        <v>4</v>
      </c>
      <c r="H121" s="9">
        <f>_xlfn.XLOOKUP($E121,'Raw Data'!$E:$E,'Raw Data'!H:H,"ERROR",0,1)</f>
        <v>901.5</v>
      </c>
      <c r="I121" s="9">
        <f>_xlfn.XLOOKUP($E121,'Raw Data'!$E:$E,'Raw Data'!I:I,"ERROR",0,1)</f>
        <v>0.00120694722841137</v>
      </c>
      <c r="J121" s="9" t="str">
        <f>_xlfn.XLOOKUP($E121,'Raw Data'!$E:$E,'Raw Data'!J:J,"ERROR",0,1)</f>
        <v>No</v>
      </c>
      <c r="K121" s="14" t="str">
        <f t="array" ref="K121">_xlfn.IFS(AND(L121&gt;0,L121&lt;=5),"0 to 5",AND(L121&gt;5,L121&lt;=10),"5 to 10",AND(L121&gt;10,L121&lt;=15),"10 to 15",AND(L121&gt;15,L121&lt;=20),"15 to 20",AND(L121&gt;20,L121&lt;=30),"20 to 30",AND(L121&gt;30,L121&lt;=40),"30 to 40",AND(L121&gt;40,L121&lt;=50),"40 to 50",AND(L121&gt;50,L121&lt;=75),"50 to 75",AND(L121&gt;75,L121&lt;=100),"75 to 100",AND(L121&gt;100,L121&lt;=150),"100 to 150",AND(L121&gt;150,L121&lt;=200),"150 to 200",AND(L121&gt;200,L121&lt;=250),"200 to 250",AND(L121&gt;250,L121&lt;=300),"250 to 300",AND(L121&gt;300,L121&lt;=400),"300 to 400",AND(L121&gt;400,L121&lt;=500),"400 to 500",L121&gt;500,"500+")</f>
        <v>200 to 250</v>
      </c>
      <c r="L121" s="9">
        <f>_xlfn.XLOOKUP($E121,'Raw Data'!$E:$E,'Raw Data'!L:L,"ERROR",0,1)</f>
        <v>245.87</v>
      </c>
      <c r="M121" s="14" t="str">
        <f t="array" ref="M121">_xlfn.IFS(AND(N121&gt;0,N121&lt;=5),"0 to 5",AND(N121&gt;5,N121&lt;=10),"5 to 10",AND(N121&gt;10,N121&lt;=15),"10 to 15",AND(N121&gt;15,N121&lt;=20),"15 to 20",AND(N121&gt;20,N121&lt;=30),"20 to 30",AND(N121&gt;30,N121&lt;=40),"30 to 40",AND(N121&gt;40,N121&lt;=50),"40 to 50",AND(N121&gt;50,N121&lt;=75),"50 to 75",AND(N121&gt;75,N121&lt;=100),"75 to 100",AND(N121&gt;100,N121&lt;=150),"100 to 150",AND(N121&gt;150,N121&lt;=200),"150 to 200",AND(N121&gt;200,N121&lt;=250),"200 to 250",AND(N121&gt;250,N121&lt;=300),"250 to 300",AND(N121&gt;300,N121&lt;=400),"300 to 400",AND(N121&gt;400,N121&lt;=500),"400 to 500",N121&gt;500,"500+")</f>
        <v>200 to 250</v>
      </c>
      <c r="N121" s="9">
        <f>_xlfn.XLOOKUP($E121,'Raw Data'!$E:$E,'Raw Data'!N:N,"ERROR",0,1)</f>
        <v>246.76</v>
      </c>
      <c r="O121" s="14" t="str">
        <f t="array" ref="O121">_xlfn.IFS(P121=0,"No Discount",AND(P121&gt;0,P121&lt;=0.02),"0% to 2%",AND(P121&gt;0.02,P121&lt;=0.04),"2% to 4%",AND(P121&gt;0.04,P121&lt;=0.06),"4% to 6%",AND(P121&gt;0.06,P121&lt;=0.08),"6% to 8%",AND(P121&gt;0.08,P121&lt;=0.1),"8% to 10%",AND(P121&gt;0.1,P121&lt;=0.15),"10% to 15%",AND(P121&gt;0.15,P121&lt;=0.2),"15% to 20%",AND(P121&gt;0.2,P121&lt;=0.25),"20% to 25%",AND(P121&gt;0.25,P121&lt;=0.3),"25% to 30%",AND(P121&gt;0.3,P121&lt;=0.4),"30% to 40%",AND(P121&gt;0.4,P121&lt;=0.5),"40% to 50%",AND(P121&gt;0.5,P121&lt;=0.75),"50% to 75%",AND(P121&gt;0.75,P121&lt;=1),"75% to 100%")</f>
        <v>0% to 2%</v>
      </c>
      <c r="P121" s="10">
        <f>_xlfn.XLOOKUP($E121,'Raw Data'!$E:$E,'Raw Data'!P:P,"ERROR",0,1)</f>
        <v>0.00360674339439126</v>
      </c>
      <c r="Q121" s="9">
        <f>_xlfn.XLOOKUP($E121,'Raw Data'!$E:$E,'Raw Data'!Q:Q,"ERROR",0,1)</f>
        <v>6.2</v>
      </c>
      <c r="R121" s="9" t="str">
        <f>_xlfn.XLOOKUP($E121,'Raw Data'!$E:$E,'Raw Data'!R:R,"ERROR",0,1)</f>
        <v>oz</v>
      </c>
      <c r="S121" s="5" t="str">
        <f t="array" ref="S121">_xlfn.IFS(AND(T121&gt;0,T121&lt;=0.05),"0 to 0.05",AND(T121&gt;0.05,T121&lt;=0.1),"0.05 to 0.1",AND(T121&gt;0.1,T121&lt;=0.2),"0.1 to 0.2",AND(T121&gt;0.2,T121&lt;=0.3),"0.2 to 0.3",AND(T121&gt;0.3,T121&lt;=0.4),"0.3 to 0.4",AND(T121&gt;0.4,T121&lt;=0.5),"0.4 to 0.5",AND(T121&gt;0.5,T121&lt;=0.75),"0.5 to 0.75",AND(T121&gt;0.75,T121&lt;=1),"0.75 to 1",AND(T121&gt;1,T121&lt;=2),"1 to 2",AND(T121&gt;2,T121&lt;=3),"2 to 3",AND(T121&gt;3,T121&lt;=4),"3 to 4",AND(T121&gt;4,T121&lt;=5),"4 to 5",AND(T121&gt;5,T121&lt;=10),"5 to 10",T121&gt;10,"10+")</f>
        <v>1 to 2</v>
      </c>
      <c r="T121" s="10">
        <f>_xlfn.XLOOKUP($E121,'Raw Data'!$E:$E,'Raw Data'!T:T,"ERROR",0,1)</f>
        <v>1.34110421416649</v>
      </c>
      <c r="U121" s="15" t="str">
        <f t="array" ref="U121">_xlfn.IFS(AND(V121&gt;0,V121&lt;=0.05),"0 to 0.05",AND(V121&gt;0.05,V121&lt;=0.1),"0.05 to 0.1",AND(V121&gt;0.1,V121&lt;=0.2),"0.1 to 0.2",AND(V121&gt;0.2,V121&lt;=0.3),"0.2 to 0.3",AND(V121&gt;0.3,V121&lt;=0.4),"0.3 to 0.4",AND(V121&gt;0.4,V121&lt;=0.5),"0.4 to 0.5",AND(V121&gt;0.5,V121&lt;=0.75),"0.5 to 0.75",AND(V121&gt;0.75,V121&lt;=1),"0.75 to 1",AND(V121&gt;1,V121&lt;=2),"1 to 2",AND(V121&gt;2,V121&lt;=3),"2 to 3",AND(V121&gt;3,V121&lt;=4),"3 to 4",AND(V121&gt;4,V121&lt;=5),"4 to 5",AND(V121&gt;5,V121&lt;=10),"5 to 10",V121&gt;10,"10+")</f>
        <v>0.3 to 0.4</v>
      </c>
      <c r="V121" s="10">
        <f>_xlfn.XLOOKUP($E121,'Raw Data'!$E:$E,'Raw Data'!V:V,"ERROR",0,1)</f>
        <v>0.363408860331417</v>
      </c>
      <c r="W121" s="15" t="str">
        <f t="array" ref="W121">_xlfn.IFS(AND(X121&gt;0,X121&lt;=0.05),"0 to 0.05",AND(X121&gt;0.05,X121&lt;=0.1),"0.05 to 0.1",AND(X121&gt;0.1,X121&lt;=0.2),"0.1 to 0.2",AND(X121&gt;0.2,X121&lt;=0.3),"0.2 to 0.3",AND(X121&gt;0.3,X121&lt;=0.4),"0.3 to 0.4",AND(X121&gt;0.4,X121&lt;=0.5),"0.4 to 0.5",AND(X121&gt;0.5,X121&lt;=0.75),"0.5 to 0.75",AND(X121&gt;0.75,X121&lt;=1),"0.75 to 1",AND(X121&gt;1,X121&lt;=2),"1 to 2",AND(X121&gt;2,X121&lt;=3),"2 to 3",AND(X121&gt;3,X121&lt;=4),"3 to 4",AND(X121&gt;4,X121&lt;=5),"4 to 5",AND(X121&gt;5,X121&lt;=10),"5 to 10",X121&gt;10,"10+")</f>
        <v>0.3 to 0.4</v>
      </c>
      <c r="X121" s="16">
        <f t="shared" si="5"/>
        <v>0.362098137824953</v>
      </c>
      <c r="Y121" s="5" t="str">
        <f t="array" ref="Y121">_xlfn.IFS(AND(Z121&gt;0,Z121&lt;=1),"0 to 1",AND(Z121&gt;1,Z121&lt;=2),"1 to 2",AND(Z121&gt;2,Z121&lt;=4),"2 to 4",AND(Z121&gt;4,Z121&lt;=6),"4 to 6",AND(Z121&gt;6,Z121&lt;=8),"6 to 8",AND(Z121&gt;8,Z121&lt;=10),"8 to 10",AND(Z121&gt;10,Z121&lt;=15),"10 to 15",AND(Z121&gt;15,Z121&lt;=20),"15 to 20",AND(Z121&gt;20,Z121&lt;=25),"20 to 25",AND(Z121&gt;25,Z121&lt;=30),"25 to 30",AND(Z121&gt;30,Z121&lt;=40),"30 to 40",AND(Z121&gt;40,Z121&lt;=50),"40 to 50",Z121&gt;50,"50+")</f>
        <v>6 to 8</v>
      </c>
      <c r="Z121" s="9">
        <f>_xlfn.XLOOKUP($E121,'Raw Data'!$E:$E,'Raw Data'!Z:Z,"ERROR",0,1)</f>
        <v>6.2</v>
      </c>
      <c r="AA121" s="9" t="str">
        <f>_xlfn.XLOOKUP($E121,'Raw Data'!$E:$E,'Raw Data'!AA:AA,"ERROR",0,1)</f>
        <v>oz</v>
      </c>
      <c r="AB121" s="9"/>
      <c r="AC121" s="9"/>
    </row>
    <row r="122" hidden="1" spans="1:29">
      <c r="A122" s="5" t="str">
        <f>_xlfn.XLOOKUP($E122,'Raw Data'!$E:$E,'Raw Data'!A:A,"ERROR",0,1)</f>
        <v>AE</v>
      </c>
      <c r="B122" s="5" t="str">
        <f>_xlfn.XLOOKUP($E122,'Raw Data'!$E:$E,'Raw Data'!B:B,"ERROR",0,1)</f>
        <v>Hair Mousses</v>
      </c>
      <c r="C122" s="5" t="str">
        <f>_xlfn.XLOOKUP($E122,'Raw Data'!$E:$E,'Raw Data'!C:C,"ERROR",0,1)</f>
        <v>Aussie</v>
      </c>
      <c r="D122" s="5" t="str">
        <f>_xlfn.XLOOKUP($E122,'Raw Data'!$E:$E,'Raw Data'!D:D,"ERROR",0,1)</f>
        <v>www.amazon.ae/dp/B07M7XRF9Z</v>
      </c>
      <c r="E122" s="5" t="s">
        <v>322</v>
      </c>
      <c r="F122" s="9" t="str">
        <f>_xlfn.XLOOKUP($E122,'Raw Data'!$E:$E,'Raw Data'!F:F,"ERROR",0,1)</f>
        <v>Aussie Headstrong Volume With Bamboo &amp; Kakadu Plum Mousse, 6.0 Fl oz, 4.669 Fl oz</v>
      </c>
      <c r="G122" s="10">
        <f>_xlfn.XLOOKUP($E122,'Raw Data'!$E:$E,'Raw Data'!G:G,"ERROR",0,1)</f>
        <v>11</v>
      </c>
      <c r="H122" s="9">
        <f>_xlfn.XLOOKUP($E122,'Raw Data'!$E:$E,'Raw Data'!H:H,"ERROR",0,1)</f>
        <v>892.86</v>
      </c>
      <c r="I122" s="9">
        <f>_xlfn.XLOOKUP($E122,'Raw Data'!$E:$E,'Raw Data'!I:I,"ERROR",0,1)</f>
        <v>0.00119537981404257</v>
      </c>
      <c r="J122" s="9" t="str">
        <f>_xlfn.XLOOKUP($E122,'Raw Data'!$E:$E,'Raw Data'!J:J,"ERROR",0,1)</f>
        <v>No</v>
      </c>
      <c r="K122" s="14" t="str">
        <f t="array" ref="K122">_xlfn.IFS(AND(L122&gt;0,L122&lt;=5),"0 to 5",AND(L122&gt;5,L122&lt;=10),"5 to 10",AND(L122&gt;10,L122&lt;=15),"10 to 15",AND(L122&gt;15,L122&lt;=20),"15 to 20",AND(L122&gt;20,L122&lt;=30),"20 to 30",AND(L122&gt;30,L122&lt;=40),"30 to 40",AND(L122&gt;40,L122&lt;=50),"40 to 50",AND(L122&gt;50,L122&lt;=75),"50 to 75",AND(L122&gt;75,L122&lt;=100),"75 to 100",AND(L122&gt;100,L122&lt;=150),"100 to 150",AND(L122&gt;150,L122&lt;=200),"150 to 200",AND(L122&gt;200,L122&lt;=250),"200 to 250",AND(L122&gt;250,L122&lt;=300),"250 to 300",AND(L122&gt;300,L122&lt;=400),"300 to 400",AND(L122&gt;400,L122&lt;=500),"400 to 500",L122&gt;500,"500+")</f>
        <v>75 to 100</v>
      </c>
      <c r="L122" s="9">
        <f>_xlfn.XLOOKUP($E122,'Raw Data'!$E:$E,'Raw Data'!L:L,"ERROR",0,1)</f>
        <v>76.53</v>
      </c>
      <c r="M122" s="14" t="str">
        <f t="array" ref="M122">_xlfn.IFS(AND(N122&gt;0,N122&lt;=5),"0 to 5",AND(N122&gt;5,N122&lt;=10),"5 to 10",AND(N122&gt;10,N122&lt;=15),"10 to 15",AND(N122&gt;15,N122&lt;=20),"15 to 20",AND(N122&gt;20,N122&lt;=30),"20 to 30",AND(N122&gt;30,N122&lt;=40),"30 to 40",AND(N122&gt;40,N122&lt;=50),"40 to 50",AND(N122&gt;50,N122&lt;=75),"50 to 75",AND(N122&gt;75,N122&lt;=100),"75 to 100",AND(N122&gt;100,N122&lt;=150),"100 to 150",AND(N122&gt;150,N122&lt;=200),"150 to 200",AND(N122&gt;200,N122&lt;=250),"200 to 250",AND(N122&gt;250,N122&lt;=300),"250 to 300",AND(N122&gt;300,N122&lt;=400),"300 to 400",AND(N122&gt;400,N122&lt;=500),"400 to 500",N122&gt;500,"500+")</f>
        <v>75 to 100</v>
      </c>
      <c r="N122" s="9">
        <f>_xlfn.XLOOKUP($E122,'Raw Data'!$E:$E,'Raw Data'!N:N,"ERROR",0,1)</f>
        <v>78.21</v>
      </c>
      <c r="O122" s="14" t="str">
        <f t="array" ref="O122">_xlfn.IFS(P122=0,"No Discount",AND(P122&gt;0,P122&lt;=0.02),"0% to 2%",AND(P122&gt;0.02,P122&lt;=0.04),"2% to 4%",AND(P122&gt;0.04,P122&lt;=0.06),"4% to 6%",AND(P122&gt;0.06,P122&lt;=0.08),"6% to 8%",AND(P122&gt;0.08,P122&lt;=0.1),"8% to 10%",AND(P122&gt;0.1,P122&lt;=0.15),"10% to 15%",AND(P122&gt;0.15,P122&lt;=0.2),"15% to 20%",AND(P122&gt;0.2,P122&lt;=0.25),"20% to 25%",AND(P122&gt;0.25,P122&lt;=0.3),"25% to 30%",AND(P122&gt;0.3,P122&lt;=0.4),"30% to 40%",AND(P122&gt;0.4,P122&lt;=0.5),"40% to 50%",AND(P122&gt;0.5,P122&lt;=0.75),"50% to 75%",AND(P122&gt;0.75,P122&lt;=1),"75% to 100%")</f>
        <v>2% to 4%</v>
      </c>
      <c r="P122" s="10">
        <f>_xlfn.XLOOKUP($E122,'Raw Data'!$E:$E,'Raw Data'!P:P,"ERROR",0,1)</f>
        <v>0.0214806290755657</v>
      </c>
      <c r="Q122" s="9">
        <f>_xlfn.XLOOKUP($E122,'Raw Data'!$E:$E,'Raw Data'!Q:Q,"ERROR",0,1)</f>
        <v>6</v>
      </c>
      <c r="R122" s="9" t="str">
        <f>_xlfn.XLOOKUP($E122,'Raw Data'!$E:$E,'Raw Data'!R:R,"ERROR",0,1)</f>
        <v>fl oz</v>
      </c>
      <c r="S122" s="5" t="str">
        <f t="array" ref="S122">_xlfn.IFS(AND(T122&gt;0,T122&lt;=0.05),"0 to 0.05",AND(T122&gt;0.05,T122&lt;=0.1),"0.05 to 0.1",AND(T122&gt;0.1,T122&lt;=0.2),"0.1 to 0.2",AND(T122&gt;0.2,T122&lt;=0.3),"0.2 to 0.3",AND(T122&gt;0.3,T122&lt;=0.4),"0.3 to 0.4",AND(T122&gt;0.4,T122&lt;=0.5),"0.4 to 0.5",AND(T122&gt;0.5,T122&lt;=0.75),"0.5 to 0.75",AND(T122&gt;0.75,T122&lt;=1),"0.75 to 1",AND(T122&gt;1,T122&lt;=2),"1 to 2",AND(T122&gt;2,T122&lt;=3),"2 to 3",AND(T122&gt;3,T122&lt;=4),"3 to 4",AND(T122&gt;4,T122&lt;=5),"4 to 5",AND(T122&gt;5,T122&lt;=10),"5 to 10",T122&gt;10,"10+")</f>
        <v>0.4 to 0.5</v>
      </c>
      <c r="T122" s="10">
        <f>_xlfn.XLOOKUP($E122,'Raw Data'!$E:$E,'Raw Data'!T:T,"ERROR",0,1)</f>
        <v>0.414758981296012</v>
      </c>
      <c r="U122" s="15" t="str">
        <f t="array" ref="U122">_xlfn.IFS(AND(V122&gt;0,V122&lt;=0.05),"0 to 0.05",AND(V122&gt;0.05,V122&lt;=0.1),"0.05 to 0.1",AND(V122&gt;0.1,V122&lt;=0.2),"0.1 to 0.2",AND(V122&gt;0.2,V122&lt;=0.3),"0.2 to 0.3",AND(V122&gt;0.3,V122&lt;=0.4),"0.3 to 0.4",AND(V122&gt;0.4,V122&lt;=0.5),"0.4 to 0.5",AND(V122&gt;0.5,V122&lt;=0.75),"0.5 to 0.75",AND(V122&gt;0.75,V122&lt;=1),"0.75 to 1",AND(V122&gt;1,V122&lt;=2),"1 to 2",AND(V122&gt;2,V122&lt;=3),"2 to 3",AND(V122&gt;3,V122&lt;=4),"3 to 4",AND(V122&gt;4,V122&lt;=5),"4 to 5",AND(V122&gt;5,V122&lt;=10),"5 to 10",V122&gt;10,"10+")</f>
        <v>0.1 to 0.2</v>
      </c>
      <c r="V122" s="10">
        <f>_xlfn.XLOOKUP($E122,'Raw Data'!$E:$E,'Raw Data'!V:V,"ERROR",0,1)</f>
        <v>0.114443237688926</v>
      </c>
      <c r="W122" s="15" t="str">
        <f t="array" ref="W122">_xlfn.IFS(AND(X122&gt;0,X122&lt;=0.05),"0 to 0.05",AND(X122&gt;0.05,X122&lt;=0.1),"0.05 to 0.1",AND(X122&gt;0.1,X122&lt;=0.2),"0.1 to 0.2",AND(X122&gt;0.2,X122&lt;=0.3),"0.2 to 0.3",AND(X122&gt;0.3,X122&lt;=0.4),"0.3 to 0.4",AND(X122&gt;0.4,X122&lt;=0.5),"0.4 to 0.5",AND(X122&gt;0.5,X122&lt;=0.75),"0.5 to 0.75",AND(X122&gt;0.75,X122&lt;=1),"0.75 to 1",AND(X122&gt;1,X122&lt;=2),"1 to 2",AND(X122&gt;2,X122&lt;=3),"2 to 3",AND(X122&gt;3,X122&lt;=4),"3 to 4",AND(X122&gt;4,X122&lt;=5),"4 to 5",AND(X122&gt;5,X122&lt;=10),"5 to 10",X122&gt;10,"10+")</f>
        <v>0.1 to 0.2</v>
      </c>
      <c r="X122" s="16">
        <f t="shared" si="5"/>
        <v>0.111984924949923</v>
      </c>
      <c r="Y122" s="5" t="str">
        <f t="array" ref="Y122">_xlfn.IFS(AND(Z122&gt;0,Z122&lt;=1),"0 to 1",AND(Z122&gt;1,Z122&lt;=2),"1 to 2",AND(Z122&gt;2,Z122&lt;=4),"2 to 4",AND(Z122&gt;4,Z122&lt;=6),"4 to 6",AND(Z122&gt;6,Z122&lt;=8),"6 to 8",AND(Z122&gt;8,Z122&lt;=10),"8 to 10",AND(Z122&gt;10,Z122&lt;=15),"10 to 15",AND(Z122&gt;15,Z122&lt;=20),"15 to 20",AND(Z122&gt;20,Z122&lt;=25),"20 to 25",AND(Z122&gt;25,Z122&lt;=30),"25 to 30",AND(Z122&gt;30,Z122&lt;=40),"30 to 40",AND(Z122&gt;40,Z122&lt;=50),"40 to 50",Z122&gt;50,"50+")</f>
        <v>6 to 8</v>
      </c>
      <c r="Z122" s="9">
        <f>_xlfn.XLOOKUP($E122,'Raw Data'!$E:$E,'Raw Data'!Z:Z,"ERROR",0,1)</f>
        <v>6.24</v>
      </c>
      <c r="AA122" s="9" t="str">
        <f>_xlfn.XLOOKUP($E122,'Raw Data'!$E:$E,'Raw Data'!AA:AA,"ERROR",0,1)</f>
        <v>oz</v>
      </c>
      <c r="AB122" s="9"/>
      <c r="AC122" s="9"/>
    </row>
    <row r="123" hidden="1" spans="1:29">
      <c r="A123" s="5" t="str">
        <f>_xlfn.XLOOKUP($E123,'Raw Data'!$E:$E,'Raw Data'!A:A,"ERROR",0,1)</f>
        <v>AE</v>
      </c>
      <c r="B123" s="5" t="str">
        <f>_xlfn.XLOOKUP($E123,'Raw Data'!$E:$E,'Raw Data'!B:B,"ERROR",0,1)</f>
        <v>Hair Mousses</v>
      </c>
      <c r="C123" s="5" t="str">
        <f>_xlfn.XLOOKUP($E123,'Raw Data'!$E:$E,'Raw Data'!C:C,"ERROR",0,1)</f>
        <v>l'oreal paris</v>
      </c>
      <c r="D123" s="5" t="str">
        <f>_xlfn.XLOOKUP($E123,'Raw Data'!$E:$E,'Raw Data'!D:D,"ERROR",0,1)</f>
        <v>www.amazon.ae/dp/B00JR90SDY</v>
      </c>
      <c r="E123" s="5" t="s">
        <v>323</v>
      </c>
      <c r="F123" s="9" t="str">
        <f>_xlfn.XLOOKUP($E123,'Raw Data'!$E:$E,'Raw Data'!F:F,"ERROR",0,1)</f>
        <v>L'OrÃƒÂ©al Elvive Styliste Mousse Full Restores, Hold Firm, 200ml</v>
      </c>
      <c r="G123" s="10">
        <f>_xlfn.XLOOKUP($E123,'Raw Data'!$E:$E,'Raw Data'!G:G,"ERROR",0,1)</f>
        <v>20</v>
      </c>
      <c r="H123" s="9">
        <f>_xlfn.XLOOKUP($E123,'Raw Data'!$E:$E,'Raw Data'!H:H,"ERROR",0,1)</f>
        <v>889.13</v>
      </c>
      <c r="I123" s="9">
        <f>_xlfn.XLOOKUP($E123,'Raw Data'!$E:$E,'Raw Data'!I:I,"ERROR",0,1)</f>
        <v>0.00119038601131159</v>
      </c>
      <c r="J123" s="9" t="str">
        <f>_xlfn.XLOOKUP($E123,'Raw Data'!$E:$E,'Raw Data'!J:J,"ERROR",0,1)</f>
        <v>No</v>
      </c>
      <c r="K123" s="14" t="str">
        <f t="array" ref="K123">_xlfn.IFS(AND(L123&gt;0,L123&lt;=5),"0 to 5",AND(L123&gt;5,L123&lt;=10),"5 to 10",AND(L123&gt;10,L123&lt;=15),"10 to 15",AND(L123&gt;15,L123&lt;=20),"15 to 20",AND(L123&gt;20,L123&lt;=30),"20 to 30",AND(L123&gt;30,L123&lt;=40),"30 to 40",AND(L123&gt;40,L123&lt;=50),"40 to 50",AND(L123&gt;50,L123&lt;=75),"50 to 75",AND(L123&gt;75,L123&lt;=100),"75 to 100",AND(L123&gt;100,L123&lt;=150),"100 to 150",AND(L123&gt;150,L123&lt;=200),"150 to 200",AND(L123&gt;200,L123&lt;=250),"200 to 250",AND(L123&gt;250,L123&lt;=300),"250 to 300",AND(L123&gt;300,L123&lt;=400),"300 to 400",AND(L123&gt;400,L123&lt;=500),"400 to 500",L123&gt;500,"500+")</f>
        <v>40 to 50</v>
      </c>
      <c r="L123" s="9">
        <f>_xlfn.XLOOKUP($E123,'Raw Data'!$E:$E,'Raw Data'!L:L,"ERROR",0,1)</f>
        <v>44</v>
      </c>
      <c r="M123" s="14" t="str">
        <f t="array" ref="M123">_xlfn.IFS(AND(N123&gt;0,N123&lt;=5),"0 to 5",AND(N123&gt;5,N123&lt;=10),"5 to 10",AND(N123&gt;10,N123&lt;=15),"10 to 15",AND(N123&gt;15,N123&lt;=20),"15 to 20",AND(N123&gt;20,N123&lt;=30),"20 to 30",AND(N123&gt;30,N123&lt;=40),"30 to 40",AND(N123&gt;40,N123&lt;=50),"40 to 50",AND(N123&gt;50,N123&lt;=75),"50 to 75",AND(N123&gt;75,N123&lt;=100),"75 to 100",AND(N123&gt;100,N123&lt;=150),"100 to 150",AND(N123&gt;150,N123&lt;=200),"150 to 200",AND(N123&gt;200,N123&lt;=250),"200 to 250",AND(N123&gt;250,N123&lt;=300),"250 to 300",AND(N123&gt;300,N123&lt;=400),"300 to 400",AND(N123&gt;400,N123&lt;=500),"400 to 500",N123&gt;500,"500+")</f>
        <v>40 to 50</v>
      </c>
      <c r="N123" s="9">
        <f>_xlfn.XLOOKUP($E123,'Raw Data'!$E:$E,'Raw Data'!N:N,"ERROR",0,1)</f>
        <v>44</v>
      </c>
      <c r="O123" s="14" t="str">
        <f t="array" ref="O123">_xlfn.IFS(P123=0,"No Discount",AND(P123&gt;0,P123&lt;=0.02),"0% to 2%",AND(P123&gt;0.02,P123&lt;=0.04),"2% to 4%",AND(P123&gt;0.04,P123&lt;=0.06),"4% to 6%",AND(P123&gt;0.06,P123&lt;=0.08),"6% to 8%",AND(P123&gt;0.08,P123&lt;=0.1),"8% to 10%",AND(P123&gt;0.1,P123&lt;=0.15),"10% to 15%",AND(P123&gt;0.15,P123&lt;=0.2),"15% to 20%",AND(P123&gt;0.2,P123&lt;=0.25),"20% to 25%",AND(P123&gt;0.25,P123&lt;=0.3),"25% to 30%",AND(P123&gt;0.3,P123&lt;=0.4),"30% to 40%",AND(P123&gt;0.4,P123&lt;=0.5),"40% to 50%",AND(P123&gt;0.5,P123&lt;=0.75),"50% to 75%",AND(P123&gt;0.75,P123&lt;=1),"75% to 100%")</f>
        <v>No Discount</v>
      </c>
      <c r="P123" s="10">
        <f>_xlfn.XLOOKUP($E123,'Raw Data'!$E:$E,'Raw Data'!P:P,"ERROR",0,1)</f>
        <v>0</v>
      </c>
      <c r="Q123" s="9">
        <f>_xlfn.XLOOKUP($E123,'Raw Data'!$E:$E,'Raw Data'!Q:Q,"ERROR",0,1)</f>
        <v>200</v>
      </c>
      <c r="R123" s="9" t="str">
        <f>_xlfn.XLOOKUP($E123,'Raw Data'!$E:$E,'Raw Data'!R:R,"ERROR",0,1)</f>
        <v>ml</v>
      </c>
      <c r="S123" s="5" t="str">
        <f t="array" ref="S123">_xlfn.IFS(AND(T123&gt;0,T123&lt;=0.05),"0 to 0.05",AND(T123&gt;0.05,T123&lt;=0.1),"0.05 to 0.1",AND(T123&gt;0.1,T123&lt;=0.2),"0.1 to 0.2",AND(T123&gt;0.2,T123&lt;=0.3),"0.2 to 0.3",AND(T123&gt;0.3,T123&lt;=0.4),"0.3 to 0.4",AND(T123&gt;0.4,T123&lt;=0.5),"0.4 to 0.5",AND(T123&gt;0.5,T123&lt;=0.75),"0.5 to 0.75",AND(T123&gt;0.75,T123&lt;=1),"0.75 to 1",AND(T123&gt;1,T123&lt;=2),"1 to 2",AND(T123&gt;2,T123&lt;=3),"2 to 3",AND(T123&gt;3,T123&lt;=4),"3 to 4",AND(T123&gt;4,T123&lt;=5),"4 to 5",AND(T123&gt;5,T123&lt;=10),"5 to 10",T123&gt;10,"10+")</f>
        <v>0.2 to 0.3</v>
      </c>
      <c r="T123" s="10">
        <f>_xlfn.XLOOKUP($E123,'Raw Data'!$E:$E,'Raw Data'!T:T,"ERROR",0,1)</f>
        <v>0.220117542767838</v>
      </c>
      <c r="U123" s="15" t="str">
        <f t="array" ref="U123">_xlfn.IFS(AND(V123&gt;0,V123&lt;=0.05),"0 to 0.05",AND(V123&gt;0.05,V123&lt;=0.1),"0.05 to 0.1",AND(V123&gt;0.1,V123&lt;=0.2),"0.1 to 0.2",AND(V123&gt;0.2,V123&lt;=0.3),"0.2 to 0.3",AND(V123&gt;0.3,V123&lt;=0.4),"0.3 to 0.4",AND(V123&gt;0.4,V123&lt;=0.5),"0.4 to 0.5",AND(V123&gt;0.5,V123&lt;=0.75),"0.5 to 0.75",AND(V123&gt;0.75,V123&lt;=1),"0.75 to 1",AND(V123&gt;1,V123&lt;=2),"1 to 2",AND(V123&gt;2,V123&lt;=3),"2 to 3",AND(V123&gt;3,V123&lt;=4),"3 to 4",AND(V123&gt;4,V123&lt;=5),"4 to 5",AND(V123&gt;5,V123&lt;=10),"5 to 10",V123&gt;10,"10+")</f>
        <v>0.05 to 0.1</v>
      </c>
      <c r="V123" s="10">
        <f>_xlfn.XLOOKUP($E123,'Raw Data'!$E:$E,'Raw Data'!V:V,"ERROR",0,1)</f>
        <v>0.0594317365473163</v>
      </c>
      <c r="W123" s="15" t="str">
        <f t="array" ref="W123">_xlfn.IFS(AND(X123&gt;0,X123&lt;=0.05),"0 to 0.05",AND(X123&gt;0.05,X123&lt;=0.1),"0.05 to 0.1",AND(X123&gt;0.1,X123&lt;=0.2),"0.1 to 0.2",AND(X123&gt;0.2,X123&lt;=0.3),"0.2 to 0.3",AND(X123&gt;0.3,X123&lt;=0.4),"0.3 to 0.4",AND(X123&gt;0.4,X123&lt;=0.5),"0.4 to 0.5",AND(X123&gt;0.5,X123&lt;=0.75),"0.5 to 0.75",AND(X123&gt;0.75,X123&lt;=1),"0.75 to 1",AND(X123&gt;1,X123&lt;=2),"1 to 2",AND(X123&gt;2,X123&lt;=3),"2 to 3",AND(X123&gt;3,X123&lt;=4),"3 to 4",AND(X123&gt;4,X123&lt;=5),"4 to 5",AND(X123&gt;5,X123&lt;=10),"5 to 10",X123&gt;10,"10+")</f>
        <v>0.05 to 0.1</v>
      </c>
      <c r="X123" s="16">
        <f t="shared" si="5"/>
        <v>0.0594317365473163</v>
      </c>
      <c r="Y123" s="5" t="str">
        <f t="array" ref="Y123">_xlfn.IFS(AND(Z123&gt;0,Z123&lt;=1),"0 to 1",AND(Z123&gt;1,Z123&lt;=2),"1 to 2",AND(Z123&gt;2,Z123&lt;=4),"2 to 4",AND(Z123&gt;4,Z123&lt;=6),"4 to 6",AND(Z123&gt;6,Z123&lt;=8),"6 to 8",AND(Z123&gt;8,Z123&lt;=10),"8 to 10",AND(Z123&gt;10,Z123&lt;=15),"10 to 15",AND(Z123&gt;15,Z123&lt;=20),"15 to 20",AND(Z123&gt;20,Z123&lt;=25),"20 to 25",AND(Z123&gt;25,Z123&lt;=30),"25 to 30",AND(Z123&gt;30,Z123&lt;=40),"30 to 40",AND(Z123&gt;40,Z123&lt;=50),"40 to 50",Z123&gt;50,"50+")</f>
        <v>6 to 8</v>
      </c>
      <c r="Z123" s="9">
        <f>_xlfn.XLOOKUP($E123,'Raw Data'!$E:$E,'Raw Data'!Z:Z,"ERROR",0,1)</f>
        <v>6.76</v>
      </c>
      <c r="AA123" s="9" t="str">
        <f>_xlfn.XLOOKUP($E123,'Raw Data'!$E:$E,'Raw Data'!AA:AA,"ERROR",0,1)</f>
        <v>oz</v>
      </c>
      <c r="AB123" s="9"/>
      <c r="AC123" s="9"/>
    </row>
    <row r="124" hidden="1" spans="1:29">
      <c r="A124" s="5" t="str">
        <f>_xlfn.XLOOKUP($E124,'Raw Data'!$E:$E,'Raw Data'!A:A,"ERROR",0,1)</f>
        <v>AE</v>
      </c>
      <c r="B124" s="5" t="str">
        <f>_xlfn.XLOOKUP($E124,'Raw Data'!$E:$E,'Raw Data'!B:B,"ERROR",0,1)</f>
        <v>Hair Mousses</v>
      </c>
      <c r="C124" s="5" t="str">
        <f>_xlfn.XLOOKUP($E124,'Raw Data'!$E:$E,'Raw Data'!C:C,"ERROR",0,1)</f>
        <v>aphogee</v>
      </c>
      <c r="D124" s="5" t="str">
        <f>_xlfn.XLOOKUP($E124,'Raw Data'!$E:$E,'Raw Data'!D:D,"ERROR",0,1)</f>
        <v>www.amazon.ae/dp/B00IAANL4Y</v>
      </c>
      <c r="E124" s="5" t="s">
        <v>324</v>
      </c>
      <c r="F124" s="9" t="str">
        <f>_xlfn.XLOOKUP($E124,'Raw Data'!$E:$E,'Raw Data'!F:F,"ERROR",0,1)</f>
        <v>ApHogee Style &amp; Wrap Mousse 8.5oz"Pack of 2"</v>
      </c>
      <c r="G124" s="10">
        <f>_xlfn.XLOOKUP($E124,'Raw Data'!$E:$E,'Raw Data'!G:G,"ERROR",0,1)</f>
        <v>9</v>
      </c>
      <c r="H124" s="9">
        <f>_xlfn.XLOOKUP($E124,'Raw Data'!$E:$E,'Raw Data'!H:H,"ERROR",0,1)</f>
        <v>885.98</v>
      </c>
      <c r="I124" s="9">
        <f>_xlfn.XLOOKUP($E124,'Raw Data'!$E:$E,'Raw Data'!I:I,"ERROR",0,1)</f>
        <v>0.00118616872482297</v>
      </c>
      <c r="J124" s="9" t="str">
        <f>_xlfn.XLOOKUP($E124,'Raw Data'!$E:$E,'Raw Data'!J:J,"ERROR",0,1)</f>
        <v>No</v>
      </c>
      <c r="K124" s="14" t="str">
        <f t="array" ref="K124">_xlfn.IFS(AND(L124&gt;0,L124&lt;=5),"0 to 5",AND(L124&gt;5,L124&lt;=10),"5 to 10",AND(L124&gt;10,L124&lt;=15),"10 to 15",AND(L124&gt;15,L124&lt;=20),"15 to 20",AND(L124&gt;20,L124&lt;=30),"20 to 30",AND(L124&gt;30,L124&lt;=40),"30 to 40",AND(L124&gt;40,L124&lt;=50),"40 to 50",AND(L124&gt;50,L124&lt;=75),"50 to 75",AND(L124&gt;75,L124&lt;=100),"75 to 100",AND(L124&gt;100,L124&lt;=150),"100 to 150",AND(L124&gt;150,L124&lt;=200),"150 to 200",AND(L124&gt;200,L124&lt;=250),"200 to 250",AND(L124&gt;250,L124&lt;=300),"250 to 300",AND(L124&gt;300,L124&lt;=400),"300 to 400",AND(L124&gt;400,L124&lt;=500),"400 to 500",L124&gt;500,"500+")</f>
        <v>75 to 100</v>
      </c>
      <c r="L124" s="9">
        <f>_xlfn.XLOOKUP($E124,'Raw Data'!$E:$E,'Raw Data'!L:L,"ERROR",0,1)</f>
        <v>98.33</v>
      </c>
      <c r="M124" s="14" t="str">
        <f t="array" ref="M124">_xlfn.IFS(AND(N124&gt;0,N124&lt;=5),"0 to 5",AND(N124&gt;5,N124&lt;=10),"5 to 10",AND(N124&gt;10,N124&lt;=15),"10 to 15",AND(N124&gt;15,N124&lt;=20),"15 to 20",AND(N124&gt;20,N124&lt;=30),"20 to 30",AND(N124&gt;30,N124&lt;=40),"30 to 40",AND(N124&gt;40,N124&lt;=50),"40 to 50",AND(N124&gt;50,N124&lt;=75),"50 to 75",AND(N124&gt;75,N124&lt;=100),"75 to 100",AND(N124&gt;100,N124&lt;=150),"100 to 150",AND(N124&gt;150,N124&lt;=200),"150 to 200",AND(N124&gt;200,N124&lt;=250),"200 to 250",AND(N124&gt;250,N124&lt;=300),"250 to 300",AND(N124&gt;300,N124&lt;=400),"300 to 400",AND(N124&gt;400,N124&lt;=500),"400 to 500",N124&gt;500,"500+")</f>
        <v>75 to 100</v>
      </c>
      <c r="N124" s="9">
        <f>_xlfn.XLOOKUP($E124,'Raw Data'!$E:$E,'Raw Data'!N:N,"ERROR",0,1)</f>
        <v>98.99</v>
      </c>
      <c r="O124" s="14" t="str">
        <f t="array" ref="O124">_xlfn.IFS(P124=0,"No Discount",AND(P124&gt;0,P124&lt;=0.02),"0% to 2%",AND(P124&gt;0.02,P124&lt;=0.04),"2% to 4%",AND(P124&gt;0.04,P124&lt;=0.06),"4% to 6%",AND(P124&gt;0.06,P124&lt;=0.08),"6% to 8%",AND(P124&gt;0.08,P124&lt;=0.1),"8% to 10%",AND(P124&gt;0.1,P124&lt;=0.15),"10% to 15%",AND(P124&gt;0.15,P124&lt;=0.2),"15% to 20%",AND(P124&gt;0.2,P124&lt;=0.25),"20% to 25%",AND(P124&gt;0.25,P124&lt;=0.3),"25% to 30%",AND(P124&gt;0.3,P124&lt;=0.4),"30% to 40%",AND(P124&gt;0.4,P124&lt;=0.5),"40% to 50%",AND(P124&gt;0.5,P124&lt;=0.75),"50% to 75%",AND(P124&gt;0.75,P124&lt;=1),"75% to 100%")</f>
        <v>0% to 2%</v>
      </c>
      <c r="P124" s="10">
        <f>_xlfn.XLOOKUP($E124,'Raw Data'!$E:$E,'Raw Data'!P:P,"ERROR",0,1)</f>
        <v>0.00666734013536717</v>
      </c>
      <c r="Q124" s="9">
        <f>_xlfn.XLOOKUP($E124,'Raw Data'!$E:$E,'Raw Data'!Q:Q,"ERROR",0,1)</f>
        <v>17</v>
      </c>
      <c r="R124" s="9" t="str">
        <f>_xlfn.XLOOKUP($E124,'Raw Data'!$E:$E,'Raw Data'!R:R,"ERROR",0,1)</f>
        <v>oz</v>
      </c>
      <c r="S124" s="5" t="str">
        <f t="array" ref="S124">_xlfn.IFS(AND(T124&gt;0,T124&lt;=0.05),"0 to 0.05",AND(T124&gt;0.05,T124&lt;=0.1),"0.05 to 0.1",AND(T124&gt;0.1,T124&lt;=0.2),"0.1 to 0.2",AND(T124&gt;0.2,T124&lt;=0.3),"0.2 to 0.3",AND(T124&gt;0.3,T124&lt;=0.4),"0.3 to 0.4",AND(T124&gt;0.4,T124&lt;=0.5),"0.4 to 0.5",AND(T124&gt;0.5,T124&lt;=0.75),"0.5 to 0.75",AND(T124&gt;0.75,T124&lt;=1),"0.75 to 1",AND(T124&gt;1,T124&lt;=2),"1 to 2",AND(T124&gt;2,T124&lt;=3),"2 to 3",AND(T124&gt;3,T124&lt;=4),"3 to 4",AND(T124&gt;4,T124&lt;=5),"4 to 5",AND(T124&gt;5,T124&lt;=10),"5 to 10",T124&gt;10,"10+")</f>
        <v>0.1 to 0.2</v>
      </c>
      <c r="T124" s="10">
        <f>_xlfn.XLOOKUP($E124,'Raw Data'!$E:$E,'Raw Data'!T:T,"ERROR",0,1)</f>
        <v>0.195607630945513</v>
      </c>
      <c r="U124" s="15" t="str">
        <f t="array" ref="U124">_xlfn.IFS(AND(V124&gt;0,V124&lt;=0.05),"0 to 0.05",AND(V124&gt;0.05,V124&lt;=0.1),"0.05 to 0.1",AND(V124&gt;0.1,V124&lt;=0.2),"0.1 to 0.2",AND(V124&gt;0.2,V124&lt;=0.3),"0.2 to 0.3",AND(V124&gt;0.3,V124&lt;=0.4),"0.3 to 0.4",AND(V124&gt;0.4,V124&lt;=0.5),"0.4 to 0.5",AND(V124&gt;0.5,V124&lt;=0.75),"0.5 to 0.75",AND(V124&gt;0.75,V124&lt;=1),"0.75 to 1",AND(V124&gt;1,V124&lt;=2),"1 to 2",AND(V124&gt;2,V124&lt;=3),"2 to 3",AND(V124&gt;3,V124&lt;=4),"3 to 4",AND(V124&gt;4,V124&lt;=5),"4 to 5",AND(V124&gt;5,V124&lt;=10),"5 to 10",V124&gt;10,"10+")</f>
        <v>0.05 to 0.1</v>
      </c>
      <c r="V124" s="10">
        <f>_xlfn.XLOOKUP($E124,'Raw Data'!$E:$E,'Raw Data'!V:V,"ERROR",0,1)</f>
        <v>0.0531685531838708</v>
      </c>
      <c r="W124" s="15" t="str">
        <f t="array" ref="W124">_xlfn.IFS(AND(X124&gt;0,X124&lt;=0.05),"0 to 0.05",AND(X124&gt;0.05,X124&lt;=0.1),"0.05 to 0.1",AND(X124&gt;0.1,X124&lt;=0.2),"0.1 to 0.2",AND(X124&gt;0.2,X124&lt;=0.3),"0.2 to 0.3",AND(X124&gt;0.3,X124&lt;=0.4),"0.3 to 0.4",AND(X124&gt;0.4,X124&lt;=0.5),"0.4 to 0.5",AND(X124&gt;0.5,X124&lt;=0.75),"0.5 to 0.75",AND(X124&gt;0.75,X124&lt;=1),"0.75 to 1",AND(X124&gt;1,X124&lt;=2),"1 to 2",AND(X124&gt;2,X124&lt;=3),"2 to 3",AND(X124&gt;3,X124&lt;=4),"3 to 4",AND(X124&gt;4,X124&lt;=5),"4 to 5",AND(X124&gt;5,X124&lt;=10),"5 to 10",X124&gt;10,"10+")</f>
        <v>0.05 to 0.1</v>
      </c>
      <c r="X124" s="16">
        <f t="shared" si="5"/>
        <v>0.0528140603552886</v>
      </c>
      <c r="Y124" s="5" t="str">
        <f t="array" ref="Y124">_xlfn.IFS(AND(Z124&gt;0,Z124&lt;=1),"0 to 1",AND(Z124&gt;1,Z124&lt;=2),"1 to 2",AND(Z124&gt;2,Z124&lt;=4),"2 to 4",AND(Z124&gt;4,Z124&lt;=6),"4 to 6",AND(Z124&gt;6,Z124&lt;=8),"6 to 8",AND(Z124&gt;8,Z124&lt;=10),"8 to 10",AND(Z124&gt;10,Z124&lt;=15),"10 to 15",AND(Z124&gt;15,Z124&lt;=20),"15 to 20",AND(Z124&gt;20,Z124&lt;=25),"20 to 25",AND(Z124&gt;25,Z124&lt;=30),"25 to 30",AND(Z124&gt;30,Z124&lt;=40),"30 to 40",AND(Z124&gt;40,Z124&lt;=50),"40 to 50",Z124&gt;50,"50+")</f>
        <v>15 to 20</v>
      </c>
      <c r="Z124" s="9">
        <f>_xlfn.XLOOKUP($E124,'Raw Data'!$E:$E,'Raw Data'!Z:Z,"ERROR",0,1)</f>
        <v>17</v>
      </c>
      <c r="AA124" s="9" t="str">
        <f>_xlfn.XLOOKUP($E124,'Raw Data'!$E:$E,'Raw Data'!AA:AA,"ERROR",0,1)</f>
        <v>oz</v>
      </c>
      <c r="AB124" s="9"/>
      <c r="AC124" s="9"/>
    </row>
    <row r="125" hidden="1" spans="1:29">
      <c r="A125" s="5" t="str">
        <f>_xlfn.XLOOKUP($E125,'Raw Data'!$E:$E,'Raw Data'!A:A,"ERROR",0,1)</f>
        <v>AE</v>
      </c>
      <c r="B125" s="5" t="str">
        <f>_xlfn.XLOOKUP($E125,'Raw Data'!$E:$E,'Raw Data'!B:B,"ERROR",0,1)</f>
        <v>Hair Mousses</v>
      </c>
      <c r="C125" s="5" t="str">
        <f>_xlfn.XLOOKUP($E125,'Raw Data'!$E:$E,'Raw Data'!C:C,"ERROR",0,1)</f>
        <v>AmPro</v>
      </c>
      <c r="D125" s="5" t="str">
        <f>_xlfn.XLOOKUP($E125,'Raw Data'!$E:$E,'Raw Data'!D:D,"ERROR",0,1)</f>
        <v>www.amazon.ae/dp/B08MBD47TX</v>
      </c>
      <c r="E125" s="5" t="s">
        <v>325</v>
      </c>
      <c r="F125" s="9" t="str">
        <f>_xlfn.XLOOKUP($E125,'Raw Data'!$E:$E,'Raw Data'!F:F,"ERROR",0,1)</f>
        <v>Shine N Jam Magic Fingers For Braiders Setting Mousse 12 Ounce (354ml) Shine N Jam Magic Fingers For Braiders Setting Mousse 12 Ounce (354ml)</v>
      </c>
      <c r="G125" s="10">
        <f>_xlfn.XLOOKUP($E125,'Raw Data'!$E:$E,'Raw Data'!G:G,"ERROR",0,1)</f>
        <v>11</v>
      </c>
      <c r="H125" s="9">
        <f>_xlfn.XLOOKUP($E125,'Raw Data'!$E:$E,'Raw Data'!H:H,"ERROR",0,1)</f>
        <v>880.43</v>
      </c>
      <c r="I125" s="9">
        <f>_xlfn.XLOOKUP($E125,'Raw Data'!$E:$E,'Raw Data'!I:I,"ERROR",0,1)</f>
        <v>0.00117873826767634</v>
      </c>
      <c r="J125" s="9" t="str">
        <f>_xlfn.XLOOKUP($E125,'Raw Data'!$E:$E,'Raw Data'!J:J,"ERROR",0,1)</f>
        <v>No</v>
      </c>
      <c r="K125" s="14" t="str">
        <f t="array" ref="K125">_xlfn.IFS(AND(L125&gt;0,L125&lt;=5),"0 to 5",AND(L125&gt;5,L125&lt;=10),"5 to 10",AND(L125&gt;10,L125&lt;=15),"10 to 15",AND(L125&gt;15,L125&lt;=20),"15 to 20",AND(L125&gt;20,L125&lt;=30),"20 to 30",AND(L125&gt;30,L125&lt;=40),"30 to 40",AND(L125&gt;40,L125&lt;=50),"40 to 50",AND(L125&gt;50,L125&lt;=75),"50 to 75",AND(L125&gt;75,L125&lt;=100),"75 to 100",AND(L125&gt;100,L125&lt;=150),"100 to 150",AND(L125&gt;150,L125&lt;=200),"150 to 200",AND(L125&gt;200,L125&lt;=250),"200 to 250",AND(L125&gt;250,L125&lt;=300),"250 to 300",AND(L125&gt;300,L125&lt;=400),"300 to 400",AND(L125&gt;400,L125&lt;=500),"400 to 500",L125&gt;500,"500+")</f>
        <v>50 to 75</v>
      </c>
      <c r="L125" s="9">
        <f>_xlfn.XLOOKUP($E125,'Raw Data'!$E:$E,'Raw Data'!L:L,"ERROR",0,1)</f>
        <v>74.28</v>
      </c>
      <c r="M125" s="14" t="str">
        <f t="array" ref="M125">_xlfn.IFS(AND(N125&gt;0,N125&lt;=5),"0 to 5",AND(N125&gt;5,N125&lt;=10),"5 to 10",AND(N125&gt;10,N125&lt;=15),"10 to 15",AND(N125&gt;15,N125&lt;=20),"15 to 20",AND(N125&gt;20,N125&lt;=30),"20 to 30",AND(N125&gt;30,N125&lt;=40),"30 to 40",AND(N125&gt;40,N125&lt;=50),"40 to 50",AND(N125&gt;50,N125&lt;=75),"50 to 75",AND(N125&gt;75,N125&lt;=100),"75 to 100",AND(N125&gt;100,N125&lt;=150),"100 to 150",AND(N125&gt;150,N125&lt;=200),"150 to 200",AND(N125&gt;200,N125&lt;=250),"200 to 250",AND(N125&gt;250,N125&lt;=300),"250 to 300",AND(N125&gt;300,N125&lt;=400),"300 to 400",AND(N125&gt;400,N125&lt;=500),"400 to 500",N125&gt;500,"500+")</f>
        <v>75 to 100</v>
      </c>
      <c r="N125" s="9">
        <f>_xlfn.XLOOKUP($E125,'Raw Data'!$E:$E,'Raw Data'!N:N,"ERROR",0,1)</f>
        <v>88.1</v>
      </c>
      <c r="O125" s="14" t="str">
        <f t="array" ref="O125">_xlfn.IFS(P125=0,"No Discount",AND(P125&gt;0,P125&lt;=0.02),"0% to 2%",AND(P125&gt;0.02,P125&lt;=0.04),"2% to 4%",AND(P125&gt;0.04,P125&lt;=0.06),"4% to 6%",AND(P125&gt;0.06,P125&lt;=0.08),"6% to 8%",AND(P125&gt;0.08,P125&lt;=0.1),"8% to 10%",AND(P125&gt;0.1,P125&lt;=0.15),"10% to 15%",AND(P125&gt;0.15,P125&lt;=0.2),"15% to 20%",AND(P125&gt;0.2,P125&lt;=0.25),"20% to 25%",AND(P125&gt;0.25,P125&lt;=0.3),"25% to 30%",AND(P125&gt;0.3,P125&lt;=0.4),"30% to 40%",AND(P125&gt;0.4,P125&lt;=0.5),"40% to 50%",AND(P125&gt;0.5,P125&lt;=0.75),"50% to 75%",AND(P125&gt;0.75,P125&lt;=1),"75% to 100%")</f>
        <v>15% to 20%</v>
      </c>
      <c r="P125" s="10">
        <f>_xlfn.XLOOKUP($E125,'Raw Data'!$E:$E,'Raw Data'!P:P,"ERROR",0,1)</f>
        <v>0.156867196367764</v>
      </c>
      <c r="Q125" s="9">
        <f>_xlfn.XLOOKUP($E125,'Raw Data'!$E:$E,'Raw Data'!Q:Q,"ERROR",0,1)</f>
        <v>12</v>
      </c>
      <c r="R125" s="9" t="str">
        <f>_xlfn.XLOOKUP($E125,'Raw Data'!$E:$E,'Raw Data'!R:R,"ERROR",0,1)</f>
        <v>oz</v>
      </c>
      <c r="S125" s="5" t="str">
        <f t="array" ref="S125">_xlfn.IFS(AND(T125&gt;0,T125&lt;=0.05),"0 to 0.05",AND(T125&gt;0.05,T125&lt;=0.1),"0.05 to 0.1",AND(T125&gt;0.1,T125&lt;=0.2),"0.1 to 0.2",AND(T125&gt;0.2,T125&lt;=0.3),"0.2 to 0.3",AND(T125&gt;0.3,T125&lt;=0.4),"0.3 to 0.4",AND(T125&gt;0.4,T125&lt;=0.5),"0.4 to 0.5",AND(T125&gt;0.5,T125&lt;=0.75),"0.5 to 0.75",AND(T125&gt;0.75,T125&lt;=1),"0.75 to 1",AND(T125&gt;1,T125&lt;=2),"1 to 2",AND(T125&gt;2,T125&lt;=3),"2 to 3",AND(T125&gt;3,T125&lt;=4),"3 to 4",AND(T125&gt;4,T125&lt;=5),"4 to 5",AND(T125&gt;5,T125&lt;=10),"5 to 10",T125&gt;10,"10+")</f>
        <v>0.2 to 0.3</v>
      </c>
      <c r="T125" s="10">
        <f>_xlfn.XLOOKUP($E125,'Raw Data'!$E:$E,'Raw Data'!T:T,"ERROR",0,1)</f>
        <v>0.209333784240785</v>
      </c>
      <c r="U125" s="15" t="str">
        <f t="array" ref="U125">_xlfn.IFS(AND(V125&gt;0,V125&lt;=0.05),"0 to 0.05",AND(V125&gt;0.05,V125&lt;=0.1),"0.05 to 0.1",AND(V125&gt;0.1,V125&lt;=0.2),"0.1 to 0.2",AND(V125&gt;0.2,V125&lt;=0.3),"0.2 to 0.3",AND(V125&gt;0.3,V125&lt;=0.4),"0.3 to 0.4",AND(V125&gt;0.4,V125&lt;=0.5),"0.4 to 0.5",AND(V125&gt;0.5,V125&lt;=0.75),"0.5 to 0.75",AND(V125&gt;0.75,V125&lt;=1),"0.75 to 1",AND(V125&gt;1,V125&lt;=2),"1 to 2",AND(V125&gt;2,V125&lt;=3),"2 to 3",AND(V125&gt;3,V125&lt;=4),"3 to 4",AND(V125&gt;4,V125&lt;=5),"4 to 5",AND(V125&gt;5,V125&lt;=10),"5 to 10",V125&gt;10,"10+")</f>
        <v>0.05 to 0.1</v>
      </c>
      <c r="V125" s="10">
        <f>_xlfn.XLOOKUP($E125,'Raw Data'!$E:$E,'Raw Data'!V:V,"ERROR",0,1)</f>
        <v>0.067035847142374</v>
      </c>
      <c r="W125" s="15" t="str">
        <f t="array" ref="W125">_xlfn.IFS(AND(X125&gt;0,X125&lt;=0.05),"0 to 0.05",AND(X125&gt;0.05,X125&lt;=0.1),"0.05 to 0.1",AND(X125&gt;0.1,X125&lt;=0.2),"0.1 to 0.2",AND(X125&gt;0.2,X125&lt;=0.3),"0.2 to 0.3",AND(X125&gt;0.3,X125&lt;=0.4),"0.3 to 0.4",AND(X125&gt;0.4,X125&lt;=0.5),"0.4 to 0.5",AND(X125&gt;0.5,X125&lt;=0.75),"0.5 to 0.75",AND(X125&gt;0.75,X125&lt;=1),"0.75 to 1",AND(X125&gt;1,X125&lt;=2),"1 to 2",AND(X125&gt;2,X125&lt;=3),"2 to 3",AND(X125&gt;3,X125&lt;=4),"3 to 4",AND(X125&gt;4,X125&lt;=5),"4 to 5",AND(X125&gt;5,X125&lt;=10),"5 to 10",X125&gt;10,"10+")</f>
        <v>0.05 to 0.1</v>
      </c>
      <c r="X125" s="16">
        <f t="shared" si="5"/>
        <v>0.0565201217450118</v>
      </c>
      <c r="Y125" s="5" t="str">
        <f t="array" ref="Y125">_xlfn.IFS(AND(Z125&gt;0,Z125&lt;=1),"0 to 1",AND(Z125&gt;1,Z125&lt;=2),"1 to 2",AND(Z125&gt;2,Z125&lt;=4),"2 to 4",AND(Z125&gt;4,Z125&lt;=6),"4 to 6",AND(Z125&gt;6,Z125&lt;=8),"6 to 8",AND(Z125&gt;8,Z125&lt;=10),"8 to 10",AND(Z125&gt;10,Z125&lt;=15),"10 to 15",AND(Z125&gt;15,Z125&lt;=20),"15 to 20",AND(Z125&gt;20,Z125&lt;=25),"20 to 25",AND(Z125&gt;25,Z125&lt;=30),"25 to 30",AND(Z125&gt;30,Z125&lt;=40),"30 to 40",AND(Z125&gt;40,Z125&lt;=50),"40 to 50",Z125&gt;50,"50+")</f>
        <v>10 to 15</v>
      </c>
      <c r="Z125" s="9">
        <f>_xlfn.XLOOKUP($E125,'Raw Data'!$E:$E,'Raw Data'!Z:Z,"ERROR",0,1)</f>
        <v>12</v>
      </c>
      <c r="AA125" s="9" t="str">
        <f>_xlfn.XLOOKUP($E125,'Raw Data'!$E:$E,'Raw Data'!AA:AA,"ERROR",0,1)</f>
        <v>oz</v>
      </c>
      <c r="AB125" s="9"/>
      <c r="AC125" s="9"/>
    </row>
    <row r="126" hidden="1" spans="1:29">
      <c r="A126" s="5" t="str">
        <f>_xlfn.XLOOKUP($E126,'Raw Data'!$E:$E,'Raw Data'!A:A,"ERROR",0,1)</f>
        <v>AE</v>
      </c>
      <c r="B126" s="5" t="str">
        <f>_xlfn.XLOOKUP($E126,'Raw Data'!$E:$E,'Raw Data'!B:B,"ERROR",0,1)</f>
        <v>Hair Mousses</v>
      </c>
      <c r="C126" s="5" t="str">
        <f>_xlfn.XLOOKUP($E126,'Raw Data'!$E:$E,'Raw Data'!C:C,"ERROR",0,1)</f>
        <v>SHEA MOISTURE</v>
      </c>
      <c r="D126" s="5" t="str">
        <f>_xlfn.XLOOKUP($E126,'Raw Data'!$E:$E,'Raw Data'!D:D,"ERROR",0,1)</f>
        <v>www.amazon.ae/dp/B078NCGWZ2</v>
      </c>
      <c r="E126" s="5" t="s">
        <v>326</v>
      </c>
      <c r="F126" s="9" t="str">
        <f>_xlfn.XLOOKUP($E126,'Raw Data'!$E:$E,'Raw Data'!F:F,"ERROR",0,1)</f>
        <v>Shea Moisture Family Size Coconut &amp; Hibiscus Curl Enhancing Smoothie16 oz</v>
      </c>
      <c r="G126" s="10">
        <f>_xlfn.XLOOKUP($E126,'Raw Data'!$E:$E,'Raw Data'!G:G,"ERROR",0,1)</f>
        <v>5</v>
      </c>
      <c r="H126" s="9">
        <f>_xlfn.XLOOKUP($E126,'Raw Data'!$E:$E,'Raw Data'!H:H,"ERROR",0,1)</f>
        <v>876.3</v>
      </c>
      <c r="I126" s="9">
        <f>_xlfn.XLOOKUP($E126,'Raw Data'!$E:$E,'Raw Data'!I:I,"ERROR",0,1)</f>
        <v>0.00117320893650237</v>
      </c>
      <c r="J126" s="9" t="str">
        <f>_xlfn.XLOOKUP($E126,'Raw Data'!$E:$E,'Raw Data'!J:J,"ERROR",0,1)</f>
        <v>No</v>
      </c>
      <c r="K126" s="14" t="str">
        <f t="array" ref="K126">_xlfn.IFS(AND(L126&gt;0,L126&lt;=5),"0 to 5",AND(L126&gt;5,L126&lt;=10),"5 to 10",AND(L126&gt;10,L126&lt;=15),"10 to 15",AND(L126&gt;15,L126&lt;=20),"15 to 20",AND(L126&gt;20,L126&lt;=30),"20 to 30",AND(L126&gt;30,L126&lt;=40),"30 to 40",AND(L126&gt;40,L126&lt;=50),"40 to 50",AND(L126&gt;50,L126&lt;=75),"50 to 75",AND(L126&gt;75,L126&lt;=100),"75 to 100",AND(L126&gt;100,L126&lt;=150),"100 to 150",AND(L126&gt;150,L126&lt;=200),"150 to 200",AND(L126&gt;200,L126&lt;=250),"200 to 250",AND(L126&gt;250,L126&lt;=300),"250 to 300",AND(L126&gt;300,L126&lt;=400),"300 to 400",AND(L126&gt;400,L126&lt;=500),"400 to 500",L126&gt;500,"500+")</f>
        <v>150 to 200</v>
      </c>
      <c r="L126" s="9">
        <f>_xlfn.XLOOKUP($E126,'Raw Data'!$E:$E,'Raw Data'!L:L,"ERROR",0,1)</f>
        <v>173.46</v>
      </c>
      <c r="M126" s="14" t="str">
        <f t="array" ref="M126">_xlfn.IFS(AND(N126&gt;0,N126&lt;=5),"0 to 5",AND(N126&gt;5,N126&lt;=10),"5 to 10",AND(N126&gt;10,N126&lt;=15),"10 to 15",AND(N126&gt;15,N126&lt;=20),"15 to 20",AND(N126&gt;20,N126&lt;=30),"20 to 30",AND(N126&gt;30,N126&lt;=40),"30 to 40",AND(N126&gt;40,N126&lt;=50),"40 to 50",AND(N126&gt;50,N126&lt;=75),"50 to 75",AND(N126&gt;75,N126&lt;=100),"75 to 100",AND(N126&gt;100,N126&lt;=150),"100 to 150",AND(N126&gt;150,N126&lt;=200),"150 to 200",AND(N126&gt;200,N126&lt;=250),"200 to 250",AND(N126&gt;250,N126&lt;=300),"250 to 300",AND(N126&gt;300,N126&lt;=400),"300 to 400",AND(N126&gt;400,N126&lt;=500),"400 to 500",N126&gt;500,"500+")</f>
        <v>150 to 200</v>
      </c>
      <c r="N126" s="9">
        <f>_xlfn.XLOOKUP($E126,'Raw Data'!$E:$E,'Raw Data'!N:N,"ERROR",0,1)</f>
        <v>173.46</v>
      </c>
      <c r="O126" s="14" t="str">
        <f t="array" ref="O126">_xlfn.IFS(P126=0,"No Discount",AND(P126&gt;0,P126&lt;=0.02),"0% to 2%",AND(P126&gt;0.02,P126&lt;=0.04),"2% to 4%",AND(P126&gt;0.04,P126&lt;=0.06),"4% to 6%",AND(P126&gt;0.06,P126&lt;=0.08),"6% to 8%",AND(P126&gt;0.08,P126&lt;=0.1),"8% to 10%",AND(P126&gt;0.1,P126&lt;=0.15),"10% to 15%",AND(P126&gt;0.15,P126&lt;=0.2),"15% to 20%",AND(P126&gt;0.2,P126&lt;=0.25),"20% to 25%",AND(P126&gt;0.25,P126&lt;=0.3),"25% to 30%",AND(P126&gt;0.3,P126&lt;=0.4),"30% to 40%",AND(P126&gt;0.4,P126&lt;=0.5),"40% to 50%",AND(P126&gt;0.5,P126&lt;=0.75),"50% to 75%",AND(P126&gt;0.75,P126&lt;=1),"75% to 100%")</f>
        <v>No Discount</v>
      </c>
      <c r="P126" s="10">
        <f>_xlfn.XLOOKUP($E126,'Raw Data'!$E:$E,'Raw Data'!P:P,"ERROR",0,1)</f>
        <v>0</v>
      </c>
      <c r="Q126" s="9">
        <f>_xlfn.XLOOKUP($E126,'Raw Data'!$E:$E,'Raw Data'!Q:Q,"ERROR",0,1)</f>
        <v>16</v>
      </c>
      <c r="R126" s="9" t="str">
        <f>_xlfn.XLOOKUP($E126,'Raw Data'!$E:$E,'Raw Data'!R:R,"ERROR",0,1)</f>
        <v>oz</v>
      </c>
      <c r="S126" s="5" t="str">
        <f t="array" ref="S126">_xlfn.IFS(AND(T126&gt;0,T126&lt;=0.05),"0 to 0.05",AND(T126&gt;0.05,T126&lt;=0.1),"0.05 to 0.1",AND(T126&gt;0.1,T126&lt;=0.2),"0.1 to 0.2",AND(T126&gt;0.2,T126&lt;=0.3),"0.2 to 0.3",AND(T126&gt;0.3,T126&lt;=0.4),"0.3 to 0.4",AND(T126&gt;0.4,T126&lt;=0.5),"0.4 to 0.5",AND(T126&gt;0.5,T126&lt;=0.75),"0.5 to 0.75",AND(T126&gt;0.75,T126&lt;=1),"0.75 to 1",AND(T126&gt;1,T126&lt;=2),"1 to 2",AND(T126&gt;2,T126&lt;=3),"2 to 3",AND(T126&gt;3,T126&lt;=4),"3 to 4",AND(T126&gt;4,T126&lt;=5),"4 to 5",AND(T126&gt;5,T126&lt;=10),"5 to 10",T126&gt;10,"10+")</f>
        <v>0.3 to 0.4</v>
      </c>
      <c r="T126" s="10">
        <f>_xlfn.XLOOKUP($E126,'Raw Data'!$E:$E,'Raw Data'!T:T,"ERROR",0,1)</f>
        <v>0.366630030436253</v>
      </c>
      <c r="U126" s="15" t="str">
        <f t="array" ref="U126">_xlfn.IFS(AND(V126&gt;0,V126&lt;=0.05),"0 to 0.05",AND(V126&gt;0.05,V126&lt;=0.1),"0.05 to 0.1",AND(V126&gt;0.1,V126&lt;=0.2),"0.1 to 0.2",AND(V126&gt;0.2,V126&lt;=0.3),"0.2 to 0.3",AND(V126&gt;0.3,V126&lt;=0.4),"0.3 to 0.4",AND(V126&gt;0.4,V126&lt;=0.5),"0.4 to 0.5",AND(V126&gt;0.5,V126&lt;=0.75),"0.5 to 0.75",AND(V126&gt;0.75,V126&lt;=1),"0.75 to 1",AND(V126&gt;1,V126&lt;=2),"1 to 2",AND(V126&gt;2,V126&lt;=3),"2 to 3",AND(V126&gt;3,V126&lt;=4),"3 to 4",AND(V126&gt;4,V126&lt;=5),"4 to 5",AND(V126&gt;5,V126&lt;=10),"5 to 10",V126&gt;10,"10+")</f>
        <v>0.05 to 0.1</v>
      </c>
      <c r="V126" s="10">
        <f>_xlfn.XLOOKUP($E126,'Raw Data'!$E:$E,'Raw Data'!V:V,"ERROR",0,1)</f>
        <v>0.0989901082177883</v>
      </c>
      <c r="W126" s="15" t="str">
        <f t="array" ref="W126">_xlfn.IFS(AND(X126&gt;0,X126&lt;=0.05),"0 to 0.05",AND(X126&gt;0.05,X126&lt;=0.1),"0.05 to 0.1",AND(X126&gt;0.1,X126&lt;=0.2),"0.1 to 0.2",AND(X126&gt;0.2,X126&lt;=0.3),"0.2 to 0.3",AND(X126&gt;0.3,X126&lt;=0.4),"0.3 to 0.4",AND(X126&gt;0.4,X126&lt;=0.5),"0.4 to 0.5",AND(X126&gt;0.5,X126&lt;=0.75),"0.5 to 0.75",AND(X126&gt;0.75,X126&lt;=1),"0.75 to 1",AND(X126&gt;1,X126&lt;=2),"1 to 2",AND(X126&gt;2,X126&lt;=3),"2 to 3",AND(X126&gt;3,X126&lt;=4),"3 to 4",AND(X126&gt;4,X126&lt;=5),"4 to 5",AND(X126&gt;5,X126&lt;=10),"5 to 10",X126&gt;10,"10+")</f>
        <v>0.05 to 0.1</v>
      </c>
      <c r="X126" s="16">
        <f t="shared" si="5"/>
        <v>0.0989901082177883</v>
      </c>
      <c r="Y126" s="5" t="str">
        <f t="array" ref="Y126">_xlfn.IFS(AND(Z126&gt;0,Z126&lt;=1),"0 to 1",AND(Z126&gt;1,Z126&lt;=2),"1 to 2",AND(Z126&gt;2,Z126&lt;=4),"2 to 4",AND(Z126&gt;4,Z126&lt;=6),"4 to 6",AND(Z126&gt;6,Z126&lt;=8),"6 to 8",AND(Z126&gt;8,Z126&lt;=10),"8 to 10",AND(Z126&gt;10,Z126&lt;=15),"10 to 15",AND(Z126&gt;15,Z126&lt;=20),"15 to 20",AND(Z126&gt;20,Z126&lt;=25),"20 to 25",AND(Z126&gt;25,Z126&lt;=30),"25 to 30",AND(Z126&gt;30,Z126&lt;=40),"30 to 40",AND(Z126&gt;40,Z126&lt;=50),"40 to 50",Z126&gt;50,"50+")</f>
        <v>15 to 20</v>
      </c>
      <c r="Z126" s="9">
        <f>_xlfn.XLOOKUP($E126,'Raw Data'!$E:$E,'Raw Data'!Z:Z,"ERROR",0,1)</f>
        <v>16</v>
      </c>
      <c r="AA126" s="9" t="str">
        <f>_xlfn.XLOOKUP($E126,'Raw Data'!$E:$E,'Raw Data'!AA:AA,"ERROR",0,1)</f>
        <v>oz</v>
      </c>
      <c r="AB126" s="9"/>
      <c r="AC126" s="9"/>
    </row>
    <row r="127" hidden="1" spans="1:29">
      <c r="A127" s="5" t="str">
        <f>_xlfn.XLOOKUP($E127,'Raw Data'!$E:$E,'Raw Data'!A:A,"ERROR",0,1)</f>
        <v>AE</v>
      </c>
      <c r="B127" s="5" t="str">
        <f>_xlfn.XLOOKUP($E127,'Raw Data'!$E:$E,'Raw Data'!B:B,"ERROR",0,1)</f>
        <v>Hair Mousses</v>
      </c>
      <c r="C127" s="5" t="str">
        <f>_xlfn.XLOOKUP($E127,'Raw Data'!$E:$E,'Raw Data'!C:C,"ERROR",0,1)</f>
        <v>Murdock London</v>
      </c>
      <c r="D127" s="5" t="str">
        <f>_xlfn.XLOOKUP($E127,'Raw Data'!$E:$E,'Raw Data'!D:D,"ERROR",0,1)</f>
        <v>www.amazon.ae/dp/B08MFP92JM</v>
      </c>
      <c r="E127" s="5" t="s">
        <v>327</v>
      </c>
      <c r="F127" s="9" t="str">
        <f>_xlfn.XLOOKUP($E127,'Raw Data'!$E:$E,'Raw Data'!F:F,"ERROR",0,1)</f>
        <v>Murdock London Sea Salt  Volume   Mousse  | Thickening Matte Provides  Volume  and Hold | Vegan | Made in England | 150ml</v>
      </c>
      <c r="G127" s="10">
        <f>_xlfn.XLOOKUP($E127,'Raw Data'!$E:$E,'Raw Data'!G:G,"ERROR",0,1)</f>
        <v>8</v>
      </c>
      <c r="H127" s="9">
        <f>_xlfn.XLOOKUP($E127,'Raw Data'!$E:$E,'Raw Data'!H:H,"ERROR",0,1)</f>
        <v>836.72</v>
      </c>
      <c r="I127" s="9">
        <f>_xlfn.XLOOKUP($E127,'Raw Data'!$E:$E,'Raw Data'!I:I,"ERROR",0,1)</f>
        <v>0.00112021839706751</v>
      </c>
      <c r="J127" s="9" t="str">
        <f>_xlfn.XLOOKUP($E127,'Raw Data'!$E:$E,'Raw Data'!J:J,"ERROR",0,1)</f>
        <v>No</v>
      </c>
      <c r="K127" s="14" t="str">
        <f t="array" ref="K127">_xlfn.IFS(AND(L127&gt;0,L127&lt;=5),"0 to 5",AND(L127&gt;5,L127&lt;=10),"5 to 10",AND(L127&gt;10,L127&lt;=15),"10 to 15",AND(L127&gt;15,L127&lt;=20),"15 to 20",AND(L127&gt;20,L127&lt;=30),"20 to 30",AND(L127&gt;30,L127&lt;=40),"30 to 40",AND(L127&gt;40,L127&lt;=50),"40 to 50",AND(L127&gt;50,L127&lt;=75),"50 to 75",AND(L127&gt;75,L127&lt;=100),"75 to 100",AND(L127&gt;100,L127&lt;=150),"100 to 150",AND(L127&gt;150,L127&lt;=200),"150 to 200",AND(L127&gt;200,L127&lt;=250),"200 to 250",AND(L127&gt;250,L127&lt;=300),"250 to 300",AND(L127&gt;300,L127&lt;=400),"300 to 400",AND(L127&gt;400,L127&lt;=500),"400 to 500",L127&gt;500,"500+")</f>
        <v>100 to 150</v>
      </c>
      <c r="L127" s="9">
        <f>_xlfn.XLOOKUP($E127,'Raw Data'!$E:$E,'Raw Data'!L:L,"ERROR",0,1)</f>
        <v>122.74</v>
      </c>
      <c r="M127" s="14" t="str">
        <f t="array" ref="M127">_xlfn.IFS(AND(N127&gt;0,N127&lt;=5),"0 to 5",AND(N127&gt;5,N127&lt;=10),"5 to 10",AND(N127&gt;10,N127&lt;=15),"10 to 15",AND(N127&gt;15,N127&lt;=20),"15 to 20",AND(N127&gt;20,N127&lt;=30),"20 to 30",AND(N127&gt;30,N127&lt;=40),"30 to 40",AND(N127&gt;40,N127&lt;=50),"40 to 50",AND(N127&gt;50,N127&lt;=75),"50 to 75",AND(N127&gt;75,N127&lt;=100),"75 to 100",AND(N127&gt;100,N127&lt;=150),"100 to 150",AND(N127&gt;150,N127&lt;=200),"150 to 200",AND(N127&gt;200,N127&lt;=250),"200 to 250",AND(N127&gt;250,N127&lt;=300),"250 to 300",AND(N127&gt;300,N127&lt;=400),"300 to 400",AND(N127&gt;400,N127&lt;=500),"400 to 500",N127&gt;500,"500+")</f>
        <v>100 to 150</v>
      </c>
      <c r="N127" s="9">
        <f>_xlfn.XLOOKUP($E127,'Raw Data'!$E:$E,'Raw Data'!N:N,"ERROR",0,1)</f>
        <v>124.88</v>
      </c>
      <c r="O127" s="14" t="str">
        <f t="array" ref="O127">_xlfn.IFS(P127=0,"No Discount",AND(P127&gt;0,P127&lt;=0.02),"0% to 2%",AND(P127&gt;0.02,P127&lt;=0.04),"2% to 4%",AND(P127&gt;0.04,P127&lt;=0.06),"4% to 6%",AND(P127&gt;0.06,P127&lt;=0.08),"6% to 8%",AND(P127&gt;0.08,P127&lt;=0.1),"8% to 10%",AND(P127&gt;0.1,P127&lt;=0.15),"10% to 15%",AND(P127&gt;0.15,P127&lt;=0.2),"15% to 20%",AND(P127&gt;0.2,P127&lt;=0.25),"20% to 25%",AND(P127&gt;0.25,P127&lt;=0.3),"25% to 30%",AND(P127&gt;0.3,P127&lt;=0.4),"30% to 40%",AND(P127&gt;0.4,P127&lt;=0.5),"40% to 50%",AND(P127&gt;0.5,P127&lt;=0.75),"50% to 75%",AND(P127&gt;0.75,P127&lt;=1),"75% to 100%")</f>
        <v>0% to 2%</v>
      </c>
      <c r="P127" s="10">
        <f>_xlfn.XLOOKUP($E127,'Raw Data'!$E:$E,'Raw Data'!P:P,"ERROR",0,1)</f>
        <v>0.0171364509929532</v>
      </c>
      <c r="Q127" s="9">
        <f>_xlfn.XLOOKUP($E127,'Raw Data'!$E:$E,'Raw Data'!Q:Q,"ERROR",0,1)</f>
        <v>150</v>
      </c>
      <c r="R127" s="9" t="str">
        <f>_xlfn.XLOOKUP($E127,'Raw Data'!$E:$E,'Raw Data'!R:R,"ERROR",0,1)</f>
        <v>ml</v>
      </c>
      <c r="S127" s="5" t="str">
        <f t="array" ref="S127">_xlfn.IFS(AND(T127&gt;0,T127&lt;=0.05),"0 to 0.05",AND(T127&gt;0.05,T127&lt;=0.1),"0.05 to 0.1",AND(T127&gt;0.1,T127&lt;=0.2),"0.1 to 0.2",AND(T127&gt;0.2,T127&lt;=0.3),"0.2 to 0.3",AND(T127&gt;0.3,T127&lt;=0.4),"0.3 to 0.4",AND(T127&gt;0.4,T127&lt;=0.5),"0.4 to 0.5",AND(T127&gt;0.5,T127&lt;=0.75),"0.5 to 0.75",AND(T127&gt;0.75,T127&lt;=1),"0.75 to 1",AND(T127&gt;1,T127&lt;=2),"1 to 2",AND(T127&gt;2,T127&lt;=3),"2 to 3",AND(T127&gt;3,T127&lt;=4),"3 to 4",AND(T127&gt;4,T127&lt;=5),"4 to 5",AND(T127&gt;5,T127&lt;=10),"5 to 10",T127&gt;10,"10+")</f>
        <v>0.75 to 1</v>
      </c>
      <c r="T127" s="10">
        <f>_xlfn.XLOOKUP($E127,'Raw Data'!$E:$E,'Raw Data'!T:T,"ERROR",0,1)</f>
        <v>0.818703854524983</v>
      </c>
      <c r="U127" s="15" t="str">
        <f t="array" ref="U127">_xlfn.IFS(AND(V127&gt;0,V127&lt;=0.05),"0 to 0.05",AND(V127&gt;0.05,V127&lt;=0.1),"0.05 to 0.1",AND(V127&gt;0.1,V127&lt;=0.2),"0.1 to 0.2",AND(V127&gt;0.2,V127&lt;=0.3),"0.2 to 0.3",AND(V127&gt;0.3,V127&lt;=0.4),"0.3 to 0.4",AND(V127&gt;0.4,V127&lt;=0.5),"0.4 to 0.5",AND(V127&gt;0.5,V127&lt;=0.75),"0.5 to 0.75",AND(V127&gt;0.75,V127&lt;=1),"0.75 to 1",AND(V127&gt;1,V127&lt;=2),"1 to 2",AND(V127&gt;2,V127&lt;=3),"2 to 3",AND(V127&gt;3,V127&lt;=4),"3 to 4",AND(V127&gt;4,V127&lt;=5),"4 to 5",AND(V127&gt;5,V127&lt;=10),"5 to 10",V127&gt;10,"10+")</f>
        <v>0.2 to 0.3</v>
      </c>
      <c r="V127" s="10">
        <f>_xlfn.XLOOKUP($E127,'Raw Data'!$E:$E,'Raw Data'!V:V,"ERROR",0,1)</f>
        <v>0.224904098788753</v>
      </c>
      <c r="W127" s="15" t="str">
        <f t="array" ref="W127">_xlfn.IFS(AND(X127&gt;0,X127&lt;=0.05),"0 to 0.05",AND(X127&gt;0.05,X127&lt;=0.1),"0.05 to 0.1",AND(X127&gt;0.1,X127&lt;=0.2),"0.1 to 0.2",AND(X127&gt;0.2,X127&lt;=0.3),"0.2 to 0.3",AND(X127&gt;0.3,X127&lt;=0.4),"0.3 to 0.4",AND(X127&gt;0.4,X127&lt;=0.5),"0.4 to 0.5",AND(X127&gt;0.5,X127&lt;=0.75),"0.5 to 0.75",AND(X127&gt;0.75,X127&lt;=1),"0.75 to 1",AND(X127&gt;1,X127&lt;=2),"1 to 2",AND(X127&gt;2,X127&lt;=3),"2 to 3",AND(X127&gt;3,X127&lt;=4),"3 to 4",AND(X127&gt;4,X127&lt;=5),"4 to 5",AND(X127&gt;5,X127&lt;=10),"5 to 10",X127&gt;10,"10+")</f>
        <v>0.2 to 0.3</v>
      </c>
      <c r="X127" s="16">
        <f t="shared" si="5"/>
        <v>0.221050040721745</v>
      </c>
      <c r="Y127" s="5" t="str">
        <f t="array" ref="Y127">_xlfn.IFS(AND(Z127&gt;0,Z127&lt;=1),"0 to 1",AND(Z127&gt;1,Z127&lt;=2),"1 to 2",AND(Z127&gt;2,Z127&lt;=4),"2 to 4",AND(Z127&gt;4,Z127&lt;=6),"4 to 6",AND(Z127&gt;6,Z127&lt;=8),"6 to 8",AND(Z127&gt;8,Z127&lt;=10),"8 to 10",AND(Z127&gt;10,Z127&lt;=15),"10 to 15",AND(Z127&gt;15,Z127&lt;=20),"15 to 20",AND(Z127&gt;20,Z127&lt;=25),"20 to 25",AND(Z127&gt;25,Z127&lt;=30),"25 to 30",AND(Z127&gt;30,Z127&lt;=40),"30 to 40",AND(Z127&gt;40,Z127&lt;=50),"40 to 50",Z127&gt;50,"50+")</f>
        <v>4 to 6</v>
      </c>
      <c r="Z127" s="9">
        <f>_xlfn.XLOOKUP($E127,'Raw Data'!$E:$E,'Raw Data'!Z:Z,"ERROR",0,1)</f>
        <v>5.07</v>
      </c>
      <c r="AA127" s="9" t="str">
        <f>_xlfn.XLOOKUP($E127,'Raw Data'!$E:$E,'Raw Data'!AA:AA,"ERROR",0,1)</f>
        <v>oz</v>
      </c>
      <c r="AB127" s="9"/>
      <c r="AC127" s="9"/>
    </row>
    <row r="128" hidden="1" spans="1:29">
      <c r="A128" s="5" t="str">
        <f>_xlfn.XLOOKUP($E128,'Raw Data'!$E:$E,'Raw Data'!A:A,"ERROR",0,1)</f>
        <v>AE</v>
      </c>
      <c r="B128" s="5" t="str">
        <f>_xlfn.XLOOKUP($E128,'Raw Data'!$E:$E,'Raw Data'!B:B,"ERROR",0,1)</f>
        <v>Hair Mousses</v>
      </c>
      <c r="C128" s="5" t="str">
        <f>_xlfn.XLOOKUP($E128,'Raw Data'!$E:$E,'Raw Data'!C:C,"ERROR",0,1)</f>
        <v>amika</v>
      </c>
      <c r="D128" s="5" t="str">
        <f>_xlfn.XLOOKUP($E128,'Raw Data'!$E:$E,'Raw Data'!D:D,"ERROR",0,1)</f>
        <v>www.amazon.ae/dp/B07H3CYSBT</v>
      </c>
      <c r="E128" s="5" t="s">
        <v>328</v>
      </c>
      <c r="F128" s="9" t="str">
        <f>_xlfn.XLOOKUP($E128,'Raw Data'!$E:$E,'Raw Data'!F:F,"ERROR",0,1)</f>
        <v>plus size perfect body mousse</v>
      </c>
      <c r="G128" s="10">
        <f>_xlfn.XLOOKUP($E128,'Raw Data'!$E:$E,'Raw Data'!G:G,"ERROR",0,1)</f>
        <v>10</v>
      </c>
      <c r="H128" s="9">
        <f>_xlfn.XLOOKUP($E128,'Raw Data'!$E:$E,'Raw Data'!H:H,"ERROR",0,1)</f>
        <v>829.78</v>
      </c>
      <c r="I128" s="9">
        <f>_xlfn.XLOOKUP($E128,'Raw Data'!$E:$E,'Raw Data'!I:I,"ERROR",0,1)</f>
        <v>0.00111092697858146</v>
      </c>
      <c r="J128" s="9" t="str">
        <f>_xlfn.XLOOKUP($E128,'Raw Data'!$E:$E,'Raw Data'!J:J,"ERROR",0,1)</f>
        <v>No</v>
      </c>
      <c r="K128" s="14" t="str">
        <f t="array" ref="K128">_xlfn.IFS(AND(L128&gt;0,L128&lt;=5),"0 to 5",AND(L128&gt;5,L128&lt;=10),"5 to 10",AND(L128&gt;10,L128&lt;=15),"10 to 15",AND(L128&gt;15,L128&lt;=20),"15 to 20",AND(L128&gt;20,L128&lt;=30),"20 to 30",AND(L128&gt;30,L128&lt;=40),"30 to 40",AND(L128&gt;40,L128&lt;=50),"40 to 50",AND(L128&gt;50,L128&lt;=75),"50 to 75",AND(L128&gt;75,L128&lt;=100),"75 to 100",AND(L128&gt;100,L128&lt;=150),"100 to 150",AND(L128&gt;150,L128&lt;=200),"150 to 200",AND(L128&gt;200,L128&lt;=250),"200 to 250",AND(L128&gt;250,L128&lt;=300),"250 to 300",AND(L128&gt;300,L128&lt;=400),"300 to 400",AND(L128&gt;400,L128&lt;=500),"400 to 500",L128&gt;500,"500+")</f>
        <v>75 to 100</v>
      </c>
      <c r="L128" s="9">
        <f>_xlfn.XLOOKUP($E128,'Raw Data'!$E:$E,'Raw Data'!L:L,"ERROR",0,1)</f>
        <v>88.7</v>
      </c>
      <c r="M128" s="14" t="str">
        <f t="array" ref="M128">_xlfn.IFS(AND(N128&gt;0,N128&lt;=5),"0 to 5",AND(N128&gt;5,N128&lt;=10),"5 to 10",AND(N128&gt;10,N128&lt;=15),"10 to 15",AND(N128&gt;15,N128&lt;=20),"15 to 20",AND(N128&gt;20,N128&lt;=30),"20 to 30",AND(N128&gt;30,N128&lt;=40),"30 to 40",AND(N128&gt;40,N128&lt;=50),"40 to 50",AND(N128&gt;50,N128&lt;=75),"50 to 75",AND(N128&gt;75,N128&lt;=100),"75 to 100",AND(N128&gt;100,N128&lt;=150),"100 to 150",AND(N128&gt;150,N128&lt;=200),"150 to 200",AND(N128&gt;200,N128&lt;=250),"200 to 250",AND(N128&gt;250,N128&lt;=300),"250 to 300",AND(N128&gt;300,N128&lt;=400),"300 to 400",AND(N128&gt;400,N128&lt;=500),"400 to 500",N128&gt;500,"500+")</f>
        <v>75 to 100</v>
      </c>
      <c r="N128" s="9">
        <f>_xlfn.XLOOKUP($E128,'Raw Data'!$E:$E,'Raw Data'!N:N,"ERROR",0,1)</f>
        <v>94.48</v>
      </c>
      <c r="O128" s="14" t="str">
        <f t="array" ref="O128">_xlfn.IFS(P128=0,"No Discount",AND(P128&gt;0,P128&lt;=0.02),"0% to 2%",AND(P128&gt;0.02,P128&lt;=0.04),"2% to 4%",AND(P128&gt;0.04,P128&lt;=0.06),"4% to 6%",AND(P128&gt;0.06,P128&lt;=0.08),"6% to 8%",AND(P128&gt;0.08,P128&lt;=0.1),"8% to 10%",AND(P128&gt;0.1,P128&lt;=0.15),"10% to 15%",AND(P128&gt;0.15,P128&lt;=0.2),"15% to 20%",AND(P128&gt;0.2,P128&lt;=0.25),"20% to 25%",AND(P128&gt;0.25,P128&lt;=0.3),"25% to 30%",AND(P128&gt;0.3,P128&lt;=0.4),"30% to 40%",AND(P128&gt;0.4,P128&lt;=0.5),"40% to 50%",AND(P128&gt;0.5,P128&lt;=0.75),"50% to 75%",AND(P128&gt;0.75,P128&lt;=1),"75% to 100%")</f>
        <v>6% to 8%</v>
      </c>
      <c r="P128" s="10">
        <f>_xlfn.XLOOKUP($E128,'Raw Data'!$E:$E,'Raw Data'!P:P,"ERROR",0,1)</f>
        <v>0.0611769686706181</v>
      </c>
      <c r="Q128" s="9">
        <f>_xlfn.XLOOKUP($E128,'Raw Data'!$E:$E,'Raw Data'!Q:Q,"ERROR",0,1)</f>
        <v>0</v>
      </c>
      <c r="R128" s="9">
        <f>_xlfn.XLOOKUP($E128,'Raw Data'!$E:$E,'Raw Data'!R:R,"ERROR",0,1)</f>
        <v>0</v>
      </c>
      <c r="S128" s="5" t="e">
        <f t="array" ref="S128">_xlfn.IFS(AND(T128&gt;0,T128&lt;=0.05),"0 to 0.05",AND(T128&gt;0.05,T128&lt;=0.1),"0.05 to 0.1",AND(T128&gt;0.1,T128&lt;=0.2),"0.1 to 0.2",AND(T128&gt;0.2,T128&lt;=0.3),"0.2 to 0.3",AND(T128&gt;0.3,T128&lt;=0.4),"0.3 to 0.4",AND(T128&gt;0.4,T128&lt;=0.5),"0.4 to 0.5",AND(T128&gt;0.5,T128&lt;=0.75),"0.5 to 0.75",AND(T128&gt;0.75,T128&lt;=1),"0.75 to 1",AND(T128&gt;1,T128&lt;=2),"1 to 2",AND(T128&gt;2,T128&lt;=3),"2 to 3",AND(T128&gt;3,T128&lt;=4),"3 to 4",AND(T128&gt;4,T128&lt;=5),"4 to 5",AND(T128&gt;5,T128&lt;=10),"5 to 10",T128&gt;10,"10+")</f>
        <v>#N/A</v>
      </c>
      <c r="T128" s="10">
        <f>_xlfn.XLOOKUP($E128,'Raw Data'!$E:$E,'Raw Data'!T:T,"ERROR",0,1)</f>
        <v>0</v>
      </c>
      <c r="U128" s="15" t="e">
        <f t="array" ref="U128">_xlfn.IFS(AND(V128&gt;0,V128&lt;=0.05),"0 to 0.05",AND(V128&gt;0.05,V128&lt;=0.1),"0.05 to 0.1",AND(V128&gt;0.1,V128&lt;=0.2),"0.1 to 0.2",AND(V128&gt;0.2,V128&lt;=0.3),"0.2 to 0.3",AND(V128&gt;0.3,V128&lt;=0.4),"0.3 to 0.4",AND(V128&gt;0.4,V128&lt;=0.5),"0.4 to 0.5",AND(V128&gt;0.5,V128&lt;=0.75),"0.5 to 0.75",AND(V128&gt;0.75,V128&lt;=1),"0.75 to 1",AND(V128&gt;1,V128&lt;=2),"1 to 2",AND(V128&gt;2,V128&lt;=3),"2 to 3",AND(V128&gt;3,V128&lt;=4),"3 to 4",AND(V128&gt;4,V128&lt;=5),"4 to 5",AND(V128&gt;5,V128&lt;=10),"5 to 10",V128&gt;10,"10+")</f>
        <v>#N/A</v>
      </c>
      <c r="V128" s="10">
        <f>_xlfn.XLOOKUP($E128,'Raw Data'!$E:$E,'Raw Data'!V:V,"ERROR",0,1)</f>
        <v>0</v>
      </c>
      <c r="W128" s="15" t="e">
        <f t="array" ref="W128">_xlfn.IFS(AND(X128&gt;0,X128&lt;=0.05),"0 to 0.05",AND(X128&gt;0.05,X128&lt;=0.1),"0.05 to 0.1",AND(X128&gt;0.1,X128&lt;=0.2),"0.1 to 0.2",AND(X128&gt;0.2,X128&lt;=0.3),"0.2 to 0.3",AND(X128&gt;0.3,X128&lt;=0.4),"0.3 to 0.4",AND(X128&gt;0.4,X128&lt;=0.5),"0.4 to 0.5",AND(X128&gt;0.5,X128&lt;=0.75),"0.5 to 0.75",AND(X128&gt;0.75,X128&lt;=1),"0.75 to 1",AND(X128&gt;1,X128&lt;=2),"1 to 2",AND(X128&gt;2,X128&lt;=3),"2 to 3",AND(X128&gt;3,X128&lt;=4),"3 to 4",AND(X128&gt;4,X128&lt;=5),"4 to 5",AND(X128&gt;5,X128&lt;=10),"5 to 10",X128&gt;10,"10+")</f>
        <v>#DIV/0!</v>
      </c>
      <c r="X128" s="16" t="e">
        <f t="shared" si="5"/>
        <v>#DIV/0!</v>
      </c>
      <c r="Y128" s="5" t="e">
        <f t="array" ref="Y128">_xlfn.IFS(AND(Z128&gt;0,Z128&lt;=1),"0 to 1",AND(Z128&gt;1,Z128&lt;=2),"1 to 2",AND(Z128&gt;2,Z128&lt;=4),"2 to 4",AND(Z128&gt;4,Z128&lt;=6),"4 to 6",AND(Z128&gt;6,Z128&lt;=8),"6 to 8",AND(Z128&gt;8,Z128&lt;=10),"8 to 10",AND(Z128&gt;10,Z128&lt;=15),"10 to 15",AND(Z128&gt;15,Z128&lt;=20),"15 to 20",AND(Z128&gt;20,Z128&lt;=25),"20 to 25",AND(Z128&gt;25,Z128&lt;=30),"25 to 30",AND(Z128&gt;30,Z128&lt;=40),"30 to 40",AND(Z128&gt;40,Z128&lt;=50),"40 to 50",Z128&gt;50,"50+")</f>
        <v>#N/A</v>
      </c>
      <c r="Z128" s="9">
        <f>_xlfn.XLOOKUP($E128,'Raw Data'!$E:$E,'Raw Data'!Z:Z,"ERROR",0,1)</f>
        <v>0</v>
      </c>
      <c r="AA128" s="9">
        <f>_xlfn.XLOOKUP($E128,'Raw Data'!$E:$E,'Raw Data'!AA:AA,"ERROR",0,1)</f>
        <v>0</v>
      </c>
      <c r="AB128" s="9"/>
      <c r="AC128" s="9"/>
    </row>
    <row r="129" hidden="1" spans="1:29">
      <c r="A129" s="5" t="str">
        <f>_xlfn.XLOOKUP($E129,'Raw Data'!$E:$E,'Raw Data'!A:A,"ERROR",0,1)</f>
        <v>AE</v>
      </c>
      <c r="B129" s="5" t="str">
        <f>_xlfn.XLOOKUP($E129,'Raw Data'!$E:$E,'Raw Data'!B:B,"ERROR",0,1)</f>
        <v>Hair Mousses</v>
      </c>
      <c r="C129" s="5" t="str">
        <f>_xlfn.XLOOKUP($E129,'Raw Data'!$E:$E,'Raw Data'!C:C,"ERROR",0,1)</f>
        <v>Aussie</v>
      </c>
      <c r="D129" s="5" t="str">
        <f>_xlfn.XLOOKUP($E129,'Raw Data'!$E:$E,'Raw Data'!D:D,"ERROR",0,1)</f>
        <v>www.amazon.ae/dp/B07NFRMCFX</v>
      </c>
      <c r="E129" s="5" t="s">
        <v>329</v>
      </c>
      <c r="F129" s="9" t="str">
        <f>_xlfn.XLOOKUP($E129,'Raw Data'!$E:$E,'Raw Data'!F:F,"ERROR",0,1)</f>
        <v>Aussie Mousse, with Bamboo &amp; Kakadu Plum, Headstrong Volume, For Fine Hair, 6 fl oz, Triple Pack Aussie Mousse, with Bamboo &amp; Kakadu Plum, Headstrong Volume, For Fine Hair, 6 fl oz, Triple Pack</v>
      </c>
      <c r="G129" s="10">
        <f>_xlfn.XLOOKUP($E129,'Raw Data'!$E:$E,'Raw Data'!G:G,"ERROR",0,1)</f>
        <v>6</v>
      </c>
      <c r="H129" s="9">
        <f>_xlfn.XLOOKUP($E129,'Raw Data'!$E:$E,'Raw Data'!H:H,"ERROR",0,1)</f>
        <v>815.88</v>
      </c>
      <c r="I129" s="9">
        <f>_xlfn.XLOOKUP($E129,'Raw Data'!$E:$E,'Raw Data'!I:I,"ERROR",0,1)</f>
        <v>0.00109231736518721</v>
      </c>
      <c r="J129" s="9" t="str">
        <f>_xlfn.XLOOKUP($E129,'Raw Data'!$E:$E,'Raw Data'!J:J,"ERROR",0,1)</f>
        <v>No</v>
      </c>
      <c r="K129" s="14" t="str">
        <f t="array" ref="K129">_xlfn.IFS(AND(L129&gt;0,L129&lt;=5),"0 to 5",AND(L129&gt;5,L129&lt;=10),"5 to 10",AND(L129&gt;10,L129&lt;=15),"10 to 15",AND(L129&gt;15,L129&lt;=20),"15 to 20",AND(L129&gt;20,L129&lt;=30),"20 to 30",AND(L129&gt;30,L129&lt;=40),"30 to 40",AND(L129&gt;40,L129&lt;=50),"40 to 50",AND(L129&gt;50,L129&lt;=75),"50 to 75",AND(L129&gt;75,L129&lt;=100),"75 to 100",AND(L129&gt;100,L129&lt;=150),"100 to 150",AND(L129&gt;150,L129&lt;=200),"150 to 200",AND(L129&gt;200,L129&lt;=250),"200 to 250",AND(L129&gt;250,L129&lt;=300),"250 to 300",AND(L129&gt;300,L129&lt;=400),"300 to 400",AND(L129&gt;400,L129&lt;=500),"400 to 500",L129&gt;500,"500+")</f>
        <v>100 to 150</v>
      </c>
      <c r="L129" s="9">
        <f>_xlfn.XLOOKUP($E129,'Raw Data'!$E:$E,'Raw Data'!L:L,"ERROR",0,1)</f>
        <v>127.52</v>
      </c>
      <c r="M129" s="14" t="str">
        <f t="array" ref="M129">_xlfn.IFS(AND(N129&gt;0,N129&lt;=5),"0 to 5",AND(N129&gt;5,N129&lt;=10),"5 to 10",AND(N129&gt;10,N129&lt;=15),"10 to 15",AND(N129&gt;15,N129&lt;=20),"15 to 20",AND(N129&gt;20,N129&lt;=30),"20 to 30",AND(N129&gt;30,N129&lt;=40),"30 to 40",AND(N129&gt;40,N129&lt;=50),"40 to 50",AND(N129&gt;50,N129&lt;=75),"50 to 75",AND(N129&gt;75,N129&lt;=100),"75 to 100",AND(N129&gt;100,N129&lt;=150),"100 to 150",AND(N129&gt;150,N129&lt;=200),"150 to 200",AND(N129&gt;200,N129&lt;=250),"200 to 250",AND(N129&gt;250,N129&lt;=300),"250 to 300",AND(N129&gt;300,N129&lt;=400),"300 to 400",AND(N129&gt;400,N129&lt;=500),"400 to 500",N129&gt;500,"500+")</f>
        <v>100 to 150</v>
      </c>
      <c r="N129" s="9">
        <f>_xlfn.XLOOKUP($E129,'Raw Data'!$E:$E,'Raw Data'!N:N,"ERROR",0,1)</f>
        <v>129.86</v>
      </c>
      <c r="O129" s="14" t="str">
        <f t="array" ref="O129">_xlfn.IFS(P129=0,"No Discount",AND(P129&gt;0,P129&lt;=0.02),"0% to 2%",AND(P129&gt;0.02,P129&lt;=0.04),"2% to 4%",AND(P129&gt;0.04,P129&lt;=0.06),"4% to 6%",AND(P129&gt;0.06,P129&lt;=0.08),"6% to 8%",AND(P129&gt;0.08,P129&lt;=0.1),"8% to 10%",AND(P129&gt;0.1,P129&lt;=0.15),"10% to 15%",AND(P129&gt;0.15,P129&lt;=0.2),"15% to 20%",AND(P129&gt;0.2,P129&lt;=0.25),"20% to 25%",AND(P129&gt;0.25,P129&lt;=0.3),"25% to 30%",AND(P129&gt;0.3,P129&lt;=0.4),"30% to 40%",AND(P129&gt;0.4,P129&lt;=0.5),"40% to 50%",AND(P129&gt;0.5,P129&lt;=0.75),"50% to 75%",AND(P129&gt;0.75,P129&lt;=1),"75% to 100%")</f>
        <v>0% to 2%</v>
      </c>
      <c r="P129" s="10">
        <f>_xlfn.XLOOKUP($E129,'Raw Data'!$E:$E,'Raw Data'!P:P,"ERROR",0,1)</f>
        <v>0.0180194055136302</v>
      </c>
      <c r="Q129" s="9">
        <f>_xlfn.XLOOKUP($E129,'Raw Data'!$E:$E,'Raw Data'!Q:Q,"ERROR",0,1)</f>
        <v>18</v>
      </c>
      <c r="R129" s="9" t="str">
        <f>_xlfn.XLOOKUP($E129,'Raw Data'!$E:$E,'Raw Data'!R:R,"ERROR",0,1)</f>
        <v>fl oz</v>
      </c>
      <c r="S129" s="5" t="str">
        <f t="array" ref="S129">_xlfn.IFS(AND(T129&gt;0,T129&lt;=0.05),"0 to 0.05",AND(T129&gt;0.05,T129&lt;=0.1),"0.05 to 0.1",AND(T129&gt;0.1,T129&lt;=0.2),"0.1 to 0.2",AND(T129&gt;0.2,T129&lt;=0.3),"0.2 to 0.3",AND(T129&gt;0.3,T129&lt;=0.4),"0.3 to 0.4",AND(T129&gt;0.4,T129&lt;=0.5),"0.4 to 0.5",AND(T129&gt;0.5,T129&lt;=0.75),"0.5 to 0.75",AND(T129&gt;0.75,T129&lt;=1),"0.75 to 1",AND(T129&gt;1,T129&lt;=2),"1 to 2",AND(T129&gt;2,T129&lt;=3),"2 to 3",AND(T129&gt;3,T129&lt;=4),"3 to 4",AND(T129&gt;4,T129&lt;=5),"4 to 5",AND(T129&gt;5,T129&lt;=10),"5 to 10",T129&gt;10,"10+")</f>
        <v>0.2 to 0.3</v>
      </c>
      <c r="T129" s="10">
        <f>_xlfn.XLOOKUP($E129,'Raw Data'!$E:$E,'Raw Data'!T:T,"ERROR",0,1)</f>
        <v>0.230367460668441</v>
      </c>
      <c r="U129" s="15" t="str">
        <f t="array" ref="U129">_xlfn.IFS(AND(V129&gt;0,V129&lt;=0.05),"0 to 0.05",AND(V129&gt;0.05,V129&lt;=0.1),"0.05 to 0.1",AND(V129&gt;0.1,V129&lt;=0.2),"0.1 to 0.2",AND(V129&gt;0.2,V129&lt;=0.3),"0.2 to 0.3",AND(V129&gt;0.3,V129&lt;=0.4),"0.3 to 0.4",AND(V129&gt;0.4,V129&lt;=0.5),"0.4 to 0.5",AND(V129&gt;0.5,V129&lt;=0.75),"0.5 to 0.75",AND(V129&gt;0.75,V129&lt;=1),"0.75 to 1",AND(V129&gt;1,V129&lt;=2),"1 to 2",AND(V129&gt;2,V129&lt;=3),"2 to 3",AND(V129&gt;3,V129&lt;=4),"3 to 4",AND(V129&gt;4,V129&lt;=5),"4 to 5",AND(V129&gt;5,V129&lt;=10),"5 to 10",V129&gt;10,"10+")</f>
        <v>0.05 to 0.1</v>
      </c>
      <c r="V129" s="10">
        <f>_xlfn.XLOOKUP($E129,'Raw Data'!$E:$E,'Raw Data'!V:V,"ERROR",0,1)</f>
        <v>0.0633405738664447</v>
      </c>
      <c r="W129" s="15" t="str">
        <f t="array" ref="W129">_xlfn.IFS(AND(X129&gt;0,X129&lt;=0.05),"0 to 0.05",AND(X129&gt;0.05,X129&lt;=0.1),"0.05 to 0.1",AND(X129&gt;0.1,X129&lt;=0.2),"0.1 to 0.2",AND(X129&gt;0.2,X129&lt;=0.3),"0.2 to 0.3",AND(X129&gt;0.3,X129&lt;=0.4),"0.3 to 0.4",AND(X129&gt;0.4,X129&lt;=0.5),"0.4 to 0.5",AND(X129&gt;0.5,X129&lt;=0.75),"0.5 to 0.75",AND(X129&gt;0.75,X129&lt;=1),"0.75 to 1",AND(X129&gt;1,X129&lt;=2),"1 to 2",AND(X129&gt;2,X129&lt;=3),"2 to 3",AND(X129&gt;3,X129&lt;=4),"3 to 4",AND(X129&gt;4,X129&lt;=5),"4 to 5",AND(X129&gt;5,X129&lt;=10),"5 to 10",X129&gt;10,"10+")</f>
        <v>0.05 to 0.1</v>
      </c>
      <c r="X129" s="16">
        <f t="shared" si="5"/>
        <v>0.0621992143804792</v>
      </c>
      <c r="Y129" s="5" t="str">
        <f t="array" ref="Y129">_xlfn.IFS(AND(Z129&gt;0,Z129&lt;=1),"0 to 1",AND(Z129&gt;1,Z129&lt;=2),"1 to 2",AND(Z129&gt;2,Z129&lt;=4),"2 to 4",AND(Z129&gt;4,Z129&lt;=6),"4 to 6",AND(Z129&gt;6,Z129&lt;=8),"6 to 8",AND(Z129&gt;8,Z129&lt;=10),"8 to 10",AND(Z129&gt;10,Z129&lt;=15),"10 to 15",AND(Z129&gt;15,Z129&lt;=20),"15 to 20",AND(Z129&gt;20,Z129&lt;=25),"20 to 25",AND(Z129&gt;25,Z129&lt;=30),"25 to 30",AND(Z129&gt;30,Z129&lt;=40),"30 to 40",AND(Z129&gt;40,Z129&lt;=50),"40 to 50",Z129&gt;50,"50+")</f>
        <v>15 to 20</v>
      </c>
      <c r="Z129" s="9">
        <f>_xlfn.XLOOKUP($E129,'Raw Data'!$E:$E,'Raw Data'!Z:Z,"ERROR",0,1)</f>
        <v>18.72</v>
      </c>
      <c r="AA129" s="9" t="str">
        <f>_xlfn.XLOOKUP($E129,'Raw Data'!$E:$E,'Raw Data'!AA:AA,"ERROR",0,1)</f>
        <v>oz</v>
      </c>
      <c r="AB129" s="9"/>
      <c r="AC129" s="9"/>
    </row>
    <row r="130" hidden="1" spans="1:29">
      <c r="A130" s="5" t="str">
        <f>_xlfn.XLOOKUP($E130,'Raw Data'!$E:$E,'Raw Data'!A:A,"ERROR",0,1)</f>
        <v>AE</v>
      </c>
      <c r="B130" s="5" t="str">
        <f>_xlfn.XLOOKUP($E130,'Raw Data'!$E:$E,'Raw Data'!B:B,"ERROR",0,1)</f>
        <v>Hair Mousses</v>
      </c>
      <c r="C130" s="5" t="str">
        <f>_xlfn.XLOOKUP($E130,'Raw Data'!$E:$E,'Raw Data'!C:C,"ERROR",0,1)</f>
        <v>herbal essences</v>
      </c>
      <c r="D130" s="5" t="str">
        <f>_xlfn.XLOOKUP($E130,'Raw Data'!$E:$E,'Raw Data'!D:D,"ERROR",0,1)</f>
        <v>www.amazon.ae/dp/B00KOA2A22</v>
      </c>
      <c r="E130" s="5" t="s">
        <v>330</v>
      </c>
      <c r="F130" s="9" t="str">
        <f>_xlfn.XLOOKUP($E130,'Raw Data'!$E:$E,'Raw Data'!F:F,"ERROR",0,1)</f>
        <v>Herbal Essences Set Me Up Mousse for Unisex, Extra Hold, 6.8 oz Herbal Essences Set Me Up Mousse for Unisex, Extra Hold, 6.8 oz</v>
      </c>
      <c r="G130" s="10">
        <f>_xlfn.XLOOKUP($E130,'Raw Data'!$E:$E,'Raw Data'!G:G,"ERROR",0,1)</f>
        <v>9</v>
      </c>
      <c r="H130" s="9">
        <f>_xlfn.XLOOKUP($E130,'Raw Data'!$E:$E,'Raw Data'!H:H,"ERROR",0,1)</f>
        <v>794.01</v>
      </c>
      <c r="I130" s="9">
        <f>_xlfn.XLOOKUP($E130,'Raw Data'!$E:$E,'Raw Data'!I:I,"ERROR",0,1)</f>
        <v>0.00106303734756618</v>
      </c>
      <c r="J130" s="9" t="str">
        <f>_xlfn.XLOOKUP($E130,'Raw Data'!$E:$E,'Raw Data'!J:J,"ERROR",0,1)</f>
        <v>No</v>
      </c>
      <c r="K130" s="14" t="str">
        <f t="array" ref="K130">_xlfn.IFS(AND(L130&gt;0,L130&lt;=5),"0 to 5",AND(L130&gt;5,L130&lt;=10),"5 to 10",AND(L130&gt;10,L130&lt;=15),"10 to 15",AND(L130&gt;15,L130&lt;=20),"15 to 20",AND(L130&gt;20,L130&lt;=30),"20 to 30",AND(L130&gt;30,L130&lt;=40),"30 to 40",AND(L130&gt;40,L130&lt;=50),"40 to 50",AND(L130&gt;50,L130&lt;=75),"50 to 75",AND(L130&gt;75,L130&lt;=100),"75 to 100",AND(L130&gt;100,L130&lt;=150),"100 to 150",AND(L130&gt;150,L130&lt;=200),"150 to 200",AND(L130&gt;200,L130&lt;=250),"200 to 250",AND(L130&gt;250,L130&lt;=300),"250 to 300",AND(L130&gt;300,L130&lt;=400),"300 to 400",AND(L130&gt;400,L130&lt;=500),"400 to 500",L130&gt;500,"500+")</f>
        <v>75 to 100</v>
      </c>
      <c r="L130" s="9">
        <f>_xlfn.XLOOKUP($E130,'Raw Data'!$E:$E,'Raw Data'!L:L,"ERROR",0,1)</f>
        <v>82.77</v>
      </c>
      <c r="M130" s="14" t="str">
        <f t="array" ref="M130">_xlfn.IFS(AND(N130&gt;0,N130&lt;=5),"0 to 5",AND(N130&gt;5,N130&lt;=10),"5 to 10",AND(N130&gt;10,N130&lt;=15),"10 to 15",AND(N130&gt;15,N130&lt;=20),"15 to 20",AND(N130&gt;20,N130&lt;=30),"20 to 30",AND(N130&gt;30,N130&lt;=40),"30 to 40",AND(N130&gt;40,N130&lt;=50),"40 to 50",AND(N130&gt;50,N130&lt;=75),"50 to 75",AND(N130&gt;75,N130&lt;=100),"75 to 100",AND(N130&gt;100,N130&lt;=150),"100 to 150",AND(N130&gt;150,N130&lt;=200),"150 to 200",AND(N130&gt;200,N130&lt;=250),"200 to 250",AND(N130&gt;250,N130&lt;=300),"250 to 300",AND(N130&gt;300,N130&lt;=400),"300 to 400",AND(N130&gt;400,N130&lt;=500),"400 to 500",N130&gt;500,"500+")</f>
        <v>75 to 100</v>
      </c>
      <c r="N130" s="9">
        <f>_xlfn.XLOOKUP($E130,'Raw Data'!$E:$E,'Raw Data'!N:N,"ERROR",0,1)</f>
        <v>95.26</v>
      </c>
      <c r="O130" s="14" t="str">
        <f t="array" ref="O130">_xlfn.IFS(P130=0,"No Discount",AND(P130&gt;0,P130&lt;=0.02),"0% to 2%",AND(P130&gt;0.02,P130&lt;=0.04),"2% to 4%",AND(P130&gt;0.04,P130&lt;=0.06),"4% to 6%",AND(P130&gt;0.06,P130&lt;=0.08),"6% to 8%",AND(P130&gt;0.08,P130&lt;=0.1),"8% to 10%",AND(P130&gt;0.1,P130&lt;=0.15),"10% to 15%",AND(P130&gt;0.15,P130&lt;=0.2),"15% to 20%",AND(P130&gt;0.2,P130&lt;=0.25),"20% to 25%",AND(P130&gt;0.25,P130&lt;=0.3),"25% to 30%",AND(P130&gt;0.3,P130&lt;=0.4),"30% to 40%",AND(P130&gt;0.4,P130&lt;=0.5),"40% to 50%",AND(P130&gt;0.5,P130&lt;=0.75),"50% to 75%",AND(P130&gt;0.75,P130&lt;=1),"75% to 100%")</f>
        <v>10% to 15%</v>
      </c>
      <c r="P130" s="10">
        <f>_xlfn.XLOOKUP($E130,'Raw Data'!$E:$E,'Raw Data'!P:P,"ERROR",0,1)</f>
        <v>0.131114843585975</v>
      </c>
      <c r="Q130" s="9">
        <f>_xlfn.XLOOKUP($E130,'Raw Data'!$E:$E,'Raw Data'!Q:Q,"ERROR",0,1)</f>
        <v>6.8</v>
      </c>
      <c r="R130" s="9" t="str">
        <f>_xlfn.XLOOKUP($E130,'Raw Data'!$E:$E,'Raw Data'!R:R,"ERROR",0,1)</f>
        <v>oz</v>
      </c>
      <c r="S130" s="5" t="str">
        <f t="array" ref="S130">_xlfn.IFS(AND(T130&gt;0,T130&lt;=0.05),"0 to 0.05",AND(T130&gt;0.05,T130&lt;=0.1),"0.05 to 0.1",AND(T130&gt;0.1,T130&lt;=0.2),"0.1 to 0.2",AND(T130&gt;0.2,T130&lt;=0.3),"0.2 to 0.3",AND(T130&gt;0.3,T130&lt;=0.4),"0.3 to 0.4",AND(T130&gt;0.4,T130&lt;=0.5),"0.4 to 0.5",AND(T130&gt;0.5,T130&lt;=0.75),"0.5 to 0.75",AND(T130&gt;0.75,T130&lt;=1),"0.75 to 1",AND(T130&gt;1,T130&lt;=2),"1 to 2",AND(T130&gt;2,T130&lt;=3),"2 to 3",AND(T130&gt;3,T130&lt;=4),"3 to 4",AND(T130&gt;4,T130&lt;=5),"4 to 5",AND(T130&gt;5,T130&lt;=10),"5 to 10",T130&gt;10,"10+")</f>
        <v>0.4 to 0.5</v>
      </c>
      <c r="T130" s="10">
        <f>_xlfn.XLOOKUP($E130,'Raw Data'!$E:$E,'Raw Data'!T:T,"ERROR",0,1)</f>
        <v>0.411635401539716</v>
      </c>
      <c r="U130" s="15" t="str">
        <f t="array" ref="U130">_xlfn.IFS(AND(V130&gt;0,V130&lt;=0.05),"0 to 0.05",AND(V130&gt;0.05,V130&lt;=0.1),"0.05 to 0.1",AND(V130&gt;0.1,V130&lt;=0.2),"0.1 to 0.2",AND(V130&gt;0.2,V130&lt;=0.3),"0.2 to 0.3",AND(V130&gt;0.3,V130&lt;=0.4),"0.3 to 0.4",AND(V130&gt;0.4,V130&lt;=0.5),"0.4 to 0.5",AND(V130&gt;0.5,V130&lt;=0.75),"0.5 to 0.75",AND(V130&gt;0.75,V130&lt;=1),"0.75 to 1",AND(V130&gt;1,V130&lt;=2),"1 to 2",AND(V130&gt;2,V130&lt;=3),"2 to 3",AND(V130&gt;3,V130&lt;=4),"3 to 4",AND(V130&gt;4,V130&lt;=5),"4 to 5",AND(V130&gt;5,V130&lt;=10),"5 to 10",V130&gt;10,"10+")</f>
        <v>0.1 to 0.2</v>
      </c>
      <c r="V130" s="10">
        <f>_xlfn.XLOOKUP($E130,'Raw Data'!$E:$E,'Raw Data'!V:V,"ERROR",0,1)</f>
        <v>0.127912828980087</v>
      </c>
      <c r="W130" s="15" t="str">
        <f t="array" ref="W130">_xlfn.IFS(AND(X130&gt;0,X130&lt;=0.05),"0 to 0.05",AND(X130&gt;0.05,X130&lt;=0.1),"0.05 to 0.1",AND(X130&gt;0.1,X130&lt;=0.2),"0.1 to 0.2",AND(X130&gt;0.2,X130&lt;=0.3),"0.2 to 0.3",AND(X130&gt;0.3,X130&lt;=0.4),"0.3 to 0.4",AND(X130&gt;0.4,X130&lt;=0.5),"0.4 to 0.5",AND(X130&gt;0.5,X130&lt;=0.75),"0.5 to 0.75",AND(X130&gt;0.75,X130&lt;=1),"0.75 to 1",AND(X130&gt;1,X130&lt;=2),"1 to 2",AND(X130&gt;2,X130&lt;=3),"2 to 3",AND(X130&gt;3,X130&lt;=4),"3 to 4",AND(X130&gt;4,X130&lt;=5),"4 to 5",AND(X130&gt;5,X130&lt;=10),"5 to 10",X130&gt;10,"10+")</f>
        <v>0.1 to 0.2</v>
      </c>
      <c r="X130" s="16">
        <f t="shared" si="5"/>
        <v>0.111141558415723</v>
      </c>
      <c r="Y130" s="5" t="str">
        <f t="array" ref="Y130">_xlfn.IFS(AND(Z130&gt;0,Z130&lt;=1),"0 to 1",AND(Z130&gt;1,Z130&lt;=2),"1 to 2",AND(Z130&gt;2,Z130&lt;=4),"2 to 4",AND(Z130&gt;4,Z130&lt;=6),"4 to 6",AND(Z130&gt;6,Z130&lt;=8),"6 to 8",AND(Z130&gt;8,Z130&lt;=10),"8 to 10",AND(Z130&gt;10,Z130&lt;=15),"10 to 15",AND(Z130&gt;15,Z130&lt;=20),"15 to 20",AND(Z130&gt;20,Z130&lt;=25),"20 to 25",AND(Z130&gt;25,Z130&lt;=30),"25 to 30",AND(Z130&gt;30,Z130&lt;=40),"30 to 40",AND(Z130&gt;40,Z130&lt;=50),"40 to 50",Z130&gt;50,"50+")</f>
        <v>6 to 8</v>
      </c>
      <c r="Z130" s="9">
        <f>_xlfn.XLOOKUP($E130,'Raw Data'!$E:$E,'Raw Data'!Z:Z,"ERROR",0,1)</f>
        <v>6.8</v>
      </c>
      <c r="AA130" s="9" t="str">
        <f>_xlfn.XLOOKUP($E130,'Raw Data'!$E:$E,'Raw Data'!AA:AA,"ERROR",0,1)</f>
        <v>oz</v>
      </c>
      <c r="AB130" s="9"/>
      <c r="AC130" s="9"/>
    </row>
    <row r="131" hidden="1" spans="1:29">
      <c r="A131" s="5" t="str">
        <f>_xlfn.XLOOKUP($E131,'Raw Data'!$E:$E,'Raw Data'!A:A,"ERROR",0,1)</f>
        <v>AE</v>
      </c>
      <c r="B131" s="5" t="str">
        <f>_xlfn.XLOOKUP($E131,'Raw Data'!$E:$E,'Raw Data'!B:B,"ERROR",0,1)</f>
        <v>Hair Mousses</v>
      </c>
      <c r="C131" s="5" t="str">
        <f>_xlfn.XLOOKUP($E131,'Raw Data'!$E:$E,'Raw Data'!C:C,"ERROR",0,1)</f>
        <v>redken</v>
      </c>
      <c r="D131" s="5" t="str">
        <f>_xlfn.XLOOKUP($E131,'Raw Data'!$E:$E,'Raw Data'!D:D,"ERROR",0,1)</f>
        <v>www.amazon.ae/dp/B09DHB4GD7</v>
      </c>
      <c r="E131" s="5" t="s">
        <v>331</v>
      </c>
      <c r="F131" s="9" t="str">
        <f>_xlfn.XLOOKUP($E131,'Raw Data'!$E:$E,'Raw Data'!F:F,"ERROR",0,1)</f>
        <v>Redken Color Extend Blondage Toning Foam Mousse | Purple Foam | Anti Brass for Blonde Hair</v>
      </c>
      <c r="G131" s="10">
        <f>_xlfn.XLOOKUP($E131,'Raw Data'!$E:$E,'Raw Data'!G:G,"ERROR",0,1)</f>
        <v>4</v>
      </c>
      <c r="H131" s="9">
        <f>_xlfn.XLOOKUP($E131,'Raw Data'!$E:$E,'Raw Data'!H:H,"ERROR",0,1)</f>
        <v>780.52</v>
      </c>
      <c r="I131" s="9">
        <f>_xlfn.XLOOKUP($E131,'Raw Data'!$E:$E,'Raw Data'!I:I,"ERROR",0,1)</f>
        <v>0.001044976650826</v>
      </c>
      <c r="J131" s="9" t="str">
        <f>_xlfn.XLOOKUP($E131,'Raw Data'!$E:$E,'Raw Data'!J:J,"ERROR",0,1)</f>
        <v>No</v>
      </c>
      <c r="K131" s="14" t="str">
        <f t="array" ref="K131">_xlfn.IFS(AND(L131&gt;0,L131&lt;=5),"0 to 5",AND(L131&gt;5,L131&lt;=10),"5 to 10",AND(L131&gt;10,L131&lt;=15),"10 to 15",AND(L131&gt;15,L131&lt;=20),"15 to 20",AND(L131&gt;20,L131&lt;=30),"20 to 30",AND(L131&gt;30,L131&lt;=40),"30 to 40",AND(L131&gt;40,L131&lt;=50),"40 to 50",AND(L131&gt;50,L131&lt;=75),"50 to 75",AND(L131&gt;75,L131&lt;=100),"75 to 100",AND(L131&gt;100,L131&lt;=150),"100 to 150",AND(L131&gt;150,L131&lt;=200),"150 to 200",AND(L131&gt;200,L131&lt;=250),"200 to 250",AND(L131&gt;250,L131&lt;=300),"250 to 300",AND(L131&gt;300,L131&lt;=400),"300 to 400",AND(L131&gt;400,L131&lt;=500),"400 to 500",L131&gt;500,"500+")</f>
        <v>200 to 250</v>
      </c>
      <c r="L131" s="9">
        <f>_xlfn.XLOOKUP($E131,'Raw Data'!$E:$E,'Raw Data'!L:L,"ERROR",0,1)</f>
        <v>206</v>
      </c>
      <c r="M131" s="14" t="str">
        <f t="array" ref="M131">_xlfn.IFS(AND(N131&gt;0,N131&lt;=5),"0 to 5",AND(N131&gt;5,N131&lt;=10),"5 to 10",AND(N131&gt;10,N131&lt;=15),"10 to 15",AND(N131&gt;15,N131&lt;=20),"15 to 20",AND(N131&gt;20,N131&lt;=30),"20 to 30",AND(N131&gt;30,N131&lt;=40),"30 to 40",AND(N131&gt;40,N131&lt;=50),"40 to 50",AND(N131&gt;50,N131&lt;=75),"50 to 75",AND(N131&gt;75,N131&lt;=100),"75 to 100",AND(N131&gt;100,N131&lt;=150),"100 to 150",AND(N131&gt;150,N131&lt;=200),"150 to 200",AND(N131&gt;200,N131&lt;=250),"200 to 250",AND(N131&gt;250,N131&lt;=300),"250 to 300",AND(N131&gt;300,N131&lt;=400),"300 to 400",AND(N131&gt;400,N131&lt;=500),"400 to 500",N131&gt;500,"500+")</f>
        <v>200 to 250</v>
      </c>
      <c r="N131" s="9">
        <f>_xlfn.XLOOKUP($E131,'Raw Data'!$E:$E,'Raw Data'!N:N,"ERROR",0,1)</f>
        <v>206</v>
      </c>
      <c r="O131" s="14" t="str">
        <f t="array" ref="O131">_xlfn.IFS(P131=0,"No Discount",AND(P131&gt;0,P131&lt;=0.02),"0% to 2%",AND(P131&gt;0.02,P131&lt;=0.04),"2% to 4%",AND(P131&gt;0.04,P131&lt;=0.06),"4% to 6%",AND(P131&gt;0.06,P131&lt;=0.08),"6% to 8%",AND(P131&gt;0.08,P131&lt;=0.1),"8% to 10%",AND(P131&gt;0.1,P131&lt;=0.15),"10% to 15%",AND(P131&gt;0.15,P131&lt;=0.2),"15% to 20%",AND(P131&gt;0.2,P131&lt;=0.25),"20% to 25%",AND(P131&gt;0.25,P131&lt;=0.3),"25% to 30%",AND(P131&gt;0.3,P131&lt;=0.4),"30% to 40%",AND(P131&gt;0.4,P131&lt;=0.5),"40% to 50%",AND(P131&gt;0.5,P131&lt;=0.75),"50% to 75%",AND(P131&gt;0.75,P131&lt;=1),"75% to 100%")</f>
        <v>No Discount</v>
      </c>
      <c r="P131" s="10">
        <f>_xlfn.XLOOKUP($E131,'Raw Data'!$E:$E,'Raw Data'!P:P,"ERROR",0,1)</f>
        <v>0</v>
      </c>
      <c r="Q131" s="9">
        <f>_xlfn.XLOOKUP($E131,'Raw Data'!$E:$E,'Raw Data'!Q:Q,"ERROR",0,1)</f>
        <v>0</v>
      </c>
      <c r="R131" s="9">
        <f>_xlfn.XLOOKUP($E131,'Raw Data'!$E:$E,'Raw Data'!R:R,"ERROR",0,1)</f>
        <v>0</v>
      </c>
      <c r="S131" s="5" t="e">
        <f t="array" ref="S131">_xlfn.IFS(AND(T131&gt;0,T131&lt;=0.05),"0 to 0.05",AND(T131&gt;0.05,T131&lt;=0.1),"0.05 to 0.1",AND(T131&gt;0.1,T131&lt;=0.2),"0.1 to 0.2",AND(T131&gt;0.2,T131&lt;=0.3),"0.2 to 0.3",AND(T131&gt;0.3,T131&lt;=0.4),"0.3 to 0.4",AND(T131&gt;0.4,T131&lt;=0.5),"0.4 to 0.5",AND(T131&gt;0.5,T131&lt;=0.75),"0.5 to 0.75",AND(T131&gt;0.75,T131&lt;=1),"0.75 to 1",AND(T131&gt;1,T131&lt;=2),"1 to 2",AND(T131&gt;2,T131&lt;=3),"2 to 3",AND(T131&gt;3,T131&lt;=4),"3 to 4",AND(T131&gt;4,T131&lt;=5),"4 to 5",AND(T131&gt;5,T131&lt;=10),"5 to 10",T131&gt;10,"10+")</f>
        <v>#N/A</v>
      </c>
      <c r="T131" s="10">
        <f>_xlfn.XLOOKUP($E131,'Raw Data'!$E:$E,'Raw Data'!T:T,"ERROR",0,1)</f>
        <v>0</v>
      </c>
      <c r="U131" s="15" t="e">
        <f t="array" ref="U131">_xlfn.IFS(AND(V131&gt;0,V131&lt;=0.05),"0 to 0.05",AND(V131&gt;0.05,V131&lt;=0.1),"0.05 to 0.1",AND(V131&gt;0.1,V131&lt;=0.2),"0.1 to 0.2",AND(V131&gt;0.2,V131&lt;=0.3),"0.2 to 0.3",AND(V131&gt;0.3,V131&lt;=0.4),"0.3 to 0.4",AND(V131&gt;0.4,V131&lt;=0.5),"0.4 to 0.5",AND(V131&gt;0.5,V131&lt;=0.75),"0.5 to 0.75",AND(V131&gt;0.75,V131&lt;=1),"0.75 to 1",AND(V131&gt;1,V131&lt;=2),"1 to 2",AND(V131&gt;2,V131&lt;=3),"2 to 3",AND(V131&gt;3,V131&lt;=4),"3 to 4",AND(V131&gt;4,V131&lt;=5),"4 to 5",AND(V131&gt;5,V131&lt;=10),"5 to 10",V131&gt;10,"10+")</f>
        <v>#N/A</v>
      </c>
      <c r="V131" s="10">
        <f>_xlfn.XLOOKUP($E131,'Raw Data'!$E:$E,'Raw Data'!V:V,"ERROR",0,1)</f>
        <v>0</v>
      </c>
      <c r="W131" s="15" t="e">
        <f t="array" ref="W131">_xlfn.IFS(AND(X131&gt;0,X131&lt;=0.05),"0 to 0.05",AND(X131&gt;0.05,X131&lt;=0.1),"0.05 to 0.1",AND(X131&gt;0.1,X131&lt;=0.2),"0.1 to 0.2",AND(X131&gt;0.2,X131&lt;=0.3),"0.2 to 0.3",AND(X131&gt;0.3,X131&lt;=0.4),"0.3 to 0.4",AND(X131&gt;0.4,X131&lt;=0.5),"0.4 to 0.5",AND(X131&gt;0.5,X131&lt;=0.75),"0.5 to 0.75",AND(X131&gt;0.75,X131&lt;=1),"0.75 to 1",AND(X131&gt;1,X131&lt;=2),"1 to 2",AND(X131&gt;2,X131&lt;=3),"2 to 3",AND(X131&gt;3,X131&lt;=4),"3 to 4",AND(X131&gt;4,X131&lt;=5),"4 to 5",AND(X131&gt;5,X131&lt;=10),"5 to 10",X131&gt;10,"10+")</f>
        <v>#DIV/0!</v>
      </c>
      <c r="X131" s="16" t="e">
        <f t="shared" si="5"/>
        <v>#DIV/0!</v>
      </c>
      <c r="Y131" s="5" t="e">
        <f t="array" ref="Y131">_xlfn.IFS(AND(Z131&gt;0,Z131&lt;=1),"0 to 1",AND(Z131&gt;1,Z131&lt;=2),"1 to 2",AND(Z131&gt;2,Z131&lt;=4),"2 to 4",AND(Z131&gt;4,Z131&lt;=6),"4 to 6",AND(Z131&gt;6,Z131&lt;=8),"6 to 8",AND(Z131&gt;8,Z131&lt;=10),"8 to 10",AND(Z131&gt;10,Z131&lt;=15),"10 to 15",AND(Z131&gt;15,Z131&lt;=20),"15 to 20",AND(Z131&gt;20,Z131&lt;=25),"20 to 25",AND(Z131&gt;25,Z131&lt;=30),"25 to 30",AND(Z131&gt;30,Z131&lt;=40),"30 to 40",AND(Z131&gt;40,Z131&lt;=50),"40 to 50",Z131&gt;50,"50+")</f>
        <v>#N/A</v>
      </c>
      <c r="Z131" s="9">
        <f>_xlfn.XLOOKUP($E131,'Raw Data'!$E:$E,'Raw Data'!Z:Z,"ERROR",0,1)</f>
        <v>0</v>
      </c>
      <c r="AA131" s="9">
        <f>_xlfn.XLOOKUP($E131,'Raw Data'!$E:$E,'Raw Data'!AA:AA,"ERROR",0,1)</f>
        <v>0</v>
      </c>
      <c r="AB131" s="9"/>
      <c r="AC131" s="9"/>
    </row>
    <row r="132" hidden="1" spans="1:29">
      <c r="A132" s="5" t="str">
        <f>_xlfn.XLOOKUP($E132,'Raw Data'!$E:$E,'Raw Data'!A:A,"ERROR",0,1)</f>
        <v>AE</v>
      </c>
      <c r="B132" s="5" t="str">
        <f>_xlfn.XLOOKUP($E132,'Raw Data'!$E:$E,'Raw Data'!B:B,"ERROR",0,1)</f>
        <v>Hair Mousses</v>
      </c>
      <c r="C132" s="5" t="str">
        <f>_xlfn.XLOOKUP($E132,'Raw Data'!$E:$E,'Raw Data'!C:C,"ERROR",0,1)</f>
        <v>living proof</v>
      </c>
      <c r="D132" s="5" t="str">
        <f>_xlfn.XLOOKUP($E132,'Raw Data'!$E:$E,'Raw Data'!D:D,"ERROR",0,1)</f>
        <v>www.amazon.ae/dp/B0773QP7MV</v>
      </c>
      <c r="E132" s="5" t="s">
        <v>332</v>
      </c>
      <c r="F132" s="9" t="str">
        <f>_xlfn.XLOOKUP($E132,'Raw Data'!$E:$E,'Raw Data'!F:F,"ERROR",0,1)</f>
        <v>Living Proof 1736 Timeless Plumping Mousse (1.9 oz)</v>
      </c>
      <c r="G132" s="10">
        <f>_xlfn.XLOOKUP($E132,'Raw Data'!$E:$E,'Raw Data'!G:G,"ERROR",0,1)</f>
        <v>18</v>
      </c>
      <c r="H132" s="9">
        <f>_xlfn.XLOOKUP($E132,'Raw Data'!$E:$E,'Raw Data'!H:H,"ERROR",0,1)</f>
        <v>777.99</v>
      </c>
      <c r="I132" s="9">
        <f>_xlfn.XLOOKUP($E132,'Raw Data'!$E:$E,'Raw Data'!I:I,"ERROR",0,1)</f>
        <v>0.00104158943342403</v>
      </c>
      <c r="J132" s="9" t="str">
        <f>_xlfn.XLOOKUP($E132,'Raw Data'!$E:$E,'Raw Data'!J:J,"ERROR",0,1)</f>
        <v>No</v>
      </c>
      <c r="K132" s="14" t="str">
        <f t="array" ref="K132">_xlfn.IFS(AND(L132&gt;0,L132&lt;=5),"0 to 5",AND(L132&gt;5,L132&lt;=10),"5 to 10",AND(L132&gt;10,L132&lt;=15),"10 to 15",AND(L132&gt;15,L132&lt;=20),"15 to 20",AND(L132&gt;20,L132&lt;=30),"20 to 30",AND(L132&gt;30,L132&lt;=40),"30 to 40",AND(L132&gt;40,L132&lt;=50),"40 to 50",AND(L132&gt;50,L132&lt;=75),"50 to 75",AND(L132&gt;75,L132&lt;=100),"75 to 100",AND(L132&gt;100,L132&lt;=150),"100 to 150",AND(L132&gt;150,L132&lt;=200),"150 to 200",AND(L132&gt;200,L132&lt;=250),"200 to 250",AND(L132&gt;250,L132&lt;=300),"250 to 300",AND(L132&gt;300,L132&lt;=400),"300 to 400",AND(L132&gt;400,L132&lt;=500),"400 to 500",L132&gt;500,"500+")</f>
        <v>40 to 50</v>
      </c>
      <c r="L132" s="9">
        <f>_xlfn.XLOOKUP($E132,'Raw Data'!$E:$E,'Raw Data'!L:L,"ERROR",0,1)</f>
        <v>44</v>
      </c>
      <c r="M132" s="14" t="str">
        <f t="array" ref="M132">_xlfn.IFS(AND(N132&gt;0,N132&lt;=5),"0 to 5",AND(N132&gt;5,N132&lt;=10),"5 to 10",AND(N132&gt;10,N132&lt;=15),"10 to 15",AND(N132&gt;15,N132&lt;=20),"15 to 20",AND(N132&gt;20,N132&lt;=30),"20 to 30",AND(N132&gt;30,N132&lt;=40),"30 to 40",AND(N132&gt;40,N132&lt;=50),"40 to 50",AND(N132&gt;50,N132&lt;=75),"50 to 75",AND(N132&gt;75,N132&lt;=100),"75 to 100",AND(N132&gt;100,N132&lt;=150),"100 to 150",AND(N132&gt;150,N132&lt;=200),"150 to 200",AND(N132&gt;200,N132&lt;=250),"200 to 250",AND(N132&gt;250,N132&lt;=300),"250 to 300",AND(N132&gt;300,N132&lt;=400),"300 to 400",AND(N132&gt;400,N132&lt;=500),"400 to 500",N132&gt;500,"500+")</f>
        <v>40 to 50</v>
      </c>
      <c r="N132" s="9">
        <f>_xlfn.XLOOKUP($E132,'Raw Data'!$E:$E,'Raw Data'!N:N,"ERROR",0,1)</f>
        <v>44</v>
      </c>
      <c r="O132" s="14" t="str">
        <f t="array" ref="O132">_xlfn.IFS(P132=0,"No Discount",AND(P132&gt;0,P132&lt;=0.02),"0% to 2%",AND(P132&gt;0.02,P132&lt;=0.04),"2% to 4%",AND(P132&gt;0.04,P132&lt;=0.06),"4% to 6%",AND(P132&gt;0.06,P132&lt;=0.08),"6% to 8%",AND(P132&gt;0.08,P132&lt;=0.1),"8% to 10%",AND(P132&gt;0.1,P132&lt;=0.15),"10% to 15%",AND(P132&gt;0.15,P132&lt;=0.2),"15% to 20%",AND(P132&gt;0.2,P132&lt;=0.25),"20% to 25%",AND(P132&gt;0.25,P132&lt;=0.3),"25% to 30%",AND(P132&gt;0.3,P132&lt;=0.4),"30% to 40%",AND(P132&gt;0.4,P132&lt;=0.5),"40% to 50%",AND(P132&gt;0.5,P132&lt;=0.75),"50% to 75%",AND(P132&gt;0.75,P132&lt;=1),"75% to 100%")</f>
        <v>No Discount</v>
      </c>
      <c r="P132" s="10">
        <f>_xlfn.XLOOKUP($E132,'Raw Data'!$E:$E,'Raw Data'!P:P,"ERROR",0,1)</f>
        <v>0</v>
      </c>
      <c r="Q132" s="9">
        <f>_xlfn.XLOOKUP($E132,'Raw Data'!$E:$E,'Raw Data'!Q:Q,"ERROR",0,1)</f>
        <v>1.9</v>
      </c>
      <c r="R132" s="9" t="str">
        <f>_xlfn.XLOOKUP($E132,'Raw Data'!$E:$E,'Raw Data'!R:R,"ERROR",0,1)</f>
        <v>oz</v>
      </c>
      <c r="S132" s="5" t="str">
        <f t="array" ref="S132">_xlfn.IFS(AND(T132&gt;0,T132&lt;=0.05),"0 to 0.05",AND(T132&gt;0.05,T132&lt;=0.1),"0.05 to 0.1",AND(T132&gt;0.1,T132&lt;=0.2),"0.1 to 0.2",AND(T132&gt;0.2,T132&lt;=0.3),"0.2 to 0.3",AND(T132&gt;0.3,T132&lt;=0.4),"0.3 to 0.4",AND(T132&gt;0.4,T132&lt;=0.5),"0.4 to 0.5",AND(T132&gt;0.5,T132&lt;=0.75),"0.5 to 0.75",AND(T132&gt;0.75,T132&lt;=1),"0.75 to 1",AND(T132&gt;1,T132&lt;=2),"1 to 2",AND(T132&gt;2,T132&lt;=3),"2 to 3",AND(T132&gt;3,T132&lt;=4),"3 to 4",AND(T132&gt;4,T132&lt;=5),"4 to 5",AND(T132&gt;5,T132&lt;=10),"5 to 10",T132&gt;10,"10+")</f>
        <v>0.75 to 1</v>
      </c>
      <c r="T132" s="10">
        <f>_xlfn.XLOOKUP($E132,'Raw Data'!$E:$E,'Raw Data'!T:T,"ERROR",0,1)</f>
        <v>0.783155046900308</v>
      </c>
      <c r="U132" s="15" t="str">
        <f t="array" ref="U132">_xlfn.IFS(AND(V132&gt;0,V132&lt;=0.05),"0 to 0.05",AND(V132&gt;0.05,V132&lt;=0.1),"0.05 to 0.1",AND(V132&gt;0.1,V132&lt;=0.2),"0.1 to 0.2",AND(V132&gt;0.2,V132&lt;=0.3),"0.2 to 0.3",AND(V132&gt;0.3,V132&lt;=0.4),"0.3 to 0.4",AND(V132&gt;0.4,V132&lt;=0.5),"0.4 to 0.5",AND(V132&gt;0.5,V132&lt;=0.75),"0.5 to 0.75",AND(V132&gt;0.75,V132&lt;=1),"0.75 to 1",AND(V132&gt;1,V132&lt;=2),"1 to 2",AND(V132&gt;2,V132&lt;=3),"2 to 3",AND(V132&gt;3,V132&lt;=4),"3 to 4",AND(V132&gt;4,V132&lt;=5),"4 to 5",AND(V132&gt;5,V132&lt;=10),"5 to 10",V132&gt;10,"10+")</f>
        <v>0.2 to 0.3</v>
      </c>
      <c r="V132" s="10">
        <f>_xlfn.XLOOKUP($E132,'Raw Data'!$E:$E,'Raw Data'!V:V,"ERROR",0,1)</f>
        <v>0.211451862663083</v>
      </c>
      <c r="W132" s="15" t="str">
        <f t="array" ref="W132">_xlfn.IFS(AND(X132&gt;0,X132&lt;=0.05),"0 to 0.05",AND(X132&gt;0.05,X132&lt;=0.1),"0.05 to 0.1",AND(X132&gt;0.1,X132&lt;=0.2),"0.1 to 0.2",AND(X132&gt;0.2,X132&lt;=0.3),"0.2 to 0.3",AND(X132&gt;0.3,X132&lt;=0.4),"0.3 to 0.4",AND(X132&gt;0.4,X132&lt;=0.5),"0.4 to 0.5",AND(X132&gt;0.5,X132&lt;=0.75),"0.5 to 0.75",AND(X132&gt;0.75,X132&lt;=1),"0.75 to 1",AND(X132&gt;1,X132&lt;=2),"1 to 2",AND(X132&gt;2,X132&lt;=3),"2 to 3",AND(X132&gt;3,X132&lt;=4),"3 to 4",AND(X132&gt;4,X132&lt;=5),"4 to 5",AND(X132&gt;5,X132&lt;=10),"5 to 10",X132&gt;10,"10+")</f>
        <v>0.2 to 0.3</v>
      </c>
      <c r="X132" s="16">
        <f t="shared" ref="X132:X195" si="6">L132/($Z132*29.57)*0.27</f>
        <v>0.211451862663083</v>
      </c>
      <c r="Y132" s="5" t="str">
        <f t="array" ref="Y132">_xlfn.IFS(AND(Z132&gt;0,Z132&lt;=1),"0 to 1",AND(Z132&gt;1,Z132&lt;=2),"1 to 2",AND(Z132&gt;2,Z132&lt;=4),"2 to 4",AND(Z132&gt;4,Z132&lt;=6),"4 to 6",AND(Z132&gt;6,Z132&lt;=8),"6 to 8",AND(Z132&gt;8,Z132&lt;=10),"8 to 10",AND(Z132&gt;10,Z132&lt;=15),"10 to 15",AND(Z132&gt;15,Z132&lt;=20),"15 to 20",AND(Z132&gt;20,Z132&lt;=25),"20 to 25",AND(Z132&gt;25,Z132&lt;=30),"25 to 30",AND(Z132&gt;30,Z132&lt;=40),"30 to 40",AND(Z132&gt;40,Z132&lt;=50),"40 to 50",Z132&gt;50,"50+")</f>
        <v>1 to 2</v>
      </c>
      <c r="Z132" s="9">
        <f>_xlfn.XLOOKUP($E132,'Raw Data'!$E:$E,'Raw Data'!Z:Z,"ERROR",0,1)</f>
        <v>1.9</v>
      </c>
      <c r="AA132" s="9" t="str">
        <f>_xlfn.XLOOKUP($E132,'Raw Data'!$E:$E,'Raw Data'!AA:AA,"ERROR",0,1)</f>
        <v>oz</v>
      </c>
      <c r="AB132" s="9"/>
      <c r="AC132" s="9"/>
    </row>
    <row r="133" hidden="1" spans="1:29">
      <c r="A133" s="5" t="str">
        <f>_xlfn.XLOOKUP($E133,'Raw Data'!$E:$E,'Raw Data'!A:A,"ERROR",0,1)</f>
        <v>AE</v>
      </c>
      <c r="B133" s="5" t="str">
        <f>_xlfn.XLOOKUP($E133,'Raw Data'!$E:$E,'Raw Data'!B:B,"ERROR",0,1)</f>
        <v>Hair Mousses</v>
      </c>
      <c r="C133" s="5" t="str">
        <f>_xlfn.XLOOKUP($E133,'Raw Data'!$E:$E,'Raw Data'!C:C,"ERROR",0,1)</f>
        <v>Authentic Beauty Concept</v>
      </c>
      <c r="D133" s="5" t="str">
        <f>_xlfn.XLOOKUP($E133,'Raw Data'!$E:$E,'Raw Data'!D:D,"ERROR",0,1)</f>
        <v>www.amazon.ae/dp/B08N7XN28F</v>
      </c>
      <c r="E133" s="5" t="s">
        <v>333</v>
      </c>
      <c r="F133" s="9" t="str">
        <f>_xlfn.XLOOKUP($E133,'Raw Data'!$E:$E,'Raw Data'!F:F,"ERROR",0,1)</f>
        <v>Authentic Beauty Concept Amplify Mousse | All Hair Types | Adds Light Grip to Hair | Vegan &amp; Cruelty-free | Silicone-free | 6.7 oz.</v>
      </c>
      <c r="G133" s="10">
        <f>_xlfn.XLOOKUP($E133,'Raw Data'!$E:$E,'Raw Data'!G:G,"ERROR",0,1)</f>
        <v>5</v>
      </c>
      <c r="H133" s="9">
        <f>_xlfn.XLOOKUP($E133,'Raw Data'!$E:$E,'Raw Data'!H:H,"ERROR",0,1)</f>
        <v>761.57</v>
      </c>
      <c r="I133" s="9">
        <f>_xlfn.XLOOKUP($E133,'Raw Data'!$E:$E,'Raw Data'!I:I,"ERROR",0,1)</f>
        <v>0.00101960599083888</v>
      </c>
      <c r="J133" s="9" t="str">
        <f>_xlfn.XLOOKUP($E133,'Raw Data'!$E:$E,'Raw Data'!J:J,"ERROR",0,1)</f>
        <v>No</v>
      </c>
      <c r="K133" s="14" t="str">
        <f t="array" ref="K133">_xlfn.IFS(AND(L133&gt;0,L133&lt;=5),"0 to 5",AND(L133&gt;5,L133&lt;=10),"5 to 10",AND(L133&gt;10,L133&lt;=15),"10 to 15",AND(L133&gt;15,L133&lt;=20),"15 to 20",AND(L133&gt;20,L133&lt;=30),"20 to 30",AND(L133&gt;30,L133&lt;=40),"30 to 40",AND(L133&gt;40,L133&lt;=50),"40 to 50",AND(L133&gt;50,L133&lt;=75),"50 to 75",AND(L133&gt;75,L133&lt;=100),"75 to 100",AND(L133&gt;100,L133&lt;=150),"100 to 150",AND(L133&gt;150,L133&lt;=200),"150 to 200",AND(L133&gt;200,L133&lt;=250),"200 to 250",AND(L133&gt;250,L133&lt;=300),"250 to 300",AND(L133&gt;300,L133&lt;=400),"300 to 400",AND(L133&gt;400,L133&lt;=500),"400 to 500",L133&gt;500,"500+")</f>
        <v>150 to 200</v>
      </c>
      <c r="L133" s="9">
        <f>_xlfn.XLOOKUP($E133,'Raw Data'!$E:$E,'Raw Data'!L:L,"ERROR",0,1)</f>
        <v>150.24</v>
      </c>
      <c r="M133" s="14" t="str">
        <f t="array" ref="M133">_xlfn.IFS(AND(N133&gt;0,N133&lt;=5),"0 to 5",AND(N133&gt;5,N133&lt;=10),"5 to 10",AND(N133&gt;10,N133&lt;=15),"10 to 15",AND(N133&gt;15,N133&lt;=20),"15 to 20",AND(N133&gt;20,N133&lt;=30),"20 to 30",AND(N133&gt;30,N133&lt;=40),"30 to 40",AND(N133&gt;40,N133&lt;=50),"40 to 50",AND(N133&gt;50,N133&lt;=75),"50 to 75",AND(N133&gt;75,N133&lt;=100),"75 to 100",AND(N133&gt;100,N133&lt;=150),"100 to 150",AND(N133&gt;150,N133&lt;=200),"150 to 200",AND(N133&gt;200,N133&lt;=250),"200 to 250",AND(N133&gt;250,N133&lt;=300),"250 to 300",AND(N133&gt;300,N133&lt;=400),"300 to 400",AND(N133&gt;400,N133&lt;=500),"400 to 500",N133&gt;500,"500+")</f>
        <v>150 to 200</v>
      </c>
      <c r="N133" s="9">
        <f>_xlfn.XLOOKUP($E133,'Raw Data'!$E:$E,'Raw Data'!N:N,"ERROR",0,1)</f>
        <v>150.44</v>
      </c>
      <c r="O133" s="14" t="str">
        <f t="array" ref="O133">_xlfn.IFS(P133=0,"No Discount",AND(P133&gt;0,P133&lt;=0.02),"0% to 2%",AND(P133&gt;0.02,P133&lt;=0.04),"2% to 4%",AND(P133&gt;0.04,P133&lt;=0.06),"4% to 6%",AND(P133&gt;0.06,P133&lt;=0.08),"6% to 8%",AND(P133&gt;0.08,P133&lt;=0.1),"8% to 10%",AND(P133&gt;0.1,P133&lt;=0.15),"10% to 15%",AND(P133&gt;0.15,P133&lt;=0.2),"15% to 20%",AND(P133&gt;0.2,P133&lt;=0.25),"20% to 25%",AND(P133&gt;0.25,P133&lt;=0.3),"25% to 30%",AND(P133&gt;0.3,P133&lt;=0.4),"30% to 40%",AND(P133&gt;0.4,P133&lt;=0.5),"40% to 50%",AND(P133&gt;0.5,P133&lt;=0.75),"50% to 75%",AND(P133&gt;0.75,P133&lt;=1),"75% to 100%")</f>
        <v>0% to 2%</v>
      </c>
      <c r="P133" s="10">
        <f>_xlfn.XLOOKUP($E133,'Raw Data'!$E:$E,'Raw Data'!P:P,"ERROR",0,1)</f>
        <v>0.00132943366126023</v>
      </c>
      <c r="Q133" s="9">
        <f>_xlfn.XLOOKUP($E133,'Raw Data'!$E:$E,'Raw Data'!Q:Q,"ERROR",0,1)</f>
        <v>6.7</v>
      </c>
      <c r="R133" s="9" t="str">
        <f>_xlfn.XLOOKUP($E133,'Raw Data'!$E:$E,'Raw Data'!R:R,"ERROR",0,1)</f>
        <v>oz</v>
      </c>
      <c r="S133" s="5" t="str">
        <f t="array" ref="S133">_xlfn.IFS(AND(T133&gt;0,T133&lt;=0.05),"0 to 0.05",AND(T133&gt;0.05,T133&lt;=0.1),"0.05 to 0.1",AND(T133&gt;0.1,T133&lt;=0.2),"0.1 to 0.2",AND(T133&gt;0.2,T133&lt;=0.3),"0.2 to 0.3",AND(T133&gt;0.3,T133&lt;=0.4),"0.3 to 0.4",AND(T133&gt;0.4,T133&lt;=0.5),"0.4 to 0.5",AND(T133&gt;0.5,T133&lt;=0.75),"0.5 to 0.75",AND(T133&gt;0.75,T133&lt;=1),"0.75 to 1",AND(T133&gt;1,T133&lt;=2),"1 to 2",AND(T133&gt;2,T133&lt;=3),"2 to 3",AND(T133&gt;3,T133&lt;=4),"3 to 4",AND(T133&gt;4,T133&lt;=5),"4 to 5",AND(T133&gt;5,T133&lt;=10),"5 to 10",T133&gt;10,"10+")</f>
        <v>0.75 to 1</v>
      </c>
      <c r="T133" s="10">
        <f>_xlfn.XLOOKUP($E133,'Raw Data'!$E:$E,'Raw Data'!T:T,"ERROR",0,1)</f>
        <v>0.758332113527728</v>
      </c>
      <c r="U133" s="15" t="str">
        <f t="array" ref="U133">_xlfn.IFS(AND(V133&gt;0,V133&lt;=0.05),"0 to 0.05",AND(V133&gt;0.05,V133&lt;=0.1),"0.05 to 0.1",AND(V133&gt;0.1,V133&lt;=0.2),"0.1 to 0.2",AND(V133&gt;0.2,V133&lt;=0.3),"0.2 to 0.3",AND(V133&gt;0.3,V133&lt;=0.4),"0.3 to 0.4",AND(V133&gt;0.4,V133&lt;=0.5),"0.4 to 0.5",AND(V133&gt;0.5,V133&lt;=0.75),"0.5 to 0.75",AND(V133&gt;0.75,V133&lt;=1),"0.75 to 1",AND(V133&gt;1,V133&lt;=2),"1 to 2",AND(V133&gt;2,V133&lt;=3),"2 to 3",AND(V133&gt;3,V133&lt;=4),"3 to 4",AND(V133&gt;4,V133&lt;=5),"4 to 5",AND(V133&gt;5,V133&lt;=10),"5 to 10",V133&gt;10,"10+")</f>
        <v>0.2 to 0.3</v>
      </c>
      <c r="V133" s="10">
        <f>_xlfn.XLOOKUP($E133,'Raw Data'!$E:$E,'Raw Data'!V:V,"ERROR",0,1)</f>
        <v>0.205022234111822</v>
      </c>
      <c r="W133" s="15" t="str">
        <f t="array" ref="W133">_xlfn.IFS(AND(X133&gt;0,X133&lt;=0.05),"0 to 0.05",AND(X133&gt;0.05,X133&lt;=0.1),"0.05 to 0.1",AND(X133&gt;0.1,X133&lt;=0.2),"0.1 to 0.2",AND(X133&gt;0.2,X133&lt;=0.3),"0.2 to 0.3",AND(X133&gt;0.3,X133&lt;=0.4),"0.3 to 0.4",AND(X133&gt;0.4,X133&lt;=0.5),"0.4 to 0.5",AND(X133&gt;0.5,X133&lt;=0.75),"0.5 to 0.75",AND(X133&gt;0.75,X133&lt;=1),"0.75 to 1",AND(X133&gt;1,X133&lt;=2),"1 to 2",AND(X133&gt;2,X133&lt;=3),"2 to 3",AND(X133&gt;3,X133&lt;=4),"3 to 4",AND(X133&gt;4,X133&lt;=5),"4 to 5",AND(X133&gt;5,X133&lt;=10),"5 to 10",X133&gt;10,"10+")</f>
        <v>0.2 to 0.3</v>
      </c>
      <c r="X133" s="16">
        <f t="shared" si="6"/>
        <v>0.204749670652487</v>
      </c>
      <c r="Y133" s="5" t="str">
        <f t="array" ref="Y133">_xlfn.IFS(AND(Z133&gt;0,Z133&lt;=1),"0 to 1",AND(Z133&gt;1,Z133&lt;=2),"1 to 2",AND(Z133&gt;2,Z133&lt;=4),"2 to 4",AND(Z133&gt;4,Z133&lt;=6),"4 to 6",AND(Z133&gt;6,Z133&lt;=8),"6 to 8",AND(Z133&gt;8,Z133&lt;=10),"8 to 10",AND(Z133&gt;10,Z133&lt;=15),"10 to 15",AND(Z133&gt;15,Z133&lt;=20),"15 to 20",AND(Z133&gt;20,Z133&lt;=25),"20 to 25",AND(Z133&gt;25,Z133&lt;=30),"25 to 30",AND(Z133&gt;30,Z133&lt;=40),"30 to 40",AND(Z133&gt;40,Z133&lt;=50),"40 to 50",Z133&gt;50,"50+")</f>
        <v>6 to 8</v>
      </c>
      <c r="Z133" s="9">
        <f>_xlfn.XLOOKUP($E133,'Raw Data'!$E:$E,'Raw Data'!Z:Z,"ERROR",0,1)</f>
        <v>6.7</v>
      </c>
      <c r="AA133" s="9" t="str">
        <f>_xlfn.XLOOKUP($E133,'Raw Data'!$E:$E,'Raw Data'!AA:AA,"ERROR",0,1)</f>
        <v>oz</v>
      </c>
      <c r="AB133" s="9"/>
      <c r="AC133" s="9"/>
    </row>
    <row r="134" hidden="1" spans="1:29">
      <c r="A134" s="5" t="str">
        <f>_xlfn.XLOOKUP($E134,'Raw Data'!$E:$E,'Raw Data'!A:A,"ERROR",0,1)</f>
        <v>AE</v>
      </c>
      <c r="B134" s="5" t="str">
        <f>_xlfn.XLOOKUP($E134,'Raw Data'!$E:$E,'Raw Data'!B:B,"ERROR",0,1)</f>
        <v>Hair Mousses</v>
      </c>
      <c r="C134" s="5" t="str">
        <f>_xlfn.XLOOKUP($E134,'Raw Data'!$E:$E,'Raw Data'!C:C,"ERROR",0,1)</f>
        <v>fanola</v>
      </c>
      <c r="D134" s="5" t="str">
        <f>_xlfn.XLOOKUP($E134,'Raw Data'!$E:$E,'Raw Data'!D:D,"ERROR",0,1)</f>
        <v>www.amazon.ae/dp/B075JG354F</v>
      </c>
      <c r="E134" s="5" t="s">
        <v>334</v>
      </c>
      <c r="F134" s="9" t="str">
        <f>_xlfn.XLOOKUP($E134,'Raw Data'!$E:$E,'Raw Data'!F:F,"ERROR",0,1)</f>
        <v>Fanola  Styling  Tools  Hair  Mousse Gel Extra Strong/mousse for curly  hair</v>
      </c>
      <c r="G134" s="10">
        <f>_xlfn.XLOOKUP($E134,'Raw Data'!$E:$E,'Raw Data'!G:G,"ERROR",0,1)</f>
        <v>8</v>
      </c>
      <c r="H134" s="9">
        <f>_xlfn.XLOOKUP($E134,'Raw Data'!$E:$E,'Raw Data'!H:H,"ERROR",0,1)</f>
        <v>757.6</v>
      </c>
      <c r="I134" s="9">
        <f>_xlfn.XLOOKUP($E134,'Raw Data'!$E:$E,'Raw Data'!I:I,"ERROR",0,1)</f>
        <v>0.0010142908710421</v>
      </c>
      <c r="J134" s="9" t="str">
        <f>_xlfn.XLOOKUP($E134,'Raw Data'!$E:$E,'Raw Data'!J:J,"ERROR",0,1)</f>
        <v>No</v>
      </c>
      <c r="K134" s="14" t="str">
        <f t="array" ref="K134">_xlfn.IFS(AND(L134&gt;0,L134&lt;=5),"0 to 5",AND(L134&gt;5,L134&lt;=10),"5 to 10",AND(L134&gt;10,L134&lt;=15),"10 to 15",AND(L134&gt;15,L134&lt;=20),"15 to 20",AND(L134&gt;20,L134&lt;=30),"20 to 30",AND(L134&gt;30,L134&lt;=40),"30 to 40",AND(L134&gt;40,L134&lt;=50),"40 to 50",AND(L134&gt;50,L134&lt;=75),"50 to 75",AND(L134&gt;75,L134&lt;=100),"75 to 100",AND(L134&gt;100,L134&lt;=150),"100 to 150",AND(L134&gt;150,L134&lt;=200),"150 to 200",AND(L134&gt;200,L134&lt;=250),"200 to 250",AND(L134&gt;250,L134&lt;=300),"250 to 300",AND(L134&gt;300,L134&lt;=400),"300 to 400",AND(L134&gt;400,L134&lt;=500),"400 to 500",L134&gt;500,"500+")</f>
        <v>100 to 150</v>
      </c>
      <c r="L134" s="9">
        <f>_xlfn.XLOOKUP($E134,'Raw Data'!$E:$E,'Raw Data'!L:L,"ERROR",0,1)</f>
        <v>107.52</v>
      </c>
      <c r="M134" s="14" t="str">
        <f t="array" ref="M134">_xlfn.IFS(AND(N134&gt;0,N134&lt;=5),"0 to 5",AND(N134&gt;5,N134&lt;=10),"5 to 10",AND(N134&gt;10,N134&lt;=15),"10 to 15",AND(N134&gt;15,N134&lt;=20),"15 to 20",AND(N134&gt;20,N134&lt;=30),"20 to 30",AND(N134&gt;30,N134&lt;=40),"30 to 40",AND(N134&gt;40,N134&lt;=50),"40 to 50",AND(N134&gt;50,N134&lt;=75),"50 to 75",AND(N134&gt;75,N134&lt;=100),"75 to 100",AND(N134&gt;100,N134&lt;=150),"100 to 150",AND(N134&gt;150,N134&lt;=200),"150 to 200",AND(N134&gt;200,N134&lt;=250),"200 to 250",AND(N134&gt;250,N134&lt;=300),"250 to 300",AND(N134&gt;300,N134&lt;=400),"300 to 400",AND(N134&gt;400,N134&lt;=500),"400 to 500",N134&gt;500,"500+")</f>
        <v>100 to 150</v>
      </c>
      <c r="N134" s="9">
        <f>_xlfn.XLOOKUP($E134,'Raw Data'!$E:$E,'Raw Data'!N:N,"ERROR",0,1)</f>
        <v>113.29</v>
      </c>
      <c r="O134" s="14" t="str">
        <f t="array" ref="O134">_xlfn.IFS(P134=0,"No Discount",AND(P134&gt;0,P134&lt;=0.02),"0% to 2%",AND(P134&gt;0.02,P134&lt;=0.04),"2% to 4%",AND(P134&gt;0.04,P134&lt;=0.06),"4% to 6%",AND(P134&gt;0.06,P134&lt;=0.08),"6% to 8%",AND(P134&gt;0.08,P134&lt;=0.1),"8% to 10%",AND(P134&gt;0.1,P134&lt;=0.15),"10% to 15%",AND(P134&gt;0.15,P134&lt;=0.2),"15% to 20%",AND(P134&gt;0.2,P134&lt;=0.25),"20% to 25%",AND(P134&gt;0.25,P134&lt;=0.3),"25% to 30%",AND(P134&gt;0.3,P134&lt;=0.4),"30% to 40%",AND(P134&gt;0.4,P134&lt;=0.5),"40% to 50%",AND(P134&gt;0.5,P134&lt;=0.75),"50% to 75%",AND(P134&gt;0.75,P134&lt;=1),"75% to 100%")</f>
        <v>4% to 6%</v>
      </c>
      <c r="P134" s="10">
        <f>_xlfn.XLOOKUP($E134,'Raw Data'!$E:$E,'Raw Data'!P:P,"ERROR",0,1)</f>
        <v>0.0509312384146881</v>
      </c>
      <c r="Q134" s="9">
        <f>_xlfn.XLOOKUP($E134,'Raw Data'!$E:$E,'Raw Data'!Q:Q,"ERROR",0,1)</f>
        <v>0</v>
      </c>
      <c r="R134" s="9">
        <f>_xlfn.XLOOKUP($E134,'Raw Data'!$E:$E,'Raw Data'!R:R,"ERROR",0,1)</f>
        <v>0</v>
      </c>
      <c r="S134" s="5" t="e">
        <f t="array" ref="S134">_xlfn.IFS(AND(T134&gt;0,T134&lt;=0.05),"0 to 0.05",AND(T134&gt;0.05,T134&lt;=0.1),"0.05 to 0.1",AND(T134&gt;0.1,T134&lt;=0.2),"0.1 to 0.2",AND(T134&gt;0.2,T134&lt;=0.3),"0.2 to 0.3",AND(T134&gt;0.3,T134&lt;=0.4),"0.3 to 0.4",AND(T134&gt;0.4,T134&lt;=0.5),"0.4 to 0.5",AND(T134&gt;0.5,T134&lt;=0.75),"0.5 to 0.75",AND(T134&gt;0.75,T134&lt;=1),"0.75 to 1",AND(T134&gt;1,T134&lt;=2),"1 to 2",AND(T134&gt;2,T134&lt;=3),"2 to 3",AND(T134&gt;3,T134&lt;=4),"3 to 4",AND(T134&gt;4,T134&lt;=5),"4 to 5",AND(T134&gt;5,T134&lt;=10),"5 to 10",T134&gt;10,"10+")</f>
        <v>#N/A</v>
      </c>
      <c r="T134" s="10">
        <f>_xlfn.XLOOKUP($E134,'Raw Data'!$E:$E,'Raw Data'!T:T,"ERROR",0,1)</f>
        <v>0</v>
      </c>
      <c r="U134" s="15" t="e">
        <f t="array" ref="U134">_xlfn.IFS(AND(V134&gt;0,V134&lt;=0.05),"0 to 0.05",AND(V134&gt;0.05,V134&lt;=0.1),"0.05 to 0.1",AND(V134&gt;0.1,V134&lt;=0.2),"0.1 to 0.2",AND(V134&gt;0.2,V134&lt;=0.3),"0.2 to 0.3",AND(V134&gt;0.3,V134&lt;=0.4),"0.3 to 0.4",AND(V134&gt;0.4,V134&lt;=0.5),"0.4 to 0.5",AND(V134&gt;0.5,V134&lt;=0.75),"0.5 to 0.75",AND(V134&gt;0.75,V134&lt;=1),"0.75 to 1",AND(V134&gt;1,V134&lt;=2),"1 to 2",AND(V134&gt;2,V134&lt;=3),"2 to 3",AND(V134&gt;3,V134&lt;=4),"3 to 4",AND(V134&gt;4,V134&lt;=5),"4 to 5",AND(V134&gt;5,V134&lt;=10),"5 to 10",V134&gt;10,"10+")</f>
        <v>#N/A</v>
      </c>
      <c r="V134" s="10">
        <f>_xlfn.XLOOKUP($E134,'Raw Data'!$E:$E,'Raw Data'!V:V,"ERROR",0,1)</f>
        <v>0</v>
      </c>
      <c r="W134" s="15" t="e">
        <f t="array" ref="W134">_xlfn.IFS(AND(X134&gt;0,X134&lt;=0.05),"0 to 0.05",AND(X134&gt;0.05,X134&lt;=0.1),"0.05 to 0.1",AND(X134&gt;0.1,X134&lt;=0.2),"0.1 to 0.2",AND(X134&gt;0.2,X134&lt;=0.3),"0.2 to 0.3",AND(X134&gt;0.3,X134&lt;=0.4),"0.3 to 0.4",AND(X134&gt;0.4,X134&lt;=0.5),"0.4 to 0.5",AND(X134&gt;0.5,X134&lt;=0.75),"0.5 to 0.75",AND(X134&gt;0.75,X134&lt;=1),"0.75 to 1",AND(X134&gt;1,X134&lt;=2),"1 to 2",AND(X134&gt;2,X134&lt;=3),"2 to 3",AND(X134&gt;3,X134&lt;=4),"3 to 4",AND(X134&gt;4,X134&lt;=5),"4 to 5",AND(X134&gt;5,X134&lt;=10),"5 to 10",X134&gt;10,"10+")</f>
        <v>#DIV/0!</v>
      </c>
      <c r="X134" s="16" t="e">
        <f t="shared" si="6"/>
        <v>#DIV/0!</v>
      </c>
      <c r="Y134" s="5" t="e">
        <f t="array" ref="Y134">_xlfn.IFS(AND(Z134&gt;0,Z134&lt;=1),"0 to 1",AND(Z134&gt;1,Z134&lt;=2),"1 to 2",AND(Z134&gt;2,Z134&lt;=4),"2 to 4",AND(Z134&gt;4,Z134&lt;=6),"4 to 6",AND(Z134&gt;6,Z134&lt;=8),"6 to 8",AND(Z134&gt;8,Z134&lt;=10),"8 to 10",AND(Z134&gt;10,Z134&lt;=15),"10 to 15",AND(Z134&gt;15,Z134&lt;=20),"15 to 20",AND(Z134&gt;20,Z134&lt;=25),"20 to 25",AND(Z134&gt;25,Z134&lt;=30),"25 to 30",AND(Z134&gt;30,Z134&lt;=40),"30 to 40",AND(Z134&gt;40,Z134&lt;=50),"40 to 50",Z134&gt;50,"50+")</f>
        <v>#N/A</v>
      </c>
      <c r="Z134" s="9">
        <f>_xlfn.XLOOKUP($E134,'Raw Data'!$E:$E,'Raw Data'!Z:Z,"ERROR",0,1)</f>
        <v>0</v>
      </c>
      <c r="AA134" s="9">
        <f>_xlfn.XLOOKUP($E134,'Raw Data'!$E:$E,'Raw Data'!AA:AA,"ERROR",0,1)</f>
        <v>0</v>
      </c>
      <c r="AB134" s="9"/>
      <c r="AC134" s="9"/>
    </row>
    <row r="135" hidden="1" spans="1:29">
      <c r="A135" s="5" t="str">
        <f>_xlfn.XLOOKUP($E135,'Raw Data'!$E:$E,'Raw Data'!A:A,"ERROR",0,1)</f>
        <v>AE</v>
      </c>
      <c r="B135" s="5" t="str">
        <f>_xlfn.XLOOKUP($E135,'Raw Data'!$E:$E,'Raw Data'!B:B,"ERROR",0,1)</f>
        <v>Hair Mousses</v>
      </c>
      <c r="C135" s="5" t="str">
        <f>_xlfn.XLOOKUP($E135,'Raw Data'!$E:$E,'Raw Data'!C:C,"ERROR",0,1)</f>
        <v>Aunt Jackie's</v>
      </c>
      <c r="D135" s="5" t="str">
        <f>_xlfn.XLOOKUP($E135,'Raw Data'!$E:$E,'Raw Data'!D:D,"ERROR",0,1)</f>
        <v>www.amazon.ae/dp/B07V5K6LCT</v>
      </c>
      <c r="E135" s="5" t="s">
        <v>335</v>
      </c>
      <c r="F135" s="9" t="str">
        <f>_xlfn.XLOOKUP($E135,'Raw Data'!$E:$E,'Raw Data'!F:F,"ERROR",0,1)</f>
        <v>Aunt Jackie's Grapeseed Style and Shine Recipes Frizz Patrol Anti-Poof Setting Hair  Mousse , Sets Curly Hair Styles in Place,Purple Fl.Oz 8.5 Ounce</v>
      </c>
      <c r="G135" s="10">
        <f>_xlfn.XLOOKUP($E135,'Raw Data'!$E:$E,'Raw Data'!G:G,"ERROR",0,1)</f>
        <v>19</v>
      </c>
      <c r="H135" s="9">
        <f>_xlfn.XLOOKUP($E135,'Raw Data'!$E:$E,'Raw Data'!H:H,"ERROR",0,1)</f>
        <v>749.94</v>
      </c>
      <c r="I135" s="9">
        <f>_xlfn.XLOOKUP($E135,'Raw Data'!$E:$E,'Raw Data'!I:I,"ERROR",0,1)</f>
        <v>0.00100403550135865</v>
      </c>
      <c r="J135" s="9" t="str">
        <f>_xlfn.XLOOKUP($E135,'Raw Data'!$E:$E,'Raw Data'!J:J,"ERROR",0,1)</f>
        <v>No</v>
      </c>
      <c r="K135" s="14" t="str">
        <f t="array" ref="K135">_xlfn.IFS(AND(L135&gt;0,L135&lt;=5),"0 to 5",AND(L135&gt;5,L135&lt;=10),"5 to 10",AND(L135&gt;10,L135&lt;=15),"10 to 15",AND(L135&gt;15,L135&lt;=20),"15 to 20",AND(L135&gt;20,L135&lt;=30),"20 to 30",AND(L135&gt;30,L135&lt;=40),"30 to 40",AND(L135&gt;40,L135&lt;=50),"40 to 50",AND(L135&gt;50,L135&lt;=75),"50 to 75",AND(L135&gt;75,L135&lt;=100),"75 to 100",AND(L135&gt;100,L135&lt;=150),"100 to 150",AND(L135&gt;150,L135&lt;=200),"150 to 200",AND(L135&gt;200,L135&lt;=250),"200 to 250",AND(L135&gt;250,L135&lt;=300),"250 to 300",AND(L135&gt;300,L135&lt;=400),"300 to 400",AND(L135&gt;400,L135&lt;=500),"400 to 500",L135&gt;500,"500+")</f>
        <v>30 to 40</v>
      </c>
      <c r="L135" s="9">
        <f>_xlfn.XLOOKUP($E135,'Raw Data'!$E:$E,'Raw Data'!L:L,"ERROR",0,1)</f>
        <v>39.59</v>
      </c>
      <c r="M135" s="14" t="str">
        <f t="array" ref="M135">_xlfn.IFS(AND(N135&gt;0,N135&lt;=5),"0 to 5",AND(N135&gt;5,N135&lt;=10),"5 to 10",AND(N135&gt;10,N135&lt;=15),"10 to 15",AND(N135&gt;15,N135&lt;=20),"15 to 20",AND(N135&gt;20,N135&lt;=30),"20 to 30",AND(N135&gt;30,N135&lt;=40),"30 to 40",AND(N135&gt;40,N135&lt;=50),"40 to 50",AND(N135&gt;50,N135&lt;=75),"50 to 75",AND(N135&gt;75,N135&lt;=100),"75 to 100",AND(N135&gt;100,N135&lt;=150),"100 to 150",AND(N135&gt;150,N135&lt;=200),"150 to 200",AND(N135&gt;200,N135&lt;=250),"200 to 250",AND(N135&gt;250,N135&lt;=300),"250 to 300",AND(N135&gt;300,N135&lt;=400),"300 to 400",AND(N135&gt;400,N135&lt;=500),"400 to 500",N135&gt;500,"500+")</f>
        <v>30 to 40</v>
      </c>
      <c r="N135" s="9">
        <f>_xlfn.XLOOKUP($E135,'Raw Data'!$E:$E,'Raw Data'!N:N,"ERROR",0,1)</f>
        <v>39.59</v>
      </c>
      <c r="O135" s="14" t="str">
        <f t="array" ref="O135">_xlfn.IFS(P135=0,"No Discount",AND(P135&gt;0,P135&lt;=0.02),"0% to 2%",AND(P135&gt;0.02,P135&lt;=0.04),"2% to 4%",AND(P135&gt;0.04,P135&lt;=0.06),"4% to 6%",AND(P135&gt;0.06,P135&lt;=0.08),"6% to 8%",AND(P135&gt;0.08,P135&lt;=0.1),"8% to 10%",AND(P135&gt;0.1,P135&lt;=0.15),"10% to 15%",AND(P135&gt;0.15,P135&lt;=0.2),"15% to 20%",AND(P135&gt;0.2,P135&lt;=0.25),"20% to 25%",AND(P135&gt;0.25,P135&lt;=0.3),"25% to 30%",AND(P135&gt;0.3,P135&lt;=0.4),"30% to 40%",AND(P135&gt;0.4,P135&lt;=0.5),"40% to 50%",AND(P135&gt;0.5,P135&lt;=0.75),"50% to 75%",AND(P135&gt;0.75,P135&lt;=1),"75% to 100%")</f>
        <v>No Discount</v>
      </c>
      <c r="P135" s="10">
        <f>_xlfn.XLOOKUP($E135,'Raw Data'!$E:$E,'Raw Data'!P:P,"ERROR",0,1)</f>
        <v>0</v>
      </c>
      <c r="Q135" s="9">
        <f>_xlfn.XLOOKUP($E135,'Raw Data'!$E:$E,'Raw Data'!Q:Q,"ERROR",0,1)</f>
        <v>8.5</v>
      </c>
      <c r="R135" s="9" t="str">
        <f>_xlfn.XLOOKUP($E135,'Raw Data'!$E:$E,'Raw Data'!R:R,"ERROR",0,1)</f>
        <v>oz</v>
      </c>
      <c r="S135" s="5" t="str">
        <f t="array" ref="S135">_xlfn.IFS(AND(T135&gt;0,T135&lt;=0.05),"0 to 0.05",AND(T135&gt;0.05,T135&lt;=0.1),"0.05 to 0.1",AND(T135&gt;0.1,T135&lt;=0.2),"0.1 to 0.2",AND(T135&gt;0.2,T135&lt;=0.3),"0.2 to 0.3",AND(T135&gt;0.3,T135&lt;=0.4),"0.3 to 0.4",AND(T135&gt;0.4,T135&lt;=0.5),"0.4 to 0.5",AND(T135&gt;0.5,T135&lt;=0.75),"0.5 to 0.75",AND(T135&gt;0.75,T135&lt;=1),"0.75 to 1",AND(T135&gt;1,T135&lt;=2),"1 to 2",AND(T135&gt;2,T135&lt;=3),"2 to 3",AND(T135&gt;3,T135&lt;=4),"3 to 4",AND(T135&gt;4,T135&lt;=5),"4 to 5",AND(T135&gt;5,T135&lt;=10),"5 to 10",T135&gt;10,"10+")</f>
        <v>0.1 to 0.2</v>
      </c>
      <c r="T135" s="10">
        <f>_xlfn.XLOOKUP($E135,'Raw Data'!$E:$E,'Raw Data'!T:T,"ERROR",0,1)</f>
        <v>0.157512582307187</v>
      </c>
      <c r="U135" s="15" t="str">
        <f t="array" ref="U135">_xlfn.IFS(AND(V135&gt;0,V135&lt;=0.05),"0 to 0.05",AND(V135&gt;0.05,V135&lt;=0.1),"0.05 to 0.1",AND(V135&gt;0.1,V135&lt;=0.2),"0.1 to 0.2",AND(V135&gt;0.2,V135&lt;=0.3),"0.2 to 0.3",AND(V135&gt;0.3,V135&lt;=0.4),"0.3 to 0.4",AND(V135&gt;0.4,V135&lt;=0.5),"0.4 to 0.5",AND(V135&gt;0.5,V135&lt;=0.75),"0.5 to 0.75",AND(V135&gt;0.75,V135&lt;=1),"0.75 to 1",AND(V135&gt;1,V135&lt;=2),"1 to 2",AND(V135&gt;2,V135&lt;=3),"2 to 3",AND(V135&gt;3,V135&lt;=4),"3 to 4",AND(V135&gt;4,V135&lt;=5),"4 to 5",AND(V135&gt;5,V135&lt;=10),"5 to 10",V135&gt;10,"10+")</f>
        <v>0 to 0.05</v>
      </c>
      <c r="V135" s="10">
        <f>_xlfn.XLOOKUP($E135,'Raw Data'!$E:$E,'Raw Data'!V:V,"ERROR",0,1)</f>
        <v>0.0425283972229406</v>
      </c>
      <c r="W135" s="15" t="str">
        <f t="array" ref="W135">_xlfn.IFS(AND(X135&gt;0,X135&lt;=0.05),"0 to 0.05",AND(X135&gt;0.05,X135&lt;=0.1),"0.05 to 0.1",AND(X135&gt;0.1,X135&lt;=0.2),"0.1 to 0.2",AND(X135&gt;0.2,X135&lt;=0.3),"0.2 to 0.3",AND(X135&gt;0.3,X135&lt;=0.4),"0.3 to 0.4",AND(X135&gt;0.4,X135&lt;=0.5),"0.4 to 0.5",AND(X135&gt;0.5,X135&lt;=0.75),"0.5 to 0.75",AND(X135&gt;0.75,X135&lt;=1),"0.75 to 1",AND(X135&gt;1,X135&lt;=2),"1 to 2",AND(X135&gt;2,X135&lt;=3),"2 to 3",AND(X135&gt;3,X135&lt;=4),"3 to 4",AND(X135&gt;4,X135&lt;=5),"4 to 5",AND(X135&gt;5,X135&lt;=10),"5 to 10",X135&gt;10,"10+")</f>
        <v>0 to 0.05</v>
      </c>
      <c r="X135" s="16">
        <f t="shared" si="6"/>
        <v>0.0425283972229406</v>
      </c>
      <c r="Y135" s="5" t="str">
        <f t="array" ref="Y135">_xlfn.IFS(AND(Z135&gt;0,Z135&lt;=1),"0 to 1",AND(Z135&gt;1,Z135&lt;=2),"1 to 2",AND(Z135&gt;2,Z135&lt;=4),"2 to 4",AND(Z135&gt;4,Z135&lt;=6),"4 to 6",AND(Z135&gt;6,Z135&lt;=8),"6 to 8",AND(Z135&gt;8,Z135&lt;=10),"8 to 10",AND(Z135&gt;10,Z135&lt;=15),"10 to 15",AND(Z135&gt;15,Z135&lt;=20),"15 to 20",AND(Z135&gt;20,Z135&lt;=25),"20 to 25",AND(Z135&gt;25,Z135&lt;=30),"25 to 30",AND(Z135&gt;30,Z135&lt;=40),"30 to 40",AND(Z135&gt;40,Z135&lt;=50),"40 to 50",Z135&gt;50,"50+")</f>
        <v>8 to 10</v>
      </c>
      <c r="Z135" s="9">
        <f>_xlfn.XLOOKUP($E135,'Raw Data'!$E:$E,'Raw Data'!Z:Z,"ERROR",0,1)</f>
        <v>8.5</v>
      </c>
      <c r="AA135" s="9" t="str">
        <f>_xlfn.XLOOKUP($E135,'Raw Data'!$E:$E,'Raw Data'!AA:AA,"ERROR",0,1)</f>
        <v>oz</v>
      </c>
      <c r="AB135" s="9"/>
      <c r="AC135" s="9"/>
    </row>
    <row r="136" hidden="1" spans="1:29">
      <c r="A136" s="5" t="str">
        <f>_xlfn.XLOOKUP($E136,'Raw Data'!$E:$E,'Raw Data'!A:A,"ERROR",0,1)</f>
        <v>AE</v>
      </c>
      <c r="B136" s="5" t="str">
        <f>_xlfn.XLOOKUP($E136,'Raw Data'!$E:$E,'Raw Data'!B:B,"ERROR",0,1)</f>
        <v>Hair Mousses</v>
      </c>
      <c r="C136" s="5" t="str">
        <f>_xlfn.XLOOKUP($E136,'Raw Data'!$E:$E,'Raw Data'!C:C,"ERROR",0,1)</f>
        <v>HAWAIIAN SILKY</v>
      </c>
      <c r="D136" s="5" t="str">
        <f>_xlfn.XLOOKUP($E136,'Raw Data'!$E:$E,'Raw Data'!D:D,"ERROR",0,1)</f>
        <v>www.amazon.ae/dp/B0872DG4K2</v>
      </c>
      <c r="E136" s="5" t="s">
        <v>336</v>
      </c>
      <c r="F136" s="9" t="str">
        <f>_xlfn.XLOOKUP($E136,'Raw Data'!$E:$E,'Raw Data'!F:F,"ERROR",0,1)</f>
        <v>HAWAIIAN SILKY TRIPPLE BUTTER CURL WHIP MOUSSE 8OZ</v>
      </c>
      <c r="G136" s="10">
        <f>_xlfn.XLOOKUP($E136,'Raw Data'!$E:$E,'Raw Data'!G:G,"ERROR",0,1)</f>
        <v>11</v>
      </c>
      <c r="H136" s="9">
        <f>_xlfn.XLOOKUP($E136,'Raw Data'!$E:$E,'Raw Data'!H:H,"ERROR",0,1)</f>
        <v>735.61</v>
      </c>
      <c r="I136" s="9">
        <f>_xlfn.XLOOKUP($E136,'Raw Data'!$E:$E,'Raw Data'!I:I,"ERROR",0,1)</f>
        <v>0.000984850194888173</v>
      </c>
      <c r="J136" s="9" t="str">
        <f>_xlfn.XLOOKUP($E136,'Raw Data'!$E:$E,'Raw Data'!J:J,"ERROR",0,1)</f>
        <v>No</v>
      </c>
      <c r="K136" s="14" t="str">
        <f t="array" ref="K136">_xlfn.IFS(AND(L136&gt;0,L136&lt;=5),"0 to 5",AND(L136&gt;5,L136&lt;=10),"5 to 10",AND(L136&gt;10,L136&lt;=15),"10 to 15",AND(L136&gt;15,L136&lt;=20),"15 to 20",AND(L136&gt;20,L136&lt;=30),"20 to 30",AND(L136&gt;30,L136&lt;=40),"30 to 40",AND(L136&gt;40,L136&lt;=50),"40 to 50",AND(L136&gt;50,L136&lt;=75),"50 to 75",AND(L136&gt;75,L136&lt;=100),"75 to 100",AND(L136&gt;100,L136&lt;=150),"100 to 150",AND(L136&gt;150,L136&lt;=200),"150 to 200",AND(L136&gt;200,L136&lt;=250),"200 to 250",AND(L136&gt;250,L136&lt;=300),"250 to 300",AND(L136&gt;300,L136&lt;=400),"300 to 400",AND(L136&gt;400,L136&lt;=500),"400 to 500",L136&gt;500,"500+")</f>
        <v>50 to 75</v>
      </c>
      <c r="L136" s="9">
        <f>_xlfn.XLOOKUP($E136,'Raw Data'!$E:$E,'Raw Data'!L:L,"ERROR",0,1)</f>
        <v>61.76</v>
      </c>
      <c r="M136" s="14" t="str">
        <f t="array" ref="M136">_xlfn.IFS(AND(N136&gt;0,N136&lt;=5),"0 to 5",AND(N136&gt;5,N136&lt;=10),"5 to 10",AND(N136&gt;10,N136&lt;=15),"10 to 15",AND(N136&gt;15,N136&lt;=20),"15 to 20",AND(N136&gt;20,N136&lt;=30),"20 to 30",AND(N136&gt;30,N136&lt;=40),"30 to 40",AND(N136&gt;40,N136&lt;=50),"40 to 50",AND(N136&gt;50,N136&lt;=75),"50 to 75",AND(N136&gt;75,N136&lt;=100),"75 to 100",AND(N136&gt;100,N136&lt;=150),"100 to 150",AND(N136&gt;150,N136&lt;=200),"150 to 200",AND(N136&gt;200,N136&lt;=250),"200 to 250",AND(N136&gt;250,N136&lt;=300),"250 to 300",AND(N136&gt;300,N136&lt;=400),"300 to 400",AND(N136&gt;400,N136&lt;=500),"400 to 500",N136&gt;500,"500+")</f>
        <v>50 to 75</v>
      </c>
      <c r="N136" s="9">
        <f>_xlfn.XLOOKUP($E136,'Raw Data'!$E:$E,'Raw Data'!N:N,"ERROR",0,1)</f>
        <v>67.13</v>
      </c>
      <c r="O136" s="14" t="str">
        <f t="array" ref="O136">_xlfn.IFS(P136=0,"No Discount",AND(P136&gt;0,P136&lt;=0.02),"0% to 2%",AND(P136&gt;0.02,P136&lt;=0.04),"2% to 4%",AND(P136&gt;0.04,P136&lt;=0.06),"4% to 6%",AND(P136&gt;0.06,P136&lt;=0.08),"6% to 8%",AND(P136&gt;0.08,P136&lt;=0.1),"8% to 10%",AND(P136&gt;0.1,P136&lt;=0.15),"10% to 15%",AND(P136&gt;0.15,P136&lt;=0.2),"15% to 20%",AND(P136&gt;0.2,P136&lt;=0.25),"20% to 25%",AND(P136&gt;0.25,P136&lt;=0.3),"25% to 30%",AND(P136&gt;0.3,P136&lt;=0.4),"30% to 40%",AND(P136&gt;0.4,P136&lt;=0.5),"40% to 50%",AND(P136&gt;0.5,P136&lt;=0.75),"50% to 75%",AND(P136&gt;0.75,P136&lt;=1),"75% to 100%")</f>
        <v>6% to 8%</v>
      </c>
      <c r="P136" s="10">
        <f>_xlfn.XLOOKUP($E136,'Raw Data'!$E:$E,'Raw Data'!P:P,"ERROR",0,1)</f>
        <v>0.0799940414121853</v>
      </c>
      <c r="Q136" s="9">
        <f>_xlfn.XLOOKUP($E136,'Raw Data'!$E:$E,'Raw Data'!Q:Q,"ERROR",0,1)</f>
        <v>8</v>
      </c>
      <c r="R136" s="9" t="str">
        <f>_xlfn.XLOOKUP($E136,'Raw Data'!$E:$E,'Raw Data'!R:R,"ERROR",0,1)</f>
        <v>oz</v>
      </c>
      <c r="S136" s="5" t="str">
        <f t="array" ref="S136">_xlfn.IFS(AND(T136&gt;0,T136&lt;=0.05),"0 to 0.05",AND(T136&gt;0.05,T136&lt;=0.1),"0.05 to 0.1",AND(T136&gt;0.1,T136&lt;=0.2),"0.1 to 0.2",AND(T136&gt;0.2,T136&lt;=0.3),"0.2 to 0.3",AND(T136&gt;0.3,T136&lt;=0.4),"0.3 to 0.4",AND(T136&gt;0.4,T136&lt;=0.5),"0.4 to 0.5",AND(T136&gt;0.5,T136&lt;=0.75),"0.5 to 0.75",AND(T136&gt;0.75,T136&lt;=1),"0.75 to 1",AND(T136&gt;1,T136&lt;=2),"1 to 2",AND(T136&gt;2,T136&lt;=3),"2 to 3",AND(T136&gt;3,T136&lt;=4),"3 to 4",AND(T136&gt;4,T136&lt;=5),"4 to 5",AND(T136&gt;5,T136&lt;=10),"5 to 10",T136&gt;10,"10+")</f>
        <v>0.2 to 0.3</v>
      </c>
      <c r="T136" s="10">
        <f>_xlfn.XLOOKUP($E136,'Raw Data'!$E:$E,'Raw Data'!T:T,"ERROR",0,1)</f>
        <v>0.261075414271221</v>
      </c>
      <c r="U136" s="15" t="str">
        <f t="array" ref="U136">_xlfn.IFS(AND(V136&gt;0,V136&lt;=0.05),"0 to 0.05",AND(V136&gt;0.05,V136&lt;=0.1),"0.05 to 0.1",AND(V136&gt;0.1,V136&lt;=0.2),"0.1 to 0.2",AND(V136&gt;0.2,V136&lt;=0.3),"0.2 to 0.3",AND(V136&gt;0.3,V136&lt;=0.4),"0.3 to 0.4",AND(V136&gt;0.4,V136&lt;=0.5),"0.4 to 0.5",AND(V136&gt;0.5,V136&lt;=0.75),"0.5 to 0.75",AND(V136&gt;0.75,V136&lt;=1),"0.75 to 1",AND(V136&gt;1,V136&lt;=2),"1 to 2",AND(V136&gt;2,V136&lt;=3),"2 to 3",AND(V136&gt;3,V136&lt;=4),"3 to 4",AND(V136&gt;4,V136&lt;=5),"4 to 5",AND(V136&gt;5,V136&lt;=10),"5 to 10",V136&gt;10,"10+")</f>
        <v>0.05 to 0.1</v>
      </c>
      <c r="V136" s="10">
        <f>_xlfn.XLOOKUP($E136,'Raw Data'!$E:$E,'Raw Data'!V:V,"ERROR",0,1)</f>
        <v>0.0766194622928644</v>
      </c>
      <c r="W136" s="15" t="str">
        <f t="array" ref="W136">_xlfn.IFS(AND(X136&gt;0,X136&lt;=0.05),"0 to 0.05",AND(X136&gt;0.05,X136&lt;=0.1),"0.05 to 0.1",AND(X136&gt;0.1,X136&lt;=0.2),"0.1 to 0.2",AND(X136&gt;0.2,X136&lt;=0.3),"0.2 to 0.3",AND(X136&gt;0.3,X136&lt;=0.4),"0.3 to 0.4",AND(X136&gt;0.4,X136&lt;=0.5),"0.4 to 0.5",AND(X136&gt;0.5,X136&lt;=0.75),"0.5 to 0.75",AND(X136&gt;0.75,X136&lt;=1),"0.75 to 1",AND(X136&gt;1,X136&lt;=2),"1 to 2",AND(X136&gt;2,X136&lt;=3),"2 to 3",AND(X136&gt;3,X136&lt;=4),"3 to 4",AND(X136&gt;4,X136&lt;=5),"4 to 5",AND(X136&gt;5,X136&lt;=10),"5 to 10",X136&gt;10,"10+")</f>
        <v>0.05 to 0.1</v>
      </c>
      <c r="X136" s="16">
        <f t="shared" si="6"/>
        <v>0.0704903618532296</v>
      </c>
      <c r="Y136" s="5" t="str">
        <f t="array" ref="Y136">_xlfn.IFS(AND(Z136&gt;0,Z136&lt;=1),"0 to 1",AND(Z136&gt;1,Z136&lt;=2),"1 to 2",AND(Z136&gt;2,Z136&lt;=4),"2 to 4",AND(Z136&gt;4,Z136&lt;=6),"4 to 6",AND(Z136&gt;6,Z136&lt;=8),"6 to 8",AND(Z136&gt;8,Z136&lt;=10),"8 to 10",AND(Z136&gt;10,Z136&lt;=15),"10 to 15",AND(Z136&gt;15,Z136&lt;=20),"15 to 20",AND(Z136&gt;20,Z136&lt;=25),"20 to 25",AND(Z136&gt;25,Z136&lt;=30),"25 to 30",AND(Z136&gt;30,Z136&lt;=40),"30 to 40",AND(Z136&gt;40,Z136&lt;=50),"40 to 50",Z136&gt;50,"50+")</f>
        <v>6 to 8</v>
      </c>
      <c r="Z136" s="9">
        <f>_xlfn.XLOOKUP($E136,'Raw Data'!$E:$E,'Raw Data'!Z:Z,"ERROR",0,1)</f>
        <v>8</v>
      </c>
      <c r="AA136" s="9" t="str">
        <f>_xlfn.XLOOKUP($E136,'Raw Data'!$E:$E,'Raw Data'!AA:AA,"ERROR",0,1)</f>
        <v>oz</v>
      </c>
      <c r="AB136" s="9"/>
      <c r="AC136" s="9"/>
    </row>
    <row r="137" hidden="1" spans="1:29">
      <c r="A137" s="5" t="str">
        <f>_xlfn.XLOOKUP($E137,'Raw Data'!$E:$E,'Raw Data'!A:A,"ERROR",0,1)</f>
        <v>AE</v>
      </c>
      <c r="B137" s="5" t="str">
        <f>_xlfn.XLOOKUP($E137,'Raw Data'!$E:$E,'Raw Data'!B:B,"ERROR",0,1)</f>
        <v>Hair Mousses</v>
      </c>
      <c r="C137" s="5" t="str">
        <f>_xlfn.XLOOKUP($E137,'Raw Data'!$E:$E,'Raw Data'!C:C,"ERROR",0,1)</f>
        <v>goldwell</v>
      </c>
      <c r="D137" s="5" t="str">
        <f>_xlfn.XLOOKUP($E137,'Raw Data'!$E:$E,'Raw Data'!D:D,"ERROR",0,1)</f>
        <v>www.amazon.ae/dp/B007AKQMYQ</v>
      </c>
      <c r="E137" s="5" t="s">
        <v>337</v>
      </c>
      <c r="F137" s="9" t="str">
        <f>_xlfn.XLOOKUP($E137,'Raw Data'!$E:$E,'Raw Data'!F:F,"ERROR",0,1)</f>
        <v>Goldwell StyleSign Ultra Volume Top Whip Shaping Mousse 300mL</v>
      </c>
      <c r="G137" s="10">
        <f>_xlfn.XLOOKUP($E137,'Raw Data'!$E:$E,'Raw Data'!G:G,"ERROR",0,1)</f>
        <v>5</v>
      </c>
      <c r="H137" s="9">
        <f>_xlfn.XLOOKUP($E137,'Raw Data'!$E:$E,'Raw Data'!H:H,"ERROR",0,1)</f>
        <v>730.18</v>
      </c>
      <c r="I137" s="9">
        <f>_xlfn.XLOOKUP($E137,'Raw Data'!$E:$E,'Raw Data'!I:I,"ERROR",0,1)</f>
        <v>0.000977580396274447</v>
      </c>
      <c r="J137" s="9" t="str">
        <f>_xlfn.XLOOKUP($E137,'Raw Data'!$E:$E,'Raw Data'!J:J,"ERROR",0,1)</f>
        <v>No</v>
      </c>
      <c r="K137" s="14" t="str">
        <f t="array" ref="K137">_xlfn.IFS(AND(L137&gt;0,L137&lt;=5),"0 to 5",AND(L137&gt;5,L137&lt;=10),"5 to 10",AND(L137&gt;10,L137&lt;=15),"10 to 15",AND(L137&gt;15,L137&lt;=20),"15 to 20",AND(L137&gt;20,L137&lt;=30),"20 to 30",AND(L137&gt;30,L137&lt;=40),"30 to 40",AND(L137&gt;40,L137&lt;=50),"40 to 50",AND(L137&gt;50,L137&lt;=75),"50 to 75",AND(L137&gt;75,L137&lt;=100),"75 to 100",AND(L137&gt;100,L137&lt;=150),"100 to 150",AND(L137&gt;150,L137&lt;=200),"150 to 200",AND(L137&gt;200,L137&lt;=250),"200 to 250",AND(L137&gt;250,L137&lt;=300),"250 to 300",AND(L137&gt;300,L137&lt;=400),"300 to 400",AND(L137&gt;400,L137&lt;=500),"400 to 500",L137&gt;500,"500+")</f>
        <v>100 to 150</v>
      </c>
      <c r="L137" s="9">
        <f>_xlfn.XLOOKUP($E137,'Raw Data'!$E:$E,'Raw Data'!L:L,"ERROR",0,1)</f>
        <v>134.18</v>
      </c>
      <c r="M137" s="14" t="str">
        <f t="array" ref="M137">_xlfn.IFS(AND(N137&gt;0,N137&lt;=5),"0 to 5",AND(N137&gt;5,N137&lt;=10),"5 to 10",AND(N137&gt;10,N137&lt;=15),"10 to 15",AND(N137&gt;15,N137&lt;=20),"15 to 20",AND(N137&gt;20,N137&lt;=30),"20 to 30",AND(N137&gt;30,N137&lt;=40),"30 to 40",AND(N137&gt;40,N137&lt;=50),"40 to 50",AND(N137&gt;50,N137&lt;=75),"50 to 75",AND(N137&gt;75,N137&lt;=100),"75 to 100",AND(N137&gt;100,N137&lt;=150),"100 to 150",AND(N137&gt;150,N137&lt;=200),"150 to 200",AND(N137&gt;200,N137&lt;=250),"200 to 250",AND(N137&gt;250,N137&lt;=300),"250 to 300",AND(N137&gt;300,N137&lt;=400),"300 to 400",AND(N137&gt;400,N137&lt;=500),"400 to 500",N137&gt;500,"500+")</f>
        <v>150 to 200</v>
      </c>
      <c r="N137" s="9">
        <f>_xlfn.XLOOKUP($E137,'Raw Data'!$E:$E,'Raw Data'!N:N,"ERROR",0,1)</f>
        <v>153.07</v>
      </c>
      <c r="O137" s="14" t="str">
        <f t="array" ref="O137">_xlfn.IFS(P137=0,"No Discount",AND(P137&gt;0,P137&lt;=0.02),"0% to 2%",AND(P137&gt;0.02,P137&lt;=0.04),"2% to 4%",AND(P137&gt;0.04,P137&lt;=0.06),"4% to 6%",AND(P137&gt;0.06,P137&lt;=0.08),"6% to 8%",AND(P137&gt;0.08,P137&lt;=0.1),"8% to 10%",AND(P137&gt;0.1,P137&lt;=0.15),"10% to 15%",AND(P137&gt;0.15,P137&lt;=0.2),"15% to 20%",AND(P137&gt;0.2,P137&lt;=0.25),"20% to 25%",AND(P137&gt;0.25,P137&lt;=0.3),"25% to 30%",AND(P137&gt;0.3,P137&lt;=0.4),"30% to 40%",AND(P137&gt;0.4,P137&lt;=0.5),"40% to 50%",AND(P137&gt;0.5,P137&lt;=0.75),"50% to 75%",AND(P137&gt;0.75,P137&lt;=1),"75% to 100%")</f>
        <v>10% to 15%</v>
      </c>
      <c r="P137" s="10">
        <f>_xlfn.XLOOKUP($E137,'Raw Data'!$E:$E,'Raw Data'!P:P,"ERROR",0,1)</f>
        <v>0.123407591298099</v>
      </c>
      <c r="Q137" s="9">
        <f>_xlfn.XLOOKUP($E137,'Raw Data'!$E:$E,'Raw Data'!Q:Q,"ERROR",0,1)</f>
        <v>300</v>
      </c>
      <c r="R137" s="9" t="str">
        <f>_xlfn.XLOOKUP($E137,'Raw Data'!$E:$E,'Raw Data'!R:R,"ERROR",0,1)</f>
        <v>ml</v>
      </c>
      <c r="S137" s="5" t="str">
        <f t="array" ref="S137">_xlfn.IFS(AND(T137&gt;0,T137&lt;=0.05),"0 to 0.05",AND(T137&gt;0.05,T137&lt;=0.1),"0.05 to 0.1",AND(T137&gt;0.1,T137&lt;=0.2),"0.1 to 0.2",AND(T137&gt;0.2,T137&lt;=0.3),"0.2 to 0.3",AND(T137&gt;0.3,T137&lt;=0.4),"0.3 to 0.4",AND(T137&gt;0.4,T137&lt;=0.5),"0.4 to 0.5",AND(T137&gt;0.5,T137&lt;=0.75),"0.5 to 0.75",AND(T137&gt;0.75,T137&lt;=1),"0.75 to 1",AND(T137&gt;1,T137&lt;=2),"1 to 2",AND(T137&gt;2,T137&lt;=3),"2 to 3",AND(T137&gt;3,T137&lt;=4),"3 to 4",AND(T137&gt;4,T137&lt;=5),"4 to 5",AND(T137&gt;5,T137&lt;=10),"5 to 10",T137&gt;10,"10+")</f>
        <v>0.4 to 0.5</v>
      </c>
      <c r="T137" s="10">
        <f>_xlfn.XLOOKUP($E137,'Raw Data'!$E:$E,'Raw Data'!T:T,"ERROR",0,1)</f>
        <v>0.447505634675584</v>
      </c>
      <c r="U137" s="15" t="str">
        <f t="array" ref="U137">_xlfn.IFS(AND(V137&gt;0,V137&lt;=0.05),"0 to 0.05",AND(V137&gt;0.05,V137&lt;=0.1),"0.05 to 0.1",AND(V137&gt;0.1,V137&lt;=0.2),"0.1 to 0.2",AND(V137&gt;0.2,V137&lt;=0.3),"0.2 to 0.3",AND(V137&gt;0.3,V137&lt;=0.4),"0.3 to 0.4",AND(V137&gt;0.4,V137&lt;=0.5),"0.4 to 0.5",AND(V137&gt;0.5,V137&lt;=0.75),"0.5 to 0.75",AND(V137&gt;0.75,V137&lt;=1),"0.75 to 1",AND(V137&gt;1,V137&lt;=2),"1 to 2",AND(V137&gt;2,V137&lt;=3),"2 to 3",AND(V137&gt;3,V137&lt;=4),"3 to 4",AND(V137&gt;4,V137&lt;=5),"4 to 5",AND(V137&gt;5,V137&lt;=10),"5 to 10",V137&gt;10,"10+")</f>
        <v>0.1 to 0.2</v>
      </c>
      <c r="V137" s="10">
        <f>_xlfn.XLOOKUP($E137,'Raw Data'!$E:$E,'Raw Data'!V:V,"ERROR",0,1)</f>
        <v>0.137836604746935</v>
      </c>
      <c r="W137" s="15" t="str">
        <f t="array" ref="W137">_xlfn.IFS(AND(X137&gt;0,X137&lt;=0.05),"0 to 0.05",AND(X137&gt;0.05,X137&lt;=0.1),"0.05 to 0.1",AND(X137&gt;0.1,X137&lt;=0.2),"0.1 to 0.2",AND(X137&gt;0.2,X137&lt;=0.3),"0.2 to 0.3",AND(X137&gt;0.3,X137&lt;=0.4),"0.3 to 0.4",AND(X137&gt;0.4,X137&lt;=0.5),"0.4 to 0.5",AND(X137&gt;0.5,X137&lt;=0.75),"0.5 to 0.75",AND(X137&gt;0.75,X137&lt;=1),"0.75 to 1",AND(X137&gt;1,X137&lt;=2),"1 to 2",AND(X137&gt;2,X137&lt;=3),"2 to 3",AND(X137&gt;3,X137&lt;=4),"3 to 4",AND(X137&gt;4,X137&lt;=5),"4 to 5",AND(X137&gt;5,X137&lt;=10),"5 to 10",X137&gt;10,"10+")</f>
        <v>0.1 to 0.2</v>
      </c>
      <c r="X137" s="16">
        <f t="shared" si="6"/>
        <v>0.120826521362408</v>
      </c>
      <c r="Y137" s="5" t="str">
        <f t="array" ref="Y137">_xlfn.IFS(AND(Z137&gt;0,Z137&lt;=1),"0 to 1",AND(Z137&gt;1,Z137&lt;=2),"1 to 2",AND(Z137&gt;2,Z137&lt;=4),"2 to 4",AND(Z137&gt;4,Z137&lt;=6),"4 to 6",AND(Z137&gt;6,Z137&lt;=8),"6 to 8",AND(Z137&gt;8,Z137&lt;=10),"8 to 10",AND(Z137&gt;10,Z137&lt;=15),"10 to 15",AND(Z137&gt;15,Z137&lt;=20),"15 to 20",AND(Z137&gt;20,Z137&lt;=25),"20 to 25",AND(Z137&gt;25,Z137&lt;=30),"25 to 30",AND(Z137&gt;30,Z137&lt;=40),"30 to 40",AND(Z137&gt;40,Z137&lt;=50),"40 to 50",Z137&gt;50,"50+")</f>
        <v>10 to 15</v>
      </c>
      <c r="Z137" s="9">
        <f>_xlfn.XLOOKUP($E137,'Raw Data'!$E:$E,'Raw Data'!Z:Z,"ERROR",0,1)</f>
        <v>10.14</v>
      </c>
      <c r="AA137" s="9" t="str">
        <f>_xlfn.XLOOKUP($E137,'Raw Data'!$E:$E,'Raw Data'!AA:AA,"ERROR",0,1)</f>
        <v>oz</v>
      </c>
      <c r="AB137" s="9"/>
      <c r="AC137" s="9"/>
    </row>
    <row r="138" hidden="1" spans="1:29">
      <c r="A138" s="5" t="str">
        <f>_xlfn.XLOOKUP($E138,'Raw Data'!$E:$E,'Raw Data'!A:A,"ERROR",0,1)</f>
        <v>AE</v>
      </c>
      <c r="B138" s="5" t="str">
        <f>_xlfn.XLOOKUP($E138,'Raw Data'!$E:$E,'Raw Data'!B:B,"ERROR",0,1)</f>
        <v>Hair Mousses</v>
      </c>
      <c r="C138" s="5" t="str">
        <f>_xlfn.XLOOKUP($E138,'Raw Data'!$E:$E,'Raw Data'!C:C,"ERROR",0,1)</f>
        <v>cantu</v>
      </c>
      <c r="D138" s="5" t="str">
        <f>_xlfn.XLOOKUP($E138,'Raw Data'!$E:$E,'Raw Data'!D:D,"ERROR",0,1)</f>
        <v>www.amazon.ae/dp/B01MT6HNG3</v>
      </c>
      <c r="E138" s="5" t="s">
        <v>338</v>
      </c>
      <c r="F138" s="9" t="str">
        <f>_xlfn.XLOOKUP($E138,'Raw Data'!$E:$E,'Raw Data'!F:F,"ERROR",0,1)</f>
        <v>Cantu Natural  Hair  Wave Whip Curling  Mousse  8.4oz by Cantu</v>
      </c>
      <c r="G138" s="10">
        <f>_xlfn.XLOOKUP($E138,'Raw Data'!$E:$E,'Raw Data'!G:G,"ERROR",0,1)</f>
        <v>20</v>
      </c>
      <c r="H138" s="9">
        <f>_xlfn.XLOOKUP($E138,'Raw Data'!$E:$E,'Raw Data'!H:H,"ERROR",0,1)</f>
        <v>715.99</v>
      </c>
      <c r="I138" s="9">
        <f>_xlfn.XLOOKUP($E138,'Raw Data'!$E:$E,'Raw Data'!I:I,"ERROR",0,1)</f>
        <v>0.00095858252475902</v>
      </c>
      <c r="J138" s="9" t="str">
        <f>_xlfn.XLOOKUP($E138,'Raw Data'!$E:$E,'Raw Data'!J:J,"ERROR",0,1)</f>
        <v>No</v>
      </c>
      <c r="K138" s="14" t="str">
        <f t="array" ref="K138">_xlfn.IFS(AND(L138&gt;0,L138&lt;=5),"0 to 5",AND(L138&gt;5,L138&lt;=10),"5 to 10",AND(L138&gt;10,L138&lt;=15),"10 to 15",AND(L138&gt;15,L138&lt;=20),"15 to 20",AND(L138&gt;20,L138&lt;=30),"20 to 30",AND(L138&gt;30,L138&lt;=40),"30 to 40",AND(L138&gt;40,L138&lt;=50),"40 to 50",AND(L138&gt;50,L138&lt;=75),"50 to 75",AND(L138&gt;75,L138&lt;=100),"75 to 100",AND(L138&gt;100,L138&lt;=150),"100 to 150",AND(L138&gt;150,L138&lt;=200),"150 to 200",AND(L138&gt;200,L138&lt;=250),"200 to 250",AND(L138&gt;250,L138&lt;=300),"250 to 300",AND(L138&gt;300,L138&lt;=400),"300 to 400",AND(L138&gt;400,L138&lt;=500),"400 to 500",L138&gt;500,"500+")</f>
        <v>30 to 40</v>
      </c>
      <c r="L138" s="9">
        <f>_xlfn.XLOOKUP($E138,'Raw Data'!$E:$E,'Raw Data'!L:L,"ERROR",0,1)</f>
        <v>34.92</v>
      </c>
      <c r="M138" s="14" t="str">
        <f t="array" ref="M138">_xlfn.IFS(AND(N138&gt;0,N138&lt;=5),"0 to 5",AND(N138&gt;5,N138&lt;=10),"5 to 10",AND(N138&gt;10,N138&lt;=15),"10 to 15",AND(N138&gt;15,N138&lt;=20),"15 to 20",AND(N138&gt;20,N138&lt;=30),"20 to 30",AND(N138&gt;30,N138&lt;=40),"30 to 40",AND(N138&gt;40,N138&lt;=50),"40 to 50",AND(N138&gt;50,N138&lt;=75),"50 to 75",AND(N138&gt;75,N138&lt;=100),"75 to 100",AND(N138&gt;100,N138&lt;=150),"100 to 150",AND(N138&gt;150,N138&lt;=200),"150 to 200",AND(N138&gt;200,N138&lt;=250),"200 to 250",AND(N138&gt;250,N138&lt;=300),"250 to 300",AND(N138&gt;300,N138&lt;=400),"300 to 400",AND(N138&gt;400,N138&lt;=500),"400 to 500",N138&gt;500,"500+")</f>
        <v>40 to 50</v>
      </c>
      <c r="N138" s="9">
        <f>_xlfn.XLOOKUP($E138,'Raw Data'!$E:$E,'Raw Data'!N:N,"ERROR",0,1)</f>
        <v>41.52</v>
      </c>
      <c r="O138" s="14" t="str">
        <f t="array" ref="O138">_xlfn.IFS(P138=0,"No Discount",AND(P138&gt;0,P138&lt;=0.02),"0% to 2%",AND(P138&gt;0.02,P138&lt;=0.04),"2% to 4%",AND(P138&gt;0.04,P138&lt;=0.06),"4% to 6%",AND(P138&gt;0.06,P138&lt;=0.08),"6% to 8%",AND(P138&gt;0.08,P138&lt;=0.1),"8% to 10%",AND(P138&gt;0.1,P138&lt;=0.15),"10% to 15%",AND(P138&gt;0.15,P138&lt;=0.2),"15% to 20%",AND(P138&gt;0.2,P138&lt;=0.25),"20% to 25%",AND(P138&gt;0.25,P138&lt;=0.3),"25% to 30%",AND(P138&gt;0.3,P138&lt;=0.4),"30% to 40%",AND(P138&gt;0.4,P138&lt;=0.5),"40% to 50%",AND(P138&gt;0.5,P138&lt;=0.75),"50% to 75%",AND(P138&gt;0.75,P138&lt;=1),"75% to 100%")</f>
        <v>15% to 20%</v>
      </c>
      <c r="P138" s="10">
        <f>_xlfn.XLOOKUP($E138,'Raw Data'!$E:$E,'Raw Data'!P:P,"ERROR",0,1)</f>
        <v>0.158959537572254</v>
      </c>
      <c r="Q138" s="9">
        <f>_xlfn.XLOOKUP($E138,'Raw Data'!$E:$E,'Raw Data'!Q:Q,"ERROR",0,1)</f>
        <v>8.4</v>
      </c>
      <c r="R138" s="9" t="str">
        <f>_xlfn.XLOOKUP($E138,'Raw Data'!$E:$E,'Raw Data'!R:R,"ERROR",0,1)</f>
        <v>oz</v>
      </c>
      <c r="S138" s="5" t="str">
        <f t="array" ref="S138">_xlfn.IFS(AND(T138&gt;0,T138&lt;=0.05),"0 to 0.05",AND(T138&gt;0.05,T138&lt;=0.1),"0.05 to 0.1",AND(T138&gt;0.1,T138&lt;=0.2),"0.1 to 0.2",AND(T138&gt;0.2,T138&lt;=0.3),"0.2 to 0.3",AND(T138&gt;0.3,T138&lt;=0.4),"0.3 to 0.4",AND(T138&gt;0.4,T138&lt;=0.5),"0.4 to 0.5",AND(T138&gt;0.5,T138&lt;=0.75),"0.5 to 0.75",AND(T138&gt;0.75,T138&lt;=1),"0.75 to 1",AND(T138&gt;1,T138&lt;=2),"1 to 2",AND(T138&gt;2,T138&lt;=3),"2 to 3",AND(T138&gt;3,T138&lt;=4),"3 to 4",AND(T138&gt;4,T138&lt;=5),"4 to 5",AND(T138&gt;5,T138&lt;=10),"5 to 10",T138&gt;10,"10+")</f>
        <v>0.1 to 0.2</v>
      </c>
      <c r="T138" s="10">
        <f>_xlfn.XLOOKUP($E138,'Raw Data'!$E:$E,'Raw Data'!T:T,"ERROR",0,1)</f>
        <v>0.14058650176337</v>
      </c>
      <c r="U138" s="15" t="str">
        <f t="array" ref="U138">_xlfn.IFS(AND(V138&gt;0,V138&lt;=0.05),"0 to 0.05",AND(V138&gt;0.05,V138&lt;=0.1),"0.05 to 0.1",AND(V138&gt;0.1,V138&lt;=0.2),"0.1 to 0.2",AND(V138&gt;0.2,V138&lt;=0.3),"0.2 to 0.3",AND(V138&gt;0.3,V138&lt;=0.4),"0.3 to 0.4",AND(V138&gt;0.4,V138&lt;=0.5),"0.4 to 0.5",AND(V138&gt;0.5,V138&lt;=0.75),"0.5 to 0.75",AND(V138&gt;0.75,V138&lt;=1),"0.75 to 1",AND(V138&gt;1,V138&lt;=2),"1 to 2",AND(V138&gt;2,V138&lt;=3),"2 to 3",AND(V138&gt;3,V138&lt;=4),"3 to 4",AND(V138&gt;4,V138&lt;=5),"4 to 5",AND(V138&gt;5,V138&lt;=10),"5 to 10",V138&gt;10,"10+")</f>
        <v>0 to 0.05</v>
      </c>
      <c r="V138" s="10">
        <f>_xlfn.XLOOKUP($E138,'Raw Data'!$E:$E,'Raw Data'!V:V,"ERROR",0,1)</f>
        <v>0.0451326151021789</v>
      </c>
      <c r="W138" s="15" t="str">
        <f t="array" ref="W138">_xlfn.IFS(AND(X138&gt;0,X138&lt;=0.05),"0 to 0.05",AND(X138&gt;0.05,X138&lt;=0.1),"0.05 to 0.1",AND(X138&gt;0.1,X138&lt;=0.2),"0.1 to 0.2",AND(X138&gt;0.2,X138&lt;=0.3),"0.2 to 0.3",AND(X138&gt;0.3,X138&lt;=0.4),"0.3 to 0.4",AND(X138&gt;0.4,X138&lt;=0.5),"0.4 to 0.5",AND(X138&gt;0.5,X138&lt;=0.75),"0.5 to 0.75",AND(X138&gt;0.75,X138&lt;=1),"0.75 to 1",AND(X138&gt;1,X138&lt;=2),"1 to 2",AND(X138&gt;2,X138&lt;=3),"2 to 3",AND(X138&gt;3,X138&lt;=4),"3 to 4",AND(X138&gt;4,X138&lt;=5),"4 to 5",AND(X138&gt;5,X138&lt;=10),"5 to 10",X138&gt;10,"10+")</f>
        <v>0 to 0.05</v>
      </c>
      <c r="X138" s="16">
        <f t="shared" si="6"/>
        <v>0.03795835547611</v>
      </c>
      <c r="Y138" s="5" t="str">
        <f t="array" ref="Y138">_xlfn.IFS(AND(Z138&gt;0,Z138&lt;=1),"0 to 1",AND(Z138&gt;1,Z138&lt;=2),"1 to 2",AND(Z138&gt;2,Z138&lt;=4),"2 to 4",AND(Z138&gt;4,Z138&lt;=6),"4 to 6",AND(Z138&gt;6,Z138&lt;=8),"6 to 8",AND(Z138&gt;8,Z138&lt;=10),"8 to 10",AND(Z138&gt;10,Z138&lt;=15),"10 to 15",AND(Z138&gt;15,Z138&lt;=20),"15 to 20",AND(Z138&gt;20,Z138&lt;=25),"20 to 25",AND(Z138&gt;25,Z138&lt;=30),"25 to 30",AND(Z138&gt;30,Z138&lt;=40),"30 to 40",AND(Z138&gt;40,Z138&lt;=50),"40 to 50",Z138&gt;50,"50+")</f>
        <v>8 to 10</v>
      </c>
      <c r="Z138" s="9">
        <f>_xlfn.XLOOKUP($E138,'Raw Data'!$E:$E,'Raw Data'!Z:Z,"ERROR",0,1)</f>
        <v>8.4</v>
      </c>
      <c r="AA138" s="9" t="str">
        <f>_xlfn.XLOOKUP($E138,'Raw Data'!$E:$E,'Raw Data'!AA:AA,"ERROR",0,1)</f>
        <v>oz</v>
      </c>
      <c r="AB138" s="9"/>
      <c r="AC138" s="9"/>
    </row>
    <row r="139" hidden="1" spans="1:29">
      <c r="A139" s="5" t="str">
        <f>_xlfn.XLOOKUP($E139,'Raw Data'!$E:$E,'Raw Data'!A:A,"ERROR",0,1)</f>
        <v>AE</v>
      </c>
      <c r="B139" s="5" t="str">
        <f>_xlfn.XLOOKUP($E139,'Raw Data'!$E:$E,'Raw Data'!B:B,"ERROR",0,1)</f>
        <v>Hair Mousses</v>
      </c>
      <c r="C139" s="5" t="str">
        <f>_xlfn.XLOOKUP($E139,'Raw Data'!$E:$E,'Raw Data'!C:C,"ERROR",0,1)</f>
        <v>herbal essences</v>
      </c>
      <c r="D139" s="5" t="str">
        <f>_xlfn.XLOOKUP($E139,'Raw Data'!$E:$E,'Raw Data'!D:D,"ERROR",0,1)</f>
        <v>www.amazon.ae/dp/B011Z9VHG0</v>
      </c>
      <c r="E139" s="5" t="s">
        <v>339</v>
      </c>
      <c r="F139" s="9" t="str">
        <f>_xlfn.XLOOKUP($E139,'Raw Data'!$E:$E,'Raw Data'!F:F,"ERROR",0,1)</f>
        <v>Herbal Essences Totally Twisted  Curl  Boosting Hair  Mousse , 6.8 Ounce (Pack of 3)</v>
      </c>
      <c r="G139" s="10">
        <f>_xlfn.XLOOKUP($E139,'Raw Data'!$E:$E,'Raw Data'!G:G,"ERROR",0,1)</f>
        <v>4</v>
      </c>
      <c r="H139" s="9">
        <f>_xlfn.XLOOKUP($E139,'Raw Data'!$E:$E,'Raw Data'!H:H,"ERROR",0,1)</f>
        <v>704.74</v>
      </c>
      <c r="I139" s="9">
        <f>_xlfn.XLOOKUP($E139,'Raw Data'!$E:$E,'Raw Data'!I:I,"ERROR",0,1)</f>
        <v>0.000943520787299644</v>
      </c>
      <c r="J139" s="9" t="str">
        <f>_xlfn.XLOOKUP($E139,'Raw Data'!$E:$E,'Raw Data'!J:J,"ERROR",0,1)</f>
        <v>No</v>
      </c>
      <c r="K139" s="14" t="str">
        <f t="array" ref="K139">_xlfn.IFS(AND(L139&gt;0,L139&lt;=5),"0 to 5",AND(L139&gt;5,L139&lt;=10),"5 to 10",AND(L139&gt;10,L139&lt;=15),"10 to 15",AND(L139&gt;15,L139&lt;=20),"15 to 20",AND(L139&gt;20,L139&lt;=30),"20 to 30",AND(L139&gt;30,L139&lt;=40),"30 to 40",AND(L139&gt;40,L139&lt;=50),"40 to 50",AND(L139&gt;50,L139&lt;=75),"50 to 75",AND(L139&gt;75,L139&lt;=100),"75 to 100",AND(L139&gt;100,L139&lt;=150),"100 to 150",AND(L139&gt;150,L139&lt;=200),"150 to 200",AND(L139&gt;200,L139&lt;=250),"200 to 250",AND(L139&gt;250,L139&lt;=300),"250 to 300",AND(L139&gt;300,L139&lt;=400),"300 to 400",AND(L139&gt;400,L139&lt;=500),"400 to 500",L139&gt;500,"500+")</f>
        <v>150 to 200</v>
      </c>
      <c r="L139" s="9">
        <f>_xlfn.XLOOKUP($E139,'Raw Data'!$E:$E,'Raw Data'!L:L,"ERROR",0,1)</f>
        <v>156.44</v>
      </c>
      <c r="M139" s="14" t="str">
        <f t="array" ref="M139">_xlfn.IFS(AND(N139&gt;0,N139&lt;=5),"0 to 5",AND(N139&gt;5,N139&lt;=10),"5 to 10",AND(N139&gt;10,N139&lt;=15),"10 to 15",AND(N139&gt;15,N139&lt;=20),"15 to 20",AND(N139&gt;20,N139&lt;=30),"20 to 30",AND(N139&gt;30,N139&lt;=40),"30 to 40",AND(N139&gt;40,N139&lt;=50),"40 to 50",AND(N139&gt;50,N139&lt;=75),"50 to 75",AND(N139&gt;75,N139&lt;=100),"75 to 100",AND(N139&gt;100,N139&lt;=150),"100 to 150",AND(N139&gt;150,N139&lt;=200),"150 to 200",AND(N139&gt;200,N139&lt;=250),"200 to 250",AND(N139&gt;250,N139&lt;=300),"250 to 300",AND(N139&gt;300,N139&lt;=400),"300 to 400",AND(N139&gt;400,N139&lt;=500),"400 to 500",N139&gt;500,"500+")</f>
        <v>150 to 200</v>
      </c>
      <c r="N139" s="9">
        <f>_xlfn.XLOOKUP($E139,'Raw Data'!$E:$E,'Raw Data'!N:N,"ERROR",0,1)</f>
        <v>186</v>
      </c>
      <c r="O139" s="14" t="str">
        <f t="array" ref="O139">_xlfn.IFS(P139=0,"No Discount",AND(P139&gt;0,P139&lt;=0.02),"0% to 2%",AND(P139&gt;0.02,P139&lt;=0.04),"2% to 4%",AND(P139&gt;0.04,P139&lt;=0.06),"4% to 6%",AND(P139&gt;0.06,P139&lt;=0.08),"6% to 8%",AND(P139&gt;0.08,P139&lt;=0.1),"8% to 10%",AND(P139&gt;0.1,P139&lt;=0.15),"10% to 15%",AND(P139&gt;0.15,P139&lt;=0.2),"15% to 20%",AND(P139&gt;0.2,P139&lt;=0.25),"20% to 25%",AND(P139&gt;0.25,P139&lt;=0.3),"25% to 30%",AND(P139&gt;0.3,P139&lt;=0.4),"30% to 40%",AND(P139&gt;0.4,P139&lt;=0.5),"40% to 50%",AND(P139&gt;0.5,P139&lt;=0.75),"50% to 75%",AND(P139&gt;0.75,P139&lt;=1),"75% to 100%")</f>
        <v>15% to 20%</v>
      </c>
      <c r="P139" s="10">
        <f>_xlfn.XLOOKUP($E139,'Raw Data'!$E:$E,'Raw Data'!P:P,"ERROR",0,1)</f>
        <v>0.158924731182796</v>
      </c>
      <c r="Q139" s="9">
        <f>_xlfn.XLOOKUP($E139,'Raw Data'!$E:$E,'Raw Data'!Q:Q,"ERROR",0,1)</f>
        <v>20.4</v>
      </c>
      <c r="R139" s="9" t="str">
        <f>_xlfn.XLOOKUP($E139,'Raw Data'!$E:$E,'Raw Data'!R:R,"ERROR",0,1)</f>
        <v>oz</v>
      </c>
      <c r="S139" s="5" t="str">
        <f t="array" ref="S139">_xlfn.IFS(AND(T139&gt;0,T139&lt;=0.05),"0 to 0.05",AND(T139&gt;0.05,T139&lt;=0.1),"0.05 to 0.1",AND(T139&gt;0.1,T139&lt;=0.2),"0.1 to 0.2",AND(T139&gt;0.2,T139&lt;=0.3),"0.2 to 0.3",AND(T139&gt;0.3,T139&lt;=0.4),"0.3 to 0.4",AND(T139&gt;0.4,T139&lt;=0.5),"0.4 to 0.5",AND(T139&gt;0.5,T139&lt;=0.75),"0.5 to 0.75",AND(T139&gt;0.75,T139&lt;=1),"0.75 to 1",AND(T139&gt;1,T139&lt;=2),"1 to 2",AND(T139&gt;2,T139&lt;=3),"2 to 3",AND(T139&gt;3,T139&lt;=4),"3 to 4",AND(T139&gt;4,T139&lt;=5),"4 to 5",AND(T139&gt;5,T139&lt;=10),"5 to 10",T139&gt;10,"10+")</f>
        <v>0.2 to 0.3</v>
      </c>
      <c r="T139" s="10">
        <f>_xlfn.XLOOKUP($E139,'Raw Data'!$E:$E,'Raw Data'!T:T,"ERROR",0,1)</f>
        <v>0.259338094385539</v>
      </c>
      <c r="U139" s="15" t="str">
        <f t="array" ref="U139">_xlfn.IFS(AND(V139&gt;0,V139&lt;=0.05),"0 to 0.05",AND(V139&gt;0.05,V139&lt;=0.1),"0.05 to 0.1",AND(V139&gt;0.1,V139&lt;=0.2),"0.1 to 0.2",AND(V139&gt;0.2,V139&lt;=0.3),"0.2 to 0.3",AND(V139&gt;0.3,V139&lt;=0.4),"0.3 to 0.4",AND(V139&gt;0.4,V139&lt;=0.5),"0.4 to 0.5",AND(V139&gt;0.5,V139&lt;=0.75),"0.5 to 0.75",AND(V139&gt;0.75,V139&lt;=1),"0.75 to 1",AND(V139&gt;1,V139&lt;=2),"1 to 2",AND(V139&gt;2,V139&lt;=3),"2 to 3",AND(V139&gt;3,V139&lt;=4),"3 to 4",AND(V139&gt;4,V139&lt;=5),"4 to 5",AND(V139&gt;5,V139&lt;=10),"5 to 10",V139&gt;10,"10+")</f>
        <v>0.05 to 0.1</v>
      </c>
      <c r="V139" s="10">
        <f>_xlfn.XLOOKUP($E139,'Raw Data'!$E:$E,'Raw Data'!V:V,"ERROR",0,1)</f>
        <v>0.0832521036821898</v>
      </c>
      <c r="W139" s="15" t="str">
        <f t="array" ref="W139">_xlfn.IFS(AND(X139&gt;0,X139&lt;=0.05),"0 to 0.05",AND(X139&gt;0.05,X139&lt;=0.1),"0.05 to 0.1",AND(X139&gt;0.1,X139&lt;=0.2),"0.1 to 0.2",AND(X139&gt;0.2,X139&lt;=0.3),"0.2 to 0.3",AND(X139&gt;0.3,X139&lt;=0.4),"0.3 to 0.4",AND(X139&gt;0.4,X139&lt;=0.5),"0.4 to 0.5",AND(X139&gt;0.5,X139&lt;=0.75),"0.5 to 0.75",AND(X139&gt;0.75,X139&lt;=1),"0.75 to 1",AND(X139&gt;1,X139&lt;=2),"1 to 2",AND(X139&gt;2,X139&lt;=3),"2 to 3",AND(X139&gt;3,X139&lt;=4),"3 to 4",AND(X139&gt;4,X139&lt;=5),"4 to 5",AND(X139&gt;5,X139&lt;=10),"5 to 10",X139&gt;10,"10+")</f>
        <v>0.05 to 0.1</v>
      </c>
      <c r="X139" s="16">
        <f t="shared" si="6"/>
        <v>0.0700212854840956</v>
      </c>
      <c r="Y139" s="5" t="str">
        <f t="array" ref="Y139">_xlfn.IFS(AND(Z139&gt;0,Z139&lt;=1),"0 to 1",AND(Z139&gt;1,Z139&lt;=2),"1 to 2",AND(Z139&gt;2,Z139&lt;=4),"2 to 4",AND(Z139&gt;4,Z139&lt;=6),"4 to 6",AND(Z139&gt;6,Z139&lt;=8),"6 to 8",AND(Z139&gt;8,Z139&lt;=10),"8 to 10",AND(Z139&gt;10,Z139&lt;=15),"10 to 15",AND(Z139&gt;15,Z139&lt;=20),"15 to 20",AND(Z139&gt;20,Z139&lt;=25),"20 to 25",AND(Z139&gt;25,Z139&lt;=30),"25 to 30",AND(Z139&gt;30,Z139&lt;=40),"30 to 40",AND(Z139&gt;40,Z139&lt;=50),"40 to 50",Z139&gt;50,"50+")</f>
        <v>20 to 25</v>
      </c>
      <c r="Z139" s="9">
        <f>_xlfn.XLOOKUP($E139,'Raw Data'!$E:$E,'Raw Data'!Z:Z,"ERROR",0,1)</f>
        <v>20.4</v>
      </c>
      <c r="AA139" s="9" t="str">
        <f>_xlfn.XLOOKUP($E139,'Raw Data'!$E:$E,'Raw Data'!AA:AA,"ERROR",0,1)</f>
        <v>oz</v>
      </c>
      <c r="AB139" s="9"/>
      <c r="AC139" s="9"/>
    </row>
    <row r="140" hidden="1" spans="1:29">
      <c r="A140" s="5" t="str">
        <f>_xlfn.XLOOKUP($E140,'Raw Data'!$E:$E,'Raw Data'!A:A,"ERROR",0,1)</f>
        <v>AE</v>
      </c>
      <c r="B140" s="5" t="str">
        <f>_xlfn.XLOOKUP($E140,'Raw Data'!$E:$E,'Raw Data'!B:B,"ERROR",0,1)</f>
        <v>Hair Mousses</v>
      </c>
      <c r="C140" s="5" t="str">
        <f>_xlfn.XLOOKUP($E140,'Raw Data'!$E:$E,'Raw Data'!C:C,"ERROR",0,1)</f>
        <v>herbal essences</v>
      </c>
      <c r="D140" s="5" t="str">
        <f>_xlfn.XLOOKUP($E140,'Raw Data'!$E:$E,'Raw Data'!D:D,"ERROR",0,1)</f>
        <v>www.amazon.ae/dp/B07KKN7NY1</v>
      </c>
      <c r="E140" s="5" t="s">
        <v>340</v>
      </c>
      <c r="F140" s="9" t="str">
        <f>_xlfn.XLOOKUP($E140,'Raw Data'!$E:$E,'Raw Data'!F:F,"ERROR",0,1)</f>
        <v>Herbal Essence Mousse 6.8 Ounce Tousle Me Softly Tousling (201ml) (2 Pack)</v>
      </c>
      <c r="G140" s="10">
        <f>_xlfn.XLOOKUP($E140,'Raw Data'!$E:$E,'Raw Data'!G:G,"ERROR",0,1)</f>
        <v>4</v>
      </c>
      <c r="H140" s="9">
        <f>_xlfn.XLOOKUP($E140,'Raw Data'!$E:$E,'Raw Data'!H:H,"ERROR",0,1)</f>
        <v>674.43</v>
      </c>
      <c r="I140" s="9">
        <f>_xlfn.XLOOKUP($E140,'Raw Data'!$E:$E,'Raw Data'!I:I,"ERROR",0,1)</f>
        <v>0.000902941119531315</v>
      </c>
      <c r="J140" s="9" t="str">
        <f>_xlfn.XLOOKUP($E140,'Raw Data'!$E:$E,'Raw Data'!J:J,"ERROR",0,1)</f>
        <v>No</v>
      </c>
      <c r="K140" s="14" t="str">
        <f t="array" ref="K140">_xlfn.IFS(AND(L140&gt;0,L140&lt;=5),"0 to 5",AND(L140&gt;5,L140&lt;=10),"5 to 10",AND(L140&gt;10,L140&lt;=15),"10 to 15",AND(L140&gt;15,L140&lt;=20),"15 to 20",AND(L140&gt;20,L140&lt;=30),"20 to 30",AND(L140&gt;30,L140&lt;=40),"30 to 40",AND(L140&gt;40,L140&lt;=50),"40 to 50",AND(L140&gt;50,L140&lt;=75),"50 to 75",AND(L140&gt;75,L140&lt;=100),"75 to 100",AND(L140&gt;100,L140&lt;=150),"100 to 150",AND(L140&gt;150,L140&lt;=200),"150 to 200",AND(L140&gt;200,L140&lt;=250),"200 to 250",AND(L140&gt;250,L140&lt;=300),"250 to 300",AND(L140&gt;300,L140&lt;=400),"300 to 400",AND(L140&gt;400,L140&lt;=500),"400 to 500",L140&gt;500,"500+")</f>
        <v>150 to 200</v>
      </c>
      <c r="L140" s="9">
        <f>_xlfn.XLOOKUP($E140,'Raw Data'!$E:$E,'Raw Data'!L:L,"ERROR",0,1)</f>
        <v>184.07</v>
      </c>
      <c r="M140" s="14" t="str">
        <f t="array" ref="M140">_xlfn.IFS(AND(N140&gt;0,N140&lt;=5),"0 to 5",AND(N140&gt;5,N140&lt;=10),"5 to 10",AND(N140&gt;10,N140&lt;=15),"10 to 15",AND(N140&gt;15,N140&lt;=20),"15 to 20",AND(N140&gt;20,N140&lt;=30),"20 to 30",AND(N140&gt;30,N140&lt;=40),"30 to 40",AND(N140&gt;40,N140&lt;=50),"40 to 50",AND(N140&gt;50,N140&lt;=75),"50 to 75",AND(N140&gt;75,N140&lt;=100),"75 to 100",AND(N140&gt;100,N140&lt;=150),"100 to 150",AND(N140&gt;150,N140&lt;=200),"150 to 200",AND(N140&gt;200,N140&lt;=250),"200 to 250",AND(N140&gt;250,N140&lt;=300),"250 to 300",AND(N140&gt;300,N140&lt;=400),"300 to 400",AND(N140&gt;400,N140&lt;=500),"400 to 500",N140&gt;500,"500+")</f>
        <v>150 to 200</v>
      </c>
      <c r="N140" s="9">
        <f>_xlfn.XLOOKUP($E140,'Raw Data'!$E:$E,'Raw Data'!N:N,"ERROR",0,1)</f>
        <v>184.32</v>
      </c>
      <c r="O140" s="14" t="str">
        <f t="array" ref="O140">_xlfn.IFS(P140=0,"No Discount",AND(P140&gt;0,P140&lt;=0.02),"0% to 2%",AND(P140&gt;0.02,P140&lt;=0.04),"2% to 4%",AND(P140&gt;0.04,P140&lt;=0.06),"4% to 6%",AND(P140&gt;0.06,P140&lt;=0.08),"6% to 8%",AND(P140&gt;0.08,P140&lt;=0.1),"8% to 10%",AND(P140&gt;0.1,P140&lt;=0.15),"10% to 15%",AND(P140&gt;0.15,P140&lt;=0.2),"15% to 20%",AND(P140&gt;0.2,P140&lt;=0.25),"20% to 25%",AND(P140&gt;0.25,P140&lt;=0.3),"25% to 30%",AND(P140&gt;0.3,P140&lt;=0.4),"30% to 40%",AND(P140&gt;0.4,P140&lt;=0.5),"40% to 50%",AND(P140&gt;0.5,P140&lt;=0.75),"50% to 75%",AND(P140&gt;0.75,P140&lt;=1),"75% to 100%")</f>
        <v>0% to 2%</v>
      </c>
      <c r="P140" s="10">
        <f>_xlfn.XLOOKUP($E140,'Raw Data'!$E:$E,'Raw Data'!P:P,"ERROR",0,1)</f>
        <v>0.00135633680555556</v>
      </c>
      <c r="Q140" s="9">
        <f>_xlfn.XLOOKUP($E140,'Raw Data'!$E:$E,'Raw Data'!Q:Q,"ERROR",0,1)</f>
        <v>402</v>
      </c>
      <c r="R140" s="9" t="str">
        <f>_xlfn.XLOOKUP($E140,'Raw Data'!$E:$E,'Raw Data'!R:R,"ERROR",0,1)</f>
        <v>ml</v>
      </c>
      <c r="S140" s="5" t="str">
        <f t="array" ref="S140">_xlfn.IFS(AND(T140&gt;0,T140&lt;=0.05),"0 to 0.05",AND(T140&gt;0.05,T140&lt;=0.1),"0.05 to 0.1",AND(T140&gt;0.1,T140&lt;=0.2),"0.1 to 0.2",AND(T140&gt;0.2,T140&lt;=0.3),"0.2 to 0.3",AND(T140&gt;0.3,T140&lt;=0.4),"0.3 to 0.4",AND(T140&gt;0.4,T140&lt;=0.5),"0.4 to 0.5",AND(T140&gt;0.5,T140&lt;=0.75),"0.5 to 0.75",AND(T140&gt;0.75,T140&lt;=1),"0.75 to 1",AND(T140&gt;1,T140&lt;=2),"1 to 2",AND(T140&gt;2,T140&lt;=3),"2 to 3",AND(T140&gt;3,T140&lt;=4),"3 to 4",AND(T140&gt;4,T140&lt;=5),"4 to 5",AND(T140&gt;5,T140&lt;=10),"5 to 10",T140&gt;10,"10+")</f>
        <v>0.4 to 0.5</v>
      </c>
      <c r="T140" s="10">
        <f>_xlfn.XLOOKUP($E140,'Raw Data'!$E:$E,'Raw Data'!T:T,"ERROR",0,1)</f>
        <v>0.458130213673405</v>
      </c>
      <c r="U140" s="15" t="str">
        <f t="array" ref="U140">_xlfn.IFS(AND(V140&gt;0,V140&lt;=0.05),"0 to 0.05",AND(V140&gt;0.05,V140&lt;=0.1),"0.05 to 0.1",AND(V140&gt;0.1,V140&lt;=0.2),"0.1 to 0.2",AND(V140&gt;0.2,V140&lt;=0.3),"0.2 to 0.3",AND(V140&gt;0.3,V140&lt;=0.4),"0.3 to 0.4",AND(V140&gt;0.4,V140&lt;=0.5),"0.4 to 0.5",AND(V140&gt;0.5,V140&lt;=0.75),"0.5 to 0.75",AND(V140&gt;0.75,V140&lt;=1),"0.75 to 1",AND(V140&gt;1,V140&lt;=2),"1 to 2",AND(V140&gt;2,V140&lt;=3),"2 to 3",AND(V140&gt;3,V140&lt;=4),"3 to 4",AND(V140&gt;4,V140&lt;=5),"4 to 5",AND(V140&gt;5,V140&lt;=10),"5 to 10",V140&gt;10,"10+")</f>
        <v>0.1 to 0.2</v>
      </c>
      <c r="V140" s="10">
        <f>_xlfn.XLOOKUP($E140,'Raw Data'!$E:$E,'Raw Data'!V:V,"ERROR",0,1)</f>
        <v>0.123863157851666</v>
      </c>
      <c r="W140" s="15" t="str">
        <f t="array" ref="W140">_xlfn.IFS(AND(X140&gt;0,X140&lt;=0.05),"0 to 0.05",AND(X140&gt;0.05,X140&lt;=0.1),"0.05 to 0.1",AND(X140&gt;0.1,X140&lt;=0.2),"0.1 to 0.2",AND(X140&gt;0.2,X140&lt;=0.3),"0.2 to 0.3",AND(X140&gt;0.3,X140&lt;=0.4),"0.3 to 0.4",AND(X140&gt;0.4,X140&lt;=0.5),"0.4 to 0.5",AND(X140&gt;0.5,X140&lt;=0.75),"0.5 to 0.75",AND(X140&gt;0.75,X140&lt;=1),"0.75 to 1",AND(X140&gt;1,X140&lt;=2),"1 to 2",AND(X140&gt;2,X140&lt;=3),"2 to 3",AND(X140&gt;3,X140&lt;=4),"3 to 4",AND(X140&gt;4,X140&lt;=5),"4 to 5",AND(X140&gt;5,X140&lt;=10),"5 to 10",X140&gt;10,"10+")</f>
        <v>0.1 to 0.2</v>
      </c>
      <c r="X140" s="16">
        <f t="shared" si="6"/>
        <v>0.123695157691819</v>
      </c>
      <c r="Y140" s="5" t="str">
        <f t="array" ref="Y140">_xlfn.IFS(AND(Z140&gt;0,Z140&lt;=1),"0 to 1",AND(Z140&gt;1,Z140&lt;=2),"1 to 2",AND(Z140&gt;2,Z140&lt;=4),"2 to 4",AND(Z140&gt;4,Z140&lt;=6),"4 to 6",AND(Z140&gt;6,Z140&lt;=8),"6 to 8",AND(Z140&gt;8,Z140&lt;=10),"8 to 10",AND(Z140&gt;10,Z140&lt;=15),"10 to 15",AND(Z140&gt;15,Z140&lt;=20),"15 to 20",AND(Z140&gt;20,Z140&lt;=25),"20 to 25",AND(Z140&gt;25,Z140&lt;=30),"25 to 30",AND(Z140&gt;30,Z140&lt;=40),"30 to 40",AND(Z140&gt;40,Z140&lt;=50),"40 to 50",Z140&gt;50,"50+")</f>
        <v>10 to 15</v>
      </c>
      <c r="Z140" s="9">
        <f>_xlfn.XLOOKUP($E140,'Raw Data'!$E:$E,'Raw Data'!Z:Z,"ERROR",0,1)</f>
        <v>13.5876</v>
      </c>
      <c r="AA140" s="9" t="str">
        <f>_xlfn.XLOOKUP($E140,'Raw Data'!$E:$E,'Raw Data'!AA:AA,"ERROR",0,1)</f>
        <v>oz</v>
      </c>
      <c r="AB140" s="9"/>
      <c r="AC140" s="9"/>
    </row>
    <row r="141" hidden="1" spans="1:29">
      <c r="A141" s="5" t="str">
        <f>_xlfn.XLOOKUP($E141,'Raw Data'!$E:$E,'Raw Data'!A:A,"ERROR",0,1)</f>
        <v>AE</v>
      </c>
      <c r="B141" s="5" t="str">
        <f>_xlfn.XLOOKUP($E141,'Raw Data'!$E:$E,'Raw Data'!B:B,"ERROR",0,1)</f>
        <v>Hair Mousses</v>
      </c>
      <c r="C141" s="5" t="str">
        <f>_xlfn.XLOOKUP($E141,'Raw Data'!$E:$E,'Raw Data'!C:C,"ERROR",0,1)</f>
        <v>John Frieda</v>
      </c>
      <c r="D141" s="5" t="str">
        <f>_xlfn.XLOOKUP($E141,'Raw Data'!$E:$E,'Raw Data'!D:D,"ERROR",0,1)</f>
        <v>www.amazon.ae/dp/B01DSSOHTK</v>
      </c>
      <c r="E141" s="5" t="s">
        <v>341</v>
      </c>
      <c r="F141" s="9" t="str">
        <f>_xlfn.XLOOKUP($E141,'Raw Data'!$E:$E,'Raw Data'!F:F,"ERROR",0,1)</f>
        <v>John Frieda  Volume  Lift Air Whipped Foam  Mousse , 200 ml (Pack of 1)</v>
      </c>
      <c r="G141" s="10">
        <f>_xlfn.XLOOKUP($E141,'Raw Data'!$E:$E,'Raw Data'!G:G,"ERROR",0,1)</f>
        <v>4</v>
      </c>
      <c r="H141" s="9">
        <f>_xlfn.XLOOKUP($E141,'Raw Data'!$E:$E,'Raw Data'!H:H,"ERROR",0,1)</f>
        <v>654.83</v>
      </c>
      <c r="I141" s="9">
        <f>_xlfn.XLOOKUP($E141,'Raw Data'!$E:$E,'Raw Data'!I:I,"ERROR",0,1)</f>
        <v>0.000876700225824312</v>
      </c>
      <c r="J141" s="9" t="str">
        <f>_xlfn.XLOOKUP($E141,'Raw Data'!$E:$E,'Raw Data'!J:J,"ERROR",0,1)</f>
        <v>No</v>
      </c>
      <c r="K141" s="14" t="str">
        <f t="array" ref="K141">_xlfn.IFS(AND(L141&gt;0,L141&lt;=5),"0 to 5",AND(L141&gt;5,L141&lt;=10),"5 to 10",AND(L141&gt;10,L141&lt;=15),"10 to 15",AND(L141&gt;15,L141&lt;=20),"15 to 20",AND(L141&gt;20,L141&lt;=30),"20 to 30",AND(L141&gt;30,L141&lt;=40),"30 to 40",AND(L141&gt;40,L141&lt;=50),"40 to 50",AND(L141&gt;50,L141&lt;=75),"50 to 75",AND(L141&gt;75,L141&lt;=100),"75 to 100",AND(L141&gt;100,L141&lt;=150),"100 to 150",AND(L141&gt;150,L141&lt;=200),"150 to 200",AND(L141&gt;200,L141&lt;=250),"200 to 250",AND(L141&gt;250,L141&lt;=300),"250 to 300",AND(L141&gt;300,L141&lt;=400),"300 to 400",AND(L141&gt;400,L141&lt;=500),"400 to 500",L141&gt;500,"500+")</f>
        <v>150 to 200</v>
      </c>
      <c r="L141" s="9">
        <f>_xlfn.XLOOKUP($E141,'Raw Data'!$E:$E,'Raw Data'!L:L,"ERROR",0,1)</f>
        <v>165.58</v>
      </c>
      <c r="M141" s="14" t="str">
        <f t="array" ref="M141">_xlfn.IFS(AND(N141&gt;0,N141&lt;=5),"0 to 5",AND(N141&gt;5,N141&lt;=10),"5 to 10",AND(N141&gt;10,N141&lt;=15),"10 to 15",AND(N141&gt;15,N141&lt;=20),"15 to 20",AND(N141&gt;20,N141&lt;=30),"20 to 30",AND(N141&gt;30,N141&lt;=40),"30 to 40",AND(N141&gt;40,N141&lt;=50),"40 to 50",AND(N141&gt;50,N141&lt;=75),"50 to 75",AND(N141&gt;75,N141&lt;=100),"75 to 100",AND(N141&gt;100,N141&lt;=150),"100 to 150",AND(N141&gt;150,N141&lt;=200),"150 to 200",AND(N141&gt;200,N141&lt;=250),"200 to 250",AND(N141&gt;250,N141&lt;=300),"250 to 300",AND(N141&gt;300,N141&lt;=400),"300 to 400",AND(N141&gt;400,N141&lt;=500),"400 to 500",N141&gt;500,"500+")</f>
        <v>150 to 200</v>
      </c>
      <c r="N141" s="9">
        <f>_xlfn.XLOOKUP($E141,'Raw Data'!$E:$E,'Raw Data'!N:N,"ERROR",0,1)</f>
        <v>188</v>
      </c>
      <c r="O141" s="14" t="str">
        <f t="array" ref="O141">_xlfn.IFS(P141=0,"No Discount",AND(P141&gt;0,P141&lt;=0.02),"0% to 2%",AND(P141&gt;0.02,P141&lt;=0.04),"2% to 4%",AND(P141&gt;0.04,P141&lt;=0.06),"4% to 6%",AND(P141&gt;0.06,P141&lt;=0.08),"6% to 8%",AND(P141&gt;0.08,P141&lt;=0.1),"8% to 10%",AND(P141&gt;0.1,P141&lt;=0.15),"10% to 15%",AND(P141&gt;0.15,P141&lt;=0.2),"15% to 20%",AND(P141&gt;0.2,P141&lt;=0.25),"20% to 25%",AND(P141&gt;0.25,P141&lt;=0.3),"25% to 30%",AND(P141&gt;0.3,P141&lt;=0.4),"30% to 40%",AND(P141&gt;0.4,P141&lt;=0.5),"40% to 50%",AND(P141&gt;0.5,P141&lt;=0.75),"50% to 75%",AND(P141&gt;0.75,P141&lt;=1),"75% to 100%")</f>
        <v>10% to 15%</v>
      </c>
      <c r="P141" s="10">
        <f>_xlfn.XLOOKUP($E141,'Raw Data'!$E:$E,'Raw Data'!P:P,"ERROR",0,1)</f>
        <v>0.119255319148936</v>
      </c>
      <c r="Q141" s="9">
        <f>_xlfn.XLOOKUP($E141,'Raw Data'!$E:$E,'Raw Data'!Q:Q,"ERROR",0,1)</f>
        <v>200</v>
      </c>
      <c r="R141" s="9" t="str">
        <f>_xlfn.XLOOKUP($E141,'Raw Data'!$E:$E,'Raw Data'!R:R,"ERROR",0,1)</f>
        <v>ml</v>
      </c>
      <c r="S141" s="5" t="str">
        <f t="array" ref="S141">_xlfn.IFS(AND(T141&gt;0,T141&lt;=0.05),"0 to 0.05",AND(T141&gt;0.05,T141&lt;=0.1),"0.05 to 0.1",AND(T141&gt;0.1,T141&lt;=0.2),"0.1 to 0.2",AND(T141&gt;0.2,T141&lt;=0.3),"0.2 to 0.3",AND(T141&gt;0.3,T141&lt;=0.4),"0.3 to 0.4",AND(T141&gt;0.4,T141&lt;=0.5),"0.4 to 0.5",AND(T141&gt;0.5,T141&lt;=0.75),"0.5 to 0.75",AND(T141&gt;0.75,T141&lt;=1),"0.75 to 1",AND(T141&gt;1,T141&lt;=2),"1 to 2",AND(T141&gt;2,T141&lt;=3),"2 to 3",AND(T141&gt;3,T141&lt;=4),"3 to 4",AND(T141&gt;4,T141&lt;=5),"4 to 5",AND(T141&gt;5,T141&lt;=10),"5 to 10",T141&gt;10,"10+")</f>
        <v>0.75 to 1</v>
      </c>
      <c r="T141" s="10">
        <f>_xlfn.XLOOKUP($E141,'Raw Data'!$E:$E,'Raw Data'!T:T,"ERROR",0,1)</f>
        <v>0.828342334806787</v>
      </c>
      <c r="U141" s="15" t="str">
        <f t="array" ref="U141">_xlfn.IFS(AND(V141&gt;0,V141&lt;=0.05),"0 to 0.05",AND(V141&gt;0.05,V141&lt;=0.1),"0.05 to 0.1",AND(V141&gt;0.1,V141&lt;=0.2),"0.1 to 0.2",AND(V141&gt;0.2,V141&lt;=0.3),"0.2 to 0.3",AND(V141&gt;0.3,V141&lt;=0.4),"0.3 to 0.4",AND(V141&gt;0.4,V141&lt;=0.5),"0.4 to 0.5",AND(V141&gt;0.5,V141&lt;=0.75),"0.5 to 0.75",AND(V141&gt;0.75,V141&lt;=1),"0.75 to 1",AND(V141&gt;1,V141&lt;=2),"1 to 2",AND(V141&gt;2,V141&lt;=3),"2 to 3",AND(V141&gt;3,V141&lt;=4),"3 to 4",AND(V141&gt;4,V141&lt;=5),"4 to 5",AND(V141&gt;5,V141&lt;=10),"5 to 10",V141&gt;10,"10+")</f>
        <v>0.2 to 0.3</v>
      </c>
      <c r="V141" s="10">
        <f>_xlfn.XLOOKUP($E141,'Raw Data'!$E:$E,'Raw Data'!V:V,"ERROR",0,1)</f>
        <v>0.25393560161126</v>
      </c>
      <c r="W141" s="15" t="str">
        <f t="array" ref="W141">_xlfn.IFS(AND(X141&gt;0,X141&lt;=0.05),"0 to 0.05",AND(X141&gt;0.05,X141&lt;=0.1),"0.05 to 0.1",AND(X141&gt;0.1,X141&lt;=0.2),"0.1 to 0.2",AND(X141&gt;0.2,X141&lt;=0.3),"0.2 to 0.3",AND(X141&gt;0.3,X141&lt;=0.4),"0.3 to 0.4",AND(X141&gt;0.4,X141&lt;=0.5),"0.4 to 0.5",AND(X141&gt;0.5,X141&lt;=0.75),"0.5 to 0.75",AND(X141&gt;0.75,X141&lt;=1),"0.75 to 1",AND(X141&gt;1,X141&lt;=2),"1 to 2",AND(X141&gt;2,X141&lt;=3),"2 to 3",AND(X141&gt;3,X141&lt;=4),"3 to 4",AND(X141&gt;4,X141&lt;=5),"4 to 5",AND(X141&gt;5,X141&lt;=10),"5 to 10",X141&gt;10,"10+")</f>
        <v>0.2 to 0.3</v>
      </c>
      <c r="X141" s="16">
        <f t="shared" si="6"/>
        <v>0.223652430397832</v>
      </c>
      <c r="Y141" s="5" t="str">
        <f t="array" ref="Y141">_xlfn.IFS(AND(Z141&gt;0,Z141&lt;=1),"0 to 1",AND(Z141&gt;1,Z141&lt;=2),"1 to 2",AND(Z141&gt;2,Z141&lt;=4),"2 to 4",AND(Z141&gt;4,Z141&lt;=6),"4 to 6",AND(Z141&gt;6,Z141&lt;=8),"6 to 8",AND(Z141&gt;8,Z141&lt;=10),"8 to 10",AND(Z141&gt;10,Z141&lt;=15),"10 to 15",AND(Z141&gt;15,Z141&lt;=20),"15 to 20",AND(Z141&gt;20,Z141&lt;=25),"20 to 25",AND(Z141&gt;25,Z141&lt;=30),"25 to 30",AND(Z141&gt;30,Z141&lt;=40),"30 to 40",AND(Z141&gt;40,Z141&lt;=50),"40 to 50",Z141&gt;50,"50+")</f>
        <v>6 to 8</v>
      </c>
      <c r="Z141" s="9">
        <f>_xlfn.XLOOKUP($E141,'Raw Data'!$E:$E,'Raw Data'!Z:Z,"ERROR",0,1)</f>
        <v>6.76</v>
      </c>
      <c r="AA141" s="9" t="str">
        <f>_xlfn.XLOOKUP($E141,'Raw Data'!$E:$E,'Raw Data'!AA:AA,"ERROR",0,1)</f>
        <v>oz</v>
      </c>
      <c r="AB141" s="9"/>
      <c r="AC141" s="9"/>
    </row>
    <row r="142" hidden="1" spans="1:29">
      <c r="A142" s="5" t="str">
        <f>_xlfn.XLOOKUP($E142,'Raw Data'!$E:$E,'Raw Data'!A:A,"ERROR",0,1)</f>
        <v>AE</v>
      </c>
      <c r="B142" s="5" t="str">
        <f>_xlfn.XLOOKUP($E142,'Raw Data'!$E:$E,'Raw Data'!B:B,"ERROR",0,1)</f>
        <v>Hair Mousses</v>
      </c>
      <c r="C142" s="5" t="str">
        <f>_xlfn.XLOOKUP($E142,'Raw Data'!$E:$E,'Raw Data'!C:C,"ERROR",0,1)</f>
        <v>Dippity-Do</v>
      </c>
      <c r="D142" s="5" t="str">
        <f>_xlfn.XLOOKUP($E142,'Raw Data'!$E:$E,'Raw Data'!D:D,"ERROR",0,1)</f>
        <v>www.amazon.ae/dp/B06XDS1WV5</v>
      </c>
      <c r="E142" s="5" t="s">
        <v>342</v>
      </c>
      <c r="F142" s="9" t="str">
        <f>_xlfn.XLOOKUP($E142,'Raw Data'!$E:$E,'Raw Data'!F:F,"ERROR",0,1)</f>
        <v>Dippity-Do Girls with Curls Enhancing Mousse Dippity-Do Girls with Curls Enhancing Mousse</v>
      </c>
      <c r="G142" s="10">
        <f>_xlfn.XLOOKUP($E142,'Raw Data'!$E:$E,'Raw Data'!G:G,"ERROR",0,1)</f>
        <v>10</v>
      </c>
      <c r="H142" s="9">
        <f>_xlfn.XLOOKUP($E142,'Raw Data'!$E:$E,'Raw Data'!H:H,"ERROR",0,1)</f>
        <v>653.34</v>
      </c>
      <c r="I142" s="9">
        <f>_xlfn.XLOOKUP($E142,'Raw Data'!$E:$E,'Raw Data'!I:I,"ERROR",0,1)</f>
        <v>0.000874705382374137</v>
      </c>
      <c r="J142" s="9" t="str">
        <f>_xlfn.XLOOKUP($E142,'Raw Data'!$E:$E,'Raw Data'!J:J,"ERROR",0,1)</f>
        <v>No</v>
      </c>
      <c r="K142" s="14" t="str">
        <f t="array" ref="K142">_xlfn.IFS(AND(L142&gt;0,L142&lt;=5),"0 to 5",AND(L142&gt;5,L142&lt;=10),"5 to 10",AND(L142&gt;10,L142&lt;=15),"10 to 15",AND(L142&gt;15,L142&lt;=20),"15 to 20",AND(L142&gt;20,L142&lt;=30),"20 to 30",AND(L142&gt;30,L142&lt;=40),"30 to 40",AND(L142&gt;40,L142&lt;=50),"40 to 50",AND(L142&gt;50,L142&lt;=75),"50 to 75",AND(L142&gt;75,L142&lt;=100),"75 to 100",AND(L142&gt;100,L142&lt;=150),"100 to 150",AND(L142&gt;150,L142&lt;=200),"150 to 200",AND(L142&gt;200,L142&lt;=250),"200 to 250",AND(L142&gt;250,L142&lt;=300),"250 to 300",AND(L142&gt;300,L142&lt;=400),"300 to 400",AND(L142&gt;400,L142&lt;=500),"400 to 500",L142&gt;500,"500+")</f>
        <v>50 to 75</v>
      </c>
      <c r="L142" s="9">
        <f>_xlfn.XLOOKUP($E142,'Raw Data'!$E:$E,'Raw Data'!L:L,"ERROR",0,1)</f>
        <v>62.17</v>
      </c>
      <c r="M142" s="14" t="str">
        <f t="array" ref="M142">_xlfn.IFS(AND(N142&gt;0,N142&lt;=5),"0 to 5",AND(N142&gt;5,N142&lt;=10),"5 to 10",AND(N142&gt;10,N142&lt;=15),"10 to 15",AND(N142&gt;15,N142&lt;=20),"15 to 20",AND(N142&gt;20,N142&lt;=30),"20 to 30",AND(N142&gt;30,N142&lt;=40),"30 to 40",AND(N142&gt;40,N142&lt;=50),"40 to 50",AND(N142&gt;50,N142&lt;=75),"50 to 75",AND(N142&gt;75,N142&lt;=100),"75 to 100",AND(N142&gt;100,N142&lt;=150),"100 to 150",AND(N142&gt;150,N142&lt;=200),"150 to 200",AND(N142&gt;200,N142&lt;=250),"200 to 250",AND(N142&gt;250,N142&lt;=300),"250 to 300",AND(N142&gt;300,N142&lt;=400),"300 to 400",AND(N142&gt;400,N142&lt;=500),"400 to 500",N142&gt;500,"500+")</f>
        <v>75 to 100</v>
      </c>
      <c r="N142" s="9">
        <f>_xlfn.XLOOKUP($E142,'Raw Data'!$E:$E,'Raw Data'!N:N,"ERROR",0,1)</f>
        <v>82.21</v>
      </c>
      <c r="O142" s="14" t="str">
        <f t="array" ref="O142">_xlfn.IFS(P142=0,"No Discount",AND(P142&gt;0,P142&lt;=0.02),"0% to 2%",AND(P142&gt;0.02,P142&lt;=0.04),"2% to 4%",AND(P142&gt;0.04,P142&lt;=0.06),"4% to 6%",AND(P142&gt;0.06,P142&lt;=0.08),"6% to 8%",AND(P142&gt;0.08,P142&lt;=0.1),"8% to 10%",AND(P142&gt;0.1,P142&lt;=0.15),"10% to 15%",AND(P142&gt;0.15,P142&lt;=0.2),"15% to 20%",AND(P142&gt;0.2,P142&lt;=0.25),"20% to 25%",AND(P142&gt;0.25,P142&lt;=0.3),"25% to 30%",AND(P142&gt;0.3,P142&lt;=0.4),"30% to 40%",AND(P142&gt;0.4,P142&lt;=0.5),"40% to 50%",AND(P142&gt;0.5,P142&lt;=0.75),"50% to 75%",AND(P142&gt;0.75,P142&lt;=1),"75% to 100%")</f>
        <v>20% to 25%</v>
      </c>
      <c r="P142" s="10">
        <f>_xlfn.XLOOKUP($E142,'Raw Data'!$E:$E,'Raw Data'!P:P,"ERROR",0,1)</f>
        <v>0.243765965211045</v>
      </c>
      <c r="Q142" s="9">
        <f>_xlfn.XLOOKUP($E142,'Raw Data'!$E:$E,'Raw Data'!Q:Q,"ERROR",0,1)</f>
        <v>0</v>
      </c>
      <c r="R142" s="9">
        <f>_xlfn.XLOOKUP($E142,'Raw Data'!$E:$E,'Raw Data'!R:R,"ERROR",0,1)</f>
        <v>0</v>
      </c>
      <c r="S142" s="5" t="e">
        <f t="array" ref="S142">_xlfn.IFS(AND(T142&gt;0,T142&lt;=0.05),"0 to 0.05",AND(T142&gt;0.05,T142&lt;=0.1),"0.05 to 0.1",AND(T142&gt;0.1,T142&lt;=0.2),"0.1 to 0.2",AND(T142&gt;0.2,T142&lt;=0.3),"0.2 to 0.3",AND(T142&gt;0.3,T142&lt;=0.4),"0.3 to 0.4",AND(T142&gt;0.4,T142&lt;=0.5),"0.4 to 0.5",AND(T142&gt;0.5,T142&lt;=0.75),"0.5 to 0.75",AND(T142&gt;0.75,T142&lt;=1),"0.75 to 1",AND(T142&gt;1,T142&lt;=2),"1 to 2",AND(T142&gt;2,T142&lt;=3),"2 to 3",AND(T142&gt;3,T142&lt;=4),"3 to 4",AND(T142&gt;4,T142&lt;=5),"4 to 5",AND(T142&gt;5,T142&lt;=10),"5 to 10",T142&gt;10,"10+")</f>
        <v>#N/A</v>
      </c>
      <c r="T142" s="10">
        <f>_xlfn.XLOOKUP($E142,'Raw Data'!$E:$E,'Raw Data'!T:T,"ERROR",0,1)</f>
        <v>0</v>
      </c>
      <c r="U142" s="15" t="e">
        <f t="array" ref="U142">_xlfn.IFS(AND(V142&gt;0,V142&lt;=0.05),"0 to 0.05",AND(V142&gt;0.05,V142&lt;=0.1),"0.05 to 0.1",AND(V142&gt;0.1,V142&lt;=0.2),"0.1 to 0.2",AND(V142&gt;0.2,V142&lt;=0.3),"0.2 to 0.3",AND(V142&gt;0.3,V142&lt;=0.4),"0.3 to 0.4",AND(V142&gt;0.4,V142&lt;=0.5),"0.4 to 0.5",AND(V142&gt;0.5,V142&lt;=0.75),"0.5 to 0.75",AND(V142&gt;0.75,V142&lt;=1),"0.75 to 1",AND(V142&gt;1,V142&lt;=2),"1 to 2",AND(V142&gt;2,V142&lt;=3),"2 to 3",AND(V142&gt;3,V142&lt;=4),"3 to 4",AND(V142&gt;4,V142&lt;=5),"4 to 5",AND(V142&gt;5,V142&lt;=10),"5 to 10",V142&gt;10,"10+")</f>
        <v>#N/A</v>
      </c>
      <c r="V142" s="10">
        <f>_xlfn.XLOOKUP($E142,'Raw Data'!$E:$E,'Raw Data'!V:V,"ERROR",0,1)</f>
        <v>0</v>
      </c>
      <c r="W142" s="15" t="e">
        <f t="array" ref="W142">_xlfn.IFS(AND(X142&gt;0,X142&lt;=0.05),"0 to 0.05",AND(X142&gt;0.05,X142&lt;=0.1),"0.05 to 0.1",AND(X142&gt;0.1,X142&lt;=0.2),"0.1 to 0.2",AND(X142&gt;0.2,X142&lt;=0.3),"0.2 to 0.3",AND(X142&gt;0.3,X142&lt;=0.4),"0.3 to 0.4",AND(X142&gt;0.4,X142&lt;=0.5),"0.4 to 0.5",AND(X142&gt;0.5,X142&lt;=0.75),"0.5 to 0.75",AND(X142&gt;0.75,X142&lt;=1),"0.75 to 1",AND(X142&gt;1,X142&lt;=2),"1 to 2",AND(X142&gt;2,X142&lt;=3),"2 to 3",AND(X142&gt;3,X142&lt;=4),"3 to 4",AND(X142&gt;4,X142&lt;=5),"4 to 5",AND(X142&gt;5,X142&lt;=10),"5 to 10",X142&gt;10,"10+")</f>
        <v>#DIV/0!</v>
      </c>
      <c r="X142" s="16" t="e">
        <f t="shared" si="6"/>
        <v>#DIV/0!</v>
      </c>
      <c r="Y142" s="5" t="e">
        <f t="array" ref="Y142">_xlfn.IFS(AND(Z142&gt;0,Z142&lt;=1),"0 to 1",AND(Z142&gt;1,Z142&lt;=2),"1 to 2",AND(Z142&gt;2,Z142&lt;=4),"2 to 4",AND(Z142&gt;4,Z142&lt;=6),"4 to 6",AND(Z142&gt;6,Z142&lt;=8),"6 to 8",AND(Z142&gt;8,Z142&lt;=10),"8 to 10",AND(Z142&gt;10,Z142&lt;=15),"10 to 15",AND(Z142&gt;15,Z142&lt;=20),"15 to 20",AND(Z142&gt;20,Z142&lt;=25),"20 to 25",AND(Z142&gt;25,Z142&lt;=30),"25 to 30",AND(Z142&gt;30,Z142&lt;=40),"30 to 40",AND(Z142&gt;40,Z142&lt;=50),"40 to 50",Z142&gt;50,"50+")</f>
        <v>#N/A</v>
      </c>
      <c r="Z142" s="9">
        <f>_xlfn.XLOOKUP($E142,'Raw Data'!$E:$E,'Raw Data'!Z:Z,"ERROR",0,1)</f>
        <v>0</v>
      </c>
      <c r="AA142" s="9">
        <f>_xlfn.XLOOKUP($E142,'Raw Data'!$E:$E,'Raw Data'!AA:AA,"ERROR",0,1)</f>
        <v>0</v>
      </c>
      <c r="AB142" s="9"/>
      <c r="AC142" s="9"/>
    </row>
    <row r="143" hidden="1" spans="1:29">
      <c r="A143" s="5" t="str">
        <f>_xlfn.XLOOKUP($E143,'Raw Data'!$E:$E,'Raw Data'!A:A,"ERROR",0,1)</f>
        <v>AE</v>
      </c>
      <c r="B143" s="5" t="str">
        <f>_xlfn.XLOOKUP($E143,'Raw Data'!$E:$E,'Raw Data'!B:B,"ERROR",0,1)</f>
        <v>Hair Mousses</v>
      </c>
      <c r="C143" s="5" t="str">
        <f>_xlfn.XLOOKUP($E143,'Raw Data'!$E:$E,'Raw Data'!C:C,"ERROR",0,1)</f>
        <v>pantene</v>
      </c>
      <c r="D143" s="5" t="str">
        <f>_xlfn.XLOOKUP($E143,'Raw Data'!$E:$E,'Raw Data'!D:D,"ERROR",0,1)</f>
        <v>www.amazon.ae/dp/B078YGG9YV</v>
      </c>
      <c r="E143" s="5" t="s">
        <v>343</v>
      </c>
      <c r="F143" s="9" t="str">
        <f>_xlfn.XLOOKUP($E143,'Raw Data'!$E:$E,'Raw Data'!F:F,"ERROR",0,1)</f>
        <v>Pantene  Pro-V Fine  Hair  Triple Action Volume Maximum Hold  Mousse , 6.6 oz (Pack of 5)</v>
      </c>
      <c r="G143" s="10">
        <f>_xlfn.XLOOKUP($E143,'Raw Data'!$E:$E,'Raw Data'!G:G,"ERROR",0,1)</f>
        <v>4</v>
      </c>
      <c r="H143" s="9">
        <f>_xlfn.XLOOKUP($E143,'Raw Data'!$E:$E,'Raw Data'!H:H,"ERROR",0,1)</f>
        <v>650.08</v>
      </c>
      <c r="I143" s="9">
        <f>_xlfn.XLOOKUP($E143,'Raw Data'!$E:$E,'Raw Data'!I:I,"ERROR",0,1)</f>
        <v>0.000870340825563686</v>
      </c>
      <c r="J143" s="9" t="str">
        <f>_xlfn.XLOOKUP($E143,'Raw Data'!$E:$E,'Raw Data'!J:J,"ERROR",0,1)</f>
        <v>No</v>
      </c>
      <c r="K143" s="14" t="str">
        <f t="array" ref="K143">_xlfn.IFS(AND(L143&gt;0,L143&lt;=5),"0 to 5",AND(L143&gt;5,L143&lt;=10),"5 to 10",AND(L143&gt;10,L143&lt;=15),"10 to 15",AND(L143&gt;15,L143&lt;=20),"15 to 20",AND(L143&gt;20,L143&lt;=30),"20 to 30",AND(L143&gt;30,L143&lt;=40),"30 to 40",AND(L143&gt;40,L143&lt;=50),"40 to 50",AND(L143&gt;50,L143&lt;=75),"50 to 75",AND(L143&gt;75,L143&lt;=100),"75 to 100",AND(L143&gt;100,L143&lt;=150),"100 to 150",AND(L143&gt;150,L143&lt;=200),"150 to 200",AND(L143&gt;200,L143&lt;=250),"200 to 250",AND(L143&gt;250,L143&lt;=300),"250 to 300",AND(L143&gt;300,L143&lt;=400),"300 to 400",AND(L143&gt;400,L143&lt;=500),"400 to 500",L143&gt;500,"500+")</f>
        <v>150 to 200</v>
      </c>
      <c r="L143" s="9">
        <f>_xlfn.XLOOKUP($E143,'Raw Data'!$E:$E,'Raw Data'!L:L,"ERROR",0,1)</f>
        <v>170.69</v>
      </c>
      <c r="M143" s="14" t="str">
        <f t="array" ref="M143">_xlfn.IFS(AND(N143&gt;0,N143&lt;=5),"0 to 5",AND(N143&gt;5,N143&lt;=10),"5 to 10",AND(N143&gt;10,N143&lt;=15),"10 to 15",AND(N143&gt;15,N143&lt;=20),"15 to 20",AND(N143&gt;20,N143&lt;=30),"20 to 30",AND(N143&gt;30,N143&lt;=40),"30 to 40",AND(N143&gt;40,N143&lt;=50),"40 to 50",AND(N143&gt;50,N143&lt;=75),"50 to 75",AND(N143&gt;75,N143&lt;=100),"75 to 100",AND(N143&gt;100,N143&lt;=150),"100 to 150",AND(N143&gt;150,N143&lt;=200),"150 to 200",AND(N143&gt;200,N143&lt;=250),"200 to 250",AND(N143&gt;250,N143&lt;=300),"250 to 300",AND(N143&gt;300,N143&lt;=400),"300 to 400",AND(N143&gt;400,N143&lt;=500),"400 to 500",N143&gt;500,"500+")</f>
        <v>150 to 200</v>
      </c>
      <c r="N143" s="9">
        <f>_xlfn.XLOOKUP($E143,'Raw Data'!$E:$E,'Raw Data'!N:N,"ERROR",0,1)</f>
        <v>170.91</v>
      </c>
      <c r="O143" s="14" t="str">
        <f t="array" ref="O143">_xlfn.IFS(P143=0,"No Discount",AND(P143&gt;0,P143&lt;=0.02),"0% to 2%",AND(P143&gt;0.02,P143&lt;=0.04),"2% to 4%",AND(P143&gt;0.04,P143&lt;=0.06),"4% to 6%",AND(P143&gt;0.06,P143&lt;=0.08),"6% to 8%",AND(P143&gt;0.08,P143&lt;=0.1),"8% to 10%",AND(P143&gt;0.1,P143&lt;=0.15),"10% to 15%",AND(P143&gt;0.15,P143&lt;=0.2),"15% to 20%",AND(P143&gt;0.2,P143&lt;=0.25),"20% to 25%",AND(P143&gt;0.25,P143&lt;=0.3),"25% to 30%",AND(P143&gt;0.3,P143&lt;=0.4),"30% to 40%",AND(P143&gt;0.4,P143&lt;=0.5),"40% to 50%",AND(P143&gt;0.5,P143&lt;=0.75),"50% to 75%",AND(P143&gt;0.75,P143&lt;=1),"75% to 100%")</f>
        <v>0% to 2%</v>
      </c>
      <c r="P143" s="10">
        <f>_xlfn.XLOOKUP($E143,'Raw Data'!$E:$E,'Raw Data'!P:P,"ERROR",0,1)</f>
        <v>0.00128722719560002</v>
      </c>
      <c r="Q143" s="9">
        <f>_xlfn.XLOOKUP($E143,'Raw Data'!$E:$E,'Raw Data'!Q:Q,"ERROR",0,1)</f>
        <v>33</v>
      </c>
      <c r="R143" s="9" t="str">
        <f>_xlfn.XLOOKUP($E143,'Raw Data'!$E:$E,'Raw Data'!R:R,"ERROR",0,1)</f>
        <v>oz</v>
      </c>
      <c r="S143" s="5" t="str">
        <f t="array" ref="S143">_xlfn.IFS(AND(T143&gt;0,T143&lt;=0.05),"0 to 0.05",AND(T143&gt;0.05,T143&lt;=0.1),"0.05 to 0.1",AND(T143&gt;0.1,T143&lt;=0.2),"0.1 to 0.2",AND(T143&gt;0.2,T143&lt;=0.3),"0.2 to 0.3",AND(T143&gt;0.3,T143&lt;=0.4),"0.3 to 0.4",AND(T143&gt;0.4,T143&lt;=0.5),"0.4 to 0.5",AND(T143&gt;0.5,T143&lt;=0.75),"0.5 to 0.75",AND(T143&gt;0.75,T143&lt;=1),"0.75 to 1",AND(T143&gt;1,T143&lt;=2),"1 to 2",AND(T143&gt;2,T143&lt;=3),"2 to 3",AND(T143&gt;3,T143&lt;=4),"3 to 4",AND(T143&gt;4,T143&lt;=5),"4 to 5",AND(T143&gt;5,T143&lt;=10),"5 to 10",T143&gt;10,"10+")</f>
        <v>0.1 to 0.2</v>
      </c>
      <c r="T143" s="10">
        <f>_xlfn.XLOOKUP($E143,'Raw Data'!$E:$E,'Raw Data'!T:T,"ERROR",0,1)</f>
        <v>0.174921347393447</v>
      </c>
      <c r="U143" s="15" t="str">
        <f t="array" ref="U143">_xlfn.IFS(AND(V143&gt;0,V143&lt;=0.05),"0 to 0.05",AND(V143&gt;0.05,V143&lt;=0.1),"0.05 to 0.1",AND(V143&gt;0.1,V143&lt;=0.2),"0.1 to 0.2",AND(V143&gt;0.2,V143&lt;=0.3),"0.2 to 0.3",AND(V143&gt;0.3,V143&lt;=0.4),"0.3 to 0.4",AND(V143&gt;0.4,V143&lt;=0.5),"0.4 to 0.5",AND(V143&gt;0.5,V143&lt;=0.75),"0.5 to 0.75",AND(V143&gt;0.75,V143&lt;=1),"0.75 to 1",AND(V143&gt;1,V143&lt;=2),"1 to 2",AND(V143&gt;2,V143&lt;=3),"2 to 3",AND(V143&gt;3,V143&lt;=4),"3 to 4",AND(V143&gt;4,V143&lt;=5),"4 to 5",AND(V143&gt;5,V143&lt;=10),"5 to 10",V143&gt;10,"10+")</f>
        <v>0 to 0.05</v>
      </c>
      <c r="V143" s="10">
        <f>_xlfn.XLOOKUP($E143,'Raw Data'!$E:$E,'Raw Data'!V:V,"ERROR",0,1)</f>
        <v>0.047289636302149</v>
      </c>
      <c r="W143" s="15" t="str">
        <f t="array" ref="W143">_xlfn.IFS(AND(X143&gt;0,X143&lt;=0.05),"0 to 0.05",AND(X143&gt;0.05,X143&lt;=0.1),"0.05 to 0.1",AND(X143&gt;0.1,X143&lt;=0.2),"0.1 to 0.2",AND(X143&gt;0.2,X143&lt;=0.3),"0.2 to 0.3",AND(X143&gt;0.3,X143&lt;=0.4),"0.3 to 0.4",AND(X143&gt;0.4,X143&lt;=0.5),"0.4 to 0.5",AND(X143&gt;0.5,X143&lt;=0.75),"0.5 to 0.75",AND(X143&gt;0.75,X143&lt;=1),"0.75 to 1",AND(X143&gt;1,X143&lt;=2),"1 to 2",AND(X143&gt;2,X143&lt;=3),"2 to 3",AND(X143&gt;3,X143&lt;=4),"3 to 4",AND(X143&gt;4,X143&lt;=5),"4 to 5",AND(X143&gt;5,X143&lt;=10),"5 to 10",X143&gt;10,"10+")</f>
        <v>0 to 0.05</v>
      </c>
      <c r="X143" s="16">
        <f t="shared" si="6"/>
        <v>0.0472287637962308</v>
      </c>
      <c r="Y143" s="5" t="str">
        <f t="array" ref="Y143">_xlfn.IFS(AND(Z143&gt;0,Z143&lt;=1),"0 to 1",AND(Z143&gt;1,Z143&lt;=2),"1 to 2",AND(Z143&gt;2,Z143&lt;=4),"2 to 4",AND(Z143&gt;4,Z143&lt;=6),"4 to 6",AND(Z143&gt;6,Z143&lt;=8),"6 to 8",AND(Z143&gt;8,Z143&lt;=10),"8 to 10",AND(Z143&gt;10,Z143&lt;=15),"10 to 15",AND(Z143&gt;15,Z143&lt;=20),"15 to 20",AND(Z143&gt;20,Z143&lt;=25),"20 to 25",AND(Z143&gt;25,Z143&lt;=30),"25 to 30",AND(Z143&gt;30,Z143&lt;=40),"30 to 40",AND(Z143&gt;40,Z143&lt;=50),"40 to 50",Z143&gt;50,"50+")</f>
        <v>30 to 40</v>
      </c>
      <c r="Z143" s="9">
        <f>_xlfn.XLOOKUP($E143,'Raw Data'!$E:$E,'Raw Data'!Z:Z,"ERROR",0,1)</f>
        <v>33</v>
      </c>
      <c r="AA143" s="9" t="str">
        <f>_xlfn.XLOOKUP($E143,'Raw Data'!$E:$E,'Raw Data'!AA:AA,"ERROR",0,1)</f>
        <v>oz</v>
      </c>
      <c r="AB143" s="9"/>
      <c r="AC143" s="9"/>
    </row>
    <row r="144" hidden="1" spans="1:29">
      <c r="A144" s="5" t="str">
        <f>_xlfn.XLOOKUP($E144,'Raw Data'!$E:$E,'Raw Data'!A:A,"ERROR",0,1)</f>
        <v>AE</v>
      </c>
      <c r="B144" s="5" t="str">
        <f>_xlfn.XLOOKUP($E144,'Raw Data'!$E:$E,'Raw Data'!B:B,"ERROR",0,1)</f>
        <v>Hair Mousses</v>
      </c>
      <c r="C144" s="5" t="str">
        <f>_xlfn.XLOOKUP($E144,'Raw Data'!$E:$E,'Raw Data'!C:C,"ERROR",0,1)</f>
        <v>shea moisture</v>
      </c>
      <c r="D144" s="5" t="str">
        <f>_xlfn.XLOOKUP($E144,'Raw Data'!$E:$E,'Raw Data'!D:D,"ERROR",0,1)</f>
        <v>www.amazon.ae/dp/B0118Q5I2Y</v>
      </c>
      <c r="E144" s="5" t="s">
        <v>344</v>
      </c>
      <c r="F144" s="9" t="str">
        <f>_xlfn.XLOOKUP($E144,'Raw Data'!$E:$E,'Raw Data'!F:F,"ERROR",0,1)</f>
        <v>Shea Moisture Coconut and Hibiscus Curl Enhancing Smoothie, 453 g</v>
      </c>
      <c r="G144" s="10">
        <f>_xlfn.XLOOKUP($E144,'Raw Data'!$E:$E,'Raw Data'!G:G,"ERROR",0,1)</f>
        <v>9</v>
      </c>
      <c r="H144" s="9">
        <f>_xlfn.XLOOKUP($E144,'Raw Data'!$E:$E,'Raw Data'!H:H,"ERROR",0,1)</f>
        <v>649.04</v>
      </c>
      <c r="I144" s="9">
        <f>_xlfn.XLOOKUP($E144,'Raw Data'!$E:$E,'Raw Data'!I:I,"ERROR",0,1)</f>
        <v>0.000868948451611886</v>
      </c>
      <c r="J144" s="9" t="str">
        <f>_xlfn.XLOOKUP($E144,'Raw Data'!$E:$E,'Raw Data'!J:J,"ERROR",0,1)</f>
        <v>No</v>
      </c>
      <c r="K144" s="14" t="str">
        <f t="array" ref="K144">_xlfn.IFS(AND(L144&gt;0,L144&lt;=5),"0 to 5",AND(L144&gt;5,L144&lt;=10),"5 to 10",AND(L144&gt;10,L144&lt;=15),"10 to 15",AND(L144&gt;15,L144&lt;=20),"15 to 20",AND(L144&gt;20,L144&lt;=30),"20 to 30",AND(L144&gt;30,L144&lt;=40),"30 to 40",AND(L144&gt;40,L144&lt;=50),"40 to 50",AND(L144&gt;50,L144&lt;=75),"50 to 75",AND(L144&gt;75,L144&lt;=100),"75 to 100",AND(L144&gt;100,L144&lt;=150),"100 to 150",AND(L144&gt;150,L144&lt;=200),"150 to 200",AND(L144&gt;200,L144&lt;=250),"200 to 250",AND(L144&gt;250,L144&lt;=300),"250 to 300",AND(L144&gt;300,L144&lt;=400),"300 to 400",AND(L144&gt;400,L144&lt;=500),"400 to 500",L144&gt;500,"500+")</f>
        <v>50 to 75</v>
      </c>
      <c r="L144" s="9">
        <f>_xlfn.XLOOKUP($E144,'Raw Data'!$E:$E,'Raw Data'!L:L,"ERROR",0,1)</f>
        <v>73.18</v>
      </c>
      <c r="M144" s="14" t="str">
        <f t="array" ref="M144">_xlfn.IFS(AND(N144&gt;0,N144&lt;=5),"0 to 5",AND(N144&gt;5,N144&lt;=10),"5 to 10",AND(N144&gt;10,N144&lt;=15),"10 to 15",AND(N144&gt;15,N144&lt;=20),"15 to 20",AND(N144&gt;20,N144&lt;=30),"20 to 30",AND(N144&gt;30,N144&lt;=40),"30 to 40",AND(N144&gt;40,N144&lt;=50),"40 to 50",AND(N144&gt;50,N144&lt;=75),"50 to 75",AND(N144&gt;75,N144&lt;=100),"75 to 100",AND(N144&gt;100,N144&lt;=150),"100 to 150",AND(N144&gt;150,N144&lt;=200),"150 to 200",AND(N144&gt;200,N144&lt;=250),"200 to 250",AND(N144&gt;250,N144&lt;=300),"250 to 300",AND(N144&gt;300,N144&lt;=400),"300 to 400",AND(N144&gt;400,N144&lt;=500),"400 to 500",N144&gt;500,"500+")</f>
        <v>50 to 75</v>
      </c>
      <c r="N144" s="9">
        <f>_xlfn.XLOOKUP($E144,'Raw Data'!$E:$E,'Raw Data'!N:N,"ERROR",0,1)</f>
        <v>73.86</v>
      </c>
      <c r="O144" s="14" t="str">
        <f t="array" ref="O144">_xlfn.IFS(P144=0,"No Discount",AND(P144&gt;0,P144&lt;=0.02),"0% to 2%",AND(P144&gt;0.02,P144&lt;=0.04),"2% to 4%",AND(P144&gt;0.04,P144&lt;=0.06),"4% to 6%",AND(P144&gt;0.06,P144&lt;=0.08),"6% to 8%",AND(P144&gt;0.08,P144&lt;=0.1),"8% to 10%",AND(P144&gt;0.1,P144&lt;=0.15),"10% to 15%",AND(P144&gt;0.15,P144&lt;=0.2),"15% to 20%",AND(P144&gt;0.2,P144&lt;=0.25),"20% to 25%",AND(P144&gt;0.25,P144&lt;=0.3),"25% to 30%",AND(P144&gt;0.3,P144&lt;=0.4),"30% to 40%",AND(P144&gt;0.4,P144&lt;=0.5),"40% to 50%",AND(P144&gt;0.5,P144&lt;=0.75),"50% to 75%",AND(P144&gt;0.75,P144&lt;=1),"75% to 100%")</f>
        <v>0% to 2%</v>
      </c>
      <c r="P144" s="10">
        <f>_xlfn.XLOOKUP($E144,'Raw Data'!$E:$E,'Raw Data'!P:P,"ERROR",0,1)</f>
        <v>0.00920660709450301</v>
      </c>
      <c r="Q144" s="9">
        <f>_xlfn.XLOOKUP($E144,'Raw Data'!$E:$E,'Raw Data'!Q:Q,"ERROR",0,1)</f>
        <v>453</v>
      </c>
      <c r="R144" s="9" t="str">
        <f>_xlfn.XLOOKUP($E144,'Raw Data'!$E:$E,'Raw Data'!R:R,"ERROR",0,1)</f>
        <v>gm</v>
      </c>
      <c r="S144" s="5" t="str">
        <f t="array" ref="S144">_xlfn.IFS(AND(T144&gt;0,T144&lt;=0.05),"0 to 0.05",AND(T144&gt;0.05,T144&lt;=0.1),"0.05 to 0.1",AND(T144&gt;0.1,T144&lt;=0.2),"0.1 to 0.2",AND(T144&gt;0.2,T144&lt;=0.3),"0.2 to 0.3",AND(T144&gt;0.3,T144&lt;=0.4),"0.3 to 0.4",AND(T144&gt;0.4,T144&lt;=0.5),"0.4 to 0.5",AND(T144&gt;0.5,T144&lt;=0.75),"0.5 to 0.75",AND(T144&gt;0.75,T144&lt;=1),"0.75 to 1",AND(T144&gt;1,T144&lt;=2),"1 to 2",AND(T144&gt;2,T144&lt;=3),"2 to 3",AND(T144&gt;3,T144&lt;=4),"3 to 4",AND(T144&gt;4,T144&lt;=5),"4 to 5",AND(T144&gt;5,T144&lt;=10),"5 to 10",T144&gt;10,"10+")</f>
        <v>0.1 to 0.2</v>
      </c>
      <c r="T144" s="10">
        <f>_xlfn.XLOOKUP($E144,'Raw Data'!$E:$E,'Raw Data'!T:T,"ERROR",0,1)</f>
        <v>0.161631565118908</v>
      </c>
      <c r="U144" s="15" t="str">
        <f t="array" ref="U144">_xlfn.IFS(AND(V144&gt;0,V144&lt;=0.05),"0 to 0.05",AND(V144&gt;0.05,V144&lt;=0.1),"0.05 to 0.1",AND(V144&gt;0.1,V144&lt;=0.2),"0.1 to 0.2",AND(V144&gt;0.2,V144&lt;=0.3),"0.2 to 0.3",AND(V144&gt;0.3,V144&lt;=0.4),"0.3 to 0.4",AND(V144&gt;0.4,V144&lt;=0.5),"0.4 to 0.5",AND(V144&gt;0.5,V144&lt;=0.75),"0.5 to 0.75",AND(V144&gt;0.75,V144&lt;=1),"0.75 to 1",AND(V144&gt;1,V144&lt;=2),"1 to 2",AND(V144&gt;2,V144&lt;=3),"2 to 3",AND(V144&gt;3,V144&lt;=4),"3 to 4",AND(V144&gt;4,V144&lt;=5),"4 to 5",AND(V144&gt;5,V144&lt;=10),"5 to 10",V144&gt;10,"10+")</f>
        <v>0 to 0.05</v>
      </c>
      <c r="V144" s="10">
        <f>_xlfn.XLOOKUP($E144,'Raw Data'!$E:$E,'Raw Data'!V:V,"ERROR",0,1)</f>
        <v>0.0440460371401242</v>
      </c>
      <c r="W144" s="15" t="str">
        <f t="array" ref="W144">_xlfn.IFS(AND(X144&gt;0,X144&lt;=0.05),"0 to 0.05",AND(X144&gt;0.05,X144&lt;=0.1),"0.05 to 0.1",AND(X144&gt;0.1,X144&lt;=0.2),"0.1 to 0.2",AND(X144&gt;0.2,X144&lt;=0.3),"0.2 to 0.3",AND(X144&gt;0.3,X144&lt;=0.4),"0.3 to 0.4",AND(X144&gt;0.4,X144&lt;=0.5),"0.4 to 0.5",AND(X144&gt;0.5,X144&lt;=0.75),"0.5 to 0.75",AND(X144&gt;0.75,X144&lt;=1),"0.75 to 1",AND(X144&gt;1,X144&lt;=2),"1 to 2",AND(X144&gt;2,X144&lt;=3),"2 to 3",AND(X144&gt;3,X144&lt;=4),"3 to 4",AND(X144&gt;4,X144&lt;=5),"4 to 5",AND(X144&gt;5,X144&lt;=10),"5 to 10",X144&gt;10,"10+")</f>
        <v>0 to 0.05</v>
      </c>
      <c r="X144" s="16">
        <f t="shared" si="6"/>
        <v>0.0436405225821052</v>
      </c>
      <c r="Y144" s="5" t="str">
        <f t="array" ref="Y144">_xlfn.IFS(AND(Z144&gt;0,Z144&lt;=1),"0 to 1",AND(Z144&gt;1,Z144&lt;=2),"1 to 2",AND(Z144&gt;2,Z144&lt;=4),"2 to 4",AND(Z144&gt;4,Z144&lt;=6),"4 to 6",AND(Z144&gt;6,Z144&lt;=8),"6 to 8",AND(Z144&gt;8,Z144&lt;=10),"8 to 10",AND(Z144&gt;10,Z144&lt;=15),"10 to 15",AND(Z144&gt;15,Z144&lt;=20),"15 to 20",AND(Z144&gt;20,Z144&lt;=25),"20 to 25",AND(Z144&gt;25,Z144&lt;=30),"25 to 30",AND(Z144&gt;30,Z144&lt;=40),"30 to 40",AND(Z144&gt;40,Z144&lt;=50),"40 to 50",Z144&gt;50,"50+")</f>
        <v>15 to 20</v>
      </c>
      <c r="Z144" s="9">
        <f>_xlfn.XLOOKUP($E144,'Raw Data'!$E:$E,'Raw Data'!Z:Z,"ERROR",0,1)</f>
        <v>15.3114</v>
      </c>
      <c r="AA144" s="9" t="str">
        <f>_xlfn.XLOOKUP($E144,'Raw Data'!$E:$E,'Raw Data'!AA:AA,"ERROR",0,1)</f>
        <v>oz</v>
      </c>
      <c r="AB144" s="9"/>
      <c r="AC144" s="9"/>
    </row>
    <row r="145" hidden="1" spans="1:29">
      <c r="A145" s="5" t="str">
        <f>_xlfn.XLOOKUP($E145,'Raw Data'!$E:$E,'Raw Data'!A:A,"ERROR",0,1)</f>
        <v>AE</v>
      </c>
      <c r="B145" s="5" t="str">
        <f>_xlfn.XLOOKUP($E145,'Raw Data'!$E:$E,'Raw Data'!B:B,"ERROR",0,1)</f>
        <v>Hair Mousses</v>
      </c>
      <c r="C145" s="5" t="str">
        <f>_xlfn.XLOOKUP($E145,'Raw Data'!$E:$E,'Raw Data'!C:C,"ERROR",0,1)</f>
        <v>suave</v>
      </c>
      <c r="D145" s="5" t="str">
        <f>_xlfn.XLOOKUP($E145,'Raw Data'!$E:$E,'Raw Data'!D:D,"ERROR",0,1)</f>
        <v>www.amazon.ae/dp/B0002IKRMQ</v>
      </c>
      <c r="E145" s="5" t="s">
        <v>345</v>
      </c>
      <c r="F145" s="9" t="str">
        <f>_xlfn.XLOOKUP($E145,'Raw Data'!$E:$E,'Raw Data'!F:F,"ERROR",0,1)</f>
        <v>Suave Max Hold Volumizing Mousse, 9 oz</v>
      </c>
      <c r="G145" s="10">
        <f>_xlfn.XLOOKUP($E145,'Raw Data'!$E:$E,'Raw Data'!G:G,"ERROR",0,1)</f>
        <v>9</v>
      </c>
      <c r="H145" s="9">
        <f>_xlfn.XLOOKUP($E145,'Raw Data'!$E:$E,'Raw Data'!H:H,"ERROR",0,1)</f>
        <v>640.2</v>
      </c>
      <c r="I145" s="9">
        <f>_xlfn.XLOOKUP($E145,'Raw Data'!$E:$E,'Raw Data'!I:I,"ERROR",0,1)</f>
        <v>0.000857113273021585</v>
      </c>
      <c r="J145" s="9" t="str">
        <f>_xlfn.XLOOKUP($E145,'Raw Data'!$E:$E,'Raw Data'!J:J,"ERROR",0,1)</f>
        <v>No</v>
      </c>
      <c r="K145" s="14" t="str">
        <f t="array" ref="K145">_xlfn.IFS(AND(L145&gt;0,L145&lt;=5),"0 to 5",AND(L145&gt;5,L145&lt;=10),"5 to 10",AND(L145&gt;10,L145&lt;=15),"10 to 15",AND(L145&gt;15,L145&lt;=20),"15 to 20",AND(L145&gt;20,L145&lt;=30),"20 to 30",AND(L145&gt;30,L145&lt;=40),"30 to 40",AND(L145&gt;40,L145&lt;=50),"40 to 50",AND(L145&gt;50,L145&lt;=75),"50 to 75",AND(L145&gt;75,L145&lt;=100),"75 to 100",AND(L145&gt;100,L145&lt;=150),"100 to 150",AND(L145&gt;150,L145&lt;=200),"150 to 200",AND(L145&gt;200,L145&lt;=250),"200 to 250",AND(L145&gt;250,L145&lt;=300),"250 to 300",AND(L145&gt;300,L145&lt;=400),"300 to 400",AND(L145&gt;400,L145&lt;=500),"400 to 500",L145&gt;500,"500+")</f>
        <v>50 to 75</v>
      </c>
      <c r="L145" s="9">
        <f>_xlfn.XLOOKUP($E145,'Raw Data'!$E:$E,'Raw Data'!L:L,"ERROR",0,1)</f>
        <v>71.61</v>
      </c>
      <c r="M145" s="14" t="str">
        <f t="array" ref="M145">_xlfn.IFS(AND(N145&gt;0,N145&lt;=5),"0 to 5",AND(N145&gt;5,N145&lt;=10),"5 to 10",AND(N145&gt;10,N145&lt;=15),"10 to 15",AND(N145&gt;15,N145&lt;=20),"15 to 20",AND(N145&gt;20,N145&lt;=30),"20 to 30",AND(N145&gt;30,N145&lt;=40),"30 to 40",AND(N145&gt;40,N145&lt;=50),"40 to 50",AND(N145&gt;50,N145&lt;=75),"50 to 75",AND(N145&gt;75,N145&lt;=100),"75 to 100",AND(N145&gt;100,N145&lt;=150),"100 to 150",AND(N145&gt;150,N145&lt;=200),"150 to 200",AND(N145&gt;200,N145&lt;=250),"200 to 250",AND(N145&gt;250,N145&lt;=300),"250 to 300",AND(N145&gt;300,N145&lt;=400),"300 to 400",AND(N145&gt;400,N145&lt;=500),"400 to 500",N145&gt;500,"500+")</f>
        <v>75 to 100</v>
      </c>
      <c r="N145" s="9">
        <f>_xlfn.XLOOKUP($E145,'Raw Data'!$E:$E,'Raw Data'!N:N,"ERROR",0,1)</f>
        <v>75.36</v>
      </c>
      <c r="O145" s="14" t="str">
        <f t="array" ref="O145">_xlfn.IFS(P145=0,"No Discount",AND(P145&gt;0,P145&lt;=0.02),"0% to 2%",AND(P145&gt;0.02,P145&lt;=0.04),"2% to 4%",AND(P145&gt;0.04,P145&lt;=0.06),"4% to 6%",AND(P145&gt;0.06,P145&lt;=0.08),"6% to 8%",AND(P145&gt;0.08,P145&lt;=0.1),"8% to 10%",AND(P145&gt;0.1,P145&lt;=0.15),"10% to 15%",AND(P145&gt;0.15,P145&lt;=0.2),"15% to 20%",AND(P145&gt;0.2,P145&lt;=0.25),"20% to 25%",AND(P145&gt;0.25,P145&lt;=0.3),"25% to 30%",AND(P145&gt;0.3,P145&lt;=0.4),"30% to 40%",AND(P145&gt;0.4,P145&lt;=0.5),"40% to 50%",AND(P145&gt;0.5,P145&lt;=0.75),"50% to 75%",AND(P145&gt;0.75,P145&lt;=1),"75% to 100%")</f>
        <v>4% to 6%</v>
      </c>
      <c r="P145" s="10">
        <f>_xlfn.XLOOKUP($E145,'Raw Data'!$E:$E,'Raw Data'!P:P,"ERROR",0,1)</f>
        <v>0.0497611464968153</v>
      </c>
      <c r="Q145" s="9">
        <f>_xlfn.XLOOKUP($E145,'Raw Data'!$E:$E,'Raw Data'!Q:Q,"ERROR",0,1)</f>
        <v>9</v>
      </c>
      <c r="R145" s="9" t="str">
        <f>_xlfn.XLOOKUP($E145,'Raw Data'!$E:$E,'Raw Data'!R:R,"ERROR",0,1)</f>
        <v>oz</v>
      </c>
      <c r="S145" s="5" t="str">
        <f t="array" ref="S145">_xlfn.IFS(AND(T145&gt;0,T145&lt;=0.05),"0 to 0.05",AND(T145&gt;0.05,T145&lt;=0.1),"0.05 to 0.1",AND(T145&gt;0.1,T145&lt;=0.2),"0.1 to 0.2",AND(T145&gt;0.2,T145&lt;=0.3),"0.2 to 0.3",AND(T145&gt;0.3,T145&lt;=0.4),"0.3 to 0.4",AND(T145&gt;0.4,T145&lt;=0.5),"0.4 to 0.5",AND(T145&gt;0.5,T145&lt;=0.75),"0.5 to 0.75",AND(T145&gt;0.75,T145&lt;=1),"0.75 to 1",AND(T145&gt;1,T145&lt;=2),"1 to 2",AND(T145&gt;2,T145&lt;=3),"2 to 3",AND(T145&gt;3,T145&lt;=4),"3 to 4",AND(T145&gt;4,T145&lt;=5),"4 to 5",AND(T145&gt;5,T145&lt;=10),"5 to 10",T145&gt;10,"10+")</f>
        <v>0.2 to 0.3</v>
      </c>
      <c r="T145" s="10">
        <f>_xlfn.XLOOKUP($E145,'Raw Data'!$E:$E,'Raw Data'!T:T,"ERROR",0,1)</f>
        <v>0.269079021530831</v>
      </c>
      <c r="U145" s="15" t="str">
        <f t="array" ref="U145">_xlfn.IFS(AND(V145&gt;0,V145&lt;=0.05),"0 to 0.05",AND(V145&gt;0.05,V145&lt;=0.1),"0.05 to 0.1",AND(V145&gt;0.1,V145&lt;=0.2),"0.1 to 0.2",AND(V145&gt;0.2,V145&lt;=0.3),"0.2 to 0.3",AND(V145&gt;0.3,V145&lt;=0.4),"0.3 to 0.4",AND(V145&gt;0.4,V145&lt;=0.5),"0.4 to 0.5",AND(V145&gt;0.5,V145&lt;=0.75),"0.5 to 0.75",AND(V145&gt;0.75,V145&lt;=1),"0.75 to 1",AND(V145&gt;1,V145&lt;=2),"1 to 2",AND(V145&gt;2,V145&lt;=3),"2 to 3",AND(V145&gt;3,V145&lt;=4),"3 to 4",AND(V145&gt;4,V145&lt;=5),"4 to 5",AND(V145&gt;5,V145&lt;=10),"5 to 10",V145&gt;10,"10+")</f>
        <v>0.05 to 0.1</v>
      </c>
      <c r="V145" s="10">
        <f>_xlfn.XLOOKUP($E145,'Raw Data'!$E:$E,'Raw Data'!V:V,"ERROR",0,1)</f>
        <v>0.0764558674332093</v>
      </c>
      <c r="W145" s="15" t="str">
        <f t="array" ref="W145">_xlfn.IFS(AND(X145&gt;0,X145&lt;=0.05),"0 to 0.05",AND(X145&gt;0.05,X145&lt;=0.1),"0.05 to 0.1",AND(X145&gt;0.1,X145&lt;=0.2),"0.1 to 0.2",AND(X145&gt;0.2,X145&lt;=0.3),"0.2 to 0.3",AND(X145&gt;0.3,X145&lt;=0.4),"0.3 to 0.4",AND(X145&gt;0.4,X145&lt;=0.5),"0.4 to 0.5",AND(X145&gt;0.5,X145&lt;=0.75),"0.5 to 0.75",AND(X145&gt;0.75,X145&lt;=1),"0.75 to 1",AND(X145&gt;1,X145&lt;=2),"1 to 2",AND(X145&gt;2,X145&lt;=3),"2 to 3",AND(X145&gt;3,X145&lt;=4),"3 to 4",AND(X145&gt;4,X145&lt;=5),"4 to 5",AND(X145&gt;5,X145&lt;=10),"5 to 10",X145&gt;10,"10+")</f>
        <v>0.05 to 0.1</v>
      </c>
      <c r="X145" s="16">
        <f t="shared" si="6"/>
        <v>0.0726513358133243</v>
      </c>
      <c r="Y145" s="5" t="str">
        <f t="array" ref="Y145">_xlfn.IFS(AND(Z145&gt;0,Z145&lt;=1),"0 to 1",AND(Z145&gt;1,Z145&lt;=2),"1 to 2",AND(Z145&gt;2,Z145&lt;=4),"2 to 4",AND(Z145&gt;4,Z145&lt;=6),"4 to 6",AND(Z145&gt;6,Z145&lt;=8),"6 to 8",AND(Z145&gt;8,Z145&lt;=10),"8 to 10",AND(Z145&gt;10,Z145&lt;=15),"10 to 15",AND(Z145&gt;15,Z145&lt;=20),"15 to 20",AND(Z145&gt;20,Z145&lt;=25),"20 to 25",AND(Z145&gt;25,Z145&lt;=30),"25 to 30",AND(Z145&gt;30,Z145&lt;=40),"30 to 40",AND(Z145&gt;40,Z145&lt;=50),"40 to 50",Z145&gt;50,"50+")</f>
        <v>8 to 10</v>
      </c>
      <c r="Z145" s="9">
        <f>_xlfn.XLOOKUP($E145,'Raw Data'!$E:$E,'Raw Data'!Z:Z,"ERROR",0,1)</f>
        <v>9</v>
      </c>
      <c r="AA145" s="9" t="str">
        <f>_xlfn.XLOOKUP($E145,'Raw Data'!$E:$E,'Raw Data'!AA:AA,"ERROR",0,1)</f>
        <v>oz</v>
      </c>
      <c r="AB145" s="9"/>
      <c r="AC145" s="9"/>
    </row>
    <row r="146" hidden="1" spans="1:29">
      <c r="A146" s="5" t="str">
        <f>_xlfn.XLOOKUP($E146,'Raw Data'!$E:$E,'Raw Data'!A:A,"ERROR",0,1)</f>
        <v>AE</v>
      </c>
      <c r="B146" s="5" t="str">
        <f>_xlfn.XLOOKUP($E146,'Raw Data'!$E:$E,'Raw Data'!B:B,"ERROR",0,1)</f>
        <v>Hair Mousses</v>
      </c>
      <c r="C146" s="5" t="str">
        <f>_xlfn.XLOOKUP($E146,'Raw Data'!$E:$E,'Raw Data'!C:C,"ERROR",0,1)</f>
        <v>virtue</v>
      </c>
      <c r="D146" s="5" t="str">
        <f>_xlfn.XLOOKUP($E146,'Raw Data'!$E:$E,'Raw Data'!D:D,"ERROR",0,1)</f>
        <v>www.amazon.ae/dp/B07YL7ZC1C</v>
      </c>
      <c r="E146" s="5" t="s">
        <v>346</v>
      </c>
      <c r="F146" s="9" t="str">
        <f>_xlfn.XLOOKUP($E146,'Raw Data'!$E:$E,'Raw Data'!F:F,"ERROR",0,1)</f>
        <v>VIRTUE Create Volumizing Mousse, 156 g 5.5 oz</v>
      </c>
      <c r="G146" s="10">
        <f>_xlfn.XLOOKUP($E146,'Raw Data'!$E:$E,'Raw Data'!G:G,"ERROR",0,1)</f>
        <v>3</v>
      </c>
      <c r="H146" s="9">
        <f>_xlfn.XLOOKUP($E146,'Raw Data'!$E:$E,'Raw Data'!H:H,"ERROR",0,1)</f>
        <v>634.09</v>
      </c>
      <c r="I146" s="9">
        <f>_xlfn.XLOOKUP($E146,'Raw Data'!$E:$E,'Raw Data'!I:I,"ERROR",0,1)</f>
        <v>0.000848933076054759</v>
      </c>
      <c r="J146" s="9" t="str">
        <f>_xlfn.XLOOKUP($E146,'Raw Data'!$E:$E,'Raw Data'!J:J,"ERROR",0,1)</f>
        <v>No</v>
      </c>
      <c r="K146" s="14" t="str">
        <f t="array" ref="K146">_xlfn.IFS(AND(L146&gt;0,L146&lt;=5),"0 to 5",AND(L146&gt;5,L146&lt;=10),"5 to 10",AND(L146&gt;10,L146&lt;=15),"10 to 15",AND(L146&gt;15,L146&lt;=20),"15 to 20",AND(L146&gt;20,L146&lt;=30),"20 to 30",AND(L146&gt;30,L146&lt;=40),"30 to 40",AND(L146&gt;40,L146&lt;=50),"40 to 50",AND(L146&gt;50,L146&lt;=75),"50 to 75",AND(L146&gt;75,L146&lt;=100),"75 to 100",AND(L146&gt;100,L146&lt;=150),"100 to 150",AND(L146&gt;150,L146&lt;=200),"150 to 200",AND(L146&gt;200,L146&lt;=250),"200 to 250",AND(L146&gt;250,L146&lt;=300),"250 to 300",AND(L146&gt;300,L146&lt;=400),"300 to 400",AND(L146&gt;400,L146&lt;=500),"400 to 500",L146&gt;500,"500+")</f>
        <v>250 to 300</v>
      </c>
      <c r="L146" s="9">
        <f>_xlfn.XLOOKUP($E146,'Raw Data'!$E:$E,'Raw Data'!L:L,"ERROR",0,1)</f>
        <v>254.01</v>
      </c>
      <c r="M146" s="14" t="str">
        <f t="array" ref="M146">_xlfn.IFS(AND(N146&gt;0,N146&lt;=5),"0 to 5",AND(N146&gt;5,N146&lt;=10),"5 to 10",AND(N146&gt;10,N146&lt;=15),"10 to 15",AND(N146&gt;15,N146&lt;=20),"15 to 20",AND(N146&gt;20,N146&lt;=30),"20 to 30",AND(N146&gt;30,N146&lt;=40),"30 to 40",AND(N146&gt;40,N146&lt;=50),"40 to 50",AND(N146&gt;50,N146&lt;=75),"50 to 75",AND(N146&gt;75,N146&lt;=100),"75 to 100",AND(N146&gt;100,N146&lt;=150),"100 to 150",AND(N146&gt;150,N146&lt;=200),"150 to 200",AND(N146&gt;200,N146&lt;=250),"200 to 250",AND(N146&gt;250,N146&lt;=300),"250 to 300",AND(N146&gt;300,N146&lt;=400),"300 to 400",AND(N146&gt;400,N146&lt;=500),"400 to 500",N146&gt;500,"500+")</f>
        <v>250 to 300</v>
      </c>
      <c r="N146" s="9">
        <f>_xlfn.XLOOKUP($E146,'Raw Data'!$E:$E,'Raw Data'!N:N,"ERROR",0,1)</f>
        <v>256.55</v>
      </c>
      <c r="O146" s="14" t="str">
        <f t="array" ref="O146">_xlfn.IFS(P146=0,"No Discount",AND(P146&gt;0,P146&lt;=0.02),"0% to 2%",AND(P146&gt;0.02,P146&lt;=0.04),"2% to 4%",AND(P146&gt;0.04,P146&lt;=0.06),"4% to 6%",AND(P146&gt;0.06,P146&lt;=0.08),"6% to 8%",AND(P146&gt;0.08,P146&lt;=0.1),"8% to 10%",AND(P146&gt;0.1,P146&lt;=0.15),"10% to 15%",AND(P146&gt;0.15,P146&lt;=0.2),"15% to 20%",AND(P146&gt;0.2,P146&lt;=0.25),"20% to 25%",AND(P146&gt;0.25,P146&lt;=0.3),"25% to 30%",AND(P146&gt;0.3,P146&lt;=0.4),"30% to 40%",AND(P146&gt;0.4,P146&lt;=0.5),"40% to 50%",AND(P146&gt;0.5,P146&lt;=0.75),"50% to 75%",AND(P146&gt;0.75,P146&lt;=1),"75% to 100%")</f>
        <v>0% to 2%</v>
      </c>
      <c r="P146" s="10">
        <f>_xlfn.XLOOKUP($E146,'Raw Data'!$E:$E,'Raw Data'!P:P,"ERROR",0,1)</f>
        <v>0.00990060417072703</v>
      </c>
      <c r="Q146" s="9">
        <f>_xlfn.XLOOKUP($E146,'Raw Data'!$E:$E,'Raw Data'!Q:Q,"ERROR",0,1)</f>
        <v>156</v>
      </c>
      <c r="R146" s="9" t="str">
        <f>_xlfn.XLOOKUP($E146,'Raw Data'!$E:$E,'Raw Data'!R:R,"ERROR",0,1)</f>
        <v>gm</v>
      </c>
      <c r="S146" s="5" t="str">
        <f t="array" ref="S146">_xlfn.IFS(AND(T146&gt;0,T146&lt;=0.05),"0 to 0.05",AND(T146&gt;0.05,T146&lt;=0.1),"0.05 to 0.1",AND(T146&gt;0.1,T146&lt;=0.2),"0.1 to 0.2",AND(T146&gt;0.2,T146&lt;=0.3),"0.2 to 0.3",AND(T146&gt;0.3,T146&lt;=0.4),"0.3 to 0.4",AND(T146&gt;0.4,T146&lt;=0.5),"0.4 to 0.5",AND(T146&gt;0.5,T146&lt;=0.75),"0.5 to 0.75",AND(T146&gt;0.75,T146&lt;=1),"0.75 to 1",AND(T146&gt;1,T146&lt;=2),"1 to 2",AND(T146&gt;2,T146&lt;=3),"2 to 3",AND(T146&gt;3,T146&lt;=4),"3 to 4",AND(T146&gt;4,T146&lt;=5),"4 to 5",AND(T146&gt;5,T146&lt;=10),"5 to 10",T146&gt;10,"10+")</f>
        <v>1 to 2</v>
      </c>
      <c r="T146" s="10">
        <f>_xlfn.XLOOKUP($E146,'Raw Data'!$E:$E,'Raw Data'!T:T,"ERROR",0,1)</f>
        <v>1.62913919109728</v>
      </c>
      <c r="U146" s="15" t="str">
        <f t="array" ref="U146">_xlfn.IFS(AND(V146&gt;0,V146&lt;=0.05),"0 to 0.05",AND(V146&gt;0.05,V146&lt;=0.1),"0.05 to 0.1",AND(V146&gt;0.1,V146&lt;=0.2),"0.1 to 0.2",AND(V146&gt;0.2,V146&lt;=0.3),"0.2 to 0.3",AND(V146&gt;0.3,V146&lt;=0.4),"0.3 to 0.4",AND(V146&gt;0.4,V146&lt;=0.5),"0.4 to 0.5",AND(V146&gt;0.5,V146&lt;=0.75),"0.5 to 0.75",AND(V146&gt;0.75,V146&lt;=1),"0.75 to 1",AND(V146&gt;1,V146&lt;=2),"1 to 2",AND(V146&gt;2,V146&lt;=3),"2 to 3",AND(V146&gt;3,V146&lt;=4),"3 to 4",AND(V146&gt;4,V146&lt;=5),"4 to 5",AND(V146&gt;5,V146&lt;=10),"5 to 10",V146&gt;10,"10+")</f>
        <v>0.4 to 0.5</v>
      </c>
      <c r="V146" s="10">
        <f>_xlfn.XLOOKUP($E146,'Raw Data'!$E:$E,'Raw Data'!V:V,"ERROR",0,1)</f>
        <v>0.444266084242832</v>
      </c>
      <c r="W146" s="15" t="str">
        <f t="array" ref="W146">_xlfn.IFS(AND(X146&gt;0,X146&lt;=0.05),"0 to 0.05",AND(X146&gt;0.05,X146&lt;=0.1),"0.05 to 0.1",AND(X146&gt;0.1,X146&lt;=0.2),"0.1 to 0.2",AND(X146&gt;0.2,X146&lt;=0.3),"0.2 to 0.3",AND(X146&gt;0.3,X146&lt;=0.4),"0.3 to 0.4",AND(X146&gt;0.4,X146&lt;=0.5),"0.4 to 0.5",AND(X146&gt;0.5,X146&lt;=0.75),"0.5 to 0.75",AND(X146&gt;0.75,X146&lt;=1),"0.75 to 1",AND(X146&gt;1,X146&lt;=2),"1 to 2",AND(X146&gt;2,X146&lt;=3),"2 to 3",AND(X146&gt;3,X146&lt;=4),"3 to 4",AND(X146&gt;4,X146&lt;=5),"4 to 5",AND(X146&gt;5,X146&lt;=10),"5 to 10",X146&gt;10,"10+")</f>
        <v>0.4 to 0.5</v>
      </c>
      <c r="X146" s="16">
        <f t="shared" si="6"/>
        <v>0.439867581596265</v>
      </c>
      <c r="Y146" s="5" t="str">
        <f t="array" ref="Y146">_xlfn.IFS(AND(Z146&gt;0,Z146&lt;=1),"0 to 1",AND(Z146&gt;1,Z146&lt;=2),"1 to 2",AND(Z146&gt;2,Z146&lt;=4),"2 to 4",AND(Z146&gt;4,Z146&lt;=6),"4 to 6",AND(Z146&gt;6,Z146&lt;=8),"6 to 8",AND(Z146&gt;8,Z146&lt;=10),"8 to 10",AND(Z146&gt;10,Z146&lt;=15),"10 to 15",AND(Z146&gt;15,Z146&lt;=20),"15 to 20",AND(Z146&gt;20,Z146&lt;=25),"20 to 25",AND(Z146&gt;25,Z146&lt;=30),"25 to 30",AND(Z146&gt;30,Z146&lt;=40),"30 to 40",AND(Z146&gt;40,Z146&lt;=50),"40 to 50",Z146&gt;50,"50+")</f>
        <v>4 to 6</v>
      </c>
      <c r="Z146" s="9">
        <f>_xlfn.XLOOKUP($E146,'Raw Data'!$E:$E,'Raw Data'!Z:Z,"ERROR",0,1)</f>
        <v>5.2728</v>
      </c>
      <c r="AA146" s="9" t="str">
        <f>_xlfn.XLOOKUP($E146,'Raw Data'!$E:$E,'Raw Data'!AA:AA,"ERROR",0,1)</f>
        <v>oz</v>
      </c>
      <c r="AB146" s="9"/>
      <c r="AC146" s="9"/>
    </row>
    <row r="147" hidden="1" spans="1:29">
      <c r="A147" s="5" t="str">
        <f>_xlfn.XLOOKUP($E147,'Raw Data'!$E:$E,'Raw Data'!A:A,"ERROR",0,1)</f>
        <v>AE</v>
      </c>
      <c r="B147" s="5" t="str">
        <f>_xlfn.XLOOKUP($E147,'Raw Data'!$E:$E,'Raw Data'!B:B,"ERROR",0,1)</f>
        <v>Hair Mousses</v>
      </c>
      <c r="C147" s="5" t="str">
        <f>_xlfn.XLOOKUP($E147,'Raw Data'!$E:$E,'Raw Data'!C:C,"ERROR",0,1)</f>
        <v>herbal essences</v>
      </c>
      <c r="D147" s="5" t="str">
        <f>_xlfn.XLOOKUP($E147,'Raw Data'!$E:$E,'Raw Data'!D:D,"ERROR",0,1)</f>
        <v>www.amazon.ae/dp/B079P8LP32</v>
      </c>
      <c r="E147" s="5" t="s">
        <v>347</v>
      </c>
      <c r="F147" s="9" t="str">
        <f>_xlfn.XLOOKUP($E147,'Raw Data'!$E:$E,'Raw Data'!F:F,"ERROR",0,1)</f>
        <v>Herbal Essences Haircare - Totally Twisted Curl Boosting Mousse - Strong Hold (3) - Net Wt. 6.8 OZ (192 g) Per Can - Pack of 4 Cans</v>
      </c>
      <c r="G147" s="10">
        <f>_xlfn.XLOOKUP($E147,'Raw Data'!$E:$E,'Raw Data'!G:G,"ERROR",0,1)</f>
        <v>5</v>
      </c>
      <c r="H147" s="9">
        <f>_xlfn.XLOOKUP($E147,'Raw Data'!$E:$E,'Raw Data'!H:H,"ERROR",0,1)</f>
        <v>612.35</v>
      </c>
      <c r="I147" s="9">
        <f>_xlfn.XLOOKUP($E147,'Raw Data'!$E:$E,'Raw Data'!I:I,"ERROR",0,1)</f>
        <v>0.000819827105177706</v>
      </c>
      <c r="J147" s="9" t="str">
        <f>_xlfn.XLOOKUP($E147,'Raw Data'!$E:$E,'Raw Data'!J:J,"ERROR",0,1)</f>
        <v>No</v>
      </c>
      <c r="K147" s="14" t="str">
        <f t="array" ref="K147">_xlfn.IFS(AND(L147&gt;0,L147&lt;=5),"0 to 5",AND(L147&gt;5,L147&lt;=10),"5 to 10",AND(L147&gt;10,L147&lt;=15),"10 to 15",AND(L147&gt;15,L147&lt;=20),"15 to 20",AND(L147&gt;20,L147&lt;=30),"20 to 30",AND(L147&gt;30,L147&lt;=40),"30 to 40",AND(L147&gt;40,L147&lt;=50),"40 to 50",AND(L147&gt;50,L147&lt;=75),"50 to 75",AND(L147&gt;75,L147&lt;=100),"75 to 100",AND(L147&gt;100,L147&lt;=150),"100 to 150",AND(L147&gt;150,L147&lt;=200),"150 to 200",AND(L147&gt;200,L147&lt;=250),"200 to 250",AND(L147&gt;250,L147&lt;=300),"250 to 300",AND(L147&gt;300,L147&lt;=400),"300 to 400",AND(L147&gt;400,L147&lt;=500),"400 to 500",L147&gt;500,"500+")</f>
        <v>100 to 150</v>
      </c>
      <c r="L147" s="9">
        <f>_xlfn.XLOOKUP($E147,'Raw Data'!$E:$E,'Raw Data'!L:L,"ERROR",0,1)</f>
        <v>123.08</v>
      </c>
      <c r="M147" s="14" t="str">
        <f t="array" ref="M147">_xlfn.IFS(AND(N147&gt;0,N147&lt;=5),"0 to 5",AND(N147&gt;5,N147&lt;=10),"5 to 10",AND(N147&gt;10,N147&lt;=15),"10 to 15",AND(N147&gt;15,N147&lt;=20),"15 to 20",AND(N147&gt;20,N147&lt;=30),"20 to 30",AND(N147&gt;30,N147&lt;=40),"30 to 40",AND(N147&gt;40,N147&lt;=50),"40 to 50",AND(N147&gt;50,N147&lt;=75),"50 to 75",AND(N147&gt;75,N147&lt;=100),"75 to 100",AND(N147&gt;100,N147&lt;=150),"100 to 150",AND(N147&gt;150,N147&lt;=200),"150 to 200",AND(N147&gt;200,N147&lt;=250),"200 to 250",AND(N147&gt;250,N147&lt;=300),"250 to 300",AND(N147&gt;300,N147&lt;=400),"300 to 400",AND(N147&gt;400,N147&lt;=500),"400 to 500",N147&gt;500,"500+")</f>
        <v>100 to 150</v>
      </c>
      <c r="N147" s="9">
        <f>_xlfn.XLOOKUP($E147,'Raw Data'!$E:$E,'Raw Data'!N:N,"ERROR",0,1)</f>
        <v>123.08</v>
      </c>
      <c r="O147" s="14" t="str">
        <f t="array" ref="O147">_xlfn.IFS(P147=0,"No Discount",AND(P147&gt;0,P147&lt;=0.02),"0% to 2%",AND(P147&gt;0.02,P147&lt;=0.04),"2% to 4%",AND(P147&gt;0.04,P147&lt;=0.06),"4% to 6%",AND(P147&gt;0.06,P147&lt;=0.08),"6% to 8%",AND(P147&gt;0.08,P147&lt;=0.1),"8% to 10%",AND(P147&gt;0.1,P147&lt;=0.15),"10% to 15%",AND(P147&gt;0.15,P147&lt;=0.2),"15% to 20%",AND(P147&gt;0.2,P147&lt;=0.25),"20% to 25%",AND(P147&gt;0.25,P147&lt;=0.3),"25% to 30%",AND(P147&gt;0.3,P147&lt;=0.4),"30% to 40%",AND(P147&gt;0.4,P147&lt;=0.5),"40% to 50%",AND(P147&gt;0.5,P147&lt;=0.75),"50% to 75%",AND(P147&gt;0.75,P147&lt;=1),"75% to 100%")</f>
        <v>No Discount</v>
      </c>
      <c r="P147" s="10">
        <f>_xlfn.XLOOKUP($E147,'Raw Data'!$E:$E,'Raw Data'!P:P,"ERROR",0,1)</f>
        <v>0</v>
      </c>
      <c r="Q147" s="9">
        <f>_xlfn.XLOOKUP($E147,'Raw Data'!$E:$E,'Raw Data'!Q:Q,"ERROR",0,1)</f>
        <v>27.2</v>
      </c>
      <c r="R147" s="9" t="str">
        <f>_xlfn.XLOOKUP($E147,'Raw Data'!$E:$E,'Raw Data'!R:R,"ERROR",0,1)</f>
        <v>oz</v>
      </c>
      <c r="S147" s="5" t="str">
        <f t="array" ref="S147">_xlfn.IFS(AND(T147&gt;0,T147&lt;=0.05),"0 to 0.05",AND(T147&gt;0.05,T147&lt;=0.1),"0.05 to 0.1",AND(T147&gt;0.1,T147&lt;=0.2),"0.1 to 0.2",AND(T147&gt;0.2,T147&lt;=0.3),"0.2 to 0.3",AND(T147&gt;0.3,T147&lt;=0.4),"0.3 to 0.4",AND(T147&gt;0.4,T147&lt;=0.5),"0.4 to 0.5",AND(T147&gt;0.5,T147&lt;=0.75),"0.5 to 0.75",AND(T147&gt;0.75,T147&lt;=1),"0.75 to 1",AND(T147&gt;1,T147&lt;=2),"1 to 2",AND(T147&gt;2,T147&lt;=3),"2 to 3",AND(T147&gt;3,T147&lt;=4),"3 to 4",AND(T147&gt;4,T147&lt;=5),"4 to 5",AND(T147&gt;5,T147&lt;=10),"5 to 10",T147&gt;10,"10+")</f>
        <v>0.1 to 0.2</v>
      </c>
      <c r="T147" s="10">
        <f>_xlfn.XLOOKUP($E147,'Raw Data'!$E:$E,'Raw Data'!T:T,"ERROR",0,1)</f>
        <v>0.153026716266486</v>
      </c>
      <c r="U147" s="15" t="str">
        <f t="array" ref="U147">_xlfn.IFS(AND(V147&gt;0,V147&lt;=0.05),"0 to 0.05",AND(V147&gt;0.05,V147&lt;=0.1),"0.05 to 0.1",AND(V147&gt;0.1,V147&lt;=0.2),"0.1 to 0.2",AND(V147&gt;0.2,V147&lt;=0.3),"0.2 to 0.3",AND(V147&gt;0.3,V147&lt;=0.4),"0.3 to 0.4",AND(V147&gt;0.4,V147&lt;=0.5),"0.4 to 0.5",AND(V147&gt;0.5,V147&lt;=0.75),"0.5 to 0.75",AND(V147&gt;0.75,V147&lt;=1),"0.75 to 1",AND(V147&gt;1,V147&lt;=2),"1 to 2",AND(V147&gt;2,V147&lt;=3),"2 to 3",AND(V147&gt;3,V147&lt;=4),"3 to 4",AND(V147&gt;4,V147&lt;=5),"4 to 5",AND(V147&gt;5,V147&lt;=10),"5 to 10",V147&gt;10,"10+")</f>
        <v>0 to 0.05</v>
      </c>
      <c r="V147" s="10">
        <f>_xlfn.XLOOKUP($E147,'Raw Data'!$E:$E,'Raw Data'!V:V,"ERROR",0,1)</f>
        <v>0.0413172133919513</v>
      </c>
      <c r="W147" s="15" t="str">
        <f t="array" ref="W147">_xlfn.IFS(AND(X147&gt;0,X147&lt;=0.05),"0 to 0.05",AND(X147&gt;0.05,X147&lt;=0.1),"0.05 to 0.1",AND(X147&gt;0.1,X147&lt;=0.2),"0.1 to 0.2",AND(X147&gt;0.2,X147&lt;=0.3),"0.2 to 0.3",AND(X147&gt;0.3,X147&lt;=0.4),"0.3 to 0.4",AND(X147&gt;0.4,X147&lt;=0.5),"0.4 to 0.5",AND(X147&gt;0.5,X147&lt;=0.75),"0.5 to 0.75",AND(X147&gt;0.75,X147&lt;=1),"0.75 to 1",AND(X147&gt;1,X147&lt;=2),"1 to 2",AND(X147&gt;2,X147&lt;=3),"2 to 3",AND(X147&gt;3,X147&lt;=4),"3 to 4",AND(X147&gt;4,X147&lt;=5),"4 to 5",AND(X147&gt;5,X147&lt;=10),"5 to 10",X147&gt;10,"10+")</f>
        <v>0 to 0.05</v>
      </c>
      <c r="X147" s="16">
        <f t="shared" si="6"/>
        <v>0.0413172133919513</v>
      </c>
      <c r="Y147" s="5" t="str">
        <f t="array" ref="Y147">_xlfn.IFS(AND(Z147&gt;0,Z147&lt;=1),"0 to 1",AND(Z147&gt;1,Z147&lt;=2),"1 to 2",AND(Z147&gt;2,Z147&lt;=4),"2 to 4",AND(Z147&gt;4,Z147&lt;=6),"4 to 6",AND(Z147&gt;6,Z147&lt;=8),"6 to 8",AND(Z147&gt;8,Z147&lt;=10),"8 to 10",AND(Z147&gt;10,Z147&lt;=15),"10 to 15",AND(Z147&gt;15,Z147&lt;=20),"15 to 20",AND(Z147&gt;20,Z147&lt;=25),"20 to 25",AND(Z147&gt;25,Z147&lt;=30),"25 to 30",AND(Z147&gt;30,Z147&lt;=40),"30 to 40",AND(Z147&gt;40,Z147&lt;=50),"40 to 50",Z147&gt;50,"50+")</f>
        <v>25 to 30</v>
      </c>
      <c r="Z147" s="9">
        <f>_xlfn.XLOOKUP($E147,'Raw Data'!$E:$E,'Raw Data'!Z:Z,"ERROR",0,1)</f>
        <v>27.2</v>
      </c>
      <c r="AA147" s="9" t="str">
        <f>_xlfn.XLOOKUP($E147,'Raw Data'!$E:$E,'Raw Data'!AA:AA,"ERROR",0,1)</f>
        <v>oz</v>
      </c>
      <c r="AB147" s="9"/>
      <c r="AC147" s="9"/>
    </row>
    <row r="148" hidden="1" spans="1:29">
      <c r="A148" s="5" t="str">
        <f>_xlfn.XLOOKUP($E148,'Raw Data'!$E:$E,'Raw Data'!A:A,"ERROR",0,1)</f>
        <v>AE</v>
      </c>
      <c r="B148" s="5" t="str">
        <f>_xlfn.XLOOKUP($E148,'Raw Data'!$E:$E,'Raw Data'!B:B,"ERROR",0,1)</f>
        <v>Hair Mousses</v>
      </c>
      <c r="C148" s="5" t="str">
        <f>_xlfn.XLOOKUP($E148,'Raw Data'!$E:$E,'Raw Data'!C:C,"ERROR",0,1)</f>
        <v>living proof</v>
      </c>
      <c r="D148" s="5" t="str">
        <f>_xlfn.XLOOKUP($E148,'Raw Data'!$E:$E,'Raw Data'!D:D,"ERROR",0,1)</f>
        <v>www.amazon.ae/dp/B00ER4SYYY</v>
      </c>
      <c r="E148" s="5" t="s">
        <v>348</v>
      </c>
      <c r="F148" s="9" t="str">
        <f>_xlfn.XLOOKUP($E148,'Raw Data'!$E:$E,'Raw Data'!F:F,"ERROR",0,1)</f>
        <v>Living proof Full Thickening Mousse</v>
      </c>
      <c r="G148" s="10">
        <f>_xlfn.XLOOKUP($E148,'Raw Data'!$E:$E,'Raw Data'!G:G,"ERROR",0,1)</f>
        <v>4</v>
      </c>
      <c r="H148" s="9">
        <f>_xlfn.XLOOKUP($E148,'Raw Data'!$E:$E,'Raw Data'!H:H,"ERROR",0,1)</f>
        <v>597.39</v>
      </c>
      <c r="I148" s="9">
        <f>_xlfn.XLOOKUP($E148,'Raw Data'!$E:$E,'Raw Data'!I:I,"ERROR",0,1)</f>
        <v>0.000799798341409504</v>
      </c>
      <c r="J148" s="9" t="str">
        <f>_xlfn.XLOOKUP($E148,'Raw Data'!$E:$E,'Raw Data'!J:J,"ERROR",0,1)</f>
        <v>No</v>
      </c>
      <c r="K148" s="14" t="str">
        <f t="array" ref="K148">_xlfn.IFS(AND(L148&gt;0,L148&lt;=5),"0 to 5",AND(L148&gt;5,L148&lt;=10),"5 to 10",AND(L148&gt;10,L148&lt;=15),"10 to 15",AND(L148&gt;15,L148&lt;=20),"15 to 20",AND(L148&gt;20,L148&lt;=30),"20 to 30",AND(L148&gt;30,L148&lt;=40),"30 to 40",AND(L148&gt;40,L148&lt;=50),"40 to 50",AND(L148&gt;50,L148&lt;=75),"50 to 75",AND(L148&gt;75,L148&lt;=100),"75 to 100",AND(L148&gt;100,L148&lt;=150),"100 to 150",AND(L148&gt;150,L148&lt;=200),"150 to 200",AND(L148&gt;200,L148&lt;=250),"200 to 250",AND(L148&gt;250,L148&lt;=300),"250 to 300",AND(L148&gt;300,L148&lt;=400),"300 to 400",AND(L148&gt;400,L148&lt;=500),"400 to 500",L148&gt;500,"500+")</f>
        <v>150 to 200</v>
      </c>
      <c r="L148" s="9">
        <f>_xlfn.XLOOKUP($E148,'Raw Data'!$E:$E,'Raw Data'!L:L,"ERROR",0,1)</f>
        <v>171.82</v>
      </c>
      <c r="M148" s="14" t="str">
        <f t="array" ref="M148">_xlfn.IFS(AND(N148&gt;0,N148&lt;=5),"0 to 5",AND(N148&gt;5,N148&lt;=10),"5 to 10",AND(N148&gt;10,N148&lt;=15),"10 to 15",AND(N148&gt;15,N148&lt;=20),"15 to 20",AND(N148&gt;20,N148&lt;=30),"20 to 30",AND(N148&gt;30,N148&lt;=40),"30 to 40",AND(N148&gt;40,N148&lt;=50),"40 to 50",AND(N148&gt;50,N148&lt;=75),"50 to 75",AND(N148&gt;75,N148&lt;=100),"75 to 100",AND(N148&gt;100,N148&lt;=150),"100 to 150",AND(N148&gt;150,N148&lt;=200),"150 to 200",AND(N148&gt;200,N148&lt;=250),"200 to 250",AND(N148&gt;250,N148&lt;=300),"250 to 300",AND(N148&gt;300,N148&lt;=400),"300 to 400",AND(N148&gt;400,N148&lt;=500),"400 to 500",N148&gt;500,"500+")</f>
        <v>150 to 200</v>
      </c>
      <c r="N148" s="9">
        <f>_xlfn.XLOOKUP($E148,'Raw Data'!$E:$E,'Raw Data'!N:N,"ERROR",0,1)</f>
        <v>172.71</v>
      </c>
      <c r="O148" s="14" t="str">
        <f t="array" ref="O148">_xlfn.IFS(P148=0,"No Discount",AND(P148&gt;0,P148&lt;=0.02),"0% to 2%",AND(P148&gt;0.02,P148&lt;=0.04),"2% to 4%",AND(P148&gt;0.04,P148&lt;=0.06),"4% to 6%",AND(P148&gt;0.06,P148&lt;=0.08),"6% to 8%",AND(P148&gt;0.08,P148&lt;=0.1),"8% to 10%",AND(P148&gt;0.1,P148&lt;=0.15),"10% to 15%",AND(P148&gt;0.15,P148&lt;=0.2),"15% to 20%",AND(P148&gt;0.2,P148&lt;=0.25),"20% to 25%",AND(P148&gt;0.25,P148&lt;=0.3),"25% to 30%",AND(P148&gt;0.3,P148&lt;=0.4),"30% to 40%",AND(P148&gt;0.4,P148&lt;=0.5),"40% to 50%",AND(P148&gt;0.5,P148&lt;=0.75),"50% to 75%",AND(P148&gt;0.75,P148&lt;=1),"75% to 100%")</f>
        <v>0% to 2%</v>
      </c>
      <c r="P148" s="10">
        <f>_xlfn.XLOOKUP($E148,'Raw Data'!$E:$E,'Raw Data'!P:P,"ERROR",0,1)</f>
        <v>0.00515314689363682</v>
      </c>
      <c r="Q148" s="9">
        <f>_xlfn.XLOOKUP($E148,'Raw Data'!$E:$E,'Raw Data'!Q:Q,"ERROR",0,1)</f>
        <v>0</v>
      </c>
      <c r="R148" s="9">
        <f>_xlfn.XLOOKUP($E148,'Raw Data'!$E:$E,'Raw Data'!R:R,"ERROR",0,1)</f>
        <v>0</v>
      </c>
      <c r="S148" s="5" t="e">
        <f t="array" ref="S148">_xlfn.IFS(AND(T148&gt;0,T148&lt;=0.05),"0 to 0.05",AND(T148&gt;0.05,T148&lt;=0.1),"0.05 to 0.1",AND(T148&gt;0.1,T148&lt;=0.2),"0.1 to 0.2",AND(T148&gt;0.2,T148&lt;=0.3),"0.2 to 0.3",AND(T148&gt;0.3,T148&lt;=0.4),"0.3 to 0.4",AND(T148&gt;0.4,T148&lt;=0.5),"0.4 to 0.5",AND(T148&gt;0.5,T148&lt;=0.75),"0.5 to 0.75",AND(T148&gt;0.75,T148&lt;=1),"0.75 to 1",AND(T148&gt;1,T148&lt;=2),"1 to 2",AND(T148&gt;2,T148&lt;=3),"2 to 3",AND(T148&gt;3,T148&lt;=4),"3 to 4",AND(T148&gt;4,T148&lt;=5),"4 to 5",AND(T148&gt;5,T148&lt;=10),"5 to 10",T148&gt;10,"10+")</f>
        <v>#N/A</v>
      </c>
      <c r="T148" s="10">
        <f>_xlfn.XLOOKUP($E148,'Raw Data'!$E:$E,'Raw Data'!T:T,"ERROR",0,1)</f>
        <v>0</v>
      </c>
      <c r="U148" s="15" t="e">
        <f t="array" ref="U148">_xlfn.IFS(AND(V148&gt;0,V148&lt;=0.05),"0 to 0.05",AND(V148&gt;0.05,V148&lt;=0.1),"0.05 to 0.1",AND(V148&gt;0.1,V148&lt;=0.2),"0.1 to 0.2",AND(V148&gt;0.2,V148&lt;=0.3),"0.2 to 0.3",AND(V148&gt;0.3,V148&lt;=0.4),"0.3 to 0.4",AND(V148&gt;0.4,V148&lt;=0.5),"0.4 to 0.5",AND(V148&gt;0.5,V148&lt;=0.75),"0.5 to 0.75",AND(V148&gt;0.75,V148&lt;=1),"0.75 to 1",AND(V148&gt;1,V148&lt;=2),"1 to 2",AND(V148&gt;2,V148&lt;=3),"2 to 3",AND(V148&gt;3,V148&lt;=4),"3 to 4",AND(V148&gt;4,V148&lt;=5),"4 to 5",AND(V148&gt;5,V148&lt;=10),"5 to 10",V148&gt;10,"10+")</f>
        <v>#N/A</v>
      </c>
      <c r="V148" s="10">
        <f>_xlfn.XLOOKUP($E148,'Raw Data'!$E:$E,'Raw Data'!V:V,"ERROR",0,1)</f>
        <v>0</v>
      </c>
      <c r="W148" s="15" t="e">
        <f t="array" ref="W148">_xlfn.IFS(AND(X148&gt;0,X148&lt;=0.05),"0 to 0.05",AND(X148&gt;0.05,X148&lt;=0.1),"0.05 to 0.1",AND(X148&gt;0.1,X148&lt;=0.2),"0.1 to 0.2",AND(X148&gt;0.2,X148&lt;=0.3),"0.2 to 0.3",AND(X148&gt;0.3,X148&lt;=0.4),"0.3 to 0.4",AND(X148&gt;0.4,X148&lt;=0.5),"0.4 to 0.5",AND(X148&gt;0.5,X148&lt;=0.75),"0.5 to 0.75",AND(X148&gt;0.75,X148&lt;=1),"0.75 to 1",AND(X148&gt;1,X148&lt;=2),"1 to 2",AND(X148&gt;2,X148&lt;=3),"2 to 3",AND(X148&gt;3,X148&lt;=4),"3 to 4",AND(X148&gt;4,X148&lt;=5),"4 to 5",AND(X148&gt;5,X148&lt;=10),"5 to 10",X148&gt;10,"10+")</f>
        <v>#DIV/0!</v>
      </c>
      <c r="X148" s="16" t="e">
        <f t="shared" si="6"/>
        <v>#DIV/0!</v>
      </c>
      <c r="Y148" s="5" t="e">
        <f t="array" ref="Y148">_xlfn.IFS(AND(Z148&gt;0,Z148&lt;=1),"0 to 1",AND(Z148&gt;1,Z148&lt;=2),"1 to 2",AND(Z148&gt;2,Z148&lt;=4),"2 to 4",AND(Z148&gt;4,Z148&lt;=6),"4 to 6",AND(Z148&gt;6,Z148&lt;=8),"6 to 8",AND(Z148&gt;8,Z148&lt;=10),"8 to 10",AND(Z148&gt;10,Z148&lt;=15),"10 to 15",AND(Z148&gt;15,Z148&lt;=20),"15 to 20",AND(Z148&gt;20,Z148&lt;=25),"20 to 25",AND(Z148&gt;25,Z148&lt;=30),"25 to 30",AND(Z148&gt;30,Z148&lt;=40),"30 to 40",AND(Z148&gt;40,Z148&lt;=50),"40 to 50",Z148&gt;50,"50+")</f>
        <v>#N/A</v>
      </c>
      <c r="Z148" s="9">
        <f>_xlfn.XLOOKUP($E148,'Raw Data'!$E:$E,'Raw Data'!Z:Z,"ERROR",0,1)</f>
        <v>0</v>
      </c>
      <c r="AA148" s="9">
        <f>_xlfn.XLOOKUP($E148,'Raw Data'!$E:$E,'Raw Data'!AA:AA,"ERROR",0,1)</f>
        <v>0</v>
      </c>
      <c r="AB148" s="9"/>
      <c r="AC148" s="9"/>
    </row>
    <row r="149" hidden="1" spans="1:29">
      <c r="A149" s="5" t="str">
        <f>_xlfn.XLOOKUP($E149,'Raw Data'!$E:$E,'Raw Data'!A:A,"ERROR",0,1)</f>
        <v>AE</v>
      </c>
      <c r="B149" s="5" t="str">
        <f>_xlfn.XLOOKUP($E149,'Raw Data'!$E:$E,'Raw Data'!B:B,"ERROR",0,1)</f>
        <v>Hair Mousses</v>
      </c>
      <c r="C149" s="5" t="str">
        <f>_xlfn.XLOOKUP($E149,'Raw Data'!$E:$E,'Raw Data'!C:C,"ERROR",0,1)</f>
        <v>Bellouis</v>
      </c>
      <c r="D149" s="5" t="str">
        <f>_xlfn.XLOOKUP($E149,'Raw Data'!$E:$E,'Raw Data'!D:D,"ERROR",0,1)</f>
        <v>www.amazon.ae/dp/B09X43JK2D</v>
      </c>
      <c r="E149" s="5" t="s">
        <v>349</v>
      </c>
      <c r="F149" s="9" t="str">
        <f>_xlfn.XLOOKUP($E149,'Raw Data'!$E:$E,'Raw Data'!F:F,"ERROR",0,1)</f>
        <v>Bellouis Lace Tint  Mousse , Melting  Hair   Mousse , Tinting  Foam , Wig Tint 200ml/7fl.oz, Dark Brown</v>
      </c>
      <c r="G149" s="10">
        <f>_xlfn.XLOOKUP($E149,'Raw Data'!$E:$E,'Raw Data'!G:G,"ERROR",0,1)</f>
        <v>6</v>
      </c>
      <c r="H149" s="9">
        <f>_xlfn.XLOOKUP($E149,'Raw Data'!$E:$E,'Raw Data'!H:H,"ERROR",0,1)</f>
        <v>595.75</v>
      </c>
      <c r="I149" s="9">
        <f>_xlfn.XLOOKUP($E149,'Raw Data'!$E:$E,'Raw Data'!I:I,"ERROR",0,1)</f>
        <v>0.000797602674793204</v>
      </c>
      <c r="J149" s="9" t="str">
        <f>_xlfn.XLOOKUP($E149,'Raw Data'!$E:$E,'Raw Data'!J:J,"ERROR",0,1)</f>
        <v>No</v>
      </c>
      <c r="K149" s="14" t="str">
        <f t="array" ref="K149">_xlfn.IFS(AND(L149&gt;0,L149&lt;=5),"0 to 5",AND(L149&gt;5,L149&lt;=10),"5 to 10",AND(L149&gt;10,L149&lt;=15),"10 to 15",AND(L149&gt;15,L149&lt;=20),"15 to 20",AND(L149&gt;20,L149&lt;=30),"20 to 30",AND(L149&gt;30,L149&lt;=40),"30 to 40",AND(L149&gt;40,L149&lt;=50),"40 to 50",AND(L149&gt;50,L149&lt;=75),"50 to 75",AND(L149&gt;75,L149&lt;=100),"75 to 100",AND(L149&gt;100,L149&lt;=150),"100 to 150",AND(L149&gt;150,L149&lt;=200),"150 to 200",AND(L149&gt;200,L149&lt;=250),"200 to 250",AND(L149&gt;250,L149&lt;=300),"250 to 300",AND(L149&gt;300,L149&lt;=400),"300 to 400",AND(L149&gt;400,L149&lt;=500),"400 to 500",L149&gt;500,"500+")</f>
        <v>75 to 100</v>
      </c>
      <c r="L149" s="9">
        <f>_xlfn.XLOOKUP($E149,'Raw Data'!$E:$E,'Raw Data'!L:L,"ERROR",0,1)</f>
        <v>83.16</v>
      </c>
      <c r="M149" s="14" t="str">
        <f t="array" ref="M149">_xlfn.IFS(AND(N149&gt;0,N149&lt;=5),"0 to 5",AND(N149&gt;5,N149&lt;=10),"5 to 10",AND(N149&gt;10,N149&lt;=15),"10 to 15",AND(N149&gt;15,N149&lt;=20),"15 to 20",AND(N149&gt;20,N149&lt;=30),"20 to 30",AND(N149&gt;30,N149&lt;=40),"30 to 40",AND(N149&gt;40,N149&lt;=50),"40 to 50",AND(N149&gt;50,N149&lt;=75),"50 to 75",AND(N149&gt;75,N149&lt;=100),"75 to 100",AND(N149&gt;100,N149&lt;=150),"100 to 150",AND(N149&gt;150,N149&lt;=200),"150 to 200",AND(N149&gt;200,N149&lt;=250),"200 to 250",AND(N149&gt;250,N149&lt;=300),"250 to 300",AND(N149&gt;300,N149&lt;=400),"300 to 400",AND(N149&gt;400,N149&lt;=500),"400 to 500",N149&gt;500,"500+")</f>
        <v>100 to 150</v>
      </c>
      <c r="N149" s="9">
        <f>_xlfn.XLOOKUP($E149,'Raw Data'!$E:$E,'Raw Data'!N:N,"ERROR",0,1)</f>
        <v>102.04</v>
      </c>
      <c r="O149" s="14" t="str">
        <f t="array" ref="O149">_xlfn.IFS(P149=0,"No Discount",AND(P149&gt;0,P149&lt;=0.02),"0% to 2%",AND(P149&gt;0.02,P149&lt;=0.04),"2% to 4%",AND(P149&gt;0.04,P149&lt;=0.06),"4% to 6%",AND(P149&gt;0.06,P149&lt;=0.08),"6% to 8%",AND(P149&gt;0.08,P149&lt;=0.1),"8% to 10%",AND(P149&gt;0.1,P149&lt;=0.15),"10% to 15%",AND(P149&gt;0.15,P149&lt;=0.2),"15% to 20%",AND(P149&gt;0.2,P149&lt;=0.25),"20% to 25%",AND(P149&gt;0.25,P149&lt;=0.3),"25% to 30%",AND(P149&gt;0.3,P149&lt;=0.4),"30% to 40%",AND(P149&gt;0.4,P149&lt;=0.5),"40% to 50%",AND(P149&gt;0.5,P149&lt;=0.75),"50% to 75%",AND(P149&gt;0.75,P149&lt;=1),"75% to 100%")</f>
        <v>15% to 20%</v>
      </c>
      <c r="P149" s="10">
        <f>_xlfn.XLOOKUP($E149,'Raw Data'!$E:$E,'Raw Data'!P:P,"ERROR",0,1)</f>
        <v>0.185025480203842</v>
      </c>
      <c r="Q149" s="9">
        <f>_xlfn.XLOOKUP($E149,'Raw Data'!$E:$E,'Raw Data'!Q:Q,"ERROR",0,1)</f>
        <v>200</v>
      </c>
      <c r="R149" s="9" t="str">
        <f>_xlfn.XLOOKUP($E149,'Raw Data'!$E:$E,'Raw Data'!R:R,"ERROR",0,1)</f>
        <v>ml</v>
      </c>
      <c r="S149" s="5" t="str">
        <f t="array" ref="S149">_xlfn.IFS(AND(T149&gt;0,T149&lt;=0.05),"0 to 0.05",AND(T149&gt;0.05,T149&lt;=0.1),"0.05 to 0.1",AND(T149&gt;0.1,T149&lt;=0.2),"0.1 to 0.2",AND(T149&gt;0.2,T149&lt;=0.3),"0.2 to 0.3",AND(T149&gt;0.3,T149&lt;=0.4),"0.3 to 0.4",AND(T149&gt;0.4,T149&lt;=0.5),"0.4 to 0.5",AND(T149&gt;0.5,T149&lt;=0.75),"0.5 to 0.75",AND(T149&gt;0.75,T149&lt;=1),"0.75 to 1",AND(T149&gt;1,T149&lt;=2),"1 to 2",AND(T149&gt;2,T149&lt;=3),"2 to 3",AND(T149&gt;3,T149&lt;=4),"3 to 4",AND(T149&gt;4,T149&lt;=5),"4 to 5",AND(T149&gt;5,T149&lt;=10),"5 to 10",T149&gt;10,"10+")</f>
        <v>0.4 to 0.5</v>
      </c>
      <c r="T149" s="10">
        <f>_xlfn.XLOOKUP($E149,'Raw Data'!$E:$E,'Raw Data'!T:T,"ERROR",0,1)</f>
        <v>0.416022155831214</v>
      </c>
      <c r="U149" s="15" t="str">
        <f t="array" ref="U149">_xlfn.IFS(AND(V149&gt;0,V149&lt;=0.05),"0 to 0.05",AND(V149&gt;0.05,V149&lt;=0.1),"0.05 to 0.1",AND(V149&gt;0.1,V149&lt;=0.2),"0.1 to 0.2",AND(V149&gt;0.2,V149&lt;=0.3),"0.2 to 0.3",AND(V149&gt;0.3,V149&lt;=0.4),"0.3 to 0.4",AND(V149&gt;0.4,V149&lt;=0.5),"0.4 to 0.5",AND(V149&gt;0.5,V149&lt;=0.75),"0.5 to 0.75",AND(V149&gt;0.75,V149&lt;=1),"0.75 to 1",AND(V149&gt;1,V149&lt;=2),"1 to 2",AND(V149&gt;2,V149&lt;=3),"2 to 3",AND(V149&gt;3,V149&lt;=4),"3 to 4",AND(V149&gt;4,V149&lt;=5),"4 to 5",AND(V149&gt;5,V149&lt;=10),"5 to 10",V149&gt;10,"10+")</f>
        <v>0.1 to 0.2</v>
      </c>
      <c r="V149" s="10">
        <f>_xlfn.XLOOKUP($E149,'Raw Data'!$E:$E,'Raw Data'!V:V,"ERROR",0,1)</f>
        <v>0.137827599938367</v>
      </c>
      <c r="W149" s="15" t="str">
        <f t="array" ref="W149">_xlfn.IFS(AND(X149&gt;0,X149&lt;=0.05),"0 to 0.05",AND(X149&gt;0.05,X149&lt;=0.1),"0.05 to 0.1",AND(X149&gt;0.1,X149&lt;=0.2),"0.1 to 0.2",AND(X149&gt;0.2,X149&lt;=0.3),"0.2 to 0.3",AND(X149&gt;0.3,X149&lt;=0.4),"0.3 to 0.4",AND(X149&gt;0.4,X149&lt;=0.5),"0.4 to 0.5",AND(X149&gt;0.5,X149&lt;=0.75),"0.5 to 0.75",AND(X149&gt;0.75,X149&lt;=1),"0.75 to 1",AND(X149&gt;1,X149&lt;=2),"1 to 2",AND(X149&gt;2,X149&lt;=3),"2 to 3",AND(X149&gt;3,X149&lt;=4),"3 to 4",AND(X149&gt;4,X149&lt;=5),"4 to 5",AND(X149&gt;5,X149&lt;=10),"5 to 10",X149&gt;10,"10+")</f>
        <v>0.1 to 0.2</v>
      </c>
      <c r="X149" s="16">
        <f t="shared" si="6"/>
        <v>0.112325982074428</v>
      </c>
      <c r="Y149" s="5" t="str">
        <f t="array" ref="Y149">_xlfn.IFS(AND(Z149&gt;0,Z149&lt;=1),"0 to 1",AND(Z149&gt;1,Z149&lt;=2),"1 to 2",AND(Z149&gt;2,Z149&lt;=4),"2 to 4",AND(Z149&gt;4,Z149&lt;=6),"4 to 6",AND(Z149&gt;6,Z149&lt;=8),"6 to 8",AND(Z149&gt;8,Z149&lt;=10),"8 to 10",AND(Z149&gt;10,Z149&lt;=15),"10 to 15",AND(Z149&gt;15,Z149&lt;=20),"15 to 20",AND(Z149&gt;20,Z149&lt;=25),"20 to 25",AND(Z149&gt;25,Z149&lt;=30),"25 to 30",AND(Z149&gt;30,Z149&lt;=40),"30 to 40",AND(Z149&gt;40,Z149&lt;=50),"40 to 50",Z149&gt;50,"50+")</f>
        <v>6 to 8</v>
      </c>
      <c r="Z149" s="9">
        <f>_xlfn.XLOOKUP($E149,'Raw Data'!$E:$E,'Raw Data'!Z:Z,"ERROR",0,1)</f>
        <v>6.76</v>
      </c>
      <c r="AA149" s="9" t="str">
        <f>_xlfn.XLOOKUP($E149,'Raw Data'!$E:$E,'Raw Data'!AA:AA,"ERROR",0,1)</f>
        <v>oz</v>
      </c>
      <c r="AB149" s="9"/>
      <c r="AC149" s="9"/>
    </row>
    <row r="150" hidden="1" spans="1:29">
      <c r="A150" s="5" t="str">
        <f>_xlfn.XLOOKUP($E150,'Raw Data'!$E:$E,'Raw Data'!A:A,"ERROR",0,1)</f>
        <v>AE</v>
      </c>
      <c r="B150" s="5" t="str">
        <f>_xlfn.XLOOKUP($E150,'Raw Data'!$E:$E,'Raw Data'!B:B,"ERROR",0,1)</f>
        <v>Hair Mousses</v>
      </c>
      <c r="C150" s="5" t="str">
        <f>_xlfn.XLOOKUP($E150,'Raw Data'!$E:$E,'Raw Data'!C:C,"ERROR",0,1)</f>
        <v>Tresemme</v>
      </c>
      <c r="D150" s="5" t="str">
        <f>_xlfn.XLOOKUP($E150,'Raw Data'!$E:$E,'Raw Data'!D:D,"ERROR",0,1)</f>
        <v>www.amazon.ae/dp/B01BVIOD6G</v>
      </c>
      <c r="E150" s="5" t="s">
        <v>350</v>
      </c>
      <c r="F150" s="9" t="str">
        <f>_xlfn.XLOOKUP($E150,'Raw Data'!$E:$E,'Raw Data'!F:F,"ERROR",0,1)</f>
        <v>TRESemmÃ© Hair  Mousse  Extra Hold, White, 2 Oz</v>
      </c>
      <c r="G150" s="10">
        <f>_xlfn.XLOOKUP($E150,'Raw Data'!$E:$E,'Raw Data'!G:G,"ERROR",0,1)</f>
        <v>8</v>
      </c>
      <c r="H150" s="9">
        <f>_xlfn.XLOOKUP($E150,'Raw Data'!$E:$E,'Raw Data'!H:H,"ERROR",0,1)</f>
        <v>578.06</v>
      </c>
      <c r="I150" s="9">
        <f>_xlfn.XLOOKUP($E150,'Raw Data'!$E:$E,'Raw Data'!I:I,"ERROR",0,1)</f>
        <v>0.000773918929401527</v>
      </c>
      <c r="J150" s="9" t="str">
        <f>_xlfn.XLOOKUP($E150,'Raw Data'!$E:$E,'Raw Data'!J:J,"ERROR",0,1)</f>
        <v>No</v>
      </c>
      <c r="K150" s="14" t="str">
        <f t="array" ref="K150">_xlfn.IFS(AND(L150&gt;0,L150&lt;=5),"0 to 5",AND(L150&gt;5,L150&lt;=10),"5 to 10",AND(L150&gt;10,L150&lt;=15),"10 to 15",AND(L150&gt;15,L150&lt;=20),"15 to 20",AND(L150&gt;20,L150&lt;=30),"20 to 30",AND(L150&gt;30,L150&lt;=40),"30 to 40",AND(L150&gt;40,L150&lt;=50),"40 to 50",AND(L150&gt;50,L150&lt;=75),"50 to 75",AND(L150&gt;75,L150&lt;=100),"75 to 100",AND(L150&gt;100,L150&lt;=150),"100 to 150",AND(L150&gt;150,L150&lt;=200),"150 to 200",AND(L150&gt;200,L150&lt;=250),"200 to 250",AND(L150&gt;250,L150&lt;=300),"250 to 300",AND(L150&gt;300,L150&lt;=400),"300 to 400",AND(L150&gt;400,L150&lt;=500),"400 to 500",L150&gt;500,"500+")</f>
        <v>75 to 100</v>
      </c>
      <c r="L150" s="9">
        <f>_xlfn.XLOOKUP($E150,'Raw Data'!$E:$E,'Raw Data'!L:L,"ERROR",0,1)</f>
        <v>75.06</v>
      </c>
      <c r="M150" s="14" t="str">
        <f t="array" ref="M150">_xlfn.IFS(AND(N150&gt;0,N150&lt;=5),"0 to 5",AND(N150&gt;5,N150&lt;=10),"5 to 10",AND(N150&gt;10,N150&lt;=15),"10 to 15",AND(N150&gt;15,N150&lt;=20),"15 to 20",AND(N150&gt;20,N150&lt;=30),"20 to 30",AND(N150&gt;30,N150&lt;=40),"30 to 40",AND(N150&gt;40,N150&lt;=50),"40 to 50",AND(N150&gt;50,N150&lt;=75),"50 to 75",AND(N150&gt;75,N150&lt;=100),"75 to 100",AND(N150&gt;100,N150&lt;=150),"100 to 150",AND(N150&gt;150,N150&lt;=200),"150 to 200",AND(N150&gt;200,N150&lt;=250),"200 to 250",AND(N150&gt;250,N150&lt;=300),"250 to 300",AND(N150&gt;300,N150&lt;=400),"300 to 400",AND(N150&gt;400,N150&lt;=500),"400 to 500",N150&gt;500,"500+")</f>
        <v>75 to 100</v>
      </c>
      <c r="N150" s="9">
        <f>_xlfn.XLOOKUP($E150,'Raw Data'!$E:$E,'Raw Data'!N:N,"ERROR",0,1)</f>
        <v>77.1</v>
      </c>
      <c r="O150" s="14" t="str">
        <f t="array" ref="O150">_xlfn.IFS(P150=0,"No Discount",AND(P150&gt;0,P150&lt;=0.02),"0% to 2%",AND(P150&gt;0.02,P150&lt;=0.04),"2% to 4%",AND(P150&gt;0.04,P150&lt;=0.06),"4% to 6%",AND(P150&gt;0.06,P150&lt;=0.08),"6% to 8%",AND(P150&gt;0.08,P150&lt;=0.1),"8% to 10%",AND(P150&gt;0.1,P150&lt;=0.15),"10% to 15%",AND(P150&gt;0.15,P150&lt;=0.2),"15% to 20%",AND(P150&gt;0.2,P150&lt;=0.25),"20% to 25%",AND(P150&gt;0.25,P150&lt;=0.3),"25% to 30%",AND(P150&gt;0.3,P150&lt;=0.4),"30% to 40%",AND(P150&gt;0.4,P150&lt;=0.5),"40% to 50%",AND(P150&gt;0.5,P150&lt;=0.75),"50% to 75%",AND(P150&gt;0.75,P150&lt;=1),"75% to 100%")</f>
        <v>2% to 4%</v>
      </c>
      <c r="P150" s="10">
        <f>_xlfn.XLOOKUP($E150,'Raw Data'!$E:$E,'Raw Data'!P:P,"ERROR",0,1)</f>
        <v>0.0264591439688715</v>
      </c>
      <c r="Q150" s="9">
        <f>_xlfn.XLOOKUP($E150,'Raw Data'!$E:$E,'Raw Data'!Q:Q,"ERROR",0,1)</f>
        <v>2</v>
      </c>
      <c r="R150" s="9" t="str">
        <f>_xlfn.XLOOKUP($E150,'Raw Data'!$E:$E,'Raw Data'!R:R,"ERROR",0,1)</f>
        <v>oz</v>
      </c>
      <c r="S150" s="5" t="str">
        <f t="array" ref="S150">_xlfn.IFS(AND(T150&gt;0,T150&lt;=0.05),"0 to 0.05",AND(T150&gt;0.05,T150&lt;=0.1),"0.05 to 0.1",AND(T150&gt;0.1,T150&lt;=0.2),"0.1 to 0.2",AND(T150&gt;0.2,T150&lt;=0.3),"0.2 to 0.3",AND(T150&gt;0.3,T150&lt;=0.4),"0.3 to 0.4",AND(T150&gt;0.4,T150&lt;=0.5),"0.4 to 0.5",AND(T150&gt;0.5,T150&lt;=0.75),"0.5 to 0.75",AND(T150&gt;0.75,T150&lt;=1),"0.75 to 1",AND(T150&gt;1,T150&lt;=2),"1 to 2",AND(T150&gt;2,T150&lt;=3),"2 to 3",AND(T150&gt;3,T150&lt;=4),"3 to 4",AND(T150&gt;4,T150&lt;=5),"4 to 5",AND(T150&gt;5,T150&lt;=10),"5 to 10",T150&gt;10,"10+")</f>
        <v>1 to 2</v>
      </c>
      <c r="T150" s="10">
        <f>_xlfn.XLOOKUP($E150,'Raw Data'!$E:$E,'Raw Data'!T:T,"ERROR",0,1)</f>
        <v>1.26919174839364</v>
      </c>
      <c r="U150" s="15" t="str">
        <f t="array" ref="U150">_xlfn.IFS(AND(V150&gt;0,V150&lt;=0.05),"0 to 0.05",AND(V150&gt;0.05,V150&lt;=0.1),"0.05 to 0.1",AND(V150&gt;0.1,V150&lt;=0.2),"0.1 to 0.2",AND(V150&gt;0.2,V150&lt;=0.3),"0.2 to 0.3",AND(V150&gt;0.3,V150&lt;=0.4),"0.3 to 0.4",AND(V150&gt;0.4,V150&lt;=0.5),"0.4 to 0.5",AND(V150&gt;0.5,V150&lt;=0.75),"0.5 to 0.75",AND(V150&gt;0.75,V150&lt;=1),"0.75 to 1",AND(V150&gt;1,V150&lt;=2),"1 to 2",AND(V150&gt;2,V150&lt;=3),"2 to 3",AND(V150&gt;3,V150&lt;=4),"3 to 4",AND(V150&gt;4,V150&lt;=5),"4 to 5",AND(V150&gt;5,V150&lt;=10),"5 to 10",V150&gt;10,"10+")</f>
        <v>0.3 to 0.4</v>
      </c>
      <c r="V150" s="10">
        <f>_xlfn.XLOOKUP($E150,'Raw Data'!$E:$E,'Raw Data'!V:V,"ERROR",0,1)</f>
        <v>0.351995265471762</v>
      </c>
      <c r="W150" s="15" t="str">
        <f t="array" ref="W150">_xlfn.IFS(AND(X150&gt;0,X150&lt;=0.05),"0 to 0.05",AND(X150&gt;0.05,X150&lt;=0.1),"0.05 to 0.1",AND(X150&gt;0.1,X150&lt;=0.2),"0.1 to 0.2",AND(X150&gt;0.2,X150&lt;=0.3),"0.2 to 0.3",AND(X150&gt;0.3,X150&lt;=0.4),"0.3 to 0.4",AND(X150&gt;0.4,X150&lt;=0.5),"0.4 to 0.5",AND(X150&gt;0.5,X150&lt;=0.75),"0.5 to 0.75",AND(X150&gt;0.75,X150&lt;=1),"0.75 to 1",AND(X150&gt;1,X150&lt;=2),"1 to 2",AND(X150&gt;2,X150&lt;=3),"2 to 3",AND(X150&gt;3,X150&lt;=4),"3 to 4",AND(X150&gt;4,X150&lt;=5),"4 to 5",AND(X150&gt;5,X150&lt;=10),"5 to 10",X150&gt;10,"10+")</f>
        <v>0.3 to 0.4</v>
      </c>
      <c r="X150" s="16">
        <f t="shared" si="6"/>
        <v>0.342681772066283</v>
      </c>
      <c r="Y150" s="5" t="str">
        <f t="array" ref="Y150">_xlfn.IFS(AND(Z150&gt;0,Z150&lt;=1),"0 to 1",AND(Z150&gt;1,Z150&lt;=2),"1 to 2",AND(Z150&gt;2,Z150&lt;=4),"2 to 4",AND(Z150&gt;4,Z150&lt;=6),"4 to 6",AND(Z150&gt;6,Z150&lt;=8),"6 to 8",AND(Z150&gt;8,Z150&lt;=10),"8 to 10",AND(Z150&gt;10,Z150&lt;=15),"10 to 15",AND(Z150&gt;15,Z150&lt;=20),"15 to 20",AND(Z150&gt;20,Z150&lt;=25),"20 to 25",AND(Z150&gt;25,Z150&lt;=30),"25 to 30",AND(Z150&gt;30,Z150&lt;=40),"30 to 40",AND(Z150&gt;40,Z150&lt;=50),"40 to 50",Z150&gt;50,"50+")</f>
        <v>1 to 2</v>
      </c>
      <c r="Z150" s="9">
        <f>_xlfn.XLOOKUP($E150,'Raw Data'!$E:$E,'Raw Data'!Z:Z,"ERROR",0,1)</f>
        <v>2</v>
      </c>
      <c r="AA150" s="9" t="str">
        <f>_xlfn.XLOOKUP($E150,'Raw Data'!$E:$E,'Raw Data'!AA:AA,"ERROR",0,1)</f>
        <v>oz</v>
      </c>
      <c r="AB150" s="9"/>
      <c r="AC150" s="9"/>
    </row>
    <row r="151" hidden="1" spans="1:29">
      <c r="A151" s="5" t="str">
        <f>_xlfn.XLOOKUP($E151,'Raw Data'!$E:$E,'Raw Data'!A:A,"ERROR",0,1)</f>
        <v>AE</v>
      </c>
      <c r="B151" s="5" t="str">
        <f>_xlfn.XLOOKUP($E151,'Raw Data'!$E:$E,'Raw Data'!B:B,"ERROR",0,1)</f>
        <v>Hair Mousses</v>
      </c>
      <c r="C151" s="5" t="str">
        <f>_xlfn.XLOOKUP($E151,'Raw Data'!$E:$E,'Raw Data'!C:C,"ERROR",0,1)</f>
        <v>r+co</v>
      </c>
      <c r="D151" s="5" t="str">
        <f>_xlfn.XLOOKUP($E151,'Raw Data'!$E:$E,'Raw Data'!D:D,"ERROR",0,1)</f>
        <v>www.amazon.ae/dp/B01695VXTQ</v>
      </c>
      <c r="E151" s="5" t="s">
        <v>351</v>
      </c>
      <c r="F151" s="9" t="str">
        <f>_xlfn.XLOOKUP($E151,'Raw Data'!$E:$E,'Raw Data'!F:F,"ERROR",0,1)</f>
        <v>R+Co Aircraft Pomade Mousse</v>
      </c>
      <c r="G151" s="10">
        <f>_xlfn.XLOOKUP($E151,'Raw Data'!$E:$E,'Raw Data'!G:G,"ERROR",0,1)</f>
        <v>4</v>
      </c>
      <c r="H151" s="9">
        <f>_xlfn.XLOOKUP($E151,'Raw Data'!$E:$E,'Raw Data'!H:H,"ERROR",0,1)</f>
        <v>570.87</v>
      </c>
      <c r="I151" s="9">
        <f>_xlfn.XLOOKUP($E151,'Raw Data'!$E:$E,'Raw Data'!I:I,"ERROR",0,1)</f>
        <v>0.000764292805638601</v>
      </c>
      <c r="J151" s="9" t="str">
        <f>_xlfn.XLOOKUP($E151,'Raw Data'!$E:$E,'Raw Data'!J:J,"ERROR",0,1)</f>
        <v>No</v>
      </c>
      <c r="K151" s="14" t="str">
        <f t="array" ref="K151">_xlfn.IFS(AND(L151&gt;0,L151&lt;=5),"0 to 5",AND(L151&gt;5,L151&lt;=10),"5 to 10",AND(L151&gt;10,L151&lt;=15),"10 to 15",AND(L151&gt;15,L151&lt;=20),"15 to 20",AND(L151&gt;20,L151&lt;=30),"20 to 30",AND(L151&gt;30,L151&lt;=40),"30 to 40",AND(L151&gt;40,L151&lt;=50),"40 to 50",AND(L151&gt;50,L151&lt;=75),"50 to 75",AND(L151&gt;75,L151&lt;=100),"75 to 100",AND(L151&gt;100,L151&lt;=150),"100 to 150",AND(L151&gt;150,L151&lt;=200),"150 to 200",AND(L151&gt;200,L151&lt;=250),"200 to 250",AND(L151&gt;250,L151&lt;=300),"250 to 300",AND(L151&gt;300,L151&lt;=400),"300 to 400",AND(L151&gt;400,L151&lt;=500),"400 to 500",L151&gt;500,"500+")</f>
        <v>150 to 200</v>
      </c>
      <c r="L151" s="9">
        <f>_xlfn.XLOOKUP($E151,'Raw Data'!$E:$E,'Raw Data'!L:L,"ERROR",0,1)</f>
        <v>151.47</v>
      </c>
      <c r="M151" s="14" t="str">
        <f t="array" ref="M151">_xlfn.IFS(AND(N151&gt;0,N151&lt;=5),"0 to 5",AND(N151&gt;5,N151&lt;=10),"5 to 10",AND(N151&gt;10,N151&lt;=15),"10 to 15",AND(N151&gt;15,N151&lt;=20),"15 to 20",AND(N151&gt;20,N151&lt;=30),"20 to 30",AND(N151&gt;30,N151&lt;=40),"30 to 40",AND(N151&gt;40,N151&lt;=50),"40 to 50",AND(N151&gt;50,N151&lt;=75),"50 to 75",AND(N151&gt;75,N151&lt;=100),"75 to 100",AND(N151&gt;100,N151&lt;=150),"100 to 150",AND(N151&gt;150,N151&lt;=200),"150 to 200",AND(N151&gt;200,N151&lt;=250),"200 to 250",AND(N151&gt;250,N151&lt;=300),"250 to 300",AND(N151&gt;300,N151&lt;=400),"300 to 400",AND(N151&gt;400,N151&lt;=500),"400 to 500",N151&gt;500,"500+")</f>
        <v>150 to 200</v>
      </c>
      <c r="N151" s="9">
        <f>_xlfn.XLOOKUP($E151,'Raw Data'!$E:$E,'Raw Data'!N:N,"ERROR",0,1)</f>
        <v>157.89</v>
      </c>
      <c r="O151" s="14" t="str">
        <f t="array" ref="O151">_xlfn.IFS(P151=0,"No Discount",AND(P151&gt;0,P151&lt;=0.02),"0% to 2%",AND(P151&gt;0.02,P151&lt;=0.04),"2% to 4%",AND(P151&gt;0.04,P151&lt;=0.06),"4% to 6%",AND(P151&gt;0.06,P151&lt;=0.08),"6% to 8%",AND(P151&gt;0.08,P151&lt;=0.1),"8% to 10%",AND(P151&gt;0.1,P151&lt;=0.15),"10% to 15%",AND(P151&gt;0.15,P151&lt;=0.2),"15% to 20%",AND(P151&gt;0.2,P151&lt;=0.25),"20% to 25%",AND(P151&gt;0.25,P151&lt;=0.3),"25% to 30%",AND(P151&gt;0.3,P151&lt;=0.4),"30% to 40%",AND(P151&gt;0.4,P151&lt;=0.5),"40% to 50%",AND(P151&gt;0.5,P151&lt;=0.75),"50% to 75%",AND(P151&gt;0.75,P151&lt;=1),"75% to 100%")</f>
        <v>4% to 6%</v>
      </c>
      <c r="P151" s="10">
        <f>_xlfn.XLOOKUP($E151,'Raw Data'!$E:$E,'Raw Data'!P:P,"ERROR",0,1)</f>
        <v>0.040661219836595</v>
      </c>
      <c r="Q151" s="9">
        <f>_xlfn.XLOOKUP($E151,'Raw Data'!$E:$E,'Raw Data'!Q:Q,"ERROR",0,1)</f>
        <v>0</v>
      </c>
      <c r="R151" s="9">
        <f>_xlfn.XLOOKUP($E151,'Raw Data'!$E:$E,'Raw Data'!R:R,"ERROR",0,1)</f>
        <v>0</v>
      </c>
      <c r="S151" s="5" t="e">
        <f t="array" ref="S151">_xlfn.IFS(AND(T151&gt;0,T151&lt;=0.05),"0 to 0.05",AND(T151&gt;0.05,T151&lt;=0.1),"0.05 to 0.1",AND(T151&gt;0.1,T151&lt;=0.2),"0.1 to 0.2",AND(T151&gt;0.2,T151&lt;=0.3),"0.2 to 0.3",AND(T151&gt;0.3,T151&lt;=0.4),"0.3 to 0.4",AND(T151&gt;0.4,T151&lt;=0.5),"0.4 to 0.5",AND(T151&gt;0.5,T151&lt;=0.75),"0.5 to 0.75",AND(T151&gt;0.75,T151&lt;=1),"0.75 to 1",AND(T151&gt;1,T151&lt;=2),"1 to 2",AND(T151&gt;2,T151&lt;=3),"2 to 3",AND(T151&gt;3,T151&lt;=4),"3 to 4",AND(T151&gt;4,T151&lt;=5),"4 to 5",AND(T151&gt;5,T151&lt;=10),"5 to 10",T151&gt;10,"10+")</f>
        <v>#N/A</v>
      </c>
      <c r="T151" s="10">
        <f>_xlfn.XLOOKUP($E151,'Raw Data'!$E:$E,'Raw Data'!T:T,"ERROR",0,1)</f>
        <v>0</v>
      </c>
      <c r="U151" s="15" t="e">
        <f t="array" ref="U151">_xlfn.IFS(AND(V151&gt;0,V151&lt;=0.05),"0 to 0.05",AND(V151&gt;0.05,V151&lt;=0.1),"0.05 to 0.1",AND(V151&gt;0.1,V151&lt;=0.2),"0.1 to 0.2",AND(V151&gt;0.2,V151&lt;=0.3),"0.2 to 0.3",AND(V151&gt;0.3,V151&lt;=0.4),"0.3 to 0.4",AND(V151&gt;0.4,V151&lt;=0.5),"0.4 to 0.5",AND(V151&gt;0.5,V151&lt;=0.75),"0.5 to 0.75",AND(V151&gt;0.75,V151&lt;=1),"0.75 to 1",AND(V151&gt;1,V151&lt;=2),"1 to 2",AND(V151&gt;2,V151&lt;=3),"2 to 3",AND(V151&gt;3,V151&lt;=4),"3 to 4",AND(V151&gt;4,V151&lt;=5),"4 to 5",AND(V151&gt;5,V151&lt;=10),"5 to 10",V151&gt;10,"10+")</f>
        <v>#N/A</v>
      </c>
      <c r="V151" s="10">
        <f>_xlfn.XLOOKUP($E151,'Raw Data'!$E:$E,'Raw Data'!V:V,"ERROR",0,1)</f>
        <v>0</v>
      </c>
      <c r="W151" s="15" t="e">
        <f t="array" ref="W151">_xlfn.IFS(AND(X151&gt;0,X151&lt;=0.05),"0 to 0.05",AND(X151&gt;0.05,X151&lt;=0.1),"0.05 to 0.1",AND(X151&gt;0.1,X151&lt;=0.2),"0.1 to 0.2",AND(X151&gt;0.2,X151&lt;=0.3),"0.2 to 0.3",AND(X151&gt;0.3,X151&lt;=0.4),"0.3 to 0.4",AND(X151&gt;0.4,X151&lt;=0.5),"0.4 to 0.5",AND(X151&gt;0.5,X151&lt;=0.75),"0.5 to 0.75",AND(X151&gt;0.75,X151&lt;=1),"0.75 to 1",AND(X151&gt;1,X151&lt;=2),"1 to 2",AND(X151&gt;2,X151&lt;=3),"2 to 3",AND(X151&gt;3,X151&lt;=4),"3 to 4",AND(X151&gt;4,X151&lt;=5),"4 to 5",AND(X151&gt;5,X151&lt;=10),"5 to 10",X151&gt;10,"10+")</f>
        <v>#DIV/0!</v>
      </c>
      <c r="X151" s="16" t="e">
        <f t="shared" si="6"/>
        <v>#DIV/0!</v>
      </c>
      <c r="Y151" s="5" t="e">
        <f t="array" ref="Y151">_xlfn.IFS(AND(Z151&gt;0,Z151&lt;=1),"0 to 1",AND(Z151&gt;1,Z151&lt;=2),"1 to 2",AND(Z151&gt;2,Z151&lt;=4),"2 to 4",AND(Z151&gt;4,Z151&lt;=6),"4 to 6",AND(Z151&gt;6,Z151&lt;=8),"6 to 8",AND(Z151&gt;8,Z151&lt;=10),"8 to 10",AND(Z151&gt;10,Z151&lt;=15),"10 to 15",AND(Z151&gt;15,Z151&lt;=20),"15 to 20",AND(Z151&gt;20,Z151&lt;=25),"20 to 25",AND(Z151&gt;25,Z151&lt;=30),"25 to 30",AND(Z151&gt;30,Z151&lt;=40),"30 to 40",AND(Z151&gt;40,Z151&lt;=50),"40 to 50",Z151&gt;50,"50+")</f>
        <v>#N/A</v>
      </c>
      <c r="Z151" s="9">
        <f>_xlfn.XLOOKUP($E151,'Raw Data'!$E:$E,'Raw Data'!Z:Z,"ERROR",0,1)</f>
        <v>0</v>
      </c>
      <c r="AA151" s="9">
        <f>_xlfn.XLOOKUP($E151,'Raw Data'!$E:$E,'Raw Data'!AA:AA,"ERROR",0,1)</f>
        <v>0</v>
      </c>
      <c r="AB151" s="9"/>
      <c r="AC151" s="9"/>
    </row>
    <row r="152" hidden="1" spans="1:29">
      <c r="A152" s="5" t="str">
        <f>_xlfn.XLOOKUP($E152,'Raw Data'!$E:$E,'Raw Data'!A:A,"ERROR",0,1)</f>
        <v>AE</v>
      </c>
      <c r="B152" s="5" t="str">
        <f>_xlfn.XLOOKUP($E152,'Raw Data'!$E:$E,'Raw Data'!B:B,"ERROR",0,1)</f>
        <v>Hair Mousses</v>
      </c>
      <c r="C152" s="5" t="str">
        <f>_xlfn.XLOOKUP($E152,'Raw Data'!$E:$E,'Raw Data'!C:C,"ERROR",0,1)</f>
        <v>schwarzkopf</v>
      </c>
      <c r="D152" s="5" t="str">
        <f>_xlfn.XLOOKUP($E152,'Raw Data'!$E:$E,'Raw Data'!D:D,"ERROR",0,1)</f>
        <v>www.amazon.ae/dp/B09SNYJZQR</v>
      </c>
      <c r="E152" s="5" t="s">
        <v>352</v>
      </c>
      <c r="F152" s="9" t="str">
        <f>_xlfn.XLOOKUP($E152,'Raw Data'!$E:$E,'Raw Data'!F:F,"ERROR",0,1)</f>
        <v>Schwarzkopf Styling Keratin  Hair  Mousse 250 ml</v>
      </c>
      <c r="G152" s="10">
        <f>_xlfn.XLOOKUP($E152,'Raw Data'!$E:$E,'Raw Data'!G:G,"ERROR",0,1)</f>
        <v>5</v>
      </c>
      <c r="H152" s="9">
        <f>_xlfn.XLOOKUP($E152,'Raw Data'!$E:$E,'Raw Data'!H:H,"ERROR",0,1)</f>
        <v>568.21</v>
      </c>
      <c r="I152" s="9">
        <f>_xlfn.XLOOKUP($E152,'Raw Data'!$E:$E,'Raw Data'!I:I,"ERROR",0,1)</f>
        <v>0.000760731541492651</v>
      </c>
      <c r="J152" s="9" t="str">
        <f>_xlfn.XLOOKUP($E152,'Raw Data'!$E:$E,'Raw Data'!J:J,"ERROR",0,1)</f>
        <v>No</v>
      </c>
      <c r="K152" s="14" t="str">
        <f t="array" ref="K152">_xlfn.IFS(AND(L152&gt;0,L152&lt;=5),"0 to 5",AND(L152&gt;5,L152&lt;=10),"5 to 10",AND(L152&gt;10,L152&lt;=15),"10 to 15",AND(L152&gt;15,L152&lt;=20),"15 to 20",AND(L152&gt;20,L152&lt;=30),"20 to 30",AND(L152&gt;30,L152&lt;=40),"30 to 40",AND(L152&gt;40,L152&lt;=50),"40 to 50",AND(L152&gt;50,L152&lt;=75),"50 to 75",AND(L152&gt;75,L152&lt;=100),"75 to 100",AND(L152&gt;100,L152&lt;=150),"100 to 150",AND(L152&gt;150,L152&lt;=200),"150 to 200",AND(L152&gt;200,L152&lt;=250),"200 to 250",AND(L152&gt;250,L152&lt;=300),"250 to 300",AND(L152&gt;300,L152&lt;=400),"300 to 400",AND(L152&gt;400,L152&lt;=500),"400 to 500",L152&gt;500,"500+")</f>
        <v>100 to 150</v>
      </c>
      <c r="L152" s="9">
        <f>_xlfn.XLOOKUP($E152,'Raw Data'!$E:$E,'Raw Data'!L:L,"ERROR",0,1)</f>
        <v>129.16</v>
      </c>
      <c r="M152" s="14" t="str">
        <f t="array" ref="M152">_xlfn.IFS(AND(N152&gt;0,N152&lt;=5),"0 to 5",AND(N152&gt;5,N152&lt;=10),"5 to 10",AND(N152&gt;10,N152&lt;=15),"10 to 15",AND(N152&gt;15,N152&lt;=20),"15 to 20",AND(N152&gt;20,N152&lt;=30),"20 to 30",AND(N152&gt;30,N152&lt;=40),"30 to 40",AND(N152&gt;40,N152&lt;=50),"40 to 50",AND(N152&gt;50,N152&lt;=75),"50 to 75",AND(N152&gt;75,N152&lt;=100),"75 to 100",AND(N152&gt;100,N152&lt;=150),"100 to 150",AND(N152&gt;150,N152&lt;=200),"150 to 200",AND(N152&gt;200,N152&lt;=250),"200 to 250",AND(N152&gt;250,N152&lt;=300),"250 to 300",AND(N152&gt;300,N152&lt;=400),"300 to 400",AND(N152&gt;400,N152&lt;=500),"400 to 500",N152&gt;500,"500+")</f>
        <v>100 to 150</v>
      </c>
      <c r="N152" s="9">
        <f>_xlfn.XLOOKUP($E152,'Raw Data'!$E:$E,'Raw Data'!N:N,"ERROR",0,1)</f>
        <v>134.98</v>
      </c>
      <c r="O152" s="14" t="str">
        <f t="array" ref="O152">_xlfn.IFS(P152=0,"No Discount",AND(P152&gt;0,P152&lt;=0.02),"0% to 2%",AND(P152&gt;0.02,P152&lt;=0.04),"2% to 4%",AND(P152&gt;0.04,P152&lt;=0.06),"4% to 6%",AND(P152&gt;0.06,P152&lt;=0.08),"6% to 8%",AND(P152&gt;0.08,P152&lt;=0.1),"8% to 10%",AND(P152&gt;0.1,P152&lt;=0.15),"10% to 15%",AND(P152&gt;0.15,P152&lt;=0.2),"15% to 20%",AND(P152&gt;0.2,P152&lt;=0.25),"20% to 25%",AND(P152&gt;0.25,P152&lt;=0.3),"25% to 30%",AND(P152&gt;0.3,P152&lt;=0.4),"30% to 40%",AND(P152&gt;0.4,P152&lt;=0.5),"40% to 50%",AND(P152&gt;0.5,P152&lt;=0.75),"50% to 75%",AND(P152&gt;0.75,P152&lt;=1),"75% to 100%")</f>
        <v>4% to 6%</v>
      </c>
      <c r="P152" s="10">
        <f>_xlfn.XLOOKUP($E152,'Raw Data'!$E:$E,'Raw Data'!P:P,"ERROR",0,1)</f>
        <v>0.0431174988887242</v>
      </c>
      <c r="Q152" s="9">
        <f>_xlfn.XLOOKUP($E152,'Raw Data'!$E:$E,'Raw Data'!Q:Q,"ERROR",0,1)</f>
        <v>250</v>
      </c>
      <c r="R152" s="9" t="str">
        <f>_xlfn.XLOOKUP($E152,'Raw Data'!$E:$E,'Raw Data'!R:R,"ERROR",0,1)</f>
        <v>ml</v>
      </c>
      <c r="S152" s="5" t="str">
        <f t="array" ref="S152">_xlfn.IFS(AND(T152&gt;0,T152&lt;=0.05),"0 to 0.05",AND(T152&gt;0.05,T152&lt;=0.1),"0.05 to 0.1",AND(T152&gt;0.1,T152&lt;=0.2),"0.1 to 0.2",AND(T152&gt;0.2,T152&lt;=0.3),"0.2 to 0.3",AND(T152&gt;0.3,T152&lt;=0.4),"0.3 to 0.4",AND(T152&gt;0.4,T152&lt;=0.5),"0.4 to 0.5",AND(T152&gt;0.5,T152&lt;=0.75),"0.5 to 0.75",AND(T152&gt;0.75,T152&lt;=1),"0.75 to 1",AND(T152&gt;1,T152&lt;=2),"1 to 2",AND(T152&gt;2,T152&lt;=3),"2 to 3",AND(T152&gt;3,T152&lt;=4),"3 to 4",AND(T152&gt;4,T152&lt;=5),"4 to 5",AND(T152&gt;5,T152&lt;=10),"5 to 10",T152&gt;10,"10+")</f>
        <v>0.5 to 0.75</v>
      </c>
      <c r="T152" s="10">
        <f>_xlfn.XLOOKUP($E152,'Raw Data'!$E:$E,'Raw Data'!T:T,"ERROR",0,1)</f>
        <v>0.516916033161708</v>
      </c>
      <c r="U152" s="15" t="str">
        <f t="array" ref="U152">_xlfn.IFS(AND(V152&gt;0,V152&lt;=0.05),"0 to 0.05",AND(V152&gt;0.05,V152&lt;=0.1),"0.05 to 0.1",AND(V152&gt;0.1,V152&lt;=0.2),"0.1 to 0.2",AND(V152&gt;0.2,V152&lt;=0.3),"0.2 to 0.3",AND(V152&gt;0.3,V152&lt;=0.4),"0.3 to 0.4",AND(V152&gt;0.4,V152&lt;=0.5),"0.4 to 0.5",AND(V152&gt;0.5,V152&lt;=0.75),"0.5 to 0.75",AND(V152&gt;0.75,V152&lt;=1),"0.75 to 1",AND(V152&gt;1,V152&lt;=2),"1 to 2",AND(V152&gt;2,V152&lt;=3),"2 to 3",AND(V152&gt;3,V152&lt;=4),"3 to 4",AND(V152&gt;4,V152&lt;=5),"4 to 5",AND(V152&gt;5,V152&lt;=10),"5 to 10",V152&gt;10,"10+")</f>
        <v>0.1 to 0.2</v>
      </c>
      <c r="V152" s="10">
        <f>_xlfn.XLOOKUP($E152,'Raw Data'!$E:$E,'Raw Data'!V:V,"ERROR",0,1)</f>
        <v>0.145856287257395</v>
      </c>
      <c r="W152" s="15" t="str">
        <f t="array" ref="W152">_xlfn.IFS(AND(X152&gt;0,X152&lt;=0.05),"0 to 0.05",AND(X152&gt;0.05,X152&lt;=0.1),"0.05 to 0.1",AND(X152&gt;0.1,X152&lt;=0.2),"0.1 to 0.2",AND(X152&gt;0.2,X152&lt;=0.3),"0.2 to 0.3",AND(X152&gt;0.3,X152&lt;=0.4),"0.3 to 0.4",AND(X152&gt;0.4,X152&lt;=0.5),"0.4 to 0.5",AND(X152&gt;0.5,X152&lt;=0.75),"0.5 to 0.75",AND(X152&gt;0.75,X152&lt;=1),"0.75 to 1",AND(X152&gt;1,X152&lt;=2),"1 to 2",AND(X152&gt;2,X152&lt;=3),"2 to 3",AND(X152&gt;3,X152&lt;=4),"3 to 4",AND(X152&gt;4,X152&lt;=5),"4 to 5",AND(X152&gt;5,X152&lt;=10),"5 to 10",X152&gt;10,"10+")</f>
        <v>0.1 to 0.2</v>
      </c>
      <c r="X152" s="16">
        <f t="shared" si="6"/>
        <v>0.139567328953661</v>
      </c>
      <c r="Y152" s="5" t="str">
        <f t="array" ref="Y152">_xlfn.IFS(AND(Z152&gt;0,Z152&lt;=1),"0 to 1",AND(Z152&gt;1,Z152&lt;=2),"1 to 2",AND(Z152&gt;2,Z152&lt;=4),"2 to 4",AND(Z152&gt;4,Z152&lt;=6),"4 to 6",AND(Z152&gt;6,Z152&lt;=8),"6 to 8",AND(Z152&gt;8,Z152&lt;=10),"8 to 10",AND(Z152&gt;10,Z152&lt;=15),"10 to 15",AND(Z152&gt;15,Z152&lt;=20),"15 to 20",AND(Z152&gt;20,Z152&lt;=25),"20 to 25",AND(Z152&gt;25,Z152&lt;=30),"25 to 30",AND(Z152&gt;30,Z152&lt;=40),"30 to 40",AND(Z152&gt;40,Z152&lt;=50),"40 to 50",Z152&gt;50,"50+")</f>
        <v>8 to 10</v>
      </c>
      <c r="Z152" s="9">
        <f>_xlfn.XLOOKUP($E152,'Raw Data'!$E:$E,'Raw Data'!Z:Z,"ERROR",0,1)</f>
        <v>8.45</v>
      </c>
      <c r="AA152" s="9" t="str">
        <f>_xlfn.XLOOKUP($E152,'Raw Data'!$E:$E,'Raw Data'!AA:AA,"ERROR",0,1)</f>
        <v>oz</v>
      </c>
      <c r="AB152" s="9"/>
      <c r="AC152" s="9"/>
    </row>
    <row r="153" hidden="1" spans="1:29">
      <c r="A153" s="5" t="str">
        <f>_xlfn.XLOOKUP($E153,'Raw Data'!$E:$E,'Raw Data'!A:A,"ERROR",0,1)</f>
        <v>AE</v>
      </c>
      <c r="B153" s="5" t="str">
        <f>_xlfn.XLOOKUP($E153,'Raw Data'!$E:$E,'Raw Data'!B:B,"ERROR",0,1)</f>
        <v>Hair Mousses</v>
      </c>
      <c r="C153" s="5" t="str">
        <f>_xlfn.XLOOKUP($E153,'Raw Data'!$E:$E,'Raw Data'!C:C,"ERROR",0,1)</f>
        <v>Wella</v>
      </c>
      <c r="D153" s="5" t="str">
        <f>_xlfn.XLOOKUP($E153,'Raw Data'!$E:$E,'Raw Data'!D:D,"ERROR",0,1)</f>
        <v>www.amazon.ae/dp/B0117XPZPI</v>
      </c>
      <c r="E153" s="5" t="s">
        <v>353</v>
      </c>
      <c r="F153" s="9" t="str">
        <f>_xlfn.XLOOKUP($E153,'Raw Data'!$E:$E,'Raw Data'!F:F,"ERROR",0,1)</f>
        <v>Wella Pro Professionals Eimi Shape Control Extra Firm Styling Mousse 300ml, Grey</v>
      </c>
      <c r="G153" s="10">
        <f>_xlfn.XLOOKUP($E153,'Raw Data'!$E:$E,'Raw Data'!G:G,"ERROR",0,1)</f>
        <v>9</v>
      </c>
      <c r="H153" s="9">
        <f>_xlfn.XLOOKUP($E153,'Raw Data'!$E:$E,'Raw Data'!H:H,"ERROR",0,1)</f>
        <v>542.5</v>
      </c>
      <c r="I153" s="9">
        <f>_xlfn.XLOOKUP($E153,'Raw Data'!$E:$E,'Raw Data'!I:I,"ERROR",0,1)</f>
        <v>0.000726310450818822</v>
      </c>
      <c r="J153" s="9" t="str">
        <f>_xlfn.XLOOKUP($E153,'Raw Data'!$E:$E,'Raw Data'!J:J,"ERROR",0,1)</f>
        <v>No</v>
      </c>
      <c r="K153" s="14" t="str">
        <f t="array" ref="K153">_xlfn.IFS(AND(L153&gt;0,L153&lt;=5),"0 to 5",AND(L153&gt;5,L153&lt;=10),"5 to 10",AND(L153&gt;10,L153&lt;=15),"10 to 15",AND(L153&gt;15,L153&lt;=20),"15 to 20",AND(L153&gt;20,L153&lt;=30),"20 to 30",AND(L153&gt;30,L153&lt;=40),"30 to 40",AND(L153&gt;40,L153&lt;=50),"40 to 50",AND(L153&gt;50,L153&lt;=75),"50 to 75",AND(L153&gt;75,L153&lt;=100),"75 to 100",AND(L153&gt;100,L153&lt;=150),"100 to 150",AND(L153&gt;150,L153&lt;=200),"150 to 200",AND(L153&gt;200,L153&lt;=250),"200 to 250",AND(L153&gt;250,L153&lt;=300),"250 to 300",AND(L153&gt;300,L153&lt;=400),"300 to 400",AND(L153&gt;400,L153&lt;=500),"400 to 500",L153&gt;500,"500+")</f>
        <v>75 to 100</v>
      </c>
      <c r="L153" s="9">
        <f>_xlfn.XLOOKUP($E153,'Raw Data'!$E:$E,'Raw Data'!L:L,"ERROR",0,1)</f>
        <v>83.38</v>
      </c>
      <c r="M153" s="14" t="str">
        <f t="array" ref="M153">_xlfn.IFS(AND(N153&gt;0,N153&lt;=5),"0 to 5",AND(N153&gt;5,N153&lt;=10),"5 to 10",AND(N153&gt;10,N153&lt;=15),"10 to 15",AND(N153&gt;15,N153&lt;=20),"15 to 20",AND(N153&gt;20,N153&lt;=30),"20 to 30",AND(N153&gt;30,N153&lt;=40),"30 to 40",AND(N153&gt;40,N153&lt;=50),"40 to 50",AND(N153&gt;50,N153&lt;=75),"50 to 75",AND(N153&gt;75,N153&lt;=100),"75 to 100",AND(N153&gt;100,N153&lt;=150),"100 to 150",AND(N153&gt;150,N153&lt;=200),"150 to 200",AND(N153&gt;200,N153&lt;=250),"200 to 250",AND(N153&gt;250,N153&lt;=300),"250 to 300",AND(N153&gt;300,N153&lt;=400),"300 to 400",AND(N153&gt;400,N153&lt;=500),"400 to 500",N153&gt;500,"500+")</f>
        <v>75 to 100</v>
      </c>
      <c r="N153" s="9">
        <f>_xlfn.XLOOKUP($E153,'Raw Data'!$E:$E,'Raw Data'!N:N,"ERROR",0,1)</f>
        <v>90.55</v>
      </c>
      <c r="O153" s="14" t="str">
        <f t="array" ref="O153">_xlfn.IFS(P153=0,"No Discount",AND(P153&gt;0,P153&lt;=0.02),"0% to 2%",AND(P153&gt;0.02,P153&lt;=0.04),"2% to 4%",AND(P153&gt;0.04,P153&lt;=0.06),"4% to 6%",AND(P153&gt;0.06,P153&lt;=0.08),"6% to 8%",AND(P153&gt;0.08,P153&lt;=0.1),"8% to 10%",AND(P153&gt;0.1,P153&lt;=0.15),"10% to 15%",AND(P153&gt;0.15,P153&lt;=0.2),"15% to 20%",AND(P153&gt;0.2,P153&lt;=0.25),"20% to 25%",AND(P153&gt;0.25,P153&lt;=0.3),"25% to 30%",AND(P153&gt;0.3,P153&lt;=0.4),"30% to 40%",AND(P153&gt;0.4,P153&lt;=0.5),"40% to 50%",AND(P153&gt;0.5,P153&lt;=0.75),"50% to 75%",AND(P153&gt;0.75,P153&lt;=1),"75% to 100%")</f>
        <v>6% to 8%</v>
      </c>
      <c r="P153" s="10">
        <f>_xlfn.XLOOKUP($E153,'Raw Data'!$E:$E,'Raw Data'!P:P,"ERROR",0,1)</f>
        <v>0.0791827719491994</v>
      </c>
      <c r="Q153" s="9">
        <f>_xlfn.XLOOKUP($E153,'Raw Data'!$E:$E,'Raw Data'!Q:Q,"ERROR",0,1)</f>
        <v>300</v>
      </c>
      <c r="R153" s="9" t="str">
        <f>_xlfn.XLOOKUP($E153,'Raw Data'!$E:$E,'Raw Data'!R:R,"ERROR",0,1)</f>
        <v>ml</v>
      </c>
      <c r="S153" s="5" t="str">
        <f t="array" ref="S153">_xlfn.IFS(AND(T153&gt;0,T153&lt;=0.05),"0 to 0.05",AND(T153&gt;0.05,T153&lt;=0.1),"0.05 to 0.1",AND(T153&gt;0.1,T153&lt;=0.2),"0.1 to 0.2",AND(T153&gt;0.2,T153&lt;=0.3),"0.2 to 0.3",AND(T153&gt;0.3,T153&lt;=0.4),"0.3 to 0.4",AND(T153&gt;0.4,T153&lt;=0.5),"0.4 to 0.5",AND(T153&gt;0.5,T153&lt;=0.75),"0.5 to 0.75",AND(T153&gt;0.75,T153&lt;=1),"0.75 to 1",AND(T153&gt;1,T153&lt;=2),"1 to 2",AND(T153&gt;2,T153&lt;=3),"2 to 3",AND(T153&gt;3,T153&lt;=4),"3 to 4",AND(T153&gt;4,T153&lt;=5),"4 to 5",AND(T153&gt;5,T153&lt;=10),"5 to 10",T153&gt;10,"10+")</f>
        <v>0.2 to 0.3</v>
      </c>
      <c r="T153" s="10">
        <f>_xlfn.XLOOKUP($E153,'Raw Data'!$E:$E,'Raw Data'!T:T,"ERROR",0,1)</f>
        <v>0.278081829030035</v>
      </c>
      <c r="U153" s="15" t="str">
        <f t="array" ref="U153">_xlfn.IFS(AND(V153&gt;0,V153&lt;=0.05),"0 to 0.05",AND(V153&gt;0.05,V153&lt;=0.1),"0.05 to 0.1",AND(V153&gt;0.1,V153&lt;=0.2),"0.1 to 0.2",AND(V153&gt;0.2,V153&lt;=0.3),"0.2 to 0.3",AND(V153&gt;0.3,V153&lt;=0.4),"0.3 to 0.4",AND(V153&gt;0.4,V153&lt;=0.5),"0.4 to 0.5",AND(V153&gt;0.5,V153&lt;=0.75),"0.5 to 0.75",AND(V153&gt;0.75,V153&lt;=1),"0.75 to 1",AND(V153&gt;1,V153&lt;=2),"1 to 2",AND(V153&gt;2,V153&lt;=3),"2 to 3",AND(V153&gt;3,V153&lt;=4),"3 to 4",AND(V153&gt;4,V153&lt;=5),"4 to 5",AND(V153&gt;5,V153&lt;=10),"5 to 10",V153&gt;10,"10+")</f>
        <v>0.05 to 0.1</v>
      </c>
      <c r="V153" s="10">
        <f>_xlfn.XLOOKUP($E153,'Raw Data'!$E:$E,'Raw Data'!V:V,"ERROR",0,1)</f>
        <v>0.0815385415812044</v>
      </c>
      <c r="W153" s="15" t="str">
        <f t="array" ref="W153">_xlfn.IFS(AND(X153&gt;0,X153&lt;=0.05),"0 to 0.05",AND(X153&gt;0.05,X153&lt;=0.1),"0.05 to 0.1",AND(X153&gt;0.1,X153&lt;=0.2),"0.1 to 0.2",AND(X153&gt;0.2,X153&lt;=0.3),"0.2 to 0.3",AND(X153&gt;0.3,X153&lt;=0.4),"0.3 to 0.4",AND(X153&gt;0.4,X153&lt;=0.5),"0.4 to 0.5",AND(X153&gt;0.5,X153&lt;=0.75),"0.5 to 0.75",AND(X153&gt;0.75,X153&lt;=1),"0.75 to 1",AND(X153&gt;1,X153&lt;=2),"1 to 2",AND(X153&gt;2,X153&lt;=3),"2 to 3",AND(X153&gt;3,X153&lt;=4),"3 to 4",AND(X153&gt;4,X153&lt;=5),"4 to 5",AND(X153&gt;5,X153&lt;=10),"5 to 10",X153&gt;10,"10+")</f>
        <v>0.05 to 0.1</v>
      </c>
      <c r="X153" s="16">
        <f t="shared" si="6"/>
        <v>0.0750820938381096</v>
      </c>
      <c r="Y153" s="5" t="str">
        <f t="array" ref="Y153">_xlfn.IFS(AND(Z153&gt;0,Z153&lt;=1),"0 to 1",AND(Z153&gt;1,Z153&lt;=2),"1 to 2",AND(Z153&gt;2,Z153&lt;=4),"2 to 4",AND(Z153&gt;4,Z153&lt;=6),"4 to 6",AND(Z153&gt;6,Z153&lt;=8),"6 to 8",AND(Z153&gt;8,Z153&lt;=10),"8 to 10",AND(Z153&gt;10,Z153&lt;=15),"10 to 15",AND(Z153&gt;15,Z153&lt;=20),"15 to 20",AND(Z153&gt;20,Z153&lt;=25),"20 to 25",AND(Z153&gt;25,Z153&lt;=30),"25 to 30",AND(Z153&gt;30,Z153&lt;=40),"30 to 40",AND(Z153&gt;40,Z153&lt;=50),"40 to 50",Z153&gt;50,"50+")</f>
        <v>10 to 15</v>
      </c>
      <c r="Z153" s="9">
        <f>_xlfn.XLOOKUP($E153,'Raw Data'!$E:$E,'Raw Data'!Z:Z,"ERROR",0,1)</f>
        <v>10.14</v>
      </c>
      <c r="AA153" s="9" t="str">
        <f>_xlfn.XLOOKUP($E153,'Raw Data'!$E:$E,'Raw Data'!AA:AA,"ERROR",0,1)</f>
        <v>oz</v>
      </c>
      <c r="AB153" s="9"/>
      <c r="AC153" s="9"/>
    </row>
    <row r="154" hidden="1" spans="1:29">
      <c r="A154" s="5" t="str">
        <f>_xlfn.XLOOKUP($E154,'Raw Data'!$E:$E,'Raw Data'!A:A,"ERROR",0,1)</f>
        <v>AE</v>
      </c>
      <c r="B154" s="5" t="str">
        <f>_xlfn.XLOOKUP($E154,'Raw Data'!$E:$E,'Raw Data'!B:B,"ERROR",0,1)</f>
        <v>Hair Mousses</v>
      </c>
      <c r="C154" s="5" t="str">
        <f>_xlfn.XLOOKUP($E154,'Raw Data'!$E:$E,'Raw Data'!C:C,"ERROR",0,1)</f>
        <v>cantu</v>
      </c>
      <c r="D154" s="5" t="str">
        <f>_xlfn.XLOOKUP($E154,'Raw Data'!$E:$E,'Raw Data'!D:D,"ERROR",0,1)</f>
        <v>www.amazon.ae/dp/B0178H2LY0</v>
      </c>
      <c r="E154" s="5" t="s">
        <v>354</v>
      </c>
      <c r="F154" s="9" t="str">
        <f>_xlfn.XLOOKUP($E154,'Raw Data'!$E:$E,'Raw Data'!F:F,"ERROR",0,1)</f>
        <v>Cantu Natural Hair Wave Whip Curling Mousse 8.4oz (2 Pack)</v>
      </c>
      <c r="G154" s="10">
        <f>_xlfn.XLOOKUP($E154,'Raw Data'!$E:$E,'Raw Data'!G:G,"ERROR",0,1)</f>
        <v>9</v>
      </c>
      <c r="H154" s="9">
        <f>_xlfn.XLOOKUP($E154,'Raw Data'!$E:$E,'Raw Data'!H:H,"ERROR",0,1)</f>
        <v>526.26</v>
      </c>
      <c r="I154" s="9">
        <f>_xlfn.XLOOKUP($E154,'Raw Data'!$E:$E,'Raw Data'!I:I,"ERROR",0,1)</f>
        <v>0.00070456799603302</v>
      </c>
      <c r="J154" s="9" t="str">
        <f>_xlfn.XLOOKUP($E154,'Raw Data'!$E:$E,'Raw Data'!J:J,"ERROR",0,1)</f>
        <v>No</v>
      </c>
      <c r="K154" s="14" t="str">
        <f t="array" ref="K154">_xlfn.IFS(AND(L154&gt;0,L154&lt;=5),"0 to 5",AND(L154&gt;5,L154&lt;=10),"5 to 10",AND(L154&gt;10,L154&lt;=15),"10 to 15",AND(L154&gt;15,L154&lt;=20),"15 to 20",AND(L154&gt;20,L154&lt;=30),"20 to 30",AND(L154&gt;30,L154&lt;=40),"30 to 40",AND(L154&gt;40,L154&lt;=50),"40 to 50",AND(L154&gt;50,L154&lt;=75),"50 to 75",AND(L154&gt;75,L154&lt;=100),"75 to 100",AND(L154&gt;100,L154&lt;=150),"100 to 150",AND(L154&gt;150,L154&lt;=200),"150 to 200",AND(L154&gt;200,L154&lt;=250),"200 to 250",AND(L154&gt;250,L154&lt;=300),"250 to 300",AND(L154&gt;300,L154&lt;=400),"300 to 400",AND(L154&gt;400,L154&lt;=500),"400 to 500",L154&gt;500,"500+")</f>
        <v>50 to 75</v>
      </c>
      <c r="L154" s="9">
        <f>_xlfn.XLOOKUP($E154,'Raw Data'!$E:$E,'Raw Data'!L:L,"ERROR",0,1)</f>
        <v>59.18</v>
      </c>
      <c r="M154" s="14" t="str">
        <f t="array" ref="M154">_xlfn.IFS(AND(N154&gt;0,N154&lt;=5),"0 to 5",AND(N154&gt;5,N154&lt;=10),"5 to 10",AND(N154&gt;10,N154&lt;=15),"10 to 15",AND(N154&gt;15,N154&lt;=20),"15 to 20",AND(N154&gt;20,N154&lt;=30),"20 to 30",AND(N154&gt;30,N154&lt;=40),"30 to 40",AND(N154&gt;40,N154&lt;=50),"40 to 50",AND(N154&gt;50,N154&lt;=75),"50 to 75",AND(N154&gt;75,N154&lt;=100),"75 to 100",AND(N154&gt;100,N154&lt;=150),"100 to 150",AND(N154&gt;150,N154&lt;=200),"150 to 200",AND(N154&gt;200,N154&lt;=250),"200 to 250",AND(N154&gt;250,N154&lt;=300),"250 to 300",AND(N154&gt;300,N154&lt;=400),"300 to 400",AND(N154&gt;400,N154&lt;=500),"400 to 500",N154&gt;500,"500+")</f>
        <v>50 to 75</v>
      </c>
      <c r="N154" s="9">
        <f>_xlfn.XLOOKUP($E154,'Raw Data'!$E:$E,'Raw Data'!N:N,"ERROR",0,1)</f>
        <v>61.2</v>
      </c>
      <c r="O154" s="14" t="str">
        <f t="array" ref="O154">_xlfn.IFS(P154=0,"No Discount",AND(P154&gt;0,P154&lt;=0.02),"0% to 2%",AND(P154&gt;0.02,P154&lt;=0.04),"2% to 4%",AND(P154&gt;0.04,P154&lt;=0.06),"4% to 6%",AND(P154&gt;0.06,P154&lt;=0.08),"6% to 8%",AND(P154&gt;0.08,P154&lt;=0.1),"8% to 10%",AND(P154&gt;0.1,P154&lt;=0.15),"10% to 15%",AND(P154&gt;0.15,P154&lt;=0.2),"15% to 20%",AND(P154&gt;0.2,P154&lt;=0.25),"20% to 25%",AND(P154&gt;0.25,P154&lt;=0.3),"25% to 30%",AND(P154&gt;0.3,P154&lt;=0.4),"30% to 40%",AND(P154&gt;0.4,P154&lt;=0.5),"40% to 50%",AND(P154&gt;0.5,P154&lt;=0.75),"50% to 75%",AND(P154&gt;0.75,P154&lt;=1),"75% to 100%")</f>
        <v>2% to 4%</v>
      </c>
      <c r="P154" s="10">
        <f>_xlfn.XLOOKUP($E154,'Raw Data'!$E:$E,'Raw Data'!P:P,"ERROR",0,1)</f>
        <v>0.0330065359477125</v>
      </c>
      <c r="Q154" s="9">
        <f>_xlfn.XLOOKUP($E154,'Raw Data'!$E:$E,'Raw Data'!Q:Q,"ERROR",0,1)</f>
        <v>16.8</v>
      </c>
      <c r="R154" s="9" t="str">
        <f>_xlfn.XLOOKUP($E154,'Raw Data'!$E:$E,'Raw Data'!R:R,"ERROR",0,1)</f>
        <v>oz</v>
      </c>
      <c r="S154" s="5" t="str">
        <f t="array" ref="S154">_xlfn.IFS(AND(T154&gt;0,T154&lt;=0.05),"0 to 0.05",AND(T154&gt;0.05,T154&lt;=0.1),"0.05 to 0.1",AND(T154&gt;0.1,T154&lt;=0.2),"0.1 to 0.2",AND(T154&gt;0.2,T154&lt;=0.3),"0.2 to 0.3",AND(T154&gt;0.3,T154&lt;=0.4),"0.3 to 0.4",AND(T154&gt;0.4,T154&lt;=0.5),"0.4 to 0.5",AND(T154&gt;0.5,T154&lt;=0.75),"0.5 to 0.75",AND(T154&gt;0.75,T154&lt;=1),"0.75 to 1",AND(T154&gt;1,T154&lt;=2),"1 to 2",AND(T154&gt;2,T154&lt;=3),"2 to 3",AND(T154&gt;3,T154&lt;=4),"3 to 4",AND(T154&gt;4,T154&lt;=5),"4 to 5",AND(T154&gt;5,T154&lt;=10),"5 to 10",T154&gt;10,"10+")</f>
        <v>0.1 to 0.2</v>
      </c>
      <c r="T154" s="10">
        <f>_xlfn.XLOOKUP($E154,'Raw Data'!$E:$E,'Raw Data'!T:T,"ERROR",0,1)</f>
        <v>0.119128138235341</v>
      </c>
      <c r="U154" s="15" t="str">
        <f t="array" ref="U154">_xlfn.IFS(AND(V154&gt;0,V154&lt;=0.05),"0 to 0.05",AND(V154&gt;0.05,V154&lt;=0.1),"0.05 to 0.1",AND(V154&gt;0.1,V154&lt;=0.2),"0.1 to 0.2",AND(V154&gt;0.2,V154&lt;=0.3),"0.2 to 0.3",AND(V154&gt;0.3,V154&lt;=0.4),"0.3 to 0.4",AND(V154&gt;0.4,V154&lt;=0.5),"0.4 to 0.5",AND(V154&gt;0.5,V154&lt;=0.75),"0.5 to 0.75",AND(V154&gt;0.75,V154&lt;=1),"0.75 to 1",AND(V154&gt;1,V154&lt;=2),"1 to 2",AND(V154&gt;2,V154&lt;=3),"2 to 3",AND(V154&gt;3,V154&lt;=4),"3 to 4",AND(V154&gt;4,V154&lt;=5),"4 to 5",AND(V154&gt;5,V154&lt;=10),"5 to 10",V154&gt;10,"10+")</f>
        <v>0 to 0.05</v>
      </c>
      <c r="V154" s="10">
        <f>_xlfn.XLOOKUP($E154,'Raw Data'!$E:$E,'Raw Data'!V:V,"ERROR",0,1)</f>
        <v>0.0332624764481376</v>
      </c>
      <c r="W154" s="15" t="str">
        <f t="array" ref="W154">_xlfn.IFS(AND(X154&gt;0,X154&lt;=0.05),"0 to 0.05",AND(X154&gt;0.05,X154&lt;=0.1),"0.05 to 0.1",AND(X154&gt;0.1,X154&lt;=0.2),"0.1 to 0.2",AND(X154&gt;0.2,X154&lt;=0.3),"0.2 to 0.3",AND(X154&gt;0.3,X154&lt;=0.4),"0.3 to 0.4",AND(X154&gt;0.4,X154&lt;=0.5),"0.4 to 0.5",AND(X154&gt;0.5,X154&lt;=0.75),"0.5 to 0.75",AND(X154&gt;0.75,X154&lt;=1),"0.75 to 1",AND(X154&gt;1,X154&lt;=2),"1 to 2",AND(X154&gt;2,X154&lt;=3),"2 to 3",AND(X154&gt;3,X154&lt;=4),"3 to 4",AND(X154&gt;4,X154&lt;=5),"4 to 5",AND(X154&gt;5,X154&lt;=10),"5 to 10",X154&gt;10,"10+")</f>
        <v>0 to 0.05</v>
      </c>
      <c r="X154" s="16">
        <f t="shared" si="6"/>
        <v>0.0321645973235422</v>
      </c>
      <c r="Y154" s="5" t="str">
        <f t="array" ref="Y154">_xlfn.IFS(AND(Z154&gt;0,Z154&lt;=1),"0 to 1",AND(Z154&gt;1,Z154&lt;=2),"1 to 2",AND(Z154&gt;2,Z154&lt;=4),"2 to 4",AND(Z154&gt;4,Z154&lt;=6),"4 to 6",AND(Z154&gt;6,Z154&lt;=8),"6 to 8",AND(Z154&gt;8,Z154&lt;=10),"8 to 10",AND(Z154&gt;10,Z154&lt;=15),"10 to 15",AND(Z154&gt;15,Z154&lt;=20),"15 to 20",AND(Z154&gt;20,Z154&lt;=25),"20 to 25",AND(Z154&gt;25,Z154&lt;=30),"25 to 30",AND(Z154&gt;30,Z154&lt;=40),"30 to 40",AND(Z154&gt;40,Z154&lt;=50),"40 to 50",Z154&gt;50,"50+")</f>
        <v>15 to 20</v>
      </c>
      <c r="Z154" s="9">
        <f>_xlfn.XLOOKUP($E154,'Raw Data'!$E:$E,'Raw Data'!Z:Z,"ERROR",0,1)</f>
        <v>16.8</v>
      </c>
      <c r="AA154" s="9" t="str">
        <f>_xlfn.XLOOKUP($E154,'Raw Data'!$E:$E,'Raw Data'!AA:AA,"ERROR",0,1)</f>
        <v>oz</v>
      </c>
      <c r="AB154" s="9"/>
      <c r="AC154" s="9"/>
    </row>
    <row r="155" hidden="1" spans="1:29">
      <c r="A155" s="5" t="str">
        <f>_xlfn.XLOOKUP($E155,'Raw Data'!$E:$E,'Raw Data'!A:A,"ERROR",0,1)</f>
        <v>AE</v>
      </c>
      <c r="B155" s="5" t="str">
        <f>_xlfn.XLOOKUP($E155,'Raw Data'!$E:$E,'Raw Data'!B:B,"ERROR",0,1)</f>
        <v>Hair Mousses</v>
      </c>
      <c r="C155" s="5" t="str">
        <f>_xlfn.XLOOKUP($E155,'Raw Data'!$E:$E,'Raw Data'!C:C,"ERROR",0,1)</f>
        <v>herbal essences</v>
      </c>
      <c r="D155" s="5" t="str">
        <f>_xlfn.XLOOKUP($E155,'Raw Data'!$E:$E,'Raw Data'!D:D,"ERROR",0,1)</f>
        <v>www.amazon.ae/dp/B01MF75F1B</v>
      </c>
      <c r="E155" s="5" t="s">
        <v>355</v>
      </c>
      <c r="F155" s="9" t="str">
        <f>_xlfn.XLOOKUP($E155,'Raw Data'!$E:$E,'Raw Data'!F:F,"ERROR",0,1)</f>
        <v>Herbal Essences Biorenew Curl Define Mousse, 6.6 FL OZ</v>
      </c>
      <c r="G155" s="10">
        <f>_xlfn.XLOOKUP($E155,'Raw Data'!$E:$E,'Raw Data'!G:G,"ERROR",0,1)</f>
        <v>6</v>
      </c>
      <c r="H155" s="9">
        <f>_xlfn.XLOOKUP($E155,'Raw Data'!$E:$E,'Raw Data'!H:H,"ERROR",0,1)</f>
        <v>525.32</v>
      </c>
      <c r="I155" s="9">
        <f>_xlfn.XLOOKUP($E155,'Raw Data'!$E:$E,'Raw Data'!I:I,"ERROR",0,1)</f>
        <v>0.00070330950419197</v>
      </c>
      <c r="J155" s="9" t="str">
        <f>_xlfn.XLOOKUP($E155,'Raw Data'!$E:$E,'Raw Data'!J:J,"ERROR",0,1)</f>
        <v>No</v>
      </c>
      <c r="K155" s="14" t="str">
        <f t="array" ref="K155">_xlfn.IFS(AND(L155&gt;0,L155&lt;=5),"0 to 5",AND(L155&gt;5,L155&lt;=10),"5 to 10",AND(L155&gt;10,L155&lt;=15),"10 to 15",AND(L155&gt;15,L155&lt;=20),"15 to 20",AND(L155&gt;20,L155&lt;=30),"20 to 30",AND(L155&gt;30,L155&lt;=40),"30 to 40",AND(L155&gt;40,L155&lt;=50),"40 to 50",AND(L155&gt;50,L155&lt;=75),"50 to 75",AND(L155&gt;75,L155&lt;=100),"75 to 100",AND(L155&gt;100,L155&lt;=150),"100 to 150",AND(L155&gt;150,L155&lt;=200),"150 to 200",AND(L155&gt;200,L155&lt;=250),"200 to 250",AND(L155&gt;250,L155&lt;=300),"250 to 300",AND(L155&gt;300,L155&lt;=400),"300 to 400",AND(L155&gt;400,L155&lt;=500),"400 to 500",L155&gt;500,"500+")</f>
        <v>75 to 100</v>
      </c>
      <c r="L155" s="9">
        <f>_xlfn.XLOOKUP($E155,'Raw Data'!$E:$E,'Raw Data'!L:L,"ERROR",0,1)</f>
        <v>88.53</v>
      </c>
      <c r="M155" s="14" t="str">
        <f t="array" ref="M155">_xlfn.IFS(AND(N155&gt;0,N155&lt;=5),"0 to 5",AND(N155&gt;5,N155&lt;=10),"5 to 10",AND(N155&gt;10,N155&lt;=15),"10 to 15",AND(N155&gt;15,N155&lt;=20),"15 to 20",AND(N155&gt;20,N155&lt;=30),"20 to 30",AND(N155&gt;30,N155&lt;=40),"30 to 40",AND(N155&gt;40,N155&lt;=50),"40 to 50",AND(N155&gt;50,N155&lt;=75),"50 to 75",AND(N155&gt;75,N155&lt;=100),"75 to 100",AND(N155&gt;100,N155&lt;=150),"100 to 150",AND(N155&gt;150,N155&lt;=200),"150 to 200",AND(N155&gt;200,N155&lt;=250),"200 to 250",AND(N155&gt;250,N155&lt;=300),"250 to 300",AND(N155&gt;300,N155&lt;=400),"300 to 400",AND(N155&gt;400,N155&lt;=500),"400 to 500",N155&gt;500,"500+")</f>
        <v>75 to 100</v>
      </c>
      <c r="N155" s="9">
        <f>_xlfn.XLOOKUP($E155,'Raw Data'!$E:$E,'Raw Data'!N:N,"ERROR",0,1)</f>
        <v>92.95</v>
      </c>
      <c r="O155" s="14" t="str">
        <f t="array" ref="O155">_xlfn.IFS(P155=0,"No Discount",AND(P155&gt;0,P155&lt;=0.02),"0% to 2%",AND(P155&gt;0.02,P155&lt;=0.04),"2% to 4%",AND(P155&gt;0.04,P155&lt;=0.06),"4% to 6%",AND(P155&gt;0.06,P155&lt;=0.08),"6% to 8%",AND(P155&gt;0.08,P155&lt;=0.1),"8% to 10%",AND(P155&gt;0.1,P155&lt;=0.15),"10% to 15%",AND(P155&gt;0.15,P155&lt;=0.2),"15% to 20%",AND(P155&gt;0.2,P155&lt;=0.25),"20% to 25%",AND(P155&gt;0.25,P155&lt;=0.3),"25% to 30%",AND(P155&gt;0.3,P155&lt;=0.4),"30% to 40%",AND(P155&gt;0.4,P155&lt;=0.5),"40% to 50%",AND(P155&gt;0.5,P155&lt;=0.75),"50% to 75%",AND(P155&gt;0.75,P155&lt;=1),"75% to 100%")</f>
        <v>4% to 6%</v>
      </c>
      <c r="P155" s="10">
        <f>_xlfn.XLOOKUP($E155,'Raw Data'!$E:$E,'Raw Data'!P:P,"ERROR",0,1)</f>
        <v>0.0475524475524476</v>
      </c>
      <c r="Q155" s="9">
        <f>_xlfn.XLOOKUP($E155,'Raw Data'!$E:$E,'Raw Data'!Q:Q,"ERROR",0,1)</f>
        <v>6.6</v>
      </c>
      <c r="R155" s="9" t="str">
        <f>_xlfn.XLOOKUP($E155,'Raw Data'!$E:$E,'Raw Data'!R:R,"ERROR",0,1)</f>
        <v>fl oz</v>
      </c>
      <c r="S155" s="5" t="str">
        <f t="array" ref="S155">_xlfn.IFS(AND(T155&gt;0,T155&lt;=0.05),"0 to 0.05",AND(T155&gt;0.05,T155&lt;=0.1),"0.05 to 0.1",AND(T155&gt;0.1,T155&lt;=0.2),"0.1 to 0.2",AND(T155&gt;0.2,T155&lt;=0.3),"0.2 to 0.3",AND(T155&gt;0.3,T155&lt;=0.4),"0.3 to 0.4",AND(T155&gt;0.4,T155&lt;=0.5),"0.4 to 0.5",AND(T155&gt;0.5,T155&lt;=0.75),"0.5 to 0.75",AND(T155&gt;0.75,T155&lt;=1),"0.75 to 1",AND(T155&gt;1,T155&lt;=2),"1 to 2",AND(T155&gt;2,T155&lt;=3),"2 to 3",AND(T155&gt;3,T155&lt;=4),"3 to 4",AND(T155&gt;4,T155&lt;=5),"4 to 5",AND(T155&gt;5,T155&lt;=10),"5 to 10",T155&gt;10,"10+")</f>
        <v>0.4 to 0.5</v>
      </c>
      <c r="T155" s="10">
        <f>_xlfn.XLOOKUP($E155,'Raw Data'!$E:$E,'Raw Data'!T:T,"ERROR",0,1)</f>
        <v>0.436176099855505</v>
      </c>
      <c r="U155" s="15" t="str">
        <f t="array" ref="U155">_xlfn.IFS(AND(V155&gt;0,V155&lt;=0.05),"0 to 0.05",AND(V155&gt;0.05,V155&lt;=0.1),"0.05 to 0.1",AND(V155&gt;0.1,V155&lt;=0.2),"0.1 to 0.2",AND(V155&gt;0.2,V155&lt;=0.3),"0.2 to 0.3",AND(V155&gt;0.3,V155&lt;=0.4),"0.3 to 0.4",AND(V155&gt;0.4,V155&lt;=0.5),"0.4 to 0.5",AND(V155&gt;0.5,V155&lt;=0.75),"0.5 to 0.75",AND(V155&gt;0.75,V155&lt;=1),"0.75 to 1",AND(V155&gt;1,V155&lt;=2),"1 to 2",AND(V155&gt;2,V155&lt;=3),"2 to 3",AND(V155&gt;3,V155&lt;=4),"3 to 4",AND(V155&gt;4,V155&lt;=5),"4 to 5",AND(V155&gt;5,V155&lt;=10),"5 to 10",V155&gt;10,"10+")</f>
        <v>0.1 to 0.2</v>
      </c>
      <c r="V155" s="10">
        <f>_xlfn.XLOOKUP($E155,'Raw Data'!$E:$E,'Raw Data'!V:V,"ERROR",0,1)</f>
        <v>0.123647277646263</v>
      </c>
      <c r="W155" s="15" t="str">
        <f t="array" ref="W155">_xlfn.IFS(AND(X155&gt;0,X155&lt;=0.05),"0 to 0.05",AND(X155&gt;0.05,X155&lt;=0.1),"0.05 to 0.1",AND(X155&gt;0.1,X155&lt;=0.2),"0.1 to 0.2",AND(X155&gt;0.2,X155&lt;=0.3),"0.2 to 0.3",AND(X155&gt;0.3,X155&lt;=0.4),"0.3 to 0.4",AND(X155&gt;0.4,X155&lt;=0.5),"0.4 to 0.5",AND(X155&gt;0.5,X155&lt;=0.75),"0.5 to 0.75",AND(X155&gt;0.75,X155&lt;=1),"0.75 to 1",AND(X155&gt;1,X155&lt;=2),"1 to 2",AND(X155&gt;2,X155&lt;=3),"2 to 3",AND(X155&gt;3,X155&lt;=4),"3 to 4",AND(X155&gt;4,X155&lt;=5),"4 to 5",AND(X155&gt;5,X155&lt;=10),"5 to 10",X155&gt;10,"10+")</f>
        <v>0.1 to 0.2</v>
      </c>
      <c r="X155" s="16">
        <f t="shared" si="6"/>
        <v>0.117767546960986</v>
      </c>
      <c r="Y155" s="5" t="str">
        <f t="array" ref="Y155">_xlfn.IFS(AND(Z155&gt;0,Z155&lt;=1),"0 to 1",AND(Z155&gt;1,Z155&lt;=2),"1 to 2",AND(Z155&gt;2,Z155&lt;=4),"2 to 4",AND(Z155&gt;4,Z155&lt;=6),"4 to 6",AND(Z155&gt;6,Z155&lt;=8),"6 to 8",AND(Z155&gt;8,Z155&lt;=10),"8 to 10",AND(Z155&gt;10,Z155&lt;=15),"10 to 15",AND(Z155&gt;15,Z155&lt;=20),"15 to 20",AND(Z155&gt;20,Z155&lt;=25),"20 to 25",AND(Z155&gt;25,Z155&lt;=30),"25 to 30",AND(Z155&gt;30,Z155&lt;=40),"30 to 40",AND(Z155&gt;40,Z155&lt;=50),"40 to 50",Z155&gt;50,"50+")</f>
        <v>6 to 8</v>
      </c>
      <c r="Z155" s="9">
        <f>_xlfn.XLOOKUP($E155,'Raw Data'!$E:$E,'Raw Data'!Z:Z,"ERROR",0,1)</f>
        <v>6.864</v>
      </c>
      <c r="AA155" s="9" t="str">
        <f>_xlfn.XLOOKUP($E155,'Raw Data'!$E:$E,'Raw Data'!AA:AA,"ERROR",0,1)</f>
        <v>oz</v>
      </c>
      <c r="AB155" s="9"/>
      <c r="AC155" s="9"/>
    </row>
    <row r="156" hidden="1" spans="1:29">
      <c r="A156" s="5" t="str">
        <f>_xlfn.XLOOKUP($E156,'Raw Data'!$E:$E,'Raw Data'!A:A,"ERROR",0,1)</f>
        <v>AE</v>
      </c>
      <c r="B156" s="5" t="str">
        <f>_xlfn.XLOOKUP($E156,'Raw Data'!$E:$E,'Raw Data'!B:B,"ERROR",0,1)</f>
        <v>Hair Mousses</v>
      </c>
      <c r="C156" s="5" t="str">
        <f>_xlfn.XLOOKUP($E156,'Raw Data'!$E:$E,'Raw Data'!C:C,"ERROR",0,1)</f>
        <v>design essentials</v>
      </c>
      <c r="D156" s="5" t="str">
        <f>_xlfn.XLOOKUP($E156,'Raw Data'!$E:$E,'Raw Data'!D:D,"ERROR",0,1)</f>
        <v>www.amazon.ae/dp/B07V24YN5L</v>
      </c>
      <c r="E156" s="5" t="s">
        <v>356</v>
      </c>
      <c r="F156" s="9" t="str">
        <f>_xlfn.XLOOKUP($E156,'Raw Data'!$E:$E,'Raw Data'!F:F,"ERROR",0,1)</f>
        <v>Design Essentials Natural Curl Enhancing Mousse, Quick Drying Must-Have for Perfectly Defined Luminous Curls-Almond &amp; Avocado Collection, 7.5oz</v>
      </c>
      <c r="G156" s="10">
        <f>_xlfn.XLOOKUP($E156,'Raw Data'!$E:$E,'Raw Data'!G:G,"ERROR",0,1)</f>
        <v>5</v>
      </c>
      <c r="H156" s="9">
        <f>_xlfn.XLOOKUP($E156,'Raw Data'!$E:$E,'Raw Data'!H:H,"ERROR",0,1)</f>
        <v>514.38</v>
      </c>
      <c r="I156" s="9">
        <f>_xlfn.XLOOKUP($E156,'Raw Data'!$E:$E,'Raw Data'!I:I,"ERROR",0,1)</f>
        <v>0.000688662801275918</v>
      </c>
      <c r="J156" s="9" t="str">
        <f>_xlfn.XLOOKUP($E156,'Raw Data'!$E:$E,'Raw Data'!J:J,"ERROR",0,1)</f>
        <v>No</v>
      </c>
      <c r="K156" s="14" t="str">
        <f t="array" ref="K156">_xlfn.IFS(AND(L156&gt;0,L156&lt;=5),"0 to 5",AND(L156&gt;5,L156&lt;=10),"5 to 10",AND(L156&gt;10,L156&lt;=15),"10 to 15",AND(L156&gt;15,L156&lt;=20),"15 to 20",AND(L156&gt;20,L156&lt;=30),"20 to 30",AND(L156&gt;30,L156&lt;=40),"30 to 40",AND(L156&gt;40,L156&lt;=50),"40 to 50",AND(L156&gt;50,L156&lt;=75),"50 to 75",AND(L156&gt;75,L156&lt;=100),"75 to 100",AND(L156&gt;100,L156&lt;=150),"100 to 150",AND(L156&gt;150,L156&lt;=200),"150 to 200",AND(L156&gt;200,L156&lt;=250),"200 to 250",AND(L156&gt;250,L156&lt;=300),"250 to 300",AND(L156&gt;300,L156&lt;=400),"300 to 400",AND(L156&gt;400,L156&lt;=500),"400 to 500",L156&gt;500,"500+")</f>
        <v>100 to 150</v>
      </c>
      <c r="L156" s="9">
        <f>_xlfn.XLOOKUP($E156,'Raw Data'!$E:$E,'Raw Data'!L:L,"ERROR",0,1)</f>
        <v>126.14</v>
      </c>
      <c r="M156" s="14" t="str">
        <f t="array" ref="M156">_xlfn.IFS(AND(N156&gt;0,N156&lt;=5),"0 to 5",AND(N156&gt;5,N156&lt;=10),"5 to 10",AND(N156&gt;10,N156&lt;=15),"10 to 15",AND(N156&gt;15,N156&lt;=20),"15 to 20",AND(N156&gt;20,N156&lt;=30),"20 to 30",AND(N156&gt;30,N156&lt;=40),"30 to 40",AND(N156&gt;40,N156&lt;=50),"40 to 50",AND(N156&gt;50,N156&lt;=75),"50 to 75",AND(N156&gt;75,N156&lt;=100),"75 to 100",AND(N156&gt;100,N156&lt;=150),"100 to 150",AND(N156&gt;150,N156&lt;=200),"150 to 200",AND(N156&gt;200,N156&lt;=250),"200 to 250",AND(N156&gt;250,N156&lt;=300),"250 to 300",AND(N156&gt;300,N156&lt;=400),"300 to 400",AND(N156&gt;400,N156&lt;=500),"400 to 500",N156&gt;500,"500+")</f>
        <v>100 to 150</v>
      </c>
      <c r="N156" s="9">
        <f>_xlfn.XLOOKUP($E156,'Raw Data'!$E:$E,'Raw Data'!N:N,"ERROR",0,1)</f>
        <v>126.14</v>
      </c>
      <c r="O156" s="14" t="str">
        <f t="array" ref="O156">_xlfn.IFS(P156=0,"No Discount",AND(P156&gt;0,P156&lt;=0.02),"0% to 2%",AND(P156&gt;0.02,P156&lt;=0.04),"2% to 4%",AND(P156&gt;0.04,P156&lt;=0.06),"4% to 6%",AND(P156&gt;0.06,P156&lt;=0.08),"6% to 8%",AND(P156&gt;0.08,P156&lt;=0.1),"8% to 10%",AND(P156&gt;0.1,P156&lt;=0.15),"10% to 15%",AND(P156&gt;0.15,P156&lt;=0.2),"15% to 20%",AND(P156&gt;0.2,P156&lt;=0.25),"20% to 25%",AND(P156&gt;0.25,P156&lt;=0.3),"25% to 30%",AND(P156&gt;0.3,P156&lt;=0.4),"30% to 40%",AND(P156&gt;0.4,P156&lt;=0.5),"40% to 50%",AND(P156&gt;0.5,P156&lt;=0.75),"50% to 75%",AND(P156&gt;0.75,P156&lt;=1),"75% to 100%")</f>
        <v>No Discount</v>
      </c>
      <c r="P156" s="10">
        <f>_xlfn.XLOOKUP($E156,'Raw Data'!$E:$E,'Raw Data'!P:P,"ERROR",0,1)</f>
        <v>0</v>
      </c>
      <c r="Q156" s="9">
        <f>_xlfn.XLOOKUP($E156,'Raw Data'!$E:$E,'Raw Data'!Q:Q,"ERROR",0,1)</f>
        <v>7.5</v>
      </c>
      <c r="R156" s="9" t="str">
        <f>_xlfn.XLOOKUP($E156,'Raw Data'!$E:$E,'Raw Data'!R:R,"ERROR",0,1)</f>
        <v>oz</v>
      </c>
      <c r="S156" s="5" t="str">
        <f t="array" ref="S156">_xlfn.IFS(AND(T156&gt;0,T156&lt;=0.05),"0 to 0.05",AND(T156&gt;0.05,T156&lt;=0.1),"0.05 to 0.1",AND(T156&gt;0.1,T156&lt;=0.2),"0.1 to 0.2",AND(T156&gt;0.2,T156&lt;=0.3),"0.2 to 0.3",AND(T156&gt;0.3,T156&lt;=0.4),"0.3 to 0.4",AND(T156&gt;0.4,T156&lt;=0.5),"0.4 to 0.5",AND(T156&gt;0.5,T156&lt;=0.75),"0.5 to 0.75",AND(T156&gt;0.75,T156&lt;=1),"0.75 to 1",AND(T156&gt;1,T156&lt;=2),"1 to 2",AND(T156&gt;2,T156&lt;=3),"2 to 3",AND(T156&gt;3,T156&lt;=4),"3 to 4",AND(T156&gt;4,T156&lt;=5),"4 to 5",AND(T156&gt;5,T156&lt;=10),"5 to 10",T156&gt;10,"10+")</f>
        <v>0.5 to 0.75</v>
      </c>
      <c r="T156" s="10">
        <f>_xlfn.XLOOKUP($E156,'Raw Data'!$E:$E,'Raw Data'!T:T,"ERROR",0,1)</f>
        <v>0.56877465900124</v>
      </c>
      <c r="U156" s="15" t="str">
        <f t="array" ref="U156">_xlfn.IFS(AND(V156&gt;0,V156&lt;=0.05),"0 to 0.05",AND(V156&gt;0.05,V156&lt;=0.1),"0.05 to 0.1",AND(V156&gt;0.1,V156&lt;=0.2),"0.1 to 0.2",AND(V156&gt;0.2,V156&lt;=0.3),"0.2 to 0.3",AND(V156&gt;0.3,V156&lt;=0.4),"0.3 to 0.4",AND(V156&gt;0.4,V156&lt;=0.5),"0.4 to 0.5",AND(V156&gt;0.5,V156&lt;=0.75),"0.5 to 0.75",AND(V156&gt;0.75,V156&lt;=1),"0.75 to 1",AND(V156&gt;1,V156&lt;=2),"1 to 2",AND(V156&gt;2,V156&lt;=3),"2 to 3",AND(V156&gt;3,V156&lt;=4),"3 to 4",AND(V156&gt;4,V156&lt;=5),"4 to 5",AND(V156&gt;5,V156&lt;=10),"5 to 10",V156&gt;10,"10+")</f>
        <v>0.1 to 0.2</v>
      </c>
      <c r="V156" s="10">
        <f>_xlfn.XLOOKUP($E156,'Raw Data'!$E:$E,'Raw Data'!V:V,"ERROR",0,1)</f>
        <v>0.153569157930335</v>
      </c>
      <c r="W156" s="15" t="str">
        <f t="array" ref="W156">_xlfn.IFS(AND(X156&gt;0,X156&lt;=0.05),"0 to 0.05",AND(X156&gt;0.05,X156&lt;=0.1),"0.05 to 0.1",AND(X156&gt;0.1,X156&lt;=0.2),"0.1 to 0.2",AND(X156&gt;0.2,X156&lt;=0.3),"0.2 to 0.3",AND(X156&gt;0.3,X156&lt;=0.4),"0.3 to 0.4",AND(X156&gt;0.4,X156&lt;=0.5),"0.4 to 0.5",AND(X156&gt;0.5,X156&lt;=0.75),"0.5 to 0.75",AND(X156&gt;0.75,X156&lt;=1),"0.75 to 1",AND(X156&gt;1,X156&lt;=2),"1 to 2",AND(X156&gt;2,X156&lt;=3),"2 to 3",AND(X156&gt;3,X156&lt;=4),"3 to 4",AND(X156&gt;4,X156&lt;=5),"4 to 5",AND(X156&gt;5,X156&lt;=10),"5 to 10",X156&gt;10,"10+")</f>
        <v>0.1 to 0.2</v>
      </c>
      <c r="X156" s="16">
        <f t="shared" si="6"/>
        <v>0.153569157930335</v>
      </c>
      <c r="Y156" s="5" t="str">
        <f t="array" ref="Y156">_xlfn.IFS(AND(Z156&gt;0,Z156&lt;=1),"0 to 1",AND(Z156&gt;1,Z156&lt;=2),"1 to 2",AND(Z156&gt;2,Z156&lt;=4),"2 to 4",AND(Z156&gt;4,Z156&lt;=6),"4 to 6",AND(Z156&gt;6,Z156&lt;=8),"6 to 8",AND(Z156&gt;8,Z156&lt;=10),"8 to 10",AND(Z156&gt;10,Z156&lt;=15),"10 to 15",AND(Z156&gt;15,Z156&lt;=20),"15 to 20",AND(Z156&gt;20,Z156&lt;=25),"20 to 25",AND(Z156&gt;25,Z156&lt;=30),"25 to 30",AND(Z156&gt;30,Z156&lt;=40),"30 to 40",AND(Z156&gt;40,Z156&lt;=50),"40 to 50",Z156&gt;50,"50+")</f>
        <v>6 to 8</v>
      </c>
      <c r="Z156" s="9">
        <f>_xlfn.XLOOKUP($E156,'Raw Data'!$E:$E,'Raw Data'!Z:Z,"ERROR",0,1)</f>
        <v>7.5</v>
      </c>
      <c r="AA156" s="9" t="str">
        <f>_xlfn.XLOOKUP($E156,'Raw Data'!$E:$E,'Raw Data'!AA:AA,"ERROR",0,1)</f>
        <v>oz</v>
      </c>
      <c r="AB156" s="9"/>
      <c r="AC156" s="9"/>
    </row>
    <row r="157" hidden="1" spans="1:29">
      <c r="A157" s="5" t="str">
        <f>_xlfn.XLOOKUP($E157,'Raw Data'!$E:$E,'Raw Data'!A:A,"ERROR",0,1)</f>
        <v>AE</v>
      </c>
      <c r="B157" s="5" t="str">
        <f>_xlfn.XLOOKUP($E157,'Raw Data'!$E:$E,'Raw Data'!B:B,"ERROR",0,1)</f>
        <v>Hair Mousses</v>
      </c>
      <c r="C157" s="5" t="str">
        <f>_xlfn.XLOOKUP($E157,'Raw Data'!$E:$E,'Raw Data'!C:C,"ERROR",0,1)</f>
        <v>syoss</v>
      </c>
      <c r="D157" s="5" t="str">
        <f>_xlfn.XLOOKUP($E157,'Raw Data'!$E:$E,'Raw Data'!D:D,"ERROR",0,1)</f>
        <v>www.amazon.ae/dp/B07WDQJ6NX</v>
      </c>
      <c r="E157" s="5" t="s">
        <v>357</v>
      </c>
      <c r="F157" s="9" t="str">
        <f>_xlfn.XLOOKUP($E157,'Raw Data'!$E:$E,'Raw Data'!F:F,"ERROR",0,1)</f>
        <v>Mousse Fixative TrÃ¨s Forte Ceramide Complex Syoss (250 Ml)</v>
      </c>
      <c r="G157" s="10">
        <f>_xlfn.XLOOKUP($E157,'Raw Data'!$E:$E,'Raw Data'!G:G,"ERROR",0,1)</f>
        <v>3</v>
      </c>
      <c r="H157" s="9">
        <f>_xlfn.XLOOKUP($E157,'Raw Data'!$E:$E,'Raw Data'!H:H,"ERROR",0,1)</f>
        <v>507.34</v>
      </c>
      <c r="I157" s="9">
        <f>_xlfn.XLOOKUP($E157,'Raw Data'!$E:$E,'Raw Data'!I:I,"ERROR",0,1)</f>
        <v>0.000679237500679117</v>
      </c>
      <c r="J157" s="9" t="str">
        <f>_xlfn.XLOOKUP($E157,'Raw Data'!$E:$E,'Raw Data'!J:J,"ERROR",0,1)</f>
        <v>No</v>
      </c>
      <c r="K157" s="14" t="str">
        <f t="array" ref="K157">_xlfn.IFS(AND(L157&gt;0,L157&lt;=5),"0 to 5",AND(L157&gt;5,L157&lt;=10),"5 to 10",AND(L157&gt;10,L157&lt;=15),"10 to 15",AND(L157&gt;15,L157&lt;=20),"15 to 20",AND(L157&gt;20,L157&lt;=30),"20 to 30",AND(L157&gt;30,L157&lt;=40),"30 to 40",AND(L157&gt;40,L157&lt;=50),"40 to 50",AND(L157&gt;50,L157&lt;=75),"50 to 75",AND(L157&gt;75,L157&lt;=100),"75 to 100",AND(L157&gt;100,L157&lt;=150),"100 to 150",AND(L157&gt;150,L157&lt;=200),"150 to 200",AND(L157&gt;200,L157&lt;=250),"200 to 250",AND(L157&gt;250,L157&lt;=300),"250 to 300",AND(L157&gt;300,L157&lt;=400),"300 to 400",AND(L157&gt;400,L157&lt;=500),"400 to 500",L157&gt;500,"500+")</f>
        <v>200 to 250</v>
      </c>
      <c r="L157" s="9">
        <f>_xlfn.XLOOKUP($E157,'Raw Data'!$E:$E,'Raw Data'!L:L,"ERROR",0,1)</f>
        <v>246.07</v>
      </c>
      <c r="M157" s="14" t="str">
        <f t="array" ref="M157">_xlfn.IFS(AND(N157&gt;0,N157&lt;=5),"0 to 5",AND(N157&gt;5,N157&lt;=10),"5 to 10",AND(N157&gt;10,N157&lt;=15),"10 to 15",AND(N157&gt;15,N157&lt;=20),"15 to 20",AND(N157&gt;20,N157&lt;=30),"20 to 30",AND(N157&gt;30,N157&lt;=40),"30 to 40",AND(N157&gt;40,N157&lt;=50),"40 to 50",AND(N157&gt;50,N157&lt;=75),"50 to 75",AND(N157&gt;75,N157&lt;=100),"75 to 100",AND(N157&gt;100,N157&lt;=150),"100 to 150",AND(N157&gt;150,N157&lt;=200),"150 to 200",AND(N157&gt;200,N157&lt;=250),"200 to 250",AND(N157&gt;250,N157&lt;=300),"250 to 300",AND(N157&gt;300,N157&lt;=400),"300 to 400",AND(N157&gt;400,N157&lt;=500),"400 to 500",N157&gt;500,"500+")</f>
        <v>200 to 250</v>
      </c>
      <c r="N157" s="9">
        <f>_xlfn.XLOOKUP($E157,'Raw Data'!$E:$E,'Raw Data'!N:N,"ERROR",0,1)</f>
        <v>250</v>
      </c>
      <c r="O157" s="14" t="str">
        <f t="array" ref="O157">_xlfn.IFS(P157=0,"No Discount",AND(P157&gt;0,P157&lt;=0.02),"0% to 2%",AND(P157&gt;0.02,P157&lt;=0.04),"2% to 4%",AND(P157&gt;0.04,P157&lt;=0.06),"4% to 6%",AND(P157&gt;0.06,P157&lt;=0.08),"6% to 8%",AND(P157&gt;0.08,P157&lt;=0.1),"8% to 10%",AND(P157&gt;0.1,P157&lt;=0.15),"10% to 15%",AND(P157&gt;0.15,P157&lt;=0.2),"15% to 20%",AND(P157&gt;0.2,P157&lt;=0.25),"20% to 25%",AND(P157&gt;0.25,P157&lt;=0.3),"25% to 30%",AND(P157&gt;0.3,P157&lt;=0.4),"30% to 40%",AND(P157&gt;0.4,P157&lt;=0.5),"40% to 50%",AND(P157&gt;0.5,P157&lt;=0.75),"50% to 75%",AND(P157&gt;0.75,P157&lt;=1),"75% to 100%")</f>
        <v>0% to 2%</v>
      </c>
      <c r="P157" s="10">
        <f>_xlfn.XLOOKUP($E157,'Raw Data'!$E:$E,'Raw Data'!P:P,"ERROR",0,1)</f>
        <v>0.01572</v>
      </c>
      <c r="Q157" s="9">
        <f>_xlfn.XLOOKUP($E157,'Raw Data'!$E:$E,'Raw Data'!Q:Q,"ERROR",0,1)</f>
        <v>250</v>
      </c>
      <c r="R157" s="9" t="str">
        <f>_xlfn.XLOOKUP($E157,'Raw Data'!$E:$E,'Raw Data'!R:R,"ERROR",0,1)</f>
        <v>ml</v>
      </c>
      <c r="S157" s="5" t="str">
        <f t="array" ref="S157">_xlfn.IFS(AND(T157&gt;0,T157&lt;=0.05),"0 to 0.05",AND(T157&gt;0.05,T157&lt;=0.1),"0.05 to 0.1",AND(T157&gt;0.1,T157&lt;=0.2),"0.1 to 0.2",AND(T157&gt;0.2,T157&lt;=0.3),"0.2 to 0.3",AND(T157&gt;0.3,T157&lt;=0.4),"0.3 to 0.4",AND(T157&gt;0.4,T157&lt;=0.5),"0.4 to 0.5",AND(T157&gt;0.5,T157&lt;=0.75),"0.5 to 0.75",AND(T157&gt;0.75,T157&lt;=1),"0.75 to 1",AND(T157&gt;1,T157&lt;=2),"1 to 2",AND(T157&gt;2,T157&lt;=3),"2 to 3",AND(T157&gt;3,T157&lt;=4),"3 to 4",AND(T157&gt;4,T157&lt;=5),"4 to 5",AND(T157&gt;5,T157&lt;=10),"5 to 10",T157&gt;10,"10+")</f>
        <v>0.75 to 1</v>
      </c>
      <c r="T157" s="10">
        <f>_xlfn.XLOOKUP($E157,'Raw Data'!$E:$E,'Raw Data'!T:T,"ERROR",0,1)</f>
        <v>0.984805886343307</v>
      </c>
      <c r="U157" s="15" t="str">
        <f t="array" ref="U157">_xlfn.IFS(AND(V157&gt;0,V157&lt;=0.05),"0 to 0.05",AND(V157&gt;0.05,V157&lt;=0.1),"0.05 to 0.1",AND(V157&gt;0.1,V157&lt;=0.2),"0.1 to 0.2",AND(V157&gt;0.2,V157&lt;=0.3),"0.2 to 0.3",AND(V157&gt;0.3,V157&lt;=0.4),"0.3 to 0.4",AND(V157&gt;0.4,V157&lt;=0.5),"0.4 to 0.5",AND(V157&gt;0.5,V157&lt;=0.75),"0.5 to 0.75",AND(V157&gt;0.75,V157&lt;=1),"0.75 to 1",AND(V157&gt;1,V157&lt;=2),"1 to 2",AND(V157&gt;2,V157&lt;=3),"2 to 3",AND(V157&gt;3,V157&lt;=4),"3 to 4",AND(V157&gt;4,V157&lt;=5),"4 to 5",AND(V157&gt;5,V157&lt;=10),"5 to 10",V157&gt;10,"10+")</f>
        <v>0.2 to 0.3</v>
      </c>
      <c r="V157" s="10">
        <f>_xlfn.XLOOKUP($E157,'Raw Data'!$E:$E,'Raw Data'!V:V,"ERROR",0,1)</f>
        <v>0.270144257033256</v>
      </c>
      <c r="W157" s="15" t="str">
        <f t="array" ref="W157">_xlfn.IFS(AND(X157&gt;0,X157&lt;=0.05),"0 to 0.05",AND(X157&gt;0.05,X157&lt;=0.1),"0.05 to 0.1",AND(X157&gt;0.1,X157&lt;=0.2),"0.1 to 0.2",AND(X157&gt;0.2,X157&lt;=0.3),"0.2 to 0.3",AND(X157&gt;0.3,X157&lt;=0.4),"0.3 to 0.4",AND(X157&gt;0.4,X157&lt;=0.5),"0.4 to 0.5",AND(X157&gt;0.5,X157&lt;=0.75),"0.5 to 0.75",AND(X157&gt;0.75,X157&lt;=1),"0.75 to 1",AND(X157&gt;1,X157&lt;=2),"1 to 2",AND(X157&gt;2,X157&lt;=3),"2 to 3",AND(X157&gt;3,X157&lt;=4),"3 to 4",AND(X157&gt;4,X157&lt;=5),"4 to 5",AND(X157&gt;5,X157&lt;=10),"5 to 10",X157&gt;10,"10+")</f>
        <v>0.2 to 0.3</v>
      </c>
      <c r="X157" s="16">
        <f t="shared" si="6"/>
        <v>0.265897589312693</v>
      </c>
      <c r="Y157" s="5" t="str">
        <f t="array" ref="Y157">_xlfn.IFS(AND(Z157&gt;0,Z157&lt;=1),"0 to 1",AND(Z157&gt;1,Z157&lt;=2),"1 to 2",AND(Z157&gt;2,Z157&lt;=4),"2 to 4",AND(Z157&gt;4,Z157&lt;=6),"4 to 6",AND(Z157&gt;6,Z157&lt;=8),"6 to 8",AND(Z157&gt;8,Z157&lt;=10),"8 to 10",AND(Z157&gt;10,Z157&lt;=15),"10 to 15",AND(Z157&gt;15,Z157&lt;=20),"15 to 20",AND(Z157&gt;20,Z157&lt;=25),"20 to 25",AND(Z157&gt;25,Z157&lt;=30),"25 to 30",AND(Z157&gt;30,Z157&lt;=40),"30 to 40",AND(Z157&gt;40,Z157&lt;=50),"40 to 50",Z157&gt;50,"50+")</f>
        <v>8 to 10</v>
      </c>
      <c r="Z157" s="9">
        <f>_xlfn.XLOOKUP($E157,'Raw Data'!$E:$E,'Raw Data'!Z:Z,"ERROR",0,1)</f>
        <v>8.45</v>
      </c>
      <c r="AA157" s="9" t="str">
        <f>_xlfn.XLOOKUP($E157,'Raw Data'!$E:$E,'Raw Data'!AA:AA,"ERROR",0,1)</f>
        <v>oz</v>
      </c>
      <c r="AB157" s="9"/>
      <c r="AC157" s="9"/>
    </row>
    <row r="158" hidden="1" spans="1:29">
      <c r="A158" s="5" t="str">
        <f>_xlfn.XLOOKUP($E158,'Raw Data'!$E:$E,'Raw Data'!A:A,"ERROR",0,1)</f>
        <v>AE</v>
      </c>
      <c r="B158" s="5" t="str">
        <f>_xlfn.XLOOKUP($E158,'Raw Data'!$E:$E,'Raw Data'!B:B,"ERROR",0,1)</f>
        <v>Hair Mousses</v>
      </c>
      <c r="C158" s="5" t="str">
        <f>_xlfn.XLOOKUP($E158,'Raw Data'!$E:$E,'Raw Data'!C:C,"ERROR",0,1)</f>
        <v>black professional line</v>
      </c>
      <c r="D158" s="5" t="str">
        <f>_xlfn.XLOOKUP($E158,'Raw Data'!$E:$E,'Raw Data'!D:D,"ERROR",0,1)</f>
        <v>www.amazon.ae/dp/B07MW14FCH</v>
      </c>
      <c r="E158" s="5" t="s">
        <v>358</v>
      </c>
      <c r="F158" s="9" t="str">
        <f>_xlfn.XLOOKUP($E158,'Raw Data'!$E:$E,'Raw Data'!F:F,"ERROR",0,1)</f>
        <v>Black Equal Strong Hair  Mousse  Fixing 4, 400 ml</v>
      </c>
      <c r="G158" s="10">
        <f>_xlfn.XLOOKUP($E158,'Raw Data'!$E:$E,'Raw Data'!G:G,"ERROR",0,1)</f>
        <v>10</v>
      </c>
      <c r="H158" s="9">
        <f>_xlfn.XLOOKUP($E158,'Raw Data'!$E:$E,'Raw Data'!H:H,"ERROR",0,1)</f>
        <v>505.19</v>
      </c>
      <c r="I158" s="9">
        <f>_xlfn.XLOOKUP($E158,'Raw Data'!$E:$E,'Raw Data'!I:I,"ERROR",0,1)</f>
        <v>0.000676359035297992</v>
      </c>
      <c r="J158" s="9" t="str">
        <f>_xlfn.XLOOKUP($E158,'Raw Data'!$E:$E,'Raw Data'!J:J,"ERROR",0,1)</f>
        <v>No</v>
      </c>
      <c r="K158" s="14" t="str">
        <f t="array" ref="K158">_xlfn.IFS(AND(L158&gt;0,L158&lt;=5),"0 to 5",AND(L158&gt;5,L158&lt;=10),"5 to 10",AND(L158&gt;10,L158&lt;=15),"10 to 15",AND(L158&gt;15,L158&lt;=20),"15 to 20",AND(L158&gt;20,L158&lt;=30),"20 to 30",AND(L158&gt;30,L158&lt;=40),"30 to 40",AND(L158&gt;40,L158&lt;=50),"40 to 50",AND(L158&gt;50,L158&lt;=75),"50 to 75",AND(L158&gt;75,L158&lt;=100),"75 to 100",AND(L158&gt;100,L158&lt;=150),"100 to 150",AND(L158&gt;150,L158&lt;=200),"150 to 200",AND(L158&gt;200,L158&lt;=250),"200 to 250",AND(L158&gt;250,L158&lt;=300),"250 to 300",AND(L158&gt;300,L158&lt;=400),"300 to 400",AND(L158&gt;400,L158&lt;=500),"400 to 500",L158&gt;500,"500+")</f>
        <v>40 to 50</v>
      </c>
      <c r="L158" s="9">
        <f>_xlfn.XLOOKUP($E158,'Raw Data'!$E:$E,'Raw Data'!L:L,"ERROR",0,1)</f>
        <v>50</v>
      </c>
      <c r="M158" s="14" t="str">
        <f t="array" ref="M158">_xlfn.IFS(AND(N158&gt;0,N158&lt;=5),"0 to 5",AND(N158&gt;5,N158&lt;=10),"5 to 10",AND(N158&gt;10,N158&lt;=15),"10 to 15",AND(N158&gt;15,N158&lt;=20),"15 to 20",AND(N158&gt;20,N158&lt;=30),"20 to 30",AND(N158&gt;30,N158&lt;=40),"30 to 40",AND(N158&gt;40,N158&lt;=50),"40 to 50",AND(N158&gt;50,N158&lt;=75),"50 to 75",AND(N158&gt;75,N158&lt;=100),"75 to 100",AND(N158&gt;100,N158&lt;=150),"100 to 150",AND(N158&gt;150,N158&lt;=200),"150 to 200",AND(N158&gt;200,N158&lt;=250),"200 to 250",AND(N158&gt;250,N158&lt;=300),"250 to 300",AND(N158&gt;300,N158&lt;=400),"300 to 400",AND(N158&gt;400,N158&lt;=500),"400 to 500",N158&gt;500,"500+")</f>
        <v>40 to 50</v>
      </c>
      <c r="N158" s="9">
        <f>_xlfn.XLOOKUP($E158,'Raw Data'!$E:$E,'Raw Data'!N:N,"ERROR",0,1)</f>
        <v>50</v>
      </c>
      <c r="O158" s="14" t="str">
        <f t="array" ref="O158">_xlfn.IFS(P158=0,"No Discount",AND(P158&gt;0,P158&lt;=0.02),"0% to 2%",AND(P158&gt;0.02,P158&lt;=0.04),"2% to 4%",AND(P158&gt;0.04,P158&lt;=0.06),"4% to 6%",AND(P158&gt;0.06,P158&lt;=0.08),"6% to 8%",AND(P158&gt;0.08,P158&lt;=0.1),"8% to 10%",AND(P158&gt;0.1,P158&lt;=0.15),"10% to 15%",AND(P158&gt;0.15,P158&lt;=0.2),"15% to 20%",AND(P158&gt;0.2,P158&lt;=0.25),"20% to 25%",AND(P158&gt;0.25,P158&lt;=0.3),"25% to 30%",AND(P158&gt;0.3,P158&lt;=0.4),"30% to 40%",AND(P158&gt;0.4,P158&lt;=0.5),"40% to 50%",AND(P158&gt;0.5,P158&lt;=0.75),"50% to 75%",AND(P158&gt;0.75,P158&lt;=1),"75% to 100%")</f>
        <v>No Discount</v>
      </c>
      <c r="P158" s="10">
        <f>_xlfn.XLOOKUP($E158,'Raw Data'!$E:$E,'Raw Data'!P:P,"ERROR",0,1)</f>
        <v>0</v>
      </c>
      <c r="Q158" s="9">
        <f>_xlfn.XLOOKUP($E158,'Raw Data'!$E:$E,'Raw Data'!Q:Q,"ERROR",0,1)</f>
        <v>400</v>
      </c>
      <c r="R158" s="9" t="str">
        <f>_xlfn.XLOOKUP($E158,'Raw Data'!$E:$E,'Raw Data'!R:R,"ERROR",0,1)</f>
        <v>ml</v>
      </c>
      <c r="S158" s="5" t="str">
        <f t="array" ref="S158">_xlfn.IFS(AND(T158&gt;0,T158&lt;=0.05),"0 to 0.05",AND(T158&gt;0.05,T158&lt;=0.1),"0.05 to 0.1",AND(T158&gt;0.1,T158&lt;=0.2),"0.1 to 0.2",AND(T158&gt;0.2,T158&lt;=0.3),"0.2 to 0.3",AND(T158&gt;0.3,T158&lt;=0.4),"0.3 to 0.4",AND(T158&gt;0.4,T158&lt;=0.5),"0.4 to 0.5",AND(T158&gt;0.5,T158&lt;=0.75),"0.5 to 0.75",AND(T158&gt;0.75,T158&lt;=1),"0.75 to 1",AND(T158&gt;1,T158&lt;=2),"1 to 2",AND(T158&gt;2,T158&lt;=3),"2 to 3",AND(T158&gt;3,T158&lt;=4),"3 to 4",AND(T158&gt;4,T158&lt;=5),"4 to 5",AND(T158&gt;5,T158&lt;=10),"5 to 10",T158&gt;10,"10+")</f>
        <v>0.1 to 0.2</v>
      </c>
      <c r="T158" s="10">
        <f>_xlfn.XLOOKUP($E158,'Raw Data'!$E:$E,'Raw Data'!T:T,"ERROR",0,1)</f>
        <v>0.125066785663544</v>
      </c>
      <c r="U158" s="15" t="str">
        <f t="array" ref="U158">_xlfn.IFS(AND(V158&gt;0,V158&lt;=0.05),"0 to 0.05",AND(V158&gt;0.05,V158&lt;=0.1),"0.05 to 0.1",AND(V158&gt;0.1,V158&lt;=0.2),"0.1 to 0.2",AND(V158&gt;0.2,V158&lt;=0.3),"0.2 to 0.3",AND(V158&gt;0.3,V158&lt;=0.4),"0.3 to 0.4",AND(V158&gt;0.4,V158&lt;=0.5),"0.4 to 0.5",AND(V158&gt;0.5,V158&lt;=0.75),"0.5 to 0.75",AND(V158&gt;0.75,V158&lt;=1),"0.75 to 1",AND(V158&gt;1,V158&lt;=2),"1 to 2",AND(V158&gt;2,V158&lt;=3),"2 to 3",AND(V158&gt;3,V158&lt;=4),"3 to 4",AND(V158&gt;4,V158&lt;=5),"4 to 5",AND(V158&gt;5,V158&lt;=10),"5 to 10",V158&gt;10,"10+")</f>
        <v>0 to 0.05</v>
      </c>
      <c r="V158" s="10">
        <f>_xlfn.XLOOKUP($E158,'Raw Data'!$E:$E,'Raw Data'!V:V,"ERROR",0,1)</f>
        <v>0.033768032129157</v>
      </c>
      <c r="W158" s="15" t="str">
        <f t="array" ref="W158">_xlfn.IFS(AND(X158&gt;0,X158&lt;=0.05),"0 to 0.05",AND(X158&gt;0.05,X158&lt;=0.1),"0.05 to 0.1",AND(X158&gt;0.1,X158&lt;=0.2),"0.1 to 0.2",AND(X158&gt;0.2,X158&lt;=0.3),"0.2 to 0.3",AND(X158&gt;0.3,X158&lt;=0.4),"0.3 to 0.4",AND(X158&gt;0.4,X158&lt;=0.5),"0.4 to 0.5",AND(X158&gt;0.5,X158&lt;=0.75),"0.5 to 0.75",AND(X158&gt;0.75,X158&lt;=1),"0.75 to 1",AND(X158&gt;1,X158&lt;=2),"1 to 2",AND(X158&gt;2,X158&lt;=3),"2 to 3",AND(X158&gt;3,X158&lt;=4),"3 to 4",AND(X158&gt;4,X158&lt;=5),"4 to 5",AND(X158&gt;5,X158&lt;=10),"5 to 10",X158&gt;10,"10+")</f>
        <v>0 to 0.05</v>
      </c>
      <c r="X158" s="16">
        <f t="shared" si="6"/>
        <v>0.033768032129157</v>
      </c>
      <c r="Y158" s="5" t="str">
        <f t="array" ref="Y158">_xlfn.IFS(AND(Z158&gt;0,Z158&lt;=1),"0 to 1",AND(Z158&gt;1,Z158&lt;=2),"1 to 2",AND(Z158&gt;2,Z158&lt;=4),"2 to 4",AND(Z158&gt;4,Z158&lt;=6),"4 to 6",AND(Z158&gt;6,Z158&lt;=8),"6 to 8",AND(Z158&gt;8,Z158&lt;=10),"8 to 10",AND(Z158&gt;10,Z158&lt;=15),"10 to 15",AND(Z158&gt;15,Z158&lt;=20),"15 to 20",AND(Z158&gt;20,Z158&lt;=25),"20 to 25",AND(Z158&gt;25,Z158&lt;=30),"25 to 30",AND(Z158&gt;30,Z158&lt;=40),"30 to 40",AND(Z158&gt;40,Z158&lt;=50),"40 to 50",Z158&gt;50,"50+")</f>
        <v>10 to 15</v>
      </c>
      <c r="Z158" s="9">
        <f>_xlfn.XLOOKUP($E158,'Raw Data'!$E:$E,'Raw Data'!Z:Z,"ERROR",0,1)</f>
        <v>13.52</v>
      </c>
      <c r="AA158" s="9" t="str">
        <f>_xlfn.XLOOKUP($E158,'Raw Data'!$E:$E,'Raw Data'!AA:AA,"ERROR",0,1)</f>
        <v>oz</v>
      </c>
      <c r="AB158" s="9"/>
      <c r="AC158" s="9"/>
    </row>
    <row r="159" hidden="1" spans="1:29">
      <c r="A159" s="5" t="str">
        <f>_xlfn.XLOOKUP($E159,'Raw Data'!$E:$E,'Raw Data'!A:A,"ERROR",0,1)</f>
        <v>AE</v>
      </c>
      <c r="B159" s="5" t="str">
        <f>_xlfn.XLOOKUP($E159,'Raw Data'!$E:$E,'Raw Data'!B:B,"ERROR",0,1)</f>
        <v>Hair Mousses</v>
      </c>
      <c r="C159" s="5" t="str">
        <f>_xlfn.XLOOKUP($E159,'Raw Data'!$E:$E,'Raw Data'!C:C,"ERROR",0,1)</f>
        <v>syoss</v>
      </c>
      <c r="D159" s="5" t="str">
        <f>_xlfn.XLOOKUP($E159,'Raw Data'!$E:$E,'Raw Data'!D:D,"ERROR",0,1)</f>
        <v>www.amazon.ae/dp/B07JF5VGP6</v>
      </c>
      <c r="E159" s="5" t="s">
        <v>359</v>
      </c>
      <c r="F159" s="9" t="str">
        <f>_xlfn.XLOOKUP($E159,'Raw Data'!$E:$E,'Raw Data'!F:F,"ERROR",0,1)</f>
        <v>Syoss Hair Mousse Ceramide Complex Hold5 250ml</v>
      </c>
      <c r="G159" s="10">
        <f>_xlfn.XLOOKUP($E159,'Raw Data'!$E:$E,'Raw Data'!G:G,"ERROR",0,1)</f>
        <v>1</v>
      </c>
      <c r="H159" s="9">
        <f>_xlfn.XLOOKUP($E159,'Raw Data'!$E:$E,'Raw Data'!H:H,"ERROR",0,1)</f>
        <v>498.88</v>
      </c>
      <c r="I159" s="9">
        <f>_xlfn.XLOOKUP($E159,'Raw Data'!$E:$E,'Raw Data'!I:I,"ERROR",0,1)</f>
        <v>0.000667911074109666</v>
      </c>
      <c r="J159" s="9" t="str">
        <f>_xlfn.XLOOKUP($E159,'Raw Data'!$E:$E,'Raw Data'!J:J,"ERROR",0,1)</f>
        <v>No</v>
      </c>
      <c r="K159" s="14" t="str">
        <f t="array" ref="K159">_xlfn.IFS(AND(L159&gt;0,L159&lt;=5),"0 to 5",AND(L159&gt;5,L159&lt;=10),"5 to 10",AND(L159&gt;10,L159&lt;=15),"10 to 15",AND(L159&gt;15,L159&lt;=20),"15 to 20",AND(L159&gt;20,L159&lt;=30),"20 to 30",AND(L159&gt;30,L159&lt;=40),"30 to 40",AND(L159&gt;40,L159&lt;=50),"40 to 50",AND(L159&gt;50,L159&lt;=75),"50 to 75",AND(L159&gt;75,L159&lt;=100),"75 to 100",AND(L159&gt;100,L159&lt;=150),"100 to 150",AND(L159&gt;150,L159&lt;=200),"150 to 200",AND(L159&gt;200,L159&lt;=250),"200 to 250",AND(L159&gt;250,L159&lt;=300),"250 to 300",AND(L159&gt;300,L159&lt;=400),"300 to 400",AND(L159&gt;400,L159&lt;=500),"400 to 500",L159&gt;500,"500+")</f>
        <v>300 to 400</v>
      </c>
      <c r="L159" s="9">
        <f>_xlfn.XLOOKUP($E159,'Raw Data'!$E:$E,'Raw Data'!L:L,"ERROR",0,1)</f>
        <v>395</v>
      </c>
      <c r="M159" s="14" t="str">
        <f t="array" ref="M159">_xlfn.IFS(AND(N159&gt;0,N159&lt;=5),"0 to 5",AND(N159&gt;5,N159&lt;=10),"5 to 10",AND(N159&gt;10,N159&lt;=15),"10 to 15",AND(N159&gt;15,N159&lt;=20),"15 to 20",AND(N159&gt;20,N159&lt;=30),"20 to 30",AND(N159&gt;30,N159&lt;=40),"30 to 40",AND(N159&gt;40,N159&lt;=50),"40 to 50",AND(N159&gt;50,N159&lt;=75),"50 to 75",AND(N159&gt;75,N159&lt;=100),"75 to 100",AND(N159&gt;100,N159&lt;=150),"100 to 150",AND(N159&gt;150,N159&lt;=200),"150 to 200",AND(N159&gt;200,N159&lt;=250),"200 to 250",AND(N159&gt;250,N159&lt;=300),"250 to 300",AND(N159&gt;300,N159&lt;=400),"300 to 400",AND(N159&gt;400,N159&lt;=500),"400 to 500",N159&gt;500,"500+")</f>
        <v>300 to 400</v>
      </c>
      <c r="N159" s="9">
        <f>_xlfn.XLOOKUP($E159,'Raw Data'!$E:$E,'Raw Data'!N:N,"ERROR",0,1)</f>
        <v>395</v>
      </c>
      <c r="O159" s="14" t="str">
        <f t="array" ref="O159">_xlfn.IFS(P159=0,"No Discount",AND(P159&gt;0,P159&lt;=0.02),"0% to 2%",AND(P159&gt;0.02,P159&lt;=0.04),"2% to 4%",AND(P159&gt;0.04,P159&lt;=0.06),"4% to 6%",AND(P159&gt;0.06,P159&lt;=0.08),"6% to 8%",AND(P159&gt;0.08,P159&lt;=0.1),"8% to 10%",AND(P159&gt;0.1,P159&lt;=0.15),"10% to 15%",AND(P159&gt;0.15,P159&lt;=0.2),"15% to 20%",AND(P159&gt;0.2,P159&lt;=0.25),"20% to 25%",AND(P159&gt;0.25,P159&lt;=0.3),"25% to 30%",AND(P159&gt;0.3,P159&lt;=0.4),"30% to 40%",AND(P159&gt;0.4,P159&lt;=0.5),"40% to 50%",AND(P159&gt;0.5,P159&lt;=0.75),"50% to 75%",AND(P159&gt;0.75,P159&lt;=1),"75% to 100%")</f>
        <v>No Discount</v>
      </c>
      <c r="P159" s="10">
        <f>_xlfn.XLOOKUP($E159,'Raw Data'!$E:$E,'Raw Data'!P:P,"ERROR",0,1)</f>
        <v>0</v>
      </c>
      <c r="Q159" s="9">
        <f>_xlfn.XLOOKUP($E159,'Raw Data'!$E:$E,'Raw Data'!Q:Q,"ERROR",0,1)</f>
        <v>250</v>
      </c>
      <c r="R159" s="9" t="str">
        <f>_xlfn.XLOOKUP($E159,'Raw Data'!$E:$E,'Raw Data'!R:R,"ERROR",0,1)</f>
        <v>ml</v>
      </c>
      <c r="S159" s="5" t="str">
        <f t="array" ref="S159">_xlfn.IFS(AND(T159&gt;0,T159&lt;=0.05),"0 to 0.05",AND(T159&gt;0.05,T159&lt;=0.1),"0.05 to 0.1",AND(T159&gt;0.1,T159&lt;=0.2),"0.1 to 0.2",AND(T159&gt;0.2,T159&lt;=0.3),"0.2 to 0.3",AND(T159&gt;0.3,T159&lt;=0.4),"0.3 to 0.4",AND(T159&gt;0.4,T159&lt;=0.5),"0.4 to 0.5",AND(T159&gt;0.5,T159&lt;=0.75),"0.5 to 0.75",AND(T159&gt;0.75,T159&lt;=1),"0.75 to 1",AND(T159&gt;1,T159&lt;=2),"1 to 2",AND(T159&gt;2,T159&lt;=3),"2 to 3",AND(T159&gt;3,T159&lt;=4),"3 to 4",AND(T159&gt;4,T159&lt;=5),"4 to 5",AND(T159&gt;5,T159&lt;=10),"5 to 10",T159&gt;10,"10+")</f>
        <v>1 to 2</v>
      </c>
      <c r="T159" s="10">
        <f>_xlfn.XLOOKUP($E159,'Raw Data'!$E:$E,'Raw Data'!T:T,"ERROR",0,1)</f>
        <v>1.5808441707872</v>
      </c>
      <c r="U159" s="15" t="str">
        <f t="array" ref="U159">_xlfn.IFS(AND(V159&gt;0,V159&lt;=0.05),"0 to 0.05",AND(V159&gt;0.05,V159&lt;=0.1),"0.05 to 0.1",AND(V159&gt;0.1,V159&lt;=0.2),"0.1 to 0.2",AND(V159&gt;0.2,V159&lt;=0.3),"0.2 to 0.3",AND(V159&gt;0.3,V159&lt;=0.4),"0.3 to 0.4",AND(V159&gt;0.4,V159&lt;=0.5),"0.4 to 0.5",AND(V159&gt;0.5,V159&lt;=0.75),"0.5 to 0.75",AND(V159&gt;0.75,V159&lt;=1),"0.75 to 1",AND(V159&gt;1,V159&lt;=2),"1 to 2",AND(V159&gt;2,V159&lt;=3),"2 to 3",AND(V159&gt;3,V159&lt;=4),"3 to 4",AND(V159&gt;4,V159&lt;=5),"4 to 5",AND(V159&gt;5,V159&lt;=10),"5 to 10",V159&gt;10,"10+")</f>
        <v>0.4 to 0.5</v>
      </c>
      <c r="V159" s="10">
        <f>_xlfn.XLOOKUP($E159,'Raw Data'!$E:$E,'Raw Data'!V:V,"ERROR",0,1)</f>
        <v>0.426827926112544</v>
      </c>
      <c r="W159" s="15" t="str">
        <f t="array" ref="W159">_xlfn.IFS(AND(X159&gt;0,X159&lt;=0.05),"0 to 0.05",AND(X159&gt;0.05,X159&lt;=0.1),"0.05 to 0.1",AND(X159&gt;0.1,X159&lt;=0.2),"0.1 to 0.2",AND(X159&gt;0.2,X159&lt;=0.3),"0.2 to 0.3",AND(X159&gt;0.3,X159&lt;=0.4),"0.3 to 0.4",AND(X159&gt;0.4,X159&lt;=0.5),"0.4 to 0.5",AND(X159&gt;0.5,X159&lt;=0.75),"0.5 to 0.75",AND(X159&gt;0.75,X159&lt;=1),"0.75 to 1",AND(X159&gt;1,X159&lt;=2),"1 to 2",AND(X159&gt;2,X159&lt;=3),"2 to 3",AND(X159&gt;3,X159&lt;=4),"3 to 4",AND(X159&gt;4,X159&lt;=5),"4 to 5",AND(X159&gt;5,X159&lt;=10),"5 to 10",X159&gt;10,"10+")</f>
        <v>0.4 to 0.5</v>
      </c>
      <c r="X159" s="16">
        <f t="shared" si="6"/>
        <v>0.426827926112544</v>
      </c>
      <c r="Y159" s="5" t="str">
        <f t="array" ref="Y159">_xlfn.IFS(AND(Z159&gt;0,Z159&lt;=1),"0 to 1",AND(Z159&gt;1,Z159&lt;=2),"1 to 2",AND(Z159&gt;2,Z159&lt;=4),"2 to 4",AND(Z159&gt;4,Z159&lt;=6),"4 to 6",AND(Z159&gt;6,Z159&lt;=8),"6 to 8",AND(Z159&gt;8,Z159&lt;=10),"8 to 10",AND(Z159&gt;10,Z159&lt;=15),"10 to 15",AND(Z159&gt;15,Z159&lt;=20),"15 to 20",AND(Z159&gt;20,Z159&lt;=25),"20 to 25",AND(Z159&gt;25,Z159&lt;=30),"25 to 30",AND(Z159&gt;30,Z159&lt;=40),"30 to 40",AND(Z159&gt;40,Z159&lt;=50),"40 to 50",Z159&gt;50,"50+")</f>
        <v>8 to 10</v>
      </c>
      <c r="Z159" s="9">
        <f>_xlfn.XLOOKUP($E159,'Raw Data'!$E:$E,'Raw Data'!Z:Z,"ERROR",0,1)</f>
        <v>8.45</v>
      </c>
      <c r="AA159" s="9" t="str">
        <f>_xlfn.XLOOKUP($E159,'Raw Data'!$E:$E,'Raw Data'!AA:AA,"ERROR",0,1)</f>
        <v>oz</v>
      </c>
      <c r="AB159" s="9"/>
      <c r="AC159" s="9"/>
    </row>
    <row r="160" hidden="1" spans="1:29">
      <c r="A160" s="5" t="str">
        <f>_xlfn.XLOOKUP($E160,'Raw Data'!$E:$E,'Raw Data'!A:A,"ERROR",0,1)</f>
        <v>AE</v>
      </c>
      <c r="B160" s="5" t="str">
        <f>_xlfn.XLOOKUP($E160,'Raw Data'!$E:$E,'Raw Data'!B:B,"ERROR",0,1)</f>
        <v>Hair Mousses</v>
      </c>
      <c r="C160" s="5" t="str">
        <f>_xlfn.XLOOKUP($E160,'Raw Data'!$E:$E,'Raw Data'!C:C,"ERROR",0,1)</f>
        <v>r+co</v>
      </c>
      <c r="D160" s="5" t="str">
        <f>_xlfn.XLOOKUP($E160,'Raw Data'!$E:$E,'Raw Data'!D:D,"ERROR",0,1)</f>
        <v>www.amazon.ae/dp/B00X2YPP6U</v>
      </c>
      <c r="E160" s="5" t="s">
        <v>360</v>
      </c>
      <c r="F160" s="9" t="str">
        <f>_xlfn.XLOOKUP($E160,'Raw Data'!$E:$E,'Raw Data'!F:F,"ERROR",0,1)</f>
        <v>R+Co Park Ave Blowout Balm, Vitamin-Rich Hair Balm for Smooth Blowouts R+Co Park Ave Blowout Balm, Vitamin-Rich Hair Balm for Smooth Blowouts</v>
      </c>
      <c r="G160" s="10">
        <f>_xlfn.XLOOKUP($E160,'Raw Data'!$E:$E,'Raw Data'!G:G,"ERROR",0,1)</f>
        <v>5</v>
      </c>
      <c r="H160" s="9">
        <f>_xlfn.XLOOKUP($E160,'Raw Data'!$E:$E,'Raw Data'!H:H,"ERROR",0,1)</f>
        <v>492.48</v>
      </c>
      <c r="I160" s="9">
        <f>_xlfn.XLOOKUP($E160,'Raw Data'!$E:$E,'Raw Data'!I:I,"ERROR",0,1)</f>
        <v>0.000659342619021665</v>
      </c>
      <c r="J160" s="9" t="str">
        <f>_xlfn.XLOOKUP($E160,'Raw Data'!$E:$E,'Raw Data'!J:J,"ERROR",0,1)</f>
        <v>No</v>
      </c>
      <c r="K160" s="14" t="str">
        <f t="array" ref="K160">_xlfn.IFS(AND(L160&gt;0,L160&lt;=5),"0 to 5",AND(L160&gt;5,L160&lt;=10),"5 to 10",AND(L160&gt;10,L160&lt;=15),"10 to 15",AND(L160&gt;15,L160&lt;=20),"15 to 20",AND(L160&gt;20,L160&lt;=30),"20 to 30",AND(L160&gt;30,L160&lt;=40),"30 to 40",AND(L160&gt;40,L160&lt;=50),"40 to 50",AND(L160&gt;50,L160&lt;=75),"50 to 75",AND(L160&gt;75,L160&lt;=100),"75 to 100",AND(L160&gt;100,L160&lt;=150),"100 to 150",AND(L160&gt;150,L160&lt;=200),"150 to 200",AND(L160&gt;200,L160&lt;=250),"200 to 250",AND(L160&gt;250,L160&lt;=300),"250 to 300",AND(L160&gt;300,L160&lt;=400),"300 to 400",AND(L160&gt;400,L160&lt;=500),"400 to 500",L160&gt;500,"500+")</f>
        <v>75 to 100</v>
      </c>
      <c r="L160" s="9">
        <f>_xlfn.XLOOKUP($E160,'Raw Data'!$E:$E,'Raw Data'!L:L,"ERROR",0,1)</f>
        <v>91.15</v>
      </c>
      <c r="M160" s="14" t="str">
        <f t="array" ref="M160">_xlfn.IFS(AND(N160&gt;0,N160&lt;=5),"0 to 5",AND(N160&gt;5,N160&lt;=10),"5 to 10",AND(N160&gt;10,N160&lt;=15),"10 to 15",AND(N160&gt;15,N160&lt;=20),"15 to 20",AND(N160&gt;20,N160&lt;=30),"20 to 30",AND(N160&gt;30,N160&lt;=40),"30 to 40",AND(N160&gt;40,N160&lt;=50),"40 to 50",AND(N160&gt;50,N160&lt;=75),"50 to 75",AND(N160&gt;75,N160&lt;=100),"75 to 100",AND(N160&gt;100,N160&lt;=150),"100 to 150",AND(N160&gt;150,N160&lt;=200),"150 to 200",AND(N160&gt;200,N160&lt;=250),"200 to 250",AND(N160&gt;250,N160&lt;=300),"250 to 300",AND(N160&gt;300,N160&lt;=400),"300 to 400",AND(N160&gt;400,N160&lt;=500),"400 to 500",N160&gt;500,"500+")</f>
        <v>75 to 100</v>
      </c>
      <c r="N160" s="9">
        <f>_xlfn.XLOOKUP($E160,'Raw Data'!$E:$E,'Raw Data'!N:N,"ERROR",0,1)</f>
        <v>91.15</v>
      </c>
      <c r="O160" s="14" t="str">
        <f t="array" ref="O160">_xlfn.IFS(P160=0,"No Discount",AND(P160&gt;0,P160&lt;=0.02),"0% to 2%",AND(P160&gt;0.02,P160&lt;=0.04),"2% to 4%",AND(P160&gt;0.04,P160&lt;=0.06),"4% to 6%",AND(P160&gt;0.06,P160&lt;=0.08),"6% to 8%",AND(P160&gt;0.08,P160&lt;=0.1),"8% to 10%",AND(P160&gt;0.1,P160&lt;=0.15),"10% to 15%",AND(P160&gt;0.15,P160&lt;=0.2),"15% to 20%",AND(P160&gt;0.2,P160&lt;=0.25),"20% to 25%",AND(P160&gt;0.25,P160&lt;=0.3),"25% to 30%",AND(P160&gt;0.3,P160&lt;=0.4),"30% to 40%",AND(P160&gt;0.4,P160&lt;=0.5),"40% to 50%",AND(P160&gt;0.5,P160&lt;=0.75),"50% to 75%",AND(P160&gt;0.75,P160&lt;=1),"75% to 100%")</f>
        <v>No Discount</v>
      </c>
      <c r="P160" s="10">
        <f>_xlfn.XLOOKUP($E160,'Raw Data'!$E:$E,'Raw Data'!P:P,"ERROR",0,1)</f>
        <v>0</v>
      </c>
      <c r="Q160" s="9">
        <f>_xlfn.XLOOKUP($E160,'Raw Data'!$E:$E,'Raw Data'!Q:Q,"ERROR",0,1)</f>
        <v>0</v>
      </c>
      <c r="R160" s="9">
        <f>_xlfn.XLOOKUP($E160,'Raw Data'!$E:$E,'Raw Data'!R:R,"ERROR",0,1)</f>
        <v>0</v>
      </c>
      <c r="S160" s="5" t="e">
        <f t="array" ref="S160">_xlfn.IFS(AND(T160&gt;0,T160&lt;=0.05),"0 to 0.05",AND(T160&gt;0.05,T160&lt;=0.1),"0.05 to 0.1",AND(T160&gt;0.1,T160&lt;=0.2),"0.1 to 0.2",AND(T160&gt;0.2,T160&lt;=0.3),"0.2 to 0.3",AND(T160&gt;0.3,T160&lt;=0.4),"0.3 to 0.4",AND(T160&gt;0.4,T160&lt;=0.5),"0.4 to 0.5",AND(T160&gt;0.5,T160&lt;=0.75),"0.5 to 0.75",AND(T160&gt;0.75,T160&lt;=1),"0.75 to 1",AND(T160&gt;1,T160&lt;=2),"1 to 2",AND(T160&gt;2,T160&lt;=3),"2 to 3",AND(T160&gt;3,T160&lt;=4),"3 to 4",AND(T160&gt;4,T160&lt;=5),"4 to 5",AND(T160&gt;5,T160&lt;=10),"5 to 10",T160&gt;10,"10+")</f>
        <v>#N/A</v>
      </c>
      <c r="T160" s="10">
        <f>_xlfn.XLOOKUP($E160,'Raw Data'!$E:$E,'Raw Data'!T:T,"ERROR",0,1)</f>
        <v>0</v>
      </c>
      <c r="U160" s="15" t="e">
        <f t="array" ref="U160">_xlfn.IFS(AND(V160&gt;0,V160&lt;=0.05),"0 to 0.05",AND(V160&gt;0.05,V160&lt;=0.1),"0.05 to 0.1",AND(V160&gt;0.1,V160&lt;=0.2),"0.1 to 0.2",AND(V160&gt;0.2,V160&lt;=0.3),"0.2 to 0.3",AND(V160&gt;0.3,V160&lt;=0.4),"0.3 to 0.4",AND(V160&gt;0.4,V160&lt;=0.5),"0.4 to 0.5",AND(V160&gt;0.5,V160&lt;=0.75),"0.5 to 0.75",AND(V160&gt;0.75,V160&lt;=1),"0.75 to 1",AND(V160&gt;1,V160&lt;=2),"1 to 2",AND(V160&gt;2,V160&lt;=3),"2 to 3",AND(V160&gt;3,V160&lt;=4),"3 to 4",AND(V160&gt;4,V160&lt;=5),"4 to 5",AND(V160&gt;5,V160&lt;=10),"5 to 10",V160&gt;10,"10+")</f>
        <v>#N/A</v>
      </c>
      <c r="V160" s="10">
        <f>_xlfn.XLOOKUP($E160,'Raw Data'!$E:$E,'Raw Data'!V:V,"ERROR",0,1)</f>
        <v>0</v>
      </c>
      <c r="W160" s="15" t="e">
        <f t="array" ref="W160">_xlfn.IFS(AND(X160&gt;0,X160&lt;=0.05),"0 to 0.05",AND(X160&gt;0.05,X160&lt;=0.1),"0.05 to 0.1",AND(X160&gt;0.1,X160&lt;=0.2),"0.1 to 0.2",AND(X160&gt;0.2,X160&lt;=0.3),"0.2 to 0.3",AND(X160&gt;0.3,X160&lt;=0.4),"0.3 to 0.4",AND(X160&gt;0.4,X160&lt;=0.5),"0.4 to 0.5",AND(X160&gt;0.5,X160&lt;=0.75),"0.5 to 0.75",AND(X160&gt;0.75,X160&lt;=1),"0.75 to 1",AND(X160&gt;1,X160&lt;=2),"1 to 2",AND(X160&gt;2,X160&lt;=3),"2 to 3",AND(X160&gt;3,X160&lt;=4),"3 to 4",AND(X160&gt;4,X160&lt;=5),"4 to 5",AND(X160&gt;5,X160&lt;=10),"5 to 10",X160&gt;10,"10+")</f>
        <v>#DIV/0!</v>
      </c>
      <c r="X160" s="16" t="e">
        <f t="shared" si="6"/>
        <v>#DIV/0!</v>
      </c>
      <c r="Y160" s="5" t="e">
        <f t="array" ref="Y160">_xlfn.IFS(AND(Z160&gt;0,Z160&lt;=1),"0 to 1",AND(Z160&gt;1,Z160&lt;=2),"1 to 2",AND(Z160&gt;2,Z160&lt;=4),"2 to 4",AND(Z160&gt;4,Z160&lt;=6),"4 to 6",AND(Z160&gt;6,Z160&lt;=8),"6 to 8",AND(Z160&gt;8,Z160&lt;=10),"8 to 10",AND(Z160&gt;10,Z160&lt;=15),"10 to 15",AND(Z160&gt;15,Z160&lt;=20),"15 to 20",AND(Z160&gt;20,Z160&lt;=25),"20 to 25",AND(Z160&gt;25,Z160&lt;=30),"25 to 30",AND(Z160&gt;30,Z160&lt;=40),"30 to 40",AND(Z160&gt;40,Z160&lt;=50),"40 to 50",Z160&gt;50,"50+")</f>
        <v>#N/A</v>
      </c>
      <c r="Z160" s="9">
        <f>_xlfn.XLOOKUP($E160,'Raw Data'!$E:$E,'Raw Data'!Z:Z,"ERROR",0,1)</f>
        <v>0</v>
      </c>
      <c r="AA160" s="9">
        <f>_xlfn.XLOOKUP($E160,'Raw Data'!$E:$E,'Raw Data'!AA:AA,"ERROR",0,1)</f>
        <v>0</v>
      </c>
      <c r="AB160" s="9"/>
      <c r="AC160" s="9"/>
    </row>
    <row r="161" hidden="1" spans="1:29">
      <c r="A161" s="5" t="str">
        <f>_xlfn.XLOOKUP($E161,'Raw Data'!$E:$E,'Raw Data'!A:A,"ERROR",0,1)</f>
        <v>AE</v>
      </c>
      <c r="B161" s="5" t="str">
        <f>_xlfn.XLOOKUP($E161,'Raw Data'!$E:$E,'Raw Data'!B:B,"ERROR",0,1)</f>
        <v>Hair Mousses</v>
      </c>
      <c r="C161" s="5" t="str">
        <f>_xlfn.XLOOKUP($E161,'Raw Data'!$E:$E,'Raw Data'!C:C,"ERROR",0,1)</f>
        <v>EVO</v>
      </c>
      <c r="D161" s="5" t="str">
        <f>_xlfn.XLOOKUP($E161,'Raw Data'!$E:$E,'Raw Data'!D:D,"ERROR",0,1)</f>
        <v>www.amazon.ae/dp/B07KCQG27N</v>
      </c>
      <c r="E161" s="5" t="s">
        <v>361</v>
      </c>
      <c r="F161" s="9" t="str">
        <f>_xlfn.XLOOKUP($E161,'Raw Data'!$E:$E,'Raw Data'!F:F,"ERROR",0,1)</f>
        <v>EVO Macgyver Multi-use  Mousse  - Texturizing  Mousse  - Instant Volume With Lasting Hold - 200ml / 6.8fl.oz</v>
      </c>
      <c r="G161" s="10">
        <f>_xlfn.XLOOKUP($E161,'Raw Data'!$E:$E,'Raw Data'!G:G,"ERROR",0,1)</f>
        <v>3</v>
      </c>
      <c r="H161" s="9">
        <f>_xlfn.XLOOKUP($E161,'Raw Data'!$E:$E,'Raw Data'!H:H,"ERROR",0,1)</f>
        <v>490.03</v>
      </c>
      <c r="I161" s="9">
        <f>_xlfn.XLOOKUP($E161,'Raw Data'!$E:$E,'Raw Data'!I:I,"ERROR",0,1)</f>
        <v>0.00065606250730829</v>
      </c>
      <c r="J161" s="9" t="str">
        <f>_xlfn.XLOOKUP($E161,'Raw Data'!$E:$E,'Raw Data'!J:J,"ERROR",0,1)</f>
        <v>No</v>
      </c>
      <c r="K161" s="14" t="str">
        <f t="array" ref="K161">_xlfn.IFS(AND(L161&gt;0,L161&lt;=5),"0 to 5",AND(L161&gt;5,L161&lt;=10),"5 to 10",AND(L161&gt;10,L161&lt;=15),"10 to 15",AND(L161&gt;15,L161&lt;=20),"15 to 20",AND(L161&gt;20,L161&lt;=30),"20 to 30",AND(L161&gt;30,L161&lt;=40),"30 to 40",AND(L161&gt;40,L161&lt;=50),"40 to 50",AND(L161&gt;50,L161&lt;=75),"50 to 75",AND(L161&gt;75,L161&lt;=100),"75 to 100",AND(L161&gt;100,L161&lt;=150),"100 to 150",AND(L161&gt;150,L161&lt;=200),"150 to 200",AND(L161&gt;200,L161&lt;=250),"200 to 250",AND(L161&gt;250,L161&lt;=300),"250 to 300",AND(L161&gt;300,L161&lt;=400),"300 to 400",AND(L161&gt;400,L161&lt;=500),"400 to 500",L161&gt;500,"500+")</f>
        <v>200 to 250</v>
      </c>
      <c r="L161" s="9">
        <f>_xlfn.XLOOKUP($E161,'Raw Data'!$E:$E,'Raw Data'!L:L,"ERROR",0,1)</f>
        <v>201.07</v>
      </c>
      <c r="M161" s="14" t="str">
        <f t="array" ref="M161">_xlfn.IFS(AND(N161&gt;0,N161&lt;=5),"0 to 5",AND(N161&gt;5,N161&lt;=10),"5 to 10",AND(N161&gt;10,N161&lt;=15),"10 to 15",AND(N161&gt;15,N161&lt;=20),"15 to 20",AND(N161&gt;20,N161&lt;=30),"20 to 30",AND(N161&gt;30,N161&lt;=40),"30 to 40",AND(N161&gt;40,N161&lt;=50),"40 to 50",AND(N161&gt;50,N161&lt;=75),"50 to 75",AND(N161&gt;75,N161&lt;=100),"75 to 100",AND(N161&gt;100,N161&lt;=150),"100 to 150",AND(N161&gt;150,N161&lt;=200),"150 to 200",AND(N161&gt;200,N161&lt;=250),"200 to 250",AND(N161&gt;250,N161&lt;=300),"250 to 300",AND(N161&gt;300,N161&lt;=400),"300 to 400",AND(N161&gt;400,N161&lt;=500),"400 to 500",N161&gt;500,"500+")</f>
        <v>200 to 250</v>
      </c>
      <c r="N161" s="9">
        <f>_xlfn.XLOOKUP($E161,'Raw Data'!$E:$E,'Raw Data'!N:N,"ERROR",0,1)</f>
        <v>222.07</v>
      </c>
      <c r="O161" s="14" t="str">
        <f t="array" ref="O161">_xlfn.IFS(P161=0,"No Discount",AND(P161&gt;0,P161&lt;=0.02),"0% to 2%",AND(P161&gt;0.02,P161&lt;=0.04),"2% to 4%",AND(P161&gt;0.04,P161&lt;=0.06),"4% to 6%",AND(P161&gt;0.06,P161&lt;=0.08),"6% to 8%",AND(P161&gt;0.08,P161&lt;=0.1),"8% to 10%",AND(P161&gt;0.1,P161&lt;=0.15),"10% to 15%",AND(P161&gt;0.15,P161&lt;=0.2),"15% to 20%",AND(P161&gt;0.2,P161&lt;=0.25),"20% to 25%",AND(P161&gt;0.25,P161&lt;=0.3),"25% to 30%",AND(P161&gt;0.3,P161&lt;=0.4),"30% to 40%",AND(P161&gt;0.4,P161&lt;=0.5),"40% to 50%",AND(P161&gt;0.5,P161&lt;=0.75),"50% to 75%",AND(P161&gt;0.75,P161&lt;=1),"75% to 100%")</f>
        <v>8% to 10%</v>
      </c>
      <c r="P161" s="10">
        <f>_xlfn.XLOOKUP($E161,'Raw Data'!$E:$E,'Raw Data'!P:P,"ERROR",0,1)</f>
        <v>0.0945647768721574</v>
      </c>
      <c r="Q161" s="9">
        <f>_xlfn.XLOOKUP($E161,'Raw Data'!$E:$E,'Raw Data'!Q:Q,"ERROR",0,1)</f>
        <v>200</v>
      </c>
      <c r="R161" s="9" t="str">
        <f>_xlfn.XLOOKUP($E161,'Raw Data'!$E:$E,'Raw Data'!R:R,"ERROR",0,1)</f>
        <v>ml</v>
      </c>
      <c r="S161" s="5" t="str">
        <f t="array" ref="S161">_xlfn.IFS(AND(T161&gt;0,T161&lt;=0.05),"0 to 0.05",AND(T161&gt;0.05,T161&lt;=0.1),"0.05 to 0.1",AND(T161&gt;0.1,T161&lt;=0.2),"0.1 to 0.2",AND(T161&gt;0.2,T161&lt;=0.3),"0.2 to 0.3",AND(T161&gt;0.3,T161&lt;=0.4),"0.3 to 0.4",AND(T161&gt;0.4,T161&lt;=0.5),"0.4 to 0.5",AND(T161&gt;0.5,T161&lt;=0.75),"0.5 to 0.75",AND(T161&gt;0.75,T161&lt;=1),"0.75 to 1",AND(T161&gt;1,T161&lt;=2),"1 to 2",AND(T161&gt;2,T161&lt;=3),"2 to 3",AND(T161&gt;3,T161&lt;=4),"3 to 4",AND(T161&gt;4,T161&lt;=5),"4 to 5",AND(T161&gt;5,T161&lt;=10),"5 to 10",T161&gt;10,"10+")</f>
        <v>1 to 2</v>
      </c>
      <c r="T161" s="10">
        <f>_xlfn.XLOOKUP($E161,'Raw Data'!$E:$E,'Raw Data'!T:T,"ERROR",0,1)</f>
        <v>1.00588714373475</v>
      </c>
      <c r="U161" s="15" t="str">
        <f t="array" ref="U161">_xlfn.IFS(AND(V161&gt;0,V161&lt;=0.05),"0 to 0.05",AND(V161&gt;0.05,V161&lt;=0.1),"0.05 to 0.1",AND(V161&gt;0.1,V161&lt;=0.2),"0.1 to 0.2",AND(V161&gt;0.2,V161&lt;=0.3),"0.2 to 0.3",AND(V161&gt;0.3,V161&lt;=0.4),"0.3 to 0.4",AND(V161&gt;0.4,V161&lt;=0.5),"0.4 to 0.5",AND(V161&gt;0.5,V161&lt;=0.75),"0.5 to 0.75",AND(V161&gt;0.75,V161&lt;=1),"0.75 to 1",AND(V161&gt;1,V161&lt;=2),"1 to 2",AND(V161&gt;2,V161&lt;=3),"2 to 3",AND(V161&gt;3,V161&lt;=4),"3 to 4",AND(V161&gt;4,V161&lt;=5),"4 to 5",AND(V161&gt;5,V161&lt;=10),"5 to 10",V161&gt;10,"10+")</f>
        <v>0.2 to 0.3</v>
      </c>
      <c r="V161" s="10">
        <f>_xlfn.XLOOKUP($E161,'Raw Data'!$E:$E,'Raw Data'!V:V,"ERROR",0,1)</f>
        <v>0.299954675796876</v>
      </c>
      <c r="W161" s="15" t="str">
        <f t="array" ref="W161">_xlfn.IFS(AND(X161&gt;0,X161&lt;=0.05),"0 to 0.05",AND(X161&gt;0.05,X161&lt;=0.1),"0.05 to 0.1",AND(X161&gt;0.1,X161&lt;=0.2),"0.1 to 0.2",AND(X161&gt;0.2,X161&lt;=0.3),"0.2 to 0.3",AND(X161&gt;0.3,X161&lt;=0.4),"0.3 to 0.4",AND(X161&gt;0.4,X161&lt;=0.5),"0.4 to 0.5",AND(X161&gt;0.5,X161&lt;=0.75),"0.5 to 0.75",AND(X161&gt;0.75,X161&lt;=1),"0.75 to 1",AND(X161&gt;1,X161&lt;=2),"1 to 2",AND(X161&gt;2,X161&lt;=3),"2 to 3",AND(X161&gt;3,X161&lt;=4),"3 to 4",AND(X161&gt;4,X161&lt;=5),"4 to 5",AND(X161&gt;5,X161&lt;=10),"5 to 10",X161&gt;10,"10+")</f>
        <v>0.2 to 0.3</v>
      </c>
      <c r="X161" s="16">
        <f t="shared" si="6"/>
        <v>0.271589528808384</v>
      </c>
      <c r="Y161" s="5" t="str">
        <f t="array" ref="Y161">_xlfn.IFS(AND(Z161&gt;0,Z161&lt;=1),"0 to 1",AND(Z161&gt;1,Z161&lt;=2),"1 to 2",AND(Z161&gt;2,Z161&lt;=4),"2 to 4",AND(Z161&gt;4,Z161&lt;=6),"4 to 6",AND(Z161&gt;6,Z161&lt;=8),"6 to 8",AND(Z161&gt;8,Z161&lt;=10),"8 to 10",AND(Z161&gt;10,Z161&lt;=15),"10 to 15",AND(Z161&gt;15,Z161&lt;=20),"15 to 20",AND(Z161&gt;20,Z161&lt;=25),"20 to 25",AND(Z161&gt;25,Z161&lt;=30),"25 to 30",AND(Z161&gt;30,Z161&lt;=40),"30 to 40",AND(Z161&gt;40,Z161&lt;=50),"40 to 50",Z161&gt;50,"50+")</f>
        <v>6 to 8</v>
      </c>
      <c r="Z161" s="9">
        <f>_xlfn.XLOOKUP($E161,'Raw Data'!$E:$E,'Raw Data'!Z:Z,"ERROR",0,1)</f>
        <v>6.76</v>
      </c>
      <c r="AA161" s="9" t="str">
        <f>_xlfn.XLOOKUP($E161,'Raw Data'!$E:$E,'Raw Data'!AA:AA,"ERROR",0,1)</f>
        <v>oz</v>
      </c>
      <c r="AB161" s="9"/>
      <c r="AC161" s="9"/>
    </row>
    <row r="162" hidden="1" spans="1:29">
      <c r="A162" s="5" t="str">
        <f>_xlfn.XLOOKUP($E162,'Raw Data'!$E:$E,'Raw Data'!A:A,"ERROR",0,1)</f>
        <v>AE</v>
      </c>
      <c r="B162" s="5" t="str">
        <f>_xlfn.XLOOKUP($E162,'Raw Data'!$E:$E,'Raw Data'!B:B,"ERROR",0,1)</f>
        <v>Hair Mousses</v>
      </c>
      <c r="C162" s="5" t="str">
        <f>_xlfn.XLOOKUP($E162,'Raw Data'!$E:$E,'Raw Data'!C:C,"ERROR",0,1)</f>
        <v>pantene</v>
      </c>
      <c r="D162" s="5" t="str">
        <f>_xlfn.XLOOKUP($E162,'Raw Data'!$E:$E,'Raw Data'!D:D,"ERROR",0,1)</f>
        <v>www.amazon.ae/dp/B07CRSK7MP</v>
      </c>
      <c r="E162" s="5" t="s">
        <v>362</v>
      </c>
      <c r="F162" s="9" t="str">
        <f>_xlfn.XLOOKUP($E162,'Raw Data'!$E:$E,'Raw Data'!F:F,"ERROR",0,1)</f>
        <v>Pantene Pro-V Curls Defining Mousse, Maximum Hold 6.60 oz</v>
      </c>
      <c r="G162" s="10">
        <f>_xlfn.XLOOKUP($E162,'Raw Data'!$E:$E,'Raw Data'!G:G,"ERROR",0,1)</f>
        <v>6</v>
      </c>
      <c r="H162" s="9">
        <f>_xlfn.XLOOKUP($E162,'Raw Data'!$E:$E,'Raw Data'!H:H,"ERROR",0,1)</f>
        <v>485.46</v>
      </c>
      <c r="I162" s="9">
        <f>_xlfn.XLOOKUP($E162,'Raw Data'!$E:$E,'Raw Data'!I:I,"ERROR",0,1)</f>
        <v>0.000649944094847014</v>
      </c>
      <c r="J162" s="9" t="str">
        <f>_xlfn.XLOOKUP($E162,'Raw Data'!$E:$E,'Raw Data'!J:J,"ERROR",0,1)</f>
        <v>No</v>
      </c>
      <c r="K162" s="14" t="str">
        <f t="array" ref="K162">_xlfn.IFS(AND(L162&gt;0,L162&lt;=5),"0 to 5",AND(L162&gt;5,L162&lt;=10),"5 to 10",AND(L162&gt;10,L162&lt;=15),"10 to 15",AND(L162&gt;15,L162&lt;=20),"15 to 20",AND(L162&gt;20,L162&lt;=30),"20 to 30",AND(L162&gt;30,L162&lt;=40),"30 to 40",AND(L162&gt;40,L162&lt;=50),"40 to 50",AND(L162&gt;50,L162&lt;=75),"50 to 75",AND(L162&gt;75,L162&lt;=100),"75 to 100",AND(L162&gt;100,L162&lt;=150),"100 to 150",AND(L162&gt;150,L162&lt;=200),"150 to 200",AND(L162&gt;200,L162&lt;=250),"200 to 250",AND(L162&gt;250,L162&lt;=300),"250 to 300",AND(L162&gt;300,L162&lt;=400),"300 to 400",AND(L162&gt;400,L162&lt;=500),"400 to 500",L162&gt;500,"500+")</f>
        <v>75 to 100</v>
      </c>
      <c r="L162" s="9">
        <f>_xlfn.XLOOKUP($E162,'Raw Data'!$E:$E,'Raw Data'!L:L,"ERROR",0,1)</f>
        <v>75.5</v>
      </c>
      <c r="M162" s="14" t="str">
        <f t="array" ref="M162">_xlfn.IFS(AND(N162&gt;0,N162&lt;=5),"0 to 5",AND(N162&gt;5,N162&lt;=10),"5 to 10",AND(N162&gt;10,N162&lt;=15),"10 to 15",AND(N162&gt;15,N162&lt;=20),"15 to 20",AND(N162&gt;20,N162&lt;=30),"20 to 30",AND(N162&gt;30,N162&lt;=40),"30 to 40",AND(N162&gt;40,N162&lt;=50),"40 to 50",AND(N162&gt;50,N162&lt;=75),"50 to 75",AND(N162&gt;75,N162&lt;=100),"75 to 100",AND(N162&gt;100,N162&lt;=150),"100 to 150",AND(N162&gt;150,N162&lt;=200),"150 to 200",AND(N162&gt;200,N162&lt;=250),"200 to 250",AND(N162&gt;250,N162&lt;=300),"250 to 300",AND(N162&gt;300,N162&lt;=400),"300 to 400",AND(N162&gt;400,N162&lt;=500),"400 to 500",N162&gt;500,"500+")</f>
        <v>75 to 100</v>
      </c>
      <c r="N162" s="9">
        <f>_xlfn.XLOOKUP($E162,'Raw Data'!$E:$E,'Raw Data'!N:N,"ERROR",0,1)</f>
        <v>77.1</v>
      </c>
      <c r="O162" s="14" t="str">
        <f t="array" ref="O162">_xlfn.IFS(P162=0,"No Discount",AND(P162&gt;0,P162&lt;=0.02),"0% to 2%",AND(P162&gt;0.02,P162&lt;=0.04),"2% to 4%",AND(P162&gt;0.04,P162&lt;=0.06),"4% to 6%",AND(P162&gt;0.06,P162&lt;=0.08),"6% to 8%",AND(P162&gt;0.08,P162&lt;=0.1),"8% to 10%",AND(P162&gt;0.1,P162&lt;=0.15),"10% to 15%",AND(P162&gt;0.15,P162&lt;=0.2),"15% to 20%",AND(P162&gt;0.2,P162&lt;=0.25),"20% to 25%",AND(P162&gt;0.25,P162&lt;=0.3),"25% to 30%",AND(P162&gt;0.3,P162&lt;=0.4),"30% to 40%",AND(P162&gt;0.4,P162&lt;=0.5),"40% to 50%",AND(P162&gt;0.5,P162&lt;=0.75),"50% to 75%",AND(P162&gt;0.75,P162&lt;=1),"75% to 100%")</f>
        <v>2% to 4%</v>
      </c>
      <c r="P162" s="10">
        <f>_xlfn.XLOOKUP($E162,'Raw Data'!$E:$E,'Raw Data'!P:P,"ERROR",0,1)</f>
        <v>0.0207522697795071</v>
      </c>
      <c r="Q162" s="9">
        <f>_xlfn.XLOOKUP($E162,'Raw Data'!$E:$E,'Raw Data'!Q:Q,"ERROR",0,1)</f>
        <v>6.6</v>
      </c>
      <c r="R162" s="9" t="str">
        <f>_xlfn.XLOOKUP($E162,'Raw Data'!$E:$E,'Raw Data'!R:R,"ERROR",0,1)</f>
        <v>oz</v>
      </c>
      <c r="S162" s="5" t="str">
        <f t="array" ref="S162">_xlfn.IFS(AND(T162&gt;0,T162&lt;=0.05),"0 to 0.05",AND(T162&gt;0.05,T162&lt;=0.1),"0.05 to 0.1",AND(T162&gt;0.1,T162&lt;=0.2),"0.1 to 0.2",AND(T162&gt;0.2,T162&lt;=0.3),"0.2 to 0.3",AND(T162&gt;0.3,T162&lt;=0.4),"0.3 to 0.4",AND(T162&gt;0.4,T162&lt;=0.5),"0.4 to 0.5",AND(T162&gt;0.5,T162&lt;=0.75),"0.5 to 0.75",AND(T162&gt;0.75,T162&lt;=1),"0.75 to 1",AND(T162&gt;1,T162&lt;=2),"1 to 2",AND(T162&gt;2,T162&lt;=3),"2 to 3",AND(T162&gt;3,T162&lt;=4),"3 to 4",AND(T162&gt;4,T162&lt;=5),"4 to 5",AND(T162&gt;5,T162&lt;=10),"5 to 10",T162&gt;10,"10+")</f>
        <v>0.3 to 0.4</v>
      </c>
      <c r="T162" s="10">
        <f>_xlfn.XLOOKUP($E162,'Raw Data'!$E:$E,'Raw Data'!T:T,"ERROR",0,1)</f>
        <v>0.386858097375514</v>
      </c>
      <c r="U162" s="15" t="str">
        <f t="array" ref="U162">_xlfn.IFS(AND(V162&gt;0,V162&lt;=0.05),"0 to 0.05",AND(V162&gt;0.05,V162&lt;=0.1),"0.05 to 0.1",AND(V162&gt;0.1,V162&lt;=0.2),"0.1 to 0.2",AND(V162&gt;0.2,V162&lt;=0.3),"0.2 to 0.3",AND(V162&gt;0.3,V162&lt;=0.4),"0.3 to 0.4",AND(V162&gt;0.4,V162&lt;=0.5),"0.4 to 0.5",AND(V162&gt;0.5,V162&lt;=0.75),"0.5 to 0.75",AND(V162&gt;0.75,V162&lt;=1),"0.75 to 1",AND(V162&gt;1,V162&lt;=2),"1 to 2",AND(V162&gt;2,V162&lt;=3),"2 to 3",AND(V162&gt;3,V162&lt;=4),"3 to 4",AND(V162&gt;4,V162&lt;=5),"4 to 5",AND(V162&gt;5,V162&lt;=10),"5 to 10",V162&gt;10,"10+")</f>
        <v>0.1 to 0.2</v>
      </c>
      <c r="V162" s="10">
        <f>_xlfn.XLOOKUP($E162,'Raw Data'!$E:$E,'Raw Data'!V:V,"ERROR",0,1)</f>
        <v>0.10666523196114</v>
      </c>
      <c r="W162" s="15" t="str">
        <f t="array" ref="W162">_xlfn.IFS(AND(X162&gt;0,X162&lt;=0.05),"0 to 0.05",AND(X162&gt;0.05,X162&lt;=0.1),"0.05 to 0.1",AND(X162&gt;0.1,X162&lt;=0.2),"0.1 to 0.2",AND(X162&gt;0.2,X162&lt;=0.3),"0.2 to 0.3",AND(X162&gt;0.3,X162&lt;=0.4),"0.3 to 0.4",AND(X162&gt;0.4,X162&lt;=0.5),"0.4 to 0.5",AND(X162&gt;0.5,X162&lt;=0.75),"0.5 to 0.75",AND(X162&gt;0.75,X162&lt;=1),"0.75 to 1",AND(X162&gt;1,X162&lt;=2),"1 to 2",AND(X162&gt;2,X162&lt;=3),"2 to 3",AND(X162&gt;3,X162&lt;=4),"3 to 4",AND(X162&gt;4,X162&lt;=5),"4 to 5",AND(X162&gt;5,X162&lt;=10),"5 to 10",X162&gt;10,"10+")</f>
        <v>0.1 to 0.2</v>
      </c>
      <c r="X162" s="16">
        <f t="shared" si="6"/>
        <v>0.104451686291389</v>
      </c>
      <c r="Y162" s="5" t="str">
        <f t="array" ref="Y162">_xlfn.IFS(AND(Z162&gt;0,Z162&lt;=1),"0 to 1",AND(Z162&gt;1,Z162&lt;=2),"1 to 2",AND(Z162&gt;2,Z162&lt;=4),"2 to 4",AND(Z162&gt;4,Z162&lt;=6),"4 to 6",AND(Z162&gt;6,Z162&lt;=8),"6 to 8",AND(Z162&gt;8,Z162&lt;=10),"8 to 10",AND(Z162&gt;10,Z162&lt;=15),"10 to 15",AND(Z162&gt;15,Z162&lt;=20),"15 to 20",AND(Z162&gt;20,Z162&lt;=25),"20 to 25",AND(Z162&gt;25,Z162&lt;=30),"25 to 30",AND(Z162&gt;30,Z162&lt;=40),"30 to 40",AND(Z162&gt;40,Z162&lt;=50),"40 to 50",Z162&gt;50,"50+")</f>
        <v>6 to 8</v>
      </c>
      <c r="Z162" s="9">
        <f>_xlfn.XLOOKUP($E162,'Raw Data'!$E:$E,'Raw Data'!Z:Z,"ERROR",0,1)</f>
        <v>6.6</v>
      </c>
      <c r="AA162" s="9" t="str">
        <f>_xlfn.XLOOKUP($E162,'Raw Data'!$E:$E,'Raw Data'!AA:AA,"ERROR",0,1)</f>
        <v>oz</v>
      </c>
      <c r="AB162" s="9"/>
      <c r="AC162" s="9"/>
    </row>
    <row r="163" hidden="1" spans="1:29">
      <c r="A163" s="5" t="str">
        <f>_xlfn.XLOOKUP($E163,'Raw Data'!$E:$E,'Raw Data'!A:A,"ERROR",0,1)</f>
        <v>AE</v>
      </c>
      <c r="B163" s="5" t="str">
        <f>_xlfn.XLOOKUP($E163,'Raw Data'!$E:$E,'Raw Data'!B:B,"ERROR",0,1)</f>
        <v>Hair Mousses</v>
      </c>
      <c r="C163" s="5" t="str">
        <f>_xlfn.XLOOKUP($E163,'Raw Data'!$E:$E,'Raw Data'!C:C,"ERROR",0,1)</f>
        <v>kerastase</v>
      </c>
      <c r="D163" s="5" t="str">
        <f>_xlfn.XLOOKUP($E163,'Raw Data'!$E:$E,'Raw Data'!D:D,"ERROR",0,1)</f>
        <v>www.amazon.ae/dp/B00D1XLWC8</v>
      </c>
      <c r="E163" s="5" t="s">
        <v>363</v>
      </c>
      <c r="F163" s="9" t="str">
        <f>_xlfn.XLOOKUP($E163,'Raw Data'!$E:$E,'Raw Data'!F:F,"ERROR",0,1)</f>
        <v>KÃƒÂ©rastase K Mousse Bouffante Schaumfestiger 150ml</v>
      </c>
      <c r="G163" s="10">
        <f>_xlfn.XLOOKUP($E163,'Raw Data'!$E:$E,'Raw Data'!G:G,"ERROR",0,1)</f>
        <v>1</v>
      </c>
      <c r="H163" s="9">
        <f>_xlfn.XLOOKUP($E163,'Raw Data'!$E:$E,'Raw Data'!H:H,"ERROR",0,1)</f>
        <v>483.72</v>
      </c>
      <c r="I163" s="9">
        <f>_xlfn.XLOOKUP($E163,'Raw Data'!$E:$E,'Raw Data'!I:I,"ERROR",0,1)</f>
        <v>0.000647614546119964</v>
      </c>
      <c r="J163" s="9" t="str">
        <f>_xlfn.XLOOKUP($E163,'Raw Data'!$E:$E,'Raw Data'!J:J,"ERROR",0,1)</f>
        <v>No</v>
      </c>
      <c r="K163" s="14" t="str">
        <f t="array" ref="K163">_xlfn.IFS(AND(L163&gt;0,L163&lt;=5),"0 to 5",AND(L163&gt;5,L163&lt;=10),"5 to 10",AND(L163&gt;10,L163&lt;=15),"10 to 15",AND(L163&gt;15,L163&lt;=20),"15 to 20",AND(L163&gt;20,L163&lt;=30),"20 to 30",AND(L163&gt;30,L163&lt;=40),"30 to 40",AND(L163&gt;40,L163&lt;=50),"40 to 50",AND(L163&gt;50,L163&lt;=75),"50 to 75",AND(L163&gt;75,L163&lt;=100),"75 to 100",AND(L163&gt;100,L163&lt;=150),"100 to 150",AND(L163&gt;150,L163&lt;=200),"150 to 200",AND(L163&gt;200,L163&lt;=250),"200 to 250",AND(L163&gt;250,L163&lt;=300),"250 to 300",AND(L163&gt;300,L163&lt;=400),"300 to 400",AND(L163&gt;400,L163&lt;=500),"400 to 500",L163&gt;500,"500+")</f>
        <v>150 to 200</v>
      </c>
      <c r="L163" s="9">
        <f>_xlfn.XLOOKUP($E163,'Raw Data'!$E:$E,'Raw Data'!L:L,"ERROR",0,1)</f>
        <v>167</v>
      </c>
      <c r="M163" s="14" t="str">
        <f t="array" ref="M163">_xlfn.IFS(AND(N163&gt;0,N163&lt;=5),"0 to 5",AND(N163&gt;5,N163&lt;=10),"5 to 10",AND(N163&gt;10,N163&lt;=15),"10 to 15",AND(N163&gt;15,N163&lt;=20),"15 to 20",AND(N163&gt;20,N163&lt;=30),"20 to 30",AND(N163&gt;30,N163&lt;=40),"30 to 40",AND(N163&gt;40,N163&lt;=50),"40 to 50",AND(N163&gt;50,N163&lt;=75),"50 to 75",AND(N163&gt;75,N163&lt;=100),"75 to 100",AND(N163&gt;100,N163&lt;=150),"100 to 150",AND(N163&gt;150,N163&lt;=200),"150 to 200",AND(N163&gt;200,N163&lt;=250),"200 to 250",AND(N163&gt;250,N163&lt;=300),"250 to 300",AND(N163&gt;300,N163&lt;=400),"300 to 400",AND(N163&gt;400,N163&lt;=500),"400 to 500",N163&gt;500,"500+")</f>
        <v>150 to 200</v>
      </c>
      <c r="N163" s="9">
        <f>_xlfn.XLOOKUP($E163,'Raw Data'!$E:$E,'Raw Data'!N:N,"ERROR",0,1)</f>
        <v>167</v>
      </c>
      <c r="O163" s="14" t="str">
        <f t="array" ref="O163">_xlfn.IFS(P163=0,"No Discount",AND(P163&gt;0,P163&lt;=0.02),"0% to 2%",AND(P163&gt;0.02,P163&lt;=0.04),"2% to 4%",AND(P163&gt;0.04,P163&lt;=0.06),"4% to 6%",AND(P163&gt;0.06,P163&lt;=0.08),"6% to 8%",AND(P163&gt;0.08,P163&lt;=0.1),"8% to 10%",AND(P163&gt;0.1,P163&lt;=0.15),"10% to 15%",AND(P163&gt;0.15,P163&lt;=0.2),"15% to 20%",AND(P163&gt;0.2,P163&lt;=0.25),"20% to 25%",AND(P163&gt;0.25,P163&lt;=0.3),"25% to 30%",AND(P163&gt;0.3,P163&lt;=0.4),"30% to 40%",AND(P163&gt;0.4,P163&lt;=0.5),"40% to 50%",AND(P163&gt;0.5,P163&lt;=0.75),"50% to 75%",AND(P163&gt;0.75,P163&lt;=1),"75% to 100%")</f>
        <v>No Discount</v>
      </c>
      <c r="P163" s="10">
        <f>_xlfn.XLOOKUP($E163,'Raw Data'!$E:$E,'Raw Data'!P:P,"ERROR",0,1)</f>
        <v>0</v>
      </c>
      <c r="Q163" s="9">
        <f>_xlfn.XLOOKUP($E163,'Raw Data'!$E:$E,'Raw Data'!Q:Q,"ERROR",0,1)</f>
        <v>150</v>
      </c>
      <c r="R163" s="9" t="str">
        <f>_xlfn.XLOOKUP($E163,'Raw Data'!$E:$E,'Raw Data'!R:R,"ERROR",0,1)</f>
        <v>ml</v>
      </c>
      <c r="S163" s="5" t="str">
        <f t="array" ref="S163">_xlfn.IFS(AND(T163&gt;0,T163&lt;=0.05),"0 to 0.05",AND(T163&gt;0.05,T163&lt;=0.1),"0.05 to 0.1",AND(T163&gt;0.1,T163&lt;=0.2),"0.1 to 0.2",AND(T163&gt;0.2,T163&lt;=0.3),"0.2 to 0.3",AND(T163&gt;0.3,T163&lt;=0.4),"0.3 to 0.4",AND(T163&gt;0.4,T163&lt;=0.5),"0.4 to 0.5",AND(T163&gt;0.5,T163&lt;=0.75),"0.5 to 0.75",AND(T163&gt;0.75,T163&lt;=1),"0.75 to 1",AND(T163&gt;1,T163&lt;=2),"1 to 2",AND(T163&gt;2,T163&lt;=3),"2 to 3",AND(T163&gt;3,T163&lt;=4),"3 to 4",AND(T163&gt;4,T163&lt;=5),"4 to 5",AND(T163&gt;5,T163&lt;=10),"5 to 10",T163&gt;10,"10+")</f>
        <v>1 to 2</v>
      </c>
      <c r="T163" s="10">
        <f>_xlfn.XLOOKUP($E163,'Raw Data'!$E:$E,'Raw Data'!T:T,"ERROR",0,1)</f>
        <v>1.11392817097663</v>
      </c>
      <c r="U163" s="15" t="str">
        <f t="array" ref="U163">_xlfn.IFS(AND(V163&gt;0,V163&lt;=0.05),"0 to 0.05",AND(V163&gt;0.05,V163&lt;=0.1),"0.05 to 0.1",AND(V163&gt;0.1,V163&lt;=0.2),"0.1 to 0.2",AND(V163&gt;0.2,V163&lt;=0.3),"0.2 to 0.3",AND(V163&gt;0.3,V163&lt;=0.4),"0.3 to 0.4",AND(V163&gt;0.4,V163&lt;=0.5),"0.4 to 0.5",AND(V163&gt;0.5,V163&lt;=0.75),"0.5 to 0.75",AND(V163&gt;0.75,V163&lt;=1),"0.75 to 1",AND(V163&gt;1,V163&lt;=2),"1 to 2",AND(V163&gt;2,V163&lt;=3),"2 to 3",AND(V163&gt;3,V163&lt;=4),"3 to 4",AND(V163&gt;4,V163&lt;=5),"4 to 5",AND(V163&gt;5,V163&lt;=10),"5 to 10",V163&gt;10,"10+")</f>
        <v>0.3 to 0.4</v>
      </c>
      <c r="V163" s="10">
        <f>_xlfn.XLOOKUP($E163,'Raw Data'!$E:$E,'Raw Data'!V:V,"ERROR",0,1)</f>
        <v>0.300760606163691</v>
      </c>
      <c r="W163" s="15" t="str">
        <f t="array" ref="W163">_xlfn.IFS(AND(X163&gt;0,X163&lt;=0.05),"0 to 0.05",AND(X163&gt;0.05,X163&lt;=0.1),"0.05 to 0.1",AND(X163&gt;0.1,X163&lt;=0.2),"0.1 to 0.2",AND(X163&gt;0.2,X163&lt;=0.3),"0.2 to 0.3",AND(X163&gt;0.3,X163&lt;=0.4),"0.3 to 0.4",AND(X163&gt;0.4,X163&lt;=0.5),"0.4 to 0.5",AND(X163&gt;0.5,X163&lt;=0.75),"0.5 to 0.75",AND(X163&gt;0.75,X163&lt;=1),"0.75 to 1",AND(X163&gt;1,X163&lt;=2),"1 to 2",AND(X163&gt;2,X163&lt;=3),"2 to 3",AND(X163&gt;3,X163&lt;=4),"3 to 4",AND(X163&gt;4,X163&lt;=5),"4 to 5",AND(X163&gt;5,X163&lt;=10),"5 to 10",X163&gt;10,"10+")</f>
        <v>0.3 to 0.4</v>
      </c>
      <c r="X163" s="16">
        <f t="shared" si="6"/>
        <v>0.300760606163691</v>
      </c>
      <c r="Y163" s="5" t="str">
        <f t="array" ref="Y163">_xlfn.IFS(AND(Z163&gt;0,Z163&lt;=1),"0 to 1",AND(Z163&gt;1,Z163&lt;=2),"1 to 2",AND(Z163&gt;2,Z163&lt;=4),"2 to 4",AND(Z163&gt;4,Z163&lt;=6),"4 to 6",AND(Z163&gt;6,Z163&lt;=8),"6 to 8",AND(Z163&gt;8,Z163&lt;=10),"8 to 10",AND(Z163&gt;10,Z163&lt;=15),"10 to 15",AND(Z163&gt;15,Z163&lt;=20),"15 to 20",AND(Z163&gt;20,Z163&lt;=25),"20 to 25",AND(Z163&gt;25,Z163&lt;=30),"25 to 30",AND(Z163&gt;30,Z163&lt;=40),"30 to 40",AND(Z163&gt;40,Z163&lt;=50),"40 to 50",Z163&gt;50,"50+")</f>
        <v>4 to 6</v>
      </c>
      <c r="Z163" s="9">
        <f>_xlfn.XLOOKUP($E163,'Raw Data'!$E:$E,'Raw Data'!Z:Z,"ERROR",0,1)</f>
        <v>5.07</v>
      </c>
      <c r="AA163" s="9" t="str">
        <f>_xlfn.XLOOKUP($E163,'Raw Data'!$E:$E,'Raw Data'!AA:AA,"ERROR",0,1)</f>
        <v>oz</v>
      </c>
      <c r="AB163" s="9"/>
      <c r="AC163" s="9"/>
    </row>
    <row r="164" hidden="1" spans="1:29">
      <c r="A164" s="5" t="str">
        <f>_xlfn.XLOOKUP($E164,'Raw Data'!$E:$E,'Raw Data'!A:A,"ERROR",0,1)</f>
        <v>AE</v>
      </c>
      <c r="B164" s="5" t="str">
        <f>_xlfn.XLOOKUP($E164,'Raw Data'!$E:$E,'Raw Data'!B:B,"ERROR",0,1)</f>
        <v>Hair Mousses</v>
      </c>
      <c r="C164" s="5" t="str">
        <f>_xlfn.XLOOKUP($E164,'Raw Data'!$E:$E,'Raw Data'!C:C,"ERROR",0,1)</f>
        <v>schwarzkopf</v>
      </c>
      <c r="D164" s="5" t="str">
        <f>_xlfn.XLOOKUP($E164,'Raw Data'!$E:$E,'Raw Data'!D:D,"ERROR",0,1)</f>
        <v>www.amazon.ae/dp/B016VKK9R6</v>
      </c>
      <c r="E164" s="5" t="s">
        <v>364</v>
      </c>
      <c r="F164" s="9" t="str">
        <f>_xlfn.XLOOKUP($E164,'Raw Data'!$E:$E,'Raw Data'!F:F,"ERROR",0,1)</f>
        <v>Schwarzkopf Silhouette Flexible  Mousse  200 ml</v>
      </c>
      <c r="G164" s="10">
        <f>_xlfn.XLOOKUP($E164,'Raw Data'!$E:$E,'Raw Data'!G:G,"ERROR",0,1)</f>
        <v>4</v>
      </c>
      <c r="H164" s="9">
        <f>_xlfn.XLOOKUP($E164,'Raw Data'!$E:$E,'Raw Data'!H:H,"ERROR",0,1)</f>
        <v>474.95</v>
      </c>
      <c r="I164" s="9">
        <f>_xlfn.XLOOKUP($E164,'Raw Data'!$E:$E,'Raw Data'!I:I,"ERROR",0,1)</f>
        <v>0.000635873085007188</v>
      </c>
      <c r="J164" s="9" t="str">
        <f>_xlfn.XLOOKUP($E164,'Raw Data'!$E:$E,'Raw Data'!J:J,"ERROR",0,1)</f>
        <v>No</v>
      </c>
      <c r="K164" s="14" t="str">
        <f t="array" ref="K164">_xlfn.IFS(AND(L164&gt;0,L164&lt;=5),"0 to 5",AND(L164&gt;5,L164&lt;=10),"5 to 10",AND(L164&gt;10,L164&lt;=15),"10 to 15",AND(L164&gt;15,L164&lt;=20),"15 to 20",AND(L164&gt;20,L164&lt;=30),"20 to 30",AND(L164&gt;30,L164&lt;=40),"30 to 40",AND(L164&gt;40,L164&lt;=50),"40 to 50",AND(L164&gt;50,L164&lt;=75),"50 to 75",AND(L164&gt;75,L164&lt;=100),"75 to 100",AND(L164&gt;100,L164&lt;=150),"100 to 150",AND(L164&gt;150,L164&lt;=200),"150 to 200",AND(L164&gt;200,L164&lt;=250),"200 to 250",AND(L164&gt;250,L164&lt;=300),"250 to 300",AND(L164&gt;300,L164&lt;=400),"300 to 400",AND(L164&gt;400,L164&lt;=500),"400 to 500",L164&gt;500,"500+")</f>
        <v>100 to 150</v>
      </c>
      <c r="L164" s="9">
        <f>_xlfn.XLOOKUP($E164,'Raw Data'!$E:$E,'Raw Data'!L:L,"ERROR",0,1)</f>
        <v>125.73</v>
      </c>
      <c r="M164" s="14" t="str">
        <f t="array" ref="M164">_xlfn.IFS(AND(N164&gt;0,N164&lt;=5),"0 to 5",AND(N164&gt;5,N164&lt;=10),"5 to 10",AND(N164&gt;10,N164&lt;=15),"10 to 15",AND(N164&gt;15,N164&lt;=20),"15 to 20",AND(N164&gt;20,N164&lt;=30),"20 to 30",AND(N164&gt;30,N164&lt;=40),"30 to 40",AND(N164&gt;40,N164&lt;=50),"40 to 50",AND(N164&gt;50,N164&lt;=75),"50 to 75",AND(N164&gt;75,N164&lt;=100),"75 to 100",AND(N164&gt;100,N164&lt;=150),"100 to 150",AND(N164&gt;150,N164&lt;=200),"150 to 200",AND(N164&gt;200,N164&lt;=250),"200 to 250",AND(N164&gt;250,N164&lt;=300),"250 to 300",AND(N164&gt;300,N164&lt;=400),"300 to 400",AND(N164&gt;400,N164&lt;=500),"400 to 500",N164&gt;500,"500+")</f>
        <v>100 to 150</v>
      </c>
      <c r="N164" s="9">
        <f>_xlfn.XLOOKUP($E164,'Raw Data'!$E:$E,'Raw Data'!N:N,"ERROR",0,1)</f>
        <v>126.02</v>
      </c>
      <c r="O164" s="14" t="str">
        <f t="array" ref="O164">_xlfn.IFS(P164=0,"No Discount",AND(P164&gt;0,P164&lt;=0.02),"0% to 2%",AND(P164&gt;0.02,P164&lt;=0.04),"2% to 4%",AND(P164&gt;0.04,P164&lt;=0.06),"4% to 6%",AND(P164&gt;0.06,P164&lt;=0.08),"6% to 8%",AND(P164&gt;0.08,P164&lt;=0.1),"8% to 10%",AND(P164&gt;0.1,P164&lt;=0.15),"10% to 15%",AND(P164&gt;0.15,P164&lt;=0.2),"15% to 20%",AND(P164&gt;0.2,P164&lt;=0.25),"20% to 25%",AND(P164&gt;0.25,P164&lt;=0.3),"25% to 30%",AND(P164&gt;0.3,P164&lt;=0.4),"30% to 40%",AND(P164&gt;0.4,P164&lt;=0.5),"40% to 50%",AND(P164&gt;0.5,P164&lt;=0.75),"50% to 75%",AND(P164&gt;0.75,P164&lt;=1),"75% to 100%")</f>
        <v>0% to 2%</v>
      </c>
      <c r="P164" s="10">
        <f>_xlfn.XLOOKUP($E164,'Raw Data'!$E:$E,'Raw Data'!P:P,"ERROR",0,1)</f>
        <v>0.00230122202824942</v>
      </c>
      <c r="Q164" s="9">
        <f>_xlfn.XLOOKUP($E164,'Raw Data'!$E:$E,'Raw Data'!Q:Q,"ERROR",0,1)</f>
        <v>200</v>
      </c>
      <c r="R164" s="9" t="str">
        <f>_xlfn.XLOOKUP($E164,'Raw Data'!$E:$E,'Raw Data'!R:R,"ERROR",0,1)</f>
        <v>ml</v>
      </c>
      <c r="S164" s="5" t="str">
        <f t="array" ref="S164">_xlfn.IFS(AND(T164&gt;0,T164&lt;=0.05),"0 to 0.05",AND(T164&gt;0.05,T164&lt;=0.1),"0.05 to 0.1",AND(T164&gt;0.1,T164&lt;=0.2),"0.1 to 0.2",AND(T164&gt;0.2,T164&lt;=0.3),"0.2 to 0.3",AND(T164&gt;0.3,T164&lt;=0.4),"0.3 to 0.4",AND(T164&gt;0.4,T164&lt;=0.5),"0.4 to 0.5",AND(T164&gt;0.5,T164&lt;=0.75),"0.5 to 0.75",AND(T164&gt;0.75,T164&lt;=1),"0.75 to 1",AND(T164&gt;1,T164&lt;=2),"1 to 2",AND(T164&gt;2,T164&lt;=3),"2 to 3",AND(T164&gt;3,T164&lt;=4),"3 to 4",AND(T164&gt;4,T164&lt;=5),"4 to 5",AND(T164&gt;5,T164&lt;=10),"5 to 10",T164&gt;10,"10+")</f>
        <v>0.5 to 0.75</v>
      </c>
      <c r="T164" s="10">
        <f>_xlfn.XLOOKUP($E164,'Raw Data'!$E:$E,'Raw Data'!T:T,"ERROR",0,1)</f>
        <v>0.628985878459097</v>
      </c>
      <c r="U164" s="15" t="str">
        <f t="array" ref="U164">_xlfn.IFS(AND(V164&gt;0,V164&lt;=0.05),"0 to 0.05",AND(V164&gt;0.05,V164&lt;=0.1),"0.05 to 0.1",AND(V164&gt;0.1,V164&lt;=0.2),"0.1 to 0.2",AND(V164&gt;0.2,V164&lt;=0.3),"0.2 to 0.3",AND(V164&gt;0.3,V164&lt;=0.4),"0.3 to 0.4",AND(V164&gt;0.4,V164&lt;=0.5),"0.4 to 0.5",AND(V164&gt;0.5,V164&lt;=0.75),"0.5 to 0.75",AND(V164&gt;0.75,V164&lt;=1),"0.75 to 1",AND(V164&gt;1,V164&lt;=2),"1 to 2",AND(V164&gt;2,V164&lt;=3),"2 to 3",AND(V164&gt;3,V164&lt;=4),"3 to 4",AND(V164&gt;4,V164&lt;=5),"4 to 5",AND(V164&gt;5,V164&lt;=10),"5 to 10",V164&gt;10,"10+")</f>
        <v>0.1 to 0.2</v>
      </c>
      <c r="V164" s="10">
        <f>_xlfn.XLOOKUP($E164,'Raw Data'!$E:$E,'Raw Data'!V:V,"ERROR",0,1)</f>
        <v>0.170217896356654</v>
      </c>
      <c r="W164" s="15" t="str">
        <f t="array" ref="W164">_xlfn.IFS(AND(X164&gt;0,X164&lt;=0.05),"0 to 0.05",AND(X164&gt;0.05,X164&lt;=0.1),"0.05 to 0.1",AND(X164&gt;0.1,X164&lt;=0.2),"0.1 to 0.2",AND(X164&gt;0.2,X164&lt;=0.3),"0.2 to 0.3",AND(X164&gt;0.3,X164&lt;=0.4),"0.3 to 0.4",AND(X164&gt;0.4,X164&lt;=0.5),"0.4 to 0.5",AND(X164&gt;0.5,X164&lt;=0.75),"0.5 to 0.75",AND(X164&gt;0.75,X164&lt;=1),"0.75 to 1",AND(X164&gt;1,X164&lt;=2),"1 to 2",AND(X164&gt;2,X164&lt;=3),"2 to 3",AND(X164&gt;3,X164&lt;=4),"3 to 4",AND(X164&gt;4,X164&lt;=5),"4 to 5",AND(X164&gt;5,X164&lt;=10),"5 to 10",X164&gt;10,"10+")</f>
        <v>0.1 to 0.2</v>
      </c>
      <c r="X164" s="16">
        <f t="shared" si="6"/>
        <v>0.169826187183956</v>
      </c>
      <c r="Y164" s="5" t="str">
        <f t="array" ref="Y164">_xlfn.IFS(AND(Z164&gt;0,Z164&lt;=1),"0 to 1",AND(Z164&gt;1,Z164&lt;=2),"1 to 2",AND(Z164&gt;2,Z164&lt;=4),"2 to 4",AND(Z164&gt;4,Z164&lt;=6),"4 to 6",AND(Z164&gt;6,Z164&lt;=8),"6 to 8",AND(Z164&gt;8,Z164&lt;=10),"8 to 10",AND(Z164&gt;10,Z164&lt;=15),"10 to 15",AND(Z164&gt;15,Z164&lt;=20),"15 to 20",AND(Z164&gt;20,Z164&lt;=25),"20 to 25",AND(Z164&gt;25,Z164&lt;=30),"25 to 30",AND(Z164&gt;30,Z164&lt;=40),"30 to 40",AND(Z164&gt;40,Z164&lt;=50),"40 to 50",Z164&gt;50,"50+")</f>
        <v>6 to 8</v>
      </c>
      <c r="Z164" s="9">
        <f>_xlfn.XLOOKUP($E164,'Raw Data'!$E:$E,'Raw Data'!Z:Z,"ERROR",0,1)</f>
        <v>6.76</v>
      </c>
      <c r="AA164" s="9" t="str">
        <f>_xlfn.XLOOKUP($E164,'Raw Data'!$E:$E,'Raw Data'!AA:AA,"ERROR",0,1)</f>
        <v>oz</v>
      </c>
      <c r="AB164" s="9"/>
      <c r="AC164" s="9"/>
    </row>
    <row r="165" hidden="1" spans="1:29">
      <c r="A165" s="5" t="str">
        <f>_xlfn.XLOOKUP($E165,'Raw Data'!$E:$E,'Raw Data'!A:A,"ERROR",0,1)</f>
        <v>AE</v>
      </c>
      <c r="B165" s="5" t="str">
        <f>_xlfn.XLOOKUP($E165,'Raw Data'!$E:$E,'Raw Data'!B:B,"ERROR",0,1)</f>
        <v>Hair Mousses</v>
      </c>
      <c r="C165" s="5" t="str">
        <f>_xlfn.XLOOKUP($E165,'Raw Data'!$E:$E,'Raw Data'!C:C,"ERROR",0,1)</f>
        <v>schwarzkopf</v>
      </c>
      <c r="D165" s="5" t="str">
        <f>_xlfn.XLOOKUP($E165,'Raw Data'!$E:$E,'Raw Data'!D:D,"ERROR",0,1)</f>
        <v>www.amazon.ae/dp/B003M0RDGY</v>
      </c>
      <c r="E165" s="5" t="s">
        <v>365</v>
      </c>
      <c r="F165" s="9" t="str">
        <f>_xlfn.XLOOKUP($E165,'Raw Data'!$E:$E,'Raw Data'!F:F,"ERROR",0,1)</f>
        <v>Schwarzkopf Osis Grip Super Hold Mousse 200ml Schwarzkopf Osis Grip Super Hold Mousse 200ml</v>
      </c>
      <c r="G165" s="10">
        <f>_xlfn.XLOOKUP($E165,'Raw Data'!$E:$E,'Raw Data'!G:G,"ERROR",0,1)</f>
        <v>9</v>
      </c>
      <c r="H165" s="9">
        <f>_xlfn.XLOOKUP($E165,'Raw Data'!$E:$E,'Raw Data'!H:H,"ERROR",0,1)</f>
        <v>468.48</v>
      </c>
      <c r="I165" s="9">
        <f>_xlfn.XLOOKUP($E165,'Raw Data'!$E:$E,'Raw Data'!I:I,"ERROR",0,1)</f>
        <v>0.000627210912441662</v>
      </c>
      <c r="J165" s="9" t="str">
        <f>_xlfn.XLOOKUP($E165,'Raw Data'!$E:$E,'Raw Data'!J:J,"ERROR",0,1)</f>
        <v>No</v>
      </c>
      <c r="K165" s="14" t="str">
        <f t="array" ref="K165">_xlfn.IFS(AND(L165&gt;0,L165&lt;=5),"0 to 5",AND(L165&gt;5,L165&lt;=10),"5 to 10",AND(L165&gt;10,L165&lt;=15),"10 to 15",AND(L165&gt;15,L165&lt;=20),"15 to 20",AND(L165&gt;20,L165&lt;=30),"20 to 30",AND(L165&gt;30,L165&lt;=40),"30 to 40",AND(L165&gt;40,L165&lt;=50),"40 to 50",AND(L165&gt;50,L165&lt;=75),"50 to 75",AND(L165&gt;75,L165&lt;=100),"75 to 100",AND(L165&gt;100,L165&lt;=150),"100 to 150",AND(L165&gt;150,L165&lt;=200),"150 to 200",AND(L165&gt;200,L165&lt;=250),"200 to 250",AND(L165&gt;250,L165&lt;=300),"250 to 300",AND(L165&gt;300,L165&lt;=400),"300 to 400",AND(L165&gt;400,L165&lt;=500),"400 to 500",L165&gt;500,"500+")</f>
        <v>50 to 75</v>
      </c>
      <c r="L165" s="9">
        <f>_xlfn.XLOOKUP($E165,'Raw Data'!$E:$E,'Raw Data'!L:L,"ERROR",0,1)</f>
        <v>52.99</v>
      </c>
      <c r="M165" s="14" t="str">
        <f t="array" ref="M165">_xlfn.IFS(AND(N165&gt;0,N165&lt;=5),"0 to 5",AND(N165&gt;5,N165&lt;=10),"5 to 10",AND(N165&gt;10,N165&lt;=15),"10 to 15",AND(N165&gt;15,N165&lt;=20),"15 to 20",AND(N165&gt;20,N165&lt;=30),"20 to 30",AND(N165&gt;30,N165&lt;=40),"30 to 40",AND(N165&gt;40,N165&lt;=50),"40 to 50",AND(N165&gt;50,N165&lt;=75),"50 to 75",AND(N165&gt;75,N165&lt;=100),"75 to 100",AND(N165&gt;100,N165&lt;=150),"100 to 150",AND(N165&gt;150,N165&lt;=200),"150 to 200",AND(N165&gt;200,N165&lt;=250),"200 to 250",AND(N165&gt;250,N165&lt;=300),"250 to 300",AND(N165&gt;300,N165&lt;=400),"300 to 400",AND(N165&gt;400,N165&lt;=500),"400 to 500",N165&gt;500,"500+")</f>
        <v>50 to 75</v>
      </c>
      <c r="N165" s="9">
        <f>_xlfn.XLOOKUP($E165,'Raw Data'!$E:$E,'Raw Data'!N:N,"ERROR",0,1)</f>
        <v>52.99</v>
      </c>
      <c r="O165" s="14" t="str">
        <f t="array" ref="O165">_xlfn.IFS(P165=0,"No Discount",AND(P165&gt;0,P165&lt;=0.02),"0% to 2%",AND(P165&gt;0.02,P165&lt;=0.04),"2% to 4%",AND(P165&gt;0.04,P165&lt;=0.06),"4% to 6%",AND(P165&gt;0.06,P165&lt;=0.08),"6% to 8%",AND(P165&gt;0.08,P165&lt;=0.1),"8% to 10%",AND(P165&gt;0.1,P165&lt;=0.15),"10% to 15%",AND(P165&gt;0.15,P165&lt;=0.2),"15% to 20%",AND(P165&gt;0.2,P165&lt;=0.25),"20% to 25%",AND(P165&gt;0.25,P165&lt;=0.3),"25% to 30%",AND(P165&gt;0.3,P165&lt;=0.4),"30% to 40%",AND(P165&gt;0.4,P165&lt;=0.5),"40% to 50%",AND(P165&gt;0.5,P165&lt;=0.75),"50% to 75%",AND(P165&gt;0.75,P165&lt;=1),"75% to 100%")</f>
        <v>No Discount</v>
      </c>
      <c r="P165" s="10">
        <f>_xlfn.XLOOKUP($E165,'Raw Data'!$E:$E,'Raw Data'!P:P,"ERROR",0,1)</f>
        <v>0</v>
      </c>
      <c r="Q165" s="9">
        <f>_xlfn.XLOOKUP($E165,'Raw Data'!$E:$E,'Raw Data'!Q:Q,"ERROR",0,1)</f>
        <v>200</v>
      </c>
      <c r="R165" s="9" t="str">
        <f>_xlfn.XLOOKUP($E165,'Raw Data'!$E:$E,'Raw Data'!R:R,"ERROR",0,1)</f>
        <v>ml</v>
      </c>
      <c r="S165" s="5" t="str">
        <f t="array" ref="S165">_xlfn.IFS(AND(T165&gt;0,T165&lt;=0.05),"0 to 0.05",AND(T165&gt;0.05,T165&lt;=0.1),"0.05 to 0.1",AND(T165&gt;0.1,T165&lt;=0.2),"0.1 to 0.2",AND(T165&gt;0.2,T165&lt;=0.3),"0.2 to 0.3",AND(T165&gt;0.3,T165&lt;=0.4),"0.3 to 0.4",AND(T165&gt;0.4,T165&lt;=0.5),"0.4 to 0.5",AND(T165&gt;0.5,T165&lt;=0.75),"0.5 to 0.75",AND(T165&gt;0.75,T165&lt;=1),"0.75 to 1",AND(T165&gt;1,T165&lt;=2),"1 to 2",AND(T165&gt;2,T165&lt;=3),"2 to 3",AND(T165&gt;3,T165&lt;=4),"3 to 4",AND(T165&gt;4,T165&lt;=5),"4 to 5",AND(T165&gt;5,T165&lt;=10),"5 to 10",T165&gt;10,"10+")</f>
        <v>0.2 to 0.3</v>
      </c>
      <c r="T165" s="10">
        <f>_xlfn.XLOOKUP($E165,'Raw Data'!$E:$E,'Raw Data'!T:T,"ERROR",0,1)</f>
        <v>0.265091558892449</v>
      </c>
      <c r="U165" s="15" t="str">
        <f t="array" ref="U165">_xlfn.IFS(AND(V165&gt;0,V165&lt;=0.05),"0 to 0.05",AND(V165&gt;0.05,V165&lt;=0.1),"0.05 to 0.1",AND(V165&gt;0.1,V165&lt;=0.2),"0.1 to 0.2",AND(V165&gt;0.2,V165&lt;=0.3),"0.2 to 0.3",AND(V165&gt;0.3,V165&lt;=0.4),"0.3 to 0.4",AND(V165&gt;0.4,V165&lt;=0.5),"0.4 to 0.5",AND(V165&gt;0.5,V165&lt;=0.75),"0.5 to 0.75",AND(V165&gt;0.75,V165&lt;=1),"0.75 to 1",AND(V165&gt;1,V165&lt;=2),"1 to 2",AND(V165&gt;2,V165&lt;=3),"2 to 3",AND(V165&gt;3,V165&lt;=4),"3 to 4",AND(V165&gt;4,V165&lt;=5),"4 to 5",AND(V165&gt;5,V165&lt;=10),"5 to 10",V165&gt;10,"10+")</f>
        <v>0.05 to 0.1</v>
      </c>
      <c r="V165" s="10">
        <f>_xlfn.XLOOKUP($E165,'Raw Data'!$E:$E,'Raw Data'!V:V,"ERROR",0,1)</f>
        <v>0.0715747209009611</v>
      </c>
      <c r="W165" s="15" t="str">
        <f t="array" ref="W165">_xlfn.IFS(AND(X165&gt;0,X165&lt;=0.05),"0 to 0.05",AND(X165&gt;0.05,X165&lt;=0.1),"0.05 to 0.1",AND(X165&gt;0.1,X165&lt;=0.2),"0.1 to 0.2",AND(X165&gt;0.2,X165&lt;=0.3),"0.2 to 0.3",AND(X165&gt;0.3,X165&lt;=0.4),"0.3 to 0.4",AND(X165&gt;0.4,X165&lt;=0.5),"0.4 to 0.5",AND(X165&gt;0.5,X165&lt;=0.75),"0.5 to 0.75",AND(X165&gt;0.75,X165&lt;=1),"0.75 to 1",AND(X165&gt;1,X165&lt;=2),"1 to 2",AND(X165&gt;2,X165&lt;=3),"2 to 3",AND(X165&gt;3,X165&lt;=4),"3 to 4",AND(X165&gt;4,X165&lt;=5),"4 to 5",AND(X165&gt;5,X165&lt;=10),"5 to 10",X165&gt;10,"10+")</f>
        <v>0.05 to 0.1</v>
      </c>
      <c r="X165" s="16">
        <f t="shared" si="6"/>
        <v>0.0715747209009611</v>
      </c>
      <c r="Y165" s="5" t="str">
        <f t="array" ref="Y165">_xlfn.IFS(AND(Z165&gt;0,Z165&lt;=1),"0 to 1",AND(Z165&gt;1,Z165&lt;=2),"1 to 2",AND(Z165&gt;2,Z165&lt;=4),"2 to 4",AND(Z165&gt;4,Z165&lt;=6),"4 to 6",AND(Z165&gt;6,Z165&lt;=8),"6 to 8",AND(Z165&gt;8,Z165&lt;=10),"8 to 10",AND(Z165&gt;10,Z165&lt;=15),"10 to 15",AND(Z165&gt;15,Z165&lt;=20),"15 to 20",AND(Z165&gt;20,Z165&lt;=25),"20 to 25",AND(Z165&gt;25,Z165&lt;=30),"25 to 30",AND(Z165&gt;30,Z165&lt;=40),"30 to 40",AND(Z165&gt;40,Z165&lt;=50),"40 to 50",Z165&gt;50,"50+")</f>
        <v>6 to 8</v>
      </c>
      <c r="Z165" s="9">
        <f>_xlfn.XLOOKUP($E165,'Raw Data'!$E:$E,'Raw Data'!Z:Z,"ERROR",0,1)</f>
        <v>6.76</v>
      </c>
      <c r="AA165" s="9" t="str">
        <f>_xlfn.XLOOKUP($E165,'Raw Data'!$E:$E,'Raw Data'!AA:AA,"ERROR",0,1)</f>
        <v>oz</v>
      </c>
      <c r="AB165" s="9"/>
      <c r="AC165" s="9"/>
    </row>
    <row r="166" hidden="1" spans="1:29">
      <c r="A166" s="5" t="str">
        <f>_xlfn.XLOOKUP($E166,'Raw Data'!$E:$E,'Raw Data'!A:A,"ERROR",0,1)</f>
        <v>AE</v>
      </c>
      <c r="B166" s="5" t="str">
        <f>_xlfn.XLOOKUP($E166,'Raw Data'!$E:$E,'Raw Data'!B:B,"ERROR",0,1)</f>
        <v>Hair Mousses</v>
      </c>
      <c r="C166" s="5" t="str">
        <f>_xlfn.XLOOKUP($E166,'Raw Data'!$E:$E,'Raw Data'!C:C,"ERROR",0,1)</f>
        <v>herbal essences</v>
      </c>
      <c r="D166" s="5" t="str">
        <f>_xlfn.XLOOKUP($E166,'Raw Data'!$E:$E,'Raw Data'!D:D,"ERROR",0,1)</f>
        <v>www.amazon.ae/dp/B00E4MKM44</v>
      </c>
      <c r="E166" s="5" t="s">
        <v>366</v>
      </c>
      <c r="F166" s="9" t="str">
        <f>_xlfn.XLOOKUP($E166,'Raw Data'!$E:$E,'Raw Data'!F:F,"ERROR",0,1)</f>
        <v>Herbal Essences Hair Mousse - Set Me Up - Strong Hold (3) - Net Wt. 6.8 OZ (192 g) Per Can - Pack of 2 Cans</v>
      </c>
      <c r="G166" s="10">
        <f>_xlfn.XLOOKUP($E166,'Raw Data'!$E:$E,'Raw Data'!G:G,"ERROR",0,1)</f>
        <v>5</v>
      </c>
      <c r="H166" s="9">
        <f>_xlfn.XLOOKUP($E166,'Raw Data'!$E:$E,'Raw Data'!H:H,"ERROR",0,1)</f>
        <v>460.04</v>
      </c>
      <c r="I166" s="9">
        <f>_xlfn.XLOOKUP($E166,'Raw Data'!$E:$E,'Raw Data'!I:I,"ERROR",0,1)</f>
        <v>0.000615911262294361</v>
      </c>
      <c r="J166" s="9" t="str">
        <f>_xlfn.XLOOKUP($E166,'Raw Data'!$E:$E,'Raw Data'!J:J,"ERROR",0,1)</f>
        <v>No</v>
      </c>
      <c r="K166" s="14" t="str">
        <f t="array" ref="K166">_xlfn.IFS(AND(L166&gt;0,L166&lt;=5),"0 to 5",AND(L166&gt;5,L166&lt;=10),"5 to 10",AND(L166&gt;10,L166&lt;=15),"10 to 15",AND(L166&gt;15,L166&lt;=20),"15 to 20",AND(L166&gt;20,L166&lt;=30),"20 to 30",AND(L166&gt;30,L166&lt;=40),"30 to 40",AND(L166&gt;40,L166&lt;=50),"40 to 50",AND(L166&gt;50,L166&lt;=75),"50 to 75",AND(L166&gt;75,L166&lt;=100),"75 to 100",AND(L166&gt;100,L166&lt;=150),"100 to 150",AND(L166&gt;150,L166&lt;=200),"150 to 200",AND(L166&gt;200,L166&lt;=250),"200 to 250",AND(L166&gt;250,L166&lt;=300),"250 to 300",AND(L166&gt;300,L166&lt;=400),"300 to 400",AND(L166&gt;400,L166&lt;=500),"400 to 500",L166&gt;500,"500+")</f>
        <v>75 to 100</v>
      </c>
      <c r="L166" s="9">
        <f>_xlfn.XLOOKUP($E166,'Raw Data'!$E:$E,'Raw Data'!L:L,"ERROR",0,1)</f>
        <v>89.57</v>
      </c>
      <c r="M166" s="14" t="str">
        <f t="array" ref="M166">_xlfn.IFS(AND(N166&gt;0,N166&lt;=5),"0 to 5",AND(N166&gt;5,N166&lt;=10),"5 to 10",AND(N166&gt;10,N166&lt;=15),"10 to 15",AND(N166&gt;15,N166&lt;=20),"15 to 20",AND(N166&gt;20,N166&lt;=30),"20 to 30",AND(N166&gt;30,N166&lt;=40),"30 to 40",AND(N166&gt;40,N166&lt;=50),"40 to 50",AND(N166&gt;50,N166&lt;=75),"50 to 75",AND(N166&gt;75,N166&lt;=100),"75 to 100",AND(N166&gt;100,N166&lt;=150),"100 to 150",AND(N166&gt;150,N166&lt;=200),"150 to 200",AND(N166&gt;200,N166&lt;=250),"200 to 250",AND(N166&gt;250,N166&lt;=300),"250 to 300",AND(N166&gt;300,N166&lt;=400),"300 to 400",AND(N166&gt;400,N166&lt;=500),"400 to 500",N166&gt;500,"500+")</f>
        <v>75 to 100</v>
      </c>
      <c r="N166" s="9">
        <f>_xlfn.XLOOKUP($E166,'Raw Data'!$E:$E,'Raw Data'!N:N,"ERROR",0,1)</f>
        <v>93.08</v>
      </c>
      <c r="O166" s="14" t="str">
        <f t="array" ref="O166">_xlfn.IFS(P166=0,"No Discount",AND(P166&gt;0,P166&lt;=0.02),"0% to 2%",AND(P166&gt;0.02,P166&lt;=0.04),"2% to 4%",AND(P166&gt;0.04,P166&lt;=0.06),"4% to 6%",AND(P166&gt;0.06,P166&lt;=0.08),"6% to 8%",AND(P166&gt;0.08,P166&lt;=0.1),"8% to 10%",AND(P166&gt;0.1,P166&lt;=0.15),"10% to 15%",AND(P166&gt;0.15,P166&lt;=0.2),"15% to 20%",AND(P166&gt;0.2,P166&lt;=0.25),"20% to 25%",AND(P166&gt;0.25,P166&lt;=0.3),"25% to 30%",AND(P166&gt;0.3,P166&lt;=0.4),"30% to 40%",AND(P166&gt;0.4,P166&lt;=0.5),"40% to 50%",AND(P166&gt;0.5,P166&lt;=0.75),"50% to 75%",AND(P166&gt;0.75,P166&lt;=1),"75% to 100%")</f>
        <v>2% to 4%</v>
      </c>
      <c r="P166" s="10">
        <f>_xlfn.XLOOKUP($E166,'Raw Data'!$E:$E,'Raw Data'!P:P,"ERROR",0,1)</f>
        <v>0.037709497206704</v>
      </c>
      <c r="Q166" s="9">
        <f>_xlfn.XLOOKUP($E166,'Raw Data'!$E:$E,'Raw Data'!Q:Q,"ERROR",0,1)</f>
        <v>13.6</v>
      </c>
      <c r="R166" s="9" t="str">
        <f>_xlfn.XLOOKUP($E166,'Raw Data'!$E:$E,'Raw Data'!R:R,"ERROR",0,1)</f>
        <v>oz</v>
      </c>
      <c r="S166" s="5" t="str">
        <f t="array" ref="S166">_xlfn.IFS(AND(T166&gt;0,T166&lt;=0.05),"0 to 0.05",AND(T166&gt;0.05,T166&lt;=0.1),"0.05 to 0.1",AND(T166&gt;0.1,T166&lt;=0.2),"0.1 to 0.2",AND(T166&gt;0.2,T166&lt;=0.3),"0.2 to 0.3",AND(T166&gt;0.3,T166&lt;=0.4),"0.3 to 0.4",AND(T166&gt;0.4,T166&lt;=0.5),"0.4 to 0.5",AND(T166&gt;0.5,T166&lt;=0.75),"0.5 to 0.75",AND(T166&gt;0.75,T166&lt;=1),"0.75 to 1",AND(T166&gt;1,T166&lt;=2),"1 to 2",AND(T166&gt;2,T166&lt;=3),"2 to 3",AND(T166&gt;3,T166&lt;=4),"3 to 4",AND(T166&gt;4,T166&lt;=5),"4 to 5",AND(T166&gt;5,T166&lt;=10),"5 to 10",T166&gt;10,"10+")</f>
        <v>0.2 to 0.3</v>
      </c>
      <c r="T166" s="10">
        <f>_xlfn.XLOOKUP($E166,'Raw Data'!$E:$E,'Raw Data'!T:T,"ERROR",0,1)</f>
        <v>0.222726730191569</v>
      </c>
      <c r="U166" s="15" t="str">
        <f t="array" ref="U166">_xlfn.IFS(AND(V166&gt;0,V166&lt;=0.05),"0 to 0.05",AND(V166&gt;0.05,V166&lt;=0.1),"0.05 to 0.1",AND(V166&gt;0.1,V166&lt;=0.2),"0.1 to 0.2",AND(V166&gt;0.2,V166&lt;=0.3),"0.2 to 0.3",AND(V166&gt;0.3,V166&lt;=0.4),"0.3 to 0.4",AND(V166&gt;0.4,V166&lt;=0.5),"0.4 to 0.5",AND(V166&gt;0.5,V166&lt;=0.75),"0.5 to 0.75",AND(V166&gt;0.75,V166&lt;=1),"0.75 to 1",AND(V166&gt;1,V166&lt;=2),"1 to 2",AND(V166&gt;2,V166&lt;=3),"2 to 3",AND(V166&gt;3,V166&lt;=4),"3 to 4",AND(V166&gt;4,V166&lt;=5),"4 to 5",AND(V166&gt;5,V166&lt;=10),"5 to 10",V166&gt;10,"10+")</f>
        <v>0.05 to 0.1</v>
      </c>
      <c r="V166" s="10">
        <f>_xlfn.XLOOKUP($E166,'Raw Data'!$E:$E,'Raw Data'!V:V,"ERROR",0,1)</f>
        <v>0.062492788796276</v>
      </c>
      <c r="W166" s="15" t="str">
        <f t="array" ref="W166">_xlfn.IFS(AND(X166&gt;0,X166&lt;=0.05),"0 to 0.05",AND(X166&gt;0.05,X166&lt;=0.1),"0.05 to 0.1",AND(X166&gt;0.1,X166&lt;=0.2),"0.1 to 0.2",AND(X166&gt;0.2,X166&lt;=0.3),"0.2 to 0.3",AND(X166&gt;0.3,X166&lt;=0.4),"0.3 to 0.4",AND(X166&gt;0.4,X166&lt;=0.5),"0.4 to 0.5",AND(X166&gt;0.5,X166&lt;=0.75),"0.5 to 0.75",AND(X166&gt;0.75,X166&lt;=1),"0.75 to 1",AND(X166&gt;1,X166&lt;=2),"1 to 2",AND(X166&gt;2,X166&lt;=3),"2 to 3",AND(X166&gt;3,X166&lt;=4),"3 to 4",AND(X166&gt;4,X166&lt;=5),"4 to 5",AND(X166&gt;5,X166&lt;=10),"5 to 10",X166&gt;10,"10+")</f>
        <v>0.05 to 0.1</v>
      </c>
      <c r="X166" s="16">
        <f t="shared" si="6"/>
        <v>0.0601362171517237</v>
      </c>
      <c r="Y166" s="5" t="str">
        <f t="array" ref="Y166">_xlfn.IFS(AND(Z166&gt;0,Z166&lt;=1),"0 to 1",AND(Z166&gt;1,Z166&lt;=2),"1 to 2",AND(Z166&gt;2,Z166&lt;=4),"2 to 4",AND(Z166&gt;4,Z166&lt;=6),"4 to 6",AND(Z166&gt;6,Z166&lt;=8),"6 to 8",AND(Z166&gt;8,Z166&lt;=10),"8 to 10",AND(Z166&gt;10,Z166&lt;=15),"10 to 15",AND(Z166&gt;15,Z166&lt;=20),"15 to 20",AND(Z166&gt;20,Z166&lt;=25),"20 to 25",AND(Z166&gt;25,Z166&lt;=30),"25 to 30",AND(Z166&gt;30,Z166&lt;=40),"30 to 40",AND(Z166&gt;40,Z166&lt;=50),"40 to 50",Z166&gt;50,"50+")</f>
        <v>10 to 15</v>
      </c>
      <c r="Z166" s="9">
        <f>_xlfn.XLOOKUP($E166,'Raw Data'!$E:$E,'Raw Data'!Z:Z,"ERROR",0,1)</f>
        <v>13.6</v>
      </c>
      <c r="AA166" s="9" t="str">
        <f>_xlfn.XLOOKUP($E166,'Raw Data'!$E:$E,'Raw Data'!AA:AA,"ERROR",0,1)</f>
        <v>oz</v>
      </c>
      <c r="AB166" s="9"/>
      <c r="AC166" s="9"/>
    </row>
    <row r="167" hidden="1" spans="1:29">
      <c r="A167" s="5" t="str">
        <f>_xlfn.XLOOKUP($E167,'Raw Data'!$E:$E,'Raw Data'!A:A,"ERROR",0,1)</f>
        <v>AE</v>
      </c>
      <c r="B167" s="5" t="str">
        <f>_xlfn.XLOOKUP($E167,'Raw Data'!$E:$E,'Raw Data'!B:B,"ERROR",0,1)</f>
        <v>Hair Mousses</v>
      </c>
      <c r="C167" s="5" t="str">
        <f>_xlfn.XLOOKUP($E167,'Raw Data'!$E:$E,'Raw Data'!C:C,"ERROR",0,1)</f>
        <v>enliven</v>
      </c>
      <c r="D167" s="5" t="str">
        <f>_xlfn.XLOOKUP($E167,'Raw Data'!$E:$E,'Raw Data'!D:D,"ERROR",0,1)</f>
        <v>www.amazon.ae/dp/B099DTJ668</v>
      </c>
      <c r="E167" s="5" t="s">
        <v>367</v>
      </c>
      <c r="F167" s="9" t="str">
        <f>_xlfn.XLOOKUP($E167,'Raw Data'!$E:$E,'Raw Data'!F:F,"ERROR",0,1)</f>
        <v>Enliven Ultra Hold Hair Mousse (300ml)</v>
      </c>
      <c r="G167" s="10">
        <f>_xlfn.XLOOKUP($E167,'Raw Data'!$E:$E,'Raw Data'!G:G,"ERROR",0,1)</f>
        <v>8</v>
      </c>
      <c r="H167" s="9">
        <f>_xlfn.XLOOKUP($E167,'Raw Data'!$E:$E,'Raw Data'!H:H,"ERROR",0,1)</f>
        <v>454.67</v>
      </c>
      <c r="I167" s="9">
        <f>_xlfn.XLOOKUP($E167,'Raw Data'!$E:$E,'Raw Data'!I:I,"ERROR",0,1)</f>
        <v>0.000608721792947085</v>
      </c>
      <c r="J167" s="9" t="str">
        <f>_xlfn.XLOOKUP($E167,'Raw Data'!$E:$E,'Raw Data'!J:J,"ERROR",0,1)</f>
        <v>No</v>
      </c>
      <c r="K167" s="14" t="str">
        <f t="array" ref="K167">_xlfn.IFS(AND(L167&gt;0,L167&lt;=5),"0 to 5",AND(L167&gt;5,L167&lt;=10),"5 to 10",AND(L167&gt;10,L167&lt;=15),"10 to 15",AND(L167&gt;15,L167&lt;=20),"15 to 20",AND(L167&gt;20,L167&lt;=30),"20 to 30",AND(L167&gt;30,L167&lt;=40),"30 to 40",AND(L167&gt;40,L167&lt;=50),"40 to 50",AND(L167&gt;50,L167&lt;=75),"50 to 75",AND(L167&gt;75,L167&lt;=100),"75 to 100",AND(L167&gt;100,L167&lt;=150),"100 to 150",AND(L167&gt;150,L167&lt;=200),"150 to 200",AND(L167&gt;200,L167&lt;=250),"200 to 250",AND(L167&gt;250,L167&lt;=300),"250 to 300",AND(L167&gt;300,L167&lt;=400),"300 to 400",AND(L167&gt;400,L167&lt;=500),"400 to 500",L167&gt;500,"500+")</f>
        <v>50 to 75</v>
      </c>
      <c r="L167" s="9">
        <f>_xlfn.XLOOKUP($E167,'Raw Data'!$E:$E,'Raw Data'!L:L,"ERROR",0,1)</f>
        <v>60</v>
      </c>
      <c r="M167" s="14" t="str">
        <f t="array" ref="M167">_xlfn.IFS(AND(N167&gt;0,N167&lt;=5),"0 to 5",AND(N167&gt;5,N167&lt;=10),"5 to 10",AND(N167&gt;10,N167&lt;=15),"10 to 15",AND(N167&gt;15,N167&lt;=20),"15 to 20",AND(N167&gt;20,N167&lt;=30),"20 to 30",AND(N167&gt;30,N167&lt;=40),"30 to 40",AND(N167&gt;40,N167&lt;=50),"40 to 50",AND(N167&gt;50,N167&lt;=75),"50 to 75",AND(N167&gt;75,N167&lt;=100),"75 to 100",AND(N167&gt;100,N167&lt;=150),"100 to 150",AND(N167&gt;150,N167&lt;=200),"150 to 200",AND(N167&gt;200,N167&lt;=250),"200 to 250",AND(N167&gt;250,N167&lt;=300),"250 to 300",AND(N167&gt;300,N167&lt;=400),"300 to 400",AND(N167&gt;400,N167&lt;=500),"400 to 500",N167&gt;500,"500+")</f>
        <v>50 to 75</v>
      </c>
      <c r="N167" s="9">
        <f>_xlfn.XLOOKUP($E167,'Raw Data'!$E:$E,'Raw Data'!N:N,"ERROR",0,1)</f>
        <v>60</v>
      </c>
      <c r="O167" s="14" t="str">
        <f t="array" ref="O167">_xlfn.IFS(P167=0,"No Discount",AND(P167&gt;0,P167&lt;=0.02),"0% to 2%",AND(P167&gt;0.02,P167&lt;=0.04),"2% to 4%",AND(P167&gt;0.04,P167&lt;=0.06),"4% to 6%",AND(P167&gt;0.06,P167&lt;=0.08),"6% to 8%",AND(P167&gt;0.08,P167&lt;=0.1),"8% to 10%",AND(P167&gt;0.1,P167&lt;=0.15),"10% to 15%",AND(P167&gt;0.15,P167&lt;=0.2),"15% to 20%",AND(P167&gt;0.2,P167&lt;=0.25),"20% to 25%",AND(P167&gt;0.25,P167&lt;=0.3),"25% to 30%",AND(P167&gt;0.3,P167&lt;=0.4),"30% to 40%",AND(P167&gt;0.4,P167&lt;=0.5),"40% to 50%",AND(P167&gt;0.5,P167&lt;=0.75),"50% to 75%",AND(P167&gt;0.75,P167&lt;=1),"75% to 100%")</f>
        <v>No Discount</v>
      </c>
      <c r="P167" s="10">
        <f>_xlfn.XLOOKUP($E167,'Raw Data'!$E:$E,'Raw Data'!P:P,"ERROR",0,1)</f>
        <v>0</v>
      </c>
      <c r="Q167" s="9">
        <f>_xlfn.XLOOKUP($E167,'Raw Data'!$E:$E,'Raw Data'!Q:Q,"ERROR",0,1)</f>
        <v>300</v>
      </c>
      <c r="R167" s="9" t="str">
        <f>_xlfn.XLOOKUP($E167,'Raw Data'!$E:$E,'Raw Data'!R:R,"ERROR",0,1)</f>
        <v>ml</v>
      </c>
      <c r="S167" s="5" t="str">
        <f t="array" ref="S167">_xlfn.IFS(AND(T167&gt;0,T167&lt;=0.05),"0 to 0.05",AND(T167&gt;0.05,T167&lt;=0.1),"0.05 to 0.1",AND(T167&gt;0.1,T167&lt;=0.2),"0.1 to 0.2",AND(T167&gt;0.2,T167&lt;=0.3),"0.2 to 0.3",AND(T167&gt;0.3,T167&lt;=0.4),"0.3 to 0.4",AND(T167&gt;0.4,T167&lt;=0.5),"0.4 to 0.5",AND(T167&gt;0.5,T167&lt;=0.75),"0.5 to 0.75",AND(T167&gt;0.75,T167&lt;=1),"0.75 to 1",AND(T167&gt;1,T167&lt;=2),"1 to 2",AND(T167&gt;2,T167&lt;=3),"2 to 3",AND(T167&gt;3,T167&lt;=4),"3 to 4",AND(T167&gt;4,T167&lt;=5),"4 to 5",AND(T167&gt;5,T167&lt;=10),"5 to 10",T167&gt;10,"10+")</f>
        <v>0.2 to 0.3</v>
      </c>
      <c r="T167" s="10">
        <f>_xlfn.XLOOKUP($E167,'Raw Data'!$E:$E,'Raw Data'!T:T,"ERROR",0,1)</f>
        <v>0.200106857061671</v>
      </c>
      <c r="U167" s="15" t="str">
        <f t="array" ref="U167">_xlfn.IFS(AND(V167&gt;0,V167&lt;=0.05),"0 to 0.05",AND(V167&gt;0.05,V167&lt;=0.1),"0.05 to 0.1",AND(V167&gt;0.1,V167&lt;=0.2),"0.1 to 0.2",AND(V167&gt;0.2,V167&lt;=0.3),"0.2 to 0.3",AND(V167&gt;0.3,V167&lt;=0.4),"0.3 to 0.4",AND(V167&gt;0.4,V167&lt;=0.5),"0.4 to 0.5",AND(V167&gt;0.5,V167&lt;=0.75),"0.5 to 0.75",AND(V167&gt;0.75,V167&lt;=1),"0.75 to 1",AND(V167&gt;1,V167&lt;=2),"1 to 2",AND(V167&gt;2,V167&lt;=3),"2 to 3",AND(V167&gt;3,V167&lt;=4),"3 to 4",AND(V167&gt;4,V167&lt;=5),"4 to 5",AND(V167&gt;5,V167&lt;=10),"5 to 10",V167&gt;10,"10+")</f>
        <v>0.05 to 0.1</v>
      </c>
      <c r="V167" s="10">
        <f>_xlfn.XLOOKUP($E167,'Raw Data'!$E:$E,'Raw Data'!V:V,"ERROR",0,1)</f>
        <v>0.0540288514066512</v>
      </c>
      <c r="W167" s="15" t="str">
        <f t="array" ref="W167">_xlfn.IFS(AND(X167&gt;0,X167&lt;=0.05),"0 to 0.05",AND(X167&gt;0.05,X167&lt;=0.1),"0.05 to 0.1",AND(X167&gt;0.1,X167&lt;=0.2),"0.1 to 0.2",AND(X167&gt;0.2,X167&lt;=0.3),"0.2 to 0.3",AND(X167&gt;0.3,X167&lt;=0.4),"0.3 to 0.4",AND(X167&gt;0.4,X167&lt;=0.5),"0.4 to 0.5",AND(X167&gt;0.5,X167&lt;=0.75),"0.5 to 0.75",AND(X167&gt;0.75,X167&lt;=1),"0.75 to 1",AND(X167&gt;1,X167&lt;=2),"1 to 2",AND(X167&gt;2,X167&lt;=3),"2 to 3",AND(X167&gt;3,X167&lt;=4),"3 to 4",AND(X167&gt;4,X167&lt;=5),"4 to 5",AND(X167&gt;5,X167&lt;=10),"5 to 10",X167&gt;10,"10+")</f>
        <v>0.05 to 0.1</v>
      </c>
      <c r="X167" s="16">
        <f t="shared" si="6"/>
        <v>0.0540288514066512</v>
      </c>
      <c r="Y167" s="5" t="str">
        <f t="array" ref="Y167">_xlfn.IFS(AND(Z167&gt;0,Z167&lt;=1),"0 to 1",AND(Z167&gt;1,Z167&lt;=2),"1 to 2",AND(Z167&gt;2,Z167&lt;=4),"2 to 4",AND(Z167&gt;4,Z167&lt;=6),"4 to 6",AND(Z167&gt;6,Z167&lt;=8),"6 to 8",AND(Z167&gt;8,Z167&lt;=10),"8 to 10",AND(Z167&gt;10,Z167&lt;=15),"10 to 15",AND(Z167&gt;15,Z167&lt;=20),"15 to 20",AND(Z167&gt;20,Z167&lt;=25),"20 to 25",AND(Z167&gt;25,Z167&lt;=30),"25 to 30",AND(Z167&gt;30,Z167&lt;=40),"30 to 40",AND(Z167&gt;40,Z167&lt;=50),"40 to 50",Z167&gt;50,"50+")</f>
        <v>10 to 15</v>
      </c>
      <c r="Z167" s="9">
        <f>_xlfn.XLOOKUP($E167,'Raw Data'!$E:$E,'Raw Data'!Z:Z,"ERROR",0,1)</f>
        <v>10.14</v>
      </c>
      <c r="AA167" s="9" t="str">
        <f>_xlfn.XLOOKUP($E167,'Raw Data'!$E:$E,'Raw Data'!AA:AA,"ERROR",0,1)</f>
        <v>oz</v>
      </c>
      <c r="AB167" s="9"/>
      <c r="AC167" s="9"/>
    </row>
    <row r="168" hidden="1" spans="1:29">
      <c r="A168" s="5" t="str">
        <f>_xlfn.XLOOKUP($E168,'Raw Data'!$E:$E,'Raw Data'!A:A,"ERROR",0,1)</f>
        <v>AE</v>
      </c>
      <c r="B168" s="5" t="str">
        <f>_xlfn.XLOOKUP($E168,'Raw Data'!$E:$E,'Raw Data'!B:B,"ERROR",0,1)</f>
        <v>Hair Mousses</v>
      </c>
      <c r="C168" s="5" t="str">
        <f>_xlfn.XLOOKUP($E168,'Raw Data'!$E:$E,'Raw Data'!C:C,"ERROR",0,1)</f>
        <v>LA Fresh</v>
      </c>
      <c r="D168" s="5" t="str">
        <f>_xlfn.XLOOKUP($E168,'Raw Data'!$E:$E,'Raw Data'!D:D,"ERROR",0,1)</f>
        <v>www.amazon.ae/dp/B08N1CF7NM</v>
      </c>
      <c r="E168" s="5" t="s">
        <v>368</v>
      </c>
      <c r="F168" s="9" t="str">
        <f>_xlfn.XLOOKUP($E168,'Raw Data'!$E:$E,'Raw Data'!F:F,"ERROR",0,1)</f>
        <v>LA Fresh Hair  Mousse  Ultimate Hold Extra Firm Look - 200ml</v>
      </c>
      <c r="G168" s="10">
        <f>_xlfn.XLOOKUP($E168,'Raw Data'!$E:$E,'Raw Data'!G:G,"ERROR",0,1)</f>
        <v>11</v>
      </c>
      <c r="H168" s="9">
        <f>_xlfn.XLOOKUP($E168,'Raw Data'!$E:$E,'Raw Data'!H:H,"ERROR",0,1)</f>
        <v>447.02</v>
      </c>
      <c r="I168" s="9">
        <f>_xlfn.XLOOKUP($E168,'Raw Data'!$E:$E,'Raw Data'!I:I,"ERROR",0,1)</f>
        <v>0.000598479811474709</v>
      </c>
      <c r="J168" s="9" t="str">
        <f>_xlfn.XLOOKUP($E168,'Raw Data'!$E:$E,'Raw Data'!J:J,"ERROR",0,1)</f>
        <v>No</v>
      </c>
      <c r="K168" s="14" t="str">
        <f t="array" ref="K168">_xlfn.IFS(AND(L168&gt;0,L168&lt;=5),"0 to 5",AND(L168&gt;5,L168&lt;=10),"5 to 10",AND(L168&gt;10,L168&lt;=15),"10 to 15",AND(L168&gt;15,L168&lt;=20),"15 to 20",AND(L168&gt;20,L168&lt;=30),"20 to 30",AND(L168&gt;30,L168&lt;=40),"30 to 40",AND(L168&gt;40,L168&lt;=50),"40 to 50",AND(L168&gt;50,L168&lt;=75),"50 to 75",AND(L168&gt;75,L168&lt;=100),"75 to 100",AND(L168&gt;100,L168&lt;=150),"100 to 150",AND(L168&gt;150,L168&lt;=200),"150 to 200",AND(L168&gt;200,L168&lt;=250),"200 to 250",AND(L168&gt;250,L168&lt;=300),"250 to 300",AND(L168&gt;300,L168&lt;=400),"300 to 400",AND(L168&gt;400,L168&lt;=500),"400 to 500",L168&gt;500,"500+")</f>
        <v>30 to 40</v>
      </c>
      <c r="L168" s="9">
        <f>_xlfn.XLOOKUP($E168,'Raw Data'!$E:$E,'Raw Data'!L:L,"ERROR",0,1)</f>
        <v>31.76</v>
      </c>
      <c r="M168" s="14" t="str">
        <f t="array" ref="M168">_xlfn.IFS(AND(N168&gt;0,N168&lt;=5),"0 to 5",AND(N168&gt;5,N168&lt;=10),"5 to 10",AND(N168&gt;10,N168&lt;=15),"10 to 15",AND(N168&gt;15,N168&lt;=20),"15 to 20",AND(N168&gt;20,N168&lt;=30),"20 to 30",AND(N168&gt;30,N168&lt;=40),"30 to 40",AND(N168&gt;40,N168&lt;=50),"40 to 50",AND(N168&gt;50,N168&lt;=75),"50 to 75",AND(N168&gt;75,N168&lt;=100),"75 to 100",AND(N168&gt;100,N168&lt;=150),"100 to 150",AND(N168&gt;150,N168&lt;=200),"150 to 200",AND(N168&gt;200,N168&lt;=250),"200 to 250",AND(N168&gt;250,N168&lt;=300),"250 to 300",AND(N168&gt;300,N168&lt;=400),"300 to 400",AND(N168&gt;400,N168&lt;=500),"400 to 500",N168&gt;500,"500+")</f>
        <v>30 to 40</v>
      </c>
      <c r="N168" s="9">
        <f>_xlfn.XLOOKUP($E168,'Raw Data'!$E:$E,'Raw Data'!N:N,"ERROR",0,1)</f>
        <v>37.84</v>
      </c>
      <c r="O168" s="14" t="str">
        <f t="array" ref="O168">_xlfn.IFS(P168=0,"No Discount",AND(P168&gt;0,P168&lt;=0.02),"0% to 2%",AND(P168&gt;0.02,P168&lt;=0.04),"2% to 4%",AND(P168&gt;0.04,P168&lt;=0.06),"4% to 6%",AND(P168&gt;0.06,P168&lt;=0.08),"6% to 8%",AND(P168&gt;0.08,P168&lt;=0.1),"8% to 10%",AND(P168&gt;0.1,P168&lt;=0.15),"10% to 15%",AND(P168&gt;0.15,P168&lt;=0.2),"15% to 20%",AND(P168&gt;0.2,P168&lt;=0.25),"20% to 25%",AND(P168&gt;0.25,P168&lt;=0.3),"25% to 30%",AND(P168&gt;0.3,P168&lt;=0.4),"30% to 40%",AND(P168&gt;0.4,P168&lt;=0.5),"40% to 50%",AND(P168&gt;0.5,P168&lt;=0.75),"50% to 75%",AND(P168&gt;0.75,P168&lt;=1),"75% to 100%")</f>
        <v>15% to 20%</v>
      </c>
      <c r="P168" s="10">
        <f>_xlfn.XLOOKUP($E168,'Raw Data'!$E:$E,'Raw Data'!P:P,"ERROR",0,1)</f>
        <v>0.160676532769556</v>
      </c>
      <c r="Q168" s="9">
        <f>_xlfn.XLOOKUP($E168,'Raw Data'!$E:$E,'Raw Data'!Q:Q,"ERROR",0,1)</f>
        <v>200</v>
      </c>
      <c r="R168" s="9" t="str">
        <f>_xlfn.XLOOKUP($E168,'Raw Data'!$E:$E,'Raw Data'!R:R,"ERROR",0,1)</f>
        <v>ml</v>
      </c>
      <c r="S168" s="5" t="str">
        <f t="array" ref="S168">_xlfn.IFS(AND(T168&gt;0,T168&lt;=0.05),"0 to 0.05",AND(T168&gt;0.05,T168&lt;=0.1),"0.05 to 0.1",AND(T168&gt;0.1,T168&lt;=0.2),"0.1 to 0.2",AND(T168&gt;0.2,T168&lt;=0.3),"0.2 to 0.3",AND(T168&gt;0.3,T168&lt;=0.4),"0.3 to 0.4",AND(T168&gt;0.4,T168&lt;=0.5),"0.4 to 0.5",AND(T168&gt;0.5,T168&lt;=0.75),"0.5 to 0.75",AND(T168&gt;0.75,T168&lt;=1),"0.75 to 1",AND(T168&gt;1,T168&lt;=2),"1 to 2",AND(T168&gt;2,T168&lt;=3),"2 to 3",AND(T168&gt;3,T168&lt;=4),"3 to 4",AND(T168&gt;4,T168&lt;=5),"4 to 5",AND(T168&gt;5,T168&lt;=10),"5 to 10",T168&gt;10,"10+")</f>
        <v>0.1 to 0.2</v>
      </c>
      <c r="T168" s="10">
        <f>_xlfn.XLOOKUP($E168,'Raw Data'!$E:$E,'Raw Data'!T:T,"ERROR",0,1)</f>
        <v>0.158884844506967</v>
      </c>
      <c r="U168" s="15" t="str">
        <f t="array" ref="U168">_xlfn.IFS(AND(V168&gt;0,V168&lt;=0.05),"0 to 0.05",AND(V168&gt;0.05,V168&lt;=0.1),"0.05 to 0.1",AND(V168&gt;0.1,V168&lt;=0.2),"0.1 to 0.2",AND(V168&gt;0.2,V168&lt;=0.3),"0.2 to 0.3",AND(V168&gt;0.3,V168&lt;=0.4),"0.3 to 0.4",AND(V168&gt;0.4,V168&lt;=0.5),"0.4 to 0.5",AND(V168&gt;0.5,V168&lt;=0.75),"0.5 to 0.75",AND(V168&gt;0.75,V168&lt;=1),"0.75 to 1",AND(V168&gt;1,V168&lt;=2),"1 to 2",AND(V168&gt;2,V168&lt;=3),"2 to 3",AND(V168&gt;3,V168&lt;=4),"3 to 4",AND(V168&gt;4,V168&lt;=5),"4 to 5",AND(V168&gt;5,V168&lt;=10),"5 to 10",V168&gt;10,"10+")</f>
        <v>0.05 to 0.1</v>
      </c>
      <c r="V168" s="10">
        <f>_xlfn.XLOOKUP($E168,'Raw Data'!$E:$E,'Raw Data'!V:V,"ERROR",0,1)</f>
        <v>0.051111293430692</v>
      </c>
      <c r="W168" s="15" t="str">
        <f t="array" ref="W168">_xlfn.IFS(AND(X168&gt;0,X168&lt;=0.05),"0 to 0.05",AND(X168&gt;0.05,X168&lt;=0.1),"0.05 to 0.1",AND(X168&gt;0.1,X168&lt;=0.2),"0.1 to 0.2",AND(X168&gt;0.2,X168&lt;=0.3),"0.2 to 0.3",AND(X168&gt;0.3,X168&lt;=0.4),"0.3 to 0.4",AND(X168&gt;0.4,X168&lt;=0.5),"0.4 to 0.5",AND(X168&gt;0.5,X168&lt;=0.75),"0.5 to 0.75",AND(X168&gt;0.75,X168&lt;=1),"0.75 to 1",AND(X168&gt;1,X168&lt;=2),"1 to 2",AND(X168&gt;2,X168&lt;=3),"2 to 3",AND(X168&gt;3,X168&lt;=4),"3 to 4",AND(X168&gt;4,X168&lt;=5),"4 to 5",AND(X168&gt;5,X168&lt;=10),"5 to 10",X168&gt;10,"10+")</f>
        <v>0 to 0.05</v>
      </c>
      <c r="X168" s="16">
        <f t="shared" si="6"/>
        <v>0.042898908016881</v>
      </c>
      <c r="Y168" s="5" t="str">
        <f t="array" ref="Y168">_xlfn.IFS(AND(Z168&gt;0,Z168&lt;=1),"0 to 1",AND(Z168&gt;1,Z168&lt;=2),"1 to 2",AND(Z168&gt;2,Z168&lt;=4),"2 to 4",AND(Z168&gt;4,Z168&lt;=6),"4 to 6",AND(Z168&gt;6,Z168&lt;=8),"6 to 8",AND(Z168&gt;8,Z168&lt;=10),"8 to 10",AND(Z168&gt;10,Z168&lt;=15),"10 to 15",AND(Z168&gt;15,Z168&lt;=20),"15 to 20",AND(Z168&gt;20,Z168&lt;=25),"20 to 25",AND(Z168&gt;25,Z168&lt;=30),"25 to 30",AND(Z168&gt;30,Z168&lt;=40),"30 to 40",AND(Z168&gt;40,Z168&lt;=50),"40 to 50",Z168&gt;50,"50+")</f>
        <v>6 to 8</v>
      </c>
      <c r="Z168" s="9">
        <f>_xlfn.XLOOKUP($E168,'Raw Data'!$E:$E,'Raw Data'!Z:Z,"ERROR",0,1)</f>
        <v>6.76</v>
      </c>
      <c r="AA168" s="9" t="str">
        <f>_xlfn.XLOOKUP($E168,'Raw Data'!$E:$E,'Raw Data'!AA:AA,"ERROR",0,1)</f>
        <v>oz</v>
      </c>
      <c r="AB168" s="9"/>
      <c r="AC168" s="9"/>
    </row>
    <row r="169" hidden="1" spans="1:29">
      <c r="A169" s="5" t="str">
        <f>_xlfn.XLOOKUP($E169,'Raw Data'!$E:$E,'Raw Data'!A:A,"ERROR",0,1)</f>
        <v>AE</v>
      </c>
      <c r="B169" s="5" t="str">
        <f>_xlfn.XLOOKUP($E169,'Raw Data'!$E:$E,'Raw Data'!B:B,"ERROR",0,1)</f>
        <v>Hair Mousses</v>
      </c>
      <c r="C169" s="5" t="str">
        <f>_xlfn.XLOOKUP($E169,'Raw Data'!$E:$E,'Raw Data'!C:C,"ERROR",0,1)</f>
        <v>avenue</v>
      </c>
      <c r="D169" s="5" t="str">
        <f>_xlfn.XLOOKUP($E169,'Raw Data'!$E:$E,'Raw Data'!D:D,"ERROR",0,1)</f>
        <v>www.amazon.ae/dp/B09NPSTHR6</v>
      </c>
      <c r="E169" s="5" t="s">
        <v>369</v>
      </c>
      <c r="F169" s="9" t="str">
        <f>_xlfn.XLOOKUP($E169,'Raw Data'!$E:$E,'Raw Data'!F:F,"ERROR",0,1)</f>
        <v>Avenue Man  Volume  Lift  Mousse  (8.5 oz) - Styling  Hair  Products  for  Men - Ultimate  Volume  &amp; Control Foam with Herbal Extracts  for  All  Hair  Types - Alcohol &amp; Paraben Free - Made in the USA</v>
      </c>
      <c r="G169" s="10">
        <f>_xlfn.XLOOKUP($E169,'Raw Data'!$E:$E,'Raw Data'!G:G,"ERROR",0,1)</f>
        <v>3</v>
      </c>
      <c r="H169" s="9">
        <f>_xlfn.XLOOKUP($E169,'Raw Data'!$E:$E,'Raw Data'!H:H,"ERROR",0,1)</f>
        <v>445.27</v>
      </c>
      <c r="I169" s="9">
        <f>_xlfn.XLOOKUP($E169,'Raw Data'!$E:$E,'Raw Data'!I:I,"ERROR",0,1)</f>
        <v>0.000596136874536584</v>
      </c>
      <c r="J169" s="9" t="str">
        <f>_xlfn.XLOOKUP($E169,'Raw Data'!$E:$E,'Raw Data'!J:J,"ERROR",0,1)</f>
        <v>No</v>
      </c>
      <c r="K169" s="14" t="str">
        <f t="array" ref="K169">_xlfn.IFS(AND(L169&gt;0,L169&lt;=5),"0 to 5",AND(L169&gt;5,L169&lt;=10),"5 to 10",AND(L169&gt;10,L169&lt;=15),"10 to 15",AND(L169&gt;15,L169&lt;=20),"15 to 20",AND(L169&gt;20,L169&lt;=30),"20 to 30",AND(L169&gt;30,L169&lt;=40),"30 to 40",AND(L169&gt;40,L169&lt;=50),"40 to 50",AND(L169&gt;50,L169&lt;=75),"50 to 75",AND(L169&gt;75,L169&lt;=100),"75 to 100",AND(L169&gt;100,L169&lt;=150),"100 to 150",AND(L169&gt;150,L169&lt;=200),"150 to 200",AND(L169&gt;200,L169&lt;=250),"200 to 250",AND(L169&gt;250,L169&lt;=300),"250 to 300",AND(L169&gt;300,L169&lt;=400),"300 to 400",AND(L169&gt;400,L169&lt;=500),"400 to 500",L169&gt;500,"500+")</f>
        <v>150 to 200</v>
      </c>
      <c r="L169" s="9">
        <f>_xlfn.XLOOKUP($E169,'Raw Data'!$E:$E,'Raw Data'!L:L,"ERROR",0,1)</f>
        <v>161.58</v>
      </c>
      <c r="M169" s="14" t="str">
        <f t="array" ref="M169">_xlfn.IFS(AND(N169&gt;0,N169&lt;=5),"0 to 5",AND(N169&gt;5,N169&lt;=10),"5 to 10",AND(N169&gt;10,N169&lt;=15),"10 to 15",AND(N169&gt;15,N169&lt;=20),"15 to 20",AND(N169&gt;20,N169&lt;=30),"20 to 30",AND(N169&gt;30,N169&lt;=40),"30 to 40",AND(N169&gt;40,N169&lt;=50),"40 to 50",AND(N169&gt;50,N169&lt;=75),"50 to 75",AND(N169&gt;75,N169&lt;=100),"75 to 100",AND(N169&gt;100,N169&lt;=150),"100 to 150",AND(N169&gt;150,N169&lt;=200),"150 to 200",AND(N169&gt;200,N169&lt;=250),"200 to 250",AND(N169&gt;250,N169&lt;=300),"250 to 300",AND(N169&gt;300,N169&lt;=400),"300 to 400",AND(N169&gt;400,N169&lt;=500),"400 to 500",N169&gt;500,"500+")</f>
        <v>150 to 200</v>
      </c>
      <c r="N169" s="9">
        <f>_xlfn.XLOOKUP($E169,'Raw Data'!$E:$E,'Raw Data'!N:N,"ERROR",0,1)</f>
        <v>170.75</v>
      </c>
      <c r="O169" s="14" t="str">
        <f t="array" ref="O169">_xlfn.IFS(P169=0,"No Discount",AND(P169&gt;0,P169&lt;=0.02),"0% to 2%",AND(P169&gt;0.02,P169&lt;=0.04),"2% to 4%",AND(P169&gt;0.04,P169&lt;=0.06),"4% to 6%",AND(P169&gt;0.06,P169&lt;=0.08),"6% to 8%",AND(P169&gt;0.08,P169&lt;=0.1),"8% to 10%",AND(P169&gt;0.1,P169&lt;=0.15),"10% to 15%",AND(P169&gt;0.15,P169&lt;=0.2),"15% to 20%",AND(P169&gt;0.2,P169&lt;=0.25),"20% to 25%",AND(P169&gt;0.25,P169&lt;=0.3),"25% to 30%",AND(P169&gt;0.3,P169&lt;=0.4),"30% to 40%",AND(P169&gt;0.4,P169&lt;=0.5),"40% to 50%",AND(P169&gt;0.5,P169&lt;=0.75),"50% to 75%",AND(P169&gt;0.75,P169&lt;=1),"75% to 100%")</f>
        <v>4% to 6%</v>
      </c>
      <c r="P169" s="10">
        <f>_xlfn.XLOOKUP($E169,'Raw Data'!$E:$E,'Raw Data'!P:P,"ERROR",0,1)</f>
        <v>0.0537042459736456</v>
      </c>
      <c r="Q169" s="9">
        <f>_xlfn.XLOOKUP($E169,'Raw Data'!$E:$E,'Raw Data'!Q:Q,"ERROR",0,1)</f>
        <v>8.5</v>
      </c>
      <c r="R169" s="9" t="str">
        <f>_xlfn.XLOOKUP($E169,'Raw Data'!$E:$E,'Raw Data'!R:R,"ERROR",0,1)</f>
        <v>oz</v>
      </c>
      <c r="S169" s="5" t="str">
        <f t="array" ref="S169">_xlfn.IFS(AND(T169&gt;0,T169&lt;=0.05),"0 to 0.05",AND(T169&gt;0.05,T169&lt;=0.1),"0.05 to 0.1",AND(T169&gt;0.1,T169&lt;=0.2),"0.1 to 0.2",AND(T169&gt;0.2,T169&lt;=0.3),"0.2 to 0.3",AND(T169&gt;0.3,T169&lt;=0.4),"0.3 to 0.4",AND(T169&gt;0.4,T169&lt;=0.5),"0.4 to 0.5",AND(T169&gt;0.5,T169&lt;=0.75),"0.5 to 0.75",AND(T169&gt;0.75,T169&lt;=1),"0.75 to 1",AND(T169&gt;1,T169&lt;=2),"1 to 2",AND(T169&gt;2,T169&lt;=3),"2 to 3",AND(T169&gt;3,T169&lt;=4),"3 to 4",AND(T169&gt;4,T169&lt;=5),"4 to 5",AND(T169&gt;5,T169&lt;=10),"5 to 10",T169&gt;10,"10+")</f>
        <v>0.5 to 0.75</v>
      </c>
      <c r="T169" s="10">
        <f>_xlfn.XLOOKUP($E169,'Raw Data'!$E:$E,'Raw Data'!T:T,"ERROR",0,1)</f>
        <v>0.642861405637669</v>
      </c>
      <c r="U169" s="15" t="str">
        <f t="array" ref="U169">_xlfn.IFS(AND(V169&gt;0,V169&lt;=0.05),"0 to 0.05",AND(V169&gt;0.05,V169&lt;=0.1),"0.05 to 0.1",AND(V169&gt;0.1,V169&lt;=0.2),"0.1 to 0.2",AND(V169&gt;0.2,V169&lt;=0.3),"0.2 to 0.3",AND(V169&gt;0.3,V169&lt;=0.4),"0.3 to 0.4",AND(V169&gt;0.4,V169&lt;=0.5),"0.4 to 0.5",AND(V169&gt;0.5,V169&lt;=0.75),"0.5 to 0.75",AND(V169&gt;0.75,V169&lt;=1),"0.75 to 1",AND(V169&gt;1,V169&lt;=2),"1 to 2",AND(V169&gt;2,V169&lt;=3),"2 to 3",AND(V169&gt;3,V169&lt;=4),"3 to 4",AND(V169&gt;4,V169&lt;=5),"4 to 5",AND(V169&gt;5,V169&lt;=10),"5 to 10",V169&gt;10,"10+")</f>
        <v>0.1 to 0.2</v>
      </c>
      <c r="V169" s="10">
        <f>_xlfn.XLOOKUP($E169,'Raw Data'!$E:$E,'Raw Data'!V:V,"ERROR",0,1)</f>
        <v>0.183423183273986</v>
      </c>
      <c r="W169" s="15" t="str">
        <f t="array" ref="W169">_xlfn.IFS(AND(X169&gt;0,X169&lt;=0.05),"0 to 0.05",AND(X169&gt;0.05,X169&lt;=0.1),"0.05 to 0.1",AND(X169&gt;0.1,X169&lt;=0.2),"0.1 to 0.2",AND(X169&gt;0.2,X169&lt;=0.3),"0.2 to 0.3",AND(X169&gt;0.3,X169&lt;=0.4),"0.3 to 0.4",AND(X169&gt;0.4,X169&lt;=0.5),"0.4 to 0.5",AND(X169&gt;0.5,X169&lt;=0.75),"0.5 to 0.75",AND(X169&gt;0.75,X169&lt;=1),"0.75 to 1",AND(X169&gt;1,X169&lt;=2),"1 to 2",AND(X169&gt;2,X169&lt;=3),"2 to 3",AND(X169&gt;3,X169&lt;=4),"3 to 4",AND(X169&gt;4,X169&lt;=5),"4 to 5",AND(X169&gt;5,X169&lt;=10),"5 to 10",X169&gt;10,"10+")</f>
        <v>0.1 to 0.2</v>
      </c>
      <c r="X169" s="16">
        <f t="shared" si="6"/>
        <v>0.173572579522171</v>
      </c>
      <c r="Y169" s="5" t="str">
        <f t="array" ref="Y169">_xlfn.IFS(AND(Z169&gt;0,Z169&lt;=1),"0 to 1",AND(Z169&gt;1,Z169&lt;=2),"1 to 2",AND(Z169&gt;2,Z169&lt;=4),"2 to 4",AND(Z169&gt;4,Z169&lt;=6),"4 to 6",AND(Z169&gt;6,Z169&lt;=8),"6 to 8",AND(Z169&gt;8,Z169&lt;=10),"8 to 10",AND(Z169&gt;10,Z169&lt;=15),"10 to 15",AND(Z169&gt;15,Z169&lt;=20),"15 to 20",AND(Z169&gt;20,Z169&lt;=25),"20 to 25",AND(Z169&gt;25,Z169&lt;=30),"25 to 30",AND(Z169&gt;30,Z169&lt;=40),"30 to 40",AND(Z169&gt;40,Z169&lt;=50),"40 to 50",Z169&gt;50,"50+")</f>
        <v>8 to 10</v>
      </c>
      <c r="Z169" s="9">
        <f>_xlfn.XLOOKUP($E169,'Raw Data'!$E:$E,'Raw Data'!Z:Z,"ERROR",0,1)</f>
        <v>8.5</v>
      </c>
      <c r="AA169" s="9" t="str">
        <f>_xlfn.XLOOKUP($E169,'Raw Data'!$E:$E,'Raw Data'!AA:AA,"ERROR",0,1)</f>
        <v>oz</v>
      </c>
      <c r="AB169" s="9"/>
      <c r="AC169" s="9"/>
    </row>
    <row r="170" hidden="1" spans="1:29">
      <c r="A170" s="5" t="str">
        <f>_xlfn.XLOOKUP($E170,'Raw Data'!$E:$E,'Raw Data'!A:A,"ERROR",0,1)</f>
        <v>AE</v>
      </c>
      <c r="B170" s="5" t="str">
        <f>_xlfn.XLOOKUP($E170,'Raw Data'!$E:$E,'Raw Data'!B:B,"ERROR",0,1)</f>
        <v>Hair Mousses</v>
      </c>
      <c r="C170" s="5" t="str">
        <f>_xlfn.XLOOKUP($E170,'Raw Data'!$E:$E,'Raw Data'!C:C,"ERROR",0,1)</f>
        <v>aussie</v>
      </c>
      <c r="D170" s="5" t="str">
        <f>_xlfn.XLOOKUP($E170,'Raw Data'!$E:$E,'Raw Data'!D:D,"ERROR",0,1)</f>
        <v>www.amazon.ae/dp/B004OSXGVO</v>
      </c>
      <c r="E170" s="5" t="s">
        <v>370</v>
      </c>
      <c r="F170" s="9" t="str">
        <f>_xlfn.XLOOKUP($E170,'Raw Data'!$E:$E,'Raw Data'!F:F,"ERROR",0,1)</f>
        <v>Aussie Uplift Your Hair Mousse with Australian Sea Kelp 150ml - hair gives long-lasting volume boost with the help of Personality Volume + Conditioning Mousse</v>
      </c>
      <c r="G170" s="10">
        <f>_xlfn.XLOOKUP($E170,'Raw Data'!$E:$E,'Raw Data'!G:G,"ERROR",0,1)</f>
        <v>5</v>
      </c>
      <c r="H170" s="9">
        <f>_xlfn.XLOOKUP($E170,'Raw Data'!$E:$E,'Raw Data'!H:H,"ERROR",0,1)</f>
        <v>444.57</v>
      </c>
      <c r="I170" s="9">
        <f>_xlfn.XLOOKUP($E170,'Raw Data'!$E:$E,'Raw Data'!I:I,"ERROR",0,1)</f>
        <v>0.000595199699761334</v>
      </c>
      <c r="J170" s="9" t="str">
        <f>_xlfn.XLOOKUP($E170,'Raw Data'!$E:$E,'Raw Data'!J:J,"ERROR",0,1)</f>
        <v>No</v>
      </c>
      <c r="K170" s="14" t="str">
        <f t="array" ref="K170">_xlfn.IFS(AND(L170&gt;0,L170&lt;=5),"0 to 5",AND(L170&gt;5,L170&lt;=10),"5 to 10",AND(L170&gt;10,L170&lt;=15),"10 to 15",AND(L170&gt;15,L170&lt;=20),"15 to 20",AND(L170&gt;20,L170&lt;=30),"20 to 30",AND(L170&gt;30,L170&lt;=40),"30 to 40",AND(L170&gt;40,L170&lt;=50),"40 to 50",AND(L170&gt;50,L170&lt;=75),"50 to 75",AND(L170&gt;75,L170&lt;=100),"75 to 100",AND(L170&gt;100,L170&lt;=150),"100 to 150",AND(L170&gt;150,L170&lt;=200),"150 to 200",AND(L170&gt;200,L170&lt;=250),"200 to 250",AND(L170&gt;250,L170&lt;=300),"250 to 300",AND(L170&gt;300,L170&lt;=400),"300 to 400",AND(L170&gt;400,L170&lt;=500),"400 to 500",L170&gt;500,"500+")</f>
        <v>75 to 100</v>
      </c>
      <c r="L170" s="9">
        <f>_xlfn.XLOOKUP($E170,'Raw Data'!$E:$E,'Raw Data'!L:L,"ERROR",0,1)</f>
        <v>88</v>
      </c>
      <c r="M170" s="14" t="str">
        <f t="array" ref="M170">_xlfn.IFS(AND(N170&gt;0,N170&lt;=5),"0 to 5",AND(N170&gt;5,N170&lt;=10),"5 to 10",AND(N170&gt;10,N170&lt;=15),"10 to 15",AND(N170&gt;15,N170&lt;=20),"15 to 20",AND(N170&gt;20,N170&lt;=30),"20 to 30",AND(N170&gt;30,N170&lt;=40),"30 to 40",AND(N170&gt;40,N170&lt;=50),"40 to 50",AND(N170&gt;50,N170&lt;=75),"50 to 75",AND(N170&gt;75,N170&lt;=100),"75 to 100",AND(N170&gt;100,N170&lt;=150),"100 to 150",AND(N170&gt;150,N170&lt;=200),"150 to 200",AND(N170&gt;200,N170&lt;=250),"200 to 250",AND(N170&gt;250,N170&lt;=300),"250 to 300",AND(N170&gt;300,N170&lt;=400),"300 to 400",AND(N170&gt;400,N170&lt;=500),"400 to 500",N170&gt;500,"500+")</f>
        <v>75 to 100</v>
      </c>
      <c r="N170" s="9">
        <f>_xlfn.XLOOKUP($E170,'Raw Data'!$E:$E,'Raw Data'!N:N,"ERROR",0,1)</f>
        <v>88</v>
      </c>
      <c r="O170" s="14" t="str">
        <f t="array" ref="O170">_xlfn.IFS(P170=0,"No Discount",AND(P170&gt;0,P170&lt;=0.02),"0% to 2%",AND(P170&gt;0.02,P170&lt;=0.04),"2% to 4%",AND(P170&gt;0.04,P170&lt;=0.06),"4% to 6%",AND(P170&gt;0.06,P170&lt;=0.08),"6% to 8%",AND(P170&gt;0.08,P170&lt;=0.1),"8% to 10%",AND(P170&gt;0.1,P170&lt;=0.15),"10% to 15%",AND(P170&gt;0.15,P170&lt;=0.2),"15% to 20%",AND(P170&gt;0.2,P170&lt;=0.25),"20% to 25%",AND(P170&gt;0.25,P170&lt;=0.3),"25% to 30%",AND(P170&gt;0.3,P170&lt;=0.4),"30% to 40%",AND(P170&gt;0.4,P170&lt;=0.5),"40% to 50%",AND(P170&gt;0.5,P170&lt;=0.75),"50% to 75%",AND(P170&gt;0.75,P170&lt;=1),"75% to 100%")</f>
        <v>No Discount</v>
      </c>
      <c r="P170" s="10">
        <f>_xlfn.XLOOKUP($E170,'Raw Data'!$E:$E,'Raw Data'!P:P,"ERROR",0,1)</f>
        <v>0</v>
      </c>
      <c r="Q170" s="9">
        <f>_xlfn.XLOOKUP($E170,'Raw Data'!$E:$E,'Raw Data'!Q:Q,"ERROR",0,1)</f>
        <v>150</v>
      </c>
      <c r="R170" s="9" t="str">
        <f>_xlfn.XLOOKUP($E170,'Raw Data'!$E:$E,'Raw Data'!R:R,"ERROR",0,1)</f>
        <v>ml</v>
      </c>
      <c r="S170" s="5" t="str">
        <f t="array" ref="S170">_xlfn.IFS(AND(T170&gt;0,T170&lt;=0.05),"0 to 0.05",AND(T170&gt;0.05,T170&lt;=0.1),"0.05 to 0.1",AND(T170&gt;0.1,T170&lt;=0.2),"0.1 to 0.2",AND(T170&gt;0.2,T170&lt;=0.3),"0.2 to 0.3",AND(T170&gt;0.3,T170&lt;=0.4),"0.3 to 0.4",AND(T170&gt;0.4,T170&lt;=0.5),"0.4 to 0.5",AND(T170&gt;0.5,T170&lt;=0.75),"0.5 to 0.75",AND(T170&gt;0.75,T170&lt;=1),"0.75 to 1",AND(T170&gt;1,T170&lt;=2),"1 to 2",AND(T170&gt;2,T170&lt;=3),"2 to 3",AND(T170&gt;3,T170&lt;=4),"3 to 4",AND(T170&gt;4,T170&lt;=5),"4 to 5",AND(T170&gt;5,T170&lt;=10),"5 to 10",T170&gt;10,"10+")</f>
        <v>0.5 to 0.75</v>
      </c>
      <c r="T170" s="10">
        <f>_xlfn.XLOOKUP($E170,'Raw Data'!$E:$E,'Raw Data'!T:T,"ERROR",0,1)</f>
        <v>0.586980114047568</v>
      </c>
      <c r="U170" s="15" t="str">
        <f t="array" ref="U170">_xlfn.IFS(AND(V170&gt;0,V170&lt;=0.05),"0 to 0.05",AND(V170&gt;0.05,V170&lt;=0.1),"0.05 to 0.1",AND(V170&gt;0.1,V170&lt;=0.2),"0.1 to 0.2",AND(V170&gt;0.2,V170&lt;=0.3),"0.2 to 0.3",AND(V170&gt;0.3,V170&lt;=0.4),"0.3 to 0.4",AND(V170&gt;0.4,V170&lt;=0.5),"0.4 to 0.5",AND(V170&gt;0.5,V170&lt;=0.75),"0.5 to 0.75",AND(V170&gt;0.75,V170&lt;=1),"0.75 to 1",AND(V170&gt;1,V170&lt;=2),"1 to 2",AND(V170&gt;2,V170&lt;=3),"2 to 3",AND(V170&gt;3,V170&lt;=4),"3 to 4",AND(V170&gt;4,V170&lt;=5),"4 to 5",AND(V170&gt;5,V170&lt;=10),"5 to 10",V170&gt;10,"10+")</f>
        <v>0.1 to 0.2</v>
      </c>
      <c r="V170" s="10">
        <f>_xlfn.XLOOKUP($E170,'Raw Data'!$E:$E,'Raw Data'!V:V,"ERROR",0,1)</f>
        <v>0.158484630792843</v>
      </c>
      <c r="W170" s="15" t="str">
        <f t="array" ref="W170">_xlfn.IFS(AND(X170&gt;0,X170&lt;=0.05),"0 to 0.05",AND(X170&gt;0.05,X170&lt;=0.1),"0.05 to 0.1",AND(X170&gt;0.1,X170&lt;=0.2),"0.1 to 0.2",AND(X170&gt;0.2,X170&lt;=0.3),"0.2 to 0.3",AND(X170&gt;0.3,X170&lt;=0.4),"0.3 to 0.4",AND(X170&gt;0.4,X170&lt;=0.5),"0.4 to 0.5",AND(X170&gt;0.5,X170&lt;=0.75),"0.5 to 0.75",AND(X170&gt;0.75,X170&lt;=1),"0.75 to 1",AND(X170&gt;1,X170&lt;=2),"1 to 2",AND(X170&gt;2,X170&lt;=3),"2 to 3",AND(X170&gt;3,X170&lt;=4),"3 to 4",AND(X170&gt;4,X170&lt;=5),"4 to 5",AND(X170&gt;5,X170&lt;=10),"5 to 10",X170&gt;10,"10+")</f>
        <v>0.1 to 0.2</v>
      </c>
      <c r="X170" s="16">
        <f t="shared" si="6"/>
        <v>0.158484630792843</v>
      </c>
      <c r="Y170" s="5" t="str">
        <f t="array" ref="Y170">_xlfn.IFS(AND(Z170&gt;0,Z170&lt;=1),"0 to 1",AND(Z170&gt;1,Z170&lt;=2),"1 to 2",AND(Z170&gt;2,Z170&lt;=4),"2 to 4",AND(Z170&gt;4,Z170&lt;=6),"4 to 6",AND(Z170&gt;6,Z170&lt;=8),"6 to 8",AND(Z170&gt;8,Z170&lt;=10),"8 to 10",AND(Z170&gt;10,Z170&lt;=15),"10 to 15",AND(Z170&gt;15,Z170&lt;=20),"15 to 20",AND(Z170&gt;20,Z170&lt;=25),"20 to 25",AND(Z170&gt;25,Z170&lt;=30),"25 to 30",AND(Z170&gt;30,Z170&lt;=40),"30 to 40",AND(Z170&gt;40,Z170&lt;=50),"40 to 50",Z170&gt;50,"50+")</f>
        <v>4 to 6</v>
      </c>
      <c r="Z170" s="9">
        <f>_xlfn.XLOOKUP($E170,'Raw Data'!$E:$E,'Raw Data'!Z:Z,"ERROR",0,1)</f>
        <v>5.07</v>
      </c>
      <c r="AA170" s="9" t="str">
        <f>_xlfn.XLOOKUP($E170,'Raw Data'!$E:$E,'Raw Data'!AA:AA,"ERROR",0,1)</f>
        <v>oz</v>
      </c>
      <c r="AB170" s="9"/>
      <c r="AC170" s="9"/>
    </row>
    <row r="171" hidden="1" spans="1:29">
      <c r="A171" s="5" t="str">
        <f>_xlfn.XLOOKUP($E171,'Raw Data'!$E:$E,'Raw Data'!A:A,"ERROR",0,1)</f>
        <v>AE</v>
      </c>
      <c r="B171" s="5" t="str">
        <f>_xlfn.XLOOKUP($E171,'Raw Data'!$E:$E,'Raw Data'!B:B,"ERROR",0,1)</f>
        <v>Hair Mousses</v>
      </c>
      <c r="C171" s="5" t="str">
        <f>_xlfn.XLOOKUP($E171,'Raw Data'!$E:$E,'Raw Data'!C:C,"ERROR",0,1)</f>
        <v>giovanni</v>
      </c>
      <c r="D171" s="5" t="str">
        <f>_xlfn.XLOOKUP($E171,'Raw Data'!$E:$E,'Raw Data'!D:D,"ERROR",0,1)</f>
        <v>www.amazon.ae/dp/B001ET789M</v>
      </c>
      <c r="E171" s="5" t="s">
        <v>371</v>
      </c>
      <c r="F171" s="9" t="str">
        <f>_xlfn.XLOOKUP($E171,'Raw Data'!$E:$E,'Raw Data'!F:F,"ERROR",0,1)</f>
        <v>GIOVANNI Mousse Air-Turbo Charged Hair Styling Foam, 7 oz. Each - Lightweight for Natural Curls, Medium to Firm Hold, Wash &amp; Go, No Parabens, Color Safe (Pack of 3)</v>
      </c>
      <c r="G171" s="10">
        <f>_xlfn.XLOOKUP($E171,'Raw Data'!$E:$E,'Raw Data'!G:G,"ERROR",0,1)</f>
        <v>6</v>
      </c>
      <c r="H171" s="9">
        <f>_xlfn.XLOOKUP($E171,'Raw Data'!$E:$E,'Raw Data'!H:H,"ERROR",0,1)</f>
        <v>444.33</v>
      </c>
      <c r="I171" s="9">
        <f>_xlfn.XLOOKUP($E171,'Raw Data'!$E:$E,'Raw Data'!I:I,"ERROR",0,1)</f>
        <v>0.000594878382695534</v>
      </c>
      <c r="J171" s="9" t="str">
        <f>_xlfn.XLOOKUP($E171,'Raw Data'!$E:$E,'Raw Data'!J:J,"ERROR",0,1)</f>
        <v>No</v>
      </c>
      <c r="K171" s="14" t="str">
        <f t="array" ref="K171">_xlfn.IFS(AND(L171&gt;0,L171&lt;=5),"0 to 5",AND(L171&gt;5,L171&lt;=10),"5 to 10",AND(L171&gt;10,L171&lt;=15),"10 to 15",AND(L171&gt;15,L171&lt;=20),"15 to 20",AND(L171&gt;20,L171&lt;=30),"20 to 30",AND(L171&gt;30,L171&lt;=40),"30 to 40",AND(L171&gt;40,L171&lt;=50),"40 to 50",AND(L171&gt;50,L171&lt;=75),"50 to 75",AND(L171&gt;75,L171&lt;=100),"75 to 100",AND(L171&gt;100,L171&lt;=150),"100 to 150",AND(L171&gt;150,L171&lt;=200),"150 to 200",AND(L171&gt;200,L171&lt;=250),"200 to 250",AND(L171&gt;250,L171&lt;=300),"250 to 300",AND(L171&gt;300,L171&lt;=400),"300 to 400",AND(L171&gt;400,L171&lt;=500),"400 to 500",L171&gt;500,"500+")</f>
        <v>50 to 75</v>
      </c>
      <c r="L171" s="9">
        <f>_xlfn.XLOOKUP($E171,'Raw Data'!$E:$E,'Raw Data'!L:L,"ERROR",0,1)</f>
        <v>71.7</v>
      </c>
      <c r="M171" s="14" t="str">
        <f t="array" ref="M171">_xlfn.IFS(AND(N171&gt;0,N171&lt;=5),"0 to 5",AND(N171&gt;5,N171&lt;=10),"5 to 10",AND(N171&gt;10,N171&lt;=15),"10 to 15",AND(N171&gt;15,N171&lt;=20),"15 to 20",AND(N171&gt;20,N171&lt;=30),"20 to 30",AND(N171&gt;30,N171&lt;=40),"30 to 40",AND(N171&gt;40,N171&lt;=50),"40 to 50",AND(N171&gt;50,N171&lt;=75),"50 to 75",AND(N171&gt;75,N171&lt;=100),"75 to 100",AND(N171&gt;100,N171&lt;=150),"100 to 150",AND(N171&gt;150,N171&lt;=200),"150 to 200",AND(N171&gt;200,N171&lt;=250),"200 to 250",AND(N171&gt;250,N171&lt;=300),"250 to 300",AND(N171&gt;300,N171&lt;=400),"300 to 400",AND(N171&gt;400,N171&lt;=500),"400 to 500",N171&gt;500,"500+")</f>
        <v>75 to 100</v>
      </c>
      <c r="N171" s="9">
        <f>_xlfn.XLOOKUP($E171,'Raw Data'!$E:$E,'Raw Data'!N:N,"ERROR",0,1)</f>
        <v>85.11</v>
      </c>
      <c r="O171" s="14" t="str">
        <f t="array" ref="O171">_xlfn.IFS(P171=0,"No Discount",AND(P171&gt;0,P171&lt;=0.02),"0% to 2%",AND(P171&gt;0.02,P171&lt;=0.04),"2% to 4%",AND(P171&gt;0.04,P171&lt;=0.06),"4% to 6%",AND(P171&gt;0.06,P171&lt;=0.08),"6% to 8%",AND(P171&gt;0.08,P171&lt;=0.1),"8% to 10%",AND(P171&gt;0.1,P171&lt;=0.15),"10% to 15%",AND(P171&gt;0.15,P171&lt;=0.2),"15% to 20%",AND(P171&gt;0.2,P171&lt;=0.25),"20% to 25%",AND(P171&gt;0.25,P171&lt;=0.3),"25% to 30%",AND(P171&gt;0.3,P171&lt;=0.4),"30% to 40%",AND(P171&gt;0.4,P171&lt;=0.5),"40% to 50%",AND(P171&gt;0.5,P171&lt;=0.75),"50% to 75%",AND(P171&gt;0.75,P171&lt;=1),"75% to 100%")</f>
        <v>15% to 20%</v>
      </c>
      <c r="P171" s="10">
        <f>_xlfn.XLOOKUP($E171,'Raw Data'!$E:$E,'Raw Data'!P:P,"ERROR",0,1)</f>
        <v>0.157560803665844</v>
      </c>
      <c r="Q171" s="9">
        <f>_xlfn.XLOOKUP($E171,'Raw Data'!$E:$E,'Raw Data'!Q:Q,"ERROR",0,1)</f>
        <v>21</v>
      </c>
      <c r="R171" s="9" t="str">
        <f>_xlfn.XLOOKUP($E171,'Raw Data'!$E:$E,'Raw Data'!R:R,"ERROR",0,1)</f>
        <v>oz</v>
      </c>
      <c r="S171" s="5" t="str">
        <f t="array" ref="S171">_xlfn.IFS(AND(T171&gt;0,T171&lt;=0.05),"0 to 0.05",AND(T171&gt;0.05,T171&lt;=0.1),"0.05 to 0.1",AND(T171&gt;0.1,T171&lt;=0.2),"0.1 to 0.2",AND(T171&gt;0.2,T171&lt;=0.3),"0.2 to 0.3",AND(T171&gt;0.3,T171&lt;=0.4),"0.3 to 0.4",AND(T171&gt;0.4,T171&lt;=0.5),"0.4 to 0.5",AND(T171&gt;0.5,T171&lt;=0.75),"0.5 to 0.75",AND(T171&gt;0.75,T171&lt;=1),"0.75 to 1",AND(T171&gt;1,T171&lt;=2),"1 to 2",AND(T171&gt;2,T171&lt;=3),"2 to 3",AND(T171&gt;3,T171&lt;=4),"3 to 4",AND(T171&gt;4,T171&lt;=5),"4 to 5",AND(T171&gt;5,T171&lt;=10),"5 to 10",T171&gt;10,"10+")</f>
        <v>0.1 to 0.2</v>
      </c>
      <c r="T171" s="10">
        <f>_xlfn.XLOOKUP($E171,'Raw Data'!$E:$E,'Raw Data'!T:T,"ERROR",0,1)</f>
        <v>0.115464515193971</v>
      </c>
      <c r="U171" s="15" t="str">
        <f t="array" ref="U171">_xlfn.IFS(AND(V171&gt;0,V171&lt;=0.05),"0 to 0.05",AND(V171&gt;0.05,V171&lt;=0.1),"0.05 to 0.1",AND(V171&gt;0.1,V171&lt;=0.2),"0.1 to 0.2",AND(V171&gt;0.2,V171&lt;=0.3),"0.2 to 0.3",AND(V171&gt;0.3,V171&lt;=0.4),"0.3 to 0.4",AND(V171&gt;0.4,V171&lt;=0.5),"0.4 to 0.5",AND(V171&gt;0.5,V171&lt;=0.75),"0.5 to 0.75",AND(V171&gt;0.75,V171&lt;=1),"0.75 to 1",AND(V171&gt;1,V171&lt;=2),"1 to 2",AND(V171&gt;2,V171&lt;=3),"2 to 3",AND(V171&gt;3,V171&lt;=4),"3 to 4",AND(V171&gt;4,V171&lt;=5),"4 to 5",AND(V171&gt;5,V171&lt;=10),"5 to 10",V171&gt;10,"10+")</f>
        <v>0 to 0.05</v>
      </c>
      <c r="V171" s="10">
        <f>_xlfn.XLOOKUP($E171,'Raw Data'!$E:$E,'Raw Data'!V:V,"ERROR",0,1)</f>
        <v>0.0370061355621044</v>
      </c>
      <c r="W171" s="15" t="str">
        <f t="array" ref="W171">_xlfn.IFS(AND(X171&gt;0,X171&lt;=0.05),"0 to 0.05",AND(X171&gt;0.05,X171&lt;=0.1),"0.05 to 0.1",AND(X171&gt;0.1,X171&lt;=0.2),"0.1 to 0.2",AND(X171&gt;0.2,X171&lt;=0.3),"0.2 to 0.3",AND(X171&gt;0.3,X171&lt;=0.4),"0.3 to 0.4",AND(X171&gt;0.4,X171&lt;=0.5),"0.4 to 0.5",AND(X171&gt;0.5,X171&lt;=0.75),"0.5 to 0.75",AND(X171&gt;0.75,X171&lt;=1),"0.75 to 1",AND(X171&gt;1,X171&lt;=2),"1 to 2",AND(X171&gt;2,X171&lt;=3),"2 to 3",AND(X171&gt;3,X171&lt;=4),"3 to 4",AND(X171&gt;4,X171&lt;=5),"4 to 5",AND(X171&gt;5,X171&lt;=10),"5 to 10",X171&gt;10,"10+")</f>
        <v>0 to 0.05</v>
      </c>
      <c r="X171" s="16">
        <f t="shared" si="6"/>
        <v>0.0311754191023721</v>
      </c>
      <c r="Y171" s="5" t="str">
        <f t="array" ref="Y171">_xlfn.IFS(AND(Z171&gt;0,Z171&lt;=1),"0 to 1",AND(Z171&gt;1,Z171&lt;=2),"1 to 2",AND(Z171&gt;2,Z171&lt;=4),"2 to 4",AND(Z171&gt;4,Z171&lt;=6),"4 to 6",AND(Z171&gt;6,Z171&lt;=8),"6 to 8",AND(Z171&gt;8,Z171&lt;=10),"8 to 10",AND(Z171&gt;10,Z171&lt;=15),"10 to 15",AND(Z171&gt;15,Z171&lt;=20),"15 to 20",AND(Z171&gt;20,Z171&lt;=25),"20 to 25",AND(Z171&gt;25,Z171&lt;=30),"25 to 30",AND(Z171&gt;30,Z171&lt;=40),"30 to 40",AND(Z171&gt;40,Z171&lt;=50),"40 to 50",Z171&gt;50,"50+")</f>
        <v>20 to 25</v>
      </c>
      <c r="Z171" s="9">
        <f>_xlfn.XLOOKUP($E171,'Raw Data'!$E:$E,'Raw Data'!Z:Z,"ERROR",0,1)</f>
        <v>21</v>
      </c>
      <c r="AA171" s="9" t="str">
        <f>_xlfn.XLOOKUP($E171,'Raw Data'!$E:$E,'Raw Data'!AA:AA,"ERROR",0,1)</f>
        <v>oz</v>
      </c>
      <c r="AB171" s="9"/>
      <c r="AC171" s="9"/>
    </row>
    <row r="172" hidden="1" spans="1:29">
      <c r="A172" s="5" t="str">
        <f>_xlfn.XLOOKUP($E172,'Raw Data'!$E:$E,'Raw Data'!A:A,"ERROR",0,1)</f>
        <v>AE</v>
      </c>
      <c r="B172" s="5" t="str">
        <f>_xlfn.XLOOKUP($E172,'Raw Data'!$E:$E,'Raw Data'!B:B,"ERROR",0,1)</f>
        <v>Hair Mousses</v>
      </c>
      <c r="C172" s="5" t="str">
        <f>_xlfn.XLOOKUP($E172,'Raw Data'!$E:$E,'Raw Data'!C:C,"ERROR",0,1)</f>
        <v>others</v>
      </c>
      <c r="D172" s="5" t="str">
        <f>_xlfn.XLOOKUP($E172,'Raw Data'!$E:$E,'Raw Data'!D:D,"ERROR",0,1)</f>
        <v>www.amazon.ae/dp/B00AEI46GM</v>
      </c>
      <c r="E172" s="5" t="s">
        <v>372</v>
      </c>
      <c r="F172" s="9" t="str">
        <f>_xlfn.XLOOKUP($E172,'Raw Data'!$E:$E,'Raw Data'!F:F,"ERROR",0,1)</f>
        <v>Natura BissÃƒÂ© Oxygen Mousse, 5.3 fl. oz.</v>
      </c>
      <c r="G172" s="10">
        <f>_xlfn.XLOOKUP($E172,'Raw Data'!$E:$E,'Raw Data'!G:G,"ERROR",0,1)</f>
        <v>3</v>
      </c>
      <c r="H172" s="9">
        <f>_xlfn.XLOOKUP($E172,'Raw Data'!$E:$E,'Raw Data'!H:H,"ERROR",0,1)</f>
        <v>435.39</v>
      </c>
      <c r="I172" s="9">
        <f>_xlfn.XLOOKUP($E172,'Raw Data'!$E:$E,'Raw Data'!I:I,"ERROR",0,1)</f>
        <v>0.000582909321994483</v>
      </c>
      <c r="J172" s="9" t="str">
        <f>_xlfn.XLOOKUP($E172,'Raw Data'!$E:$E,'Raw Data'!J:J,"ERROR",0,1)</f>
        <v>No</v>
      </c>
      <c r="K172" s="14" t="str">
        <f t="array" ref="K172">_xlfn.IFS(AND(L172&gt;0,L172&lt;=5),"0 to 5",AND(L172&gt;5,L172&lt;=10),"5 to 10",AND(L172&gt;10,L172&lt;=15),"10 to 15",AND(L172&gt;15,L172&lt;=20),"15 to 20",AND(L172&gt;20,L172&lt;=30),"20 to 30",AND(L172&gt;30,L172&lt;=40),"30 to 40",AND(L172&gt;40,L172&lt;=50),"40 to 50",AND(L172&gt;50,L172&lt;=75),"50 to 75",AND(L172&gt;75,L172&lt;=100),"75 to 100",AND(L172&gt;100,L172&lt;=150),"100 to 150",AND(L172&gt;150,L172&lt;=200),"150 to 200",AND(L172&gt;200,L172&lt;=250),"200 to 250",AND(L172&gt;250,L172&lt;=300),"250 to 300",AND(L172&gt;300,L172&lt;=400),"300 to 400",AND(L172&gt;400,L172&lt;=500),"400 to 500",L172&gt;500,"500+")</f>
        <v>150 to 200</v>
      </c>
      <c r="L172" s="9">
        <f>_xlfn.XLOOKUP($E172,'Raw Data'!$E:$E,'Raw Data'!L:L,"ERROR",0,1)</f>
        <v>169</v>
      </c>
      <c r="M172" s="14" t="str">
        <f t="array" ref="M172">_xlfn.IFS(AND(N172&gt;0,N172&lt;=5),"0 to 5",AND(N172&gt;5,N172&lt;=10),"5 to 10",AND(N172&gt;10,N172&lt;=15),"10 to 15",AND(N172&gt;15,N172&lt;=20),"15 to 20",AND(N172&gt;20,N172&lt;=30),"20 to 30",AND(N172&gt;30,N172&lt;=40),"30 to 40",AND(N172&gt;40,N172&lt;=50),"40 to 50",AND(N172&gt;50,N172&lt;=75),"50 to 75",AND(N172&gt;75,N172&lt;=100),"75 to 100",AND(N172&gt;100,N172&lt;=150),"100 to 150",AND(N172&gt;150,N172&lt;=200),"150 to 200",AND(N172&gt;200,N172&lt;=250),"200 to 250",AND(N172&gt;250,N172&lt;=300),"250 to 300",AND(N172&gt;300,N172&lt;=400),"300 to 400",AND(N172&gt;400,N172&lt;=500),"400 to 500",N172&gt;500,"500+")</f>
        <v>250 to 300</v>
      </c>
      <c r="N172" s="9">
        <f>_xlfn.XLOOKUP($E172,'Raw Data'!$E:$E,'Raw Data'!N:N,"ERROR",0,1)</f>
        <v>268.04</v>
      </c>
      <c r="O172" s="14" t="str">
        <f t="array" ref="O172">_xlfn.IFS(P172=0,"No Discount",AND(P172&gt;0,P172&lt;=0.02),"0% to 2%",AND(P172&gt;0.02,P172&lt;=0.04),"2% to 4%",AND(P172&gt;0.04,P172&lt;=0.06),"4% to 6%",AND(P172&gt;0.06,P172&lt;=0.08),"6% to 8%",AND(P172&gt;0.08,P172&lt;=0.1),"8% to 10%",AND(P172&gt;0.1,P172&lt;=0.15),"10% to 15%",AND(P172&gt;0.15,P172&lt;=0.2),"15% to 20%",AND(P172&gt;0.2,P172&lt;=0.25),"20% to 25%",AND(P172&gt;0.25,P172&lt;=0.3),"25% to 30%",AND(P172&gt;0.3,P172&lt;=0.4),"30% to 40%",AND(P172&gt;0.4,P172&lt;=0.5),"40% to 50%",AND(P172&gt;0.5,P172&lt;=0.75),"50% to 75%",AND(P172&gt;0.75,P172&lt;=1),"75% to 100%")</f>
        <v>30% to 40%</v>
      </c>
      <c r="P172" s="10">
        <f>_xlfn.XLOOKUP($E172,'Raw Data'!$E:$E,'Raw Data'!P:P,"ERROR",0,1)</f>
        <v>0.369497089986569</v>
      </c>
      <c r="Q172" s="9">
        <f>_xlfn.XLOOKUP($E172,'Raw Data'!$E:$E,'Raw Data'!Q:Q,"ERROR",0,1)</f>
        <v>5.3</v>
      </c>
      <c r="R172" s="9" t="str">
        <f>_xlfn.XLOOKUP($E172,'Raw Data'!$E:$E,'Raw Data'!R:R,"ERROR",0,1)</f>
        <v>fl oz</v>
      </c>
      <c r="S172" s="5" t="str">
        <f t="array" ref="S172">_xlfn.IFS(AND(T172&gt;0,T172&lt;=0.05),"0 to 0.05",AND(T172&gt;0.05,T172&lt;=0.1),"0.05 to 0.1",AND(T172&gt;0.1,T172&lt;=0.2),"0.1 to 0.2",AND(T172&gt;0.2,T172&lt;=0.3),"0.2 to 0.3",AND(T172&gt;0.3,T172&lt;=0.4),"0.3 to 0.4",AND(T172&gt;0.4,T172&lt;=0.5),"0.4 to 0.5",AND(T172&gt;0.5,T172&lt;=0.75),"0.5 to 0.75",AND(T172&gt;0.75,T172&lt;=1),"0.75 to 1",AND(T172&gt;1,T172&lt;=2),"1 to 2",AND(T172&gt;2,T172&lt;=3),"2 to 3",AND(T172&gt;3,T172&lt;=4),"3 to 4",AND(T172&gt;4,T172&lt;=5),"4 to 5",AND(T172&gt;5,T172&lt;=10),"5 to 10",T172&gt;10,"10+")</f>
        <v>1 to 2</v>
      </c>
      <c r="T172" s="10">
        <f>_xlfn.XLOOKUP($E172,'Raw Data'!$E:$E,'Raw Data'!T:T,"ERROR",0,1)</f>
        <v>1.03687444567097</v>
      </c>
      <c r="U172" s="15" t="str">
        <f t="array" ref="U172">_xlfn.IFS(AND(V172&gt;0,V172&lt;=0.05),"0 to 0.05",AND(V172&gt;0.05,V172&lt;=0.1),"0.05 to 0.1",AND(V172&gt;0.1,V172&lt;=0.2),"0.1 to 0.2",AND(V172&gt;0.2,V172&lt;=0.3),"0.2 to 0.3",AND(V172&gt;0.3,V172&lt;=0.4),"0.3 to 0.4",AND(V172&gt;0.4,V172&lt;=0.5),"0.4 to 0.5",AND(V172&gt;0.5,V172&lt;=0.75),"0.5 to 0.75",AND(V172&gt;0.75,V172&lt;=1),"0.75 to 1",AND(V172&gt;1,V172&lt;=2),"1 to 2",AND(V172&gt;2,V172&lt;=3),"2 to 3",AND(V172&gt;3,V172&lt;=4),"3 to 4",AND(V172&gt;4,V172&lt;=5),"4 to 5",AND(V172&gt;5,V172&lt;=10),"5 to 10",V172&gt;10,"10+")</f>
        <v>0.4 to 0.5</v>
      </c>
      <c r="V172" s="10">
        <f>_xlfn.XLOOKUP($E172,'Raw Data'!$E:$E,'Raw Data'!V:V,"ERROR",0,1)</f>
        <v>0.444020314395057</v>
      </c>
      <c r="W172" s="15" t="str">
        <f t="array" ref="W172">_xlfn.IFS(AND(X172&gt;0,X172&lt;=0.05),"0 to 0.05",AND(X172&gt;0.05,X172&lt;=0.1),"0.05 to 0.1",AND(X172&gt;0.1,X172&lt;=0.2),"0.1 to 0.2",AND(X172&gt;0.2,X172&lt;=0.3),"0.2 to 0.3",AND(X172&gt;0.3,X172&lt;=0.4),"0.3 to 0.4",AND(X172&gt;0.4,X172&lt;=0.5),"0.4 to 0.5",AND(X172&gt;0.5,X172&lt;=0.75),"0.5 to 0.75",AND(X172&gt;0.75,X172&lt;=1),"0.75 to 1",AND(X172&gt;1,X172&lt;=2),"1 to 2",AND(X172&gt;2,X172&lt;=3),"2 to 3",AND(X172&gt;3,X172&lt;=4),"3 to 4",AND(X172&gt;4,X172&lt;=5),"4 to 5",AND(X172&gt;5,X172&lt;=10),"5 to 10",X172&gt;10,"10+")</f>
        <v>0.2 to 0.3</v>
      </c>
      <c r="X172" s="16">
        <f t="shared" si="6"/>
        <v>0.279956100331162</v>
      </c>
      <c r="Y172" s="5" t="str">
        <f t="array" ref="Y172">_xlfn.IFS(AND(Z172&gt;0,Z172&lt;=1),"0 to 1",AND(Z172&gt;1,Z172&lt;=2),"1 to 2",AND(Z172&gt;2,Z172&lt;=4),"2 to 4",AND(Z172&gt;4,Z172&lt;=6),"4 to 6",AND(Z172&gt;6,Z172&lt;=8),"6 to 8",AND(Z172&gt;8,Z172&lt;=10),"8 to 10",AND(Z172&gt;10,Z172&lt;=15),"10 to 15",AND(Z172&gt;15,Z172&lt;=20),"15 to 20",AND(Z172&gt;20,Z172&lt;=25),"20 to 25",AND(Z172&gt;25,Z172&lt;=30),"25 to 30",AND(Z172&gt;30,Z172&lt;=40),"30 to 40",AND(Z172&gt;40,Z172&lt;=50),"40 to 50",Z172&gt;50,"50+")</f>
        <v>4 to 6</v>
      </c>
      <c r="Z172" s="9">
        <f>_xlfn.XLOOKUP($E172,'Raw Data'!$E:$E,'Raw Data'!Z:Z,"ERROR",0,1)</f>
        <v>5.512</v>
      </c>
      <c r="AA172" s="9" t="str">
        <f>_xlfn.XLOOKUP($E172,'Raw Data'!$E:$E,'Raw Data'!AA:AA,"ERROR",0,1)</f>
        <v>oz</v>
      </c>
      <c r="AB172" s="9"/>
      <c r="AC172" s="9"/>
    </row>
    <row r="173" hidden="1" spans="1:29">
      <c r="A173" s="5" t="str">
        <f>_xlfn.XLOOKUP($E173,'Raw Data'!$E:$E,'Raw Data'!A:A,"ERROR",0,1)</f>
        <v>AE</v>
      </c>
      <c r="B173" s="5" t="str">
        <f>_xlfn.XLOOKUP($E173,'Raw Data'!$E:$E,'Raw Data'!B:B,"ERROR",0,1)</f>
        <v>Hair Mousses</v>
      </c>
      <c r="C173" s="5" t="str">
        <f>_xlfn.XLOOKUP($E173,'Raw Data'!$E:$E,'Raw Data'!C:C,"ERROR",0,1)</f>
        <v>john frieda</v>
      </c>
      <c r="D173" s="5" t="str">
        <f>_xlfn.XLOOKUP($E173,'Raw Data'!$E:$E,'Raw Data'!D:D,"ERROR",0,1)</f>
        <v>www.amazon.ae/dp/B00TQ2NBO0</v>
      </c>
      <c r="E173" s="5" t="s">
        <v>373</v>
      </c>
      <c r="F173" s="9" t="str">
        <f>_xlfn.XLOOKUP($E173,'Raw Data'!$E:$E,'Raw Data'!F:F,"ERROR",0,1)</f>
        <v>John Frieda Frizz Ease Dream Curls Air-Dry Waves Styling Foam 5oz (3 Pack)</v>
      </c>
      <c r="G173" s="10">
        <f>_xlfn.XLOOKUP($E173,'Raw Data'!$E:$E,'Raw Data'!G:G,"ERROR",0,1)</f>
        <v>3</v>
      </c>
      <c r="H173" s="9">
        <f>_xlfn.XLOOKUP($E173,'Raw Data'!$E:$E,'Raw Data'!H:H,"ERROR",0,1)</f>
        <v>422.47</v>
      </c>
      <c r="I173" s="9">
        <f>_xlfn.XLOOKUP($E173,'Raw Data'!$E:$E,'Raw Data'!I:I,"ERROR",0,1)</f>
        <v>0.000565611753285581</v>
      </c>
      <c r="J173" s="9" t="str">
        <f>_xlfn.XLOOKUP($E173,'Raw Data'!$E:$E,'Raw Data'!J:J,"ERROR",0,1)</f>
        <v>No</v>
      </c>
      <c r="K173" s="14" t="str">
        <f t="array" ref="K173">_xlfn.IFS(AND(L173&gt;0,L173&lt;=5),"0 to 5",AND(L173&gt;5,L173&lt;=10),"5 to 10",AND(L173&gt;10,L173&lt;=15),"10 to 15",AND(L173&gt;15,L173&lt;=20),"15 to 20",AND(L173&gt;20,L173&lt;=30),"20 to 30",AND(L173&gt;30,L173&lt;=40),"30 to 40",AND(L173&gt;40,L173&lt;=50),"40 to 50",AND(L173&gt;50,L173&lt;=75),"50 to 75",AND(L173&gt;75,L173&lt;=100),"75 to 100",AND(L173&gt;100,L173&lt;=150),"100 to 150",AND(L173&gt;150,L173&lt;=200),"150 to 200",AND(L173&gt;200,L173&lt;=250),"200 to 250",AND(L173&gt;250,L173&lt;=300),"250 to 300",AND(L173&gt;300,L173&lt;=400),"300 to 400",AND(L173&gt;400,L173&lt;=500),"400 to 500",L173&gt;500,"500+")</f>
        <v>150 to 200</v>
      </c>
      <c r="L173" s="9">
        <f>_xlfn.XLOOKUP($E173,'Raw Data'!$E:$E,'Raw Data'!L:L,"ERROR",0,1)</f>
        <v>167.25</v>
      </c>
      <c r="M173" s="14" t="str">
        <f t="array" ref="M173">_xlfn.IFS(AND(N173&gt;0,N173&lt;=5),"0 to 5",AND(N173&gt;5,N173&lt;=10),"5 to 10",AND(N173&gt;10,N173&lt;=15),"10 to 15",AND(N173&gt;15,N173&lt;=20),"15 to 20",AND(N173&gt;20,N173&lt;=30),"20 to 30",AND(N173&gt;30,N173&lt;=40),"30 to 40",AND(N173&gt;40,N173&lt;=50),"40 to 50",AND(N173&gt;50,N173&lt;=75),"50 to 75",AND(N173&gt;75,N173&lt;=100),"75 to 100",AND(N173&gt;100,N173&lt;=150),"100 to 150",AND(N173&gt;150,N173&lt;=200),"150 to 200",AND(N173&gt;200,N173&lt;=250),"200 to 250",AND(N173&gt;250,N173&lt;=300),"250 to 300",AND(N173&gt;300,N173&lt;=400),"300 to 400",AND(N173&gt;400,N173&lt;=500),"400 to 500",N173&gt;500,"500+")</f>
        <v>150 to 200</v>
      </c>
      <c r="N173" s="9">
        <f>_xlfn.XLOOKUP($E173,'Raw Data'!$E:$E,'Raw Data'!N:N,"ERROR",0,1)</f>
        <v>169.75</v>
      </c>
      <c r="O173" s="14" t="str">
        <f t="array" ref="O173">_xlfn.IFS(P173=0,"No Discount",AND(P173&gt;0,P173&lt;=0.02),"0% to 2%",AND(P173&gt;0.02,P173&lt;=0.04),"2% to 4%",AND(P173&gt;0.04,P173&lt;=0.06),"4% to 6%",AND(P173&gt;0.06,P173&lt;=0.08),"6% to 8%",AND(P173&gt;0.08,P173&lt;=0.1),"8% to 10%",AND(P173&gt;0.1,P173&lt;=0.15),"10% to 15%",AND(P173&gt;0.15,P173&lt;=0.2),"15% to 20%",AND(P173&gt;0.2,P173&lt;=0.25),"20% to 25%",AND(P173&gt;0.25,P173&lt;=0.3),"25% to 30%",AND(P173&gt;0.3,P173&lt;=0.4),"30% to 40%",AND(P173&gt;0.4,P173&lt;=0.5),"40% to 50%",AND(P173&gt;0.5,P173&lt;=0.75),"50% to 75%",AND(P173&gt;0.75,P173&lt;=1),"75% to 100%")</f>
        <v>0% to 2%</v>
      </c>
      <c r="P173" s="10">
        <f>_xlfn.XLOOKUP($E173,'Raw Data'!$E:$E,'Raw Data'!P:P,"ERROR",0,1)</f>
        <v>0.0147275405007364</v>
      </c>
      <c r="Q173" s="9">
        <f>_xlfn.XLOOKUP($E173,'Raw Data'!$E:$E,'Raw Data'!Q:Q,"ERROR",0,1)</f>
        <v>15</v>
      </c>
      <c r="R173" s="9" t="str">
        <f>_xlfn.XLOOKUP($E173,'Raw Data'!$E:$E,'Raw Data'!R:R,"ERROR",0,1)</f>
        <v>oz</v>
      </c>
      <c r="S173" s="5" t="str">
        <f t="array" ref="S173">_xlfn.IFS(AND(T173&gt;0,T173&lt;=0.05),"0 to 0.05",AND(T173&gt;0.05,T173&lt;=0.1),"0.05 to 0.1",AND(T173&gt;0.1,T173&lt;=0.2),"0.1 to 0.2",AND(T173&gt;0.2,T173&lt;=0.3),"0.2 to 0.3",AND(T173&gt;0.3,T173&lt;=0.4),"0.3 to 0.4",AND(T173&gt;0.4,T173&lt;=0.5),"0.4 to 0.5",AND(T173&gt;0.5,T173&lt;=0.75),"0.5 to 0.75",AND(T173&gt;0.75,T173&lt;=1),"0.75 to 1",AND(T173&gt;1,T173&lt;=2),"1 to 2",AND(T173&gt;2,T173&lt;=3),"2 to 3",AND(T173&gt;3,T173&lt;=4),"3 to 4",AND(T173&gt;4,T173&lt;=5),"4 to 5",AND(T173&gt;5,T173&lt;=10),"5 to 10",T173&gt;10,"10+")</f>
        <v>0.3 to 0.4</v>
      </c>
      <c r="T173" s="10">
        <f>_xlfn.XLOOKUP($E173,'Raw Data'!$E:$E,'Raw Data'!T:T,"ERROR",0,1)</f>
        <v>0.37707135610416</v>
      </c>
      <c r="U173" s="15" t="str">
        <f t="array" ref="U173">_xlfn.IFS(AND(V173&gt;0,V173&lt;=0.05),"0 to 0.05",AND(V173&gt;0.05,V173&lt;=0.1),"0.05 to 0.1",AND(V173&gt;0.1,V173&lt;=0.2),"0.1 to 0.2",AND(V173&gt;0.2,V173&lt;=0.3),"0.2 to 0.3",AND(V173&gt;0.3,V173&lt;=0.4),"0.3 to 0.4",AND(V173&gt;0.4,V173&lt;=0.5),"0.4 to 0.5",AND(V173&gt;0.5,V173&lt;=0.75),"0.5 to 0.75",AND(V173&gt;0.75,V173&lt;=1),"0.75 to 1",AND(V173&gt;1,V173&lt;=2),"1 to 2",AND(V173&gt;2,V173&lt;=3),"2 to 3",AND(V173&gt;3,V173&lt;=4),"3 to 4",AND(V173&gt;4,V173&lt;=5),"4 to 5",AND(V173&gt;5,V173&lt;=10),"5 to 10",V173&gt;10,"10+")</f>
        <v>0.1 to 0.2</v>
      </c>
      <c r="V173" s="10">
        <f>_xlfn.XLOOKUP($E173,'Raw Data'!$E:$E,'Raw Data'!V:V,"ERROR",0,1)</f>
        <v>0.103331078796077</v>
      </c>
      <c r="W173" s="15" t="str">
        <f t="array" ref="W173">_xlfn.IFS(AND(X173&gt;0,X173&lt;=0.05),"0 to 0.05",AND(X173&gt;0.05,X173&lt;=0.1),"0.05 to 0.1",AND(X173&gt;0.1,X173&lt;=0.2),"0.1 to 0.2",AND(X173&gt;0.2,X173&lt;=0.3),"0.2 to 0.3",AND(X173&gt;0.3,X173&lt;=0.4),"0.3 to 0.4",AND(X173&gt;0.4,X173&lt;=0.5),"0.4 to 0.5",AND(X173&gt;0.5,X173&lt;=0.75),"0.5 to 0.75",AND(X173&gt;0.75,X173&lt;=1),"0.75 to 1",AND(X173&gt;1,X173&lt;=2),"1 to 2",AND(X173&gt;2,X173&lt;=3),"2 to 3",AND(X173&gt;3,X173&lt;=4),"3 to 4",AND(X173&gt;4,X173&lt;=5),"4 to 5",AND(X173&gt;5,X173&lt;=10),"5 to 10",X173&gt;10,"10+")</f>
        <v>0.1 to 0.2</v>
      </c>
      <c r="X173" s="16">
        <f t="shared" si="6"/>
        <v>0.101809266148123</v>
      </c>
      <c r="Y173" s="5" t="str">
        <f t="array" ref="Y173">_xlfn.IFS(AND(Z173&gt;0,Z173&lt;=1),"0 to 1",AND(Z173&gt;1,Z173&lt;=2),"1 to 2",AND(Z173&gt;2,Z173&lt;=4),"2 to 4",AND(Z173&gt;4,Z173&lt;=6),"4 to 6",AND(Z173&gt;6,Z173&lt;=8),"6 to 8",AND(Z173&gt;8,Z173&lt;=10),"8 to 10",AND(Z173&gt;10,Z173&lt;=15),"10 to 15",AND(Z173&gt;15,Z173&lt;=20),"15 to 20",AND(Z173&gt;20,Z173&lt;=25),"20 to 25",AND(Z173&gt;25,Z173&lt;=30),"25 to 30",AND(Z173&gt;30,Z173&lt;=40),"30 to 40",AND(Z173&gt;40,Z173&lt;=50),"40 to 50",Z173&gt;50,"50+")</f>
        <v>10 to 15</v>
      </c>
      <c r="Z173" s="9">
        <f>_xlfn.XLOOKUP($E173,'Raw Data'!$E:$E,'Raw Data'!Z:Z,"ERROR",0,1)</f>
        <v>15</v>
      </c>
      <c r="AA173" s="9" t="str">
        <f>_xlfn.XLOOKUP($E173,'Raw Data'!$E:$E,'Raw Data'!AA:AA,"ERROR",0,1)</f>
        <v>oz</v>
      </c>
      <c r="AB173" s="9"/>
      <c r="AC173" s="9"/>
    </row>
    <row r="174" hidden="1" spans="1:29">
      <c r="A174" s="5" t="str">
        <f>_xlfn.XLOOKUP($E174,'Raw Data'!$E:$E,'Raw Data'!A:A,"ERROR",0,1)</f>
        <v>AE</v>
      </c>
      <c r="B174" s="5" t="str">
        <f>_xlfn.XLOOKUP($E174,'Raw Data'!$E:$E,'Raw Data'!B:B,"ERROR",0,1)</f>
        <v>Hair Mousses</v>
      </c>
      <c r="C174" s="5" t="str">
        <f>_xlfn.XLOOKUP($E174,'Raw Data'!$E:$E,'Raw Data'!C:C,"ERROR",0,1)</f>
        <v>DRYBAR</v>
      </c>
      <c r="D174" s="5" t="str">
        <f>_xlfn.XLOOKUP($E174,'Raw Data'!$E:$E,'Raw Data'!D:D,"ERROR",0,1)</f>
        <v>www.amazon.ae/dp/B07RDMVS36</v>
      </c>
      <c r="E174" s="5" t="s">
        <v>374</v>
      </c>
      <c r="F174" s="9" t="str">
        <f>_xlfn.XLOOKUP($E174,'Raw Data'!$E:$E,'Raw Data'!F:F,"ERROR",0,1)</f>
        <v>Drybar Southern Belle Volume-Boosting Mousse</v>
      </c>
      <c r="G174" s="10">
        <f>_xlfn.XLOOKUP($E174,'Raw Data'!$E:$E,'Raw Data'!G:G,"ERROR",0,1)</f>
        <v>3</v>
      </c>
      <c r="H174" s="9">
        <f>_xlfn.XLOOKUP($E174,'Raw Data'!$E:$E,'Raw Data'!H:H,"ERROR",0,1)</f>
        <v>420.57</v>
      </c>
      <c r="I174" s="9">
        <f>_xlfn.XLOOKUP($E174,'Raw Data'!$E:$E,'Raw Data'!I:I,"ERROR",0,1)</f>
        <v>0.000563067993181331</v>
      </c>
      <c r="J174" s="9" t="str">
        <f>_xlfn.XLOOKUP($E174,'Raw Data'!$E:$E,'Raw Data'!J:J,"ERROR",0,1)</f>
        <v>No</v>
      </c>
      <c r="K174" s="14" t="str">
        <f t="array" ref="K174">_xlfn.IFS(AND(L174&gt;0,L174&lt;=5),"0 to 5",AND(L174&gt;5,L174&lt;=10),"5 to 10",AND(L174&gt;10,L174&lt;=15),"10 to 15",AND(L174&gt;15,L174&lt;=20),"15 to 20",AND(L174&gt;20,L174&lt;=30),"20 to 30",AND(L174&gt;30,L174&lt;=40),"30 to 40",AND(L174&gt;40,L174&lt;=50),"40 to 50",AND(L174&gt;50,L174&lt;=75),"50 to 75",AND(L174&gt;75,L174&lt;=100),"75 to 100",AND(L174&gt;100,L174&lt;=150),"100 to 150",AND(L174&gt;150,L174&lt;=200),"150 to 200",AND(L174&gt;200,L174&lt;=250),"200 to 250",AND(L174&gt;250,L174&lt;=300),"250 to 300",AND(L174&gt;300,L174&lt;=400),"300 to 400",AND(L174&gt;400,L174&lt;=500),"400 to 500",L174&gt;500,"500+")</f>
        <v>150 to 200</v>
      </c>
      <c r="L174" s="9">
        <f>_xlfn.XLOOKUP($E174,'Raw Data'!$E:$E,'Raw Data'!L:L,"ERROR",0,1)</f>
        <v>170.69</v>
      </c>
      <c r="M174" s="14" t="str">
        <f t="array" ref="M174">_xlfn.IFS(AND(N174&gt;0,N174&lt;=5),"0 to 5",AND(N174&gt;5,N174&lt;=10),"5 to 10",AND(N174&gt;10,N174&lt;=15),"10 to 15",AND(N174&gt;15,N174&lt;=20),"15 to 20",AND(N174&gt;20,N174&lt;=30),"20 to 30",AND(N174&gt;30,N174&lt;=40),"30 to 40",AND(N174&gt;40,N174&lt;=50),"40 to 50",AND(N174&gt;50,N174&lt;=75),"50 to 75",AND(N174&gt;75,N174&lt;=100),"75 to 100",AND(N174&gt;100,N174&lt;=150),"100 to 150",AND(N174&gt;150,N174&lt;=200),"150 to 200",AND(N174&gt;200,N174&lt;=250),"200 to 250",AND(N174&gt;250,N174&lt;=300),"250 to 300",AND(N174&gt;300,N174&lt;=400),"300 to 400",AND(N174&gt;400,N174&lt;=500),"400 to 500",N174&gt;500,"500+")</f>
        <v>150 to 200</v>
      </c>
      <c r="N174" s="9">
        <f>_xlfn.XLOOKUP($E174,'Raw Data'!$E:$E,'Raw Data'!N:N,"ERROR",0,1)</f>
        <v>171.33</v>
      </c>
      <c r="O174" s="14" t="str">
        <f t="array" ref="O174">_xlfn.IFS(P174=0,"No Discount",AND(P174&gt;0,P174&lt;=0.02),"0% to 2%",AND(P174&gt;0.02,P174&lt;=0.04),"2% to 4%",AND(P174&gt;0.04,P174&lt;=0.06),"4% to 6%",AND(P174&gt;0.06,P174&lt;=0.08),"6% to 8%",AND(P174&gt;0.08,P174&lt;=0.1),"8% to 10%",AND(P174&gt;0.1,P174&lt;=0.15),"10% to 15%",AND(P174&gt;0.15,P174&lt;=0.2),"15% to 20%",AND(P174&gt;0.2,P174&lt;=0.25),"20% to 25%",AND(P174&gt;0.25,P174&lt;=0.3),"25% to 30%",AND(P174&gt;0.3,P174&lt;=0.4),"30% to 40%",AND(P174&gt;0.4,P174&lt;=0.5),"40% to 50%",AND(P174&gt;0.5,P174&lt;=0.75),"50% to 75%",AND(P174&gt;0.75,P174&lt;=1),"75% to 100%")</f>
        <v>0% to 2%</v>
      </c>
      <c r="P174" s="10">
        <f>_xlfn.XLOOKUP($E174,'Raw Data'!$E:$E,'Raw Data'!P:P,"ERROR",0,1)</f>
        <v>0.00373548123504357</v>
      </c>
      <c r="Q174" s="9">
        <f>_xlfn.XLOOKUP($E174,'Raw Data'!$E:$E,'Raw Data'!Q:Q,"ERROR",0,1)</f>
        <v>0</v>
      </c>
      <c r="R174" s="9">
        <f>_xlfn.XLOOKUP($E174,'Raw Data'!$E:$E,'Raw Data'!R:R,"ERROR",0,1)</f>
        <v>0</v>
      </c>
      <c r="S174" s="5" t="e">
        <f t="array" ref="S174">_xlfn.IFS(AND(T174&gt;0,T174&lt;=0.05),"0 to 0.05",AND(T174&gt;0.05,T174&lt;=0.1),"0.05 to 0.1",AND(T174&gt;0.1,T174&lt;=0.2),"0.1 to 0.2",AND(T174&gt;0.2,T174&lt;=0.3),"0.2 to 0.3",AND(T174&gt;0.3,T174&lt;=0.4),"0.3 to 0.4",AND(T174&gt;0.4,T174&lt;=0.5),"0.4 to 0.5",AND(T174&gt;0.5,T174&lt;=0.75),"0.5 to 0.75",AND(T174&gt;0.75,T174&lt;=1),"0.75 to 1",AND(T174&gt;1,T174&lt;=2),"1 to 2",AND(T174&gt;2,T174&lt;=3),"2 to 3",AND(T174&gt;3,T174&lt;=4),"3 to 4",AND(T174&gt;4,T174&lt;=5),"4 to 5",AND(T174&gt;5,T174&lt;=10),"5 to 10",T174&gt;10,"10+")</f>
        <v>#N/A</v>
      </c>
      <c r="T174" s="10">
        <f>_xlfn.XLOOKUP($E174,'Raw Data'!$E:$E,'Raw Data'!T:T,"ERROR",0,1)</f>
        <v>0</v>
      </c>
      <c r="U174" s="15" t="e">
        <f t="array" ref="U174">_xlfn.IFS(AND(V174&gt;0,V174&lt;=0.05),"0 to 0.05",AND(V174&gt;0.05,V174&lt;=0.1),"0.05 to 0.1",AND(V174&gt;0.1,V174&lt;=0.2),"0.1 to 0.2",AND(V174&gt;0.2,V174&lt;=0.3),"0.2 to 0.3",AND(V174&gt;0.3,V174&lt;=0.4),"0.3 to 0.4",AND(V174&gt;0.4,V174&lt;=0.5),"0.4 to 0.5",AND(V174&gt;0.5,V174&lt;=0.75),"0.5 to 0.75",AND(V174&gt;0.75,V174&lt;=1),"0.75 to 1",AND(V174&gt;1,V174&lt;=2),"1 to 2",AND(V174&gt;2,V174&lt;=3),"2 to 3",AND(V174&gt;3,V174&lt;=4),"3 to 4",AND(V174&gt;4,V174&lt;=5),"4 to 5",AND(V174&gt;5,V174&lt;=10),"5 to 10",V174&gt;10,"10+")</f>
        <v>#N/A</v>
      </c>
      <c r="V174" s="10">
        <f>_xlfn.XLOOKUP($E174,'Raw Data'!$E:$E,'Raw Data'!V:V,"ERROR",0,1)</f>
        <v>0</v>
      </c>
      <c r="W174" s="15" t="e">
        <f t="array" ref="W174">_xlfn.IFS(AND(X174&gt;0,X174&lt;=0.05),"0 to 0.05",AND(X174&gt;0.05,X174&lt;=0.1),"0.05 to 0.1",AND(X174&gt;0.1,X174&lt;=0.2),"0.1 to 0.2",AND(X174&gt;0.2,X174&lt;=0.3),"0.2 to 0.3",AND(X174&gt;0.3,X174&lt;=0.4),"0.3 to 0.4",AND(X174&gt;0.4,X174&lt;=0.5),"0.4 to 0.5",AND(X174&gt;0.5,X174&lt;=0.75),"0.5 to 0.75",AND(X174&gt;0.75,X174&lt;=1),"0.75 to 1",AND(X174&gt;1,X174&lt;=2),"1 to 2",AND(X174&gt;2,X174&lt;=3),"2 to 3",AND(X174&gt;3,X174&lt;=4),"3 to 4",AND(X174&gt;4,X174&lt;=5),"4 to 5",AND(X174&gt;5,X174&lt;=10),"5 to 10",X174&gt;10,"10+")</f>
        <v>#DIV/0!</v>
      </c>
      <c r="X174" s="16" t="e">
        <f t="shared" si="6"/>
        <v>#DIV/0!</v>
      </c>
      <c r="Y174" s="5" t="e">
        <f t="array" ref="Y174">_xlfn.IFS(AND(Z174&gt;0,Z174&lt;=1),"0 to 1",AND(Z174&gt;1,Z174&lt;=2),"1 to 2",AND(Z174&gt;2,Z174&lt;=4),"2 to 4",AND(Z174&gt;4,Z174&lt;=6),"4 to 6",AND(Z174&gt;6,Z174&lt;=8),"6 to 8",AND(Z174&gt;8,Z174&lt;=10),"8 to 10",AND(Z174&gt;10,Z174&lt;=15),"10 to 15",AND(Z174&gt;15,Z174&lt;=20),"15 to 20",AND(Z174&gt;20,Z174&lt;=25),"20 to 25",AND(Z174&gt;25,Z174&lt;=30),"25 to 30",AND(Z174&gt;30,Z174&lt;=40),"30 to 40",AND(Z174&gt;40,Z174&lt;=50),"40 to 50",Z174&gt;50,"50+")</f>
        <v>#N/A</v>
      </c>
      <c r="Z174" s="9">
        <f>_xlfn.XLOOKUP($E174,'Raw Data'!$E:$E,'Raw Data'!Z:Z,"ERROR",0,1)</f>
        <v>0</v>
      </c>
      <c r="AA174" s="9">
        <f>_xlfn.XLOOKUP($E174,'Raw Data'!$E:$E,'Raw Data'!AA:AA,"ERROR",0,1)</f>
        <v>0</v>
      </c>
      <c r="AB174" s="9"/>
      <c r="AC174" s="9"/>
    </row>
    <row r="175" hidden="1" spans="1:29">
      <c r="A175" s="5" t="str">
        <f>_xlfn.XLOOKUP($E175,'Raw Data'!$E:$E,'Raw Data'!A:A,"ERROR",0,1)</f>
        <v>AE</v>
      </c>
      <c r="B175" s="5" t="str">
        <f>_xlfn.XLOOKUP($E175,'Raw Data'!$E:$E,'Raw Data'!B:B,"ERROR",0,1)</f>
        <v>Hair Mousses</v>
      </c>
      <c r="C175" s="5" t="str">
        <f>_xlfn.XLOOKUP($E175,'Raw Data'!$E:$E,'Raw Data'!C:C,"ERROR",0,1)</f>
        <v>umberto giannini</v>
      </c>
      <c r="D175" s="5" t="str">
        <f>_xlfn.XLOOKUP($E175,'Raw Data'!$E:$E,'Raw Data'!D:D,"ERROR",0,1)</f>
        <v>www.amazon.ae/dp/B07SRSTSV5</v>
      </c>
      <c r="E175" s="5" t="s">
        <v>375</v>
      </c>
      <c r="F175" s="9" t="str">
        <f>_xlfn.XLOOKUP($E175,'Raw Data'!$E:$E,'Raw Data'!F:F,"ERROR",0,1)</f>
        <v>Umberto   Giannini  Flowerology Orange and Rosemary Vegan Foaming Volume  Mousse</v>
      </c>
      <c r="G175" s="10">
        <f>_xlfn.XLOOKUP($E175,'Raw Data'!$E:$E,'Raw Data'!G:G,"ERROR",0,1)</f>
        <v>5</v>
      </c>
      <c r="H175" s="9">
        <f>_xlfn.XLOOKUP($E175,'Raw Data'!$E:$E,'Raw Data'!H:H,"ERROR",0,1)</f>
        <v>415.52</v>
      </c>
      <c r="I175" s="9">
        <f>_xlfn.XLOOKUP($E175,'Raw Data'!$E:$E,'Raw Data'!I:I,"ERROR",0,1)</f>
        <v>0.000556306946588455</v>
      </c>
      <c r="J175" s="9" t="str">
        <f>_xlfn.XLOOKUP($E175,'Raw Data'!$E:$E,'Raw Data'!J:J,"ERROR",0,1)</f>
        <v>No</v>
      </c>
      <c r="K175" s="14" t="str">
        <f t="array" ref="K175">_xlfn.IFS(AND(L175&gt;0,L175&lt;=5),"0 to 5",AND(L175&gt;5,L175&lt;=10),"5 to 10",AND(L175&gt;10,L175&lt;=15),"10 to 15",AND(L175&gt;15,L175&lt;=20),"15 to 20",AND(L175&gt;20,L175&lt;=30),"20 to 30",AND(L175&gt;30,L175&lt;=40),"30 to 40",AND(L175&gt;40,L175&lt;=50),"40 to 50",AND(L175&gt;50,L175&lt;=75),"50 to 75",AND(L175&gt;75,L175&lt;=100),"75 to 100",AND(L175&gt;100,L175&lt;=150),"100 to 150",AND(L175&gt;150,L175&lt;=200),"150 to 200",AND(L175&gt;200,L175&lt;=250),"200 to 250",AND(L175&gt;250,L175&lt;=300),"250 to 300",AND(L175&gt;300,L175&lt;=400),"300 to 400",AND(L175&gt;400,L175&lt;=500),"400 to 500",L175&gt;500,"500+")</f>
        <v>75 to 100</v>
      </c>
      <c r="L175" s="9">
        <f>_xlfn.XLOOKUP($E175,'Raw Data'!$E:$E,'Raw Data'!L:L,"ERROR",0,1)</f>
        <v>83.58</v>
      </c>
      <c r="M175" s="14" t="str">
        <f t="array" ref="M175">_xlfn.IFS(AND(N175&gt;0,N175&lt;=5),"0 to 5",AND(N175&gt;5,N175&lt;=10),"5 to 10",AND(N175&gt;10,N175&lt;=15),"10 to 15",AND(N175&gt;15,N175&lt;=20),"15 to 20",AND(N175&gt;20,N175&lt;=30),"20 to 30",AND(N175&gt;30,N175&lt;=40),"30 to 40",AND(N175&gt;40,N175&lt;=50),"40 to 50",AND(N175&gt;50,N175&lt;=75),"50 to 75",AND(N175&gt;75,N175&lt;=100),"75 to 100",AND(N175&gt;100,N175&lt;=150),"100 to 150",AND(N175&gt;150,N175&lt;=200),"150 to 200",AND(N175&gt;200,N175&lt;=250),"200 to 250",AND(N175&gt;250,N175&lt;=300),"250 to 300",AND(N175&gt;300,N175&lt;=400),"300 to 400",AND(N175&gt;400,N175&lt;=500),"400 to 500",N175&gt;500,"500+")</f>
        <v>75 to 100</v>
      </c>
      <c r="N175" s="9">
        <f>_xlfn.XLOOKUP($E175,'Raw Data'!$E:$E,'Raw Data'!N:N,"ERROR",0,1)</f>
        <v>83.85</v>
      </c>
      <c r="O175" s="14" t="str">
        <f t="array" ref="O175">_xlfn.IFS(P175=0,"No Discount",AND(P175&gt;0,P175&lt;=0.02),"0% to 2%",AND(P175&gt;0.02,P175&lt;=0.04),"2% to 4%",AND(P175&gt;0.04,P175&lt;=0.06),"4% to 6%",AND(P175&gt;0.06,P175&lt;=0.08),"6% to 8%",AND(P175&gt;0.08,P175&lt;=0.1),"8% to 10%",AND(P175&gt;0.1,P175&lt;=0.15),"10% to 15%",AND(P175&gt;0.15,P175&lt;=0.2),"15% to 20%",AND(P175&gt;0.2,P175&lt;=0.25),"20% to 25%",AND(P175&gt;0.25,P175&lt;=0.3),"25% to 30%",AND(P175&gt;0.3,P175&lt;=0.4),"30% to 40%",AND(P175&gt;0.4,P175&lt;=0.5),"40% to 50%",AND(P175&gt;0.5,P175&lt;=0.75),"50% to 75%",AND(P175&gt;0.75,P175&lt;=1),"75% to 100%")</f>
        <v>0% to 2%</v>
      </c>
      <c r="P175" s="10">
        <f>_xlfn.XLOOKUP($E175,'Raw Data'!$E:$E,'Raw Data'!P:P,"ERROR",0,1)</f>
        <v>0.00322003577817527</v>
      </c>
      <c r="Q175" s="9">
        <f>_xlfn.XLOOKUP($E175,'Raw Data'!$E:$E,'Raw Data'!Q:Q,"ERROR",0,1)</f>
        <v>0</v>
      </c>
      <c r="R175" s="9">
        <f>_xlfn.XLOOKUP($E175,'Raw Data'!$E:$E,'Raw Data'!R:R,"ERROR",0,1)</f>
        <v>0</v>
      </c>
      <c r="S175" s="5" t="e">
        <f t="array" ref="S175">_xlfn.IFS(AND(T175&gt;0,T175&lt;=0.05),"0 to 0.05",AND(T175&gt;0.05,T175&lt;=0.1),"0.05 to 0.1",AND(T175&gt;0.1,T175&lt;=0.2),"0.1 to 0.2",AND(T175&gt;0.2,T175&lt;=0.3),"0.2 to 0.3",AND(T175&gt;0.3,T175&lt;=0.4),"0.3 to 0.4",AND(T175&gt;0.4,T175&lt;=0.5),"0.4 to 0.5",AND(T175&gt;0.5,T175&lt;=0.75),"0.5 to 0.75",AND(T175&gt;0.75,T175&lt;=1),"0.75 to 1",AND(T175&gt;1,T175&lt;=2),"1 to 2",AND(T175&gt;2,T175&lt;=3),"2 to 3",AND(T175&gt;3,T175&lt;=4),"3 to 4",AND(T175&gt;4,T175&lt;=5),"4 to 5",AND(T175&gt;5,T175&lt;=10),"5 to 10",T175&gt;10,"10+")</f>
        <v>#N/A</v>
      </c>
      <c r="T175" s="10">
        <f>_xlfn.XLOOKUP($E175,'Raw Data'!$E:$E,'Raw Data'!T:T,"ERROR",0,1)</f>
        <v>0</v>
      </c>
      <c r="U175" s="15" t="e">
        <f t="array" ref="U175">_xlfn.IFS(AND(V175&gt;0,V175&lt;=0.05),"0 to 0.05",AND(V175&gt;0.05,V175&lt;=0.1),"0.05 to 0.1",AND(V175&gt;0.1,V175&lt;=0.2),"0.1 to 0.2",AND(V175&gt;0.2,V175&lt;=0.3),"0.2 to 0.3",AND(V175&gt;0.3,V175&lt;=0.4),"0.3 to 0.4",AND(V175&gt;0.4,V175&lt;=0.5),"0.4 to 0.5",AND(V175&gt;0.5,V175&lt;=0.75),"0.5 to 0.75",AND(V175&gt;0.75,V175&lt;=1),"0.75 to 1",AND(V175&gt;1,V175&lt;=2),"1 to 2",AND(V175&gt;2,V175&lt;=3),"2 to 3",AND(V175&gt;3,V175&lt;=4),"3 to 4",AND(V175&gt;4,V175&lt;=5),"4 to 5",AND(V175&gt;5,V175&lt;=10),"5 to 10",V175&gt;10,"10+")</f>
        <v>#N/A</v>
      </c>
      <c r="V175" s="10">
        <f>_xlfn.XLOOKUP($E175,'Raw Data'!$E:$E,'Raw Data'!V:V,"ERROR",0,1)</f>
        <v>0</v>
      </c>
      <c r="W175" s="15" t="e">
        <f t="array" ref="W175">_xlfn.IFS(AND(X175&gt;0,X175&lt;=0.05),"0 to 0.05",AND(X175&gt;0.05,X175&lt;=0.1),"0.05 to 0.1",AND(X175&gt;0.1,X175&lt;=0.2),"0.1 to 0.2",AND(X175&gt;0.2,X175&lt;=0.3),"0.2 to 0.3",AND(X175&gt;0.3,X175&lt;=0.4),"0.3 to 0.4",AND(X175&gt;0.4,X175&lt;=0.5),"0.4 to 0.5",AND(X175&gt;0.5,X175&lt;=0.75),"0.5 to 0.75",AND(X175&gt;0.75,X175&lt;=1),"0.75 to 1",AND(X175&gt;1,X175&lt;=2),"1 to 2",AND(X175&gt;2,X175&lt;=3),"2 to 3",AND(X175&gt;3,X175&lt;=4),"3 to 4",AND(X175&gt;4,X175&lt;=5),"4 to 5",AND(X175&gt;5,X175&lt;=10),"5 to 10",X175&gt;10,"10+")</f>
        <v>#DIV/0!</v>
      </c>
      <c r="X175" s="16" t="e">
        <f t="shared" si="6"/>
        <v>#DIV/0!</v>
      </c>
      <c r="Y175" s="5" t="e">
        <f t="array" ref="Y175">_xlfn.IFS(AND(Z175&gt;0,Z175&lt;=1),"0 to 1",AND(Z175&gt;1,Z175&lt;=2),"1 to 2",AND(Z175&gt;2,Z175&lt;=4),"2 to 4",AND(Z175&gt;4,Z175&lt;=6),"4 to 6",AND(Z175&gt;6,Z175&lt;=8),"6 to 8",AND(Z175&gt;8,Z175&lt;=10),"8 to 10",AND(Z175&gt;10,Z175&lt;=15),"10 to 15",AND(Z175&gt;15,Z175&lt;=20),"15 to 20",AND(Z175&gt;20,Z175&lt;=25),"20 to 25",AND(Z175&gt;25,Z175&lt;=30),"25 to 30",AND(Z175&gt;30,Z175&lt;=40),"30 to 40",AND(Z175&gt;40,Z175&lt;=50),"40 to 50",Z175&gt;50,"50+")</f>
        <v>#N/A</v>
      </c>
      <c r="Z175" s="9">
        <f>_xlfn.XLOOKUP($E175,'Raw Data'!$E:$E,'Raw Data'!Z:Z,"ERROR",0,1)</f>
        <v>0</v>
      </c>
      <c r="AA175" s="9">
        <f>_xlfn.XLOOKUP($E175,'Raw Data'!$E:$E,'Raw Data'!AA:AA,"ERROR",0,1)</f>
        <v>0</v>
      </c>
      <c r="AB175" s="9"/>
      <c r="AC175" s="9"/>
    </row>
    <row r="176" hidden="1" spans="1:29">
      <c r="A176" s="5" t="str">
        <f>_xlfn.XLOOKUP($E176,'Raw Data'!$E:$E,'Raw Data'!A:A,"ERROR",0,1)</f>
        <v>AE</v>
      </c>
      <c r="B176" s="5" t="str">
        <f>_xlfn.XLOOKUP($E176,'Raw Data'!$E:$E,'Raw Data'!B:B,"ERROR",0,1)</f>
        <v>Hair Mousses</v>
      </c>
      <c r="C176" s="5" t="str">
        <f>_xlfn.XLOOKUP($E176,'Raw Data'!$E:$E,'Raw Data'!C:C,"ERROR",0,1)</f>
        <v>redken</v>
      </c>
      <c r="D176" s="5" t="str">
        <f>_xlfn.XLOOKUP($E176,'Raw Data'!$E:$E,'Raw Data'!D:D,"ERROR",0,1)</f>
        <v>www.amazon.ae/dp/B000JHA9D2</v>
      </c>
      <c r="E176" s="5" t="s">
        <v>376</v>
      </c>
      <c r="F176" s="9" t="str">
        <f>_xlfn.XLOOKUP($E176,'Raw Data'!$E:$E,'Raw Data'!F:F,"ERROR",0,1)</f>
        <v>REDKEN Full Frame 07 All-Over Volumizing Mousse | For All Hair Types | Adds Volume &amp; Anti-Frizz Protection REDKEN Full Frame 07 All-Over Volumizing Mousse | For All Hair Types | Adds Volume &amp; Anti-Frizz Protection</v>
      </c>
      <c r="G176" s="10">
        <f>_xlfn.XLOOKUP($E176,'Raw Data'!$E:$E,'Raw Data'!G:G,"ERROR",0,1)</f>
        <v>3</v>
      </c>
      <c r="H176" s="9">
        <f>_xlfn.XLOOKUP($E176,'Raw Data'!$E:$E,'Raw Data'!H:H,"ERROR",0,1)</f>
        <v>411.73</v>
      </c>
      <c r="I176" s="9">
        <f>_xlfn.XLOOKUP($E176,'Raw Data'!$E:$E,'Raw Data'!I:I,"ERROR",0,1)</f>
        <v>0.00055123281459103</v>
      </c>
      <c r="J176" s="9" t="str">
        <f>_xlfn.XLOOKUP($E176,'Raw Data'!$E:$E,'Raw Data'!J:J,"ERROR",0,1)</f>
        <v>No</v>
      </c>
      <c r="K176" s="14" t="str">
        <f t="array" ref="K176">_xlfn.IFS(AND(L176&gt;0,L176&lt;=5),"0 to 5",AND(L176&gt;5,L176&lt;=10),"5 to 10",AND(L176&gt;10,L176&lt;=15),"10 to 15",AND(L176&gt;15,L176&lt;=20),"15 to 20",AND(L176&gt;20,L176&lt;=30),"20 to 30",AND(L176&gt;30,L176&lt;=40),"30 to 40",AND(L176&gt;40,L176&lt;=50),"40 to 50",AND(L176&gt;50,L176&lt;=75),"50 to 75",AND(L176&gt;75,L176&lt;=100),"75 to 100",AND(L176&gt;100,L176&lt;=150),"100 to 150",AND(L176&gt;150,L176&lt;=200),"150 to 200",AND(L176&gt;200,L176&lt;=250),"200 to 250",AND(L176&gt;250,L176&lt;=300),"250 to 300",AND(L176&gt;300,L176&lt;=400),"300 to 400",AND(L176&gt;400,L176&lt;=500),"400 to 500",L176&gt;500,"500+")</f>
        <v>150 to 200</v>
      </c>
      <c r="L176" s="9">
        <f>_xlfn.XLOOKUP($E176,'Raw Data'!$E:$E,'Raw Data'!L:L,"ERROR",0,1)</f>
        <v>163</v>
      </c>
      <c r="M176" s="14" t="str">
        <f t="array" ref="M176">_xlfn.IFS(AND(N176&gt;0,N176&lt;=5),"0 to 5",AND(N176&gt;5,N176&lt;=10),"5 to 10",AND(N176&gt;10,N176&lt;=15),"10 to 15",AND(N176&gt;15,N176&lt;=20),"15 to 20",AND(N176&gt;20,N176&lt;=30),"20 to 30",AND(N176&gt;30,N176&lt;=40),"30 to 40",AND(N176&gt;40,N176&lt;=50),"40 to 50",AND(N176&gt;50,N176&lt;=75),"50 to 75",AND(N176&gt;75,N176&lt;=100),"75 to 100",AND(N176&gt;100,N176&lt;=150),"100 to 150",AND(N176&gt;150,N176&lt;=200),"150 to 200",AND(N176&gt;200,N176&lt;=250),"200 to 250",AND(N176&gt;250,N176&lt;=300),"250 to 300",AND(N176&gt;300,N176&lt;=400),"300 to 400",AND(N176&gt;400,N176&lt;=500),"400 to 500",N176&gt;500,"500+")</f>
        <v>150 to 200</v>
      </c>
      <c r="N176" s="9">
        <f>_xlfn.XLOOKUP($E176,'Raw Data'!$E:$E,'Raw Data'!N:N,"ERROR",0,1)</f>
        <v>163</v>
      </c>
      <c r="O176" s="14" t="str">
        <f t="array" ref="O176">_xlfn.IFS(P176=0,"No Discount",AND(P176&gt;0,P176&lt;=0.02),"0% to 2%",AND(P176&gt;0.02,P176&lt;=0.04),"2% to 4%",AND(P176&gt;0.04,P176&lt;=0.06),"4% to 6%",AND(P176&gt;0.06,P176&lt;=0.08),"6% to 8%",AND(P176&gt;0.08,P176&lt;=0.1),"8% to 10%",AND(P176&gt;0.1,P176&lt;=0.15),"10% to 15%",AND(P176&gt;0.15,P176&lt;=0.2),"15% to 20%",AND(P176&gt;0.2,P176&lt;=0.25),"20% to 25%",AND(P176&gt;0.25,P176&lt;=0.3),"25% to 30%",AND(P176&gt;0.3,P176&lt;=0.4),"30% to 40%",AND(P176&gt;0.4,P176&lt;=0.5),"40% to 50%",AND(P176&gt;0.5,P176&lt;=0.75),"50% to 75%",AND(P176&gt;0.75,P176&lt;=1),"75% to 100%")</f>
        <v>No Discount</v>
      </c>
      <c r="P176" s="10">
        <f>_xlfn.XLOOKUP($E176,'Raw Data'!$E:$E,'Raw Data'!P:P,"ERROR",0,1)</f>
        <v>0</v>
      </c>
      <c r="Q176" s="9">
        <f>_xlfn.XLOOKUP($E176,'Raw Data'!$E:$E,'Raw Data'!Q:Q,"ERROR",0,1)</f>
        <v>0</v>
      </c>
      <c r="R176" s="9">
        <f>_xlfn.XLOOKUP($E176,'Raw Data'!$E:$E,'Raw Data'!R:R,"ERROR",0,1)</f>
        <v>0</v>
      </c>
      <c r="S176" s="5" t="e">
        <f t="array" ref="S176">_xlfn.IFS(AND(T176&gt;0,T176&lt;=0.05),"0 to 0.05",AND(T176&gt;0.05,T176&lt;=0.1),"0.05 to 0.1",AND(T176&gt;0.1,T176&lt;=0.2),"0.1 to 0.2",AND(T176&gt;0.2,T176&lt;=0.3),"0.2 to 0.3",AND(T176&gt;0.3,T176&lt;=0.4),"0.3 to 0.4",AND(T176&gt;0.4,T176&lt;=0.5),"0.4 to 0.5",AND(T176&gt;0.5,T176&lt;=0.75),"0.5 to 0.75",AND(T176&gt;0.75,T176&lt;=1),"0.75 to 1",AND(T176&gt;1,T176&lt;=2),"1 to 2",AND(T176&gt;2,T176&lt;=3),"2 to 3",AND(T176&gt;3,T176&lt;=4),"3 to 4",AND(T176&gt;4,T176&lt;=5),"4 to 5",AND(T176&gt;5,T176&lt;=10),"5 to 10",T176&gt;10,"10+")</f>
        <v>#N/A</v>
      </c>
      <c r="T176" s="10">
        <f>_xlfn.XLOOKUP($E176,'Raw Data'!$E:$E,'Raw Data'!T:T,"ERROR",0,1)</f>
        <v>0</v>
      </c>
      <c r="U176" s="15" t="e">
        <f t="array" ref="U176">_xlfn.IFS(AND(V176&gt;0,V176&lt;=0.05),"0 to 0.05",AND(V176&gt;0.05,V176&lt;=0.1),"0.05 to 0.1",AND(V176&gt;0.1,V176&lt;=0.2),"0.1 to 0.2",AND(V176&gt;0.2,V176&lt;=0.3),"0.2 to 0.3",AND(V176&gt;0.3,V176&lt;=0.4),"0.3 to 0.4",AND(V176&gt;0.4,V176&lt;=0.5),"0.4 to 0.5",AND(V176&gt;0.5,V176&lt;=0.75),"0.5 to 0.75",AND(V176&gt;0.75,V176&lt;=1),"0.75 to 1",AND(V176&gt;1,V176&lt;=2),"1 to 2",AND(V176&gt;2,V176&lt;=3),"2 to 3",AND(V176&gt;3,V176&lt;=4),"3 to 4",AND(V176&gt;4,V176&lt;=5),"4 to 5",AND(V176&gt;5,V176&lt;=10),"5 to 10",V176&gt;10,"10+")</f>
        <v>#N/A</v>
      </c>
      <c r="V176" s="10">
        <f>_xlfn.XLOOKUP($E176,'Raw Data'!$E:$E,'Raw Data'!V:V,"ERROR",0,1)</f>
        <v>0</v>
      </c>
      <c r="W176" s="15" t="e">
        <f t="array" ref="W176">_xlfn.IFS(AND(X176&gt;0,X176&lt;=0.05),"0 to 0.05",AND(X176&gt;0.05,X176&lt;=0.1),"0.05 to 0.1",AND(X176&gt;0.1,X176&lt;=0.2),"0.1 to 0.2",AND(X176&gt;0.2,X176&lt;=0.3),"0.2 to 0.3",AND(X176&gt;0.3,X176&lt;=0.4),"0.3 to 0.4",AND(X176&gt;0.4,X176&lt;=0.5),"0.4 to 0.5",AND(X176&gt;0.5,X176&lt;=0.75),"0.5 to 0.75",AND(X176&gt;0.75,X176&lt;=1),"0.75 to 1",AND(X176&gt;1,X176&lt;=2),"1 to 2",AND(X176&gt;2,X176&lt;=3),"2 to 3",AND(X176&gt;3,X176&lt;=4),"3 to 4",AND(X176&gt;4,X176&lt;=5),"4 to 5",AND(X176&gt;5,X176&lt;=10),"5 to 10",X176&gt;10,"10+")</f>
        <v>#DIV/0!</v>
      </c>
      <c r="X176" s="16" t="e">
        <f t="shared" si="6"/>
        <v>#DIV/0!</v>
      </c>
      <c r="Y176" s="5" t="e">
        <f t="array" ref="Y176">_xlfn.IFS(AND(Z176&gt;0,Z176&lt;=1),"0 to 1",AND(Z176&gt;1,Z176&lt;=2),"1 to 2",AND(Z176&gt;2,Z176&lt;=4),"2 to 4",AND(Z176&gt;4,Z176&lt;=6),"4 to 6",AND(Z176&gt;6,Z176&lt;=8),"6 to 8",AND(Z176&gt;8,Z176&lt;=10),"8 to 10",AND(Z176&gt;10,Z176&lt;=15),"10 to 15",AND(Z176&gt;15,Z176&lt;=20),"15 to 20",AND(Z176&gt;20,Z176&lt;=25),"20 to 25",AND(Z176&gt;25,Z176&lt;=30),"25 to 30",AND(Z176&gt;30,Z176&lt;=40),"30 to 40",AND(Z176&gt;40,Z176&lt;=50),"40 to 50",Z176&gt;50,"50+")</f>
        <v>#N/A</v>
      </c>
      <c r="Z176" s="9">
        <f>_xlfn.XLOOKUP($E176,'Raw Data'!$E:$E,'Raw Data'!Z:Z,"ERROR",0,1)</f>
        <v>0</v>
      </c>
      <c r="AA176" s="9">
        <f>_xlfn.XLOOKUP($E176,'Raw Data'!$E:$E,'Raw Data'!AA:AA,"ERROR",0,1)</f>
        <v>0</v>
      </c>
      <c r="AB176" s="9"/>
      <c r="AC176" s="9"/>
    </row>
    <row r="177" hidden="1" spans="1:29">
      <c r="A177" s="5" t="str">
        <f>_xlfn.XLOOKUP($E177,'Raw Data'!$E:$E,'Raw Data'!A:A,"ERROR",0,1)</f>
        <v>AE</v>
      </c>
      <c r="B177" s="5" t="str">
        <f>_xlfn.XLOOKUP($E177,'Raw Data'!$E:$E,'Raw Data'!B:B,"ERROR",0,1)</f>
        <v>Hair Mousses</v>
      </c>
      <c r="C177" s="5" t="str">
        <f>_xlfn.XLOOKUP($E177,'Raw Data'!$E:$E,'Raw Data'!C:C,"ERROR",0,1)</f>
        <v>kÃ©rastase</v>
      </c>
      <c r="D177" s="5" t="str">
        <f>_xlfn.XLOOKUP($E177,'Raw Data'!$E:$E,'Raw Data'!D:D,"ERROR",0,1)</f>
        <v>www.amazon.ae/dp/B00MQHR10C</v>
      </c>
      <c r="E177" s="5" t="s">
        <v>377</v>
      </c>
      <c r="F177" s="9" t="str">
        <f>_xlfn.XLOOKUP($E177,'Raw Data'!$E:$E,'Raw Data'!F:F,"ERROR",0,1)</f>
        <v>Kerastase K Mousse Bouffante Luxurious Volumizing 5 fl oz (150 ml)</v>
      </c>
      <c r="G177" s="10">
        <f>_xlfn.XLOOKUP($E177,'Raw Data'!$E:$E,'Raw Data'!G:G,"ERROR",0,1)</f>
        <v>1</v>
      </c>
      <c r="H177" s="9">
        <f>_xlfn.XLOOKUP($E177,'Raw Data'!$E:$E,'Raw Data'!H:H,"ERROR",0,1)</f>
        <v>407.94</v>
      </c>
      <c r="I177" s="9">
        <f>_xlfn.XLOOKUP($E177,'Raw Data'!$E:$E,'Raw Data'!I:I,"ERROR",0,1)</f>
        <v>0.000546158682593604</v>
      </c>
      <c r="J177" s="9" t="str">
        <f>_xlfn.XLOOKUP($E177,'Raw Data'!$E:$E,'Raw Data'!J:J,"ERROR",0,1)</f>
        <v>No</v>
      </c>
      <c r="K177" s="14" t="str">
        <f t="array" ref="K177">_xlfn.IFS(AND(L177&gt;0,L177&lt;=5),"0 to 5",AND(L177&gt;5,L177&lt;=10),"5 to 10",AND(L177&gt;10,L177&lt;=15),"10 to 15",AND(L177&gt;15,L177&lt;=20),"15 to 20",AND(L177&gt;20,L177&lt;=30),"20 to 30",AND(L177&gt;30,L177&lt;=40),"30 to 40",AND(L177&gt;40,L177&lt;=50),"40 to 50",AND(L177&gt;50,L177&lt;=75),"50 to 75",AND(L177&gt;75,L177&lt;=100),"75 to 100",AND(L177&gt;100,L177&lt;=150),"100 to 150",AND(L177&gt;150,L177&lt;=200),"150 to 200",AND(L177&gt;200,L177&lt;=250),"200 to 250",AND(L177&gt;250,L177&lt;=300),"250 to 300",AND(L177&gt;300,L177&lt;=400),"300 to 400",AND(L177&gt;400,L177&lt;=500),"400 to 500",L177&gt;500,"500+")</f>
        <v>150 to 200</v>
      </c>
      <c r="L177" s="9">
        <f>_xlfn.XLOOKUP($E177,'Raw Data'!$E:$E,'Raw Data'!L:L,"ERROR",0,1)</f>
        <v>167</v>
      </c>
      <c r="M177" s="14" t="str">
        <f t="array" ref="M177">_xlfn.IFS(AND(N177&gt;0,N177&lt;=5),"0 to 5",AND(N177&gt;5,N177&lt;=10),"5 to 10",AND(N177&gt;10,N177&lt;=15),"10 to 15",AND(N177&gt;15,N177&lt;=20),"15 to 20",AND(N177&gt;20,N177&lt;=30),"20 to 30",AND(N177&gt;30,N177&lt;=40),"30 to 40",AND(N177&gt;40,N177&lt;=50),"40 to 50",AND(N177&gt;50,N177&lt;=75),"50 to 75",AND(N177&gt;75,N177&lt;=100),"75 to 100",AND(N177&gt;100,N177&lt;=150),"100 to 150",AND(N177&gt;150,N177&lt;=200),"150 to 200",AND(N177&gt;200,N177&lt;=250),"200 to 250",AND(N177&gt;250,N177&lt;=300),"250 to 300",AND(N177&gt;300,N177&lt;=400),"300 to 400",AND(N177&gt;400,N177&lt;=500),"400 to 500",N177&gt;500,"500+")</f>
        <v>150 to 200</v>
      </c>
      <c r="N177" s="9">
        <f>_xlfn.XLOOKUP($E177,'Raw Data'!$E:$E,'Raw Data'!N:N,"ERROR",0,1)</f>
        <v>167</v>
      </c>
      <c r="O177" s="14" t="str">
        <f t="array" ref="O177">_xlfn.IFS(P177=0,"No Discount",AND(P177&gt;0,P177&lt;=0.02),"0% to 2%",AND(P177&gt;0.02,P177&lt;=0.04),"2% to 4%",AND(P177&gt;0.04,P177&lt;=0.06),"4% to 6%",AND(P177&gt;0.06,P177&lt;=0.08),"6% to 8%",AND(P177&gt;0.08,P177&lt;=0.1),"8% to 10%",AND(P177&gt;0.1,P177&lt;=0.15),"10% to 15%",AND(P177&gt;0.15,P177&lt;=0.2),"15% to 20%",AND(P177&gt;0.2,P177&lt;=0.25),"20% to 25%",AND(P177&gt;0.25,P177&lt;=0.3),"25% to 30%",AND(P177&gt;0.3,P177&lt;=0.4),"30% to 40%",AND(P177&gt;0.4,P177&lt;=0.5),"40% to 50%",AND(P177&gt;0.5,P177&lt;=0.75),"50% to 75%",AND(P177&gt;0.75,P177&lt;=1),"75% to 100%")</f>
        <v>No Discount</v>
      </c>
      <c r="P177" s="10">
        <f>_xlfn.XLOOKUP($E177,'Raw Data'!$E:$E,'Raw Data'!P:P,"ERROR",0,1)</f>
        <v>0</v>
      </c>
      <c r="Q177" s="9">
        <f>_xlfn.XLOOKUP($E177,'Raw Data'!$E:$E,'Raw Data'!Q:Q,"ERROR",0,1)</f>
        <v>5</v>
      </c>
      <c r="R177" s="9" t="str">
        <f>_xlfn.XLOOKUP($E177,'Raw Data'!$E:$E,'Raw Data'!R:R,"ERROR",0,1)</f>
        <v>fl oz</v>
      </c>
      <c r="S177" s="5" t="str">
        <f t="array" ref="S177">_xlfn.IFS(AND(T177&gt;0,T177&lt;=0.05),"0 to 0.05",AND(T177&gt;0.05,T177&lt;=0.1),"0.05 to 0.1",AND(T177&gt;0.1,T177&lt;=0.2),"0.1 to 0.2",AND(T177&gt;0.2,T177&lt;=0.3),"0.2 to 0.3",AND(T177&gt;0.3,T177&lt;=0.4),"0.3 to 0.4",AND(T177&gt;0.4,T177&lt;=0.5),"0.4 to 0.5",AND(T177&gt;0.5,T177&lt;=0.75),"0.5 to 0.75",AND(T177&gt;0.75,T177&lt;=1),"0.75 to 1",AND(T177&gt;1,T177&lt;=2),"1 to 2",AND(T177&gt;2,T177&lt;=3),"2 to 3",AND(T177&gt;3,T177&lt;=4),"3 to 4",AND(T177&gt;4,T177&lt;=5),"4 to 5",AND(T177&gt;5,T177&lt;=10),"5 to 10",T177&gt;10,"10+")</f>
        <v>1 to 2</v>
      </c>
      <c r="T177" s="10">
        <f>_xlfn.XLOOKUP($E177,'Raw Data'!$E:$E,'Raw Data'!T:T,"ERROR",0,1)</f>
        <v>1.08607996670222</v>
      </c>
      <c r="U177" s="15" t="str">
        <f t="array" ref="U177">_xlfn.IFS(AND(V177&gt;0,V177&lt;=0.05),"0 to 0.05",AND(V177&gt;0.05,V177&lt;=0.1),"0.05 to 0.1",AND(V177&gt;0.1,V177&lt;=0.2),"0.1 to 0.2",AND(V177&gt;0.2,V177&lt;=0.3),"0.2 to 0.3",AND(V177&gt;0.3,V177&lt;=0.4),"0.3 to 0.4",AND(V177&gt;0.4,V177&lt;=0.5),"0.4 to 0.5",AND(V177&gt;0.5,V177&lt;=0.75),"0.5 to 0.75",AND(V177&gt;0.75,V177&lt;=1),"0.75 to 1",AND(V177&gt;1,V177&lt;=2),"1 to 2",AND(V177&gt;2,V177&lt;=3),"2 to 3",AND(V177&gt;3,V177&lt;=4),"3 to 4",AND(V177&gt;4,V177&lt;=5),"4 to 5",AND(V177&gt;5,V177&lt;=10),"5 to 10",V177&gt;10,"10+")</f>
        <v>0.2 to 0.3</v>
      </c>
      <c r="V177" s="10">
        <f>_xlfn.XLOOKUP($E177,'Raw Data'!$E:$E,'Raw Data'!V:V,"ERROR",0,1)</f>
        <v>0.293241591009599</v>
      </c>
      <c r="W177" s="15" t="str">
        <f t="array" ref="W177">_xlfn.IFS(AND(X177&gt;0,X177&lt;=0.05),"0 to 0.05",AND(X177&gt;0.05,X177&lt;=0.1),"0.05 to 0.1",AND(X177&gt;0.1,X177&lt;=0.2),"0.1 to 0.2",AND(X177&gt;0.2,X177&lt;=0.3),"0.2 to 0.3",AND(X177&gt;0.3,X177&lt;=0.4),"0.3 to 0.4",AND(X177&gt;0.4,X177&lt;=0.5),"0.4 to 0.5",AND(X177&gt;0.5,X177&lt;=0.75),"0.5 to 0.75",AND(X177&gt;0.75,X177&lt;=1),"0.75 to 1",AND(X177&gt;1,X177&lt;=2),"1 to 2",AND(X177&gt;2,X177&lt;=3),"2 to 3",AND(X177&gt;3,X177&lt;=4),"3 to 4",AND(X177&gt;4,X177&lt;=5),"4 to 5",AND(X177&gt;5,X177&lt;=10),"5 to 10",X177&gt;10,"10+")</f>
        <v>0.2 to 0.3</v>
      </c>
      <c r="X177" s="16">
        <f t="shared" si="6"/>
        <v>0.293241591009599</v>
      </c>
      <c r="Y177" s="5" t="str">
        <f t="array" ref="Y177">_xlfn.IFS(AND(Z177&gt;0,Z177&lt;=1),"0 to 1",AND(Z177&gt;1,Z177&lt;=2),"1 to 2",AND(Z177&gt;2,Z177&lt;=4),"2 to 4",AND(Z177&gt;4,Z177&lt;=6),"4 to 6",AND(Z177&gt;6,Z177&lt;=8),"6 to 8",AND(Z177&gt;8,Z177&lt;=10),"8 to 10",AND(Z177&gt;10,Z177&lt;=15),"10 to 15",AND(Z177&gt;15,Z177&lt;=20),"15 to 20",AND(Z177&gt;20,Z177&lt;=25),"20 to 25",AND(Z177&gt;25,Z177&lt;=30),"25 to 30",AND(Z177&gt;30,Z177&lt;=40),"30 to 40",AND(Z177&gt;40,Z177&lt;=50),"40 to 50",Z177&gt;50,"50+")</f>
        <v>4 to 6</v>
      </c>
      <c r="Z177" s="9">
        <f>_xlfn.XLOOKUP($E177,'Raw Data'!$E:$E,'Raw Data'!Z:Z,"ERROR",0,1)</f>
        <v>5.2</v>
      </c>
      <c r="AA177" s="9" t="str">
        <f>_xlfn.XLOOKUP($E177,'Raw Data'!$E:$E,'Raw Data'!AA:AA,"ERROR",0,1)</f>
        <v>oz</v>
      </c>
      <c r="AB177" s="9"/>
      <c r="AC177" s="9"/>
    </row>
    <row r="178" hidden="1" spans="1:29">
      <c r="A178" s="5" t="str">
        <f>_xlfn.XLOOKUP($E178,'Raw Data'!$E:$E,'Raw Data'!A:A,"ERROR",0,1)</f>
        <v>AE</v>
      </c>
      <c r="B178" s="5" t="str">
        <f>_xlfn.XLOOKUP($E178,'Raw Data'!$E:$E,'Raw Data'!B:B,"ERROR",0,1)</f>
        <v>Hair Mousses</v>
      </c>
      <c r="C178" s="5" t="str">
        <f>_xlfn.XLOOKUP($E178,'Raw Data'!$E:$E,'Raw Data'!C:C,"ERROR",0,1)</f>
        <v>charles worthington</v>
      </c>
      <c r="D178" s="5" t="str">
        <f>_xlfn.XLOOKUP($E178,'Raw Data'!$E:$E,'Raw Data'!D:D,"ERROR",0,1)</f>
        <v>www.amazon.ae/dp/B091B63BKR</v>
      </c>
      <c r="E178" s="5" t="s">
        <v>378</v>
      </c>
      <c r="F178" s="9" t="str">
        <f>_xlfn.XLOOKUP($E178,'Raw Data'!$E:$E,'Raw Data'!F:F,"ERROR",0,1)</f>
        <v>Charles Worthington Thicker and Fuller Densifying Mousse, Hair Thickening Mousse for Fine Hair, Hair Thickening Products for Women and Men, Salon Hair Repair, 200 ml</v>
      </c>
      <c r="G178" s="10">
        <f>_xlfn.XLOOKUP($E178,'Raw Data'!$E:$E,'Raw Data'!G:G,"ERROR",0,1)</f>
        <v>4</v>
      </c>
      <c r="H178" s="9">
        <f>_xlfn.XLOOKUP($E178,'Raw Data'!$E:$E,'Raw Data'!H:H,"ERROR",0,1)</f>
        <v>407.93</v>
      </c>
      <c r="I178" s="9">
        <f>_xlfn.XLOOKUP($E178,'Raw Data'!$E:$E,'Raw Data'!I:I,"ERROR",0,1)</f>
        <v>0.000546145294382529</v>
      </c>
      <c r="J178" s="9" t="str">
        <f>_xlfn.XLOOKUP($E178,'Raw Data'!$E:$E,'Raw Data'!J:J,"ERROR",0,1)</f>
        <v>No</v>
      </c>
      <c r="K178" s="14" t="str">
        <f t="array" ref="K178">_xlfn.IFS(AND(L178&gt;0,L178&lt;=5),"0 to 5",AND(L178&gt;5,L178&lt;=10),"5 to 10",AND(L178&gt;10,L178&lt;=15),"10 to 15",AND(L178&gt;15,L178&lt;=20),"15 to 20",AND(L178&gt;20,L178&lt;=30),"20 to 30",AND(L178&gt;30,L178&lt;=40),"30 to 40",AND(L178&gt;40,L178&lt;=50),"40 to 50",AND(L178&gt;50,L178&lt;=75),"50 to 75",AND(L178&gt;75,L178&lt;=100),"75 to 100",AND(L178&gt;100,L178&lt;=150),"100 to 150",AND(L178&gt;150,L178&lt;=200),"150 to 200",AND(L178&gt;200,L178&lt;=250),"200 to 250",AND(L178&gt;250,L178&lt;=300),"250 to 300",AND(L178&gt;300,L178&lt;=400),"300 to 400",AND(L178&gt;400,L178&lt;=500),"400 to 500",L178&gt;500,"500+")</f>
        <v>100 to 150</v>
      </c>
      <c r="L178" s="9">
        <f>_xlfn.XLOOKUP($E178,'Raw Data'!$E:$E,'Raw Data'!L:L,"ERROR",0,1)</f>
        <v>102.82</v>
      </c>
      <c r="M178" s="14" t="str">
        <f t="array" ref="M178">_xlfn.IFS(AND(N178&gt;0,N178&lt;=5),"0 to 5",AND(N178&gt;5,N178&lt;=10),"5 to 10",AND(N178&gt;10,N178&lt;=15),"10 to 15",AND(N178&gt;15,N178&lt;=20),"15 to 20",AND(N178&gt;20,N178&lt;=30),"20 to 30",AND(N178&gt;30,N178&lt;=40),"30 to 40",AND(N178&gt;40,N178&lt;=50),"40 to 50",AND(N178&gt;50,N178&lt;=75),"50 to 75",AND(N178&gt;75,N178&lt;=100),"75 to 100",AND(N178&gt;100,N178&lt;=150),"100 to 150",AND(N178&gt;150,N178&lt;=200),"150 to 200",AND(N178&gt;200,N178&lt;=250),"200 to 250",AND(N178&gt;250,N178&lt;=300),"250 to 300",AND(N178&gt;300,N178&lt;=400),"300 to 400",AND(N178&gt;400,N178&lt;=500),"400 to 500",N178&gt;500,"500+")</f>
        <v>100 to 150</v>
      </c>
      <c r="N178" s="9">
        <f>_xlfn.XLOOKUP($E178,'Raw Data'!$E:$E,'Raw Data'!N:N,"ERROR",0,1)</f>
        <v>114.31</v>
      </c>
      <c r="O178" s="14" t="str">
        <f t="array" ref="O178">_xlfn.IFS(P178=0,"No Discount",AND(P178&gt;0,P178&lt;=0.02),"0% to 2%",AND(P178&gt;0.02,P178&lt;=0.04),"2% to 4%",AND(P178&gt;0.04,P178&lt;=0.06),"4% to 6%",AND(P178&gt;0.06,P178&lt;=0.08),"6% to 8%",AND(P178&gt;0.08,P178&lt;=0.1),"8% to 10%",AND(P178&gt;0.1,P178&lt;=0.15),"10% to 15%",AND(P178&gt;0.15,P178&lt;=0.2),"15% to 20%",AND(P178&gt;0.2,P178&lt;=0.25),"20% to 25%",AND(P178&gt;0.25,P178&lt;=0.3),"25% to 30%",AND(P178&gt;0.3,P178&lt;=0.4),"30% to 40%",AND(P178&gt;0.4,P178&lt;=0.5),"40% to 50%",AND(P178&gt;0.5,P178&lt;=0.75),"50% to 75%",AND(P178&gt;0.75,P178&lt;=1),"75% to 100%")</f>
        <v>10% to 15%</v>
      </c>
      <c r="P178" s="10">
        <f>_xlfn.XLOOKUP($E178,'Raw Data'!$E:$E,'Raw Data'!P:P,"ERROR",0,1)</f>
        <v>0.100516140320182</v>
      </c>
      <c r="Q178" s="9">
        <f>_xlfn.XLOOKUP($E178,'Raw Data'!$E:$E,'Raw Data'!Q:Q,"ERROR",0,1)</f>
        <v>200</v>
      </c>
      <c r="R178" s="9" t="str">
        <f>_xlfn.XLOOKUP($E178,'Raw Data'!$E:$E,'Raw Data'!R:R,"ERROR",0,1)</f>
        <v>ml</v>
      </c>
      <c r="S178" s="5" t="str">
        <f t="array" ref="S178">_xlfn.IFS(AND(T178&gt;0,T178&lt;=0.05),"0 to 0.05",AND(T178&gt;0.05,T178&lt;=0.1),"0.05 to 0.1",AND(T178&gt;0.1,T178&lt;=0.2),"0.1 to 0.2",AND(T178&gt;0.2,T178&lt;=0.3),"0.2 to 0.3",AND(T178&gt;0.3,T178&lt;=0.4),"0.3 to 0.4",AND(T178&gt;0.4,T178&lt;=0.5),"0.4 to 0.5",AND(T178&gt;0.5,T178&lt;=0.75),"0.5 to 0.75",AND(T178&gt;0.75,T178&lt;=1),"0.75 to 1",AND(T178&gt;1,T178&lt;=2),"1 to 2",AND(T178&gt;2,T178&lt;=3),"2 to 3",AND(T178&gt;3,T178&lt;=4),"3 to 4",AND(T178&gt;4,T178&lt;=5),"4 to 5",AND(T178&gt;5,T178&lt;=10),"5 to 10",T178&gt;10,"10+")</f>
        <v>0.5 to 0.75</v>
      </c>
      <c r="T178" s="10">
        <f>_xlfn.XLOOKUP($E178,'Raw Data'!$E:$E,'Raw Data'!T:T,"ERROR",0,1)</f>
        <v>0.514374676077025</v>
      </c>
      <c r="U178" s="15" t="str">
        <f t="array" ref="U178">_xlfn.IFS(AND(V178&gt;0,V178&lt;=0.05),"0 to 0.05",AND(V178&gt;0.05,V178&lt;=0.1),"0.05 to 0.1",AND(V178&gt;0.1,V178&lt;=0.2),"0.1 to 0.2",AND(V178&gt;0.2,V178&lt;=0.3),"0.2 to 0.3",AND(V178&gt;0.3,V178&lt;=0.4),"0.3 to 0.4",AND(V178&gt;0.4,V178&lt;=0.5),"0.4 to 0.5",AND(V178&gt;0.5,V178&lt;=0.75),"0.5 to 0.75",AND(V178&gt;0.75,V178&lt;=1),"0.75 to 1",AND(V178&gt;1,V178&lt;=2),"1 to 2",AND(V178&gt;2,V178&lt;=3),"2 to 3",AND(V178&gt;3,V178&lt;=4),"3 to 4",AND(V178&gt;4,V178&lt;=5),"4 to 5",AND(V178&gt;5,V178&lt;=10),"5 to 10",V178&gt;10,"10+")</f>
        <v>0.1 to 0.2</v>
      </c>
      <c r="V178" s="10">
        <f>_xlfn.XLOOKUP($E178,'Raw Data'!$E:$E,'Raw Data'!V:V,"ERROR",0,1)</f>
        <v>0.154400950107357</v>
      </c>
      <c r="W178" s="15" t="str">
        <f t="array" ref="W178">_xlfn.IFS(AND(X178&gt;0,X178&lt;=0.05),"0 to 0.05",AND(X178&gt;0.05,X178&lt;=0.1),"0.05 to 0.1",AND(X178&gt;0.1,X178&lt;=0.2),"0.1 to 0.2",AND(X178&gt;0.2,X178&lt;=0.3),"0.2 to 0.3",AND(X178&gt;0.3,X178&lt;=0.4),"0.3 to 0.4",AND(X178&gt;0.4,X178&lt;=0.5),"0.4 to 0.5",AND(X178&gt;0.5,X178&lt;=0.75),"0.5 to 0.75",AND(X178&gt;0.75,X178&lt;=1),"0.75 to 1",AND(X178&gt;1,X178&lt;=2),"1 to 2",AND(X178&gt;2,X178&lt;=3),"2 to 3",AND(X178&gt;3,X178&lt;=4),"3 to 4",AND(X178&gt;4,X178&lt;=5),"4 to 5",AND(X178&gt;5,X178&lt;=10),"5 to 10",X178&gt;10,"10+")</f>
        <v>0.1 to 0.2</v>
      </c>
      <c r="X178" s="16">
        <f t="shared" si="6"/>
        <v>0.138881162540797</v>
      </c>
      <c r="Y178" s="5" t="str">
        <f t="array" ref="Y178">_xlfn.IFS(AND(Z178&gt;0,Z178&lt;=1),"0 to 1",AND(Z178&gt;1,Z178&lt;=2),"1 to 2",AND(Z178&gt;2,Z178&lt;=4),"2 to 4",AND(Z178&gt;4,Z178&lt;=6),"4 to 6",AND(Z178&gt;6,Z178&lt;=8),"6 to 8",AND(Z178&gt;8,Z178&lt;=10),"8 to 10",AND(Z178&gt;10,Z178&lt;=15),"10 to 15",AND(Z178&gt;15,Z178&lt;=20),"15 to 20",AND(Z178&gt;20,Z178&lt;=25),"20 to 25",AND(Z178&gt;25,Z178&lt;=30),"25 to 30",AND(Z178&gt;30,Z178&lt;=40),"30 to 40",AND(Z178&gt;40,Z178&lt;=50),"40 to 50",Z178&gt;50,"50+")</f>
        <v>6 to 8</v>
      </c>
      <c r="Z178" s="9">
        <f>_xlfn.XLOOKUP($E178,'Raw Data'!$E:$E,'Raw Data'!Z:Z,"ERROR",0,1)</f>
        <v>6.76</v>
      </c>
      <c r="AA178" s="9" t="str">
        <f>_xlfn.XLOOKUP($E178,'Raw Data'!$E:$E,'Raw Data'!AA:AA,"ERROR",0,1)</f>
        <v>oz</v>
      </c>
      <c r="AB178" s="9"/>
      <c r="AC178" s="9"/>
    </row>
    <row r="179" hidden="1" spans="1:29">
      <c r="A179" s="5" t="str">
        <f>_xlfn.XLOOKUP($E179,'Raw Data'!$E:$E,'Raw Data'!A:A,"ERROR",0,1)</f>
        <v>AE</v>
      </c>
      <c r="B179" s="5" t="str">
        <f>_xlfn.XLOOKUP($E179,'Raw Data'!$E:$E,'Raw Data'!B:B,"ERROR",0,1)</f>
        <v>Hair Mousses</v>
      </c>
      <c r="C179" s="5" t="str">
        <f>_xlfn.XLOOKUP($E179,'Raw Data'!$E:$E,'Raw Data'!C:C,"ERROR",0,1)</f>
        <v>Unite </v>
      </c>
      <c r="D179" s="5" t="str">
        <f>_xlfn.XLOOKUP($E179,'Raw Data'!$E:$E,'Raw Data'!D:D,"ERROR",0,1)</f>
        <v>www.amazon.ae/dp/B00Q923ZN2</v>
      </c>
      <c r="E179" s="5" t="s">
        <v>379</v>
      </c>
      <c r="F179" s="9" t="str">
        <f>_xlfn.XLOOKUP($E179,'Raw Data'!$E:$E,'Raw Data'!F:F,"ERROR",0,1)</f>
        <v>UNITE  Hair  ELEVATE  Mousse  - Volumizing Foam, 6 Oz (Pack of 1)</v>
      </c>
      <c r="G179" s="10">
        <f>_xlfn.XLOOKUP($E179,'Raw Data'!$E:$E,'Raw Data'!G:G,"ERROR",0,1)</f>
        <v>3</v>
      </c>
      <c r="H179" s="9">
        <f>_xlfn.XLOOKUP($E179,'Raw Data'!$E:$E,'Raw Data'!H:H,"ERROR",0,1)</f>
        <v>404.15</v>
      </c>
      <c r="I179" s="9">
        <f>_xlfn.XLOOKUP($E179,'Raw Data'!$E:$E,'Raw Data'!I:I,"ERROR",0,1)</f>
        <v>0.000541084550596179</v>
      </c>
      <c r="J179" s="9" t="str">
        <f>_xlfn.XLOOKUP($E179,'Raw Data'!$E:$E,'Raw Data'!J:J,"ERROR",0,1)</f>
        <v>No</v>
      </c>
      <c r="K179" s="14" t="str">
        <f t="array" ref="K179">_xlfn.IFS(AND(L179&gt;0,L179&lt;=5),"0 to 5",AND(L179&gt;5,L179&lt;=10),"5 to 10",AND(L179&gt;10,L179&lt;=15),"10 to 15",AND(L179&gt;15,L179&lt;=20),"15 to 20",AND(L179&gt;20,L179&lt;=30),"20 to 30",AND(L179&gt;30,L179&lt;=40),"30 to 40",AND(L179&gt;40,L179&lt;=50),"40 to 50",AND(L179&gt;50,L179&lt;=75),"50 to 75",AND(L179&gt;75,L179&lt;=100),"75 to 100",AND(L179&gt;100,L179&lt;=150),"100 to 150",AND(L179&gt;150,L179&lt;=200),"150 to 200",AND(L179&gt;200,L179&lt;=250),"200 to 250",AND(L179&gt;250,L179&lt;=300),"250 to 300",AND(L179&gt;300,L179&lt;=400),"300 to 400",AND(L179&gt;400,L179&lt;=500),"400 to 500",L179&gt;500,"500+")</f>
        <v>150 to 200</v>
      </c>
      <c r="L179" s="9">
        <f>_xlfn.XLOOKUP($E179,'Raw Data'!$E:$E,'Raw Data'!L:L,"ERROR",0,1)</f>
        <v>160</v>
      </c>
      <c r="M179" s="14" t="str">
        <f t="array" ref="M179">_xlfn.IFS(AND(N179&gt;0,N179&lt;=5),"0 to 5",AND(N179&gt;5,N179&lt;=10),"5 to 10",AND(N179&gt;10,N179&lt;=15),"10 to 15",AND(N179&gt;15,N179&lt;=20),"15 to 20",AND(N179&gt;20,N179&lt;=30),"20 to 30",AND(N179&gt;30,N179&lt;=40),"30 to 40",AND(N179&gt;40,N179&lt;=50),"40 to 50",AND(N179&gt;50,N179&lt;=75),"50 to 75",AND(N179&gt;75,N179&lt;=100),"75 to 100",AND(N179&gt;100,N179&lt;=150),"100 to 150",AND(N179&gt;150,N179&lt;=200),"150 to 200",AND(N179&gt;200,N179&lt;=250),"200 to 250",AND(N179&gt;250,N179&lt;=300),"250 to 300",AND(N179&gt;300,N179&lt;=400),"300 to 400",AND(N179&gt;400,N179&lt;=500),"400 to 500",N179&gt;500,"500+")</f>
        <v>150 to 200</v>
      </c>
      <c r="N179" s="9">
        <f>_xlfn.XLOOKUP($E179,'Raw Data'!$E:$E,'Raw Data'!N:N,"ERROR",0,1)</f>
        <v>160</v>
      </c>
      <c r="O179" s="14" t="str">
        <f t="array" ref="O179">_xlfn.IFS(P179=0,"No Discount",AND(P179&gt;0,P179&lt;=0.02),"0% to 2%",AND(P179&gt;0.02,P179&lt;=0.04),"2% to 4%",AND(P179&gt;0.04,P179&lt;=0.06),"4% to 6%",AND(P179&gt;0.06,P179&lt;=0.08),"6% to 8%",AND(P179&gt;0.08,P179&lt;=0.1),"8% to 10%",AND(P179&gt;0.1,P179&lt;=0.15),"10% to 15%",AND(P179&gt;0.15,P179&lt;=0.2),"15% to 20%",AND(P179&gt;0.2,P179&lt;=0.25),"20% to 25%",AND(P179&gt;0.25,P179&lt;=0.3),"25% to 30%",AND(P179&gt;0.3,P179&lt;=0.4),"30% to 40%",AND(P179&gt;0.4,P179&lt;=0.5),"40% to 50%",AND(P179&gt;0.5,P179&lt;=0.75),"50% to 75%",AND(P179&gt;0.75,P179&lt;=1),"75% to 100%")</f>
        <v>No Discount</v>
      </c>
      <c r="P179" s="10">
        <f>_xlfn.XLOOKUP($E179,'Raw Data'!$E:$E,'Raw Data'!P:P,"ERROR",0,1)</f>
        <v>0</v>
      </c>
      <c r="Q179" s="9">
        <f>_xlfn.XLOOKUP($E179,'Raw Data'!$E:$E,'Raw Data'!Q:Q,"ERROR",0,1)</f>
        <v>6</v>
      </c>
      <c r="R179" s="9" t="str">
        <f>_xlfn.XLOOKUP($E179,'Raw Data'!$E:$E,'Raw Data'!R:R,"ERROR",0,1)</f>
        <v>oz</v>
      </c>
      <c r="S179" s="5" t="str">
        <f t="array" ref="S179">_xlfn.IFS(AND(T179&gt;0,T179&lt;=0.05),"0 to 0.05",AND(T179&gt;0.05,T179&lt;=0.1),"0.05 to 0.1",AND(T179&gt;0.1,T179&lt;=0.2),"0.1 to 0.2",AND(T179&gt;0.2,T179&lt;=0.3),"0.2 to 0.3",AND(T179&gt;0.3,T179&lt;=0.4),"0.3 to 0.4",AND(T179&gt;0.4,T179&lt;=0.5),"0.4 to 0.5",AND(T179&gt;0.5,T179&lt;=0.75),"0.5 to 0.75",AND(T179&gt;0.75,T179&lt;=1),"0.75 to 1",AND(T179&gt;1,T179&lt;=2),"1 to 2",AND(T179&gt;2,T179&lt;=3),"2 to 3",AND(T179&gt;3,T179&lt;=4),"3 to 4",AND(T179&gt;4,T179&lt;=5),"4 to 5",AND(T179&gt;5,T179&lt;=10),"5 to 10",T179&gt;10,"10+")</f>
        <v>0.75 to 1</v>
      </c>
      <c r="T179" s="10">
        <f>_xlfn.XLOOKUP($E179,'Raw Data'!$E:$E,'Raw Data'!T:T,"ERROR",0,1)</f>
        <v>0.901814902491264</v>
      </c>
      <c r="U179" s="15" t="str">
        <f t="array" ref="U179">_xlfn.IFS(AND(V179&gt;0,V179&lt;=0.05),"0 to 0.05",AND(V179&gt;0.05,V179&lt;=0.1),"0.05 to 0.1",AND(V179&gt;0.1,V179&lt;=0.2),"0.1 to 0.2",AND(V179&gt;0.2,V179&lt;=0.3),"0.2 to 0.3",AND(V179&gt;0.3,V179&lt;=0.4),"0.3 to 0.4",AND(V179&gt;0.4,V179&lt;=0.5),"0.4 to 0.5",AND(V179&gt;0.5,V179&lt;=0.75),"0.5 to 0.75",AND(V179&gt;0.75,V179&lt;=1),"0.75 to 1",AND(V179&gt;1,V179&lt;=2),"1 to 2",AND(V179&gt;2,V179&lt;=3),"2 to 3",AND(V179&gt;3,V179&lt;=4),"3 to 4",AND(V179&gt;4,V179&lt;=5),"4 to 5",AND(V179&gt;5,V179&lt;=10),"5 to 10",V179&gt;10,"10+")</f>
        <v>0.2 to 0.3</v>
      </c>
      <c r="V179" s="10">
        <f>_xlfn.XLOOKUP($E179,'Raw Data'!$E:$E,'Raw Data'!V:V,"ERROR",0,1)</f>
        <v>0.243490023672641</v>
      </c>
      <c r="W179" s="15" t="str">
        <f t="array" ref="W179">_xlfn.IFS(AND(X179&gt;0,X179&lt;=0.05),"0 to 0.05",AND(X179&gt;0.05,X179&lt;=0.1),"0.05 to 0.1",AND(X179&gt;0.1,X179&lt;=0.2),"0.1 to 0.2",AND(X179&gt;0.2,X179&lt;=0.3),"0.2 to 0.3",AND(X179&gt;0.3,X179&lt;=0.4),"0.3 to 0.4",AND(X179&gt;0.4,X179&lt;=0.5),"0.4 to 0.5",AND(X179&gt;0.5,X179&lt;=0.75),"0.5 to 0.75",AND(X179&gt;0.75,X179&lt;=1),"0.75 to 1",AND(X179&gt;1,X179&lt;=2),"1 to 2",AND(X179&gt;2,X179&lt;=3),"2 to 3",AND(X179&gt;3,X179&lt;=4),"3 to 4",AND(X179&gt;4,X179&lt;=5),"4 to 5",AND(X179&gt;5,X179&lt;=10),"5 to 10",X179&gt;10,"10+")</f>
        <v>0.2 to 0.3</v>
      </c>
      <c r="X179" s="16">
        <f t="shared" si="6"/>
        <v>0.243490023672641</v>
      </c>
      <c r="Y179" s="5" t="str">
        <f t="array" ref="Y179">_xlfn.IFS(AND(Z179&gt;0,Z179&lt;=1),"0 to 1",AND(Z179&gt;1,Z179&lt;=2),"1 to 2",AND(Z179&gt;2,Z179&lt;=4),"2 to 4",AND(Z179&gt;4,Z179&lt;=6),"4 to 6",AND(Z179&gt;6,Z179&lt;=8),"6 to 8",AND(Z179&gt;8,Z179&lt;=10),"8 to 10",AND(Z179&gt;10,Z179&lt;=15),"10 to 15",AND(Z179&gt;15,Z179&lt;=20),"15 to 20",AND(Z179&gt;20,Z179&lt;=25),"20 to 25",AND(Z179&gt;25,Z179&lt;=30),"25 to 30",AND(Z179&gt;30,Z179&lt;=40),"30 to 40",AND(Z179&gt;40,Z179&lt;=50),"40 to 50",Z179&gt;50,"50+")</f>
        <v>4 to 6</v>
      </c>
      <c r="Z179" s="9">
        <f>_xlfn.XLOOKUP($E179,'Raw Data'!$E:$E,'Raw Data'!Z:Z,"ERROR",0,1)</f>
        <v>6</v>
      </c>
      <c r="AA179" s="9" t="str">
        <f>_xlfn.XLOOKUP($E179,'Raw Data'!$E:$E,'Raw Data'!AA:AA,"ERROR",0,1)</f>
        <v>oz</v>
      </c>
      <c r="AB179" s="9"/>
      <c r="AC179" s="9"/>
    </row>
    <row r="180" hidden="1" spans="1:29">
      <c r="A180" s="5" t="str">
        <f>_xlfn.XLOOKUP($E180,'Raw Data'!$E:$E,'Raw Data'!A:A,"ERROR",0,1)</f>
        <v>AE</v>
      </c>
      <c r="B180" s="5" t="str">
        <f>_xlfn.XLOOKUP($E180,'Raw Data'!$E:$E,'Raw Data'!B:B,"ERROR",0,1)</f>
        <v>Hair Mousses</v>
      </c>
      <c r="C180" s="5" t="str">
        <f>_xlfn.XLOOKUP($E180,'Raw Data'!$E:$E,'Raw Data'!C:C,"ERROR",0,1)</f>
        <v>vo5</v>
      </c>
      <c r="D180" s="5" t="str">
        <f>_xlfn.XLOOKUP($E180,'Raw Data'!$E:$E,'Raw Data'!D:D,"ERROR",0,1)</f>
        <v>www.amazon.ae/dp/B07YB4ZDX2</v>
      </c>
      <c r="E180" s="5" t="s">
        <v>380</v>
      </c>
      <c r="F180" s="9" t="str">
        <f>_xlfn.XLOOKUP($E180,'Raw Data'!$E:$E,'Raw Data'!F:F,"ERROR",0,1)</f>
        <v>VO5 Natural  Volume  Foam  Mousse  150ml</v>
      </c>
      <c r="G180" s="10">
        <f>_xlfn.XLOOKUP($E180,'Raw Data'!$E:$E,'Raw Data'!G:G,"ERROR",0,1)</f>
        <v>4</v>
      </c>
      <c r="H180" s="9">
        <f>_xlfn.XLOOKUP($E180,'Raw Data'!$E:$E,'Raw Data'!H:H,"ERROR",0,1)</f>
        <v>402.71</v>
      </c>
      <c r="I180" s="9">
        <f>_xlfn.XLOOKUP($E180,'Raw Data'!$E:$E,'Raw Data'!I:I,"ERROR",0,1)</f>
        <v>0.000539156648201378</v>
      </c>
      <c r="J180" s="9" t="str">
        <f>_xlfn.XLOOKUP($E180,'Raw Data'!$E:$E,'Raw Data'!J:J,"ERROR",0,1)</f>
        <v>No</v>
      </c>
      <c r="K180" s="14" t="str">
        <f t="array" ref="K180">_xlfn.IFS(AND(L180&gt;0,L180&lt;=5),"0 to 5",AND(L180&gt;5,L180&lt;=10),"5 to 10",AND(L180&gt;10,L180&lt;=15),"10 to 15",AND(L180&gt;15,L180&lt;=20),"15 to 20",AND(L180&gt;20,L180&lt;=30),"20 to 30",AND(L180&gt;30,L180&lt;=40),"30 to 40",AND(L180&gt;40,L180&lt;=50),"40 to 50",AND(L180&gt;50,L180&lt;=75),"50 to 75",AND(L180&gt;75,L180&lt;=100),"75 to 100",AND(L180&gt;100,L180&lt;=150),"100 to 150",AND(L180&gt;150,L180&lt;=200),"150 to 200",AND(L180&gt;200,L180&lt;=250),"200 to 250",AND(L180&gt;250,L180&lt;=300),"250 to 300",AND(L180&gt;300,L180&lt;=400),"300 to 400",AND(L180&gt;400,L180&lt;=500),"400 to 500",L180&gt;500,"500+")</f>
        <v>100 to 150</v>
      </c>
      <c r="L180" s="9">
        <f>_xlfn.XLOOKUP($E180,'Raw Data'!$E:$E,'Raw Data'!L:L,"ERROR",0,1)</f>
        <v>111.6</v>
      </c>
      <c r="M180" s="14" t="str">
        <f t="array" ref="M180">_xlfn.IFS(AND(N180&gt;0,N180&lt;=5),"0 to 5",AND(N180&gt;5,N180&lt;=10),"5 to 10",AND(N180&gt;10,N180&lt;=15),"10 to 15",AND(N180&gt;15,N180&lt;=20),"15 to 20",AND(N180&gt;20,N180&lt;=30),"20 to 30",AND(N180&gt;30,N180&lt;=40),"30 to 40",AND(N180&gt;40,N180&lt;=50),"40 to 50",AND(N180&gt;50,N180&lt;=75),"50 to 75",AND(N180&gt;75,N180&lt;=100),"75 to 100",AND(N180&gt;100,N180&lt;=150),"100 to 150",AND(N180&gt;150,N180&lt;=200),"150 to 200",AND(N180&gt;200,N180&lt;=250),"200 to 250",AND(N180&gt;250,N180&lt;=300),"250 to 300",AND(N180&gt;300,N180&lt;=400),"300 to 400",AND(N180&gt;400,N180&lt;=500),"400 to 500",N180&gt;500,"500+")</f>
        <v>100 to 150</v>
      </c>
      <c r="N180" s="9">
        <f>_xlfn.XLOOKUP($E180,'Raw Data'!$E:$E,'Raw Data'!N:N,"ERROR",0,1)</f>
        <v>119.79</v>
      </c>
      <c r="O180" s="14" t="str">
        <f t="array" ref="O180">_xlfn.IFS(P180=0,"No Discount",AND(P180&gt;0,P180&lt;=0.02),"0% to 2%",AND(P180&gt;0.02,P180&lt;=0.04),"2% to 4%",AND(P180&gt;0.04,P180&lt;=0.06),"4% to 6%",AND(P180&gt;0.06,P180&lt;=0.08),"6% to 8%",AND(P180&gt;0.08,P180&lt;=0.1),"8% to 10%",AND(P180&gt;0.1,P180&lt;=0.15),"10% to 15%",AND(P180&gt;0.15,P180&lt;=0.2),"15% to 20%",AND(P180&gt;0.2,P180&lt;=0.25),"20% to 25%",AND(P180&gt;0.25,P180&lt;=0.3),"25% to 30%",AND(P180&gt;0.3,P180&lt;=0.4),"30% to 40%",AND(P180&gt;0.4,P180&lt;=0.5),"40% to 50%",AND(P180&gt;0.5,P180&lt;=0.75),"50% to 75%",AND(P180&gt;0.75,P180&lt;=1),"75% to 100%")</f>
        <v>6% to 8%</v>
      </c>
      <c r="P180" s="10">
        <f>_xlfn.XLOOKUP($E180,'Raw Data'!$E:$E,'Raw Data'!P:P,"ERROR",0,1)</f>
        <v>0.0683696468820437</v>
      </c>
      <c r="Q180" s="9">
        <f>_xlfn.XLOOKUP($E180,'Raw Data'!$E:$E,'Raw Data'!Q:Q,"ERROR",0,1)</f>
        <v>150</v>
      </c>
      <c r="R180" s="9" t="str">
        <f>_xlfn.XLOOKUP($E180,'Raw Data'!$E:$E,'Raw Data'!R:R,"ERROR",0,1)</f>
        <v>ml</v>
      </c>
      <c r="S180" s="5" t="str">
        <f t="array" ref="S180">_xlfn.IFS(AND(T180&gt;0,T180&lt;=0.05),"0 to 0.05",AND(T180&gt;0.05,T180&lt;=0.1),"0.05 to 0.1",AND(T180&gt;0.1,T180&lt;=0.2),"0.1 to 0.2",AND(T180&gt;0.2,T180&lt;=0.3),"0.2 to 0.3",AND(T180&gt;0.3,T180&lt;=0.4),"0.3 to 0.4",AND(T180&gt;0.4,T180&lt;=0.5),"0.4 to 0.5",AND(T180&gt;0.5,T180&lt;=0.75),"0.5 to 0.75",AND(T180&gt;0.75,T180&lt;=1),"0.75 to 1",AND(T180&gt;1,T180&lt;=2),"1 to 2",AND(T180&gt;2,T180&lt;=3),"2 to 3",AND(T180&gt;3,T180&lt;=4),"3 to 4",AND(T180&gt;4,T180&lt;=5),"4 to 5",AND(T180&gt;5,T180&lt;=10),"5 to 10",T180&gt;10,"10+")</f>
        <v>0.5 to 0.75</v>
      </c>
      <c r="T180" s="10">
        <f>_xlfn.XLOOKUP($E180,'Raw Data'!$E:$E,'Raw Data'!T:T,"ERROR",0,1)</f>
        <v>0.744397508269416</v>
      </c>
      <c r="U180" s="15" t="str">
        <f t="array" ref="U180">_xlfn.IFS(AND(V180&gt;0,V180&lt;=0.05),"0 to 0.05",AND(V180&gt;0.05,V180&lt;=0.1),"0.05 to 0.1",AND(V180&gt;0.1,V180&lt;=0.2),"0.1 to 0.2",AND(V180&gt;0.2,V180&lt;=0.3),"0.2 to 0.3",AND(V180&gt;0.3,V180&lt;=0.4),"0.3 to 0.4",AND(V180&gt;0.4,V180&lt;=0.5),"0.4 to 0.5",AND(V180&gt;0.5,V180&lt;=0.75),"0.5 to 0.75",AND(V180&gt;0.75,V180&lt;=1),"0.75 to 1",AND(V180&gt;1,V180&lt;=2),"1 to 2",AND(V180&gt;2,V180&lt;=3),"2 to 3",AND(V180&gt;3,V180&lt;=4),"3 to 4",AND(V180&gt;4,V180&lt;=5),"4 to 5",AND(V180&gt;5,V180&lt;=10),"5 to 10",V180&gt;10,"10+")</f>
        <v>0.2 to 0.3</v>
      </c>
      <c r="V180" s="10">
        <f>_xlfn.XLOOKUP($E180,'Raw Data'!$E:$E,'Raw Data'!V:V,"ERROR",0,1)</f>
        <v>0.215737203666758</v>
      </c>
      <c r="W180" s="15" t="str">
        <f t="array" ref="W180">_xlfn.IFS(AND(X180&gt;0,X180&lt;=0.05),"0 to 0.05",AND(X180&gt;0.05,X180&lt;=0.1),"0.05 to 0.1",AND(X180&gt;0.1,X180&lt;=0.2),"0.1 to 0.2",AND(X180&gt;0.2,X180&lt;=0.3),"0.2 to 0.3",AND(X180&gt;0.3,X180&lt;=0.4),"0.3 to 0.4",AND(X180&gt;0.4,X180&lt;=0.5),"0.4 to 0.5",AND(X180&gt;0.5,X180&lt;=0.75),"0.5 to 0.75",AND(X180&gt;0.75,X180&lt;=1),"0.75 to 1",AND(X180&gt;1,X180&lt;=2),"1 to 2",AND(X180&gt;2,X180&lt;=3),"2 to 3",AND(X180&gt;3,X180&lt;=4),"3 to 4",AND(X180&gt;4,X180&lt;=5),"4 to 5",AND(X180&gt;5,X180&lt;=10),"5 to 10",X180&gt;10,"10+")</f>
        <v>0.2 to 0.3</v>
      </c>
      <c r="X180" s="16">
        <f t="shared" si="6"/>
        <v>0.200987327232742</v>
      </c>
      <c r="Y180" s="5" t="str">
        <f t="array" ref="Y180">_xlfn.IFS(AND(Z180&gt;0,Z180&lt;=1),"0 to 1",AND(Z180&gt;1,Z180&lt;=2),"1 to 2",AND(Z180&gt;2,Z180&lt;=4),"2 to 4",AND(Z180&gt;4,Z180&lt;=6),"4 to 6",AND(Z180&gt;6,Z180&lt;=8),"6 to 8",AND(Z180&gt;8,Z180&lt;=10),"8 to 10",AND(Z180&gt;10,Z180&lt;=15),"10 to 15",AND(Z180&gt;15,Z180&lt;=20),"15 to 20",AND(Z180&gt;20,Z180&lt;=25),"20 to 25",AND(Z180&gt;25,Z180&lt;=30),"25 to 30",AND(Z180&gt;30,Z180&lt;=40),"30 to 40",AND(Z180&gt;40,Z180&lt;=50),"40 to 50",Z180&gt;50,"50+")</f>
        <v>4 to 6</v>
      </c>
      <c r="Z180" s="9">
        <f>_xlfn.XLOOKUP($E180,'Raw Data'!$E:$E,'Raw Data'!Z:Z,"ERROR",0,1)</f>
        <v>5.07</v>
      </c>
      <c r="AA180" s="9" t="str">
        <f>_xlfn.XLOOKUP($E180,'Raw Data'!$E:$E,'Raw Data'!AA:AA,"ERROR",0,1)</f>
        <v>oz</v>
      </c>
      <c r="AB180" s="9"/>
      <c r="AC180" s="9"/>
    </row>
    <row r="181" hidden="1" spans="1:29">
      <c r="A181" s="5" t="str">
        <f>_xlfn.XLOOKUP($E181,'Raw Data'!$E:$E,'Raw Data'!A:A,"ERROR",0,1)</f>
        <v>AE</v>
      </c>
      <c r="B181" s="5" t="str">
        <f>_xlfn.XLOOKUP($E181,'Raw Data'!$E:$E,'Raw Data'!B:B,"ERROR",0,1)</f>
        <v>Hair Mousses</v>
      </c>
      <c r="C181" s="5" t="str">
        <f>_xlfn.XLOOKUP($E181,'Raw Data'!$E:$E,'Raw Data'!C:C,"ERROR",0,1)</f>
        <v>Wella</v>
      </c>
      <c r="D181" s="5" t="str">
        <f>_xlfn.XLOOKUP($E181,'Raw Data'!$E:$E,'Raw Data'!D:D,"ERROR",0,1)</f>
        <v>www.amazon.ae/dp/B07W6FXB76</v>
      </c>
      <c r="E181" s="5" t="s">
        <v>381</v>
      </c>
      <c r="F181" s="9" t="str">
        <f>_xlfn.XLOOKUP($E181,'Raw Data'!$E:$E,'Raw Data'!F:F,"ERROR",0,1)</f>
        <v>Wella  Professionals EIMI Extra Volume Strong Hold Volumizing  Mousse  300 ml</v>
      </c>
      <c r="G181" s="10">
        <f>_xlfn.XLOOKUP($E181,'Raw Data'!$E:$E,'Raw Data'!G:G,"ERROR",0,1)</f>
        <v>4</v>
      </c>
      <c r="H181" s="9">
        <f>_xlfn.XLOOKUP($E181,'Raw Data'!$E:$E,'Raw Data'!H:H,"ERROR",0,1)</f>
        <v>400.24</v>
      </c>
      <c r="I181" s="9">
        <f>_xlfn.XLOOKUP($E181,'Raw Data'!$E:$E,'Raw Data'!I:I,"ERROR",0,1)</f>
        <v>0.000535849760065853</v>
      </c>
      <c r="J181" s="9" t="str">
        <f>_xlfn.XLOOKUP($E181,'Raw Data'!$E:$E,'Raw Data'!J:J,"ERROR",0,1)</f>
        <v>No</v>
      </c>
      <c r="K181" s="14" t="str">
        <f t="array" ref="K181">_xlfn.IFS(AND(L181&gt;0,L181&lt;=5),"0 to 5",AND(L181&gt;5,L181&lt;=10),"5 to 10",AND(L181&gt;10,L181&lt;=15),"10 to 15",AND(L181&gt;15,L181&lt;=20),"15 to 20",AND(L181&gt;20,L181&lt;=30),"20 to 30",AND(L181&gt;30,L181&lt;=40),"30 to 40",AND(L181&gt;40,L181&lt;=50),"40 to 50",AND(L181&gt;50,L181&lt;=75),"50 to 75",AND(L181&gt;75,L181&lt;=100),"75 to 100",AND(L181&gt;100,L181&lt;=150),"100 to 150",AND(L181&gt;150,L181&lt;=200),"150 to 200",AND(L181&gt;200,L181&lt;=250),"200 to 250",AND(L181&gt;250,L181&lt;=300),"250 to 300",AND(L181&gt;300,L181&lt;=400),"300 to 400",AND(L181&gt;400,L181&lt;=500),"400 to 500",L181&gt;500,"500+")</f>
        <v>100 to 150</v>
      </c>
      <c r="L181" s="9">
        <f>_xlfn.XLOOKUP($E181,'Raw Data'!$E:$E,'Raw Data'!L:L,"ERROR",0,1)</f>
        <v>105.75</v>
      </c>
      <c r="M181" s="14" t="str">
        <f t="array" ref="M181">_xlfn.IFS(AND(N181&gt;0,N181&lt;=5),"0 to 5",AND(N181&gt;5,N181&lt;=10),"5 to 10",AND(N181&gt;10,N181&lt;=15),"10 to 15",AND(N181&gt;15,N181&lt;=20),"15 to 20",AND(N181&gt;20,N181&lt;=30),"20 to 30",AND(N181&gt;30,N181&lt;=40),"30 to 40",AND(N181&gt;40,N181&lt;=50),"40 to 50",AND(N181&gt;50,N181&lt;=75),"50 to 75",AND(N181&gt;75,N181&lt;=100),"75 to 100",AND(N181&gt;100,N181&lt;=150),"100 to 150",AND(N181&gt;150,N181&lt;=200),"150 to 200",AND(N181&gt;200,N181&lt;=250),"200 to 250",AND(N181&gt;250,N181&lt;=300),"250 to 300",AND(N181&gt;300,N181&lt;=400),"300 to 400",AND(N181&gt;400,N181&lt;=500),"400 to 500",N181&gt;500,"500+")</f>
        <v>100 to 150</v>
      </c>
      <c r="N181" s="9">
        <f>_xlfn.XLOOKUP($E181,'Raw Data'!$E:$E,'Raw Data'!N:N,"ERROR",0,1)</f>
        <v>106.59</v>
      </c>
      <c r="O181" s="14" t="str">
        <f t="array" ref="O181">_xlfn.IFS(P181=0,"No Discount",AND(P181&gt;0,P181&lt;=0.02),"0% to 2%",AND(P181&gt;0.02,P181&lt;=0.04),"2% to 4%",AND(P181&gt;0.04,P181&lt;=0.06),"4% to 6%",AND(P181&gt;0.06,P181&lt;=0.08),"6% to 8%",AND(P181&gt;0.08,P181&lt;=0.1),"8% to 10%",AND(P181&gt;0.1,P181&lt;=0.15),"10% to 15%",AND(P181&gt;0.15,P181&lt;=0.2),"15% to 20%",AND(P181&gt;0.2,P181&lt;=0.25),"20% to 25%",AND(P181&gt;0.25,P181&lt;=0.3),"25% to 30%",AND(P181&gt;0.3,P181&lt;=0.4),"30% to 40%",AND(P181&gt;0.4,P181&lt;=0.5),"40% to 50%",AND(P181&gt;0.5,P181&lt;=0.75),"50% to 75%",AND(P181&gt;0.75,P181&lt;=1),"75% to 100%")</f>
        <v>0% to 2%</v>
      </c>
      <c r="P181" s="10">
        <f>_xlfn.XLOOKUP($E181,'Raw Data'!$E:$E,'Raw Data'!P:P,"ERROR",0,1)</f>
        <v>0.00788066422741348</v>
      </c>
      <c r="Q181" s="9">
        <f>_xlfn.XLOOKUP($E181,'Raw Data'!$E:$E,'Raw Data'!Q:Q,"ERROR",0,1)</f>
        <v>300</v>
      </c>
      <c r="R181" s="9" t="str">
        <f>_xlfn.XLOOKUP($E181,'Raw Data'!$E:$E,'Raw Data'!R:R,"ERROR",0,1)</f>
        <v>ml</v>
      </c>
      <c r="S181" s="5" t="str">
        <f t="array" ref="S181">_xlfn.IFS(AND(T181&gt;0,T181&lt;=0.05),"0 to 0.05",AND(T181&gt;0.05,T181&lt;=0.1),"0.05 to 0.1",AND(T181&gt;0.1,T181&lt;=0.2),"0.1 to 0.2",AND(T181&gt;0.2,T181&lt;=0.3),"0.2 to 0.3",AND(T181&gt;0.3,T181&lt;=0.4),"0.3 to 0.4",AND(T181&gt;0.4,T181&lt;=0.5),"0.4 to 0.5",AND(T181&gt;0.5,T181&lt;=0.75),"0.5 to 0.75",AND(T181&gt;0.75,T181&lt;=1),"0.75 to 1",AND(T181&gt;1,T181&lt;=2),"1 to 2",AND(T181&gt;2,T181&lt;=3),"2 to 3",AND(T181&gt;3,T181&lt;=4),"3 to 4",AND(T181&gt;4,T181&lt;=5),"4 to 5",AND(T181&gt;5,T181&lt;=10),"5 to 10",T181&gt;10,"10+")</f>
        <v>0.3 to 0.4</v>
      </c>
      <c r="T181" s="10">
        <f>_xlfn.XLOOKUP($E181,'Raw Data'!$E:$E,'Raw Data'!T:T,"ERROR",0,1)</f>
        <v>0.352688335571195</v>
      </c>
      <c r="U181" s="15" t="str">
        <f t="array" ref="U181">_xlfn.IFS(AND(V181&gt;0,V181&lt;=0.05),"0 to 0.05",AND(V181&gt;0.05,V181&lt;=0.1),"0.05 to 0.1",AND(V181&gt;0.1,V181&lt;=0.2),"0.1 to 0.2",AND(V181&gt;0.2,V181&lt;=0.3),"0.2 to 0.3",AND(V181&gt;0.3,V181&lt;=0.4),"0.3 to 0.4",AND(V181&gt;0.4,V181&lt;=0.5),"0.4 to 0.5",AND(V181&gt;0.5,V181&lt;=0.75),"0.5 to 0.75",AND(V181&gt;0.75,V181&lt;=1),"0.75 to 1",AND(V181&gt;1,V181&lt;=2),"1 to 2",AND(V181&gt;2,V181&lt;=3),"2 to 3",AND(V181&gt;3,V181&lt;=4),"3 to 4",AND(V181&gt;4,V181&lt;=5),"4 to 5",AND(V181&gt;5,V181&lt;=10),"5 to 10",V181&gt;10,"10+")</f>
        <v>0.05 to 0.1</v>
      </c>
      <c r="V181" s="10">
        <f>_xlfn.XLOOKUP($E181,'Raw Data'!$E:$E,'Raw Data'!V:V,"ERROR",0,1)</f>
        <v>0.0959822545239158</v>
      </c>
      <c r="W181" s="15" t="str">
        <f t="array" ref="W181">_xlfn.IFS(AND(X181&gt;0,X181&lt;=0.05),"0 to 0.05",AND(X181&gt;0.05,X181&lt;=0.1),"0.05 to 0.1",AND(X181&gt;0.1,X181&lt;=0.2),"0.1 to 0.2",AND(X181&gt;0.2,X181&lt;=0.3),"0.2 to 0.3",AND(X181&gt;0.3,X181&lt;=0.4),"0.3 to 0.4",AND(X181&gt;0.4,X181&lt;=0.5),"0.4 to 0.5",AND(X181&gt;0.5,X181&lt;=0.75),"0.5 to 0.75",AND(X181&gt;0.75,X181&lt;=1),"0.75 to 1",AND(X181&gt;1,X181&lt;=2),"1 to 2",AND(X181&gt;2,X181&lt;=3),"2 to 3",AND(X181&gt;3,X181&lt;=4),"3 to 4",AND(X181&gt;4,X181&lt;=5),"4 to 5",AND(X181&gt;5,X181&lt;=10),"5 to 10",X181&gt;10,"10+")</f>
        <v>0.05 to 0.1</v>
      </c>
      <c r="X181" s="16">
        <f t="shared" si="6"/>
        <v>0.0952258506042227</v>
      </c>
      <c r="Y181" s="5" t="str">
        <f t="array" ref="Y181">_xlfn.IFS(AND(Z181&gt;0,Z181&lt;=1),"0 to 1",AND(Z181&gt;1,Z181&lt;=2),"1 to 2",AND(Z181&gt;2,Z181&lt;=4),"2 to 4",AND(Z181&gt;4,Z181&lt;=6),"4 to 6",AND(Z181&gt;6,Z181&lt;=8),"6 to 8",AND(Z181&gt;8,Z181&lt;=10),"8 to 10",AND(Z181&gt;10,Z181&lt;=15),"10 to 15",AND(Z181&gt;15,Z181&lt;=20),"15 to 20",AND(Z181&gt;20,Z181&lt;=25),"20 to 25",AND(Z181&gt;25,Z181&lt;=30),"25 to 30",AND(Z181&gt;30,Z181&lt;=40),"30 to 40",AND(Z181&gt;40,Z181&lt;=50),"40 to 50",Z181&gt;50,"50+")</f>
        <v>10 to 15</v>
      </c>
      <c r="Z181" s="9">
        <f>_xlfn.XLOOKUP($E181,'Raw Data'!$E:$E,'Raw Data'!Z:Z,"ERROR",0,1)</f>
        <v>10.14</v>
      </c>
      <c r="AA181" s="9" t="str">
        <f>_xlfn.XLOOKUP($E181,'Raw Data'!$E:$E,'Raw Data'!AA:AA,"ERROR",0,1)</f>
        <v>oz</v>
      </c>
      <c r="AB181" s="9"/>
      <c r="AC181" s="9"/>
    </row>
    <row r="182" hidden="1" spans="1:29">
      <c r="A182" s="5" t="str">
        <f>_xlfn.XLOOKUP($E182,'Raw Data'!$E:$E,'Raw Data'!A:A,"ERROR",0,1)</f>
        <v>AE</v>
      </c>
      <c r="B182" s="5" t="str">
        <f>_xlfn.XLOOKUP($E182,'Raw Data'!$E:$E,'Raw Data'!B:B,"ERROR",0,1)</f>
        <v>Hair Mousses</v>
      </c>
      <c r="C182" s="5" t="str">
        <f>_xlfn.XLOOKUP($E182,'Raw Data'!$E:$E,'Raw Data'!C:C,"ERROR",0,1)</f>
        <v>redken</v>
      </c>
      <c r="D182" s="5" t="str">
        <f>_xlfn.XLOOKUP($E182,'Raw Data'!$E:$E,'Raw Data'!D:D,"ERROR",0,1)</f>
        <v>www.amazon.ae/dp/B002PA2LNC</v>
      </c>
      <c r="E182" s="5" t="s">
        <v>382</v>
      </c>
      <c r="F182" s="9" t="str">
        <f>_xlfn.XLOOKUP($E182,'Raw Data'!$E:$E,'Raw Data'!F:F,"ERROR",0,1)</f>
        <v>REDKEN | Aerate 08 | Bodifying Lightweight Cream-Mousse | For a Long-Lasting Medium Hold | 91g</v>
      </c>
      <c r="G182" s="10">
        <f>_xlfn.XLOOKUP($E182,'Raw Data'!$E:$E,'Raw Data'!G:G,"ERROR",0,1)</f>
        <v>3</v>
      </c>
      <c r="H182" s="9">
        <f>_xlfn.XLOOKUP($E182,'Raw Data'!$E:$E,'Raw Data'!H:H,"ERROR",0,1)</f>
        <v>394.07</v>
      </c>
      <c r="I182" s="9">
        <f>_xlfn.XLOOKUP($E182,'Raw Data'!$E:$E,'Raw Data'!I:I,"ERROR",0,1)</f>
        <v>0.000527589233832577</v>
      </c>
      <c r="J182" s="9" t="str">
        <f>_xlfn.XLOOKUP($E182,'Raw Data'!$E:$E,'Raw Data'!J:J,"ERROR",0,1)</f>
        <v>No</v>
      </c>
      <c r="K182" s="14" t="str">
        <f t="array" ref="K182">_xlfn.IFS(AND(L182&gt;0,L182&lt;=5),"0 to 5",AND(L182&gt;5,L182&lt;=10),"5 to 10",AND(L182&gt;10,L182&lt;=15),"10 to 15",AND(L182&gt;15,L182&lt;=20),"15 to 20",AND(L182&gt;20,L182&lt;=30),"20 to 30",AND(L182&gt;30,L182&lt;=40),"30 to 40",AND(L182&gt;40,L182&lt;=50),"40 to 50",AND(L182&gt;50,L182&lt;=75),"50 to 75",AND(L182&gt;75,L182&lt;=100),"75 to 100",AND(L182&gt;100,L182&lt;=150),"100 to 150",AND(L182&gt;150,L182&lt;=200),"150 to 200",AND(L182&gt;200,L182&lt;=250),"200 to 250",AND(L182&gt;250,L182&lt;=300),"250 to 300",AND(L182&gt;300,L182&lt;=400),"300 to 400",AND(L182&gt;400,L182&lt;=500),"400 to 500",L182&gt;500,"500+")</f>
        <v>150 to 200</v>
      </c>
      <c r="L182" s="9">
        <f>_xlfn.XLOOKUP($E182,'Raw Data'!$E:$E,'Raw Data'!L:L,"ERROR",0,1)</f>
        <v>156.01</v>
      </c>
      <c r="M182" s="14" t="str">
        <f t="array" ref="M182">_xlfn.IFS(AND(N182&gt;0,N182&lt;=5),"0 to 5",AND(N182&gt;5,N182&lt;=10),"5 to 10",AND(N182&gt;10,N182&lt;=15),"10 to 15",AND(N182&gt;15,N182&lt;=20),"15 to 20",AND(N182&gt;20,N182&lt;=30),"20 to 30",AND(N182&gt;30,N182&lt;=40),"30 to 40",AND(N182&gt;40,N182&lt;=50),"40 to 50",AND(N182&gt;50,N182&lt;=75),"50 to 75",AND(N182&gt;75,N182&lt;=100),"75 to 100",AND(N182&gt;100,N182&lt;=150),"100 to 150",AND(N182&gt;150,N182&lt;=200),"150 to 200",AND(N182&gt;200,N182&lt;=250),"200 to 250",AND(N182&gt;250,N182&lt;=300),"250 to 300",AND(N182&gt;300,N182&lt;=400),"300 to 400",AND(N182&gt;400,N182&lt;=500),"400 to 500",N182&gt;500,"500+")</f>
        <v>150 to 200</v>
      </c>
      <c r="N182" s="9">
        <f>_xlfn.XLOOKUP($E182,'Raw Data'!$E:$E,'Raw Data'!N:N,"ERROR",0,1)</f>
        <v>159.74</v>
      </c>
      <c r="O182" s="14" t="str">
        <f t="array" ref="O182">_xlfn.IFS(P182=0,"No Discount",AND(P182&gt;0,P182&lt;=0.02),"0% to 2%",AND(P182&gt;0.02,P182&lt;=0.04),"2% to 4%",AND(P182&gt;0.04,P182&lt;=0.06),"4% to 6%",AND(P182&gt;0.06,P182&lt;=0.08),"6% to 8%",AND(P182&gt;0.08,P182&lt;=0.1),"8% to 10%",AND(P182&gt;0.1,P182&lt;=0.15),"10% to 15%",AND(P182&gt;0.15,P182&lt;=0.2),"15% to 20%",AND(P182&gt;0.2,P182&lt;=0.25),"20% to 25%",AND(P182&gt;0.25,P182&lt;=0.3),"25% to 30%",AND(P182&gt;0.3,P182&lt;=0.4),"30% to 40%",AND(P182&gt;0.4,P182&lt;=0.5),"40% to 50%",AND(P182&gt;0.5,P182&lt;=0.75),"50% to 75%",AND(P182&gt;0.75,P182&lt;=1),"75% to 100%")</f>
        <v>2% to 4%</v>
      </c>
      <c r="P182" s="10">
        <f>_xlfn.XLOOKUP($E182,'Raw Data'!$E:$E,'Raw Data'!P:P,"ERROR",0,1)</f>
        <v>0.0233504444722675</v>
      </c>
      <c r="Q182" s="9">
        <f>_xlfn.XLOOKUP($E182,'Raw Data'!$E:$E,'Raw Data'!Q:Q,"ERROR",0,1)</f>
        <v>91</v>
      </c>
      <c r="R182" s="9" t="str">
        <f>_xlfn.XLOOKUP($E182,'Raw Data'!$E:$E,'Raw Data'!R:R,"ERROR",0,1)</f>
        <v>gm</v>
      </c>
      <c r="S182" s="5" t="str">
        <f t="array" ref="S182">_xlfn.IFS(AND(T182&gt;0,T182&lt;=0.05),"0 to 0.05",AND(T182&gt;0.05,T182&lt;=0.1),"0.05 to 0.1",AND(T182&gt;0.1,T182&lt;=0.2),"0.1 to 0.2",AND(T182&gt;0.2,T182&lt;=0.3),"0.2 to 0.3",AND(T182&gt;0.3,T182&lt;=0.4),"0.3 to 0.4",AND(T182&gt;0.4,T182&lt;=0.5),"0.4 to 0.5",AND(T182&gt;0.5,T182&lt;=0.75),"0.5 to 0.75",AND(T182&gt;0.75,T182&lt;=1),"0.75 to 1",AND(T182&gt;1,T182&lt;=2),"1 to 2",AND(T182&gt;2,T182&lt;=3),"2 to 3",AND(T182&gt;3,T182&lt;=4),"3 to 4",AND(T182&gt;4,T182&lt;=5),"4 to 5",AND(T182&gt;5,T182&lt;=10),"5 to 10",T182&gt;10,"10+")</f>
        <v>1 to 2</v>
      </c>
      <c r="T182" s="10">
        <f>_xlfn.XLOOKUP($E182,'Raw Data'!$E:$E,'Raw Data'!T:T,"ERROR",0,1)</f>
        <v>1.71531158077974</v>
      </c>
      <c r="U182" s="15" t="str">
        <f t="array" ref="U182">_xlfn.IFS(AND(V182&gt;0,V182&lt;=0.05),"0 to 0.05",AND(V182&gt;0.05,V182&lt;=0.1),"0.05 to 0.1",AND(V182&gt;0.1,V182&lt;=0.2),"0.1 to 0.2",AND(V182&gt;0.2,V182&lt;=0.3),"0.2 to 0.3",AND(V182&gt;0.3,V182&lt;=0.4),"0.3 to 0.4",AND(V182&gt;0.4,V182&lt;=0.5),"0.4 to 0.5",AND(V182&gt;0.5,V182&lt;=0.75),"0.5 to 0.75",AND(V182&gt;0.75,V182&lt;=1),"0.75 to 1",AND(V182&gt;1,V182&lt;=2),"1 to 2",AND(V182&gt;2,V182&lt;=3),"2 to 3",AND(V182&gt;3,V182&lt;=4),"3 to 4",AND(V182&gt;4,V182&lt;=5),"4 to 5",AND(V182&gt;5,V182&lt;=10),"5 to 10",V182&gt;10,"10+")</f>
        <v>0.4 to 0.5</v>
      </c>
      <c r="V182" s="10">
        <f>_xlfn.XLOOKUP($E182,'Raw Data'!$E:$E,'Raw Data'!V:V,"ERROR",0,1)</f>
        <v>0.474207072730684</v>
      </c>
      <c r="W182" s="15" t="str">
        <f t="array" ref="W182">_xlfn.IFS(AND(X182&gt;0,X182&lt;=0.05),"0 to 0.05",AND(X182&gt;0.05,X182&lt;=0.1),"0.05 to 0.1",AND(X182&gt;0.1,X182&lt;=0.2),"0.1 to 0.2",AND(X182&gt;0.2,X182&lt;=0.3),"0.2 to 0.3",AND(X182&gt;0.3,X182&lt;=0.4),"0.3 to 0.4",AND(X182&gt;0.4,X182&lt;=0.5),"0.4 to 0.5",AND(X182&gt;0.5,X182&lt;=0.75),"0.5 to 0.75",AND(X182&gt;0.75,X182&lt;=1),"0.75 to 1",AND(X182&gt;1,X182&lt;=2),"1 to 2",AND(X182&gt;2,X182&lt;=3),"2 to 3",AND(X182&gt;3,X182&lt;=4),"3 to 4",AND(X182&gt;4,X182&lt;=5),"4 to 5",AND(X182&gt;5,X182&lt;=10),"5 to 10",X182&gt;10,"10+")</f>
        <v>0.4 to 0.5</v>
      </c>
      <c r="X182" s="16">
        <f t="shared" si="6"/>
        <v>0.46313412681053</v>
      </c>
      <c r="Y182" s="5" t="str">
        <f t="array" ref="Y182">_xlfn.IFS(AND(Z182&gt;0,Z182&lt;=1),"0 to 1",AND(Z182&gt;1,Z182&lt;=2),"1 to 2",AND(Z182&gt;2,Z182&lt;=4),"2 to 4",AND(Z182&gt;4,Z182&lt;=6),"4 to 6",AND(Z182&gt;6,Z182&lt;=8),"6 to 8",AND(Z182&gt;8,Z182&lt;=10),"8 to 10",AND(Z182&gt;10,Z182&lt;=15),"10 to 15",AND(Z182&gt;15,Z182&lt;=20),"15 to 20",AND(Z182&gt;20,Z182&lt;=25),"20 to 25",AND(Z182&gt;25,Z182&lt;=30),"25 to 30",AND(Z182&gt;30,Z182&lt;=40),"30 to 40",AND(Z182&gt;40,Z182&lt;=50),"40 to 50",Z182&gt;50,"50+")</f>
        <v>2 to 4</v>
      </c>
      <c r="Z182" s="9">
        <f>_xlfn.XLOOKUP($E182,'Raw Data'!$E:$E,'Raw Data'!Z:Z,"ERROR",0,1)</f>
        <v>3.0758</v>
      </c>
      <c r="AA182" s="9" t="str">
        <f>_xlfn.XLOOKUP($E182,'Raw Data'!$E:$E,'Raw Data'!AA:AA,"ERROR",0,1)</f>
        <v>oz</v>
      </c>
      <c r="AB182" s="9"/>
      <c r="AC182" s="9"/>
    </row>
    <row r="183" hidden="1" spans="1:29">
      <c r="A183" s="5" t="str">
        <f>_xlfn.XLOOKUP($E183,'Raw Data'!$E:$E,'Raw Data'!A:A,"ERROR",0,1)</f>
        <v>AE</v>
      </c>
      <c r="B183" s="5" t="str">
        <f>_xlfn.XLOOKUP($E183,'Raw Data'!$E:$E,'Raw Data'!B:B,"ERROR",0,1)</f>
        <v>Hair Mousses</v>
      </c>
      <c r="C183" s="5" t="str">
        <f>_xlfn.XLOOKUP($E183,'Raw Data'!$E:$E,'Raw Data'!C:C,"ERROR",0,1)</f>
        <v>l'oreal paris</v>
      </c>
      <c r="D183" s="5" t="str">
        <f>_xlfn.XLOOKUP($E183,'Raw Data'!$E:$E,'Raw Data'!D:D,"ERROR",0,1)</f>
        <v>www.amazon.ae/dp/B01M10Q4OB</v>
      </c>
      <c r="E183" s="5" t="s">
        <v>383</v>
      </c>
      <c r="F183" s="9" t="str">
        <f>_xlfn.XLOOKUP($E183,'Raw Data'!$E:$E,'Raw Data'!F:F,"ERROR",0,1)</f>
        <v>L'Oreal Paris Hair Care Advanced Hairstyle Air Dry It Ruffled Body Mousse,</v>
      </c>
      <c r="G183" s="10">
        <f>_xlfn.XLOOKUP($E183,'Raw Data'!$E:$E,'Raw Data'!G:G,"ERROR",0,1)</f>
        <v>3</v>
      </c>
      <c r="H183" s="9">
        <f>_xlfn.XLOOKUP($E183,'Raw Data'!$E:$E,'Raw Data'!H:H,"ERROR",0,1)</f>
        <v>391.75</v>
      </c>
      <c r="I183" s="9">
        <f>_xlfn.XLOOKUP($E183,'Raw Data'!$E:$E,'Raw Data'!I:I,"ERROR",0,1)</f>
        <v>0.000524483168863177</v>
      </c>
      <c r="J183" s="9" t="str">
        <f>_xlfn.XLOOKUP($E183,'Raw Data'!$E:$E,'Raw Data'!J:J,"ERROR",0,1)</f>
        <v>No</v>
      </c>
      <c r="K183" s="14" t="str">
        <f t="array" ref="K183">_xlfn.IFS(AND(L183&gt;0,L183&lt;=5),"0 to 5",AND(L183&gt;5,L183&lt;=10),"5 to 10",AND(L183&gt;10,L183&lt;=15),"10 to 15",AND(L183&gt;15,L183&lt;=20),"15 to 20",AND(L183&gt;20,L183&lt;=30),"20 to 30",AND(L183&gt;30,L183&lt;=40),"30 to 40",AND(L183&gt;40,L183&lt;=50),"40 to 50",AND(L183&gt;50,L183&lt;=75),"50 to 75",AND(L183&gt;75,L183&lt;=100),"75 to 100",AND(L183&gt;100,L183&lt;=150),"100 to 150",AND(L183&gt;150,L183&lt;=200),"150 to 200",AND(L183&gt;200,L183&lt;=250),"200 to 250",AND(L183&gt;250,L183&lt;=300),"250 to 300",AND(L183&gt;300,L183&lt;=400),"300 to 400",AND(L183&gt;400,L183&lt;=500),"400 to 500",L183&gt;500,"500+")</f>
        <v>150 to 200</v>
      </c>
      <c r="L183" s="9">
        <f>_xlfn.XLOOKUP($E183,'Raw Data'!$E:$E,'Raw Data'!L:L,"ERROR",0,1)</f>
        <v>155.09</v>
      </c>
      <c r="M183" s="14" t="str">
        <f t="array" ref="M183">_xlfn.IFS(AND(N183&gt;0,N183&lt;=5),"0 to 5",AND(N183&gt;5,N183&lt;=10),"5 to 10",AND(N183&gt;10,N183&lt;=15),"10 to 15",AND(N183&gt;15,N183&lt;=20),"15 to 20",AND(N183&gt;20,N183&lt;=30),"20 to 30",AND(N183&gt;30,N183&lt;=40),"30 to 40",AND(N183&gt;40,N183&lt;=50),"40 to 50",AND(N183&gt;50,N183&lt;=75),"50 to 75",AND(N183&gt;75,N183&lt;=100),"75 to 100",AND(N183&gt;100,N183&lt;=150),"100 to 150",AND(N183&gt;150,N183&lt;=200),"150 to 200",AND(N183&gt;200,N183&lt;=250),"200 to 250",AND(N183&gt;250,N183&lt;=300),"250 to 300",AND(N183&gt;300,N183&lt;=400),"300 to 400",AND(N183&gt;400,N183&lt;=500),"400 to 500",N183&gt;500,"500+")</f>
        <v>150 to 200</v>
      </c>
      <c r="N183" s="9">
        <f>_xlfn.XLOOKUP($E183,'Raw Data'!$E:$E,'Raw Data'!N:N,"ERROR",0,1)</f>
        <v>155.09</v>
      </c>
      <c r="O183" s="14" t="str">
        <f t="array" ref="O183">_xlfn.IFS(P183=0,"No Discount",AND(P183&gt;0,P183&lt;=0.02),"0% to 2%",AND(P183&gt;0.02,P183&lt;=0.04),"2% to 4%",AND(P183&gt;0.04,P183&lt;=0.06),"4% to 6%",AND(P183&gt;0.06,P183&lt;=0.08),"6% to 8%",AND(P183&gt;0.08,P183&lt;=0.1),"8% to 10%",AND(P183&gt;0.1,P183&lt;=0.15),"10% to 15%",AND(P183&gt;0.15,P183&lt;=0.2),"15% to 20%",AND(P183&gt;0.2,P183&lt;=0.25),"20% to 25%",AND(P183&gt;0.25,P183&lt;=0.3),"25% to 30%",AND(P183&gt;0.3,P183&lt;=0.4),"30% to 40%",AND(P183&gt;0.4,P183&lt;=0.5),"40% to 50%",AND(P183&gt;0.5,P183&lt;=0.75),"50% to 75%",AND(P183&gt;0.75,P183&lt;=1),"75% to 100%")</f>
        <v>No Discount</v>
      </c>
      <c r="P183" s="10">
        <f>_xlfn.XLOOKUP($E183,'Raw Data'!$E:$E,'Raw Data'!P:P,"ERROR",0,1)</f>
        <v>0</v>
      </c>
      <c r="Q183" s="9">
        <f>_xlfn.XLOOKUP($E183,'Raw Data'!$E:$E,'Raw Data'!Q:Q,"ERROR",0,1)</f>
        <v>0</v>
      </c>
      <c r="R183" s="9">
        <f>_xlfn.XLOOKUP($E183,'Raw Data'!$E:$E,'Raw Data'!R:R,"ERROR",0,1)</f>
        <v>0</v>
      </c>
      <c r="S183" s="5" t="e">
        <f t="array" ref="S183">_xlfn.IFS(AND(T183&gt;0,T183&lt;=0.05),"0 to 0.05",AND(T183&gt;0.05,T183&lt;=0.1),"0.05 to 0.1",AND(T183&gt;0.1,T183&lt;=0.2),"0.1 to 0.2",AND(T183&gt;0.2,T183&lt;=0.3),"0.2 to 0.3",AND(T183&gt;0.3,T183&lt;=0.4),"0.3 to 0.4",AND(T183&gt;0.4,T183&lt;=0.5),"0.4 to 0.5",AND(T183&gt;0.5,T183&lt;=0.75),"0.5 to 0.75",AND(T183&gt;0.75,T183&lt;=1),"0.75 to 1",AND(T183&gt;1,T183&lt;=2),"1 to 2",AND(T183&gt;2,T183&lt;=3),"2 to 3",AND(T183&gt;3,T183&lt;=4),"3 to 4",AND(T183&gt;4,T183&lt;=5),"4 to 5",AND(T183&gt;5,T183&lt;=10),"5 to 10",T183&gt;10,"10+")</f>
        <v>#N/A</v>
      </c>
      <c r="T183" s="10">
        <f>_xlfn.XLOOKUP($E183,'Raw Data'!$E:$E,'Raw Data'!T:T,"ERROR",0,1)</f>
        <v>0</v>
      </c>
      <c r="U183" s="15" t="e">
        <f t="array" ref="U183">_xlfn.IFS(AND(V183&gt;0,V183&lt;=0.05),"0 to 0.05",AND(V183&gt;0.05,V183&lt;=0.1),"0.05 to 0.1",AND(V183&gt;0.1,V183&lt;=0.2),"0.1 to 0.2",AND(V183&gt;0.2,V183&lt;=0.3),"0.2 to 0.3",AND(V183&gt;0.3,V183&lt;=0.4),"0.3 to 0.4",AND(V183&gt;0.4,V183&lt;=0.5),"0.4 to 0.5",AND(V183&gt;0.5,V183&lt;=0.75),"0.5 to 0.75",AND(V183&gt;0.75,V183&lt;=1),"0.75 to 1",AND(V183&gt;1,V183&lt;=2),"1 to 2",AND(V183&gt;2,V183&lt;=3),"2 to 3",AND(V183&gt;3,V183&lt;=4),"3 to 4",AND(V183&gt;4,V183&lt;=5),"4 to 5",AND(V183&gt;5,V183&lt;=10),"5 to 10",V183&gt;10,"10+")</f>
        <v>#N/A</v>
      </c>
      <c r="V183" s="10">
        <f>_xlfn.XLOOKUP($E183,'Raw Data'!$E:$E,'Raw Data'!V:V,"ERROR",0,1)</f>
        <v>0</v>
      </c>
      <c r="W183" s="15" t="e">
        <f t="array" ref="W183">_xlfn.IFS(AND(X183&gt;0,X183&lt;=0.05),"0 to 0.05",AND(X183&gt;0.05,X183&lt;=0.1),"0.05 to 0.1",AND(X183&gt;0.1,X183&lt;=0.2),"0.1 to 0.2",AND(X183&gt;0.2,X183&lt;=0.3),"0.2 to 0.3",AND(X183&gt;0.3,X183&lt;=0.4),"0.3 to 0.4",AND(X183&gt;0.4,X183&lt;=0.5),"0.4 to 0.5",AND(X183&gt;0.5,X183&lt;=0.75),"0.5 to 0.75",AND(X183&gt;0.75,X183&lt;=1),"0.75 to 1",AND(X183&gt;1,X183&lt;=2),"1 to 2",AND(X183&gt;2,X183&lt;=3),"2 to 3",AND(X183&gt;3,X183&lt;=4),"3 to 4",AND(X183&gt;4,X183&lt;=5),"4 to 5",AND(X183&gt;5,X183&lt;=10),"5 to 10",X183&gt;10,"10+")</f>
        <v>#DIV/0!</v>
      </c>
      <c r="X183" s="16" t="e">
        <f t="shared" si="6"/>
        <v>#DIV/0!</v>
      </c>
      <c r="Y183" s="5" t="e">
        <f t="array" ref="Y183">_xlfn.IFS(AND(Z183&gt;0,Z183&lt;=1),"0 to 1",AND(Z183&gt;1,Z183&lt;=2),"1 to 2",AND(Z183&gt;2,Z183&lt;=4),"2 to 4",AND(Z183&gt;4,Z183&lt;=6),"4 to 6",AND(Z183&gt;6,Z183&lt;=8),"6 to 8",AND(Z183&gt;8,Z183&lt;=10),"8 to 10",AND(Z183&gt;10,Z183&lt;=15),"10 to 15",AND(Z183&gt;15,Z183&lt;=20),"15 to 20",AND(Z183&gt;20,Z183&lt;=25),"20 to 25",AND(Z183&gt;25,Z183&lt;=30),"25 to 30",AND(Z183&gt;30,Z183&lt;=40),"30 to 40",AND(Z183&gt;40,Z183&lt;=50),"40 to 50",Z183&gt;50,"50+")</f>
        <v>#N/A</v>
      </c>
      <c r="Z183" s="9">
        <f>_xlfn.XLOOKUP($E183,'Raw Data'!$E:$E,'Raw Data'!Z:Z,"ERROR",0,1)</f>
        <v>0</v>
      </c>
      <c r="AA183" s="9">
        <f>_xlfn.XLOOKUP($E183,'Raw Data'!$E:$E,'Raw Data'!AA:AA,"ERROR",0,1)</f>
        <v>0</v>
      </c>
      <c r="AB183" s="9"/>
      <c r="AC183" s="9"/>
    </row>
    <row r="184" hidden="1" spans="1:29">
      <c r="A184" s="5" t="str">
        <f>_xlfn.XLOOKUP($E184,'Raw Data'!$E:$E,'Raw Data'!A:A,"ERROR",0,1)</f>
        <v>AE</v>
      </c>
      <c r="B184" s="5" t="str">
        <f>_xlfn.XLOOKUP($E184,'Raw Data'!$E:$E,'Raw Data'!B:B,"ERROR",0,1)</f>
        <v>Hair Mousses</v>
      </c>
      <c r="C184" s="5" t="str">
        <f>_xlfn.XLOOKUP($E184,'Raw Data'!$E:$E,'Raw Data'!C:C,"ERROR",0,1)</f>
        <v>nexxus</v>
      </c>
      <c r="D184" s="5" t="str">
        <f>_xlfn.XLOOKUP($E184,'Raw Data'!$E:$E,'Raw Data'!D:D,"ERROR",0,1)</f>
        <v>www.amazon.ae/dp/B00SD8JJ8A</v>
      </c>
      <c r="E184" s="5" t="s">
        <v>384</v>
      </c>
      <c r="F184" s="9" t="str">
        <f>_xlfn.XLOOKUP($E184,'Raw Data'!$E:$E,'Raw Data'!F:F,"ERROR",0,1)</f>
        <v>Nexxus  Mousse  Plus Volumizing Foam 300 g</v>
      </c>
      <c r="G184" s="10">
        <f>_xlfn.XLOOKUP($E184,'Raw Data'!$E:$E,'Raw Data'!G:G,"ERROR",0,1)</f>
        <v>3</v>
      </c>
      <c r="H184" s="9">
        <f>_xlfn.XLOOKUP($E184,'Raw Data'!$E:$E,'Raw Data'!H:H,"ERROR",0,1)</f>
        <v>378.89</v>
      </c>
      <c r="I184" s="9">
        <f>_xlfn.XLOOKUP($E184,'Raw Data'!$E:$E,'Raw Data'!I:I,"ERROR",0,1)</f>
        <v>0.000507265929420725</v>
      </c>
      <c r="J184" s="9" t="str">
        <f>_xlfn.XLOOKUP($E184,'Raw Data'!$E:$E,'Raw Data'!J:J,"ERROR",0,1)</f>
        <v>No</v>
      </c>
      <c r="K184" s="14" t="str">
        <f t="array" ref="K184">_xlfn.IFS(AND(L184&gt;0,L184&lt;=5),"0 to 5",AND(L184&gt;5,L184&lt;=10),"5 to 10",AND(L184&gt;10,L184&lt;=15),"10 to 15",AND(L184&gt;15,L184&lt;=20),"15 to 20",AND(L184&gt;20,L184&lt;=30),"20 to 30",AND(L184&gt;30,L184&lt;=40),"30 to 40",AND(L184&gt;40,L184&lt;=50),"40 to 50",AND(L184&gt;50,L184&lt;=75),"50 to 75",AND(L184&gt;75,L184&lt;=100),"75 to 100",AND(L184&gt;100,L184&lt;=150),"100 to 150",AND(L184&gt;150,L184&lt;=200),"150 to 200",AND(L184&gt;200,L184&lt;=250),"200 to 250",AND(L184&gt;250,L184&lt;=300),"250 to 300",AND(L184&gt;300,L184&lt;=400),"300 to 400",AND(L184&gt;400,L184&lt;=500),"400 to 500",L184&gt;500,"500+")</f>
        <v>150 to 200</v>
      </c>
      <c r="L184" s="9">
        <f>_xlfn.XLOOKUP($E184,'Raw Data'!$E:$E,'Raw Data'!L:L,"ERROR",0,1)</f>
        <v>186.69</v>
      </c>
      <c r="M184" s="14" t="str">
        <f t="array" ref="M184">_xlfn.IFS(AND(N184&gt;0,N184&lt;=5),"0 to 5",AND(N184&gt;5,N184&lt;=10),"5 to 10",AND(N184&gt;10,N184&lt;=15),"10 to 15",AND(N184&gt;15,N184&lt;=20),"15 to 20",AND(N184&gt;20,N184&lt;=30),"20 to 30",AND(N184&gt;30,N184&lt;=40),"30 to 40",AND(N184&gt;40,N184&lt;=50),"40 to 50",AND(N184&gt;50,N184&lt;=75),"50 to 75",AND(N184&gt;75,N184&lt;=100),"75 to 100",AND(N184&gt;100,N184&lt;=150),"100 to 150",AND(N184&gt;150,N184&lt;=200),"150 to 200",AND(N184&gt;200,N184&lt;=250),"200 to 250",AND(N184&gt;250,N184&lt;=300),"250 to 300",AND(N184&gt;300,N184&lt;=400),"300 to 400",AND(N184&gt;400,N184&lt;=500),"400 to 500",N184&gt;500,"500+")</f>
        <v>150 to 200</v>
      </c>
      <c r="N184" s="9">
        <f>_xlfn.XLOOKUP($E184,'Raw Data'!$E:$E,'Raw Data'!N:N,"ERROR",0,1)</f>
        <v>188.27</v>
      </c>
      <c r="O184" s="14" t="str">
        <f t="array" ref="O184">_xlfn.IFS(P184=0,"No Discount",AND(P184&gt;0,P184&lt;=0.02),"0% to 2%",AND(P184&gt;0.02,P184&lt;=0.04),"2% to 4%",AND(P184&gt;0.04,P184&lt;=0.06),"4% to 6%",AND(P184&gt;0.06,P184&lt;=0.08),"6% to 8%",AND(P184&gt;0.08,P184&lt;=0.1),"8% to 10%",AND(P184&gt;0.1,P184&lt;=0.15),"10% to 15%",AND(P184&gt;0.15,P184&lt;=0.2),"15% to 20%",AND(P184&gt;0.2,P184&lt;=0.25),"20% to 25%",AND(P184&gt;0.25,P184&lt;=0.3),"25% to 30%",AND(P184&gt;0.3,P184&lt;=0.4),"30% to 40%",AND(P184&gt;0.4,P184&lt;=0.5),"40% to 50%",AND(P184&gt;0.5,P184&lt;=0.75),"50% to 75%",AND(P184&gt;0.75,P184&lt;=1),"75% to 100%")</f>
        <v>0% to 2%</v>
      </c>
      <c r="P184" s="10">
        <f>_xlfn.XLOOKUP($E184,'Raw Data'!$E:$E,'Raw Data'!P:P,"ERROR",0,1)</f>
        <v>0.00839220268762953</v>
      </c>
      <c r="Q184" s="9">
        <f>_xlfn.XLOOKUP($E184,'Raw Data'!$E:$E,'Raw Data'!Q:Q,"ERROR",0,1)</f>
        <v>300</v>
      </c>
      <c r="R184" s="9" t="str">
        <f>_xlfn.XLOOKUP($E184,'Raw Data'!$E:$E,'Raw Data'!R:R,"ERROR",0,1)</f>
        <v>gm</v>
      </c>
      <c r="S184" s="5" t="str">
        <f t="array" ref="S184">_xlfn.IFS(AND(T184&gt;0,T184&lt;=0.05),"0 to 0.05",AND(T184&gt;0.05,T184&lt;=0.1),"0.05 to 0.1",AND(T184&gt;0.1,T184&lt;=0.2),"0.1 to 0.2",AND(T184&gt;0.2,T184&lt;=0.3),"0.2 to 0.3",AND(T184&gt;0.3,T184&lt;=0.4),"0.3 to 0.4",AND(T184&gt;0.4,T184&lt;=0.5),"0.4 to 0.5",AND(T184&gt;0.5,T184&lt;=0.75),"0.5 to 0.75",AND(T184&gt;0.75,T184&lt;=1),"0.75 to 1",AND(T184&gt;1,T184&lt;=2),"1 to 2",AND(T184&gt;2,T184&lt;=3),"2 to 3",AND(T184&gt;3,T184&lt;=4),"3 to 4",AND(T184&gt;4,T184&lt;=5),"4 to 5",AND(T184&gt;5,T184&lt;=10),"5 to 10",T184&gt;10,"10+")</f>
        <v>0.5 to 0.75</v>
      </c>
      <c r="T184" s="10">
        <f>_xlfn.XLOOKUP($E184,'Raw Data'!$E:$E,'Raw Data'!T:T,"ERROR",0,1)</f>
        <v>0.622632485747389</v>
      </c>
      <c r="U184" s="15" t="str">
        <f t="array" ref="U184">_xlfn.IFS(AND(V184&gt;0,V184&lt;=0.05),"0 to 0.05",AND(V184&gt;0.05,V184&lt;=0.1),"0.05 to 0.1",AND(V184&gt;0.1,V184&lt;=0.2),"0.1 to 0.2",AND(V184&gt;0.2,V184&lt;=0.3),"0.2 to 0.3",AND(V184&gt;0.3,V184&lt;=0.4),"0.3 to 0.4",AND(V184&gt;0.4,V184&lt;=0.5),"0.4 to 0.5",AND(V184&gt;0.5,V184&lt;=0.75),"0.5 to 0.75",AND(V184&gt;0.75,V184&lt;=1),"0.75 to 1",AND(V184&gt;1,V184&lt;=2),"1 to 2",AND(V184&gt;2,V184&lt;=3),"2 to 3",AND(V184&gt;3,V184&lt;=4),"3 to 4",AND(V184&gt;4,V184&lt;=5),"4 to 5",AND(V184&gt;5,V184&lt;=10),"5 to 10",V184&gt;10,"10+")</f>
        <v>0.1 to 0.2</v>
      </c>
      <c r="V184" s="10">
        <f>_xlfn.XLOOKUP($E184,'Raw Data'!$E:$E,'Raw Data'!V:V,"ERROR",0,1)</f>
        <v>0.169533530905504</v>
      </c>
      <c r="W184" s="15" t="str">
        <f t="array" ref="W184">_xlfn.IFS(AND(X184&gt;0,X184&lt;=0.05),"0 to 0.05",AND(X184&gt;0.05,X184&lt;=0.1),"0.05 to 0.1",AND(X184&gt;0.1,X184&lt;=0.2),"0.1 to 0.2",AND(X184&gt;0.2,X184&lt;=0.3),"0.2 to 0.3",AND(X184&gt;0.3,X184&lt;=0.4),"0.3 to 0.4",AND(X184&gt;0.4,X184&lt;=0.5),"0.4 to 0.5",AND(X184&gt;0.5,X184&lt;=0.75),"0.5 to 0.75",AND(X184&gt;0.75,X184&lt;=1),"0.75 to 1",AND(X184&gt;1,X184&lt;=2),"1 to 2",AND(X184&gt;2,X184&lt;=3),"2 to 3",AND(X184&gt;3,X184&lt;=4),"3 to 4",AND(X184&gt;4,X184&lt;=5),"4 to 5",AND(X184&gt;5,X184&lt;=10),"5 to 10",X184&gt;10,"10+")</f>
        <v>0.1 to 0.2</v>
      </c>
      <c r="X184" s="16">
        <f t="shared" si="6"/>
        <v>0.168110771151795</v>
      </c>
      <c r="Y184" s="5" t="str">
        <f t="array" ref="Y184">_xlfn.IFS(AND(Z184&gt;0,Z184&lt;=1),"0 to 1",AND(Z184&gt;1,Z184&lt;=2),"1 to 2",AND(Z184&gt;2,Z184&lt;=4),"2 to 4",AND(Z184&gt;4,Z184&lt;=6),"4 to 6",AND(Z184&gt;6,Z184&lt;=8),"6 to 8",AND(Z184&gt;8,Z184&lt;=10),"8 to 10",AND(Z184&gt;10,Z184&lt;=15),"10 to 15",AND(Z184&gt;15,Z184&lt;=20),"15 to 20",AND(Z184&gt;20,Z184&lt;=25),"20 to 25",AND(Z184&gt;25,Z184&lt;=30),"25 to 30",AND(Z184&gt;30,Z184&lt;=40),"30 to 40",AND(Z184&gt;40,Z184&lt;=50),"40 to 50",Z184&gt;50,"50+")</f>
        <v>10 to 15</v>
      </c>
      <c r="Z184" s="9">
        <f>_xlfn.XLOOKUP($E184,'Raw Data'!$E:$E,'Raw Data'!Z:Z,"ERROR",0,1)</f>
        <v>10.14</v>
      </c>
      <c r="AA184" s="9" t="str">
        <f>_xlfn.XLOOKUP($E184,'Raw Data'!$E:$E,'Raw Data'!AA:AA,"ERROR",0,1)</f>
        <v>oz</v>
      </c>
      <c r="AB184" s="9"/>
      <c r="AC184" s="9"/>
    </row>
    <row r="185" hidden="1" spans="1:29">
      <c r="A185" s="5" t="str">
        <f>_xlfn.XLOOKUP($E185,'Raw Data'!$E:$E,'Raw Data'!A:A,"ERROR",0,1)</f>
        <v>AE</v>
      </c>
      <c r="B185" s="5" t="str">
        <f>_xlfn.XLOOKUP($E185,'Raw Data'!$E:$E,'Raw Data'!B:B,"ERROR",0,1)</f>
        <v>Hair Mousses</v>
      </c>
      <c r="C185" s="5" t="str">
        <f>_xlfn.XLOOKUP($E185,'Raw Data'!$E:$E,'Raw Data'!C:C,"ERROR",0,1)</f>
        <v>Schwarzkopf Henkel</v>
      </c>
      <c r="D185" s="5" t="str">
        <f>_xlfn.XLOOKUP($E185,'Raw Data'!$E:$E,'Raw Data'!D:D,"ERROR",0,1)</f>
        <v>www.amazon.ae/dp/B07KFSPR23</v>
      </c>
      <c r="E185" s="5" t="s">
        <v>385</v>
      </c>
      <c r="F185" s="9" t="str">
        <f>_xlfn.XLOOKUP($E185,'Raw Data'!$E:$E,'Raw Data'!F:F,"ERROR",0,1)</f>
        <v>Taft Volume Hair  Mousse  #4 Ultra Strong 150ml (for fine and brittle hair)</v>
      </c>
      <c r="G185" s="10">
        <f>_xlfn.XLOOKUP($E185,'Raw Data'!$E:$E,'Raw Data'!G:G,"ERROR",0,1)</f>
        <v>3</v>
      </c>
      <c r="H185" s="9">
        <f>_xlfn.XLOOKUP($E185,'Raw Data'!$E:$E,'Raw Data'!H:H,"ERROR",0,1)</f>
        <v>378.89</v>
      </c>
      <c r="I185" s="9">
        <f>_xlfn.XLOOKUP($E185,'Raw Data'!$E:$E,'Raw Data'!I:I,"ERROR",0,1)</f>
        <v>0.000507265929420725</v>
      </c>
      <c r="J185" s="9" t="str">
        <f>_xlfn.XLOOKUP($E185,'Raw Data'!$E:$E,'Raw Data'!J:J,"ERROR",0,1)</f>
        <v>No</v>
      </c>
      <c r="K185" s="14" t="str">
        <f t="array" ref="K185">_xlfn.IFS(AND(L185&gt;0,L185&lt;=5),"0 to 5",AND(L185&gt;5,L185&lt;=10),"5 to 10",AND(L185&gt;10,L185&lt;=15),"10 to 15",AND(L185&gt;15,L185&lt;=20),"15 to 20",AND(L185&gt;20,L185&lt;=30),"20 to 30",AND(L185&gt;30,L185&lt;=40),"30 to 40",AND(L185&gt;40,L185&lt;=50),"40 to 50",AND(L185&gt;50,L185&lt;=75),"50 to 75",AND(L185&gt;75,L185&lt;=100),"75 to 100",AND(L185&gt;100,L185&lt;=150),"100 to 150",AND(L185&gt;150,L185&lt;=200),"150 to 200",AND(L185&gt;200,L185&lt;=250),"200 to 250",AND(L185&gt;250,L185&lt;=300),"250 to 300",AND(L185&gt;300,L185&lt;=400),"300 to 400",AND(L185&gt;400,L185&lt;=500),"400 to 500",L185&gt;500,"500+")</f>
        <v>100 to 150</v>
      </c>
      <c r="L185" s="9">
        <f>_xlfn.XLOOKUP($E185,'Raw Data'!$E:$E,'Raw Data'!L:L,"ERROR",0,1)</f>
        <v>150</v>
      </c>
      <c r="M185" s="14" t="str">
        <f t="array" ref="M185">_xlfn.IFS(AND(N185&gt;0,N185&lt;=5),"0 to 5",AND(N185&gt;5,N185&lt;=10),"5 to 10",AND(N185&gt;10,N185&lt;=15),"10 to 15",AND(N185&gt;15,N185&lt;=20),"15 to 20",AND(N185&gt;20,N185&lt;=30),"20 to 30",AND(N185&gt;30,N185&lt;=40),"30 to 40",AND(N185&gt;40,N185&lt;=50),"40 to 50",AND(N185&gt;50,N185&lt;=75),"50 to 75",AND(N185&gt;75,N185&lt;=100),"75 to 100",AND(N185&gt;100,N185&lt;=150),"100 to 150",AND(N185&gt;150,N185&lt;=200),"150 to 200",AND(N185&gt;200,N185&lt;=250),"200 to 250",AND(N185&gt;250,N185&lt;=300),"250 to 300",AND(N185&gt;300,N185&lt;=400),"300 to 400",AND(N185&gt;400,N185&lt;=500),"400 to 500",N185&gt;500,"500+")</f>
        <v>100 to 150</v>
      </c>
      <c r="N185" s="9">
        <f>_xlfn.XLOOKUP($E185,'Raw Data'!$E:$E,'Raw Data'!N:N,"ERROR",0,1)</f>
        <v>150</v>
      </c>
      <c r="O185" s="14" t="str">
        <f t="array" ref="O185">_xlfn.IFS(P185=0,"No Discount",AND(P185&gt;0,P185&lt;=0.02),"0% to 2%",AND(P185&gt;0.02,P185&lt;=0.04),"2% to 4%",AND(P185&gt;0.04,P185&lt;=0.06),"4% to 6%",AND(P185&gt;0.06,P185&lt;=0.08),"6% to 8%",AND(P185&gt;0.08,P185&lt;=0.1),"8% to 10%",AND(P185&gt;0.1,P185&lt;=0.15),"10% to 15%",AND(P185&gt;0.15,P185&lt;=0.2),"15% to 20%",AND(P185&gt;0.2,P185&lt;=0.25),"20% to 25%",AND(P185&gt;0.25,P185&lt;=0.3),"25% to 30%",AND(P185&gt;0.3,P185&lt;=0.4),"30% to 40%",AND(P185&gt;0.4,P185&lt;=0.5),"40% to 50%",AND(P185&gt;0.5,P185&lt;=0.75),"50% to 75%",AND(P185&gt;0.75,P185&lt;=1),"75% to 100%")</f>
        <v>No Discount</v>
      </c>
      <c r="P185" s="10">
        <f>_xlfn.XLOOKUP($E185,'Raw Data'!$E:$E,'Raw Data'!P:P,"ERROR",0,1)</f>
        <v>0</v>
      </c>
      <c r="Q185" s="9">
        <f>_xlfn.XLOOKUP($E185,'Raw Data'!$E:$E,'Raw Data'!Q:Q,"ERROR",0,1)</f>
        <v>150</v>
      </c>
      <c r="R185" s="9" t="str">
        <f>_xlfn.XLOOKUP($E185,'Raw Data'!$E:$E,'Raw Data'!R:R,"ERROR",0,1)</f>
        <v>ml</v>
      </c>
      <c r="S185" s="5" t="str">
        <f t="array" ref="S185">_xlfn.IFS(AND(T185&gt;0,T185&lt;=0.05),"0 to 0.05",AND(T185&gt;0.05,T185&lt;=0.1),"0.05 to 0.1",AND(T185&gt;0.1,T185&lt;=0.2),"0.1 to 0.2",AND(T185&gt;0.2,T185&lt;=0.3),"0.2 to 0.3",AND(T185&gt;0.3,T185&lt;=0.4),"0.3 to 0.4",AND(T185&gt;0.4,T185&lt;=0.5),"0.4 to 0.5",AND(T185&gt;0.5,T185&lt;=0.75),"0.5 to 0.75",AND(T185&gt;0.75,T185&lt;=1),"0.75 to 1",AND(T185&gt;1,T185&lt;=2),"1 to 2",AND(T185&gt;2,T185&lt;=3),"2 to 3",AND(T185&gt;3,T185&lt;=4),"3 to 4",AND(T185&gt;4,T185&lt;=5),"4 to 5",AND(T185&gt;5,T185&lt;=10),"5 to 10",T185&gt;10,"10+")</f>
        <v>1 to 2</v>
      </c>
      <c r="T185" s="10">
        <f>_xlfn.XLOOKUP($E185,'Raw Data'!$E:$E,'Raw Data'!T:T,"ERROR",0,1)</f>
        <v>1.00053428530835</v>
      </c>
      <c r="U185" s="15" t="str">
        <f t="array" ref="U185">_xlfn.IFS(AND(V185&gt;0,V185&lt;=0.05),"0 to 0.05",AND(V185&gt;0.05,V185&lt;=0.1),"0.05 to 0.1",AND(V185&gt;0.1,V185&lt;=0.2),"0.1 to 0.2",AND(V185&gt;0.2,V185&lt;=0.3),"0.2 to 0.3",AND(V185&gt;0.3,V185&lt;=0.4),"0.3 to 0.4",AND(V185&gt;0.4,V185&lt;=0.5),"0.4 to 0.5",AND(V185&gt;0.5,V185&lt;=0.75),"0.5 to 0.75",AND(V185&gt;0.75,V185&lt;=1),"0.75 to 1",AND(V185&gt;1,V185&lt;=2),"1 to 2",AND(V185&gt;2,V185&lt;=3),"2 to 3",AND(V185&gt;3,V185&lt;=4),"3 to 4",AND(V185&gt;4,V185&lt;=5),"4 to 5",AND(V185&gt;5,V185&lt;=10),"5 to 10",V185&gt;10,"10+")</f>
        <v>0.2 to 0.3</v>
      </c>
      <c r="V185" s="10">
        <f>_xlfn.XLOOKUP($E185,'Raw Data'!$E:$E,'Raw Data'!V:V,"ERROR",0,1)</f>
        <v>0.270144257033256</v>
      </c>
      <c r="W185" s="15" t="str">
        <f t="array" ref="W185">_xlfn.IFS(AND(X185&gt;0,X185&lt;=0.05),"0 to 0.05",AND(X185&gt;0.05,X185&lt;=0.1),"0.05 to 0.1",AND(X185&gt;0.1,X185&lt;=0.2),"0.1 to 0.2",AND(X185&gt;0.2,X185&lt;=0.3),"0.2 to 0.3",AND(X185&gt;0.3,X185&lt;=0.4),"0.3 to 0.4",AND(X185&gt;0.4,X185&lt;=0.5),"0.4 to 0.5",AND(X185&gt;0.5,X185&lt;=0.75),"0.5 to 0.75",AND(X185&gt;0.75,X185&lt;=1),"0.75 to 1",AND(X185&gt;1,X185&lt;=2),"1 to 2",AND(X185&gt;2,X185&lt;=3),"2 to 3",AND(X185&gt;3,X185&lt;=4),"3 to 4",AND(X185&gt;4,X185&lt;=5),"4 to 5",AND(X185&gt;5,X185&lt;=10),"5 to 10",X185&gt;10,"10+")</f>
        <v>0.2 to 0.3</v>
      </c>
      <c r="X185" s="16">
        <f t="shared" si="6"/>
        <v>0.270144257033256</v>
      </c>
      <c r="Y185" s="5" t="str">
        <f t="array" ref="Y185">_xlfn.IFS(AND(Z185&gt;0,Z185&lt;=1),"0 to 1",AND(Z185&gt;1,Z185&lt;=2),"1 to 2",AND(Z185&gt;2,Z185&lt;=4),"2 to 4",AND(Z185&gt;4,Z185&lt;=6),"4 to 6",AND(Z185&gt;6,Z185&lt;=8),"6 to 8",AND(Z185&gt;8,Z185&lt;=10),"8 to 10",AND(Z185&gt;10,Z185&lt;=15),"10 to 15",AND(Z185&gt;15,Z185&lt;=20),"15 to 20",AND(Z185&gt;20,Z185&lt;=25),"20 to 25",AND(Z185&gt;25,Z185&lt;=30),"25 to 30",AND(Z185&gt;30,Z185&lt;=40),"30 to 40",AND(Z185&gt;40,Z185&lt;=50),"40 to 50",Z185&gt;50,"50+")</f>
        <v>4 to 6</v>
      </c>
      <c r="Z185" s="9">
        <f>_xlfn.XLOOKUP($E185,'Raw Data'!$E:$E,'Raw Data'!Z:Z,"ERROR",0,1)</f>
        <v>5.07</v>
      </c>
      <c r="AA185" s="9" t="str">
        <f>_xlfn.XLOOKUP($E185,'Raw Data'!$E:$E,'Raw Data'!AA:AA,"ERROR",0,1)</f>
        <v>oz</v>
      </c>
      <c r="AB185" s="9"/>
      <c r="AC185" s="9"/>
    </row>
    <row r="186" hidden="1" spans="1:29">
      <c r="A186" s="5" t="str">
        <f>_xlfn.XLOOKUP($E186,'Raw Data'!$E:$E,'Raw Data'!A:A,"ERROR",0,1)</f>
        <v>AE</v>
      </c>
      <c r="B186" s="5" t="str">
        <f>_xlfn.XLOOKUP($E186,'Raw Data'!$E:$E,'Raw Data'!B:B,"ERROR",0,1)</f>
        <v>Hair Mousses</v>
      </c>
      <c r="C186" s="5" t="str">
        <f>_xlfn.XLOOKUP($E186,'Raw Data'!$E:$E,'Raw Data'!C:C,"ERROR",0,1)</f>
        <v>Marc </v>
      </c>
      <c r="D186" s="5" t="str">
        <f>_xlfn.XLOOKUP($E186,'Raw Data'!$E:$E,'Raw Data'!D:D,"ERROR",0,1)</f>
        <v>www.amazon.ae/dp/B009Q4H7BQ</v>
      </c>
      <c r="E186" s="5" t="s">
        <v>386</v>
      </c>
      <c r="F186" s="9" t="str">
        <f>_xlfn.XLOOKUP($E186,'Raw Data'!$E:$E,'Raw Data'!F:F,"ERROR",0,1)</f>
        <v>Marc Anthony Nourishing Argan Oil of Morocco  Volume  Extra Hold  Mousse  with Keratin, 8.5oz</v>
      </c>
      <c r="G186" s="10">
        <f>_xlfn.XLOOKUP($E186,'Raw Data'!$E:$E,'Raw Data'!G:G,"ERROR",0,1)</f>
        <v>5</v>
      </c>
      <c r="H186" s="9">
        <f>_xlfn.XLOOKUP($E186,'Raw Data'!$E:$E,'Raw Data'!H:H,"ERROR",0,1)</f>
        <v>376.57</v>
      </c>
      <c r="I186" s="9">
        <f>_xlfn.XLOOKUP($E186,'Raw Data'!$E:$E,'Raw Data'!I:I,"ERROR",0,1)</f>
        <v>0.000504159864451325</v>
      </c>
      <c r="J186" s="9" t="str">
        <f>_xlfn.XLOOKUP($E186,'Raw Data'!$E:$E,'Raw Data'!J:J,"ERROR",0,1)</f>
        <v>No</v>
      </c>
      <c r="K186" s="14" t="str">
        <f t="array" ref="K186">_xlfn.IFS(AND(L186&gt;0,L186&lt;=5),"0 to 5",AND(L186&gt;5,L186&lt;=10),"5 to 10",AND(L186&gt;10,L186&lt;=15),"10 to 15",AND(L186&gt;15,L186&lt;=20),"15 to 20",AND(L186&gt;20,L186&lt;=30),"20 to 30",AND(L186&gt;30,L186&lt;=40),"30 to 40",AND(L186&gt;40,L186&lt;=50),"40 to 50",AND(L186&gt;50,L186&lt;=75),"50 to 75",AND(L186&gt;75,L186&lt;=100),"75 to 100",AND(L186&gt;100,L186&lt;=150),"100 to 150",AND(L186&gt;150,L186&lt;=200),"150 to 200",AND(L186&gt;200,L186&lt;=250),"200 to 250",AND(L186&gt;250,L186&lt;=300),"250 to 300",AND(L186&gt;300,L186&lt;=400),"300 to 400",AND(L186&gt;400,L186&lt;=500),"400 to 500",L186&gt;500,"500+")</f>
        <v>75 to 100</v>
      </c>
      <c r="L186" s="9">
        <f>_xlfn.XLOOKUP($E186,'Raw Data'!$E:$E,'Raw Data'!L:L,"ERROR",0,1)</f>
        <v>79.29</v>
      </c>
      <c r="M186" s="14" t="str">
        <f t="array" ref="M186">_xlfn.IFS(AND(N186&gt;0,N186&lt;=5),"0 to 5",AND(N186&gt;5,N186&lt;=10),"5 to 10",AND(N186&gt;10,N186&lt;=15),"10 to 15",AND(N186&gt;15,N186&lt;=20),"15 to 20",AND(N186&gt;20,N186&lt;=30),"20 to 30",AND(N186&gt;30,N186&lt;=40),"30 to 40",AND(N186&gt;40,N186&lt;=50),"40 to 50",AND(N186&gt;50,N186&lt;=75),"50 to 75",AND(N186&gt;75,N186&lt;=100),"75 to 100",AND(N186&gt;100,N186&lt;=150),"100 to 150",AND(N186&gt;150,N186&lt;=200),"150 to 200",AND(N186&gt;200,N186&lt;=250),"200 to 250",AND(N186&gt;250,N186&lt;=300),"250 to 300",AND(N186&gt;300,N186&lt;=400),"300 to 400",AND(N186&gt;400,N186&lt;=500),"400 to 500",N186&gt;500,"500+")</f>
        <v>75 to 100</v>
      </c>
      <c r="N186" s="9">
        <f>_xlfn.XLOOKUP($E186,'Raw Data'!$E:$E,'Raw Data'!N:N,"ERROR",0,1)</f>
        <v>81.25</v>
      </c>
      <c r="O186" s="14" t="str">
        <f t="array" ref="O186">_xlfn.IFS(P186=0,"No Discount",AND(P186&gt;0,P186&lt;=0.02),"0% to 2%",AND(P186&gt;0.02,P186&lt;=0.04),"2% to 4%",AND(P186&gt;0.04,P186&lt;=0.06),"4% to 6%",AND(P186&gt;0.06,P186&lt;=0.08),"6% to 8%",AND(P186&gt;0.08,P186&lt;=0.1),"8% to 10%",AND(P186&gt;0.1,P186&lt;=0.15),"10% to 15%",AND(P186&gt;0.15,P186&lt;=0.2),"15% to 20%",AND(P186&gt;0.2,P186&lt;=0.25),"20% to 25%",AND(P186&gt;0.25,P186&lt;=0.3),"25% to 30%",AND(P186&gt;0.3,P186&lt;=0.4),"30% to 40%",AND(P186&gt;0.4,P186&lt;=0.5),"40% to 50%",AND(P186&gt;0.5,P186&lt;=0.75),"50% to 75%",AND(P186&gt;0.75,P186&lt;=1),"75% to 100%")</f>
        <v>2% to 4%</v>
      </c>
      <c r="P186" s="10">
        <f>_xlfn.XLOOKUP($E186,'Raw Data'!$E:$E,'Raw Data'!P:P,"ERROR",0,1)</f>
        <v>0.0241230769230768</v>
      </c>
      <c r="Q186" s="9">
        <f>_xlfn.XLOOKUP($E186,'Raw Data'!$E:$E,'Raw Data'!Q:Q,"ERROR",0,1)</f>
        <v>8.5</v>
      </c>
      <c r="R186" s="9" t="str">
        <f>_xlfn.XLOOKUP($E186,'Raw Data'!$E:$E,'Raw Data'!R:R,"ERROR",0,1)</f>
        <v>oz</v>
      </c>
      <c r="S186" s="5" t="str">
        <f t="array" ref="S186">_xlfn.IFS(AND(T186&gt;0,T186&lt;=0.05),"0 to 0.05",AND(T186&gt;0.05,T186&lt;=0.1),"0.05 to 0.1",AND(T186&gt;0.1,T186&lt;=0.2),"0.1 to 0.2",AND(T186&gt;0.2,T186&lt;=0.3),"0.2 to 0.3",AND(T186&gt;0.3,T186&lt;=0.4),"0.3 to 0.4",AND(T186&gt;0.4,T186&lt;=0.5),"0.4 to 0.5",AND(T186&gt;0.5,T186&lt;=0.75),"0.5 to 0.75",AND(T186&gt;0.75,T186&lt;=1),"0.75 to 1",AND(T186&gt;1,T186&lt;=2),"1 to 2",AND(T186&gt;2,T186&lt;=3),"2 to 3",AND(T186&gt;3,T186&lt;=4),"3 to 4",AND(T186&gt;4,T186&lt;=5),"4 to 5",AND(T186&gt;5,T186&lt;=10),"5 to 10",T186&gt;10,"10+")</f>
        <v>0.3 to 0.4</v>
      </c>
      <c r="T186" s="10">
        <f>_xlfn.XLOOKUP($E186,'Raw Data'!$E:$E,'Raw Data'!T:T,"ERROR",0,1)</f>
        <v>0.31546281008176</v>
      </c>
      <c r="U186" s="15" t="str">
        <f t="array" ref="U186">_xlfn.IFS(AND(V186&gt;0,V186&lt;=0.05),"0 to 0.05",AND(V186&gt;0.05,V186&lt;=0.1),"0.05 to 0.1",AND(V186&gt;0.1,V186&lt;=0.2),"0.1 to 0.2",AND(V186&gt;0.2,V186&lt;=0.3),"0.2 to 0.3",AND(V186&gt;0.3,V186&lt;=0.4),"0.3 to 0.4",AND(V186&gt;0.4,V186&lt;=0.5),"0.4 to 0.5",AND(V186&gt;0.5,V186&lt;=0.75),"0.5 to 0.75",AND(V186&gt;0.75,V186&lt;=1),"0.75 to 1",AND(V186&gt;1,V186&lt;=2),"1 to 2",AND(V186&gt;2,V186&lt;=3),"2 to 3",AND(V186&gt;3,V186&lt;=4),"3 to 4",AND(V186&gt;4,V186&lt;=5),"4 to 5",AND(V186&gt;5,V186&lt;=10),"5 to 10",V186&gt;10,"10+")</f>
        <v>0.05 to 0.1</v>
      </c>
      <c r="V186" s="10">
        <f>_xlfn.XLOOKUP($E186,'Raw Data'!$E:$E,'Raw Data'!V:V,"ERROR",0,1)</f>
        <v>0.0872804312797151</v>
      </c>
      <c r="W186" s="15" t="str">
        <f t="array" ref="W186">_xlfn.IFS(AND(X186&gt;0,X186&lt;=0.05),"0 to 0.05",AND(X186&gt;0.05,X186&lt;=0.1),"0.05 to 0.1",AND(X186&gt;0.1,X186&lt;=0.2),"0.1 to 0.2",AND(X186&gt;0.2,X186&lt;=0.3),"0.2 to 0.3",AND(X186&gt;0.3,X186&lt;=0.4),"0.3 to 0.4",AND(X186&gt;0.4,X186&lt;=0.5),"0.4 to 0.5",AND(X186&gt;0.5,X186&lt;=0.75),"0.5 to 0.75",AND(X186&gt;0.75,X186&lt;=1),"0.75 to 1",AND(X186&gt;1,X186&lt;=2),"1 to 2",AND(X186&gt;2,X186&lt;=3),"2 to 3",AND(X186&gt;3,X186&lt;=4),"3 to 4",AND(X186&gt;4,X186&lt;=5),"4 to 5",AND(X186&gt;5,X186&lt;=10),"5 to 10",X186&gt;10,"10+")</f>
        <v>0.05 to 0.1</v>
      </c>
      <c r="X186" s="16">
        <f t="shared" si="6"/>
        <v>0.0851749587220752</v>
      </c>
      <c r="Y186" s="5" t="str">
        <f t="array" ref="Y186">_xlfn.IFS(AND(Z186&gt;0,Z186&lt;=1),"0 to 1",AND(Z186&gt;1,Z186&lt;=2),"1 to 2",AND(Z186&gt;2,Z186&lt;=4),"2 to 4",AND(Z186&gt;4,Z186&lt;=6),"4 to 6",AND(Z186&gt;6,Z186&lt;=8),"6 to 8",AND(Z186&gt;8,Z186&lt;=10),"8 to 10",AND(Z186&gt;10,Z186&lt;=15),"10 to 15",AND(Z186&gt;15,Z186&lt;=20),"15 to 20",AND(Z186&gt;20,Z186&lt;=25),"20 to 25",AND(Z186&gt;25,Z186&lt;=30),"25 to 30",AND(Z186&gt;30,Z186&lt;=40),"30 to 40",AND(Z186&gt;40,Z186&lt;=50),"40 to 50",Z186&gt;50,"50+")</f>
        <v>8 to 10</v>
      </c>
      <c r="Z186" s="9">
        <f>_xlfn.XLOOKUP($E186,'Raw Data'!$E:$E,'Raw Data'!Z:Z,"ERROR",0,1)</f>
        <v>8.5</v>
      </c>
      <c r="AA186" s="9" t="str">
        <f>_xlfn.XLOOKUP($E186,'Raw Data'!$E:$E,'Raw Data'!AA:AA,"ERROR",0,1)</f>
        <v>oz</v>
      </c>
      <c r="AB186" s="9"/>
      <c r="AC186" s="9"/>
    </row>
    <row r="187" hidden="1" spans="1:29">
      <c r="A187" s="5" t="str">
        <f>_xlfn.XLOOKUP($E187,'Raw Data'!$E:$E,'Raw Data'!A:A,"ERROR",0,1)</f>
        <v>AE</v>
      </c>
      <c r="B187" s="5" t="str">
        <f>_xlfn.XLOOKUP($E187,'Raw Data'!$E:$E,'Raw Data'!B:B,"ERROR",0,1)</f>
        <v>Hair Mousses</v>
      </c>
      <c r="C187" s="5" t="str">
        <f>_xlfn.XLOOKUP($E187,'Raw Data'!$E:$E,'Raw Data'!C:C,"ERROR",0,1)</f>
        <v>wen by chaz dean</v>
      </c>
      <c r="D187" s="5" t="str">
        <f>_xlfn.XLOOKUP($E187,'Raw Data'!$E:$E,'Raw Data'!D:D,"ERROR",0,1)</f>
        <v>www.amazon.ae/dp/B00V5WVHMW</v>
      </c>
      <c r="E187" s="5" t="s">
        <v>387</v>
      </c>
      <c r="F187" s="9" t="str">
        <f>_xlfn.XLOOKUP($E187,'Raw Data'!$E:$E,'Raw Data'!F:F,"ERROR",0,1)</f>
        <v>WEN by Chaz Dean Sweet Almond Mint Nourishing Mousse, 7.5 Fl Oz</v>
      </c>
      <c r="G187" s="10">
        <f>_xlfn.XLOOKUP($E187,'Raw Data'!$E:$E,'Raw Data'!G:G,"ERROR",0,1)</f>
        <v>1</v>
      </c>
      <c r="H187" s="9">
        <f>_xlfn.XLOOKUP($E187,'Raw Data'!$E:$E,'Raw Data'!H:H,"ERROR",0,1)</f>
        <v>376.37</v>
      </c>
      <c r="I187" s="9">
        <f>_xlfn.XLOOKUP($E187,'Raw Data'!$E:$E,'Raw Data'!I:I,"ERROR",0,1)</f>
        <v>0.000503892100229825</v>
      </c>
      <c r="J187" s="9" t="str">
        <f>_xlfn.XLOOKUP($E187,'Raw Data'!$E:$E,'Raw Data'!J:J,"ERROR",0,1)</f>
        <v>No</v>
      </c>
      <c r="K187" s="14" t="str">
        <f t="array" ref="K187">_xlfn.IFS(AND(L187&gt;0,L187&lt;=5),"0 to 5",AND(L187&gt;5,L187&lt;=10),"5 to 10",AND(L187&gt;10,L187&lt;=15),"10 to 15",AND(L187&gt;15,L187&lt;=20),"15 to 20",AND(L187&gt;20,L187&lt;=30),"20 to 30",AND(L187&gt;30,L187&lt;=40),"30 to 40",AND(L187&gt;40,L187&lt;=50),"40 to 50",AND(L187&gt;50,L187&lt;=75),"50 to 75",AND(L187&gt;75,L187&lt;=100),"75 to 100",AND(L187&gt;100,L187&lt;=150),"100 to 150",AND(L187&gt;150,L187&lt;=200),"150 to 200",AND(L187&gt;200,L187&lt;=250),"200 to 250",AND(L187&gt;250,L187&lt;=300),"250 to 300",AND(L187&gt;300,L187&lt;=400),"300 to 400",AND(L187&gt;400,L187&lt;=500),"400 to 500",L187&gt;500,"500+")</f>
        <v>300 to 400</v>
      </c>
      <c r="L187" s="9">
        <f>_xlfn.XLOOKUP($E187,'Raw Data'!$E:$E,'Raw Data'!L:L,"ERROR",0,1)</f>
        <v>308.63</v>
      </c>
      <c r="M187" s="14" t="str">
        <f t="array" ref="M187">_xlfn.IFS(AND(N187&gt;0,N187&lt;=5),"0 to 5",AND(N187&gt;5,N187&lt;=10),"5 to 10",AND(N187&gt;10,N187&lt;=15),"10 to 15",AND(N187&gt;15,N187&lt;=20),"15 to 20",AND(N187&gt;20,N187&lt;=30),"20 to 30",AND(N187&gt;30,N187&lt;=40),"30 to 40",AND(N187&gt;40,N187&lt;=50),"40 to 50",AND(N187&gt;50,N187&lt;=75),"50 to 75",AND(N187&gt;75,N187&lt;=100),"75 to 100",AND(N187&gt;100,N187&lt;=150),"100 to 150",AND(N187&gt;150,N187&lt;=200),"150 to 200",AND(N187&gt;200,N187&lt;=250),"200 to 250",AND(N187&gt;250,N187&lt;=300),"250 to 300",AND(N187&gt;300,N187&lt;=400),"300 to 400",AND(N187&gt;400,N187&lt;=500),"400 to 500",N187&gt;500,"500+")</f>
        <v>300 to 400</v>
      </c>
      <c r="N187" s="9">
        <f>_xlfn.XLOOKUP($E187,'Raw Data'!$E:$E,'Raw Data'!N:N,"ERROR",0,1)</f>
        <v>315</v>
      </c>
      <c r="O187" s="14" t="str">
        <f t="array" ref="O187">_xlfn.IFS(P187=0,"No Discount",AND(P187&gt;0,P187&lt;=0.02),"0% to 2%",AND(P187&gt;0.02,P187&lt;=0.04),"2% to 4%",AND(P187&gt;0.04,P187&lt;=0.06),"4% to 6%",AND(P187&gt;0.06,P187&lt;=0.08),"6% to 8%",AND(P187&gt;0.08,P187&lt;=0.1),"8% to 10%",AND(P187&gt;0.1,P187&lt;=0.15),"10% to 15%",AND(P187&gt;0.15,P187&lt;=0.2),"15% to 20%",AND(P187&gt;0.2,P187&lt;=0.25),"20% to 25%",AND(P187&gt;0.25,P187&lt;=0.3),"25% to 30%",AND(P187&gt;0.3,P187&lt;=0.4),"30% to 40%",AND(P187&gt;0.4,P187&lt;=0.5),"40% to 50%",AND(P187&gt;0.5,P187&lt;=0.75),"50% to 75%",AND(P187&gt;0.75,P187&lt;=1),"75% to 100%")</f>
        <v>2% to 4%</v>
      </c>
      <c r="P187" s="10">
        <f>_xlfn.XLOOKUP($E187,'Raw Data'!$E:$E,'Raw Data'!P:P,"ERROR",0,1)</f>
        <v>0.0202222222222222</v>
      </c>
      <c r="Q187" s="9">
        <f>_xlfn.XLOOKUP($E187,'Raw Data'!$E:$E,'Raw Data'!Q:Q,"ERROR",0,1)</f>
        <v>7.5</v>
      </c>
      <c r="R187" s="9" t="str">
        <f>_xlfn.XLOOKUP($E187,'Raw Data'!$E:$E,'Raw Data'!R:R,"ERROR",0,1)</f>
        <v>fl oz</v>
      </c>
      <c r="S187" s="5" t="str">
        <f t="array" ref="S187">_xlfn.IFS(AND(T187&gt;0,T187&lt;=0.05),"0 to 0.05",AND(T187&gt;0.05,T187&lt;=0.1),"0.05 to 0.1",AND(T187&gt;0.1,T187&lt;=0.2),"0.1 to 0.2",AND(T187&gt;0.2,T187&lt;=0.3),"0.2 to 0.3",AND(T187&gt;0.3,T187&lt;=0.4),"0.3 to 0.4",AND(T187&gt;0.4,T187&lt;=0.5),"0.4 to 0.5",AND(T187&gt;0.5,T187&lt;=0.75),"0.5 to 0.75",AND(T187&gt;0.75,T187&lt;=1),"0.75 to 1",AND(T187&gt;1,T187&lt;=2),"1 to 2",AND(T187&gt;2,T187&lt;=3),"2 to 3",AND(T187&gt;3,T187&lt;=4),"3 to 4",AND(T187&gt;4,T187&lt;=5),"4 to 5",AND(T187&gt;5,T187&lt;=10),"5 to 10",T187&gt;10,"10+")</f>
        <v>1 to 2</v>
      </c>
      <c r="T187" s="10">
        <f>_xlfn.XLOOKUP($E187,'Raw Data'!$E:$E,'Raw Data'!T:T,"ERROR",0,1)</f>
        <v>1.33811121805711</v>
      </c>
      <c r="U187" s="15" t="str">
        <f t="array" ref="U187">_xlfn.IFS(AND(V187&gt;0,V187&lt;=0.05),"0 to 0.05",AND(V187&gt;0.05,V187&lt;=0.1),"0.05 to 0.1",AND(V187&gt;0.1,V187&lt;=0.2),"0.1 to 0.2",AND(V187&gt;0.2,V187&lt;=0.3),"0.2 to 0.3",AND(V187&gt;0.3,V187&lt;=0.4),"0.3 to 0.4",AND(V187&gt;0.4,V187&lt;=0.5),"0.4 to 0.5",AND(V187&gt;0.5,V187&lt;=0.75),"0.5 to 0.75",AND(V187&gt;0.75,V187&lt;=1),"0.75 to 1",AND(V187&gt;1,V187&lt;=2),"1 to 2",AND(V187&gt;2,V187&lt;=3),"2 to 3",AND(V187&gt;3,V187&lt;=4),"3 to 4",AND(V187&gt;4,V187&lt;=5),"4 to 5",AND(V187&gt;5,V187&lt;=10),"5 to 10",V187&gt;10,"10+")</f>
        <v>0.3 to 0.4</v>
      </c>
      <c r="V187" s="10">
        <f>_xlfn.XLOOKUP($E187,'Raw Data'!$E:$E,'Raw Data'!V:V,"ERROR",0,1)</f>
        <v>0.368746910850394</v>
      </c>
      <c r="W187" s="15" t="str">
        <f t="array" ref="W187">_xlfn.IFS(AND(X187&gt;0,X187&lt;=0.05),"0 to 0.05",AND(X187&gt;0.05,X187&lt;=0.1),"0.05 to 0.1",AND(X187&gt;0.1,X187&lt;=0.2),"0.1 to 0.2",AND(X187&gt;0.2,X187&lt;=0.3),"0.2 to 0.3",AND(X187&gt;0.3,X187&lt;=0.4),"0.3 to 0.4",AND(X187&gt;0.4,X187&lt;=0.5),"0.4 to 0.5",AND(X187&gt;0.5,X187&lt;=0.75),"0.5 to 0.75",AND(X187&gt;0.75,X187&lt;=1),"0.75 to 1",AND(X187&gt;1,X187&lt;=2),"1 to 2",AND(X187&gt;2,X187&lt;=3),"2 to 3",AND(X187&gt;3,X187&lt;=4),"3 to 4",AND(X187&gt;4,X187&lt;=5),"4 to 5",AND(X187&gt;5,X187&lt;=10),"5 to 10",X187&gt;10,"10+")</f>
        <v>0.3 to 0.4</v>
      </c>
      <c r="X187" s="16">
        <f t="shared" si="6"/>
        <v>0.361290028875419</v>
      </c>
      <c r="Y187" s="5" t="str">
        <f t="array" ref="Y187">_xlfn.IFS(AND(Z187&gt;0,Z187&lt;=1),"0 to 1",AND(Z187&gt;1,Z187&lt;=2),"1 to 2",AND(Z187&gt;2,Z187&lt;=4),"2 to 4",AND(Z187&gt;4,Z187&lt;=6),"4 to 6",AND(Z187&gt;6,Z187&lt;=8),"6 to 8",AND(Z187&gt;8,Z187&lt;=10),"8 to 10",AND(Z187&gt;10,Z187&lt;=15),"10 to 15",AND(Z187&gt;15,Z187&lt;=20),"15 to 20",AND(Z187&gt;20,Z187&lt;=25),"20 to 25",AND(Z187&gt;25,Z187&lt;=30),"25 to 30",AND(Z187&gt;30,Z187&lt;=40),"30 to 40",AND(Z187&gt;40,Z187&lt;=50),"40 to 50",Z187&gt;50,"50+")</f>
        <v>6 to 8</v>
      </c>
      <c r="Z187" s="9">
        <f>_xlfn.XLOOKUP($E187,'Raw Data'!$E:$E,'Raw Data'!Z:Z,"ERROR",0,1)</f>
        <v>7.8</v>
      </c>
      <c r="AA187" s="9" t="str">
        <f>_xlfn.XLOOKUP($E187,'Raw Data'!$E:$E,'Raw Data'!AA:AA,"ERROR",0,1)</f>
        <v>oz</v>
      </c>
      <c r="AB187" s="9"/>
      <c r="AC187" s="9"/>
    </row>
    <row r="188" hidden="1" spans="1:29">
      <c r="A188" s="5" t="str">
        <f>_xlfn.XLOOKUP($E188,'Raw Data'!$E:$E,'Raw Data'!A:A,"ERROR",0,1)</f>
        <v>AE</v>
      </c>
      <c r="B188" s="5" t="str">
        <f>_xlfn.XLOOKUP($E188,'Raw Data'!$E:$E,'Raw Data'!B:B,"ERROR",0,1)</f>
        <v>Hair Mousses</v>
      </c>
      <c r="C188" s="5" t="str">
        <f>_xlfn.XLOOKUP($E188,'Raw Data'!$E:$E,'Raw Data'!C:C,"ERROR",0,1)</f>
        <v>ors olive oil</v>
      </c>
      <c r="D188" s="5" t="str">
        <f>_xlfn.XLOOKUP($E188,'Raw Data'!$E:$E,'Raw Data'!D:D,"ERROR",0,1)</f>
        <v>www.amazon.ae/dp/B07QGKRR2W</v>
      </c>
      <c r="E188" s="5" t="s">
        <v>388</v>
      </c>
      <c r="F188" s="9" t="str">
        <f>_xlfn.XLOOKUP($E188,'Raw Data'!$E:$E,'Raw Data'!F:F,"ERROR",0,1)</f>
        <v>ORS Olive Oil Hold &amp; Shine Wrap/Set Mousse 7 Oz (Pack Of 12)12</v>
      </c>
      <c r="G188" s="10">
        <f>_xlfn.XLOOKUP($E188,'Raw Data'!$E:$E,'Raw Data'!G:G,"ERROR",0,1)</f>
        <v>1</v>
      </c>
      <c r="H188" s="9">
        <f>_xlfn.XLOOKUP($E188,'Raw Data'!$E:$E,'Raw Data'!H:H,"ERROR",0,1)</f>
        <v>373.53</v>
      </c>
      <c r="I188" s="9">
        <f>_xlfn.XLOOKUP($E188,'Raw Data'!$E:$E,'Raw Data'!I:I,"ERROR",0,1)</f>
        <v>0.000500089848284525</v>
      </c>
      <c r="J188" s="9" t="str">
        <f>_xlfn.XLOOKUP($E188,'Raw Data'!$E:$E,'Raw Data'!J:J,"ERROR",0,1)</f>
        <v>No</v>
      </c>
      <c r="K188" s="14" t="str">
        <f t="array" ref="K188">_xlfn.IFS(AND(L188&gt;0,L188&lt;=5),"0 to 5",AND(L188&gt;5,L188&lt;=10),"5 to 10",AND(L188&gt;10,L188&lt;=15),"10 to 15",AND(L188&gt;15,L188&lt;=20),"15 to 20",AND(L188&gt;20,L188&lt;=30),"20 to 30",AND(L188&gt;30,L188&lt;=40),"30 to 40",AND(L188&gt;40,L188&lt;=50),"40 to 50",AND(L188&gt;50,L188&lt;=75),"50 to 75",AND(L188&gt;75,L188&lt;=100),"75 to 100",AND(L188&gt;100,L188&lt;=150),"100 to 150",AND(L188&gt;150,L188&lt;=200),"150 to 200",AND(L188&gt;200,L188&lt;=250),"200 to 250",AND(L188&gt;250,L188&lt;=300),"250 to 300",AND(L188&gt;300,L188&lt;=400),"300 to 400",AND(L188&gt;400,L188&lt;=500),"400 to 500",L188&gt;500,"500+")</f>
        <v>250 to 300</v>
      </c>
      <c r="L188" s="9">
        <f>_xlfn.XLOOKUP($E188,'Raw Data'!$E:$E,'Raw Data'!L:L,"ERROR",0,1)</f>
        <v>284</v>
      </c>
      <c r="M188" s="14" t="str">
        <f t="array" ref="M188">_xlfn.IFS(AND(N188&gt;0,N188&lt;=5),"0 to 5",AND(N188&gt;5,N188&lt;=10),"5 to 10",AND(N188&gt;10,N188&lt;=15),"10 to 15",AND(N188&gt;15,N188&lt;=20),"15 to 20",AND(N188&gt;20,N188&lt;=30),"20 to 30",AND(N188&gt;30,N188&lt;=40),"30 to 40",AND(N188&gt;40,N188&lt;=50),"40 to 50",AND(N188&gt;50,N188&lt;=75),"50 to 75",AND(N188&gt;75,N188&lt;=100),"75 to 100",AND(N188&gt;100,N188&lt;=150),"100 to 150",AND(N188&gt;150,N188&lt;=200),"150 to 200",AND(N188&gt;200,N188&lt;=250),"200 to 250",AND(N188&gt;250,N188&lt;=300),"250 to 300",AND(N188&gt;300,N188&lt;=400),"300 to 400",AND(N188&gt;400,N188&lt;=500),"400 to 500",N188&gt;500,"500+")</f>
        <v>250 to 300</v>
      </c>
      <c r="N188" s="9">
        <f>_xlfn.XLOOKUP($E188,'Raw Data'!$E:$E,'Raw Data'!N:N,"ERROR",0,1)</f>
        <v>295.75</v>
      </c>
      <c r="O188" s="14" t="str">
        <f t="array" ref="O188">_xlfn.IFS(P188=0,"No Discount",AND(P188&gt;0,P188&lt;=0.02),"0% to 2%",AND(P188&gt;0.02,P188&lt;=0.04),"2% to 4%",AND(P188&gt;0.04,P188&lt;=0.06),"4% to 6%",AND(P188&gt;0.06,P188&lt;=0.08),"6% to 8%",AND(P188&gt;0.08,P188&lt;=0.1),"8% to 10%",AND(P188&gt;0.1,P188&lt;=0.15),"10% to 15%",AND(P188&gt;0.15,P188&lt;=0.2),"15% to 20%",AND(P188&gt;0.2,P188&lt;=0.25),"20% to 25%",AND(P188&gt;0.25,P188&lt;=0.3),"25% to 30%",AND(P188&gt;0.3,P188&lt;=0.4),"30% to 40%",AND(P188&gt;0.4,P188&lt;=0.5),"40% to 50%",AND(P188&gt;0.5,P188&lt;=0.75),"50% to 75%",AND(P188&gt;0.75,P188&lt;=1),"75% to 100%")</f>
        <v>2% to 4%</v>
      </c>
      <c r="P188" s="10">
        <f>_xlfn.XLOOKUP($E188,'Raw Data'!$E:$E,'Raw Data'!P:P,"ERROR",0,1)</f>
        <v>0.0397295012679628</v>
      </c>
      <c r="Q188" s="9">
        <f>_xlfn.XLOOKUP($E188,'Raw Data'!$E:$E,'Raw Data'!Q:Q,"ERROR",0,1)</f>
        <v>84</v>
      </c>
      <c r="R188" s="9" t="str">
        <f>_xlfn.XLOOKUP($E188,'Raw Data'!$E:$E,'Raw Data'!R:R,"ERROR",0,1)</f>
        <v>oz</v>
      </c>
      <c r="S188" s="5" t="str">
        <f t="array" ref="S188">_xlfn.IFS(AND(T188&gt;0,T188&lt;=0.05),"0 to 0.05",AND(T188&gt;0.05,T188&lt;=0.1),"0.05 to 0.1",AND(T188&gt;0.1,T188&lt;=0.2),"0.1 to 0.2",AND(T188&gt;0.2,T188&lt;=0.3),"0.2 to 0.3",AND(T188&gt;0.3,T188&lt;=0.4),"0.3 to 0.4",AND(T188&gt;0.4,T188&lt;=0.5),"0.4 to 0.5",AND(T188&gt;0.5,T188&lt;=0.75),"0.5 to 0.75",AND(T188&gt;0.75,T188&lt;=1),"0.75 to 1",AND(T188&gt;1,T188&lt;=2),"1 to 2",AND(T188&gt;2,T188&lt;=3),"2 to 3",AND(T188&gt;3,T188&lt;=4),"3 to 4",AND(T188&gt;4,T188&lt;=5),"4 to 5",AND(T188&gt;5,T188&lt;=10),"5 to 10",T188&gt;10,"10+")</f>
        <v>0.1 to 0.2</v>
      </c>
      <c r="T188" s="10">
        <f>_xlfn.XLOOKUP($E188,'Raw Data'!$E:$E,'Raw Data'!T:T,"ERROR",0,1)</f>
        <v>0.114337246565857</v>
      </c>
      <c r="U188" s="15" t="str">
        <f t="array" ref="U188">_xlfn.IFS(AND(V188&gt;0,V188&lt;=0.05),"0 to 0.05",AND(V188&gt;0.05,V188&lt;=0.1),"0.05 to 0.1",AND(V188&gt;0.1,V188&lt;=0.2),"0.1 to 0.2",AND(V188&gt;0.2,V188&lt;=0.3),"0.2 to 0.3",AND(V188&gt;0.3,V188&lt;=0.4),"0.3 to 0.4",AND(V188&gt;0.4,V188&lt;=0.5),"0.4 to 0.5",AND(V188&gt;0.5,V188&lt;=0.75),"0.5 to 0.75",AND(V188&gt;0.75,V188&lt;=1),"0.75 to 1",AND(V188&gt;1,V188&lt;=2),"1 to 2",AND(V188&gt;2,V188&lt;=3),"2 to 3",AND(V188&gt;3,V188&lt;=4),"3 to 4",AND(V188&gt;4,V188&lt;=5),"4 to 5",AND(V188&gt;5,V188&lt;=10),"5 to 10",V188&gt;10,"10+")</f>
        <v>0 to 0.05</v>
      </c>
      <c r="V188" s="10">
        <f>_xlfn.XLOOKUP($E188,'Raw Data'!$E:$E,'Raw Data'!V:V,"ERROR",0,1)</f>
        <v>0.0321482921880284</v>
      </c>
      <c r="W188" s="15" t="str">
        <f t="array" ref="W188">_xlfn.IFS(AND(X188&gt;0,X188&lt;=0.05),"0 to 0.05",AND(X188&gt;0.05,X188&lt;=0.1),"0.05 to 0.1",AND(X188&gt;0.1,X188&lt;=0.2),"0.1 to 0.2",AND(X188&gt;0.2,X188&lt;=0.3),"0.2 to 0.3",AND(X188&gt;0.3,X188&lt;=0.4),"0.3 to 0.4",AND(X188&gt;0.4,X188&lt;=0.5),"0.4 to 0.5",AND(X188&gt;0.5,X188&lt;=0.75),"0.5 to 0.75",AND(X188&gt;0.75,X188&lt;=1),"0.75 to 1",AND(X188&gt;1,X188&lt;=2),"1 to 2",AND(X188&gt;2,X188&lt;=3),"2 to 3",AND(X188&gt;3,X188&lt;=4),"3 to 4",AND(X188&gt;4,X188&lt;=5),"4 to 5",AND(X188&gt;5,X188&lt;=10),"5 to 10",X188&gt;10,"10+")</f>
        <v>0 to 0.05</v>
      </c>
      <c r="X188" s="16">
        <f t="shared" si="6"/>
        <v>0.0308710565727813</v>
      </c>
      <c r="Y188" s="5" t="str">
        <f t="array" ref="Y188">_xlfn.IFS(AND(Z188&gt;0,Z188&lt;=1),"0 to 1",AND(Z188&gt;1,Z188&lt;=2),"1 to 2",AND(Z188&gt;2,Z188&lt;=4),"2 to 4",AND(Z188&gt;4,Z188&lt;=6),"4 to 6",AND(Z188&gt;6,Z188&lt;=8),"6 to 8",AND(Z188&gt;8,Z188&lt;=10),"8 to 10",AND(Z188&gt;10,Z188&lt;=15),"10 to 15",AND(Z188&gt;15,Z188&lt;=20),"15 to 20",AND(Z188&gt;20,Z188&lt;=25),"20 to 25",AND(Z188&gt;25,Z188&lt;=30),"25 to 30",AND(Z188&gt;30,Z188&lt;=40),"30 to 40",AND(Z188&gt;40,Z188&lt;=50),"40 to 50",Z188&gt;50,"50+")</f>
        <v>50+</v>
      </c>
      <c r="Z188" s="9">
        <f>_xlfn.XLOOKUP($E188,'Raw Data'!$E:$E,'Raw Data'!Z:Z,"ERROR",0,1)</f>
        <v>84</v>
      </c>
      <c r="AA188" s="9" t="str">
        <f>_xlfn.XLOOKUP($E188,'Raw Data'!$E:$E,'Raw Data'!AA:AA,"ERROR",0,1)</f>
        <v>oz</v>
      </c>
      <c r="AB188" s="9"/>
      <c r="AC188" s="9"/>
    </row>
    <row r="189" hidden="1" spans="1:29">
      <c r="A189" s="5" t="str">
        <f>_xlfn.XLOOKUP($E189,'Raw Data'!$E:$E,'Raw Data'!A:A,"ERROR",0,1)</f>
        <v>AE</v>
      </c>
      <c r="B189" s="5" t="str">
        <f>_xlfn.XLOOKUP($E189,'Raw Data'!$E:$E,'Raw Data'!B:B,"ERROR",0,1)</f>
        <v>Hair Mousses</v>
      </c>
      <c r="C189" s="5" t="str">
        <f>_xlfn.XLOOKUP($E189,'Raw Data'!$E:$E,'Raw Data'!C:C,"ERROR",0,1)</f>
        <v>redken</v>
      </c>
      <c r="D189" s="5" t="str">
        <f>_xlfn.XLOOKUP($E189,'Raw Data'!$E:$E,'Raw Data'!D:D,"ERROR",0,1)</f>
        <v>www.amazon.ae/dp/B001AGKDD2</v>
      </c>
      <c r="E189" s="5" t="s">
        <v>389</v>
      </c>
      <c r="F189" s="9" t="str">
        <f>_xlfn.XLOOKUP($E189,'Raw Data'!$E:$E,'Raw Data'!F:F,"ERROR",0,1)</f>
        <v>Redken Guts 10  Volume  Spray  Mousse , 2 Ounce</v>
      </c>
      <c r="G189" s="10">
        <f>_xlfn.XLOOKUP($E189,'Raw Data'!$E:$E,'Raw Data'!G:G,"ERROR",0,1)</f>
        <v>4</v>
      </c>
      <c r="H189" s="9">
        <f>_xlfn.XLOOKUP($E189,'Raw Data'!$E:$E,'Raw Data'!H:H,"ERROR",0,1)</f>
        <v>367.53</v>
      </c>
      <c r="I189" s="9">
        <f>_xlfn.XLOOKUP($E189,'Raw Data'!$E:$E,'Raw Data'!I:I,"ERROR",0,1)</f>
        <v>0.000492056921639524</v>
      </c>
      <c r="J189" s="9" t="str">
        <f>_xlfn.XLOOKUP($E189,'Raw Data'!$E:$E,'Raw Data'!J:J,"ERROR",0,1)</f>
        <v>No</v>
      </c>
      <c r="K189" s="14" t="str">
        <f t="array" ref="K189">_xlfn.IFS(AND(L189&gt;0,L189&lt;=5),"0 to 5",AND(L189&gt;5,L189&lt;=10),"5 to 10",AND(L189&gt;10,L189&lt;=15),"10 to 15",AND(L189&gt;15,L189&lt;=20),"15 to 20",AND(L189&gt;20,L189&lt;=30),"20 to 30",AND(L189&gt;30,L189&lt;=40),"30 to 40",AND(L189&gt;40,L189&lt;=50),"40 to 50",AND(L189&gt;50,L189&lt;=75),"50 to 75",AND(L189&gt;75,L189&lt;=100),"75 to 100",AND(L189&gt;100,L189&lt;=150),"100 to 150",AND(L189&gt;150,L189&lt;=200),"150 to 200",AND(L189&gt;200,L189&lt;=250),"200 to 250",AND(L189&gt;250,L189&lt;=300),"250 to 300",AND(L189&gt;300,L189&lt;=400),"300 to 400",AND(L189&gt;400,L189&lt;=500),"400 to 500",L189&gt;500,"500+")</f>
        <v>75 to 100</v>
      </c>
      <c r="L189" s="9">
        <f>_xlfn.XLOOKUP($E189,'Raw Data'!$E:$E,'Raw Data'!L:L,"ERROR",0,1)</f>
        <v>96.5</v>
      </c>
      <c r="M189" s="14" t="str">
        <f t="array" ref="M189">_xlfn.IFS(AND(N189&gt;0,N189&lt;=5),"0 to 5",AND(N189&gt;5,N189&lt;=10),"5 to 10",AND(N189&gt;10,N189&lt;=15),"10 to 15",AND(N189&gt;15,N189&lt;=20),"15 to 20",AND(N189&gt;20,N189&lt;=30),"20 to 30",AND(N189&gt;30,N189&lt;=40),"30 to 40",AND(N189&gt;40,N189&lt;=50),"40 to 50",AND(N189&gt;50,N189&lt;=75),"50 to 75",AND(N189&gt;75,N189&lt;=100),"75 to 100",AND(N189&gt;100,N189&lt;=150),"100 to 150",AND(N189&gt;150,N189&lt;=200),"150 to 200",AND(N189&gt;200,N189&lt;=250),"200 to 250",AND(N189&gt;250,N189&lt;=300),"250 to 300",AND(N189&gt;300,N189&lt;=400),"300 to 400",AND(N189&gt;400,N189&lt;=500),"400 to 500",N189&gt;500,"500+")</f>
        <v>75 to 100</v>
      </c>
      <c r="N189" s="9">
        <f>_xlfn.XLOOKUP($E189,'Raw Data'!$E:$E,'Raw Data'!N:N,"ERROR",0,1)</f>
        <v>96.5</v>
      </c>
      <c r="O189" s="14" t="str">
        <f t="array" ref="O189">_xlfn.IFS(P189=0,"No Discount",AND(P189&gt;0,P189&lt;=0.02),"0% to 2%",AND(P189&gt;0.02,P189&lt;=0.04),"2% to 4%",AND(P189&gt;0.04,P189&lt;=0.06),"4% to 6%",AND(P189&gt;0.06,P189&lt;=0.08),"6% to 8%",AND(P189&gt;0.08,P189&lt;=0.1),"8% to 10%",AND(P189&gt;0.1,P189&lt;=0.15),"10% to 15%",AND(P189&gt;0.15,P189&lt;=0.2),"15% to 20%",AND(P189&gt;0.2,P189&lt;=0.25),"20% to 25%",AND(P189&gt;0.25,P189&lt;=0.3),"25% to 30%",AND(P189&gt;0.3,P189&lt;=0.4),"30% to 40%",AND(P189&gt;0.4,P189&lt;=0.5),"40% to 50%",AND(P189&gt;0.5,P189&lt;=0.75),"50% to 75%",AND(P189&gt;0.75,P189&lt;=1),"75% to 100%")</f>
        <v>No Discount</v>
      </c>
      <c r="P189" s="10">
        <f>_xlfn.XLOOKUP($E189,'Raw Data'!$E:$E,'Raw Data'!P:P,"ERROR",0,1)</f>
        <v>0</v>
      </c>
      <c r="Q189" s="9">
        <f>_xlfn.XLOOKUP($E189,'Raw Data'!$E:$E,'Raw Data'!Q:Q,"ERROR",0,1)</f>
        <v>2</v>
      </c>
      <c r="R189" s="9" t="str">
        <f>_xlfn.XLOOKUP($E189,'Raw Data'!$E:$E,'Raw Data'!R:R,"ERROR",0,1)</f>
        <v>oz</v>
      </c>
      <c r="S189" s="5" t="str">
        <f t="array" ref="S189">_xlfn.IFS(AND(T189&gt;0,T189&lt;=0.05),"0 to 0.05",AND(T189&gt;0.05,T189&lt;=0.1),"0.05 to 0.1",AND(T189&gt;0.1,T189&lt;=0.2),"0.1 to 0.2",AND(T189&gt;0.2,T189&lt;=0.3),"0.2 to 0.3",AND(T189&gt;0.3,T189&lt;=0.4),"0.3 to 0.4",AND(T189&gt;0.4,T189&lt;=0.5),"0.4 to 0.5",AND(T189&gt;0.5,T189&lt;=0.75),"0.5 to 0.75",AND(T189&gt;0.75,T189&lt;=1),"0.75 to 1",AND(T189&gt;1,T189&lt;=2),"1 to 2",AND(T189&gt;2,T189&lt;=3),"2 to 3",AND(T189&gt;3,T189&lt;=4),"3 to 4",AND(T189&gt;4,T189&lt;=5),"4 to 5",AND(T189&gt;5,T189&lt;=10),"5 to 10",T189&gt;10,"10+")</f>
        <v>1 to 2</v>
      </c>
      <c r="T189" s="10">
        <f>_xlfn.XLOOKUP($E189,'Raw Data'!$E:$E,'Raw Data'!T:T,"ERROR",0,1)</f>
        <v>1.63172133919513</v>
      </c>
      <c r="U189" s="15" t="str">
        <f t="array" ref="U189">_xlfn.IFS(AND(V189&gt;0,V189&lt;=0.05),"0 to 0.05",AND(V189&gt;0.05,V189&lt;=0.1),"0.05 to 0.1",AND(V189&gt;0.1,V189&lt;=0.2),"0.1 to 0.2",AND(V189&gt;0.2,V189&lt;=0.3),"0.2 to 0.3",AND(V189&gt;0.3,V189&lt;=0.4),"0.3 to 0.4",AND(V189&gt;0.4,V189&lt;=0.5),"0.4 to 0.5",AND(V189&gt;0.5,V189&lt;=0.75),"0.5 to 0.75",AND(V189&gt;0.75,V189&lt;=1),"0.75 to 1",AND(V189&gt;1,V189&lt;=2),"1 to 2",AND(V189&gt;2,V189&lt;=3),"2 to 3",AND(V189&gt;3,V189&lt;=4),"3 to 4",AND(V189&gt;4,V189&lt;=5),"4 to 5",AND(V189&gt;5,V189&lt;=10),"5 to 10",V189&gt;10,"10+")</f>
        <v>0.4 to 0.5</v>
      </c>
      <c r="V189" s="10">
        <f>_xlfn.XLOOKUP($E189,'Raw Data'!$E:$E,'Raw Data'!V:V,"ERROR",0,1)</f>
        <v>0.440564761582685</v>
      </c>
      <c r="W189" s="15" t="str">
        <f t="array" ref="W189">_xlfn.IFS(AND(X189&gt;0,X189&lt;=0.05),"0 to 0.05",AND(X189&gt;0.05,X189&lt;=0.1),"0.05 to 0.1",AND(X189&gt;0.1,X189&lt;=0.2),"0.1 to 0.2",AND(X189&gt;0.2,X189&lt;=0.3),"0.2 to 0.3",AND(X189&gt;0.3,X189&lt;=0.4),"0.3 to 0.4",AND(X189&gt;0.4,X189&lt;=0.5),"0.4 to 0.5",AND(X189&gt;0.5,X189&lt;=0.75),"0.5 to 0.75",AND(X189&gt;0.75,X189&lt;=1),"0.75 to 1",AND(X189&gt;1,X189&lt;=2),"1 to 2",AND(X189&gt;2,X189&lt;=3),"2 to 3",AND(X189&gt;3,X189&lt;=4),"3 to 4",AND(X189&gt;4,X189&lt;=5),"4 to 5",AND(X189&gt;5,X189&lt;=10),"5 to 10",X189&gt;10,"10+")</f>
        <v>0.4 to 0.5</v>
      </c>
      <c r="X189" s="16">
        <f t="shared" si="6"/>
        <v>0.440564761582685</v>
      </c>
      <c r="Y189" s="5" t="str">
        <f t="array" ref="Y189">_xlfn.IFS(AND(Z189&gt;0,Z189&lt;=1),"0 to 1",AND(Z189&gt;1,Z189&lt;=2),"1 to 2",AND(Z189&gt;2,Z189&lt;=4),"2 to 4",AND(Z189&gt;4,Z189&lt;=6),"4 to 6",AND(Z189&gt;6,Z189&lt;=8),"6 to 8",AND(Z189&gt;8,Z189&lt;=10),"8 to 10",AND(Z189&gt;10,Z189&lt;=15),"10 to 15",AND(Z189&gt;15,Z189&lt;=20),"15 to 20",AND(Z189&gt;20,Z189&lt;=25),"20 to 25",AND(Z189&gt;25,Z189&lt;=30),"25 to 30",AND(Z189&gt;30,Z189&lt;=40),"30 to 40",AND(Z189&gt;40,Z189&lt;=50),"40 to 50",Z189&gt;50,"50+")</f>
        <v>1 to 2</v>
      </c>
      <c r="Z189" s="9">
        <f>_xlfn.XLOOKUP($E189,'Raw Data'!$E:$E,'Raw Data'!Z:Z,"ERROR",0,1)</f>
        <v>2</v>
      </c>
      <c r="AA189" s="9" t="str">
        <f>_xlfn.XLOOKUP($E189,'Raw Data'!$E:$E,'Raw Data'!AA:AA,"ERROR",0,1)</f>
        <v>oz</v>
      </c>
      <c r="AB189" s="9"/>
      <c r="AC189" s="9"/>
    </row>
    <row r="190" hidden="1" spans="1:29">
      <c r="A190" s="5" t="str">
        <f>_xlfn.XLOOKUP($E190,'Raw Data'!$E:$E,'Raw Data'!A:A,"ERROR",0,1)</f>
        <v>AE</v>
      </c>
      <c r="B190" s="5" t="str">
        <f>_xlfn.XLOOKUP($E190,'Raw Data'!$E:$E,'Raw Data'!B:B,"ERROR",0,1)</f>
        <v>Hair Mousses</v>
      </c>
      <c r="C190" s="5" t="str">
        <f>_xlfn.XLOOKUP($E190,'Raw Data'!$E:$E,'Raw Data'!C:C,"ERROR",0,1)</f>
        <v>l'oreal paris</v>
      </c>
      <c r="D190" s="5" t="str">
        <f>_xlfn.XLOOKUP($E190,'Raw Data'!$E:$E,'Raw Data'!D:D,"ERROR",0,1)</f>
        <v>www.amazon.ae/dp/B071HN7KK6</v>
      </c>
      <c r="E190" s="5" t="s">
        <v>390</v>
      </c>
      <c r="F190" s="9" t="str">
        <f>_xlfn.XLOOKUP($E190,'Raw Data'!$E:$E,'Raw Data'!F:F,"ERROR",0,1)</f>
        <v>L'OrÃƒÂ©al Paris Advanced Hairstyle BOOST IT Volume Inject Mousse, 8.3 oz.</v>
      </c>
      <c r="G190" s="10">
        <f>_xlfn.XLOOKUP($E190,'Raw Data'!$E:$E,'Raw Data'!G:G,"ERROR",0,1)</f>
        <v>5</v>
      </c>
      <c r="H190" s="9">
        <f>_xlfn.XLOOKUP($E190,'Raw Data'!$E:$E,'Raw Data'!H:H,"ERROR",0,1)</f>
        <v>361.96</v>
      </c>
      <c r="I190" s="9">
        <f>_xlfn.XLOOKUP($E190,'Raw Data'!$E:$E,'Raw Data'!I:I,"ERROR",0,1)</f>
        <v>0.000484599688070748</v>
      </c>
      <c r="J190" s="9" t="str">
        <f>_xlfn.XLOOKUP($E190,'Raw Data'!$E:$E,'Raw Data'!J:J,"ERROR",0,1)</f>
        <v>No</v>
      </c>
      <c r="K190" s="14" t="str">
        <f t="array" ref="K190">_xlfn.IFS(AND(L190&gt;0,L190&lt;=5),"0 to 5",AND(L190&gt;5,L190&lt;=10),"5 to 10",AND(L190&gt;10,L190&lt;=15),"10 to 15",AND(L190&gt;15,L190&lt;=20),"15 to 20",AND(L190&gt;20,L190&lt;=30),"20 to 30",AND(L190&gt;30,L190&lt;=40),"30 to 40",AND(L190&gt;40,L190&lt;=50),"40 to 50",AND(L190&gt;50,L190&lt;=75),"50 to 75",AND(L190&gt;75,L190&lt;=100),"75 to 100",AND(L190&gt;100,L190&lt;=150),"100 to 150",AND(L190&gt;150,L190&lt;=200),"150 to 200",AND(L190&gt;200,L190&lt;=250),"200 to 250",AND(L190&gt;250,L190&lt;=300),"250 to 300",AND(L190&gt;300,L190&lt;=400),"300 to 400",AND(L190&gt;400,L190&lt;=500),"400 to 500",L190&gt;500,"500+")</f>
        <v>75 to 100</v>
      </c>
      <c r="L190" s="9">
        <f>_xlfn.XLOOKUP($E190,'Raw Data'!$E:$E,'Raw Data'!L:L,"ERROR",0,1)</f>
        <v>75.58</v>
      </c>
      <c r="M190" s="14" t="str">
        <f t="array" ref="M190">_xlfn.IFS(AND(N190&gt;0,N190&lt;=5),"0 to 5",AND(N190&gt;5,N190&lt;=10),"5 to 10",AND(N190&gt;10,N190&lt;=15),"10 to 15",AND(N190&gt;15,N190&lt;=20),"15 to 20",AND(N190&gt;20,N190&lt;=30),"20 to 30",AND(N190&gt;30,N190&lt;=40),"30 to 40",AND(N190&gt;40,N190&lt;=50),"40 to 50",AND(N190&gt;50,N190&lt;=75),"50 to 75",AND(N190&gt;75,N190&lt;=100),"75 to 100",AND(N190&gt;100,N190&lt;=150),"100 to 150",AND(N190&gt;150,N190&lt;=200),"150 to 200",AND(N190&gt;200,N190&lt;=250),"200 to 250",AND(N190&gt;250,N190&lt;=300),"250 to 300",AND(N190&gt;300,N190&lt;=400),"300 to 400",AND(N190&gt;400,N190&lt;=500),"400 to 500",N190&gt;500,"500+")</f>
        <v>75 to 100</v>
      </c>
      <c r="N190" s="9">
        <f>_xlfn.XLOOKUP($E190,'Raw Data'!$E:$E,'Raw Data'!N:N,"ERROR",0,1)</f>
        <v>79.16</v>
      </c>
      <c r="O190" s="14" t="str">
        <f t="array" ref="O190">_xlfn.IFS(P190=0,"No Discount",AND(P190&gt;0,P190&lt;=0.02),"0% to 2%",AND(P190&gt;0.02,P190&lt;=0.04),"2% to 4%",AND(P190&gt;0.04,P190&lt;=0.06),"4% to 6%",AND(P190&gt;0.06,P190&lt;=0.08),"6% to 8%",AND(P190&gt;0.08,P190&lt;=0.1),"8% to 10%",AND(P190&gt;0.1,P190&lt;=0.15),"10% to 15%",AND(P190&gt;0.15,P190&lt;=0.2),"15% to 20%",AND(P190&gt;0.2,P190&lt;=0.25),"20% to 25%",AND(P190&gt;0.25,P190&lt;=0.3),"25% to 30%",AND(P190&gt;0.3,P190&lt;=0.4),"30% to 40%",AND(P190&gt;0.4,P190&lt;=0.5),"40% to 50%",AND(P190&gt;0.5,P190&lt;=0.75),"50% to 75%",AND(P190&gt;0.75,P190&lt;=1),"75% to 100%")</f>
        <v>4% to 6%</v>
      </c>
      <c r="P190" s="10">
        <f>_xlfn.XLOOKUP($E190,'Raw Data'!$E:$E,'Raw Data'!P:P,"ERROR",0,1)</f>
        <v>0.0452248610409297</v>
      </c>
      <c r="Q190" s="9">
        <f>_xlfn.XLOOKUP($E190,'Raw Data'!$E:$E,'Raw Data'!Q:Q,"ERROR",0,1)</f>
        <v>8.3</v>
      </c>
      <c r="R190" s="9" t="str">
        <f>_xlfn.XLOOKUP($E190,'Raw Data'!$E:$E,'Raw Data'!R:R,"ERROR",0,1)</f>
        <v>oz</v>
      </c>
      <c r="S190" s="5" t="str">
        <f t="array" ref="S190">_xlfn.IFS(AND(T190&gt;0,T190&lt;=0.05),"0 to 0.05",AND(T190&gt;0.05,T190&lt;=0.1),"0.05 to 0.1",AND(T190&gt;0.1,T190&lt;=0.2),"0.1 to 0.2",AND(T190&gt;0.2,T190&lt;=0.3),"0.2 to 0.3",AND(T190&gt;0.3,T190&lt;=0.4),"0.3 to 0.4",AND(T190&gt;0.4,T190&lt;=0.5),"0.4 to 0.5",AND(T190&gt;0.5,T190&lt;=0.75),"0.5 to 0.75",AND(T190&gt;0.75,T190&lt;=1),"0.75 to 1",AND(T190&gt;1,T190&lt;=2),"1 to 2",AND(T190&gt;2,T190&lt;=3),"2 to 3",AND(T190&gt;3,T190&lt;=4),"3 to 4",AND(T190&gt;4,T190&lt;=5),"4 to 5",AND(T190&gt;5,T190&lt;=10),"5 to 10",T190&gt;10,"10+")</f>
        <v>0.3 to 0.4</v>
      </c>
      <c r="T190" s="10">
        <f>_xlfn.XLOOKUP($E190,'Raw Data'!$E:$E,'Raw Data'!T:T,"ERROR",0,1)</f>
        <v>0.307948058721188</v>
      </c>
      <c r="U190" s="15" t="str">
        <f t="array" ref="U190">_xlfn.IFS(AND(V190&gt;0,V190&lt;=0.05),"0 to 0.05",AND(V190&gt;0.05,V190&lt;=0.1),"0.05 to 0.1",AND(V190&gt;0.1,V190&lt;=0.2),"0.1 to 0.2",AND(V190&gt;0.2,V190&lt;=0.3),"0.2 to 0.3",AND(V190&gt;0.3,V190&lt;=0.4),"0.3 to 0.4",AND(V190&gt;0.4,V190&lt;=0.5),"0.4 to 0.5",AND(V190&gt;0.5,V190&lt;=0.75),"0.5 to 0.75",AND(V190&gt;0.75,V190&lt;=1),"0.75 to 1",AND(V190&gt;1,V190&lt;=2),"1 to 2",AND(V190&gt;2,V190&lt;=3),"2 to 3",AND(V190&gt;3,V190&lt;=4),"3 to 4",AND(V190&gt;4,V190&lt;=5),"4 to 5",AND(V190&gt;5,V190&lt;=10),"5 to 10",V190&gt;10,"10+")</f>
        <v>0.05 to 0.1</v>
      </c>
      <c r="V190" s="10">
        <f>_xlfn.XLOOKUP($E190,'Raw Data'!$E:$E,'Raw Data'!V:V,"ERROR",0,1)</f>
        <v>0.0870843536472573</v>
      </c>
      <c r="W190" s="15" t="str">
        <f t="array" ref="W190">_xlfn.IFS(AND(X190&gt;0,X190&lt;=0.05),"0 to 0.05",AND(X190&gt;0.05,X190&lt;=0.1),"0.05 to 0.1",AND(X190&gt;0.1,X190&lt;=0.2),"0.1 to 0.2",AND(X190&gt;0.2,X190&lt;=0.3),"0.2 to 0.3",AND(X190&gt;0.3,X190&lt;=0.4),"0.3 to 0.4",AND(X190&gt;0.4,X190&lt;=0.5),"0.4 to 0.5",AND(X190&gt;0.5,X190&lt;=0.75),"0.5 to 0.75",AND(X190&gt;0.75,X190&lt;=1),"0.75 to 1",AND(X190&gt;1,X190&lt;=2),"1 to 2",AND(X190&gt;2,X190&lt;=3),"2 to 3",AND(X190&gt;3,X190&lt;=4),"3 to 4",AND(X190&gt;4,X190&lt;=5),"4 to 5",AND(X190&gt;5,X190&lt;=10),"5 to 10",X190&gt;10,"10+")</f>
        <v>0.05 to 0.1</v>
      </c>
      <c r="X190" s="16">
        <f t="shared" si="6"/>
        <v>0.0831459758547209</v>
      </c>
      <c r="Y190" s="5" t="str">
        <f t="array" ref="Y190">_xlfn.IFS(AND(Z190&gt;0,Z190&lt;=1),"0 to 1",AND(Z190&gt;1,Z190&lt;=2),"1 to 2",AND(Z190&gt;2,Z190&lt;=4),"2 to 4",AND(Z190&gt;4,Z190&lt;=6),"4 to 6",AND(Z190&gt;6,Z190&lt;=8),"6 to 8",AND(Z190&gt;8,Z190&lt;=10),"8 to 10",AND(Z190&gt;10,Z190&lt;=15),"10 to 15",AND(Z190&gt;15,Z190&lt;=20),"15 to 20",AND(Z190&gt;20,Z190&lt;=25),"20 to 25",AND(Z190&gt;25,Z190&lt;=30),"25 to 30",AND(Z190&gt;30,Z190&lt;=40),"30 to 40",AND(Z190&gt;40,Z190&lt;=50),"40 to 50",Z190&gt;50,"50+")</f>
        <v>8 to 10</v>
      </c>
      <c r="Z190" s="9">
        <f>_xlfn.XLOOKUP($E190,'Raw Data'!$E:$E,'Raw Data'!Z:Z,"ERROR",0,1)</f>
        <v>8.3</v>
      </c>
      <c r="AA190" s="9" t="str">
        <f>_xlfn.XLOOKUP($E190,'Raw Data'!$E:$E,'Raw Data'!AA:AA,"ERROR",0,1)</f>
        <v>oz</v>
      </c>
      <c r="AB190" s="9"/>
      <c r="AC190" s="9"/>
    </row>
    <row r="191" hidden="1" spans="1:29">
      <c r="A191" s="5" t="str">
        <f>_xlfn.XLOOKUP($E191,'Raw Data'!$E:$E,'Raw Data'!A:A,"ERROR",0,1)</f>
        <v>AE</v>
      </c>
      <c r="B191" s="5" t="str">
        <f>_xlfn.XLOOKUP($E191,'Raw Data'!$E:$E,'Raw Data'!B:B,"ERROR",0,1)</f>
        <v>Hair Mousses</v>
      </c>
      <c r="C191" s="5" t="str">
        <f>_xlfn.XLOOKUP($E191,'Raw Data'!$E:$E,'Raw Data'!C:C,"ERROR",0,1)</f>
        <v>Living proof</v>
      </c>
      <c r="D191" s="5" t="str">
        <f>_xlfn.XLOOKUP($E191,'Raw Data'!$E:$E,'Raw Data'!D:D,"ERROR",0,1)</f>
        <v>www.amazon.ae/dp/B004SCNH38</v>
      </c>
      <c r="E191" s="5" t="s">
        <v>391</v>
      </c>
      <c r="F191" s="9" t="str">
        <f>_xlfn.XLOOKUP($E191,'Raw Data'!$E:$E,'Raw Data'!F:F,"ERROR",0,1)</f>
        <v>LIVING PROOF Full Thickening Mousse (1.9 oz) LIVING PROOF Full Thickening Mousse (1.9 oz)</v>
      </c>
      <c r="G191" s="10">
        <f>_xlfn.XLOOKUP($E191,'Raw Data'!$E:$E,'Raw Data'!G:G,"ERROR",0,1)</f>
        <v>3</v>
      </c>
      <c r="H191" s="9">
        <f>_xlfn.XLOOKUP($E191,'Raw Data'!$E:$E,'Raw Data'!H:H,"ERROR",0,1)</f>
        <v>354.82</v>
      </c>
      <c r="I191" s="9">
        <f>_xlfn.XLOOKUP($E191,'Raw Data'!$E:$E,'Raw Data'!I:I,"ERROR",0,1)</f>
        <v>0.000475040505363197</v>
      </c>
      <c r="J191" s="9" t="str">
        <f>_xlfn.XLOOKUP($E191,'Raw Data'!$E:$E,'Raw Data'!J:J,"ERROR",0,1)</f>
        <v>No</v>
      </c>
      <c r="K191" s="14" t="str">
        <f t="array" ref="K191">_xlfn.IFS(AND(L191&gt;0,L191&lt;=5),"0 to 5",AND(L191&gt;5,L191&lt;=10),"5 to 10",AND(L191&gt;10,L191&lt;=15),"10 to 15",AND(L191&gt;15,L191&lt;=20),"15 to 20",AND(L191&gt;20,L191&lt;=30),"20 to 30",AND(L191&gt;30,L191&lt;=40),"30 to 40",AND(L191&gt;40,L191&lt;=50),"40 to 50",AND(L191&gt;50,L191&lt;=75),"50 to 75",AND(L191&gt;75,L191&lt;=100),"75 to 100",AND(L191&gt;100,L191&lt;=150),"100 to 150",AND(L191&gt;150,L191&lt;=200),"150 to 200",AND(L191&gt;200,L191&lt;=250),"200 to 250",AND(L191&gt;250,L191&lt;=300),"250 to 300",AND(L191&gt;300,L191&lt;=400),"300 to 400",AND(L191&gt;400,L191&lt;=500),"400 to 500",L191&gt;500,"500+")</f>
        <v>100 to 150</v>
      </c>
      <c r="L191" s="9">
        <f>_xlfn.XLOOKUP($E191,'Raw Data'!$E:$E,'Raw Data'!L:L,"ERROR",0,1)</f>
        <v>140.47</v>
      </c>
      <c r="M191" s="14" t="str">
        <f t="array" ref="M191">_xlfn.IFS(AND(N191&gt;0,N191&lt;=5),"0 to 5",AND(N191&gt;5,N191&lt;=10),"5 to 10",AND(N191&gt;10,N191&lt;=15),"10 to 15",AND(N191&gt;15,N191&lt;=20),"15 to 20",AND(N191&gt;20,N191&lt;=30),"20 to 30",AND(N191&gt;30,N191&lt;=40),"30 to 40",AND(N191&gt;40,N191&lt;=50),"40 to 50",AND(N191&gt;50,N191&lt;=75),"50 to 75",AND(N191&gt;75,N191&lt;=100),"75 to 100",AND(N191&gt;100,N191&lt;=150),"100 to 150",AND(N191&gt;150,N191&lt;=200),"150 to 200",AND(N191&gt;200,N191&lt;=250),"200 to 250",AND(N191&gt;250,N191&lt;=300),"250 to 300",AND(N191&gt;300,N191&lt;=400),"300 to 400",AND(N191&gt;400,N191&lt;=500),"400 to 500",N191&gt;500,"500+")</f>
        <v>100 to 150</v>
      </c>
      <c r="N191" s="9">
        <f>_xlfn.XLOOKUP($E191,'Raw Data'!$E:$E,'Raw Data'!N:N,"ERROR",0,1)</f>
        <v>140.47</v>
      </c>
      <c r="O191" s="14" t="str">
        <f t="array" ref="O191">_xlfn.IFS(P191=0,"No Discount",AND(P191&gt;0,P191&lt;=0.02),"0% to 2%",AND(P191&gt;0.02,P191&lt;=0.04),"2% to 4%",AND(P191&gt;0.04,P191&lt;=0.06),"4% to 6%",AND(P191&gt;0.06,P191&lt;=0.08),"6% to 8%",AND(P191&gt;0.08,P191&lt;=0.1),"8% to 10%",AND(P191&gt;0.1,P191&lt;=0.15),"10% to 15%",AND(P191&gt;0.15,P191&lt;=0.2),"15% to 20%",AND(P191&gt;0.2,P191&lt;=0.25),"20% to 25%",AND(P191&gt;0.25,P191&lt;=0.3),"25% to 30%",AND(P191&gt;0.3,P191&lt;=0.4),"30% to 40%",AND(P191&gt;0.4,P191&lt;=0.5),"40% to 50%",AND(P191&gt;0.5,P191&lt;=0.75),"50% to 75%",AND(P191&gt;0.75,P191&lt;=1),"75% to 100%")</f>
        <v>No Discount</v>
      </c>
      <c r="P191" s="10">
        <f>_xlfn.XLOOKUP($E191,'Raw Data'!$E:$E,'Raw Data'!P:P,"ERROR",0,1)</f>
        <v>0</v>
      </c>
      <c r="Q191" s="9">
        <f>_xlfn.XLOOKUP($E191,'Raw Data'!$E:$E,'Raw Data'!Q:Q,"ERROR",0,1)</f>
        <v>1.9</v>
      </c>
      <c r="R191" s="9" t="str">
        <f>_xlfn.XLOOKUP($E191,'Raw Data'!$E:$E,'Raw Data'!R:R,"ERROR",0,1)</f>
        <v>oz</v>
      </c>
      <c r="S191" s="5" t="str">
        <f t="array" ref="S191">_xlfn.IFS(AND(T191&gt;0,T191&lt;=0.05),"0 to 0.05",AND(T191&gt;0.05,T191&lt;=0.1),"0.05 to 0.1",AND(T191&gt;0.1,T191&lt;=0.2),"0.1 to 0.2",AND(T191&gt;0.2,T191&lt;=0.3),"0.2 to 0.3",AND(T191&gt;0.3,T191&lt;=0.4),"0.3 to 0.4",AND(T191&gt;0.4,T191&lt;=0.5),"0.4 to 0.5",AND(T191&gt;0.5,T191&lt;=0.75),"0.5 to 0.75",AND(T191&gt;0.75,T191&lt;=1),"0.75 to 1",AND(T191&gt;1,T191&lt;=2),"1 to 2",AND(T191&gt;2,T191&lt;=3),"2 to 3",AND(T191&gt;3,T191&lt;=4),"3 to 4",AND(T191&gt;4,T191&lt;=5),"4 to 5",AND(T191&gt;5,T191&lt;=10),"5 to 10",T191&gt;10,"10+")</f>
        <v>2 to 3</v>
      </c>
      <c r="T191" s="10">
        <f>_xlfn.XLOOKUP($E191,'Raw Data'!$E:$E,'Raw Data'!T:T,"ERROR",0,1)</f>
        <v>2.50022248722923</v>
      </c>
      <c r="U191" s="15" t="str">
        <f t="array" ref="U191">_xlfn.IFS(AND(V191&gt;0,V191&lt;=0.05),"0 to 0.05",AND(V191&gt;0.05,V191&lt;=0.1),"0.05 to 0.1",AND(V191&gt;0.1,V191&lt;=0.2),"0.1 to 0.2",AND(V191&gt;0.2,V191&lt;=0.3),"0.2 to 0.3",AND(V191&gt;0.3,V191&lt;=0.4),"0.3 to 0.4",AND(V191&gt;0.4,V191&lt;=0.5),"0.4 to 0.5",AND(V191&gt;0.5,V191&lt;=0.75),"0.5 to 0.75",AND(V191&gt;0.75,V191&lt;=1),"0.75 to 1",AND(V191&gt;1,V191&lt;=2),"1 to 2",AND(V191&gt;2,V191&lt;=3),"2 to 3",AND(V191&gt;3,V191&lt;=4),"3 to 4",AND(V191&gt;4,V191&lt;=5),"4 to 5",AND(V191&gt;5,V191&lt;=10),"5 to 10",V191&gt;10,"10+")</f>
        <v>0.5 to 0.75</v>
      </c>
      <c r="V191" s="10">
        <f>_xlfn.XLOOKUP($E191,'Raw Data'!$E:$E,'Raw Data'!V:V,"ERROR",0,1)</f>
        <v>0.675060071551893</v>
      </c>
      <c r="W191" s="15" t="str">
        <f t="array" ref="W191">_xlfn.IFS(AND(X191&gt;0,X191&lt;=0.05),"0 to 0.05",AND(X191&gt;0.05,X191&lt;=0.1),"0.05 to 0.1",AND(X191&gt;0.1,X191&lt;=0.2),"0.1 to 0.2",AND(X191&gt;0.2,X191&lt;=0.3),"0.2 to 0.3",AND(X191&gt;0.3,X191&lt;=0.4),"0.3 to 0.4",AND(X191&gt;0.4,X191&lt;=0.5),"0.4 to 0.5",AND(X191&gt;0.5,X191&lt;=0.75),"0.5 to 0.75",AND(X191&gt;0.75,X191&lt;=1),"0.75 to 1",AND(X191&gt;1,X191&lt;=2),"1 to 2",AND(X191&gt;2,X191&lt;=3),"2 to 3",AND(X191&gt;3,X191&lt;=4),"3 to 4",AND(X191&gt;4,X191&lt;=5),"4 to 5",AND(X191&gt;5,X191&lt;=10),"5 to 10",X191&gt;10,"10+")</f>
        <v>0.5 to 0.75</v>
      </c>
      <c r="X191" s="16">
        <f t="shared" si="6"/>
        <v>0.675060071551893</v>
      </c>
      <c r="Y191" s="5" t="str">
        <f t="array" ref="Y191">_xlfn.IFS(AND(Z191&gt;0,Z191&lt;=1),"0 to 1",AND(Z191&gt;1,Z191&lt;=2),"1 to 2",AND(Z191&gt;2,Z191&lt;=4),"2 to 4",AND(Z191&gt;4,Z191&lt;=6),"4 to 6",AND(Z191&gt;6,Z191&lt;=8),"6 to 8",AND(Z191&gt;8,Z191&lt;=10),"8 to 10",AND(Z191&gt;10,Z191&lt;=15),"10 to 15",AND(Z191&gt;15,Z191&lt;=20),"15 to 20",AND(Z191&gt;20,Z191&lt;=25),"20 to 25",AND(Z191&gt;25,Z191&lt;=30),"25 to 30",AND(Z191&gt;30,Z191&lt;=40),"30 to 40",AND(Z191&gt;40,Z191&lt;=50),"40 to 50",Z191&gt;50,"50+")</f>
        <v>1 to 2</v>
      </c>
      <c r="Z191" s="9">
        <f>_xlfn.XLOOKUP($E191,'Raw Data'!$E:$E,'Raw Data'!Z:Z,"ERROR",0,1)</f>
        <v>1.9</v>
      </c>
      <c r="AA191" s="9" t="str">
        <f>_xlfn.XLOOKUP($E191,'Raw Data'!$E:$E,'Raw Data'!AA:AA,"ERROR",0,1)</f>
        <v>oz</v>
      </c>
      <c r="AB191" s="9"/>
      <c r="AC191" s="9"/>
    </row>
    <row r="192" hidden="1" spans="1:29">
      <c r="A192" s="5" t="str">
        <f>_xlfn.XLOOKUP($E192,'Raw Data'!$E:$E,'Raw Data'!A:A,"ERROR",0,1)</f>
        <v>AE</v>
      </c>
      <c r="B192" s="5" t="str">
        <f>_xlfn.XLOOKUP($E192,'Raw Data'!$E:$E,'Raw Data'!B:B,"ERROR",0,1)</f>
        <v>Hair Mousses</v>
      </c>
      <c r="C192" s="5" t="str">
        <f>_xlfn.XLOOKUP($E192,'Raw Data'!$E:$E,'Raw Data'!C:C,"ERROR",0,1)</f>
        <v>goiple</v>
      </c>
      <c r="D192" s="5" t="str">
        <f>_xlfn.XLOOKUP($E192,'Raw Data'!$E:$E,'Raw Data'!D:D,"ERROR",0,1)</f>
        <v>www.amazon.ae/dp/B0BLNMZR33</v>
      </c>
      <c r="E192" s="5" t="s">
        <v>392</v>
      </c>
      <c r="F192" s="9" t="str">
        <f>_xlfn.XLOOKUP($E192,'Raw Data'!$E:$E,'Raw Data'!F:F,"ERROR",0,1)</f>
        <v>Braid   Mousse  Hair  Mousse  Braiding  Mousse  for  Braids  Twist, Locs, No Flake Extra Hold High Shine and Moisturizes, Frizz Control, High Shine, Lightweight Easy to Apply Hair Brush Silky Du-rag 8.4 fl oz</v>
      </c>
      <c r="G192" s="10">
        <f>_xlfn.XLOOKUP($E192,'Raw Data'!$E:$E,'Raw Data'!G:G,"ERROR",0,1)</f>
        <v>4</v>
      </c>
      <c r="H192" s="9">
        <f>_xlfn.XLOOKUP($E192,'Raw Data'!$E:$E,'Raw Data'!H:H,"ERROR",0,1)</f>
        <v>349.26</v>
      </c>
      <c r="I192" s="9">
        <f>_xlfn.XLOOKUP($E192,'Raw Data'!$E:$E,'Raw Data'!I:I,"ERROR",0,1)</f>
        <v>0.000467596660005496</v>
      </c>
      <c r="J192" s="9" t="str">
        <f>_xlfn.XLOOKUP($E192,'Raw Data'!$E:$E,'Raw Data'!J:J,"ERROR",0,1)</f>
        <v>No</v>
      </c>
      <c r="K192" s="14" t="str">
        <f t="array" ref="K192">_xlfn.IFS(AND(L192&gt;0,L192&lt;=5),"0 to 5",AND(L192&gt;5,L192&lt;=10),"5 to 10",AND(L192&gt;10,L192&lt;=15),"10 to 15",AND(L192&gt;15,L192&lt;=20),"15 to 20",AND(L192&gt;20,L192&lt;=30),"20 to 30",AND(L192&gt;30,L192&lt;=40),"30 to 40",AND(L192&gt;40,L192&lt;=50),"40 to 50",AND(L192&gt;50,L192&lt;=75),"50 to 75",AND(L192&gt;75,L192&lt;=100),"75 to 100",AND(L192&gt;100,L192&lt;=150),"100 to 150",AND(L192&gt;150,L192&lt;=200),"150 to 200",AND(L192&gt;200,L192&lt;=250),"200 to 250",AND(L192&gt;250,L192&lt;=300),"250 to 300",AND(L192&gt;300,L192&lt;=400),"300 to 400",AND(L192&gt;400,L192&lt;=500),"400 to 500",L192&gt;500,"500+")</f>
        <v>75 to 100</v>
      </c>
      <c r="L192" s="9">
        <f>_xlfn.XLOOKUP($E192,'Raw Data'!$E:$E,'Raw Data'!L:L,"ERROR",0,1)</f>
        <v>89.14</v>
      </c>
      <c r="M192" s="14" t="str">
        <f t="array" ref="M192">_xlfn.IFS(AND(N192&gt;0,N192&lt;=5),"0 to 5",AND(N192&gt;5,N192&lt;=10),"5 to 10",AND(N192&gt;10,N192&lt;=15),"10 to 15",AND(N192&gt;15,N192&lt;=20),"15 to 20",AND(N192&gt;20,N192&lt;=30),"20 to 30",AND(N192&gt;30,N192&lt;=40),"30 to 40",AND(N192&gt;40,N192&lt;=50),"40 to 50",AND(N192&gt;50,N192&lt;=75),"50 to 75",AND(N192&gt;75,N192&lt;=100),"75 to 100",AND(N192&gt;100,N192&lt;=150),"100 to 150",AND(N192&gt;150,N192&lt;=200),"150 to 200",AND(N192&gt;200,N192&lt;=250),"200 to 250",AND(N192&gt;250,N192&lt;=300),"250 to 300",AND(N192&gt;300,N192&lt;=400),"300 to 400",AND(N192&gt;400,N192&lt;=500),"400 to 500",N192&gt;500,"500+")</f>
        <v>75 to 100</v>
      </c>
      <c r="N192" s="9">
        <f>_xlfn.XLOOKUP($E192,'Raw Data'!$E:$E,'Raw Data'!N:N,"ERROR",0,1)</f>
        <v>91.4</v>
      </c>
      <c r="O192" s="14" t="str">
        <f t="array" ref="O192">_xlfn.IFS(P192=0,"No Discount",AND(P192&gt;0,P192&lt;=0.02),"0% to 2%",AND(P192&gt;0.02,P192&lt;=0.04),"2% to 4%",AND(P192&gt;0.04,P192&lt;=0.06),"4% to 6%",AND(P192&gt;0.06,P192&lt;=0.08),"6% to 8%",AND(P192&gt;0.08,P192&lt;=0.1),"8% to 10%",AND(P192&gt;0.1,P192&lt;=0.15),"10% to 15%",AND(P192&gt;0.15,P192&lt;=0.2),"15% to 20%",AND(P192&gt;0.2,P192&lt;=0.25),"20% to 25%",AND(P192&gt;0.25,P192&lt;=0.3),"25% to 30%",AND(P192&gt;0.3,P192&lt;=0.4),"30% to 40%",AND(P192&gt;0.4,P192&lt;=0.5),"40% to 50%",AND(P192&gt;0.5,P192&lt;=0.75),"50% to 75%",AND(P192&gt;0.75,P192&lt;=1),"75% to 100%")</f>
        <v>2% to 4%</v>
      </c>
      <c r="P192" s="10">
        <f>_xlfn.XLOOKUP($E192,'Raw Data'!$E:$E,'Raw Data'!P:P,"ERROR",0,1)</f>
        <v>0.0247264770240701</v>
      </c>
      <c r="Q192" s="9">
        <f>_xlfn.XLOOKUP($E192,'Raw Data'!$E:$E,'Raw Data'!Q:Q,"ERROR",0,1)</f>
        <v>8.4</v>
      </c>
      <c r="R192" s="9" t="str">
        <f>_xlfn.XLOOKUP($E192,'Raw Data'!$E:$E,'Raw Data'!R:R,"ERROR",0,1)</f>
        <v>fl oz</v>
      </c>
      <c r="S192" s="5" t="str">
        <f t="array" ref="S192">_xlfn.IFS(AND(T192&gt;0,T192&lt;=0.05),"0 to 0.05",AND(T192&gt;0.05,T192&lt;=0.1),"0.05 to 0.1",AND(T192&gt;0.1,T192&lt;=0.2),"0.1 to 0.2",AND(T192&gt;0.2,T192&lt;=0.3),"0.2 to 0.3",AND(T192&gt;0.3,T192&lt;=0.4),"0.3 to 0.4",AND(T192&gt;0.4,T192&lt;=0.5),"0.4 to 0.5",AND(T192&gt;0.5,T192&lt;=0.75),"0.5 to 0.75",AND(T192&gt;0.75,T192&lt;=1),"0.75 to 1",AND(T192&gt;1,T192&lt;=2),"1 to 2",AND(T192&gt;2,T192&lt;=3),"2 to 3",AND(T192&gt;3,T192&lt;=4),"3 to 4",AND(T192&gt;4,T192&lt;=5),"4 to 5",AND(T192&gt;5,T192&lt;=10),"5 to 10",T192&gt;10,"10+")</f>
        <v>0.3 to 0.4</v>
      </c>
      <c r="T192" s="10">
        <f>_xlfn.XLOOKUP($E192,'Raw Data'!$E:$E,'Raw Data'!T:T,"ERROR",0,1)</f>
        <v>0.345071172768163</v>
      </c>
      <c r="U192" s="15" t="str">
        <f t="array" ref="U192">_xlfn.IFS(AND(V192&gt;0,V192&lt;=0.05),"0 to 0.05",AND(V192&gt;0.05,V192&lt;=0.1),"0.05 to 0.1",AND(V192&gt;0.1,V192&lt;=0.2),"0.1 to 0.2",AND(V192&gt;0.2,V192&lt;=0.3),"0.2 to 0.3",AND(V192&gt;0.3,V192&lt;=0.4),"0.3 to 0.4",AND(V192&gt;0.4,V192&lt;=0.5),"0.4 to 0.5",AND(V192&gt;0.5,V192&lt;=0.75),"0.5 to 0.75",AND(V192&gt;0.75,V192&lt;=1),"0.75 to 1",AND(V192&gt;1,V192&lt;=2),"1 to 2",AND(V192&gt;2,V192&lt;=3),"2 to 3",AND(V192&gt;3,V192&lt;=4),"3 to 4",AND(V192&gt;4,V192&lt;=5),"4 to 5",AND(V192&gt;5,V192&lt;=10),"5 to 10",V192&gt;10,"10+")</f>
        <v>0.05 to 0.1</v>
      </c>
      <c r="V192" s="10">
        <f>_xlfn.XLOOKUP($E192,'Raw Data'!$E:$E,'Raw Data'!V:V,"ERROR",0,1)</f>
        <v>0.095531370894915</v>
      </c>
      <c r="W192" s="15" t="str">
        <f t="array" ref="W192">_xlfn.IFS(AND(X192&gt;0,X192&lt;=0.05),"0 to 0.05",AND(X192&gt;0.05,X192&lt;=0.1),"0.05 to 0.1",AND(X192&gt;0.1,X192&lt;=0.2),"0.1 to 0.2",AND(X192&gt;0.2,X192&lt;=0.3),"0.2 to 0.3",AND(X192&gt;0.3,X192&lt;=0.4),"0.3 to 0.4",AND(X192&gt;0.4,X192&lt;=0.5),"0.4 to 0.5",AND(X192&gt;0.5,X192&lt;=0.75),"0.5 to 0.75",AND(X192&gt;0.75,X192&lt;=1),"0.75 to 1",AND(X192&gt;1,X192&lt;=2),"1 to 2",AND(X192&gt;2,X192&lt;=3),"2 to 3",AND(X192&gt;3,X192&lt;=4),"3 to 4",AND(X192&gt;4,X192&lt;=5),"4 to 5",AND(X192&gt;5,X192&lt;=10),"5 to 10",X192&gt;10,"10+")</f>
        <v>0.05 to 0.1</v>
      </c>
      <c r="X192" s="16">
        <f t="shared" si="6"/>
        <v>0.093169216647404</v>
      </c>
      <c r="Y192" s="5" t="str">
        <f t="array" ref="Y192">_xlfn.IFS(AND(Z192&gt;0,Z192&lt;=1),"0 to 1",AND(Z192&gt;1,Z192&lt;=2),"1 to 2",AND(Z192&gt;2,Z192&lt;=4),"2 to 4",AND(Z192&gt;4,Z192&lt;=6),"4 to 6",AND(Z192&gt;6,Z192&lt;=8),"6 to 8",AND(Z192&gt;8,Z192&lt;=10),"8 to 10",AND(Z192&gt;10,Z192&lt;=15),"10 to 15",AND(Z192&gt;15,Z192&lt;=20),"15 to 20",AND(Z192&gt;20,Z192&lt;=25),"20 to 25",AND(Z192&gt;25,Z192&lt;=30),"25 to 30",AND(Z192&gt;30,Z192&lt;=40),"30 to 40",AND(Z192&gt;40,Z192&lt;=50),"40 to 50",Z192&gt;50,"50+")</f>
        <v>8 to 10</v>
      </c>
      <c r="Z192" s="9">
        <f>_xlfn.XLOOKUP($E192,'Raw Data'!$E:$E,'Raw Data'!Z:Z,"ERROR",0,1)</f>
        <v>8.736</v>
      </c>
      <c r="AA192" s="9" t="str">
        <f>_xlfn.XLOOKUP($E192,'Raw Data'!$E:$E,'Raw Data'!AA:AA,"ERROR",0,1)</f>
        <v>oz</v>
      </c>
      <c r="AB192" s="9"/>
      <c r="AC192" s="9"/>
    </row>
    <row r="193" hidden="1" spans="1:29">
      <c r="A193" s="5" t="str">
        <f>_xlfn.XLOOKUP($E193,'Raw Data'!$E:$E,'Raw Data'!A:A,"ERROR",0,1)</f>
        <v>AE</v>
      </c>
      <c r="B193" s="5" t="str">
        <f>_xlfn.XLOOKUP($E193,'Raw Data'!$E:$E,'Raw Data'!B:B,"ERROR",0,1)</f>
        <v>Hair Mousses</v>
      </c>
      <c r="C193" s="5" t="str">
        <f>_xlfn.XLOOKUP($E193,'Raw Data'!$E:$E,'Raw Data'!C:C,"ERROR",0,1)</f>
        <v>herbal essences</v>
      </c>
      <c r="D193" s="5" t="str">
        <f>_xlfn.XLOOKUP($E193,'Raw Data'!$E:$E,'Raw Data'!D:D,"ERROR",0,1)</f>
        <v>www.amazon.ae/dp/B004AI31O0</v>
      </c>
      <c r="E193" s="5" t="s">
        <v>393</v>
      </c>
      <c r="F193" s="9" t="str">
        <f>_xlfn.XLOOKUP($E193,'Raw Data'!$E:$E,'Raw Data'!F:F,"ERROR",0,1)</f>
        <v>Herbal Essences Tousle Me Softly Tousling  Hair   Mousse , 6.8 Ounce</v>
      </c>
      <c r="G193" s="10">
        <f>_xlfn.XLOOKUP($E193,'Raw Data'!$E:$E,'Raw Data'!G:G,"ERROR",0,1)</f>
        <v>3</v>
      </c>
      <c r="H193" s="9">
        <f>_xlfn.XLOOKUP($E193,'Raw Data'!$E:$E,'Raw Data'!H:H,"ERROR",0,1)</f>
        <v>346.06</v>
      </c>
      <c r="I193" s="9">
        <f>_xlfn.XLOOKUP($E193,'Raw Data'!$E:$E,'Raw Data'!I:I,"ERROR",0,1)</f>
        <v>0.000463312432461496</v>
      </c>
      <c r="J193" s="9" t="str">
        <f>_xlfn.XLOOKUP($E193,'Raw Data'!$E:$E,'Raw Data'!J:J,"ERROR",0,1)</f>
        <v>No</v>
      </c>
      <c r="K193" s="14" t="str">
        <f t="array" ref="K193">_xlfn.IFS(AND(L193&gt;0,L193&lt;=5),"0 to 5",AND(L193&gt;5,L193&lt;=10),"5 to 10",AND(L193&gt;10,L193&lt;=15),"10 to 15",AND(L193&gt;15,L193&lt;=20),"15 to 20",AND(L193&gt;20,L193&lt;=30),"20 to 30",AND(L193&gt;30,L193&lt;=40),"30 to 40",AND(L193&gt;40,L193&lt;=50),"40 to 50",AND(L193&gt;50,L193&lt;=75),"50 to 75",AND(L193&gt;75,L193&lt;=100),"75 to 100",AND(L193&gt;100,L193&lt;=150),"100 to 150",AND(L193&gt;150,L193&lt;=200),"150 to 200",AND(L193&gt;200,L193&lt;=250),"200 to 250",AND(L193&gt;250,L193&lt;=300),"250 to 300",AND(L193&gt;300,L193&lt;=400),"300 to 400",AND(L193&gt;400,L193&lt;=500),"400 to 500",L193&gt;500,"500+")</f>
        <v>100 to 150</v>
      </c>
      <c r="L193" s="9">
        <f>_xlfn.XLOOKUP($E193,'Raw Data'!$E:$E,'Raw Data'!L:L,"ERROR",0,1)</f>
        <v>137</v>
      </c>
      <c r="M193" s="14" t="str">
        <f t="array" ref="M193">_xlfn.IFS(AND(N193&gt;0,N193&lt;=5),"0 to 5",AND(N193&gt;5,N193&lt;=10),"5 to 10",AND(N193&gt;10,N193&lt;=15),"10 to 15",AND(N193&gt;15,N193&lt;=20),"15 to 20",AND(N193&gt;20,N193&lt;=30),"20 to 30",AND(N193&gt;30,N193&lt;=40),"30 to 40",AND(N193&gt;40,N193&lt;=50),"40 to 50",AND(N193&gt;50,N193&lt;=75),"50 to 75",AND(N193&gt;75,N193&lt;=100),"75 to 100",AND(N193&gt;100,N193&lt;=150),"100 to 150",AND(N193&gt;150,N193&lt;=200),"150 to 200",AND(N193&gt;200,N193&lt;=250),"200 to 250",AND(N193&gt;250,N193&lt;=300),"250 to 300",AND(N193&gt;300,N193&lt;=400),"300 to 400",AND(N193&gt;400,N193&lt;=500),"400 to 500",N193&gt;500,"500+")</f>
        <v>100 to 150</v>
      </c>
      <c r="N193" s="9">
        <f>_xlfn.XLOOKUP($E193,'Raw Data'!$E:$E,'Raw Data'!N:N,"ERROR",0,1)</f>
        <v>137</v>
      </c>
      <c r="O193" s="14" t="str">
        <f t="array" ref="O193">_xlfn.IFS(P193=0,"No Discount",AND(P193&gt;0,P193&lt;=0.02),"0% to 2%",AND(P193&gt;0.02,P193&lt;=0.04),"2% to 4%",AND(P193&gt;0.04,P193&lt;=0.06),"4% to 6%",AND(P193&gt;0.06,P193&lt;=0.08),"6% to 8%",AND(P193&gt;0.08,P193&lt;=0.1),"8% to 10%",AND(P193&gt;0.1,P193&lt;=0.15),"10% to 15%",AND(P193&gt;0.15,P193&lt;=0.2),"15% to 20%",AND(P193&gt;0.2,P193&lt;=0.25),"20% to 25%",AND(P193&gt;0.25,P193&lt;=0.3),"25% to 30%",AND(P193&gt;0.3,P193&lt;=0.4),"30% to 40%",AND(P193&gt;0.4,P193&lt;=0.5),"40% to 50%",AND(P193&gt;0.5,P193&lt;=0.75),"50% to 75%",AND(P193&gt;0.75,P193&lt;=1),"75% to 100%")</f>
        <v>No Discount</v>
      </c>
      <c r="P193" s="10">
        <f>_xlfn.XLOOKUP($E193,'Raw Data'!$E:$E,'Raw Data'!P:P,"ERROR",0,1)</f>
        <v>0</v>
      </c>
      <c r="Q193" s="9">
        <f>_xlfn.XLOOKUP($E193,'Raw Data'!$E:$E,'Raw Data'!Q:Q,"ERROR",0,1)</f>
        <v>6.8</v>
      </c>
      <c r="R193" s="9" t="str">
        <f>_xlfn.XLOOKUP($E193,'Raw Data'!$E:$E,'Raw Data'!R:R,"ERROR",0,1)</f>
        <v>oz</v>
      </c>
      <c r="S193" s="5" t="str">
        <f t="array" ref="S193">_xlfn.IFS(AND(T193&gt;0,T193&lt;=0.05),"0 to 0.05",AND(T193&gt;0.05,T193&lt;=0.1),"0.05 to 0.1",AND(T193&gt;0.1,T193&lt;=0.2),"0.1 to 0.2",AND(T193&gt;0.2,T193&lt;=0.3),"0.2 to 0.3",AND(T193&gt;0.3,T193&lt;=0.4),"0.3 to 0.4",AND(T193&gt;0.4,T193&lt;=0.5),"0.4 to 0.5",AND(T193&gt;0.5,T193&lt;=0.75),"0.5 to 0.75",AND(T193&gt;0.75,T193&lt;=1),"0.75 to 1",AND(T193&gt;1,T193&lt;=2),"1 to 2",AND(T193&gt;2,T193&lt;=3),"2 to 3",AND(T193&gt;3,T193&lt;=4),"3 to 4",AND(T193&gt;4,T193&lt;=5),"4 to 5",AND(T193&gt;5,T193&lt;=10),"5 to 10",T193&gt;10,"10+")</f>
        <v>0.5 to 0.75</v>
      </c>
      <c r="T193" s="10">
        <f>_xlfn.XLOOKUP($E193,'Raw Data'!$E:$E,'Raw Data'!T:T,"ERROR",0,1)</f>
        <v>0.68133442081601</v>
      </c>
      <c r="U193" s="15" t="str">
        <f t="array" ref="U193">_xlfn.IFS(AND(V193&gt;0,V193&lt;=0.05),"0 to 0.05",AND(V193&gt;0.05,V193&lt;=0.1),"0.05 to 0.1",AND(V193&gt;0.1,V193&lt;=0.2),"0.1 to 0.2",AND(V193&gt;0.2,V193&lt;=0.3),"0.2 to 0.3",AND(V193&gt;0.3,V193&lt;=0.4),"0.3 to 0.4",AND(V193&gt;0.4,V193&lt;=0.5),"0.4 to 0.5",AND(V193&gt;0.5,V193&lt;=0.75),"0.5 to 0.75",AND(V193&gt;0.75,V193&lt;=1),"0.75 to 1",AND(V193&gt;1,V193&lt;=2),"1 to 2",AND(V193&gt;2,V193&lt;=3),"2 to 3",AND(V193&gt;3,V193&lt;=4),"3 to 4",AND(V193&gt;4,V193&lt;=5),"4 to 5",AND(V193&gt;5,V193&lt;=10),"5 to 10",V193&gt;10,"10+")</f>
        <v>0.1 to 0.2</v>
      </c>
      <c r="V193" s="10">
        <f>_xlfn.XLOOKUP($E193,'Raw Data'!$E:$E,'Raw Data'!V:V,"ERROR",0,1)</f>
        <v>0.183960293620323</v>
      </c>
      <c r="W193" s="15" t="str">
        <f t="array" ref="W193">_xlfn.IFS(AND(X193&gt;0,X193&lt;=0.05),"0 to 0.05",AND(X193&gt;0.05,X193&lt;=0.1),"0.05 to 0.1",AND(X193&gt;0.1,X193&lt;=0.2),"0.1 to 0.2",AND(X193&gt;0.2,X193&lt;=0.3),"0.2 to 0.3",AND(X193&gt;0.3,X193&lt;=0.4),"0.3 to 0.4",AND(X193&gt;0.4,X193&lt;=0.5),"0.4 to 0.5",AND(X193&gt;0.5,X193&lt;=0.75),"0.5 to 0.75",AND(X193&gt;0.75,X193&lt;=1),"0.75 to 1",AND(X193&gt;1,X193&lt;=2),"1 to 2",AND(X193&gt;2,X193&lt;=3),"2 to 3",AND(X193&gt;3,X193&lt;=4),"3 to 4",AND(X193&gt;4,X193&lt;=5),"4 to 5",AND(X193&gt;5,X193&lt;=10),"5 to 10",X193&gt;10,"10+")</f>
        <v>0.1 to 0.2</v>
      </c>
      <c r="X193" s="16">
        <f t="shared" si="6"/>
        <v>0.183960293620323</v>
      </c>
      <c r="Y193" s="5" t="str">
        <f t="array" ref="Y193">_xlfn.IFS(AND(Z193&gt;0,Z193&lt;=1),"0 to 1",AND(Z193&gt;1,Z193&lt;=2),"1 to 2",AND(Z193&gt;2,Z193&lt;=4),"2 to 4",AND(Z193&gt;4,Z193&lt;=6),"4 to 6",AND(Z193&gt;6,Z193&lt;=8),"6 to 8",AND(Z193&gt;8,Z193&lt;=10),"8 to 10",AND(Z193&gt;10,Z193&lt;=15),"10 to 15",AND(Z193&gt;15,Z193&lt;=20),"15 to 20",AND(Z193&gt;20,Z193&lt;=25),"20 to 25",AND(Z193&gt;25,Z193&lt;=30),"25 to 30",AND(Z193&gt;30,Z193&lt;=40),"30 to 40",AND(Z193&gt;40,Z193&lt;=50),"40 to 50",Z193&gt;50,"50+")</f>
        <v>6 to 8</v>
      </c>
      <c r="Z193" s="9">
        <f>_xlfn.XLOOKUP($E193,'Raw Data'!$E:$E,'Raw Data'!Z:Z,"ERROR",0,1)</f>
        <v>6.8</v>
      </c>
      <c r="AA193" s="9" t="str">
        <f>_xlfn.XLOOKUP($E193,'Raw Data'!$E:$E,'Raw Data'!AA:AA,"ERROR",0,1)</f>
        <v>oz</v>
      </c>
      <c r="AB193" s="9"/>
      <c r="AC193" s="9"/>
    </row>
    <row r="194" hidden="1" spans="1:29">
      <c r="A194" s="5" t="str">
        <f>_xlfn.XLOOKUP($E194,'Raw Data'!$E:$E,'Raw Data'!A:A,"ERROR",0,1)</f>
        <v>AE</v>
      </c>
      <c r="B194" s="5" t="str">
        <f>_xlfn.XLOOKUP($E194,'Raw Data'!$E:$E,'Raw Data'!B:B,"ERROR",0,1)</f>
        <v>Hair Mousses</v>
      </c>
      <c r="C194" s="5" t="str">
        <f>_xlfn.XLOOKUP($E194,'Raw Data'!$E:$E,'Raw Data'!C:C,"ERROR",0,1)</f>
        <v>MATEPLEX</v>
      </c>
      <c r="D194" s="5" t="str">
        <f>_xlfn.XLOOKUP($E194,'Raw Data'!$E:$E,'Raw Data'!D:D,"ERROR",0,1)</f>
        <v>www.amazon.ae/dp/B0B4RQQ3BZ</v>
      </c>
      <c r="E194" s="5" t="s">
        <v>394</v>
      </c>
      <c r="F194" s="9" t="str">
        <f>_xlfn.XLOOKUP($E194,'Raw Data'!$E:$E,'Raw Data'!F:F,"ERROR",0,1)</f>
        <v>MATEPLEX Lace Melting Tinting Mousse for Lace Wig, Foam Mousse, Hair Mousse for Your Lace Hair Wig&amp;All Hair Types</v>
      </c>
      <c r="G194" s="10">
        <f>_xlfn.XLOOKUP($E194,'Raw Data'!$E:$E,'Raw Data'!G:G,"ERROR",0,1)</f>
        <v>5</v>
      </c>
      <c r="H194" s="9">
        <f>_xlfn.XLOOKUP($E194,'Raw Data'!$E:$E,'Raw Data'!H:H,"ERROR",0,1)</f>
        <v>343.67</v>
      </c>
      <c r="I194" s="9">
        <f>_xlfn.XLOOKUP($E194,'Raw Data'!$E:$E,'Raw Data'!I:I,"ERROR",0,1)</f>
        <v>0.000460112650014571</v>
      </c>
      <c r="J194" s="9" t="str">
        <f>_xlfn.XLOOKUP($E194,'Raw Data'!$E:$E,'Raw Data'!J:J,"ERROR",0,1)</f>
        <v>No</v>
      </c>
      <c r="K194" s="14" t="str">
        <f t="array" ref="K194">_xlfn.IFS(AND(L194&gt;0,L194&lt;=5),"0 to 5",AND(L194&gt;5,L194&lt;=10),"5 to 10",AND(L194&gt;10,L194&lt;=15),"10 to 15",AND(L194&gt;15,L194&lt;=20),"15 to 20",AND(L194&gt;20,L194&lt;=30),"20 to 30",AND(L194&gt;30,L194&lt;=40),"30 to 40",AND(L194&gt;40,L194&lt;=50),"40 to 50",AND(L194&gt;50,L194&lt;=75),"50 to 75",AND(L194&gt;75,L194&lt;=100),"75 to 100",AND(L194&gt;100,L194&lt;=150),"100 to 150",AND(L194&gt;150,L194&lt;=200),"150 to 200",AND(L194&gt;200,L194&lt;=250),"200 to 250",AND(L194&gt;250,L194&lt;=300),"250 to 300",AND(L194&gt;300,L194&lt;=400),"300 to 400",AND(L194&gt;400,L194&lt;=500),"400 to 500",L194&gt;500,"500+")</f>
        <v>75 to 100</v>
      </c>
      <c r="L194" s="9">
        <f>_xlfn.XLOOKUP($E194,'Raw Data'!$E:$E,'Raw Data'!L:L,"ERROR",0,1)</f>
        <v>75.19</v>
      </c>
      <c r="M194" s="14" t="str">
        <f t="array" ref="M194">_xlfn.IFS(AND(N194&gt;0,N194&lt;=5),"0 to 5",AND(N194&gt;5,N194&lt;=10),"5 to 10",AND(N194&gt;10,N194&lt;=15),"10 to 15",AND(N194&gt;15,N194&lt;=20),"15 to 20",AND(N194&gt;20,N194&lt;=30),"20 to 30",AND(N194&gt;30,N194&lt;=40),"30 to 40",AND(N194&gt;40,N194&lt;=50),"40 to 50",AND(N194&gt;50,N194&lt;=75),"50 to 75",AND(N194&gt;75,N194&lt;=100),"75 to 100",AND(N194&gt;100,N194&lt;=150),"100 to 150",AND(N194&gt;150,N194&lt;=200),"150 to 200",AND(N194&gt;200,N194&lt;=250),"200 to 250",AND(N194&gt;250,N194&lt;=300),"250 to 300",AND(N194&gt;300,N194&lt;=400),"300 to 400",AND(N194&gt;400,N194&lt;=500),"400 to 500",N194&gt;500,"500+")</f>
        <v>75 to 100</v>
      </c>
      <c r="N194" s="9">
        <f>_xlfn.XLOOKUP($E194,'Raw Data'!$E:$E,'Raw Data'!N:N,"ERROR",0,1)</f>
        <v>76.16</v>
      </c>
      <c r="O194" s="14" t="str">
        <f t="array" ref="O194">_xlfn.IFS(P194=0,"No Discount",AND(P194&gt;0,P194&lt;=0.02),"0% to 2%",AND(P194&gt;0.02,P194&lt;=0.04),"2% to 4%",AND(P194&gt;0.04,P194&lt;=0.06),"4% to 6%",AND(P194&gt;0.06,P194&lt;=0.08),"6% to 8%",AND(P194&gt;0.08,P194&lt;=0.1),"8% to 10%",AND(P194&gt;0.1,P194&lt;=0.15),"10% to 15%",AND(P194&gt;0.15,P194&lt;=0.2),"15% to 20%",AND(P194&gt;0.2,P194&lt;=0.25),"20% to 25%",AND(P194&gt;0.25,P194&lt;=0.3),"25% to 30%",AND(P194&gt;0.3,P194&lt;=0.4),"30% to 40%",AND(P194&gt;0.4,P194&lt;=0.5),"40% to 50%",AND(P194&gt;0.5,P194&lt;=0.75),"50% to 75%",AND(P194&gt;0.75,P194&lt;=1),"75% to 100%")</f>
        <v>0% to 2%</v>
      </c>
      <c r="P194" s="10">
        <f>_xlfn.XLOOKUP($E194,'Raw Data'!$E:$E,'Raw Data'!P:P,"ERROR",0,1)</f>
        <v>0.0127363445378151</v>
      </c>
      <c r="Q194" s="9">
        <f>_xlfn.XLOOKUP($E194,'Raw Data'!$E:$E,'Raw Data'!Q:Q,"ERROR",0,1)</f>
        <v>0</v>
      </c>
      <c r="R194" s="9">
        <f>_xlfn.XLOOKUP($E194,'Raw Data'!$E:$E,'Raw Data'!R:R,"ERROR",0,1)</f>
        <v>0</v>
      </c>
      <c r="S194" s="5" t="e">
        <f t="array" ref="S194">_xlfn.IFS(AND(T194&gt;0,T194&lt;=0.05),"0 to 0.05",AND(T194&gt;0.05,T194&lt;=0.1),"0.05 to 0.1",AND(T194&gt;0.1,T194&lt;=0.2),"0.1 to 0.2",AND(T194&gt;0.2,T194&lt;=0.3),"0.2 to 0.3",AND(T194&gt;0.3,T194&lt;=0.4),"0.3 to 0.4",AND(T194&gt;0.4,T194&lt;=0.5),"0.4 to 0.5",AND(T194&gt;0.5,T194&lt;=0.75),"0.5 to 0.75",AND(T194&gt;0.75,T194&lt;=1),"0.75 to 1",AND(T194&gt;1,T194&lt;=2),"1 to 2",AND(T194&gt;2,T194&lt;=3),"2 to 3",AND(T194&gt;3,T194&lt;=4),"3 to 4",AND(T194&gt;4,T194&lt;=5),"4 to 5",AND(T194&gt;5,T194&lt;=10),"5 to 10",T194&gt;10,"10+")</f>
        <v>#N/A</v>
      </c>
      <c r="T194" s="10">
        <f>_xlfn.XLOOKUP($E194,'Raw Data'!$E:$E,'Raw Data'!T:T,"ERROR",0,1)</f>
        <v>0</v>
      </c>
      <c r="U194" s="15" t="e">
        <f t="array" ref="U194">_xlfn.IFS(AND(V194&gt;0,V194&lt;=0.05),"0 to 0.05",AND(V194&gt;0.05,V194&lt;=0.1),"0.05 to 0.1",AND(V194&gt;0.1,V194&lt;=0.2),"0.1 to 0.2",AND(V194&gt;0.2,V194&lt;=0.3),"0.2 to 0.3",AND(V194&gt;0.3,V194&lt;=0.4),"0.3 to 0.4",AND(V194&gt;0.4,V194&lt;=0.5),"0.4 to 0.5",AND(V194&gt;0.5,V194&lt;=0.75),"0.5 to 0.75",AND(V194&gt;0.75,V194&lt;=1),"0.75 to 1",AND(V194&gt;1,V194&lt;=2),"1 to 2",AND(V194&gt;2,V194&lt;=3),"2 to 3",AND(V194&gt;3,V194&lt;=4),"3 to 4",AND(V194&gt;4,V194&lt;=5),"4 to 5",AND(V194&gt;5,V194&lt;=10),"5 to 10",V194&gt;10,"10+")</f>
        <v>#N/A</v>
      </c>
      <c r="V194" s="10">
        <f>_xlfn.XLOOKUP($E194,'Raw Data'!$E:$E,'Raw Data'!V:V,"ERROR",0,1)</f>
        <v>0</v>
      </c>
      <c r="W194" s="15" t="e">
        <f t="array" ref="W194">_xlfn.IFS(AND(X194&gt;0,X194&lt;=0.05),"0 to 0.05",AND(X194&gt;0.05,X194&lt;=0.1),"0.05 to 0.1",AND(X194&gt;0.1,X194&lt;=0.2),"0.1 to 0.2",AND(X194&gt;0.2,X194&lt;=0.3),"0.2 to 0.3",AND(X194&gt;0.3,X194&lt;=0.4),"0.3 to 0.4",AND(X194&gt;0.4,X194&lt;=0.5),"0.4 to 0.5",AND(X194&gt;0.5,X194&lt;=0.75),"0.5 to 0.75",AND(X194&gt;0.75,X194&lt;=1),"0.75 to 1",AND(X194&gt;1,X194&lt;=2),"1 to 2",AND(X194&gt;2,X194&lt;=3),"2 to 3",AND(X194&gt;3,X194&lt;=4),"3 to 4",AND(X194&gt;4,X194&lt;=5),"4 to 5",AND(X194&gt;5,X194&lt;=10),"5 to 10",X194&gt;10,"10+")</f>
        <v>#DIV/0!</v>
      </c>
      <c r="X194" s="16" t="e">
        <f t="shared" si="6"/>
        <v>#DIV/0!</v>
      </c>
      <c r="Y194" s="5" t="e">
        <f t="array" ref="Y194">_xlfn.IFS(AND(Z194&gt;0,Z194&lt;=1),"0 to 1",AND(Z194&gt;1,Z194&lt;=2),"1 to 2",AND(Z194&gt;2,Z194&lt;=4),"2 to 4",AND(Z194&gt;4,Z194&lt;=6),"4 to 6",AND(Z194&gt;6,Z194&lt;=8),"6 to 8",AND(Z194&gt;8,Z194&lt;=10),"8 to 10",AND(Z194&gt;10,Z194&lt;=15),"10 to 15",AND(Z194&gt;15,Z194&lt;=20),"15 to 20",AND(Z194&gt;20,Z194&lt;=25),"20 to 25",AND(Z194&gt;25,Z194&lt;=30),"25 to 30",AND(Z194&gt;30,Z194&lt;=40),"30 to 40",AND(Z194&gt;40,Z194&lt;=50),"40 to 50",Z194&gt;50,"50+")</f>
        <v>#N/A</v>
      </c>
      <c r="Z194" s="9">
        <f>_xlfn.XLOOKUP($E194,'Raw Data'!$E:$E,'Raw Data'!Z:Z,"ERROR",0,1)</f>
        <v>0</v>
      </c>
      <c r="AA194" s="9">
        <f>_xlfn.XLOOKUP($E194,'Raw Data'!$E:$E,'Raw Data'!AA:AA,"ERROR",0,1)</f>
        <v>0</v>
      </c>
      <c r="AB194" s="9"/>
      <c r="AC194" s="9"/>
    </row>
    <row r="195" hidden="1" spans="1:29">
      <c r="A195" s="5" t="str">
        <f>_xlfn.XLOOKUP($E195,'Raw Data'!$E:$E,'Raw Data'!A:A,"ERROR",0,1)</f>
        <v>AE</v>
      </c>
      <c r="B195" s="5" t="str">
        <f>_xlfn.XLOOKUP($E195,'Raw Data'!$E:$E,'Raw Data'!B:B,"ERROR",0,1)</f>
        <v>Hair Mousses</v>
      </c>
      <c r="C195" s="5" t="str">
        <f>_xlfn.XLOOKUP($E195,'Raw Data'!$E:$E,'Raw Data'!C:C,"ERROR",0,1)</f>
        <v>sexyhair</v>
      </c>
      <c r="D195" s="5" t="str">
        <f>_xlfn.XLOOKUP($E195,'Raw Data'!$E:$E,'Raw Data'!D:D,"ERROR",0,1)</f>
        <v>www.amazon.ae/dp/B00BVMA9H0</v>
      </c>
      <c r="E195" s="5" t="s">
        <v>395</v>
      </c>
      <c r="F195" s="9" t="str">
        <f>_xlfn.XLOOKUP($E195,'Raw Data'!$E:$E,'Raw Data'!F:F,"ERROR",0,1)</f>
        <v>SexyHair Big Altitude Bodifying Blow Dry  Mousse , 6.8 Oz | Volume with Hold | Up to 72 Hours Humidity Resistance | Thermal Protection</v>
      </c>
      <c r="G195" s="10">
        <f>_xlfn.XLOOKUP($E195,'Raw Data'!$E:$E,'Raw Data'!G:G,"ERROR",0,1)</f>
        <v>3</v>
      </c>
      <c r="H195" s="9">
        <f>_xlfn.XLOOKUP($E195,'Raw Data'!$E:$E,'Raw Data'!H:H,"ERROR",0,1)</f>
        <v>340.81</v>
      </c>
      <c r="I195" s="9">
        <f>_xlfn.XLOOKUP($E195,'Raw Data'!$E:$E,'Raw Data'!I:I,"ERROR",0,1)</f>
        <v>0.00045628362164712</v>
      </c>
      <c r="J195" s="9" t="str">
        <f>_xlfn.XLOOKUP($E195,'Raw Data'!$E:$E,'Raw Data'!J:J,"ERROR",0,1)</f>
        <v>No</v>
      </c>
      <c r="K195" s="14" t="str">
        <f t="array" ref="K195">_xlfn.IFS(AND(L195&gt;0,L195&lt;=5),"0 to 5",AND(L195&gt;5,L195&lt;=10),"5 to 10",AND(L195&gt;10,L195&lt;=15),"10 to 15",AND(L195&gt;15,L195&lt;=20),"15 to 20",AND(L195&gt;20,L195&lt;=30),"20 to 30",AND(L195&gt;30,L195&lt;=40),"30 to 40",AND(L195&gt;40,L195&lt;=50),"40 to 50",AND(L195&gt;50,L195&lt;=75),"50 to 75",AND(L195&gt;75,L195&lt;=100),"75 to 100",AND(L195&gt;100,L195&lt;=150),"100 to 150",AND(L195&gt;150,L195&lt;=200),"150 to 200",AND(L195&gt;200,L195&lt;=250),"200 to 250",AND(L195&gt;250,L195&lt;=300),"250 to 300",AND(L195&gt;300,L195&lt;=400),"300 to 400",AND(L195&gt;400,L195&lt;=500),"400 to 500",L195&gt;500,"500+")</f>
        <v>100 to 150</v>
      </c>
      <c r="L195" s="9">
        <f>_xlfn.XLOOKUP($E195,'Raw Data'!$E:$E,'Raw Data'!L:L,"ERROR",0,1)</f>
        <v>123.17</v>
      </c>
      <c r="M195" s="14" t="str">
        <f t="array" ref="M195">_xlfn.IFS(AND(N195&gt;0,N195&lt;=5),"0 to 5",AND(N195&gt;5,N195&lt;=10),"5 to 10",AND(N195&gt;10,N195&lt;=15),"10 to 15",AND(N195&gt;15,N195&lt;=20),"15 to 20",AND(N195&gt;20,N195&lt;=30),"20 to 30",AND(N195&gt;30,N195&lt;=40),"30 to 40",AND(N195&gt;40,N195&lt;=50),"40 to 50",AND(N195&gt;50,N195&lt;=75),"50 to 75",AND(N195&gt;75,N195&lt;=100),"75 to 100",AND(N195&gt;100,N195&lt;=150),"100 to 150",AND(N195&gt;150,N195&lt;=200),"150 to 200",AND(N195&gt;200,N195&lt;=250),"200 to 250",AND(N195&gt;250,N195&lt;=300),"250 to 300",AND(N195&gt;300,N195&lt;=400),"300 to 400",AND(N195&gt;400,N195&lt;=500),"400 to 500",N195&gt;500,"500+")</f>
        <v>100 to 150</v>
      </c>
      <c r="N195" s="9">
        <f>_xlfn.XLOOKUP($E195,'Raw Data'!$E:$E,'Raw Data'!N:N,"ERROR",0,1)</f>
        <v>123.17</v>
      </c>
      <c r="O195" s="14" t="str">
        <f t="array" ref="O195">_xlfn.IFS(P195=0,"No Discount",AND(P195&gt;0,P195&lt;=0.02),"0% to 2%",AND(P195&gt;0.02,P195&lt;=0.04),"2% to 4%",AND(P195&gt;0.04,P195&lt;=0.06),"4% to 6%",AND(P195&gt;0.06,P195&lt;=0.08),"6% to 8%",AND(P195&gt;0.08,P195&lt;=0.1),"8% to 10%",AND(P195&gt;0.1,P195&lt;=0.15),"10% to 15%",AND(P195&gt;0.15,P195&lt;=0.2),"15% to 20%",AND(P195&gt;0.2,P195&lt;=0.25),"20% to 25%",AND(P195&gt;0.25,P195&lt;=0.3),"25% to 30%",AND(P195&gt;0.3,P195&lt;=0.4),"30% to 40%",AND(P195&gt;0.4,P195&lt;=0.5),"40% to 50%",AND(P195&gt;0.5,P195&lt;=0.75),"50% to 75%",AND(P195&gt;0.75,P195&lt;=1),"75% to 100%")</f>
        <v>No Discount</v>
      </c>
      <c r="P195" s="10">
        <f>_xlfn.XLOOKUP($E195,'Raw Data'!$E:$E,'Raw Data'!P:P,"ERROR",0,1)</f>
        <v>0</v>
      </c>
      <c r="Q195" s="9">
        <f>_xlfn.XLOOKUP($E195,'Raw Data'!$E:$E,'Raw Data'!Q:Q,"ERROR",0,1)</f>
        <v>6.8</v>
      </c>
      <c r="R195" s="9" t="str">
        <f>_xlfn.XLOOKUP($E195,'Raw Data'!$E:$E,'Raw Data'!R:R,"ERROR",0,1)</f>
        <v>oz</v>
      </c>
      <c r="S195" s="5" t="str">
        <f t="array" ref="S195">_xlfn.IFS(AND(T195&gt;0,T195&lt;=0.05),"0 to 0.05",AND(T195&gt;0.05,T195&lt;=0.1),"0.05 to 0.1",AND(T195&gt;0.1,T195&lt;=0.2),"0.1 to 0.2",AND(T195&gt;0.2,T195&lt;=0.3),"0.2 to 0.3",AND(T195&gt;0.3,T195&lt;=0.4),"0.3 to 0.4",AND(T195&gt;0.4,T195&lt;=0.5),"0.4 to 0.5",AND(T195&gt;0.5,T195&lt;=0.75),"0.5 to 0.75",AND(T195&gt;0.75,T195&lt;=1),"0.75 to 1",AND(T195&gt;1,T195&lt;=2),"1 to 2",AND(T195&gt;2,T195&lt;=3),"2 to 3",AND(T195&gt;3,T195&lt;=4),"3 to 4",AND(T195&gt;4,T195&lt;=5),"4 to 5",AND(T195&gt;5,T195&lt;=10),"5 to 10",T195&gt;10,"10+")</f>
        <v>0.5 to 0.75</v>
      </c>
      <c r="T195" s="10">
        <f>_xlfn.XLOOKUP($E195,'Raw Data'!$E:$E,'Raw Data'!T:T,"ERROR",0,1)</f>
        <v>0.612554457021226</v>
      </c>
      <c r="U195" s="15" t="str">
        <f t="array" ref="U195">_xlfn.IFS(AND(V195&gt;0,V195&lt;=0.05),"0 to 0.05",AND(V195&gt;0.05,V195&lt;=0.1),"0.05 to 0.1",AND(V195&gt;0.1,V195&lt;=0.2),"0.1 to 0.2",AND(V195&gt;0.2,V195&lt;=0.3),"0.2 to 0.3",AND(V195&gt;0.3,V195&lt;=0.4),"0.3 to 0.4",AND(V195&gt;0.4,V195&lt;=0.5),"0.4 to 0.5",AND(V195&gt;0.5,V195&lt;=0.75),"0.5 to 0.75",AND(V195&gt;0.75,V195&lt;=1),"0.75 to 1",AND(V195&gt;1,V195&lt;=2),"1 to 2",AND(V195&gt;2,V195&lt;=3),"2 to 3",AND(V195&gt;3,V195&lt;=4),"3 to 4",AND(V195&gt;4,V195&lt;=5),"4 to 5",AND(V195&gt;5,V195&lt;=10),"5 to 10",V195&gt;10,"10+")</f>
        <v>0.1 to 0.2</v>
      </c>
      <c r="V195" s="10">
        <f>_xlfn.XLOOKUP($E195,'Raw Data'!$E:$E,'Raw Data'!V:V,"ERROR",0,1)</f>
        <v>0.165389703395731</v>
      </c>
      <c r="W195" s="15" t="str">
        <f t="array" ref="W195">_xlfn.IFS(AND(X195&gt;0,X195&lt;=0.05),"0 to 0.05",AND(X195&gt;0.05,X195&lt;=0.1),"0.05 to 0.1",AND(X195&gt;0.1,X195&lt;=0.2),"0.1 to 0.2",AND(X195&gt;0.2,X195&lt;=0.3),"0.2 to 0.3",AND(X195&gt;0.3,X195&lt;=0.4),"0.3 to 0.4",AND(X195&gt;0.4,X195&lt;=0.5),"0.4 to 0.5",AND(X195&gt;0.5,X195&lt;=0.75),"0.5 to 0.75",AND(X195&gt;0.75,X195&lt;=1),"0.75 to 1",AND(X195&gt;1,X195&lt;=2),"1 to 2",AND(X195&gt;2,X195&lt;=3),"2 to 3",AND(X195&gt;3,X195&lt;=4),"3 to 4",AND(X195&gt;4,X195&lt;=5),"4 to 5",AND(X195&gt;5,X195&lt;=10),"5 to 10",X195&gt;10,"10+")</f>
        <v>0.1 to 0.2</v>
      </c>
      <c r="X195" s="16">
        <f t="shared" si="6"/>
        <v>0.165389703395731</v>
      </c>
      <c r="Y195" s="5" t="str">
        <f t="array" ref="Y195">_xlfn.IFS(AND(Z195&gt;0,Z195&lt;=1),"0 to 1",AND(Z195&gt;1,Z195&lt;=2),"1 to 2",AND(Z195&gt;2,Z195&lt;=4),"2 to 4",AND(Z195&gt;4,Z195&lt;=6),"4 to 6",AND(Z195&gt;6,Z195&lt;=8),"6 to 8",AND(Z195&gt;8,Z195&lt;=10),"8 to 10",AND(Z195&gt;10,Z195&lt;=15),"10 to 15",AND(Z195&gt;15,Z195&lt;=20),"15 to 20",AND(Z195&gt;20,Z195&lt;=25),"20 to 25",AND(Z195&gt;25,Z195&lt;=30),"25 to 30",AND(Z195&gt;30,Z195&lt;=40),"30 to 40",AND(Z195&gt;40,Z195&lt;=50),"40 to 50",Z195&gt;50,"50+")</f>
        <v>6 to 8</v>
      </c>
      <c r="Z195" s="9">
        <f>_xlfn.XLOOKUP($E195,'Raw Data'!$E:$E,'Raw Data'!Z:Z,"ERROR",0,1)</f>
        <v>6.8</v>
      </c>
      <c r="AA195" s="9" t="str">
        <f>_xlfn.XLOOKUP($E195,'Raw Data'!$E:$E,'Raw Data'!AA:AA,"ERROR",0,1)</f>
        <v>oz</v>
      </c>
      <c r="AB195" s="9"/>
      <c r="AC195" s="9"/>
    </row>
    <row r="196" hidden="1" spans="1:29">
      <c r="A196" s="5" t="str">
        <f>_xlfn.XLOOKUP($E196,'Raw Data'!$E:$E,'Raw Data'!A:A,"ERROR",0,1)</f>
        <v>AE</v>
      </c>
      <c r="B196" s="5" t="str">
        <f>_xlfn.XLOOKUP($E196,'Raw Data'!$E:$E,'Raw Data'!B:B,"ERROR",0,1)</f>
        <v>Hair Mousses</v>
      </c>
      <c r="C196" s="5" t="str">
        <f>_xlfn.XLOOKUP($E196,'Raw Data'!$E:$E,'Raw Data'!C:C,"ERROR",0,1)</f>
        <v>alfaparf</v>
      </c>
      <c r="D196" s="5" t="str">
        <f>_xlfn.XLOOKUP($E196,'Raw Data'!$E:$E,'Raw Data'!D:D,"ERROR",0,1)</f>
        <v>www.amazon.ae/dp/B07CL29DC9</v>
      </c>
      <c r="E196" s="5" t="s">
        <v>396</v>
      </c>
      <c r="F196" s="9" t="str">
        <f>_xlfn.XLOOKUP($E196,'Raw Data'!$E:$E,'Raw Data'!F:F,"ERROR",0,1)</f>
        <v>Alfaparf Milano Style Stories Volume Mousse Hair Styling Product Ideal For Fine Hair Light Hold Lightweight Volumizing Professional Salon Quality 4.23 Fl Oz</v>
      </c>
      <c r="G196" s="10">
        <f>_xlfn.XLOOKUP($E196,'Raw Data'!$E:$E,'Raw Data'!G:G,"ERROR",0,1)</f>
        <v>5</v>
      </c>
      <c r="H196" s="9">
        <f>_xlfn.XLOOKUP($E196,'Raw Data'!$E:$E,'Raw Data'!H:H,"ERROR",0,1)</f>
        <v>334.74</v>
      </c>
      <c r="I196" s="9">
        <f>_xlfn.XLOOKUP($E196,'Raw Data'!$E:$E,'Raw Data'!I:I,"ERROR",0,1)</f>
        <v>0.000448156977524594</v>
      </c>
      <c r="J196" s="9" t="str">
        <f>_xlfn.XLOOKUP($E196,'Raw Data'!$E:$E,'Raw Data'!J:J,"ERROR",0,1)</f>
        <v>No</v>
      </c>
      <c r="K196" s="14" t="str">
        <f t="array" ref="K196">_xlfn.IFS(AND(L196&gt;0,L196&lt;=5),"0 to 5",AND(L196&gt;5,L196&lt;=10),"5 to 10",AND(L196&gt;10,L196&lt;=15),"10 to 15",AND(L196&gt;15,L196&lt;=20),"15 to 20",AND(L196&gt;20,L196&lt;=30),"20 to 30",AND(L196&gt;30,L196&lt;=40),"30 to 40",AND(L196&gt;40,L196&lt;=50),"40 to 50",AND(L196&gt;50,L196&lt;=75),"50 to 75",AND(L196&gt;75,L196&lt;=100),"75 to 100",AND(L196&gt;100,L196&lt;=150),"100 to 150",AND(L196&gt;150,L196&lt;=200),"150 to 200",AND(L196&gt;200,L196&lt;=250),"200 to 250",AND(L196&gt;250,L196&lt;=300),"250 to 300",AND(L196&gt;300,L196&lt;=400),"300 to 400",AND(L196&gt;400,L196&lt;=500),"400 to 500",L196&gt;500,"500+")</f>
        <v>75 to 100</v>
      </c>
      <c r="L196" s="9">
        <f>_xlfn.XLOOKUP($E196,'Raw Data'!$E:$E,'Raw Data'!L:L,"ERROR",0,1)</f>
        <v>81.96</v>
      </c>
      <c r="M196" s="14" t="str">
        <f t="array" ref="M196">_xlfn.IFS(AND(N196&gt;0,N196&lt;=5),"0 to 5",AND(N196&gt;5,N196&lt;=10),"5 to 10",AND(N196&gt;10,N196&lt;=15),"10 to 15",AND(N196&gt;15,N196&lt;=20),"15 to 20",AND(N196&gt;20,N196&lt;=30),"20 to 30",AND(N196&gt;30,N196&lt;=40),"30 to 40",AND(N196&gt;40,N196&lt;=50),"40 to 50",AND(N196&gt;50,N196&lt;=75),"50 to 75",AND(N196&gt;75,N196&lt;=100),"75 to 100",AND(N196&gt;100,N196&lt;=150),"100 to 150",AND(N196&gt;150,N196&lt;=200),"150 to 200",AND(N196&gt;200,N196&lt;=250),"200 to 250",AND(N196&gt;250,N196&lt;=300),"250 to 300",AND(N196&gt;300,N196&lt;=400),"300 to 400",AND(N196&gt;400,N196&lt;=500),"400 to 500",N196&gt;500,"500+")</f>
        <v>75 to 100</v>
      </c>
      <c r="N196" s="9">
        <f>_xlfn.XLOOKUP($E196,'Raw Data'!$E:$E,'Raw Data'!N:N,"ERROR",0,1)</f>
        <v>88.89</v>
      </c>
      <c r="O196" s="14" t="str">
        <f t="array" ref="O196">_xlfn.IFS(P196=0,"No Discount",AND(P196&gt;0,P196&lt;=0.02),"0% to 2%",AND(P196&gt;0.02,P196&lt;=0.04),"2% to 4%",AND(P196&gt;0.04,P196&lt;=0.06),"4% to 6%",AND(P196&gt;0.06,P196&lt;=0.08),"6% to 8%",AND(P196&gt;0.08,P196&lt;=0.1),"8% to 10%",AND(P196&gt;0.1,P196&lt;=0.15),"10% to 15%",AND(P196&gt;0.15,P196&lt;=0.2),"15% to 20%",AND(P196&gt;0.2,P196&lt;=0.25),"20% to 25%",AND(P196&gt;0.25,P196&lt;=0.3),"25% to 30%",AND(P196&gt;0.3,P196&lt;=0.4),"30% to 40%",AND(P196&gt;0.4,P196&lt;=0.5),"40% to 50%",AND(P196&gt;0.5,P196&lt;=0.75),"50% to 75%",AND(P196&gt;0.75,P196&lt;=1),"75% to 100%")</f>
        <v>6% to 8%</v>
      </c>
      <c r="P196" s="10">
        <f>_xlfn.XLOOKUP($E196,'Raw Data'!$E:$E,'Raw Data'!P:P,"ERROR",0,1)</f>
        <v>0.0779615254809316</v>
      </c>
      <c r="Q196" s="9">
        <f>_xlfn.XLOOKUP($E196,'Raw Data'!$E:$E,'Raw Data'!Q:Q,"ERROR",0,1)</f>
        <v>4.23</v>
      </c>
      <c r="R196" s="9" t="str">
        <f>_xlfn.XLOOKUP($E196,'Raw Data'!$E:$E,'Raw Data'!R:R,"ERROR",0,1)</f>
        <v>fl oz</v>
      </c>
      <c r="S196" s="5" t="str">
        <f t="array" ref="S196">_xlfn.IFS(AND(T196&gt;0,T196&lt;=0.05),"0 to 0.05",AND(T196&gt;0.05,T196&lt;=0.1),"0.05 to 0.1",AND(T196&gt;0.1,T196&lt;=0.2),"0.1 to 0.2",AND(T196&gt;0.2,T196&lt;=0.3),"0.2 to 0.3",AND(T196&gt;0.3,T196&lt;=0.4),"0.3 to 0.4",AND(T196&gt;0.4,T196&lt;=0.5),"0.4 to 0.5",AND(T196&gt;0.5,T196&lt;=0.75),"0.5 to 0.75",AND(T196&gt;0.75,T196&lt;=1),"0.75 to 1",AND(T196&gt;1,T196&lt;=2),"1 to 2",AND(T196&gt;2,T196&lt;=3),"2 to 3",AND(T196&gt;3,T196&lt;=4),"3 to 4",AND(T196&gt;4,T196&lt;=5),"4 to 5",AND(T196&gt;5,T196&lt;=10),"5 to 10",T196&gt;10,"10+")</f>
        <v>0.5 to 0.75</v>
      </c>
      <c r="T196" s="10">
        <f>_xlfn.XLOOKUP($E196,'Raw Data'!$E:$E,'Raw Data'!T:T,"ERROR",0,1)</f>
        <v>0.630052760230701</v>
      </c>
      <c r="U196" s="15" t="str">
        <f t="array" ref="U196">_xlfn.IFS(AND(V196&gt;0,V196&lt;=0.05),"0 to 0.05",AND(V196&gt;0.05,V196&lt;=0.1),"0.05 to 0.1",AND(V196&gt;0.1,V196&lt;=0.2),"0.1 to 0.2",AND(V196&gt;0.2,V196&lt;=0.3),"0.2 to 0.3",AND(V196&gt;0.3,V196&lt;=0.4),"0.3 to 0.4",AND(V196&gt;0.4,V196&lt;=0.5),"0.4 to 0.5",AND(V196&gt;0.5,V196&lt;=0.75),"0.5 to 0.75",AND(V196&gt;0.75,V196&lt;=1),"0.75 to 1",AND(V196&gt;1,V196&lt;=2),"1 to 2",AND(V196&gt;2,V196&lt;=3),"2 to 3",AND(V196&gt;3,V196&lt;=4),"3 to 4",AND(V196&gt;4,V196&lt;=5),"4 to 5",AND(V196&gt;5,V196&lt;=10),"5 to 10",V196&gt;10,"10+")</f>
        <v>0.1 to 0.2</v>
      </c>
      <c r="V196" s="10">
        <f>_xlfn.XLOOKUP($E196,'Raw Data'!$E:$E,'Raw Data'!V:V,"ERROR",0,1)</f>
        <v>0.184497990011773</v>
      </c>
      <c r="W196" s="15" t="str">
        <f t="array" ref="W196">_xlfn.IFS(AND(X196&gt;0,X196&lt;=0.05),"0 to 0.05",AND(X196&gt;0.05,X196&lt;=0.1),"0.05 to 0.1",AND(X196&gt;0.1,X196&lt;=0.2),"0.1 to 0.2",AND(X196&gt;0.2,X196&lt;=0.3),"0.2 to 0.3",AND(X196&gt;0.3,X196&lt;=0.4),"0.3 to 0.4",AND(X196&gt;0.4,X196&lt;=0.5),"0.4 to 0.5",AND(X196&gt;0.5,X196&lt;=0.75),"0.5 to 0.75",AND(X196&gt;0.75,X196&lt;=1),"0.75 to 1",AND(X196&gt;1,X196&lt;=2),"1 to 2",AND(X196&gt;2,X196&lt;=3),"2 to 3",AND(X196&gt;3,X196&lt;=4),"3 to 4",AND(X196&gt;4,X196&lt;=5),"4 to 5",AND(X196&gt;5,X196&lt;=10),"5 to 10",X196&gt;10,"10+")</f>
        <v>0.1 to 0.2</v>
      </c>
      <c r="X196" s="16">
        <f t="shared" ref="X196:X259" si="7">L196/($Z196*29.57)*0.27</f>
        <v>0.170114245262289</v>
      </c>
      <c r="Y196" s="5" t="str">
        <f t="array" ref="Y196">_xlfn.IFS(AND(Z196&gt;0,Z196&lt;=1),"0 to 1",AND(Z196&gt;1,Z196&lt;=2),"1 to 2",AND(Z196&gt;2,Z196&lt;=4),"2 to 4",AND(Z196&gt;4,Z196&lt;=6),"4 to 6",AND(Z196&gt;6,Z196&lt;=8),"6 to 8",AND(Z196&gt;8,Z196&lt;=10),"8 to 10",AND(Z196&gt;10,Z196&lt;=15),"10 to 15",AND(Z196&gt;15,Z196&lt;=20),"15 to 20",AND(Z196&gt;20,Z196&lt;=25),"20 to 25",AND(Z196&gt;25,Z196&lt;=30),"25 to 30",AND(Z196&gt;30,Z196&lt;=40),"30 to 40",AND(Z196&gt;40,Z196&lt;=50),"40 to 50",Z196&gt;50,"50+")</f>
        <v>4 to 6</v>
      </c>
      <c r="Z196" s="9">
        <f>_xlfn.XLOOKUP($E196,'Raw Data'!$E:$E,'Raw Data'!Z:Z,"ERROR",0,1)</f>
        <v>4.3992</v>
      </c>
      <c r="AA196" s="9" t="str">
        <f>_xlfn.XLOOKUP($E196,'Raw Data'!$E:$E,'Raw Data'!AA:AA,"ERROR",0,1)</f>
        <v>oz</v>
      </c>
      <c r="AB196" s="9"/>
      <c r="AC196" s="9"/>
    </row>
    <row r="197" hidden="1" spans="1:29">
      <c r="A197" s="5" t="str">
        <f>_xlfn.XLOOKUP($E197,'Raw Data'!$E:$E,'Raw Data'!A:A,"ERROR",0,1)</f>
        <v>AE</v>
      </c>
      <c r="B197" s="5" t="str">
        <f>_xlfn.XLOOKUP($E197,'Raw Data'!$E:$E,'Raw Data'!B:B,"ERROR",0,1)</f>
        <v>Hair Mousses</v>
      </c>
      <c r="C197" s="5" t="str">
        <f>_xlfn.XLOOKUP($E197,'Raw Data'!$E:$E,'Raw Data'!C:C,"ERROR",0,1)</f>
        <v>vigorol</v>
      </c>
      <c r="D197" s="5" t="str">
        <f>_xlfn.XLOOKUP($E197,'Raw Data'!$E:$E,'Raw Data'!D:D,"ERROR",0,1)</f>
        <v>www.amazon.ae/dp/B00BSE2Q1S</v>
      </c>
      <c r="E197" s="5" t="s">
        <v>397</v>
      </c>
      <c r="F197" s="9" t="str">
        <f>_xlfn.XLOOKUP($E197,'Raw Data'!$E:$E,'Raw Data'!F:F,"ERROR",0,1)</f>
        <v>Vigorol Mousse Maximum Shine &amp; Wave With Macadamia Oil 12 Ounce (354ml) (3 Pack)</v>
      </c>
      <c r="G197" s="10">
        <f>_xlfn.XLOOKUP($E197,'Raw Data'!$E:$E,'Raw Data'!G:G,"ERROR",0,1)</f>
        <v>3</v>
      </c>
      <c r="H197" s="9">
        <f>_xlfn.XLOOKUP($E197,'Raw Data'!$E:$E,'Raw Data'!H:H,"ERROR",0,1)</f>
        <v>324.53</v>
      </c>
      <c r="I197" s="9">
        <f>_xlfn.XLOOKUP($E197,'Raw Data'!$E:$E,'Raw Data'!I:I,"ERROR",0,1)</f>
        <v>0.000434487614017018</v>
      </c>
      <c r="J197" s="9" t="str">
        <f>_xlfn.XLOOKUP($E197,'Raw Data'!$E:$E,'Raw Data'!J:J,"ERROR",0,1)</f>
        <v>No</v>
      </c>
      <c r="K197" s="14" t="str">
        <f t="array" ref="K197">_xlfn.IFS(AND(L197&gt;0,L197&lt;=5),"0 to 5",AND(L197&gt;5,L197&lt;=10),"5 to 10",AND(L197&gt;10,L197&lt;=15),"10 to 15",AND(L197&gt;15,L197&lt;=20),"15 to 20",AND(L197&gt;20,L197&lt;=30),"20 to 30",AND(L197&gt;30,L197&lt;=40),"30 to 40",AND(L197&gt;40,L197&lt;=50),"40 to 50",AND(L197&gt;50,L197&lt;=75),"50 to 75",AND(L197&gt;75,L197&lt;=100),"75 to 100",AND(L197&gt;100,L197&lt;=150),"100 to 150",AND(L197&gt;150,L197&lt;=200),"150 to 200",AND(L197&gt;200,L197&lt;=250),"200 to 250",AND(L197&gt;250,L197&lt;=300),"250 to 300",AND(L197&gt;300,L197&lt;=400),"300 to 400",AND(L197&gt;400,L197&lt;=500),"400 to 500",L197&gt;500,"500+")</f>
        <v>100 to 150</v>
      </c>
      <c r="L197" s="9">
        <f>_xlfn.XLOOKUP($E197,'Raw Data'!$E:$E,'Raw Data'!L:L,"ERROR",0,1)</f>
        <v>128.48</v>
      </c>
      <c r="M197" s="14" t="str">
        <f t="array" ref="M197">_xlfn.IFS(AND(N197&gt;0,N197&lt;=5),"0 to 5",AND(N197&gt;5,N197&lt;=10),"5 to 10",AND(N197&gt;10,N197&lt;=15),"10 to 15",AND(N197&gt;15,N197&lt;=20),"15 to 20",AND(N197&gt;20,N197&lt;=30),"20 to 30",AND(N197&gt;30,N197&lt;=40),"30 to 40",AND(N197&gt;40,N197&lt;=50),"40 to 50",AND(N197&gt;50,N197&lt;=75),"50 to 75",AND(N197&gt;75,N197&lt;=100),"75 to 100",AND(N197&gt;100,N197&lt;=150),"100 to 150",AND(N197&gt;150,N197&lt;=200),"150 to 200",AND(N197&gt;200,N197&lt;=250),"200 to 250",AND(N197&gt;250,N197&lt;=300),"250 to 300",AND(N197&gt;300,N197&lt;=400),"300 to 400",AND(N197&gt;400,N197&lt;=500),"400 to 500",N197&gt;500,"500+")</f>
        <v>100 to 150</v>
      </c>
      <c r="N197" s="9">
        <f>_xlfn.XLOOKUP($E197,'Raw Data'!$E:$E,'Raw Data'!N:N,"ERROR",0,1)</f>
        <v>128.48</v>
      </c>
      <c r="O197" s="14" t="str">
        <f t="array" ref="O197">_xlfn.IFS(P197=0,"No Discount",AND(P197&gt;0,P197&lt;=0.02),"0% to 2%",AND(P197&gt;0.02,P197&lt;=0.04),"2% to 4%",AND(P197&gt;0.04,P197&lt;=0.06),"4% to 6%",AND(P197&gt;0.06,P197&lt;=0.08),"6% to 8%",AND(P197&gt;0.08,P197&lt;=0.1),"8% to 10%",AND(P197&gt;0.1,P197&lt;=0.15),"10% to 15%",AND(P197&gt;0.15,P197&lt;=0.2),"15% to 20%",AND(P197&gt;0.2,P197&lt;=0.25),"20% to 25%",AND(P197&gt;0.25,P197&lt;=0.3),"25% to 30%",AND(P197&gt;0.3,P197&lt;=0.4),"30% to 40%",AND(P197&gt;0.4,P197&lt;=0.5),"40% to 50%",AND(P197&gt;0.5,P197&lt;=0.75),"50% to 75%",AND(P197&gt;0.75,P197&lt;=1),"75% to 100%")</f>
        <v>No Discount</v>
      </c>
      <c r="P197" s="10">
        <f>_xlfn.XLOOKUP($E197,'Raw Data'!$E:$E,'Raw Data'!P:P,"ERROR",0,1)</f>
        <v>0</v>
      </c>
      <c r="Q197" s="9">
        <f>_xlfn.XLOOKUP($E197,'Raw Data'!$E:$E,'Raw Data'!Q:Q,"ERROR",0,1)</f>
        <v>36</v>
      </c>
      <c r="R197" s="9" t="str">
        <f>_xlfn.XLOOKUP($E197,'Raw Data'!$E:$E,'Raw Data'!R:R,"ERROR",0,1)</f>
        <v>oz</v>
      </c>
      <c r="S197" s="5" t="str">
        <f t="array" ref="S197">_xlfn.IFS(AND(T197&gt;0,T197&lt;=0.05),"0 to 0.05",AND(T197&gt;0.05,T197&lt;=0.1),"0.05 to 0.1",AND(T197&gt;0.1,T197&lt;=0.2),"0.1 to 0.2",AND(T197&gt;0.2,T197&lt;=0.3),"0.2 to 0.3",AND(T197&gt;0.3,T197&lt;=0.4),"0.3 to 0.4",AND(T197&gt;0.4,T197&lt;=0.5),"0.4 to 0.5",AND(T197&gt;0.5,T197&lt;=0.75),"0.5 to 0.75",AND(T197&gt;0.75,T197&lt;=1),"0.75 to 1",AND(T197&gt;1,T197&lt;=2),"1 to 2",AND(T197&gt;2,T197&lt;=3),"2 to 3",AND(T197&gt;3,T197&lt;=4),"3 to 4",AND(T197&gt;4,T197&lt;=5),"4 to 5",AND(T197&gt;5,T197&lt;=10),"5 to 10",T197&gt;10,"10+")</f>
        <v>0.1 to 0.2</v>
      </c>
      <c r="T197" s="10">
        <f>_xlfn.XLOOKUP($E197,'Raw Data'!$E:$E,'Raw Data'!T:T,"ERROR",0,1)</f>
        <v>0.120692894450081</v>
      </c>
      <c r="U197" s="15" t="str">
        <f t="array" ref="U197">_xlfn.IFS(AND(V197&gt;0,V197&lt;=0.05),"0 to 0.05",AND(V197&gt;0.05,V197&lt;=0.1),"0.05 to 0.1",AND(V197&gt;0.1,V197&lt;=0.2),"0.1 to 0.2",AND(V197&gt;0.2,V197&lt;=0.3),"0.2 to 0.3",AND(V197&gt;0.3,V197&lt;=0.4),"0.3 to 0.4",AND(V197&gt;0.4,V197&lt;=0.5),"0.4 to 0.5",AND(V197&gt;0.5,V197&lt;=0.75),"0.5 to 0.75",AND(V197&gt;0.75,V197&lt;=1),"0.75 to 1",AND(V197&gt;1,V197&lt;=2),"1 to 2",AND(V197&gt;2,V197&lt;=3),"2 to 3",AND(V197&gt;3,V197&lt;=4),"3 to 4",AND(V197&gt;4,V197&lt;=5),"4 to 5",AND(V197&gt;5,V197&lt;=10),"5 to 10",V197&gt;10,"10+")</f>
        <v>0 to 0.05</v>
      </c>
      <c r="V197" s="10">
        <f>_xlfn.XLOOKUP($E197,'Raw Data'!$E:$E,'Raw Data'!V:V,"ERROR",0,1)</f>
        <v>0.0325870815015218</v>
      </c>
      <c r="W197" s="15" t="str">
        <f t="array" ref="W197">_xlfn.IFS(AND(X197&gt;0,X197&lt;=0.05),"0 to 0.05",AND(X197&gt;0.05,X197&lt;=0.1),"0.05 to 0.1",AND(X197&gt;0.1,X197&lt;=0.2),"0.1 to 0.2",AND(X197&gt;0.2,X197&lt;=0.3),"0.2 to 0.3",AND(X197&gt;0.3,X197&lt;=0.4),"0.3 to 0.4",AND(X197&gt;0.4,X197&lt;=0.5),"0.4 to 0.5",AND(X197&gt;0.5,X197&lt;=0.75),"0.5 to 0.75",AND(X197&gt;0.75,X197&lt;=1),"0.75 to 1",AND(X197&gt;1,X197&lt;=2),"1 to 2",AND(X197&gt;2,X197&lt;=3),"2 to 3",AND(X197&gt;3,X197&lt;=4),"3 to 4",AND(X197&gt;4,X197&lt;=5),"4 to 5",AND(X197&gt;5,X197&lt;=10),"5 to 10",X197&gt;10,"10+")</f>
        <v>0 to 0.05</v>
      </c>
      <c r="X197" s="16">
        <f t="shared" si="7"/>
        <v>0.0325870815015218</v>
      </c>
      <c r="Y197" s="5" t="str">
        <f t="array" ref="Y197">_xlfn.IFS(AND(Z197&gt;0,Z197&lt;=1),"0 to 1",AND(Z197&gt;1,Z197&lt;=2),"1 to 2",AND(Z197&gt;2,Z197&lt;=4),"2 to 4",AND(Z197&gt;4,Z197&lt;=6),"4 to 6",AND(Z197&gt;6,Z197&lt;=8),"6 to 8",AND(Z197&gt;8,Z197&lt;=10),"8 to 10",AND(Z197&gt;10,Z197&lt;=15),"10 to 15",AND(Z197&gt;15,Z197&lt;=20),"15 to 20",AND(Z197&gt;20,Z197&lt;=25),"20 to 25",AND(Z197&gt;25,Z197&lt;=30),"25 to 30",AND(Z197&gt;30,Z197&lt;=40),"30 to 40",AND(Z197&gt;40,Z197&lt;=50),"40 to 50",Z197&gt;50,"50+")</f>
        <v>30 to 40</v>
      </c>
      <c r="Z197" s="9">
        <f>_xlfn.XLOOKUP($E197,'Raw Data'!$E:$E,'Raw Data'!Z:Z,"ERROR",0,1)</f>
        <v>36</v>
      </c>
      <c r="AA197" s="9" t="str">
        <f>_xlfn.XLOOKUP($E197,'Raw Data'!$E:$E,'Raw Data'!AA:AA,"ERROR",0,1)</f>
        <v>oz</v>
      </c>
      <c r="AB197" s="9"/>
      <c r="AC197" s="9"/>
    </row>
    <row r="198" hidden="1" spans="1:29">
      <c r="A198" s="5" t="str">
        <f>_xlfn.XLOOKUP($E198,'Raw Data'!$E:$E,'Raw Data'!A:A,"ERROR",0,1)</f>
        <v>AE</v>
      </c>
      <c r="B198" s="5" t="str">
        <f>_xlfn.XLOOKUP($E198,'Raw Data'!$E:$E,'Raw Data'!B:B,"ERROR",0,1)</f>
        <v>Hair Mousses</v>
      </c>
      <c r="C198" s="5" t="str">
        <f>_xlfn.XLOOKUP($E198,'Raw Data'!$E:$E,'Raw Data'!C:C,"ERROR",0,1)</f>
        <v>enercos</v>
      </c>
      <c r="D198" s="5" t="str">
        <f>_xlfn.XLOOKUP($E198,'Raw Data'!$E:$E,'Raw Data'!D:D,"ERROR",0,1)</f>
        <v>www.amazon.ae/dp/B08QVTTQ3W</v>
      </c>
      <c r="E198" s="5" t="s">
        <v>398</v>
      </c>
      <c r="F198" s="9" t="str">
        <f>_xlfn.XLOOKUP($E198,'Raw Data'!$E:$E,'Raw Data'!F:F,"ERROR",0,1)</f>
        <v>Enercos  Hair   Mousse  Milk Shake, 200ml</v>
      </c>
      <c r="G198" s="10">
        <f>_xlfn.XLOOKUP($E198,'Raw Data'!$E:$E,'Raw Data'!G:G,"ERROR",0,1)</f>
        <v>18</v>
      </c>
      <c r="H198" s="9">
        <f>_xlfn.XLOOKUP($E198,'Raw Data'!$E:$E,'Raw Data'!H:H,"ERROR",0,1)</f>
        <v>317.7</v>
      </c>
      <c r="I198" s="9">
        <f>_xlfn.XLOOKUP($E198,'Raw Data'!$E:$E,'Raw Data'!I:I,"ERROR",0,1)</f>
        <v>0.000425343465852792</v>
      </c>
      <c r="J198" s="9" t="str">
        <f>_xlfn.XLOOKUP($E198,'Raw Data'!$E:$E,'Raw Data'!J:J,"ERROR",0,1)</f>
        <v>No</v>
      </c>
      <c r="K198" s="14" t="str">
        <f t="array" ref="K198">_xlfn.IFS(AND(L198&gt;0,L198&lt;=5),"0 to 5",AND(L198&gt;5,L198&lt;=10),"5 to 10",AND(L198&gt;10,L198&lt;=15),"10 to 15",AND(L198&gt;15,L198&lt;=20),"15 to 20",AND(L198&gt;20,L198&lt;=30),"20 to 30",AND(L198&gt;30,L198&lt;=40),"30 to 40",AND(L198&gt;40,L198&lt;=50),"40 to 50",AND(L198&gt;50,L198&lt;=75),"50 to 75",AND(L198&gt;75,L198&lt;=100),"75 to 100",AND(L198&gt;100,L198&lt;=150),"100 to 150",AND(L198&gt;150,L198&lt;=200),"150 to 200",AND(L198&gt;200,L198&lt;=250),"200 to 250",AND(L198&gt;250,L198&lt;=300),"250 to 300",AND(L198&gt;300,L198&lt;=400),"300 to 400",AND(L198&gt;400,L198&lt;=500),"400 to 500",L198&gt;500,"500+")</f>
        <v>15 to 20</v>
      </c>
      <c r="L198" s="9">
        <f>_xlfn.XLOOKUP($E198,'Raw Data'!$E:$E,'Raw Data'!L:L,"ERROR",0,1)</f>
        <v>17.89</v>
      </c>
      <c r="M198" s="14" t="str">
        <f t="array" ref="M198">_xlfn.IFS(AND(N198&gt;0,N198&lt;=5),"0 to 5",AND(N198&gt;5,N198&lt;=10),"5 to 10",AND(N198&gt;10,N198&lt;=15),"10 to 15",AND(N198&gt;15,N198&lt;=20),"15 to 20",AND(N198&gt;20,N198&lt;=30),"20 to 30",AND(N198&gt;30,N198&lt;=40),"30 to 40",AND(N198&gt;40,N198&lt;=50),"40 to 50",AND(N198&gt;50,N198&lt;=75),"50 to 75",AND(N198&gt;75,N198&lt;=100),"75 to 100",AND(N198&gt;100,N198&lt;=150),"100 to 150",AND(N198&gt;150,N198&lt;=200),"150 to 200",AND(N198&gt;200,N198&lt;=250),"200 to 250",AND(N198&gt;250,N198&lt;=300),"250 to 300",AND(N198&gt;300,N198&lt;=400),"300 to 400",AND(N198&gt;400,N198&lt;=500),"400 to 500",N198&gt;500,"500+")</f>
        <v>15 to 20</v>
      </c>
      <c r="N198" s="9">
        <f>_xlfn.XLOOKUP($E198,'Raw Data'!$E:$E,'Raw Data'!N:N,"ERROR",0,1)</f>
        <v>18.31</v>
      </c>
      <c r="O198" s="14" t="str">
        <f t="array" ref="O198">_xlfn.IFS(P198=0,"No Discount",AND(P198&gt;0,P198&lt;=0.02),"0% to 2%",AND(P198&gt;0.02,P198&lt;=0.04),"2% to 4%",AND(P198&gt;0.04,P198&lt;=0.06),"4% to 6%",AND(P198&gt;0.06,P198&lt;=0.08),"6% to 8%",AND(P198&gt;0.08,P198&lt;=0.1),"8% to 10%",AND(P198&gt;0.1,P198&lt;=0.15),"10% to 15%",AND(P198&gt;0.15,P198&lt;=0.2),"15% to 20%",AND(P198&gt;0.2,P198&lt;=0.25),"20% to 25%",AND(P198&gt;0.25,P198&lt;=0.3),"25% to 30%",AND(P198&gt;0.3,P198&lt;=0.4),"30% to 40%",AND(P198&gt;0.4,P198&lt;=0.5),"40% to 50%",AND(P198&gt;0.5,P198&lt;=0.75),"50% to 75%",AND(P198&gt;0.75,P198&lt;=1),"75% to 100%")</f>
        <v>2% to 4%</v>
      </c>
      <c r="P198" s="10">
        <f>_xlfn.XLOOKUP($E198,'Raw Data'!$E:$E,'Raw Data'!P:P,"ERROR",0,1)</f>
        <v>0.0229382850901146</v>
      </c>
      <c r="Q198" s="9">
        <f>_xlfn.XLOOKUP($E198,'Raw Data'!$E:$E,'Raw Data'!Q:Q,"ERROR",0,1)</f>
        <v>200</v>
      </c>
      <c r="R198" s="9" t="str">
        <f>_xlfn.XLOOKUP($E198,'Raw Data'!$E:$E,'Raw Data'!R:R,"ERROR",0,1)</f>
        <v>ml</v>
      </c>
      <c r="S198" s="5" t="str">
        <f t="array" ref="S198">_xlfn.IFS(AND(T198&gt;0,T198&lt;=0.05),"0 to 0.05",AND(T198&gt;0.05,T198&lt;=0.1),"0.05 to 0.1",AND(T198&gt;0.1,T198&lt;=0.2),"0.1 to 0.2",AND(T198&gt;0.2,T198&lt;=0.3),"0.2 to 0.3",AND(T198&gt;0.3,T198&lt;=0.4),"0.3 to 0.4",AND(T198&gt;0.4,T198&lt;=0.5),"0.4 to 0.5",AND(T198&gt;0.5,T198&lt;=0.75),"0.5 to 0.75",AND(T198&gt;0.75,T198&lt;=1),"0.75 to 1",AND(T198&gt;1,T198&lt;=2),"1 to 2",AND(T198&gt;2,T198&lt;=3),"2 to 3",AND(T198&gt;3,T198&lt;=4),"3 to 4",AND(T198&gt;4,T198&lt;=5),"4 to 5",AND(T198&gt;5,T198&lt;=10),"5 to 10",T198&gt;10,"10+")</f>
        <v>0.05 to 0.1</v>
      </c>
      <c r="T198" s="10">
        <f>_xlfn.XLOOKUP($E198,'Raw Data'!$E:$E,'Raw Data'!T:T,"ERROR",0,1)</f>
        <v>0.0894977918208323</v>
      </c>
      <c r="U198" s="15" t="str">
        <f t="array" ref="U198">_xlfn.IFS(AND(V198&gt;0,V198&lt;=0.05),"0 to 0.05",AND(V198&gt;0.05,V198&lt;=0.1),"0.05 to 0.1",AND(V198&gt;0.1,V198&lt;=0.2),"0.1 to 0.2",AND(V198&gt;0.2,V198&lt;=0.3),"0.2 to 0.3",AND(V198&gt;0.3,V198&lt;=0.4),"0.3 to 0.4",AND(V198&gt;0.4,V198&lt;=0.5),"0.4 to 0.5",AND(V198&gt;0.5,V198&lt;=0.75),"0.5 to 0.75",AND(V198&gt;0.75,V198&lt;=1),"0.75 to 1",AND(V198&gt;1,V198&lt;=2),"1 to 2",AND(V198&gt;2,V198&lt;=3),"2 to 3",AND(V198&gt;3,V198&lt;=4),"3 to 4",AND(V198&gt;4,V198&lt;=5),"4 to 5",AND(V198&gt;5,V198&lt;=10),"5 to 10",V198&gt;10,"10+")</f>
        <v>0 to 0.05</v>
      </c>
      <c r="V198" s="10">
        <f>_xlfn.XLOOKUP($E198,'Raw Data'!$E:$E,'Raw Data'!V:V,"ERROR",0,1)</f>
        <v>0.0247317067313946</v>
      </c>
      <c r="W198" s="15" t="str">
        <f t="array" ref="W198">_xlfn.IFS(AND(X198&gt;0,X198&lt;=0.05),"0 to 0.05",AND(X198&gt;0.05,X198&lt;=0.1),"0.05 to 0.1",AND(X198&gt;0.1,X198&lt;=0.2),"0.1 to 0.2",AND(X198&gt;0.2,X198&lt;=0.3),"0.2 to 0.3",AND(X198&gt;0.3,X198&lt;=0.4),"0.3 to 0.4",AND(X198&gt;0.4,X198&lt;=0.5),"0.4 to 0.5",AND(X198&gt;0.5,X198&lt;=0.75),"0.5 to 0.75",AND(X198&gt;0.75,X198&lt;=1),"0.75 to 1",AND(X198&gt;1,X198&lt;=2),"1 to 2",AND(X198&gt;2,X198&lt;=3),"2 to 3",AND(X198&gt;3,X198&lt;=4),"3 to 4",AND(X198&gt;4,X198&lt;=5),"4 to 5",AND(X198&gt;5,X198&lt;=10),"5 to 10",X198&gt;10,"10+")</f>
        <v>0 to 0.05</v>
      </c>
      <c r="X198" s="16">
        <f t="shared" si="7"/>
        <v>0.0241644037916247</v>
      </c>
      <c r="Y198" s="5" t="str">
        <f t="array" ref="Y198">_xlfn.IFS(AND(Z198&gt;0,Z198&lt;=1),"0 to 1",AND(Z198&gt;1,Z198&lt;=2),"1 to 2",AND(Z198&gt;2,Z198&lt;=4),"2 to 4",AND(Z198&gt;4,Z198&lt;=6),"4 to 6",AND(Z198&gt;6,Z198&lt;=8),"6 to 8",AND(Z198&gt;8,Z198&lt;=10),"8 to 10",AND(Z198&gt;10,Z198&lt;=15),"10 to 15",AND(Z198&gt;15,Z198&lt;=20),"15 to 20",AND(Z198&gt;20,Z198&lt;=25),"20 to 25",AND(Z198&gt;25,Z198&lt;=30),"25 to 30",AND(Z198&gt;30,Z198&lt;=40),"30 to 40",AND(Z198&gt;40,Z198&lt;=50),"40 to 50",Z198&gt;50,"50+")</f>
        <v>6 to 8</v>
      </c>
      <c r="Z198" s="9">
        <f>_xlfn.XLOOKUP($E198,'Raw Data'!$E:$E,'Raw Data'!Z:Z,"ERROR",0,1)</f>
        <v>6.76</v>
      </c>
      <c r="AA198" s="9" t="str">
        <f>_xlfn.XLOOKUP($E198,'Raw Data'!$E:$E,'Raw Data'!AA:AA,"ERROR",0,1)</f>
        <v>oz</v>
      </c>
      <c r="AB198" s="9"/>
      <c r="AC198" s="9"/>
    </row>
    <row r="199" hidden="1" spans="1:29">
      <c r="A199" s="5" t="str">
        <f>_xlfn.XLOOKUP($E199,'Raw Data'!$E:$E,'Raw Data'!A:A,"ERROR",0,1)</f>
        <v>AE</v>
      </c>
      <c r="B199" s="5" t="str">
        <f>_xlfn.XLOOKUP($E199,'Raw Data'!$E:$E,'Raw Data'!B:B,"ERROR",0,1)</f>
        <v>Hair Mousses</v>
      </c>
      <c r="C199" s="5" t="str">
        <f>_xlfn.XLOOKUP($E199,'Raw Data'!$E:$E,'Raw Data'!C:C,"ERROR",0,1)</f>
        <v>Wella</v>
      </c>
      <c r="D199" s="5" t="str">
        <f>_xlfn.XLOOKUP($E199,'Raw Data'!$E:$E,'Raw Data'!D:D,"ERROR",0,1)</f>
        <v>www.amazon.ae/dp/B007QE0GQG</v>
      </c>
      <c r="E199" s="5" t="s">
        <v>399</v>
      </c>
      <c r="F199" s="9" t="str">
        <f>_xlfn.XLOOKUP($E199,'Raw Data'!$E:$E,'Raw Data'!F:F,"ERROR",0,1)</f>
        <v>Wella Professionals Enrich Repairing Mousse Healing Foam</v>
      </c>
      <c r="G199" s="10">
        <f>_xlfn.XLOOKUP($E199,'Raw Data'!$E:$E,'Raw Data'!G:G,"ERROR",0,1)</f>
        <v>4</v>
      </c>
      <c r="H199" s="9">
        <f>_xlfn.XLOOKUP($E199,'Raw Data'!$E:$E,'Raw Data'!H:H,"ERROR",0,1)</f>
        <v>307.55</v>
      </c>
      <c r="I199" s="9">
        <f>_xlfn.XLOOKUP($E199,'Raw Data'!$E:$E,'Raw Data'!I:I,"ERROR",0,1)</f>
        <v>0.000411754431611666</v>
      </c>
      <c r="J199" s="9" t="str">
        <f>_xlfn.XLOOKUP($E199,'Raw Data'!$E:$E,'Raw Data'!J:J,"ERROR",0,1)</f>
        <v>No</v>
      </c>
      <c r="K199" s="14" t="str">
        <f t="array" ref="K199">_xlfn.IFS(AND(L199&gt;0,L199&lt;=5),"0 to 5",AND(L199&gt;5,L199&lt;=10),"5 to 10",AND(L199&gt;10,L199&lt;=15),"10 to 15",AND(L199&gt;15,L199&lt;=20),"15 to 20",AND(L199&gt;20,L199&lt;=30),"20 to 30",AND(L199&gt;30,L199&lt;=40),"30 to 40",AND(L199&gt;40,L199&lt;=50),"40 to 50",AND(L199&gt;50,L199&lt;=75),"50 to 75",AND(L199&gt;75,L199&lt;=100),"75 to 100",AND(L199&gt;100,L199&lt;=150),"100 to 150",AND(L199&gt;150,L199&lt;=200),"150 to 200",AND(L199&gt;200,L199&lt;=250),"200 to 250",AND(L199&gt;250,L199&lt;=300),"250 to 300",AND(L199&gt;300,L199&lt;=400),"300 to 400",AND(L199&gt;400,L199&lt;=500),"400 to 500",L199&gt;500,"500+")</f>
        <v>75 to 100</v>
      </c>
      <c r="L199" s="9">
        <f>_xlfn.XLOOKUP($E199,'Raw Data'!$E:$E,'Raw Data'!L:L,"ERROR",0,1)</f>
        <v>81.17</v>
      </c>
      <c r="M199" s="14" t="str">
        <f t="array" ref="M199">_xlfn.IFS(AND(N199&gt;0,N199&lt;=5),"0 to 5",AND(N199&gt;5,N199&lt;=10),"5 to 10",AND(N199&gt;10,N199&lt;=15),"10 to 15",AND(N199&gt;15,N199&lt;=20),"15 to 20",AND(N199&gt;20,N199&lt;=30),"20 to 30",AND(N199&gt;30,N199&lt;=40),"30 to 40",AND(N199&gt;40,N199&lt;=50),"40 to 50",AND(N199&gt;50,N199&lt;=75),"50 to 75",AND(N199&gt;75,N199&lt;=100),"75 to 100",AND(N199&gt;100,N199&lt;=150),"100 to 150",AND(N199&gt;150,N199&lt;=200),"150 to 200",AND(N199&gt;200,N199&lt;=250),"200 to 250",AND(N199&gt;250,N199&lt;=300),"250 to 300",AND(N199&gt;300,N199&lt;=400),"300 to 400",AND(N199&gt;400,N199&lt;=500),"400 to 500",N199&gt;500,"500+")</f>
        <v>75 to 100</v>
      </c>
      <c r="N199" s="9">
        <f>_xlfn.XLOOKUP($E199,'Raw Data'!$E:$E,'Raw Data'!N:N,"ERROR",0,1)</f>
        <v>81.17</v>
      </c>
      <c r="O199" s="14" t="str">
        <f t="array" ref="O199">_xlfn.IFS(P199=0,"No Discount",AND(P199&gt;0,P199&lt;=0.02),"0% to 2%",AND(P199&gt;0.02,P199&lt;=0.04),"2% to 4%",AND(P199&gt;0.04,P199&lt;=0.06),"4% to 6%",AND(P199&gt;0.06,P199&lt;=0.08),"6% to 8%",AND(P199&gt;0.08,P199&lt;=0.1),"8% to 10%",AND(P199&gt;0.1,P199&lt;=0.15),"10% to 15%",AND(P199&gt;0.15,P199&lt;=0.2),"15% to 20%",AND(P199&gt;0.2,P199&lt;=0.25),"20% to 25%",AND(P199&gt;0.25,P199&lt;=0.3),"25% to 30%",AND(P199&gt;0.3,P199&lt;=0.4),"30% to 40%",AND(P199&gt;0.4,P199&lt;=0.5),"40% to 50%",AND(P199&gt;0.5,P199&lt;=0.75),"50% to 75%",AND(P199&gt;0.75,P199&lt;=1),"75% to 100%")</f>
        <v>No Discount</v>
      </c>
      <c r="P199" s="10">
        <f>_xlfn.XLOOKUP($E199,'Raw Data'!$E:$E,'Raw Data'!P:P,"ERROR",0,1)</f>
        <v>0</v>
      </c>
      <c r="Q199" s="9">
        <f>_xlfn.XLOOKUP($E199,'Raw Data'!$E:$E,'Raw Data'!Q:Q,"ERROR",0,1)</f>
        <v>0</v>
      </c>
      <c r="R199" s="9">
        <f>_xlfn.XLOOKUP($E199,'Raw Data'!$E:$E,'Raw Data'!R:R,"ERROR",0,1)</f>
        <v>0</v>
      </c>
      <c r="S199" s="5" t="e">
        <f t="array" ref="S199">_xlfn.IFS(AND(T199&gt;0,T199&lt;=0.05),"0 to 0.05",AND(T199&gt;0.05,T199&lt;=0.1),"0.05 to 0.1",AND(T199&gt;0.1,T199&lt;=0.2),"0.1 to 0.2",AND(T199&gt;0.2,T199&lt;=0.3),"0.2 to 0.3",AND(T199&gt;0.3,T199&lt;=0.4),"0.3 to 0.4",AND(T199&gt;0.4,T199&lt;=0.5),"0.4 to 0.5",AND(T199&gt;0.5,T199&lt;=0.75),"0.5 to 0.75",AND(T199&gt;0.75,T199&lt;=1),"0.75 to 1",AND(T199&gt;1,T199&lt;=2),"1 to 2",AND(T199&gt;2,T199&lt;=3),"2 to 3",AND(T199&gt;3,T199&lt;=4),"3 to 4",AND(T199&gt;4,T199&lt;=5),"4 to 5",AND(T199&gt;5,T199&lt;=10),"5 to 10",T199&gt;10,"10+")</f>
        <v>#N/A</v>
      </c>
      <c r="T199" s="10">
        <f>_xlfn.XLOOKUP($E199,'Raw Data'!$E:$E,'Raw Data'!T:T,"ERROR",0,1)</f>
        <v>0</v>
      </c>
      <c r="U199" s="15" t="e">
        <f t="array" ref="U199">_xlfn.IFS(AND(V199&gt;0,V199&lt;=0.05),"0 to 0.05",AND(V199&gt;0.05,V199&lt;=0.1),"0.05 to 0.1",AND(V199&gt;0.1,V199&lt;=0.2),"0.1 to 0.2",AND(V199&gt;0.2,V199&lt;=0.3),"0.2 to 0.3",AND(V199&gt;0.3,V199&lt;=0.4),"0.3 to 0.4",AND(V199&gt;0.4,V199&lt;=0.5),"0.4 to 0.5",AND(V199&gt;0.5,V199&lt;=0.75),"0.5 to 0.75",AND(V199&gt;0.75,V199&lt;=1),"0.75 to 1",AND(V199&gt;1,V199&lt;=2),"1 to 2",AND(V199&gt;2,V199&lt;=3),"2 to 3",AND(V199&gt;3,V199&lt;=4),"3 to 4",AND(V199&gt;4,V199&lt;=5),"4 to 5",AND(V199&gt;5,V199&lt;=10),"5 to 10",V199&gt;10,"10+")</f>
        <v>#N/A</v>
      </c>
      <c r="V199" s="10">
        <f>_xlfn.XLOOKUP($E199,'Raw Data'!$E:$E,'Raw Data'!V:V,"ERROR",0,1)</f>
        <v>0</v>
      </c>
      <c r="W199" s="15" t="e">
        <f t="array" ref="W199">_xlfn.IFS(AND(X199&gt;0,X199&lt;=0.05),"0 to 0.05",AND(X199&gt;0.05,X199&lt;=0.1),"0.05 to 0.1",AND(X199&gt;0.1,X199&lt;=0.2),"0.1 to 0.2",AND(X199&gt;0.2,X199&lt;=0.3),"0.2 to 0.3",AND(X199&gt;0.3,X199&lt;=0.4),"0.3 to 0.4",AND(X199&gt;0.4,X199&lt;=0.5),"0.4 to 0.5",AND(X199&gt;0.5,X199&lt;=0.75),"0.5 to 0.75",AND(X199&gt;0.75,X199&lt;=1),"0.75 to 1",AND(X199&gt;1,X199&lt;=2),"1 to 2",AND(X199&gt;2,X199&lt;=3),"2 to 3",AND(X199&gt;3,X199&lt;=4),"3 to 4",AND(X199&gt;4,X199&lt;=5),"4 to 5",AND(X199&gt;5,X199&lt;=10),"5 to 10",X199&gt;10,"10+")</f>
        <v>#DIV/0!</v>
      </c>
      <c r="X199" s="16" t="e">
        <f t="shared" si="7"/>
        <v>#DIV/0!</v>
      </c>
      <c r="Y199" s="5" t="e">
        <f t="array" ref="Y199">_xlfn.IFS(AND(Z199&gt;0,Z199&lt;=1),"0 to 1",AND(Z199&gt;1,Z199&lt;=2),"1 to 2",AND(Z199&gt;2,Z199&lt;=4),"2 to 4",AND(Z199&gt;4,Z199&lt;=6),"4 to 6",AND(Z199&gt;6,Z199&lt;=8),"6 to 8",AND(Z199&gt;8,Z199&lt;=10),"8 to 10",AND(Z199&gt;10,Z199&lt;=15),"10 to 15",AND(Z199&gt;15,Z199&lt;=20),"15 to 20",AND(Z199&gt;20,Z199&lt;=25),"20 to 25",AND(Z199&gt;25,Z199&lt;=30),"25 to 30",AND(Z199&gt;30,Z199&lt;=40),"30 to 40",AND(Z199&gt;40,Z199&lt;=50),"40 to 50",Z199&gt;50,"50+")</f>
        <v>#N/A</v>
      </c>
      <c r="Z199" s="9">
        <f>_xlfn.XLOOKUP($E199,'Raw Data'!$E:$E,'Raw Data'!Z:Z,"ERROR",0,1)</f>
        <v>0</v>
      </c>
      <c r="AA199" s="9">
        <f>_xlfn.XLOOKUP($E199,'Raw Data'!$E:$E,'Raw Data'!AA:AA,"ERROR",0,1)</f>
        <v>0</v>
      </c>
      <c r="AB199" s="9"/>
      <c r="AC199" s="9"/>
    </row>
    <row r="200" hidden="1" spans="1:29">
      <c r="A200" s="5" t="str">
        <f>_xlfn.XLOOKUP($E200,'Raw Data'!$E:$E,'Raw Data'!A:A,"ERROR",0,1)</f>
        <v>AE</v>
      </c>
      <c r="B200" s="5" t="str">
        <f>_xlfn.XLOOKUP($E200,'Raw Data'!$E:$E,'Raw Data'!B:B,"ERROR",0,1)</f>
        <v>Hair Mousses</v>
      </c>
      <c r="C200" s="5" t="str">
        <f>_xlfn.XLOOKUP($E200,'Raw Data'!$E:$E,'Raw Data'!C:C,"ERROR",0,1)</f>
        <v>nova</v>
      </c>
      <c r="D200" s="5" t="str">
        <f>_xlfn.XLOOKUP($E200,'Raw Data'!$E:$E,'Raw Data'!D:D,"ERROR",0,1)</f>
        <v>www.amazon.ae/dp/B00UXELTQ2</v>
      </c>
      <c r="E200" s="5" t="s">
        <v>400</v>
      </c>
      <c r="F200" s="9" t="str">
        <f>_xlfn.XLOOKUP($E200,'Raw Data'!$E:$E,'Raw Data'!F:F,"ERROR",0,1)</f>
        <v>Nova Hair Styling Mousse, 300ml</v>
      </c>
      <c r="G200" s="10">
        <f>_xlfn.XLOOKUP($E200,'Raw Data'!$E:$E,'Raw Data'!G:G,"ERROR",0,1)</f>
        <v>5</v>
      </c>
      <c r="H200" s="9">
        <f>_xlfn.XLOOKUP($E200,'Raw Data'!$E:$E,'Raw Data'!H:H,"ERROR",0,1)</f>
        <v>298.96</v>
      </c>
      <c r="I200" s="9">
        <f>_xlfn.XLOOKUP($E200,'Raw Data'!$E:$E,'Raw Data'!I:I,"ERROR",0,1)</f>
        <v>0.00040025395829824</v>
      </c>
      <c r="J200" s="9" t="str">
        <f>_xlfn.XLOOKUP($E200,'Raw Data'!$E:$E,'Raw Data'!J:J,"ERROR",0,1)</f>
        <v>No</v>
      </c>
      <c r="K200" s="14" t="str">
        <f t="array" ref="K200">_xlfn.IFS(AND(L200&gt;0,L200&lt;=5),"0 to 5",AND(L200&gt;5,L200&lt;=10),"5 to 10",AND(L200&gt;10,L200&lt;=15),"10 to 15",AND(L200&gt;15,L200&lt;=20),"15 to 20",AND(L200&gt;20,L200&lt;=30),"20 to 30",AND(L200&gt;30,L200&lt;=40),"30 to 40",AND(L200&gt;40,L200&lt;=50),"40 to 50",AND(L200&gt;50,L200&lt;=75),"50 to 75",AND(L200&gt;75,L200&lt;=100),"75 to 100",AND(L200&gt;100,L200&lt;=150),"100 to 150",AND(L200&gt;150,L200&lt;=200),"150 to 200",AND(L200&gt;200,L200&lt;=250),"200 to 250",AND(L200&gt;250,L200&lt;=300),"250 to 300",AND(L200&gt;300,L200&lt;=400),"300 to 400",AND(L200&gt;400,L200&lt;=500),"400 to 500",L200&gt;500,"500+")</f>
        <v>75 to 100</v>
      </c>
      <c r="L200" s="9">
        <f>_xlfn.XLOOKUP($E200,'Raw Data'!$E:$E,'Raw Data'!L:L,"ERROR",0,1)</f>
        <v>75.02</v>
      </c>
      <c r="M200" s="14" t="str">
        <f t="array" ref="M200">_xlfn.IFS(AND(N200&gt;0,N200&lt;=5),"0 to 5",AND(N200&gt;5,N200&lt;=10),"5 to 10",AND(N200&gt;10,N200&lt;=15),"10 to 15",AND(N200&gt;15,N200&lt;=20),"15 to 20",AND(N200&gt;20,N200&lt;=30),"20 to 30",AND(N200&gt;30,N200&lt;=40),"30 to 40",AND(N200&gt;40,N200&lt;=50),"40 to 50",AND(N200&gt;50,N200&lt;=75),"50 to 75",AND(N200&gt;75,N200&lt;=100),"75 to 100",AND(N200&gt;100,N200&lt;=150),"100 to 150",AND(N200&gt;150,N200&lt;=200),"150 to 200",AND(N200&gt;200,N200&lt;=250),"200 to 250",AND(N200&gt;250,N200&lt;=300),"250 to 300",AND(N200&gt;300,N200&lt;=400),"300 to 400",AND(N200&gt;400,N200&lt;=500),"400 to 500",N200&gt;500,"500+")</f>
        <v>75 to 100</v>
      </c>
      <c r="N200" s="9">
        <f>_xlfn.XLOOKUP($E200,'Raw Data'!$E:$E,'Raw Data'!N:N,"ERROR",0,1)</f>
        <v>82.14</v>
      </c>
      <c r="O200" s="14" t="str">
        <f t="array" ref="O200">_xlfn.IFS(P200=0,"No Discount",AND(P200&gt;0,P200&lt;=0.02),"0% to 2%",AND(P200&gt;0.02,P200&lt;=0.04),"2% to 4%",AND(P200&gt;0.04,P200&lt;=0.06),"4% to 6%",AND(P200&gt;0.06,P200&lt;=0.08),"6% to 8%",AND(P200&gt;0.08,P200&lt;=0.1),"8% to 10%",AND(P200&gt;0.1,P200&lt;=0.15),"10% to 15%",AND(P200&gt;0.15,P200&lt;=0.2),"15% to 20%",AND(P200&gt;0.2,P200&lt;=0.25),"20% to 25%",AND(P200&gt;0.25,P200&lt;=0.3),"25% to 30%",AND(P200&gt;0.3,P200&lt;=0.4),"30% to 40%",AND(P200&gt;0.4,P200&lt;=0.5),"40% to 50%",AND(P200&gt;0.5,P200&lt;=0.75),"50% to 75%",AND(P200&gt;0.75,P200&lt;=1),"75% to 100%")</f>
        <v>8% to 10%</v>
      </c>
      <c r="P200" s="10">
        <f>_xlfn.XLOOKUP($E200,'Raw Data'!$E:$E,'Raw Data'!P:P,"ERROR",0,1)</f>
        <v>0.0866812758704651</v>
      </c>
      <c r="Q200" s="9">
        <f>_xlfn.XLOOKUP($E200,'Raw Data'!$E:$E,'Raw Data'!Q:Q,"ERROR",0,1)</f>
        <v>300</v>
      </c>
      <c r="R200" s="9" t="str">
        <f>_xlfn.XLOOKUP($E200,'Raw Data'!$E:$E,'Raw Data'!R:R,"ERROR",0,1)</f>
        <v>ml</v>
      </c>
      <c r="S200" s="5" t="str">
        <f t="array" ref="S200">_xlfn.IFS(AND(T200&gt;0,T200&lt;=0.05),"0 to 0.05",AND(T200&gt;0.05,T200&lt;=0.1),"0.05 to 0.1",AND(T200&gt;0.1,T200&lt;=0.2),"0.1 to 0.2",AND(T200&gt;0.2,T200&lt;=0.3),"0.2 to 0.3",AND(T200&gt;0.3,T200&lt;=0.4),"0.3 to 0.4",AND(T200&gt;0.4,T200&lt;=0.5),"0.4 to 0.5",AND(T200&gt;0.5,T200&lt;=0.75),"0.5 to 0.75",AND(T200&gt;0.75,T200&lt;=1),"0.75 to 1",AND(T200&gt;1,T200&lt;=2),"1 to 2",AND(T200&gt;2,T200&lt;=3),"2 to 3",AND(T200&gt;3,T200&lt;=4),"3 to 4",AND(T200&gt;4,T200&lt;=5),"4 to 5",AND(T200&gt;5,T200&lt;=10),"5 to 10",T200&gt;10,"10+")</f>
        <v>0.2 to 0.3</v>
      </c>
      <c r="T200" s="10">
        <f>_xlfn.XLOOKUP($E200,'Raw Data'!$E:$E,'Raw Data'!T:T,"ERROR",0,1)</f>
        <v>0.250200273612776</v>
      </c>
      <c r="U200" s="15" t="str">
        <f t="array" ref="U200">_xlfn.IFS(AND(V200&gt;0,V200&lt;=0.05),"0 to 0.05",AND(V200&gt;0.05,V200&lt;=0.1),"0.05 to 0.1",AND(V200&gt;0.1,V200&lt;=0.2),"0.1 to 0.2",AND(V200&gt;0.2,V200&lt;=0.3),"0.2 to 0.3",AND(V200&gt;0.3,V200&lt;=0.4),"0.3 to 0.4",AND(V200&gt;0.4,V200&lt;=0.5),"0.4 to 0.5",AND(V200&gt;0.5,V200&lt;=0.75),"0.5 to 0.75",AND(V200&gt;0.75,V200&lt;=1),"0.75 to 1",AND(V200&gt;1,V200&lt;=2),"1 to 2",AND(V200&gt;2,V200&lt;=3),"2 to 3",AND(V200&gt;3,V200&lt;=4),"3 to 4",AND(V200&gt;4,V200&lt;=5),"4 to 5",AND(V200&gt;5,V200&lt;=10),"5 to 10",V200&gt;10,"10+")</f>
        <v>0.05 to 0.1</v>
      </c>
      <c r="V200" s="10">
        <f>_xlfn.XLOOKUP($E200,'Raw Data'!$E:$E,'Raw Data'!V:V,"ERROR",0,1)</f>
        <v>0.0739654975757054</v>
      </c>
      <c r="W200" s="15" t="str">
        <f t="array" ref="W200">_xlfn.IFS(AND(X200&gt;0,X200&lt;=0.05),"0 to 0.05",AND(X200&gt;0.05,X200&lt;=0.1),"0.05 to 0.1",AND(X200&gt;0.1,X200&lt;=0.2),"0.1 to 0.2",AND(X200&gt;0.2,X200&lt;=0.3),"0.2 to 0.3",AND(X200&gt;0.3,X200&lt;=0.4),"0.3 to 0.4",AND(X200&gt;0.4,X200&lt;=0.5),"0.4 to 0.5",AND(X200&gt;0.5,X200&lt;=0.75),"0.5 to 0.75",AND(X200&gt;0.75,X200&lt;=1),"0.75 to 1",AND(X200&gt;1,X200&lt;=2),"1 to 2",AND(X200&gt;2,X200&lt;=3),"2 to 3",AND(X200&gt;3,X200&lt;=4),"3 to 4",AND(X200&gt;4,X200&lt;=5),"4 to 5",AND(X200&gt;5,X200&lt;=10),"5 to 10",X200&gt;10,"10+")</f>
        <v>0.05 to 0.1</v>
      </c>
      <c r="X200" s="16">
        <f t="shared" si="7"/>
        <v>0.0675540738754495</v>
      </c>
      <c r="Y200" s="5" t="str">
        <f t="array" ref="Y200">_xlfn.IFS(AND(Z200&gt;0,Z200&lt;=1),"0 to 1",AND(Z200&gt;1,Z200&lt;=2),"1 to 2",AND(Z200&gt;2,Z200&lt;=4),"2 to 4",AND(Z200&gt;4,Z200&lt;=6),"4 to 6",AND(Z200&gt;6,Z200&lt;=8),"6 to 8",AND(Z200&gt;8,Z200&lt;=10),"8 to 10",AND(Z200&gt;10,Z200&lt;=15),"10 to 15",AND(Z200&gt;15,Z200&lt;=20),"15 to 20",AND(Z200&gt;20,Z200&lt;=25),"20 to 25",AND(Z200&gt;25,Z200&lt;=30),"25 to 30",AND(Z200&gt;30,Z200&lt;=40),"30 to 40",AND(Z200&gt;40,Z200&lt;=50),"40 to 50",Z200&gt;50,"50+")</f>
        <v>10 to 15</v>
      </c>
      <c r="Z200" s="9">
        <f>_xlfn.XLOOKUP($E200,'Raw Data'!$E:$E,'Raw Data'!Z:Z,"ERROR",0,1)</f>
        <v>10.14</v>
      </c>
      <c r="AA200" s="9" t="str">
        <f>_xlfn.XLOOKUP($E200,'Raw Data'!$E:$E,'Raw Data'!AA:AA,"ERROR",0,1)</f>
        <v>oz</v>
      </c>
      <c r="AB200" s="9"/>
      <c r="AC200" s="9"/>
    </row>
    <row r="201" hidden="1" spans="1:29">
      <c r="A201" s="5" t="str">
        <f>_xlfn.XLOOKUP($E201,'Raw Data'!$E:$E,'Raw Data'!A:A,"ERROR",0,1)</f>
        <v>AE</v>
      </c>
      <c r="B201" s="5" t="str">
        <f>_xlfn.XLOOKUP($E201,'Raw Data'!$E:$E,'Raw Data'!B:B,"ERROR",0,1)</f>
        <v>Hair Mousses</v>
      </c>
      <c r="C201" s="5" t="str">
        <f>_xlfn.XLOOKUP($E201,'Raw Data'!$E:$E,'Raw Data'!C:C,"ERROR",0,1)</f>
        <v>nioxin</v>
      </c>
      <c r="D201" s="5" t="str">
        <f>_xlfn.XLOOKUP($E201,'Raw Data'!$E:$E,'Raw Data'!D:D,"ERROR",0,1)</f>
        <v>www.amazon.ae/dp/B00ILP0RUO</v>
      </c>
      <c r="E201" s="5" t="s">
        <v>401</v>
      </c>
      <c r="F201" s="9" t="str">
        <f>_xlfn.XLOOKUP($E201,'Raw Data'!$E:$E,'Raw Data'!F:F,"ERROR",0,1)</f>
        <v>Nioxin Bodifying Foam, Hair Thickening Mousse for Thinning Hair, 6.7 Fl Oz (Pack of 1)</v>
      </c>
      <c r="G201" s="10">
        <f>_xlfn.XLOOKUP($E201,'Raw Data'!$E:$E,'Raw Data'!G:G,"ERROR",0,1)</f>
        <v>3</v>
      </c>
      <c r="H201" s="9">
        <f>_xlfn.XLOOKUP($E201,'Raw Data'!$E:$E,'Raw Data'!H:H,"ERROR",0,1)</f>
        <v>295.54</v>
      </c>
      <c r="I201" s="9">
        <f>_xlfn.XLOOKUP($E201,'Raw Data'!$E:$E,'Raw Data'!I:I,"ERROR",0,1)</f>
        <v>0.000395675190110589</v>
      </c>
      <c r="J201" s="9" t="str">
        <f>_xlfn.XLOOKUP($E201,'Raw Data'!$E:$E,'Raw Data'!J:J,"ERROR",0,1)</f>
        <v>No</v>
      </c>
      <c r="K201" s="14" t="str">
        <f t="array" ref="K201">_xlfn.IFS(AND(L201&gt;0,L201&lt;=5),"0 to 5",AND(L201&gt;5,L201&lt;=10),"5 to 10",AND(L201&gt;10,L201&lt;=15),"10 to 15",AND(L201&gt;15,L201&lt;=20),"15 to 20",AND(L201&gt;20,L201&lt;=30),"20 to 30",AND(L201&gt;30,L201&lt;=40),"30 to 40",AND(L201&gt;40,L201&lt;=50),"40 to 50",AND(L201&gt;50,L201&lt;=75),"50 to 75",AND(L201&gt;75,L201&lt;=100),"75 to 100",AND(L201&gt;100,L201&lt;=150),"100 to 150",AND(L201&gt;150,L201&lt;=200),"150 to 200",AND(L201&gt;200,L201&lt;=250),"200 to 250",AND(L201&gt;250,L201&lt;=300),"250 to 300",AND(L201&gt;300,L201&lt;=400),"300 to 400",AND(L201&gt;400,L201&lt;=500),"400 to 500",L201&gt;500,"500+")</f>
        <v>100 to 150</v>
      </c>
      <c r="L201" s="9">
        <f>_xlfn.XLOOKUP($E201,'Raw Data'!$E:$E,'Raw Data'!L:L,"ERROR",0,1)</f>
        <v>115.21</v>
      </c>
      <c r="M201" s="14" t="str">
        <f t="array" ref="M201">_xlfn.IFS(AND(N201&gt;0,N201&lt;=5),"0 to 5",AND(N201&gt;5,N201&lt;=10),"5 to 10",AND(N201&gt;10,N201&lt;=15),"10 to 15",AND(N201&gt;15,N201&lt;=20),"15 to 20",AND(N201&gt;20,N201&lt;=30),"20 to 30",AND(N201&gt;30,N201&lt;=40),"30 to 40",AND(N201&gt;40,N201&lt;=50),"40 to 50",AND(N201&gt;50,N201&lt;=75),"50 to 75",AND(N201&gt;75,N201&lt;=100),"75 to 100",AND(N201&gt;100,N201&lt;=150),"100 to 150",AND(N201&gt;150,N201&lt;=200),"150 to 200",AND(N201&gt;200,N201&lt;=250),"200 to 250",AND(N201&gt;250,N201&lt;=300),"250 to 300",AND(N201&gt;300,N201&lt;=400),"300 to 400",AND(N201&gt;400,N201&lt;=500),"400 to 500",N201&gt;500,"500+")</f>
        <v>100 to 150</v>
      </c>
      <c r="N201" s="9">
        <f>_xlfn.XLOOKUP($E201,'Raw Data'!$E:$E,'Raw Data'!N:N,"ERROR",0,1)</f>
        <v>117</v>
      </c>
      <c r="O201" s="14" t="str">
        <f t="array" ref="O201">_xlfn.IFS(P201=0,"No Discount",AND(P201&gt;0,P201&lt;=0.02),"0% to 2%",AND(P201&gt;0.02,P201&lt;=0.04),"2% to 4%",AND(P201&gt;0.04,P201&lt;=0.06),"4% to 6%",AND(P201&gt;0.06,P201&lt;=0.08),"6% to 8%",AND(P201&gt;0.08,P201&lt;=0.1),"8% to 10%",AND(P201&gt;0.1,P201&lt;=0.15),"10% to 15%",AND(P201&gt;0.15,P201&lt;=0.2),"15% to 20%",AND(P201&gt;0.2,P201&lt;=0.25),"20% to 25%",AND(P201&gt;0.25,P201&lt;=0.3),"25% to 30%",AND(P201&gt;0.3,P201&lt;=0.4),"30% to 40%",AND(P201&gt;0.4,P201&lt;=0.5),"40% to 50%",AND(P201&gt;0.5,P201&lt;=0.75),"50% to 75%",AND(P201&gt;0.75,P201&lt;=1),"75% to 100%")</f>
        <v>0% to 2%</v>
      </c>
      <c r="P201" s="10">
        <f>_xlfn.XLOOKUP($E201,'Raw Data'!$E:$E,'Raw Data'!P:P,"ERROR",0,1)</f>
        <v>0.0152991452991454</v>
      </c>
      <c r="Q201" s="9">
        <f>_xlfn.XLOOKUP($E201,'Raw Data'!$E:$E,'Raw Data'!Q:Q,"ERROR",0,1)</f>
        <v>6.7</v>
      </c>
      <c r="R201" s="9" t="str">
        <f>_xlfn.XLOOKUP($E201,'Raw Data'!$E:$E,'Raw Data'!R:R,"ERROR",0,1)</f>
        <v>fl oz</v>
      </c>
      <c r="S201" s="5" t="str">
        <f t="array" ref="S201">_xlfn.IFS(AND(T201&gt;0,T201&lt;=0.05),"0 to 0.05",AND(T201&gt;0.05,T201&lt;=0.1),"0.05 to 0.1",AND(T201&gt;0.1,T201&lt;=0.2),"0.1 to 0.2",AND(T201&gt;0.2,T201&lt;=0.3),"0.2 to 0.3",AND(T201&gt;0.3,T201&lt;=0.4),"0.3 to 0.4",AND(T201&gt;0.4,T201&lt;=0.5),"0.4 to 0.5",AND(T201&gt;0.5,T201&lt;=0.75),"0.5 to 0.75",AND(T201&gt;0.75,T201&lt;=1),"0.75 to 1",AND(T201&gt;1,T201&lt;=2),"1 to 2",AND(T201&gt;2,T201&lt;=3),"2 to 3",AND(T201&gt;3,T201&lt;=4),"3 to 4",AND(T201&gt;4,T201&lt;=5),"4 to 5",AND(T201&gt;5,T201&lt;=10),"5 to 10",T201&gt;10,"10+")</f>
        <v>0.5 to 0.75</v>
      </c>
      <c r="T201" s="10">
        <f>_xlfn.XLOOKUP($E201,'Raw Data'!$E:$E,'Raw Data'!T:T,"ERROR",0,1)</f>
        <v>0.559153065348836</v>
      </c>
      <c r="U201" s="15" t="str">
        <f t="array" ref="U201">_xlfn.IFS(AND(V201&gt;0,V201&lt;=0.05),"0 to 0.05",AND(V201&gt;0.05,V201&lt;=0.1),"0.05 to 0.1",AND(V201&gt;0.1,V201&lt;=0.2),"0.1 to 0.2",AND(V201&gt;0.2,V201&lt;=0.3),"0.2 to 0.3",AND(V201&gt;0.3,V201&lt;=0.4),"0.3 to 0.4",AND(V201&gt;0.4,V201&lt;=0.5),"0.4 to 0.5",AND(V201&gt;0.5,V201&lt;=0.75),"0.5 to 0.75",AND(V201&gt;0.75,V201&lt;=1),"0.75 to 1",AND(V201&gt;1,V201&lt;=2),"1 to 2",AND(V201&gt;2,V201&lt;=3),"2 to 3",AND(V201&gt;3,V201&lt;=4),"3 to 4",AND(V201&gt;4,V201&lt;=5),"4 to 5",AND(V201&gt;5,V201&lt;=10),"5 to 10",V201&gt;10,"10+")</f>
        <v>0.1 to 0.2</v>
      </c>
      <c r="V201" s="10">
        <f>_xlfn.XLOOKUP($E201,'Raw Data'!$E:$E,'Raw Data'!V:V,"ERROR",0,1)</f>
        <v>0.153316945875963</v>
      </c>
      <c r="W201" s="15" t="str">
        <f t="array" ref="W201">_xlfn.IFS(AND(X201&gt;0,X201&lt;=0.05),"0 to 0.05",AND(X201&gt;0.05,X201&lt;=0.1),"0.05 to 0.1",AND(X201&gt;0.1,X201&lt;=0.2),"0.1 to 0.2",AND(X201&gt;0.2,X201&lt;=0.3),"0.2 to 0.3",AND(X201&gt;0.3,X201&lt;=0.4),"0.3 to 0.4",AND(X201&gt;0.4,X201&lt;=0.5),"0.4 to 0.5",AND(X201&gt;0.5,X201&lt;=0.75),"0.5 to 0.75",AND(X201&gt;0.75,X201&lt;=1),"0.75 to 1",AND(X201&gt;1,X201&lt;=2),"1 to 2",AND(X201&gt;2,X201&lt;=3),"2 to 3",AND(X201&gt;3,X201&lt;=4),"3 to 4",AND(X201&gt;4,X201&lt;=5),"4 to 5",AND(X201&gt;5,X201&lt;=10),"5 to 10",X201&gt;10,"10+")</f>
        <v>0.1 to 0.2</v>
      </c>
      <c r="X201" s="16">
        <f t="shared" si="7"/>
        <v>0.150971327644186</v>
      </c>
      <c r="Y201" s="5" t="str">
        <f t="array" ref="Y201">_xlfn.IFS(AND(Z201&gt;0,Z201&lt;=1),"0 to 1",AND(Z201&gt;1,Z201&lt;=2),"1 to 2",AND(Z201&gt;2,Z201&lt;=4),"2 to 4",AND(Z201&gt;4,Z201&lt;=6),"4 to 6",AND(Z201&gt;6,Z201&lt;=8),"6 to 8",AND(Z201&gt;8,Z201&lt;=10),"8 to 10",AND(Z201&gt;10,Z201&lt;=15),"10 to 15",AND(Z201&gt;15,Z201&lt;=20),"15 to 20",AND(Z201&gt;20,Z201&lt;=25),"20 to 25",AND(Z201&gt;25,Z201&lt;=30),"25 to 30",AND(Z201&gt;30,Z201&lt;=40),"30 to 40",AND(Z201&gt;40,Z201&lt;=50),"40 to 50",Z201&gt;50,"50+")</f>
        <v>6 to 8</v>
      </c>
      <c r="Z201" s="9">
        <f>_xlfn.XLOOKUP($E201,'Raw Data'!$E:$E,'Raw Data'!Z:Z,"ERROR",0,1)</f>
        <v>6.968</v>
      </c>
      <c r="AA201" s="9" t="str">
        <f>_xlfn.XLOOKUP($E201,'Raw Data'!$E:$E,'Raw Data'!AA:AA,"ERROR",0,1)</f>
        <v>oz</v>
      </c>
      <c r="AB201" s="9"/>
      <c r="AC201" s="9"/>
    </row>
    <row r="202" hidden="1" spans="1:29">
      <c r="A202" s="5" t="str">
        <f>_xlfn.XLOOKUP($E202,'Raw Data'!$E:$E,'Raw Data'!A:A,"ERROR",0,1)</f>
        <v>AE</v>
      </c>
      <c r="B202" s="5" t="str">
        <f>_xlfn.XLOOKUP($E202,'Raw Data'!$E:$E,'Raw Data'!B:B,"ERROR",0,1)</f>
        <v>Hair Mousses</v>
      </c>
      <c r="C202" s="5" t="str">
        <f>_xlfn.XLOOKUP($E202,'Raw Data'!$E:$E,'Raw Data'!C:C,"ERROR",0,1)</f>
        <v>EBIN NEW YORK</v>
      </c>
      <c r="D202" s="5" t="str">
        <f>_xlfn.XLOOKUP($E202,'Raw Data'!$E:$E,'Raw Data'!D:D,"ERROR",0,1)</f>
        <v>www.amazon.ae/dp/B0B61WPD46</v>
      </c>
      <c r="E202" s="5" t="s">
        <v>402</v>
      </c>
      <c r="F202" s="9" t="str">
        <f>_xlfn.XLOOKUP($E202,'Raw Data'!$E:$E,'Raw Data'!F:F,"ERROR",0,1)</f>
        <v>EBIN NEW YORK TINTED LACE MOUSSE - Medium Brown, 3.38oz/ 100ml | Lightweight Foam with Highly Pigmented, Perfect Matching with Flawless Finish EBIN NEW YORK TINTED LACE MOUSSE - Medium Brown, 3.38oz/ 100ml | Lightweight Foam with Highly Pigmented, Perfect Matching with Flawless Finish</v>
      </c>
      <c r="G202" s="10">
        <f>_xlfn.XLOOKUP($E202,'Raw Data'!$E:$E,'Raw Data'!G:G,"ERROR",0,1)</f>
        <v>4</v>
      </c>
      <c r="H202" s="9">
        <f>_xlfn.XLOOKUP($E202,'Raw Data'!$E:$E,'Raw Data'!H:H,"ERROR",0,1)</f>
        <v>293.92</v>
      </c>
      <c r="I202" s="9">
        <f>_xlfn.XLOOKUP($E202,'Raw Data'!$E:$E,'Raw Data'!I:I,"ERROR",0,1)</f>
        <v>0.000393506299916439</v>
      </c>
      <c r="J202" s="9" t="str">
        <f>_xlfn.XLOOKUP($E202,'Raw Data'!$E:$E,'Raw Data'!J:J,"ERROR",0,1)</f>
        <v>No</v>
      </c>
      <c r="K202" s="14" t="str">
        <f t="array" ref="K202">_xlfn.IFS(AND(L202&gt;0,L202&lt;=5),"0 to 5",AND(L202&gt;5,L202&lt;=10),"5 to 10",AND(L202&gt;10,L202&lt;=15),"10 to 15",AND(L202&gt;15,L202&lt;=20),"15 to 20",AND(L202&gt;20,L202&lt;=30),"20 to 30",AND(L202&gt;30,L202&lt;=40),"30 to 40",AND(L202&gt;40,L202&lt;=50),"40 to 50",AND(L202&gt;50,L202&lt;=75),"50 to 75",AND(L202&gt;75,L202&lt;=100),"75 to 100",AND(L202&gt;100,L202&lt;=150),"100 to 150",AND(L202&gt;150,L202&lt;=200),"150 to 200",AND(L202&gt;200,L202&lt;=250),"200 to 250",AND(L202&gt;250,L202&lt;=300),"250 to 300",AND(L202&gt;300,L202&lt;=400),"300 to 400",AND(L202&gt;400,L202&lt;=500),"400 to 500",L202&gt;500,"500+")</f>
        <v>75 to 100</v>
      </c>
      <c r="L202" s="9">
        <f>_xlfn.XLOOKUP($E202,'Raw Data'!$E:$E,'Raw Data'!L:L,"ERROR",0,1)</f>
        <v>78.81</v>
      </c>
      <c r="M202" s="14" t="str">
        <f t="array" ref="M202">_xlfn.IFS(AND(N202&gt;0,N202&lt;=5),"0 to 5",AND(N202&gt;5,N202&lt;=10),"5 to 10",AND(N202&gt;10,N202&lt;=15),"10 to 15",AND(N202&gt;15,N202&lt;=20),"15 to 20",AND(N202&gt;20,N202&lt;=30),"20 to 30",AND(N202&gt;30,N202&lt;=40),"30 to 40",AND(N202&gt;40,N202&lt;=50),"40 to 50",AND(N202&gt;50,N202&lt;=75),"50 to 75",AND(N202&gt;75,N202&lt;=100),"75 to 100",AND(N202&gt;100,N202&lt;=150),"100 to 150",AND(N202&gt;150,N202&lt;=200),"150 to 200",AND(N202&gt;200,N202&lt;=250),"200 to 250",AND(N202&gt;250,N202&lt;=300),"250 to 300",AND(N202&gt;300,N202&lt;=400),"300 to 400",AND(N202&gt;400,N202&lt;=500),"400 to 500",N202&gt;500,"500+")</f>
        <v>75 to 100</v>
      </c>
      <c r="N202" s="9">
        <f>_xlfn.XLOOKUP($E202,'Raw Data'!$E:$E,'Raw Data'!N:N,"ERROR",0,1)</f>
        <v>87.39</v>
      </c>
      <c r="O202" s="14" t="str">
        <f t="array" ref="O202">_xlfn.IFS(P202=0,"No Discount",AND(P202&gt;0,P202&lt;=0.02),"0% to 2%",AND(P202&gt;0.02,P202&lt;=0.04),"2% to 4%",AND(P202&gt;0.04,P202&lt;=0.06),"4% to 6%",AND(P202&gt;0.06,P202&lt;=0.08),"6% to 8%",AND(P202&gt;0.08,P202&lt;=0.1),"8% to 10%",AND(P202&gt;0.1,P202&lt;=0.15),"10% to 15%",AND(P202&gt;0.15,P202&lt;=0.2),"15% to 20%",AND(P202&gt;0.2,P202&lt;=0.25),"20% to 25%",AND(P202&gt;0.25,P202&lt;=0.3),"25% to 30%",AND(P202&gt;0.3,P202&lt;=0.4),"30% to 40%",AND(P202&gt;0.4,P202&lt;=0.5),"40% to 50%",AND(P202&gt;0.5,P202&lt;=0.75),"50% to 75%",AND(P202&gt;0.75,P202&lt;=1),"75% to 100%")</f>
        <v>8% to 10%</v>
      </c>
      <c r="P202" s="10">
        <f>_xlfn.XLOOKUP($E202,'Raw Data'!$E:$E,'Raw Data'!P:P,"ERROR",0,1)</f>
        <v>0.0981805698592516</v>
      </c>
      <c r="Q202" s="9">
        <f>_xlfn.XLOOKUP($E202,'Raw Data'!$E:$E,'Raw Data'!Q:Q,"ERROR",0,1)</f>
        <v>3.38</v>
      </c>
      <c r="R202" s="9" t="str">
        <f>_xlfn.XLOOKUP($E202,'Raw Data'!$E:$E,'Raw Data'!R:R,"ERROR",0,1)</f>
        <v>oz</v>
      </c>
      <c r="S202" s="5" t="str">
        <f t="array" ref="S202">_xlfn.IFS(AND(T202&gt;0,T202&lt;=0.05),"0 to 0.05",AND(T202&gt;0.05,T202&lt;=0.1),"0.05 to 0.1",AND(T202&gt;0.1,T202&lt;=0.2),"0.1 to 0.2",AND(T202&gt;0.2,T202&lt;=0.3),"0.2 to 0.3",AND(T202&gt;0.3,T202&lt;=0.4),"0.3 to 0.4",AND(T202&gt;0.4,T202&lt;=0.5),"0.4 to 0.5",AND(T202&gt;0.5,T202&lt;=0.75),"0.5 to 0.75",AND(T202&gt;0.75,T202&lt;=1),"0.75 to 1",AND(T202&gt;1,T202&lt;=2),"1 to 2",AND(T202&gt;2,T202&lt;=3),"2 to 3",AND(T202&gt;3,T202&lt;=4),"3 to 4",AND(T202&gt;4,T202&lt;=5),"4 to 5",AND(T202&gt;5,T202&lt;=10),"5 to 10",T202&gt;10,"10+")</f>
        <v>0.75 to 1</v>
      </c>
      <c r="T202" s="10">
        <f>_xlfn.XLOOKUP($E202,'Raw Data'!$E:$E,'Raw Data'!T:T,"ERROR",0,1)</f>
        <v>0.788521070251514</v>
      </c>
      <c r="U202" s="15" t="str">
        <f t="array" ref="U202">_xlfn.IFS(AND(V202&gt;0,V202&lt;=0.05),"0 to 0.05",AND(V202&gt;0.05,V202&lt;=0.1),"0.05 to 0.1",AND(V202&gt;0.1,V202&lt;=0.2),"0.1 to 0.2",AND(V202&gt;0.2,V202&lt;=0.3),"0.2 to 0.3",AND(V202&gt;0.3,V202&lt;=0.4),"0.3 to 0.4",AND(V202&gt;0.4,V202&lt;=0.5),"0.4 to 0.5",AND(V202&gt;0.5,V202&lt;=0.75),"0.5 to 0.75",AND(V202&gt;0.75,V202&lt;=1),"0.75 to 1",AND(V202&gt;1,V202&lt;=2),"1 to 2",AND(V202&gt;2,V202&lt;=3),"2 to 3",AND(V202&gt;3,V202&lt;=4),"3 to 4",AND(V202&gt;4,V202&lt;=5),"4 to 5",AND(V202&gt;5,V202&lt;=10),"5 to 10",V202&gt;10,"10+")</f>
        <v>0.2 to 0.3</v>
      </c>
      <c r="V202" s="10">
        <f>_xlfn.XLOOKUP($E202,'Raw Data'!$E:$E,'Raw Data'!V:V,"ERROR",0,1)</f>
        <v>0.236079066221362</v>
      </c>
      <c r="W202" s="15" t="str">
        <f t="array" ref="W202">_xlfn.IFS(AND(X202&gt;0,X202&lt;=0.05),"0 to 0.05",AND(X202&gt;0.05,X202&lt;=0.1),"0.05 to 0.1",AND(X202&gt;0.1,X202&lt;=0.2),"0.1 to 0.2",AND(X202&gt;0.2,X202&lt;=0.3),"0.2 to 0.3",AND(X202&gt;0.3,X202&lt;=0.4),"0.3 to 0.4",AND(X202&gt;0.4,X202&lt;=0.5),"0.4 to 0.5",AND(X202&gt;0.5,X202&lt;=0.75),"0.5 to 0.75",AND(X202&gt;0.75,X202&lt;=1),"0.75 to 1",AND(X202&gt;1,X202&lt;=2),"1 to 2",AND(X202&gt;2,X202&lt;=3),"2 to 3",AND(X202&gt;3,X202&lt;=4),"3 to 4",AND(X202&gt;4,X202&lt;=5),"4 to 5",AND(X202&gt;5,X202&lt;=10),"5 to 10",X202&gt;10,"10+")</f>
        <v>0.2 to 0.3</v>
      </c>
      <c r="X202" s="16">
        <f t="shared" si="7"/>
        <v>0.212900688967909</v>
      </c>
      <c r="Y202" s="5" t="str">
        <f t="array" ref="Y202">_xlfn.IFS(AND(Z202&gt;0,Z202&lt;=1),"0 to 1",AND(Z202&gt;1,Z202&lt;=2),"1 to 2",AND(Z202&gt;2,Z202&lt;=4),"2 to 4",AND(Z202&gt;4,Z202&lt;=6),"4 to 6",AND(Z202&gt;6,Z202&lt;=8),"6 to 8",AND(Z202&gt;8,Z202&lt;=10),"8 to 10",AND(Z202&gt;10,Z202&lt;=15),"10 to 15",AND(Z202&gt;15,Z202&lt;=20),"15 to 20",AND(Z202&gt;20,Z202&lt;=25),"20 to 25",AND(Z202&gt;25,Z202&lt;=30),"25 to 30",AND(Z202&gt;30,Z202&lt;=40),"30 to 40",AND(Z202&gt;40,Z202&lt;=50),"40 to 50",Z202&gt;50,"50+")</f>
        <v>2 to 4</v>
      </c>
      <c r="Z202" s="9">
        <f>_xlfn.XLOOKUP($E202,'Raw Data'!$E:$E,'Raw Data'!Z:Z,"ERROR",0,1)</f>
        <v>3.38</v>
      </c>
      <c r="AA202" s="9" t="str">
        <f>_xlfn.XLOOKUP($E202,'Raw Data'!$E:$E,'Raw Data'!AA:AA,"ERROR",0,1)</f>
        <v>oz</v>
      </c>
      <c r="AB202" s="9"/>
      <c r="AC202" s="9"/>
    </row>
    <row r="203" hidden="1" spans="1:29">
      <c r="A203" s="5" t="str">
        <f>_xlfn.XLOOKUP($E203,'Raw Data'!$E:$E,'Raw Data'!A:A,"ERROR",0,1)</f>
        <v>AE</v>
      </c>
      <c r="B203" s="5" t="str">
        <f>_xlfn.XLOOKUP($E203,'Raw Data'!$E:$E,'Raw Data'!B:B,"ERROR",0,1)</f>
        <v>Hair Mousses</v>
      </c>
      <c r="C203" s="5" t="str">
        <f>_xlfn.XLOOKUP($E203,'Raw Data'!$E:$E,'Raw Data'!C:C,"ERROR",0,1)</f>
        <v>sheamoisture</v>
      </c>
      <c r="D203" s="5" t="str">
        <f>_xlfn.XLOOKUP($E203,'Raw Data'!$E:$E,'Raw Data'!D:D,"ERROR",0,1)</f>
        <v>www.amazon.ae/dp/B0BS1PD93M</v>
      </c>
      <c r="E203" s="5" t="s">
        <v>403</v>
      </c>
      <c r="F203" s="9" t="str">
        <f>_xlfn.XLOOKUP($E203,'Raw Data'!$E:$E,'Raw Data'!F:F,"ERROR",0,1)</f>
        <v>SheaMoisture Manuka Honey &amp; Yogurt Smooth &amp; Hold Multi-Styling Hair Mousse For Nourishment 7.5 oz</v>
      </c>
      <c r="G203" s="10">
        <f>_xlfn.XLOOKUP($E203,'Raw Data'!$E:$E,'Raw Data'!G:G,"ERROR",0,1)</f>
        <v>5</v>
      </c>
      <c r="H203" s="9">
        <f>_xlfn.XLOOKUP($E203,'Raw Data'!$E:$E,'Raw Data'!H:H,"ERROR",0,1)</f>
        <v>290.85</v>
      </c>
      <c r="I203" s="9">
        <f>_xlfn.XLOOKUP($E203,'Raw Data'!$E:$E,'Raw Data'!I:I,"ERROR",0,1)</f>
        <v>0.000389396119116414</v>
      </c>
      <c r="J203" s="9" t="str">
        <f>_xlfn.XLOOKUP($E203,'Raw Data'!$E:$E,'Raw Data'!J:J,"ERROR",0,1)</f>
        <v>No</v>
      </c>
      <c r="K203" s="14" t="str">
        <f t="array" ref="K203">_xlfn.IFS(AND(L203&gt;0,L203&lt;=5),"0 to 5",AND(L203&gt;5,L203&lt;=10),"5 to 10",AND(L203&gt;10,L203&lt;=15),"10 to 15",AND(L203&gt;15,L203&lt;=20),"15 to 20",AND(L203&gt;20,L203&lt;=30),"20 to 30",AND(L203&gt;30,L203&lt;=40),"30 to 40",AND(L203&gt;40,L203&lt;=50),"40 to 50",AND(L203&gt;50,L203&lt;=75),"50 to 75",AND(L203&gt;75,L203&lt;=100),"75 to 100",AND(L203&gt;100,L203&lt;=150),"100 to 150",AND(L203&gt;150,L203&lt;=200),"150 to 200",AND(L203&gt;200,L203&lt;=250),"200 to 250",AND(L203&gt;250,L203&lt;=300),"250 to 300",AND(L203&gt;300,L203&lt;=400),"300 to 400",AND(L203&gt;400,L203&lt;=500),"400 to 500",L203&gt;500,"500+")</f>
        <v>50 to 75</v>
      </c>
      <c r="L203" s="9">
        <f>_xlfn.XLOOKUP($E203,'Raw Data'!$E:$E,'Raw Data'!L:L,"ERROR",0,1)</f>
        <v>56.95</v>
      </c>
      <c r="M203" s="14" t="str">
        <f t="array" ref="M203">_xlfn.IFS(AND(N203&gt;0,N203&lt;=5),"0 to 5",AND(N203&gt;5,N203&lt;=10),"5 to 10",AND(N203&gt;10,N203&lt;=15),"10 to 15",AND(N203&gt;15,N203&lt;=20),"15 to 20",AND(N203&gt;20,N203&lt;=30),"20 to 30",AND(N203&gt;30,N203&lt;=40),"30 to 40",AND(N203&gt;40,N203&lt;=50),"40 to 50",AND(N203&gt;50,N203&lt;=75),"50 to 75",AND(N203&gt;75,N203&lt;=100),"75 to 100",AND(N203&gt;100,N203&lt;=150),"100 to 150",AND(N203&gt;150,N203&lt;=200),"150 to 200",AND(N203&gt;200,N203&lt;=250),"200 to 250",AND(N203&gt;250,N203&lt;=300),"250 to 300",AND(N203&gt;300,N203&lt;=400),"300 to 400",AND(N203&gt;400,N203&lt;=500),"400 to 500",N203&gt;500,"500+")</f>
        <v>50 to 75</v>
      </c>
      <c r="N203" s="9">
        <f>_xlfn.XLOOKUP($E203,'Raw Data'!$E:$E,'Raw Data'!N:N,"ERROR",0,1)</f>
        <v>57.54</v>
      </c>
      <c r="O203" s="14" t="str">
        <f t="array" ref="O203">_xlfn.IFS(P203=0,"No Discount",AND(P203&gt;0,P203&lt;=0.02),"0% to 2%",AND(P203&gt;0.02,P203&lt;=0.04),"2% to 4%",AND(P203&gt;0.04,P203&lt;=0.06),"4% to 6%",AND(P203&gt;0.06,P203&lt;=0.08),"6% to 8%",AND(P203&gt;0.08,P203&lt;=0.1),"8% to 10%",AND(P203&gt;0.1,P203&lt;=0.15),"10% to 15%",AND(P203&gt;0.15,P203&lt;=0.2),"15% to 20%",AND(P203&gt;0.2,P203&lt;=0.25),"20% to 25%",AND(P203&gt;0.25,P203&lt;=0.3),"25% to 30%",AND(P203&gt;0.3,P203&lt;=0.4),"30% to 40%",AND(P203&gt;0.4,P203&lt;=0.5),"40% to 50%",AND(P203&gt;0.5,P203&lt;=0.75),"50% to 75%",AND(P203&gt;0.75,P203&lt;=1),"75% to 100%")</f>
        <v>0% to 2%</v>
      </c>
      <c r="P203" s="10">
        <f>_xlfn.XLOOKUP($E203,'Raw Data'!$E:$E,'Raw Data'!P:P,"ERROR",0,1)</f>
        <v>0.0102537365311087</v>
      </c>
      <c r="Q203" s="9">
        <f>_xlfn.XLOOKUP($E203,'Raw Data'!$E:$E,'Raw Data'!Q:Q,"ERROR",0,1)</f>
        <v>7.5</v>
      </c>
      <c r="R203" s="9" t="str">
        <f>_xlfn.XLOOKUP($E203,'Raw Data'!$E:$E,'Raw Data'!R:R,"ERROR",0,1)</f>
        <v>oz</v>
      </c>
      <c r="S203" s="5" t="str">
        <f t="array" ref="S203">_xlfn.IFS(AND(T203&gt;0,T203&lt;=0.05),"0 to 0.05",AND(T203&gt;0.05,T203&lt;=0.1),"0.05 to 0.1",AND(T203&gt;0.1,T203&lt;=0.2),"0.1 to 0.2",AND(T203&gt;0.2,T203&lt;=0.3),"0.2 to 0.3",AND(T203&gt;0.3,T203&lt;=0.4),"0.3 to 0.4",AND(T203&gt;0.4,T203&lt;=0.5),"0.4 to 0.5",AND(T203&gt;0.5,T203&lt;=0.75),"0.5 to 0.75",AND(T203&gt;0.75,T203&lt;=1),"0.75 to 1",AND(T203&gt;1,T203&lt;=2),"1 to 2",AND(T203&gt;2,T203&lt;=3),"2 to 3",AND(T203&gt;3,T203&lt;=4),"3 to 4",AND(T203&gt;4,T203&lt;=5),"4 to 5",AND(T203&gt;5,T203&lt;=10),"5 to 10",T203&gt;10,"10+")</f>
        <v>0.2 to 0.3</v>
      </c>
      <c r="T203" s="10">
        <f>_xlfn.XLOOKUP($E203,'Raw Data'!$E:$E,'Raw Data'!T:T,"ERROR",0,1)</f>
        <v>0.256791793484387</v>
      </c>
      <c r="U203" s="15" t="str">
        <f t="array" ref="U203">_xlfn.IFS(AND(V203&gt;0,V203&lt;=0.05),"0 to 0.05",AND(V203&gt;0.05,V203&lt;=0.1),"0.05 to 0.1",AND(V203&gt;0.1,V203&lt;=0.2),"0.1 to 0.2",AND(V203&gt;0.2,V203&lt;=0.3),"0.2 to 0.3",AND(V203&gt;0.3,V203&lt;=0.4),"0.3 to 0.4",AND(V203&gt;0.4,V203&lt;=0.5),"0.4 to 0.5",AND(V203&gt;0.5,V203&lt;=0.75),"0.5 to 0.75",AND(V203&gt;0.75,V203&lt;=1),"0.75 to 1",AND(V203&gt;1,V203&lt;=2),"1 to 2",AND(V203&gt;2,V203&lt;=3),"2 to 3",AND(V203&gt;3,V203&lt;=4),"3 to 4",AND(V203&gt;4,V203&lt;=5),"4 to 5",AND(V203&gt;5,V203&lt;=10),"5 to 10",V203&gt;10,"10+")</f>
        <v>0.05 to 0.1</v>
      </c>
      <c r="V203" s="10">
        <f>_xlfn.XLOOKUP($E203,'Raw Data'!$E:$E,'Raw Data'!V:V,"ERROR",0,1)</f>
        <v>0.0700520798106189</v>
      </c>
      <c r="W203" s="15" t="str">
        <f t="array" ref="W203">_xlfn.IFS(AND(X203&gt;0,X203&lt;=0.05),"0 to 0.05",AND(X203&gt;0.05,X203&lt;=0.1),"0.05 to 0.1",AND(X203&gt;0.1,X203&lt;=0.2),"0.1 to 0.2",AND(X203&gt;0.2,X203&lt;=0.3),"0.2 to 0.3",AND(X203&gt;0.3,X203&lt;=0.4),"0.3 to 0.4",AND(X203&gt;0.4,X203&lt;=0.5),"0.4 to 0.5",AND(X203&gt;0.5,X203&lt;=0.75),"0.5 to 0.75",AND(X203&gt;0.75,X203&lt;=1),"0.75 to 1",AND(X203&gt;1,X203&lt;=2),"1 to 2",AND(X203&gt;2,X203&lt;=3),"2 to 3",AND(X203&gt;3,X203&lt;=4),"3 to 4",AND(X203&gt;4,X203&lt;=5),"4 to 5",AND(X203&gt;5,X203&lt;=10),"5 to 10",X203&gt;10,"10+")</f>
        <v>0.05 to 0.1</v>
      </c>
      <c r="X203" s="16">
        <f t="shared" si="7"/>
        <v>0.0693337842407846</v>
      </c>
      <c r="Y203" s="5" t="str">
        <f t="array" ref="Y203">_xlfn.IFS(AND(Z203&gt;0,Z203&lt;=1),"0 to 1",AND(Z203&gt;1,Z203&lt;=2),"1 to 2",AND(Z203&gt;2,Z203&lt;=4),"2 to 4",AND(Z203&gt;4,Z203&lt;=6),"4 to 6",AND(Z203&gt;6,Z203&lt;=8),"6 to 8",AND(Z203&gt;8,Z203&lt;=10),"8 to 10",AND(Z203&gt;10,Z203&lt;=15),"10 to 15",AND(Z203&gt;15,Z203&lt;=20),"15 to 20",AND(Z203&gt;20,Z203&lt;=25),"20 to 25",AND(Z203&gt;25,Z203&lt;=30),"25 to 30",AND(Z203&gt;30,Z203&lt;=40),"30 to 40",AND(Z203&gt;40,Z203&lt;=50),"40 to 50",Z203&gt;50,"50+")</f>
        <v>6 to 8</v>
      </c>
      <c r="Z203" s="9">
        <f>_xlfn.XLOOKUP($E203,'Raw Data'!$E:$E,'Raw Data'!Z:Z,"ERROR",0,1)</f>
        <v>7.5</v>
      </c>
      <c r="AA203" s="9" t="str">
        <f>_xlfn.XLOOKUP($E203,'Raw Data'!$E:$E,'Raw Data'!AA:AA,"ERROR",0,1)</f>
        <v>oz</v>
      </c>
      <c r="AB203" s="9"/>
      <c r="AC203" s="9"/>
    </row>
    <row r="204" hidden="1" spans="1:29">
      <c r="A204" s="5" t="str">
        <f>_xlfn.XLOOKUP($E204,'Raw Data'!$E:$E,'Raw Data'!A:A,"ERROR",0,1)</f>
        <v>AE</v>
      </c>
      <c r="B204" s="5" t="str">
        <f>_xlfn.XLOOKUP($E204,'Raw Data'!$E:$E,'Raw Data'!B:B,"ERROR",0,1)</f>
        <v>Hair Mousses</v>
      </c>
      <c r="C204" s="5" t="str">
        <f>_xlfn.XLOOKUP($E204,'Raw Data'!$E:$E,'Raw Data'!C:C,"ERROR",0,1)</f>
        <v>color wow</v>
      </c>
      <c r="D204" s="5" t="str">
        <f>_xlfn.XLOOKUP($E204,'Raw Data'!$E:$E,'Raw Data'!D:D,"ERROR",0,1)</f>
        <v>www.amazon.ae/dp/B07MW1K1VF</v>
      </c>
      <c r="E204" s="5" t="s">
        <v>404</v>
      </c>
      <c r="F204" s="9" t="str">
        <f>_xlfn.XLOOKUP($E204,'Raw Data'!$E:$E,'Raw Data'!F:F,"ERROR",0,1)</f>
        <v>COLOR WOW Brass Banned Correct and Perfect Mousse,6.8 Oz</v>
      </c>
      <c r="G204" s="10">
        <f>_xlfn.XLOOKUP($E204,'Raw Data'!$E:$E,'Raw Data'!G:G,"ERROR",0,1)</f>
        <v>3</v>
      </c>
      <c r="H204" s="9">
        <f>_xlfn.XLOOKUP($E204,'Raw Data'!$E:$E,'Raw Data'!H:H,"ERROR",0,1)</f>
        <v>277.85</v>
      </c>
      <c r="I204" s="9">
        <f>_xlfn.XLOOKUP($E204,'Raw Data'!$E:$E,'Raw Data'!I:I,"ERROR",0,1)</f>
        <v>0.000371991444718912</v>
      </c>
      <c r="J204" s="9" t="str">
        <f>_xlfn.XLOOKUP($E204,'Raw Data'!$E:$E,'Raw Data'!J:J,"ERROR",0,1)</f>
        <v>No</v>
      </c>
      <c r="K204" s="14" t="str">
        <f t="array" ref="K204">_xlfn.IFS(AND(L204&gt;0,L204&lt;=5),"0 to 5",AND(L204&gt;5,L204&lt;=10),"5 to 10",AND(L204&gt;10,L204&lt;=15),"10 to 15",AND(L204&gt;15,L204&lt;=20),"15 to 20",AND(L204&gt;20,L204&lt;=30),"20 to 30",AND(L204&gt;30,L204&lt;=40),"30 to 40",AND(L204&gt;40,L204&lt;=50),"40 to 50",AND(L204&gt;50,L204&lt;=75),"50 to 75",AND(L204&gt;75,L204&lt;=100),"75 to 100",AND(L204&gt;100,L204&lt;=150),"100 to 150",AND(L204&gt;150,L204&lt;=200),"150 to 200",AND(L204&gt;200,L204&lt;=250),"200 to 250",AND(L204&gt;250,L204&lt;=300),"250 to 300",AND(L204&gt;300,L204&lt;=400),"300 to 400",AND(L204&gt;400,L204&lt;=500),"400 to 500",L204&gt;500,"500+")</f>
        <v>100 to 150</v>
      </c>
      <c r="L204" s="9">
        <f>_xlfn.XLOOKUP($E204,'Raw Data'!$E:$E,'Raw Data'!L:L,"ERROR",0,1)</f>
        <v>110</v>
      </c>
      <c r="M204" s="14" t="str">
        <f t="array" ref="M204">_xlfn.IFS(AND(N204&gt;0,N204&lt;=5),"0 to 5",AND(N204&gt;5,N204&lt;=10),"5 to 10",AND(N204&gt;10,N204&lt;=15),"10 to 15",AND(N204&gt;15,N204&lt;=20),"15 to 20",AND(N204&gt;20,N204&lt;=30),"20 to 30",AND(N204&gt;30,N204&lt;=40),"30 to 40",AND(N204&gt;40,N204&lt;=50),"40 to 50",AND(N204&gt;50,N204&lt;=75),"50 to 75",AND(N204&gt;75,N204&lt;=100),"75 to 100",AND(N204&gt;100,N204&lt;=150),"100 to 150",AND(N204&gt;150,N204&lt;=200),"150 to 200",AND(N204&gt;200,N204&lt;=250),"200 to 250",AND(N204&gt;250,N204&lt;=300),"250 to 300",AND(N204&gt;300,N204&lt;=400),"300 to 400",AND(N204&gt;400,N204&lt;=500),"400 to 500",N204&gt;500,"500+")</f>
        <v>100 to 150</v>
      </c>
      <c r="N204" s="9">
        <f>_xlfn.XLOOKUP($E204,'Raw Data'!$E:$E,'Raw Data'!N:N,"ERROR",0,1)</f>
        <v>110</v>
      </c>
      <c r="O204" s="14" t="str">
        <f t="array" ref="O204">_xlfn.IFS(P204=0,"No Discount",AND(P204&gt;0,P204&lt;=0.02),"0% to 2%",AND(P204&gt;0.02,P204&lt;=0.04),"2% to 4%",AND(P204&gt;0.04,P204&lt;=0.06),"4% to 6%",AND(P204&gt;0.06,P204&lt;=0.08),"6% to 8%",AND(P204&gt;0.08,P204&lt;=0.1),"8% to 10%",AND(P204&gt;0.1,P204&lt;=0.15),"10% to 15%",AND(P204&gt;0.15,P204&lt;=0.2),"15% to 20%",AND(P204&gt;0.2,P204&lt;=0.25),"20% to 25%",AND(P204&gt;0.25,P204&lt;=0.3),"25% to 30%",AND(P204&gt;0.3,P204&lt;=0.4),"30% to 40%",AND(P204&gt;0.4,P204&lt;=0.5),"40% to 50%",AND(P204&gt;0.5,P204&lt;=0.75),"50% to 75%",AND(P204&gt;0.75,P204&lt;=1),"75% to 100%")</f>
        <v>No Discount</v>
      </c>
      <c r="P204" s="10">
        <f>_xlfn.XLOOKUP($E204,'Raw Data'!$E:$E,'Raw Data'!P:P,"ERROR",0,1)</f>
        <v>0</v>
      </c>
      <c r="Q204" s="9">
        <f>_xlfn.XLOOKUP($E204,'Raw Data'!$E:$E,'Raw Data'!Q:Q,"ERROR",0,1)</f>
        <v>6.8</v>
      </c>
      <c r="R204" s="9" t="str">
        <f>_xlfn.XLOOKUP($E204,'Raw Data'!$E:$E,'Raw Data'!R:R,"ERROR",0,1)</f>
        <v>oz</v>
      </c>
      <c r="S204" s="5" t="str">
        <f t="array" ref="S204">_xlfn.IFS(AND(T204&gt;0,T204&lt;=0.05),"0 to 0.05",AND(T204&gt;0.05,T204&lt;=0.1),"0.05 to 0.1",AND(T204&gt;0.1,T204&lt;=0.2),"0.1 to 0.2",AND(T204&gt;0.2,T204&lt;=0.3),"0.2 to 0.3",AND(T204&gt;0.3,T204&lt;=0.4),"0.3 to 0.4",AND(T204&gt;0.4,T204&lt;=0.5),"0.4 to 0.5",AND(T204&gt;0.5,T204&lt;=0.75),"0.5 to 0.75",AND(T204&gt;0.75,T204&lt;=1),"0.75 to 1",AND(T204&gt;1,T204&lt;=2),"1 to 2",AND(T204&gt;2,T204&lt;=3),"2 to 3",AND(T204&gt;3,T204&lt;=4),"3 to 4",AND(T204&gt;4,T204&lt;=5),"4 to 5",AND(T204&gt;5,T204&lt;=10),"5 to 10",T204&gt;10,"10+")</f>
        <v>0.5 to 0.75</v>
      </c>
      <c r="T204" s="10">
        <f>_xlfn.XLOOKUP($E204,'Raw Data'!$E:$E,'Raw Data'!T:T,"ERROR",0,1)</f>
        <v>0.547056834231833</v>
      </c>
      <c r="U204" s="15" t="str">
        <f t="array" ref="U204">_xlfn.IFS(AND(V204&gt;0,V204&lt;=0.05),"0 to 0.05",AND(V204&gt;0.05,V204&lt;=0.1),"0.05 to 0.1",AND(V204&gt;0.1,V204&lt;=0.2),"0.1 to 0.2",AND(V204&gt;0.2,V204&lt;=0.3),"0.2 to 0.3",AND(V204&gt;0.3,V204&lt;=0.4),"0.3 to 0.4",AND(V204&gt;0.4,V204&lt;=0.5),"0.4 to 0.5",AND(V204&gt;0.5,V204&lt;=0.75),"0.5 to 0.75",AND(V204&gt;0.75,V204&lt;=1),"0.75 to 1",AND(V204&gt;1,V204&lt;=2),"1 to 2",AND(V204&gt;2,V204&lt;=3),"2 to 3",AND(V204&gt;3,V204&lt;=4),"3 to 4",AND(V204&gt;4,V204&lt;=5),"4 to 5",AND(V204&gt;5,V204&lt;=10),"5 to 10",V204&gt;10,"10+")</f>
        <v>0.1 to 0.2</v>
      </c>
      <c r="V204" s="10">
        <f>_xlfn.XLOOKUP($E204,'Raw Data'!$E:$E,'Raw Data'!V:V,"ERROR",0,1)</f>
        <v>0.147705345242595</v>
      </c>
      <c r="W204" s="15" t="str">
        <f t="array" ref="W204">_xlfn.IFS(AND(X204&gt;0,X204&lt;=0.05),"0 to 0.05",AND(X204&gt;0.05,X204&lt;=0.1),"0.05 to 0.1",AND(X204&gt;0.1,X204&lt;=0.2),"0.1 to 0.2",AND(X204&gt;0.2,X204&lt;=0.3),"0.2 to 0.3",AND(X204&gt;0.3,X204&lt;=0.4),"0.3 to 0.4",AND(X204&gt;0.4,X204&lt;=0.5),"0.4 to 0.5",AND(X204&gt;0.5,X204&lt;=0.75),"0.5 to 0.75",AND(X204&gt;0.75,X204&lt;=1),"0.75 to 1",AND(X204&gt;1,X204&lt;=2),"1 to 2",AND(X204&gt;2,X204&lt;=3),"2 to 3",AND(X204&gt;3,X204&lt;=4),"3 to 4",AND(X204&gt;4,X204&lt;=5),"4 to 5",AND(X204&gt;5,X204&lt;=10),"5 to 10",X204&gt;10,"10+")</f>
        <v>0.1 to 0.2</v>
      </c>
      <c r="X204" s="16">
        <f t="shared" si="7"/>
        <v>0.147705345242595</v>
      </c>
      <c r="Y204" s="5" t="str">
        <f t="array" ref="Y204">_xlfn.IFS(AND(Z204&gt;0,Z204&lt;=1),"0 to 1",AND(Z204&gt;1,Z204&lt;=2),"1 to 2",AND(Z204&gt;2,Z204&lt;=4),"2 to 4",AND(Z204&gt;4,Z204&lt;=6),"4 to 6",AND(Z204&gt;6,Z204&lt;=8),"6 to 8",AND(Z204&gt;8,Z204&lt;=10),"8 to 10",AND(Z204&gt;10,Z204&lt;=15),"10 to 15",AND(Z204&gt;15,Z204&lt;=20),"15 to 20",AND(Z204&gt;20,Z204&lt;=25),"20 to 25",AND(Z204&gt;25,Z204&lt;=30),"25 to 30",AND(Z204&gt;30,Z204&lt;=40),"30 to 40",AND(Z204&gt;40,Z204&lt;=50),"40 to 50",Z204&gt;50,"50+")</f>
        <v>6 to 8</v>
      </c>
      <c r="Z204" s="9">
        <f>_xlfn.XLOOKUP($E204,'Raw Data'!$E:$E,'Raw Data'!Z:Z,"ERROR",0,1)</f>
        <v>6.8</v>
      </c>
      <c r="AA204" s="9" t="str">
        <f>_xlfn.XLOOKUP($E204,'Raw Data'!$E:$E,'Raw Data'!AA:AA,"ERROR",0,1)</f>
        <v>oz</v>
      </c>
      <c r="AB204" s="9"/>
      <c r="AC204" s="9"/>
    </row>
    <row r="205" hidden="1" spans="1:29">
      <c r="A205" s="5" t="str">
        <f>_xlfn.XLOOKUP($E205,'Raw Data'!$E:$E,'Raw Data'!A:A,"ERROR",0,1)</f>
        <v>AE</v>
      </c>
      <c r="B205" s="5" t="str">
        <f>_xlfn.XLOOKUP($E205,'Raw Data'!$E:$E,'Raw Data'!B:B,"ERROR",0,1)</f>
        <v>Hair Mousses</v>
      </c>
      <c r="C205" s="5" t="str">
        <f>_xlfn.XLOOKUP($E205,'Raw Data'!$E:$E,'Raw Data'!C:C,"ERROR",0,1)</f>
        <v>ebin new york</v>
      </c>
      <c r="D205" s="5" t="str">
        <f>_xlfn.XLOOKUP($E205,'Raw Data'!$E:$E,'Raw Data'!D:D,"ERROR",0,1)</f>
        <v>www.amazon.ae/dp/B09J7HPGM8</v>
      </c>
      <c r="E205" s="5" t="s">
        <v>405</v>
      </c>
      <c r="F205" s="9" t="str">
        <f>_xlfn.XLOOKUP($E205,'Raw Data'!$E:$E,'Raw Data'!F:F,"ERROR",0,1)</f>
        <v>EBIN NEW YORK LOCK'N POMADE Setting Mousse - Olive Oil (12.49oz/ 354ml) | Moisturizing &amp; Shine, Long Lasting Hold, Frizz Control, Infused with Tea Tree Oil and Aloe EBIN NEW YORK LOCK'N POMADE Setting Mousse - Olive Oil (12.49oz/ 354ml) | Moisturizing &amp; Shine, Long Lasting Hold, Frizz Control, Infused with Tea Tree Oil and Aloe</v>
      </c>
      <c r="G205" s="10">
        <f>_xlfn.XLOOKUP($E205,'Raw Data'!$E:$E,'Raw Data'!G:G,"ERROR",0,1)</f>
        <v>6</v>
      </c>
      <c r="H205" s="9">
        <f>_xlfn.XLOOKUP($E205,'Raw Data'!$E:$E,'Raw Data'!H:H,"ERROR",0,1)</f>
        <v>277.5</v>
      </c>
      <c r="I205" s="9">
        <f>_xlfn.XLOOKUP($E205,'Raw Data'!$E:$E,'Raw Data'!I:I,"ERROR",0,1)</f>
        <v>0.000371522857331287</v>
      </c>
      <c r="J205" s="9" t="str">
        <f>_xlfn.XLOOKUP($E205,'Raw Data'!$E:$E,'Raw Data'!J:J,"ERROR",0,1)</f>
        <v>No</v>
      </c>
      <c r="K205" s="14" t="str">
        <f t="array" ref="K205">_xlfn.IFS(AND(L205&gt;0,L205&lt;=5),"0 to 5",AND(L205&gt;5,L205&lt;=10),"5 to 10",AND(L205&gt;10,L205&lt;=15),"10 to 15",AND(L205&gt;15,L205&lt;=20),"15 to 20",AND(L205&gt;20,L205&lt;=30),"20 to 30",AND(L205&gt;30,L205&lt;=40),"30 to 40",AND(L205&gt;40,L205&lt;=50),"40 to 50",AND(L205&gt;50,L205&lt;=75),"50 to 75",AND(L205&gt;75,L205&lt;=100),"75 to 100",AND(L205&gt;100,L205&lt;=150),"100 to 150",AND(L205&gt;150,L205&lt;=200),"150 to 200",AND(L205&gt;200,L205&lt;=250),"200 to 250",AND(L205&gt;250,L205&lt;=300),"250 to 300",AND(L205&gt;300,L205&lt;=400),"300 to 400",AND(L205&gt;400,L205&lt;=500),"400 to 500",L205&gt;500,"500+")</f>
        <v>40 to 50</v>
      </c>
      <c r="L205" s="9">
        <f>_xlfn.XLOOKUP($E205,'Raw Data'!$E:$E,'Raw Data'!L:L,"ERROR",0,1)</f>
        <v>46.61</v>
      </c>
      <c r="M205" s="14" t="str">
        <f t="array" ref="M205">_xlfn.IFS(AND(N205&gt;0,N205&lt;=5),"0 to 5",AND(N205&gt;5,N205&lt;=10),"5 to 10",AND(N205&gt;10,N205&lt;=15),"10 to 15",AND(N205&gt;15,N205&lt;=20),"15 to 20",AND(N205&gt;20,N205&lt;=30),"20 to 30",AND(N205&gt;30,N205&lt;=40),"30 to 40",AND(N205&gt;40,N205&lt;=50),"40 to 50",AND(N205&gt;50,N205&lt;=75),"50 to 75",AND(N205&gt;75,N205&lt;=100),"75 to 100",AND(N205&gt;100,N205&lt;=150),"100 to 150",AND(N205&gt;150,N205&lt;=200),"150 to 200",AND(N205&gt;200,N205&lt;=250),"200 to 250",AND(N205&gt;250,N205&lt;=300),"250 to 300",AND(N205&gt;300,N205&lt;=400),"300 to 400",AND(N205&gt;400,N205&lt;=500),"400 to 500",N205&gt;500,"500+")</f>
        <v>40 to 50</v>
      </c>
      <c r="N205" s="9">
        <f>_xlfn.XLOOKUP($E205,'Raw Data'!$E:$E,'Raw Data'!N:N,"ERROR",0,1)</f>
        <v>49.47</v>
      </c>
      <c r="O205" s="14" t="str">
        <f t="array" ref="O205">_xlfn.IFS(P205=0,"No Discount",AND(P205&gt;0,P205&lt;=0.02),"0% to 2%",AND(P205&gt;0.02,P205&lt;=0.04),"2% to 4%",AND(P205&gt;0.04,P205&lt;=0.06),"4% to 6%",AND(P205&gt;0.06,P205&lt;=0.08),"6% to 8%",AND(P205&gt;0.08,P205&lt;=0.1),"8% to 10%",AND(P205&gt;0.1,P205&lt;=0.15),"10% to 15%",AND(P205&gt;0.15,P205&lt;=0.2),"15% to 20%",AND(P205&gt;0.2,P205&lt;=0.25),"20% to 25%",AND(P205&gt;0.25,P205&lt;=0.3),"25% to 30%",AND(P205&gt;0.3,P205&lt;=0.4),"30% to 40%",AND(P205&gt;0.4,P205&lt;=0.5),"40% to 50%",AND(P205&gt;0.5,P205&lt;=0.75),"50% to 75%",AND(P205&gt;0.75,P205&lt;=1),"75% to 100%")</f>
        <v>4% to 6%</v>
      </c>
      <c r="P205" s="10">
        <f>_xlfn.XLOOKUP($E205,'Raw Data'!$E:$E,'Raw Data'!P:P,"ERROR",0,1)</f>
        <v>0.0578128158479887</v>
      </c>
      <c r="Q205" s="9">
        <f>_xlfn.XLOOKUP($E205,'Raw Data'!$E:$E,'Raw Data'!Q:Q,"ERROR",0,1)</f>
        <v>12.49</v>
      </c>
      <c r="R205" s="9" t="str">
        <f>_xlfn.XLOOKUP($E205,'Raw Data'!$E:$E,'Raw Data'!R:R,"ERROR",0,1)</f>
        <v>oz</v>
      </c>
      <c r="S205" s="5" t="str">
        <f t="array" ref="S205">_xlfn.IFS(AND(T205&gt;0,T205&lt;=0.05),"0 to 0.05",AND(T205&gt;0.05,T205&lt;=0.1),"0.05 to 0.1",AND(T205&gt;0.1,T205&lt;=0.2),"0.1 to 0.2",AND(T205&gt;0.2,T205&lt;=0.3),"0.2 to 0.3",AND(T205&gt;0.3,T205&lt;=0.4),"0.3 to 0.4",AND(T205&gt;0.4,T205&lt;=0.5),"0.4 to 0.5",AND(T205&gt;0.5,T205&lt;=0.75),"0.5 to 0.75",AND(T205&gt;0.75,T205&lt;=1),"0.75 to 1",AND(T205&gt;1,T205&lt;=2),"1 to 2",AND(T205&gt;2,T205&lt;=3),"2 to 3",AND(T205&gt;3,T205&lt;=4),"3 to 4",AND(T205&gt;4,T205&lt;=5),"4 to 5",AND(T205&gt;5,T205&lt;=10),"5 to 10",T205&gt;10,"10+")</f>
        <v>0.1 to 0.2</v>
      </c>
      <c r="T205" s="10">
        <f>_xlfn.XLOOKUP($E205,'Raw Data'!$E:$E,'Raw Data'!T:T,"ERROR",0,1)</f>
        <v>0.126201739206719</v>
      </c>
      <c r="U205" s="15" t="str">
        <f t="array" ref="U205">_xlfn.IFS(AND(V205&gt;0,V205&lt;=0.05),"0 to 0.05",AND(V205&gt;0.05,V205&lt;=0.1),"0.05 to 0.1",AND(V205&gt;0.1,V205&lt;=0.2),"0.1 to 0.2",AND(V205&gt;0.2,V205&lt;=0.3),"0.2 to 0.3",AND(V205&gt;0.3,V205&lt;=0.4),"0.3 to 0.4",AND(V205&gt;0.4,V205&lt;=0.5),"0.4 to 0.5",AND(V205&gt;0.5,V205&lt;=0.75),"0.5 to 0.75",AND(V205&gt;0.75,V205&lt;=1),"0.75 to 1",AND(V205&gt;1,V205&lt;=2),"1 to 2",AND(V205&gt;2,V205&lt;=3),"2 to 3",AND(V205&gt;3,V205&lt;=4),"3 to 4",AND(V205&gt;4,V205&lt;=5),"4 to 5",AND(V205&gt;5,V205&lt;=10),"5 to 10",V205&gt;10,"10+")</f>
        <v>0 to 0.05</v>
      </c>
      <c r="V205" s="10">
        <f>_xlfn.XLOOKUP($E205,'Raw Data'!$E:$E,'Raw Data'!V:V,"ERROR",0,1)</f>
        <v>0.0361652866425707</v>
      </c>
      <c r="W205" s="15" t="str">
        <f t="array" ref="W205">_xlfn.IFS(AND(X205&gt;0,X205&lt;=0.05),"0 to 0.05",AND(X205&gt;0.05,X205&lt;=0.1),"0.05 to 0.1",AND(X205&gt;0.1,X205&lt;=0.2),"0.1 to 0.2",AND(X205&gt;0.2,X205&lt;=0.3),"0.2 to 0.3",AND(X205&gt;0.3,X205&lt;=0.4),"0.3 to 0.4",AND(X205&gt;0.4,X205&lt;=0.5),"0.4 to 0.5",AND(X205&gt;0.5,X205&lt;=0.75),"0.5 to 0.75",AND(X205&gt;0.75,X205&lt;=1),"0.75 to 1",AND(X205&gt;1,X205&lt;=2),"1 to 2",AND(X205&gt;2,X205&lt;=3),"2 to 3",AND(X205&gt;3,X205&lt;=4),"3 to 4",AND(X205&gt;4,X205&lt;=5),"4 to 5",AND(X205&gt;5,X205&lt;=10),"5 to 10",X205&gt;10,"10+")</f>
        <v>0 to 0.05</v>
      </c>
      <c r="X205" s="16">
        <f t="shared" si="7"/>
        <v>0.0340744695858141</v>
      </c>
      <c r="Y205" s="5" t="str">
        <f t="array" ref="Y205">_xlfn.IFS(AND(Z205&gt;0,Z205&lt;=1),"0 to 1",AND(Z205&gt;1,Z205&lt;=2),"1 to 2",AND(Z205&gt;2,Z205&lt;=4),"2 to 4",AND(Z205&gt;4,Z205&lt;=6),"4 to 6",AND(Z205&gt;6,Z205&lt;=8),"6 to 8",AND(Z205&gt;8,Z205&lt;=10),"8 to 10",AND(Z205&gt;10,Z205&lt;=15),"10 to 15",AND(Z205&gt;15,Z205&lt;=20),"15 to 20",AND(Z205&gt;20,Z205&lt;=25),"20 to 25",AND(Z205&gt;25,Z205&lt;=30),"25 to 30",AND(Z205&gt;30,Z205&lt;=40),"30 to 40",AND(Z205&gt;40,Z205&lt;=50),"40 to 50",Z205&gt;50,"50+")</f>
        <v>10 to 15</v>
      </c>
      <c r="Z205" s="9">
        <f>_xlfn.XLOOKUP($E205,'Raw Data'!$E:$E,'Raw Data'!Z:Z,"ERROR",0,1)</f>
        <v>12.49</v>
      </c>
      <c r="AA205" s="9" t="str">
        <f>_xlfn.XLOOKUP($E205,'Raw Data'!$E:$E,'Raw Data'!AA:AA,"ERROR",0,1)</f>
        <v>oz</v>
      </c>
      <c r="AB205" s="9"/>
      <c r="AC205" s="9"/>
    </row>
    <row r="206" hidden="1" spans="1:29">
      <c r="A206" s="5" t="str">
        <f>_xlfn.XLOOKUP($E206,'Raw Data'!$E:$E,'Raw Data'!A:A,"ERROR",0,1)</f>
        <v>AE</v>
      </c>
      <c r="B206" s="5" t="str">
        <f>_xlfn.XLOOKUP($E206,'Raw Data'!$E:$E,'Raw Data'!B:B,"ERROR",0,1)</f>
        <v>Hair Mousses</v>
      </c>
      <c r="C206" s="5" t="str">
        <f>_xlfn.XLOOKUP($E206,'Raw Data'!$E:$E,'Raw Data'!C:C,"ERROR",0,1)</f>
        <v>kenra</v>
      </c>
      <c r="D206" s="5" t="str">
        <f>_xlfn.XLOOKUP($E206,'Raw Data'!$E:$E,'Raw Data'!D:D,"ERROR",0,1)</f>
        <v>www.amazon.ae/dp/B00180ZWDQ</v>
      </c>
      <c r="E206" s="5" t="s">
        <v>406</v>
      </c>
      <c r="F206" s="9" t="str">
        <f>_xlfn.XLOOKUP($E206,'Raw Data'!$E:$E,'Raw Data'!F:F,"ERROR",0,1)</f>
        <v>Kenra Volume  Mousse  12 | Medium Hold  Mousse  | Non-Drying, Non-Flaking Lightweight Formulation |Styling Control Without Stiffness Or Stickiness | Tames Frizz &amp; Conditions | All  Hair  Types | 8 oz</v>
      </c>
      <c r="G206" s="10">
        <f>_xlfn.XLOOKUP($E206,'Raw Data'!$E:$E,'Raw Data'!G:G,"ERROR",0,1)</f>
        <v>3</v>
      </c>
      <c r="H206" s="9">
        <f>_xlfn.XLOOKUP($E206,'Raw Data'!$E:$E,'Raw Data'!H:H,"ERROR",0,1)</f>
        <v>273.95</v>
      </c>
      <c r="I206" s="9">
        <f>_xlfn.XLOOKUP($E206,'Raw Data'!$E:$E,'Raw Data'!I:I,"ERROR",0,1)</f>
        <v>0.000366770042399661</v>
      </c>
      <c r="J206" s="9" t="str">
        <f>_xlfn.XLOOKUP($E206,'Raw Data'!$E:$E,'Raw Data'!J:J,"ERROR",0,1)</f>
        <v>No</v>
      </c>
      <c r="K206" s="14" t="str">
        <f t="array" ref="K206">_xlfn.IFS(AND(L206&gt;0,L206&lt;=5),"0 to 5",AND(L206&gt;5,L206&lt;=10),"5 to 10",AND(L206&gt;10,L206&lt;=15),"10 to 15",AND(L206&gt;15,L206&lt;=20),"15 to 20",AND(L206&gt;20,L206&lt;=30),"20 to 30",AND(L206&gt;30,L206&lt;=40),"30 to 40",AND(L206&gt;40,L206&lt;=50),"40 to 50",AND(L206&gt;50,L206&lt;=75),"50 to 75",AND(L206&gt;75,L206&lt;=100),"75 to 100",AND(L206&gt;100,L206&lt;=150),"100 to 150",AND(L206&gt;150,L206&lt;=200),"150 to 200",AND(L206&gt;200,L206&lt;=250),"200 to 250",AND(L206&gt;250,L206&lt;=300),"250 to 300",AND(L206&gt;300,L206&lt;=400),"300 to 400",AND(L206&gt;400,L206&lt;=500),"400 to 500",L206&gt;500,"500+")</f>
        <v>100 to 150</v>
      </c>
      <c r="L206" s="9">
        <f>_xlfn.XLOOKUP($E206,'Raw Data'!$E:$E,'Raw Data'!L:L,"ERROR",0,1)</f>
        <v>110.56</v>
      </c>
      <c r="M206" s="14" t="str">
        <f t="array" ref="M206">_xlfn.IFS(AND(N206&gt;0,N206&lt;=5),"0 to 5",AND(N206&gt;5,N206&lt;=10),"5 to 10",AND(N206&gt;10,N206&lt;=15),"10 to 15",AND(N206&gt;15,N206&lt;=20),"15 to 20",AND(N206&gt;20,N206&lt;=30),"20 to 30",AND(N206&gt;30,N206&lt;=40),"30 to 40",AND(N206&gt;40,N206&lt;=50),"40 to 50",AND(N206&gt;50,N206&lt;=75),"50 to 75",AND(N206&gt;75,N206&lt;=100),"75 to 100",AND(N206&gt;100,N206&lt;=150),"100 to 150",AND(N206&gt;150,N206&lt;=200),"150 to 200",AND(N206&gt;200,N206&lt;=250),"200 to 250",AND(N206&gt;250,N206&lt;=300),"250 to 300",AND(N206&gt;300,N206&lt;=400),"300 to 400",AND(N206&gt;400,N206&lt;=500),"400 to 500",N206&gt;500,"500+")</f>
        <v>100 to 150</v>
      </c>
      <c r="N206" s="9">
        <f>_xlfn.XLOOKUP($E206,'Raw Data'!$E:$E,'Raw Data'!N:N,"ERROR",0,1)</f>
        <v>118.9</v>
      </c>
      <c r="O206" s="14" t="str">
        <f t="array" ref="O206">_xlfn.IFS(P206=0,"No Discount",AND(P206&gt;0,P206&lt;=0.02),"0% to 2%",AND(P206&gt;0.02,P206&lt;=0.04),"2% to 4%",AND(P206&gt;0.04,P206&lt;=0.06),"4% to 6%",AND(P206&gt;0.06,P206&lt;=0.08),"6% to 8%",AND(P206&gt;0.08,P206&lt;=0.1),"8% to 10%",AND(P206&gt;0.1,P206&lt;=0.15),"10% to 15%",AND(P206&gt;0.15,P206&lt;=0.2),"15% to 20%",AND(P206&gt;0.2,P206&lt;=0.25),"20% to 25%",AND(P206&gt;0.25,P206&lt;=0.3),"25% to 30%",AND(P206&gt;0.3,P206&lt;=0.4),"30% to 40%",AND(P206&gt;0.4,P206&lt;=0.5),"40% to 50%",AND(P206&gt;0.5,P206&lt;=0.75),"50% to 75%",AND(P206&gt;0.75,P206&lt;=1),"75% to 100%")</f>
        <v>6% to 8%</v>
      </c>
      <c r="P206" s="10">
        <f>_xlfn.XLOOKUP($E206,'Raw Data'!$E:$E,'Raw Data'!P:P,"ERROR",0,1)</f>
        <v>0.0701429772918419</v>
      </c>
      <c r="Q206" s="9">
        <f>_xlfn.XLOOKUP($E206,'Raw Data'!$E:$E,'Raw Data'!Q:Q,"ERROR",0,1)</f>
        <v>8</v>
      </c>
      <c r="R206" s="9" t="str">
        <f>_xlfn.XLOOKUP($E206,'Raw Data'!$E:$E,'Raw Data'!R:R,"ERROR",0,1)</f>
        <v>oz</v>
      </c>
      <c r="S206" s="5" t="str">
        <f t="array" ref="S206">_xlfn.IFS(AND(T206&gt;0,T206&lt;=0.05),"0 to 0.05",AND(T206&gt;0.05,T206&lt;=0.1),"0.05 to 0.1",AND(T206&gt;0.1,T206&lt;=0.2),"0.1 to 0.2",AND(T206&gt;0.2,T206&lt;=0.3),"0.2 to 0.3",AND(T206&gt;0.3,T206&lt;=0.4),"0.3 to 0.4",AND(T206&gt;0.4,T206&lt;=0.5),"0.4 to 0.5",AND(T206&gt;0.5,T206&lt;=0.75),"0.5 to 0.75",AND(T206&gt;0.75,T206&lt;=1),"0.75 to 1",AND(T206&gt;1,T206&lt;=2),"1 to 2",AND(T206&gt;2,T206&lt;=3),"2 to 3",AND(T206&gt;3,T206&lt;=4),"3 to 4",AND(T206&gt;4,T206&lt;=5),"4 to 5",AND(T206&gt;5,T206&lt;=10),"5 to 10",T206&gt;10,"10+")</f>
        <v>0.4 to 0.5</v>
      </c>
      <c r="T206" s="10">
        <f>_xlfn.XLOOKUP($E206,'Raw Data'!$E:$E,'Raw Data'!T:T,"ERROR",0,1)</f>
        <v>0.467365573216097</v>
      </c>
      <c r="U206" s="15" t="str">
        <f t="array" ref="U206">_xlfn.IFS(AND(V206&gt;0,V206&lt;=0.05),"0 to 0.05",AND(V206&gt;0.05,V206&lt;=0.1),"0.05 to 0.1",AND(V206&gt;0.1,V206&lt;=0.2),"0.1 to 0.2",AND(V206&gt;0.2,V206&lt;=0.3),"0.2 to 0.3",AND(V206&gt;0.3,V206&lt;=0.4),"0.3 to 0.4",AND(V206&gt;0.4,V206&lt;=0.5),"0.4 to 0.5",AND(V206&gt;0.5,V206&lt;=0.75),"0.5 to 0.75",AND(V206&gt;0.75,V206&lt;=1),"0.75 to 1",AND(V206&gt;1,V206&lt;=2),"1 to 2",AND(V206&gt;2,V206&lt;=3),"2 to 3",AND(V206&gt;3,V206&lt;=4),"3 to 4",AND(V206&gt;4,V206&lt;=5),"4 to 5",AND(V206&gt;5,V206&lt;=10),"5 to 10",V206&gt;10,"10+")</f>
        <v>0.1 to 0.2</v>
      </c>
      <c r="V206" s="10">
        <f>_xlfn.XLOOKUP($E206,'Raw Data'!$E:$E,'Raw Data'!V:V,"ERROR",0,1)</f>
        <v>0.135707642881299</v>
      </c>
      <c r="W206" s="15" t="str">
        <f t="array" ref="W206">_xlfn.IFS(AND(X206&gt;0,X206&lt;=0.05),"0 to 0.05",AND(X206&gt;0.05,X206&lt;=0.1),"0.05 to 0.1",AND(X206&gt;0.1,X206&lt;=0.2),"0.1 to 0.2",AND(X206&gt;0.2,X206&lt;=0.3),"0.2 to 0.3",AND(X206&gt;0.3,X206&lt;=0.4),"0.3 to 0.4",AND(X206&gt;0.4,X206&lt;=0.5),"0.4 to 0.5",AND(X206&gt;0.5,X206&lt;=0.75),"0.5 to 0.75",AND(X206&gt;0.75,X206&lt;=1),"0.75 to 1",AND(X206&gt;1,X206&lt;=2),"1 to 2",AND(X206&gt;2,X206&lt;=3),"2 to 3",AND(X206&gt;3,X206&lt;=4),"3 to 4",AND(X206&gt;4,X206&lt;=5),"4 to 5",AND(X206&gt;5,X206&lt;=10),"5 to 10",X206&gt;10,"10+")</f>
        <v>0.1 to 0.2</v>
      </c>
      <c r="X206" s="16">
        <f t="shared" si="7"/>
        <v>0.126188704768346</v>
      </c>
      <c r="Y206" s="5" t="str">
        <f t="array" ref="Y206">_xlfn.IFS(AND(Z206&gt;0,Z206&lt;=1),"0 to 1",AND(Z206&gt;1,Z206&lt;=2),"1 to 2",AND(Z206&gt;2,Z206&lt;=4),"2 to 4",AND(Z206&gt;4,Z206&lt;=6),"4 to 6",AND(Z206&gt;6,Z206&lt;=8),"6 to 8",AND(Z206&gt;8,Z206&lt;=10),"8 to 10",AND(Z206&gt;10,Z206&lt;=15),"10 to 15",AND(Z206&gt;15,Z206&lt;=20),"15 to 20",AND(Z206&gt;20,Z206&lt;=25),"20 to 25",AND(Z206&gt;25,Z206&lt;=30),"25 to 30",AND(Z206&gt;30,Z206&lt;=40),"30 to 40",AND(Z206&gt;40,Z206&lt;=50),"40 to 50",Z206&gt;50,"50+")</f>
        <v>6 to 8</v>
      </c>
      <c r="Z206" s="9">
        <f>_xlfn.XLOOKUP($E206,'Raw Data'!$E:$E,'Raw Data'!Z:Z,"ERROR",0,1)</f>
        <v>8</v>
      </c>
      <c r="AA206" s="9" t="str">
        <f>_xlfn.XLOOKUP($E206,'Raw Data'!$E:$E,'Raw Data'!AA:AA,"ERROR",0,1)</f>
        <v>oz</v>
      </c>
      <c r="AB206" s="9"/>
      <c r="AC206" s="9"/>
    </row>
    <row r="207" hidden="1" spans="1:29">
      <c r="A207" s="5" t="str">
        <f>_xlfn.XLOOKUP($E207,'Raw Data'!$E:$E,'Raw Data'!A:A,"ERROR",0,1)</f>
        <v>AE</v>
      </c>
      <c r="B207" s="5" t="str">
        <f>_xlfn.XLOOKUP($E207,'Raw Data'!$E:$E,'Raw Data'!B:B,"ERROR",0,1)</f>
        <v>Hair Mousses</v>
      </c>
      <c r="C207" s="5" t="str">
        <f>_xlfn.XLOOKUP($E207,'Raw Data'!$E:$E,'Raw Data'!C:C,"ERROR",0,1)</f>
        <v>barex</v>
      </c>
      <c r="D207" s="5" t="str">
        <f>_xlfn.XLOOKUP($E207,'Raw Data'!$E:$E,'Raw Data'!D:D,"ERROR",0,1)</f>
        <v>www.amazon.ae/dp/B07JH2ZTPG</v>
      </c>
      <c r="E207" s="5" t="s">
        <v>407</v>
      </c>
      <c r="F207" s="9" t="str">
        <f>_xlfn.XLOOKUP($E207,'Raw Data'!$E:$E,'Raw Data'!F:F,"ERROR",0,1)</f>
        <v>BAREX - ODM Volume Booster Mousse 200 ml</v>
      </c>
      <c r="G207" s="10">
        <f>_xlfn.XLOOKUP($E207,'Raw Data'!$E:$E,'Raw Data'!G:G,"ERROR",0,1)</f>
        <v>3</v>
      </c>
      <c r="H207" s="9">
        <f>_xlfn.XLOOKUP($E207,'Raw Data'!$E:$E,'Raw Data'!H:H,"ERROR",0,1)</f>
        <v>252.6</v>
      </c>
      <c r="I207" s="9">
        <f>_xlfn.XLOOKUP($E207,'Raw Data'!$E:$E,'Raw Data'!I:I,"ERROR",0,1)</f>
        <v>0.000338186211754534</v>
      </c>
      <c r="J207" s="9" t="str">
        <f>_xlfn.XLOOKUP($E207,'Raw Data'!$E:$E,'Raw Data'!J:J,"ERROR",0,1)</f>
        <v>No</v>
      </c>
      <c r="K207" s="14" t="str">
        <f t="array" ref="K207">_xlfn.IFS(AND(L207&gt;0,L207&lt;=5),"0 to 5",AND(L207&gt;5,L207&lt;=10),"5 to 10",AND(L207&gt;10,L207&lt;=15),"10 to 15",AND(L207&gt;15,L207&lt;=20),"15 to 20",AND(L207&gt;20,L207&lt;=30),"20 to 30",AND(L207&gt;30,L207&lt;=40),"30 to 40",AND(L207&gt;40,L207&lt;=50),"40 to 50",AND(L207&gt;50,L207&lt;=75),"50 to 75",AND(L207&gt;75,L207&lt;=100),"75 to 100",AND(L207&gt;100,L207&lt;=150),"100 to 150",AND(L207&gt;150,L207&lt;=200),"150 to 200",AND(L207&gt;200,L207&lt;=250),"200 to 250",AND(L207&gt;250,L207&lt;=300),"250 to 300",AND(L207&gt;300,L207&lt;=400),"300 to 400",AND(L207&gt;400,L207&lt;=500),"400 to 500",L207&gt;500,"500+")</f>
        <v>75 to 100</v>
      </c>
      <c r="L207" s="9">
        <f>_xlfn.XLOOKUP($E207,'Raw Data'!$E:$E,'Raw Data'!L:L,"ERROR",0,1)</f>
        <v>100</v>
      </c>
      <c r="M207" s="14" t="str">
        <f t="array" ref="M207">_xlfn.IFS(AND(N207&gt;0,N207&lt;=5),"0 to 5",AND(N207&gt;5,N207&lt;=10),"5 to 10",AND(N207&gt;10,N207&lt;=15),"10 to 15",AND(N207&gt;15,N207&lt;=20),"15 to 20",AND(N207&gt;20,N207&lt;=30),"20 to 30",AND(N207&gt;30,N207&lt;=40),"30 to 40",AND(N207&gt;40,N207&lt;=50),"40 to 50",AND(N207&gt;50,N207&lt;=75),"50 to 75",AND(N207&gt;75,N207&lt;=100),"75 to 100",AND(N207&gt;100,N207&lt;=150),"100 to 150",AND(N207&gt;150,N207&lt;=200),"150 to 200",AND(N207&gt;200,N207&lt;=250),"200 to 250",AND(N207&gt;250,N207&lt;=300),"250 to 300",AND(N207&gt;300,N207&lt;=400),"300 to 400",AND(N207&gt;400,N207&lt;=500),"400 to 500",N207&gt;500,"500+")</f>
        <v>75 to 100</v>
      </c>
      <c r="N207" s="9">
        <f>_xlfn.XLOOKUP($E207,'Raw Data'!$E:$E,'Raw Data'!N:N,"ERROR",0,1)</f>
        <v>100</v>
      </c>
      <c r="O207" s="14" t="str">
        <f t="array" ref="O207">_xlfn.IFS(P207=0,"No Discount",AND(P207&gt;0,P207&lt;=0.02),"0% to 2%",AND(P207&gt;0.02,P207&lt;=0.04),"2% to 4%",AND(P207&gt;0.04,P207&lt;=0.06),"4% to 6%",AND(P207&gt;0.06,P207&lt;=0.08),"6% to 8%",AND(P207&gt;0.08,P207&lt;=0.1),"8% to 10%",AND(P207&gt;0.1,P207&lt;=0.15),"10% to 15%",AND(P207&gt;0.15,P207&lt;=0.2),"15% to 20%",AND(P207&gt;0.2,P207&lt;=0.25),"20% to 25%",AND(P207&gt;0.25,P207&lt;=0.3),"25% to 30%",AND(P207&gt;0.3,P207&lt;=0.4),"30% to 40%",AND(P207&gt;0.4,P207&lt;=0.5),"40% to 50%",AND(P207&gt;0.5,P207&lt;=0.75),"50% to 75%",AND(P207&gt;0.75,P207&lt;=1),"75% to 100%")</f>
        <v>No Discount</v>
      </c>
      <c r="P207" s="10">
        <f>_xlfn.XLOOKUP($E207,'Raw Data'!$E:$E,'Raw Data'!P:P,"ERROR",0,1)</f>
        <v>0</v>
      </c>
      <c r="Q207" s="9">
        <f>_xlfn.XLOOKUP($E207,'Raw Data'!$E:$E,'Raw Data'!Q:Q,"ERROR",0,1)</f>
        <v>200</v>
      </c>
      <c r="R207" s="9" t="str">
        <f>_xlfn.XLOOKUP($E207,'Raw Data'!$E:$E,'Raw Data'!R:R,"ERROR",0,1)</f>
        <v>ml</v>
      </c>
      <c r="S207" s="5" t="str">
        <f t="array" ref="S207">_xlfn.IFS(AND(T207&gt;0,T207&lt;=0.05),"0 to 0.05",AND(T207&gt;0.05,T207&lt;=0.1),"0.05 to 0.1",AND(T207&gt;0.1,T207&lt;=0.2),"0.1 to 0.2",AND(T207&gt;0.2,T207&lt;=0.3),"0.2 to 0.3",AND(T207&gt;0.3,T207&lt;=0.4),"0.3 to 0.4",AND(T207&gt;0.4,T207&lt;=0.5),"0.4 to 0.5",AND(T207&gt;0.5,T207&lt;=0.75),"0.5 to 0.75",AND(T207&gt;0.75,T207&lt;=1),"0.75 to 1",AND(T207&gt;1,T207&lt;=2),"1 to 2",AND(T207&gt;2,T207&lt;=3),"2 to 3",AND(T207&gt;3,T207&lt;=4),"3 to 4",AND(T207&gt;4,T207&lt;=5),"4 to 5",AND(T207&gt;5,T207&lt;=10),"5 to 10",T207&gt;10,"10+")</f>
        <v>0.5 to 0.75</v>
      </c>
      <c r="T207" s="10">
        <f>_xlfn.XLOOKUP($E207,'Raw Data'!$E:$E,'Raw Data'!T:T,"ERROR",0,1)</f>
        <v>0.500267142654177</v>
      </c>
      <c r="U207" s="15" t="str">
        <f t="array" ref="U207">_xlfn.IFS(AND(V207&gt;0,V207&lt;=0.05),"0 to 0.05",AND(V207&gt;0.05,V207&lt;=0.1),"0.05 to 0.1",AND(V207&gt;0.1,V207&lt;=0.2),"0.1 to 0.2",AND(V207&gt;0.2,V207&lt;=0.3),"0.2 to 0.3",AND(V207&gt;0.3,V207&lt;=0.4),"0.3 to 0.4",AND(V207&gt;0.4,V207&lt;=0.5),"0.4 to 0.5",AND(V207&gt;0.5,V207&lt;=0.75),"0.5 to 0.75",AND(V207&gt;0.75,V207&lt;=1),"0.75 to 1",AND(V207&gt;1,V207&lt;=2),"1 to 2",AND(V207&gt;2,V207&lt;=3),"2 to 3",AND(V207&gt;3,V207&lt;=4),"3 to 4",AND(V207&gt;4,V207&lt;=5),"4 to 5",AND(V207&gt;5,V207&lt;=10),"5 to 10",V207&gt;10,"10+")</f>
        <v>0.1 to 0.2</v>
      </c>
      <c r="V207" s="10">
        <f>_xlfn.XLOOKUP($E207,'Raw Data'!$E:$E,'Raw Data'!V:V,"ERROR",0,1)</f>
        <v>0.135072128516628</v>
      </c>
      <c r="W207" s="15" t="str">
        <f t="array" ref="W207">_xlfn.IFS(AND(X207&gt;0,X207&lt;=0.05),"0 to 0.05",AND(X207&gt;0.05,X207&lt;=0.1),"0.05 to 0.1",AND(X207&gt;0.1,X207&lt;=0.2),"0.1 to 0.2",AND(X207&gt;0.2,X207&lt;=0.3),"0.2 to 0.3",AND(X207&gt;0.3,X207&lt;=0.4),"0.3 to 0.4",AND(X207&gt;0.4,X207&lt;=0.5),"0.4 to 0.5",AND(X207&gt;0.5,X207&lt;=0.75),"0.5 to 0.75",AND(X207&gt;0.75,X207&lt;=1),"0.75 to 1",AND(X207&gt;1,X207&lt;=2),"1 to 2",AND(X207&gt;2,X207&lt;=3),"2 to 3",AND(X207&gt;3,X207&lt;=4),"3 to 4",AND(X207&gt;4,X207&lt;=5),"4 to 5",AND(X207&gt;5,X207&lt;=10),"5 to 10",X207&gt;10,"10+")</f>
        <v>0.1 to 0.2</v>
      </c>
      <c r="X207" s="16">
        <f t="shared" si="7"/>
        <v>0.135072128516628</v>
      </c>
      <c r="Y207" s="5" t="str">
        <f t="array" ref="Y207">_xlfn.IFS(AND(Z207&gt;0,Z207&lt;=1),"0 to 1",AND(Z207&gt;1,Z207&lt;=2),"1 to 2",AND(Z207&gt;2,Z207&lt;=4),"2 to 4",AND(Z207&gt;4,Z207&lt;=6),"4 to 6",AND(Z207&gt;6,Z207&lt;=8),"6 to 8",AND(Z207&gt;8,Z207&lt;=10),"8 to 10",AND(Z207&gt;10,Z207&lt;=15),"10 to 15",AND(Z207&gt;15,Z207&lt;=20),"15 to 20",AND(Z207&gt;20,Z207&lt;=25),"20 to 25",AND(Z207&gt;25,Z207&lt;=30),"25 to 30",AND(Z207&gt;30,Z207&lt;=40),"30 to 40",AND(Z207&gt;40,Z207&lt;=50),"40 to 50",Z207&gt;50,"50+")</f>
        <v>6 to 8</v>
      </c>
      <c r="Z207" s="9">
        <f>_xlfn.XLOOKUP($E207,'Raw Data'!$E:$E,'Raw Data'!Z:Z,"ERROR",0,1)</f>
        <v>6.76</v>
      </c>
      <c r="AA207" s="9" t="str">
        <f>_xlfn.XLOOKUP($E207,'Raw Data'!$E:$E,'Raw Data'!AA:AA,"ERROR",0,1)</f>
        <v>oz</v>
      </c>
      <c r="AB207" s="9"/>
      <c r="AC207" s="9"/>
    </row>
    <row r="208" hidden="1" spans="1:29">
      <c r="A208" s="5" t="str">
        <f>_xlfn.XLOOKUP($E208,'Raw Data'!$E:$E,'Raw Data'!A:A,"ERROR",0,1)</f>
        <v>AE</v>
      </c>
      <c r="B208" s="5" t="str">
        <f>_xlfn.XLOOKUP($E208,'Raw Data'!$E:$E,'Raw Data'!B:B,"ERROR",0,1)</f>
        <v>Hair Mousses</v>
      </c>
      <c r="C208" s="5" t="str">
        <f>_xlfn.XLOOKUP($E208,'Raw Data'!$E:$E,'Raw Data'!C:C,"ERROR",0,1)</f>
        <v>vichy</v>
      </c>
      <c r="D208" s="5" t="str">
        <f>_xlfn.XLOOKUP($E208,'Raw Data'!$E:$E,'Raw Data'!D:D,"ERROR",0,1)</f>
        <v>www.amazon.ae/dp/B0013J8ARW</v>
      </c>
      <c r="E208" s="5" t="s">
        <v>408</v>
      </c>
      <c r="F208" s="9" t="str">
        <f>_xlfn.XLOOKUP($E208,'Raw Data'!$E:$E,'Raw Data'!F:F,"ERROR",0,1)</f>
        <v>VICHY HOMME  mousse  Ã  raser anti-irritations 200 ml</v>
      </c>
      <c r="G208" s="10">
        <f>_xlfn.XLOOKUP($E208,'Raw Data'!$E:$E,'Raw Data'!G:G,"ERROR",0,1)</f>
        <v>4</v>
      </c>
      <c r="H208" s="9">
        <f>_xlfn.XLOOKUP($E208,'Raw Data'!$E:$E,'Raw Data'!H:H,"ERROR",0,1)</f>
        <v>248.78</v>
      </c>
      <c r="I208" s="9">
        <f>_xlfn.XLOOKUP($E208,'Raw Data'!$E:$E,'Raw Data'!I:I,"ERROR",0,1)</f>
        <v>0.000333071915123883</v>
      </c>
      <c r="J208" s="9" t="str">
        <f>_xlfn.XLOOKUP($E208,'Raw Data'!$E:$E,'Raw Data'!J:J,"ERROR",0,1)</f>
        <v>No</v>
      </c>
      <c r="K208" s="14" t="str">
        <f t="array" ref="K208">_xlfn.IFS(AND(L208&gt;0,L208&lt;=5),"0 to 5",AND(L208&gt;5,L208&lt;=10),"5 to 10",AND(L208&gt;10,L208&lt;=15),"10 to 15",AND(L208&gt;15,L208&lt;=20),"15 to 20",AND(L208&gt;20,L208&lt;=30),"20 to 30",AND(L208&gt;30,L208&lt;=40),"30 to 40",AND(L208&gt;40,L208&lt;=50),"40 to 50",AND(L208&gt;50,L208&lt;=75),"50 to 75",AND(L208&gt;75,L208&lt;=100),"75 to 100",AND(L208&gt;100,L208&lt;=150),"100 to 150",AND(L208&gt;150,L208&lt;=200),"150 to 200",AND(L208&gt;200,L208&lt;=250),"200 to 250",AND(L208&gt;250,L208&lt;=300),"250 to 300",AND(L208&gt;300,L208&lt;=400),"300 to 400",AND(L208&gt;400,L208&lt;=500),"400 to 500",L208&gt;500,"500+")</f>
        <v>75 to 100</v>
      </c>
      <c r="L208" s="9">
        <f>_xlfn.XLOOKUP($E208,'Raw Data'!$E:$E,'Raw Data'!L:L,"ERROR",0,1)</f>
        <v>77.51</v>
      </c>
      <c r="M208" s="14" t="str">
        <f t="array" ref="M208">_xlfn.IFS(AND(N208&gt;0,N208&lt;=5),"0 to 5",AND(N208&gt;5,N208&lt;=10),"5 to 10",AND(N208&gt;10,N208&lt;=15),"10 to 15",AND(N208&gt;15,N208&lt;=20),"15 to 20",AND(N208&gt;20,N208&lt;=30),"20 to 30",AND(N208&gt;30,N208&lt;=40),"30 to 40",AND(N208&gt;40,N208&lt;=50),"40 to 50",AND(N208&gt;50,N208&lt;=75),"50 to 75",AND(N208&gt;75,N208&lt;=100),"75 to 100",AND(N208&gt;100,N208&lt;=150),"100 to 150",AND(N208&gt;150,N208&lt;=200),"150 to 200",AND(N208&gt;200,N208&lt;=250),"200 to 250",AND(N208&gt;250,N208&lt;=300),"250 to 300",AND(N208&gt;300,N208&lt;=400),"300 to 400",AND(N208&gt;400,N208&lt;=500),"400 to 500",N208&gt;500,"500+")</f>
        <v>100 to 150</v>
      </c>
      <c r="N208" s="9">
        <f>_xlfn.XLOOKUP($E208,'Raw Data'!$E:$E,'Raw Data'!N:N,"ERROR",0,1)</f>
        <v>124.45</v>
      </c>
      <c r="O208" s="14" t="str">
        <f t="array" ref="O208">_xlfn.IFS(P208=0,"No Discount",AND(P208&gt;0,P208&lt;=0.02),"0% to 2%",AND(P208&gt;0.02,P208&lt;=0.04),"2% to 4%",AND(P208&gt;0.04,P208&lt;=0.06),"4% to 6%",AND(P208&gt;0.06,P208&lt;=0.08),"6% to 8%",AND(P208&gt;0.08,P208&lt;=0.1),"8% to 10%",AND(P208&gt;0.1,P208&lt;=0.15),"10% to 15%",AND(P208&gt;0.15,P208&lt;=0.2),"15% to 20%",AND(P208&gt;0.2,P208&lt;=0.25),"20% to 25%",AND(P208&gt;0.25,P208&lt;=0.3),"25% to 30%",AND(P208&gt;0.3,P208&lt;=0.4),"30% to 40%",AND(P208&gt;0.4,P208&lt;=0.5),"40% to 50%",AND(P208&gt;0.5,P208&lt;=0.75),"50% to 75%",AND(P208&gt;0.75,P208&lt;=1),"75% to 100%")</f>
        <v>30% to 40%</v>
      </c>
      <c r="P208" s="10">
        <f>_xlfn.XLOOKUP($E208,'Raw Data'!$E:$E,'Raw Data'!P:P,"ERROR",0,1)</f>
        <v>0.377179590196866</v>
      </c>
      <c r="Q208" s="9">
        <f>_xlfn.XLOOKUP($E208,'Raw Data'!$E:$E,'Raw Data'!Q:Q,"ERROR",0,1)</f>
        <v>200</v>
      </c>
      <c r="R208" s="9" t="str">
        <f>_xlfn.XLOOKUP($E208,'Raw Data'!$E:$E,'Raw Data'!R:R,"ERROR",0,1)</f>
        <v>ml</v>
      </c>
      <c r="S208" s="5" t="str">
        <f t="array" ref="S208">_xlfn.IFS(AND(T208&gt;0,T208&lt;=0.05),"0 to 0.05",AND(T208&gt;0.05,T208&lt;=0.1),"0.05 to 0.1",AND(T208&gt;0.1,T208&lt;=0.2),"0.1 to 0.2",AND(T208&gt;0.2,T208&lt;=0.3),"0.2 to 0.3",AND(T208&gt;0.3,T208&lt;=0.4),"0.3 to 0.4",AND(T208&gt;0.4,T208&lt;=0.5),"0.4 to 0.5",AND(T208&gt;0.5,T208&lt;=0.75),"0.5 to 0.75",AND(T208&gt;0.75,T208&lt;=1),"0.75 to 1",AND(T208&gt;1,T208&lt;=2),"1 to 2",AND(T208&gt;2,T208&lt;=3),"2 to 3",AND(T208&gt;3,T208&lt;=4),"3 to 4",AND(T208&gt;4,T208&lt;=5),"4 to 5",AND(T208&gt;5,T208&lt;=10),"5 to 10",T208&gt;10,"10+")</f>
        <v>0.3 to 0.4</v>
      </c>
      <c r="T208" s="10">
        <f>_xlfn.XLOOKUP($E208,'Raw Data'!$E:$E,'Raw Data'!T:T,"ERROR",0,1)</f>
        <v>0.387757062271253</v>
      </c>
      <c r="U208" s="15" t="str">
        <f t="array" ref="U208">_xlfn.IFS(AND(V208&gt;0,V208&lt;=0.05),"0 to 0.05",AND(V208&gt;0.05,V208&lt;=0.1),"0.05 to 0.1",AND(V208&gt;0.1,V208&lt;=0.2),"0.1 to 0.2",AND(V208&gt;0.2,V208&lt;=0.3),"0.2 to 0.3",AND(V208&gt;0.3,V208&lt;=0.4),"0.3 to 0.4",AND(V208&gt;0.4,V208&lt;=0.5),"0.4 to 0.5",AND(V208&gt;0.5,V208&lt;=0.75),"0.5 to 0.75",AND(V208&gt;0.75,V208&lt;=1),"0.75 to 1",AND(V208&gt;1,V208&lt;=2),"1 to 2",AND(V208&gt;2,V208&lt;=3),"2 to 3",AND(V208&gt;3,V208&lt;=4),"3 to 4",AND(V208&gt;4,V208&lt;=5),"4 to 5",AND(V208&gt;5,V208&lt;=10),"5 to 10",V208&gt;10,"10+")</f>
        <v>0.1 to 0.2</v>
      </c>
      <c r="V208" s="10">
        <f>_xlfn.XLOOKUP($E208,'Raw Data'!$E:$E,'Raw Data'!V:V,"ERROR",0,1)</f>
        <v>0.168097263938943</v>
      </c>
      <c r="W208" s="15" t="str">
        <f t="array" ref="W208">_xlfn.IFS(AND(X208&gt;0,X208&lt;=0.05),"0 to 0.05",AND(X208&gt;0.05,X208&lt;=0.1),"0.05 to 0.1",AND(X208&gt;0.1,X208&lt;=0.2),"0.1 to 0.2",AND(X208&gt;0.2,X208&lt;=0.3),"0.2 to 0.3",AND(X208&gt;0.3,X208&lt;=0.4),"0.3 to 0.4",AND(X208&gt;0.4,X208&lt;=0.5),"0.4 to 0.5",AND(X208&gt;0.5,X208&lt;=0.75),"0.5 to 0.75",AND(X208&gt;0.75,X208&lt;=1),"0.75 to 1",AND(X208&gt;1,X208&lt;=2),"1 to 2",AND(X208&gt;2,X208&lt;=3),"2 to 3",AND(X208&gt;3,X208&lt;=4),"3 to 4",AND(X208&gt;4,X208&lt;=5),"4 to 5",AND(X208&gt;5,X208&lt;=10),"5 to 10",X208&gt;10,"10+")</f>
        <v>0.1 to 0.2</v>
      </c>
      <c r="X208" s="16">
        <f t="shared" si="7"/>
        <v>0.104694406813238</v>
      </c>
      <c r="Y208" s="5" t="str">
        <f t="array" ref="Y208">_xlfn.IFS(AND(Z208&gt;0,Z208&lt;=1),"0 to 1",AND(Z208&gt;1,Z208&lt;=2),"1 to 2",AND(Z208&gt;2,Z208&lt;=4),"2 to 4",AND(Z208&gt;4,Z208&lt;=6),"4 to 6",AND(Z208&gt;6,Z208&lt;=8),"6 to 8",AND(Z208&gt;8,Z208&lt;=10),"8 to 10",AND(Z208&gt;10,Z208&lt;=15),"10 to 15",AND(Z208&gt;15,Z208&lt;=20),"15 to 20",AND(Z208&gt;20,Z208&lt;=25),"20 to 25",AND(Z208&gt;25,Z208&lt;=30),"25 to 30",AND(Z208&gt;30,Z208&lt;=40),"30 to 40",AND(Z208&gt;40,Z208&lt;=50),"40 to 50",Z208&gt;50,"50+")</f>
        <v>6 to 8</v>
      </c>
      <c r="Z208" s="9">
        <f>_xlfn.XLOOKUP($E208,'Raw Data'!$E:$E,'Raw Data'!Z:Z,"ERROR",0,1)</f>
        <v>6.76</v>
      </c>
      <c r="AA208" s="9" t="str">
        <f>_xlfn.XLOOKUP($E208,'Raw Data'!$E:$E,'Raw Data'!AA:AA,"ERROR",0,1)</f>
        <v>oz</v>
      </c>
      <c r="AB208" s="9"/>
      <c r="AC208" s="9"/>
    </row>
    <row r="209" hidden="1" spans="1:29">
      <c r="A209" s="5" t="str">
        <f>_xlfn.XLOOKUP($E209,'Raw Data'!$E:$E,'Raw Data'!A:A,"ERROR",0,1)</f>
        <v>AE</v>
      </c>
      <c r="B209" s="5" t="str">
        <f>_xlfn.XLOOKUP($E209,'Raw Data'!$E:$E,'Raw Data'!B:B,"ERROR",0,1)</f>
        <v>Hair Mousses</v>
      </c>
      <c r="C209" s="5" t="str">
        <f>_xlfn.XLOOKUP($E209,'Raw Data'!$E:$E,'Raw Data'!C:C,"ERROR",0,1)</f>
        <v>l'oreal paris</v>
      </c>
      <c r="D209" s="5" t="str">
        <f>_xlfn.XLOOKUP($E209,'Raw Data'!$E:$E,'Raw Data'!D:D,"ERROR",0,1)</f>
        <v>www.amazon.ae/dp/B01EJ8T9UA</v>
      </c>
      <c r="E209" s="5" t="s">
        <v>409</v>
      </c>
      <c r="F209" s="9" t="str">
        <f>_xlfn.XLOOKUP($E209,'Raw Data'!$E:$E,'Raw Data'!F:F,"ERROR",0,1)</f>
        <v>L'OrÃ©al Elnett CrÃ¨me De Mousse Volume Strong Hold, 200ml</v>
      </c>
      <c r="G209" s="10">
        <f>_xlfn.XLOOKUP($E209,'Raw Data'!$E:$E,'Raw Data'!G:G,"ERROR",0,1)</f>
        <v>5</v>
      </c>
      <c r="H209" s="9">
        <f>_xlfn.XLOOKUP($E209,'Raw Data'!$E:$E,'Raw Data'!H:H,"ERROR",0,1)</f>
        <v>247.54</v>
      </c>
      <c r="I209" s="9">
        <f>_xlfn.XLOOKUP($E209,'Raw Data'!$E:$E,'Raw Data'!I:I,"ERROR",0,1)</f>
        <v>0.000331411776950583</v>
      </c>
      <c r="J209" s="9" t="str">
        <f>_xlfn.XLOOKUP($E209,'Raw Data'!$E:$E,'Raw Data'!J:J,"ERROR",0,1)</f>
        <v>No</v>
      </c>
      <c r="K209" s="14" t="str">
        <f t="array" ref="K209">_xlfn.IFS(AND(L209&gt;0,L209&lt;=5),"0 to 5",AND(L209&gt;5,L209&lt;=10),"5 to 10",AND(L209&gt;10,L209&lt;=15),"10 to 15",AND(L209&gt;15,L209&lt;=20),"15 to 20",AND(L209&gt;20,L209&lt;=30),"20 to 30",AND(L209&gt;30,L209&lt;=40),"30 to 40",AND(L209&gt;40,L209&lt;=50),"40 to 50",AND(L209&gt;50,L209&lt;=75),"50 to 75",AND(L209&gt;75,L209&lt;=100),"75 to 100",AND(L209&gt;100,L209&lt;=150),"100 to 150",AND(L209&gt;150,L209&lt;=200),"150 to 200",AND(L209&gt;200,L209&lt;=250),"200 to 250",AND(L209&gt;250,L209&lt;=300),"250 to 300",AND(L209&gt;300,L209&lt;=400),"300 to 400",AND(L209&gt;400,L209&lt;=500),"400 to 500",L209&gt;500,"500+")</f>
        <v>50 to 75</v>
      </c>
      <c r="L209" s="9">
        <f>_xlfn.XLOOKUP($E209,'Raw Data'!$E:$E,'Raw Data'!L:L,"ERROR",0,1)</f>
        <v>59.84</v>
      </c>
      <c r="M209" s="14" t="str">
        <f t="array" ref="M209">_xlfn.IFS(AND(N209&gt;0,N209&lt;=5),"0 to 5",AND(N209&gt;5,N209&lt;=10),"5 to 10",AND(N209&gt;10,N209&lt;=15),"10 to 15",AND(N209&gt;15,N209&lt;=20),"15 to 20",AND(N209&gt;20,N209&lt;=30),"20 to 30",AND(N209&gt;30,N209&lt;=40),"30 to 40",AND(N209&gt;40,N209&lt;=50),"40 to 50",AND(N209&gt;50,N209&lt;=75),"50 to 75",AND(N209&gt;75,N209&lt;=100),"75 to 100",AND(N209&gt;100,N209&lt;=150),"100 to 150",AND(N209&gt;150,N209&lt;=200),"150 to 200",AND(N209&gt;200,N209&lt;=250),"200 to 250",AND(N209&gt;250,N209&lt;=300),"250 to 300",AND(N209&gt;300,N209&lt;=400),"300 to 400",AND(N209&gt;400,N209&lt;=500),"400 to 500",N209&gt;500,"500+")</f>
        <v>50 to 75</v>
      </c>
      <c r="N209" s="9">
        <f>_xlfn.XLOOKUP($E209,'Raw Data'!$E:$E,'Raw Data'!N:N,"ERROR",0,1)</f>
        <v>66.85</v>
      </c>
      <c r="O209" s="14" t="str">
        <f t="array" ref="O209">_xlfn.IFS(P209=0,"No Discount",AND(P209&gt;0,P209&lt;=0.02),"0% to 2%",AND(P209&gt;0.02,P209&lt;=0.04),"2% to 4%",AND(P209&gt;0.04,P209&lt;=0.06),"4% to 6%",AND(P209&gt;0.06,P209&lt;=0.08),"6% to 8%",AND(P209&gt;0.08,P209&lt;=0.1),"8% to 10%",AND(P209&gt;0.1,P209&lt;=0.15),"10% to 15%",AND(P209&gt;0.15,P209&lt;=0.2),"15% to 20%",AND(P209&gt;0.2,P209&lt;=0.25),"20% to 25%",AND(P209&gt;0.25,P209&lt;=0.3),"25% to 30%",AND(P209&gt;0.3,P209&lt;=0.4),"30% to 40%",AND(P209&gt;0.4,P209&lt;=0.5),"40% to 50%",AND(P209&gt;0.5,P209&lt;=0.75),"50% to 75%",AND(P209&gt;0.75,P209&lt;=1),"75% to 100%")</f>
        <v>10% to 15%</v>
      </c>
      <c r="P209" s="10">
        <f>_xlfn.XLOOKUP($E209,'Raw Data'!$E:$E,'Raw Data'!P:P,"ERROR",0,1)</f>
        <v>0.104861630516081</v>
      </c>
      <c r="Q209" s="9">
        <f>_xlfn.XLOOKUP($E209,'Raw Data'!$E:$E,'Raw Data'!Q:Q,"ERROR",0,1)</f>
        <v>200</v>
      </c>
      <c r="R209" s="9" t="str">
        <f>_xlfn.XLOOKUP($E209,'Raw Data'!$E:$E,'Raw Data'!R:R,"ERROR",0,1)</f>
        <v>ml</v>
      </c>
      <c r="S209" s="5" t="str">
        <f t="array" ref="S209">_xlfn.IFS(AND(T209&gt;0,T209&lt;=0.05),"0 to 0.05",AND(T209&gt;0.05,T209&lt;=0.1),"0.05 to 0.1",AND(T209&gt;0.1,T209&lt;=0.2),"0.1 to 0.2",AND(T209&gt;0.2,T209&lt;=0.3),"0.2 to 0.3",AND(T209&gt;0.3,T209&lt;=0.4),"0.3 to 0.4",AND(T209&gt;0.4,T209&lt;=0.5),"0.4 to 0.5",AND(T209&gt;0.5,T209&lt;=0.75),"0.5 to 0.75",AND(T209&gt;0.75,T209&lt;=1),"0.75 to 1",AND(T209&gt;1,T209&lt;=2),"1 to 2",AND(T209&gt;2,T209&lt;=3),"2 to 3",AND(T209&gt;3,T209&lt;=4),"3 to 4",AND(T209&gt;4,T209&lt;=5),"4 to 5",AND(T209&gt;5,T209&lt;=10),"5 to 10",T209&gt;10,"10+")</f>
        <v>0.2 to 0.3</v>
      </c>
      <c r="T209" s="10">
        <f>_xlfn.XLOOKUP($E209,'Raw Data'!$E:$E,'Raw Data'!T:T,"ERROR",0,1)</f>
        <v>0.29935985816426</v>
      </c>
      <c r="U209" s="15" t="str">
        <f t="array" ref="U209">_xlfn.IFS(AND(V209&gt;0,V209&lt;=0.05),"0 to 0.05",AND(V209&gt;0.05,V209&lt;=0.1),"0.05 to 0.1",AND(V209&gt;0.1,V209&lt;=0.2),"0.1 to 0.2",AND(V209&gt;0.2,V209&lt;=0.3),"0.2 to 0.3",AND(V209&gt;0.3,V209&lt;=0.4),"0.3 to 0.4",AND(V209&gt;0.4,V209&lt;=0.5),"0.4 to 0.5",AND(V209&gt;0.5,V209&lt;=0.75),"0.5 to 0.75",AND(V209&gt;0.75,V209&lt;=1),"0.75 to 1",AND(V209&gt;1,V209&lt;=2),"1 to 2",AND(V209&gt;2,V209&lt;=3),"2 to 3",AND(V209&gt;3,V209&lt;=4),"3 to 4",AND(V209&gt;4,V209&lt;=5),"4 to 5",AND(V209&gt;5,V209&lt;=10),"5 to 10",V209&gt;10,"10+")</f>
        <v>0.05 to 0.1</v>
      </c>
      <c r="V209" s="10">
        <f>_xlfn.XLOOKUP($E209,'Raw Data'!$E:$E,'Raw Data'!V:V,"ERROR",0,1)</f>
        <v>0.0902957179133657</v>
      </c>
      <c r="W209" s="15" t="str">
        <f t="array" ref="W209">_xlfn.IFS(AND(X209&gt;0,X209&lt;=0.05),"0 to 0.05",AND(X209&gt;0.05,X209&lt;=0.1),"0.05 to 0.1",AND(X209&gt;0.1,X209&lt;=0.2),"0.1 to 0.2",AND(X209&gt;0.2,X209&lt;=0.3),"0.2 to 0.3",AND(X209&gt;0.3,X209&lt;=0.4),"0.3 to 0.4",AND(X209&gt;0.4,X209&lt;=0.5),"0.4 to 0.5",AND(X209&gt;0.5,X209&lt;=0.75),"0.5 to 0.75",AND(X209&gt;0.75,X209&lt;=1),"0.75 to 1",AND(X209&gt;1,X209&lt;=2),"1 to 2",AND(X209&gt;2,X209&lt;=3),"2 to 3",AND(X209&gt;3,X209&lt;=4),"3 to 4",AND(X209&gt;4,X209&lt;=5),"4 to 5",AND(X209&gt;5,X209&lt;=10),"5 to 10",X209&gt;10,"10+")</f>
        <v>0.05 to 0.1</v>
      </c>
      <c r="X209" s="16">
        <f t="shared" si="7"/>
        <v>0.0808271617043501</v>
      </c>
      <c r="Y209" s="5" t="str">
        <f t="array" ref="Y209">_xlfn.IFS(AND(Z209&gt;0,Z209&lt;=1),"0 to 1",AND(Z209&gt;1,Z209&lt;=2),"1 to 2",AND(Z209&gt;2,Z209&lt;=4),"2 to 4",AND(Z209&gt;4,Z209&lt;=6),"4 to 6",AND(Z209&gt;6,Z209&lt;=8),"6 to 8",AND(Z209&gt;8,Z209&lt;=10),"8 to 10",AND(Z209&gt;10,Z209&lt;=15),"10 to 15",AND(Z209&gt;15,Z209&lt;=20),"15 to 20",AND(Z209&gt;20,Z209&lt;=25),"20 to 25",AND(Z209&gt;25,Z209&lt;=30),"25 to 30",AND(Z209&gt;30,Z209&lt;=40),"30 to 40",AND(Z209&gt;40,Z209&lt;=50),"40 to 50",Z209&gt;50,"50+")</f>
        <v>6 to 8</v>
      </c>
      <c r="Z209" s="9">
        <f>_xlfn.XLOOKUP($E209,'Raw Data'!$E:$E,'Raw Data'!Z:Z,"ERROR",0,1)</f>
        <v>6.76</v>
      </c>
      <c r="AA209" s="9" t="str">
        <f>_xlfn.XLOOKUP($E209,'Raw Data'!$E:$E,'Raw Data'!AA:AA,"ERROR",0,1)</f>
        <v>oz</v>
      </c>
      <c r="AB209" s="9"/>
      <c r="AC209" s="9"/>
    </row>
    <row r="210" hidden="1" spans="1:29">
      <c r="A210" s="5" t="str">
        <f>_xlfn.XLOOKUP($E210,'Raw Data'!$E:$E,'Raw Data'!A:A,"ERROR",0,1)</f>
        <v>AE</v>
      </c>
      <c r="B210" s="5" t="str">
        <f>_xlfn.XLOOKUP($E210,'Raw Data'!$E:$E,'Raw Data'!B:B,"ERROR",0,1)</f>
        <v>Hair Mousses</v>
      </c>
      <c r="C210" s="5" t="str">
        <f>_xlfn.XLOOKUP($E210,'Raw Data'!$E:$E,'Raw Data'!C:C,"ERROR",0,1)</f>
        <v>wodemate</v>
      </c>
      <c r="D210" s="5" t="str">
        <f>_xlfn.XLOOKUP($E210,'Raw Data'!$E:$E,'Raw Data'!D:D,"ERROR",0,1)</f>
        <v>www.amazon.ae/dp/B09VRXCSTV</v>
      </c>
      <c r="E210" s="5" t="s">
        <v>410</v>
      </c>
      <c r="F210" s="9" t="str">
        <f>_xlfn.XLOOKUP($E210,'Raw Data'!$E:$E,'Raw Data'!F:F,"ERROR",0,1)</f>
        <v>wodemate Lace Tint Mousse, Tinting Foam, Melting Hair Mousse for Your Lace Wig and All Hair Types (Medium Brown)</v>
      </c>
      <c r="G210" s="10">
        <f>_xlfn.XLOOKUP($E210,'Raw Data'!$E:$E,'Raw Data'!G:G,"ERROR",0,1)</f>
        <v>4</v>
      </c>
      <c r="H210" s="9">
        <f>_xlfn.XLOOKUP($E210,'Raw Data'!$E:$E,'Raw Data'!H:H,"ERROR",0,1)</f>
        <v>246.65</v>
      </c>
      <c r="I210" s="9">
        <f>_xlfn.XLOOKUP($E210,'Raw Data'!$E:$E,'Raw Data'!I:I,"ERROR",0,1)</f>
        <v>0.000330220226164908</v>
      </c>
      <c r="J210" s="9" t="str">
        <f>_xlfn.XLOOKUP($E210,'Raw Data'!$E:$E,'Raw Data'!J:J,"ERROR",0,1)</f>
        <v>No</v>
      </c>
      <c r="K210" s="14" t="str">
        <f t="array" ref="K210">_xlfn.IFS(AND(L210&gt;0,L210&lt;=5),"0 to 5",AND(L210&gt;5,L210&lt;=10),"5 to 10",AND(L210&gt;10,L210&lt;=15),"10 to 15",AND(L210&gt;15,L210&lt;=20),"15 to 20",AND(L210&gt;20,L210&lt;=30),"20 to 30",AND(L210&gt;30,L210&lt;=40),"30 to 40",AND(L210&gt;40,L210&lt;=50),"40 to 50",AND(L210&gt;50,L210&lt;=75),"50 to 75",AND(L210&gt;75,L210&lt;=100),"75 to 100",AND(L210&gt;100,L210&lt;=150),"100 to 150",AND(L210&gt;150,L210&lt;=200),"150 to 200",AND(L210&gt;200,L210&lt;=250),"200 to 250",AND(L210&gt;250,L210&lt;=300),"250 to 300",AND(L210&gt;300,L210&lt;=400),"300 to 400",AND(L210&gt;400,L210&lt;=500),"400 to 500",L210&gt;500,"500+")</f>
        <v>50 to 75</v>
      </c>
      <c r="L210" s="9">
        <f>_xlfn.XLOOKUP($E210,'Raw Data'!$E:$E,'Raw Data'!L:L,"ERROR",0,1)</f>
        <v>63.91</v>
      </c>
      <c r="M210" s="14" t="str">
        <f t="array" ref="M210">_xlfn.IFS(AND(N210&gt;0,N210&lt;=5),"0 to 5",AND(N210&gt;5,N210&lt;=10),"5 to 10",AND(N210&gt;10,N210&lt;=15),"10 to 15",AND(N210&gt;15,N210&lt;=20),"15 to 20",AND(N210&gt;20,N210&lt;=30),"20 to 30",AND(N210&gt;30,N210&lt;=40),"30 to 40",AND(N210&gt;40,N210&lt;=50),"40 to 50",AND(N210&gt;50,N210&lt;=75),"50 to 75",AND(N210&gt;75,N210&lt;=100),"75 to 100",AND(N210&gt;100,N210&lt;=150),"100 to 150",AND(N210&gt;150,N210&lt;=200),"150 to 200",AND(N210&gt;200,N210&lt;=250),"200 to 250",AND(N210&gt;250,N210&lt;=300),"250 to 300",AND(N210&gt;300,N210&lt;=400),"300 to 400",AND(N210&gt;400,N210&lt;=500),"400 to 500",N210&gt;500,"500+")</f>
        <v>75 to 100</v>
      </c>
      <c r="N210" s="9">
        <f>_xlfn.XLOOKUP($E210,'Raw Data'!$E:$E,'Raw Data'!N:N,"ERROR",0,1)</f>
        <v>77.52</v>
      </c>
      <c r="O210" s="14" t="str">
        <f t="array" ref="O210">_xlfn.IFS(P210=0,"No Discount",AND(P210&gt;0,P210&lt;=0.02),"0% to 2%",AND(P210&gt;0.02,P210&lt;=0.04),"2% to 4%",AND(P210&gt;0.04,P210&lt;=0.06),"4% to 6%",AND(P210&gt;0.06,P210&lt;=0.08),"6% to 8%",AND(P210&gt;0.08,P210&lt;=0.1),"8% to 10%",AND(P210&gt;0.1,P210&lt;=0.15),"10% to 15%",AND(P210&gt;0.15,P210&lt;=0.2),"15% to 20%",AND(P210&gt;0.2,P210&lt;=0.25),"20% to 25%",AND(P210&gt;0.25,P210&lt;=0.3),"25% to 30%",AND(P210&gt;0.3,P210&lt;=0.4),"30% to 40%",AND(P210&gt;0.4,P210&lt;=0.5),"40% to 50%",AND(P210&gt;0.5,P210&lt;=0.75),"50% to 75%",AND(P210&gt;0.75,P210&lt;=1),"75% to 100%")</f>
        <v>15% to 20%</v>
      </c>
      <c r="P210" s="10">
        <f>_xlfn.XLOOKUP($E210,'Raw Data'!$E:$E,'Raw Data'!P:P,"ERROR",0,1)</f>
        <v>0.175567595459236</v>
      </c>
      <c r="Q210" s="9">
        <f>_xlfn.XLOOKUP($E210,'Raw Data'!$E:$E,'Raw Data'!Q:Q,"ERROR",0,1)</f>
        <v>0</v>
      </c>
      <c r="R210" s="9">
        <f>_xlfn.XLOOKUP($E210,'Raw Data'!$E:$E,'Raw Data'!R:R,"ERROR",0,1)</f>
        <v>0</v>
      </c>
      <c r="S210" s="5" t="e">
        <f t="array" ref="S210">_xlfn.IFS(AND(T210&gt;0,T210&lt;=0.05),"0 to 0.05",AND(T210&gt;0.05,T210&lt;=0.1),"0.05 to 0.1",AND(T210&gt;0.1,T210&lt;=0.2),"0.1 to 0.2",AND(T210&gt;0.2,T210&lt;=0.3),"0.2 to 0.3",AND(T210&gt;0.3,T210&lt;=0.4),"0.3 to 0.4",AND(T210&gt;0.4,T210&lt;=0.5),"0.4 to 0.5",AND(T210&gt;0.5,T210&lt;=0.75),"0.5 to 0.75",AND(T210&gt;0.75,T210&lt;=1),"0.75 to 1",AND(T210&gt;1,T210&lt;=2),"1 to 2",AND(T210&gt;2,T210&lt;=3),"2 to 3",AND(T210&gt;3,T210&lt;=4),"3 to 4",AND(T210&gt;4,T210&lt;=5),"4 to 5",AND(T210&gt;5,T210&lt;=10),"5 to 10",T210&gt;10,"10+")</f>
        <v>#N/A</v>
      </c>
      <c r="T210" s="10">
        <f>_xlfn.XLOOKUP($E210,'Raw Data'!$E:$E,'Raw Data'!T:T,"ERROR",0,1)</f>
        <v>0</v>
      </c>
      <c r="U210" s="15" t="e">
        <f t="array" ref="U210">_xlfn.IFS(AND(V210&gt;0,V210&lt;=0.05),"0 to 0.05",AND(V210&gt;0.05,V210&lt;=0.1),"0.05 to 0.1",AND(V210&gt;0.1,V210&lt;=0.2),"0.1 to 0.2",AND(V210&gt;0.2,V210&lt;=0.3),"0.2 to 0.3",AND(V210&gt;0.3,V210&lt;=0.4),"0.3 to 0.4",AND(V210&gt;0.4,V210&lt;=0.5),"0.4 to 0.5",AND(V210&gt;0.5,V210&lt;=0.75),"0.5 to 0.75",AND(V210&gt;0.75,V210&lt;=1),"0.75 to 1",AND(V210&gt;1,V210&lt;=2),"1 to 2",AND(V210&gt;2,V210&lt;=3),"2 to 3",AND(V210&gt;3,V210&lt;=4),"3 to 4",AND(V210&gt;4,V210&lt;=5),"4 to 5",AND(V210&gt;5,V210&lt;=10),"5 to 10",V210&gt;10,"10+")</f>
        <v>#N/A</v>
      </c>
      <c r="V210" s="10">
        <f>_xlfn.XLOOKUP($E210,'Raw Data'!$E:$E,'Raw Data'!V:V,"ERROR",0,1)</f>
        <v>0</v>
      </c>
      <c r="W210" s="15" t="e">
        <f t="array" ref="W210">_xlfn.IFS(AND(X210&gt;0,X210&lt;=0.05),"0 to 0.05",AND(X210&gt;0.05,X210&lt;=0.1),"0.05 to 0.1",AND(X210&gt;0.1,X210&lt;=0.2),"0.1 to 0.2",AND(X210&gt;0.2,X210&lt;=0.3),"0.2 to 0.3",AND(X210&gt;0.3,X210&lt;=0.4),"0.3 to 0.4",AND(X210&gt;0.4,X210&lt;=0.5),"0.4 to 0.5",AND(X210&gt;0.5,X210&lt;=0.75),"0.5 to 0.75",AND(X210&gt;0.75,X210&lt;=1),"0.75 to 1",AND(X210&gt;1,X210&lt;=2),"1 to 2",AND(X210&gt;2,X210&lt;=3),"2 to 3",AND(X210&gt;3,X210&lt;=4),"3 to 4",AND(X210&gt;4,X210&lt;=5),"4 to 5",AND(X210&gt;5,X210&lt;=10),"5 to 10",X210&gt;10,"10+")</f>
        <v>#DIV/0!</v>
      </c>
      <c r="X210" s="16" t="e">
        <f t="shared" si="7"/>
        <v>#DIV/0!</v>
      </c>
      <c r="Y210" s="5" t="e">
        <f t="array" ref="Y210">_xlfn.IFS(AND(Z210&gt;0,Z210&lt;=1),"0 to 1",AND(Z210&gt;1,Z210&lt;=2),"1 to 2",AND(Z210&gt;2,Z210&lt;=4),"2 to 4",AND(Z210&gt;4,Z210&lt;=6),"4 to 6",AND(Z210&gt;6,Z210&lt;=8),"6 to 8",AND(Z210&gt;8,Z210&lt;=10),"8 to 10",AND(Z210&gt;10,Z210&lt;=15),"10 to 15",AND(Z210&gt;15,Z210&lt;=20),"15 to 20",AND(Z210&gt;20,Z210&lt;=25),"20 to 25",AND(Z210&gt;25,Z210&lt;=30),"25 to 30",AND(Z210&gt;30,Z210&lt;=40),"30 to 40",AND(Z210&gt;40,Z210&lt;=50),"40 to 50",Z210&gt;50,"50+")</f>
        <v>#N/A</v>
      </c>
      <c r="Z210" s="9">
        <f>_xlfn.XLOOKUP($E210,'Raw Data'!$E:$E,'Raw Data'!Z:Z,"ERROR",0,1)</f>
        <v>0</v>
      </c>
      <c r="AA210" s="9">
        <f>_xlfn.XLOOKUP($E210,'Raw Data'!$E:$E,'Raw Data'!AA:AA,"ERROR",0,1)</f>
        <v>0</v>
      </c>
      <c r="AB210" s="9"/>
      <c r="AC210" s="9"/>
    </row>
    <row r="211" hidden="1" spans="1:29">
      <c r="A211" s="5" t="str">
        <f>_xlfn.XLOOKUP($E211,'Raw Data'!$E:$E,'Raw Data'!A:A,"ERROR",0,1)</f>
        <v>AE</v>
      </c>
      <c r="B211" s="5" t="str">
        <f>_xlfn.XLOOKUP($E211,'Raw Data'!$E:$E,'Raw Data'!B:B,"ERROR",0,1)</f>
        <v>Hair Mousses</v>
      </c>
      <c r="C211" s="5" t="str">
        <f>_xlfn.XLOOKUP($E211,'Raw Data'!$E:$E,'Raw Data'!C:C,"ERROR",0,1)</f>
        <v>Johnny's Chop Shop</v>
      </c>
      <c r="D211" s="5" t="str">
        <f>_xlfn.XLOOKUP($E211,'Raw Data'!$E:$E,'Raw Data'!D:D,"ERROR",0,1)</f>
        <v>www.amazon.ae/dp/B08FK87MZT</v>
      </c>
      <c r="E211" s="5" t="s">
        <v>411</v>
      </c>
      <c r="F211" s="9" t="str">
        <f>_xlfn.XLOOKUP($E211,'Raw Data'!$E:$E,'Raw Data'!F:F,"ERROR",0,1)</f>
        <v>Johnny's Chop Shop Max Up Volume Mousse 150ml</v>
      </c>
      <c r="G211" s="10">
        <f>_xlfn.XLOOKUP($E211,'Raw Data'!$E:$E,'Raw Data'!G:G,"ERROR",0,1)</f>
        <v>3</v>
      </c>
      <c r="H211" s="9">
        <f>_xlfn.XLOOKUP($E211,'Raw Data'!$E:$E,'Raw Data'!H:H,"ERROR",0,1)</f>
        <v>243.63</v>
      </c>
      <c r="I211" s="9">
        <f>_xlfn.XLOOKUP($E211,'Raw Data'!$E:$E,'Raw Data'!I:I,"ERROR",0,1)</f>
        <v>0.000326176986420257</v>
      </c>
      <c r="J211" s="9" t="str">
        <f>_xlfn.XLOOKUP($E211,'Raw Data'!$E:$E,'Raw Data'!J:J,"ERROR",0,1)</f>
        <v>No</v>
      </c>
      <c r="K211" s="14" t="str">
        <f t="array" ref="K211">_xlfn.IFS(AND(L211&gt;0,L211&lt;=5),"0 to 5",AND(L211&gt;5,L211&lt;=10),"5 to 10",AND(L211&gt;10,L211&lt;=15),"10 to 15",AND(L211&gt;15,L211&lt;=20),"15 to 20",AND(L211&gt;20,L211&lt;=30),"20 to 30",AND(L211&gt;30,L211&lt;=40),"30 to 40",AND(L211&gt;40,L211&lt;=50),"40 to 50",AND(L211&gt;50,L211&lt;=75),"50 to 75",AND(L211&gt;75,L211&lt;=100),"75 to 100",AND(L211&gt;100,L211&lt;=150),"100 to 150",AND(L211&gt;150,L211&lt;=200),"150 to 200",AND(L211&gt;200,L211&lt;=250),"200 to 250",AND(L211&gt;250,L211&lt;=300),"250 to 300",AND(L211&gt;300,L211&lt;=400),"300 to 400",AND(L211&gt;400,L211&lt;=500),"400 to 500",L211&gt;500,"500+")</f>
        <v>100 to 150</v>
      </c>
      <c r="L211" s="9">
        <f>_xlfn.XLOOKUP($E211,'Raw Data'!$E:$E,'Raw Data'!L:L,"ERROR",0,1)</f>
        <v>115.76</v>
      </c>
      <c r="M211" s="14" t="str">
        <f t="array" ref="M211">_xlfn.IFS(AND(N211&gt;0,N211&lt;=5),"0 to 5",AND(N211&gt;5,N211&lt;=10),"5 to 10",AND(N211&gt;10,N211&lt;=15),"10 to 15",AND(N211&gt;15,N211&lt;=20),"15 to 20",AND(N211&gt;20,N211&lt;=30),"20 to 30",AND(N211&gt;30,N211&lt;=40),"30 to 40",AND(N211&gt;40,N211&lt;=50),"40 to 50",AND(N211&gt;50,N211&lt;=75),"50 to 75",AND(N211&gt;75,N211&lt;=100),"75 to 100",AND(N211&gt;100,N211&lt;=150),"100 to 150",AND(N211&gt;150,N211&lt;=200),"150 to 200",AND(N211&gt;200,N211&lt;=250),"200 to 250",AND(N211&gt;250,N211&lt;=300),"250 to 300",AND(N211&gt;300,N211&lt;=400),"300 to 400",AND(N211&gt;400,N211&lt;=500),"400 to 500",N211&gt;500,"500+")</f>
        <v>100 to 150</v>
      </c>
      <c r="N211" s="9">
        <f>_xlfn.XLOOKUP($E211,'Raw Data'!$E:$E,'Raw Data'!N:N,"ERROR",0,1)</f>
        <v>117.24</v>
      </c>
      <c r="O211" s="14" t="str">
        <f t="array" ref="O211">_xlfn.IFS(P211=0,"No Discount",AND(P211&gt;0,P211&lt;=0.02),"0% to 2%",AND(P211&gt;0.02,P211&lt;=0.04),"2% to 4%",AND(P211&gt;0.04,P211&lt;=0.06),"4% to 6%",AND(P211&gt;0.06,P211&lt;=0.08),"6% to 8%",AND(P211&gt;0.08,P211&lt;=0.1),"8% to 10%",AND(P211&gt;0.1,P211&lt;=0.15),"10% to 15%",AND(P211&gt;0.15,P211&lt;=0.2),"15% to 20%",AND(P211&gt;0.2,P211&lt;=0.25),"20% to 25%",AND(P211&gt;0.25,P211&lt;=0.3),"25% to 30%",AND(P211&gt;0.3,P211&lt;=0.4),"30% to 40%",AND(P211&gt;0.4,P211&lt;=0.5),"40% to 50%",AND(P211&gt;0.5,P211&lt;=0.75),"50% to 75%",AND(P211&gt;0.75,P211&lt;=1),"75% to 100%")</f>
        <v>0% to 2%</v>
      </c>
      <c r="P211" s="10">
        <f>_xlfn.XLOOKUP($E211,'Raw Data'!$E:$E,'Raw Data'!P:P,"ERROR",0,1)</f>
        <v>0.0126236779256226</v>
      </c>
      <c r="Q211" s="9">
        <f>_xlfn.XLOOKUP($E211,'Raw Data'!$E:$E,'Raw Data'!Q:Q,"ERROR",0,1)</f>
        <v>150</v>
      </c>
      <c r="R211" s="9" t="str">
        <f>_xlfn.XLOOKUP($E211,'Raw Data'!$E:$E,'Raw Data'!R:R,"ERROR",0,1)</f>
        <v>ml</v>
      </c>
      <c r="S211" s="5" t="str">
        <f t="array" ref="S211">_xlfn.IFS(AND(T211&gt;0,T211&lt;=0.05),"0 to 0.05",AND(T211&gt;0.05,T211&lt;=0.1),"0.05 to 0.1",AND(T211&gt;0.1,T211&lt;=0.2),"0.1 to 0.2",AND(T211&gt;0.2,T211&lt;=0.3),"0.2 to 0.3",AND(T211&gt;0.3,T211&lt;=0.4),"0.3 to 0.4",AND(T211&gt;0.4,T211&lt;=0.5),"0.4 to 0.5",AND(T211&gt;0.5,T211&lt;=0.75),"0.5 to 0.75",AND(T211&gt;0.75,T211&lt;=1),"0.75 to 1",AND(T211&gt;1,T211&lt;=2),"1 to 2",AND(T211&gt;2,T211&lt;=3),"2 to 3",AND(T211&gt;3,T211&lt;=4),"3 to 4",AND(T211&gt;4,T211&lt;=5),"4 to 5",AND(T211&gt;5,T211&lt;=10),"5 to 10",T211&gt;10,"10+")</f>
        <v>0.75 to 1</v>
      </c>
      <c r="T211" s="10">
        <f>_xlfn.XLOOKUP($E211,'Raw Data'!$E:$E,'Raw Data'!T:T,"ERROR",0,1)</f>
        <v>0.772145659115301</v>
      </c>
      <c r="U211" s="15" t="str">
        <f t="array" ref="U211">_xlfn.IFS(AND(V211&gt;0,V211&lt;=0.05),"0 to 0.05",AND(V211&gt;0.05,V211&lt;=0.1),"0.05 to 0.1",AND(V211&gt;0.1,V211&lt;=0.2),"0.1 to 0.2",AND(V211&gt;0.2,V211&lt;=0.3),"0.2 to 0.3",AND(V211&gt;0.3,V211&lt;=0.4),"0.3 to 0.4",AND(V211&gt;0.4,V211&lt;=0.5),"0.4 to 0.5",AND(V211&gt;0.5,V211&lt;=0.75),"0.5 to 0.75",AND(V211&gt;0.75,V211&lt;=1),"0.75 to 1",AND(V211&gt;1,V211&lt;=2),"1 to 2",AND(V211&gt;2,V211&lt;=3),"2 to 3",AND(V211&gt;3,V211&lt;=4),"3 to 4",AND(V211&gt;4,V211&lt;=5),"4 to 5",AND(V211&gt;5,V211&lt;=10),"5 to 10",V211&gt;10,"10+")</f>
        <v>0.2 to 0.3</v>
      </c>
      <c r="V211" s="10">
        <f>_xlfn.XLOOKUP($E211,'Raw Data'!$E:$E,'Raw Data'!V:V,"ERROR",0,1)</f>
        <v>0.211144751297193</v>
      </c>
      <c r="W211" s="15" t="str">
        <f t="array" ref="W211">_xlfn.IFS(AND(X211&gt;0,X211&lt;=0.05),"0 to 0.05",AND(X211&gt;0.05,X211&lt;=0.1),"0.05 to 0.1",AND(X211&gt;0.1,X211&lt;=0.2),"0.1 to 0.2",AND(X211&gt;0.2,X211&lt;=0.3),"0.2 to 0.3",AND(X211&gt;0.3,X211&lt;=0.4),"0.3 to 0.4",AND(X211&gt;0.4,X211&lt;=0.5),"0.4 to 0.5",AND(X211&gt;0.5,X211&lt;=0.75),"0.5 to 0.75",AND(X211&gt;0.75,X211&lt;=1),"0.75 to 1",AND(X211&gt;1,X211&lt;=2),"1 to 2",AND(X211&gt;2,X211&lt;=3),"2 to 3",AND(X211&gt;3,X211&lt;=4),"3 to 4",AND(X211&gt;4,X211&lt;=5),"4 to 5",AND(X211&gt;5,X211&lt;=10),"5 to 10",X211&gt;10,"10+")</f>
        <v>0.2 to 0.3</v>
      </c>
      <c r="X211" s="16">
        <f t="shared" si="7"/>
        <v>0.208479327961131</v>
      </c>
      <c r="Y211" s="5" t="str">
        <f t="array" ref="Y211">_xlfn.IFS(AND(Z211&gt;0,Z211&lt;=1),"0 to 1",AND(Z211&gt;1,Z211&lt;=2),"1 to 2",AND(Z211&gt;2,Z211&lt;=4),"2 to 4",AND(Z211&gt;4,Z211&lt;=6),"4 to 6",AND(Z211&gt;6,Z211&lt;=8),"6 to 8",AND(Z211&gt;8,Z211&lt;=10),"8 to 10",AND(Z211&gt;10,Z211&lt;=15),"10 to 15",AND(Z211&gt;15,Z211&lt;=20),"15 to 20",AND(Z211&gt;20,Z211&lt;=25),"20 to 25",AND(Z211&gt;25,Z211&lt;=30),"25 to 30",AND(Z211&gt;30,Z211&lt;=40),"30 to 40",AND(Z211&gt;40,Z211&lt;=50),"40 to 50",Z211&gt;50,"50+")</f>
        <v>4 to 6</v>
      </c>
      <c r="Z211" s="9">
        <f>_xlfn.XLOOKUP($E211,'Raw Data'!$E:$E,'Raw Data'!Z:Z,"ERROR",0,1)</f>
        <v>5.07</v>
      </c>
      <c r="AA211" s="9" t="str">
        <f>_xlfn.XLOOKUP($E211,'Raw Data'!$E:$E,'Raw Data'!AA:AA,"ERROR",0,1)</f>
        <v>oz</v>
      </c>
      <c r="AB211" s="9"/>
      <c r="AC211" s="9"/>
    </row>
    <row r="212" hidden="1" spans="1:29">
      <c r="A212" s="5" t="str">
        <f>_xlfn.XLOOKUP($E212,'Raw Data'!$E:$E,'Raw Data'!A:A,"ERROR",0,1)</f>
        <v>AE</v>
      </c>
      <c r="B212" s="5" t="str">
        <f>_xlfn.XLOOKUP($E212,'Raw Data'!$E:$E,'Raw Data'!B:B,"ERROR",0,1)</f>
        <v>Hair Mousses</v>
      </c>
      <c r="C212" s="5" t="str">
        <f>_xlfn.XLOOKUP($E212,'Raw Data'!$E:$E,'Raw Data'!C:C,"ERROR",0,1)</f>
        <v>douxo</v>
      </c>
      <c r="D212" s="5" t="str">
        <f>_xlfn.XLOOKUP($E212,'Raw Data'!$E:$E,'Raw Data'!D:D,"ERROR",0,1)</f>
        <v>www.amazon.ae/dp/B088HHFDLT</v>
      </c>
      <c r="E212" s="5" t="s">
        <v>412</v>
      </c>
      <c r="F212" s="9" t="str">
        <f>_xlfn.XLOOKUP($E212,'Raw Data'!$E:$E,'Raw Data'!F:F,"ERROR",0,1)</f>
        <v>DOUXO S3 SEB - Mousse - Dog &amp; Cat Hygiene - Oily skin - Flaky Skin - Anti-odour and Antidandruff - Hypoallergenic fragrance - Veterinary Recommended - 150ml</v>
      </c>
      <c r="G212" s="10">
        <f>_xlfn.XLOOKUP($E212,'Raw Data'!$E:$E,'Raw Data'!G:G,"ERROR",0,1)</f>
        <v>4</v>
      </c>
      <c r="H212" s="9">
        <f>_xlfn.XLOOKUP($E212,'Raw Data'!$E:$E,'Raw Data'!H:H,"ERROR",0,1)</f>
        <v>242.58</v>
      </c>
      <c r="I212" s="9">
        <f>_xlfn.XLOOKUP($E212,'Raw Data'!$E:$E,'Raw Data'!I:I,"ERROR",0,1)</f>
        <v>0.000324771224257382</v>
      </c>
      <c r="J212" s="9" t="str">
        <f>_xlfn.XLOOKUP($E212,'Raw Data'!$E:$E,'Raw Data'!J:J,"ERROR",0,1)</f>
        <v>No</v>
      </c>
      <c r="K212" s="14" t="str">
        <f t="array" ref="K212">_xlfn.IFS(AND(L212&gt;0,L212&lt;=5),"0 to 5",AND(L212&gt;5,L212&lt;=10),"5 to 10",AND(L212&gt;10,L212&lt;=15),"10 to 15",AND(L212&gt;15,L212&lt;=20),"15 to 20",AND(L212&gt;20,L212&lt;=30),"20 to 30",AND(L212&gt;30,L212&lt;=40),"30 to 40",AND(L212&gt;40,L212&lt;=50),"40 to 50",AND(L212&gt;50,L212&lt;=75),"50 to 75",AND(L212&gt;75,L212&lt;=100),"75 to 100",AND(L212&gt;100,L212&lt;=150),"100 to 150",AND(L212&gt;150,L212&lt;=200),"150 to 200",AND(L212&gt;200,L212&lt;=250),"200 to 250",AND(L212&gt;250,L212&lt;=300),"250 to 300",AND(L212&gt;300,L212&lt;=400),"300 to 400",AND(L212&gt;400,L212&lt;=500),"400 to 500",L212&gt;500,"500+")</f>
        <v>50 to 75</v>
      </c>
      <c r="L212" s="9">
        <f>_xlfn.XLOOKUP($E212,'Raw Data'!$E:$E,'Raw Data'!L:L,"ERROR",0,1)</f>
        <v>63.07</v>
      </c>
      <c r="M212" s="14" t="str">
        <f t="array" ref="M212">_xlfn.IFS(AND(N212&gt;0,N212&lt;=5),"0 to 5",AND(N212&gt;5,N212&lt;=10),"5 to 10",AND(N212&gt;10,N212&lt;=15),"10 to 15",AND(N212&gt;15,N212&lt;=20),"15 to 20",AND(N212&gt;20,N212&lt;=30),"20 to 30",AND(N212&gt;30,N212&lt;=40),"30 to 40",AND(N212&gt;40,N212&lt;=50),"40 to 50",AND(N212&gt;50,N212&lt;=75),"50 to 75",AND(N212&gt;75,N212&lt;=100),"75 to 100",AND(N212&gt;100,N212&lt;=150),"100 to 150",AND(N212&gt;150,N212&lt;=200),"150 to 200",AND(N212&gt;200,N212&lt;=250),"200 to 250",AND(N212&gt;250,N212&lt;=300),"250 to 300",AND(N212&gt;300,N212&lt;=400),"300 to 400",AND(N212&gt;400,N212&lt;=500),"400 to 500",N212&gt;500,"500+")</f>
        <v>50 to 75</v>
      </c>
      <c r="N212" s="9">
        <f>_xlfn.XLOOKUP($E212,'Raw Data'!$E:$E,'Raw Data'!N:N,"ERROR",0,1)</f>
        <v>63.07</v>
      </c>
      <c r="O212" s="14" t="str">
        <f t="array" ref="O212">_xlfn.IFS(P212=0,"No Discount",AND(P212&gt;0,P212&lt;=0.02),"0% to 2%",AND(P212&gt;0.02,P212&lt;=0.04),"2% to 4%",AND(P212&gt;0.04,P212&lt;=0.06),"4% to 6%",AND(P212&gt;0.06,P212&lt;=0.08),"6% to 8%",AND(P212&gt;0.08,P212&lt;=0.1),"8% to 10%",AND(P212&gt;0.1,P212&lt;=0.15),"10% to 15%",AND(P212&gt;0.15,P212&lt;=0.2),"15% to 20%",AND(P212&gt;0.2,P212&lt;=0.25),"20% to 25%",AND(P212&gt;0.25,P212&lt;=0.3),"25% to 30%",AND(P212&gt;0.3,P212&lt;=0.4),"30% to 40%",AND(P212&gt;0.4,P212&lt;=0.5),"40% to 50%",AND(P212&gt;0.5,P212&lt;=0.75),"50% to 75%",AND(P212&gt;0.75,P212&lt;=1),"75% to 100%")</f>
        <v>No Discount</v>
      </c>
      <c r="P212" s="10">
        <f>_xlfn.XLOOKUP($E212,'Raw Data'!$E:$E,'Raw Data'!P:P,"ERROR",0,1)</f>
        <v>0</v>
      </c>
      <c r="Q212" s="9">
        <f>_xlfn.XLOOKUP($E212,'Raw Data'!$E:$E,'Raw Data'!Q:Q,"ERROR",0,1)</f>
        <v>150</v>
      </c>
      <c r="R212" s="9" t="str">
        <f>_xlfn.XLOOKUP($E212,'Raw Data'!$E:$E,'Raw Data'!R:R,"ERROR",0,1)</f>
        <v>ml</v>
      </c>
      <c r="S212" s="5" t="str">
        <f t="array" ref="S212">_xlfn.IFS(AND(T212&gt;0,T212&lt;=0.05),"0 to 0.05",AND(T212&gt;0.05,T212&lt;=0.1),"0.05 to 0.1",AND(T212&gt;0.1,T212&lt;=0.2),"0.1 to 0.2",AND(T212&gt;0.2,T212&lt;=0.3),"0.2 to 0.3",AND(T212&gt;0.3,T212&lt;=0.4),"0.3 to 0.4",AND(T212&gt;0.4,T212&lt;=0.5),"0.4 to 0.5",AND(T212&gt;0.5,T212&lt;=0.75),"0.5 to 0.75",AND(T212&gt;0.75,T212&lt;=1),"0.75 to 1",AND(T212&gt;1,T212&lt;=2),"1 to 2",AND(T212&gt;2,T212&lt;=3),"2 to 3",AND(T212&gt;3,T212&lt;=4),"3 to 4",AND(T212&gt;4,T212&lt;=5),"4 to 5",AND(T212&gt;5,T212&lt;=10),"5 to 10",T212&gt;10,"10+")</f>
        <v>0.4 to 0.5</v>
      </c>
      <c r="T212" s="10">
        <f>_xlfn.XLOOKUP($E212,'Raw Data'!$E:$E,'Raw Data'!T:T,"ERROR",0,1)</f>
        <v>0.42069131582932</v>
      </c>
      <c r="U212" s="15" t="str">
        <f t="array" ref="U212">_xlfn.IFS(AND(V212&gt;0,V212&lt;=0.05),"0 to 0.05",AND(V212&gt;0.05,V212&lt;=0.1),"0.05 to 0.1",AND(V212&gt;0.1,V212&lt;=0.2),"0.1 to 0.2",AND(V212&gt;0.2,V212&lt;=0.3),"0.2 to 0.3",AND(V212&gt;0.3,V212&lt;=0.4),"0.3 to 0.4",AND(V212&gt;0.4,V212&lt;=0.5),"0.4 to 0.5",AND(V212&gt;0.5,V212&lt;=0.75),"0.5 to 0.75",AND(V212&gt;0.75,V212&lt;=1),"0.75 to 1",AND(V212&gt;1,V212&lt;=2),"1 to 2",AND(V212&gt;2,V212&lt;=3),"2 to 3",AND(V212&gt;3,V212&lt;=4),"3 to 4",AND(V212&gt;4,V212&lt;=5),"4 to 5",AND(V212&gt;5,V212&lt;=10),"5 to 10",V212&gt;10,"10+")</f>
        <v>0.1 to 0.2</v>
      </c>
      <c r="V212" s="10">
        <f>_xlfn.XLOOKUP($E212,'Raw Data'!$E:$E,'Raw Data'!V:V,"ERROR",0,1)</f>
        <v>0.113586655273916</v>
      </c>
      <c r="W212" s="15" t="str">
        <f t="array" ref="W212">_xlfn.IFS(AND(X212&gt;0,X212&lt;=0.05),"0 to 0.05",AND(X212&gt;0.05,X212&lt;=0.1),"0.05 to 0.1",AND(X212&gt;0.1,X212&lt;=0.2),"0.1 to 0.2",AND(X212&gt;0.2,X212&lt;=0.3),"0.2 to 0.3",AND(X212&gt;0.3,X212&lt;=0.4),"0.3 to 0.4",AND(X212&gt;0.4,X212&lt;=0.5),"0.4 to 0.5",AND(X212&gt;0.5,X212&lt;=0.75),"0.5 to 0.75",AND(X212&gt;0.75,X212&lt;=1),"0.75 to 1",AND(X212&gt;1,X212&lt;=2),"1 to 2",AND(X212&gt;2,X212&lt;=3),"2 to 3",AND(X212&gt;3,X212&lt;=4),"3 to 4",AND(X212&gt;4,X212&lt;=5),"4 to 5",AND(X212&gt;5,X212&lt;=10),"5 to 10",X212&gt;10,"10+")</f>
        <v>0.1 to 0.2</v>
      </c>
      <c r="X212" s="16">
        <f t="shared" si="7"/>
        <v>0.113586655273916</v>
      </c>
      <c r="Y212" s="5" t="str">
        <f t="array" ref="Y212">_xlfn.IFS(AND(Z212&gt;0,Z212&lt;=1),"0 to 1",AND(Z212&gt;1,Z212&lt;=2),"1 to 2",AND(Z212&gt;2,Z212&lt;=4),"2 to 4",AND(Z212&gt;4,Z212&lt;=6),"4 to 6",AND(Z212&gt;6,Z212&lt;=8),"6 to 8",AND(Z212&gt;8,Z212&lt;=10),"8 to 10",AND(Z212&gt;10,Z212&lt;=15),"10 to 15",AND(Z212&gt;15,Z212&lt;=20),"15 to 20",AND(Z212&gt;20,Z212&lt;=25),"20 to 25",AND(Z212&gt;25,Z212&lt;=30),"25 to 30",AND(Z212&gt;30,Z212&lt;=40),"30 to 40",AND(Z212&gt;40,Z212&lt;=50),"40 to 50",Z212&gt;50,"50+")</f>
        <v>4 to 6</v>
      </c>
      <c r="Z212" s="9">
        <f>_xlfn.XLOOKUP($E212,'Raw Data'!$E:$E,'Raw Data'!Z:Z,"ERROR",0,1)</f>
        <v>5.07</v>
      </c>
      <c r="AA212" s="9" t="str">
        <f>_xlfn.XLOOKUP($E212,'Raw Data'!$E:$E,'Raw Data'!AA:AA,"ERROR",0,1)</f>
        <v>oz</v>
      </c>
      <c r="AB212" s="9"/>
      <c r="AC212" s="9"/>
    </row>
    <row r="213" hidden="1" spans="1:29">
      <c r="A213" s="5" t="str">
        <f>_xlfn.XLOOKUP($E213,'Raw Data'!$E:$E,'Raw Data'!A:A,"ERROR",0,1)</f>
        <v>AE</v>
      </c>
      <c r="B213" s="5" t="str">
        <f>_xlfn.XLOOKUP($E213,'Raw Data'!$E:$E,'Raw Data'!B:B,"ERROR",0,1)</f>
        <v>Hair Mousses</v>
      </c>
      <c r="C213" s="5" t="str">
        <f>_xlfn.XLOOKUP($E213,'Raw Data'!$E:$E,'Raw Data'!C:C,"ERROR",0,1)</f>
        <v>no nothing</v>
      </c>
      <c r="D213" s="5" t="str">
        <f>_xlfn.XLOOKUP($E213,'Raw Data'!$E:$E,'Raw Data'!D:D,"ERROR",0,1)</f>
        <v>www.amazon.ae/dp/B07C89VC6H</v>
      </c>
      <c r="E213" s="5" t="s">
        <v>413</v>
      </c>
      <c r="F213" s="9" t="str">
        <f>_xlfn.XLOOKUP($E213,'Raw Data'!$E:$E,'Raw Data'!F:F,"ERROR",0,1)</f>
        <v>No nothing Very Sensitive Strong Mousse - Fragrance Free, Hypoallergenic, Alcohol Free, Unscented Styling Mousse for Volume - Gluten Free, Soy Free, Paraben Free - 6.8 oz (Strong Mousse) No nothing Very Sensitive Strong Mousse - Fragrance Free, Hypoallergenic, Alcohol Free, Unscented Styling Mousse for Volume - Gluten Free, Soy Free, Paraben Free - 6.8 oz (Strong Mousse)</v>
      </c>
      <c r="G213" s="10">
        <f>_xlfn.XLOOKUP($E213,'Raw Data'!$E:$E,'Raw Data'!G:G,"ERROR",0,1)</f>
        <v>1</v>
      </c>
      <c r="H213" s="9">
        <f>_xlfn.XLOOKUP($E213,'Raw Data'!$E:$E,'Raw Data'!H:H,"ERROR",0,1)</f>
        <v>239.97</v>
      </c>
      <c r="I213" s="9">
        <f>_xlfn.XLOOKUP($E213,'Raw Data'!$E:$E,'Raw Data'!I:I,"ERROR",0,1)</f>
        <v>0.000321276901166807</v>
      </c>
      <c r="J213" s="9" t="str">
        <f>_xlfn.XLOOKUP($E213,'Raw Data'!$E:$E,'Raw Data'!J:J,"ERROR",0,1)</f>
        <v>No</v>
      </c>
      <c r="K213" s="14" t="str">
        <f t="array" ref="K213">_xlfn.IFS(AND(L213&gt;0,L213&lt;=5),"0 to 5",AND(L213&gt;5,L213&lt;=10),"5 to 10",AND(L213&gt;10,L213&lt;=15),"10 to 15",AND(L213&gt;15,L213&lt;=20),"15 to 20",AND(L213&gt;20,L213&lt;=30),"20 to 30",AND(L213&gt;30,L213&lt;=40),"30 to 40",AND(L213&gt;40,L213&lt;=50),"40 to 50",AND(L213&gt;50,L213&lt;=75),"50 to 75",AND(L213&gt;75,L213&lt;=100),"75 to 100",AND(L213&gt;100,L213&lt;=150),"100 to 150",AND(L213&gt;150,L213&lt;=200),"150 to 200",AND(L213&gt;200,L213&lt;=250),"200 to 250",AND(L213&gt;250,L213&lt;=300),"250 to 300",AND(L213&gt;300,L213&lt;=400),"300 to 400",AND(L213&gt;400,L213&lt;=500),"400 to 500",L213&gt;500,"500+")</f>
        <v>150 to 200</v>
      </c>
      <c r="L213" s="9">
        <f>_xlfn.XLOOKUP($E213,'Raw Data'!$E:$E,'Raw Data'!L:L,"ERROR",0,1)</f>
        <v>189.88</v>
      </c>
      <c r="M213" s="14" t="str">
        <f t="array" ref="M213">_xlfn.IFS(AND(N213&gt;0,N213&lt;=5),"0 to 5",AND(N213&gt;5,N213&lt;=10),"5 to 10",AND(N213&gt;10,N213&lt;=15),"10 to 15",AND(N213&gt;15,N213&lt;=20),"15 to 20",AND(N213&gt;20,N213&lt;=30),"20 to 30",AND(N213&gt;30,N213&lt;=40),"30 to 40",AND(N213&gt;40,N213&lt;=50),"40 to 50",AND(N213&gt;50,N213&lt;=75),"50 to 75",AND(N213&gt;75,N213&lt;=100),"75 to 100",AND(N213&gt;100,N213&lt;=150),"100 to 150",AND(N213&gt;150,N213&lt;=200),"150 to 200",AND(N213&gt;200,N213&lt;=250),"200 to 250",AND(N213&gt;250,N213&lt;=300),"250 to 300",AND(N213&gt;300,N213&lt;=400),"300 to 400",AND(N213&gt;400,N213&lt;=500),"400 to 500",N213&gt;500,"500+")</f>
        <v>150 to 200</v>
      </c>
      <c r="N213" s="9">
        <f>_xlfn.XLOOKUP($E213,'Raw Data'!$E:$E,'Raw Data'!N:N,"ERROR",0,1)</f>
        <v>189.88</v>
      </c>
      <c r="O213" s="14" t="str">
        <f t="array" ref="O213">_xlfn.IFS(P213=0,"No Discount",AND(P213&gt;0,P213&lt;=0.02),"0% to 2%",AND(P213&gt;0.02,P213&lt;=0.04),"2% to 4%",AND(P213&gt;0.04,P213&lt;=0.06),"4% to 6%",AND(P213&gt;0.06,P213&lt;=0.08),"6% to 8%",AND(P213&gt;0.08,P213&lt;=0.1),"8% to 10%",AND(P213&gt;0.1,P213&lt;=0.15),"10% to 15%",AND(P213&gt;0.15,P213&lt;=0.2),"15% to 20%",AND(P213&gt;0.2,P213&lt;=0.25),"20% to 25%",AND(P213&gt;0.25,P213&lt;=0.3),"25% to 30%",AND(P213&gt;0.3,P213&lt;=0.4),"30% to 40%",AND(P213&gt;0.4,P213&lt;=0.5),"40% to 50%",AND(P213&gt;0.5,P213&lt;=0.75),"50% to 75%",AND(P213&gt;0.75,P213&lt;=1),"75% to 100%")</f>
        <v>No Discount</v>
      </c>
      <c r="P213" s="10">
        <f>_xlfn.XLOOKUP($E213,'Raw Data'!$E:$E,'Raw Data'!P:P,"ERROR",0,1)</f>
        <v>0</v>
      </c>
      <c r="Q213" s="9">
        <f>_xlfn.XLOOKUP($E213,'Raw Data'!$E:$E,'Raw Data'!Q:Q,"ERROR",0,1)</f>
        <v>6.8</v>
      </c>
      <c r="R213" s="9" t="str">
        <f>_xlfn.XLOOKUP($E213,'Raw Data'!$E:$E,'Raw Data'!R:R,"ERROR",0,1)</f>
        <v>oz</v>
      </c>
      <c r="S213" s="5" t="str">
        <f t="array" ref="S213">_xlfn.IFS(AND(T213&gt;0,T213&lt;=0.05),"0 to 0.05",AND(T213&gt;0.05,T213&lt;=0.1),"0.05 to 0.1",AND(T213&gt;0.1,T213&lt;=0.2),"0.1 to 0.2",AND(T213&gt;0.2,T213&lt;=0.3),"0.2 to 0.3",AND(T213&gt;0.3,T213&lt;=0.4),"0.3 to 0.4",AND(T213&gt;0.4,T213&lt;=0.5),"0.4 to 0.5",AND(T213&gt;0.5,T213&lt;=0.75),"0.5 to 0.75",AND(T213&gt;0.75,T213&lt;=1),"0.75 to 1",AND(T213&gt;1,T213&lt;=2),"1 to 2",AND(T213&gt;2,T213&lt;=3),"2 to 3",AND(T213&gt;3,T213&lt;=4),"3 to 4",AND(T213&gt;4,T213&lt;=5),"4 to 5",AND(T213&gt;5,T213&lt;=10),"5 to 10",T213&gt;10,"10+")</f>
        <v>0.75 to 1</v>
      </c>
      <c r="T213" s="10">
        <f>_xlfn.XLOOKUP($E213,'Raw Data'!$E:$E,'Raw Data'!T:T,"ERROR",0,1)</f>
        <v>0.944319560763095</v>
      </c>
      <c r="U213" s="15" t="str">
        <f t="array" ref="U213">_xlfn.IFS(AND(V213&gt;0,V213&lt;=0.05),"0 to 0.05",AND(V213&gt;0.05,V213&lt;=0.1),"0.05 to 0.1",AND(V213&gt;0.1,V213&lt;=0.2),"0.1 to 0.2",AND(V213&gt;0.2,V213&lt;=0.3),"0.2 to 0.3",AND(V213&gt;0.3,V213&lt;=0.4),"0.3 to 0.4",AND(V213&gt;0.4,V213&lt;=0.5),"0.4 to 0.5",AND(V213&gt;0.5,V213&lt;=0.75),"0.5 to 0.75",AND(V213&gt;0.75,V213&lt;=1),"0.75 to 1",AND(V213&gt;1,V213&lt;=2),"1 to 2",AND(V213&gt;2,V213&lt;=3),"2 to 3",AND(V213&gt;3,V213&lt;=4),"3 to 4",AND(V213&gt;4,V213&lt;=5),"4 to 5",AND(V213&gt;5,V213&lt;=10),"5 to 10",V213&gt;10,"10+")</f>
        <v>0.2 to 0.3</v>
      </c>
      <c r="V213" s="10">
        <f>_xlfn.XLOOKUP($E213,'Raw Data'!$E:$E,'Raw Data'!V:V,"ERROR",0,1)</f>
        <v>0.254966281406036</v>
      </c>
      <c r="W213" s="15" t="str">
        <f t="array" ref="W213">_xlfn.IFS(AND(X213&gt;0,X213&lt;=0.05),"0 to 0.05",AND(X213&gt;0.05,X213&lt;=0.1),"0.05 to 0.1",AND(X213&gt;0.1,X213&lt;=0.2),"0.1 to 0.2",AND(X213&gt;0.2,X213&lt;=0.3),"0.2 to 0.3",AND(X213&gt;0.3,X213&lt;=0.4),"0.3 to 0.4",AND(X213&gt;0.4,X213&lt;=0.5),"0.4 to 0.5",AND(X213&gt;0.5,X213&lt;=0.75),"0.5 to 0.75",AND(X213&gt;0.75,X213&lt;=1),"0.75 to 1",AND(X213&gt;1,X213&lt;=2),"1 to 2",AND(X213&gt;2,X213&lt;=3),"2 to 3",AND(X213&gt;3,X213&lt;=4),"3 to 4",AND(X213&gt;4,X213&lt;=5),"4 to 5",AND(X213&gt;5,X213&lt;=10),"5 to 10",X213&gt;10,"10+")</f>
        <v>0.2 to 0.3</v>
      </c>
      <c r="X213" s="16">
        <f t="shared" si="7"/>
        <v>0.254966281406036</v>
      </c>
      <c r="Y213" s="5" t="str">
        <f t="array" ref="Y213">_xlfn.IFS(AND(Z213&gt;0,Z213&lt;=1),"0 to 1",AND(Z213&gt;1,Z213&lt;=2),"1 to 2",AND(Z213&gt;2,Z213&lt;=4),"2 to 4",AND(Z213&gt;4,Z213&lt;=6),"4 to 6",AND(Z213&gt;6,Z213&lt;=8),"6 to 8",AND(Z213&gt;8,Z213&lt;=10),"8 to 10",AND(Z213&gt;10,Z213&lt;=15),"10 to 15",AND(Z213&gt;15,Z213&lt;=20),"15 to 20",AND(Z213&gt;20,Z213&lt;=25),"20 to 25",AND(Z213&gt;25,Z213&lt;=30),"25 to 30",AND(Z213&gt;30,Z213&lt;=40),"30 to 40",AND(Z213&gt;40,Z213&lt;=50),"40 to 50",Z213&gt;50,"50+")</f>
        <v>6 to 8</v>
      </c>
      <c r="Z213" s="9">
        <f>_xlfn.XLOOKUP($E213,'Raw Data'!$E:$E,'Raw Data'!Z:Z,"ERROR",0,1)</f>
        <v>6.8</v>
      </c>
      <c r="AA213" s="9" t="str">
        <f>_xlfn.XLOOKUP($E213,'Raw Data'!$E:$E,'Raw Data'!AA:AA,"ERROR",0,1)</f>
        <v>oz</v>
      </c>
      <c r="AB213" s="9"/>
      <c r="AC213" s="9"/>
    </row>
    <row r="214" hidden="1" spans="1:29">
      <c r="A214" s="5" t="str">
        <f>_xlfn.XLOOKUP($E214,'Raw Data'!$E:$E,'Raw Data'!A:A,"ERROR",0,1)</f>
        <v>AE</v>
      </c>
      <c r="B214" s="5" t="str">
        <f>_xlfn.XLOOKUP($E214,'Raw Data'!$E:$E,'Raw Data'!B:B,"ERROR",0,1)</f>
        <v>Hair Mousses</v>
      </c>
      <c r="C214" s="5" t="str">
        <f>_xlfn.XLOOKUP($E214,'Raw Data'!$E:$E,'Raw Data'!C:C,"ERROR",0,1)</f>
        <v>bioearth</v>
      </c>
      <c r="D214" s="5" t="str">
        <f>_xlfn.XLOOKUP($E214,'Raw Data'!$E:$E,'Raw Data'!D:D,"ERROR",0,1)</f>
        <v>www.amazon.ae/dp/B084TR85V4</v>
      </c>
      <c r="E214" s="5" t="s">
        <v>414</v>
      </c>
      <c r="F214" s="9" t="str">
        <f>_xlfn.XLOOKUP($E214,'Raw Data'!$E:$E,'Raw Data'!F:F,"ERROR",0,1)</f>
        <v>BIOEARTH Styling Foam Curly &amp; Wavy Hair - 150 ml</v>
      </c>
      <c r="G214" s="10">
        <f>_xlfn.XLOOKUP($E214,'Raw Data'!$E:$E,'Raw Data'!G:G,"ERROR",0,1)</f>
        <v>4</v>
      </c>
      <c r="H214" s="9">
        <f>_xlfn.XLOOKUP($E214,'Raw Data'!$E:$E,'Raw Data'!H:H,"ERROR",0,1)</f>
        <v>235.29</v>
      </c>
      <c r="I214" s="9">
        <f>_xlfn.XLOOKUP($E214,'Raw Data'!$E:$E,'Raw Data'!I:I,"ERROR",0,1)</f>
        <v>0.000315011218383706</v>
      </c>
      <c r="J214" s="9" t="str">
        <f>_xlfn.XLOOKUP($E214,'Raw Data'!$E:$E,'Raw Data'!J:J,"ERROR",0,1)</f>
        <v>No</v>
      </c>
      <c r="K214" s="14" t="str">
        <f t="array" ref="K214">_xlfn.IFS(AND(L214&gt;0,L214&lt;=5),"0 to 5",AND(L214&gt;5,L214&lt;=10),"5 to 10",AND(L214&gt;10,L214&lt;=15),"10 to 15",AND(L214&gt;15,L214&lt;=20),"15 to 20",AND(L214&gt;20,L214&lt;=30),"20 to 30",AND(L214&gt;30,L214&lt;=40),"30 to 40",AND(L214&gt;40,L214&lt;=50),"40 to 50",AND(L214&gt;50,L214&lt;=75),"50 to 75",AND(L214&gt;75,L214&lt;=100),"75 to 100",AND(L214&gt;100,L214&lt;=150),"100 to 150",AND(L214&gt;150,L214&lt;=200),"150 to 200",AND(L214&gt;200,L214&lt;=250),"200 to 250",AND(L214&gt;250,L214&lt;=300),"250 to 300",AND(L214&gt;300,L214&lt;=400),"300 to 400",AND(L214&gt;400,L214&lt;=500),"400 to 500",L214&gt;500,"500+")</f>
        <v>50 to 75</v>
      </c>
      <c r="L214" s="9">
        <f>_xlfn.XLOOKUP($E214,'Raw Data'!$E:$E,'Raw Data'!L:L,"ERROR",0,1)</f>
        <v>60.13</v>
      </c>
      <c r="M214" s="14" t="str">
        <f t="array" ref="M214">_xlfn.IFS(AND(N214&gt;0,N214&lt;=5),"0 to 5",AND(N214&gt;5,N214&lt;=10),"5 to 10",AND(N214&gt;10,N214&lt;=15),"10 to 15",AND(N214&gt;15,N214&lt;=20),"15 to 20",AND(N214&gt;20,N214&lt;=30),"20 to 30",AND(N214&gt;30,N214&lt;=40),"30 to 40",AND(N214&gt;40,N214&lt;=50),"40 to 50",AND(N214&gt;50,N214&lt;=75),"50 to 75",AND(N214&gt;75,N214&lt;=100),"75 to 100",AND(N214&gt;100,N214&lt;=150),"100 to 150",AND(N214&gt;150,N214&lt;=200),"150 to 200",AND(N214&gt;200,N214&lt;=250),"200 to 250",AND(N214&gt;250,N214&lt;=300),"250 to 300",AND(N214&gt;300,N214&lt;=400),"300 to 400",AND(N214&gt;400,N214&lt;=500),"400 to 500",N214&gt;500,"500+")</f>
        <v>50 to 75</v>
      </c>
      <c r="N214" s="9">
        <f>_xlfn.XLOOKUP($E214,'Raw Data'!$E:$E,'Raw Data'!N:N,"ERROR",0,1)</f>
        <v>60.13</v>
      </c>
      <c r="O214" s="14" t="str">
        <f t="array" ref="O214">_xlfn.IFS(P214=0,"No Discount",AND(P214&gt;0,P214&lt;=0.02),"0% to 2%",AND(P214&gt;0.02,P214&lt;=0.04),"2% to 4%",AND(P214&gt;0.04,P214&lt;=0.06),"4% to 6%",AND(P214&gt;0.06,P214&lt;=0.08),"6% to 8%",AND(P214&gt;0.08,P214&lt;=0.1),"8% to 10%",AND(P214&gt;0.1,P214&lt;=0.15),"10% to 15%",AND(P214&gt;0.15,P214&lt;=0.2),"15% to 20%",AND(P214&gt;0.2,P214&lt;=0.25),"20% to 25%",AND(P214&gt;0.25,P214&lt;=0.3),"25% to 30%",AND(P214&gt;0.3,P214&lt;=0.4),"30% to 40%",AND(P214&gt;0.4,P214&lt;=0.5),"40% to 50%",AND(P214&gt;0.5,P214&lt;=0.75),"50% to 75%",AND(P214&gt;0.75,P214&lt;=1),"75% to 100%")</f>
        <v>No Discount</v>
      </c>
      <c r="P214" s="10">
        <f>_xlfn.XLOOKUP($E214,'Raw Data'!$E:$E,'Raw Data'!P:P,"ERROR",0,1)</f>
        <v>0</v>
      </c>
      <c r="Q214" s="9">
        <f>_xlfn.XLOOKUP($E214,'Raw Data'!$E:$E,'Raw Data'!Q:Q,"ERROR",0,1)</f>
        <v>150</v>
      </c>
      <c r="R214" s="9" t="str">
        <f>_xlfn.XLOOKUP($E214,'Raw Data'!$E:$E,'Raw Data'!R:R,"ERROR",0,1)</f>
        <v>ml</v>
      </c>
      <c r="S214" s="5" t="str">
        <f t="array" ref="S214">_xlfn.IFS(AND(T214&gt;0,T214&lt;=0.05),"0 to 0.05",AND(T214&gt;0.05,T214&lt;=0.1),"0.05 to 0.1",AND(T214&gt;0.1,T214&lt;=0.2),"0.1 to 0.2",AND(T214&gt;0.2,T214&lt;=0.3),"0.2 to 0.3",AND(T214&gt;0.3,T214&lt;=0.4),"0.3 to 0.4",AND(T214&gt;0.4,T214&lt;=0.5),"0.4 to 0.5",AND(T214&gt;0.5,T214&lt;=0.75),"0.5 to 0.75",AND(T214&gt;0.75,T214&lt;=1),"0.75 to 1",AND(T214&gt;1,T214&lt;=2),"1 to 2",AND(T214&gt;2,T214&lt;=3),"2 to 3",AND(T214&gt;3,T214&lt;=4),"3 to 4",AND(T214&gt;4,T214&lt;=5),"4 to 5",AND(T214&gt;5,T214&lt;=10),"5 to 10",T214&gt;10,"10+")</f>
        <v>0.4 to 0.5</v>
      </c>
      <c r="T214" s="10">
        <f>_xlfn.XLOOKUP($E214,'Raw Data'!$E:$E,'Raw Data'!T:T,"ERROR",0,1)</f>
        <v>0.401080843837276</v>
      </c>
      <c r="U214" s="15" t="str">
        <f t="array" ref="U214">_xlfn.IFS(AND(V214&gt;0,V214&lt;=0.05),"0 to 0.05",AND(V214&gt;0.05,V214&lt;=0.1),"0.05 to 0.1",AND(V214&gt;0.1,V214&lt;=0.2),"0.1 to 0.2",AND(V214&gt;0.2,V214&lt;=0.3),"0.2 to 0.3",AND(V214&gt;0.3,V214&lt;=0.4),"0.3 to 0.4",AND(V214&gt;0.4,V214&lt;=0.5),"0.4 to 0.5",AND(V214&gt;0.5,V214&lt;=0.75),"0.5 to 0.75",AND(V214&gt;0.75,V214&lt;=1),"0.75 to 1",AND(V214&gt;1,V214&lt;=2),"1 to 2",AND(V214&gt;2,V214&lt;=3),"2 to 3",AND(V214&gt;3,V214&lt;=4),"3 to 4",AND(V214&gt;4,V214&lt;=5),"4 to 5",AND(V214&gt;5,V214&lt;=10),"5 to 10",V214&gt;10,"10+")</f>
        <v>0.1 to 0.2</v>
      </c>
      <c r="V214" s="10">
        <f>_xlfn.XLOOKUP($E214,'Raw Data'!$E:$E,'Raw Data'!V:V,"ERROR",0,1)</f>
        <v>0.108291827836064</v>
      </c>
      <c r="W214" s="15" t="str">
        <f t="array" ref="W214">_xlfn.IFS(AND(X214&gt;0,X214&lt;=0.05),"0 to 0.05",AND(X214&gt;0.05,X214&lt;=0.1),"0.05 to 0.1",AND(X214&gt;0.1,X214&lt;=0.2),"0.1 to 0.2",AND(X214&gt;0.2,X214&lt;=0.3),"0.2 to 0.3",AND(X214&gt;0.3,X214&lt;=0.4),"0.3 to 0.4",AND(X214&gt;0.4,X214&lt;=0.5),"0.4 to 0.5",AND(X214&gt;0.5,X214&lt;=0.75),"0.5 to 0.75",AND(X214&gt;0.75,X214&lt;=1),"0.75 to 1",AND(X214&gt;1,X214&lt;=2),"1 to 2",AND(X214&gt;2,X214&lt;=3),"2 to 3",AND(X214&gt;3,X214&lt;=4),"3 to 4",AND(X214&gt;4,X214&lt;=5),"4 to 5",AND(X214&gt;5,X214&lt;=10),"5 to 10",X214&gt;10,"10+")</f>
        <v>0.1 to 0.2</v>
      </c>
      <c r="X214" s="16">
        <f t="shared" si="7"/>
        <v>0.108291827836064</v>
      </c>
      <c r="Y214" s="5" t="str">
        <f t="array" ref="Y214">_xlfn.IFS(AND(Z214&gt;0,Z214&lt;=1),"0 to 1",AND(Z214&gt;1,Z214&lt;=2),"1 to 2",AND(Z214&gt;2,Z214&lt;=4),"2 to 4",AND(Z214&gt;4,Z214&lt;=6),"4 to 6",AND(Z214&gt;6,Z214&lt;=8),"6 to 8",AND(Z214&gt;8,Z214&lt;=10),"8 to 10",AND(Z214&gt;10,Z214&lt;=15),"10 to 15",AND(Z214&gt;15,Z214&lt;=20),"15 to 20",AND(Z214&gt;20,Z214&lt;=25),"20 to 25",AND(Z214&gt;25,Z214&lt;=30),"25 to 30",AND(Z214&gt;30,Z214&lt;=40),"30 to 40",AND(Z214&gt;40,Z214&lt;=50),"40 to 50",Z214&gt;50,"50+")</f>
        <v>4 to 6</v>
      </c>
      <c r="Z214" s="9">
        <f>_xlfn.XLOOKUP($E214,'Raw Data'!$E:$E,'Raw Data'!Z:Z,"ERROR",0,1)</f>
        <v>5.07</v>
      </c>
      <c r="AA214" s="9" t="str">
        <f>_xlfn.XLOOKUP($E214,'Raw Data'!$E:$E,'Raw Data'!AA:AA,"ERROR",0,1)</f>
        <v>oz</v>
      </c>
      <c r="AB214" s="9"/>
      <c r="AC214" s="9"/>
    </row>
    <row r="215" hidden="1" spans="1:29">
      <c r="A215" s="5" t="str">
        <f>_xlfn.XLOOKUP($E215,'Raw Data'!$E:$E,'Raw Data'!A:A,"ERROR",0,1)</f>
        <v>AE</v>
      </c>
      <c r="B215" s="5" t="str">
        <f>_xlfn.XLOOKUP($E215,'Raw Data'!$E:$E,'Raw Data'!B:B,"ERROR",0,1)</f>
        <v>Hair Mousses</v>
      </c>
      <c r="C215" s="5" t="str">
        <f>_xlfn.XLOOKUP($E215,'Raw Data'!$E:$E,'Raw Data'!C:C,"ERROR",0,1)</f>
        <v>Aussie</v>
      </c>
      <c r="D215" s="5" t="str">
        <f>_xlfn.XLOOKUP($E215,'Raw Data'!$E:$E,'Raw Data'!D:D,"ERROR",0,1)</f>
        <v>www.amazon.ae/dp/B000NFEWN8</v>
      </c>
      <c r="E215" s="5" t="s">
        <v>415</v>
      </c>
      <c r="F215" s="9" t="str">
        <f>_xlfn.XLOOKUP($E215,'Raw Data'!$E:$E,'Raw Data'!F:F,"ERROR",0,1)</f>
        <v>Aussie Instant Freeze Sculpting Mousse 24 Hour Maximum Hold 6 oz (Pack of 3) Aussie Instant Freeze Sculpting Mousse 24 Hour Maximum Hold 6 oz (Pack of 3)</v>
      </c>
      <c r="G215" s="10">
        <f>_xlfn.XLOOKUP($E215,'Raw Data'!$E:$E,'Raw Data'!G:G,"ERROR",0,1)</f>
        <v>1</v>
      </c>
      <c r="H215" s="9">
        <f>_xlfn.XLOOKUP($E215,'Raw Data'!$E:$E,'Raw Data'!H:H,"ERROR",0,1)</f>
        <v>229.86</v>
      </c>
      <c r="I215" s="9">
        <f>_xlfn.XLOOKUP($E215,'Raw Data'!$E:$E,'Raw Data'!I:I,"ERROR",0,1)</f>
        <v>0.000307741419769981</v>
      </c>
      <c r="J215" s="9" t="str">
        <f>_xlfn.XLOOKUP($E215,'Raw Data'!$E:$E,'Raw Data'!J:J,"ERROR",0,1)</f>
        <v>No</v>
      </c>
      <c r="K215" s="14" t="str">
        <f t="array" ref="K215">_xlfn.IFS(AND(L215&gt;0,L215&lt;=5),"0 to 5",AND(L215&gt;5,L215&lt;=10),"5 to 10",AND(L215&gt;10,L215&lt;=15),"10 to 15",AND(L215&gt;15,L215&lt;=20),"15 to 20",AND(L215&gt;20,L215&lt;=30),"20 to 30",AND(L215&gt;30,L215&lt;=40),"30 to 40",AND(L215&gt;40,L215&lt;=50),"40 to 50",AND(L215&gt;50,L215&lt;=75),"50 to 75",AND(L215&gt;75,L215&lt;=100),"75 to 100",AND(L215&gt;100,L215&lt;=150),"100 to 150",AND(L215&gt;150,L215&lt;=200),"150 to 200",AND(L215&gt;200,L215&lt;=250),"200 to 250",AND(L215&gt;250,L215&lt;=300),"250 to 300",AND(L215&gt;300,L215&lt;=400),"300 to 400",AND(L215&gt;400,L215&lt;=500),"400 to 500",L215&gt;500,"500+")</f>
        <v>150 to 200</v>
      </c>
      <c r="L215" s="9">
        <f>_xlfn.XLOOKUP($E215,'Raw Data'!$E:$E,'Raw Data'!L:L,"ERROR",0,1)</f>
        <v>167.45</v>
      </c>
      <c r="M215" s="14" t="str">
        <f t="array" ref="M215">_xlfn.IFS(AND(N215&gt;0,N215&lt;=5),"0 to 5",AND(N215&gt;5,N215&lt;=10),"5 to 10",AND(N215&gt;10,N215&lt;=15),"10 to 15",AND(N215&gt;15,N215&lt;=20),"15 to 20",AND(N215&gt;20,N215&lt;=30),"20 to 30",AND(N215&gt;30,N215&lt;=40),"30 to 40",AND(N215&gt;40,N215&lt;=50),"40 to 50",AND(N215&gt;50,N215&lt;=75),"50 to 75",AND(N215&gt;75,N215&lt;=100),"75 to 100",AND(N215&gt;100,N215&lt;=150),"100 to 150",AND(N215&gt;150,N215&lt;=200),"150 to 200",AND(N215&gt;200,N215&lt;=250),"200 to 250",AND(N215&gt;250,N215&lt;=300),"250 to 300",AND(N215&gt;300,N215&lt;=400),"300 to 400",AND(N215&gt;400,N215&lt;=500),"400 to 500",N215&gt;500,"500+")</f>
        <v>150 to 200</v>
      </c>
      <c r="N215" s="9">
        <f>_xlfn.XLOOKUP($E215,'Raw Data'!$E:$E,'Raw Data'!N:N,"ERROR",0,1)</f>
        <v>181.25</v>
      </c>
      <c r="O215" s="14" t="str">
        <f t="array" ref="O215">_xlfn.IFS(P215=0,"No Discount",AND(P215&gt;0,P215&lt;=0.02),"0% to 2%",AND(P215&gt;0.02,P215&lt;=0.04),"2% to 4%",AND(P215&gt;0.04,P215&lt;=0.06),"4% to 6%",AND(P215&gt;0.06,P215&lt;=0.08),"6% to 8%",AND(P215&gt;0.08,P215&lt;=0.1),"8% to 10%",AND(P215&gt;0.1,P215&lt;=0.15),"10% to 15%",AND(P215&gt;0.15,P215&lt;=0.2),"15% to 20%",AND(P215&gt;0.2,P215&lt;=0.25),"20% to 25%",AND(P215&gt;0.25,P215&lt;=0.3),"25% to 30%",AND(P215&gt;0.3,P215&lt;=0.4),"30% to 40%",AND(P215&gt;0.4,P215&lt;=0.5),"40% to 50%",AND(P215&gt;0.5,P215&lt;=0.75),"50% to 75%",AND(P215&gt;0.75,P215&lt;=1),"75% to 100%")</f>
        <v>6% to 8%</v>
      </c>
      <c r="P215" s="10">
        <f>_xlfn.XLOOKUP($E215,'Raw Data'!$E:$E,'Raw Data'!P:P,"ERROR",0,1)</f>
        <v>0.0761379310344828</v>
      </c>
      <c r="Q215" s="9">
        <f>_xlfn.XLOOKUP($E215,'Raw Data'!$E:$E,'Raw Data'!Q:Q,"ERROR",0,1)</f>
        <v>18</v>
      </c>
      <c r="R215" s="9" t="str">
        <f>_xlfn.XLOOKUP($E215,'Raw Data'!$E:$E,'Raw Data'!R:R,"ERROR",0,1)</f>
        <v>oz</v>
      </c>
      <c r="S215" s="5" t="str">
        <f t="array" ref="S215">_xlfn.IFS(AND(T215&gt;0,T215&lt;=0.05),"0 to 0.05",AND(T215&gt;0.05,T215&lt;=0.1),"0.05 to 0.1",AND(T215&gt;0.1,T215&lt;=0.2),"0.1 to 0.2",AND(T215&gt;0.2,T215&lt;=0.3),"0.2 to 0.3",AND(T215&gt;0.3,T215&lt;=0.4),"0.3 to 0.4",AND(T215&gt;0.4,T215&lt;=0.5),"0.4 to 0.5",AND(T215&gt;0.5,T215&lt;=0.75),"0.5 to 0.75",AND(T215&gt;0.75,T215&lt;=1),"0.75 to 1",AND(T215&gt;1,T215&lt;=2),"1 to 2",AND(T215&gt;2,T215&lt;=3),"2 to 3",AND(T215&gt;3,T215&lt;=4),"3 to 4",AND(T215&gt;4,T215&lt;=5),"4 to 5",AND(T215&gt;5,T215&lt;=10),"5 to 10",T215&gt;10,"10+")</f>
        <v>0.3 to 0.4</v>
      </c>
      <c r="T215" s="10">
        <f>_xlfn.XLOOKUP($E215,'Raw Data'!$E:$E,'Raw Data'!T:T,"ERROR",0,1)</f>
        <v>0.314601886296171</v>
      </c>
      <c r="U215" s="15" t="str">
        <f t="array" ref="U215">_xlfn.IFS(AND(V215&gt;0,V215&lt;=0.05),"0 to 0.05",AND(V215&gt;0.05,V215&lt;=0.1),"0.05 to 0.1",AND(V215&gt;0.1,V215&lt;=0.2),"0.1 to 0.2",AND(V215&gt;0.2,V215&lt;=0.3),"0.2 to 0.3",AND(V215&gt;0.3,V215&lt;=0.4),"0.3 to 0.4",AND(V215&gt;0.4,V215&lt;=0.5),"0.4 to 0.5",AND(V215&gt;0.5,V215&lt;=0.75),"0.5 to 0.75",AND(V215&gt;0.75,V215&lt;=1),"0.75 to 1",AND(V215&gt;1,V215&lt;=2),"1 to 2",AND(V215&gt;2,V215&lt;=3),"2 to 3",AND(V215&gt;3,V215&lt;=4),"3 to 4",AND(V215&gt;4,V215&lt;=5),"4 to 5",AND(V215&gt;5,V215&lt;=10),"5 to 10",V215&gt;10,"10+")</f>
        <v>0.05 to 0.1</v>
      </c>
      <c r="V215" s="10">
        <f>_xlfn.XLOOKUP($E215,'Raw Data'!$E:$E,'Raw Data'!V:V,"ERROR",0,1)</f>
        <v>0.0919428474805546</v>
      </c>
      <c r="W215" s="15" t="str">
        <f t="array" ref="W215">_xlfn.IFS(AND(X215&gt;0,X215&lt;=0.05),"0 to 0.05",AND(X215&gt;0.05,X215&lt;=0.1),"0.05 to 0.1",AND(X215&gt;0.1,X215&lt;=0.2),"0.1 to 0.2",AND(X215&gt;0.2,X215&lt;=0.3),"0.2 to 0.3",AND(X215&gt;0.3,X215&lt;=0.4),"0.3 to 0.4",AND(X215&gt;0.4,X215&lt;=0.5),"0.4 to 0.5",AND(X215&gt;0.5,X215&lt;=0.75),"0.5 to 0.75",AND(X215&gt;0.75,X215&lt;=1),"0.75 to 1",AND(X215&gt;1,X215&lt;=2),"1 to 2",AND(X215&gt;2,X215&lt;=3),"2 to 3",AND(X215&gt;3,X215&lt;=4),"3 to 4",AND(X215&gt;4,X215&lt;=5),"4 to 5",AND(X215&gt;5,X215&lt;=10),"5 to 10",X215&gt;10,"10+")</f>
        <v>0.05 to 0.1</v>
      </c>
      <c r="X215" s="16">
        <f t="shared" si="7"/>
        <v>0.0849425092999662</v>
      </c>
      <c r="Y215" s="5" t="str">
        <f t="array" ref="Y215">_xlfn.IFS(AND(Z215&gt;0,Z215&lt;=1),"0 to 1",AND(Z215&gt;1,Z215&lt;=2),"1 to 2",AND(Z215&gt;2,Z215&lt;=4),"2 to 4",AND(Z215&gt;4,Z215&lt;=6),"4 to 6",AND(Z215&gt;6,Z215&lt;=8),"6 to 8",AND(Z215&gt;8,Z215&lt;=10),"8 to 10",AND(Z215&gt;10,Z215&lt;=15),"10 to 15",AND(Z215&gt;15,Z215&lt;=20),"15 to 20",AND(Z215&gt;20,Z215&lt;=25),"20 to 25",AND(Z215&gt;25,Z215&lt;=30),"25 to 30",AND(Z215&gt;30,Z215&lt;=40),"30 to 40",AND(Z215&gt;40,Z215&lt;=50),"40 to 50",Z215&gt;50,"50+")</f>
        <v>15 to 20</v>
      </c>
      <c r="Z215" s="9">
        <f>_xlfn.XLOOKUP($E215,'Raw Data'!$E:$E,'Raw Data'!Z:Z,"ERROR",0,1)</f>
        <v>18</v>
      </c>
      <c r="AA215" s="9" t="str">
        <f>_xlfn.XLOOKUP($E215,'Raw Data'!$E:$E,'Raw Data'!AA:AA,"ERROR",0,1)</f>
        <v>oz</v>
      </c>
      <c r="AB215" s="9"/>
      <c r="AC215" s="9"/>
    </row>
    <row r="216" hidden="1" spans="1:29">
      <c r="A216" s="5" t="str">
        <f>_xlfn.XLOOKUP($E216,'Raw Data'!$E:$E,'Raw Data'!A:A,"ERROR",0,1)</f>
        <v>AE</v>
      </c>
      <c r="B216" s="5" t="str">
        <f>_xlfn.XLOOKUP($E216,'Raw Data'!$E:$E,'Raw Data'!B:B,"ERROR",0,1)</f>
        <v>Hair Mousses</v>
      </c>
      <c r="C216" s="5" t="str">
        <f>_xlfn.XLOOKUP($E216,'Raw Data'!$E:$E,'Raw Data'!C:C,"ERROR",0,1)</f>
        <v>tigi</v>
      </c>
      <c r="D216" s="5" t="str">
        <f>_xlfn.XLOOKUP($E216,'Raw Data'!$E:$E,'Raw Data'!D:D,"ERROR",0,1)</f>
        <v>www.amazon.ae/dp/B01L1OWXSK</v>
      </c>
      <c r="E216" s="5" t="s">
        <v>416</v>
      </c>
      <c r="F216" s="9" t="str">
        <f>_xlfn.XLOOKUP($E216,'Raw Data'!$E:$E,'Raw Data'!F:F,"ERROR",0,1)</f>
        <v>TIGI 2 x Catwalk Styling Strong Hold Mousse 200 ml</v>
      </c>
      <c r="G216" s="10">
        <f>_xlfn.XLOOKUP($E216,'Raw Data'!$E:$E,'Raw Data'!G:G,"ERROR",0,1)</f>
        <v>4</v>
      </c>
      <c r="H216" s="9">
        <f>_xlfn.XLOOKUP($E216,'Raw Data'!$E:$E,'Raw Data'!H:H,"ERROR",0,1)</f>
        <v>223.55</v>
      </c>
      <c r="I216" s="9">
        <f>_xlfn.XLOOKUP($E216,'Raw Data'!$E:$E,'Raw Data'!I:I,"ERROR",0,1)</f>
        <v>0.000299293458581655</v>
      </c>
      <c r="J216" s="9" t="str">
        <f>_xlfn.XLOOKUP($E216,'Raw Data'!$E:$E,'Raw Data'!J:J,"ERROR",0,1)</f>
        <v>No</v>
      </c>
      <c r="K216" s="14" t="str">
        <f t="array" ref="K216">_xlfn.IFS(AND(L216&gt;0,L216&lt;=5),"0 to 5",AND(L216&gt;5,L216&lt;=10),"5 to 10",AND(L216&gt;10,L216&lt;=15),"10 to 15",AND(L216&gt;15,L216&lt;=20),"15 to 20",AND(L216&gt;20,L216&lt;=30),"20 to 30",AND(L216&gt;30,L216&lt;=40),"30 to 40",AND(L216&gt;40,L216&lt;=50),"40 to 50",AND(L216&gt;50,L216&lt;=75),"50 to 75",AND(L216&gt;75,L216&lt;=100),"75 to 100",AND(L216&gt;100,L216&lt;=150),"100 to 150",AND(L216&gt;150,L216&lt;=200),"150 to 200",AND(L216&gt;200,L216&lt;=250),"200 to 250",AND(L216&gt;250,L216&lt;=300),"250 to 300",AND(L216&gt;300,L216&lt;=400),"300 to 400",AND(L216&gt;400,L216&lt;=500),"400 to 500",L216&gt;500,"500+")</f>
        <v>50 to 75</v>
      </c>
      <c r="L216" s="9">
        <f>_xlfn.XLOOKUP($E216,'Raw Data'!$E:$E,'Raw Data'!L:L,"ERROR",0,1)</f>
        <v>59</v>
      </c>
      <c r="M216" s="14" t="str">
        <f t="array" ref="M216">_xlfn.IFS(AND(N216&gt;0,N216&lt;=5),"0 to 5",AND(N216&gt;5,N216&lt;=10),"5 to 10",AND(N216&gt;10,N216&lt;=15),"10 to 15",AND(N216&gt;15,N216&lt;=20),"15 to 20",AND(N216&gt;20,N216&lt;=30),"20 to 30",AND(N216&gt;30,N216&lt;=40),"30 to 40",AND(N216&gt;40,N216&lt;=50),"40 to 50",AND(N216&gt;50,N216&lt;=75),"50 to 75",AND(N216&gt;75,N216&lt;=100),"75 to 100",AND(N216&gt;100,N216&lt;=150),"100 to 150",AND(N216&gt;150,N216&lt;=200),"150 to 200",AND(N216&gt;200,N216&lt;=250),"200 to 250",AND(N216&gt;250,N216&lt;=300),"250 to 300",AND(N216&gt;300,N216&lt;=400),"300 to 400",AND(N216&gt;400,N216&lt;=500),"400 to 500",N216&gt;500,"500+")</f>
        <v>50 to 75</v>
      </c>
      <c r="N216" s="9">
        <f>_xlfn.XLOOKUP($E216,'Raw Data'!$E:$E,'Raw Data'!N:N,"ERROR",0,1)</f>
        <v>59</v>
      </c>
      <c r="O216" s="14" t="str">
        <f t="array" ref="O216">_xlfn.IFS(P216=0,"No Discount",AND(P216&gt;0,P216&lt;=0.02),"0% to 2%",AND(P216&gt;0.02,P216&lt;=0.04),"2% to 4%",AND(P216&gt;0.04,P216&lt;=0.06),"4% to 6%",AND(P216&gt;0.06,P216&lt;=0.08),"6% to 8%",AND(P216&gt;0.08,P216&lt;=0.1),"8% to 10%",AND(P216&gt;0.1,P216&lt;=0.15),"10% to 15%",AND(P216&gt;0.15,P216&lt;=0.2),"15% to 20%",AND(P216&gt;0.2,P216&lt;=0.25),"20% to 25%",AND(P216&gt;0.25,P216&lt;=0.3),"25% to 30%",AND(P216&gt;0.3,P216&lt;=0.4),"30% to 40%",AND(P216&gt;0.4,P216&lt;=0.5),"40% to 50%",AND(P216&gt;0.5,P216&lt;=0.75),"50% to 75%",AND(P216&gt;0.75,P216&lt;=1),"75% to 100%")</f>
        <v>No Discount</v>
      </c>
      <c r="P216" s="10">
        <f>_xlfn.XLOOKUP($E216,'Raw Data'!$E:$E,'Raw Data'!P:P,"ERROR",0,1)</f>
        <v>0</v>
      </c>
      <c r="Q216" s="9">
        <f>_xlfn.XLOOKUP($E216,'Raw Data'!$E:$E,'Raw Data'!Q:Q,"ERROR",0,1)</f>
        <v>200</v>
      </c>
      <c r="R216" s="9" t="str">
        <f>_xlfn.XLOOKUP($E216,'Raw Data'!$E:$E,'Raw Data'!R:R,"ERROR",0,1)</f>
        <v>ml</v>
      </c>
      <c r="S216" s="5" t="str">
        <f t="array" ref="S216">_xlfn.IFS(AND(T216&gt;0,T216&lt;=0.05),"0 to 0.05",AND(T216&gt;0.05,T216&lt;=0.1),"0.05 to 0.1",AND(T216&gt;0.1,T216&lt;=0.2),"0.1 to 0.2",AND(T216&gt;0.2,T216&lt;=0.3),"0.2 to 0.3",AND(T216&gt;0.3,T216&lt;=0.4),"0.3 to 0.4",AND(T216&gt;0.4,T216&lt;=0.5),"0.4 to 0.5",AND(T216&gt;0.5,T216&lt;=0.75),"0.5 to 0.75",AND(T216&gt;0.75,T216&lt;=1),"0.75 to 1",AND(T216&gt;1,T216&lt;=2),"1 to 2",AND(T216&gt;2,T216&lt;=3),"2 to 3",AND(T216&gt;3,T216&lt;=4),"3 to 4",AND(T216&gt;4,T216&lt;=5),"4 to 5",AND(T216&gt;5,T216&lt;=10),"5 to 10",T216&gt;10,"10+")</f>
        <v>0.2 to 0.3</v>
      </c>
      <c r="T216" s="10">
        <f>_xlfn.XLOOKUP($E216,'Raw Data'!$E:$E,'Raw Data'!T:T,"ERROR",0,1)</f>
        <v>0.295157614165965</v>
      </c>
      <c r="U216" s="15" t="str">
        <f t="array" ref="U216">_xlfn.IFS(AND(V216&gt;0,V216&lt;=0.05),"0 to 0.05",AND(V216&gt;0.05,V216&lt;=0.1),"0.05 to 0.1",AND(V216&gt;0.1,V216&lt;=0.2),"0.1 to 0.2",AND(V216&gt;0.2,V216&lt;=0.3),"0.2 to 0.3",AND(V216&gt;0.3,V216&lt;=0.4),"0.3 to 0.4",AND(V216&gt;0.4,V216&lt;=0.5),"0.4 to 0.5",AND(V216&gt;0.5,V216&lt;=0.75),"0.5 to 0.75",AND(V216&gt;0.75,V216&lt;=1),"0.75 to 1",AND(V216&gt;1,V216&lt;=2),"1 to 2",AND(V216&gt;2,V216&lt;=3),"2 to 3",AND(V216&gt;3,V216&lt;=4),"3 to 4",AND(V216&gt;4,V216&lt;=5),"4 to 5",AND(V216&gt;5,V216&lt;=10),"5 to 10",V216&gt;10,"10+")</f>
        <v>0.05 to 0.1</v>
      </c>
      <c r="V216" s="10">
        <f>_xlfn.XLOOKUP($E216,'Raw Data'!$E:$E,'Raw Data'!V:V,"ERROR",0,1)</f>
        <v>0.0796925558248104</v>
      </c>
      <c r="W216" s="15" t="str">
        <f t="array" ref="W216">_xlfn.IFS(AND(X216&gt;0,X216&lt;=0.05),"0 to 0.05",AND(X216&gt;0.05,X216&lt;=0.1),"0.05 to 0.1",AND(X216&gt;0.1,X216&lt;=0.2),"0.1 to 0.2",AND(X216&gt;0.2,X216&lt;=0.3),"0.2 to 0.3",AND(X216&gt;0.3,X216&lt;=0.4),"0.3 to 0.4",AND(X216&gt;0.4,X216&lt;=0.5),"0.4 to 0.5",AND(X216&gt;0.5,X216&lt;=0.75),"0.5 to 0.75",AND(X216&gt;0.75,X216&lt;=1),"0.75 to 1",AND(X216&gt;1,X216&lt;=2),"1 to 2",AND(X216&gt;2,X216&lt;=3),"2 to 3",AND(X216&gt;3,X216&lt;=4),"3 to 4",AND(X216&gt;4,X216&lt;=5),"4 to 5",AND(X216&gt;5,X216&lt;=10),"5 to 10",X216&gt;10,"10+")</f>
        <v>0.05 to 0.1</v>
      </c>
      <c r="X216" s="16">
        <f t="shared" si="7"/>
        <v>0.0796925558248104</v>
      </c>
      <c r="Y216" s="5" t="str">
        <f t="array" ref="Y216">_xlfn.IFS(AND(Z216&gt;0,Z216&lt;=1),"0 to 1",AND(Z216&gt;1,Z216&lt;=2),"1 to 2",AND(Z216&gt;2,Z216&lt;=4),"2 to 4",AND(Z216&gt;4,Z216&lt;=6),"4 to 6",AND(Z216&gt;6,Z216&lt;=8),"6 to 8",AND(Z216&gt;8,Z216&lt;=10),"8 to 10",AND(Z216&gt;10,Z216&lt;=15),"10 to 15",AND(Z216&gt;15,Z216&lt;=20),"15 to 20",AND(Z216&gt;20,Z216&lt;=25),"20 to 25",AND(Z216&gt;25,Z216&lt;=30),"25 to 30",AND(Z216&gt;30,Z216&lt;=40),"30 to 40",AND(Z216&gt;40,Z216&lt;=50),"40 to 50",Z216&gt;50,"50+")</f>
        <v>6 to 8</v>
      </c>
      <c r="Z216" s="9">
        <f>_xlfn.XLOOKUP($E216,'Raw Data'!$E:$E,'Raw Data'!Z:Z,"ERROR",0,1)</f>
        <v>6.76</v>
      </c>
      <c r="AA216" s="9" t="str">
        <f>_xlfn.XLOOKUP($E216,'Raw Data'!$E:$E,'Raw Data'!AA:AA,"ERROR",0,1)</f>
        <v>oz</v>
      </c>
      <c r="AB216" s="9"/>
      <c r="AC216" s="9"/>
    </row>
    <row r="217" hidden="1" spans="1:29">
      <c r="A217" s="5" t="str">
        <f>_xlfn.XLOOKUP($E217,'Raw Data'!$E:$E,'Raw Data'!A:A,"ERROR",0,1)</f>
        <v>AE</v>
      </c>
      <c r="B217" s="5" t="str">
        <f>_xlfn.XLOOKUP($E217,'Raw Data'!$E:$E,'Raw Data'!B:B,"ERROR",0,1)</f>
        <v>Hair Mousses</v>
      </c>
      <c r="C217" s="5" t="str">
        <f>_xlfn.XLOOKUP($E217,'Raw Data'!$E:$E,'Raw Data'!C:C,"ERROR",0,1)</f>
        <v>Wella</v>
      </c>
      <c r="D217" s="5" t="str">
        <f>_xlfn.XLOOKUP($E217,'Raw Data'!$E:$E,'Raw Data'!D:D,"ERROR",0,1)</f>
        <v>www.amazon.ae/dp/B0B4H9Q7JZ</v>
      </c>
      <c r="E217" s="5" t="s">
        <v>417</v>
      </c>
      <c r="F217" s="9" t="str">
        <f>_xlfn.XLOOKUP($E217,'Raw Data'!$E:$E,'Raw Data'!F:F,"ERROR",0,1)</f>
        <v>Wella Pro Series Mousse Max Hold, 250ml</v>
      </c>
      <c r="G217" s="10">
        <f>_xlfn.XLOOKUP($E217,'Raw Data'!$E:$E,'Raw Data'!G:G,"ERROR",0,1)</f>
        <v>13</v>
      </c>
      <c r="H217" s="9">
        <f>_xlfn.XLOOKUP($E217,'Raw Data'!$E:$E,'Raw Data'!H:H,"ERROR",0,1)</f>
        <v>215.97</v>
      </c>
      <c r="I217" s="9">
        <f>_xlfn.XLOOKUP($E217,'Raw Data'!$E:$E,'Raw Data'!I:I,"ERROR",0,1)</f>
        <v>0.000289145194586804</v>
      </c>
      <c r="J217" s="9" t="str">
        <f>_xlfn.XLOOKUP($E217,'Raw Data'!$E:$E,'Raw Data'!J:J,"ERROR",0,1)</f>
        <v>No</v>
      </c>
      <c r="K217" s="14" t="str">
        <f t="array" ref="K217">_xlfn.IFS(AND(L217&gt;0,L217&lt;=5),"0 to 5",AND(L217&gt;5,L217&lt;=10),"5 to 10",AND(L217&gt;10,L217&lt;=15),"10 to 15",AND(L217&gt;15,L217&lt;=20),"15 to 20",AND(L217&gt;20,L217&lt;=30),"20 to 30",AND(L217&gt;30,L217&lt;=40),"30 to 40",AND(L217&gt;40,L217&lt;=50),"40 to 50",AND(L217&gt;50,L217&lt;=75),"50 to 75",AND(L217&gt;75,L217&lt;=100),"75 to 100",AND(L217&gt;100,L217&lt;=150),"100 to 150",AND(L217&gt;150,L217&lt;=200),"150 to 200",AND(L217&gt;200,L217&lt;=250),"200 to 250",AND(L217&gt;250,L217&lt;=300),"250 to 300",AND(L217&gt;300,L217&lt;=400),"300 to 400",AND(L217&gt;400,L217&lt;=500),"400 to 500",L217&gt;500,"500+")</f>
        <v>15 to 20</v>
      </c>
      <c r="L217" s="9">
        <f>_xlfn.XLOOKUP($E217,'Raw Data'!$E:$E,'Raw Data'!L:L,"ERROR",0,1)</f>
        <v>17.29</v>
      </c>
      <c r="M217" s="14" t="str">
        <f t="array" ref="M217">_xlfn.IFS(AND(N217&gt;0,N217&lt;=5),"0 to 5",AND(N217&gt;5,N217&lt;=10),"5 to 10",AND(N217&gt;10,N217&lt;=15),"10 to 15",AND(N217&gt;15,N217&lt;=20),"15 to 20",AND(N217&gt;20,N217&lt;=30),"20 to 30",AND(N217&gt;30,N217&lt;=40),"30 to 40",AND(N217&gt;40,N217&lt;=50),"40 to 50",AND(N217&gt;50,N217&lt;=75),"50 to 75",AND(N217&gt;75,N217&lt;=100),"75 to 100",AND(N217&gt;100,N217&lt;=150),"100 to 150",AND(N217&gt;150,N217&lt;=200),"150 to 200",AND(N217&gt;200,N217&lt;=250),"200 to 250",AND(N217&gt;250,N217&lt;=300),"250 to 300",AND(N217&gt;300,N217&lt;=400),"300 to 400",AND(N217&gt;400,N217&lt;=500),"400 to 500",N217&gt;500,"500+")</f>
        <v>15 to 20</v>
      </c>
      <c r="N217" s="9">
        <f>_xlfn.XLOOKUP($E217,'Raw Data'!$E:$E,'Raw Data'!N:N,"ERROR",0,1)</f>
        <v>17.29</v>
      </c>
      <c r="O217" s="14" t="str">
        <f t="array" ref="O217">_xlfn.IFS(P217=0,"No Discount",AND(P217&gt;0,P217&lt;=0.02),"0% to 2%",AND(P217&gt;0.02,P217&lt;=0.04),"2% to 4%",AND(P217&gt;0.04,P217&lt;=0.06),"4% to 6%",AND(P217&gt;0.06,P217&lt;=0.08),"6% to 8%",AND(P217&gt;0.08,P217&lt;=0.1),"8% to 10%",AND(P217&gt;0.1,P217&lt;=0.15),"10% to 15%",AND(P217&gt;0.15,P217&lt;=0.2),"15% to 20%",AND(P217&gt;0.2,P217&lt;=0.25),"20% to 25%",AND(P217&gt;0.25,P217&lt;=0.3),"25% to 30%",AND(P217&gt;0.3,P217&lt;=0.4),"30% to 40%",AND(P217&gt;0.4,P217&lt;=0.5),"40% to 50%",AND(P217&gt;0.5,P217&lt;=0.75),"50% to 75%",AND(P217&gt;0.75,P217&lt;=1),"75% to 100%")</f>
        <v>No Discount</v>
      </c>
      <c r="P217" s="10">
        <f>_xlfn.XLOOKUP($E217,'Raw Data'!$E:$E,'Raw Data'!P:P,"ERROR",0,1)</f>
        <v>0</v>
      </c>
      <c r="Q217" s="9">
        <f>_xlfn.XLOOKUP($E217,'Raw Data'!$E:$E,'Raw Data'!Q:Q,"ERROR",0,1)</f>
        <v>250</v>
      </c>
      <c r="R217" s="9" t="str">
        <f>_xlfn.XLOOKUP($E217,'Raw Data'!$E:$E,'Raw Data'!R:R,"ERROR",0,1)</f>
        <v>ml</v>
      </c>
      <c r="S217" s="5" t="str">
        <f t="array" ref="S217">_xlfn.IFS(AND(T217&gt;0,T217&lt;=0.05),"0 to 0.05",AND(T217&gt;0.05,T217&lt;=0.1),"0.05 to 0.1",AND(T217&gt;0.1,T217&lt;=0.2),"0.1 to 0.2",AND(T217&gt;0.2,T217&lt;=0.3),"0.2 to 0.3",AND(T217&gt;0.3,T217&lt;=0.4),"0.3 to 0.4",AND(T217&gt;0.4,T217&lt;=0.5),"0.4 to 0.5",AND(T217&gt;0.5,T217&lt;=0.75),"0.5 to 0.75",AND(T217&gt;0.75,T217&lt;=1),"0.75 to 1",AND(T217&gt;1,T217&lt;=2),"1 to 2",AND(T217&gt;2,T217&lt;=3),"2 to 3",AND(T217&gt;3,T217&lt;=4),"3 to 4",AND(T217&gt;4,T217&lt;=5),"4 to 5",AND(T217&gt;5,T217&lt;=10),"5 to 10",T217&gt;10,"10+")</f>
        <v>0.05 to 0.1</v>
      </c>
      <c r="T217" s="10">
        <f>_xlfn.XLOOKUP($E217,'Raw Data'!$E:$E,'Raw Data'!T:T,"ERROR",0,1)</f>
        <v>0.0691969511719258</v>
      </c>
      <c r="U217" s="15" t="str">
        <f t="array" ref="U217">_xlfn.IFS(AND(V217&gt;0,V217&lt;=0.05),"0 to 0.05",AND(V217&gt;0.05,V217&lt;=0.1),"0.05 to 0.1",AND(V217&gt;0.1,V217&lt;=0.2),"0.1 to 0.2",AND(V217&gt;0.2,V217&lt;=0.3),"0.2 to 0.3",AND(V217&gt;0.3,V217&lt;=0.4),"0.3 to 0.4",AND(V217&gt;0.4,V217&lt;=0.5),"0.4 to 0.5",AND(V217&gt;0.5,V217&lt;=0.75),"0.5 to 0.75",AND(V217&gt;0.75,V217&lt;=1),"0.75 to 1",AND(V217&gt;1,V217&lt;=2),"1 to 2",AND(V217&gt;2,V217&lt;=3),"2 to 3",AND(V217&gt;3,V217&lt;=4),"3 to 4",AND(V217&gt;4,V217&lt;=5),"4 to 5",AND(V217&gt;5,V217&lt;=10),"5 to 10",V217&gt;10,"10+")</f>
        <v>0 to 0.05</v>
      </c>
      <c r="V217" s="10">
        <f>_xlfn.XLOOKUP($E217,'Raw Data'!$E:$E,'Raw Data'!V:V,"ERROR",0,1)</f>
        <v>0.01868317681642</v>
      </c>
      <c r="W217" s="15" t="str">
        <f t="array" ref="W217">_xlfn.IFS(AND(X217&gt;0,X217&lt;=0.05),"0 to 0.05",AND(X217&gt;0.05,X217&lt;=0.1),"0.05 to 0.1",AND(X217&gt;0.1,X217&lt;=0.2),"0.1 to 0.2",AND(X217&gt;0.2,X217&lt;=0.3),"0.2 to 0.3",AND(X217&gt;0.3,X217&lt;=0.4),"0.3 to 0.4",AND(X217&gt;0.4,X217&lt;=0.5),"0.4 to 0.5",AND(X217&gt;0.5,X217&lt;=0.75),"0.5 to 0.75",AND(X217&gt;0.75,X217&lt;=1),"0.75 to 1",AND(X217&gt;1,X217&lt;=2),"1 to 2",AND(X217&gt;2,X217&lt;=3),"2 to 3",AND(X217&gt;3,X217&lt;=4),"3 to 4",AND(X217&gt;4,X217&lt;=5),"4 to 5",AND(X217&gt;5,X217&lt;=10),"5 to 10",X217&gt;10,"10+")</f>
        <v>0 to 0.05</v>
      </c>
      <c r="X217" s="16">
        <f t="shared" si="7"/>
        <v>0.01868317681642</v>
      </c>
      <c r="Y217" s="5" t="str">
        <f t="array" ref="Y217">_xlfn.IFS(AND(Z217&gt;0,Z217&lt;=1),"0 to 1",AND(Z217&gt;1,Z217&lt;=2),"1 to 2",AND(Z217&gt;2,Z217&lt;=4),"2 to 4",AND(Z217&gt;4,Z217&lt;=6),"4 to 6",AND(Z217&gt;6,Z217&lt;=8),"6 to 8",AND(Z217&gt;8,Z217&lt;=10),"8 to 10",AND(Z217&gt;10,Z217&lt;=15),"10 to 15",AND(Z217&gt;15,Z217&lt;=20),"15 to 20",AND(Z217&gt;20,Z217&lt;=25),"20 to 25",AND(Z217&gt;25,Z217&lt;=30),"25 to 30",AND(Z217&gt;30,Z217&lt;=40),"30 to 40",AND(Z217&gt;40,Z217&lt;=50),"40 to 50",Z217&gt;50,"50+")</f>
        <v>8 to 10</v>
      </c>
      <c r="Z217" s="9">
        <f>_xlfn.XLOOKUP($E217,'Raw Data'!$E:$E,'Raw Data'!Z:Z,"ERROR",0,1)</f>
        <v>8.45</v>
      </c>
      <c r="AA217" s="9" t="str">
        <f>_xlfn.XLOOKUP($E217,'Raw Data'!$E:$E,'Raw Data'!AA:AA,"ERROR",0,1)</f>
        <v>oz</v>
      </c>
      <c r="AB217" s="9"/>
      <c r="AC217" s="9"/>
    </row>
    <row r="218" hidden="1" spans="1:29">
      <c r="A218" s="5" t="str">
        <f>_xlfn.XLOOKUP($E218,'Raw Data'!$E:$E,'Raw Data'!A:A,"ERROR",0,1)</f>
        <v>AE</v>
      </c>
      <c r="B218" s="5" t="str">
        <f>_xlfn.XLOOKUP($E218,'Raw Data'!$E:$E,'Raw Data'!B:B,"ERROR",0,1)</f>
        <v>Hair Mousses</v>
      </c>
      <c r="C218" s="5" t="str">
        <f>_xlfn.XLOOKUP($E218,'Raw Data'!$E:$E,'Raw Data'!C:C,"ERROR",0,1)</f>
        <v>goldwell</v>
      </c>
      <c r="D218" s="5" t="str">
        <f>_xlfn.XLOOKUP($E218,'Raw Data'!$E:$E,'Raw Data'!D:D,"ERROR",0,1)</f>
        <v>www.amazon.ae/dp/B01L4S9138</v>
      </c>
      <c r="E218" s="5" t="s">
        <v>418</v>
      </c>
      <c r="F218" s="9" t="str">
        <f>_xlfn.XLOOKUP($E218,'Raw Data'!$E:$E,'Raw Data'!F:F,"ERROR",0,1)</f>
        <v>GOLDWELL Ultra Volume Glamour Whip 300ml</v>
      </c>
      <c r="G218" s="10">
        <f>_xlfn.XLOOKUP($E218,'Raw Data'!$E:$E,'Raw Data'!G:G,"ERROR",0,1)</f>
        <v>1</v>
      </c>
      <c r="H218" s="9">
        <f>_xlfn.XLOOKUP($E218,'Raw Data'!$E:$E,'Raw Data'!H:H,"ERROR",0,1)</f>
        <v>210.01</v>
      </c>
      <c r="I218" s="9">
        <f>_xlfn.XLOOKUP($E218,'Raw Data'!$E:$E,'Raw Data'!I:I,"ERROR",0,1)</f>
        <v>0.000281165820786103</v>
      </c>
      <c r="J218" s="9" t="str">
        <f>_xlfn.XLOOKUP($E218,'Raw Data'!$E:$E,'Raw Data'!J:J,"ERROR",0,1)</f>
        <v>No</v>
      </c>
      <c r="K218" s="14" t="str">
        <f t="array" ref="K218">_xlfn.IFS(AND(L218&gt;0,L218&lt;=5),"0 to 5",AND(L218&gt;5,L218&lt;=10),"5 to 10",AND(L218&gt;10,L218&lt;=15),"10 to 15",AND(L218&gt;15,L218&lt;=20),"15 to 20",AND(L218&gt;20,L218&lt;=30),"20 to 30",AND(L218&gt;30,L218&lt;=40),"30 to 40",AND(L218&gt;40,L218&lt;=50),"40 to 50",AND(L218&gt;50,L218&lt;=75),"50 to 75",AND(L218&gt;75,L218&lt;=100),"75 to 100",AND(L218&gt;100,L218&lt;=150),"100 to 150",AND(L218&gt;150,L218&lt;=200),"150 to 200",AND(L218&gt;200,L218&lt;=250),"200 to 250",AND(L218&gt;250,L218&lt;=300),"250 to 300",AND(L218&gt;300,L218&lt;=400),"300 to 400",AND(L218&gt;400,L218&lt;=500),"400 to 500",L218&gt;500,"500+")</f>
        <v>150 to 200</v>
      </c>
      <c r="L218" s="9">
        <f>_xlfn.XLOOKUP($E218,'Raw Data'!$E:$E,'Raw Data'!L:L,"ERROR",0,1)</f>
        <v>151.58</v>
      </c>
      <c r="M218" s="14" t="str">
        <f t="array" ref="M218">_xlfn.IFS(AND(N218&gt;0,N218&lt;=5),"0 to 5",AND(N218&gt;5,N218&lt;=10),"5 to 10",AND(N218&gt;10,N218&lt;=15),"10 to 15",AND(N218&gt;15,N218&lt;=20),"15 to 20",AND(N218&gt;20,N218&lt;=30),"20 to 30",AND(N218&gt;30,N218&lt;=40),"30 to 40",AND(N218&gt;40,N218&lt;=50),"40 to 50",AND(N218&gt;50,N218&lt;=75),"50 to 75",AND(N218&gt;75,N218&lt;=100),"75 to 100",AND(N218&gt;100,N218&lt;=150),"100 to 150",AND(N218&gt;150,N218&lt;=200),"150 to 200",AND(N218&gt;200,N218&lt;=250),"200 to 250",AND(N218&gt;250,N218&lt;=300),"250 to 300",AND(N218&gt;300,N218&lt;=400),"300 to 400",AND(N218&gt;400,N218&lt;=500),"400 to 500",N218&gt;500,"500+")</f>
        <v>150 to 200</v>
      </c>
      <c r="N218" s="9">
        <f>_xlfn.XLOOKUP($E218,'Raw Data'!$E:$E,'Raw Data'!N:N,"ERROR",0,1)</f>
        <v>151.58</v>
      </c>
      <c r="O218" s="14" t="str">
        <f t="array" ref="O218">_xlfn.IFS(P218=0,"No Discount",AND(P218&gt;0,P218&lt;=0.02),"0% to 2%",AND(P218&gt;0.02,P218&lt;=0.04),"2% to 4%",AND(P218&gt;0.04,P218&lt;=0.06),"4% to 6%",AND(P218&gt;0.06,P218&lt;=0.08),"6% to 8%",AND(P218&gt;0.08,P218&lt;=0.1),"8% to 10%",AND(P218&gt;0.1,P218&lt;=0.15),"10% to 15%",AND(P218&gt;0.15,P218&lt;=0.2),"15% to 20%",AND(P218&gt;0.2,P218&lt;=0.25),"20% to 25%",AND(P218&gt;0.25,P218&lt;=0.3),"25% to 30%",AND(P218&gt;0.3,P218&lt;=0.4),"30% to 40%",AND(P218&gt;0.4,P218&lt;=0.5),"40% to 50%",AND(P218&gt;0.5,P218&lt;=0.75),"50% to 75%",AND(P218&gt;0.75,P218&lt;=1),"75% to 100%")</f>
        <v>No Discount</v>
      </c>
      <c r="P218" s="10">
        <f>_xlfn.XLOOKUP($E218,'Raw Data'!$E:$E,'Raw Data'!P:P,"ERROR",0,1)</f>
        <v>0</v>
      </c>
      <c r="Q218" s="9">
        <f>_xlfn.XLOOKUP($E218,'Raw Data'!$E:$E,'Raw Data'!Q:Q,"ERROR",0,1)</f>
        <v>300</v>
      </c>
      <c r="R218" s="9" t="str">
        <f>_xlfn.XLOOKUP($E218,'Raw Data'!$E:$E,'Raw Data'!R:R,"ERROR",0,1)</f>
        <v>ml</v>
      </c>
      <c r="S218" s="5" t="str">
        <f t="array" ref="S218">_xlfn.IFS(AND(T218&gt;0,T218&lt;=0.05),"0 to 0.05",AND(T218&gt;0.05,T218&lt;=0.1),"0.05 to 0.1",AND(T218&gt;0.1,T218&lt;=0.2),"0.1 to 0.2",AND(T218&gt;0.2,T218&lt;=0.3),"0.2 to 0.3",AND(T218&gt;0.3,T218&lt;=0.4),"0.3 to 0.4",AND(T218&gt;0.4,T218&lt;=0.5),"0.4 to 0.5",AND(T218&gt;0.5,T218&lt;=0.75),"0.5 to 0.75",AND(T218&gt;0.75,T218&lt;=1),"0.75 to 1",AND(T218&gt;1,T218&lt;=2),"1 to 2",AND(T218&gt;2,T218&lt;=3),"2 to 3",AND(T218&gt;3,T218&lt;=4),"3 to 4",AND(T218&gt;4,T218&lt;=5),"4 to 5",AND(T218&gt;5,T218&lt;=10),"5 to 10",T218&gt;10,"10+")</f>
        <v>0.5 to 0.75</v>
      </c>
      <c r="T218" s="10">
        <f>_xlfn.XLOOKUP($E218,'Raw Data'!$E:$E,'Raw Data'!T:T,"ERROR",0,1)</f>
        <v>0.505536623223468</v>
      </c>
      <c r="U218" s="15" t="str">
        <f t="array" ref="U218">_xlfn.IFS(AND(V218&gt;0,V218&lt;=0.05),"0 to 0.05",AND(V218&gt;0.05,V218&lt;=0.1),"0.05 to 0.1",AND(V218&gt;0.1,V218&lt;=0.2),"0.1 to 0.2",AND(V218&gt;0.2,V218&lt;=0.3),"0.2 to 0.3",AND(V218&gt;0.3,V218&lt;=0.4),"0.3 to 0.4",AND(V218&gt;0.4,V218&lt;=0.5),"0.4 to 0.5",AND(V218&gt;0.5,V218&lt;=0.75),"0.5 to 0.75",AND(V218&gt;0.75,V218&lt;=1),"0.75 to 1",AND(V218&gt;1,V218&lt;=2),"1 to 2",AND(V218&gt;2,V218&lt;=3),"2 to 3",AND(V218&gt;3,V218&lt;=4),"3 to 4",AND(V218&gt;4,V218&lt;=5),"4 to 5",AND(V218&gt;5,V218&lt;=10),"5 to 10",V218&gt;10,"10+")</f>
        <v>0.1 to 0.2</v>
      </c>
      <c r="V218" s="10">
        <f>_xlfn.XLOOKUP($E218,'Raw Data'!$E:$E,'Raw Data'!V:V,"ERROR",0,1)</f>
        <v>0.136494888270336</v>
      </c>
      <c r="W218" s="15" t="str">
        <f t="array" ref="W218">_xlfn.IFS(AND(X218&gt;0,X218&lt;=0.05),"0 to 0.05",AND(X218&gt;0.05,X218&lt;=0.1),"0.05 to 0.1",AND(X218&gt;0.1,X218&lt;=0.2),"0.1 to 0.2",AND(X218&gt;0.2,X218&lt;=0.3),"0.2 to 0.3",AND(X218&gt;0.3,X218&lt;=0.4),"0.3 to 0.4",AND(X218&gt;0.4,X218&lt;=0.5),"0.4 to 0.5",AND(X218&gt;0.5,X218&lt;=0.75),"0.5 to 0.75",AND(X218&gt;0.75,X218&lt;=1),"0.75 to 1",AND(X218&gt;1,X218&lt;=2),"1 to 2",AND(X218&gt;2,X218&lt;=3),"2 to 3",AND(X218&gt;3,X218&lt;=4),"3 to 4",AND(X218&gt;4,X218&lt;=5),"4 to 5",AND(X218&gt;5,X218&lt;=10),"5 to 10",X218&gt;10,"10+")</f>
        <v>0.1 to 0.2</v>
      </c>
      <c r="X218" s="16">
        <f t="shared" si="7"/>
        <v>0.136494888270336</v>
      </c>
      <c r="Y218" s="5" t="str">
        <f t="array" ref="Y218">_xlfn.IFS(AND(Z218&gt;0,Z218&lt;=1),"0 to 1",AND(Z218&gt;1,Z218&lt;=2),"1 to 2",AND(Z218&gt;2,Z218&lt;=4),"2 to 4",AND(Z218&gt;4,Z218&lt;=6),"4 to 6",AND(Z218&gt;6,Z218&lt;=8),"6 to 8",AND(Z218&gt;8,Z218&lt;=10),"8 to 10",AND(Z218&gt;10,Z218&lt;=15),"10 to 15",AND(Z218&gt;15,Z218&lt;=20),"15 to 20",AND(Z218&gt;20,Z218&lt;=25),"20 to 25",AND(Z218&gt;25,Z218&lt;=30),"25 to 30",AND(Z218&gt;30,Z218&lt;=40),"30 to 40",AND(Z218&gt;40,Z218&lt;=50),"40 to 50",Z218&gt;50,"50+")</f>
        <v>10 to 15</v>
      </c>
      <c r="Z218" s="9">
        <f>_xlfn.XLOOKUP($E218,'Raw Data'!$E:$E,'Raw Data'!Z:Z,"ERROR",0,1)</f>
        <v>10.14</v>
      </c>
      <c r="AA218" s="9" t="str">
        <f>_xlfn.XLOOKUP($E218,'Raw Data'!$E:$E,'Raw Data'!AA:AA,"ERROR",0,1)</f>
        <v>oz</v>
      </c>
      <c r="AB218" s="9"/>
      <c r="AC218" s="9"/>
    </row>
    <row r="219" hidden="1" spans="1:29">
      <c r="A219" s="5" t="str">
        <f>_xlfn.XLOOKUP($E219,'Raw Data'!$E:$E,'Raw Data'!A:A,"ERROR",0,1)</f>
        <v>AE</v>
      </c>
      <c r="B219" s="5" t="str">
        <f>_xlfn.XLOOKUP($E219,'Raw Data'!$E:$E,'Raw Data'!B:B,"ERROR",0,1)</f>
        <v>Hair Mousses</v>
      </c>
      <c r="C219" s="5" t="str">
        <f>_xlfn.XLOOKUP($E219,'Raw Data'!$E:$E,'Raw Data'!C:C,"ERROR",0,1)</f>
        <v>birju mahavir</v>
      </c>
      <c r="D219" s="5" t="str">
        <f>_xlfn.XLOOKUP($E219,'Raw Data'!$E:$E,'Raw Data'!D:D,"ERROR",0,1)</f>
        <v>www.amazon.ae/dp/B07P84H4L9</v>
      </c>
      <c r="E219" s="5" t="s">
        <v>419</v>
      </c>
      <c r="F219" s="9" t="str">
        <f>_xlfn.XLOOKUP($E219,'Raw Data'!$E:$E,'Raw Data'!F:F,"ERROR",0,1)</f>
        <v>Hunter1114 Whipped  MoUSse , 245 Ml</v>
      </c>
      <c r="G219" s="10">
        <f>_xlfn.XLOOKUP($E219,'Raw Data'!$E:$E,'Raw Data'!G:G,"ERROR",0,1)</f>
        <v>1</v>
      </c>
      <c r="H219" s="9">
        <f>_xlfn.XLOOKUP($E219,'Raw Data'!$E:$E,'Raw Data'!H:H,"ERROR",0,1)</f>
        <v>208.93</v>
      </c>
      <c r="I219" s="9">
        <f>_xlfn.XLOOKUP($E219,'Raw Data'!$E:$E,'Raw Data'!I:I,"ERROR",0,1)</f>
        <v>0.000279719893990003</v>
      </c>
      <c r="J219" s="9" t="str">
        <f>_xlfn.XLOOKUP($E219,'Raw Data'!$E:$E,'Raw Data'!J:J,"ERROR",0,1)</f>
        <v>No</v>
      </c>
      <c r="K219" s="14" t="str">
        <f t="array" ref="K219">_xlfn.IFS(AND(L219&gt;0,L219&lt;=5),"0 to 5",AND(L219&gt;5,L219&lt;=10),"5 to 10",AND(L219&gt;10,L219&lt;=15),"10 to 15",AND(L219&gt;15,L219&lt;=20),"15 to 20",AND(L219&gt;20,L219&lt;=30),"20 to 30",AND(L219&gt;30,L219&lt;=40),"30 to 40",AND(L219&gt;40,L219&lt;=50),"40 to 50",AND(L219&gt;50,L219&lt;=75),"50 to 75",AND(L219&gt;75,L219&lt;=100),"75 to 100",AND(L219&gt;100,L219&lt;=150),"100 to 150",AND(L219&gt;150,L219&lt;=200),"150 to 200",AND(L219&gt;200,L219&lt;=250),"200 to 250",AND(L219&gt;250,L219&lt;=300),"250 to 300",AND(L219&gt;300,L219&lt;=400),"300 to 400",AND(L219&gt;400,L219&lt;=500),"400 to 500",L219&gt;500,"500+")</f>
        <v>150 to 200</v>
      </c>
      <c r="L219" s="9">
        <f>_xlfn.XLOOKUP($E219,'Raw Data'!$E:$E,'Raw Data'!L:L,"ERROR",0,1)</f>
        <v>165.43</v>
      </c>
      <c r="M219" s="14" t="str">
        <f t="array" ref="M219">_xlfn.IFS(AND(N219&gt;0,N219&lt;=5),"0 to 5",AND(N219&gt;5,N219&lt;=10),"5 to 10",AND(N219&gt;10,N219&lt;=15),"10 to 15",AND(N219&gt;15,N219&lt;=20),"15 to 20",AND(N219&gt;20,N219&lt;=30),"20 to 30",AND(N219&gt;30,N219&lt;=40),"30 to 40",AND(N219&gt;40,N219&lt;=50),"40 to 50",AND(N219&gt;50,N219&lt;=75),"50 to 75",AND(N219&gt;75,N219&lt;=100),"75 to 100",AND(N219&gt;100,N219&lt;=150),"100 to 150",AND(N219&gt;150,N219&lt;=200),"150 to 200",AND(N219&gt;200,N219&lt;=250),"200 to 250",AND(N219&gt;250,N219&lt;=300),"250 to 300",AND(N219&gt;300,N219&lt;=400),"300 to 400",AND(N219&gt;400,N219&lt;=500),"400 to 500",N219&gt;500,"500+")</f>
        <v>150 to 200</v>
      </c>
      <c r="N219" s="9">
        <f>_xlfn.XLOOKUP($E219,'Raw Data'!$E:$E,'Raw Data'!N:N,"ERROR",0,1)</f>
        <v>165.43</v>
      </c>
      <c r="O219" s="14" t="str">
        <f t="array" ref="O219">_xlfn.IFS(P219=0,"No Discount",AND(P219&gt;0,P219&lt;=0.02),"0% to 2%",AND(P219&gt;0.02,P219&lt;=0.04),"2% to 4%",AND(P219&gt;0.04,P219&lt;=0.06),"4% to 6%",AND(P219&gt;0.06,P219&lt;=0.08),"6% to 8%",AND(P219&gt;0.08,P219&lt;=0.1),"8% to 10%",AND(P219&gt;0.1,P219&lt;=0.15),"10% to 15%",AND(P219&gt;0.15,P219&lt;=0.2),"15% to 20%",AND(P219&gt;0.2,P219&lt;=0.25),"20% to 25%",AND(P219&gt;0.25,P219&lt;=0.3),"25% to 30%",AND(P219&gt;0.3,P219&lt;=0.4),"30% to 40%",AND(P219&gt;0.4,P219&lt;=0.5),"40% to 50%",AND(P219&gt;0.5,P219&lt;=0.75),"50% to 75%",AND(P219&gt;0.75,P219&lt;=1),"75% to 100%")</f>
        <v>No Discount</v>
      </c>
      <c r="P219" s="10">
        <f>_xlfn.XLOOKUP($E219,'Raw Data'!$E:$E,'Raw Data'!P:P,"ERROR",0,1)</f>
        <v>0</v>
      </c>
      <c r="Q219" s="9">
        <f>_xlfn.XLOOKUP($E219,'Raw Data'!$E:$E,'Raw Data'!Q:Q,"ERROR",0,1)</f>
        <v>245</v>
      </c>
      <c r="R219" s="9" t="str">
        <f>_xlfn.XLOOKUP($E219,'Raw Data'!$E:$E,'Raw Data'!R:R,"ERROR",0,1)</f>
        <v>ml</v>
      </c>
      <c r="S219" s="5" t="str">
        <f t="array" ref="S219">_xlfn.IFS(AND(T219&gt;0,T219&lt;=0.05),"0 to 0.05",AND(T219&gt;0.05,T219&lt;=0.1),"0.05 to 0.1",AND(T219&gt;0.1,T219&lt;=0.2),"0.1 to 0.2",AND(T219&gt;0.2,T219&lt;=0.3),"0.2 to 0.3",AND(T219&gt;0.3,T219&lt;=0.4),"0.3 to 0.4",AND(T219&gt;0.4,T219&lt;=0.5),"0.4 to 0.5",AND(T219&gt;0.5,T219&lt;=0.75),"0.5 to 0.75",AND(T219&gt;0.75,T219&lt;=1),"0.75 to 1",AND(T219&gt;1,T219&lt;=2),"1 to 2",AND(T219&gt;2,T219&lt;=3),"2 to 3",AND(T219&gt;3,T219&lt;=4),"3 to 4",AND(T219&gt;4,T219&lt;=5),"4 to 5",AND(T219&gt;5,T219&lt;=10),"5 to 10",T219&gt;10,"10+")</f>
        <v>0.5 to 0.75</v>
      </c>
      <c r="T219" s="10">
        <f>_xlfn.XLOOKUP($E219,'Raw Data'!$E:$E,'Raw Data'!T:T,"ERROR",0,1)</f>
        <v>0.675585252320658</v>
      </c>
      <c r="U219" s="15" t="str">
        <f t="array" ref="U219">_xlfn.IFS(AND(V219&gt;0,V219&lt;=0.05),"0 to 0.05",AND(V219&gt;0.05,V219&lt;=0.1),"0.05 to 0.1",AND(V219&gt;0.1,V219&lt;=0.2),"0.1 to 0.2",AND(V219&gt;0.2,V219&lt;=0.3),"0.2 to 0.3",AND(V219&gt;0.3,V219&lt;=0.4),"0.3 to 0.4",AND(V219&gt;0.4,V219&lt;=0.5),"0.4 to 0.5",AND(V219&gt;0.5,V219&lt;=0.75),"0.5 to 0.75",AND(V219&gt;0.75,V219&lt;=1),"0.75 to 1",AND(V219&gt;1,V219&lt;=2),"1 to 2",AND(V219&gt;2,V219&lt;=3),"2 to 3",AND(V219&gt;3,V219&lt;=4),"3 to 4",AND(V219&gt;4,V219&lt;=5),"4 to 5",AND(V219&gt;5,V219&lt;=10),"5 to 10",V219&gt;10,"10+")</f>
        <v>0.1 to 0.2</v>
      </c>
      <c r="V219" s="10">
        <f>_xlfn.XLOOKUP($E219,'Raw Data'!$E:$E,'Raw Data'!V:V,"ERROR",0,1)</f>
        <v>0.182408018126578</v>
      </c>
      <c r="W219" s="15" t="str">
        <f t="array" ref="W219">_xlfn.IFS(AND(X219&gt;0,X219&lt;=0.05),"0 to 0.05",AND(X219&gt;0.05,X219&lt;=0.1),"0.05 to 0.1",AND(X219&gt;0.1,X219&lt;=0.2),"0.1 to 0.2",AND(X219&gt;0.2,X219&lt;=0.3),"0.2 to 0.3",AND(X219&gt;0.3,X219&lt;=0.4),"0.3 to 0.4",AND(X219&gt;0.4,X219&lt;=0.5),"0.4 to 0.5",AND(X219&gt;0.5,X219&lt;=0.75),"0.5 to 0.75",AND(X219&gt;0.75,X219&lt;=1),"0.75 to 1",AND(X219&gt;1,X219&lt;=2),"1 to 2",AND(X219&gt;2,X219&lt;=3),"2 to 3",AND(X219&gt;3,X219&lt;=4),"3 to 4",AND(X219&gt;4,X219&lt;=5),"4 to 5",AND(X219&gt;5,X219&lt;=10),"5 to 10",X219&gt;10,"10+")</f>
        <v>0.1 to 0.2</v>
      </c>
      <c r="X219" s="16">
        <f t="shared" si="7"/>
        <v>0.182408018126578</v>
      </c>
      <c r="Y219" s="5" t="str">
        <f t="array" ref="Y219">_xlfn.IFS(AND(Z219&gt;0,Z219&lt;=1),"0 to 1",AND(Z219&gt;1,Z219&lt;=2),"1 to 2",AND(Z219&gt;2,Z219&lt;=4),"2 to 4",AND(Z219&gt;4,Z219&lt;=6),"4 to 6",AND(Z219&gt;6,Z219&lt;=8),"6 to 8",AND(Z219&gt;8,Z219&lt;=10),"8 to 10",AND(Z219&gt;10,Z219&lt;=15),"10 to 15",AND(Z219&gt;15,Z219&lt;=20),"15 to 20",AND(Z219&gt;20,Z219&lt;=25),"20 to 25",AND(Z219&gt;25,Z219&lt;=30),"25 to 30",AND(Z219&gt;30,Z219&lt;=40),"30 to 40",AND(Z219&gt;40,Z219&lt;=50),"40 to 50",Z219&gt;50,"50+")</f>
        <v>8 to 10</v>
      </c>
      <c r="Z219" s="9">
        <f>_xlfn.XLOOKUP($E219,'Raw Data'!$E:$E,'Raw Data'!Z:Z,"ERROR",0,1)</f>
        <v>8.281</v>
      </c>
      <c r="AA219" s="9" t="str">
        <f>_xlfn.XLOOKUP($E219,'Raw Data'!$E:$E,'Raw Data'!AA:AA,"ERROR",0,1)</f>
        <v>oz</v>
      </c>
      <c r="AB219" s="9"/>
      <c r="AC219" s="9"/>
    </row>
    <row r="220" hidden="1" spans="1:29">
      <c r="A220" s="5" t="str">
        <f>_xlfn.XLOOKUP($E220,'Raw Data'!$E:$E,'Raw Data'!A:A,"ERROR",0,1)</f>
        <v>AE</v>
      </c>
      <c r="B220" s="5" t="str">
        <f>_xlfn.XLOOKUP($E220,'Raw Data'!$E:$E,'Raw Data'!B:B,"ERROR",0,1)</f>
        <v>Hair Mousses</v>
      </c>
      <c r="C220" s="5" t="str">
        <f>_xlfn.XLOOKUP($E220,'Raw Data'!$E:$E,'Raw Data'!C:C,"ERROR",0,1)</f>
        <v>Lottabody </v>
      </c>
      <c r="D220" s="5" t="str">
        <f>_xlfn.XLOOKUP($E220,'Raw Data'!$E:$E,'Raw Data'!D:D,"ERROR",0,1)</f>
        <v>www.amazon.ae/dp/B00MELIOTM</v>
      </c>
      <c r="E220" s="5" t="s">
        <v>420</v>
      </c>
      <c r="F220" s="9" t="str">
        <f>_xlfn.XLOOKUP($E220,'Raw Data'!$E:$E,'Raw Data'!F:F,"ERROR",0,1)</f>
        <v>Lottabody Wrap Me Foaming Mousse with Coconut &amp; Shea Oil 7 fl. oz.</v>
      </c>
      <c r="G220" s="10">
        <f>_xlfn.XLOOKUP($E220,'Raw Data'!$E:$E,'Raw Data'!G:G,"ERROR",0,1)</f>
        <v>4</v>
      </c>
      <c r="H220" s="9">
        <f>_xlfn.XLOOKUP($E220,'Raw Data'!$E:$E,'Raw Data'!H:H,"ERROR",0,1)</f>
        <v>204.6</v>
      </c>
      <c r="I220" s="9">
        <f>_xlfn.XLOOKUP($E220,'Raw Data'!$E:$E,'Raw Data'!I:I,"ERROR",0,1)</f>
        <v>0.000273922798594527</v>
      </c>
      <c r="J220" s="9" t="str">
        <f>_xlfn.XLOOKUP($E220,'Raw Data'!$E:$E,'Raw Data'!J:J,"ERROR",0,1)</f>
        <v>No</v>
      </c>
      <c r="K220" s="14" t="str">
        <f t="array" ref="K220">_xlfn.IFS(AND(L220&gt;0,L220&lt;=5),"0 to 5",AND(L220&gt;5,L220&lt;=10),"5 to 10",AND(L220&gt;10,L220&lt;=15),"10 to 15",AND(L220&gt;15,L220&lt;=20),"15 to 20",AND(L220&gt;20,L220&lt;=30),"20 to 30",AND(L220&gt;30,L220&lt;=40),"30 to 40",AND(L220&gt;40,L220&lt;=50),"40 to 50",AND(L220&gt;50,L220&lt;=75),"50 to 75",AND(L220&gt;75,L220&lt;=100),"75 to 100",AND(L220&gt;100,L220&lt;=150),"100 to 150",AND(L220&gt;150,L220&lt;=200),"150 to 200",AND(L220&gt;200,L220&lt;=250),"200 to 250",AND(L220&gt;250,L220&lt;=300),"250 to 300",AND(L220&gt;300,L220&lt;=400),"300 to 400",AND(L220&gt;400,L220&lt;=500),"400 to 500",L220&gt;500,"500+")</f>
        <v>50 to 75</v>
      </c>
      <c r="L220" s="9">
        <f>_xlfn.XLOOKUP($E220,'Raw Data'!$E:$E,'Raw Data'!L:L,"ERROR",0,1)</f>
        <v>54</v>
      </c>
      <c r="M220" s="14" t="str">
        <f t="array" ref="M220">_xlfn.IFS(AND(N220&gt;0,N220&lt;=5),"0 to 5",AND(N220&gt;5,N220&lt;=10),"5 to 10",AND(N220&gt;10,N220&lt;=15),"10 to 15",AND(N220&gt;15,N220&lt;=20),"15 to 20",AND(N220&gt;20,N220&lt;=30),"20 to 30",AND(N220&gt;30,N220&lt;=40),"30 to 40",AND(N220&gt;40,N220&lt;=50),"40 to 50",AND(N220&gt;50,N220&lt;=75),"50 to 75",AND(N220&gt;75,N220&lt;=100),"75 to 100",AND(N220&gt;100,N220&lt;=150),"100 to 150",AND(N220&gt;150,N220&lt;=200),"150 to 200",AND(N220&gt;200,N220&lt;=250),"200 to 250",AND(N220&gt;250,N220&lt;=300),"250 to 300",AND(N220&gt;300,N220&lt;=400),"300 to 400",AND(N220&gt;400,N220&lt;=500),"400 to 500",N220&gt;500,"500+")</f>
        <v>50 to 75</v>
      </c>
      <c r="N220" s="9">
        <f>_xlfn.XLOOKUP($E220,'Raw Data'!$E:$E,'Raw Data'!N:N,"ERROR",0,1)</f>
        <v>54</v>
      </c>
      <c r="O220" s="14" t="str">
        <f t="array" ref="O220">_xlfn.IFS(P220=0,"No Discount",AND(P220&gt;0,P220&lt;=0.02),"0% to 2%",AND(P220&gt;0.02,P220&lt;=0.04),"2% to 4%",AND(P220&gt;0.04,P220&lt;=0.06),"4% to 6%",AND(P220&gt;0.06,P220&lt;=0.08),"6% to 8%",AND(P220&gt;0.08,P220&lt;=0.1),"8% to 10%",AND(P220&gt;0.1,P220&lt;=0.15),"10% to 15%",AND(P220&gt;0.15,P220&lt;=0.2),"15% to 20%",AND(P220&gt;0.2,P220&lt;=0.25),"20% to 25%",AND(P220&gt;0.25,P220&lt;=0.3),"25% to 30%",AND(P220&gt;0.3,P220&lt;=0.4),"30% to 40%",AND(P220&gt;0.4,P220&lt;=0.5),"40% to 50%",AND(P220&gt;0.5,P220&lt;=0.75),"50% to 75%",AND(P220&gt;0.75,P220&lt;=1),"75% to 100%")</f>
        <v>No Discount</v>
      </c>
      <c r="P220" s="10">
        <f>_xlfn.XLOOKUP($E220,'Raw Data'!$E:$E,'Raw Data'!P:P,"ERROR",0,1)</f>
        <v>0</v>
      </c>
      <c r="Q220" s="9">
        <f>_xlfn.XLOOKUP($E220,'Raw Data'!$E:$E,'Raw Data'!Q:Q,"ERROR",0,1)</f>
        <v>7</v>
      </c>
      <c r="R220" s="9" t="str">
        <f>_xlfn.XLOOKUP($E220,'Raw Data'!$E:$E,'Raw Data'!R:R,"ERROR",0,1)</f>
        <v>fl oz</v>
      </c>
      <c r="S220" s="5" t="str">
        <f t="array" ref="S220">_xlfn.IFS(AND(T220&gt;0,T220&lt;=0.05),"0 to 0.05",AND(T220&gt;0.05,T220&lt;=0.1),"0.05 to 0.1",AND(T220&gt;0.1,T220&lt;=0.2),"0.1 to 0.2",AND(T220&gt;0.2,T220&lt;=0.3),"0.2 to 0.3",AND(T220&gt;0.3,T220&lt;=0.4),"0.3 to 0.4",AND(T220&gt;0.4,T220&lt;=0.5),"0.4 to 0.5",AND(T220&gt;0.5,T220&lt;=0.75),"0.5 to 0.75",AND(T220&gt;0.75,T220&lt;=1),"0.75 to 1",AND(T220&gt;1,T220&lt;=2),"1 to 2",AND(T220&gt;2,T220&lt;=3),"2 to 3",AND(T220&gt;3,T220&lt;=4),"3 to 4",AND(T220&gt;4,T220&lt;=5),"4 to 5",AND(T220&gt;5,T220&lt;=10),"5 to 10",T220&gt;10,"10+")</f>
        <v>0.2 to 0.3</v>
      </c>
      <c r="T220" s="10">
        <f>_xlfn.XLOOKUP($E220,'Raw Data'!$E:$E,'Raw Data'!T:T,"ERROR",0,1)</f>
        <v>0.250848238673738</v>
      </c>
      <c r="U220" s="15" t="str">
        <f t="array" ref="U220">_xlfn.IFS(AND(V220&gt;0,V220&lt;=0.05),"0 to 0.05",AND(V220&gt;0.05,V220&lt;=0.1),"0.05 to 0.1",AND(V220&gt;0.1,V220&lt;=0.2),"0.1 to 0.2",AND(V220&gt;0.2,V220&lt;=0.3),"0.2 to 0.3",AND(V220&gt;0.3,V220&lt;=0.4),"0.3 to 0.4",AND(V220&gt;0.4,V220&lt;=0.5),"0.4 to 0.5",AND(V220&gt;0.5,V220&lt;=0.75),"0.5 to 0.75",AND(V220&gt;0.75,V220&lt;=1),"0.75 to 1",AND(V220&gt;1,V220&lt;=2),"1 to 2",AND(V220&gt;2,V220&lt;=3),"2 to 3",AND(V220&gt;3,V220&lt;=4),"3 to 4",AND(V220&gt;4,V220&lt;=5),"4 to 5",AND(V220&gt;5,V220&lt;=10),"5 to 10",V220&gt;10,"10+")</f>
        <v>0.05 to 0.1</v>
      </c>
      <c r="V220" s="10">
        <f>_xlfn.XLOOKUP($E220,'Raw Data'!$E:$E,'Raw Data'!V:V,"ERROR",0,1)</f>
        <v>0.0677290244419091</v>
      </c>
      <c r="W220" s="15" t="str">
        <f t="array" ref="W220">_xlfn.IFS(AND(X220&gt;0,X220&lt;=0.05),"0 to 0.05",AND(X220&gt;0.05,X220&lt;=0.1),"0.05 to 0.1",AND(X220&gt;0.1,X220&lt;=0.2),"0.1 to 0.2",AND(X220&gt;0.2,X220&lt;=0.3),"0.2 to 0.3",AND(X220&gt;0.3,X220&lt;=0.4),"0.3 to 0.4",AND(X220&gt;0.4,X220&lt;=0.5),"0.4 to 0.5",AND(X220&gt;0.5,X220&lt;=0.75),"0.5 to 0.75",AND(X220&gt;0.75,X220&lt;=1),"0.75 to 1",AND(X220&gt;1,X220&lt;=2),"1 to 2",AND(X220&gt;2,X220&lt;=3),"2 to 3",AND(X220&gt;3,X220&lt;=4),"3 to 4",AND(X220&gt;4,X220&lt;=5),"4 to 5",AND(X220&gt;5,X220&lt;=10),"5 to 10",X220&gt;10,"10+")</f>
        <v>0.05 to 0.1</v>
      </c>
      <c r="X220" s="16">
        <f t="shared" si="7"/>
        <v>0.0677290244419091</v>
      </c>
      <c r="Y220" s="5" t="str">
        <f t="array" ref="Y220">_xlfn.IFS(AND(Z220&gt;0,Z220&lt;=1),"0 to 1",AND(Z220&gt;1,Z220&lt;=2),"1 to 2",AND(Z220&gt;2,Z220&lt;=4),"2 to 4",AND(Z220&gt;4,Z220&lt;=6),"4 to 6",AND(Z220&gt;6,Z220&lt;=8),"6 to 8",AND(Z220&gt;8,Z220&lt;=10),"8 to 10",AND(Z220&gt;10,Z220&lt;=15),"10 to 15",AND(Z220&gt;15,Z220&lt;=20),"15 to 20",AND(Z220&gt;20,Z220&lt;=25),"20 to 25",AND(Z220&gt;25,Z220&lt;=30),"25 to 30",AND(Z220&gt;30,Z220&lt;=40),"30 to 40",AND(Z220&gt;40,Z220&lt;=50),"40 to 50",Z220&gt;50,"50+")</f>
        <v>6 to 8</v>
      </c>
      <c r="Z220" s="9">
        <f>_xlfn.XLOOKUP($E220,'Raw Data'!$E:$E,'Raw Data'!Z:Z,"ERROR",0,1)</f>
        <v>7.28</v>
      </c>
      <c r="AA220" s="9" t="str">
        <f>_xlfn.XLOOKUP($E220,'Raw Data'!$E:$E,'Raw Data'!AA:AA,"ERROR",0,1)</f>
        <v>oz</v>
      </c>
      <c r="AB220" s="9"/>
      <c r="AC220" s="9"/>
    </row>
    <row r="221" hidden="1" spans="1:29">
      <c r="A221" s="5" t="str">
        <f>_xlfn.XLOOKUP($E221,'Raw Data'!$E:$E,'Raw Data'!A:A,"ERROR",0,1)</f>
        <v>AE</v>
      </c>
      <c r="B221" s="5" t="str">
        <f>_xlfn.XLOOKUP($E221,'Raw Data'!$E:$E,'Raw Data'!B:B,"ERROR",0,1)</f>
        <v>Hair Mousses</v>
      </c>
      <c r="C221" s="5" t="str">
        <f>_xlfn.XLOOKUP($E221,'Raw Data'!$E:$E,'Raw Data'!C:C,"ERROR",0,1)</f>
        <v>Aussie</v>
      </c>
      <c r="D221" s="5" t="str">
        <f>_xlfn.XLOOKUP($E221,'Raw Data'!$E:$E,'Raw Data'!D:D,"ERROR",0,1)</f>
        <v>www.amazon.ae/dp/B002QUX9S2</v>
      </c>
      <c r="E221" s="5" t="s">
        <v>421</v>
      </c>
      <c r="F221" s="9" t="str">
        <f>_xlfn.XLOOKUP($E221,'Raw Data'!$E:$E,'Raw Data'!F:F,"ERROR",0,1)</f>
        <v>Aussie Instant Freeze Sculpting Mousse 24 Hour Maximum Hold</v>
      </c>
      <c r="G221" s="10">
        <f>_xlfn.XLOOKUP($E221,'Raw Data'!$E:$E,'Raw Data'!G:G,"ERROR",0,1)</f>
        <v>1</v>
      </c>
      <c r="H221" s="9">
        <f>_xlfn.XLOOKUP($E221,'Raw Data'!$E:$E,'Raw Data'!H:H,"ERROR",0,1)</f>
        <v>190.71</v>
      </c>
      <c r="I221" s="9">
        <f>_xlfn.XLOOKUP($E221,'Raw Data'!$E:$E,'Raw Data'!I:I,"ERROR",0,1)</f>
        <v>0.00025532657341135</v>
      </c>
      <c r="J221" s="9" t="str">
        <f>_xlfn.XLOOKUP($E221,'Raw Data'!$E:$E,'Raw Data'!J:J,"ERROR",0,1)</f>
        <v>No</v>
      </c>
      <c r="K221" s="14" t="str">
        <f t="array" ref="K221">_xlfn.IFS(AND(L221&gt;0,L221&lt;=5),"0 to 5",AND(L221&gt;5,L221&lt;=10),"5 to 10",AND(L221&gt;10,L221&lt;=15),"10 to 15",AND(L221&gt;15,L221&lt;=20),"15 to 20",AND(L221&gt;20,L221&lt;=30),"20 to 30",AND(L221&gt;30,L221&lt;=40),"30 to 40",AND(L221&gt;40,L221&lt;=50),"40 to 50",AND(L221&gt;50,L221&lt;=75),"50 to 75",AND(L221&gt;75,L221&lt;=100),"75 to 100",AND(L221&gt;100,L221&lt;=150),"100 to 150",AND(L221&gt;150,L221&lt;=200),"150 to 200",AND(L221&gt;200,L221&lt;=250),"200 to 250",AND(L221&gt;250,L221&lt;=300),"250 to 300",AND(L221&gt;300,L221&lt;=400),"300 to 400",AND(L221&gt;400,L221&lt;=500),"400 to 500",L221&gt;500,"500+")</f>
        <v>100 to 150</v>
      </c>
      <c r="L221" s="9">
        <f>_xlfn.XLOOKUP($E221,'Raw Data'!$E:$E,'Raw Data'!L:L,"ERROR",0,1)</f>
        <v>137.28</v>
      </c>
      <c r="M221" s="14" t="str">
        <f t="array" ref="M221">_xlfn.IFS(AND(N221&gt;0,N221&lt;=5),"0 to 5",AND(N221&gt;5,N221&lt;=10),"5 to 10",AND(N221&gt;10,N221&lt;=15),"10 to 15",AND(N221&gt;15,N221&lt;=20),"15 to 20",AND(N221&gt;20,N221&lt;=30),"20 to 30",AND(N221&gt;30,N221&lt;=40),"30 to 40",AND(N221&gt;40,N221&lt;=50),"40 to 50",AND(N221&gt;50,N221&lt;=75),"50 to 75",AND(N221&gt;75,N221&lt;=100),"75 to 100",AND(N221&gt;100,N221&lt;=150),"100 to 150",AND(N221&gt;150,N221&lt;=200),"150 to 200",AND(N221&gt;200,N221&lt;=250),"200 to 250",AND(N221&gt;250,N221&lt;=300),"250 to 300",AND(N221&gt;300,N221&lt;=400),"300 to 400",AND(N221&gt;400,N221&lt;=500),"400 to 500",N221&gt;500,"500+")</f>
        <v>100 to 150</v>
      </c>
      <c r="N221" s="9">
        <f>_xlfn.XLOOKUP($E221,'Raw Data'!$E:$E,'Raw Data'!N:N,"ERROR",0,1)</f>
        <v>137.28</v>
      </c>
      <c r="O221" s="14" t="str">
        <f t="array" ref="O221">_xlfn.IFS(P221=0,"No Discount",AND(P221&gt;0,P221&lt;=0.02),"0% to 2%",AND(P221&gt;0.02,P221&lt;=0.04),"2% to 4%",AND(P221&gt;0.04,P221&lt;=0.06),"4% to 6%",AND(P221&gt;0.06,P221&lt;=0.08),"6% to 8%",AND(P221&gt;0.08,P221&lt;=0.1),"8% to 10%",AND(P221&gt;0.1,P221&lt;=0.15),"10% to 15%",AND(P221&gt;0.15,P221&lt;=0.2),"15% to 20%",AND(P221&gt;0.2,P221&lt;=0.25),"20% to 25%",AND(P221&gt;0.25,P221&lt;=0.3),"25% to 30%",AND(P221&gt;0.3,P221&lt;=0.4),"30% to 40%",AND(P221&gt;0.4,P221&lt;=0.5),"40% to 50%",AND(P221&gt;0.5,P221&lt;=0.75),"50% to 75%",AND(P221&gt;0.75,P221&lt;=1),"75% to 100%")</f>
        <v>No Discount</v>
      </c>
      <c r="P221" s="10">
        <f>_xlfn.XLOOKUP($E221,'Raw Data'!$E:$E,'Raw Data'!P:P,"ERROR",0,1)</f>
        <v>0</v>
      </c>
      <c r="Q221" s="9">
        <f>_xlfn.XLOOKUP($E221,'Raw Data'!$E:$E,'Raw Data'!Q:Q,"ERROR",0,1)</f>
        <v>0</v>
      </c>
      <c r="R221" s="9">
        <f>_xlfn.XLOOKUP($E221,'Raw Data'!$E:$E,'Raw Data'!R:R,"ERROR",0,1)</f>
        <v>0</v>
      </c>
      <c r="S221" s="5" t="e">
        <f t="array" ref="S221">_xlfn.IFS(AND(T221&gt;0,T221&lt;=0.05),"0 to 0.05",AND(T221&gt;0.05,T221&lt;=0.1),"0.05 to 0.1",AND(T221&gt;0.1,T221&lt;=0.2),"0.1 to 0.2",AND(T221&gt;0.2,T221&lt;=0.3),"0.2 to 0.3",AND(T221&gt;0.3,T221&lt;=0.4),"0.3 to 0.4",AND(T221&gt;0.4,T221&lt;=0.5),"0.4 to 0.5",AND(T221&gt;0.5,T221&lt;=0.75),"0.5 to 0.75",AND(T221&gt;0.75,T221&lt;=1),"0.75 to 1",AND(T221&gt;1,T221&lt;=2),"1 to 2",AND(T221&gt;2,T221&lt;=3),"2 to 3",AND(T221&gt;3,T221&lt;=4),"3 to 4",AND(T221&gt;4,T221&lt;=5),"4 to 5",AND(T221&gt;5,T221&lt;=10),"5 to 10",T221&gt;10,"10+")</f>
        <v>#N/A</v>
      </c>
      <c r="T221" s="10">
        <f>_xlfn.XLOOKUP($E221,'Raw Data'!$E:$E,'Raw Data'!T:T,"ERROR",0,1)</f>
        <v>0</v>
      </c>
      <c r="U221" s="15" t="e">
        <f t="array" ref="U221">_xlfn.IFS(AND(V221&gt;0,V221&lt;=0.05),"0 to 0.05",AND(V221&gt;0.05,V221&lt;=0.1),"0.05 to 0.1",AND(V221&gt;0.1,V221&lt;=0.2),"0.1 to 0.2",AND(V221&gt;0.2,V221&lt;=0.3),"0.2 to 0.3",AND(V221&gt;0.3,V221&lt;=0.4),"0.3 to 0.4",AND(V221&gt;0.4,V221&lt;=0.5),"0.4 to 0.5",AND(V221&gt;0.5,V221&lt;=0.75),"0.5 to 0.75",AND(V221&gt;0.75,V221&lt;=1),"0.75 to 1",AND(V221&gt;1,V221&lt;=2),"1 to 2",AND(V221&gt;2,V221&lt;=3),"2 to 3",AND(V221&gt;3,V221&lt;=4),"3 to 4",AND(V221&gt;4,V221&lt;=5),"4 to 5",AND(V221&gt;5,V221&lt;=10),"5 to 10",V221&gt;10,"10+")</f>
        <v>#N/A</v>
      </c>
      <c r="V221" s="10">
        <f>_xlfn.XLOOKUP($E221,'Raw Data'!$E:$E,'Raw Data'!V:V,"ERROR",0,1)</f>
        <v>0</v>
      </c>
      <c r="W221" s="15" t="e">
        <f t="array" ref="W221">_xlfn.IFS(AND(X221&gt;0,X221&lt;=0.05),"0 to 0.05",AND(X221&gt;0.05,X221&lt;=0.1),"0.05 to 0.1",AND(X221&gt;0.1,X221&lt;=0.2),"0.1 to 0.2",AND(X221&gt;0.2,X221&lt;=0.3),"0.2 to 0.3",AND(X221&gt;0.3,X221&lt;=0.4),"0.3 to 0.4",AND(X221&gt;0.4,X221&lt;=0.5),"0.4 to 0.5",AND(X221&gt;0.5,X221&lt;=0.75),"0.5 to 0.75",AND(X221&gt;0.75,X221&lt;=1),"0.75 to 1",AND(X221&gt;1,X221&lt;=2),"1 to 2",AND(X221&gt;2,X221&lt;=3),"2 to 3",AND(X221&gt;3,X221&lt;=4),"3 to 4",AND(X221&gt;4,X221&lt;=5),"4 to 5",AND(X221&gt;5,X221&lt;=10),"5 to 10",X221&gt;10,"10+")</f>
        <v>#DIV/0!</v>
      </c>
      <c r="X221" s="16" t="e">
        <f t="shared" si="7"/>
        <v>#DIV/0!</v>
      </c>
      <c r="Y221" s="5" t="e">
        <f t="array" ref="Y221">_xlfn.IFS(AND(Z221&gt;0,Z221&lt;=1),"0 to 1",AND(Z221&gt;1,Z221&lt;=2),"1 to 2",AND(Z221&gt;2,Z221&lt;=4),"2 to 4",AND(Z221&gt;4,Z221&lt;=6),"4 to 6",AND(Z221&gt;6,Z221&lt;=8),"6 to 8",AND(Z221&gt;8,Z221&lt;=10),"8 to 10",AND(Z221&gt;10,Z221&lt;=15),"10 to 15",AND(Z221&gt;15,Z221&lt;=20),"15 to 20",AND(Z221&gt;20,Z221&lt;=25),"20 to 25",AND(Z221&gt;25,Z221&lt;=30),"25 to 30",AND(Z221&gt;30,Z221&lt;=40),"30 to 40",AND(Z221&gt;40,Z221&lt;=50),"40 to 50",Z221&gt;50,"50+")</f>
        <v>#N/A</v>
      </c>
      <c r="Z221" s="9">
        <f>_xlfn.XLOOKUP($E221,'Raw Data'!$E:$E,'Raw Data'!Z:Z,"ERROR",0,1)</f>
        <v>0</v>
      </c>
      <c r="AA221" s="9">
        <f>_xlfn.XLOOKUP($E221,'Raw Data'!$E:$E,'Raw Data'!AA:AA,"ERROR",0,1)</f>
        <v>0</v>
      </c>
      <c r="AB221" s="9"/>
      <c r="AC221" s="9"/>
    </row>
    <row r="222" hidden="1" spans="1:29">
      <c r="A222" s="5" t="str">
        <f>_xlfn.XLOOKUP($E222,'Raw Data'!$E:$E,'Raw Data'!A:A,"ERROR",0,1)</f>
        <v>AE</v>
      </c>
      <c r="B222" s="5" t="str">
        <f>_xlfn.XLOOKUP($E222,'Raw Data'!$E:$E,'Raw Data'!B:B,"ERROR",0,1)</f>
        <v>Hair Mousses</v>
      </c>
      <c r="C222" s="5" t="str">
        <f>_xlfn.XLOOKUP($E222,'Raw Data'!$E:$E,'Raw Data'!C:C,"ERROR",0,1)</f>
        <v>ican london</v>
      </c>
      <c r="D222" s="5" t="str">
        <f>_xlfn.XLOOKUP($E222,'Raw Data'!$E:$E,'Raw Data'!D:D,"ERROR",0,1)</f>
        <v>www.amazon.ae/dp/B0BVWHS9S9</v>
      </c>
      <c r="E222" s="5" t="s">
        <v>422</v>
      </c>
      <c r="F222" s="9" t="str">
        <f>_xlfn.XLOOKUP($E222,'Raw Data'!$E:$E,'Raw Data'!F:F,"ERROR",0,1)</f>
        <v>ican London Olive Oil Hold &amp; Shine Wrap Set Mousse 207ml</v>
      </c>
      <c r="G222" s="10">
        <f>_xlfn.XLOOKUP($E222,'Raw Data'!$E:$E,'Raw Data'!G:G,"ERROR",0,1)</f>
        <v>6</v>
      </c>
      <c r="H222" s="9">
        <f>_xlfn.XLOOKUP($E222,'Raw Data'!$E:$E,'Raw Data'!H:H,"ERROR",0,1)</f>
        <v>189.38</v>
      </c>
      <c r="I222" s="9">
        <f>_xlfn.XLOOKUP($E222,'Raw Data'!$E:$E,'Raw Data'!I:I,"ERROR",0,1)</f>
        <v>0.000253545941338375</v>
      </c>
      <c r="J222" s="9" t="str">
        <f>_xlfn.XLOOKUP($E222,'Raw Data'!$E:$E,'Raw Data'!J:J,"ERROR",0,1)</f>
        <v>No</v>
      </c>
      <c r="K222" s="14" t="str">
        <f t="array" ref="K222">_xlfn.IFS(AND(L222&gt;0,L222&lt;=5),"0 to 5",AND(L222&gt;5,L222&lt;=10),"5 to 10",AND(L222&gt;10,L222&lt;=15),"10 to 15",AND(L222&gt;15,L222&lt;=20),"15 to 20",AND(L222&gt;20,L222&lt;=30),"20 to 30",AND(L222&gt;30,L222&lt;=40),"30 to 40",AND(L222&gt;40,L222&lt;=50),"40 to 50",AND(L222&gt;50,L222&lt;=75),"50 to 75",AND(L222&gt;75,L222&lt;=100),"75 to 100",AND(L222&gt;100,L222&lt;=150),"100 to 150",AND(L222&gt;150,L222&lt;=200),"150 to 200",AND(L222&gt;200,L222&lt;=250),"200 to 250",AND(L222&gt;250,L222&lt;=300),"250 to 300",AND(L222&gt;300,L222&lt;=400),"300 to 400",AND(L222&gt;400,L222&lt;=500),"400 to 500",L222&gt;500,"500+")</f>
        <v>20 to 30</v>
      </c>
      <c r="L222" s="9">
        <f>_xlfn.XLOOKUP($E222,'Raw Data'!$E:$E,'Raw Data'!L:L,"ERROR",0,1)</f>
        <v>29.99</v>
      </c>
      <c r="M222" s="14" t="str">
        <f t="array" ref="M222">_xlfn.IFS(AND(N222&gt;0,N222&lt;=5),"0 to 5",AND(N222&gt;5,N222&lt;=10),"5 to 10",AND(N222&gt;10,N222&lt;=15),"10 to 15",AND(N222&gt;15,N222&lt;=20),"15 to 20",AND(N222&gt;20,N222&lt;=30),"20 to 30",AND(N222&gt;30,N222&lt;=40),"30 to 40",AND(N222&gt;40,N222&lt;=50),"40 to 50",AND(N222&gt;50,N222&lt;=75),"50 to 75",AND(N222&gt;75,N222&lt;=100),"75 to 100",AND(N222&gt;100,N222&lt;=150),"100 to 150",AND(N222&gt;150,N222&lt;=200),"150 to 200",AND(N222&gt;200,N222&lt;=250),"200 to 250",AND(N222&gt;250,N222&lt;=300),"250 to 300",AND(N222&gt;300,N222&lt;=400),"300 to 400",AND(N222&gt;400,N222&lt;=500),"400 to 500",N222&gt;500,"500+")</f>
        <v>20 to 30</v>
      </c>
      <c r="N222" s="9">
        <f>_xlfn.XLOOKUP($E222,'Raw Data'!$E:$E,'Raw Data'!N:N,"ERROR",0,1)</f>
        <v>29.99</v>
      </c>
      <c r="O222" s="14" t="str">
        <f t="array" ref="O222">_xlfn.IFS(P222=0,"No Discount",AND(P222&gt;0,P222&lt;=0.02),"0% to 2%",AND(P222&gt;0.02,P222&lt;=0.04),"2% to 4%",AND(P222&gt;0.04,P222&lt;=0.06),"4% to 6%",AND(P222&gt;0.06,P222&lt;=0.08),"6% to 8%",AND(P222&gt;0.08,P222&lt;=0.1),"8% to 10%",AND(P222&gt;0.1,P222&lt;=0.15),"10% to 15%",AND(P222&gt;0.15,P222&lt;=0.2),"15% to 20%",AND(P222&gt;0.2,P222&lt;=0.25),"20% to 25%",AND(P222&gt;0.25,P222&lt;=0.3),"25% to 30%",AND(P222&gt;0.3,P222&lt;=0.4),"30% to 40%",AND(P222&gt;0.4,P222&lt;=0.5),"40% to 50%",AND(P222&gt;0.5,P222&lt;=0.75),"50% to 75%",AND(P222&gt;0.75,P222&lt;=1),"75% to 100%")</f>
        <v>No Discount</v>
      </c>
      <c r="P222" s="10">
        <f>_xlfn.XLOOKUP($E222,'Raw Data'!$E:$E,'Raw Data'!P:P,"ERROR",0,1)</f>
        <v>0</v>
      </c>
      <c r="Q222" s="9">
        <f>_xlfn.XLOOKUP($E222,'Raw Data'!$E:$E,'Raw Data'!Q:Q,"ERROR",0,1)</f>
        <v>207</v>
      </c>
      <c r="R222" s="9" t="str">
        <f>_xlfn.XLOOKUP($E222,'Raw Data'!$E:$E,'Raw Data'!R:R,"ERROR",0,1)</f>
        <v>ml</v>
      </c>
      <c r="S222" s="5" t="str">
        <f t="array" ref="S222">_xlfn.IFS(AND(T222&gt;0,T222&lt;=0.05),"0 to 0.05",AND(T222&gt;0.05,T222&lt;=0.1),"0.05 to 0.1",AND(T222&gt;0.1,T222&lt;=0.2),"0.1 to 0.2",AND(T222&gt;0.2,T222&lt;=0.3),"0.2 to 0.3",AND(T222&gt;0.3,T222&lt;=0.4),"0.3 to 0.4",AND(T222&gt;0.4,T222&lt;=0.5),"0.4 to 0.5",AND(T222&gt;0.5,T222&lt;=0.75),"0.5 to 0.75",AND(T222&gt;0.75,T222&lt;=1),"0.75 to 1",AND(T222&gt;1,T222&lt;=2),"1 to 2",AND(T222&gt;2,T222&lt;=3),"2 to 3",AND(T222&gt;3,T222&lt;=4),"3 to 4",AND(T222&gt;4,T222&lt;=5),"4 to 5",AND(T222&gt;5,T222&lt;=10),"5 to 10",T222&gt;10,"10+")</f>
        <v>0.1 to 0.2</v>
      </c>
      <c r="T222" s="10">
        <f>_xlfn.XLOOKUP($E222,'Raw Data'!$E:$E,'Raw Data'!T:T,"ERROR",0,1)</f>
        <v>0.14495663389564</v>
      </c>
      <c r="U222" s="15" t="str">
        <f t="array" ref="U222">_xlfn.IFS(AND(V222&gt;0,V222&lt;=0.05),"0 to 0.05",AND(V222&gt;0.05,V222&lt;=0.1),"0.05 to 0.1",AND(V222&gt;0.1,V222&lt;=0.2),"0.1 to 0.2",AND(V222&gt;0.2,V222&lt;=0.3),"0.2 to 0.3",AND(V222&gt;0.3,V222&lt;=0.4),"0.3 to 0.4",AND(V222&gt;0.4,V222&lt;=0.5),"0.4 to 0.5",AND(V222&gt;0.5,V222&lt;=0.75),"0.5 to 0.75",AND(V222&gt;0.75,V222&lt;=1),"0.75 to 1",AND(V222&gt;1,V222&lt;=2),"1 to 2",AND(V222&gt;2,V222&lt;=3),"2 to 3",AND(V222&gt;3,V222&lt;=4),"3 to 4",AND(V222&gt;4,V222&lt;=5),"4 to 5",AND(V222&gt;5,V222&lt;=10),"5 to 10",V222&gt;10,"10+")</f>
        <v>0 to 0.05</v>
      </c>
      <c r="V222" s="10">
        <f>_xlfn.XLOOKUP($E222,'Raw Data'!$E:$E,'Raw Data'!V:V,"ERROR",0,1)</f>
        <v>0.0391382911518229</v>
      </c>
      <c r="W222" s="15" t="str">
        <f t="array" ref="W222">_xlfn.IFS(AND(X222&gt;0,X222&lt;=0.05),"0 to 0.05",AND(X222&gt;0.05,X222&lt;=0.1),"0.05 to 0.1",AND(X222&gt;0.1,X222&lt;=0.2),"0.1 to 0.2",AND(X222&gt;0.2,X222&lt;=0.3),"0.2 to 0.3",AND(X222&gt;0.3,X222&lt;=0.4),"0.3 to 0.4",AND(X222&gt;0.4,X222&lt;=0.5),"0.4 to 0.5",AND(X222&gt;0.5,X222&lt;=0.75),"0.5 to 0.75",AND(X222&gt;0.75,X222&lt;=1),"0.75 to 1",AND(X222&gt;1,X222&lt;=2),"1 to 2",AND(X222&gt;2,X222&lt;=3),"2 to 3",AND(X222&gt;3,X222&lt;=4),"3 to 4",AND(X222&gt;4,X222&lt;=5),"4 to 5",AND(X222&gt;5,X222&lt;=10),"5 to 10",X222&gt;10,"10+")</f>
        <v>0 to 0.05</v>
      </c>
      <c r="X222" s="16">
        <f t="shared" si="7"/>
        <v>0.0391382911518229</v>
      </c>
      <c r="Y222" s="5" t="str">
        <f t="array" ref="Y222">_xlfn.IFS(AND(Z222&gt;0,Z222&lt;=1),"0 to 1",AND(Z222&gt;1,Z222&lt;=2),"1 to 2",AND(Z222&gt;2,Z222&lt;=4),"2 to 4",AND(Z222&gt;4,Z222&lt;=6),"4 to 6",AND(Z222&gt;6,Z222&lt;=8),"6 to 8",AND(Z222&gt;8,Z222&lt;=10),"8 to 10",AND(Z222&gt;10,Z222&lt;=15),"10 to 15",AND(Z222&gt;15,Z222&lt;=20),"15 to 20",AND(Z222&gt;20,Z222&lt;=25),"20 to 25",AND(Z222&gt;25,Z222&lt;=30),"25 to 30",AND(Z222&gt;30,Z222&lt;=40),"30 to 40",AND(Z222&gt;40,Z222&lt;=50),"40 to 50",Z222&gt;50,"50+")</f>
        <v>6 to 8</v>
      </c>
      <c r="Z222" s="9">
        <f>_xlfn.XLOOKUP($E222,'Raw Data'!$E:$E,'Raw Data'!Z:Z,"ERROR",0,1)</f>
        <v>6.9966</v>
      </c>
      <c r="AA222" s="9" t="str">
        <f>_xlfn.XLOOKUP($E222,'Raw Data'!$E:$E,'Raw Data'!AA:AA,"ERROR",0,1)</f>
        <v>oz</v>
      </c>
      <c r="AB222" s="9"/>
      <c r="AC222" s="9"/>
    </row>
    <row r="223" hidden="1" spans="1:29">
      <c r="A223" s="5" t="str">
        <f>_xlfn.XLOOKUP($E223,'Raw Data'!$E:$E,'Raw Data'!A:A,"ERROR",0,1)</f>
        <v>AE</v>
      </c>
      <c r="B223" s="5" t="str">
        <f>_xlfn.XLOOKUP($E223,'Raw Data'!$E:$E,'Raw Data'!B:B,"ERROR",0,1)</f>
        <v>Hair Mousses</v>
      </c>
      <c r="C223" s="5" t="str">
        <f>_xlfn.XLOOKUP($E223,'Raw Data'!$E:$E,'Raw Data'!C:C,"ERROR",0,1)</f>
        <v>Suave</v>
      </c>
      <c r="D223" s="5" t="str">
        <f>_xlfn.XLOOKUP($E223,'Raw Data'!$E:$E,'Raw Data'!D:D,"ERROR",0,1)</f>
        <v>www.amazon.ae/dp/B00EZWRSMW</v>
      </c>
      <c r="E223" s="5" t="s">
        <v>423</v>
      </c>
      <c r="F223" s="9" t="str">
        <f>_xlfn.XLOOKUP($E223,'Raw Data'!$E:$E,'Raw Data'!F:F,"ERROR",0,1)</f>
        <v>Suave Professionals Firm Control Boosting Mousse 7 oz (Pack of 3)</v>
      </c>
      <c r="G223" s="10">
        <f>_xlfn.XLOOKUP($E223,'Raw Data'!$E:$E,'Raw Data'!G:G,"ERROR",0,1)</f>
        <v>1</v>
      </c>
      <c r="H223" s="9">
        <f>_xlfn.XLOOKUP($E223,'Raw Data'!$E:$E,'Raw Data'!H:H,"ERROR",0,1)</f>
        <v>186.74</v>
      </c>
      <c r="I223" s="9">
        <f>_xlfn.XLOOKUP($E223,'Raw Data'!$E:$E,'Raw Data'!I:I,"ERROR",0,1)</f>
        <v>0.000250011453614575</v>
      </c>
      <c r="J223" s="9" t="str">
        <f>_xlfn.XLOOKUP($E223,'Raw Data'!$E:$E,'Raw Data'!J:J,"ERROR",0,1)</f>
        <v>No</v>
      </c>
      <c r="K223" s="14" t="str">
        <f t="array" ref="K223">_xlfn.IFS(AND(L223&gt;0,L223&lt;=5),"0 to 5",AND(L223&gt;5,L223&lt;=10),"5 to 10",AND(L223&gt;10,L223&lt;=15),"10 to 15",AND(L223&gt;15,L223&lt;=20),"15 to 20",AND(L223&gt;20,L223&lt;=30),"20 to 30",AND(L223&gt;30,L223&lt;=40),"30 to 40",AND(L223&gt;40,L223&lt;=50),"40 to 50",AND(L223&gt;50,L223&lt;=75),"50 to 75",AND(L223&gt;75,L223&lt;=100),"75 to 100",AND(L223&gt;100,L223&lt;=150),"100 to 150",AND(L223&gt;150,L223&lt;=200),"150 to 200",AND(L223&gt;200,L223&lt;=250),"200 to 250",AND(L223&gt;250,L223&lt;=300),"250 to 300",AND(L223&gt;300,L223&lt;=400),"300 to 400",AND(L223&gt;400,L223&lt;=500),"400 to 500",L223&gt;500,"500+")</f>
        <v>150 to 200</v>
      </c>
      <c r="L223" s="9">
        <f>_xlfn.XLOOKUP($E223,'Raw Data'!$E:$E,'Raw Data'!L:L,"ERROR",0,1)</f>
        <v>162.16</v>
      </c>
      <c r="M223" s="14" t="str">
        <f t="array" ref="M223">_xlfn.IFS(AND(N223&gt;0,N223&lt;=5),"0 to 5",AND(N223&gt;5,N223&lt;=10),"5 to 10",AND(N223&gt;10,N223&lt;=15),"10 to 15",AND(N223&gt;15,N223&lt;=20),"15 to 20",AND(N223&gt;20,N223&lt;=30),"20 to 30",AND(N223&gt;30,N223&lt;=40),"30 to 40",AND(N223&gt;40,N223&lt;=50),"40 to 50",AND(N223&gt;50,N223&lt;=75),"50 to 75",AND(N223&gt;75,N223&lt;=100),"75 to 100",AND(N223&gt;100,N223&lt;=150),"100 to 150",AND(N223&gt;150,N223&lt;=200),"150 to 200",AND(N223&gt;200,N223&lt;=250),"200 to 250",AND(N223&gt;250,N223&lt;=300),"250 to 300",AND(N223&gt;300,N223&lt;=400),"300 to 400",AND(N223&gt;400,N223&lt;=500),"400 to 500",N223&gt;500,"500+")</f>
        <v>150 to 200</v>
      </c>
      <c r="N223" s="9">
        <f>_xlfn.XLOOKUP($E223,'Raw Data'!$E:$E,'Raw Data'!N:N,"ERROR",0,1)</f>
        <v>165.2</v>
      </c>
      <c r="O223" s="14" t="str">
        <f t="array" ref="O223">_xlfn.IFS(P223=0,"No Discount",AND(P223&gt;0,P223&lt;=0.02),"0% to 2%",AND(P223&gt;0.02,P223&lt;=0.04),"2% to 4%",AND(P223&gt;0.04,P223&lt;=0.06),"4% to 6%",AND(P223&gt;0.06,P223&lt;=0.08),"6% to 8%",AND(P223&gt;0.08,P223&lt;=0.1),"8% to 10%",AND(P223&gt;0.1,P223&lt;=0.15),"10% to 15%",AND(P223&gt;0.15,P223&lt;=0.2),"15% to 20%",AND(P223&gt;0.2,P223&lt;=0.25),"20% to 25%",AND(P223&gt;0.25,P223&lt;=0.3),"25% to 30%",AND(P223&gt;0.3,P223&lt;=0.4),"30% to 40%",AND(P223&gt;0.4,P223&lt;=0.5),"40% to 50%",AND(P223&gt;0.5,P223&lt;=0.75),"50% to 75%",AND(P223&gt;0.75,P223&lt;=1),"75% to 100%")</f>
        <v>0% to 2%</v>
      </c>
      <c r="P223" s="10">
        <f>_xlfn.XLOOKUP($E223,'Raw Data'!$E:$E,'Raw Data'!P:P,"ERROR",0,1)</f>
        <v>0.0184019370460048</v>
      </c>
      <c r="Q223" s="9">
        <f>_xlfn.XLOOKUP($E223,'Raw Data'!$E:$E,'Raw Data'!Q:Q,"ERROR",0,1)</f>
        <v>21</v>
      </c>
      <c r="R223" s="9" t="str">
        <f>_xlfn.XLOOKUP($E223,'Raw Data'!$E:$E,'Raw Data'!R:R,"ERROR",0,1)</f>
        <v>oz</v>
      </c>
      <c r="S223" s="5" t="str">
        <f t="array" ref="S223">_xlfn.IFS(AND(T223&gt;0,T223&lt;=0.05),"0 to 0.05",AND(T223&gt;0.05,T223&lt;=0.1),"0.05 to 0.1",AND(T223&gt;0.1,T223&lt;=0.2),"0.1 to 0.2",AND(T223&gt;0.2,T223&lt;=0.3),"0.2 to 0.3",AND(T223&gt;0.3,T223&lt;=0.4),"0.3 to 0.4",AND(T223&gt;0.4,T223&lt;=0.5),"0.4 to 0.5",AND(T223&gt;0.5,T223&lt;=0.75),"0.5 to 0.75",AND(T223&gt;0.75,T223&lt;=1),"0.75 to 1",AND(T223&gt;1,T223&lt;=2),"1 to 2",AND(T223&gt;2,T223&lt;=3),"2 to 3",AND(T223&gt;3,T223&lt;=4),"3 to 4",AND(T223&gt;4,T223&lt;=5),"4 to 5",AND(T223&gt;5,T223&lt;=10),"5 to 10",T223&gt;10,"10+")</f>
        <v>0.2 to 0.3</v>
      </c>
      <c r="T223" s="10">
        <f>_xlfn.XLOOKUP($E223,'Raw Data'!$E:$E,'Raw Data'!T:T,"ERROR",0,1)</f>
        <v>0.261139829621399</v>
      </c>
      <c r="U223" s="15" t="str">
        <f t="array" ref="U223">_xlfn.IFS(AND(V223&gt;0,V223&lt;=0.05),"0 to 0.05",AND(V223&gt;0.05,V223&lt;=0.1),"0.05 to 0.1",AND(V223&gt;0.1,V223&lt;=0.2),"0.1 to 0.2",AND(V223&gt;0.2,V223&lt;=0.3),"0.2 to 0.3",AND(V223&gt;0.3,V223&lt;=0.4),"0.3 to 0.4",AND(V223&gt;0.4,V223&lt;=0.5),"0.4 to 0.5",AND(V223&gt;0.5,V223&lt;=0.75),"0.5 to 0.75",AND(V223&gt;0.75,V223&lt;=1),"0.75 to 1",AND(V223&gt;1,V223&lt;=2),"1 to 2",AND(V223&gt;2,V223&lt;=3),"2 to 3",AND(V223&gt;3,V223&lt;=4),"3 to 4",AND(V223&gt;4,V223&lt;=5),"4 to 5",AND(V223&gt;5,V223&lt;=10),"5 to 10",V223&gt;10,"10+")</f>
        <v>0.05 to 0.1</v>
      </c>
      <c r="V223" s="10">
        <f>_xlfn.XLOOKUP($E223,'Raw Data'!$E:$E,'Raw Data'!V:V,"ERROR",0,1)</f>
        <v>0.0718295569834291</v>
      </c>
      <c r="W223" s="15" t="str">
        <f t="array" ref="W223">_xlfn.IFS(AND(X223&gt;0,X223&lt;=0.05),"0 to 0.05",AND(X223&gt;0.05,X223&lt;=0.1),"0.05 to 0.1",AND(X223&gt;0.1,X223&lt;=0.2),"0.1 to 0.2",AND(X223&gt;0.2,X223&lt;=0.3),"0.2 to 0.3",AND(X223&gt;0.3,X223&lt;=0.4),"0.3 to 0.4",AND(X223&gt;0.4,X223&lt;=0.5),"0.4 to 0.5",AND(X223&gt;0.5,X223&lt;=0.75),"0.5 to 0.75",AND(X223&gt;0.75,X223&lt;=1),"0.75 to 1",AND(X223&gt;1,X223&lt;=2),"1 to 2",AND(X223&gt;2,X223&lt;=3),"2 to 3",AND(X223&gt;3,X223&lt;=4),"3 to 4",AND(X223&gt;4,X223&lt;=5),"4 to 5",AND(X223&gt;5,X223&lt;=10),"5 to 10",X223&gt;10,"10+")</f>
        <v>0.05 to 0.1</v>
      </c>
      <c r="X223" s="16">
        <f t="shared" si="7"/>
        <v>0.0705077539977777</v>
      </c>
      <c r="Y223" s="5" t="str">
        <f t="array" ref="Y223">_xlfn.IFS(AND(Z223&gt;0,Z223&lt;=1),"0 to 1",AND(Z223&gt;1,Z223&lt;=2),"1 to 2",AND(Z223&gt;2,Z223&lt;=4),"2 to 4",AND(Z223&gt;4,Z223&lt;=6),"4 to 6",AND(Z223&gt;6,Z223&lt;=8),"6 to 8",AND(Z223&gt;8,Z223&lt;=10),"8 to 10",AND(Z223&gt;10,Z223&lt;=15),"10 to 15",AND(Z223&gt;15,Z223&lt;=20),"15 to 20",AND(Z223&gt;20,Z223&lt;=25),"20 to 25",AND(Z223&gt;25,Z223&lt;=30),"25 to 30",AND(Z223&gt;30,Z223&lt;=40),"30 to 40",AND(Z223&gt;40,Z223&lt;=50),"40 to 50",Z223&gt;50,"50+")</f>
        <v>20 to 25</v>
      </c>
      <c r="Z223" s="9">
        <f>_xlfn.XLOOKUP($E223,'Raw Data'!$E:$E,'Raw Data'!Z:Z,"ERROR",0,1)</f>
        <v>21</v>
      </c>
      <c r="AA223" s="9" t="str">
        <f>_xlfn.XLOOKUP($E223,'Raw Data'!$E:$E,'Raw Data'!AA:AA,"ERROR",0,1)</f>
        <v>oz</v>
      </c>
      <c r="AB223" s="9"/>
      <c r="AC223" s="9"/>
    </row>
    <row r="224" hidden="1" spans="1:29">
      <c r="A224" s="5" t="str">
        <f>_xlfn.XLOOKUP($E224,'Raw Data'!$E:$E,'Raw Data'!A:A,"ERROR",0,1)</f>
        <v>AE</v>
      </c>
      <c r="B224" s="5" t="str">
        <f>_xlfn.XLOOKUP($E224,'Raw Data'!$E:$E,'Raw Data'!B:B,"ERROR",0,1)</f>
        <v>Hair Mousses</v>
      </c>
      <c r="C224" s="5" t="str">
        <f>_xlfn.XLOOKUP($E224,'Raw Data'!$E:$E,'Raw Data'!C:C,"ERROR",0,1)</f>
        <v>Fawoonu</v>
      </c>
      <c r="D224" s="5" t="str">
        <f>_xlfn.XLOOKUP($E224,'Raw Data'!$E:$E,'Raw Data'!D:D,"ERROR",0,1)</f>
        <v>www.amazon.ae/dp/B09N6XMXS2</v>
      </c>
      <c r="E224" s="5" t="s">
        <v>424</v>
      </c>
      <c r="F224" s="9" t="str">
        <f>_xlfn.XLOOKUP($E224,'Raw Data'!$E:$E,'Raw Data'!F:F,"ERROR",0,1)</f>
        <v>Curly Hair Mousse, Fawoonu 30ml Sculpting Curly Hair Mousse No Flaking Long-lasting Hold Defining Curls Style Shining Moisturizing</v>
      </c>
      <c r="G224" s="10">
        <f>_xlfn.XLOOKUP($E224,'Raw Data'!$E:$E,'Raw Data'!G:G,"ERROR",0,1)</f>
        <v>11</v>
      </c>
      <c r="H224" s="9">
        <f>_xlfn.XLOOKUP($E224,'Raw Data'!$E:$E,'Raw Data'!H:H,"ERROR",0,1)</f>
        <v>183.57</v>
      </c>
      <c r="I224" s="9">
        <f>_xlfn.XLOOKUP($E224,'Raw Data'!$E:$E,'Raw Data'!I:I,"ERROR",0,1)</f>
        <v>0.000245767390703799</v>
      </c>
      <c r="J224" s="9" t="str">
        <f>_xlfn.XLOOKUP($E224,'Raw Data'!$E:$E,'Raw Data'!J:J,"ERROR",0,1)</f>
        <v>No</v>
      </c>
      <c r="K224" s="14" t="str">
        <f t="array" ref="K224">_xlfn.IFS(AND(L224&gt;0,L224&lt;=5),"0 to 5",AND(L224&gt;5,L224&lt;=10),"5 to 10",AND(L224&gt;10,L224&lt;=15),"10 to 15",AND(L224&gt;15,L224&lt;=20),"15 to 20",AND(L224&gt;20,L224&lt;=30),"20 to 30",AND(L224&gt;30,L224&lt;=40),"30 to 40",AND(L224&gt;40,L224&lt;=50),"40 to 50",AND(L224&gt;50,L224&lt;=75),"50 to 75",AND(L224&gt;75,L224&lt;=100),"75 to 100",AND(L224&gt;100,L224&lt;=150),"100 to 150",AND(L224&gt;150,L224&lt;=200),"150 to 200",AND(L224&gt;200,L224&lt;=250),"200 to 250",AND(L224&gt;250,L224&lt;=300),"250 to 300",AND(L224&gt;300,L224&lt;=400),"300 to 400",AND(L224&gt;400,L224&lt;=500),"400 to 500",L224&gt;500,"500+")</f>
        <v>15 to 20</v>
      </c>
      <c r="L224" s="9">
        <f>_xlfn.XLOOKUP($E224,'Raw Data'!$E:$E,'Raw Data'!L:L,"ERROR",0,1)</f>
        <v>16.15</v>
      </c>
      <c r="M224" s="14" t="str">
        <f t="array" ref="M224">_xlfn.IFS(AND(N224&gt;0,N224&lt;=5),"0 to 5",AND(N224&gt;5,N224&lt;=10),"5 to 10",AND(N224&gt;10,N224&lt;=15),"10 to 15",AND(N224&gt;15,N224&lt;=20),"15 to 20",AND(N224&gt;20,N224&lt;=30),"20 to 30",AND(N224&gt;30,N224&lt;=40),"30 to 40",AND(N224&gt;40,N224&lt;=50),"40 to 50",AND(N224&gt;50,N224&lt;=75),"50 to 75",AND(N224&gt;75,N224&lt;=100),"75 to 100",AND(N224&gt;100,N224&lt;=150),"100 to 150",AND(N224&gt;150,N224&lt;=200),"150 to 200",AND(N224&gt;200,N224&lt;=250),"200 to 250",AND(N224&gt;250,N224&lt;=300),"250 to 300",AND(N224&gt;300,N224&lt;=400),"300 to 400",AND(N224&gt;400,N224&lt;=500),"400 to 500",N224&gt;500,"500+")</f>
        <v>15 to 20</v>
      </c>
      <c r="N224" s="9">
        <f>_xlfn.XLOOKUP($E224,'Raw Data'!$E:$E,'Raw Data'!N:N,"ERROR",0,1)</f>
        <v>16.15</v>
      </c>
      <c r="O224" s="14" t="str">
        <f t="array" ref="O224">_xlfn.IFS(P224=0,"No Discount",AND(P224&gt;0,P224&lt;=0.02),"0% to 2%",AND(P224&gt;0.02,P224&lt;=0.04),"2% to 4%",AND(P224&gt;0.04,P224&lt;=0.06),"4% to 6%",AND(P224&gt;0.06,P224&lt;=0.08),"6% to 8%",AND(P224&gt;0.08,P224&lt;=0.1),"8% to 10%",AND(P224&gt;0.1,P224&lt;=0.15),"10% to 15%",AND(P224&gt;0.15,P224&lt;=0.2),"15% to 20%",AND(P224&gt;0.2,P224&lt;=0.25),"20% to 25%",AND(P224&gt;0.25,P224&lt;=0.3),"25% to 30%",AND(P224&gt;0.3,P224&lt;=0.4),"30% to 40%",AND(P224&gt;0.4,P224&lt;=0.5),"40% to 50%",AND(P224&gt;0.5,P224&lt;=0.75),"50% to 75%",AND(P224&gt;0.75,P224&lt;=1),"75% to 100%")</f>
        <v>No Discount</v>
      </c>
      <c r="P224" s="10">
        <f>_xlfn.XLOOKUP($E224,'Raw Data'!$E:$E,'Raw Data'!P:P,"ERROR",0,1)</f>
        <v>0</v>
      </c>
      <c r="Q224" s="9">
        <f>_xlfn.XLOOKUP($E224,'Raw Data'!$E:$E,'Raw Data'!Q:Q,"ERROR",0,1)</f>
        <v>30</v>
      </c>
      <c r="R224" s="9" t="str">
        <f>_xlfn.XLOOKUP($E224,'Raw Data'!$E:$E,'Raw Data'!R:R,"ERROR",0,1)</f>
        <v>ml</v>
      </c>
      <c r="S224" s="5" t="str">
        <f t="array" ref="S224">_xlfn.IFS(AND(T224&gt;0,T224&lt;=0.05),"0 to 0.05",AND(T224&gt;0.05,T224&lt;=0.1),"0.05 to 0.1",AND(T224&gt;0.1,T224&lt;=0.2),"0.1 to 0.2",AND(T224&gt;0.2,T224&lt;=0.3),"0.2 to 0.3",AND(T224&gt;0.3,T224&lt;=0.4),"0.3 to 0.4",AND(T224&gt;0.4,T224&lt;=0.5),"0.4 to 0.5",AND(T224&gt;0.5,T224&lt;=0.75),"0.5 to 0.75",AND(T224&gt;0.75,T224&lt;=1),"0.75 to 1",AND(T224&gt;1,T224&lt;=2),"1 to 2",AND(T224&gt;2,T224&lt;=3),"2 to 3",AND(T224&gt;3,T224&lt;=4),"3 to 4",AND(T224&gt;4,T224&lt;=5),"4 to 5",AND(T224&gt;5,T224&lt;=10),"5 to 10",T224&gt;10,"10+")</f>
        <v>0.5 to 0.75</v>
      </c>
      <c r="T224" s="10">
        <f>_xlfn.XLOOKUP($E224,'Raw Data'!$E:$E,'Raw Data'!T:T,"ERROR",0,1)</f>
        <v>0.538620956924331</v>
      </c>
      <c r="U224" s="15" t="str">
        <f t="array" ref="U224">_xlfn.IFS(AND(V224&gt;0,V224&lt;=0.05),"0 to 0.05",AND(V224&gt;0.05,V224&lt;=0.1),"0.05 to 0.1",AND(V224&gt;0.1,V224&lt;=0.2),"0.1 to 0.2",AND(V224&gt;0.2,V224&lt;=0.3),"0.2 to 0.3",AND(V224&gt;0.3,V224&lt;=0.4),"0.3 to 0.4",AND(V224&gt;0.4,V224&lt;=0.5),"0.4 to 0.5",AND(V224&gt;0.5,V224&lt;=0.75),"0.5 to 0.75",AND(V224&gt;0.75,V224&lt;=1),"0.75 to 1",AND(V224&gt;1,V224&lt;=2),"1 to 2",AND(V224&gt;2,V224&lt;=3),"2 to 3",AND(V224&gt;3,V224&lt;=4),"3 to 4",AND(V224&gt;4,V224&lt;=5),"4 to 5",AND(V224&gt;5,V224&lt;=10),"5 to 10",V224&gt;10,"10+")</f>
        <v>0.1 to 0.2</v>
      </c>
      <c r="V224" s="10">
        <f>_xlfn.XLOOKUP($E224,'Raw Data'!$E:$E,'Raw Data'!V:V,"ERROR",0,1)</f>
        <v>0.145427658369569</v>
      </c>
      <c r="W224" s="15" t="str">
        <f t="array" ref="W224">_xlfn.IFS(AND(X224&gt;0,X224&lt;=0.05),"0 to 0.05",AND(X224&gt;0.05,X224&lt;=0.1),"0.05 to 0.1",AND(X224&gt;0.1,X224&lt;=0.2),"0.1 to 0.2",AND(X224&gt;0.2,X224&lt;=0.3),"0.2 to 0.3",AND(X224&gt;0.3,X224&lt;=0.4),"0.3 to 0.4",AND(X224&gt;0.4,X224&lt;=0.5),"0.4 to 0.5",AND(X224&gt;0.5,X224&lt;=0.75),"0.5 to 0.75",AND(X224&gt;0.75,X224&lt;=1),"0.75 to 1",AND(X224&gt;1,X224&lt;=2),"1 to 2",AND(X224&gt;2,X224&lt;=3),"2 to 3",AND(X224&gt;3,X224&lt;=4),"3 to 4",AND(X224&gt;4,X224&lt;=5),"4 to 5",AND(X224&gt;5,X224&lt;=10),"5 to 10",X224&gt;10,"10+")</f>
        <v>0.1 to 0.2</v>
      </c>
      <c r="X224" s="16">
        <f t="shared" si="7"/>
        <v>0.145427658369569</v>
      </c>
      <c r="Y224" s="5" t="str">
        <f t="array" ref="Y224">_xlfn.IFS(AND(Z224&gt;0,Z224&lt;=1),"0 to 1",AND(Z224&gt;1,Z224&lt;=2),"1 to 2",AND(Z224&gt;2,Z224&lt;=4),"2 to 4",AND(Z224&gt;4,Z224&lt;=6),"4 to 6",AND(Z224&gt;6,Z224&lt;=8),"6 to 8",AND(Z224&gt;8,Z224&lt;=10),"8 to 10",AND(Z224&gt;10,Z224&lt;=15),"10 to 15",AND(Z224&gt;15,Z224&lt;=20),"15 to 20",AND(Z224&gt;20,Z224&lt;=25),"20 to 25",AND(Z224&gt;25,Z224&lt;=30),"25 to 30",AND(Z224&gt;30,Z224&lt;=40),"30 to 40",AND(Z224&gt;40,Z224&lt;=50),"40 to 50",Z224&gt;50,"50+")</f>
        <v>1 to 2</v>
      </c>
      <c r="Z224" s="9">
        <f>_xlfn.XLOOKUP($E224,'Raw Data'!$E:$E,'Raw Data'!Z:Z,"ERROR",0,1)</f>
        <v>1.014</v>
      </c>
      <c r="AA224" s="9" t="str">
        <f>_xlfn.XLOOKUP($E224,'Raw Data'!$E:$E,'Raw Data'!AA:AA,"ERROR",0,1)</f>
        <v>oz</v>
      </c>
      <c r="AB224" s="9"/>
      <c r="AC224" s="9"/>
    </row>
    <row r="225" hidden="1" spans="1:29">
      <c r="A225" s="5" t="str">
        <f>_xlfn.XLOOKUP($E225,'Raw Data'!$E:$E,'Raw Data'!A:A,"ERROR",0,1)</f>
        <v>AE</v>
      </c>
      <c r="B225" s="5" t="str">
        <f>_xlfn.XLOOKUP($E225,'Raw Data'!$E:$E,'Raw Data'!B:B,"ERROR",0,1)</f>
        <v>Hair Mousses</v>
      </c>
      <c r="C225" s="5" t="str">
        <f>_xlfn.XLOOKUP($E225,'Raw Data'!$E:$E,'Raw Data'!C:C,"ERROR",0,1)</f>
        <v>indola</v>
      </c>
      <c r="D225" s="5" t="str">
        <f>_xlfn.XLOOKUP($E225,'Raw Data'!$E:$E,'Raw Data'!D:D,"ERROR",0,1)</f>
        <v>www.amazon.ae/dp/B01MY72GYD</v>
      </c>
      <c r="E225" s="5" t="s">
        <v>425</v>
      </c>
      <c r="F225" s="9" t="str">
        <f>_xlfn.XLOOKUP($E225,'Raw Data'!$E:$E,'Raw Data'!F:F,"ERROR",0,1)</f>
        <v>Indola CSM, HAIR COLOR, SILVER, 200ML</v>
      </c>
      <c r="G225" s="10">
        <f>_xlfn.XLOOKUP($E225,'Raw Data'!$E:$E,'Raw Data'!G:G,"ERROR",0,1)</f>
        <v>4</v>
      </c>
      <c r="H225" s="9">
        <f>_xlfn.XLOOKUP($E225,'Raw Data'!$E:$E,'Raw Data'!H:H,"ERROR",0,1)</f>
        <v>181.05</v>
      </c>
      <c r="I225" s="9">
        <f>_xlfn.XLOOKUP($E225,'Raw Data'!$E:$E,'Raw Data'!I:I,"ERROR",0,1)</f>
        <v>0.000242393561512899</v>
      </c>
      <c r="J225" s="9" t="str">
        <f>_xlfn.XLOOKUP($E225,'Raw Data'!$E:$E,'Raw Data'!J:J,"ERROR",0,1)</f>
        <v>No</v>
      </c>
      <c r="K225" s="14" t="str">
        <f t="array" ref="K225">_xlfn.IFS(AND(L225&gt;0,L225&lt;=5),"0 to 5",AND(L225&gt;5,L225&lt;=10),"5 to 10",AND(L225&gt;10,L225&lt;=15),"10 to 15",AND(L225&gt;15,L225&lt;=20),"15 to 20",AND(L225&gt;20,L225&lt;=30),"20 to 30",AND(L225&gt;30,L225&lt;=40),"30 to 40",AND(L225&gt;40,L225&lt;=50),"40 to 50",AND(L225&gt;50,L225&lt;=75),"50 to 75",AND(L225&gt;75,L225&lt;=100),"75 to 100",AND(L225&gt;100,L225&lt;=150),"100 to 150",AND(L225&gt;150,L225&lt;=200),"150 to 200",AND(L225&gt;200,L225&lt;=250),"200 to 250",AND(L225&gt;250,L225&lt;=300),"250 to 300",AND(L225&gt;300,L225&lt;=400),"300 to 400",AND(L225&gt;400,L225&lt;=500),"400 to 500",L225&gt;500,"500+")</f>
        <v>40 to 50</v>
      </c>
      <c r="L225" s="9">
        <f>_xlfn.XLOOKUP($E225,'Raw Data'!$E:$E,'Raw Data'!L:L,"ERROR",0,1)</f>
        <v>49.12</v>
      </c>
      <c r="M225" s="14" t="str">
        <f t="array" ref="M225">_xlfn.IFS(AND(N225&gt;0,N225&lt;=5),"0 to 5",AND(N225&gt;5,N225&lt;=10),"5 to 10",AND(N225&gt;10,N225&lt;=15),"10 to 15",AND(N225&gt;15,N225&lt;=20),"15 to 20",AND(N225&gt;20,N225&lt;=30),"20 to 30",AND(N225&gt;30,N225&lt;=40),"30 to 40",AND(N225&gt;40,N225&lt;=50),"40 to 50",AND(N225&gt;50,N225&lt;=75),"50 to 75",AND(N225&gt;75,N225&lt;=100),"75 to 100",AND(N225&gt;100,N225&lt;=150),"100 to 150",AND(N225&gt;150,N225&lt;=200),"150 to 200",AND(N225&gt;200,N225&lt;=250),"200 to 250",AND(N225&gt;250,N225&lt;=300),"250 to 300",AND(N225&gt;300,N225&lt;=400),"300 to 400",AND(N225&gt;400,N225&lt;=500),"400 to 500",N225&gt;500,"500+")</f>
        <v>40 to 50</v>
      </c>
      <c r="N225" s="9">
        <f>_xlfn.XLOOKUP($E225,'Raw Data'!$E:$E,'Raw Data'!N:N,"ERROR",0,1)</f>
        <v>49.12</v>
      </c>
      <c r="O225" s="14" t="str">
        <f t="array" ref="O225">_xlfn.IFS(P225=0,"No Discount",AND(P225&gt;0,P225&lt;=0.02),"0% to 2%",AND(P225&gt;0.02,P225&lt;=0.04),"2% to 4%",AND(P225&gt;0.04,P225&lt;=0.06),"4% to 6%",AND(P225&gt;0.06,P225&lt;=0.08),"6% to 8%",AND(P225&gt;0.08,P225&lt;=0.1),"8% to 10%",AND(P225&gt;0.1,P225&lt;=0.15),"10% to 15%",AND(P225&gt;0.15,P225&lt;=0.2),"15% to 20%",AND(P225&gt;0.2,P225&lt;=0.25),"20% to 25%",AND(P225&gt;0.25,P225&lt;=0.3),"25% to 30%",AND(P225&gt;0.3,P225&lt;=0.4),"30% to 40%",AND(P225&gt;0.4,P225&lt;=0.5),"40% to 50%",AND(P225&gt;0.5,P225&lt;=0.75),"50% to 75%",AND(P225&gt;0.75,P225&lt;=1),"75% to 100%")</f>
        <v>No Discount</v>
      </c>
      <c r="P225" s="10">
        <f>_xlfn.XLOOKUP($E225,'Raw Data'!$E:$E,'Raw Data'!P:P,"ERROR",0,1)</f>
        <v>0</v>
      </c>
      <c r="Q225" s="9">
        <f>_xlfn.XLOOKUP($E225,'Raw Data'!$E:$E,'Raw Data'!Q:Q,"ERROR",0,1)</f>
        <v>200</v>
      </c>
      <c r="R225" s="9" t="str">
        <f>_xlfn.XLOOKUP($E225,'Raw Data'!$E:$E,'Raw Data'!R:R,"ERROR",0,1)</f>
        <v>ml</v>
      </c>
      <c r="S225" s="5" t="str">
        <f t="array" ref="S225">_xlfn.IFS(AND(T225&gt;0,T225&lt;=0.05),"0 to 0.05",AND(T225&gt;0.05,T225&lt;=0.1),"0.05 to 0.1",AND(T225&gt;0.1,T225&lt;=0.2),"0.1 to 0.2",AND(T225&gt;0.2,T225&lt;=0.3),"0.2 to 0.3",AND(T225&gt;0.3,T225&lt;=0.4),"0.3 to 0.4",AND(T225&gt;0.4,T225&lt;=0.5),"0.4 to 0.5",AND(T225&gt;0.5,T225&lt;=0.75),"0.5 to 0.75",AND(T225&gt;0.75,T225&lt;=1),"0.75 to 1",AND(T225&gt;1,T225&lt;=2),"1 to 2",AND(T225&gt;2,T225&lt;=3),"2 to 3",AND(T225&gt;3,T225&lt;=4),"3 to 4",AND(T225&gt;4,T225&lt;=5),"4 to 5",AND(T225&gt;5,T225&lt;=10),"5 to 10",T225&gt;10,"10+")</f>
        <v>0.2 to 0.3</v>
      </c>
      <c r="T225" s="10">
        <f>_xlfn.XLOOKUP($E225,'Raw Data'!$E:$E,'Raw Data'!T:T,"ERROR",0,1)</f>
        <v>0.245731220471732</v>
      </c>
      <c r="U225" s="15" t="str">
        <f t="array" ref="U225">_xlfn.IFS(AND(V225&gt;0,V225&lt;=0.05),"0 to 0.05",AND(V225&gt;0.05,V225&lt;=0.1),"0.05 to 0.1",AND(V225&gt;0.1,V225&lt;=0.2),"0.1 to 0.2",AND(V225&gt;0.2,V225&lt;=0.3),"0.2 to 0.3",AND(V225&gt;0.3,V225&lt;=0.4),"0.3 to 0.4",AND(V225&gt;0.4,V225&lt;=0.5),"0.4 to 0.5",AND(V225&gt;0.5,V225&lt;=0.75),"0.5 to 0.75",AND(V225&gt;0.75,V225&lt;=1),"0.75 to 1",AND(V225&gt;1,V225&lt;=2),"1 to 2",AND(V225&gt;2,V225&lt;=3),"2 to 3",AND(V225&gt;3,V225&lt;=4),"3 to 4",AND(V225&gt;4,V225&lt;=5),"4 to 5",AND(V225&gt;5,V225&lt;=10),"5 to 10",V225&gt;10,"10+")</f>
        <v>0.05 to 0.1</v>
      </c>
      <c r="V225" s="10">
        <f>_xlfn.XLOOKUP($E225,'Raw Data'!$E:$E,'Raw Data'!V:V,"ERROR",0,1)</f>
        <v>0.0663474295273676</v>
      </c>
      <c r="W225" s="15" t="str">
        <f t="array" ref="W225">_xlfn.IFS(AND(X225&gt;0,X225&lt;=0.05),"0 to 0.05",AND(X225&gt;0.05,X225&lt;=0.1),"0.05 to 0.1",AND(X225&gt;0.1,X225&lt;=0.2),"0.1 to 0.2",AND(X225&gt;0.2,X225&lt;=0.3),"0.2 to 0.3",AND(X225&gt;0.3,X225&lt;=0.4),"0.3 to 0.4",AND(X225&gt;0.4,X225&lt;=0.5),"0.4 to 0.5",AND(X225&gt;0.5,X225&lt;=0.75),"0.5 to 0.75",AND(X225&gt;0.75,X225&lt;=1),"0.75 to 1",AND(X225&gt;1,X225&lt;=2),"1 to 2",AND(X225&gt;2,X225&lt;=3),"2 to 3",AND(X225&gt;3,X225&lt;=4),"3 to 4",AND(X225&gt;4,X225&lt;=5),"4 to 5",AND(X225&gt;5,X225&lt;=10),"5 to 10",X225&gt;10,"10+")</f>
        <v>0.05 to 0.1</v>
      </c>
      <c r="X225" s="16">
        <f t="shared" si="7"/>
        <v>0.0663474295273676</v>
      </c>
      <c r="Y225" s="5" t="str">
        <f t="array" ref="Y225">_xlfn.IFS(AND(Z225&gt;0,Z225&lt;=1),"0 to 1",AND(Z225&gt;1,Z225&lt;=2),"1 to 2",AND(Z225&gt;2,Z225&lt;=4),"2 to 4",AND(Z225&gt;4,Z225&lt;=6),"4 to 6",AND(Z225&gt;6,Z225&lt;=8),"6 to 8",AND(Z225&gt;8,Z225&lt;=10),"8 to 10",AND(Z225&gt;10,Z225&lt;=15),"10 to 15",AND(Z225&gt;15,Z225&lt;=20),"15 to 20",AND(Z225&gt;20,Z225&lt;=25),"20 to 25",AND(Z225&gt;25,Z225&lt;=30),"25 to 30",AND(Z225&gt;30,Z225&lt;=40),"30 to 40",AND(Z225&gt;40,Z225&lt;=50),"40 to 50",Z225&gt;50,"50+")</f>
        <v>6 to 8</v>
      </c>
      <c r="Z225" s="9">
        <f>_xlfn.XLOOKUP($E225,'Raw Data'!$E:$E,'Raw Data'!Z:Z,"ERROR",0,1)</f>
        <v>6.76</v>
      </c>
      <c r="AA225" s="9" t="str">
        <f>_xlfn.XLOOKUP($E225,'Raw Data'!$E:$E,'Raw Data'!AA:AA,"ERROR",0,1)</f>
        <v>oz</v>
      </c>
      <c r="AB225" s="9"/>
      <c r="AC225" s="9"/>
    </row>
    <row r="226" hidden="1" spans="1:29">
      <c r="A226" s="5" t="str">
        <f>_xlfn.XLOOKUP($E226,'Raw Data'!$E:$E,'Raw Data'!A:A,"ERROR",0,1)</f>
        <v>AE</v>
      </c>
      <c r="B226" s="5" t="str">
        <f>_xlfn.XLOOKUP($E226,'Raw Data'!$E:$E,'Raw Data'!B:B,"ERROR",0,1)</f>
        <v>Hair Mousses</v>
      </c>
      <c r="C226" s="5" t="str">
        <f>_xlfn.XLOOKUP($E226,'Raw Data'!$E:$E,'Raw Data'!C:C,"ERROR",0,1)</f>
        <v>Dr. Fresh</v>
      </c>
      <c r="D226" s="5" t="str">
        <f>_xlfn.XLOOKUP($E226,'Raw Data'!$E:$E,'Raw Data'!D:D,"ERROR",0,1)</f>
        <v>www.amazon.ae/dp/B07J1J473X</v>
      </c>
      <c r="E226" s="5" t="s">
        <v>426</v>
      </c>
      <c r="F226" s="9" t="str">
        <f>_xlfn.XLOOKUP($E226,'Raw Data'!$E:$E,'Raw Data'!F:F,"ERROR",0,1)</f>
        <v>SGX NYC, So Whipped, Whipped Mousse for Nonstop Curls and Waves (7 Ounce)</v>
      </c>
      <c r="G226" s="10">
        <f>_xlfn.XLOOKUP($E226,'Raw Data'!$E:$E,'Raw Data'!G:G,"ERROR",0,1)</f>
        <v>3</v>
      </c>
      <c r="H226" s="9">
        <f>_xlfn.XLOOKUP($E226,'Raw Data'!$E:$E,'Raw Data'!H:H,"ERROR",0,1)</f>
        <v>176.89</v>
      </c>
      <c r="I226" s="9">
        <f>_xlfn.XLOOKUP($E226,'Raw Data'!$E:$E,'Raw Data'!I:I,"ERROR",0,1)</f>
        <v>0.000236824065705698</v>
      </c>
      <c r="J226" s="9" t="str">
        <f>_xlfn.XLOOKUP($E226,'Raw Data'!$E:$E,'Raw Data'!J:J,"ERROR",0,1)</f>
        <v>No</v>
      </c>
      <c r="K226" s="14" t="str">
        <f t="array" ref="K226">_xlfn.IFS(AND(L226&gt;0,L226&lt;=5),"0 to 5",AND(L226&gt;5,L226&lt;=10),"5 to 10",AND(L226&gt;10,L226&lt;=15),"10 to 15",AND(L226&gt;15,L226&lt;=20),"15 to 20",AND(L226&gt;20,L226&lt;=30),"20 to 30",AND(L226&gt;30,L226&lt;=40),"30 to 40",AND(L226&gt;40,L226&lt;=50),"40 to 50",AND(L226&gt;50,L226&lt;=75),"50 to 75",AND(L226&gt;75,L226&lt;=100),"75 to 100",AND(L226&gt;100,L226&lt;=150),"100 to 150",AND(L226&gt;150,L226&lt;=200),"150 to 200",AND(L226&gt;200,L226&lt;=250),"200 to 250",AND(L226&gt;250,L226&lt;=300),"250 to 300",AND(L226&gt;300,L226&lt;=400),"300 to 400",AND(L226&gt;400,L226&lt;=500),"400 to 500",L226&gt;500,"500+")</f>
        <v>50 to 75</v>
      </c>
      <c r="L226" s="9">
        <f>_xlfn.XLOOKUP($E226,'Raw Data'!$E:$E,'Raw Data'!L:L,"ERROR",0,1)</f>
        <v>71.49</v>
      </c>
      <c r="M226" s="14" t="str">
        <f t="array" ref="M226">_xlfn.IFS(AND(N226&gt;0,N226&lt;=5),"0 to 5",AND(N226&gt;5,N226&lt;=10),"5 to 10",AND(N226&gt;10,N226&lt;=15),"10 to 15",AND(N226&gt;15,N226&lt;=20),"15 to 20",AND(N226&gt;20,N226&lt;=30),"20 to 30",AND(N226&gt;30,N226&lt;=40),"30 to 40",AND(N226&gt;40,N226&lt;=50),"40 to 50",AND(N226&gt;50,N226&lt;=75),"50 to 75",AND(N226&gt;75,N226&lt;=100),"75 to 100",AND(N226&gt;100,N226&lt;=150),"100 to 150",AND(N226&gt;150,N226&lt;=200),"150 to 200",AND(N226&gt;200,N226&lt;=250),"200 to 250",AND(N226&gt;250,N226&lt;=300),"250 to 300",AND(N226&gt;300,N226&lt;=400),"300 to 400",AND(N226&gt;400,N226&lt;=500),"400 to 500",N226&gt;500,"500+")</f>
        <v>50 to 75</v>
      </c>
      <c r="N226" s="9">
        <f>_xlfn.XLOOKUP($E226,'Raw Data'!$E:$E,'Raw Data'!N:N,"ERROR",0,1)</f>
        <v>71.49</v>
      </c>
      <c r="O226" s="14" t="str">
        <f t="array" ref="O226">_xlfn.IFS(P226=0,"No Discount",AND(P226&gt;0,P226&lt;=0.02),"0% to 2%",AND(P226&gt;0.02,P226&lt;=0.04),"2% to 4%",AND(P226&gt;0.04,P226&lt;=0.06),"4% to 6%",AND(P226&gt;0.06,P226&lt;=0.08),"6% to 8%",AND(P226&gt;0.08,P226&lt;=0.1),"8% to 10%",AND(P226&gt;0.1,P226&lt;=0.15),"10% to 15%",AND(P226&gt;0.15,P226&lt;=0.2),"15% to 20%",AND(P226&gt;0.2,P226&lt;=0.25),"20% to 25%",AND(P226&gt;0.25,P226&lt;=0.3),"25% to 30%",AND(P226&gt;0.3,P226&lt;=0.4),"30% to 40%",AND(P226&gt;0.4,P226&lt;=0.5),"40% to 50%",AND(P226&gt;0.5,P226&lt;=0.75),"50% to 75%",AND(P226&gt;0.75,P226&lt;=1),"75% to 100%")</f>
        <v>No Discount</v>
      </c>
      <c r="P226" s="10">
        <f>_xlfn.XLOOKUP($E226,'Raw Data'!$E:$E,'Raw Data'!P:P,"ERROR",0,1)</f>
        <v>0</v>
      </c>
      <c r="Q226" s="9">
        <f>_xlfn.XLOOKUP($E226,'Raw Data'!$E:$E,'Raw Data'!Q:Q,"ERROR",0,1)</f>
        <v>7</v>
      </c>
      <c r="R226" s="9" t="str">
        <f>_xlfn.XLOOKUP($E226,'Raw Data'!$E:$E,'Raw Data'!R:R,"ERROR",0,1)</f>
        <v>oz</v>
      </c>
      <c r="S226" s="5" t="str">
        <f t="array" ref="S226">_xlfn.IFS(AND(T226&gt;0,T226&lt;=0.05),"0 to 0.05",AND(T226&gt;0.05,T226&lt;=0.1),"0.05 to 0.1",AND(T226&gt;0.1,T226&lt;=0.2),"0.1 to 0.2",AND(T226&gt;0.2,T226&lt;=0.3),"0.2 to 0.3",AND(T226&gt;0.3,T226&lt;=0.4),"0.3 to 0.4",AND(T226&gt;0.4,T226&lt;=0.5),"0.4 to 0.5",AND(T226&gt;0.5,T226&lt;=0.75),"0.5 to 0.75",AND(T226&gt;0.75,T226&lt;=1),"0.75 to 1",AND(T226&gt;1,T226&lt;=2),"1 to 2",AND(T226&gt;2,T226&lt;=3),"2 to 3",AND(T226&gt;3,T226&lt;=4),"3 to 4",AND(T226&gt;4,T226&lt;=5),"4 to 5",AND(T226&gt;5,T226&lt;=10),"5 to 10",T226&gt;10,"10+")</f>
        <v>0.3 to 0.4</v>
      </c>
      <c r="T226" s="10">
        <f>_xlfn.XLOOKUP($E226,'Raw Data'!$E:$E,'Raw Data'!T:T,"ERROR",0,1)</f>
        <v>0.345379003816609</v>
      </c>
      <c r="U226" s="15" t="str">
        <f t="array" ref="U226">_xlfn.IFS(AND(V226&gt;0,V226&lt;=0.05),"0 to 0.05",AND(V226&gt;0.05,V226&lt;=0.1),"0.05 to 0.1",AND(V226&gt;0.1,V226&lt;=0.2),"0.1 to 0.2",AND(V226&gt;0.2,V226&lt;=0.3),"0.2 to 0.3",AND(V226&gt;0.3,V226&lt;=0.4),"0.3 to 0.4",AND(V226&gt;0.4,V226&lt;=0.5),"0.4 to 0.5",AND(V226&gt;0.5,V226&lt;=0.75),"0.5 to 0.75",AND(V226&gt;0.75,V226&lt;=1),"0.75 to 1",AND(V226&gt;1,V226&lt;=2),"1 to 2",AND(V226&gt;2,V226&lt;=3),"2 to 3",AND(V226&gt;3,V226&lt;=4),"3 to 4",AND(V226&gt;4,V226&lt;=5),"4 to 5",AND(V226&gt;5,V226&lt;=10),"5 to 10",V226&gt;10,"10+")</f>
        <v>0.05 to 0.1</v>
      </c>
      <c r="V226" s="10">
        <f>_xlfn.XLOOKUP($E226,'Raw Data'!$E:$E,'Raw Data'!V:V,"ERROR",0,1)</f>
        <v>0.0932523310304846</v>
      </c>
      <c r="W226" s="15" t="str">
        <f t="array" ref="W226">_xlfn.IFS(AND(X226&gt;0,X226&lt;=0.05),"0 to 0.05",AND(X226&gt;0.05,X226&lt;=0.1),"0.05 to 0.1",AND(X226&gt;0.1,X226&lt;=0.2),"0.1 to 0.2",AND(X226&gt;0.2,X226&lt;=0.3),"0.2 to 0.3",AND(X226&gt;0.3,X226&lt;=0.4),"0.3 to 0.4",AND(X226&gt;0.4,X226&lt;=0.5),"0.4 to 0.5",AND(X226&gt;0.5,X226&lt;=0.75),"0.5 to 0.75",AND(X226&gt;0.75,X226&lt;=1),"0.75 to 1",AND(X226&gt;1,X226&lt;=2),"1 to 2",AND(X226&gt;2,X226&lt;=3),"2 to 3",AND(X226&gt;3,X226&lt;=4),"3 to 4",AND(X226&gt;4,X226&lt;=5),"4 to 5",AND(X226&gt;5,X226&lt;=10),"5 to 10",X226&gt;10,"10+")</f>
        <v>0.05 to 0.1</v>
      </c>
      <c r="X226" s="16">
        <f t="shared" si="7"/>
        <v>0.0932523310304846</v>
      </c>
      <c r="Y226" s="5" t="str">
        <f t="array" ref="Y226">_xlfn.IFS(AND(Z226&gt;0,Z226&lt;=1),"0 to 1",AND(Z226&gt;1,Z226&lt;=2),"1 to 2",AND(Z226&gt;2,Z226&lt;=4),"2 to 4",AND(Z226&gt;4,Z226&lt;=6),"4 to 6",AND(Z226&gt;6,Z226&lt;=8),"6 to 8",AND(Z226&gt;8,Z226&lt;=10),"8 to 10",AND(Z226&gt;10,Z226&lt;=15),"10 to 15",AND(Z226&gt;15,Z226&lt;=20),"15 to 20",AND(Z226&gt;20,Z226&lt;=25),"20 to 25",AND(Z226&gt;25,Z226&lt;=30),"25 to 30",AND(Z226&gt;30,Z226&lt;=40),"30 to 40",AND(Z226&gt;40,Z226&lt;=50),"40 to 50",Z226&gt;50,"50+")</f>
        <v>6 to 8</v>
      </c>
      <c r="Z226" s="9">
        <f>_xlfn.XLOOKUP($E226,'Raw Data'!$E:$E,'Raw Data'!Z:Z,"ERROR",0,1)</f>
        <v>7</v>
      </c>
      <c r="AA226" s="9" t="str">
        <f>_xlfn.XLOOKUP($E226,'Raw Data'!$E:$E,'Raw Data'!AA:AA,"ERROR",0,1)</f>
        <v>oz</v>
      </c>
      <c r="AB226" s="9"/>
      <c r="AC226" s="9"/>
    </row>
    <row r="227" hidden="1" spans="1:29">
      <c r="A227" s="5" t="str">
        <f>_xlfn.XLOOKUP($E227,'Raw Data'!$E:$E,'Raw Data'!A:A,"ERROR",0,1)</f>
        <v>AE</v>
      </c>
      <c r="B227" s="5" t="str">
        <f>_xlfn.XLOOKUP($E227,'Raw Data'!$E:$E,'Raw Data'!B:B,"ERROR",0,1)</f>
        <v>Hair Mousses</v>
      </c>
      <c r="C227" s="5" t="str">
        <f>_xlfn.XLOOKUP($E227,'Raw Data'!$E:$E,'Raw Data'!C:C,"ERROR",0,1)</f>
        <v>MORFOSE</v>
      </c>
      <c r="D227" s="5" t="str">
        <f>_xlfn.XLOOKUP($E227,'Raw Data'!$E:$E,'Raw Data'!D:D,"ERROR",0,1)</f>
        <v>www.amazon.ae/dp/B01DYEZQO8</v>
      </c>
      <c r="E227" s="5" t="s">
        <v>427</v>
      </c>
      <c r="F227" s="9" t="str">
        <f>_xlfn.XLOOKUP($E227,'Raw Data'!$E:$E,'Raw Data'!F:F,"ERROR",0,1)</f>
        <v>Morfose Milk Therapy Creamy Hair Mousse 200 ml Morfose Milk Therapy Creamy Hair Mousse 200 ml</v>
      </c>
      <c r="G227" s="10">
        <f>_xlfn.XLOOKUP($E227,'Raw Data'!$E:$E,'Raw Data'!G:G,"ERROR",0,1)</f>
        <v>5</v>
      </c>
      <c r="H227" s="9">
        <f>_xlfn.XLOOKUP($E227,'Raw Data'!$E:$E,'Raw Data'!H:H,"ERROR",0,1)</f>
        <v>176.82</v>
      </c>
      <c r="I227" s="9">
        <f>_xlfn.XLOOKUP($E227,'Raw Data'!$E:$E,'Raw Data'!I:I,"ERROR",0,1)</f>
        <v>0.000236730348228173</v>
      </c>
      <c r="J227" s="9" t="str">
        <f>_xlfn.XLOOKUP($E227,'Raw Data'!$E:$E,'Raw Data'!J:J,"ERROR",0,1)</f>
        <v>No</v>
      </c>
      <c r="K227" s="14" t="str">
        <f t="array" ref="K227">_xlfn.IFS(AND(L227&gt;0,L227&lt;=5),"0 to 5",AND(L227&gt;5,L227&lt;=10),"5 to 10",AND(L227&gt;10,L227&lt;=15),"10 to 15",AND(L227&gt;15,L227&lt;=20),"15 to 20",AND(L227&gt;20,L227&lt;=30),"20 to 30",AND(L227&gt;30,L227&lt;=40),"30 to 40",AND(L227&gt;40,L227&lt;=50),"40 to 50",AND(L227&gt;50,L227&lt;=75),"50 to 75",AND(L227&gt;75,L227&lt;=100),"75 to 100",AND(L227&gt;100,L227&lt;=150),"100 to 150",AND(L227&gt;150,L227&lt;=200),"150 to 200",AND(L227&gt;200,L227&lt;=250),"200 to 250",AND(L227&gt;250,L227&lt;=300),"250 to 300",AND(L227&gt;300,L227&lt;=400),"300 to 400",AND(L227&gt;400,L227&lt;=500),"400 to 500",L227&gt;500,"500+")</f>
        <v>30 to 40</v>
      </c>
      <c r="L227" s="9">
        <f>_xlfn.XLOOKUP($E227,'Raw Data'!$E:$E,'Raw Data'!L:L,"ERROR",0,1)</f>
        <v>35</v>
      </c>
      <c r="M227" s="14" t="str">
        <f t="array" ref="M227">_xlfn.IFS(AND(N227&gt;0,N227&lt;=5),"0 to 5",AND(N227&gt;5,N227&lt;=10),"5 to 10",AND(N227&gt;10,N227&lt;=15),"10 to 15",AND(N227&gt;15,N227&lt;=20),"15 to 20",AND(N227&gt;20,N227&lt;=30),"20 to 30",AND(N227&gt;30,N227&lt;=40),"30 to 40",AND(N227&gt;40,N227&lt;=50),"40 to 50",AND(N227&gt;50,N227&lt;=75),"50 to 75",AND(N227&gt;75,N227&lt;=100),"75 to 100",AND(N227&gt;100,N227&lt;=150),"100 to 150",AND(N227&gt;150,N227&lt;=200),"150 to 200",AND(N227&gt;200,N227&lt;=250),"200 to 250",AND(N227&gt;250,N227&lt;=300),"250 to 300",AND(N227&gt;300,N227&lt;=400),"300 to 400",AND(N227&gt;400,N227&lt;=500),"400 to 500",N227&gt;500,"500+")</f>
        <v>30 to 40</v>
      </c>
      <c r="N227" s="9">
        <f>_xlfn.XLOOKUP($E227,'Raw Data'!$E:$E,'Raw Data'!N:N,"ERROR",0,1)</f>
        <v>35</v>
      </c>
      <c r="O227" s="14" t="str">
        <f t="array" ref="O227">_xlfn.IFS(P227=0,"No Discount",AND(P227&gt;0,P227&lt;=0.02),"0% to 2%",AND(P227&gt;0.02,P227&lt;=0.04),"2% to 4%",AND(P227&gt;0.04,P227&lt;=0.06),"4% to 6%",AND(P227&gt;0.06,P227&lt;=0.08),"6% to 8%",AND(P227&gt;0.08,P227&lt;=0.1),"8% to 10%",AND(P227&gt;0.1,P227&lt;=0.15),"10% to 15%",AND(P227&gt;0.15,P227&lt;=0.2),"15% to 20%",AND(P227&gt;0.2,P227&lt;=0.25),"20% to 25%",AND(P227&gt;0.25,P227&lt;=0.3),"25% to 30%",AND(P227&gt;0.3,P227&lt;=0.4),"30% to 40%",AND(P227&gt;0.4,P227&lt;=0.5),"40% to 50%",AND(P227&gt;0.5,P227&lt;=0.75),"50% to 75%",AND(P227&gt;0.75,P227&lt;=1),"75% to 100%")</f>
        <v>No Discount</v>
      </c>
      <c r="P227" s="10">
        <f>_xlfn.XLOOKUP($E227,'Raw Data'!$E:$E,'Raw Data'!P:P,"ERROR",0,1)</f>
        <v>0</v>
      </c>
      <c r="Q227" s="9">
        <f>_xlfn.XLOOKUP($E227,'Raw Data'!$E:$E,'Raw Data'!Q:Q,"ERROR",0,1)</f>
        <v>200</v>
      </c>
      <c r="R227" s="9" t="str">
        <f>_xlfn.XLOOKUP($E227,'Raw Data'!$E:$E,'Raw Data'!R:R,"ERROR",0,1)</f>
        <v>ml</v>
      </c>
      <c r="S227" s="5" t="str">
        <f t="array" ref="S227">_xlfn.IFS(AND(T227&gt;0,T227&lt;=0.05),"0 to 0.05",AND(T227&gt;0.05,T227&lt;=0.1),"0.05 to 0.1",AND(T227&gt;0.1,T227&lt;=0.2),"0.1 to 0.2",AND(T227&gt;0.2,T227&lt;=0.3),"0.2 to 0.3",AND(T227&gt;0.3,T227&lt;=0.4),"0.3 to 0.4",AND(T227&gt;0.4,T227&lt;=0.5),"0.4 to 0.5",AND(T227&gt;0.5,T227&lt;=0.75),"0.5 to 0.75",AND(T227&gt;0.75,T227&lt;=1),"0.75 to 1",AND(T227&gt;1,T227&lt;=2),"1 to 2",AND(T227&gt;2,T227&lt;=3),"2 to 3",AND(T227&gt;3,T227&lt;=4),"3 to 4",AND(T227&gt;4,T227&lt;=5),"4 to 5",AND(T227&gt;5,T227&lt;=10),"5 to 10",T227&gt;10,"10+")</f>
        <v>0.1 to 0.2</v>
      </c>
      <c r="T227" s="10">
        <f>_xlfn.XLOOKUP($E227,'Raw Data'!$E:$E,'Raw Data'!T:T,"ERROR",0,1)</f>
        <v>0.175093499928962</v>
      </c>
      <c r="U227" s="15" t="str">
        <f t="array" ref="U227">_xlfn.IFS(AND(V227&gt;0,V227&lt;=0.05),"0 to 0.05",AND(V227&gt;0.05,V227&lt;=0.1),"0.05 to 0.1",AND(V227&gt;0.1,V227&lt;=0.2),"0.1 to 0.2",AND(V227&gt;0.2,V227&lt;=0.3),"0.2 to 0.3",AND(V227&gt;0.3,V227&lt;=0.4),"0.3 to 0.4",AND(V227&gt;0.4,V227&lt;=0.5),"0.4 to 0.5",AND(V227&gt;0.5,V227&lt;=0.75),"0.5 to 0.75",AND(V227&gt;0.75,V227&lt;=1),"0.75 to 1",AND(V227&gt;1,V227&lt;=2),"1 to 2",AND(V227&gt;2,V227&lt;=3),"2 to 3",AND(V227&gt;3,V227&lt;=4),"3 to 4",AND(V227&gt;4,V227&lt;=5),"4 to 5",AND(V227&gt;5,V227&lt;=10),"5 to 10",V227&gt;10,"10+")</f>
        <v>0 to 0.05</v>
      </c>
      <c r="V227" s="10">
        <f>_xlfn.XLOOKUP($E227,'Raw Data'!$E:$E,'Raw Data'!V:V,"ERROR",0,1)</f>
        <v>0.0472752449808198</v>
      </c>
      <c r="W227" s="15" t="str">
        <f t="array" ref="W227">_xlfn.IFS(AND(X227&gt;0,X227&lt;=0.05),"0 to 0.05",AND(X227&gt;0.05,X227&lt;=0.1),"0.05 to 0.1",AND(X227&gt;0.1,X227&lt;=0.2),"0.1 to 0.2",AND(X227&gt;0.2,X227&lt;=0.3),"0.2 to 0.3",AND(X227&gt;0.3,X227&lt;=0.4),"0.3 to 0.4",AND(X227&gt;0.4,X227&lt;=0.5),"0.4 to 0.5",AND(X227&gt;0.5,X227&lt;=0.75),"0.5 to 0.75",AND(X227&gt;0.75,X227&lt;=1),"0.75 to 1",AND(X227&gt;1,X227&lt;=2),"1 to 2",AND(X227&gt;2,X227&lt;=3),"2 to 3",AND(X227&gt;3,X227&lt;=4),"3 to 4",AND(X227&gt;4,X227&lt;=5),"4 to 5",AND(X227&gt;5,X227&lt;=10),"5 to 10",X227&gt;10,"10+")</f>
        <v>0 to 0.05</v>
      </c>
      <c r="X227" s="16">
        <f t="shared" si="7"/>
        <v>0.0472752449808198</v>
      </c>
      <c r="Y227" s="5" t="str">
        <f t="array" ref="Y227">_xlfn.IFS(AND(Z227&gt;0,Z227&lt;=1),"0 to 1",AND(Z227&gt;1,Z227&lt;=2),"1 to 2",AND(Z227&gt;2,Z227&lt;=4),"2 to 4",AND(Z227&gt;4,Z227&lt;=6),"4 to 6",AND(Z227&gt;6,Z227&lt;=8),"6 to 8",AND(Z227&gt;8,Z227&lt;=10),"8 to 10",AND(Z227&gt;10,Z227&lt;=15),"10 to 15",AND(Z227&gt;15,Z227&lt;=20),"15 to 20",AND(Z227&gt;20,Z227&lt;=25),"20 to 25",AND(Z227&gt;25,Z227&lt;=30),"25 to 30",AND(Z227&gt;30,Z227&lt;=40),"30 to 40",AND(Z227&gt;40,Z227&lt;=50),"40 to 50",Z227&gt;50,"50+")</f>
        <v>6 to 8</v>
      </c>
      <c r="Z227" s="9">
        <f>_xlfn.XLOOKUP($E227,'Raw Data'!$E:$E,'Raw Data'!Z:Z,"ERROR",0,1)</f>
        <v>6.76</v>
      </c>
      <c r="AA227" s="9" t="str">
        <f>_xlfn.XLOOKUP($E227,'Raw Data'!$E:$E,'Raw Data'!AA:AA,"ERROR",0,1)</f>
        <v>oz</v>
      </c>
      <c r="AB227" s="9"/>
      <c r="AC227" s="9"/>
    </row>
    <row r="228" hidden="1" spans="1:29">
      <c r="A228" s="5" t="str">
        <f>_xlfn.XLOOKUP($E228,'Raw Data'!$E:$E,'Raw Data'!A:A,"ERROR",0,1)</f>
        <v>AE</v>
      </c>
      <c r="B228" s="5" t="str">
        <f>_xlfn.XLOOKUP($E228,'Raw Data'!$E:$E,'Raw Data'!B:B,"ERROR",0,1)</f>
        <v>Hair Mousses</v>
      </c>
      <c r="C228" s="5" t="str">
        <f>_xlfn.XLOOKUP($E228,'Raw Data'!$E:$E,'Raw Data'!C:C,"ERROR",0,1)</f>
        <v>Wella</v>
      </c>
      <c r="D228" s="5" t="str">
        <f>_xlfn.XLOOKUP($E228,'Raw Data'!$E:$E,'Raw Data'!D:D,"ERROR",0,1)</f>
        <v>www.amazon.ae/dp/B07YQCZBH8</v>
      </c>
      <c r="E228" s="5" t="s">
        <v>428</v>
      </c>
      <c r="F228" s="9" t="str">
        <f>_xlfn.XLOOKUP($E228,'Raw Data'!$E:$E,'Raw Data'!F:F,"ERROR",0,1)</f>
        <v>Wella EIMI Nutricurls Boost Boz, Curl Enhancing Mousse with Frizz Reduction, 10.1 oz</v>
      </c>
      <c r="G228" s="10">
        <f>_xlfn.XLOOKUP($E228,'Raw Data'!$E:$E,'Raw Data'!G:G,"ERROR",0,1)</f>
        <v>1</v>
      </c>
      <c r="H228" s="9">
        <f>_xlfn.XLOOKUP($E228,'Raw Data'!$E:$E,'Raw Data'!H:H,"ERROR",0,1)</f>
        <v>175.55</v>
      </c>
      <c r="I228" s="9">
        <f>_xlfn.XLOOKUP($E228,'Raw Data'!$E:$E,'Raw Data'!I:I,"ERROR",0,1)</f>
        <v>0.000235030045421648</v>
      </c>
      <c r="J228" s="9" t="str">
        <f>_xlfn.XLOOKUP($E228,'Raw Data'!$E:$E,'Raw Data'!J:J,"ERROR",0,1)</f>
        <v>No</v>
      </c>
      <c r="K228" s="14" t="str">
        <f t="array" ref="K228">_xlfn.IFS(AND(L228&gt;0,L228&lt;=5),"0 to 5",AND(L228&gt;5,L228&lt;=10),"5 to 10",AND(L228&gt;10,L228&lt;=15),"10 to 15",AND(L228&gt;15,L228&lt;=20),"15 to 20",AND(L228&gt;20,L228&lt;=30),"20 to 30",AND(L228&gt;30,L228&lt;=40),"30 to 40",AND(L228&gt;40,L228&lt;=50),"40 to 50",AND(L228&gt;50,L228&lt;=75),"50 to 75",AND(L228&gt;75,L228&lt;=100),"75 to 100",AND(L228&gt;100,L228&lt;=150),"100 to 150",AND(L228&gt;150,L228&lt;=200),"150 to 200",AND(L228&gt;200,L228&lt;=250),"200 to 250",AND(L228&gt;250,L228&lt;=300),"250 to 300",AND(L228&gt;300,L228&lt;=400),"300 to 400",AND(L228&gt;400,L228&lt;=500),"400 to 500",L228&gt;500,"500+")</f>
        <v>100 to 150</v>
      </c>
      <c r="L228" s="9">
        <f>_xlfn.XLOOKUP($E228,'Raw Data'!$E:$E,'Raw Data'!L:L,"ERROR",0,1)</f>
        <v>137</v>
      </c>
      <c r="M228" s="14" t="str">
        <f t="array" ref="M228">_xlfn.IFS(AND(N228&gt;0,N228&lt;=5),"0 to 5",AND(N228&gt;5,N228&lt;=10),"5 to 10",AND(N228&gt;10,N228&lt;=15),"10 to 15",AND(N228&gt;15,N228&lt;=20),"15 to 20",AND(N228&gt;20,N228&lt;=30),"20 to 30",AND(N228&gt;30,N228&lt;=40),"30 to 40",AND(N228&gt;40,N228&lt;=50),"40 to 50",AND(N228&gt;50,N228&lt;=75),"50 to 75",AND(N228&gt;75,N228&lt;=100),"75 to 100",AND(N228&gt;100,N228&lt;=150),"100 to 150",AND(N228&gt;150,N228&lt;=200),"150 to 200",AND(N228&gt;200,N228&lt;=250),"200 to 250",AND(N228&gt;250,N228&lt;=300),"250 to 300",AND(N228&gt;300,N228&lt;=400),"300 to 400",AND(N228&gt;400,N228&lt;=500),"400 to 500",N228&gt;500,"500+")</f>
        <v>100 to 150</v>
      </c>
      <c r="N228" s="9">
        <f>_xlfn.XLOOKUP($E228,'Raw Data'!$E:$E,'Raw Data'!N:N,"ERROR",0,1)</f>
        <v>137</v>
      </c>
      <c r="O228" s="14" t="str">
        <f t="array" ref="O228">_xlfn.IFS(P228=0,"No Discount",AND(P228&gt;0,P228&lt;=0.02),"0% to 2%",AND(P228&gt;0.02,P228&lt;=0.04),"2% to 4%",AND(P228&gt;0.04,P228&lt;=0.06),"4% to 6%",AND(P228&gt;0.06,P228&lt;=0.08),"6% to 8%",AND(P228&gt;0.08,P228&lt;=0.1),"8% to 10%",AND(P228&gt;0.1,P228&lt;=0.15),"10% to 15%",AND(P228&gt;0.15,P228&lt;=0.2),"15% to 20%",AND(P228&gt;0.2,P228&lt;=0.25),"20% to 25%",AND(P228&gt;0.25,P228&lt;=0.3),"25% to 30%",AND(P228&gt;0.3,P228&lt;=0.4),"30% to 40%",AND(P228&gt;0.4,P228&lt;=0.5),"40% to 50%",AND(P228&gt;0.5,P228&lt;=0.75),"50% to 75%",AND(P228&gt;0.75,P228&lt;=1),"75% to 100%")</f>
        <v>No Discount</v>
      </c>
      <c r="P228" s="10">
        <f>_xlfn.XLOOKUP($E228,'Raw Data'!$E:$E,'Raw Data'!P:P,"ERROR",0,1)</f>
        <v>0</v>
      </c>
      <c r="Q228" s="9">
        <f>_xlfn.XLOOKUP($E228,'Raw Data'!$E:$E,'Raw Data'!Q:Q,"ERROR",0,1)</f>
        <v>10.1</v>
      </c>
      <c r="R228" s="9" t="str">
        <f>_xlfn.XLOOKUP($E228,'Raw Data'!$E:$E,'Raw Data'!R:R,"ERROR",0,1)</f>
        <v>oz</v>
      </c>
      <c r="S228" s="5" t="str">
        <f t="array" ref="S228">_xlfn.IFS(AND(T228&gt;0,T228&lt;=0.05),"0 to 0.05",AND(T228&gt;0.05,T228&lt;=0.1),"0.05 to 0.1",AND(T228&gt;0.1,T228&lt;=0.2),"0.1 to 0.2",AND(T228&gt;0.2,T228&lt;=0.3),"0.2 to 0.3",AND(T228&gt;0.3,T228&lt;=0.4),"0.3 to 0.4",AND(T228&gt;0.4,T228&lt;=0.5),"0.4 to 0.5",AND(T228&gt;0.5,T228&lt;=0.75),"0.5 to 0.75",AND(T228&gt;0.75,T228&lt;=1),"0.75 to 1",AND(T228&gt;1,T228&lt;=2),"1 to 2",AND(T228&gt;2,T228&lt;=3),"2 to 3",AND(T228&gt;3,T228&lt;=4),"3 to 4",AND(T228&gt;4,T228&lt;=5),"4 to 5",AND(T228&gt;5,T228&lt;=10),"5 to 10",T228&gt;10,"10+")</f>
        <v>0.4 to 0.5</v>
      </c>
      <c r="T228" s="10">
        <f>_xlfn.XLOOKUP($E228,'Raw Data'!$E:$E,'Raw Data'!T:T,"ERROR",0,1)</f>
        <v>0.458720204113749</v>
      </c>
      <c r="U228" s="15" t="str">
        <f t="array" ref="U228">_xlfn.IFS(AND(V228&gt;0,V228&lt;=0.05),"0 to 0.05",AND(V228&gt;0.05,V228&lt;=0.1),"0.05 to 0.1",AND(V228&gt;0.1,V228&lt;=0.2),"0.1 to 0.2",AND(V228&gt;0.2,V228&lt;=0.3),"0.2 to 0.3",AND(V228&gt;0.3,V228&lt;=0.4),"0.3 to 0.4",AND(V228&gt;0.4,V228&lt;=0.5),"0.4 to 0.5",AND(V228&gt;0.5,V228&lt;=0.75),"0.5 to 0.75",AND(V228&gt;0.75,V228&lt;=1),"0.75 to 1",AND(V228&gt;1,V228&lt;=2),"1 to 2",AND(V228&gt;2,V228&lt;=3),"2 to 3",AND(V228&gt;3,V228&lt;=4),"3 to 4",AND(V228&gt;4,V228&lt;=5),"4 to 5",AND(V228&gt;5,V228&lt;=10),"5 to 10",V228&gt;10,"10+")</f>
        <v>0.1 to 0.2</v>
      </c>
      <c r="V228" s="10">
        <f>_xlfn.XLOOKUP($E228,'Raw Data'!$E:$E,'Raw Data'!V:V,"ERROR",0,1)</f>
        <v>0.123854455110712</v>
      </c>
      <c r="W228" s="15" t="str">
        <f t="array" ref="W228">_xlfn.IFS(AND(X228&gt;0,X228&lt;=0.05),"0 to 0.05",AND(X228&gt;0.05,X228&lt;=0.1),"0.05 to 0.1",AND(X228&gt;0.1,X228&lt;=0.2),"0.1 to 0.2",AND(X228&gt;0.2,X228&lt;=0.3),"0.2 to 0.3",AND(X228&gt;0.3,X228&lt;=0.4),"0.3 to 0.4",AND(X228&gt;0.4,X228&lt;=0.5),"0.4 to 0.5",AND(X228&gt;0.5,X228&lt;=0.75),"0.5 to 0.75",AND(X228&gt;0.75,X228&lt;=1),"0.75 to 1",AND(X228&gt;1,X228&lt;=2),"1 to 2",AND(X228&gt;2,X228&lt;=3),"2 to 3",AND(X228&gt;3,X228&lt;=4),"3 to 4",AND(X228&gt;4,X228&lt;=5),"4 to 5",AND(X228&gt;5,X228&lt;=10),"5 to 10",X228&gt;10,"10+")</f>
        <v>0.1 to 0.2</v>
      </c>
      <c r="X228" s="16">
        <f t="shared" si="7"/>
        <v>0.123854455110712</v>
      </c>
      <c r="Y228" s="5" t="str">
        <f t="array" ref="Y228">_xlfn.IFS(AND(Z228&gt;0,Z228&lt;=1),"0 to 1",AND(Z228&gt;1,Z228&lt;=2),"1 to 2",AND(Z228&gt;2,Z228&lt;=4),"2 to 4",AND(Z228&gt;4,Z228&lt;=6),"4 to 6",AND(Z228&gt;6,Z228&lt;=8),"6 to 8",AND(Z228&gt;8,Z228&lt;=10),"8 to 10",AND(Z228&gt;10,Z228&lt;=15),"10 to 15",AND(Z228&gt;15,Z228&lt;=20),"15 to 20",AND(Z228&gt;20,Z228&lt;=25),"20 to 25",AND(Z228&gt;25,Z228&lt;=30),"25 to 30",AND(Z228&gt;30,Z228&lt;=40),"30 to 40",AND(Z228&gt;40,Z228&lt;=50),"40 to 50",Z228&gt;50,"50+")</f>
        <v>10 to 15</v>
      </c>
      <c r="Z228" s="9">
        <f>_xlfn.XLOOKUP($E228,'Raw Data'!$E:$E,'Raw Data'!Z:Z,"ERROR",0,1)</f>
        <v>10.1</v>
      </c>
      <c r="AA228" s="9" t="str">
        <f>_xlfn.XLOOKUP($E228,'Raw Data'!$E:$E,'Raw Data'!AA:AA,"ERROR",0,1)</f>
        <v>oz</v>
      </c>
      <c r="AB228" s="9"/>
      <c r="AC228" s="9"/>
    </row>
    <row r="229" hidden="1" spans="1:29">
      <c r="A229" s="5" t="str">
        <f>_xlfn.XLOOKUP($E229,'Raw Data'!$E:$E,'Raw Data'!A:A,"ERROR",0,1)</f>
        <v>AE</v>
      </c>
      <c r="B229" s="5" t="str">
        <f>_xlfn.XLOOKUP($E229,'Raw Data'!$E:$E,'Raw Data'!B:B,"ERROR",0,1)</f>
        <v>Hair Mousses</v>
      </c>
      <c r="C229" s="5" t="str">
        <f>_xlfn.XLOOKUP($E229,'Raw Data'!$E:$E,'Raw Data'!C:C,"ERROR",0,1)</f>
        <v>FIX MY CURLS</v>
      </c>
      <c r="D229" s="5" t="str">
        <f>_xlfn.XLOOKUP($E229,'Raw Data'!$E:$E,'Raw Data'!D:D,"ERROR",0,1)</f>
        <v>www.amazon.ae/dp/B09QKVZWHP</v>
      </c>
      <c r="E229" s="5" t="s">
        <v>429</v>
      </c>
      <c r="F229" s="9" t="str">
        <f>_xlfn.XLOOKUP($E229,'Raw Data'!$E:$E,'Raw Data'!F:F,"ERROR",0,1)</f>
        <v>FIX MY CURLS Weightless Whip Volumizing  Mousse  with Rice Protein, Matcha and Apple Cider Vinegar for  Wavy  and Curly  Hair , Anti-Dandruff, Volume Boost for Limp, Dry, Frizzy  Hair  (100ml)</v>
      </c>
      <c r="G229" s="10">
        <f>_xlfn.XLOOKUP($E229,'Raw Data'!$E:$E,'Raw Data'!G:G,"ERROR",0,1)</f>
        <v>3</v>
      </c>
      <c r="H229" s="9">
        <f>_xlfn.XLOOKUP($E229,'Raw Data'!$E:$E,'Raw Data'!H:H,"ERROR",0,1)</f>
        <v>173.61</v>
      </c>
      <c r="I229" s="9">
        <f>_xlfn.XLOOKUP($E229,'Raw Data'!$E:$E,'Raw Data'!I:I,"ERROR",0,1)</f>
        <v>0.000232432732473098</v>
      </c>
      <c r="J229" s="9" t="str">
        <f>_xlfn.XLOOKUP($E229,'Raw Data'!$E:$E,'Raw Data'!J:J,"ERROR",0,1)</f>
        <v>No</v>
      </c>
      <c r="K229" s="14" t="str">
        <f t="array" ref="K229">_xlfn.IFS(AND(L229&gt;0,L229&lt;=5),"0 to 5",AND(L229&gt;5,L229&lt;=10),"5 to 10",AND(L229&gt;10,L229&lt;=15),"10 to 15",AND(L229&gt;15,L229&lt;=20),"15 to 20",AND(L229&gt;20,L229&lt;=30),"20 to 30",AND(L229&gt;30,L229&lt;=40),"30 to 40",AND(L229&gt;40,L229&lt;=50),"40 to 50",AND(L229&gt;50,L229&lt;=75),"50 to 75",AND(L229&gt;75,L229&lt;=100),"75 to 100",AND(L229&gt;100,L229&lt;=150),"100 to 150",AND(L229&gt;150,L229&lt;=200),"150 to 200",AND(L229&gt;200,L229&lt;=250),"200 to 250",AND(L229&gt;250,L229&lt;=300),"250 to 300",AND(L229&gt;300,L229&lt;=400),"300 to 400",AND(L229&gt;400,L229&lt;=500),"400 to 500",L229&gt;500,"500+")</f>
        <v>50 to 75</v>
      </c>
      <c r="L229" s="9">
        <f>_xlfn.XLOOKUP($E229,'Raw Data'!$E:$E,'Raw Data'!L:L,"ERROR",0,1)</f>
        <v>68.85</v>
      </c>
      <c r="M229" s="14" t="str">
        <f t="array" ref="M229">_xlfn.IFS(AND(N229&gt;0,N229&lt;=5),"0 to 5",AND(N229&gt;5,N229&lt;=10),"5 to 10",AND(N229&gt;10,N229&lt;=15),"10 to 15",AND(N229&gt;15,N229&lt;=20),"15 to 20",AND(N229&gt;20,N229&lt;=30),"20 to 30",AND(N229&gt;30,N229&lt;=40),"30 to 40",AND(N229&gt;40,N229&lt;=50),"40 to 50",AND(N229&gt;50,N229&lt;=75),"50 to 75",AND(N229&gt;75,N229&lt;=100),"75 to 100",AND(N229&gt;100,N229&lt;=150),"100 to 150",AND(N229&gt;150,N229&lt;=200),"150 to 200",AND(N229&gt;200,N229&lt;=250),"200 to 250",AND(N229&gt;250,N229&lt;=300),"250 to 300",AND(N229&gt;300,N229&lt;=400),"300 to 400",AND(N229&gt;400,N229&lt;=500),"400 to 500",N229&gt;500,"500+")</f>
        <v>50 to 75</v>
      </c>
      <c r="N229" s="9">
        <f>_xlfn.XLOOKUP($E229,'Raw Data'!$E:$E,'Raw Data'!N:N,"ERROR",0,1)</f>
        <v>69.21</v>
      </c>
      <c r="O229" s="14" t="str">
        <f t="array" ref="O229">_xlfn.IFS(P229=0,"No Discount",AND(P229&gt;0,P229&lt;=0.02),"0% to 2%",AND(P229&gt;0.02,P229&lt;=0.04),"2% to 4%",AND(P229&gt;0.04,P229&lt;=0.06),"4% to 6%",AND(P229&gt;0.06,P229&lt;=0.08),"6% to 8%",AND(P229&gt;0.08,P229&lt;=0.1),"8% to 10%",AND(P229&gt;0.1,P229&lt;=0.15),"10% to 15%",AND(P229&gt;0.15,P229&lt;=0.2),"15% to 20%",AND(P229&gt;0.2,P229&lt;=0.25),"20% to 25%",AND(P229&gt;0.25,P229&lt;=0.3),"25% to 30%",AND(P229&gt;0.3,P229&lt;=0.4),"30% to 40%",AND(P229&gt;0.4,P229&lt;=0.5),"40% to 50%",AND(P229&gt;0.5,P229&lt;=0.75),"50% to 75%",AND(P229&gt;0.75,P229&lt;=1),"75% to 100%")</f>
        <v>0% to 2%</v>
      </c>
      <c r="P229" s="10">
        <f>_xlfn.XLOOKUP($E229,'Raw Data'!$E:$E,'Raw Data'!P:P,"ERROR",0,1)</f>
        <v>0.00520156046814043</v>
      </c>
      <c r="Q229" s="9">
        <f>_xlfn.XLOOKUP($E229,'Raw Data'!$E:$E,'Raw Data'!Q:Q,"ERROR",0,1)</f>
        <v>100</v>
      </c>
      <c r="R229" s="9" t="str">
        <f>_xlfn.XLOOKUP($E229,'Raw Data'!$E:$E,'Raw Data'!R:R,"ERROR",0,1)</f>
        <v>ml</v>
      </c>
      <c r="S229" s="5" t="str">
        <f t="array" ref="S229">_xlfn.IFS(AND(T229&gt;0,T229&lt;=0.05),"0 to 0.05",AND(T229&gt;0.05,T229&lt;=0.1),"0.05 to 0.1",AND(T229&gt;0.1,T229&lt;=0.2),"0.1 to 0.2",AND(T229&gt;0.2,T229&lt;=0.3),"0.2 to 0.3",AND(T229&gt;0.3,T229&lt;=0.4),"0.3 to 0.4",AND(T229&gt;0.4,T229&lt;=0.5),"0.4 to 0.5",AND(T229&gt;0.5,T229&lt;=0.75),"0.5 to 0.75",AND(T229&gt;0.75,T229&lt;=1),"0.75 to 1",AND(T229&gt;1,T229&lt;=2),"1 to 2",AND(T229&gt;2,T229&lt;=3),"2 to 3",AND(T229&gt;3,T229&lt;=4),"3 to 4",AND(T229&gt;4,T229&lt;=5),"4 to 5",AND(T229&gt;5,T229&lt;=10),"5 to 10",T229&gt;10,"10+")</f>
        <v>0.5 to 0.75</v>
      </c>
      <c r="T229" s="10">
        <f>_xlfn.XLOOKUP($E229,'Raw Data'!$E:$E,'Raw Data'!T:T,"ERROR",0,1)</f>
        <v>0.688867855434802</v>
      </c>
      <c r="U229" s="15" t="str">
        <f t="array" ref="U229">_xlfn.IFS(AND(V229&gt;0,V229&lt;=0.05),"0 to 0.05",AND(V229&gt;0.05,V229&lt;=0.1),"0.05 to 0.1",AND(V229&gt;0.1,V229&lt;=0.2),"0.1 to 0.2",AND(V229&gt;0.2,V229&lt;=0.3),"0.2 to 0.3",AND(V229&gt;0.3,V229&lt;=0.4),"0.3 to 0.4",AND(V229&gt;0.4,V229&lt;=0.5),"0.4 to 0.5",AND(V229&gt;0.5,V229&lt;=0.75),"0.5 to 0.75",AND(V229&gt;0.75,V229&lt;=1),"0.75 to 1",AND(V229&gt;1,V229&lt;=2),"1 to 2",AND(V229&gt;2,V229&lt;=3),"2 to 3",AND(V229&gt;3,V229&lt;=4),"3 to 4",AND(V229&gt;4,V229&lt;=5),"4 to 5",AND(V229&gt;5,V229&lt;=10),"5 to 10",V229&gt;10,"10+")</f>
        <v>0.1 to 0.2</v>
      </c>
      <c r="V229" s="10">
        <f>_xlfn.XLOOKUP($E229,'Raw Data'!$E:$E,'Raw Data'!V:V,"ERROR",0,1)</f>
        <v>0.186966840292716</v>
      </c>
      <c r="W229" s="15" t="str">
        <f t="array" ref="W229">_xlfn.IFS(AND(X229&gt;0,X229&lt;=0.05),"0 to 0.05",AND(X229&gt;0.05,X229&lt;=0.1),"0.05 to 0.1",AND(X229&gt;0.1,X229&lt;=0.2),"0.1 to 0.2",AND(X229&gt;0.2,X229&lt;=0.3),"0.2 to 0.3",AND(X229&gt;0.3,X229&lt;=0.4),"0.3 to 0.4",AND(X229&gt;0.4,X229&lt;=0.5),"0.4 to 0.5",AND(X229&gt;0.5,X229&lt;=0.75),"0.5 to 0.75",AND(X229&gt;0.75,X229&lt;=1),"0.75 to 1",AND(X229&gt;1,X229&lt;=2),"1 to 2",AND(X229&gt;2,X229&lt;=3),"2 to 3",AND(X229&gt;3,X229&lt;=4),"3 to 4",AND(X229&gt;4,X229&lt;=5),"4 to 5",AND(X229&gt;5,X229&lt;=10),"5 to 10",X229&gt;10,"10+")</f>
        <v>0.1 to 0.2</v>
      </c>
      <c r="X229" s="16">
        <f t="shared" si="7"/>
        <v>0.185994320967397</v>
      </c>
      <c r="Y229" s="5" t="str">
        <f t="array" ref="Y229">_xlfn.IFS(AND(Z229&gt;0,Z229&lt;=1),"0 to 1",AND(Z229&gt;1,Z229&lt;=2),"1 to 2",AND(Z229&gt;2,Z229&lt;=4),"2 to 4",AND(Z229&gt;4,Z229&lt;=6),"4 to 6",AND(Z229&gt;6,Z229&lt;=8),"6 to 8",AND(Z229&gt;8,Z229&lt;=10),"8 to 10",AND(Z229&gt;10,Z229&lt;=15),"10 to 15",AND(Z229&gt;15,Z229&lt;=20),"15 to 20",AND(Z229&gt;20,Z229&lt;=25),"20 to 25",AND(Z229&gt;25,Z229&lt;=30),"25 to 30",AND(Z229&gt;30,Z229&lt;=40),"30 to 40",AND(Z229&gt;40,Z229&lt;=50),"40 to 50",Z229&gt;50,"50+")</f>
        <v>2 to 4</v>
      </c>
      <c r="Z229" s="9">
        <f>_xlfn.XLOOKUP($E229,'Raw Data'!$E:$E,'Raw Data'!Z:Z,"ERROR",0,1)</f>
        <v>3.38</v>
      </c>
      <c r="AA229" s="9" t="str">
        <f>_xlfn.XLOOKUP($E229,'Raw Data'!$E:$E,'Raw Data'!AA:AA,"ERROR",0,1)</f>
        <v>oz</v>
      </c>
      <c r="AB229" s="9"/>
      <c r="AC229" s="9"/>
    </row>
    <row r="230" hidden="1" spans="1:29">
      <c r="A230" s="5" t="str">
        <f>_xlfn.XLOOKUP($E230,'Raw Data'!$E:$E,'Raw Data'!A:A,"ERROR",0,1)</f>
        <v>AE</v>
      </c>
      <c r="B230" s="5" t="str">
        <f>_xlfn.XLOOKUP($E230,'Raw Data'!$E:$E,'Raw Data'!B:B,"ERROR",0,1)</f>
        <v>Hair Mousses</v>
      </c>
      <c r="C230" s="5" t="str">
        <f>_xlfn.XLOOKUP($E230,'Raw Data'!$E:$E,'Raw Data'!C:C,"ERROR",0,1)</f>
        <v>curl expression</v>
      </c>
      <c r="D230" s="5" t="str">
        <f>_xlfn.XLOOKUP($E230,'Raw Data'!$E:$E,'Raw Data'!D:D,"ERROR",0,1)</f>
        <v>www.amazon.ae/dp/B09W6D8YSC</v>
      </c>
      <c r="E230" s="5" t="s">
        <v>430</v>
      </c>
      <c r="F230" s="9" t="str">
        <f>_xlfn.XLOOKUP($E230,'Raw Data'!$E:$E,'Raw Data'!F:F,"ERROR",0,1)</f>
        <v>CURL EXPRESSION mousse cream 10 in 1 230 ml CURL EXPRESSION mousse cream 10 in 1 230 ml</v>
      </c>
      <c r="G230" s="10">
        <f>_xlfn.XLOOKUP($E230,'Raw Data'!$E:$E,'Raw Data'!G:G,"ERROR",0,1)</f>
        <v>1</v>
      </c>
      <c r="H230" s="9">
        <f>_xlfn.XLOOKUP($E230,'Raw Data'!$E:$E,'Raw Data'!H:H,"ERROR",0,1)</f>
        <v>173.44</v>
      </c>
      <c r="I230" s="9">
        <f>_xlfn.XLOOKUP($E230,'Raw Data'!$E:$E,'Raw Data'!I:I,"ERROR",0,1)</f>
        <v>0.000232205132884823</v>
      </c>
      <c r="J230" s="9" t="str">
        <f>_xlfn.XLOOKUP($E230,'Raw Data'!$E:$E,'Raw Data'!J:J,"ERROR",0,1)</f>
        <v>No</v>
      </c>
      <c r="K230" s="14" t="str">
        <f t="array" ref="K230">_xlfn.IFS(AND(L230&gt;0,L230&lt;=5),"0 to 5",AND(L230&gt;5,L230&lt;=10),"5 to 10",AND(L230&gt;10,L230&lt;=15),"10 to 15",AND(L230&gt;15,L230&lt;=20),"15 to 20",AND(L230&gt;20,L230&lt;=30),"20 to 30",AND(L230&gt;30,L230&lt;=40),"30 to 40",AND(L230&gt;40,L230&lt;=50),"40 to 50",AND(L230&gt;50,L230&lt;=75),"50 to 75",AND(L230&gt;75,L230&lt;=100),"75 to 100",AND(L230&gt;100,L230&lt;=150),"100 to 150",AND(L230&gt;150,L230&lt;=200),"150 to 200",AND(L230&gt;200,L230&lt;=250),"200 to 250",AND(L230&gt;250,L230&lt;=300),"250 to 300",AND(L230&gt;300,L230&lt;=400),"300 to 400",AND(L230&gt;400,L230&lt;=500),"400 to 500",L230&gt;500,"500+")</f>
        <v>100 to 150</v>
      </c>
      <c r="L230" s="9">
        <f>_xlfn.XLOOKUP($E230,'Raw Data'!$E:$E,'Raw Data'!L:L,"ERROR",0,1)</f>
        <v>137.33</v>
      </c>
      <c r="M230" s="14" t="str">
        <f t="array" ref="M230">_xlfn.IFS(AND(N230&gt;0,N230&lt;=5),"0 to 5",AND(N230&gt;5,N230&lt;=10),"5 to 10",AND(N230&gt;10,N230&lt;=15),"10 to 15",AND(N230&gt;15,N230&lt;=20),"15 to 20",AND(N230&gt;20,N230&lt;=30),"20 to 30",AND(N230&gt;30,N230&lt;=40),"30 to 40",AND(N230&gt;40,N230&lt;=50),"40 to 50",AND(N230&gt;50,N230&lt;=75),"50 to 75",AND(N230&gt;75,N230&lt;=100),"75 to 100",AND(N230&gt;100,N230&lt;=150),"100 to 150",AND(N230&gt;150,N230&lt;=200),"150 to 200",AND(N230&gt;200,N230&lt;=250),"200 to 250",AND(N230&gt;250,N230&lt;=300),"250 to 300",AND(N230&gt;300,N230&lt;=400),"300 to 400",AND(N230&gt;400,N230&lt;=500),"400 to 500",N230&gt;500,"500+")</f>
        <v>100 to 150</v>
      </c>
      <c r="N230" s="9">
        <f>_xlfn.XLOOKUP($E230,'Raw Data'!$E:$E,'Raw Data'!N:N,"ERROR",0,1)</f>
        <v>137.33</v>
      </c>
      <c r="O230" s="14" t="str">
        <f t="array" ref="O230">_xlfn.IFS(P230=0,"No Discount",AND(P230&gt;0,P230&lt;=0.02),"0% to 2%",AND(P230&gt;0.02,P230&lt;=0.04),"2% to 4%",AND(P230&gt;0.04,P230&lt;=0.06),"4% to 6%",AND(P230&gt;0.06,P230&lt;=0.08),"6% to 8%",AND(P230&gt;0.08,P230&lt;=0.1),"8% to 10%",AND(P230&gt;0.1,P230&lt;=0.15),"10% to 15%",AND(P230&gt;0.15,P230&lt;=0.2),"15% to 20%",AND(P230&gt;0.2,P230&lt;=0.25),"20% to 25%",AND(P230&gt;0.25,P230&lt;=0.3),"25% to 30%",AND(P230&gt;0.3,P230&lt;=0.4),"30% to 40%",AND(P230&gt;0.4,P230&lt;=0.5),"40% to 50%",AND(P230&gt;0.5,P230&lt;=0.75),"50% to 75%",AND(P230&gt;0.75,P230&lt;=1),"75% to 100%")</f>
        <v>No Discount</v>
      </c>
      <c r="P230" s="10">
        <f>_xlfn.XLOOKUP($E230,'Raw Data'!$E:$E,'Raw Data'!P:P,"ERROR",0,1)</f>
        <v>0</v>
      </c>
      <c r="Q230" s="9">
        <f>_xlfn.XLOOKUP($E230,'Raw Data'!$E:$E,'Raw Data'!Q:Q,"ERROR",0,1)</f>
        <v>230</v>
      </c>
      <c r="R230" s="9" t="str">
        <f>_xlfn.XLOOKUP($E230,'Raw Data'!$E:$E,'Raw Data'!R:R,"ERROR",0,1)</f>
        <v>ml</v>
      </c>
      <c r="S230" s="5" t="str">
        <f t="array" ref="S230">_xlfn.IFS(AND(T230&gt;0,T230&lt;=0.05),"0 to 0.05",AND(T230&gt;0.05,T230&lt;=0.1),"0.05 to 0.1",AND(T230&gt;0.1,T230&lt;=0.2),"0.1 to 0.2",AND(T230&gt;0.2,T230&lt;=0.3),"0.2 to 0.3",AND(T230&gt;0.3,T230&lt;=0.4),"0.3 to 0.4",AND(T230&gt;0.4,T230&lt;=0.5),"0.4 to 0.5",AND(T230&gt;0.5,T230&lt;=0.75),"0.5 to 0.75",AND(T230&gt;0.75,T230&lt;=1),"0.75 to 1",AND(T230&gt;1,T230&lt;=2),"1 to 2",AND(T230&gt;2,T230&lt;=3),"2 to 3",AND(T230&gt;3,T230&lt;=4),"3 to 4",AND(T230&gt;4,T230&lt;=5),"4 to 5",AND(T230&gt;5,T230&lt;=10),"5 to 10",T230&gt;10,"10+")</f>
        <v>0.5 to 0.75</v>
      </c>
      <c r="T230" s="10">
        <f>_xlfn.XLOOKUP($E230,'Raw Data'!$E:$E,'Raw Data'!T:T,"ERROR",0,1)</f>
        <v>0.597405971310419</v>
      </c>
      <c r="U230" s="15" t="str">
        <f t="array" ref="U230">_xlfn.IFS(AND(V230&gt;0,V230&lt;=0.05),"0 to 0.05",AND(V230&gt;0.05,V230&lt;=0.1),"0.05 to 0.1",AND(V230&gt;0.1,V230&lt;=0.2),"0.1 to 0.2",AND(V230&gt;0.2,V230&lt;=0.3),"0.2 to 0.3",AND(V230&gt;0.3,V230&lt;=0.4),"0.3 to 0.4",AND(V230&gt;0.4,V230&lt;=0.5),"0.4 to 0.5",AND(V230&gt;0.5,V230&lt;=0.75),"0.5 to 0.75",AND(V230&gt;0.75,V230&lt;=1),"0.75 to 1",AND(V230&gt;1,V230&lt;=2),"1 to 2",AND(V230&gt;2,V230&lt;=3),"2 to 3",AND(V230&gt;3,V230&lt;=4),"3 to 4",AND(V230&gt;4,V230&lt;=5),"4 to 5",AND(V230&gt;5,V230&lt;=10),"5 to 10",V230&gt;10,"10+")</f>
        <v>0.1 to 0.2</v>
      </c>
      <c r="V230" s="10">
        <f>_xlfn.XLOOKUP($E230,'Raw Data'!$E:$E,'Raw Data'!V:V,"ERROR",0,1)</f>
        <v>0.161299612253813</v>
      </c>
      <c r="W230" s="15" t="str">
        <f t="array" ref="W230">_xlfn.IFS(AND(X230&gt;0,X230&lt;=0.05),"0 to 0.05",AND(X230&gt;0.05,X230&lt;=0.1),"0.05 to 0.1",AND(X230&gt;0.1,X230&lt;=0.2),"0.1 to 0.2",AND(X230&gt;0.2,X230&lt;=0.3),"0.2 to 0.3",AND(X230&gt;0.3,X230&lt;=0.4),"0.3 to 0.4",AND(X230&gt;0.4,X230&lt;=0.5),"0.4 to 0.5",AND(X230&gt;0.5,X230&lt;=0.75),"0.5 to 0.75",AND(X230&gt;0.75,X230&lt;=1),"0.75 to 1",AND(X230&gt;1,X230&lt;=2),"1 to 2",AND(X230&gt;2,X230&lt;=3),"2 to 3",AND(X230&gt;3,X230&lt;=4),"3 to 4",AND(X230&gt;4,X230&lt;=5),"4 to 5",AND(X230&gt;5,X230&lt;=10),"5 to 10",X230&gt;10,"10+")</f>
        <v>0.1 to 0.2</v>
      </c>
      <c r="X230" s="16">
        <f t="shared" si="7"/>
        <v>0.161299612253813</v>
      </c>
      <c r="Y230" s="5" t="str">
        <f t="array" ref="Y230">_xlfn.IFS(AND(Z230&gt;0,Z230&lt;=1),"0 to 1",AND(Z230&gt;1,Z230&lt;=2),"1 to 2",AND(Z230&gt;2,Z230&lt;=4),"2 to 4",AND(Z230&gt;4,Z230&lt;=6),"4 to 6",AND(Z230&gt;6,Z230&lt;=8),"6 to 8",AND(Z230&gt;8,Z230&lt;=10),"8 to 10",AND(Z230&gt;10,Z230&lt;=15),"10 to 15",AND(Z230&gt;15,Z230&lt;=20),"15 to 20",AND(Z230&gt;20,Z230&lt;=25),"20 to 25",AND(Z230&gt;25,Z230&lt;=30),"25 to 30",AND(Z230&gt;30,Z230&lt;=40),"30 to 40",AND(Z230&gt;40,Z230&lt;=50),"40 to 50",Z230&gt;50,"50+")</f>
        <v>6 to 8</v>
      </c>
      <c r="Z230" s="9">
        <f>_xlfn.XLOOKUP($E230,'Raw Data'!$E:$E,'Raw Data'!Z:Z,"ERROR",0,1)</f>
        <v>7.774</v>
      </c>
      <c r="AA230" s="9" t="str">
        <f>_xlfn.XLOOKUP($E230,'Raw Data'!$E:$E,'Raw Data'!AA:AA,"ERROR",0,1)</f>
        <v>oz</v>
      </c>
      <c r="AB230" s="9"/>
      <c r="AC230" s="9"/>
    </row>
    <row r="231" hidden="1" spans="1:29">
      <c r="A231" s="5" t="str">
        <f>_xlfn.XLOOKUP($E231,'Raw Data'!$E:$E,'Raw Data'!A:A,"ERROR",0,1)</f>
        <v>AE</v>
      </c>
      <c r="B231" s="5" t="str">
        <f>_xlfn.XLOOKUP($E231,'Raw Data'!$E:$E,'Raw Data'!B:B,"ERROR",0,1)</f>
        <v>Hair Mousses</v>
      </c>
      <c r="C231" s="5" t="str">
        <f>_xlfn.XLOOKUP($E231,'Raw Data'!$E:$E,'Raw Data'!C:C,"ERROR",0,1)</f>
        <v>not your mother's</v>
      </c>
      <c r="D231" s="5" t="str">
        <f>_xlfn.XLOOKUP($E231,'Raw Data'!$E:$E,'Raw Data'!D:D,"ERROR",0,1)</f>
        <v>www.amazon.ae/dp/B07QCZKVTV</v>
      </c>
      <c r="E231" s="5" t="s">
        <v>431</v>
      </c>
      <c r="F231" s="9" t="str">
        <f>_xlfn.XLOOKUP($E231,'Raw Data'!$E:$E,'Raw Data'!F:F,"ERROR",0,1)</f>
        <v>Not Your Mother's Not Your Mothers Curl Talk Curl Activating Mousse 7 Ounce (3 Pack)</v>
      </c>
      <c r="G231" s="10">
        <f>_xlfn.XLOOKUP($E231,'Raw Data'!$E:$E,'Raw Data'!G:G,"ERROR",0,1)</f>
        <v>1</v>
      </c>
      <c r="H231" s="9">
        <f>_xlfn.XLOOKUP($E231,'Raw Data'!$E:$E,'Raw Data'!H:H,"ERROR",0,1)</f>
        <v>172.71</v>
      </c>
      <c r="I231" s="9">
        <f>_xlfn.XLOOKUP($E231,'Raw Data'!$E:$E,'Raw Data'!I:I,"ERROR",0,1)</f>
        <v>0.000231227793476348</v>
      </c>
      <c r="J231" s="9" t="str">
        <f>_xlfn.XLOOKUP($E231,'Raw Data'!$E:$E,'Raw Data'!J:J,"ERROR",0,1)</f>
        <v>No</v>
      </c>
      <c r="K231" s="14" t="str">
        <f t="array" ref="K231">_xlfn.IFS(AND(L231&gt;0,L231&lt;=5),"0 to 5",AND(L231&gt;5,L231&lt;=10),"5 to 10",AND(L231&gt;10,L231&lt;=15),"10 to 15",AND(L231&gt;15,L231&lt;=20),"15 to 20",AND(L231&gt;20,L231&lt;=30),"20 to 30",AND(L231&gt;30,L231&lt;=40),"30 to 40",AND(L231&gt;40,L231&lt;=50),"40 to 50",AND(L231&gt;50,L231&lt;=75),"50 to 75",AND(L231&gt;75,L231&lt;=100),"75 to 100",AND(L231&gt;100,L231&lt;=150),"100 to 150",AND(L231&gt;150,L231&lt;=200),"150 to 200",AND(L231&gt;200,L231&lt;=250),"200 to 250",AND(L231&gt;250,L231&lt;=300),"250 to 300",AND(L231&gt;300,L231&lt;=400),"300 to 400",AND(L231&gt;400,L231&lt;=500),"400 to 500",L231&gt;500,"500+")</f>
        <v>100 to 150</v>
      </c>
      <c r="L231" s="9">
        <f>_xlfn.XLOOKUP($E231,'Raw Data'!$E:$E,'Raw Data'!L:L,"ERROR",0,1)</f>
        <v>142.06</v>
      </c>
      <c r="M231" s="14" t="str">
        <f t="array" ref="M231">_xlfn.IFS(AND(N231&gt;0,N231&lt;=5),"0 to 5",AND(N231&gt;5,N231&lt;=10),"5 to 10",AND(N231&gt;10,N231&lt;=15),"10 to 15",AND(N231&gt;15,N231&lt;=20),"15 to 20",AND(N231&gt;20,N231&lt;=30),"20 to 30",AND(N231&gt;30,N231&lt;=40),"30 to 40",AND(N231&gt;40,N231&lt;=50),"40 to 50",AND(N231&gt;50,N231&lt;=75),"50 to 75",AND(N231&gt;75,N231&lt;=100),"75 to 100",AND(N231&gt;100,N231&lt;=150),"100 to 150",AND(N231&gt;150,N231&lt;=200),"150 to 200",AND(N231&gt;200,N231&lt;=250),"200 to 250",AND(N231&gt;250,N231&lt;=300),"250 to 300",AND(N231&gt;300,N231&lt;=400),"300 to 400",AND(N231&gt;400,N231&lt;=500),"400 to 500",N231&gt;500,"500+")</f>
        <v>100 to 150</v>
      </c>
      <c r="N231" s="9">
        <f>_xlfn.XLOOKUP($E231,'Raw Data'!$E:$E,'Raw Data'!N:N,"ERROR",0,1)</f>
        <v>149.72</v>
      </c>
      <c r="O231" s="14" t="str">
        <f t="array" ref="O231">_xlfn.IFS(P231=0,"No Discount",AND(P231&gt;0,P231&lt;=0.02),"0% to 2%",AND(P231&gt;0.02,P231&lt;=0.04),"2% to 4%",AND(P231&gt;0.04,P231&lt;=0.06),"4% to 6%",AND(P231&gt;0.06,P231&lt;=0.08),"6% to 8%",AND(P231&gt;0.08,P231&lt;=0.1),"8% to 10%",AND(P231&gt;0.1,P231&lt;=0.15),"10% to 15%",AND(P231&gt;0.15,P231&lt;=0.2),"15% to 20%",AND(P231&gt;0.2,P231&lt;=0.25),"20% to 25%",AND(P231&gt;0.25,P231&lt;=0.3),"25% to 30%",AND(P231&gt;0.3,P231&lt;=0.4),"30% to 40%",AND(P231&gt;0.4,P231&lt;=0.5),"40% to 50%",AND(P231&gt;0.5,P231&lt;=0.75),"50% to 75%",AND(P231&gt;0.75,P231&lt;=1),"75% to 100%")</f>
        <v>4% to 6%</v>
      </c>
      <c r="P231" s="10">
        <f>_xlfn.XLOOKUP($E231,'Raw Data'!$E:$E,'Raw Data'!P:P,"ERROR",0,1)</f>
        <v>0.051162169382848</v>
      </c>
      <c r="Q231" s="9">
        <f>_xlfn.XLOOKUP($E231,'Raw Data'!$E:$E,'Raw Data'!Q:Q,"ERROR",0,1)</f>
        <v>21</v>
      </c>
      <c r="R231" s="9" t="str">
        <f>_xlfn.XLOOKUP($E231,'Raw Data'!$E:$E,'Raw Data'!R:R,"ERROR",0,1)</f>
        <v>oz</v>
      </c>
      <c r="S231" s="5" t="str">
        <f t="array" ref="S231">_xlfn.IFS(AND(T231&gt;0,T231&lt;=0.05),"0 to 0.05",AND(T231&gt;0.05,T231&lt;=0.1),"0.05 to 0.1",AND(T231&gt;0.1,T231&lt;=0.2),"0.1 to 0.2",AND(T231&gt;0.2,T231&lt;=0.3),"0.2 to 0.3",AND(T231&gt;0.3,T231&lt;=0.4),"0.3 to 0.4",AND(T231&gt;0.4,T231&lt;=0.5),"0.4 to 0.5",AND(T231&gt;0.5,T231&lt;=0.75),"0.5 to 0.75",AND(T231&gt;0.75,T231&lt;=1),"0.75 to 1",AND(T231&gt;1,T231&lt;=2),"1 to 2",AND(T231&gt;2,T231&lt;=3),"2 to 3",AND(T231&gt;3,T231&lt;=4),"3 to 4",AND(T231&gt;4,T231&lt;=5),"4 to 5",AND(T231&gt;5,T231&lt;=10),"5 to 10",T231&gt;10,"10+")</f>
        <v>0.2 to 0.3</v>
      </c>
      <c r="T231" s="10">
        <f>_xlfn.XLOOKUP($E231,'Raw Data'!$E:$E,'Raw Data'!T:T,"ERROR",0,1)</f>
        <v>0.22877111615698</v>
      </c>
      <c r="U231" s="15" t="str">
        <f t="array" ref="U231">_xlfn.IFS(AND(V231&gt;0,V231&lt;=0.05),"0 to 0.05",AND(V231&gt;0.05,V231&lt;=0.1),"0.05 to 0.1",AND(V231&gt;0.1,V231&lt;=0.2),"0.1 to 0.2",AND(V231&gt;0.2,V231&lt;=0.3),"0.2 to 0.3",AND(V231&gt;0.3,V231&lt;=0.4),"0.3 to 0.4",AND(V231&gt;0.4,V231&lt;=0.5),"0.4 to 0.5",AND(V231&gt;0.5,V231&lt;=0.75),"0.5 to 0.75",AND(V231&gt;0.75,V231&lt;=1),"0.75 to 1",AND(V231&gt;1,V231&lt;=2),"1 to 2",AND(V231&gt;2,V231&lt;=3),"2 to 3",AND(V231&gt;3,V231&lt;=4),"3 to 4",AND(V231&gt;4,V231&lt;=5),"4 to 5",AND(V231&gt;5,V231&lt;=10),"5 to 10",V231&gt;10,"10+")</f>
        <v>0.05 to 0.1</v>
      </c>
      <c r="V231" s="10">
        <f>_xlfn.XLOOKUP($E231,'Raw Data'!$E:$E,'Raw Data'!V:V,"ERROR",0,1)</f>
        <v>0.0650987970433354</v>
      </c>
      <c r="W231" s="15" t="str">
        <f t="array" ref="W231">_xlfn.IFS(AND(X231&gt;0,X231&lt;=0.05),"0 to 0.05",AND(X231&gt;0.05,X231&lt;=0.1),"0.05 to 0.1",AND(X231&gt;0.1,X231&lt;=0.2),"0.1 to 0.2",AND(X231&gt;0.2,X231&lt;=0.3),"0.2 to 0.3",AND(X231&gt;0.3,X231&lt;=0.4),"0.3 to 0.4",AND(X231&gt;0.4,X231&lt;=0.5),"0.4 to 0.5",AND(X231&gt;0.5,X231&lt;=0.75),"0.5 to 0.75",AND(X231&gt;0.75,X231&lt;=1),"0.75 to 1",AND(X231&gt;1,X231&lt;=2),"1 to 2",AND(X231&gt;2,X231&lt;=3),"2 to 3",AND(X231&gt;3,X231&lt;=4),"3 to 4",AND(X231&gt;4,X231&lt;=5),"4 to 5",AND(X231&gt;5,X231&lt;=10),"5 to 10",X231&gt;10,"10+")</f>
        <v>0.05 to 0.1</v>
      </c>
      <c r="X231" s="16">
        <f t="shared" si="7"/>
        <v>0.0617682013623847</v>
      </c>
      <c r="Y231" s="5" t="str">
        <f t="array" ref="Y231">_xlfn.IFS(AND(Z231&gt;0,Z231&lt;=1),"0 to 1",AND(Z231&gt;1,Z231&lt;=2),"1 to 2",AND(Z231&gt;2,Z231&lt;=4),"2 to 4",AND(Z231&gt;4,Z231&lt;=6),"4 to 6",AND(Z231&gt;6,Z231&lt;=8),"6 to 8",AND(Z231&gt;8,Z231&lt;=10),"8 to 10",AND(Z231&gt;10,Z231&lt;=15),"10 to 15",AND(Z231&gt;15,Z231&lt;=20),"15 to 20",AND(Z231&gt;20,Z231&lt;=25),"20 to 25",AND(Z231&gt;25,Z231&lt;=30),"25 to 30",AND(Z231&gt;30,Z231&lt;=40),"30 to 40",AND(Z231&gt;40,Z231&lt;=50),"40 to 50",Z231&gt;50,"50+")</f>
        <v>20 to 25</v>
      </c>
      <c r="Z231" s="9">
        <f>_xlfn.XLOOKUP($E231,'Raw Data'!$E:$E,'Raw Data'!Z:Z,"ERROR",0,1)</f>
        <v>21</v>
      </c>
      <c r="AA231" s="9" t="str">
        <f>_xlfn.XLOOKUP($E231,'Raw Data'!$E:$E,'Raw Data'!AA:AA,"ERROR",0,1)</f>
        <v>oz</v>
      </c>
      <c r="AB231" s="9"/>
      <c r="AC231" s="9"/>
    </row>
    <row r="232" hidden="1" spans="1:29">
      <c r="A232" s="5" t="str">
        <f>_xlfn.XLOOKUP($E232,'Raw Data'!$E:$E,'Raw Data'!A:A,"ERROR",0,1)</f>
        <v>AE</v>
      </c>
      <c r="B232" s="5" t="str">
        <f>_xlfn.XLOOKUP($E232,'Raw Data'!$E:$E,'Raw Data'!B:B,"ERROR",0,1)</f>
        <v>Hair Mousses</v>
      </c>
      <c r="C232" s="5" t="str">
        <f>_xlfn.XLOOKUP($E232,'Raw Data'!$E:$E,'Raw Data'!C:C,"ERROR",0,1)</f>
        <v>design essentials</v>
      </c>
      <c r="D232" s="5" t="str">
        <f>_xlfn.XLOOKUP($E232,'Raw Data'!$E:$E,'Raw Data'!D:D,"ERROR",0,1)</f>
        <v>www.amazon.ae/dp/B07BBG1ZWT</v>
      </c>
      <c r="E232" s="5" t="s">
        <v>432</v>
      </c>
      <c r="F232" s="9" t="str">
        <f>_xlfn.XLOOKUP($E232,'Raw Data'!$E:$E,'Raw Data'!F:F,"ERROR",0,1)</f>
        <v>Design Essentials Curl Enhancing Mousse, Almond and Avocado Collection, 2.3 Ounces</v>
      </c>
      <c r="G232" s="10">
        <f>_xlfn.XLOOKUP($E232,'Raw Data'!$E:$E,'Raw Data'!G:G,"ERROR",0,1)</f>
        <v>3</v>
      </c>
      <c r="H232" s="9">
        <f>_xlfn.XLOOKUP($E232,'Raw Data'!$E:$E,'Raw Data'!H:H,"ERROR",0,1)</f>
        <v>171.7</v>
      </c>
      <c r="I232" s="9">
        <f>_xlfn.XLOOKUP($E232,'Raw Data'!$E:$E,'Raw Data'!I:I,"ERROR",0,1)</f>
        <v>0.000229875584157773</v>
      </c>
      <c r="J232" s="9" t="str">
        <f>_xlfn.XLOOKUP($E232,'Raw Data'!$E:$E,'Raw Data'!J:J,"ERROR",0,1)</f>
        <v>No</v>
      </c>
      <c r="K232" s="14" t="str">
        <f t="array" ref="K232">_xlfn.IFS(AND(L232&gt;0,L232&lt;=5),"0 to 5",AND(L232&gt;5,L232&lt;=10),"5 to 10",AND(L232&gt;10,L232&lt;=15),"10 to 15",AND(L232&gt;15,L232&lt;=20),"15 to 20",AND(L232&gt;20,L232&lt;=30),"20 to 30",AND(L232&gt;30,L232&lt;=40),"30 to 40",AND(L232&gt;40,L232&lt;=50),"40 to 50",AND(L232&gt;50,L232&lt;=75),"50 to 75",AND(L232&gt;75,L232&lt;=100),"75 to 100",AND(L232&gt;100,L232&lt;=150),"100 to 150",AND(L232&gt;150,L232&lt;=200),"150 to 200",AND(L232&gt;200,L232&lt;=250),"200 to 250",AND(L232&gt;250,L232&lt;=300),"250 to 300",AND(L232&gt;300,L232&lt;=400),"300 to 400",AND(L232&gt;400,L232&lt;=500),"400 to 500",L232&gt;500,"500+")</f>
        <v>50 to 75</v>
      </c>
      <c r="L232" s="9">
        <f>_xlfn.XLOOKUP($E232,'Raw Data'!$E:$E,'Raw Data'!L:L,"ERROR",0,1)</f>
        <v>74.48</v>
      </c>
      <c r="M232" s="14" t="str">
        <f t="array" ref="M232">_xlfn.IFS(AND(N232&gt;0,N232&lt;=5),"0 to 5",AND(N232&gt;5,N232&lt;=10),"5 to 10",AND(N232&gt;10,N232&lt;=15),"10 to 15",AND(N232&gt;15,N232&lt;=20),"15 to 20",AND(N232&gt;20,N232&lt;=30),"20 to 30",AND(N232&gt;30,N232&lt;=40),"30 to 40",AND(N232&gt;40,N232&lt;=50),"40 to 50",AND(N232&gt;50,N232&lt;=75),"50 to 75",AND(N232&gt;75,N232&lt;=100),"75 to 100",AND(N232&gt;100,N232&lt;=150),"100 to 150",AND(N232&gt;150,N232&lt;=200),"150 to 200",AND(N232&gt;200,N232&lt;=250),"200 to 250",AND(N232&gt;250,N232&lt;=300),"250 to 300",AND(N232&gt;300,N232&lt;=400),"300 to 400",AND(N232&gt;400,N232&lt;=500),"400 to 500",N232&gt;500,"500+")</f>
        <v>75 to 100</v>
      </c>
      <c r="N232" s="9">
        <f>_xlfn.XLOOKUP($E232,'Raw Data'!$E:$E,'Raw Data'!N:N,"ERROR",0,1)</f>
        <v>77.45</v>
      </c>
      <c r="O232" s="14" t="str">
        <f t="array" ref="O232">_xlfn.IFS(P232=0,"No Discount",AND(P232&gt;0,P232&lt;=0.02),"0% to 2%",AND(P232&gt;0.02,P232&lt;=0.04),"2% to 4%",AND(P232&gt;0.04,P232&lt;=0.06),"4% to 6%",AND(P232&gt;0.06,P232&lt;=0.08),"6% to 8%",AND(P232&gt;0.08,P232&lt;=0.1),"8% to 10%",AND(P232&gt;0.1,P232&lt;=0.15),"10% to 15%",AND(P232&gt;0.15,P232&lt;=0.2),"15% to 20%",AND(P232&gt;0.2,P232&lt;=0.25),"20% to 25%",AND(P232&gt;0.25,P232&lt;=0.3),"25% to 30%",AND(P232&gt;0.3,P232&lt;=0.4),"30% to 40%",AND(P232&gt;0.4,P232&lt;=0.5),"40% to 50%",AND(P232&gt;0.5,P232&lt;=0.75),"50% to 75%",AND(P232&gt;0.75,P232&lt;=1),"75% to 100%")</f>
        <v>2% to 4%</v>
      </c>
      <c r="P232" s="10">
        <f>_xlfn.XLOOKUP($E232,'Raw Data'!$E:$E,'Raw Data'!P:P,"ERROR",0,1)</f>
        <v>0.0383473208521627</v>
      </c>
      <c r="Q232" s="9">
        <f>_xlfn.XLOOKUP($E232,'Raw Data'!$E:$E,'Raw Data'!Q:Q,"ERROR",0,1)</f>
        <v>2.3</v>
      </c>
      <c r="R232" s="9" t="str">
        <f>_xlfn.XLOOKUP($E232,'Raw Data'!$E:$E,'Raw Data'!R:R,"ERROR",0,1)</f>
        <v>oz</v>
      </c>
      <c r="S232" s="5" t="str">
        <f t="array" ref="S232">_xlfn.IFS(AND(T232&gt;0,T232&lt;=0.05),"0 to 0.05",AND(T232&gt;0.05,T232&lt;=0.1),"0.05 to 0.1",AND(T232&gt;0.1,T232&lt;=0.2),"0.1 to 0.2",AND(T232&gt;0.2,T232&lt;=0.3),"0.2 to 0.3",AND(T232&gt;0.3,T232&lt;=0.4),"0.3 to 0.4",AND(T232&gt;0.4,T232&lt;=0.5),"0.4 to 0.5",AND(T232&gt;0.5,T232&lt;=0.75),"0.5 to 0.75",AND(T232&gt;0.75,T232&lt;=1),"0.75 to 1",AND(T232&gt;1,T232&lt;=2),"1 to 2",AND(T232&gt;2,T232&lt;=3),"2 to 3",AND(T232&gt;3,T232&lt;=4),"3 to 4",AND(T232&gt;4,T232&lt;=5),"4 to 5",AND(T232&gt;5,T232&lt;=10),"5 to 10",T232&gt;10,"10+")</f>
        <v>1 to 2</v>
      </c>
      <c r="T232" s="10">
        <f>_xlfn.XLOOKUP($E232,'Raw Data'!$E:$E,'Raw Data'!T:T,"ERROR",0,1)</f>
        <v>1.09511696637309</v>
      </c>
      <c r="U232" s="15" t="str">
        <f t="array" ref="U232">_xlfn.IFS(AND(V232&gt;0,V232&lt;=0.05),"0 to 0.05",AND(V232&gt;0.05,V232&lt;=0.1),"0.05 to 0.1",AND(V232&gt;0.1,V232&lt;=0.2),"0.1 to 0.2",AND(V232&gt;0.2,V232&lt;=0.3),"0.2 to 0.3",AND(V232&gt;0.3,V232&lt;=0.4),"0.3 to 0.4",AND(V232&gt;0.4,V232&lt;=0.5),"0.4 to 0.5",AND(V232&gt;0.5,V232&lt;=0.75),"0.5 to 0.75",AND(V232&gt;0.75,V232&lt;=1),"0.75 to 1",AND(V232&gt;1,V232&lt;=2),"1 to 2",AND(V232&gt;2,V232&lt;=3),"2 to 3",AND(V232&gt;3,V232&lt;=4),"3 to 4",AND(V232&gt;4,V232&lt;=5),"4 to 5",AND(V232&gt;5,V232&lt;=10),"5 to 10",V232&gt;10,"10+")</f>
        <v>0.3 to 0.4</v>
      </c>
      <c r="V232" s="10">
        <f>_xlfn.XLOOKUP($E232,'Raw Data'!$E:$E,'Raw Data'!V:V,"ERROR",0,1)</f>
        <v>0.307472320654012</v>
      </c>
      <c r="W232" s="15" t="str">
        <f t="array" ref="W232">_xlfn.IFS(AND(X232&gt;0,X232&lt;=0.05),"0 to 0.05",AND(X232&gt;0.05,X232&lt;=0.1),"0.05 to 0.1",AND(X232&gt;0.1,X232&lt;=0.2),"0.1 to 0.2",AND(X232&gt;0.2,X232&lt;=0.3),"0.2 to 0.3",AND(X232&gt;0.3,X232&lt;=0.4),"0.3 to 0.4",AND(X232&gt;0.4,X232&lt;=0.5),"0.4 to 0.5",AND(X232&gt;0.5,X232&lt;=0.75),"0.5 to 0.75",AND(X232&gt;0.75,X232&lt;=1),"0.75 to 1",AND(X232&gt;1,X232&lt;=2),"1 to 2",AND(X232&gt;2,X232&lt;=3),"2 to 3",AND(X232&gt;3,X232&lt;=4),"3 to 4",AND(X232&gt;4,X232&lt;=5),"4 to 5",AND(X232&gt;5,X232&lt;=10),"5 to 10",X232&gt;10,"10+")</f>
        <v>0.2 to 0.3</v>
      </c>
      <c r="X232" s="16">
        <f t="shared" si="7"/>
        <v>0.295681580920733</v>
      </c>
      <c r="Y232" s="5" t="str">
        <f t="array" ref="Y232">_xlfn.IFS(AND(Z232&gt;0,Z232&lt;=1),"0 to 1",AND(Z232&gt;1,Z232&lt;=2),"1 to 2",AND(Z232&gt;2,Z232&lt;=4),"2 to 4",AND(Z232&gt;4,Z232&lt;=6),"4 to 6",AND(Z232&gt;6,Z232&lt;=8),"6 to 8",AND(Z232&gt;8,Z232&lt;=10),"8 to 10",AND(Z232&gt;10,Z232&lt;=15),"10 to 15",AND(Z232&gt;15,Z232&lt;=20),"15 to 20",AND(Z232&gt;20,Z232&lt;=25),"20 to 25",AND(Z232&gt;25,Z232&lt;=30),"25 to 30",AND(Z232&gt;30,Z232&lt;=40),"30 to 40",AND(Z232&gt;40,Z232&lt;=50),"40 to 50",Z232&gt;50,"50+")</f>
        <v>2 to 4</v>
      </c>
      <c r="Z232" s="9">
        <f>_xlfn.XLOOKUP($E232,'Raw Data'!$E:$E,'Raw Data'!Z:Z,"ERROR",0,1)</f>
        <v>2.3</v>
      </c>
      <c r="AA232" s="9" t="str">
        <f>_xlfn.XLOOKUP($E232,'Raw Data'!$E:$E,'Raw Data'!AA:AA,"ERROR",0,1)</f>
        <v>oz</v>
      </c>
      <c r="AB232" s="9"/>
      <c r="AC232" s="9"/>
    </row>
    <row r="233" hidden="1" spans="1:29">
      <c r="A233" s="5" t="str">
        <f>_xlfn.XLOOKUP($E233,'Raw Data'!$E:$E,'Raw Data'!A:A,"ERROR",0,1)</f>
        <v>AE</v>
      </c>
      <c r="B233" s="5" t="str">
        <f>_xlfn.XLOOKUP($E233,'Raw Data'!$E:$E,'Raw Data'!B:B,"ERROR",0,1)</f>
        <v>Hair Mousses</v>
      </c>
      <c r="C233" s="5" t="str">
        <f>_xlfn.XLOOKUP($E233,'Raw Data'!$E:$E,'Raw Data'!C:C,"ERROR",0,1)</f>
        <v>Bellouis</v>
      </c>
      <c r="D233" s="5" t="str">
        <f>_xlfn.XLOOKUP($E233,'Raw Data'!$E:$E,'Raw Data'!D:D,"ERROR",0,1)</f>
        <v>www.amazon.ae/dp/B09X43FH5S</v>
      </c>
      <c r="E233" s="5" t="s">
        <v>433</v>
      </c>
      <c r="F233" s="9" t="str">
        <f>_xlfn.XLOOKUP($E233,'Raw Data'!$E:$E,'Raw Data'!F:F,"ERROR",0,1)</f>
        <v>Bellouis Lace Tint Mousse, Melting Hair Mousse, Tinting Foam, Wig Tint 200ml/7fl.oz, Light Brown</v>
      </c>
      <c r="G233" s="10">
        <f>_xlfn.XLOOKUP($E233,'Raw Data'!$E:$E,'Raw Data'!G:G,"ERROR",0,1)</f>
        <v>4</v>
      </c>
      <c r="H233" s="9">
        <f>_xlfn.XLOOKUP($E233,'Raw Data'!$E:$E,'Raw Data'!H:H,"ERROR",0,1)</f>
        <v>168.99</v>
      </c>
      <c r="I233" s="9">
        <f>_xlfn.XLOOKUP($E233,'Raw Data'!$E:$E,'Raw Data'!I:I,"ERROR",0,1)</f>
        <v>0.000226247378956447</v>
      </c>
      <c r="J233" s="9" t="str">
        <f>_xlfn.XLOOKUP($E233,'Raw Data'!$E:$E,'Raw Data'!J:J,"ERROR",0,1)</f>
        <v>No</v>
      </c>
      <c r="K233" s="14" t="str">
        <f t="array" ref="K233">_xlfn.IFS(AND(L233&gt;0,L233&lt;=5),"0 to 5",AND(L233&gt;5,L233&lt;=10),"5 to 10",AND(L233&gt;10,L233&lt;=15),"10 to 15",AND(L233&gt;15,L233&lt;=20),"15 to 20",AND(L233&gt;20,L233&lt;=30),"20 to 30",AND(L233&gt;30,L233&lt;=40),"30 to 40",AND(L233&gt;40,L233&lt;=50),"40 to 50",AND(L233&gt;50,L233&lt;=75),"50 to 75",AND(L233&gt;75,L233&lt;=100),"75 to 100",AND(L233&gt;100,L233&lt;=150),"100 to 150",AND(L233&gt;150,L233&lt;=200),"150 to 200",AND(L233&gt;200,L233&lt;=250),"200 to 250",AND(L233&gt;250,L233&lt;=300),"250 to 300",AND(L233&gt;300,L233&lt;=400),"300 to 400",AND(L233&gt;400,L233&lt;=500),"400 to 500",L233&gt;500,"500+")</f>
        <v>40 to 50</v>
      </c>
      <c r="L233" s="9">
        <f>_xlfn.XLOOKUP($E233,'Raw Data'!$E:$E,'Raw Data'!L:L,"ERROR",0,1)</f>
        <v>44.49</v>
      </c>
      <c r="M233" s="14" t="str">
        <f t="array" ref="M233">_xlfn.IFS(AND(N233&gt;0,N233&lt;=5),"0 to 5",AND(N233&gt;5,N233&lt;=10),"5 to 10",AND(N233&gt;10,N233&lt;=15),"10 to 15",AND(N233&gt;15,N233&lt;=20),"15 to 20",AND(N233&gt;20,N233&lt;=30),"20 to 30",AND(N233&gt;30,N233&lt;=40),"30 to 40",AND(N233&gt;40,N233&lt;=50),"40 to 50",AND(N233&gt;50,N233&lt;=75),"50 to 75",AND(N233&gt;75,N233&lt;=100),"75 to 100",AND(N233&gt;100,N233&lt;=150),"100 to 150",AND(N233&gt;150,N233&lt;=200),"150 to 200",AND(N233&gt;200,N233&lt;=250),"200 to 250",AND(N233&gt;250,N233&lt;=300),"250 to 300",AND(N233&gt;300,N233&lt;=400),"300 to 400",AND(N233&gt;400,N233&lt;=500),"400 to 500",N233&gt;500,"500+")</f>
        <v>50 to 75</v>
      </c>
      <c r="N233" s="9">
        <f>_xlfn.XLOOKUP($E233,'Raw Data'!$E:$E,'Raw Data'!N:N,"ERROR",0,1)</f>
        <v>50.64</v>
      </c>
      <c r="O233" s="14" t="str">
        <f t="array" ref="O233">_xlfn.IFS(P233=0,"No Discount",AND(P233&gt;0,P233&lt;=0.02),"0% to 2%",AND(P233&gt;0.02,P233&lt;=0.04),"2% to 4%",AND(P233&gt;0.04,P233&lt;=0.06),"4% to 6%",AND(P233&gt;0.06,P233&lt;=0.08),"6% to 8%",AND(P233&gt;0.08,P233&lt;=0.1),"8% to 10%",AND(P233&gt;0.1,P233&lt;=0.15),"10% to 15%",AND(P233&gt;0.15,P233&lt;=0.2),"15% to 20%",AND(P233&gt;0.2,P233&lt;=0.25),"20% to 25%",AND(P233&gt;0.25,P233&lt;=0.3),"25% to 30%",AND(P233&gt;0.3,P233&lt;=0.4),"30% to 40%",AND(P233&gt;0.4,P233&lt;=0.5),"40% to 50%",AND(P233&gt;0.5,P233&lt;=0.75),"50% to 75%",AND(P233&gt;0.75,P233&lt;=1),"75% to 100%")</f>
        <v>10% to 15%</v>
      </c>
      <c r="P233" s="10">
        <f>_xlfn.XLOOKUP($E233,'Raw Data'!$E:$E,'Raw Data'!P:P,"ERROR",0,1)</f>
        <v>0.121445497630332</v>
      </c>
      <c r="Q233" s="9">
        <f>_xlfn.XLOOKUP($E233,'Raw Data'!$E:$E,'Raw Data'!Q:Q,"ERROR",0,1)</f>
        <v>200</v>
      </c>
      <c r="R233" s="9" t="str">
        <f>_xlfn.XLOOKUP($E233,'Raw Data'!$E:$E,'Raw Data'!R:R,"ERROR",0,1)</f>
        <v>ml</v>
      </c>
      <c r="S233" s="5" t="str">
        <f t="array" ref="S233">_xlfn.IFS(AND(T233&gt;0,T233&lt;=0.05),"0 to 0.05",AND(T233&gt;0.05,T233&lt;=0.1),"0.05 to 0.1",AND(T233&gt;0.1,T233&lt;=0.2),"0.1 to 0.2",AND(T233&gt;0.2,T233&lt;=0.3),"0.2 to 0.3",AND(T233&gt;0.3,T233&lt;=0.4),"0.3 to 0.4",AND(T233&gt;0.4,T233&lt;=0.5),"0.4 to 0.5",AND(T233&gt;0.5,T233&lt;=0.75),"0.5 to 0.75",AND(T233&gt;0.75,T233&lt;=1),"0.75 to 1",AND(T233&gt;1,T233&lt;=2),"1 to 2",AND(T233&gt;2,T233&lt;=3),"2 to 3",AND(T233&gt;3,T233&lt;=4),"3 to 4",AND(T233&gt;4,T233&lt;=5),"4 to 5",AND(T233&gt;5,T233&lt;=10),"5 to 10",T233&gt;10,"10+")</f>
        <v>0.2 to 0.3</v>
      </c>
      <c r="T233" s="10">
        <f>_xlfn.XLOOKUP($E233,'Raw Data'!$E:$E,'Raw Data'!T:T,"ERROR",0,1)</f>
        <v>0.222568851766843</v>
      </c>
      <c r="U233" s="15" t="str">
        <f t="array" ref="U233">_xlfn.IFS(AND(V233&gt;0,V233&lt;=0.05),"0 to 0.05",AND(V233&gt;0.05,V233&lt;=0.1),"0.05 to 0.1",AND(V233&gt;0.1,V233&lt;=0.2),"0.1 to 0.2",AND(V233&gt;0.2,V233&lt;=0.3),"0.2 to 0.3",AND(V233&gt;0.3,V233&lt;=0.4),"0.3 to 0.4",AND(V233&gt;0.4,V233&lt;=0.5),"0.4 to 0.5",AND(V233&gt;0.5,V233&lt;=0.75),"0.5 to 0.75",AND(V233&gt;0.75,V233&lt;=1),"0.75 to 1",AND(V233&gt;1,V233&lt;=2),"1 to 2",AND(V233&gt;2,V233&lt;=3),"2 to 3",AND(V233&gt;3,V233&lt;=4),"3 to 4",AND(V233&gt;4,V233&lt;=5),"4 to 5",AND(V233&gt;5,V233&lt;=10),"5 to 10",V233&gt;10,"10+")</f>
        <v>0.05 to 0.1</v>
      </c>
      <c r="V233" s="10">
        <f>_xlfn.XLOOKUP($E233,'Raw Data'!$E:$E,'Raw Data'!V:V,"ERROR",0,1)</f>
        <v>0.0684005258808204</v>
      </c>
      <c r="W233" s="15" t="str">
        <f t="array" ref="W233">_xlfn.IFS(AND(X233&gt;0,X233&lt;=0.05),"0 to 0.05",AND(X233&gt;0.05,X233&lt;=0.1),"0.05 to 0.1",AND(X233&gt;0.1,X233&lt;=0.2),"0.1 to 0.2",AND(X233&gt;0.2,X233&lt;=0.3),"0.2 to 0.3",AND(X233&gt;0.3,X233&lt;=0.4),"0.3 to 0.4",AND(X233&gt;0.4,X233&lt;=0.5),"0.4 to 0.5",AND(X233&gt;0.5,X233&lt;=0.75),"0.5 to 0.75",AND(X233&gt;0.75,X233&lt;=1),"0.75 to 1",AND(X233&gt;1,X233&lt;=2),"1 to 2",AND(X233&gt;2,X233&lt;=3),"2 to 3",AND(X233&gt;3,X233&lt;=4),"3 to 4",AND(X233&gt;4,X233&lt;=5),"4 to 5",AND(X233&gt;5,X233&lt;=10),"5 to 10",X233&gt;10,"10+")</f>
        <v>0.05 to 0.1</v>
      </c>
      <c r="X233" s="16">
        <f t="shared" si="7"/>
        <v>0.0600935899770477</v>
      </c>
      <c r="Y233" s="5" t="str">
        <f t="array" ref="Y233">_xlfn.IFS(AND(Z233&gt;0,Z233&lt;=1),"0 to 1",AND(Z233&gt;1,Z233&lt;=2),"1 to 2",AND(Z233&gt;2,Z233&lt;=4),"2 to 4",AND(Z233&gt;4,Z233&lt;=6),"4 to 6",AND(Z233&gt;6,Z233&lt;=8),"6 to 8",AND(Z233&gt;8,Z233&lt;=10),"8 to 10",AND(Z233&gt;10,Z233&lt;=15),"10 to 15",AND(Z233&gt;15,Z233&lt;=20),"15 to 20",AND(Z233&gt;20,Z233&lt;=25),"20 to 25",AND(Z233&gt;25,Z233&lt;=30),"25 to 30",AND(Z233&gt;30,Z233&lt;=40),"30 to 40",AND(Z233&gt;40,Z233&lt;=50),"40 to 50",Z233&gt;50,"50+")</f>
        <v>6 to 8</v>
      </c>
      <c r="Z233" s="9">
        <f>_xlfn.XLOOKUP($E233,'Raw Data'!$E:$E,'Raw Data'!Z:Z,"ERROR",0,1)</f>
        <v>6.76</v>
      </c>
      <c r="AA233" s="9" t="str">
        <f>_xlfn.XLOOKUP($E233,'Raw Data'!$E:$E,'Raw Data'!AA:AA,"ERROR",0,1)</f>
        <v>oz</v>
      </c>
      <c r="AB233" s="9"/>
      <c r="AC233" s="9"/>
    </row>
    <row r="234" hidden="1" spans="1:29">
      <c r="A234" s="5" t="str">
        <f>_xlfn.XLOOKUP($E234,'Raw Data'!$E:$E,'Raw Data'!A:A,"ERROR",0,1)</f>
        <v>AE</v>
      </c>
      <c r="B234" s="5" t="str">
        <f>_xlfn.XLOOKUP($E234,'Raw Data'!$E:$E,'Raw Data'!B:B,"ERROR",0,1)</f>
        <v>Hair Mousses</v>
      </c>
      <c r="C234" s="5" t="str">
        <f>_xlfn.XLOOKUP($E234,'Raw Data'!$E:$E,'Raw Data'!C:C,"ERROR",0,1)</f>
        <v>l'oreal professionnel</v>
      </c>
      <c r="D234" s="5" t="str">
        <f>_xlfn.XLOOKUP($E234,'Raw Data'!$E:$E,'Raw Data'!D:D,"ERROR",0,1)</f>
        <v>www.amazon.ae/dp/B01HK6XXZU</v>
      </c>
      <c r="E234" s="5" t="s">
        <v>434</v>
      </c>
      <c r="F234" s="9" t="str">
        <f>_xlfn.XLOOKUP($E234,'Raw Data'!$E:$E,'Raw Data'!F:F,"ERROR",0,1)</f>
        <v>L'Oreal Professionnel - Tecni Art Volume Lift Mousse 250ml / 8.45oz</v>
      </c>
      <c r="G234" s="10">
        <f>_xlfn.XLOOKUP($E234,'Raw Data'!$E:$E,'Raw Data'!G:G,"ERROR",0,1)</f>
        <v>3</v>
      </c>
      <c r="H234" s="9">
        <f>_xlfn.XLOOKUP($E234,'Raw Data'!$E:$E,'Raw Data'!H:H,"ERROR",0,1)</f>
        <v>164.19</v>
      </c>
      <c r="I234" s="9">
        <f>_xlfn.XLOOKUP($E234,'Raw Data'!$E:$E,'Raw Data'!I:I,"ERROR",0,1)</f>
        <v>0.000219821037640447</v>
      </c>
      <c r="J234" s="9" t="str">
        <f>_xlfn.XLOOKUP($E234,'Raw Data'!$E:$E,'Raw Data'!J:J,"ERROR",0,1)</f>
        <v>No</v>
      </c>
      <c r="K234" s="14" t="str">
        <f t="array" ref="K234">_xlfn.IFS(AND(L234&gt;0,L234&lt;=5),"0 to 5",AND(L234&gt;5,L234&lt;=10),"5 to 10",AND(L234&gt;10,L234&lt;=15),"10 to 15",AND(L234&gt;15,L234&lt;=20),"15 to 20",AND(L234&gt;20,L234&lt;=30),"20 to 30",AND(L234&gt;30,L234&lt;=40),"30 to 40",AND(L234&gt;40,L234&lt;=50),"40 to 50",AND(L234&gt;50,L234&lt;=75),"50 to 75",AND(L234&gt;75,L234&lt;=100),"75 to 100",AND(L234&gt;100,L234&lt;=150),"100 to 150",AND(L234&gt;150,L234&lt;=200),"150 to 200",AND(L234&gt;200,L234&lt;=250),"200 to 250",AND(L234&gt;250,L234&lt;=300),"250 to 300",AND(L234&gt;300,L234&lt;=400),"300 to 400",AND(L234&gt;400,L234&lt;=500),"400 to 500",L234&gt;500,"500+")</f>
        <v>50 to 75</v>
      </c>
      <c r="L234" s="9">
        <f>_xlfn.XLOOKUP($E234,'Raw Data'!$E:$E,'Raw Data'!L:L,"ERROR",0,1)</f>
        <v>65</v>
      </c>
      <c r="M234" s="14" t="str">
        <f t="array" ref="M234">_xlfn.IFS(AND(N234&gt;0,N234&lt;=5),"0 to 5",AND(N234&gt;5,N234&lt;=10),"5 to 10",AND(N234&gt;10,N234&lt;=15),"10 to 15",AND(N234&gt;15,N234&lt;=20),"15 to 20",AND(N234&gt;20,N234&lt;=30),"20 to 30",AND(N234&gt;30,N234&lt;=40),"30 to 40",AND(N234&gt;40,N234&lt;=50),"40 to 50",AND(N234&gt;50,N234&lt;=75),"50 to 75",AND(N234&gt;75,N234&lt;=100),"75 to 100",AND(N234&gt;100,N234&lt;=150),"100 to 150",AND(N234&gt;150,N234&lt;=200),"150 to 200",AND(N234&gt;200,N234&lt;=250),"200 to 250",AND(N234&gt;250,N234&lt;=300),"250 to 300",AND(N234&gt;300,N234&lt;=400),"300 to 400",AND(N234&gt;400,N234&lt;=500),"400 to 500",N234&gt;500,"500+")</f>
        <v>50 to 75</v>
      </c>
      <c r="N234" s="9">
        <f>_xlfn.XLOOKUP($E234,'Raw Data'!$E:$E,'Raw Data'!N:N,"ERROR",0,1)</f>
        <v>65</v>
      </c>
      <c r="O234" s="14" t="str">
        <f t="array" ref="O234">_xlfn.IFS(P234=0,"No Discount",AND(P234&gt;0,P234&lt;=0.02),"0% to 2%",AND(P234&gt;0.02,P234&lt;=0.04),"2% to 4%",AND(P234&gt;0.04,P234&lt;=0.06),"4% to 6%",AND(P234&gt;0.06,P234&lt;=0.08),"6% to 8%",AND(P234&gt;0.08,P234&lt;=0.1),"8% to 10%",AND(P234&gt;0.1,P234&lt;=0.15),"10% to 15%",AND(P234&gt;0.15,P234&lt;=0.2),"15% to 20%",AND(P234&gt;0.2,P234&lt;=0.25),"20% to 25%",AND(P234&gt;0.25,P234&lt;=0.3),"25% to 30%",AND(P234&gt;0.3,P234&lt;=0.4),"30% to 40%",AND(P234&gt;0.4,P234&lt;=0.5),"40% to 50%",AND(P234&gt;0.5,P234&lt;=0.75),"50% to 75%",AND(P234&gt;0.75,P234&lt;=1),"75% to 100%")</f>
        <v>No Discount</v>
      </c>
      <c r="P234" s="10">
        <f>_xlfn.XLOOKUP($E234,'Raw Data'!$E:$E,'Raw Data'!P:P,"ERROR",0,1)</f>
        <v>0</v>
      </c>
      <c r="Q234" s="9">
        <f>_xlfn.XLOOKUP($E234,'Raw Data'!$E:$E,'Raw Data'!Q:Q,"ERROR",0,1)</f>
        <v>250</v>
      </c>
      <c r="R234" s="9" t="str">
        <f>_xlfn.XLOOKUP($E234,'Raw Data'!$E:$E,'Raw Data'!R:R,"ERROR",0,1)</f>
        <v>ml</v>
      </c>
      <c r="S234" s="5" t="str">
        <f t="array" ref="S234">_xlfn.IFS(AND(T234&gt;0,T234&lt;=0.05),"0 to 0.05",AND(T234&gt;0.05,T234&lt;=0.1),"0.05 to 0.1",AND(T234&gt;0.1,T234&lt;=0.2),"0.1 to 0.2",AND(T234&gt;0.2,T234&lt;=0.3),"0.2 to 0.3",AND(T234&gt;0.3,T234&lt;=0.4),"0.3 to 0.4",AND(T234&gt;0.4,T234&lt;=0.5),"0.4 to 0.5",AND(T234&gt;0.5,T234&lt;=0.75),"0.5 to 0.75",AND(T234&gt;0.75,T234&lt;=1),"0.75 to 1",AND(T234&gt;1,T234&lt;=2),"1 to 2",AND(T234&gt;2,T234&lt;=3),"2 to 3",AND(T234&gt;3,T234&lt;=4),"3 to 4",AND(T234&gt;4,T234&lt;=5),"4 to 5",AND(T234&gt;5,T234&lt;=10),"5 to 10",T234&gt;10,"10+")</f>
        <v>0.2 to 0.3</v>
      </c>
      <c r="T234" s="10">
        <f>_xlfn.XLOOKUP($E234,'Raw Data'!$E:$E,'Raw Data'!T:T,"ERROR",0,1)</f>
        <v>0.260138914180172</v>
      </c>
      <c r="U234" s="15" t="str">
        <f t="array" ref="U234">_xlfn.IFS(AND(V234&gt;0,V234&lt;=0.05),"0 to 0.05",AND(V234&gt;0.05,V234&lt;=0.1),"0.05 to 0.1",AND(V234&gt;0.1,V234&lt;=0.2),"0.1 to 0.2",AND(V234&gt;0.2,V234&lt;=0.3),"0.2 to 0.3",AND(V234&gt;0.3,V234&lt;=0.4),"0.3 to 0.4",AND(V234&gt;0.4,V234&lt;=0.5),"0.4 to 0.5",AND(V234&gt;0.5,V234&lt;=0.75),"0.5 to 0.75",AND(V234&gt;0.75,V234&lt;=1),"0.75 to 1",AND(V234&gt;1,V234&lt;=2),"1 to 2",AND(V234&gt;2,V234&lt;=3),"2 to 3",AND(V234&gt;3,V234&lt;=4),"3 to 4",AND(V234&gt;4,V234&lt;=5),"4 to 5",AND(V234&gt;5,V234&lt;=10),"5 to 10",V234&gt;10,"10+")</f>
        <v>0.05 to 0.1</v>
      </c>
      <c r="V234" s="10">
        <f>_xlfn.XLOOKUP($E234,'Raw Data'!$E:$E,'Raw Data'!V:V,"ERROR",0,1)</f>
        <v>0.0702375068286465</v>
      </c>
      <c r="W234" s="15" t="str">
        <f t="array" ref="W234">_xlfn.IFS(AND(X234&gt;0,X234&lt;=0.05),"0 to 0.05",AND(X234&gt;0.05,X234&lt;=0.1),"0.05 to 0.1",AND(X234&gt;0.1,X234&lt;=0.2),"0.1 to 0.2",AND(X234&gt;0.2,X234&lt;=0.3),"0.2 to 0.3",AND(X234&gt;0.3,X234&lt;=0.4),"0.3 to 0.4",AND(X234&gt;0.4,X234&lt;=0.5),"0.4 to 0.5",AND(X234&gt;0.5,X234&lt;=0.75),"0.5 to 0.75",AND(X234&gt;0.75,X234&lt;=1),"0.75 to 1",AND(X234&gt;1,X234&lt;=2),"1 to 2",AND(X234&gt;2,X234&lt;=3),"2 to 3",AND(X234&gt;3,X234&lt;=4),"3 to 4",AND(X234&gt;4,X234&lt;=5),"4 to 5",AND(X234&gt;5,X234&lt;=10),"5 to 10",X234&gt;10,"10+")</f>
        <v>0.05 to 0.1</v>
      </c>
      <c r="X234" s="16">
        <f t="shared" si="7"/>
        <v>0.0702375068286465</v>
      </c>
      <c r="Y234" s="5" t="str">
        <f t="array" ref="Y234">_xlfn.IFS(AND(Z234&gt;0,Z234&lt;=1),"0 to 1",AND(Z234&gt;1,Z234&lt;=2),"1 to 2",AND(Z234&gt;2,Z234&lt;=4),"2 to 4",AND(Z234&gt;4,Z234&lt;=6),"4 to 6",AND(Z234&gt;6,Z234&lt;=8),"6 to 8",AND(Z234&gt;8,Z234&lt;=10),"8 to 10",AND(Z234&gt;10,Z234&lt;=15),"10 to 15",AND(Z234&gt;15,Z234&lt;=20),"15 to 20",AND(Z234&gt;20,Z234&lt;=25),"20 to 25",AND(Z234&gt;25,Z234&lt;=30),"25 to 30",AND(Z234&gt;30,Z234&lt;=40),"30 to 40",AND(Z234&gt;40,Z234&lt;=50),"40 to 50",Z234&gt;50,"50+")</f>
        <v>8 to 10</v>
      </c>
      <c r="Z234" s="9">
        <f>_xlfn.XLOOKUP($E234,'Raw Data'!$E:$E,'Raw Data'!Z:Z,"ERROR",0,1)</f>
        <v>8.45</v>
      </c>
      <c r="AA234" s="9" t="str">
        <f>_xlfn.XLOOKUP($E234,'Raw Data'!$E:$E,'Raw Data'!AA:AA,"ERROR",0,1)</f>
        <v>oz</v>
      </c>
      <c r="AB234" s="9"/>
      <c r="AC234" s="9"/>
    </row>
    <row r="235" hidden="1" spans="1:29">
      <c r="A235" s="5" t="str">
        <f>_xlfn.XLOOKUP($E235,'Raw Data'!$E:$E,'Raw Data'!A:A,"ERROR",0,1)</f>
        <v>AE</v>
      </c>
      <c r="B235" s="5" t="str">
        <f>_xlfn.XLOOKUP($E235,'Raw Data'!$E:$E,'Raw Data'!B:B,"ERROR",0,1)</f>
        <v>Hair Mousses</v>
      </c>
      <c r="C235" s="5" t="str">
        <f>_xlfn.XLOOKUP($E235,'Raw Data'!$E:$E,'Raw Data'!C:C,"ERROR",0,1)</f>
        <v>MATEPLEX</v>
      </c>
      <c r="D235" s="5" t="str">
        <f>_xlfn.XLOOKUP($E235,'Raw Data'!$E:$E,'Raw Data'!D:D,"ERROR",0,1)</f>
        <v>www.amazon.ae/dp/B0B4RSS1JY</v>
      </c>
      <c r="E235" s="5" t="s">
        <v>435</v>
      </c>
      <c r="F235" s="9" t="str">
        <f>_xlfn.XLOOKUP($E235,'Raw Data'!$E:$E,'Raw Data'!F:F,"ERROR",0,1)</f>
        <v>MATEPLEX Lace Tint Mousse for Melting Lace Wig Grids, Tinting Foam, Hair Mousse for Your Lace Hair Wig and All Hair Types (Dark Brown) MATEPLEX Lace Tint Mousse for Melting Lace Wig Grids, Tinting Foam, Hair Mousse for Your Lace Hair Wig and All Hair Types (Dark Brown)</v>
      </c>
      <c r="G235" s="10">
        <f>_xlfn.XLOOKUP($E235,'Raw Data'!$E:$E,'Raw Data'!G:G,"ERROR",0,1)</f>
        <v>3</v>
      </c>
      <c r="H235" s="9">
        <f>_xlfn.XLOOKUP($E235,'Raw Data'!$E:$E,'Raw Data'!H:H,"ERROR",0,1)</f>
        <v>163.16</v>
      </c>
      <c r="I235" s="9">
        <f>_xlfn.XLOOKUP($E235,'Raw Data'!$E:$E,'Raw Data'!I:I,"ERROR",0,1)</f>
        <v>0.000218442051899722</v>
      </c>
      <c r="J235" s="9" t="str">
        <f>_xlfn.XLOOKUP($E235,'Raw Data'!$E:$E,'Raw Data'!J:J,"ERROR",0,1)</f>
        <v>No</v>
      </c>
      <c r="K235" s="14" t="str">
        <f t="array" ref="K235">_xlfn.IFS(AND(L235&gt;0,L235&lt;=5),"0 to 5",AND(L235&gt;5,L235&lt;=10),"5 to 10",AND(L235&gt;10,L235&lt;=15),"10 to 15",AND(L235&gt;15,L235&lt;=20),"15 to 20",AND(L235&gt;20,L235&lt;=30),"20 to 30",AND(L235&gt;30,L235&lt;=40),"30 to 40",AND(L235&gt;40,L235&lt;=50),"40 to 50",AND(L235&gt;50,L235&lt;=75),"50 to 75",AND(L235&gt;75,L235&lt;=100),"75 to 100",AND(L235&gt;100,L235&lt;=150),"100 to 150",AND(L235&gt;150,L235&lt;=200),"150 to 200",AND(L235&gt;200,L235&lt;=250),"200 to 250",AND(L235&gt;250,L235&lt;=300),"250 to 300",AND(L235&gt;300,L235&lt;=400),"300 to 400",AND(L235&gt;400,L235&lt;=500),"400 to 500",L235&gt;500,"500+")</f>
        <v>50 to 75</v>
      </c>
      <c r="L235" s="9">
        <f>_xlfn.XLOOKUP($E235,'Raw Data'!$E:$E,'Raw Data'!L:L,"ERROR",0,1)</f>
        <v>68.15</v>
      </c>
      <c r="M235" s="14" t="str">
        <f t="array" ref="M235">_xlfn.IFS(AND(N235&gt;0,N235&lt;=5),"0 to 5",AND(N235&gt;5,N235&lt;=10),"5 to 10",AND(N235&gt;10,N235&lt;=15),"10 to 15",AND(N235&gt;15,N235&lt;=20),"15 to 20",AND(N235&gt;20,N235&lt;=30),"20 to 30",AND(N235&gt;30,N235&lt;=40),"30 to 40",AND(N235&gt;40,N235&lt;=50),"40 to 50",AND(N235&gt;50,N235&lt;=75),"50 to 75",AND(N235&gt;75,N235&lt;=100),"75 to 100",AND(N235&gt;100,N235&lt;=150),"100 to 150",AND(N235&gt;150,N235&lt;=200),"150 to 200",AND(N235&gt;200,N235&lt;=250),"200 to 250",AND(N235&gt;250,N235&lt;=300),"250 to 300",AND(N235&gt;300,N235&lt;=400),"300 to 400",AND(N235&gt;400,N235&lt;=500),"400 to 500",N235&gt;500,"500+")</f>
        <v>50 to 75</v>
      </c>
      <c r="N235" s="9">
        <f>_xlfn.XLOOKUP($E235,'Raw Data'!$E:$E,'Raw Data'!N:N,"ERROR",0,1)</f>
        <v>68.15</v>
      </c>
      <c r="O235" s="14" t="str">
        <f t="array" ref="O235">_xlfn.IFS(P235=0,"No Discount",AND(P235&gt;0,P235&lt;=0.02),"0% to 2%",AND(P235&gt;0.02,P235&lt;=0.04),"2% to 4%",AND(P235&gt;0.04,P235&lt;=0.06),"4% to 6%",AND(P235&gt;0.06,P235&lt;=0.08),"6% to 8%",AND(P235&gt;0.08,P235&lt;=0.1),"8% to 10%",AND(P235&gt;0.1,P235&lt;=0.15),"10% to 15%",AND(P235&gt;0.15,P235&lt;=0.2),"15% to 20%",AND(P235&gt;0.2,P235&lt;=0.25),"20% to 25%",AND(P235&gt;0.25,P235&lt;=0.3),"25% to 30%",AND(P235&gt;0.3,P235&lt;=0.4),"30% to 40%",AND(P235&gt;0.4,P235&lt;=0.5),"40% to 50%",AND(P235&gt;0.5,P235&lt;=0.75),"50% to 75%",AND(P235&gt;0.75,P235&lt;=1),"75% to 100%")</f>
        <v>No Discount</v>
      </c>
      <c r="P235" s="10">
        <f>_xlfn.XLOOKUP($E235,'Raw Data'!$E:$E,'Raw Data'!P:P,"ERROR",0,1)</f>
        <v>0</v>
      </c>
      <c r="Q235" s="9">
        <f>_xlfn.XLOOKUP($E235,'Raw Data'!$E:$E,'Raw Data'!Q:Q,"ERROR",0,1)</f>
        <v>0</v>
      </c>
      <c r="R235" s="9">
        <f>_xlfn.XLOOKUP($E235,'Raw Data'!$E:$E,'Raw Data'!R:R,"ERROR",0,1)</f>
        <v>0</v>
      </c>
      <c r="S235" s="5" t="e">
        <f t="array" ref="S235">_xlfn.IFS(AND(T235&gt;0,T235&lt;=0.05),"0 to 0.05",AND(T235&gt;0.05,T235&lt;=0.1),"0.05 to 0.1",AND(T235&gt;0.1,T235&lt;=0.2),"0.1 to 0.2",AND(T235&gt;0.2,T235&lt;=0.3),"0.2 to 0.3",AND(T235&gt;0.3,T235&lt;=0.4),"0.3 to 0.4",AND(T235&gt;0.4,T235&lt;=0.5),"0.4 to 0.5",AND(T235&gt;0.5,T235&lt;=0.75),"0.5 to 0.75",AND(T235&gt;0.75,T235&lt;=1),"0.75 to 1",AND(T235&gt;1,T235&lt;=2),"1 to 2",AND(T235&gt;2,T235&lt;=3),"2 to 3",AND(T235&gt;3,T235&lt;=4),"3 to 4",AND(T235&gt;4,T235&lt;=5),"4 to 5",AND(T235&gt;5,T235&lt;=10),"5 to 10",T235&gt;10,"10+")</f>
        <v>#N/A</v>
      </c>
      <c r="T235" s="10">
        <f>_xlfn.XLOOKUP($E235,'Raw Data'!$E:$E,'Raw Data'!T:T,"ERROR",0,1)</f>
        <v>0</v>
      </c>
      <c r="U235" s="15" t="e">
        <f t="array" ref="U235">_xlfn.IFS(AND(V235&gt;0,V235&lt;=0.05),"0 to 0.05",AND(V235&gt;0.05,V235&lt;=0.1),"0.05 to 0.1",AND(V235&gt;0.1,V235&lt;=0.2),"0.1 to 0.2",AND(V235&gt;0.2,V235&lt;=0.3),"0.2 to 0.3",AND(V235&gt;0.3,V235&lt;=0.4),"0.3 to 0.4",AND(V235&gt;0.4,V235&lt;=0.5),"0.4 to 0.5",AND(V235&gt;0.5,V235&lt;=0.75),"0.5 to 0.75",AND(V235&gt;0.75,V235&lt;=1),"0.75 to 1",AND(V235&gt;1,V235&lt;=2),"1 to 2",AND(V235&gt;2,V235&lt;=3),"2 to 3",AND(V235&gt;3,V235&lt;=4),"3 to 4",AND(V235&gt;4,V235&lt;=5),"4 to 5",AND(V235&gt;5,V235&lt;=10),"5 to 10",V235&gt;10,"10+")</f>
        <v>#N/A</v>
      </c>
      <c r="V235" s="10">
        <f>_xlfn.XLOOKUP($E235,'Raw Data'!$E:$E,'Raw Data'!V:V,"ERROR",0,1)</f>
        <v>0</v>
      </c>
      <c r="W235" s="15" t="e">
        <f t="array" ref="W235">_xlfn.IFS(AND(X235&gt;0,X235&lt;=0.05),"0 to 0.05",AND(X235&gt;0.05,X235&lt;=0.1),"0.05 to 0.1",AND(X235&gt;0.1,X235&lt;=0.2),"0.1 to 0.2",AND(X235&gt;0.2,X235&lt;=0.3),"0.2 to 0.3",AND(X235&gt;0.3,X235&lt;=0.4),"0.3 to 0.4",AND(X235&gt;0.4,X235&lt;=0.5),"0.4 to 0.5",AND(X235&gt;0.5,X235&lt;=0.75),"0.5 to 0.75",AND(X235&gt;0.75,X235&lt;=1),"0.75 to 1",AND(X235&gt;1,X235&lt;=2),"1 to 2",AND(X235&gt;2,X235&lt;=3),"2 to 3",AND(X235&gt;3,X235&lt;=4),"3 to 4",AND(X235&gt;4,X235&lt;=5),"4 to 5",AND(X235&gt;5,X235&lt;=10),"5 to 10",X235&gt;10,"10+")</f>
        <v>#DIV/0!</v>
      </c>
      <c r="X235" s="16" t="e">
        <f t="shared" si="7"/>
        <v>#DIV/0!</v>
      </c>
      <c r="Y235" s="5" t="e">
        <f t="array" ref="Y235">_xlfn.IFS(AND(Z235&gt;0,Z235&lt;=1),"0 to 1",AND(Z235&gt;1,Z235&lt;=2),"1 to 2",AND(Z235&gt;2,Z235&lt;=4),"2 to 4",AND(Z235&gt;4,Z235&lt;=6),"4 to 6",AND(Z235&gt;6,Z235&lt;=8),"6 to 8",AND(Z235&gt;8,Z235&lt;=10),"8 to 10",AND(Z235&gt;10,Z235&lt;=15),"10 to 15",AND(Z235&gt;15,Z235&lt;=20),"15 to 20",AND(Z235&gt;20,Z235&lt;=25),"20 to 25",AND(Z235&gt;25,Z235&lt;=30),"25 to 30",AND(Z235&gt;30,Z235&lt;=40),"30 to 40",AND(Z235&gt;40,Z235&lt;=50),"40 to 50",Z235&gt;50,"50+")</f>
        <v>#N/A</v>
      </c>
      <c r="Z235" s="9">
        <f>_xlfn.XLOOKUP($E235,'Raw Data'!$E:$E,'Raw Data'!Z:Z,"ERROR",0,1)</f>
        <v>0</v>
      </c>
      <c r="AA235" s="9">
        <f>_xlfn.XLOOKUP($E235,'Raw Data'!$E:$E,'Raw Data'!AA:AA,"ERROR",0,1)</f>
        <v>0</v>
      </c>
      <c r="AB235" s="9"/>
      <c r="AC235" s="9"/>
    </row>
    <row r="236" hidden="1" spans="1:29">
      <c r="A236" s="5" t="str">
        <f>_xlfn.XLOOKUP($E236,'Raw Data'!$E:$E,'Raw Data'!A:A,"ERROR",0,1)</f>
        <v>AE</v>
      </c>
      <c r="B236" s="5" t="str">
        <f>_xlfn.XLOOKUP($E236,'Raw Data'!$E:$E,'Raw Data'!B:B,"ERROR",0,1)</f>
        <v>Hair Mousses</v>
      </c>
      <c r="C236" s="5" t="str">
        <f>_xlfn.XLOOKUP($E236,'Raw Data'!$E:$E,'Raw Data'!C:C,"ERROR",0,1)</f>
        <v>biosilk</v>
      </c>
      <c r="D236" s="5" t="str">
        <f>_xlfn.XLOOKUP($E236,'Raw Data'!$E:$E,'Raw Data'!D:D,"ERROR",0,1)</f>
        <v>www.amazon.ae/dp/B07SZ2SXXN</v>
      </c>
      <c r="E236" s="5" t="s">
        <v>436</v>
      </c>
      <c r="F236" s="9" t="str">
        <f>_xlfn.XLOOKUP($E236,'Raw Data'!$E:$E,'Raw Data'!F:F,"ERROR",0,1)</f>
        <v>BIOSILK Silk Therapy with Natural Coconut Oil Whipper Volume Mousse | Strong Hold Men Women | Normal &amp; Fine Hair | Natural Ingredients | 277g</v>
      </c>
      <c r="G236" s="10">
        <f>_xlfn.XLOOKUP($E236,'Raw Data'!$E:$E,'Raw Data'!G:G,"ERROR",0,1)</f>
        <v>1</v>
      </c>
      <c r="H236" s="9">
        <f>_xlfn.XLOOKUP($E236,'Raw Data'!$E:$E,'Raw Data'!H:H,"ERROR",0,1)</f>
        <v>161.91</v>
      </c>
      <c r="I236" s="9">
        <f>_xlfn.XLOOKUP($E236,'Raw Data'!$E:$E,'Raw Data'!I:I,"ERROR",0,1)</f>
        <v>0.000216768525515347</v>
      </c>
      <c r="J236" s="9" t="str">
        <f>_xlfn.XLOOKUP($E236,'Raw Data'!$E:$E,'Raw Data'!J:J,"ERROR",0,1)</f>
        <v>No</v>
      </c>
      <c r="K236" s="14" t="str">
        <f t="array" ref="K236">_xlfn.IFS(AND(L236&gt;0,L236&lt;=5),"0 to 5",AND(L236&gt;5,L236&lt;=10),"5 to 10",AND(L236&gt;10,L236&lt;=15),"10 to 15",AND(L236&gt;15,L236&lt;=20),"15 to 20",AND(L236&gt;20,L236&lt;=30),"20 to 30",AND(L236&gt;30,L236&lt;=40),"30 to 40",AND(L236&gt;40,L236&lt;=50),"40 to 50",AND(L236&gt;50,L236&lt;=75),"50 to 75",AND(L236&gt;75,L236&lt;=100),"75 to 100",AND(L236&gt;100,L236&lt;=150),"100 to 150",AND(L236&gt;150,L236&lt;=200),"150 to 200",AND(L236&gt;200,L236&lt;=250),"200 to 250",AND(L236&gt;250,L236&lt;=300),"250 to 300",AND(L236&gt;300,L236&lt;=400),"300 to 400",AND(L236&gt;400,L236&lt;=500),"400 to 500",L236&gt;500,"500+")</f>
        <v>100 to 150</v>
      </c>
      <c r="L236" s="9">
        <f>_xlfn.XLOOKUP($E236,'Raw Data'!$E:$E,'Raw Data'!L:L,"ERROR",0,1)</f>
        <v>125.44</v>
      </c>
      <c r="M236" s="14" t="str">
        <f t="array" ref="M236">_xlfn.IFS(AND(N236&gt;0,N236&lt;=5),"0 to 5",AND(N236&gt;5,N236&lt;=10),"5 to 10",AND(N236&gt;10,N236&lt;=15),"10 to 15",AND(N236&gt;15,N236&lt;=20),"15 to 20",AND(N236&gt;20,N236&lt;=30),"20 to 30",AND(N236&gt;30,N236&lt;=40),"30 to 40",AND(N236&gt;40,N236&lt;=50),"40 to 50",AND(N236&gt;50,N236&lt;=75),"50 to 75",AND(N236&gt;75,N236&lt;=100),"75 to 100",AND(N236&gt;100,N236&lt;=150),"100 to 150",AND(N236&gt;150,N236&lt;=200),"150 to 200",AND(N236&gt;200,N236&lt;=250),"200 to 250",AND(N236&gt;250,N236&lt;=300),"250 to 300",AND(N236&gt;300,N236&lt;=400),"300 to 400",AND(N236&gt;400,N236&lt;=500),"400 to 500",N236&gt;500,"500+")</f>
        <v>100 to 150</v>
      </c>
      <c r="N236" s="9">
        <f>_xlfn.XLOOKUP($E236,'Raw Data'!$E:$E,'Raw Data'!N:N,"ERROR",0,1)</f>
        <v>127.14</v>
      </c>
      <c r="O236" s="14" t="str">
        <f t="array" ref="O236">_xlfn.IFS(P236=0,"No Discount",AND(P236&gt;0,P236&lt;=0.02),"0% to 2%",AND(P236&gt;0.02,P236&lt;=0.04),"2% to 4%",AND(P236&gt;0.04,P236&lt;=0.06),"4% to 6%",AND(P236&gt;0.06,P236&lt;=0.08),"6% to 8%",AND(P236&gt;0.08,P236&lt;=0.1),"8% to 10%",AND(P236&gt;0.1,P236&lt;=0.15),"10% to 15%",AND(P236&gt;0.15,P236&lt;=0.2),"15% to 20%",AND(P236&gt;0.2,P236&lt;=0.25),"20% to 25%",AND(P236&gt;0.25,P236&lt;=0.3),"25% to 30%",AND(P236&gt;0.3,P236&lt;=0.4),"30% to 40%",AND(P236&gt;0.4,P236&lt;=0.5),"40% to 50%",AND(P236&gt;0.5,P236&lt;=0.75),"50% to 75%",AND(P236&gt;0.75,P236&lt;=1),"75% to 100%")</f>
        <v>0% to 2%</v>
      </c>
      <c r="P236" s="10">
        <f>_xlfn.XLOOKUP($E236,'Raw Data'!$E:$E,'Raw Data'!P:P,"ERROR",0,1)</f>
        <v>0.0133710869907189</v>
      </c>
      <c r="Q236" s="9">
        <f>_xlfn.XLOOKUP($E236,'Raw Data'!$E:$E,'Raw Data'!Q:Q,"ERROR",0,1)</f>
        <v>277</v>
      </c>
      <c r="R236" s="9" t="str">
        <f>_xlfn.XLOOKUP($E236,'Raw Data'!$E:$E,'Raw Data'!R:R,"ERROR",0,1)</f>
        <v>gm</v>
      </c>
      <c r="S236" s="5" t="str">
        <f t="array" ref="S236">_xlfn.IFS(AND(T236&gt;0,T236&lt;=0.05),"0 to 0.05",AND(T236&gt;0.05,T236&lt;=0.1),"0.05 to 0.1",AND(T236&gt;0.1,T236&lt;=0.2),"0.1 to 0.2",AND(T236&gt;0.2,T236&lt;=0.3),"0.2 to 0.3",AND(T236&gt;0.3,T236&lt;=0.4),"0.3 to 0.4",AND(T236&gt;0.4,T236&lt;=0.5),"0.4 to 0.5",AND(T236&gt;0.5,T236&lt;=0.75),"0.5 to 0.75",AND(T236&gt;0.75,T236&lt;=1),"0.75 to 1",AND(T236&gt;1,T236&lt;=2),"1 to 2",AND(T236&gt;2,T236&lt;=3),"2 to 3",AND(T236&gt;3,T236&lt;=4),"3 to 4",AND(T236&gt;4,T236&lt;=5),"4 to 5",AND(T236&gt;5,T236&lt;=10),"5 to 10",T236&gt;10,"10+")</f>
        <v>0.4 to 0.5</v>
      </c>
      <c r="T236" s="10">
        <f>_xlfn.XLOOKUP($E236,'Raw Data'!$E:$E,'Raw Data'!T:T,"ERROR",0,1)</f>
        <v>0.453093937722311</v>
      </c>
      <c r="U236" s="15" t="str">
        <f t="array" ref="U236">_xlfn.IFS(AND(V236&gt;0,V236&lt;=0.05),"0 to 0.05",AND(V236&gt;0.05,V236&lt;=0.1),"0.05 to 0.1",AND(V236&gt;0.1,V236&lt;=0.2),"0.1 to 0.2",AND(V236&gt;0.2,V236&lt;=0.3),"0.2 to 0.3",AND(V236&gt;0.3,V236&lt;=0.4),"0.3 to 0.4",AND(V236&gt;0.4,V236&lt;=0.5),"0.4 to 0.5",AND(V236&gt;0.5,V236&lt;=0.75),"0.5 to 0.75",AND(V236&gt;0.75,V236&lt;=1),"0.75 to 1",AND(V236&gt;1,V236&lt;=2),"1 to 2",AND(V236&gt;2,V236&lt;=3),"2 to 3",AND(V236&gt;3,V236&lt;=4),"3 to 4",AND(V236&gt;4,V236&lt;=5),"4 to 5",AND(V236&gt;5,V236&lt;=10),"5 to 10",V236&gt;10,"10+")</f>
        <v>0.1 to 0.2</v>
      </c>
      <c r="V236" s="10">
        <f>_xlfn.XLOOKUP($E236,'Raw Data'!$E:$E,'Raw Data'!V:V,"ERROR",0,1)</f>
        <v>0.123993288228188</v>
      </c>
      <c r="W236" s="15" t="str">
        <f t="array" ref="W236">_xlfn.IFS(AND(X236&gt;0,X236&lt;=0.05),"0 to 0.05",AND(X236&gt;0.05,X236&lt;=0.1),"0.05 to 0.1",AND(X236&gt;0.1,X236&lt;=0.2),"0.1 to 0.2",AND(X236&gt;0.2,X236&lt;=0.3),"0.2 to 0.3",AND(X236&gt;0.3,X236&lt;=0.4),"0.3 to 0.4",AND(X236&gt;0.4,X236&lt;=0.5),"0.4 to 0.5",AND(X236&gt;0.5,X236&lt;=0.75),"0.5 to 0.75",AND(X236&gt;0.75,X236&lt;=1),"0.75 to 1",AND(X236&gt;1,X236&lt;=2),"1 to 2",AND(X236&gt;2,X236&lt;=3),"2 to 3",AND(X236&gt;3,X236&lt;=4),"3 to 4",AND(X236&gt;4,X236&lt;=5),"4 to 5",AND(X236&gt;5,X236&lt;=10),"5 to 10",X236&gt;10,"10+")</f>
        <v>0.1 to 0.2</v>
      </c>
      <c r="X236" s="16">
        <f t="shared" si="7"/>
        <v>0.122335363185024</v>
      </c>
      <c r="Y236" s="5" t="str">
        <f t="array" ref="Y236">_xlfn.IFS(AND(Z236&gt;0,Z236&lt;=1),"0 to 1",AND(Z236&gt;1,Z236&lt;=2),"1 to 2",AND(Z236&gt;2,Z236&lt;=4),"2 to 4",AND(Z236&gt;4,Z236&lt;=6),"4 to 6",AND(Z236&gt;6,Z236&lt;=8),"6 to 8",AND(Z236&gt;8,Z236&lt;=10),"8 to 10",AND(Z236&gt;10,Z236&lt;=15),"10 to 15",AND(Z236&gt;15,Z236&lt;=20),"15 to 20",AND(Z236&gt;20,Z236&lt;=25),"20 to 25",AND(Z236&gt;25,Z236&lt;=30),"25 to 30",AND(Z236&gt;30,Z236&lt;=40),"30 to 40",AND(Z236&gt;40,Z236&lt;=50),"40 to 50",Z236&gt;50,"50+")</f>
        <v>8 to 10</v>
      </c>
      <c r="Z236" s="9">
        <f>_xlfn.XLOOKUP($E236,'Raw Data'!$E:$E,'Raw Data'!Z:Z,"ERROR",0,1)</f>
        <v>9.3626</v>
      </c>
      <c r="AA236" s="9" t="str">
        <f>_xlfn.XLOOKUP($E236,'Raw Data'!$E:$E,'Raw Data'!AA:AA,"ERROR",0,1)</f>
        <v>oz</v>
      </c>
      <c r="AB236" s="9"/>
      <c r="AC236" s="9"/>
    </row>
    <row r="237" hidden="1" spans="1:29">
      <c r="A237" s="5" t="str">
        <f>_xlfn.XLOOKUP($E237,'Raw Data'!$E:$E,'Raw Data'!A:A,"ERROR",0,1)</f>
        <v>AE</v>
      </c>
      <c r="B237" s="5" t="str">
        <f>_xlfn.XLOOKUP($E237,'Raw Data'!$E:$E,'Raw Data'!B:B,"ERROR",0,1)</f>
        <v>Hair Mousses</v>
      </c>
      <c r="C237" s="5" t="str">
        <f>_xlfn.XLOOKUP($E237,'Raw Data'!$E:$E,'Raw Data'!C:C,"ERROR",0,1)</f>
        <v>Giovanni</v>
      </c>
      <c r="D237" s="5" t="str">
        <f>_xlfn.XLOOKUP($E237,'Raw Data'!$E:$E,'Raw Data'!D:D,"ERROR",0,1)</f>
        <v>www.amazon.ae/dp/B002LMUMPS</v>
      </c>
      <c r="E237" s="5" t="s">
        <v>437</v>
      </c>
      <c r="F237" s="9" t="str">
        <f>_xlfn.XLOOKUP($E237,'Raw Data'!$E:$E,'Raw Data'!F:F,"ERROR",0,1)</f>
        <v>GIOVANNI : Natural  Mousse  7 Oz 7 Ounce</v>
      </c>
      <c r="G237" s="10">
        <f>_xlfn.XLOOKUP($E237,'Raw Data'!$E:$E,'Raw Data'!G:G,"ERROR",0,1)</f>
        <v>4</v>
      </c>
      <c r="H237" s="9">
        <f>_xlfn.XLOOKUP($E237,'Raw Data'!$E:$E,'Raw Data'!H:H,"ERROR",0,1)</f>
        <v>161.14</v>
      </c>
      <c r="I237" s="9">
        <f>_xlfn.XLOOKUP($E237,'Raw Data'!$E:$E,'Raw Data'!I:I,"ERROR",0,1)</f>
        <v>0.000215737633262571</v>
      </c>
      <c r="J237" s="9" t="str">
        <f>_xlfn.XLOOKUP($E237,'Raw Data'!$E:$E,'Raw Data'!J:J,"ERROR",0,1)</f>
        <v>No</v>
      </c>
      <c r="K237" s="14" t="str">
        <f t="array" ref="K237">_xlfn.IFS(AND(L237&gt;0,L237&lt;=5),"0 to 5",AND(L237&gt;5,L237&lt;=10),"5 to 10",AND(L237&gt;10,L237&lt;=15),"10 to 15",AND(L237&gt;15,L237&lt;=20),"15 to 20",AND(L237&gt;20,L237&lt;=30),"20 to 30",AND(L237&gt;30,L237&lt;=40),"30 to 40",AND(L237&gt;40,L237&lt;=50),"40 to 50",AND(L237&gt;50,L237&lt;=75),"50 to 75",AND(L237&gt;75,L237&lt;=100),"75 to 100",AND(L237&gt;100,L237&lt;=150),"100 to 150",AND(L237&gt;150,L237&lt;=200),"150 to 200",AND(L237&gt;200,L237&lt;=250),"200 to 250",AND(L237&gt;250,L237&lt;=300),"250 to 300",AND(L237&gt;300,L237&lt;=400),"300 to 400",AND(L237&gt;400,L237&lt;=500),"400 to 500",L237&gt;500,"500+")</f>
        <v>40 to 50</v>
      </c>
      <c r="L237" s="9">
        <f>_xlfn.XLOOKUP($E237,'Raw Data'!$E:$E,'Raw Data'!L:L,"ERROR",0,1)</f>
        <v>42.53</v>
      </c>
      <c r="M237" s="14" t="str">
        <f t="array" ref="M237">_xlfn.IFS(AND(N237&gt;0,N237&lt;=5),"0 to 5",AND(N237&gt;5,N237&lt;=10),"5 to 10",AND(N237&gt;10,N237&lt;=15),"10 to 15",AND(N237&gt;15,N237&lt;=20),"15 to 20",AND(N237&gt;20,N237&lt;=30),"20 to 30",AND(N237&gt;30,N237&lt;=40),"30 to 40",AND(N237&gt;40,N237&lt;=50),"40 to 50",AND(N237&gt;50,N237&lt;=75),"50 to 75",AND(N237&gt;75,N237&lt;=100),"75 to 100",AND(N237&gt;100,N237&lt;=150),"100 to 150",AND(N237&gt;150,N237&lt;=200),"150 to 200",AND(N237&gt;200,N237&lt;=250),"200 to 250",AND(N237&gt;250,N237&lt;=300),"250 to 300",AND(N237&gt;300,N237&lt;=400),"300 to 400",AND(N237&gt;400,N237&lt;=500),"400 to 500",N237&gt;500,"500+")</f>
        <v>40 to 50</v>
      </c>
      <c r="N237" s="9">
        <f>_xlfn.XLOOKUP($E237,'Raw Data'!$E:$E,'Raw Data'!N:N,"ERROR",0,1)</f>
        <v>42.53</v>
      </c>
      <c r="O237" s="14" t="str">
        <f t="array" ref="O237">_xlfn.IFS(P237=0,"No Discount",AND(P237&gt;0,P237&lt;=0.02),"0% to 2%",AND(P237&gt;0.02,P237&lt;=0.04),"2% to 4%",AND(P237&gt;0.04,P237&lt;=0.06),"4% to 6%",AND(P237&gt;0.06,P237&lt;=0.08),"6% to 8%",AND(P237&gt;0.08,P237&lt;=0.1),"8% to 10%",AND(P237&gt;0.1,P237&lt;=0.15),"10% to 15%",AND(P237&gt;0.15,P237&lt;=0.2),"15% to 20%",AND(P237&gt;0.2,P237&lt;=0.25),"20% to 25%",AND(P237&gt;0.25,P237&lt;=0.3),"25% to 30%",AND(P237&gt;0.3,P237&lt;=0.4),"30% to 40%",AND(P237&gt;0.4,P237&lt;=0.5),"40% to 50%",AND(P237&gt;0.5,P237&lt;=0.75),"50% to 75%",AND(P237&gt;0.75,P237&lt;=1),"75% to 100%")</f>
        <v>No Discount</v>
      </c>
      <c r="P237" s="10">
        <f>_xlfn.XLOOKUP($E237,'Raw Data'!$E:$E,'Raw Data'!P:P,"ERROR",0,1)</f>
        <v>0</v>
      </c>
      <c r="Q237" s="9">
        <f>_xlfn.XLOOKUP($E237,'Raw Data'!$E:$E,'Raw Data'!Q:Q,"ERROR",0,1)</f>
        <v>7</v>
      </c>
      <c r="R237" s="9" t="str">
        <f>_xlfn.XLOOKUP($E237,'Raw Data'!$E:$E,'Raw Data'!R:R,"ERROR",0,1)</f>
        <v>oz</v>
      </c>
      <c r="S237" s="5" t="str">
        <f t="array" ref="S237">_xlfn.IFS(AND(T237&gt;0,T237&lt;=0.05),"0 to 0.05",AND(T237&gt;0.05,T237&lt;=0.1),"0.05 to 0.1",AND(T237&gt;0.1,T237&lt;=0.2),"0.1 to 0.2",AND(T237&gt;0.2,T237&lt;=0.3),"0.2 to 0.3",AND(T237&gt;0.3,T237&lt;=0.4),"0.3 to 0.4",AND(T237&gt;0.4,T237&lt;=0.5),"0.4 to 0.5",AND(T237&gt;0.5,T237&lt;=0.75),"0.5 to 0.75",AND(T237&gt;0.75,T237&lt;=1),"0.75 to 1",AND(T237&gt;1,T237&lt;=2),"1 to 2",AND(T237&gt;2,T237&lt;=3),"2 to 3",AND(T237&gt;3,T237&lt;=4),"3 to 4",AND(T237&gt;4,T237&lt;=5),"4 to 5",AND(T237&gt;5,T237&lt;=10),"5 to 10",T237&gt;10,"10+")</f>
        <v>0.2 to 0.3</v>
      </c>
      <c r="T237" s="10">
        <f>_xlfn.XLOOKUP($E237,'Raw Data'!$E:$E,'Raw Data'!T:T,"ERROR",0,1)</f>
        <v>0.205468863230108</v>
      </c>
      <c r="U237" s="15" t="str">
        <f t="array" ref="U237">_xlfn.IFS(AND(V237&gt;0,V237&lt;=0.05),"0 to 0.05",AND(V237&gt;0.05,V237&lt;=0.1),"0.05 to 0.1",AND(V237&gt;0.1,V237&lt;=0.2),"0.1 to 0.2",AND(V237&gt;0.2,V237&lt;=0.3),"0.2 to 0.3",AND(V237&gt;0.3,V237&lt;=0.4),"0.3 to 0.4",AND(V237&gt;0.4,V237&lt;=0.5),"0.4 to 0.5",AND(V237&gt;0.5,V237&lt;=0.75),"0.5 to 0.75",AND(V237&gt;0.75,V237&lt;=1),"0.75 to 1",AND(V237&gt;1,V237&lt;=2),"1 to 2",AND(V237&gt;2,V237&lt;=3),"2 to 3",AND(V237&gt;3,V237&lt;=4),"3 to 4",AND(V237&gt;4,V237&lt;=5),"4 to 5",AND(V237&gt;5,V237&lt;=10),"5 to 10",V237&gt;10,"10+")</f>
        <v>0.05 to 0.1</v>
      </c>
      <c r="V237" s="10">
        <f>_xlfn.XLOOKUP($E237,'Raw Data'!$E:$E,'Raw Data'!V:V,"ERROR",0,1)</f>
        <v>0.0554765930721291</v>
      </c>
      <c r="W237" s="15" t="str">
        <f t="array" ref="W237">_xlfn.IFS(AND(X237&gt;0,X237&lt;=0.05),"0 to 0.05",AND(X237&gt;0.05,X237&lt;=0.1),"0.05 to 0.1",AND(X237&gt;0.1,X237&lt;=0.2),"0.1 to 0.2",AND(X237&gt;0.2,X237&lt;=0.3),"0.2 to 0.3",AND(X237&gt;0.3,X237&lt;=0.4),"0.3 to 0.4",AND(X237&gt;0.4,X237&lt;=0.5),"0.4 to 0.5",AND(X237&gt;0.5,X237&lt;=0.75),"0.5 to 0.75",AND(X237&gt;0.75,X237&lt;=1),"0.75 to 1",AND(X237&gt;1,X237&lt;=2),"1 to 2",AND(X237&gt;2,X237&lt;=3),"2 to 3",AND(X237&gt;3,X237&lt;=4),"3 to 4",AND(X237&gt;4,X237&lt;=5),"4 to 5",AND(X237&gt;5,X237&lt;=10),"5 to 10",X237&gt;10,"10+")</f>
        <v>0.05 to 0.1</v>
      </c>
      <c r="X237" s="16">
        <f t="shared" si="7"/>
        <v>0.0554765930721291</v>
      </c>
      <c r="Y237" s="5" t="str">
        <f t="array" ref="Y237">_xlfn.IFS(AND(Z237&gt;0,Z237&lt;=1),"0 to 1",AND(Z237&gt;1,Z237&lt;=2),"1 to 2",AND(Z237&gt;2,Z237&lt;=4),"2 to 4",AND(Z237&gt;4,Z237&lt;=6),"4 to 6",AND(Z237&gt;6,Z237&lt;=8),"6 to 8",AND(Z237&gt;8,Z237&lt;=10),"8 to 10",AND(Z237&gt;10,Z237&lt;=15),"10 to 15",AND(Z237&gt;15,Z237&lt;=20),"15 to 20",AND(Z237&gt;20,Z237&lt;=25),"20 to 25",AND(Z237&gt;25,Z237&lt;=30),"25 to 30",AND(Z237&gt;30,Z237&lt;=40),"30 to 40",AND(Z237&gt;40,Z237&lt;=50),"40 to 50",Z237&gt;50,"50+")</f>
        <v>6 to 8</v>
      </c>
      <c r="Z237" s="9">
        <f>_xlfn.XLOOKUP($E237,'Raw Data'!$E:$E,'Raw Data'!Z:Z,"ERROR",0,1)</f>
        <v>7</v>
      </c>
      <c r="AA237" s="9" t="str">
        <f>_xlfn.XLOOKUP($E237,'Raw Data'!$E:$E,'Raw Data'!AA:AA,"ERROR",0,1)</f>
        <v>oz</v>
      </c>
      <c r="AB237" s="9"/>
      <c r="AC237" s="9"/>
    </row>
    <row r="238" hidden="1" spans="1:29">
      <c r="A238" s="5" t="str">
        <f>_xlfn.XLOOKUP($E238,'Raw Data'!$E:$E,'Raw Data'!A:A,"ERROR",0,1)</f>
        <v>AE</v>
      </c>
      <c r="B238" s="5" t="str">
        <f>_xlfn.XLOOKUP($E238,'Raw Data'!$E:$E,'Raw Data'!B:B,"ERROR",0,1)</f>
        <v>Hair Mousses</v>
      </c>
      <c r="C238" s="5" t="str">
        <f>_xlfn.XLOOKUP($E238,'Raw Data'!$E:$E,'Raw Data'!C:C,"ERROR",0,1)</f>
        <v>berina</v>
      </c>
      <c r="D238" s="5" t="str">
        <f>_xlfn.XLOOKUP($E238,'Raw Data'!$E:$E,'Raw Data'!D:D,"ERROR",0,1)</f>
        <v>www.amazon.ae/dp/B01MQLSM1M</v>
      </c>
      <c r="E238" s="5" t="s">
        <v>438</v>
      </c>
      <c r="F238" s="9" t="str">
        <f>_xlfn.XLOOKUP($E238,'Raw Data'!$E:$E,'Raw Data'!F:F,"ERROR",0,1)</f>
        <v>Berina Hair Styling Mousse- Super Firm Hold, 300ml</v>
      </c>
      <c r="G238" s="10">
        <f>_xlfn.XLOOKUP($E238,'Raw Data'!$E:$E,'Raw Data'!G:G,"ERROR",0,1)</f>
        <v>3</v>
      </c>
      <c r="H238" s="9">
        <f>_xlfn.XLOOKUP($E238,'Raw Data'!$E:$E,'Raw Data'!H:H,"ERROR",0,1)</f>
        <v>156.61</v>
      </c>
      <c r="I238" s="9">
        <f>_xlfn.XLOOKUP($E238,'Raw Data'!$E:$E,'Raw Data'!I:I,"ERROR",0,1)</f>
        <v>0.000209672773645596</v>
      </c>
      <c r="J238" s="9" t="str">
        <f>_xlfn.XLOOKUP($E238,'Raw Data'!$E:$E,'Raw Data'!J:J,"ERROR",0,1)</f>
        <v>No</v>
      </c>
      <c r="K238" s="14" t="str">
        <f t="array" ref="K238">_xlfn.IFS(AND(L238&gt;0,L238&lt;=5),"0 to 5",AND(L238&gt;5,L238&lt;=10),"5 to 10",AND(L238&gt;10,L238&lt;=15),"10 to 15",AND(L238&gt;15,L238&lt;=20),"15 to 20",AND(L238&gt;20,L238&lt;=30),"20 to 30",AND(L238&gt;30,L238&lt;=40),"30 to 40",AND(L238&gt;40,L238&lt;=50),"40 to 50",AND(L238&gt;50,L238&lt;=75),"50 to 75",AND(L238&gt;75,L238&lt;=100),"75 to 100",AND(L238&gt;100,L238&lt;=150),"100 to 150",AND(L238&gt;150,L238&lt;=200),"150 to 200",AND(L238&gt;200,L238&lt;=250),"200 to 250",AND(L238&gt;250,L238&lt;=300),"250 to 300",AND(L238&gt;300,L238&lt;=400),"300 to 400",AND(L238&gt;400,L238&lt;=500),"400 to 500",L238&gt;500,"500+")</f>
        <v>50 to 75</v>
      </c>
      <c r="L238" s="9">
        <f>_xlfn.XLOOKUP($E238,'Raw Data'!$E:$E,'Raw Data'!L:L,"ERROR",0,1)</f>
        <v>62</v>
      </c>
      <c r="M238" s="14" t="str">
        <f t="array" ref="M238">_xlfn.IFS(AND(N238&gt;0,N238&lt;=5),"0 to 5",AND(N238&gt;5,N238&lt;=10),"5 to 10",AND(N238&gt;10,N238&lt;=15),"10 to 15",AND(N238&gt;15,N238&lt;=20),"15 to 20",AND(N238&gt;20,N238&lt;=30),"20 to 30",AND(N238&gt;30,N238&lt;=40),"30 to 40",AND(N238&gt;40,N238&lt;=50),"40 to 50",AND(N238&gt;50,N238&lt;=75),"50 to 75",AND(N238&gt;75,N238&lt;=100),"75 to 100",AND(N238&gt;100,N238&lt;=150),"100 to 150",AND(N238&gt;150,N238&lt;=200),"150 to 200",AND(N238&gt;200,N238&lt;=250),"200 to 250",AND(N238&gt;250,N238&lt;=300),"250 to 300",AND(N238&gt;300,N238&lt;=400),"300 to 400",AND(N238&gt;400,N238&lt;=500),"400 to 500",N238&gt;500,"500+")</f>
        <v>50 to 75</v>
      </c>
      <c r="N238" s="9">
        <f>_xlfn.XLOOKUP($E238,'Raw Data'!$E:$E,'Raw Data'!N:N,"ERROR",0,1)</f>
        <v>62</v>
      </c>
      <c r="O238" s="14" t="str">
        <f t="array" ref="O238">_xlfn.IFS(P238=0,"No Discount",AND(P238&gt;0,P238&lt;=0.02),"0% to 2%",AND(P238&gt;0.02,P238&lt;=0.04),"2% to 4%",AND(P238&gt;0.04,P238&lt;=0.06),"4% to 6%",AND(P238&gt;0.06,P238&lt;=0.08),"6% to 8%",AND(P238&gt;0.08,P238&lt;=0.1),"8% to 10%",AND(P238&gt;0.1,P238&lt;=0.15),"10% to 15%",AND(P238&gt;0.15,P238&lt;=0.2),"15% to 20%",AND(P238&gt;0.2,P238&lt;=0.25),"20% to 25%",AND(P238&gt;0.25,P238&lt;=0.3),"25% to 30%",AND(P238&gt;0.3,P238&lt;=0.4),"30% to 40%",AND(P238&gt;0.4,P238&lt;=0.5),"40% to 50%",AND(P238&gt;0.5,P238&lt;=0.75),"50% to 75%",AND(P238&gt;0.75,P238&lt;=1),"75% to 100%")</f>
        <v>No Discount</v>
      </c>
      <c r="P238" s="10">
        <f>_xlfn.XLOOKUP($E238,'Raw Data'!$E:$E,'Raw Data'!P:P,"ERROR",0,1)</f>
        <v>0</v>
      </c>
      <c r="Q238" s="9">
        <f>_xlfn.XLOOKUP($E238,'Raw Data'!$E:$E,'Raw Data'!Q:Q,"ERROR",0,1)</f>
        <v>300</v>
      </c>
      <c r="R238" s="9" t="str">
        <f>_xlfn.XLOOKUP($E238,'Raw Data'!$E:$E,'Raw Data'!R:R,"ERROR",0,1)</f>
        <v>ml</v>
      </c>
      <c r="S238" s="5" t="str">
        <f t="array" ref="S238">_xlfn.IFS(AND(T238&gt;0,T238&lt;=0.05),"0 to 0.05",AND(T238&gt;0.05,T238&lt;=0.1),"0.05 to 0.1",AND(T238&gt;0.1,T238&lt;=0.2),"0.1 to 0.2",AND(T238&gt;0.2,T238&lt;=0.3),"0.2 to 0.3",AND(T238&gt;0.3,T238&lt;=0.4),"0.3 to 0.4",AND(T238&gt;0.4,T238&lt;=0.5),"0.4 to 0.5",AND(T238&gt;0.5,T238&lt;=0.75),"0.5 to 0.75",AND(T238&gt;0.75,T238&lt;=1),"0.75 to 1",AND(T238&gt;1,T238&lt;=2),"1 to 2",AND(T238&gt;2,T238&lt;=3),"2 to 3",AND(T238&gt;3,T238&lt;=4),"3 to 4",AND(T238&gt;4,T238&lt;=5),"4 to 5",AND(T238&gt;5,T238&lt;=10),"5 to 10",T238&gt;10,"10+")</f>
        <v>0.2 to 0.3</v>
      </c>
      <c r="T238" s="10">
        <f>_xlfn.XLOOKUP($E238,'Raw Data'!$E:$E,'Raw Data'!T:T,"ERROR",0,1)</f>
        <v>0.206777085630393</v>
      </c>
      <c r="U238" s="15" t="str">
        <f t="array" ref="U238">_xlfn.IFS(AND(V238&gt;0,V238&lt;=0.05),"0 to 0.05",AND(V238&gt;0.05,V238&lt;=0.1),"0.05 to 0.1",AND(V238&gt;0.1,V238&lt;=0.2),"0.1 to 0.2",AND(V238&gt;0.2,V238&lt;=0.3),"0.2 to 0.3",AND(V238&gt;0.3,V238&lt;=0.4),"0.3 to 0.4",AND(V238&gt;0.4,V238&lt;=0.5),"0.4 to 0.5",AND(V238&gt;0.5,V238&lt;=0.75),"0.5 to 0.75",AND(V238&gt;0.75,V238&lt;=1),"0.75 to 1",AND(V238&gt;1,V238&lt;=2),"1 to 2",AND(V238&gt;2,V238&lt;=3),"2 to 3",AND(V238&gt;3,V238&lt;=4),"3 to 4",AND(V238&gt;4,V238&lt;=5),"4 to 5",AND(V238&gt;5,V238&lt;=10),"5 to 10",V238&gt;10,"10+")</f>
        <v>0.05 to 0.1</v>
      </c>
      <c r="V238" s="10">
        <f>_xlfn.XLOOKUP($E238,'Raw Data'!$E:$E,'Raw Data'!V:V,"ERROR",0,1)</f>
        <v>0.0558298131202062</v>
      </c>
      <c r="W238" s="15" t="str">
        <f t="array" ref="W238">_xlfn.IFS(AND(X238&gt;0,X238&lt;=0.05),"0 to 0.05",AND(X238&gt;0.05,X238&lt;=0.1),"0.05 to 0.1",AND(X238&gt;0.1,X238&lt;=0.2),"0.1 to 0.2",AND(X238&gt;0.2,X238&lt;=0.3),"0.2 to 0.3",AND(X238&gt;0.3,X238&lt;=0.4),"0.3 to 0.4",AND(X238&gt;0.4,X238&lt;=0.5),"0.4 to 0.5",AND(X238&gt;0.5,X238&lt;=0.75),"0.5 to 0.75",AND(X238&gt;0.75,X238&lt;=1),"0.75 to 1",AND(X238&gt;1,X238&lt;=2),"1 to 2",AND(X238&gt;2,X238&lt;=3),"2 to 3",AND(X238&gt;3,X238&lt;=4),"3 to 4",AND(X238&gt;4,X238&lt;=5),"4 to 5",AND(X238&gt;5,X238&lt;=10),"5 to 10",X238&gt;10,"10+")</f>
        <v>0.05 to 0.1</v>
      </c>
      <c r="X238" s="16">
        <f t="shared" si="7"/>
        <v>0.0558298131202062</v>
      </c>
      <c r="Y238" s="5" t="str">
        <f t="array" ref="Y238">_xlfn.IFS(AND(Z238&gt;0,Z238&lt;=1),"0 to 1",AND(Z238&gt;1,Z238&lt;=2),"1 to 2",AND(Z238&gt;2,Z238&lt;=4),"2 to 4",AND(Z238&gt;4,Z238&lt;=6),"4 to 6",AND(Z238&gt;6,Z238&lt;=8),"6 to 8",AND(Z238&gt;8,Z238&lt;=10),"8 to 10",AND(Z238&gt;10,Z238&lt;=15),"10 to 15",AND(Z238&gt;15,Z238&lt;=20),"15 to 20",AND(Z238&gt;20,Z238&lt;=25),"20 to 25",AND(Z238&gt;25,Z238&lt;=30),"25 to 30",AND(Z238&gt;30,Z238&lt;=40),"30 to 40",AND(Z238&gt;40,Z238&lt;=50),"40 to 50",Z238&gt;50,"50+")</f>
        <v>10 to 15</v>
      </c>
      <c r="Z238" s="9">
        <f>_xlfn.XLOOKUP($E238,'Raw Data'!$E:$E,'Raw Data'!Z:Z,"ERROR",0,1)</f>
        <v>10.14</v>
      </c>
      <c r="AA238" s="9" t="str">
        <f>_xlfn.XLOOKUP($E238,'Raw Data'!$E:$E,'Raw Data'!AA:AA,"ERROR",0,1)</f>
        <v>oz</v>
      </c>
      <c r="AB238" s="9"/>
      <c r="AC238" s="9"/>
    </row>
    <row r="239" hidden="1" spans="1:29">
      <c r="A239" s="5" t="str">
        <f>_xlfn.XLOOKUP($E239,'Raw Data'!$E:$E,'Raw Data'!A:A,"ERROR",0,1)</f>
        <v>AE</v>
      </c>
      <c r="B239" s="5" t="str">
        <f>_xlfn.XLOOKUP($E239,'Raw Data'!$E:$E,'Raw Data'!B:B,"ERROR",0,1)</f>
        <v>Hair Mousses</v>
      </c>
      <c r="C239" s="5" t="str">
        <f>_xlfn.XLOOKUP($E239,'Raw Data'!$E:$E,'Raw Data'!C:C,"ERROR",0,1)</f>
        <v>others</v>
      </c>
      <c r="D239" s="5" t="str">
        <f>_xlfn.XLOOKUP($E239,'Raw Data'!$E:$E,'Raw Data'!D:D,"ERROR",0,1)</f>
        <v>www.amazon.ae/dp/B07G56QS1Y</v>
      </c>
      <c r="E239" s="5" t="s">
        <v>439</v>
      </c>
      <c r="F239" s="9" t="str">
        <f>_xlfn.XLOOKUP($E239,'Raw Data'!$E:$E,'Raw Data'!F:F,"ERROR",0,1)</f>
        <v>Alterna Caviar Anti-Aging Clinical Densifying Styling Mousse, | Thickens &amp; Provides Hold For Thinning Hair | Sulfate Free , 5.1 Oz (Pack of 1)</v>
      </c>
      <c r="G239" s="10">
        <f>_xlfn.XLOOKUP($E239,'Raw Data'!$E:$E,'Raw Data'!G:G,"ERROR",0,1)</f>
        <v>1</v>
      </c>
      <c r="H239" s="9">
        <f>_xlfn.XLOOKUP($E239,'Raw Data'!$E:$E,'Raw Data'!H:H,"ERROR",0,1)</f>
        <v>151.56</v>
      </c>
      <c r="I239" s="9">
        <f>_xlfn.XLOOKUP($E239,'Raw Data'!$E:$E,'Raw Data'!I:I,"ERROR",0,1)</f>
        <v>0.00020291172705272</v>
      </c>
      <c r="J239" s="9" t="str">
        <f>_xlfn.XLOOKUP($E239,'Raw Data'!$E:$E,'Raw Data'!J:J,"ERROR",0,1)</f>
        <v>No</v>
      </c>
      <c r="K239" s="14" t="str">
        <f t="array" ref="K239">_xlfn.IFS(AND(L239&gt;0,L239&lt;=5),"0 to 5",AND(L239&gt;5,L239&lt;=10),"5 to 10",AND(L239&gt;10,L239&lt;=15),"10 to 15",AND(L239&gt;15,L239&lt;=20),"15 to 20",AND(L239&gt;20,L239&lt;=30),"20 to 30",AND(L239&gt;30,L239&lt;=40),"30 to 40",AND(L239&gt;40,L239&lt;=50),"40 to 50",AND(L239&gt;50,L239&lt;=75),"50 to 75",AND(L239&gt;75,L239&lt;=100),"75 to 100",AND(L239&gt;100,L239&lt;=150),"100 to 150",AND(L239&gt;150,L239&lt;=200),"150 to 200",AND(L239&gt;200,L239&lt;=250),"200 to 250",AND(L239&gt;250,L239&lt;=300),"250 to 300",AND(L239&gt;300,L239&lt;=400),"300 to 400",AND(L239&gt;400,L239&lt;=500),"400 to 500",L239&gt;500,"500+")</f>
        <v>100 to 150</v>
      </c>
      <c r="L239" s="9">
        <f>_xlfn.XLOOKUP($E239,'Raw Data'!$E:$E,'Raw Data'!L:L,"ERROR",0,1)</f>
        <v>145.62</v>
      </c>
      <c r="M239" s="14" t="str">
        <f t="array" ref="M239">_xlfn.IFS(AND(N239&gt;0,N239&lt;=5),"0 to 5",AND(N239&gt;5,N239&lt;=10),"5 to 10",AND(N239&gt;10,N239&lt;=15),"10 to 15",AND(N239&gt;15,N239&lt;=20),"15 to 20",AND(N239&gt;20,N239&lt;=30),"20 to 30",AND(N239&gt;30,N239&lt;=40),"30 to 40",AND(N239&gt;40,N239&lt;=50),"40 to 50",AND(N239&gt;50,N239&lt;=75),"50 to 75",AND(N239&gt;75,N239&lt;=100),"75 to 100",AND(N239&gt;100,N239&lt;=150),"100 to 150",AND(N239&gt;150,N239&lt;=200),"150 to 200",AND(N239&gt;200,N239&lt;=250),"200 to 250",AND(N239&gt;250,N239&lt;=300),"250 to 300",AND(N239&gt;300,N239&lt;=400),"300 to 400",AND(N239&gt;400,N239&lt;=500),"400 to 500",N239&gt;500,"500+")</f>
        <v>100 to 150</v>
      </c>
      <c r="N239" s="9">
        <f>_xlfn.XLOOKUP($E239,'Raw Data'!$E:$E,'Raw Data'!N:N,"ERROR",0,1)</f>
        <v>145.62</v>
      </c>
      <c r="O239" s="14" t="str">
        <f t="array" ref="O239">_xlfn.IFS(P239=0,"No Discount",AND(P239&gt;0,P239&lt;=0.02),"0% to 2%",AND(P239&gt;0.02,P239&lt;=0.04),"2% to 4%",AND(P239&gt;0.04,P239&lt;=0.06),"4% to 6%",AND(P239&gt;0.06,P239&lt;=0.08),"6% to 8%",AND(P239&gt;0.08,P239&lt;=0.1),"8% to 10%",AND(P239&gt;0.1,P239&lt;=0.15),"10% to 15%",AND(P239&gt;0.15,P239&lt;=0.2),"15% to 20%",AND(P239&gt;0.2,P239&lt;=0.25),"20% to 25%",AND(P239&gt;0.25,P239&lt;=0.3),"25% to 30%",AND(P239&gt;0.3,P239&lt;=0.4),"30% to 40%",AND(P239&gt;0.4,P239&lt;=0.5),"40% to 50%",AND(P239&gt;0.5,P239&lt;=0.75),"50% to 75%",AND(P239&gt;0.75,P239&lt;=1),"75% to 100%")</f>
        <v>No Discount</v>
      </c>
      <c r="P239" s="10">
        <f>_xlfn.XLOOKUP($E239,'Raw Data'!$E:$E,'Raw Data'!P:P,"ERROR",0,1)</f>
        <v>0</v>
      </c>
      <c r="Q239" s="9">
        <f>_xlfn.XLOOKUP($E239,'Raw Data'!$E:$E,'Raw Data'!Q:Q,"ERROR",0,1)</f>
        <v>5.1</v>
      </c>
      <c r="R239" s="9" t="str">
        <f>_xlfn.XLOOKUP($E239,'Raw Data'!$E:$E,'Raw Data'!R:R,"ERROR",0,1)</f>
        <v>oz</v>
      </c>
      <c r="S239" s="5" t="str">
        <f t="array" ref="S239">_xlfn.IFS(AND(T239&gt;0,T239&lt;=0.05),"0 to 0.05",AND(T239&gt;0.05,T239&lt;=0.1),"0.05 to 0.1",AND(T239&gt;0.1,T239&lt;=0.2),"0.1 to 0.2",AND(T239&gt;0.2,T239&lt;=0.3),"0.2 to 0.3",AND(T239&gt;0.3,T239&lt;=0.4),"0.3 to 0.4",AND(T239&gt;0.4,T239&lt;=0.5),"0.4 to 0.5",AND(T239&gt;0.5,T239&lt;=0.75),"0.5 to 0.75",AND(T239&gt;0.75,T239&lt;=1),"0.75 to 1",AND(T239&gt;1,T239&lt;=2),"1 to 2",AND(T239&gt;2,T239&lt;=3),"2 to 3",AND(T239&gt;3,T239&lt;=4),"3 to 4",AND(T239&gt;4,T239&lt;=5),"4 to 5",AND(T239&gt;5,T239&lt;=10),"5 to 10",T239&gt;10,"10+")</f>
        <v>0.75 to 1</v>
      </c>
      <c r="T239" s="10">
        <f>_xlfn.XLOOKUP($E239,'Raw Data'!$E:$E,'Raw Data'!T:T,"ERROR",0,1)</f>
        <v>0.96560504485866</v>
      </c>
      <c r="U239" s="15" t="str">
        <f t="array" ref="U239">_xlfn.IFS(AND(V239&gt;0,V239&lt;=0.05),"0 to 0.05",AND(V239&gt;0.05,V239&lt;=0.1),"0.05 to 0.1",AND(V239&gt;0.1,V239&lt;=0.2),"0.1 to 0.2",AND(V239&gt;0.2,V239&lt;=0.3),"0.2 to 0.3",AND(V239&gt;0.3,V239&lt;=0.4),"0.3 to 0.4",AND(V239&gt;0.4,V239&lt;=0.5),"0.4 to 0.5",AND(V239&gt;0.5,V239&lt;=0.75),"0.5 to 0.75",AND(V239&gt;0.75,V239&lt;=1),"0.75 to 1",AND(V239&gt;1,V239&lt;=2),"1 to 2",AND(V239&gt;2,V239&lt;=3),"2 to 3",AND(V239&gt;3,V239&lt;=4),"3 to 4",AND(V239&gt;4,V239&lt;=5),"4 to 5",AND(V239&gt;5,V239&lt;=10),"5 to 10",V239&gt;10,"10+")</f>
        <v>0.2 to 0.3</v>
      </c>
      <c r="V239" s="10">
        <f>_xlfn.XLOOKUP($E239,'Raw Data'!$E:$E,'Raw Data'!V:V,"ERROR",0,1)</f>
        <v>0.260713362111838</v>
      </c>
      <c r="W239" s="15" t="str">
        <f t="array" ref="W239">_xlfn.IFS(AND(X239&gt;0,X239&lt;=0.05),"0 to 0.05",AND(X239&gt;0.05,X239&lt;=0.1),"0.05 to 0.1",AND(X239&gt;0.1,X239&lt;=0.2),"0.1 to 0.2",AND(X239&gt;0.2,X239&lt;=0.3),"0.2 to 0.3",AND(X239&gt;0.3,X239&lt;=0.4),"0.3 to 0.4",AND(X239&gt;0.4,X239&lt;=0.5),"0.4 to 0.5",AND(X239&gt;0.5,X239&lt;=0.75),"0.5 to 0.75",AND(X239&gt;0.75,X239&lt;=1),"0.75 to 1",AND(X239&gt;1,X239&lt;=2),"1 to 2",AND(X239&gt;2,X239&lt;=3),"2 to 3",AND(X239&gt;3,X239&lt;=4),"3 to 4",AND(X239&gt;4,X239&lt;=5),"4 to 5",AND(X239&gt;5,X239&lt;=10),"5 to 10",X239&gt;10,"10+")</f>
        <v>0.2 to 0.3</v>
      </c>
      <c r="X239" s="16">
        <f t="shared" si="7"/>
        <v>0.260713362111838</v>
      </c>
      <c r="Y239" s="5" t="str">
        <f t="array" ref="Y239">_xlfn.IFS(AND(Z239&gt;0,Z239&lt;=1),"0 to 1",AND(Z239&gt;1,Z239&lt;=2),"1 to 2",AND(Z239&gt;2,Z239&lt;=4),"2 to 4",AND(Z239&gt;4,Z239&lt;=6),"4 to 6",AND(Z239&gt;6,Z239&lt;=8),"6 to 8",AND(Z239&gt;8,Z239&lt;=10),"8 to 10",AND(Z239&gt;10,Z239&lt;=15),"10 to 15",AND(Z239&gt;15,Z239&lt;=20),"15 to 20",AND(Z239&gt;20,Z239&lt;=25),"20 to 25",AND(Z239&gt;25,Z239&lt;=30),"25 to 30",AND(Z239&gt;30,Z239&lt;=40),"30 to 40",AND(Z239&gt;40,Z239&lt;=50),"40 to 50",Z239&gt;50,"50+")</f>
        <v>4 to 6</v>
      </c>
      <c r="Z239" s="9">
        <f>_xlfn.XLOOKUP($E239,'Raw Data'!$E:$E,'Raw Data'!Z:Z,"ERROR",0,1)</f>
        <v>5.1</v>
      </c>
      <c r="AA239" s="9" t="str">
        <f>_xlfn.XLOOKUP($E239,'Raw Data'!$E:$E,'Raw Data'!AA:AA,"ERROR",0,1)</f>
        <v>oz</v>
      </c>
      <c r="AB239" s="9"/>
      <c r="AC239" s="9"/>
    </row>
    <row r="240" hidden="1" spans="1:29">
      <c r="A240" s="5" t="str">
        <f>_xlfn.XLOOKUP($E240,'Raw Data'!$E:$E,'Raw Data'!A:A,"ERROR",0,1)</f>
        <v>AE</v>
      </c>
      <c r="B240" s="5" t="str">
        <f>_xlfn.XLOOKUP($E240,'Raw Data'!$E:$E,'Raw Data'!B:B,"ERROR",0,1)</f>
        <v>Hair Mousses</v>
      </c>
      <c r="C240" s="5" t="str">
        <f>_xlfn.XLOOKUP($E240,'Raw Data'!$E:$E,'Raw Data'!C:C,"ERROR",0,1)</f>
        <v>paul mitchell</v>
      </c>
      <c r="D240" s="5" t="str">
        <f>_xlfn.XLOOKUP($E240,'Raw Data'!$E:$E,'Raw Data'!D:D,"ERROR",0,1)</f>
        <v>www.amazon.ae/dp/B0752WCBCJ</v>
      </c>
      <c r="E240" s="5" t="s">
        <v>440</v>
      </c>
      <c r="F240" s="9" t="str">
        <f>_xlfn.XLOOKUP($E240,'Raw Data'!$E:$E,'Raw Data'!F:F,"ERROR",0,1)</f>
        <v>Paul Mitchell Invisiblewear Volume Whip Styling Foam, Humidity Resistance, Natural Hold, For Fine Hair, 6.8 fl. oz.</v>
      </c>
      <c r="G240" s="10">
        <f>_xlfn.XLOOKUP($E240,'Raw Data'!$E:$E,'Raw Data'!G:G,"ERROR",0,1)</f>
        <v>1</v>
      </c>
      <c r="H240" s="9">
        <f>_xlfn.XLOOKUP($E240,'Raw Data'!$E:$E,'Raw Data'!H:H,"ERROR",0,1)</f>
        <v>150.43</v>
      </c>
      <c r="I240" s="9">
        <f>_xlfn.XLOOKUP($E240,'Raw Data'!$E:$E,'Raw Data'!I:I,"ERROR",0,1)</f>
        <v>0.000201398859201245</v>
      </c>
      <c r="J240" s="9" t="str">
        <f>_xlfn.XLOOKUP($E240,'Raw Data'!$E:$E,'Raw Data'!J:J,"ERROR",0,1)</f>
        <v>No</v>
      </c>
      <c r="K240" s="14" t="str">
        <f t="array" ref="K240">_xlfn.IFS(AND(L240&gt;0,L240&lt;=5),"0 to 5",AND(L240&gt;5,L240&lt;=10),"5 to 10",AND(L240&gt;10,L240&lt;=15),"10 to 15",AND(L240&gt;15,L240&lt;=20),"15 to 20",AND(L240&gt;20,L240&lt;=30),"20 to 30",AND(L240&gt;30,L240&lt;=40),"30 to 40",AND(L240&gt;40,L240&lt;=50),"40 to 50",AND(L240&gt;50,L240&lt;=75),"50 to 75",AND(L240&gt;75,L240&lt;=100),"75 to 100",AND(L240&gt;100,L240&lt;=150),"100 to 150",AND(L240&gt;150,L240&lt;=200),"150 to 200",AND(L240&gt;200,L240&lt;=250),"200 to 250",AND(L240&gt;250,L240&lt;=300),"250 to 300",AND(L240&gt;300,L240&lt;=400),"300 to 400",AND(L240&gt;400,L240&lt;=500),"400 to 500",L240&gt;500,"500+")</f>
        <v>75 to 100</v>
      </c>
      <c r="L240" s="9">
        <f>_xlfn.XLOOKUP($E240,'Raw Data'!$E:$E,'Raw Data'!L:L,"ERROR",0,1)</f>
        <v>87.53</v>
      </c>
      <c r="M240" s="14" t="str">
        <f t="array" ref="M240">_xlfn.IFS(AND(N240&gt;0,N240&lt;=5),"0 to 5",AND(N240&gt;5,N240&lt;=10),"5 to 10",AND(N240&gt;10,N240&lt;=15),"10 to 15",AND(N240&gt;15,N240&lt;=20),"15 to 20",AND(N240&gt;20,N240&lt;=30),"20 to 30",AND(N240&gt;30,N240&lt;=40),"30 to 40",AND(N240&gt;40,N240&lt;=50),"40 to 50",AND(N240&gt;50,N240&lt;=75),"50 to 75",AND(N240&gt;75,N240&lt;=100),"75 to 100",AND(N240&gt;100,N240&lt;=150),"100 to 150",AND(N240&gt;150,N240&lt;=200),"150 to 200",AND(N240&gt;200,N240&lt;=250),"200 to 250",AND(N240&gt;250,N240&lt;=300),"250 to 300",AND(N240&gt;300,N240&lt;=400),"300 to 400",AND(N240&gt;400,N240&lt;=500),"400 to 500",N240&gt;500,"500+")</f>
        <v>75 to 100</v>
      </c>
      <c r="N240" s="9">
        <f>_xlfn.XLOOKUP($E240,'Raw Data'!$E:$E,'Raw Data'!N:N,"ERROR",0,1)</f>
        <v>87.53</v>
      </c>
      <c r="O240" s="14" t="str">
        <f t="array" ref="O240">_xlfn.IFS(P240=0,"No Discount",AND(P240&gt;0,P240&lt;=0.02),"0% to 2%",AND(P240&gt;0.02,P240&lt;=0.04),"2% to 4%",AND(P240&gt;0.04,P240&lt;=0.06),"4% to 6%",AND(P240&gt;0.06,P240&lt;=0.08),"6% to 8%",AND(P240&gt;0.08,P240&lt;=0.1),"8% to 10%",AND(P240&gt;0.1,P240&lt;=0.15),"10% to 15%",AND(P240&gt;0.15,P240&lt;=0.2),"15% to 20%",AND(P240&gt;0.2,P240&lt;=0.25),"20% to 25%",AND(P240&gt;0.25,P240&lt;=0.3),"25% to 30%",AND(P240&gt;0.3,P240&lt;=0.4),"30% to 40%",AND(P240&gt;0.4,P240&lt;=0.5),"40% to 50%",AND(P240&gt;0.5,P240&lt;=0.75),"50% to 75%",AND(P240&gt;0.75,P240&lt;=1),"75% to 100%")</f>
        <v>No Discount</v>
      </c>
      <c r="P240" s="10">
        <f>_xlfn.XLOOKUP($E240,'Raw Data'!$E:$E,'Raw Data'!P:P,"ERROR",0,1)</f>
        <v>0</v>
      </c>
      <c r="Q240" s="9">
        <f>_xlfn.XLOOKUP($E240,'Raw Data'!$E:$E,'Raw Data'!Q:Q,"ERROR",0,1)</f>
        <v>6.8</v>
      </c>
      <c r="R240" s="9" t="str">
        <f>_xlfn.XLOOKUP($E240,'Raw Data'!$E:$E,'Raw Data'!R:R,"ERROR",0,1)</f>
        <v>fl oz</v>
      </c>
      <c r="S240" s="5" t="str">
        <f t="array" ref="S240">_xlfn.IFS(AND(T240&gt;0,T240&lt;=0.05),"0 to 0.05",AND(T240&gt;0.05,T240&lt;=0.1),"0.05 to 0.1",AND(T240&gt;0.1,T240&lt;=0.2),"0.1 to 0.2",AND(T240&gt;0.2,T240&lt;=0.3),"0.2 to 0.3",AND(T240&gt;0.3,T240&lt;=0.4),"0.3 to 0.4",AND(T240&gt;0.4,T240&lt;=0.5),"0.4 to 0.5",AND(T240&gt;0.5,T240&lt;=0.75),"0.5 to 0.75",AND(T240&gt;0.75,T240&lt;=1),"0.75 to 1",AND(T240&gt;1,T240&lt;=2),"1 to 2",AND(T240&gt;2,T240&lt;=3),"2 to 3",AND(T240&gt;3,T240&lt;=4),"3 to 4",AND(T240&gt;4,T240&lt;=5),"4 to 5",AND(T240&gt;5,T240&lt;=10),"5 to 10",T240&gt;10,"10+")</f>
        <v>0.4 to 0.5</v>
      </c>
      <c r="T240" s="10">
        <f>_xlfn.XLOOKUP($E240,'Raw Data'!$E:$E,'Raw Data'!T:T,"ERROR",0,1)</f>
        <v>0.418565425702031</v>
      </c>
      <c r="U240" s="15" t="str">
        <f t="array" ref="U240">_xlfn.IFS(AND(V240&gt;0,V240&lt;=0.05),"0 to 0.05",AND(V240&gt;0.05,V240&lt;=0.1),"0.05 to 0.1",AND(V240&gt;0.1,V240&lt;=0.2),"0.1 to 0.2",AND(V240&gt;0.2,V240&lt;=0.3),"0.2 to 0.3",AND(V240&gt;0.3,V240&lt;=0.4),"0.3 to 0.4",AND(V240&gt;0.4,V240&lt;=0.5),"0.4 to 0.5",AND(V240&gt;0.5,V240&lt;=0.75),"0.5 to 0.75",AND(V240&gt;0.75,V240&lt;=1),"0.75 to 1",AND(V240&gt;1,V240&lt;=2),"1 to 2",AND(V240&gt;2,V240&lt;=3),"2 to 3",AND(V240&gt;3,V240&lt;=4),"3 to 4",AND(V240&gt;4,V240&lt;=5),"4 to 5",AND(V240&gt;5,V240&lt;=10),"5 to 10",V240&gt;10,"10+")</f>
        <v>0.1 to 0.2</v>
      </c>
      <c r="V240" s="10">
        <f>_xlfn.XLOOKUP($E240,'Raw Data'!$E:$E,'Raw Data'!V:V,"ERROR",0,1)</f>
        <v>0.113012664939548</v>
      </c>
      <c r="W240" s="15" t="str">
        <f t="array" ref="W240">_xlfn.IFS(AND(X240&gt;0,X240&lt;=0.05),"0 to 0.05",AND(X240&gt;0.05,X240&lt;=0.1),"0.05 to 0.1",AND(X240&gt;0.1,X240&lt;=0.2),"0.1 to 0.2",AND(X240&gt;0.2,X240&lt;=0.3),"0.2 to 0.3",AND(X240&gt;0.3,X240&lt;=0.4),"0.3 to 0.4",AND(X240&gt;0.4,X240&lt;=0.5),"0.4 to 0.5",AND(X240&gt;0.5,X240&lt;=0.75),"0.5 to 0.75",AND(X240&gt;0.75,X240&lt;=1),"0.75 to 1",AND(X240&gt;1,X240&lt;=2),"1 to 2",AND(X240&gt;2,X240&lt;=3),"2 to 3",AND(X240&gt;3,X240&lt;=4),"3 to 4",AND(X240&gt;4,X240&lt;=5),"4 to 5",AND(X240&gt;5,X240&lt;=10),"5 to 10",X240&gt;10,"10+")</f>
        <v>0.1 to 0.2</v>
      </c>
      <c r="X240" s="16">
        <f t="shared" si="7"/>
        <v>0.113012664939548</v>
      </c>
      <c r="Y240" s="5" t="str">
        <f t="array" ref="Y240">_xlfn.IFS(AND(Z240&gt;0,Z240&lt;=1),"0 to 1",AND(Z240&gt;1,Z240&lt;=2),"1 to 2",AND(Z240&gt;2,Z240&lt;=4),"2 to 4",AND(Z240&gt;4,Z240&lt;=6),"4 to 6",AND(Z240&gt;6,Z240&lt;=8),"6 to 8",AND(Z240&gt;8,Z240&lt;=10),"8 to 10",AND(Z240&gt;10,Z240&lt;=15),"10 to 15",AND(Z240&gt;15,Z240&lt;=20),"15 to 20",AND(Z240&gt;20,Z240&lt;=25),"20 to 25",AND(Z240&gt;25,Z240&lt;=30),"25 to 30",AND(Z240&gt;30,Z240&lt;=40),"30 to 40",AND(Z240&gt;40,Z240&lt;=50),"40 to 50",Z240&gt;50,"50+")</f>
        <v>6 to 8</v>
      </c>
      <c r="Z240" s="9">
        <f>_xlfn.XLOOKUP($E240,'Raw Data'!$E:$E,'Raw Data'!Z:Z,"ERROR",0,1)</f>
        <v>7.072</v>
      </c>
      <c r="AA240" s="9" t="str">
        <f>_xlfn.XLOOKUP($E240,'Raw Data'!$E:$E,'Raw Data'!AA:AA,"ERROR",0,1)</f>
        <v>oz</v>
      </c>
      <c r="AB240" s="9"/>
      <c r="AC240" s="9"/>
    </row>
    <row r="241" hidden="1" spans="1:29">
      <c r="A241" s="5" t="str">
        <f>_xlfn.XLOOKUP($E241,'Raw Data'!$E:$E,'Raw Data'!A:A,"ERROR",0,1)</f>
        <v>AE</v>
      </c>
      <c r="B241" s="5" t="str">
        <f>_xlfn.XLOOKUP($E241,'Raw Data'!$E:$E,'Raw Data'!B:B,"ERROR",0,1)</f>
        <v>Hair Mousses</v>
      </c>
      <c r="C241" s="5" t="str">
        <f>_xlfn.XLOOKUP($E241,'Raw Data'!$E:$E,'Raw Data'!C:C,"ERROR",0,1)</f>
        <v>curls</v>
      </c>
      <c r="D241" s="5" t="str">
        <f>_xlfn.XLOOKUP($E241,'Raw Data'!$E:$E,'Raw Data'!D:D,"ERROR",0,1)</f>
        <v>www.amazon.ae/dp/B0BKN575GW</v>
      </c>
      <c r="E241" s="5" t="s">
        <v>441</v>
      </c>
      <c r="F241" s="9" t="str">
        <f>_xlfn.XLOOKUP($E241,'Raw Data'!$E:$E,'Raw Data'!F:F,"ERROR",0,1)</f>
        <v>Curls Sea Moss Nourish &amp; Shine Foam - Nourishing, Alcohol-Free Hair Mousse - Vitamin and Mineral Infused - Lightweight, Sculpted, Glossy &amp; Voluminous Finish - For All Types 5.75oz</v>
      </c>
      <c r="G241" s="10">
        <f>_xlfn.XLOOKUP($E241,'Raw Data'!$E:$E,'Raw Data'!G:G,"ERROR",0,1)</f>
        <v>3</v>
      </c>
      <c r="H241" s="9">
        <f>_xlfn.XLOOKUP($E241,'Raw Data'!$E:$E,'Raw Data'!H:H,"ERROR",0,1)</f>
        <v>150.42</v>
      </c>
      <c r="I241" s="9">
        <f>_xlfn.XLOOKUP($E241,'Raw Data'!$E:$E,'Raw Data'!I:I,"ERROR",0,1)</f>
        <v>0.00020138547099017</v>
      </c>
      <c r="J241" s="9" t="str">
        <f>_xlfn.XLOOKUP($E241,'Raw Data'!$E:$E,'Raw Data'!J:J,"ERROR",0,1)</f>
        <v>No</v>
      </c>
      <c r="K241" s="14" t="str">
        <f t="array" ref="K241">_xlfn.IFS(AND(L241&gt;0,L241&lt;=5),"0 to 5",AND(L241&gt;5,L241&lt;=10),"5 to 10",AND(L241&gt;10,L241&lt;=15),"10 to 15",AND(L241&gt;15,L241&lt;=20),"15 to 20",AND(L241&gt;20,L241&lt;=30),"20 to 30",AND(L241&gt;30,L241&lt;=40),"30 to 40",AND(L241&gt;40,L241&lt;=50),"40 to 50",AND(L241&gt;50,L241&lt;=75),"50 to 75",AND(L241&gt;75,L241&lt;=100),"75 to 100",AND(L241&gt;100,L241&lt;=150),"100 to 150",AND(L241&gt;150,L241&lt;=200),"150 to 200",AND(L241&gt;200,L241&lt;=250),"200 to 250",AND(L241&gt;250,L241&lt;=300),"250 to 300",AND(L241&gt;300,L241&lt;=400),"300 to 400",AND(L241&gt;400,L241&lt;=500),"400 to 500",L241&gt;500,"500+")</f>
        <v>50 to 75</v>
      </c>
      <c r="L241" s="9">
        <f>_xlfn.XLOOKUP($E241,'Raw Data'!$E:$E,'Raw Data'!L:L,"ERROR",0,1)</f>
        <v>59.55</v>
      </c>
      <c r="M241" s="14" t="str">
        <f t="array" ref="M241">_xlfn.IFS(AND(N241&gt;0,N241&lt;=5),"0 to 5",AND(N241&gt;5,N241&lt;=10),"5 to 10",AND(N241&gt;10,N241&lt;=15),"10 to 15",AND(N241&gt;15,N241&lt;=20),"15 to 20",AND(N241&gt;20,N241&lt;=30),"20 to 30",AND(N241&gt;30,N241&lt;=40),"30 to 40",AND(N241&gt;40,N241&lt;=50),"40 to 50",AND(N241&gt;50,N241&lt;=75),"50 to 75",AND(N241&gt;75,N241&lt;=100),"75 to 100",AND(N241&gt;100,N241&lt;=150),"100 to 150",AND(N241&gt;150,N241&lt;=200),"150 to 200",AND(N241&gt;200,N241&lt;=250),"200 to 250",AND(N241&gt;250,N241&lt;=300),"250 to 300",AND(N241&gt;300,N241&lt;=400),"300 to 400",AND(N241&gt;400,N241&lt;=500),"400 to 500",N241&gt;500,"500+")</f>
        <v>50 to 75</v>
      </c>
      <c r="N241" s="9">
        <f>_xlfn.XLOOKUP($E241,'Raw Data'!$E:$E,'Raw Data'!N:N,"ERROR",0,1)</f>
        <v>59.55</v>
      </c>
      <c r="O241" s="14" t="str">
        <f t="array" ref="O241">_xlfn.IFS(P241=0,"No Discount",AND(P241&gt;0,P241&lt;=0.02),"0% to 2%",AND(P241&gt;0.02,P241&lt;=0.04),"2% to 4%",AND(P241&gt;0.04,P241&lt;=0.06),"4% to 6%",AND(P241&gt;0.06,P241&lt;=0.08),"6% to 8%",AND(P241&gt;0.08,P241&lt;=0.1),"8% to 10%",AND(P241&gt;0.1,P241&lt;=0.15),"10% to 15%",AND(P241&gt;0.15,P241&lt;=0.2),"15% to 20%",AND(P241&gt;0.2,P241&lt;=0.25),"20% to 25%",AND(P241&gt;0.25,P241&lt;=0.3),"25% to 30%",AND(P241&gt;0.3,P241&lt;=0.4),"30% to 40%",AND(P241&gt;0.4,P241&lt;=0.5),"40% to 50%",AND(P241&gt;0.5,P241&lt;=0.75),"50% to 75%",AND(P241&gt;0.75,P241&lt;=1),"75% to 100%")</f>
        <v>No Discount</v>
      </c>
      <c r="P241" s="10">
        <f>_xlfn.XLOOKUP($E241,'Raw Data'!$E:$E,'Raw Data'!P:P,"ERROR",0,1)</f>
        <v>0</v>
      </c>
      <c r="Q241" s="9">
        <f>_xlfn.XLOOKUP($E241,'Raw Data'!$E:$E,'Raw Data'!Q:Q,"ERROR",0,1)</f>
        <v>5.75</v>
      </c>
      <c r="R241" s="9" t="str">
        <f>_xlfn.XLOOKUP($E241,'Raw Data'!$E:$E,'Raw Data'!R:R,"ERROR",0,1)</f>
        <v>oz</v>
      </c>
      <c r="S241" s="5" t="str">
        <f t="array" ref="S241">_xlfn.IFS(AND(T241&gt;0,T241&lt;=0.05),"0 to 0.05",AND(T241&gt;0.05,T241&lt;=0.1),"0.05 to 0.1",AND(T241&gt;0.1,T241&lt;=0.2),"0.1 to 0.2",AND(T241&gt;0.2,T241&lt;=0.3),"0.2 to 0.3",AND(T241&gt;0.3,T241&lt;=0.4),"0.3 to 0.4",AND(T241&gt;0.4,T241&lt;=0.5),"0.4 to 0.5",AND(T241&gt;0.5,T241&lt;=0.75),"0.5 to 0.75",AND(T241&gt;0.75,T241&lt;=1),"0.75 to 1",AND(T241&gt;1,T241&lt;=2),"1 to 2",AND(T241&gt;2,T241&lt;=3),"2 to 3",AND(T241&gt;3,T241&lt;=4),"3 to 4",AND(T241&gt;4,T241&lt;=5),"4 to 5",AND(T241&gt;5,T241&lt;=10),"5 to 10",T241&gt;10,"10+")</f>
        <v>0.3 to 0.4</v>
      </c>
      <c r="T241" s="10">
        <f>_xlfn.XLOOKUP($E241,'Raw Data'!$E:$E,'Raw Data'!T:T,"ERROR",0,1)</f>
        <v>0.350237461587096</v>
      </c>
      <c r="U241" s="15" t="str">
        <f t="array" ref="U241">_xlfn.IFS(AND(V241&gt;0,V241&lt;=0.05),"0 to 0.05",AND(V241&gt;0.05,V241&lt;=0.1),"0.05 to 0.1",AND(V241&gt;0.1,V241&lt;=0.2),"0.1 to 0.2",AND(V241&gt;0.2,V241&lt;=0.3),"0.2 to 0.3",AND(V241&gt;0.3,V241&lt;=0.4),"0.3 to 0.4",AND(V241&gt;0.4,V241&lt;=0.5),"0.4 to 0.5",AND(V241&gt;0.5,V241&lt;=0.75),"0.5 to 0.75",AND(V241&gt;0.75,V241&lt;=1),"0.75 to 1",AND(V241&gt;1,V241&lt;=2),"1 to 2",AND(V241&gt;2,V241&lt;=3),"2 to 3",AND(V241&gt;3,V241&lt;=4),"3 to 4",AND(V241&gt;4,V241&lt;=5),"4 to 5",AND(V241&gt;5,V241&lt;=10),"5 to 10",V241&gt;10,"10+")</f>
        <v>0.05 to 0.1</v>
      </c>
      <c r="V241" s="10">
        <f>_xlfn.XLOOKUP($E241,'Raw Data'!$E:$E,'Raw Data'!V:V,"ERROR",0,1)</f>
        <v>0.094564114628516</v>
      </c>
      <c r="W241" s="15" t="str">
        <f t="array" ref="W241">_xlfn.IFS(AND(X241&gt;0,X241&lt;=0.05),"0 to 0.05",AND(X241&gt;0.05,X241&lt;=0.1),"0.05 to 0.1",AND(X241&gt;0.1,X241&lt;=0.2),"0.1 to 0.2",AND(X241&gt;0.2,X241&lt;=0.3),"0.2 to 0.3",AND(X241&gt;0.3,X241&lt;=0.4),"0.3 to 0.4",AND(X241&gt;0.4,X241&lt;=0.5),"0.4 to 0.5",AND(X241&gt;0.5,X241&lt;=0.75),"0.5 to 0.75",AND(X241&gt;0.75,X241&lt;=1),"0.75 to 1",AND(X241&gt;1,X241&lt;=2),"1 to 2",AND(X241&gt;2,X241&lt;=3),"2 to 3",AND(X241&gt;3,X241&lt;=4),"3 to 4",AND(X241&gt;4,X241&lt;=5),"4 to 5",AND(X241&gt;5,X241&lt;=10),"5 to 10",X241&gt;10,"10+")</f>
        <v>0.05 to 0.1</v>
      </c>
      <c r="X241" s="16">
        <f t="shared" si="7"/>
        <v>0.094564114628516</v>
      </c>
      <c r="Y241" s="5" t="str">
        <f t="array" ref="Y241">_xlfn.IFS(AND(Z241&gt;0,Z241&lt;=1),"0 to 1",AND(Z241&gt;1,Z241&lt;=2),"1 to 2",AND(Z241&gt;2,Z241&lt;=4),"2 to 4",AND(Z241&gt;4,Z241&lt;=6),"4 to 6",AND(Z241&gt;6,Z241&lt;=8),"6 to 8",AND(Z241&gt;8,Z241&lt;=10),"8 to 10",AND(Z241&gt;10,Z241&lt;=15),"10 to 15",AND(Z241&gt;15,Z241&lt;=20),"15 to 20",AND(Z241&gt;20,Z241&lt;=25),"20 to 25",AND(Z241&gt;25,Z241&lt;=30),"25 to 30",AND(Z241&gt;30,Z241&lt;=40),"30 to 40",AND(Z241&gt;40,Z241&lt;=50),"40 to 50",Z241&gt;50,"50+")</f>
        <v>4 to 6</v>
      </c>
      <c r="Z241" s="9">
        <f>_xlfn.XLOOKUP($E241,'Raw Data'!$E:$E,'Raw Data'!Z:Z,"ERROR",0,1)</f>
        <v>5.75</v>
      </c>
      <c r="AA241" s="9" t="str">
        <f>_xlfn.XLOOKUP($E241,'Raw Data'!$E:$E,'Raw Data'!AA:AA,"ERROR",0,1)</f>
        <v>oz</v>
      </c>
      <c r="AB241" s="9"/>
      <c r="AC241" s="9"/>
    </row>
    <row r="242" hidden="1" spans="1:29">
      <c r="A242" s="5" t="str">
        <f>_xlfn.XLOOKUP($E242,'Raw Data'!$E:$E,'Raw Data'!A:A,"ERROR",0,1)</f>
        <v>AE</v>
      </c>
      <c r="B242" s="5" t="str">
        <f>_xlfn.XLOOKUP($E242,'Raw Data'!$E:$E,'Raw Data'!B:B,"ERROR",0,1)</f>
        <v>Hair Mousses</v>
      </c>
      <c r="C242" s="5" t="str">
        <f>_xlfn.XLOOKUP($E242,'Raw Data'!$E:$E,'Raw Data'!C:C,"ERROR",0,1)</f>
        <v>Too cool for school</v>
      </c>
      <c r="D242" s="5" t="str">
        <f>_xlfn.XLOOKUP($E242,'Raw Data'!$E:$E,'Raw Data'!D:D,"ERROR",0,1)</f>
        <v>www.amazon.ae/dp/B00AT5X34Q</v>
      </c>
      <c r="E242" s="5" t="s">
        <v>442</v>
      </c>
      <c r="F242" s="9" t="str">
        <f>_xlfn.XLOOKUP($E242,'Raw Data'!$E:$E,'Raw Data'!F:F,"ERROR",0,1)</f>
        <v>Too Cool For School Egg Mousse Pack (3.38fl. oz)</v>
      </c>
      <c r="G242" s="10">
        <f>_xlfn.XLOOKUP($E242,'Raw Data'!$E:$E,'Raw Data'!G:G,"ERROR",0,1)</f>
        <v>1</v>
      </c>
      <c r="H242" s="9">
        <f>_xlfn.XLOOKUP($E242,'Raw Data'!$E:$E,'Raw Data'!H:H,"ERROR",0,1)</f>
        <v>147.55</v>
      </c>
      <c r="I242" s="9">
        <f>_xlfn.XLOOKUP($E242,'Raw Data'!$E:$E,'Raw Data'!I:I,"ERROR",0,1)</f>
        <v>0.000197543054411645</v>
      </c>
      <c r="J242" s="9" t="str">
        <f>_xlfn.XLOOKUP($E242,'Raw Data'!$E:$E,'Raw Data'!J:J,"ERROR",0,1)</f>
        <v>No</v>
      </c>
      <c r="K242" s="14" t="str">
        <f t="array" ref="K242">_xlfn.IFS(AND(L242&gt;0,L242&lt;=5),"0 to 5",AND(L242&gt;5,L242&lt;=10),"5 to 10",AND(L242&gt;10,L242&lt;=15),"10 to 15",AND(L242&gt;15,L242&lt;=20),"15 to 20",AND(L242&gt;20,L242&lt;=30),"20 to 30",AND(L242&gt;30,L242&lt;=40),"30 to 40",AND(L242&gt;40,L242&lt;=50),"40 to 50",AND(L242&gt;50,L242&lt;=75),"50 to 75",AND(L242&gt;75,L242&lt;=100),"75 to 100",AND(L242&gt;100,L242&lt;=150),"100 to 150",AND(L242&gt;150,L242&lt;=200),"150 to 200",AND(L242&gt;200,L242&lt;=250),"200 to 250",AND(L242&gt;250,L242&lt;=300),"250 to 300",AND(L242&gt;300,L242&lt;=400),"300 to 400",AND(L242&gt;400,L242&lt;=500),"400 to 500",L242&gt;500,"500+")</f>
        <v>100 to 150</v>
      </c>
      <c r="L242" s="9">
        <f>_xlfn.XLOOKUP($E242,'Raw Data'!$E:$E,'Raw Data'!L:L,"ERROR",0,1)</f>
        <v>116.83</v>
      </c>
      <c r="M242" s="14" t="str">
        <f t="array" ref="M242">_xlfn.IFS(AND(N242&gt;0,N242&lt;=5),"0 to 5",AND(N242&gt;5,N242&lt;=10),"5 to 10",AND(N242&gt;10,N242&lt;=15),"10 to 15",AND(N242&gt;15,N242&lt;=20),"15 to 20",AND(N242&gt;20,N242&lt;=30),"20 to 30",AND(N242&gt;30,N242&lt;=40),"30 to 40",AND(N242&gt;40,N242&lt;=50),"40 to 50",AND(N242&gt;50,N242&lt;=75),"50 to 75",AND(N242&gt;75,N242&lt;=100),"75 to 100",AND(N242&gt;100,N242&lt;=150),"100 to 150",AND(N242&gt;150,N242&lt;=200),"150 to 200",AND(N242&gt;200,N242&lt;=250),"200 to 250",AND(N242&gt;250,N242&lt;=300),"250 to 300",AND(N242&gt;300,N242&lt;=400),"300 to 400",AND(N242&gt;400,N242&lt;=500),"400 to 500",N242&gt;500,"500+")</f>
        <v>100 to 150</v>
      </c>
      <c r="N242" s="9">
        <f>_xlfn.XLOOKUP($E242,'Raw Data'!$E:$E,'Raw Data'!N:N,"ERROR",0,1)</f>
        <v>116.83</v>
      </c>
      <c r="O242" s="14" t="str">
        <f t="array" ref="O242">_xlfn.IFS(P242=0,"No Discount",AND(P242&gt;0,P242&lt;=0.02),"0% to 2%",AND(P242&gt;0.02,P242&lt;=0.04),"2% to 4%",AND(P242&gt;0.04,P242&lt;=0.06),"4% to 6%",AND(P242&gt;0.06,P242&lt;=0.08),"6% to 8%",AND(P242&gt;0.08,P242&lt;=0.1),"8% to 10%",AND(P242&gt;0.1,P242&lt;=0.15),"10% to 15%",AND(P242&gt;0.15,P242&lt;=0.2),"15% to 20%",AND(P242&gt;0.2,P242&lt;=0.25),"20% to 25%",AND(P242&gt;0.25,P242&lt;=0.3),"25% to 30%",AND(P242&gt;0.3,P242&lt;=0.4),"30% to 40%",AND(P242&gt;0.4,P242&lt;=0.5),"40% to 50%",AND(P242&gt;0.5,P242&lt;=0.75),"50% to 75%",AND(P242&gt;0.75,P242&lt;=1),"75% to 100%")</f>
        <v>No Discount</v>
      </c>
      <c r="P242" s="10">
        <f>_xlfn.XLOOKUP($E242,'Raw Data'!$E:$E,'Raw Data'!P:P,"ERROR",0,1)</f>
        <v>0</v>
      </c>
      <c r="Q242" s="9">
        <f>_xlfn.XLOOKUP($E242,'Raw Data'!$E:$E,'Raw Data'!Q:Q,"ERROR",0,1)</f>
        <v>3.38</v>
      </c>
      <c r="R242" s="9" t="str">
        <f>_xlfn.XLOOKUP($E242,'Raw Data'!$E:$E,'Raw Data'!R:R,"ERROR",0,1)</f>
        <v>fl oz</v>
      </c>
      <c r="S242" s="5" t="str">
        <f t="array" ref="S242">_xlfn.IFS(AND(T242&gt;0,T242&lt;=0.05),"0 to 0.05",AND(T242&gt;0.05,T242&lt;=0.1),"0.05 to 0.1",AND(T242&gt;0.1,T242&lt;=0.2),"0.1 to 0.2",AND(T242&gt;0.2,T242&lt;=0.3),"0.2 to 0.3",AND(T242&gt;0.3,T242&lt;=0.4),"0.3 to 0.4",AND(T242&gt;0.4,T242&lt;=0.5),"0.4 to 0.5",AND(T242&gt;0.5,T242&lt;=0.75),"0.5 to 0.75",AND(T242&gt;0.75,T242&lt;=1),"0.75 to 1",AND(T242&gt;1,T242&lt;=2),"1 to 2",AND(T242&gt;2,T242&lt;=3),"2 to 3",AND(T242&gt;3,T242&lt;=4),"3 to 4",AND(T242&gt;4,T242&lt;=5),"4 to 5",AND(T242&gt;5,T242&lt;=10),"5 to 10",T242&gt;10,"10+")</f>
        <v>1 to 2</v>
      </c>
      <c r="T242" s="10">
        <f>_xlfn.XLOOKUP($E242,'Raw Data'!$E:$E,'Raw Data'!T:T,"ERROR",0,1)</f>
        <v>1.1239655822363</v>
      </c>
      <c r="U242" s="15" t="str">
        <f t="array" ref="U242">_xlfn.IFS(AND(V242&gt;0,V242&lt;=0.05),"0 to 0.05",AND(V242&gt;0.05,V242&lt;=0.1),"0.05 to 0.1",AND(V242&gt;0.1,V242&lt;=0.2),"0.1 to 0.2",AND(V242&gt;0.2,V242&lt;=0.3),"0.2 to 0.3",AND(V242&gt;0.3,V242&lt;=0.4),"0.3 to 0.4",AND(V242&gt;0.4,V242&lt;=0.5),"0.4 to 0.5",AND(V242&gt;0.5,V242&lt;=0.75),"0.5 to 0.75",AND(V242&gt;0.75,V242&lt;=1),"0.75 to 1",AND(V242&gt;1,V242&lt;=2),"1 to 2",AND(V242&gt;2,V242&lt;=3),"2 to 3",AND(V242&gt;3,V242&lt;=4),"3 to 4",AND(V242&gt;4,V242&lt;=5),"4 to 5",AND(V242&gt;5,V242&lt;=10),"5 to 10",V242&gt;10,"10+")</f>
        <v>0.3 to 0.4</v>
      </c>
      <c r="V242" s="10">
        <f>_xlfn.XLOOKUP($E242,'Raw Data'!$E:$E,'Raw Data'!V:V,"ERROR",0,1)</f>
        <v>0.303470707203801</v>
      </c>
      <c r="W242" s="15" t="str">
        <f t="array" ref="W242">_xlfn.IFS(AND(X242&gt;0,X242&lt;=0.05),"0 to 0.05",AND(X242&gt;0.05,X242&lt;=0.1),"0.05 to 0.1",AND(X242&gt;0.1,X242&lt;=0.2),"0.1 to 0.2",AND(X242&gt;0.2,X242&lt;=0.3),"0.2 to 0.3",AND(X242&gt;0.3,X242&lt;=0.4),"0.3 to 0.4",AND(X242&gt;0.4,X242&lt;=0.5),"0.4 to 0.5",AND(X242&gt;0.5,X242&lt;=0.75),"0.5 to 0.75",AND(X242&gt;0.75,X242&lt;=1),"0.75 to 1",AND(X242&gt;1,X242&lt;=2),"1 to 2",AND(X242&gt;2,X242&lt;=3),"2 to 3",AND(X242&gt;3,X242&lt;=4),"3 to 4",AND(X242&gt;4,X242&lt;=5),"4 to 5",AND(X242&gt;5,X242&lt;=10),"5 to 10",X242&gt;10,"10+")</f>
        <v>0.3 to 0.4</v>
      </c>
      <c r="X242" s="16">
        <f t="shared" si="7"/>
        <v>0.303470707203801</v>
      </c>
      <c r="Y242" s="5" t="str">
        <f t="array" ref="Y242">_xlfn.IFS(AND(Z242&gt;0,Z242&lt;=1),"0 to 1",AND(Z242&gt;1,Z242&lt;=2),"1 to 2",AND(Z242&gt;2,Z242&lt;=4),"2 to 4",AND(Z242&gt;4,Z242&lt;=6),"4 to 6",AND(Z242&gt;6,Z242&lt;=8),"6 to 8",AND(Z242&gt;8,Z242&lt;=10),"8 to 10",AND(Z242&gt;10,Z242&lt;=15),"10 to 15",AND(Z242&gt;15,Z242&lt;=20),"15 to 20",AND(Z242&gt;20,Z242&lt;=25),"20 to 25",AND(Z242&gt;25,Z242&lt;=30),"25 to 30",AND(Z242&gt;30,Z242&lt;=40),"30 to 40",AND(Z242&gt;40,Z242&lt;=50),"40 to 50",Z242&gt;50,"50+")</f>
        <v>2 to 4</v>
      </c>
      <c r="Z242" s="9">
        <f>_xlfn.XLOOKUP($E242,'Raw Data'!$E:$E,'Raw Data'!Z:Z,"ERROR",0,1)</f>
        <v>3.5152</v>
      </c>
      <c r="AA242" s="9" t="str">
        <f>_xlfn.XLOOKUP($E242,'Raw Data'!$E:$E,'Raw Data'!AA:AA,"ERROR",0,1)</f>
        <v>oz</v>
      </c>
      <c r="AB242" s="9"/>
      <c r="AC242" s="9"/>
    </row>
    <row r="243" hidden="1" spans="1:29">
      <c r="A243" s="5" t="str">
        <f>_xlfn.XLOOKUP($E243,'Raw Data'!$E:$E,'Raw Data'!A:A,"ERROR",0,1)</f>
        <v>AE</v>
      </c>
      <c r="B243" s="5" t="str">
        <f>_xlfn.XLOOKUP($E243,'Raw Data'!$E:$E,'Raw Data'!B:B,"ERROR",0,1)</f>
        <v>Hair Mousses</v>
      </c>
      <c r="C243" s="5" t="str">
        <f>_xlfn.XLOOKUP($E243,'Raw Data'!$E:$E,'Raw Data'!C:C,"ERROR",0,1)</f>
        <v>Creme of Nature</v>
      </c>
      <c r="D243" s="5" t="str">
        <f>_xlfn.XLOOKUP($E243,'Raw Data'!$E:$E,'Raw Data'!D:D,"ERROR",0,1)</f>
        <v>www.amazon.ae/dp/B077728S37</v>
      </c>
      <c r="E243" s="5" t="s">
        <v>443</v>
      </c>
      <c r="F243" s="9" t="str">
        <f>_xlfn.XLOOKUP($E243,'Raw Data'!$E:$E,'Raw Data'!F:F,"ERROR",0,1)</f>
        <v>Creme Of Nature Coconut Milk Curl Quench Foaming Mousse 7 Ounce (207ml)</v>
      </c>
      <c r="G243" s="10">
        <f>_xlfn.XLOOKUP($E243,'Raw Data'!$E:$E,'Raw Data'!G:G,"ERROR",0,1)</f>
        <v>3</v>
      </c>
      <c r="H243" s="9">
        <f>_xlfn.XLOOKUP($E243,'Raw Data'!$E:$E,'Raw Data'!H:H,"ERROR",0,1)</f>
        <v>142.36</v>
      </c>
      <c r="I243" s="9">
        <f>_xlfn.XLOOKUP($E243,'Raw Data'!$E:$E,'Raw Data'!I:I,"ERROR",0,1)</f>
        <v>0.000190594572863719</v>
      </c>
      <c r="J243" s="9" t="str">
        <f>_xlfn.XLOOKUP($E243,'Raw Data'!$E:$E,'Raw Data'!J:J,"ERROR",0,1)</f>
        <v>No</v>
      </c>
      <c r="K243" s="14" t="str">
        <f t="array" ref="K243">_xlfn.IFS(AND(L243&gt;0,L243&lt;=5),"0 to 5",AND(L243&gt;5,L243&lt;=10),"5 to 10",AND(L243&gt;10,L243&lt;=15),"10 to 15",AND(L243&gt;15,L243&lt;=20),"15 to 20",AND(L243&gt;20,L243&lt;=30),"20 to 30",AND(L243&gt;30,L243&lt;=40),"30 to 40",AND(L243&gt;40,L243&lt;=50),"40 to 50",AND(L243&gt;50,L243&lt;=75),"50 to 75",AND(L243&gt;75,L243&lt;=100),"75 to 100",AND(L243&gt;100,L243&lt;=150),"100 to 150",AND(L243&gt;150,L243&lt;=200),"150 to 200",AND(L243&gt;200,L243&lt;=250),"200 to 250",AND(L243&gt;250,L243&lt;=300),"250 to 300",AND(L243&gt;300,L243&lt;=400),"300 to 400",AND(L243&gt;400,L243&lt;=500),"400 to 500",L243&gt;500,"500+")</f>
        <v>40 to 50</v>
      </c>
      <c r="L243" s="9">
        <f>_xlfn.XLOOKUP($E243,'Raw Data'!$E:$E,'Raw Data'!L:L,"ERROR",0,1)</f>
        <v>49.15</v>
      </c>
      <c r="M243" s="14" t="str">
        <f t="array" ref="M243">_xlfn.IFS(AND(N243&gt;0,N243&lt;=5),"0 to 5",AND(N243&gt;5,N243&lt;=10),"5 to 10",AND(N243&gt;10,N243&lt;=15),"10 to 15",AND(N243&gt;15,N243&lt;=20),"15 to 20",AND(N243&gt;20,N243&lt;=30),"20 to 30",AND(N243&gt;30,N243&lt;=40),"30 to 40",AND(N243&gt;40,N243&lt;=50),"40 to 50",AND(N243&gt;50,N243&lt;=75),"50 to 75",AND(N243&gt;75,N243&lt;=100),"75 to 100",AND(N243&gt;100,N243&lt;=150),"100 to 150",AND(N243&gt;150,N243&lt;=200),"150 to 200",AND(N243&gt;200,N243&lt;=250),"200 to 250",AND(N243&gt;250,N243&lt;=300),"250 to 300",AND(N243&gt;300,N243&lt;=400),"300 to 400",AND(N243&gt;400,N243&lt;=500),"400 to 500",N243&gt;500,"500+")</f>
        <v>50 to 75</v>
      </c>
      <c r="N243" s="9">
        <f>_xlfn.XLOOKUP($E243,'Raw Data'!$E:$E,'Raw Data'!N:N,"ERROR",0,1)</f>
        <v>56.79</v>
      </c>
      <c r="O243" s="14" t="str">
        <f t="array" ref="O243">_xlfn.IFS(P243=0,"No Discount",AND(P243&gt;0,P243&lt;=0.02),"0% to 2%",AND(P243&gt;0.02,P243&lt;=0.04),"2% to 4%",AND(P243&gt;0.04,P243&lt;=0.06),"4% to 6%",AND(P243&gt;0.06,P243&lt;=0.08),"6% to 8%",AND(P243&gt;0.08,P243&lt;=0.1),"8% to 10%",AND(P243&gt;0.1,P243&lt;=0.15),"10% to 15%",AND(P243&gt;0.15,P243&lt;=0.2),"15% to 20%",AND(P243&gt;0.2,P243&lt;=0.25),"20% to 25%",AND(P243&gt;0.25,P243&lt;=0.3),"25% to 30%",AND(P243&gt;0.3,P243&lt;=0.4),"30% to 40%",AND(P243&gt;0.4,P243&lt;=0.5),"40% to 50%",AND(P243&gt;0.5,P243&lt;=0.75),"50% to 75%",AND(P243&gt;0.75,P243&lt;=1),"75% to 100%")</f>
        <v>10% to 15%</v>
      </c>
      <c r="P243" s="10">
        <f>_xlfn.XLOOKUP($E243,'Raw Data'!$E:$E,'Raw Data'!P:P,"ERROR",0,1)</f>
        <v>0.134530727240711</v>
      </c>
      <c r="Q243" s="9">
        <f>_xlfn.XLOOKUP($E243,'Raw Data'!$E:$E,'Raw Data'!Q:Q,"ERROR",0,1)</f>
        <v>7</v>
      </c>
      <c r="R243" s="9" t="str">
        <f>_xlfn.XLOOKUP($E243,'Raw Data'!$E:$E,'Raw Data'!R:R,"ERROR",0,1)</f>
        <v>oz</v>
      </c>
      <c r="S243" s="5" t="str">
        <f t="array" ref="S243">_xlfn.IFS(AND(T243&gt;0,T243&lt;=0.05),"0 to 0.05",AND(T243&gt;0.05,T243&lt;=0.1),"0.05 to 0.1",AND(T243&gt;0.1,T243&lt;=0.2),"0.1 to 0.2",AND(T243&gt;0.2,T243&lt;=0.3),"0.2 to 0.3",AND(T243&gt;0.3,T243&lt;=0.4),"0.3 to 0.4",AND(T243&gt;0.4,T243&lt;=0.5),"0.4 to 0.5",AND(T243&gt;0.5,T243&lt;=0.75),"0.5 to 0.75",AND(T243&gt;0.75,T243&lt;=1),"0.75 to 1",AND(T243&gt;1,T243&lt;=2),"1 to 2",AND(T243&gt;2,T243&lt;=3),"2 to 3",AND(T243&gt;3,T243&lt;=4),"3 to 4",AND(T243&gt;4,T243&lt;=5),"4 to 5",AND(T243&gt;5,T243&lt;=10),"5 to 10",T243&gt;10,"10+")</f>
        <v>0.2 to 0.3</v>
      </c>
      <c r="T243" s="10">
        <f>_xlfn.XLOOKUP($E243,'Raw Data'!$E:$E,'Raw Data'!T:T,"ERROR",0,1)</f>
        <v>0.237451084593459</v>
      </c>
      <c r="U243" s="15" t="str">
        <f t="array" ref="U243">_xlfn.IFS(AND(V243&gt;0,V243&lt;=0.05),"0 to 0.05",AND(V243&gt;0.05,V243&lt;=0.1),"0.05 to 0.1",AND(V243&gt;0.1,V243&lt;=0.2),"0.1 to 0.2",AND(V243&gt;0.2,V243&lt;=0.3),"0.2 to 0.3",AND(V243&gt;0.3,V243&lt;=0.4),"0.3 to 0.4",AND(V243&gt;0.4,V243&lt;=0.5),"0.4 to 0.5",AND(V243&gt;0.5,V243&lt;=0.75),"0.5 to 0.75",AND(V243&gt;0.75,V243&lt;=1),"0.75 to 1",AND(V243&gt;1,V243&lt;=2),"1 to 2",AND(V243&gt;2,V243&lt;=3),"2 to 3",AND(V243&gt;3,V243&lt;=4),"3 to 4",AND(V243&gt;4,V243&lt;=5),"4 to 5",AND(V243&gt;5,V243&lt;=10),"5 to 10",V243&gt;10,"10+")</f>
        <v>0.05 to 0.1</v>
      </c>
      <c r="V243" s="10">
        <f>_xlfn.XLOOKUP($E243,'Raw Data'!$E:$E,'Raw Data'!V:V,"ERROR",0,1)</f>
        <v>0.0740774916662641</v>
      </c>
      <c r="W243" s="15" t="str">
        <f t="array" ref="W243">_xlfn.IFS(AND(X243&gt;0,X243&lt;=0.05),"0 to 0.05",AND(X243&gt;0.05,X243&lt;=0.1),"0.05 to 0.1",AND(X243&gt;0.1,X243&lt;=0.2),"0.1 to 0.2",AND(X243&gt;0.2,X243&lt;=0.3),"0.2 to 0.3",AND(X243&gt;0.3,X243&lt;=0.4),"0.3 to 0.4",AND(X243&gt;0.4,X243&lt;=0.5),"0.4 to 0.5",AND(X243&gt;0.5,X243&lt;=0.75),"0.5 to 0.75",AND(X243&gt;0.75,X243&lt;=1),"0.75 to 1",AND(X243&gt;1,X243&lt;=2),"1 to 2",AND(X243&gt;2,X243&lt;=3),"2 to 3",AND(X243&gt;3,X243&lt;=4),"3 to 4",AND(X243&gt;4,X243&lt;=5),"4 to 5",AND(X243&gt;5,X243&lt;=10),"5 to 10",X243&gt;10,"10+")</f>
        <v>0.05 to 0.1</v>
      </c>
      <c r="X243" s="16">
        <f t="shared" si="7"/>
        <v>0.0641117928402338</v>
      </c>
      <c r="Y243" s="5" t="str">
        <f t="array" ref="Y243">_xlfn.IFS(AND(Z243&gt;0,Z243&lt;=1),"0 to 1",AND(Z243&gt;1,Z243&lt;=2),"1 to 2",AND(Z243&gt;2,Z243&lt;=4),"2 to 4",AND(Z243&gt;4,Z243&lt;=6),"4 to 6",AND(Z243&gt;6,Z243&lt;=8),"6 to 8",AND(Z243&gt;8,Z243&lt;=10),"8 to 10",AND(Z243&gt;10,Z243&lt;=15),"10 to 15",AND(Z243&gt;15,Z243&lt;=20),"15 to 20",AND(Z243&gt;20,Z243&lt;=25),"20 to 25",AND(Z243&gt;25,Z243&lt;=30),"25 to 30",AND(Z243&gt;30,Z243&lt;=40),"30 to 40",AND(Z243&gt;40,Z243&lt;=50),"40 to 50",Z243&gt;50,"50+")</f>
        <v>6 to 8</v>
      </c>
      <c r="Z243" s="9">
        <f>_xlfn.XLOOKUP($E243,'Raw Data'!$E:$E,'Raw Data'!Z:Z,"ERROR",0,1)</f>
        <v>7</v>
      </c>
      <c r="AA243" s="9" t="str">
        <f>_xlfn.XLOOKUP($E243,'Raw Data'!$E:$E,'Raw Data'!AA:AA,"ERROR",0,1)</f>
        <v>oz</v>
      </c>
      <c r="AB243" s="9"/>
      <c r="AC243" s="9"/>
    </row>
    <row r="244" hidden="1" spans="1:29">
      <c r="A244" s="5" t="str">
        <f>_xlfn.XLOOKUP($E244,'Raw Data'!$E:$E,'Raw Data'!A:A,"ERROR",0,1)</f>
        <v>AE</v>
      </c>
      <c r="B244" s="5" t="str">
        <f>_xlfn.XLOOKUP($E244,'Raw Data'!$E:$E,'Raw Data'!B:B,"ERROR",0,1)</f>
        <v>Hair Mousses</v>
      </c>
      <c r="C244" s="5" t="str">
        <f>_xlfn.XLOOKUP($E244,'Raw Data'!$E:$E,'Raw Data'!C:C,"ERROR",0,1)</f>
        <v>curls</v>
      </c>
      <c r="D244" s="5" t="str">
        <f>_xlfn.XLOOKUP($E244,'Raw Data'!$E:$E,'Raw Data'!D:D,"ERROR",0,1)</f>
        <v>www.amazon.ae/dp/B07FLGHCX1</v>
      </c>
      <c r="E244" s="5" t="s">
        <v>444</v>
      </c>
      <c r="F244" s="9" t="str">
        <f>_xlfn.XLOOKUP($E244,'Raw Data'!$E:$E,'Raw Data'!F:F,"ERROR",0,1)</f>
        <v>CURLS Blueberry Bliss Repair &amp; Grow Curl Sculpting Mousse - Textured and Curly Hair - Hair Growth and Refresh Dry Scalp, 5.75oz</v>
      </c>
      <c r="G244" s="10">
        <f>_xlfn.XLOOKUP($E244,'Raw Data'!$E:$E,'Raw Data'!G:G,"ERROR",0,1)</f>
        <v>3</v>
      </c>
      <c r="H244" s="9">
        <f>_xlfn.XLOOKUP($E244,'Raw Data'!$E:$E,'Raw Data'!H:H,"ERROR",0,1)</f>
        <v>140.7</v>
      </c>
      <c r="I244" s="9">
        <f>_xlfn.XLOOKUP($E244,'Raw Data'!$E:$E,'Raw Data'!I:I,"ERROR",0,1)</f>
        <v>0.000188372129825269</v>
      </c>
      <c r="J244" s="9" t="str">
        <f>_xlfn.XLOOKUP($E244,'Raw Data'!$E:$E,'Raw Data'!J:J,"ERROR",0,1)</f>
        <v>No</v>
      </c>
      <c r="K244" s="14" t="str">
        <f t="array" ref="K244">_xlfn.IFS(AND(L244&gt;0,L244&lt;=5),"0 to 5",AND(L244&gt;5,L244&lt;=10),"5 to 10",AND(L244&gt;10,L244&lt;=15),"10 to 15",AND(L244&gt;15,L244&lt;=20),"15 to 20",AND(L244&gt;20,L244&lt;=30),"20 to 30",AND(L244&gt;30,L244&lt;=40),"30 to 40",AND(L244&gt;40,L244&lt;=50),"40 to 50",AND(L244&gt;50,L244&lt;=75),"50 to 75",AND(L244&gt;75,L244&lt;=100),"75 to 100",AND(L244&gt;100,L244&lt;=150),"100 to 150",AND(L244&gt;150,L244&lt;=200),"150 to 200",AND(L244&gt;200,L244&lt;=250),"200 to 250",AND(L244&gt;250,L244&lt;=300),"250 to 300",AND(L244&gt;300,L244&lt;=400),"300 to 400",AND(L244&gt;400,L244&lt;=500),"400 to 500",L244&gt;500,"500+")</f>
        <v>50 to 75</v>
      </c>
      <c r="L244" s="9">
        <f>_xlfn.XLOOKUP($E244,'Raw Data'!$E:$E,'Raw Data'!L:L,"ERROR",0,1)</f>
        <v>63.24</v>
      </c>
      <c r="M244" s="14" t="str">
        <f t="array" ref="M244">_xlfn.IFS(AND(N244&gt;0,N244&lt;=5),"0 to 5",AND(N244&gt;5,N244&lt;=10),"5 to 10",AND(N244&gt;10,N244&lt;=15),"10 to 15",AND(N244&gt;15,N244&lt;=20),"15 to 20",AND(N244&gt;20,N244&lt;=30),"20 to 30",AND(N244&gt;30,N244&lt;=40),"30 to 40",AND(N244&gt;40,N244&lt;=50),"40 to 50",AND(N244&gt;50,N244&lt;=75),"50 to 75",AND(N244&gt;75,N244&lt;=100),"75 to 100",AND(N244&gt;100,N244&lt;=150),"100 to 150",AND(N244&gt;150,N244&lt;=200),"150 to 200",AND(N244&gt;200,N244&lt;=250),"200 to 250",AND(N244&gt;250,N244&lt;=300),"250 to 300",AND(N244&gt;300,N244&lt;=400),"300 to 400",AND(N244&gt;400,N244&lt;=500),"400 to 500",N244&gt;500,"500+")</f>
        <v>50 to 75</v>
      </c>
      <c r="N244" s="9">
        <f>_xlfn.XLOOKUP($E244,'Raw Data'!$E:$E,'Raw Data'!N:N,"ERROR",0,1)</f>
        <v>67.03</v>
      </c>
      <c r="O244" s="14" t="str">
        <f t="array" ref="O244">_xlfn.IFS(P244=0,"No Discount",AND(P244&gt;0,P244&lt;=0.02),"0% to 2%",AND(P244&gt;0.02,P244&lt;=0.04),"2% to 4%",AND(P244&gt;0.04,P244&lt;=0.06),"4% to 6%",AND(P244&gt;0.06,P244&lt;=0.08),"6% to 8%",AND(P244&gt;0.08,P244&lt;=0.1),"8% to 10%",AND(P244&gt;0.1,P244&lt;=0.15),"10% to 15%",AND(P244&gt;0.15,P244&lt;=0.2),"15% to 20%",AND(P244&gt;0.2,P244&lt;=0.25),"20% to 25%",AND(P244&gt;0.25,P244&lt;=0.3),"25% to 30%",AND(P244&gt;0.3,P244&lt;=0.4),"30% to 40%",AND(P244&gt;0.4,P244&lt;=0.5),"40% to 50%",AND(P244&gt;0.5,P244&lt;=0.75),"50% to 75%",AND(P244&gt;0.75,P244&lt;=1),"75% to 100%")</f>
        <v>4% to 6%</v>
      </c>
      <c r="P244" s="10">
        <f>_xlfn.XLOOKUP($E244,'Raw Data'!$E:$E,'Raw Data'!P:P,"ERROR",0,1)</f>
        <v>0.0565418469342086</v>
      </c>
      <c r="Q244" s="9">
        <f>_xlfn.XLOOKUP($E244,'Raw Data'!$E:$E,'Raw Data'!Q:Q,"ERROR",0,1)</f>
        <v>5.75</v>
      </c>
      <c r="R244" s="9" t="str">
        <f>_xlfn.XLOOKUP($E244,'Raw Data'!$E:$E,'Raw Data'!R:R,"ERROR",0,1)</f>
        <v>oz</v>
      </c>
      <c r="S244" s="5" t="str">
        <f t="array" ref="S244">_xlfn.IFS(AND(T244&gt;0,T244&lt;=0.05),"0 to 0.05",AND(T244&gt;0.05,T244&lt;=0.1),"0.05 to 0.1",AND(T244&gt;0.1,T244&lt;=0.2),"0.1 to 0.2",AND(T244&gt;0.2,T244&lt;=0.3),"0.2 to 0.3",AND(T244&gt;0.3,T244&lt;=0.4),"0.3 to 0.4",AND(T244&gt;0.4,T244&lt;=0.5),"0.4 to 0.5",AND(T244&gt;0.5,T244&lt;=0.75),"0.5 to 0.75",AND(T244&gt;0.75,T244&lt;=1),"0.75 to 1",AND(T244&gt;1,T244&lt;=2),"1 to 2",AND(T244&gt;2,T244&lt;=3),"2 to 3",AND(T244&gt;3,T244&lt;=4),"3 to 4",AND(T244&gt;4,T244&lt;=5),"4 to 5",AND(T244&gt;5,T244&lt;=10),"5 to 10",T244&gt;10,"10+")</f>
        <v>0.3 to 0.4</v>
      </c>
      <c r="T244" s="10">
        <f>_xlfn.XLOOKUP($E244,'Raw Data'!$E:$E,'Raw Data'!T:T,"ERROR",0,1)</f>
        <v>0.371939833262266</v>
      </c>
      <c r="U244" s="15" t="str">
        <f t="array" ref="U244">_xlfn.IFS(AND(V244&gt;0,V244&lt;=0.05),"0 to 0.05",AND(V244&gt;0.05,V244&lt;=0.1),"0.05 to 0.1",AND(V244&gt;0.1,V244&lt;=0.2),"0.1 to 0.2",AND(V244&gt;0.2,V244&lt;=0.3),"0.2 to 0.3",AND(V244&gt;0.3,V244&lt;=0.4),"0.3 to 0.4",AND(V244&gt;0.4,V244&lt;=0.5),"0.4 to 0.5",AND(V244&gt;0.5,V244&lt;=0.75),"0.5 to 0.75",AND(V244&gt;0.75,V244&lt;=1),"0.75 to 1",AND(V244&gt;1,V244&lt;=2),"1 to 2",AND(V244&gt;2,V244&lt;=3),"2 to 3",AND(V244&gt;3,V244&lt;=4),"3 to 4",AND(V244&gt;4,V244&lt;=5),"4 to 5",AND(V244&gt;5,V244&lt;=10),"5 to 10",V244&gt;10,"10+")</f>
        <v>0.1 to 0.2</v>
      </c>
      <c r="V244" s="10">
        <f>_xlfn.XLOOKUP($E244,'Raw Data'!$E:$E,'Raw Data'!V:V,"ERROR",0,1)</f>
        <v>0.106442193174634</v>
      </c>
      <c r="W244" s="15" t="str">
        <f t="array" ref="W244">_xlfn.IFS(AND(X244&gt;0,X244&lt;=0.05),"0 to 0.05",AND(X244&gt;0.05,X244&lt;=0.1),"0.05 to 0.1",AND(X244&gt;0.1,X244&lt;=0.2),"0.1 to 0.2",AND(X244&gt;0.2,X244&lt;=0.3),"0.2 to 0.3",AND(X244&gt;0.3,X244&lt;=0.4),"0.3 to 0.4",AND(X244&gt;0.4,X244&lt;=0.5),"0.4 to 0.5",AND(X244&gt;0.5,X244&lt;=0.75),"0.5 to 0.75",AND(X244&gt;0.75,X244&lt;=1),"0.75 to 1",AND(X244&gt;1,X244&lt;=2),"1 to 2",AND(X244&gt;2,X244&lt;=3),"2 to 3",AND(X244&gt;3,X244&lt;=4),"3 to 4",AND(X244&gt;4,X244&lt;=5),"4 to 5",AND(X244&gt;5,X244&lt;=10),"5 to 10",X244&gt;10,"10+")</f>
        <v>0.1 to 0.2</v>
      </c>
      <c r="X244" s="16">
        <f t="shared" si="7"/>
        <v>0.100423754980812</v>
      </c>
      <c r="Y244" s="5" t="str">
        <f t="array" ref="Y244">_xlfn.IFS(AND(Z244&gt;0,Z244&lt;=1),"0 to 1",AND(Z244&gt;1,Z244&lt;=2),"1 to 2",AND(Z244&gt;2,Z244&lt;=4),"2 to 4",AND(Z244&gt;4,Z244&lt;=6),"4 to 6",AND(Z244&gt;6,Z244&lt;=8),"6 to 8",AND(Z244&gt;8,Z244&lt;=10),"8 to 10",AND(Z244&gt;10,Z244&lt;=15),"10 to 15",AND(Z244&gt;15,Z244&lt;=20),"15 to 20",AND(Z244&gt;20,Z244&lt;=25),"20 to 25",AND(Z244&gt;25,Z244&lt;=30),"25 to 30",AND(Z244&gt;30,Z244&lt;=40),"30 to 40",AND(Z244&gt;40,Z244&lt;=50),"40 to 50",Z244&gt;50,"50+")</f>
        <v>4 to 6</v>
      </c>
      <c r="Z244" s="9">
        <f>_xlfn.XLOOKUP($E244,'Raw Data'!$E:$E,'Raw Data'!Z:Z,"ERROR",0,1)</f>
        <v>5.75</v>
      </c>
      <c r="AA244" s="9" t="str">
        <f>_xlfn.XLOOKUP($E244,'Raw Data'!$E:$E,'Raw Data'!AA:AA,"ERROR",0,1)</f>
        <v>oz</v>
      </c>
      <c r="AB244" s="9"/>
      <c r="AC244" s="9"/>
    </row>
    <row r="245" hidden="1" spans="1:29">
      <c r="A245" s="5" t="str">
        <f>_xlfn.XLOOKUP($E245,'Raw Data'!$E:$E,'Raw Data'!A:A,"ERROR",0,1)</f>
        <v>AE</v>
      </c>
      <c r="B245" s="5" t="str">
        <f>_xlfn.XLOOKUP($E245,'Raw Data'!$E:$E,'Raw Data'!B:B,"ERROR",0,1)</f>
        <v>Hair Mousses</v>
      </c>
      <c r="C245" s="5" t="str">
        <f>_xlfn.XLOOKUP($E245,'Raw Data'!$E:$E,'Raw Data'!C:C,"ERROR",0,1)</f>
        <v>orofluido</v>
      </c>
      <c r="D245" s="5" t="str">
        <f>_xlfn.XLOOKUP($E245,'Raw Data'!$E:$E,'Raw Data'!D:D,"ERROR",0,1)</f>
        <v>www.amazon.ae/dp/B004FET2QU</v>
      </c>
      <c r="E245" s="5" t="s">
        <v>445</v>
      </c>
      <c r="F245" s="9" t="str">
        <f>_xlfn.XLOOKUP($E245,'Raw Data'!$E:$E,'Raw Data'!F:F,"ERROR",0,1)</f>
        <v>Orofluido Control Frizzing Beauty Elixir 3.38 oz/100ml</v>
      </c>
      <c r="G245" s="10">
        <f>_xlfn.XLOOKUP($E245,'Raw Data'!$E:$E,'Raw Data'!G:G,"ERROR",0,1)</f>
        <v>1</v>
      </c>
      <c r="H245" s="9">
        <f>_xlfn.XLOOKUP($E245,'Raw Data'!$E:$E,'Raw Data'!H:H,"ERROR",0,1)</f>
        <v>138.93</v>
      </c>
      <c r="I245" s="9">
        <f>_xlfn.XLOOKUP($E245,'Raw Data'!$E:$E,'Raw Data'!I:I,"ERROR",0,1)</f>
        <v>0.000186002416464993</v>
      </c>
      <c r="J245" s="9" t="str">
        <f>_xlfn.XLOOKUP($E245,'Raw Data'!$E:$E,'Raw Data'!J:J,"ERROR",0,1)</f>
        <v>No</v>
      </c>
      <c r="K245" s="14" t="str">
        <f t="array" ref="K245">_xlfn.IFS(AND(L245&gt;0,L245&lt;=5),"0 to 5",AND(L245&gt;5,L245&lt;=10),"5 to 10",AND(L245&gt;10,L245&lt;=15),"10 to 15",AND(L245&gt;15,L245&lt;=20),"15 to 20",AND(L245&gt;20,L245&lt;=30),"20 to 30",AND(L245&gt;30,L245&lt;=40),"30 to 40",AND(L245&gt;40,L245&lt;=50),"40 to 50",AND(L245&gt;50,L245&lt;=75),"50 to 75",AND(L245&gt;75,L245&lt;=100),"75 to 100",AND(L245&gt;100,L245&lt;=150),"100 to 150",AND(L245&gt;150,L245&lt;=200),"150 to 200",AND(L245&gt;200,L245&lt;=250),"200 to 250",AND(L245&gt;250,L245&lt;=300),"250 to 300",AND(L245&gt;300,L245&lt;=400),"300 to 400",AND(L245&gt;400,L245&lt;=500),"400 to 500",L245&gt;500,"500+")</f>
        <v>100 to 150</v>
      </c>
      <c r="L245" s="9">
        <f>_xlfn.XLOOKUP($E245,'Raw Data'!$E:$E,'Raw Data'!L:L,"ERROR",0,1)</f>
        <v>110</v>
      </c>
      <c r="M245" s="14" t="str">
        <f t="array" ref="M245">_xlfn.IFS(AND(N245&gt;0,N245&lt;=5),"0 to 5",AND(N245&gt;5,N245&lt;=10),"5 to 10",AND(N245&gt;10,N245&lt;=15),"10 to 15",AND(N245&gt;15,N245&lt;=20),"15 to 20",AND(N245&gt;20,N245&lt;=30),"20 to 30",AND(N245&gt;30,N245&lt;=40),"30 to 40",AND(N245&gt;40,N245&lt;=50),"40 to 50",AND(N245&gt;50,N245&lt;=75),"50 to 75",AND(N245&gt;75,N245&lt;=100),"75 to 100",AND(N245&gt;100,N245&lt;=150),"100 to 150",AND(N245&gt;150,N245&lt;=200),"150 to 200",AND(N245&gt;200,N245&lt;=250),"200 to 250",AND(N245&gt;250,N245&lt;=300),"250 to 300",AND(N245&gt;300,N245&lt;=400),"300 to 400",AND(N245&gt;400,N245&lt;=500),"400 to 500",N245&gt;500,"500+")</f>
        <v>100 to 150</v>
      </c>
      <c r="N245" s="9">
        <f>_xlfn.XLOOKUP($E245,'Raw Data'!$E:$E,'Raw Data'!N:N,"ERROR",0,1)</f>
        <v>110</v>
      </c>
      <c r="O245" s="14" t="str">
        <f t="array" ref="O245">_xlfn.IFS(P245=0,"No Discount",AND(P245&gt;0,P245&lt;=0.02),"0% to 2%",AND(P245&gt;0.02,P245&lt;=0.04),"2% to 4%",AND(P245&gt;0.04,P245&lt;=0.06),"4% to 6%",AND(P245&gt;0.06,P245&lt;=0.08),"6% to 8%",AND(P245&gt;0.08,P245&lt;=0.1),"8% to 10%",AND(P245&gt;0.1,P245&lt;=0.15),"10% to 15%",AND(P245&gt;0.15,P245&lt;=0.2),"15% to 20%",AND(P245&gt;0.2,P245&lt;=0.25),"20% to 25%",AND(P245&gt;0.25,P245&lt;=0.3),"25% to 30%",AND(P245&gt;0.3,P245&lt;=0.4),"30% to 40%",AND(P245&gt;0.4,P245&lt;=0.5),"40% to 50%",AND(P245&gt;0.5,P245&lt;=0.75),"50% to 75%",AND(P245&gt;0.75,P245&lt;=1),"75% to 100%")</f>
        <v>No Discount</v>
      </c>
      <c r="P245" s="10">
        <f>_xlfn.XLOOKUP($E245,'Raw Data'!$E:$E,'Raw Data'!P:P,"ERROR",0,1)</f>
        <v>0</v>
      </c>
      <c r="Q245" s="9">
        <f>_xlfn.XLOOKUP($E245,'Raw Data'!$E:$E,'Raw Data'!Q:Q,"ERROR",0,1)</f>
        <v>3.38</v>
      </c>
      <c r="R245" s="9" t="str">
        <f>_xlfn.XLOOKUP($E245,'Raw Data'!$E:$E,'Raw Data'!R:R,"ERROR",0,1)</f>
        <v>oz</v>
      </c>
      <c r="S245" s="5" t="str">
        <f t="array" ref="S245">_xlfn.IFS(AND(T245&gt;0,T245&lt;=0.05),"0 to 0.05",AND(T245&gt;0.05,T245&lt;=0.1),"0.05 to 0.1",AND(T245&gt;0.1,T245&lt;=0.2),"0.1 to 0.2",AND(T245&gt;0.2,T245&lt;=0.3),"0.2 to 0.3",AND(T245&gt;0.3,T245&lt;=0.4),"0.3 to 0.4",AND(T245&gt;0.4,T245&lt;=0.5),"0.4 to 0.5",AND(T245&gt;0.5,T245&lt;=0.75),"0.5 to 0.75",AND(T245&gt;0.75,T245&lt;=1),"0.75 to 1",AND(T245&gt;1,T245&lt;=2),"1 to 2",AND(T245&gt;2,T245&lt;=3),"2 to 3",AND(T245&gt;3,T245&lt;=4),"3 to 4",AND(T245&gt;4,T245&lt;=5),"4 to 5",AND(T245&gt;5,T245&lt;=10),"5 to 10",T245&gt;10,"10+")</f>
        <v>1 to 2</v>
      </c>
      <c r="T245" s="10">
        <f>_xlfn.XLOOKUP($E245,'Raw Data'!$E:$E,'Raw Data'!T:T,"ERROR",0,1)</f>
        <v>1.10058771383919</v>
      </c>
      <c r="U245" s="15" t="str">
        <f t="array" ref="U245">_xlfn.IFS(AND(V245&gt;0,V245&lt;=0.05),"0 to 0.05",AND(V245&gt;0.05,V245&lt;=0.1),"0.05 to 0.1",AND(V245&gt;0.1,V245&lt;=0.2),"0.1 to 0.2",AND(V245&gt;0.2,V245&lt;=0.3),"0.2 to 0.3",AND(V245&gt;0.3,V245&lt;=0.4),"0.3 to 0.4",AND(V245&gt;0.4,V245&lt;=0.5),"0.4 to 0.5",AND(V245&gt;0.5,V245&lt;=0.75),"0.5 to 0.75",AND(V245&gt;0.75,V245&lt;=1),"0.75 to 1",AND(V245&gt;1,V245&lt;=2),"1 to 2",AND(V245&gt;2,V245&lt;=3),"2 to 3",AND(V245&gt;3,V245&lt;=4),"3 to 4",AND(V245&gt;4,V245&lt;=5),"4 to 5",AND(V245&gt;5,V245&lt;=10),"5 to 10",V245&gt;10,"10+")</f>
        <v>0.2 to 0.3</v>
      </c>
      <c r="V245" s="10">
        <f>_xlfn.XLOOKUP($E245,'Raw Data'!$E:$E,'Raw Data'!V:V,"ERROR",0,1)</f>
        <v>0.297158682736581</v>
      </c>
      <c r="W245" s="15" t="str">
        <f t="array" ref="W245">_xlfn.IFS(AND(X245&gt;0,X245&lt;=0.05),"0 to 0.05",AND(X245&gt;0.05,X245&lt;=0.1),"0.05 to 0.1",AND(X245&gt;0.1,X245&lt;=0.2),"0.1 to 0.2",AND(X245&gt;0.2,X245&lt;=0.3),"0.2 to 0.3",AND(X245&gt;0.3,X245&lt;=0.4),"0.3 to 0.4",AND(X245&gt;0.4,X245&lt;=0.5),"0.4 to 0.5",AND(X245&gt;0.5,X245&lt;=0.75),"0.5 to 0.75",AND(X245&gt;0.75,X245&lt;=1),"0.75 to 1",AND(X245&gt;1,X245&lt;=2),"1 to 2",AND(X245&gt;2,X245&lt;=3),"2 to 3",AND(X245&gt;3,X245&lt;=4),"3 to 4",AND(X245&gt;4,X245&lt;=5),"4 to 5",AND(X245&gt;5,X245&lt;=10),"5 to 10",X245&gt;10,"10+")</f>
        <v>0.2 to 0.3</v>
      </c>
      <c r="X245" s="16">
        <f t="shared" si="7"/>
        <v>0.297158682736581</v>
      </c>
      <c r="Y245" s="5" t="str">
        <f t="array" ref="Y245">_xlfn.IFS(AND(Z245&gt;0,Z245&lt;=1),"0 to 1",AND(Z245&gt;1,Z245&lt;=2),"1 to 2",AND(Z245&gt;2,Z245&lt;=4),"2 to 4",AND(Z245&gt;4,Z245&lt;=6),"4 to 6",AND(Z245&gt;6,Z245&lt;=8),"6 to 8",AND(Z245&gt;8,Z245&lt;=10),"8 to 10",AND(Z245&gt;10,Z245&lt;=15),"10 to 15",AND(Z245&gt;15,Z245&lt;=20),"15 to 20",AND(Z245&gt;20,Z245&lt;=25),"20 to 25",AND(Z245&gt;25,Z245&lt;=30),"25 to 30",AND(Z245&gt;30,Z245&lt;=40),"30 to 40",AND(Z245&gt;40,Z245&lt;=50),"40 to 50",Z245&gt;50,"50+")</f>
        <v>2 to 4</v>
      </c>
      <c r="Z245" s="9">
        <f>_xlfn.XLOOKUP($E245,'Raw Data'!$E:$E,'Raw Data'!Z:Z,"ERROR",0,1)</f>
        <v>3.38</v>
      </c>
      <c r="AA245" s="9" t="str">
        <f>_xlfn.XLOOKUP($E245,'Raw Data'!$E:$E,'Raw Data'!AA:AA,"ERROR",0,1)</f>
        <v>oz</v>
      </c>
      <c r="AB245" s="9"/>
      <c r="AC245" s="9"/>
    </row>
    <row r="246" hidden="1" spans="1:29">
      <c r="A246" s="5" t="str">
        <f>_xlfn.XLOOKUP($E246,'Raw Data'!$E:$E,'Raw Data'!A:A,"ERROR",0,1)</f>
        <v>AE</v>
      </c>
      <c r="B246" s="5" t="str">
        <f>_xlfn.XLOOKUP($E246,'Raw Data'!$E:$E,'Raw Data'!B:B,"ERROR",0,1)</f>
        <v>Hair Mousses</v>
      </c>
      <c r="C246" s="5" t="str">
        <f>_xlfn.XLOOKUP($E246,'Raw Data'!$E:$E,'Raw Data'!C:C,"ERROR",0,1)</f>
        <v>shea moisture</v>
      </c>
      <c r="D246" s="5" t="str">
        <f>_xlfn.XLOOKUP($E246,'Raw Data'!$E:$E,'Raw Data'!D:D,"ERROR",0,1)</f>
        <v>www.amazon.ae/dp/B07RHVZSDZ</v>
      </c>
      <c r="E246" s="5" t="s">
        <v>446</v>
      </c>
      <c r="F246" s="9" t="str">
        <f>_xlfn.XLOOKUP($E246,'Raw Data'!$E:$E,'Raw Data'!F:F,"ERROR",0,1)</f>
        <v>Shea Moisture Coconut &amp; Hibiscus Frizz-Free Curl Mousse For Unisex, 7.5 Oz. Mousse (Pack of 2)</v>
      </c>
      <c r="G246" s="10">
        <f>_xlfn.XLOOKUP($E246,'Raw Data'!$E:$E,'Raw Data'!G:G,"ERROR",0,1)</f>
        <v>1</v>
      </c>
      <c r="H246" s="9">
        <f>_xlfn.XLOOKUP($E246,'Raw Data'!$E:$E,'Raw Data'!H:H,"ERROR",0,1)</f>
        <v>128.44</v>
      </c>
      <c r="I246" s="9">
        <f>_xlfn.XLOOKUP($E246,'Raw Data'!$E:$E,'Raw Data'!I:I,"ERROR",0,1)</f>
        <v>0.000171958183047317</v>
      </c>
      <c r="J246" s="9" t="str">
        <f>_xlfn.XLOOKUP($E246,'Raw Data'!$E:$E,'Raw Data'!J:J,"ERROR",0,1)</f>
        <v>No</v>
      </c>
      <c r="K246" s="14" t="str">
        <f t="array" ref="K246">_xlfn.IFS(AND(L246&gt;0,L246&lt;=5),"0 to 5",AND(L246&gt;5,L246&lt;=10),"5 to 10",AND(L246&gt;10,L246&lt;=15),"10 to 15",AND(L246&gt;15,L246&lt;=20),"15 to 20",AND(L246&gt;20,L246&lt;=30),"20 to 30",AND(L246&gt;30,L246&lt;=40),"30 to 40",AND(L246&gt;40,L246&lt;=50),"40 to 50",AND(L246&gt;50,L246&lt;=75),"50 to 75",AND(L246&gt;75,L246&lt;=100),"75 to 100",AND(L246&gt;100,L246&lt;=150),"100 to 150",AND(L246&gt;150,L246&lt;=200),"150 to 200",AND(L246&gt;200,L246&lt;=250),"200 to 250",AND(L246&gt;250,L246&lt;=300),"250 to 300",AND(L246&gt;300,L246&lt;=400),"300 to 400",AND(L246&gt;400,L246&lt;=500),"400 to 500",L246&gt;500,"500+")</f>
        <v>100 to 150</v>
      </c>
      <c r="L246" s="9">
        <f>_xlfn.XLOOKUP($E246,'Raw Data'!$E:$E,'Raw Data'!L:L,"ERROR",0,1)</f>
        <v>101.6</v>
      </c>
      <c r="M246" s="14" t="str">
        <f t="array" ref="M246">_xlfn.IFS(AND(N246&gt;0,N246&lt;=5),"0 to 5",AND(N246&gt;5,N246&lt;=10),"5 to 10",AND(N246&gt;10,N246&lt;=15),"10 to 15",AND(N246&gt;15,N246&lt;=20),"15 to 20",AND(N246&gt;20,N246&lt;=30),"20 to 30",AND(N246&gt;30,N246&lt;=40),"30 to 40",AND(N246&gt;40,N246&lt;=50),"40 to 50",AND(N246&gt;50,N246&lt;=75),"50 to 75",AND(N246&gt;75,N246&lt;=100),"75 to 100",AND(N246&gt;100,N246&lt;=150),"100 to 150",AND(N246&gt;150,N246&lt;=200),"150 to 200",AND(N246&gt;200,N246&lt;=250),"200 to 250",AND(N246&gt;250,N246&lt;=300),"250 to 300",AND(N246&gt;300,N246&lt;=400),"300 to 400",AND(N246&gt;400,N246&lt;=500),"400 to 500",N246&gt;500,"500+")</f>
        <v>100 to 150</v>
      </c>
      <c r="N246" s="9">
        <f>_xlfn.XLOOKUP($E246,'Raw Data'!$E:$E,'Raw Data'!N:N,"ERROR",0,1)</f>
        <v>101.6</v>
      </c>
      <c r="O246" s="14" t="str">
        <f t="array" ref="O246">_xlfn.IFS(P246=0,"No Discount",AND(P246&gt;0,P246&lt;=0.02),"0% to 2%",AND(P246&gt;0.02,P246&lt;=0.04),"2% to 4%",AND(P246&gt;0.04,P246&lt;=0.06),"4% to 6%",AND(P246&gt;0.06,P246&lt;=0.08),"6% to 8%",AND(P246&gt;0.08,P246&lt;=0.1),"8% to 10%",AND(P246&gt;0.1,P246&lt;=0.15),"10% to 15%",AND(P246&gt;0.15,P246&lt;=0.2),"15% to 20%",AND(P246&gt;0.2,P246&lt;=0.25),"20% to 25%",AND(P246&gt;0.25,P246&lt;=0.3),"25% to 30%",AND(P246&gt;0.3,P246&lt;=0.4),"30% to 40%",AND(P246&gt;0.4,P246&lt;=0.5),"40% to 50%",AND(P246&gt;0.5,P246&lt;=0.75),"50% to 75%",AND(P246&gt;0.75,P246&lt;=1),"75% to 100%")</f>
        <v>No Discount</v>
      </c>
      <c r="P246" s="10">
        <f>_xlfn.XLOOKUP($E246,'Raw Data'!$E:$E,'Raw Data'!P:P,"ERROR",0,1)</f>
        <v>0</v>
      </c>
      <c r="Q246" s="9">
        <f>_xlfn.XLOOKUP($E246,'Raw Data'!$E:$E,'Raw Data'!Q:Q,"ERROR",0,1)</f>
        <v>15</v>
      </c>
      <c r="R246" s="9" t="str">
        <f>_xlfn.XLOOKUP($E246,'Raw Data'!$E:$E,'Raw Data'!R:R,"ERROR",0,1)</f>
        <v>oz</v>
      </c>
      <c r="S246" s="5" t="str">
        <f t="array" ref="S246">_xlfn.IFS(AND(T246&gt;0,T246&lt;=0.05),"0 to 0.05",AND(T246&gt;0.05,T246&lt;=0.1),"0.05 to 0.1",AND(T246&gt;0.1,T246&lt;=0.2),"0.1 to 0.2",AND(T246&gt;0.2,T246&lt;=0.3),"0.2 to 0.3",AND(T246&gt;0.3,T246&lt;=0.4),"0.3 to 0.4",AND(T246&gt;0.4,T246&lt;=0.5),"0.4 to 0.5",AND(T246&gt;0.5,T246&lt;=0.75),"0.5 to 0.75",AND(T246&gt;0.75,T246&lt;=1),"0.75 to 1",AND(T246&gt;1,T246&lt;=2),"1 to 2",AND(T246&gt;2,T246&lt;=3),"2 to 3",AND(T246&gt;3,T246&lt;=4),"3 to 4",AND(T246&gt;4,T246&lt;=5),"4 to 5",AND(T246&gt;5,T246&lt;=10),"5 to 10",T246&gt;10,"10+")</f>
        <v>0.2 to 0.3</v>
      </c>
      <c r="T246" s="10">
        <f>_xlfn.XLOOKUP($E246,'Raw Data'!$E:$E,'Raw Data'!T:T,"ERROR",0,1)</f>
        <v>0.229060985232781</v>
      </c>
      <c r="U246" s="15" t="str">
        <f t="array" ref="U246">_xlfn.IFS(AND(V246&gt;0,V246&lt;=0.05),"0 to 0.05",AND(V246&gt;0.05,V246&lt;=0.1),"0.05 to 0.1",AND(V246&gt;0.1,V246&lt;=0.2),"0.1 to 0.2",AND(V246&gt;0.2,V246&lt;=0.3),"0.2 to 0.3",AND(V246&gt;0.3,V246&lt;=0.4),"0.3 to 0.4",AND(V246&gt;0.4,V246&lt;=0.5),"0.4 to 0.5",AND(V246&gt;0.5,V246&lt;=0.75),"0.5 to 0.75",AND(V246&gt;0.75,V246&lt;=1),"0.75 to 1",AND(V246&gt;1,V246&lt;=2),"1 to 2",AND(V246&gt;2,V246&lt;=3),"2 to 3",AND(V246&gt;3,V246&lt;=4),"3 to 4",AND(V246&gt;4,V246&lt;=5),"4 to 5",AND(V246&gt;5,V246&lt;=10),"5 to 10",V246&gt;10,"10+")</f>
        <v>0.05 to 0.1</v>
      </c>
      <c r="V246" s="10">
        <f>_xlfn.XLOOKUP($E246,'Raw Data'!$E:$E,'Raw Data'!V:V,"ERROR",0,1)</f>
        <v>0.0618464660128509</v>
      </c>
      <c r="W246" s="15" t="str">
        <f t="array" ref="W246">_xlfn.IFS(AND(X246&gt;0,X246&lt;=0.05),"0 to 0.05",AND(X246&gt;0.05,X246&lt;=0.1),"0.05 to 0.1",AND(X246&gt;0.1,X246&lt;=0.2),"0.1 to 0.2",AND(X246&gt;0.2,X246&lt;=0.3),"0.2 to 0.3",AND(X246&gt;0.3,X246&lt;=0.4),"0.3 to 0.4",AND(X246&gt;0.4,X246&lt;=0.5),"0.4 to 0.5",AND(X246&gt;0.5,X246&lt;=0.75),"0.5 to 0.75",AND(X246&gt;0.75,X246&lt;=1),"0.75 to 1",AND(X246&gt;1,X246&lt;=2),"1 to 2",AND(X246&gt;2,X246&lt;=3),"2 to 3",AND(X246&gt;3,X246&lt;=4),"3 to 4",AND(X246&gt;4,X246&lt;=5),"4 to 5",AND(X246&gt;5,X246&lt;=10),"5 to 10",X246&gt;10,"10+")</f>
        <v>0.05 to 0.1</v>
      </c>
      <c r="X246" s="16">
        <f t="shared" si="7"/>
        <v>0.0618464660128509</v>
      </c>
      <c r="Y246" s="5" t="str">
        <f t="array" ref="Y246">_xlfn.IFS(AND(Z246&gt;0,Z246&lt;=1),"0 to 1",AND(Z246&gt;1,Z246&lt;=2),"1 to 2",AND(Z246&gt;2,Z246&lt;=4),"2 to 4",AND(Z246&gt;4,Z246&lt;=6),"4 to 6",AND(Z246&gt;6,Z246&lt;=8),"6 to 8",AND(Z246&gt;8,Z246&lt;=10),"8 to 10",AND(Z246&gt;10,Z246&lt;=15),"10 to 15",AND(Z246&gt;15,Z246&lt;=20),"15 to 20",AND(Z246&gt;20,Z246&lt;=25),"20 to 25",AND(Z246&gt;25,Z246&lt;=30),"25 to 30",AND(Z246&gt;30,Z246&lt;=40),"30 to 40",AND(Z246&gt;40,Z246&lt;=50),"40 to 50",Z246&gt;50,"50+")</f>
        <v>10 to 15</v>
      </c>
      <c r="Z246" s="9">
        <f>_xlfn.XLOOKUP($E246,'Raw Data'!$E:$E,'Raw Data'!Z:Z,"ERROR",0,1)</f>
        <v>15</v>
      </c>
      <c r="AA246" s="9" t="str">
        <f>_xlfn.XLOOKUP($E246,'Raw Data'!$E:$E,'Raw Data'!AA:AA,"ERROR",0,1)</f>
        <v>oz</v>
      </c>
      <c r="AB246" s="9"/>
      <c r="AC246" s="9"/>
    </row>
    <row r="247" hidden="1" spans="1:29">
      <c r="A247" s="5" t="str">
        <f>_xlfn.XLOOKUP($E247,'Raw Data'!$E:$E,'Raw Data'!A:A,"ERROR",0,1)</f>
        <v>AE</v>
      </c>
      <c r="B247" s="5" t="str">
        <f>_xlfn.XLOOKUP($E247,'Raw Data'!$E:$E,'Raw Data'!B:B,"ERROR",0,1)</f>
        <v>Hair Mousses</v>
      </c>
      <c r="C247" s="5" t="str">
        <f>_xlfn.XLOOKUP($E247,'Raw Data'!$E:$E,'Raw Data'!C:C,"ERROR",0,1)</f>
        <v>l'oreal paris</v>
      </c>
      <c r="D247" s="5" t="str">
        <f>_xlfn.XLOOKUP($E247,'Raw Data'!$E:$E,'Raw Data'!D:D,"ERROR",0,1)</f>
        <v>www.amazon.ae/dp/B01EJ8TA86</v>
      </c>
      <c r="E247" s="5" t="s">
        <v>447</v>
      </c>
      <c r="F247" s="9" t="str">
        <f>_xlfn.XLOOKUP($E247,'Raw Data'!$E:$E,'Raw Data'!F:F,"ERROR",0,1)</f>
        <v>L'OrÃ©al Elnett CrÃ¨me de Mousse Curls Strong Hold, 200ml</v>
      </c>
      <c r="G247" s="10">
        <f>_xlfn.XLOOKUP($E247,'Raw Data'!$E:$E,'Raw Data'!G:G,"ERROR",0,1)</f>
        <v>3</v>
      </c>
      <c r="H247" s="9">
        <f>_xlfn.XLOOKUP($E247,'Raw Data'!$E:$E,'Raw Data'!H:H,"ERROR",0,1)</f>
        <v>123.77</v>
      </c>
      <c r="I247" s="9">
        <f>_xlfn.XLOOKUP($E247,'Raw Data'!$E:$E,'Raw Data'!I:I,"ERROR",0,1)</f>
        <v>0.000165705888475291</v>
      </c>
      <c r="J247" s="9" t="str">
        <f>_xlfn.XLOOKUP($E247,'Raw Data'!$E:$E,'Raw Data'!J:J,"ERROR",0,1)</f>
        <v>No</v>
      </c>
      <c r="K247" s="14" t="str">
        <f t="array" ref="K247">_xlfn.IFS(AND(L247&gt;0,L247&lt;=5),"0 to 5",AND(L247&gt;5,L247&lt;=10),"5 to 10",AND(L247&gt;10,L247&lt;=15),"10 to 15",AND(L247&gt;15,L247&lt;=20),"15 to 20",AND(L247&gt;20,L247&lt;=30),"20 to 30",AND(L247&gt;30,L247&lt;=40),"30 to 40",AND(L247&gt;40,L247&lt;=50),"40 to 50",AND(L247&gt;50,L247&lt;=75),"50 to 75",AND(L247&gt;75,L247&lt;=100),"75 to 100",AND(L247&gt;100,L247&lt;=150),"100 to 150",AND(L247&gt;150,L247&lt;=200),"150 to 200",AND(L247&gt;200,L247&lt;=250),"200 to 250",AND(L247&gt;250,L247&lt;=300),"250 to 300",AND(L247&gt;300,L247&lt;=400),"300 to 400",AND(L247&gt;400,L247&lt;=500),"400 to 500",L247&gt;500,"500+")</f>
        <v>75 to 100</v>
      </c>
      <c r="L247" s="9">
        <f>_xlfn.XLOOKUP($E247,'Raw Data'!$E:$E,'Raw Data'!L:L,"ERROR",0,1)</f>
        <v>75.24</v>
      </c>
      <c r="M247" s="14" t="str">
        <f t="array" ref="M247">_xlfn.IFS(AND(N247&gt;0,N247&lt;=5),"0 to 5",AND(N247&gt;5,N247&lt;=10),"5 to 10",AND(N247&gt;10,N247&lt;=15),"10 to 15",AND(N247&gt;15,N247&lt;=20),"15 to 20",AND(N247&gt;20,N247&lt;=30),"20 to 30",AND(N247&gt;30,N247&lt;=40),"30 to 40",AND(N247&gt;40,N247&lt;=50),"40 to 50",AND(N247&gt;50,N247&lt;=75),"50 to 75",AND(N247&gt;75,N247&lt;=100),"75 to 100",AND(N247&gt;100,N247&lt;=150),"100 to 150",AND(N247&gt;150,N247&lt;=200),"150 to 200",AND(N247&gt;200,N247&lt;=250),"200 to 250",AND(N247&gt;250,N247&lt;=300),"250 to 300",AND(N247&gt;300,N247&lt;=400),"300 to 400",AND(N247&gt;400,N247&lt;=500),"400 to 500",N247&gt;500,"500+")</f>
        <v>75 to 100</v>
      </c>
      <c r="N247" s="9">
        <f>_xlfn.XLOOKUP($E247,'Raw Data'!$E:$E,'Raw Data'!N:N,"ERROR",0,1)</f>
        <v>87.25</v>
      </c>
      <c r="O247" s="14" t="str">
        <f t="array" ref="O247">_xlfn.IFS(P247=0,"No Discount",AND(P247&gt;0,P247&lt;=0.02),"0% to 2%",AND(P247&gt;0.02,P247&lt;=0.04),"2% to 4%",AND(P247&gt;0.04,P247&lt;=0.06),"4% to 6%",AND(P247&gt;0.06,P247&lt;=0.08),"6% to 8%",AND(P247&gt;0.08,P247&lt;=0.1),"8% to 10%",AND(P247&gt;0.1,P247&lt;=0.15),"10% to 15%",AND(P247&gt;0.15,P247&lt;=0.2),"15% to 20%",AND(P247&gt;0.2,P247&lt;=0.25),"20% to 25%",AND(P247&gt;0.25,P247&lt;=0.3),"25% to 30%",AND(P247&gt;0.3,P247&lt;=0.4),"30% to 40%",AND(P247&gt;0.4,P247&lt;=0.5),"40% to 50%",AND(P247&gt;0.5,P247&lt;=0.75),"50% to 75%",AND(P247&gt;0.75,P247&lt;=1),"75% to 100%")</f>
        <v>10% to 15%</v>
      </c>
      <c r="P247" s="10">
        <f>_xlfn.XLOOKUP($E247,'Raw Data'!$E:$E,'Raw Data'!P:P,"ERROR",0,1)</f>
        <v>0.137650429799427</v>
      </c>
      <c r="Q247" s="9">
        <f>_xlfn.XLOOKUP($E247,'Raw Data'!$E:$E,'Raw Data'!Q:Q,"ERROR",0,1)</f>
        <v>200</v>
      </c>
      <c r="R247" s="9" t="str">
        <f>_xlfn.XLOOKUP($E247,'Raw Data'!$E:$E,'Raw Data'!R:R,"ERROR",0,1)</f>
        <v>ml</v>
      </c>
      <c r="S247" s="5" t="str">
        <f t="array" ref="S247">_xlfn.IFS(AND(T247&gt;0,T247&lt;=0.05),"0 to 0.05",AND(T247&gt;0.05,T247&lt;=0.1),"0.05 to 0.1",AND(T247&gt;0.1,T247&lt;=0.2),"0.1 to 0.2",AND(T247&gt;0.2,T247&lt;=0.3),"0.2 to 0.3",AND(T247&gt;0.3,T247&lt;=0.4),"0.3 to 0.4",AND(T247&gt;0.4,T247&lt;=0.5),"0.4 to 0.5",AND(T247&gt;0.5,T247&lt;=0.75),"0.5 to 0.75",AND(T247&gt;0.75,T247&lt;=1),"0.75 to 1",AND(T247&gt;1,T247&lt;=2),"1 to 2",AND(T247&gt;2,T247&lt;=3),"2 to 3",AND(T247&gt;3,T247&lt;=4),"3 to 4",AND(T247&gt;4,T247&lt;=5),"4 to 5",AND(T247&gt;5,T247&lt;=10),"5 to 10",T247&gt;10,"10+")</f>
        <v>0.3 to 0.4</v>
      </c>
      <c r="T247" s="10">
        <f>_xlfn.XLOOKUP($E247,'Raw Data'!$E:$E,'Raw Data'!T:T,"ERROR",0,1)</f>
        <v>0.376400998133003</v>
      </c>
      <c r="U247" s="15" t="str">
        <f t="array" ref="U247">_xlfn.IFS(AND(V247&gt;0,V247&lt;=0.05),"0 to 0.05",AND(V247&gt;0.05,V247&lt;=0.1),"0.05 to 0.1",AND(V247&gt;0.1,V247&lt;=0.2),"0.1 to 0.2",AND(V247&gt;0.2,V247&lt;=0.3),"0.2 to 0.3",AND(V247&gt;0.3,V247&lt;=0.4),"0.3 to 0.4",AND(V247&gt;0.4,V247&lt;=0.5),"0.4 to 0.5",AND(V247&gt;0.5,V247&lt;=0.75),"0.5 to 0.75",AND(V247&gt;0.75,V247&lt;=1),"0.75 to 1",AND(V247&gt;1,V247&lt;=2),"1 to 2",AND(V247&gt;2,V247&lt;=3),"2 to 3",AND(V247&gt;3,V247&lt;=4),"3 to 4",AND(V247&gt;4,V247&lt;=5),"4 to 5",AND(V247&gt;5,V247&lt;=10),"5 to 10",V247&gt;10,"10+")</f>
        <v>0.1 to 0.2</v>
      </c>
      <c r="V247" s="10">
        <f>_xlfn.XLOOKUP($E247,'Raw Data'!$E:$E,'Raw Data'!V:V,"ERROR",0,1)</f>
        <v>0.117850432130758</v>
      </c>
      <c r="W247" s="15" t="str">
        <f t="array" ref="W247">_xlfn.IFS(AND(X247&gt;0,X247&lt;=0.05),"0 to 0.05",AND(X247&gt;0.05,X247&lt;=0.1),"0.05 to 0.1",AND(X247&gt;0.1,X247&lt;=0.2),"0.1 to 0.2",AND(X247&gt;0.2,X247&lt;=0.3),"0.2 to 0.3",AND(X247&gt;0.3,X247&lt;=0.4),"0.3 to 0.4",AND(X247&gt;0.4,X247&lt;=0.5),"0.4 to 0.5",AND(X247&gt;0.5,X247&lt;=0.75),"0.5 to 0.75",AND(X247&gt;0.75,X247&lt;=1),"0.75 to 1",AND(X247&gt;1,X247&lt;=2),"1 to 2",AND(X247&gt;2,X247&lt;=3),"2 to 3",AND(X247&gt;3,X247&lt;=4),"3 to 4",AND(X247&gt;4,X247&lt;=5),"4 to 5",AND(X247&gt;5,X247&lt;=10),"5 to 10",X247&gt;10,"10+")</f>
        <v>0.1 to 0.2</v>
      </c>
      <c r="X247" s="16">
        <f t="shared" si="7"/>
        <v>0.101628269495911</v>
      </c>
      <c r="Y247" s="5" t="str">
        <f t="array" ref="Y247">_xlfn.IFS(AND(Z247&gt;0,Z247&lt;=1),"0 to 1",AND(Z247&gt;1,Z247&lt;=2),"1 to 2",AND(Z247&gt;2,Z247&lt;=4),"2 to 4",AND(Z247&gt;4,Z247&lt;=6),"4 to 6",AND(Z247&gt;6,Z247&lt;=8),"6 to 8",AND(Z247&gt;8,Z247&lt;=10),"8 to 10",AND(Z247&gt;10,Z247&lt;=15),"10 to 15",AND(Z247&gt;15,Z247&lt;=20),"15 to 20",AND(Z247&gt;20,Z247&lt;=25),"20 to 25",AND(Z247&gt;25,Z247&lt;=30),"25 to 30",AND(Z247&gt;30,Z247&lt;=40),"30 to 40",AND(Z247&gt;40,Z247&lt;=50),"40 to 50",Z247&gt;50,"50+")</f>
        <v>6 to 8</v>
      </c>
      <c r="Z247" s="9">
        <f>_xlfn.XLOOKUP($E247,'Raw Data'!$E:$E,'Raw Data'!Z:Z,"ERROR",0,1)</f>
        <v>6.76</v>
      </c>
      <c r="AA247" s="9" t="str">
        <f>_xlfn.XLOOKUP($E247,'Raw Data'!$E:$E,'Raw Data'!AA:AA,"ERROR",0,1)</f>
        <v>oz</v>
      </c>
      <c r="AB247" s="9"/>
      <c r="AC247" s="9"/>
    </row>
    <row r="248" hidden="1" spans="1:29">
      <c r="A248" s="5" t="str">
        <f>_xlfn.XLOOKUP($E248,'Raw Data'!$E:$E,'Raw Data'!A:A,"ERROR",0,1)</f>
        <v>AE</v>
      </c>
      <c r="B248" s="5" t="str">
        <f>_xlfn.XLOOKUP($E248,'Raw Data'!$E:$E,'Raw Data'!B:B,"ERROR",0,1)</f>
        <v>Hair Mousses</v>
      </c>
      <c r="C248" s="5" t="str">
        <f>_xlfn.XLOOKUP($E248,'Raw Data'!$E:$E,'Raw Data'!C:C,"ERROR",0,1)</f>
        <v>Wella</v>
      </c>
      <c r="D248" s="5" t="str">
        <f>_xlfn.XLOOKUP($E248,'Raw Data'!$E:$E,'Raw Data'!D:D,"ERROR",0,1)</f>
        <v>www.amazon.ae/dp/B01BG8QDIC</v>
      </c>
      <c r="E248" s="5" t="s">
        <v>448</v>
      </c>
      <c r="F248" s="9" t="str">
        <f>_xlfn.XLOOKUP($E248,'Raw Data'!$E:$E,'Raw Data'!F:F,"ERROR",0,1)</f>
        <v>Wella Professionals Eimi Boost Bounce Curl Enhancing  Mousse ,300ml</v>
      </c>
      <c r="G248" s="10">
        <f>_xlfn.XLOOKUP($E248,'Raw Data'!$E:$E,'Raw Data'!G:G,"ERROR",0,1)</f>
        <v>1</v>
      </c>
      <c r="H248" s="9">
        <f>_xlfn.XLOOKUP($E248,'Raw Data'!$E:$E,'Raw Data'!H:H,"ERROR",0,1)</f>
        <v>119.98</v>
      </c>
      <c r="I248" s="9">
        <f>_xlfn.XLOOKUP($E248,'Raw Data'!$E:$E,'Raw Data'!I:I,"ERROR",0,1)</f>
        <v>0.000160631756477866</v>
      </c>
      <c r="J248" s="9" t="str">
        <f>_xlfn.XLOOKUP($E248,'Raw Data'!$E:$E,'Raw Data'!J:J,"ERROR",0,1)</f>
        <v>No</v>
      </c>
      <c r="K248" s="14" t="str">
        <f t="array" ref="K248">_xlfn.IFS(AND(L248&gt;0,L248&lt;=5),"0 to 5",AND(L248&gt;5,L248&lt;=10),"5 to 10",AND(L248&gt;10,L248&lt;=15),"10 to 15",AND(L248&gt;15,L248&lt;=20),"15 to 20",AND(L248&gt;20,L248&lt;=30),"20 to 30",AND(L248&gt;30,L248&lt;=40),"30 to 40",AND(L248&gt;40,L248&lt;=50),"40 to 50",AND(L248&gt;50,L248&lt;=75),"50 to 75",AND(L248&gt;75,L248&lt;=100),"75 to 100",AND(L248&gt;100,L248&lt;=150),"100 to 150",AND(L248&gt;150,L248&lt;=200),"150 to 200",AND(L248&gt;200,L248&lt;=250),"200 to 250",AND(L248&gt;250,L248&lt;=300),"250 to 300",AND(L248&gt;300,L248&lt;=400),"300 to 400",AND(L248&gt;400,L248&lt;=500),"400 to 500",L248&gt;500,"500+")</f>
        <v>75 to 100</v>
      </c>
      <c r="L248" s="9">
        <f>_xlfn.XLOOKUP($E248,'Raw Data'!$E:$E,'Raw Data'!L:L,"ERROR",0,1)</f>
        <v>97.72</v>
      </c>
      <c r="M248" s="14" t="str">
        <f t="array" ref="M248">_xlfn.IFS(AND(N248&gt;0,N248&lt;=5),"0 to 5",AND(N248&gt;5,N248&lt;=10),"5 to 10",AND(N248&gt;10,N248&lt;=15),"10 to 15",AND(N248&gt;15,N248&lt;=20),"15 to 20",AND(N248&gt;20,N248&lt;=30),"20 to 30",AND(N248&gt;30,N248&lt;=40),"30 to 40",AND(N248&gt;40,N248&lt;=50),"40 to 50",AND(N248&gt;50,N248&lt;=75),"50 to 75",AND(N248&gt;75,N248&lt;=100),"75 to 100",AND(N248&gt;100,N248&lt;=150),"100 to 150",AND(N248&gt;150,N248&lt;=200),"150 to 200",AND(N248&gt;200,N248&lt;=250),"200 to 250",AND(N248&gt;250,N248&lt;=300),"250 to 300",AND(N248&gt;300,N248&lt;=400),"300 to 400",AND(N248&gt;400,N248&lt;=500),"400 to 500",N248&gt;500,"500+")</f>
        <v>75 to 100</v>
      </c>
      <c r="N248" s="9">
        <f>_xlfn.XLOOKUP($E248,'Raw Data'!$E:$E,'Raw Data'!N:N,"ERROR",0,1)</f>
        <v>97.72</v>
      </c>
      <c r="O248" s="14" t="str">
        <f t="array" ref="O248">_xlfn.IFS(P248=0,"No Discount",AND(P248&gt;0,P248&lt;=0.02),"0% to 2%",AND(P248&gt;0.02,P248&lt;=0.04),"2% to 4%",AND(P248&gt;0.04,P248&lt;=0.06),"4% to 6%",AND(P248&gt;0.06,P248&lt;=0.08),"6% to 8%",AND(P248&gt;0.08,P248&lt;=0.1),"8% to 10%",AND(P248&gt;0.1,P248&lt;=0.15),"10% to 15%",AND(P248&gt;0.15,P248&lt;=0.2),"15% to 20%",AND(P248&gt;0.2,P248&lt;=0.25),"20% to 25%",AND(P248&gt;0.25,P248&lt;=0.3),"25% to 30%",AND(P248&gt;0.3,P248&lt;=0.4),"30% to 40%",AND(P248&gt;0.4,P248&lt;=0.5),"40% to 50%",AND(P248&gt;0.5,P248&lt;=0.75),"50% to 75%",AND(P248&gt;0.75,P248&lt;=1),"75% to 100%")</f>
        <v>No Discount</v>
      </c>
      <c r="P248" s="10">
        <f>_xlfn.XLOOKUP($E248,'Raw Data'!$E:$E,'Raw Data'!P:P,"ERROR",0,1)</f>
        <v>0</v>
      </c>
      <c r="Q248" s="9">
        <f>_xlfn.XLOOKUP($E248,'Raw Data'!$E:$E,'Raw Data'!Q:Q,"ERROR",0,1)</f>
        <v>300</v>
      </c>
      <c r="R248" s="9" t="str">
        <f>_xlfn.XLOOKUP($E248,'Raw Data'!$E:$E,'Raw Data'!R:R,"ERROR",0,1)</f>
        <v>ml</v>
      </c>
      <c r="S248" s="5" t="str">
        <f t="array" ref="S248">_xlfn.IFS(AND(T248&gt;0,T248&lt;=0.05),"0 to 0.05",AND(T248&gt;0.05,T248&lt;=0.1),"0.05 to 0.1",AND(T248&gt;0.1,T248&lt;=0.2),"0.1 to 0.2",AND(T248&gt;0.2,T248&lt;=0.3),"0.2 to 0.3",AND(T248&gt;0.3,T248&lt;=0.4),"0.3 to 0.4",AND(T248&gt;0.4,T248&lt;=0.5),"0.4 to 0.5",AND(T248&gt;0.5,T248&lt;=0.75),"0.5 to 0.75",AND(T248&gt;0.75,T248&lt;=1),"0.75 to 1",AND(T248&gt;1,T248&lt;=2),"1 to 2",AND(T248&gt;2,T248&lt;=3),"2 to 3",AND(T248&gt;3,T248&lt;=4),"3 to 4",AND(T248&gt;4,T248&lt;=5),"4 to 5",AND(T248&gt;5,T248&lt;=10),"5 to 10",T248&gt;10,"10+")</f>
        <v>0.3 to 0.4</v>
      </c>
      <c r="T248" s="10">
        <f>_xlfn.XLOOKUP($E248,'Raw Data'!$E:$E,'Raw Data'!T:T,"ERROR",0,1)</f>
        <v>0.325907367867775</v>
      </c>
      <c r="U248" s="15" t="str">
        <f t="array" ref="U248">_xlfn.IFS(AND(V248&gt;0,V248&lt;=0.05),"0 to 0.05",AND(V248&gt;0.05,V248&lt;=0.1),"0.05 to 0.1",AND(V248&gt;0.1,V248&lt;=0.2),"0.1 to 0.2",AND(V248&gt;0.2,V248&lt;=0.3),"0.2 to 0.3",AND(V248&gt;0.3,V248&lt;=0.4),"0.3 to 0.4",AND(V248&gt;0.4,V248&lt;=0.5),"0.4 to 0.5",AND(V248&gt;0.5,V248&lt;=0.75),"0.5 to 0.75",AND(V248&gt;0.75,V248&lt;=1),"0.75 to 1",AND(V248&gt;1,V248&lt;=2),"1 to 2",AND(V248&gt;2,V248&lt;=3),"2 to 3",AND(V248&gt;3,V248&lt;=4),"3 to 4",AND(V248&gt;4,V248&lt;=5),"4 to 5",AND(V248&gt;5,V248&lt;=10),"5 to 10",V248&gt;10,"10+")</f>
        <v>0.05 to 0.1</v>
      </c>
      <c r="V248" s="10">
        <f>_xlfn.XLOOKUP($E248,'Raw Data'!$E:$E,'Raw Data'!V:V,"ERROR",0,1)</f>
        <v>0.0879949893242992</v>
      </c>
      <c r="W248" s="15" t="str">
        <f t="array" ref="W248">_xlfn.IFS(AND(X248&gt;0,X248&lt;=0.05),"0 to 0.05",AND(X248&gt;0.05,X248&lt;=0.1),"0.05 to 0.1",AND(X248&gt;0.1,X248&lt;=0.2),"0.1 to 0.2",AND(X248&gt;0.2,X248&lt;=0.3),"0.2 to 0.3",AND(X248&gt;0.3,X248&lt;=0.4),"0.3 to 0.4",AND(X248&gt;0.4,X248&lt;=0.5),"0.4 to 0.5",AND(X248&gt;0.5,X248&lt;=0.75),"0.5 to 0.75",AND(X248&gt;0.75,X248&lt;=1),"0.75 to 1",AND(X248&gt;1,X248&lt;=2),"1 to 2",AND(X248&gt;2,X248&lt;=3),"2 to 3",AND(X248&gt;3,X248&lt;=4),"3 to 4",AND(X248&gt;4,X248&lt;=5),"4 to 5",AND(X248&gt;5,X248&lt;=10),"5 to 10",X248&gt;10,"10+")</f>
        <v>0.05 to 0.1</v>
      </c>
      <c r="X248" s="16">
        <f t="shared" si="7"/>
        <v>0.0879949893242992</v>
      </c>
      <c r="Y248" s="5" t="str">
        <f t="array" ref="Y248">_xlfn.IFS(AND(Z248&gt;0,Z248&lt;=1),"0 to 1",AND(Z248&gt;1,Z248&lt;=2),"1 to 2",AND(Z248&gt;2,Z248&lt;=4),"2 to 4",AND(Z248&gt;4,Z248&lt;=6),"4 to 6",AND(Z248&gt;6,Z248&lt;=8),"6 to 8",AND(Z248&gt;8,Z248&lt;=10),"8 to 10",AND(Z248&gt;10,Z248&lt;=15),"10 to 15",AND(Z248&gt;15,Z248&lt;=20),"15 to 20",AND(Z248&gt;20,Z248&lt;=25),"20 to 25",AND(Z248&gt;25,Z248&lt;=30),"25 to 30",AND(Z248&gt;30,Z248&lt;=40),"30 to 40",AND(Z248&gt;40,Z248&lt;=50),"40 to 50",Z248&gt;50,"50+")</f>
        <v>10 to 15</v>
      </c>
      <c r="Z248" s="9">
        <f>_xlfn.XLOOKUP($E248,'Raw Data'!$E:$E,'Raw Data'!Z:Z,"ERROR",0,1)</f>
        <v>10.14</v>
      </c>
      <c r="AA248" s="9" t="str">
        <f>_xlfn.XLOOKUP($E248,'Raw Data'!$E:$E,'Raw Data'!AA:AA,"ERROR",0,1)</f>
        <v>oz</v>
      </c>
      <c r="AB248" s="9"/>
      <c r="AC248" s="9"/>
    </row>
    <row r="249" hidden="1" spans="1:29">
      <c r="A249" s="5" t="str">
        <f>_xlfn.XLOOKUP($E249,'Raw Data'!$E:$E,'Raw Data'!A:A,"ERROR",0,1)</f>
        <v>AE</v>
      </c>
      <c r="B249" s="5" t="str">
        <f>_xlfn.XLOOKUP($E249,'Raw Data'!$E:$E,'Raw Data'!B:B,"ERROR",0,1)</f>
        <v>Hair Mousses</v>
      </c>
      <c r="C249" s="5" t="str">
        <f>_xlfn.XLOOKUP($E249,'Raw Data'!$E:$E,'Raw Data'!C:C,"ERROR",0,1)</f>
        <v>ors</v>
      </c>
      <c r="D249" s="5" t="str">
        <f>_xlfn.XLOOKUP($E249,'Raw Data'!$E:$E,'Raw Data'!D:D,"ERROR",0,1)</f>
        <v>www.amazon.ae/dp/B01N6F7DR8</v>
      </c>
      <c r="E249" s="5" t="s">
        <v>449</v>
      </c>
      <c r="F249" s="9" t="str">
        <f>_xlfn.XLOOKUP($E249,'Raw Data'!$E:$E,'Raw Data'!F:F,"ERROR",0,1)</f>
        <v>Ors Mousse Wrap/ Set 7oz by Organic Root (ORS)</v>
      </c>
      <c r="G249" s="10">
        <f>_xlfn.XLOOKUP($E249,'Raw Data'!$E:$E,'Raw Data'!G:G,"ERROR",0,1)</f>
        <v>4</v>
      </c>
      <c r="H249" s="9">
        <f>_xlfn.XLOOKUP($E249,'Raw Data'!$E:$E,'Raw Data'!H:H,"ERROR",0,1)</f>
        <v>119.54</v>
      </c>
      <c r="I249" s="9">
        <f>_xlfn.XLOOKUP($E249,'Raw Data'!$E:$E,'Raw Data'!I:I,"ERROR",0,1)</f>
        <v>0.000160042675190566</v>
      </c>
      <c r="J249" s="9" t="str">
        <f>_xlfn.XLOOKUP($E249,'Raw Data'!$E:$E,'Raw Data'!J:J,"ERROR",0,1)</f>
        <v>No</v>
      </c>
      <c r="K249" s="14" t="str">
        <f t="array" ref="K249">_xlfn.IFS(AND(L249&gt;0,L249&lt;=5),"0 to 5",AND(L249&gt;5,L249&lt;=10),"5 to 10",AND(L249&gt;10,L249&lt;=15),"10 to 15",AND(L249&gt;15,L249&lt;=20),"15 to 20",AND(L249&gt;20,L249&lt;=30),"20 to 30",AND(L249&gt;30,L249&lt;=40),"30 to 40",AND(L249&gt;40,L249&lt;=50),"40 to 50",AND(L249&gt;50,L249&lt;=75),"50 to 75",AND(L249&gt;75,L249&lt;=100),"75 to 100",AND(L249&gt;100,L249&lt;=150),"100 to 150",AND(L249&gt;150,L249&lt;=200),"150 to 200",AND(L249&gt;200,L249&lt;=250),"200 to 250",AND(L249&gt;250,L249&lt;=300),"250 to 300",AND(L249&gt;300,L249&lt;=400),"300 to 400",AND(L249&gt;400,L249&lt;=500),"400 to 500",L249&gt;500,"500+")</f>
        <v>30 to 40</v>
      </c>
      <c r="L249" s="9">
        <f>_xlfn.XLOOKUP($E249,'Raw Data'!$E:$E,'Raw Data'!L:L,"ERROR",0,1)</f>
        <v>32.34</v>
      </c>
      <c r="M249" s="14" t="str">
        <f t="array" ref="M249">_xlfn.IFS(AND(N249&gt;0,N249&lt;=5),"0 to 5",AND(N249&gt;5,N249&lt;=10),"5 to 10",AND(N249&gt;10,N249&lt;=15),"10 to 15",AND(N249&gt;15,N249&lt;=20),"15 to 20",AND(N249&gt;20,N249&lt;=30),"20 to 30",AND(N249&gt;30,N249&lt;=40),"30 to 40",AND(N249&gt;40,N249&lt;=50),"40 to 50",AND(N249&gt;50,N249&lt;=75),"50 to 75",AND(N249&gt;75,N249&lt;=100),"75 to 100",AND(N249&gt;100,N249&lt;=150),"100 to 150",AND(N249&gt;150,N249&lt;=200),"150 to 200",AND(N249&gt;200,N249&lt;=250),"200 to 250",AND(N249&gt;250,N249&lt;=300),"250 to 300",AND(N249&gt;300,N249&lt;=400),"300 to 400",AND(N249&gt;400,N249&lt;=500),"400 to 500",N249&gt;500,"500+")</f>
        <v>30 to 40</v>
      </c>
      <c r="N249" s="9">
        <f>_xlfn.XLOOKUP($E249,'Raw Data'!$E:$E,'Raw Data'!N:N,"ERROR",0,1)</f>
        <v>32.95</v>
      </c>
      <c r="O249" s="14" t="str">
        <f t="array" ref="O249">_xlfn.IFS(P249=0,"No Discount",AND(P249&gt;0,P249&lt;=0.02),"0% to 2%",AND(P249&gt;0.02,P249&lt;=0.04),"2% to 4%",AND(P249&gt;0.04,P249&lt;=0.06),"4% to 6%",AND(P249&gt;0.06,P249&lt;=0.08),"6% to 8%",AND(P249&gt;0.08,P249&lt;=0.1),"8% to 10%",AND(P249&gt;0.1,P249&lt;=0.15),"10% to 15%",AND(P249&gt;0.15,P249&lt;=0.2),"15% to 20%",AND(P249&gt;0.2,P249&lt;=0.25),"20% to 25%",AND(P249&gt;0.25,P249&lt;=0.3),"25% to 30%",AND(P249&gt;0.3,P249&lt;=0.4),"30% to 40%",AND(P249&gt;0.4,P249&lt;=0.5),"40% to 50%",AND(P249&gt;0.5,P249&lt;=0.75),"50% to 75%",AND(P249&gt;0.75,P249&lt;=1),"75% to 100%")</f>
        <v>0% to 2%</v>
      </c>
      <c r="P249" s="10">
        <f>_xlfn.XLOOKUP($E249,'Raw Data'!$E:$E,'Raw Data'!P:P,"ERROR",0,1)</f>
        <v>0.0185128983308042</v>
      </c>
      <c r="Q249" s="9">
        <f>_xlfn.XLOOKUP($E249,'Raw Data'!$E:$E,'Raw Data'!Q:Q,"ERROR",0,1)</f>
        <v>7</v>
      </c>
      <c r="R249" s="9" t="str">
        <f>_xlfn.XLOOKUP($E249,'Raw Data'!$E:$E,'Raw Data'!R:R,"ERROR",0,1)</f>
        <v>oz</v>
      </c>
      <c r="S249" s="5" t="str">
        <f t="array" ref="S249">_xlfn.IFS(AND(T249&gt;0,T249&lt;=0.05),"0 to 0.05",AND(T249&gt;0.05,T249&lt;=0.1),"0.05 to 0.1",AND(T249&gt;0.1,T249&lt;=0.2),"0.1 to 0.2",AND(T249&gt;0.2,T249&lt;=0.3),"0.2 to 0.3",AND(T249&gt;0.3,T249&lt;=0.4),"0.3 to 0.4",AND(T249&gt;0.4,T249&lt;=0.5),"0.4 to 0.5",AND(T249&gt;0.5,T249&lt;=0.75),"0.5 to 0.75",AND(T249&gt;0.75,T249&lt;=1),"0.75 to 1",AND(T249&gt;1,T249&lt;=2),"1 to 2",AND(T249&gt;2,T249&lt;=3),"2 to 3",AND(T249&gt;3,T249&lt;=4),"3 to 4",AND(T249&gt;4,T249&lt;=5),"4 to 5",AND(T249&gt;5,T249&lt;=10),"5 to 10",T249&gt;10,"10+")</f>
        <v>0.1 to 0.2</v>
      </c>
      <c r="T249" s="10">
        <f>_xlfn.XLOOKUP($E249,'Raw Data'!$E:$E,'Raw Data'!T:T,"ERROR",0,1)</f>
        <v>0.156239431856611</v>
      </c>
      <c r="U249" s="15" t="str">
        <f t="array" ref="U249">_xlfn.IFS(AND(V249&gt;0,V249&lt;=0.05),"0 to 0.05",AND(V249&gt;0.05,V249&lt;=0.1),"0.05 to 0.1",AND(V249&gt;0.1,V249&lt;=0.2),"0.1 to 0.2",AND(V249&gt;0.2,V249&lt;=0.3),"0.2 to 0.3",AND(V249&gt;0.3,V249&lt;=0.4),"0.3 to 0.4",AND(V249&gt;0.4,V249&lt;=0.5),"0.4 to 0.5",AND(V249&gt;0.5,V249&lt;=0.75),"0.5 to 0.75",AND(V249&gt;0.75,V249&lt;=1),"0.75 to 1",AND(V249&gt;1,V249&lt;=2),"1 to 2",AND(V249&gt;2,V249&lt;=3),"2 to 3",AND(V249&gt;3,V249&lt;=4),"3 to 4",AND(V249&gt;4,V249&lt;=5),"4 to 5",AND(V249&gt;5,V249&lt;=10),"5 to 10",V249&gt;10,"10+")</f>
        <v>0 to 0.05</v>
      </c>
      <c r="V249" s="10">
        <f>_xlfn.XLOOKUP($E249,'Raw Data'!$E:$E,'Raw Data'!V:V,"ERROR",0,1)</f>
        <v>0.0429803372143582</v>
      </c>
      <c r="W249" s="15" t="str">
        <f t="array" ref="W249">_xlfn.IFS(AND(X249&gt;0,X249&lt;=0.05),"0 to 0.05",AND(X249&gt;0.05,X249&lt;=0.1),"0.05 to 0.1",AND(X249&gt;0.1,X249&lt;=0.2),"0.1 to 0.2",AND(X249&gt;0.2,X249&lt;=0.3),"0.2 to 0.3",AND(X249&gt;0.3,X249&lt;=0.4),"0.3 to 0.4",AND(X249&gt;0.4,X249&lt;=0.5),"0.4 to 0.5",AND(X249&gt;0.5,X249&lt;=0.75),"0.5 to 0.75",AND(X249&gt;0.75,X249&lt;=1),"0.75 to 1",AND(X249&gt;1,X249&lt;=2),"1 to 2",AND(X249&gt;2,X249&lt;=3),"2 to 3",AND(X249&gt;3,X249&lt;=4),"3 to 4",AND(X249&gt;4,X249&lt;=5),"4 to 5",AND(X249&gt;5,X249&lt;=10),"5 to 10",X249&gt;10,"10+")</f>
        <v>0 to 0.05</v>
      </c>
      <c r="X249" s="16">
        <f t="shared" si="7"/>
        <v>0.0421846466012851</v>
      </c>
      <c r="Y249" s="5" t="str">
        <f t="array" ref="Y249">_xlfn.IFS(AND(Z249&gt;0,Z249&lt;=1),"0 to 1",AND(Z249&gt;1,Z249&lt;=2),"1 to 2",AND(Z249&gt;2,Z249&lt;=4),"2 to 4",AND(Z249&gt;4,Z249&lt;=6),"4 to 6",AND(Z249&gt;6,Z249&lt;=8),"6 to 8",AND(Z249&gt;8,Z249&lt;=10),"8 to 10",AND(Z249&gt;10,Z249&lt;=15),"10 to 15",AND(Z249&gt;15,Z249&lt;=20),"15 to 20",AND(Z249&gt;20,Z249&lt;=25),"20 to 25",AND(Z249&gt;25,Z249&lt;=30),"25 to 30",AND(Z249&gt;30,Z249&lt;=40),"30 to 40",AND(Z249&gt;40,Z249&lt;=50),"40 to 50",Z249&gt;50,"50+")</f>
        <v>6 to 8</v>
      </c>
      <c r="Z249" s="9">
        <f>_xlfn.XLOOKUP($E249,'Raw Data'!$E:$E,'Raw Data'!Z:Z,"ERROR",0,1)</f>
        <v>7</v>
      </c>
      <c r="AA249" s="9" t="str">
        <f>_xlfn.XLOOKUP($E249,'Raw Data'!$E:$E,'Raw Data'!AA:AA,"ERROR",0,1)</f>
        <v>oz</v>
      </c>
      <c r="AB249" s="9"/>
      <c r="AC249" s="9"/>
    </row>
    <row r="250" hidden="1" spans="1:29">
      <c r="A250" s="5" t="str">
        <f>_xlfn.XLOOKUP($E250,'Raw Data'!$E:$E,'Raw Data'!A:A,"ERROR",0,1)</f>
        <v>AE</v>
      </c>
      <c r="B250" s="5" t="str">
        <f>_xlfn.XLOOKUP($E250,'Raw Data'!$E:$E,'Raw Data'!B:B,"ERROR",0,1)</f>
        <v>Hair Mousses</v>
      </c>
      <c r="C250" s="5" t="str">
        <f>_xlfn.XLOOKUP($E250,'Raw Data'!$E:$E,'Raw Data'!C:C,"ERROR",0,1)</f>
        <v>Cosmaline</v>
      </c>
      <c r="D250" s="5" t="str">
        <f>_xlfn.XLOOKUP($E250,'Raw Data'!$E:$E,'Raw Data'!D:D,"ERROR",0,1)</f>
        <v>www.amazon.ae/dp/B0BYJQ4KY6</v>
      </c>
      <c r="E250" s="5" t="s">
        <v>450</v>
      </c>
      <c r="F250" s="9" t="str">
        <f>_xlfn.XLOOKUP($E250,'Raw Data'!$E:$E,'Raw Data'!F:F,"ERROR",0,1)</f>
        <v>Cosmaline Fixnet pro styling  mousse  300ml extra strong</v>
      </c>
      <c r="G250" s="10">
        <f>_xlfn.XLOOKUP($E250,'Raw Data'!$E:$E,'Raw Data'!G:G,"ERROR",0,1)</f>
        <v>3</v>
      </c>
      <c r="H250" s="9">
        <f>_xlfn.XLOOKUP($E250,'Raw Data'!$E:$E,'Raw Data'!H:H,"ERROR",0,1)</f>
        <v>113.67</v>
      </c>
      <c r="I250" s="9">
        <f>_xlfn.XLOOKUP($E250,'Raw Data'!$E:$E,'Raw Data'!I:I,"ERROR",0,1)</f>
        <v>0.00015218379528954</v>
      </c>
      <c r="J250" s="9" t="str">
        <f>_xlfn.XLOOKUP($E250,'Raw Data'!$E:$E,'Raw Data'!J:J,"ERROR",0,1)</f>
        <v>No</v>
      </c>
      <c r="K250" s="14" t="str">
        <f t="array" ref="K250">_xlfn.IFS(AND(L250&gt;0,L250&lt;=5),"0 to 5",AND(L250&gt;5,L250&lt;=10),"5 to 10",AND(L250&gt;10,L250&lt;=15),"10 to 15",AND(L250&gt;15,L250&lt;=20),"15 to 20",AND(L250&gt;20,L250&lt;=30),"20 to 30",AND(L250&gt;30,L250&lt;=40),"30 to 40",AND(L250&gt;40,L250&lt;=50),"40 to 50",AND(L250&gt;50,L250&lt;=75),"50 to 75",AND(L250&gt;75,L250&lt;=100),"75 to 100",AND(L250&gt;100,L250&lt;=150),"100 to 150",AND(L250&gt;150,L250&lt;=200),"150 to 200",AND(L250&gt;200,L250&lt;=250),"200 to 250",AND(L250&gt;250,L250&lt;=300),"250 to 300",AND(L250&gt;300,L250&lt;=400),"300 to 400",AND(L250&gt;400,L250&lt;=500),"400 to 500",L250&gt;500,"500+")</f>
        <v>40 to 50</v>
      </c>
      <c r="L250" s="9">
        <f>_xlfn.XLOOKUP($E250,'Raw Data'!$E:$E,'Raw Data'!L:L,"ERROR",0,1)</f>
        <v>45</v>
      </c>
      <c r="M250" s="14" t="str">
        <f t="array" ref="M250">_xlfn.IFS(AND(N250&gt;0,N250&lt;=5),"0 to 5",AND(N250&gt;5,N250&lt;=10),"5 to 10",AND(N250&gt;10,N250&lt;=15),"10 to 15",AND(N250&gt;15,N250&lt;=20),"15 to 20",AND(N250&gt;20,N250&lt;=30),"20 to 30",AND(N250&gt;30,N250&lt;=40),"30 to 40",AND(N250&gt;40,N250&lt;=50),"40 to 50",AND(N250&gt;50,N250&lt;=75),"50 to 75",AND(N250&gt;75,N250&lt;=100),"75 to 100",AND(N250&gt;100,N250&lt;=150),"100 to 150",AND(N250&gt;150,N250&lt;=200),"150 to 200",AND(N250&gt;200,N250&lt;=250),"200 to 250",AND(N250&gt;250,N250&lt;=300),"250 to 300",AND(N250&gt;300,N250&lt;=400),"300 to 400",AND(N250&gt;400,N250&lt;=500),"400 to 500",N250&gt;500,"500+")</f>
        <v>40 to 50</v>
      </c>
      <c r="N250" s="9">
        <f>_xlfn.XLOOKUP($E250,'Raw Data'!$E:$E,'Raw Data'!N:N,"ERROR",0,1)</f>
        <v>45</v>
      </c>
      <c r="O250" s="14" t="str">
        <f t="array" ref="O250">_xlfn.IFS(P250=0,"No Discount",AND(P250&gt;0,P250&lt;=0.02),"0% to 2%",AND(P250&gt;0.02,P250&lt;=0.04),"2% to 4%",AND(P250&gt;0.04,P250&lt;=0.06),"4% to 6%",AND(P250&gt;0.06,P250&lt;=0.08),"6% to 8%",AND(P250&gt;0.08,P250&lt;=0.1),"8% to 10%",AND(P250&gt;0.1,P250&lt;=0.15),"10% to 15%",AND(P250&gt;0.15,P250&lt;=0.2),"15% to 20%",AND(P250&gt;0.2,P250&lt;=0.25),"20% to 25%",AND(P250&gt;0.25,P250&lt;=0.3),"25% to 30%",AND(P250&gt;0.3,P250&lt;=0.4),"30% to 40%",AND(P250&gt;0.4,P250&lt;=0.5),"40% to 50%",AND(P250&gt;0.5,P250&lt;=0.75),"50% to 75%",AND(P250&gt;0.75,P250&lt;=1),"75% to 100%")</f>
        <v>No Discount</v>
      </c>
      <c r="P250" s="10">
        <f>_xlfn.XLOOKUP($E250,'Raw Data'!$E:$E,'Raw Data'!P:P,"ERROR",0,1)</f>
        <v>0</v>
      </c>
      <c r="Q250" s="9">
        <f>_xlfn.XLOOKUP($E250,'Raw Data'!$E:$E,'Raw Data'!Q:Q,"ERROR",0,1)</f>
        <v>300</v>
      </c>
      <c r="R250" s="9" t="str">
        <f>_xlfn.XLOOKUP($E250,'Raw Data'!$E:$E,'Raw Data'!R:R,"ERROR",0,1)</f>
        <v>ml</v>
      </c>
      <c r="S250" s="5" t="str">
        <f t="array" ref="S250">_xlfn.IFS(AND(T250&gt;0,T250&lt;=0.05),"0 to 0.05",AND(T250&gt;0.05,T250&lt;=0.1),"0.05 to 0.1",AND(T250&gt;0.1,T250&lt;=0.2),"0.1 to 0.2",AND(T250&gt;0.2,T250&lt;=0.3),"0.2 to 0.3",AND(T250&gt;0.3,T250&lt;=0.4),"0.3 to 0.4",AND(T250&gt;0.4,T250&lt;=0.5),"0.4 to 0.5",AND(T250&gt;0.5,T250&lt;=0.75),"0.5 to 0.75",AND(T250&gt;0.75,T250&lt;=1),"0.75 to 1",AND(T250&gt;1,T250&lt;=2),"1 to 2",AND(T250&gt;2,T250&lt;=3),"2 to 3",AND(T250&gt;3,T250&lt;=4),"3 to 4",AND(T250&gt;4,T250&lt;=5),"4 to 5",AND(T250&gt;5,T250&lt;=10),"5 to 10",T250&gt;10,"10+")</f>
        <v>0.1 to 0.2</v>
      </c>
      <c r="T250" s="10">
        <f>_xlfn.XLOOKUP($E250,'Raw Data'!$E:$E,'Raw Data'!T:T,"ERROR",0,1)</f>
        <v>0.150080142796253</v>
      </c>
      <c r="U250" s="15" t="str">
        <f t="array" ref="U250">_xlfn.IFS(AND(V250&gt;0,V250&lt;=0.05),"0 to 0.05",AND(V250&gt;0.05,V250&lt;=0.1),"0.05 to 0.1",AND(V250&gt;0.1,V250&lt;=0.2),"0.1 to 0.2",AND(V250&gt;0.2,V250&lt;=0.3),"0.2 to 0.3",AND(V250&gt;0.3,V250&lt;=0.4),"0.3 to 0.4",AND(V250&gt;0.4,V250&lt;=0.5),"0.4 to 0.5",AND(V250&gt;0.5,V250&lt;=0.75),"0.5 to 0.75",AND(V250&gt;0.75,V250&lt;=1),"0.75 to 1",AND(V250&gt;1,V250&lt;=2),"1 to 2",AND(V250&gt;2,V250&lt;=3),"2 to 3",AND(V250&gt;3,V250&lt;=4),"3 to 4",AND(V250&gt;4,V250&lt;=5),"4 to 5",AND(V250&gt;5,V250&lt;=10),"5 to 10",V250&gt;10,"10+")</f>
        <v>0 to 0.05</v>
      </c>
      <c r="V250" s="10">
        <f>_xlfn.XLOOKUP($E250,'Raw Data'!$E:$E,'Raw Data'!V:V,"ERROR",0,1)</f>
        <v>0.0405216385549884</v>
      </c>
      <c r="W250" s="15" t="str">
        <f t="array" ref="W250">_xlfn.IFS(AND(X250&gt;0,X250&lt;=0.05),"0 to 0.05",AND(X250&gt;0.05,X250&lt;=0.1),"0.05 to 0.1",AND(X250&gt;0.1,X250&lt;=0.2),"0.1 to 0.2",AND(X250&gt;0.2,X250&lt;=0.3),"0.2 to 0.3",AND(X250&gt;0.3,X250&lt;=0.4),"0.3 to 0.4",AND(X250&gt;0.4,X250&lt;=0.5),"0.4 to 0.5",AND(X250&gt;0.5,X250&lt;=0.75),"0.5 to 0.75",AND(X250&gt;0.75,X250&lt;=1),"0.75 to 1",AND(X250&gt;1,X250&lt;=2),"1 to 2",AND(X250&gt;2,X250&lt;=3),"2 to 3",AND(X250&gt;3,X250&lt;=4),"3 to 4",AND(X250&gt;4,X250&lt;=5),"4 to 5",AND(X250&gt;5,X250&lt;=10),"5 to 10",X250&gt;10,"10+")</f>
        <v>0 to 0.05</v>
      </c>
      <c r="X250" s="16">
        <f t="shared" si="7"/>
        <v>0.0405216385549884</v>
      </c>
      <c r="Y250" s="5" t="str">
        <f t="array" ref="Y250">_xlfn.IFS(AND(Z250&gt;0,Z250&lt;=1),"0 to 1",AND(Z250&gt;1,Z250&lt;=2),"1 to 2",AND(Z250&gt;2,Z250&lt;=4),"2 to 4",AND(Z250&gt;4,Z250&lt;=6),"4 to 6",AND(Z250&gt;6,Z250&lt;=8),"6 to 8",AND(Z250&gt;8,Z250&lt;=10),"8 to 10",AND(Z250&gt;10,Z250&lt;=15),"10 to 15",AND(Z250&gt;15,Z250&lt;=20),"15 to 20",AND(Z250&gt;20,Z250&lt;=25),"20 to 25",AND(Z250&gt;25,Z250&lt;=30),"25 to 30",AND(Z250&gt;30,Z250&lt;=40),"30 to 40",AND(Z250&gt;40,Z250&lt;=50),"40 to 50",Z250&gt;50,"50+")</f>
        <v>10 to 15</v>
      </c>
      <c r="Z250" s="9">
        <f>_xlfn.XLOOKUP($E250,'Raw Data'!$E:$E,'Raw Data'!Z:Z,"ERROR",0,1)</f>
        <v>10.14</v>
      </c>
      <c r="AA250" s="9" t="str">
        <f>_xlfn.XLOOKUP($E250,'Raw Data'!$E:$E,'Raw Data'!AA:AA,"ERROR",0,1)</f>
        <v>oz</v>
      </c>
      <c r="AB250" s="9"/>
      <c r="AC250" s="9"/>
    </row>
    <row r="251" hidden="1" spans="1:29">
      <c r="A251" s="5" t="str">
        <f>_xlfn.XLOOKUP($E251,'Raw Data'!$E:$E,'Raw Data'!A:A,"ERROR",0,1)</f>
        <v>AE</v>
      </c>
      <c r="B251" s="5" t="str">
        <f>_xlfn.XLOOKUP($E251,'Raw Data'!$E:$E,'Raw Data'!B:B,"ERROR",0,1)</f>
        <v>Hair Mousses</v>
      </c>
      <c r="C251" s="5" t="str">
        <f>_xlfn.XLOOKUP($E251,'Raw Data'!$E:$E,'Raw Data'!C:C,"ERROR",0,1)</f>
        <v>giovanni</v>
      </c>
      <c r="D251" s="5" t="str">
        <f>_xlfn.XLOOKUP($E251,'Raw Data'!$E:$E,'Raw Data'!D:D,"ERROR",0,1)</f>
        <v>www.amazon.ae/dp/B005P0UZOQ</v>
      </c>
      <c r="E251" s="5" t="s">
        <v>451</v>
      </c>
      <c r="F251" s="9" t="str">
        <f>_xlfn.XLOOKUP($E251,'Raw Data'!$E:$E,'Raw Data'!F:F,"ERROR",0,1)</f>
        <v>GIOVANNI Giovanni Cosmetics Mousse Ntrl Styling</v>
      </c>
      <c r="G251" s="10">
        <f>_xlfn.XLOOKUP($E251,'Raw Data'!$E:$E,'Raw Data'!G:G,"ERROR",0,1)</f>
        <v>1</v>
      </c>
      <c r="H251" s="9">
        <f>_xlfn.XLOOKUP($E251,'Raw Data'!$E:$E,'Raw Data'!H:H,"ERROR",0,1)</f>
        <v>110.61</v>
      </c>
      <c r="I251" s="9">
        <f>_xlfn.XLOOKUP($E251,'Raw Data'!$E:$E,'Raw Data'!I:I,"ERROR",0,1)</f>
        <v>0.00014808700270059</v>
      </c>
      <c r="J251" s="9" t="str">
        <f>_xlfn.XLOOKUP($E251,'Raw Data'!$E:$E,'Raw Data'!J:J,"ERROR",0,1)</f>
        <v>No</v>
      </c>
      <c r="K251" s="14" t="str">
        <f t="array" ref="K251">_xlfn.IFS(AND(L251&gt;0,L251&lt;=5),"0 to 5",AND(L251&gt;5,L251&lt;=10),"5 to 10",AND(L251&gt;10,L251&lt;=15),"10 to 15",AND(L251&gt;15,L251&lt;=20),"15 to 20",AND(L251&gt;20,L251&lt;=30),"20 to 30",AND(L251&gt;30,L251&lt;=40),"30 to 40",AND(L251&gt;40,L251&lt;=50),"40 to 50",AND(L251&gt;50,L251&lt;=75),"50 to 75",AND(L251&gt;75,L251&lt;=100),"75 to 100",AND(L251&gt;100,L251&lt;=150),"100 to 150",AND(L251&gt;150,L251&lt;=200),"150 to 200",AND(L251&gt;200,L251&lt;=250),"200 to 250",AND(L251&gt;250,L251&lt;=300),"250 to 300",AND(L251&gt;300,L251&lt;=400),"300 to 400",AND(L251&gt;400,L251&lt;=500),"400 to 500",L251&gt;500,"500+")</f>
        <v>75 to 100</v>
      </c>
      <c r="L251" s="9">
        <f>_xlfn.XLOOKUP($E251,'Raw Data'!$E:$E,'Raw Data'!L:L,"ERROR",0,1)</f>
        <v>87.57</v>
      </c>
      <c r="M251" s="14" t="str">
        <f t="array" ref="M251">_xlfn.IFS(AND(N251&gt;0,N251&lt;=5),"0 to 5",AND(N251&gt;5,N251&lt;=10),"5 to 10",AND(N251&gt;10,N251&lt;=15),"10 to 15",AND(N251&gt;15,N251&lt;=20),"15 to 20",AND(N251&gt;20,N251&lt;=30),"20 to 30",AND(N251&gt;30,N251&lt;=40),"30 to 40",AND(N251&gt;40,N251&lt;=50),"40 to 50",AND(N251&gt;50,N251&lt;=75),"50 to 75",AND(N251&gt;75,N251&lt;=100),"75 to 100",AND(N251&gt;100,N251&lt;=150),"100 to 150",AND(N251&gt;150,N251&lt;=200),"150 to 200",AND(N251&gt;200,N251&lt;=250),"200 to 250",AND(N251&gt;250,N251&lt;=300),"250 to 300",AND(N251&gt;300,N251&lt;=400),"300 to 400",AND(N251&gt;400,N251&lt;=500),"400 to 500",N251&gt;500,"500+")</f>
        <v>75 to 100</v>
      </c>
      <c r="N251" s="9">
        <f>_xlfn.XLOOKUP($E251,'Raw Data'!$E:$E,'Raw Data'!N:N,"ERROR",0,1)</f>
        <v>87.58</v>
      </c>
      <c r="O251" s="14" t="str">
        <f t="array" ref="O251">_xlfn.IFS(P251=0,"No Discount",AND(P251&gt;0,P251&lt;=0.02),"0% to 2%",AND(P251&gt;0.02,P251&lt;=0.04),"2% to 4%",AND(P251&gt;0.04,P251&lt;=0.06),"4% to 6%",AND(P251&gt;0.06,P251&lt;=0.08),"6% to 8%",AND(P251&gt;0.08,P251&lt;=0.1),"8% to 10%",AND(P251&gt;0.1,P251&lt;=0.15),"10% to 15%",AND(P251&gt;0.15,P251&lt;=0.2),"15% to 20%",AND(P251&gt;0.2,P251&lt;=0.25),"20% to 25%",AND(P251&gt;0.25,P251&lt;=0.3),"25% to 30%",AND(P251&gt;0.3,P251&lt;=0.4),"30% to 40%",AND(P251&gt;0.4,P251&lt;=0.5),"40% to 50%",AND(P251&gt;0.5,P251&lt;=0.75),"50% to 75%",AND(P251&gt;0.75,P251&lt;=1),"75% to 100%")</f>
        <v>0% to 2%</v>
      </c>
      <c r="P251" s="10">
        <f>_xlfn.XLOOKUP($E251,'Raw Data'!$E:$E,'Raw Data'!P:P,"ERROR",0,1)</f>
        <v>0.000114181319936117</v>
      </c>
      <c r="Q251" s="9">
        <f>_xlfn.XLOOKUP($E251,'Raw Data'!$E:$E,'Raw Data'!Q:Q,"ERROR",0,1)</f>
        <v>0</v>
      </c>
      <c r="R251" s="9">
        <f>_xlfn.XLOOKUP($E251,'Raw Data'!$E:$E,'Raw Data'!R:R,"ERROR",0,1)</f>
        <v>0</v>
      </c>
      <c r="S251" s="5" t="e">
        <f t="array" ref="S251">_xlfn.IFS(AND(T251&gt;0,T251&lt;=0.05),"0 to 0.05",AND(T251&gt;0.05,T251&lt;=0.1),"0.05 to 0.1",AND(T251&gt;0.1,T251&lt;=0.2),"0.1 to 0.2",AND(T251&gt;0.2,T251&lt;=0.3),"0.2 to 0.3",AND(T251&gt;0.3,T251&lt;=0.4),"0.3 to 0.4",AND(T251&gt;0.4,T251&lt;=0.5),"0.4 to 0.5",AND(T251&gt;0.5,T251&lt;=0.75),"0.5 to 0.75",AND(T251&gt;0.75,T251&lt;=1),"0.75 to 1",AND(T251&gt;1,T251&lt;=2),"1 to 2",AND(T251&gt;2,T251&lt;=3),"2 to 3",AND(T251&gt;3,T251&lt;=4),"3 to 4",AND(T251&gt;4,T251&lt;=5),"4 to 5",AND(T251&gt;5,T251&lt;=10),"5 to 10",T251&gt;10,"10+")</f>
        <v>#N/A</v>
      </c>
      <c r="T251" s="10">
        <f>_xlfn.XLOOKUP($E251,'Raw Data'!$E:$E,'Raw Data'!T:T,"ERROR",0,1)</f>
        <v>0</v>
      </c>
      <c r="U251" s="15" t="e">
        <f t="array" ref="U251">_xlfn.IFS(AND(V251&gt;0,V251&lt;=0.05),"0 to 0.05",AND(V251&gt;0.05,V251&lt;=0.1),"0.05 to 0.1",AND(V251&gt;0.1,V251&lt;=0.2),"0.1 to 0.2",AND(V251&gt;0.2,V251&lt;=0.3),"0.2 to 0.3",AND(V251&gt;0.3,V251&lt;=0.4),"0.3 to 0.4",AND(V251&gt;0.4,V251&lt;=0.5),"0.4 to 0.5",AND(V251&gt;0.5,V251&lt;=0.75),"0.5 to 0.75",AND(V251&gt;0.75,V251&lt;=1),"0.75 to 1",AND(V251&gt;1,V251&lt;=2),"1 to 2",AND(V251&gt;2,V251&lt;=3),"2 to 3",AND(V251&gt;3,V251&lt;=4),"3 to 4",AND(V251&gt;4,V251&lt;=5),"4 to 5",AND(V251&gt;5,V251&lt;=10),"5 to 10",V251&gt;10,"10+")</f>
        <v>#N/A</v>
      </c>
      <c r="V251" s="10">
        <f>_xlfn.XLOOKUP($E251,'Raw Data'!$E:$E,'Raw Data'!V:V,"ERROR",0,1)</f>
        <v>0</v>
      </c>
      <c r="W251" s="15" t="e">
        <f t="array" ref="W251">_xlfn.IFS(AND(X251&gt;0,X251&lt;=0.05),"0 to 0.05",AND(X251&gt;0.05,X251&lt;=0.1),"0.05 to 0.1",AND(X251&gt;0.1,X251&lt;=0.2),"0.1 to 0.2",AND(X251&gt;0.2,X251&lt;=0.3),"0.2 to 0.3",AND(X251&gt;0.3,X251&lt;=0.4),"0.3 to 0.4",AND(X251&gt;0.4,X251&lt;=0.5),"0.4 to 0.5",AND(X251&gt;0.5,X251&lt;=0.75),"0.5 to 0.75",AND(X251&gt;0.75,X251&lt;=1),"0.75 to 1",AND(X251&gt;1,X251&lt;=2),"1 to 2",AND(X251&gt;2,X251&lt;=3),"2 to 3",AND(X251&gt;3,X251&lt;=4),"3 to 4",AND(X251&gt;4,X251&lt;=5),"4 to 5",AND(X251&gt;5,X251&lt;=10),"5 to 10",X251&gt;10,"10+")</f>
        <v>#DIV/0!</v>
      </c>
      <c r="X251" s="16" t="e">
        <f t="shared" si="7"/>
        <v>#DIV/0!</v>
      </c>
      <c r="Y251" s="5" t="e">
        <f t="array" ref="Y251">_xlfn.IFS(AND(Z251&gt;0,Z251&lt;=1),"0 to 1",AND(Z251&gt;1,Z251&lt;=2),"1 to 2",AND(Z251&gt;2,Z251&lt;=4),"2 to 4",AND(Z251&gt;4,Z251&lt;=6),"4 to 6",AND(Z251&gt;6,Z251&lt;=8),"6 to 8",AND(Z251&gt;8,Z251&lt;=10),"8 to 10",AND(Z251&gt;10,Z251&lt;=15),"10 to 15",AND(Z251&gt;15,Z251&lt;=20),"15 to 20",AND(Z251&gt;20,Z251&lt;=25),"20 to 25",AND(Z251&gt;25,Z251&lt;=30),"25 to 30",AND(Z251&gt;30,Z251&lt;=40),"30 to 40",AND(Z251&gt;40,Z251&lt;=50),"40 to 50",Z251&gt;50,"50+")</f>
        <v>#N/A</v>
      </c>
      <c r="Z251" s="9">
        <f>_xlfn.XLOOKUP($E251,'Raw Data'!$E:$E,'Raw Data'!Z:Z,"ERROR",0,1)</f>
        <v>0</v>
      </c>
      <c r="AA251" s="9">
        <f>_xlfn.XLOOKUP($E251,'Raw Data'!$E:$E,'Raw Data'!AA:AA,"ERROR",0,1)</f>
        <v>0</v>
      </c>
      <c r="AB251" s="9"/>
      <c r="AC251" s="9"/>
    </row>
    <row r="252" hidden="1" spans="1:29">
      <c r="A252" s="5" t="str">
        <f>_xlfn.XLOOKUP($E252,'Raw Data'!$E:$E,'Raw Data'!A:A,"ERROR",0,1)</f>
        <v>AE</v>
      </c>
      <c r="B252" s="5" t="str">
        <f>_xlfn.XLOOKUP($E252,'Raw Data'!$E:$E,'Raw Data'!B:B,"ERROR",0,1)</f>
        <v>Hair Mousses</v>
      </c>
      <c r="C252" s="5" t="str">
        <f>_xlfn.XLOOKUP($E252,'Raw Data'!$E:$E,'Raw Data'!C:C,"ERROR",0,1)</f>
        <v>Minuet</v>
      </c>
      <c r="D252" s="5" t="str">
        <f>_xlfn.XLOOKUP($E252,'Raw Data'!$E:$E,'Raw Data'!D:D,"ERROR",0,1)</f>
        <v>www.amazon.ae/dp/B085F6YH3D</v>
      </c>
      <c r="E252" s="5" t="s">
        <v>452</v>
      </c>
      <c r="F252" s="9" t="str">
        <f>_xlfn.XLOOKUP($E252,'Raw Data'!$E:$E,'Raw Data'!F:F,"ERROR",0,1)</f>
        <v>Minuet Salon Professional Styling Mousse Extra Hold, 225 ml</v>
      </c>
      <c r="G252" s="10">
        <f>_xlfn.XLOOKUP($E252,'Raw Data'!$E:$E,'Raw Data'!G:G,"ERROR",0,1)</f>
        <v>5</v>
      </c>
      <c r="H252" s="9">
        <f>_xlfn.XLOOKUP($E252,'Raw Data'!$E:$E,'Raw Data'!H:H,"ERROR",0,1)</f>
        <v>106.09</v>
      </c>
      <c r="I252" s="9">
        <f>_xlfn.XLOOKUP($E252,'Raw Data'!$E:$E,'Raw Data'!I:I,"ERROR",0,1)</f>
        <v>0.000142035531294689</v>
      </c>
      <c r="J252" s="9" t="str">
        <f>_xlfn.XLOOKUP($E252,'Raw Data'!$E:$E,'Raw Data'!J:J,"ERROR",0,1)</f>
        <v>No</v>
      </c>
      <c r="K252" s="14" t="str">
        <f t="array" ref="K252">_xlfn.IFS(AND(L252&gt;0,L252&lt;=5),"0 to 5",AND(L252&gt;5,L252&lt;=10),"5 to 10",AND(L252&gt;10,L252&lt;=15),"10 to 15",AND(L252&gt;15,L252&lt;=20),"15 to 20",AND(L252&gt;20,L252&lt;=30),"20 to 30",AND(L252&gt;30,L252&lt;=40),"30 to 40",AND(L252&gt;40,L252&lt;=50),"40 to 50",AND(L252&gt;50,L252&lt;=75),"50 to 75",AND(L252&gt;75,L252&lt;=100),"75 to 100",AND(L252&gt;100,L252&lt;=150),"100 to 150",AND(L252&gt;150,L252&lt;=200),"150 to 200",AND(L252&gt;200,L252&lt;=250),"200 to 250",AND(L252&gt;250,L252&lt;=300),"250 to 300",AND(L252&gt;300,L252&lt;=400),"300 to 400",AND(L252&gt;400,L252&lt;=500),"400 to 500",L252&gt;500,"500+")</f>
        <v>15 to 20</v>
      </c>
      <c r="L252" s="9">
        <f>_xlfn.XLOOKUP($E252,'Raw Data'!$E:$E,'Raw Data'!L:L,"ERROR",0,1)</f>
        <v>17.76</v>
      </c>
      <c r="M252" s="14" t="str">
        <f t="array" ref="M252">_xlfn.IFS(AND(N252&gt;0,N252&lt;=5),"0 to 5",AND(N252&gt;5,N252&lt;=10),"5 to 10",AND(N252&gt;10,N252&lt;=15),"10 to 15",AND(N252&gt;15,N252&lt;=20),"15 to 20",AND(N252&gt;20,N252&lt;=30),"20 to 30",AND(N252&gt;30,N252&lt;=40),"30 to 40",AND(N252&gt;40,N252&lt;=50),"40 to 50",AND(N252&gt;50,N252&lt;=75),"50 to 75",AND(N252&gt;75,N252&lt;=100),"75 to 100",AND(N252&gt;100,N252&lt;=150),"100 to 150",AND(N252&gt;150,N252&lt;=200),"150 to 200",AND(N252&gt;200,N252&lt;=250),"200 to 250",AND(N252&gt;250,N252&lt;=300),"250 to 300",AND(N252&gt;300,N252&lt;=400),"300 to 400",AND(N252&gt;400,N252&lt;=500),"400 to 500",N252&gt;500,"500+")</f>
        <v>20 to 30</v>
      </c>
      <c r="N252" s="9">
        <f>_xlfn.XLOOKUP($E252,'Raw Data'!$E:$E,'Raw Data'!N:N,"ERROR",0,1)</f>
        <v>21</v>
      </c>
      <c r="O252" s="14" t="str">
        <f t="array" ref="O252">_xlfn.IFS(P252=0,"No Discount",AND(P252&gt;0,P252&lt;=0.02),"0% to 2%",AND(P252&gt;0.02,P252&lt;=0.04),"2% to 4%",AND(P252&gt;0.04,P252&lt;=0.06),"4% to 6%",AND(P252&gt;0.06,P252&lt;=0.08),"6% to 8%",AND(P252&gt;0.08,P252&lt;=0.1),"8% to 10%",AND(P252&gt;0.1,P252&lt;=0.15),"10% to 15%",AND(P252&gt;0.15,P252&lt;=0.2),"15% to 20%",AND(P252&gt;0.2,P252&lt;=0.25),"20% to 25%",AND(P252&gt;0.25,P252&lt;=0.3),"25% to 30%",AND(P252&gt;0.3,P252&lt;=0.4),"30% to 40%",AND(P252&gt;0.4,P252&lt;=0.5),"40% to 50%",AND(P252&gt;0.5,P252&lt;=0.75),"50% to 75%",AND(P252&gt;0.75,P252&lt;=1),"75% to 100%")</f>
        <v>15% to 20%</v>
      </c>
      <c r="P252" s="10">
        <f>_xlfn.XLOOKUP($E252,'Raw Data'!$E:$E,'Raw Data'!P:P,"ERROR",0,1)</f>
        <v>0.154285714285714</v>
      </c>
      <c r="Q252" s="9">
        <f>_xlfn.XLOOKUP($E252,'Raw Data'!$E:$E,'Raw Data'!Q:Q,"ERROR",0,1)</f>
        <v>225</v>
      </c>
      <c r="R252" s="9" t="str">
        <f>_xlfn.XLOOKUP($E252,'Raw Data'!$E:$E,'Raw Data'!R:R,"ERROR",0,1)</f>
        <v>ml</v>
      </c>
      <c r="S252" s="5" t="str">
        <f t="array" ref="S252">_xlfn.IFS(AND(T252&gt;0,T252&lt;=0.05),"0 to 0.05",AND(T252&gt;0.05,T252&lt;=0.1),"0.05 to 0.1",AND(T252&gt;0.1,T252&lt;=0.2),"0.1 to 0.2",AND(T252&gt;0.2,T252&lt;=0.3),"0.2 to 0.3",AND(T252&gt;0.3,T252&lt;=0.4),"0.3 to 0.4",AND(T252&gt;0.4,T252&lt;=0.5),"0.4 to 0.5",AND(T252&gt;0.5,T252&lt;=0.75),"0.5 to 0.75",AND(T252&gt;0.75,T252&lt;=1),"0.75 to 1",AND(T252&gt;1,T252&lt;=2),"1 to 2",AND(T252&gt;2,T252&lt;=3),"2 to 3",AND(T252&gt;3,T252&lt;=4),"3 to 4",AND(T252&gt;4,T252&lt;=5),"4 to 5",AND(T252&gt;5,T252&lt;=10),"5 to 10",T252&gt;10,"10+")</f>
        <v>0.05 to 0.1</v>
      </c>
      <c r="T252" s="10">
        <f>_xlfn.XLOOKUP($E252,'Raw Data'!$E:$E,'Raw Data'!T:T,"ERROR",0,1)</f>
        <v>0.0789755062536728</v>
      </c>
      <c r="U252" s="15" t="str">
        <f t="array" ref="U252">_xlfn.IFS(AND(V252&gt;0,V252&lt;=0.05),"0 to 0.05",AND(V252&gt;0.05,V252&lt;=0.1),"0.05 to 0.1",AND(V252&gt;0.1,V252&lt;=0.2),"0.1 to 0.2",AND(V252&gt;0.2,V252&lt;=0.3),"0.2 to 0.3",AND(V252&gt;0.3,V252&lt;=0.4),"0.3 to 0.4",AND(V252&gt;0.4,V252&lt;=0.5),"0.4 to 0.5",AND(V252&gt;0.5,V252&lt;=0.75),"0.5 to 0.75",AND(V252&gt;0.75,V252&lt;=1),"0.75 to 1",AND(V252&gt;1,V252&lt;=2),"1 to 2",AND(V252&gt;2,V252&lt;=3),"2 to 3",AND(V252&gt;3,V252&lt;=4),"3 to 4",AND(V252&gt;4,V252&lt;=5),"4 to 5",AND(V252&gt;5,V252&lt;=10),"5 to 10",V252&gt;10,"10+")</f>
        <v>0 to 0.05</v>
      </c>
      <c r="V252" s="10">
        <f>_xlfn.XLOOKUP($E252,'Raw Data'!$E:$E,'Raw Data'!V:V,"ERROR",0,1)</f>
        <v>0.0252134639897705</v>
      </c>
      <c r="W252" s="15" t="str">
        <f t="array" ref="W252">_xlfn.IFS(AND(X252&gt;0,X252&lt;=0.05),"0 to 0.05",AND(X252&gt;0.05,X252&lt;=0.1),"0.05 to 0.1",AND(X252&gt;0.1,X252&lt;=0.2),"0.1 to 0.2",AND(X252&gt;0.2,X252&lt;=0.3),"0.2 to 0.3",AND(X252&gt;0.3,X252&lt;=0.4),"0.3 to 0.4",AND(X252&gt;0.4,X252&lt;=0.5),"0.4 to 0.5",AND(X252&gt;0.5,X252&lt;=0.75),"0.5 to 0.75",AND(X252&gt;0.75,X252&lt;=1),"0.75 to 1",AND(X252&gt;1,X252&lt;=2),"1 to 2",AND(X252&gt;2,X252&lt;=3),"2 to 3",AND(X252&gt;3,X252&lt;=4),"3 to 4",AND(X252&gt;4,X252&lt;=5),"4 to 5",AND(X252&gt;5,X252&lt;=10),"5 to 10",X252&gt;10,"10+")</f>
        <v>0 to 0.05</v>
      </c>
      <c r="X252" s="16">
        <f t="shared" si="7"/>
        <v>0.0213233866884917</v>
      </c>
      <c r="Y252" s="5" t="str">
        <f t="array" ref="Y252">_xlfn.IFS(AND(Z252&gt;0,Z252&lt;=1),"0 to 1",AND(Z252&gt;1,Z252&lt;=2),"1 to 2",AND(Z252&gt;2,Z252&lt;=4),"2 to 4",AND(Z252&gt;4,Z252&lt;=6),"4 to 6",AND(Z252&gt;6,Z252&lt;=8),"6 to 8",AND(Z252&gt;8,Z252&lt;=10),"8 to 10",AND(Z252&gt;10,Z252&lt;=15),"10 to 15",AND(Z252&gt;15,Z252&lt;=20),"15 to 20",AND(Z252&gt;20,Z252&lt;=25),"20 to 25",AND(Z252&gt;25,Z252&lt;=30),"25 to 30",AND(Z252&gt;30,Z252&lt;=40),"30 to 40",AND(Z252&gt;40,Z252&lt;=50),"40 to 50",Z252&gt;50,"50+")</f>
        <v>6 to 8</v>
      </c>
      <c r="Z252" s="9">
        <f>_xlfn.XLOOKUP($E252,'Raw Data'!$E:$E,'Raw Data'!Z:Z,"ERROR",0,1)</f>
        <v>7.605</v>
      </c>
      <c r="AA252" s="9" t="str">
        <f>_xlfn.XLOOKUP($E252,'Raw Data'!$E:$E,'Raw Data'!AA:AA,"ERROR",0,1)</f>
        <v>oz</v>
      </c>
      <c r="AB252" s="9"/>
      <c r="AC252" s="9"/>
    </row>
    <row r="253" hidden="1" spans="1:29">
      <c r="A253" s="5" t="str">
        <f>_xlfn.XLOOKUP($E253,'Raw Data'!$E:$E,'Raw Data'!A:A,"ERROR",0,1)</f>
        <v>AE</v>
      </c>
      <c r="B253" s="5" t="str">
        <f>_xlfn.XLOOKUP($E253,'Raw Data'!$E:$E,'Raw Data'!B:B,"ERROR",0,1)</f>
        <v>Hair Mousses</v>
      </c>
      <c r="C253" s="5" t="str">
        <f>_xlfn.XLOOKUP($E253,'Raw Data'!$E:$E,'Raw Data'!C:C,"ERROR",0,1)</f>
        <v>Orofluido</v>
      </c>
      <c r="D253" s="5" t="str">
        <f>_xlfn.XLOOKUP($E253,'Raw Data'!$E:$E,'Raw Data'!D:D,"ERROR",0,1)</f>
        <v>www.amazon.ae/dp/B01FRH3NHM</v>
      </c>
      <c r="E253" s="5" t="s">
        <v>453</v>
      </c>
      <c r="F253" s="9" t="str">
        <f>_xlfn.XLOOKUP($E253,'Raw Data'!$E:$E,'Raw Data'!F:F,"ERROR",0,1)</f>
        <v>Orofluido Original Volume MoUSse, 300 Ml</v>
      </c>
      <c r="G253" s="10">
        <f>_xlfn.XLOOKUP($E253,'Raw Data'!$E:$E,'Raw Data'!G:G,"ERROR",0,1)</f>
        <v>1</v>
      </c>
      <c r="H253" s="9">
        <f>_xlfn.XLOOKUP($E253,'Raw Data'!$E:$E,'Raw Data'!H:H,"ERROR",0,1)</f>
        <v>105.14</v>
      </c>
      <c r="I253" s="9">
        <f>_xlfn.XLOOKUP($E253,'Raw Data'!$E:$E,'Raw Data'!I:I,"ERROR",0,1)</f>
        <v>0.000140763651242564</v>
      </c>
      <c r="J253" s="9" t="str">
        <f>_xlfn.XLOOKUP($E253,'Raw Data'!$E:$E,'Raw Data'!J:J,"ERROR",0,1)</f>
        <v>No</v>
      </c>
      <c r="K253" s="14" t="str">
        <f t="array" ref="K253">_xlfn.IFS(AND(L253&gt;0,L253&lt;=5),"0 to 5",AND(L253&gt;5,L253&lt;=10),"5 to 10",AND(L253&gt;10,L253&lt;=15),"10 to 15",AND(L253&gt;15,L253&lt;=20),"15 to 20",AND(L253&gt;20,L253&lt;=30),"20 to 30",AND(L253&gt;30,L253&lt;=40),"30 to 40",AND(L253&gt;40,L253&lt;=50),"40 to 50",AND(L253&gt;50,L253&lt;=75),"50 to 75",AND(L253&gt;75,L253&lt;=100),"75 to 100",AND(L253&gt;100,L253&lt;=150),"100 to 150",AND(L253&gt;150,L253&lt;=200),"150 to 200",AND(L253&gt;200,L253&lt;=250),"200 to 250",AND(L253&gt;250,L253&lt;=300),"250 to 300",AND(L253&gt;300,L253&lt;=400),"300 to 400",AND(L253&gt;400,L253&lt;=500),"400 to 500",L253&gt;500,"500+")</f>
        <v>75 to 100</v>
      </c>
      <c r="L253" s="9">
        <f>_xlfn.XLOOKUP($E253,'Raw Data'!$E:$E,'Raw Data'!L:L,"ERROR",0,1)</f>
        <v>83.25</v>
      </c>
      <c r="M253" s="14" t="str">
        <f t="array" ref="M253">_xlfn.IFS(AND(N253&gt;0,N253&lt;=5),"0 to 5",AND(N253&gt;5,N253&lt;=10),"5 to 10",AND(N253&gt;10,N253&lt;=15),"10 to 15",AND(N253&gt;15,N253&lt;=20),"15 to 20",AND(N253&gt;20,N253&lt;=30),"20 to 30",AND(N253&gt;30,N253&lt;=40),"30 to 40",AND(N253&gt;40,N253&lt;=50),"40 to 50",AND(N253&gt;50,N253&lt;=75),"50 to 75",AND(N253&gt;75,N253&lt;=100),"75 to 100",AND(N253&gt;100,N253&lt;=150),"100 to 150",AND(N253&gt;150,N253&lt;=200),"150 to 200",AND(N253&gt;200,N253&lt;=250),"200 to 250",AND(N253&gt;250,N253&lt;=300),"250 to 300",AND(N253&gt;300,N253&lt;=400),"300 to 400",AND(N253&gt;400,N253&lt;=500),"400 to 500",N253&gt;500,"500+")</f>
        <v>75 to 100</v>
      </c>
      <c r="N253" s="9">
        <f>_xlfn.XLOOKUP($E253,'Raw Data'!$E:$E,'Raw Data'!N:N,"ERROR",0,1)</f>
        <v>83.25</v>
      </c>
      <c r="O253" s="14" t="str">
        <f t="array" ref="O253">_xlfn.IFS(P253=0,"No Discount",AND(P253&gt;0,P253&lt;=0.02),"0% to 2%",AND(P253&gt;0.02,P253&lt;=0.04),"2% to 4%",AND(P253&gt;0.04,P253&lt;=0.06),"4% to 6%",AND(P253&gt;0.06,P253&lt;=0.08),"6% to 8%",AND(P253&gt;0.08,P253&lt;=0.1),"8% to 10%",AND(P253&gt;0.1,P253&lt;=0.15),"10% to 15%",AND(P253&gt;0.15,P253&lt;=0.2),"15% to 20%",AND(P253&gt;0.2,P253&lt;=0.25),"20% to 25%",AND(P253&gt;0.25,P253&lt;=0.3),"25% to 30%",AND(P253&gt;0.3,P253&lt;=0.4),"30% to 40%",AND(P253&gt;0.4,P253&lt;=0.5),"40% to 50%",AND(P253&gt;0.5,P253&lt;=0.75),"50% to 75%",AND(P253&gt;0.75,P253&lt;=1),"75% to 100%")</f>
        <v>No Discount</v>
      </c>
      <c r="P253" s="10">
        <f>_xlfn.XLOOKUP($E253,'Raw Data'!$E:$E,'Raw Data'!P:P,"ERROR",0,1)</f>
        <v>0</v>
      </c>
      <c r="Q253" s="9">
        <f>_xlfn.XLOOKUP($E253,'Raw Data'!$E:$E,'Raw Data'!Q:Q,"ERROR",0,1)</f>
        <v>300</v>
      </c>
      <c r="R253" s="9" t="str">
        <f>_xlfn.XLOOKUP($E253,'Raw Data'!$E:$E,'Raw Data'!R:R,"ERROR",0,1)</f>
        <v>ml</v>
      </c>
      <c r="S253" s="5" t="str">
        <f t="array" ref="S253">_xlfn.IFS(AND(T253&gt;0,T253&lt;=0.05),"0 to 0.05",AND(T253&gt;0.05,T253&lt;=0.1),"0.05 to 0.1",AND(T253&gt;0.1,T253&lt;=0.2),"0.1 to 0.2",AND(T253&gt;0.2,T253&lt;=0.3),"0.2 to 0.3",AND(T253&gt;0.3,T253&lt;=0.4),"0.3 to 0.4",AND(T253&gt;0.4,T253&lt;=0.5),"0.4 to 0.5",AND(T253&gt;0.5,T253&lt;=0.75),"0.5 to 0.75",AND(T253&gt;0.75,T253&lt;=1),"0.75 to 1",AND(T253&gt;1,T253&lt;=2),"1 to 2",AND(T253&gt;2,T253&lt;=3),"2 to 3",AND(T253&gt;3,T253&lt;=4),"3 to 4",AND(T253&gt;4,T253&lt;=5),"4 to 5",AND(T253&gt;5,T253&lt;=10),"5 to 10",T253&gt;10,"10+")</f>
        <v>0.2 to 0.3</v>
      </c>
      <c r="T253" s="10">
        <f>_xlfn.XLOOKUP($E253,'Raw Data'!$E:$E,'Raw Data'!T:T,"ERROR",0,1)</f>
        <v>0.277648264173068</v>
      </c>
      <c r="U253" s="15" t="str">
        <f t="array" ref="U253">_xlfn.IFS(AND(V253&gt;0,V253&lt;=0.05),"0 to 0.05",AND(V253&gt;0.05,V253&lt;=0.1),"0.05 to 0.1",AND(V253&gt;0.1,V253&lt;=0.2),"0.1 to 0.2",AND(V253&gt;0.2,V253&lt;=0.3),"0.2 to 0.3",AND(V253&gt;0.3,V253&lt;=0.4),"0.3 to 0.4",AND(V253&gt;0.4,V253&lt;=0.5),"0.4 to 0.5",AND(V253&gt;0.5,V253&lt;=0.75),"0.5 to 0.75",AND(V253&gt;0.75,V253&lt;=1),"0.75 to 1",AND(V253&gt;1,V253&lt;=2),"1 to 2",AND(V253&gt;2,V253&lt;=3),"2 to 3",AND(V253&gt;3,V253&lt;=4),"3 to 4",AND(V253&gt;4,V253&lt;=5),"4 to 5",AND(V253&gt;5,V253&lt;=10),"5 to 10",V253&gt;10,"10+")</f>
        <v>0.05 to 0.1</v>
      </c>
      <c r="V253" s="10">
        <f>_xlfn.XLOOKUP($E253,'Raw Data'!$E:$E,'Raw Data'!V:V,"ERROR",0,1)</f>
        <v>0.0749650313267285</v>
      </c>
      <c r="W253" s="15" t="str">
        <f t="array" ref="W253">_xlfn.IFS(AND(X253&gt;0,X253&lt;=0.05),"0 to 0.05",AND(X253&gt;0.05,X253&lt;=0.1),"0.05 to 0.1",AND(X253&gt;0.1,X253&lt;=0.2),"0.1 to 0.2",AND(X253&gt;0.2,X253&lt;=0.3),"0.2 to 0.3",AND(X253&gt;0.3,X253&lt;=0.4),"0.3 to 0.4",AND(X253&gt;0.4,X253&lt;=0.5),"0.4 to 0.5",AND(X253&gt;0.5,X253&lt;=0.75),"0.5 to 0.75",AND(X253&gt;0.75,X253&lt;=1),"0.75 to 1",AND(X253&gt;1,X253&lt;=2),"1 to 2",AND(X253&gt;2,X253&lt;=3),"2 to 3",AND(X253&gt;3,X253&lt;=4),"3 to 4",AND(X253&gt;4,X253&lt;=5),"4 to 5",AND(X253&gt;5,X253&lt;=10),"5 to 10",X253&gt;10,"10+")</f>
        <v>0.05 to 0.1</v>
      </c>
      <c r="X253" s="16">
        <f t="shared" si="7"/>
        <v>0.0749650313267285</v>
      </c>
      <c r="Y253" s="5" t="str">
        <f t="array" ref="Y253">_xlfn.IFS(AND(Z253&gt;0,Z253&lt;=1),"0 to 1",AND(Z253&gt;1,Z253&lt;=2),"1 to 2",AND(Z253&gt;2,Z253&lt;=4),"2 to 4",AND(Z253&gt;4,Z253&lt;=6),"4 to 6",AND(Z253&gt;6,Z253&lt;=8),"6 to 8",AND(Z253&gt;8,Z253&lt;=10),"8 to 10",AND(Z253&gt;10,Z253&lt;=15),"10 to 15",AND(Z253&gt;15,Z253&lt;=20),"15 to 20",AND(Z253&gt;20,Z253&lt;=25),"20 to 25",AND(Z253&gt;25,Z253&lt;=30),"25 to 30",AND(Z253&gt;30,Z253&lt;=40),"30 to 40",AND(Z253&gt;40,Z253&lt;=50),"40 to 50",Z253&gt;50,"50+")</f>
        <v>10 to 15</v>
      </c>
      <c r="Z253" s="9">
        <f>_xlfn.XLOOKUP($E253,'Raw Data'!$E:$E,'Raw Data'!Z:Z,"ERROR",0,1)</f>
        <v>10.14</v>
      </c>
      <c r="AA253" s="9" t="str">
        <f>_xlfn.XLOOKUP($E253,'Raw Data'!$E:$E,'Raw Data'!AA:AA,"ERROR",0,1)</f>
        <v>oz</v>
      </c>
      <c r="AB253" s="9"/>
      <c r="AC253" s="9"/>
    </row>
    <row r="254" hidden="1" spans="1:29">
      <c r="A254" s="5" t="str">
        <f>_xlfn.XLOOKUP($E254,'Raw Data'!$E:$E,'Raw Data'!A:A,"ERROR",0,1)</f>
        <v>AE</v>
      </c>
      <c r="B254" s="5" t="str">
        <f>_xlfn.XLOOKUP($E254,'Raw Data'!$E:$E,'Raw Data'!B:B,"ERROR",0,1)</f>
        <v>Hair Mousses</v>
      </c>
      <c r="C254" s="5" t="str">
        <f>_xlfn.XLOOKUP($E254,'Raw Data'!$E:$E,'Raw Data'!C:C,"ERROR",0,1)</f>
        <v>tea tree</v>
      </c>
      <c r="D254" s="5" t="str">
        <f>_xlfn.XLOOKUP($E254,'Raw Data'!$E:$E,'Raw Data'!D:D,"ERROR",0,1)</f>
        <v>www.amazon.ae/dp/B07Q872BW8</v>
      </c>
      <c r="E254" s="5" t="s">
        <v>454</v>
      </c>
      <c r="F254" s="9" t="str">
        <f>_xlfn.XLOOKUP($E254,'Raw Data'!$E:$E,'Raw Data'!F:F,"ERROR",0,1)</f>
        <v>Tea Tree Lavender Mint Curl Refresh Foam, Hair Mousse, For Coarse, Curly + Dry Hair, 6.8 fl. oz.</v>
      </c>
      <c r="G254" s="10">
        <f>_xlfn.XLOOKUP($E254,'Raw Data'!$E:$E,'Raw Data'!G:G,"ERROR",0,1)</f>
        <v>1</v>
      </c>
      <c r="H254" s="9">
        <f>_xlfn.XLOOKUP($E254,'Raw Data'!$E:$E,'Raw Data'!H:H,"ERROR",0,1)</f>
        <v>103.73</v>
      </c>
      <c r="I254" s="9">
        <f>_xlfn.XLOOKUP($E254,'Raw Data'!$E:$E,'Raw Data'!I:I,"ERROR",0,1)</f>
        <v>0.000138875913480989</v>
      </c>
      <c r="J254" s="9" t="str">
        <f>_xlfn.XLOOKUP($E254,'Raw Data'!$E:$E,'Raw Data'!J:J,"ERROR",0,1)</f>
        <v>No</v>
      </c>
      <c r="K254" s="14" t="str">
        <f t="array" ref="K254">_xlfn.IFS(AND(L254&gt;0,L254&lt;=5),"0 to 5",AND(L254&gt;5,L254&lt;=10),"5 to 10",AND(L254&gt;10,L254&lt;=15),"10 to 15",AND(L254&gt;15,L254&lt;=20),"15 to 20",AND(L254&gt;20,L254&lt;=30),"20 to 30",AND(L254&gt;30,L254&lt;=40),"30 to 40",AND(L254&gt;40,L254&lt;=50),"40 to 50",AND(L254&gt;50,L254&lt;=75),"50 to 75",AND(L254&gt;75,L254&lt;=100),"75 to 100",AND(L254&gt;100,L254&lt;=150),"100 to 150",AND(L254&gt;150,L254&lt;=200),"150 to 200",AND(L254&gt;200,L254&lt;=250),"200 to 250",AND(L254&gt;250,L254&lt;=300),"250 to 300",AND(L254&gt;300,L254&lt;=400),"300 to 400",AND(L254&gt;400,L254&lt;=500),"400 to 500",L254&gt;500,"500+")</f>
        <v>75 to 100</v>
      </c>
      <c r="L254" s="9">
        <f>_xlfn.XLOOKUP($E254,'Raw Data'!$E:$E,'Raw Data'!L:L,"ERROR",0,1)</f>
        <v>82.13</v>
      </c>
      <c r="M254" s="14" t="str">
        <f t="array" ref="M254">_xlfn.IFS(AND(N254&gt;0,N254&lt;=5),"0 to 5",AND(N254&gt;5,N254&lt;=10),"5 to 10",AND(N254&gt;10,N254&lt;=15),"10 to 15",AND(N254&gt;15,N254&lt;=20),"15 to 20",AND(N254&gt;20,N254&lt;=30),"20 to 30",AND(N254&gt;30,N254&lt;=40),"30 to 40",AND(N254&gt;40,N254&lt;=50),"40 to 50",AND(N254&gt;50,N254&lt;=75),"50 to 75",AND(N254&gt;75,N254&lt;=100),"75 to 100",AND(N254&gt;100,N254&lt;=150),"100 to 150",AND(N254&gt;150,N254&lt;=200),"150 to 200",AND(N254&gt;200,N254&lt;=250),"200 to 250",AND(N254&gt;250,N254&lt;=300),"250 to 300",AND(N254&gt;300,N254&lt;=400),"300 to 400",AND(N254&gt;400,N254&lt;=500),"400 to 500",N254&gt;500,"500+")</f>
        <v>100 to 150</v>
      </c>
      <c r="N254" s="9">
        <f>_xlfn.XLOOKUP($E254,'Raw Data'!$E:$E,'Raw Data'!N:N,"ERROR",0,1)</f>
        <v>115.67</v>
      </c>
      <c r="O254" s="14" t="str">
        <f t="array" ref="O254">_xlfn.IFS(P254=0,"No Discount",AND(P254&gt;0,P254&lt;=0.02),"0% to 2%",AND(P254&gt;0.02,P254&lt;=0.04),"2% to 4%",AND(P254&gt;0.04,P254&lt;=0.06),"4% to 6%",AND(P254&gt;0.06,P254&lt;=0.08),"6% to 8%",AND(P254&gt;0.08,P254&lt;=0.1),"8% to 10%",AND(P254&gt;0.1,P254&lt;=0.15),"10% to 15%",AND(P254&gt;0.15,P254&lt;=0.2),"15% to 20%",AND(P254&gt;0.2,P254&lt;=0.25),"20% to 25%",AND(P254&gt;0.25,P254&lt;=0.3),"25% to 30%",AND(P254&gt;0.3,P254&lt;=0.4),"30% to 40%",AND(P254&gt;0.4,P254&lt;=0.5),"40% to 50%",AND(P254&gt;0.5,P254&lt;=0.75),"50% to 75%",AND(P254&gt;0.75,P254&lt;=1),"75% to 100%")</f>
        <v>25% to 30%</v>
      </c>
      <c r="P254" s="10">
        <f>_xlfn.XLOOKUP($E254,'Raw Data'!$E:$E,'Raw Data'!P:P,"ERROR",0,1)</f>
        <v>0.28996282527881</v>
      </c>
      <c r="Q254" s="9">
        <f>_xlfn.XLOOKUP($E254,'Raw Data'!$E:$E,'Raw Data'!Q:Q,"ERROR",0,1)</f>
        <v>6.8</v>
      </c>
      <c r="R254" s="9" t="str">
        <f>_xlfn.XLOOKUP($E254,'Raw Data'!$E:$E,'Raw Data'!R:R,"ERROR",0,1)</f>
        <v>fl oz</v>
      </c>
      <c r="S254" s="5" t="str">
        <f t="array" ref="S254">_xlfn.IFS(AND(T254&gt;0,T254&lt;=0.05),"0 to 0.05",AND(T254&gt;0.05,T254&lt;=0.1),"0.05 to 0.1",AND(T254&gt;0.1,T254&lt;=0.2),"0.1 to 0.2",AND(T254&gt;0.2,T254&lt;=0.3),"0.2 to 0.3",AND(T254&gt;0.3,T254&lt;=0.4),"0.3 to 0.4",AND(T254&gt;0.4,T254&lt;=0.5),"0.4 to 0.5",AND(T254&gt;0.5,T254&lt;=0.75),"0.5 to 0.75",AND(T254&gt;0.75,T254&lt;=1),"0.75 to 1",AND(T254&gt;1,T254&lt;=2),"1 to 2",AND(T254&gt;2,T254&lt;=3),"2 to 3",AND(T254&gt;3,T254&lt;=4),"3 to 4",AND(T254&gt;4,T254&lt;=5),"4 to 5",AND(T254&gt;5,T254&lt;=10),"5 to 10",T254&gt;10,"10+")</f>
        <v>0.3 to 0.4</v>
      </c>
      <c r="T254" s="10">
        <f>_xlfn.XLOOKUP($E254,'Raw Data'!$E:$E,'Raw Data'!T:T,"ERROR",0,1)</f>
        <v>0.392742812897381</v>
      </c>
      <c r="U254" s="15" t="str">
        <f t="array" ref="U254">_xlfn.IFS(AND(V254&gt;0,V254&lt;=0.05),"0 to 0.05",AND(V254&gt;0.05,V254&lt;=0.1),"0.05 to 0.1",AND(V254&gt;0.1,V254&lt;=0.2),"0.1 to 0.2",AND(V254&gt;0.2,V254&lt;=0.3),"0.2 to 0.3",AND(V254&gt;0.3,V254&lt;=0.4),"0.3 to 0.4",AND(V254&gt;0.4,V254&lt;=0.5),"0.4 to 0.5",AND(V254&gt;0.5,V254&lt;=0.75),"0.5 to 0.75",AND(V254&gt;0.75,V254&lt;=1),"0.75 to 1",AND(V254&gt;1,V254&lt;=2),"1 to 2",AND(V254&gt;2,V254&lt;=3),"2 to 3",AND(V254&gt;3,V254&lt;=4),"3 to 4",AND(V254&gt;4,V254&lt;=5),"4 to 5",AND(V254&gt;5,V254&lt;=10),"5 to 10",V254&gt;10,"10+")</f>
        <v>0.1 to 0.2</v>
      </c>
      <c r="V254" s="10">
        <f>_xlfn.XLOOKUP($E254,'Raw Data'!$E:$E,'Raw Data'!V:V,"ERROR",0,1)</f>
        <v>0.14934508115569</v>
      </c>
      <c r="W254" s="15" t="str">
        <f t="array" ref="W254">_xlfn.IFS(AND(X254&gt;0,X254&lt;=0.05),"0 to 0.05",AND(X254&gt;0.05,X254&lt;=0.1),"0.05 to 0.1",AND(X254&gt;0.1,X254&lt;=0.2),"0.1 to 0.2",AND(X254&gt;0.2,X254&lt;=0.3),"0.2 to 0.3",AND(X254&gt;0.3,X254&lt;=0.4),"0.3 to 0.4",AND(X254&gt;0.4,X254&lt;=0.5),"0.4 to 0.5",AND(X254&gt;0.5,X254&lt;=0.75),"0.5 to 0.75",AND(X254&gt;0.75,X254&lt;=1),"0.75 to 1",AND(X254&gt;1,X254&lt;=2),"1 to 2",AND(X254&gt;2,X254&lt;=3),"2 to 3",AND(X254&gt;3,X254&lt;=4),"3 to 4",AND(X254&gt;4,X254&lt;=5),"4 to 5",AND(X254&gt;5,X254&lt;=10),"5 to 10",X254&gt;10,"10+")</f>
        <v>0.1 to 0.2</v>
      </c>
      <c r="X254" s="16">
        <f t="shared" si="7"/>
        <v>0.106040559482293</v>
      </c>
      <c r="Y254" s="5" t="str">
        <f t="array" ref="Y254">_xlfn.IFS(AND(Z254&gt;0,Z254&lt;=1),"0 to 1",AND(Z254&gt;1,Z254&lt;=2),"1 to 2",AND(Z254&gt;2,Z254&lt;=4),"2 to 4",AND(Z254&gt;4,Z254&lt;=6),"4 to 6",AND(Z254&gt;6,Z254&lt;=8),"6 to 8",AND(Z254&gt;8,Z254&lt;=10),"8 to 10",AND(Z254&gt;10,Z254&lt;=15),"10 to 15",AND(Z254&gt;15,Z254&lt;=20),"15 to 20",AND(Z254&gt;20,Z254&lt;=25),"20 to 25",AND(Z254&gt;25,Z254&lt;=30),"25 to 30",AND(Z254&gt;30,Z254&lt;=40),"30 to 40",AND(Z254&gt;40,Z254&lt;=50),"40 to 50",Z254&gt;50,"50+")</f>
        <v>6 to 8</v>
      </c>
      <c r="Z254" s="9">
        <f>_xlfn.XLOOKUP($E254,'Raw Data'!$E:$E,'Raw Data'!Z:Z,"ERROR",0,1)</f>
        <v>7.072</v>
      </c>
      <c r="AA254" s="9" t="str">
        <f>_xlfn.XLOOKUP($E254,'Raw Data'!$E:$E,'Raw Data'!AA:AA,"ERROR",0,1)</f>
        <v>oz</v>
      </c>
      <c r="AB254" s="9"/>
      <c r="AC254" s="9"/>
    </row>
    <row r="255" hidden="1" spans="1:29">
      <c r="A255" s="5" t="str">
        <f>_xlfn.XLOOKUP($E255,'Raw Data'!$E:$E,'Raw Data'!A:A,"ERROR",0,1)</f>
        <v>AE</v>
      </c>
      <c r="B255" s="5" t="str">
        <f>_xlfn.XLOOKUP($E255,'Raw Data'!$E:$E,'Raw Data'!B:B,"ERROR",0,1)</f>
        <v>Hair Mousses</v>
      </c>
      <c r="C255" s="5" t="str">
        <f>_xlfn.XLOOKUP($E255,'Raw Data'!$E:$E,'Raw Data'!C:C,"ERROR",0,1)</f>
        <v>TIGI</v>
      </c>
      <c r="D255" s="5" t="str">
        <f>_xlfn.XLOOKUP($E255,'Raw Data'!$E:$E,'Raw Data'!D:D,"ERROR",0,1)</f>
        <v>www.amazon.ae/dp/B07GJFY6KR</v>
      </c>
      <c r="E255" s="5" t="s">
        <v>455</v>
      </c>
      <c r="F255" s="9" t="str">
        <f>_xlfn.XLOOKUP($E255,'Raw Data'!$E:$E,'Raw Data'!F:F,"ERROR",0,1)</f>
        <v>Bed  Head  for Men by Tigi Press Up Mens Thickening Mousse for Volume 125 ml</v>
      </c>
      <c r="G255" s="10">
        <f>_xlfn.XLOOKUP($E255,'Raw Data'!$E:$E,'Raw Data'!G:G,"ERROR",0,1)</f>
        <v>1</v>
      </c>
      <c r="H255" s="9">
        <f>_xlfn.XLOOKUP($E255,'Raw Data'!$E:$E,'Raw Data'!H:H,"ERROR",0,1)</f>
        <v>103.59</v>
      </c>
      <c r="I255" s="9">
        <f>_xlfn.XLOOKUP($E255,'Raw Data'!$E:$E,'Raw Data'!I:I,"ERROR",0,1)</f>
        <v>0.000138688478525939</v>
      </c>
      <c r="J255" s="9" t="str">
        <f>_xlfn.XLOOKUP($E255,'Raw Data'!$E:$E,'Raw Data'!J:J,"ERROR",0,1)</f>
        <v>No</v>
      </c>
      <c r="K255" s="14" t="str">
        <f t="array" ref="K255">_xlfn.IFS(AND(L255&gt;0,L255&lt;=5),"0 to 5",AND(L255&gt;5,L255&lt;=10),"5 to 10",AND(L255&gt;10,L255&lt;=15),"10 to 15",AND(L255&gt;15,L255&lt;=20),"15 to 20",AND(L255&gt;20,L255&lt;=30),"20 to 30",AND(L255&gt;30,L255&lt;=40),"30 to 40",AND(L255&gt;40,L255&lt;=50),"40 to 50",AND(L255&gt;50,L255&lt;=75),"50 to 75",AND(L255&gt;75,L255&lt;=100),"75 to 100",AND(L255&gt;100,L255&lt;=150),"100 to 150",AND(L255&gt;150,L255&lt;=200),"150 to 200",AND(L255&gt;200,L255&lt;=250),"200 to 250",AND(L255&gt;250,L255&lt;=300),"250 to 300",AND(L255&gt;300,L255&lt;=400),"300 to 400",AND(L255&gt;400,L255&lt;=500),"400 to 500",L255&gt;500,"500+")</f>
        <v>75 to 100</v>
      </c>
      <c r="L255" s="9">
        <f>_xlfn.XLOOKUP($E255,'Raw Data'!$E:$E,'Raw Data'!L:L,"ERROR",0,1)</f>
        <v>98.76</v>
      </c>
      <c r="M255" s="14" t="str">
        <f t="array" ref="M255">_xlfn.IFS(AND(N255&gt;0,N255&lt;=5),"0 to 5",AND(N255&gt;5,N255&lt;=10),"5 to 10",AND(N255&gt;10,N255&lt;=15),"10 to 15",AND(N255&gt;15,N255&lt;=20),"15 to 20",AND(N255&gt;20,N255&lt;=30),"20 to 30",AND(N255&gt;30,N255&lt;=40),"30 to 40",AND(N255&gt;40,N255&lt;=50),"40 to 50",AND(N255&gt;50,N255&lt;=75),"50 to 75",AND(N255&gt;75,N255&lt;=100),"75 to 100",AND(N255&gt;100,N255&lt;=150),"100 to 150",AND(N255&gt;150,N255&lt;=200),"150 to 200",AND(N255&gt;200,N255&lt;=250),"200 to 250",AND(N255&gt;250,N255&lt;=300),"250 to 300",AND(N255&gt;300,N255&lt;=400),"300 to 400",AND(N255&gt;400,N255&lt;=500),"400 to 500",N255&gt;500,"500+")</f>
        <v>75 to 100</v>
      </c>
      <c r="N255" s="9">
        <f>_xlfn.XLOOKUP($E255,'Raw Data'!$E:$E,'Raw Data'!N:N,"ERROR",0,1)</f>
        <v>98.76</v>
      </c>
      <c r="O255" s="14" t="str">
        <f t="array" ref="O255">_xlfn.IFS(P255=0,"No Discount",AND(P255&gt;0,P255&lt;=0.02),"0% to 2%",AND(P255&gt;0.02,P255&lt;=0.04),"2% to 4%",AND(P255&gt;0.04,P255&lt;=0.06),"4% to 6%",AND(P255&gt;0.06,P255&lt;=0.08),"6% to 8%",AND(P255&gt;0.08,P255&lt;=0.1),"8% to 10%",AND(P255&gt;0.1,P255&lt;=0.15),"10% to 15%",AND(P255&gt;0.15,P255&lt;=0.2),"15% to 20%",AND(P255&gt;0.2,P255&lt;=0.25),"20% to 25%",AND(P255&gt;0.25,P255&lt;=0.3),"25% to 30%",AND(P255&gt;0.3,P255&lt;=0.4),"30% to 40%",AND(P255&gt;0.4,P255&lt;=0.5),"40% to 50%",AND(P255&gt;0.5,P255&lt;=0.75),"50% to 75%",AND(P255&gt;0.75,P255&lt;=1),"75% to 100%")</f>
        <v>No Discount</v>
      </c>
      <c r="P255" s="10">
        <f>_xlfn.XLOOKUP($E255,'Raw Data'!$E:$E,'Raw Data'!P:P,"ERROR",0,1)</f>
        <v>0</v>
      </c>
      <c r="Q255" s="9">
        <f>_xlfn.XLOOKUP($E255,'Raw Data'!$E:$E,'Raw Data'!Q:Q,"ERROR",0,1)</f>
        <v>125</v>
      </c>
      <c r="R255" s="9" t="str">
        <f>_xlfn.XLOOKUP($E255,'Raw Data'!$E:$E,'Raw Data'!R:R,"ERROR",0,1)</f>
        <v>ml</v>
      </c>
      <c r="S255" s="5" t="str">
        <f t="array" ref="S255">_xlfn.IFS(AND(T255&gt;0,T255&lt;=0.05),"0 to 0.05",AND(T255&gt;0.05,T255&lt;=0.1),"0.05 to 0.1",AND(T255&gt;0.1,T255&lt;=0.2),"0.1 to 0.2",AND(T255&gt;0.2,T255&lt;=0.3),"0.2 to 0.3",AND(T255&gt;0.3,T255&lt;=0.4),"0.3 to 0.4",AND(T255&gt;0.4,T255&lt;=0.5),"0.4 to 0.5",AND(T255&gt;0.5,T255&lt;=0.75),"0.5 to 0.75",AND(T255&gt;0.75,T255&lt;=1),"0.75 to 1",AND(T255&gt;1,T255&lt;=2),"1 to 2",AND(T255&gt;2,T255&lt;=3),"2 to 3",AND(T255&gt;3,T255&lt;=4),"3 to 4",AND(T255&gt;4,T255&lt;=5),"4 to 5",AND(T255&gt;5,T255&lt;=10),"5 to 10",T255&gt;10,"10+")</f>
        <v>0.75 to 1</v>
      </c>
      <c r="T255" s="10">
        <f>_xlfn.XLOOKUP($E255,'Raw Data'!$E:$E,'Raw Data'!T:T,"ERROR",0,1)</f>
        <v>0.790502128136425</v>
      </c>
      <c r="U255" s="15" t="str">
        <f t="array" ref="U255">_xlfn.IFS(AND(V255&gt;0,V255&lt;=0.05),"0 to 0.05",AND(V255&gt;0.05,V255&lt;=0.1),"0.05 to 0.1",AND(V255&gt;0.1,V255&lt;=0.2),"0.1 to 0.2",AND(V255&gt;0.2,V255&lt;=0.3),"0.2 to 0.3",AND(V255&gt;0.3,V255&lt;=0.4),"0.3 to 0.4",AND(V255&gt;0.4,V255&lt;=0.5),"0.4 to 0.5",AND(V255&gt;0.5,V255&lt;=0.75),"0.5 to 0.75",AND(V255&gt;0.75,V255&lt;=1),"0.75 to 1",AND(V255&gt;1,V255&lt;=2),"1 to 2",AND(V255&gt;2,V255&lt;=3),"2 to 3",AND(V255&gt;3,V255&lt;=4),"3 to 4",AND(V255&gt;4,V255&lt;=5),"4 to 5",AND(V255&gt;5,V255&lt;=10),"5 to 10",V255&gt;10,"10+")</f>
        <v>0.2 to 0.3</v>
      </c>
      <c r="V255" s="10">
        <f>_xlfn.XLOOKUP($E255,'Raw Data'!$E:$E,'Raw Data'!V:V,"ERROR",0,1)</f>
        <v>0.213435574596835</v>
      </c>
      <c r="W255" s="15" t="str">
        <f t="array" ref="W255">_xlfn.IFS(AND(X255&gt;0,X255&lt;=0.05),"0 to 0.05",AND(X255&gt;0.05,X255&lt;=0.1),"0.05 to 0.1",AND(X255&gt;0.1,X255&lt;=0.2),"0.1 to 0.2",AND(X255&gt;0.2,X255&lt;=0.3),"0.2 to 0.3",AND(X255&gt;0.3,X255&lt;=0.4),"0.3 to 0.4",AND(X255&gt;0.4,X255&lt;=0.5),"0.4 to 0.5",AND(X255&gt;0.5,X255&lt;=0.75),"0.5 to 0.75",AND(X255&gt;0.75,X255&lt;=1),"0.75 to 1",AND(X255&gt;1,X255&lt;=2),"1 to 2",AND(X255&gt;2,X255&lt;=3),"2 to 3",AND(X255&gt;3,X255&lt;=4),"3 to 4",AND(X255&gt;4,X255&lt;=5),"4 to 5",AND(X255&gt;5,X255&lt;=10),"5 to 10",X255&gt;10,"10+")</f>
        <v>0.2 to 0.3</v>
      </c>
      <c r="X255" s="16">
        <f t="shared" si="7"/>
        <v>0.213435574596835</v>
      </c>
      <c r="Y255" s="5" t="str">
        <f t="array" ref="Y255">_xlfn.IFS(AND(Z255&gt;0,Z255&lt;=1),"0 to 1",AND(Z255&gt;1,Z255&lt;=2),"1 to 2",AND(Z255&gt;2,Z255&lt;=4),"2 to 4",AND(Z255&gt;4,Z255&lt;=6),"4 to 6",AND(Z255&gt;6,Z255&lt;=8),"6 to 8",AND(Z255&gt;8,Z255&lt;=10),"8 to 10",AND(Z255&gt;10,Z255&lt;=15),"10 to 15",AND(Z255&gt;15,Z255&lt;=20),"15 to 20",AND(Z255&gt;20,Z255&lt;=25),"20 to 25",AND(Z255&gt;25,Z255&lt;=30),"25 to 30",AND(Z255&gt;30,Z255&lt;=40),"30 to 40",AND(Z255&gt;40,Z255&lt;=50),"40 to 50",Z255&gt;50,"50+")</f>
        <v>4 to 6</v>
      </c>
      <c r="Z255" s="9">
        <f>_xlfn.XLOOKUP($E255,'Raw Data'!$E:$E,'Raw Data'!Z:Z,"ERROR",0,1)</f>
        <v>4.225</v>
      </c>
      <c r="AA255" s="9" t="str">
        <f>_xlfn.XLOOKUP($E255,'Raw Data'!$E:$E,'Raw Data'!AA:AA,"ERROR",0,1)</f>
        <v>oz</v>
      </c>
      <c r="AB255" s="9"/>
      <c r="AC255" s="9"/>
    </row>
    <row r="256" hidden="1" spans="1:29">
      <c r="A256" s="5" t="str">
        <f>_xlfn.XLOOKUP($E256,'Raw Data'!$E:$E,'Raw Data'!A:A,"ERROR",0,1)</f>
        <v>AE</v>
      </c>
      <c r="B256" s="5" t="str">
        <f>_xlfn.XLOOKUP($E256,'Raw Data'!$E:$E,'Raw Data'!B:B,"ERROR",0,1)</f>
        <v>Hair Mousses</v>
      </c>
      <c r="C256" s="5" t="str">
        <f>_xlfn.XLOOKUP($E256,'Raw Data'!$E:$E,'Raw Data'!C:C,"ERROR",0,1)</f>
        <v>giovanni</v>
      </c>
      <c r="D256" s="5" t="str">
        <f>_xlfn.XLOOKUP($E256,'Raw Data'!$E:$E,'Raw Data'!D:D,"ERROR",0,1)</f>
        <v>www.amazon.ae/dp/B001E12H0U</v>
      </c>
      <c r="E256" s="5" t="s">
        <v>456</v>
      </c>
      <c r="F256" s="9" t="str">
        <f>_xlfn.XLOOKUP($E256,'Raw Data'!$E:$E,'Raw Data'!F:F,"ERROR",0,1)</f>
        <v>Giovanni Cosmetics Mousse NTRL Styling</v>
      </c>
      <c r="G256" s="10">
        <f>_xlfn.XLOOKUP($E256,'Raw Data'!$E:$E,'Raw Data'!G:G,"ERROR",0,1)</f>
        <v>1</v>
      </c>
      <c r="H256" s="9">
        <f>_xlfn.XLOOKUP($E256,'Raw Data'!$E:$E,'Raw Data'!H:H,"ERROR",0,1)</f>
        <v>99.72</v>
      </c>
      <c r="I256" s="9">
        <f>_xlfn.XLOOKUP($E256,'Raw Data'!$E:$E,'Raw Data'!I:I,"ERROR",0,1)</f>
        <v>0.000133507240839913</v>
      </c>
      <c r="J256" s="9" t="str">
        <f>_xlfn.XLOOKUP($E256,'Raw Data'!$E:$E,'Raw Data'!J:J,"ERROR",0,1)</f>
        <v>No</v>
      </c>
      <c r="K256" s="14" t="str">
        <f t="array" ref="K256">_xlfn.IFS(AND(L256&gt;0,L256&lt;=5),"0 to 5",AND(L256&gt;5,L256&lt;=10),"5 to 10",AND(L256&gt;10,L256&lt;=15),"10 to 15",AND(L256&gt;15,L256&lt;=20),"15 to 20",AND(L256&gt;20,L256&lt;=30),"20 to 30",AND(L256&gt;30,L256&lt;=40),"30 to 40",AND(L256&gt;40,L256&lt;=50),"40 to 50",AND(L256&gt;50,L256&lt;=75),"50 to 75",AND(L256&gt;75,L256&lt;=100),"75 to 100",AND(L256&gt;100,L256&lt;=150),"100 to 150",AND(L256&gt;150,L256&lt;=200),"150 to 200",AND(L256&gt;200,L256&lt;=250),"200 to 250",AND(L256&gt;250,L256&lt;=300),"250 to 300",AND(L256&gt;300,L256&lt;=400),"300 to 400",AND(L256&gt;400,L256&lt;=500),"400 to 500",L256&gt;500,"500+")</f>
        <v>75 to 100</v>
      </c>
      <c r="L256" s="9">
        <f>_xlfn.XLOOKUP($E256,'Raw Data'!$E:$E,'Raw Data'!L:L,"ERROR",0,1)</f>
        <v>81.3</v>
      </c>
      <c r="M256" s="14" t="str">
        <f t="array" ref="M256">_xlfn.IFS(AND(N256&gt;0,N256&lt;=5),"0 to 5",AND(N256&gt;5,N256&lt;=10),"5 to 10",AND(N256&gt;10,N256&lt;=15),"10 to 15",AND(N256&gt;15,N256&lt;=20),"15 to 20",AND(N256&gt;20,N256&lt;=30),"20 to 30",AND(N256&gt;30,N256&lt;=40),"30 to 40",AND(N256&gt;40,N256&lt;=50),"40 to 50",AND(N256&gt;50,N256&lt;=75),"50 to 75",AND(N256&gt;75,N256&lt;=100),"75 to 100",AND(N256&gt;100,N256&lt;=150),"100 to 150",AND(N256&gt;150,N256&lt;=200),"150 to 200",AND(N256&gt;200,N256&lt;=250),"200 to 250",AND(N256&gt;250,N256&lt;=300),"250 to 300",AND(N256&gt;300,N256&lt;=400),"300 to 400",AND(N256&gt;400,N256&lt;=500),"400 to 500",N256&gt;500,"500+")</f>
        <v>75 to 100</v>
      </c>
      <c r="N256" s="9">
        <f>_xlfn.XLOOKUP($E256,'Raw Data'!$E:$E,'Raw Data'!N:N,"ERROR",0,1)</f>
        <v>84.46</v>
      </c>
      <c r="O256" s="14" t="str">
        <f t="array" ref="O256">_xlfn.IFS(P256=0,"No Discount",AND(P256&gt;0,P256&lt;=0.02),"0% to 2%",AND(P256&gt;0.02,P256&lt;=0.04),"2% to 4%",AND(P256&gt;0.04,P256&lt;=0.06),"4% to 6%",AND(P256&gt;0.06,P256&lt;=0.08),"6% to 8%",AND(P256&gt;0.08,P256&lt;=0.1),"8% to 10%",AND(P256&gt;0.1,P256&lt;=0.15),"10% to 15%",AND(P256&gt;0.15,P256&lt;=0.2),"15% to 20%",AND(P256&gt;0.2,P256&lt;=0.25),"20% to 25%",AND(P256&gt;0.25,P256&lt;=0.3),"25% to 30%",AND(P256&gt;0.3,P256&lt;=0.4),"30% to 40%",AND(P256&gt;0.4,P256&lt;=0.5),"40% to 50%",AND(P256&gt;0.5,P256&lt;=0.75),"50% to 75%",AND(P256&gt;0.75,P256&lt;=1),"75% to 100%")</f>
        <v>2% to 4%</v>
      </c>
      <c r="P256" s="10">
        <f>_xlfn.XLOOKUP($E256,'Raw Data'!$E:$E,'Raw Data'!P:P,"ERROR",0,1)</f>
        <v>0.0374141605493724</v>
      </c>
      <c r="Q256" s="9">
        <f>_xlfn.XLOOKUP($E256,'Raw Data'!$E:$E,'Raw Data'!Q:Q,"ERROR",0,1)</f>
        <v>0</v>
      </c>
      <c r="R256" s="9">
        <f>_xlfn.XLOOKUP($E256,'Raw Data'!$E:$E,'Raw Data'!R:R,"ERROR",0,1)</f>
        <v>0</v>
      </c>
      <c r="S256" s="5" t="e">
        <f t="array" ref="S256">_xlfn.IFS(AND(T256&gt;0,T256&lt;=0.05),"0 to 0.05",AND(T256&gt;0.05,T256&lt;=0.1),"0.05 to 0.1",AND(T256&gt;0.1,T256&lt;=0.2),"0.1 to 0.2",AND(T256&gt;0.2,T256&lt;=0.3),"0.2 to 0.3",AND(T256&gt;0.3,T256&lt;=0.4),"0.3 to 0.4",AND(T256&gt;0.4,T256&lt;=0.5),"0.4 to 0.5",AND(T256&gt;0.5,T256&lt;=0.75),"0.5 to 0.75",AND(T256&gt;0.75,T256&lt;=1),"0.75 to 1",AND(T256&gt;1,T256&lt;=2),"1 to 2",AND(T256&gt;2,T256&lt;=3),"2 to 3",AND(T256&gt;3,T256&lt;=4),"3 to 4",AND(T256&gt;4,T256&lt;=5),"4 to 5",AND(T256&gt;5,T256&lt;=10),"5 to 10",T256&gt;10,"10+")</f>
        <v>#N/A</v>
      </c>
      <c r="T256" s="10">
        <f>_xlfn.XLOOKUP($E256,'Raw Data'!$E:$E,'Raw Data'!T:T,"ERROR",0,1)</f>
        <v>0</v>
      </c>
      <c r="U256" s="15" t="e">
        <f t="array" ref="U256">_xlfn.IFS(AND(V256&gt;0,V256&lt;=0.05),"0 to 0.05",AND(V256&gt;0.05,V256&lt;=0.1),"0.05 to 0.1",AND(V256&gt;0.1,V256&lt;=0.2),"0.1 to 0.2",AND(V256&gt;0.2,V256&lt;=0.3),"0.2 to 0.3",AND(V256&gt;0.3,V256&lt;=0.4),"0.3 to 0.4",AND(V256&gt;0.4,V256&lt;=0.5),"0.4 to 0.5",AND(V256&gt;0.5,V256&lt;=0.75),"0.5 to 0.75",AND(V256&gt;0.75,V256&lt;=1),"0.75 to 1",AND(V256&gt;1,V256&lt;=2),"1 to 2",AND(V256&gt;2,V256&lt;=3),"2 to 3",AND(V256&gt;3,V256&lt;=4),"3 to 4",AND(V256&gt;4,V256&lt;=5),"4 to 5",AND(V256&gt;5,V256&lt;=10),"5 to 10",V256&gt;10,"10+")</f>
        <v>#N/A</v>
      </c>
      <c r="V256" s="10">
        <f>_xlfn.XLOOKUP($E256,'Raw Data'!$E:$E,'Raw Data'!V:V,"ERROR",0,1)</f>
        <v>0</v>
      </c>
      <c r="W256" s="15" t="e">
        <f t="array" ref="W256">_xlfn.IFS(AND(X256&gt;0,X256&lt;=0.05),"0 to 0.05",AND(X256&gt;0.05,X256&lt;=0.1),"0.05 to 0.1",AND(X256&gt;0.1,X256&lt;=0.2),"0.1 to 0.2",AND(X256&gt;0.2,X256&lt;=0.3),"0.2 to 0.3",AND(X256&gt;0.3,X256&lt;=0.4),"0.3 to 0.4",AND(X256&gt;0.4,X256&lt;=0.5),"0.4 to 0.5",AND(X256&gt;0.5,X256&lt;=0.75),"0.5 to 0.75",AND(X256&gt;0.75,X256&lt;=1),"0.75 to 1",AND(X256&gt;1,X256&lt;=2),"1 to 2",AND(X256&gt;2,X256&lt;=3),"2 to 3",AND(X256&gt;3,X256&lt;=4),"3 to 4",AND(X256&gt;4,X256&lt;=5),"4 to 5",AND(X256&gt;5,X256&lt;=10),"5 to 10",X256&gt;10,"10+")</f>
        <v>#DIV/0!</v>
      </c>
      <c r="X256" s="16" t="e">
        <f t="shared" si="7"/>
        <v>#DIV/0!</v>
      </c>
      <c r="Y256" s="5" t="e">
        <f t="array" ref="Y256">_xlfn.IFS(AND(Z256&gt;0,Z256&lt;=1),"0 to 1",AND(Z256&gt;1,Z256&lt;=2),"1 to 2",AND(Z256&gt;2,Z256&lt;=4),"2 to 4",AND(Z256&gt;4,Z256&lt;=6),"4 to 6",AND(Z256&gt;6,Z256&lt;=8),"6 to 8",AND(Z256&gt;8,Z256&lt;=10),"8 to 10",AND(Z256&gt;10,Z256&lt;=15),"10 to 15",AND(Z256&gt;15,Z256&lt;=20),"15 to 20",AND(Z256&gt;20,Z256&lt;=25),"20 to 25",AND(Z256&gt;25,Z256&lt;=30),"25 to 30",AND(Z256&gt;30,Z256&lt;=40),"30 to 40",AND(Z256&gt;40,Z256&lt;=50),"40 to 50",Z256&gt;50,"50+")</f>
        <v>#N/A</v>
      </c>
      <c r="Z256" s="9">
        <f>_xlfn.XLOOKUP($E256,'Raw Data'!$E:$E,'Raw Data'!Z:Z,"ERROR",0,1)</f>
        <v>0</v>
      </c>
      <c r="AA256" s="9">
        <f>_xlfn.XLOOKUP($E256,'Raw Data'!$E:$E,'Raw Data'!AA:AA,"ERROR",0,1)</f>
        <v>0</v>
      </c>
      <c r="AB256" s="9"/>
      <c r="AC256" s="9"/>
    </row>
    <row r="257" hidden="1" spans="1:29">
      <c r="A257" s="5" t="str">
        <f>_xlfn.XLOOKUP($E257,'Raw Data'!$E:$E,'Raw Data'!A:A,"ERROR",0,1)</f>
        <v>AE</v>
      </c>
      <c r="B257" s="5" t="str">
        <f>_xlfn.XLOOKUP($E257,'Raw Data'!$E:$E,'Raw Data'!B:B,"ERROR",0,1)</f>
        <v>Hair Mousses</v>
      </c>
      <c r="C257" s="5" t="str">
        <f>_xlfn.XLOOKUP($E257,'Raw Data'!$E:$E,'Raw Data'!C:C,"ERROR",0,1)</f>
        <v>vo5</v>
      </c>
      <c r="D257" s="5" t="str">
        <f>_xlfn.XLOOKUP($E257,'Raw Data'!$E:$E,'Raw Data'!D:D,"ERROR",0,1)</f>
        <v>www.amazon.ae/dp/B07YB4GWJF</v>
      </c>
      <c r="E257" s="5" t="s">
        <v>457</v>
      </c>
      <c r="F257" s="9" t="str">
        <f>_xlfn.XLOOKUP($E257,'Raw Data'!$E:$E,'Raw Data'!F:F,"ERROR",0,1)</f>
        <v>VO5 Rework Texture Foam Mousse 150 ml</v>
      </c>
      <c r="G257" s="10">
        <f>_xlfn.XLOOKUP($E257,'Raw Data'!$E:$E,'Raw Data'!G:G,"ERROR",0,1)</f>
        <v>3</v>
      </c>
      <c r="H257" s="9">
        <f>_xlfn.XLOOKUP($E257,'Raw Data'!$E:$E,'Raw Data'!H:H,"ERROR",0,1)</f>
        <v>97.63</v>
      </c>
      <c r="I257" s="9">
        <f>_xlfn.XLOOKUP($E257,'Raw Data'!$E:$E,'Raw Data'!I:I,"ERROR",0,1)</f>
        <v>0.000130709104725238</v>
      </c>
      <c r="J257" s="9" t="str">
        <f>_xlfn.XLOOKUP($E257,'Raw Data'!$E:$E,'Raw Data'!J:J,"ERROR",0,1)</f>
        <v>No</v>
      </c>
      <c r="K257" s="14" t="str">
        <f t="array" ref="K257">_xlfn.IFS(AND(L257&gt;0,L257&lt;=5),"0 to 5",AND(L257&gt;5,L257&lt;=10),"5 to 10",AND(L257&gt;10,L257&lt;=15),"10 to 15",AND(L257&gt;15,L257&lt;=20),"15 to 20",AND(L257&gt;20,L257&lt;=30),"20 to 30",AND(L257&gt;30,L257&lt;=40),"30 to 40",AND(L257&gt;40,L257&lt;=50),"40 to 50",AND(L257&gt;50,L257&lt;=75),"50 to 75",AND(L257&gt;75,L257&lt;=100),"75 to 100",AND(L257&gt;100,L257&lt;=150),"100 to 150",AND(L257&gt;150,L257&lt;=200),"150 to 200",AND(L257&gt;200,L257&lt;=250),"200 to 250",AND(L257&gt;250,L257&lt;=300),"250 to 300",AND(L257&gt;300,L257&lt;=400),"300 to 400",AND(L257&gt;400,L257&lt;=500),"400 to 500",L257&gt;500,"500+")</f>
        <v>50 to 75</v>
      </c>
      <c r="L257" s="9">
        <f>_xlfn.XLOOKUP($E257,'Raw Data'!$E:$E,'Raw Data'!L:L,"ERROR",0,1)</f>
        <v>58.93</v>
      </c>
      <c r="M257" s="14" t="str">
        <f t="array" ref="M257">_xlfn.IFS(AND(N257&gt;0,N257&lt;=5),"0 to 5",AND(N257&gt;5,N257&lt;=10),"5 to 10",AND(N257&gt;10,N257&lt;=15),"10 to 15",AND(N257&gt;15,N257&lt;=20),"15 to 20",AND(N257&gt;20,N257&lt;=30),"20 to 30",AND(N257&gt;30,N257&lt;=40),"30 to 40",AND(N257&gt;40,N257&lt;=50),"40 to 50",AND(N257&gt;50,N257&lt;=75),"50 to 75",AND(N257&gt;75,N257&lt;=100),"75 to 100",AND(N257&gt;100,N257&lt;=150),"100 to 150",AND(N257&gt;150,N257&lt;=200),"150 to 200",AND(N257&gt;200,N257&lt;=250),"200 to 250",AND(N257&gt;250,N257&lt;=300),"250 to 300",AND(N257&gt;300,N257&lt;=400),"300 to 400",AND(N257&gt;400,N257&lt;=500),"400 to 500",N257&gt;500,"500+")</f>
        <v>50 to 75</v>
      </c>
      <c r="N257" s="9">
        <f>_xlfn.XLOOKUP($E257,'Raw Data'!$E:$E,'Raw Data'!N:N,"ERROR",0,1)</f>
        <v>60.23</v>
      </c>
      <c r="O257" s="14" t="str">
        <f t="array" ref="O257">_xlfn.IFS(P257=0,"No Discount",AND(P257&gt;0,P257&lt;=0.02),"0% to 2%",AND(P257&gt;0.02,P257&lt;=0.04),"2% to 4%",AND(P257&gt;0.04,P257&lt;=0.06),"4% to 6%",AND(P257&gt;0.06,P257&lt;=0.08),"6% to 8%",AND(P257&gt;0.08,P257&lt;=0.1),"8% to 10%",AND(P257&gt;0.1,P257&lt;=0.15),"10% to 15%",AND(P257&gt;0.15,P257&lt;=0.2),"15% to 20%",AND(P257&gt;0.2,P257&lt;=0.25),"20% to 25%",AND(P257&gt;0.25,P257&lt;=0.3),"25% to 30%",AND(P257&gt;0.3,P257&lt;=0.4),"30% to 40%",AND(P257&gt;0.4,P257&lt;=0.5),"40% to 50%",AND(P257&gt;0.5,P257&lt;=0.75),"50% to 75%",AND(P257&gt;0.75,P257&lt;=1),"75% to 100%")</f>
        <v>2% to 4%</v>
      </c>
      <c r="P257" s="10">
        <f>_xlfn.XLOOKUP($E257,'Raw Data'!$E:$E,'Raw Data'!P:P,"ERROR",0,1)</f>
        <v>0.021583928274946</v>
      </c>
      <c r="Q257" s="9">
        <f>_xlfn.XLOOKUP($E257,'Raw Data'!$E:$E,'Raw Data'!Q:Q,"ERROR",0,1)</f>
        <v>150</v>
      </c>
      <c r="R257" s="9" t="str">
        <f>_xlfn.XLOOKUP($E257,'Raw Data'!$E:$E,'Raw Data'!R:R,"ERROR",0,1)</f>
        <v>ml</v>
      </c>
      <c r="S257" s="5" t="str">
        <f t="array" ref="S257">_xlfn.IFS(AND(T257&gt;0,T257&lt;=0.05),"0 to 0.05",AND(T257&gt;0.05,T257&lt;=0.1),"0.05 to 0.1",AND(T257&gt;0.1,T257&lt;=0.2),"0.1 to 0.2",AND(T257&gt;0.2,T257&lt;=0.3),"0.2 to 0.3",AND(T257&gt;0.3,T257&lt;=0.4),"0.3 to 0.4",AND(T257&gt;0.4,T257&lt;=0.5),"0.4 to 0.5",AND(T257&gt;0.5,T257&lt;=0.75),"0.5 to 0.75",AND(T257&gt;0.75,T257&lt;=1),"0.75 to 1",AND(T257&gt;1,T257&lt;=2),"1 to 2",AND(T257&gt;2,T257&lt;=3),"2 to 3",AND(T257&gt;3,T257&lt;=4),"3 to 4",AND(T257&gt;4,T257&lt;=5),"4 to 5",AND(T257&gt;5,T257&lt;=10),"5 to 10",T257&gt;10,"10+")</f>
        <v>0.3 to 0.4</v>
      </c>
      <c r="T257" s="10">
        <f>_xlfn.XLOOKUP($E257,'Raw Data'!$E:$E,'Raw Data'!T:T,"ERROR",0,1)</f>
        <v>0.393076569554809</v>
      </c>
      <c r="U257" s="15" t="str">
        <f t="array" ref="U257">_xlfn.IFS(AND(V257&gt;0,V257&lt;=0.05),"0 to 0.05",AND(V257&gt;0.05,V257&lt;=0.1),"0.05 to 0.1",AND(V257&gt;0.1,V257&lt;=0.2),"0.1 to 0.2",AND(V257&gt;0.2,V257&lt;=0.3),"0.2 to 0.3",AND(V257&gt;0.3,V257&lt;=0.4),"0.3 to 0.4",AND(V257&gt;0.4,V257&lt;=0.5),"0.4 to 0.5",AND(V257&gt;0.5,V257&lt;=0.75),"0.5 to 0.75",AND(V257&gt;0.75,V257&lt;=1),"0.75 to 1",AND(V257&gt;1,V257&lt;=2),"1 to 2",AND(V257&gt;2,V257&lt;=3),"2 to 3",AND(V257&gt;3,V257&lt;=4),"3 to 4",AND(V257&gt;4,V257&lt;=5),"4 to 5",AND(V257&gt;5,V257&lt;=10),"5 to 10",V257&gt;10,"10+")</f>
        <v>0.1 to 0.2</v>
      </c>
      <c r="V257" s="10">
        <f>_xlfn.XLOOKUP($E257,'Raw Data'!$E:$E,'Raw Data'!V:V,"ERROR",0,1)</f>
        <v>0.10847192400742</v>
      </c>
      <c r="W257" s="15" t="str">
        <f t="array" ref="W257">_xlfn.IFS(AND(X257&gt;0,X257&lt;=0.05),"0 to 0.05",AND(X257&gt;0.05,X257&lt;=0.1),"0.05 to 0.1",AND(X257&gt;0.1,X257&lt;=0.2),"0.1 to 0.2",AND(X257&gt;0.2,X257&lt;=0.3),"0.2 to 0.3",AND(X257&gt;0.3,X257&lt;=0.4),"0.3 to 0.4",AND(X257&gt;0.4,X257&lt;=0.5),"0.4 to 0.5",AND(X257&gt;0.5,X257&lt;=0.75),"0.5 to 0.75",AND(X257&gt;0.75,X257&lt;=1),"0.75 to 1",AND(X257&gt;1,X257&lt;=2),"1 to 2",AND(X257&gt;2,X257&lt;=3),"2 to 3",AND(X257&gt;3,X257&lt;=4),"3 to 4",AND(X257&gt;4,X257&lt;=5),"4 to 5",AND(X257&gt;5,X257&lt;=10),"5 to 10",X257&gt;10,"10+")</f>
        <v>0.1 to 0.2</v>
      </c>
      <c r="X257" s="16">
        <f t="shared" si="7"/>
        <v>0.106130673779798</v>
      </c>
      <c r="Y257" s="5" t="str">
        <f t="array" ref="Y257">_xlfn.IFS(AND(Z257&gt;0,Z257&lt;=1),"0 to 1",AND(Z257&gt;1,Z257&lt;=2),"1 to 2",AND(Z257&gt;2,Z257&lt;=4),"2 to 4",AND(Z257&gt;4,Z257&lt;=6),"4 to 6",AND(Z257&gt;6,Z257&lt;=8),"6 to 8",AND(Z257&gt;8,Z257&lt;=10),"8 to 10",AND(Z257&gt;10,Z257&lt;=15),"10 to 15",AND(Z257&gt;15,Z257&lt;=20),"15 to 20",AND(Z257&gt;20,Z257&lt;=25),"20 to 25",AND(Z257&gt;25,Z257&lt;=30),"25 to 30",AND(Z257&gt;30,Z257&lt;=40),"30 to 40",AND(Z257&gt;40,Z257&lt;=50),"40 to 50",Z257&gt;50,"50+")</f>
        <v>4 to 6</v>
      </c>
      <c r="Z257" s="9">
        <f>_xlfn.XLOOKUP($E257,'Raw Data'!$E:$E,'Raw Data'!Z:Z,"ERROR",0,1)</f>
        <v>5.07</v>
      </c>
      <c r="AA257" s="9" t="str">
        <f>_xlfn.XLOOKUP($E257,'Raw Data'!$E:$E,'Raw Data'!AA:AA,"ERROR",0,1)</f>
        <v>oz</v>
      </c>
      <c r="AB257" s="9"/>
      <c r="AC257" s="9"/>
    </row>
    <row r="258" hidden="1" spans="1:29">
      <c r="A258" s="5" t="str">
        <f>_xlfn.XLOOKUP($E258,'Raw Data'!$E:$E,'Raw Data'!A:A,"ERROR",0,1)</f>
        <v>AE</v>
      </c>
      <c r="B258" s="5" t="str">
        <f>_xlfn.XLOOKUP($E258,'Raw Data'!$E:$E,'Raw Data'!B:B,"ERROR",0,1)</f>
        <v>Hair Mousses</v>
      </c>
      <c r="C258" s="5" t="str">
        <f>_xlfn.XLOOKUP($E258,'Raw Data'!$E:$E,'Raw Data'!C:C,"ERROR",0,1)</f>
        <v>suave</v>
      </c>
      <c r="D258" s="5" t="str">
        <f>_xlfn.XLOOKUP($E258,'Raw Data'!$E:$E,'Raw Data'!D:D,"ERROR",0,1)</f>
        <v>www.amazon.ae/dp/B009PIR9NE</v>
      </c>
      <c r="E258" s="5" t="s">
        <v>458</v>
      </c>
      <c r="F258" s="9" t="str">
        <f>_xlfn.XLOOKUP($E258,'Raw Data'!$E:$E,'Raw Data'!F:F,"ERROR",0,1)</f>
        <v>Suave Professionals Captivating Curls Mousse</v>
      </c>
      <c r="G258" s="10">
        <f>_xlfn.XLOOKUP($E258,'Raw Data'!$E:$E,'Raw Data'!G:G,"ERROR",0,1)</f>
        <v>1</v>
      </c>
      <c r="H258" s="9">
        <f>_xlfn.XLOOKUP($E258,'Raw Data'!$E:$E,'Raw Data'!H:H,"ERROR",0,1)</f>
        <v>95.99</v>
      </c>
      <c r="I258" s="9">
        <f>_xlfn.XLOOKUP($E258,'Raw Data'!$E:$E,'Raw Data'!I:I,"ERROR",0,1)</f>
        <v>0.000128513438108938</v>
      </c>
      <c r="J258" s="9" t="str">
        <f>_xlfn.XLOOKUP($E258,'Raw Data'!$E:$E,'Raw Data'!J:J,"ERROR",0,1)</f>
        <v>No</v>
      </c>
      <c r="K258" s="14" t="str">
        <f t="array" ref="K258">_xlfn.IFS(AND(L258&gt;0,L258&lt;=5),"0 to 5",AND(L258&gt;5,L258&lt;=10),"5 to 10",AND(L258&gt;10,L258&lt;=15),"10 to 15",AND(L258&gt;15,L258&lt;=20),"15 to 20",AND(L258&gt;20,L258&lt;=30),"20 to 30",AND(L258&gt;30,L258&lt;=40),"30 to 40",AND(L258&gt;40,L258&lt;=50),"40 to 50",AND(L258&gt;50,L258&lt;=75),"50 to 75",AND(L258&gt;75,L258&lt;=100),"75 to 100",AND(L258&gt;100,L258&lt;=150),"100 to 150",AND(L258&gt;150,L258&lt;=200),"150 to 200",AND(L258&gt;200,L258&lt;=250),"200 to 250",AND(L258&gt;250,L258&lt;=300),"250 to 300",AND(L258&gt;300,L258&lt;=400),"300 to 400",AND(L258&gt;400,L258&lt;=500),"400 to 500",L258&gt;500,"500+")</f>
        <v>50 to 75</v>
      </c>
      <c r="L258" s="9">
        <f>_xlfn.XLOOKUP($E258,'Raw Data'!$E:$E,'Raw Data'!L:L,"ERROR",0,1)</f>
        <v>72.4</v>
      </c>
      <c r="M258" s="14" t="str">
        <f t="array" ref="M258">_xlfn.IFS(AND(N258&gt;0,N258&lt;=5),"0 to 5",AND(N258&gt;5,N258&lt;=10),"5 to 10",AND(N258&gt;10,N258&lt;=15),"10 to 15",AND(N258&gt;15,N258&lt;=20),"15 to 20",AND(N258&gt;20,N258&lt;=30),"20 to 30",AND(N258&gt;30,N258&lt;=40),"30 to 40",AND(N258&gt;40,N258&lt;=50),"40 to 50",AND(N258&gt;50,N258&lt;=75),"50 to 75",AND(N258&gt;75,N258&lt;=100),"75 to 100",AND(N258&gt;100,N258&lt;=150),"100 to 150",AND(N258&gt;150,N258&lt;=200),"150 to 200",AND(N258&gt;200,N258&lt;=250),"200 to 250",AND(N258&gt;250,N258&lt;=300),"250 to 300",AND(N258&gt;300,N258&lt;=400),"300 to 400",AND(N258&gt;400,N258&lt;=500),"400 to 500",N258&gt;500,"500+")</f>
        <v>75 to 100</v>
      </c>
      <c r="N258" s="9">
        <f>_xlfn.XLOOKUP($E258,'Raw Data'!$E:$E,'Raw Data'!N:N,"ERROR",0,1)</f>
        <v>78.04</v>
      </c>
      <c r="O258" s="14" t="str">
        <f t="array" ref="O258">_xlfn.IFS(P258=0,"No Discount",AND(P258&gt;0,P258&lt;=0.02),"0% to 2%",AND(P258&gt;0.02,P258&lt;=0.04),"2% to 4%",AND(P258&gt;0.04,P258&lt;=0.06),"4% to 6%",AND(P258&gt;0.06,P258&lt;=0.08),"6% to 8%",AND(P258&gt;0.08,P258&lt;=0.1),"8% to 10%",AND(P258&gt;0.1,P258&lt;=0.15),"10% to 15%",AND(P258&gt;0.15,P258&lt;=0.2),"15% to 20%",AND(P258&gt;0.2,P258&lt;=0.25),"20% to 25%",AND(P258&gt;0.25,P258&lt;=0.3),"25% to 30%",AND(P258&gt;0.3,P258&lt;=0.4),"30% to 40%",AND(P258&gt;0.4,P258&lt;=0.5),"40% to 50%",AND(P258&gt;0.5,P258&lt;=0.75),"50% to 75%",AND(P258&gt;0.75,P258&lt;=1),"75% to 100%")</f>
        <v>6% to 8%</v>
      </c>
      <c r="P258" s="10">
        <f>_xlfn.XLOOKUP($E258,'Raw Data'!$E:$E,'Raw Data'!P:P,"ERROR",0,1)</f>
        <v>0.0722706304459252</v>
      </c>
      <c r="Q258" s="9">
        <f>_xlfn.XLOOKUP($E258,'Raw Data'!$E:$E,'Raw Data'!Q:Q,"ERROR",0,1)</f>
        <v>0</v>
      </c>
      <c r="R258" s="9">
        <f>_xlfn.XLOOKUP($E258,'Raw Data'!$E:$E,'Raw Data'!R:R,"ERROR",0,1)</f>
        <v>0</v>
      </c>
      <c r="S258" s="5" t="e">
        <f t="array" ref="S258">_xlfn.IFS(AND(T258&gt;0,T258&lt;=0.05),"0 to 0.05",AND(T258&gt;0.05,T258&lt;=0.1),"0.05 to 0.1",AND(T258&gt;0.1,T258&lt;=0.2),"0.1 to 0.2",AND(T258&gt;0.2,T258&lt;=0.3),"0.2 to 0.3",AND(T258&gt;0.3,T258&lt;=0.4),"0.3 to 0.4",AND(T258&gt;0.4,T258&lt;=0.5),"0.4 to 0.5",AND(T258&gt;0.5,T258&lt;=0.75),"0.5 to 0.75",AND(T258&gt;0.75,T258&lt;=1),"0.75 to 1",AND(T258&gt;1,T258&lt;=2),"1 to 2",AND(T258&gt;2,T258&lt;=3),"2 to 3",AND(T258&gt;3,T258&lt;=4),"3 to 4",AND(T258&gt;4,T258&lt;=5),"4 to 5",AND(T258&gt;5,T258&lt;=10),"5 to 10",T258&gt;10,"10+")</f>
        <v>#N/A</v>
      </c>
      <c r="T258" s="10">
        <f>_xlfn.XLOOKUP($E258,'Raw Data'!$E:$E,'Raw Data'!T:T,"ERROR",0,1)</f>
        <v>0</v>
      </c>
      <c r="U258" s="15" t="e">
        <f t="array" ref="U258">_xlfn.IFS(AND(V258&gt;0,V258&lt;=0.05),"0 to 0.05",AND(V258&gt;0.05,V258&lt;=0.1),"0.05 to 0.1",AND(V258&gt;0.1,V258&lt;=0.2),"0.1 to 0.2",AND(V258&gt;0.2,V258&lt;=0.3),"0.2 to 0.3",AND(V258&gt;0.3,V258&lt;=0.4),"0.3 to 0.4",AND(V258&gt;0.4,V258&lt;=0.5),"0.4 to 0.5",AND(V258&gt;0.5,V258&lt;=0.75),"0.5 to 0.75",AND(V258&gt;0.75,V258&lt;=1),"0.75 to 1",AND(V258&gt;1,V258&lt;=2),"1 to 2",AND(V258&gt;2,V258&lt;=3),"2 to 3",AND(V258&gt;3,V258&lt;=4),"3 to 4",AND(V258&gt;4,V258&lt;=5),"4 to 5",AND(V258&gt;5,V258&lt;=10),"5 to 10",V258&gt;10,"10+")</f>
        <v>#N/A</v>
      </c>
      <c r="V258" s="10">
        <f>_xlfn.XLOOKUP($E258,'Raw Data'!$E:$E,'Raw Data'!V:V,"ERROR",0,1)</f>
        <v>0</v>
      </c>
      <c r="W258" s="15" t="e">
        <f t="array" ref="W258">_xlfn.IFS(AND(X258&gt;0,X258&lt;=0.05),"0 to 0.05",AND(X258&gt;0.05,X258&lt;=0.1),"0.05 to 0.1",AND(X258&gt;0.1,X258&lt;=0.2),"0.1 to 0.2",AND(X258&gt;0.2,X258&lt;=0.3),"0.2 to 0.3",AND(X258&gt;0.3,X258&lt;=0.4),"0.3 to 0.4",AND(X258&gt;0.4,X258&lt;=0.5),"0.4 to 0.5",AND(X258&gt;0.5,X258&lt;=0.75),"0.5 to 0.75",AND(X258&gt;0.75,X258&lt;=1),"0.75 to 1",AND(X258&gt;1,X258&lt;=2),"1 to 2",AND(X258&gt;2,X258&lt;=3),"2 to 3",AND(X258&gt;3,X258&lt;=4),"3 to 4",AND(X258&gt;4,X258&lt;=5),"4 to 5",AND(X258&gt;5,X258&lt;=10),"5 to 10",X258&gt;10,"10+")</f>
        <v>#DIV/0!</v>
      </c>
      <c r="X258" s="16" t="e">
        <f t="shared" si="7"/>
        <v>#DIV/0!</v>
      </c>
      <c r="Y258" s="5" t="e">
        <f t="array" ref="Y258">_xlfn.IFS(AND(Z258&gt;0,Z258&lt;=1),"0 to 1",AND(Z258&gt;1,Z258&lt;=2),"1 to 2",AND(Z258&gt;2,Z258&lt;=4),"2 to 4",AND(Z258&gt;4,Z258&lt;=6),"4 to 6",AND(Z258&gt;6,Z258&lt;=8),"6 to 8",AND(Z258&gt;8,Z258&lt;=10),"8 to 10",AND(Z258&gt;10,Z258&lt;=15),"10 to 15",AND(Z258&gt;15,Z258&lt;=20),"15 to 20",AND(Z258&gt;20,Z258&lt;=25),"20 to 25",AND(Z258&gt;25,Z258&lt;=30),"25 to 30",AND(Z258&gt;30,Z258&lt;=40),"30 to 40",AND(Z258&gt;40,Z258&lt;=50),"40 to 50",Z258&gt;50,"50+")</f>
        <v>#N/A</v>
      </c>
      <c r="Z258" s="9">
        <f>_xlfn.XLOOKUP($E258,'Raw Data'!$E:$E,'Raw Data'!Z:Z,"ERROR",0,1)</f>
        <v>0</v>
      </c>
      <c r="AA258" s="9">
        <f>_xlfn.XLOOKUP($E258,'Raw Data'!$E:$E,'Raw Data'!AA:AA,"ERROR",0,1)</f>
        <v>0</v>
      </c>
      <c r="AB258" s="9"/>
      <c r="AC258" s="9"/>
    </row>
    <row r="259" hidden="1" spans="1:29">
      <c r="A259" s="5" t="str">
        <f>_xlfn.XLOOKUP($E259,'Raw Data'!$E:$E,'Raw Data'!A:A,"ERROR",0,1)</f>
        <v>AE</v>
      </c>
      <c r="B259" s="5" t="str">
        <f>_xlfn.XLOOKUP($E259,'Raw Data'!$E:$E,'Raw Data'!B:B,"ERROR",0,1)</f>
        <v>Hair Mousses</v>
      </c>
      <c r="C259" s="5" t="str">
        <f>_xlfn.XLOOKUP($E259,'Raw Data'!$E:$E,'Raw Data'!C:C,"ERROR",0,1)</f>
        <v>pantene</v>
      </c>
      <c r="D259" s="5" t="str">
        <f>_xlfn.XLOOKUP($E259,'Raw Data'!$E:$E,'Raw Data'!D:D,"ERROR",0,1)</f>
        <v>www.amazon.ae/dp/B003R8Q858</v>
      </c>
      <c r="E259" s="5" t="s">
        <v>459</v>
      </c>
      <c r="F259" s="9" t="str">
        <f>_xlfn.XLOOKUP($E259,'Raw Data'!$E:$E,'Raw Data'!F:F,"ERROR",0,1)</f>
        <v>Pantene Pro-V Triple Action Styling Mousse, 6.6 OZ</v>
      </c>
      <c r="G259" s="10">
        <f>_xlfn.XLOOKUP($E259,'Raw Data'!$E:$E,'Raw Data'!G:G,"ERROR",0,1)</f>
        <v>1</v>
      </c>
      <c r="H259" s="9">
        <f>_xlfn.XLOOKUP($E259,'Raw Data'!$E:$E,'Raw Data'!H:H,"ERROR",0,1)</f>
        <v>92.34</v>
      </c>
      <c r="I259" s="9">
        <f>_xlfn.XLOOKUP($E259,'Raw Data'!$E:$E,'Raw Data'!I:I,"ERROR",0,1)</f>
        <v>0.000123626741066562</v>
      </c>
      <c r="J259" s="9" t="str">
        <f>_xlfn.XLOOKUP($E259,'Raw Data'!$E:$E,'Raw Data'!J:J,"ERROR",0,1)</f>
        <v>No</v>
      </c>
      <c r="K259" s="14" t="str">
        <f t="array" ref="K259">_xlfn.IFS(AND(L259&gt;0,L259&lt;=5),"0 to 5",AND(L259&gt;5,L259&lt;=10),"5 to 10",AND(L259&gt;10,L259&lt;=15),"10 to 15",AND(L259&gt;15,L259&lt;=20),"15 to 20",AND(L259&gt;20,L259&lt;=30),"20 to 30",AND(L259&gt;30,L259&lt;=40),"30 to 40",AND(L259&gt;40,L259&lt;=50),"40 to 50",AND(L259&gt;50,L259&lt;=75),"50 to 75",AND(L259&gt;75,L259&lt;=100),"75 to 100",AND(L259&gt;100,L259&lt;=150),"100 to 150",AND(L259&gt;150,L259&lt;=200),"150 to 200",AND(L259&gt;200,L259&lt;=250),"200 to 250",AND(L259&gt;250,L259&lt;=300),"250 to 300",AND(L259&gt;300,L259&lt;=400),"300 to 400",AND(L259&gt;400,L259&lt;=500),"400 to 500",L259&gt;500,"500+")</f>
        <v>75 to 100</v>
      </c>
      <c r="L259" s="9">
        <f>_xlfn.XLOOKUP($E259,'Raw Data'!$E:$E,'Raw Data'!L:L,"ERROR",0,1)</f>
        <v>76.66</v>
      </c>
      <c r="M259" s="14" t="str">
        <f t="array" ref="M259">_xlfn.IFS(AND(N259&gt;0,N259&lt;=5),"0 to 5",AND(N259&gt;5,N259&lt;=10),"5 to 10",AND(N259&gt;10,N259&lt;=15),"10 to 15",AND(N259&gt;15,N259&lt;=20),"15 to 20",AND(N259&gt;20,N259&lt;=30),"20 to 30",AND(N259&gt;30,N259&lt;=40),"30 to 40",AND(N259&gt;40,N259&lt;=50),"40 to 50",AND(N259&gt;50,N259&lt;=75),"50 to 75",AND(N259&gt;75,N259&lt;=100),"75 to 100",AND(N259&gt;100,N259&lt;=150),"100 to 150",AND(N259&gt;150,N259&lt;=200),"150 to 200",AND(N259&gt;200,N259&lt;=250),"200 to 250",AND(N259&gt;250,N259&lt;=300),"250 to 300",AND(N259&gt;300,N259&lt;=400),"300 to 400",AND(N259&gt;400,N259&lt;=500),"400 to 500",N259&gt;500,"500+")</f>
        <v>75 to 100</v>
      </c>
      <c r="N259" s="9">
        <f>_xlfn.XLOOKUP($E259,'Raw Data'!$E:$E,'Raw Data'!N:N,"ERROR",0,1)</f>
        <v>76.66</v>
      </c>
      <c r="O259" s="14" t="str">
        <f t="array" ref="O259">_xlfn.IFS(P259=0,"No Discount",AND(P259&gt;0,P259&lt;=0.02),"0% to 2%",AND(P259&gt;0.02,P259&lt;=0.04),"2% to 4%",AND(P259&gt;0.04,P259&lt;=0.06),"4% to 6%",AND(P259&gt;0.06,P259&lt;=0.08),"6% to 8%",AND(P259&gt;0.08,P259&lt;=0.1),"8% to 10%",AND(P259&gt;0.1,P259&lt;=0.15),"10% to 15%",AND(P259&gt;0.15,P259&lt;=0.2),"15% to 20%",AND(P259&gt;0.2,P259&lt;=0.25),"20% to 25%",AND(P259&gt;0.25,P259&lt;=0.3),"25% to 30%",AND(P259&gt;0.3,P259&lt;=0.4),"30% to 40%",AND(P259&gt;0.4,P259&lt;=0.5),"40% to 50%",AND(P259&gt;0.5,P259&lt;=0.75),"50% to 75%",AND(P259&gt;0.75,P259&lt;=1),"75% to 100%")</f>
        <v>No Discount</v>
      </c>
      <c r="P259" s="10">
        <f>_xlfn.XLOOKUP($E259,'Raw Data'!$E:$E,'Raw Data'!P:P,"ERROR",0,1)</f>
        <v>0</v>
      </c>
      <c r="Q259" s="9">
        <f>_xlfn.XLOOKUP($E259,'Raw Data'!$E:$E,'Raw Data'!Q:Q,"ERROR",0,1)</f>
        <v>6.6</v>
      </c>
      <c r="R259" s="9" t="str">
        <f>_xlfn.XLOOKUP($E259,'Raw Data'!$E:$E,'Raw Data'!R:R,"ERROR",0,1)</f>
        <v>oz</v>
      </c>
      <c r="S259" s="5" t="str">
        <f t="array" ref="S259">_xlfn.IFS(AND(T259&gt;0,T259&lt;=0.05),"0 to 0.05",AND(T259&gt;0.05,T259&lt;=0.1),"0.05 to 0.1",AND(T259&gt;0.1,T259&lt;=0.2),"0.1 to 0.2",AND(T259&gt;0.2,T259&lt;=0.3),"0.2 to 0.3",AND(T259&gt;0.3,T259&lt;=0.4),"0.3 to 0.4",AND(T259&gt;0.4,T259&lt;=0.5),"0.4 to 0.5",AND(T259&gt;0.5,T259&lt;=0.75),"0.5 to 0.75",AND(T259&gt;0.75,T259&lt;=1),"0.75 to 1",AND(T259&gt;1,T259&lt;=2),"1 to 2",AND(T259&gt;2,T259&lt;=3),"2 to 3",AND(T259&gt;3,T259&lt;=4),"3 to 4",AND(T259&gt;4,T259&lt;=5),"4 to 5",AND(T259&gt;5,T259&lt;=10),"5 to 10",T259&gt;10,"10+")</f>
        <v>0.3 to 0.4</v>
      </c>
      <c r="T259" s="10">
        <f>_xlfn.XLOOKUP($E259,'Raw Data'!$E:$E,'Raw Data'!T:T,"ERROR",0,1)</f>
        <v>0.392801877414661</v>
      </c>
      <c r="U259" s="15" t="str">
        <f t="array" ref="U259">_xlfn.IFS(AND(V259&gt;0,V259&lt;=0.05),"0 to 0.05",AND(V259&gt;0.05,V259&lt;=0.1),"0.05 to 0.1",AND(V259&gt;0.1,V259&lt;=0.2),"0.1 to 0.2",AND(V259&gt;0.2,V259&lt;=0.3),"0.2 to 0.3",AND(V259&gt;0.3,V259&lt;=0.4),"0.3 to 0.4",AND(V259&gt;0.4,V259&lt;=0.5),"0.4 to 0.5",AND(V259&gt;0.5,V259&lt;=0.75),"0.5 to 0.75",AND(V259&gt;0.75,V259&lt;=1),"0.75 to 1",AND(V259&gt;1,V259&lt;=2),"1 to 2",AND(V259&gt;2,V259&lt;=3),"2 to 3",AND(V259&gt;3,V259&lt;=4),"3 to 4",AND(V259&gt;4,V259&lt;=5),"4 to 5",AND(V259&gt;5,V259&lt;=10),"5 to 10",V259&gt;10,"10+")</f>
        <v>0.1 to 0.2</v>
      </c>
      <c r="V259" s="10">
        <f>_xlfn.XLOOKUP($E259,'Raw Data'!$E:$E,'Raw Data'!V:V,"ERROR",0,1)</f>
        <v>0.106056506901958</v>
      </c>
      <c r="W259" s="15" t="str">
        <f t="array" ref="W259">_xlfn.IFS(AND(X259&gt;0,X259&lt;=0.05),"0 to 0.05",AND(X259&gt;0.05,X259&lt;=0.1),"0.05 to 0.1",AND(X259&gt;0.1,X259&lt;=0.2),"0.1 to 0.2",AND(X259&gt;0.2,X259&lt;=0.3),"0.2 to 0.3",AND(X259&gt;0.3,X259&lt;=0.4),"0.3 to 0.4",AND(X259&gt;0.4,X259&lt;=0.5),"0.4 to 0.5",AND(X259&gt;0.5,X259&lt;=0.75),"0.5 to 0.75",AND(X259&gt;0.75,X259&lt;=1),"0.75 to 1",AND(X259&gt;1,X259&lt;=2),"1 to 2",AND(X259&gt;2,X259&lt;=3),"2 to 3",AND(X259&gt;3,X259&lt;=4),"3 to 4",AND(X259&gt;4,X259&lt;=5),"4 to 5",AND(X259&gt;5,X259&lt;=10),"5 to 10",X259&gt;10,"10+")</f>
        <v>0.1 to 0.2</v>
      </c>
      <c r="X259" s="16">
        <f t="shared" si="7"/>
        <v>0.106056506901958</v>
      </c>
      <c r="Y259" s="5" t="str">
        <f t="array" ref="Y259">_xlfn.IFS(AND(Z259&gt;0,Z259&lt;=1),"0 to 1",AND(Z259&gt;1,Z259&lt;=2),"1 to 2",AND(Z259&gt;2,Z259&lt;=4),"2 to 4",AND(Z259&gt;4,Z259&lt;=6),"4 to 6",AND(Z259&gt;6,Z259&lt;=8),"6 to 8",AND(Z259&gt;8,Z259&lt;=10),"8 to 10",AND(Z259&gt;10,Z259&lt;=15),"10 to 15",AND(Z259&gt;15,Z259&lt;=20),"15 to 20",AND(Z259&gt;20,Z259&lt;=25),"20 to 25",AND(Z259&gt;25,Z259&lt;=30),"25 to 30",AND(Z259&gt;30,Z259&lt;=40),"30 to 40",AND(Z259&gt;40,Z259&lt;=50),"40 to 50",Z259&gt;50,"50+")</f>
        <v>6 to 8</v>
      </c>
      <c r="Z259" s="9">
        <f>_xlfn.XLOOKUP($E259,'Raw Data'!$E:$E,'Raw Data'!Z:Z,"ERROR",0,1)</f>
        <v>6.6</v>
      </c>
      <c r="AA259" s="9" t="str">
        <f>_xlfn.XLOOKUP($E259,'Raw Data'!$E:$E,'Raw Data'!AA:AA,"ERROR",0,1)</f>
        <v>oz</v>
      </c>
      <c r="AB259" s="9"/>
      <c r="AC259" s="9"/>
    </row>
    <row r="260" hidden="1" spans="1:29">
      <c r="A260" s="5" t="str">
        <f>_xlfn.XLOOKUP($E260,'Raw Data'!$E:$E,'Raw Data'!A:A,"ERROR",0,1)</f>
        <v>AE</v>
      </c>
      <c r="B260" s="5" t="str">
        <f>_xlfn.XLOOKUP($E260,'Raw Data'!$E:$E,'Raw Data'!B:B,"ERROR",0,1)</f>
        <v>Hair Mousses</v>
      </c>
      <c r="C260" s="5" t="str">
        <f>_xlfn.XLOOKUP($E260,'Raw Data'!$E:$E,'Raw Data'!C:C,"ERROR",0,1)</f>
        <v>herbal essences</v>
      </c>
      <c r="D260" s="5" t="str">
        <f>_xlfn.XLOOKUP($E260,'Raw Data'!$E:$E,'Raw Data'!D:D,"ERROR",0,1)</f>
        <v>www.amazon.ae/dp/B000NP7A28</v>
      </c>
      <c r="E260" s="5" t="s">
        <v>460</v>
      </c>
      <c r="F260" s="9" t="str">
        <f>_xlfn.XLOOKUP($E260,'Raw Data'!$E:$E,'Raw Data'!F:F,"ERROR",0,1)</f>
        <v>Herbal Essences Body Envy Volumizing Mousse 6.8 oz</v>
      </c>
      <c r="G260" s="10">
        <f>_xlfn.XLOOKUP($E260,'Raw Data'!$E:$E,'Raw Data'!G:G,"ERROR",0,1)</f>
        <v>1</v>
      </c>
      <c r="H260" s="9">
        <f>_xlfn.XLOOKUP($E260,'Raw Data'!$E:$E,'Raw Data'!H:H,"ERROR",0,1)</f>
        <v>92.2</v>
      </c>
      <c r="I260" s="9">
        <f>_xlfn.XLOOKUP($E260,'Raw Data'!$E:$E,'Raw Data'!I:I,"ERROR",0,1)</f>
        <v>0.000123439306111512</v>
      </c>
      <c r="J260" s="9" t="str">
        <f>_xlfn.XLOOKUP($E260,'Raw Data'!$E:$E,'Raw Data'!J:J,"ERROR",0,1)</f>
        <v>No</v>
      </c>
      <c r="K260" s="14" t="str">
        <f t="array" ref="K260">_xlfn.IFS(AND(L260&gt;0,L260&lt;=5),"0 to 5",AND(L260&gt;5,L260&lt;=10),"5 to 10",AND(L260&gt;10,L260&lt;=15),"10 to 15",AND(L260&gt;15,L260&lt;=20),"15 to 20",AND(L260&gt;20,L260&lt;=30),"20 to 30",AND(L260&gt;30,L260&lt;=40),"30 to 40",AND(L260&gt;40,L260&lt;=50),"40 to 50",AND(L260&gt;50,L260&lt;=75),"50 to 75",AND(L260&gt;75,L260&lt;=100),"75 to 100",AND(L260&gt;100,L260&lt;=150),"100 to 150",AND(L260&gt;150,L260&lt;=200),"150 to 200",AND(L260&gt;200,L260&lt;=250),"200 to 250",AND(L260&gt;250,L260&lt;=300),"250 to 300",AND(L260&gt;300,L260&lt;=400),"300 to 400",AND(L260&gt;400,L260&lt;=500),"400 to 500",L260&gt;500,"500+")</f>
        <v>50 to 75</v>
      </c>
      <c r="L260" s="9">
        <f>_xlfn.XLOOKUP($E260,'Raw Data'!$E:$E,'Raw Data'!L:L,"ERROR",0,1)</f>
        <v>74.33</v>
      </c>
      <c r="M260" s="14" t="str">
        <f t="array" ref="M260">_xlfn.IFS(AND(N260&gt;0,N260&lt;=5),"0 to 5",AND(N260&gt;5,N260&lt;=10),"5 to 10",AND(N260&gt;10,N260&lt;=15),"10 to 15",AND(N260&gt;15,N260&lt;=20),"15 to 20",AND(N260&gt;20,N260&lt;=30),"20 to 30",AND(N260&gt;30,N260&lt;=40),"30 to 40",AND(N260&gt;40,N260&lt;=50),"40 to 50",AND(N260&gt;50,N260&lt;=75),"50 to 75",AND(N260&gt;75,N260&lt;=100),"75 to 100",AND(N260&gt;100,N260&lt;=150),"100 to 150",AND(N260&gt;150,N260&lt;=200),"150 to 200",AND(N260&gt;200,N260&lt;=250),"200 to 250",AND(N260&gt;250,N260&lt;=300),"250 to 300",AND(N260&gt;300,N260&lt;=400),"300 to 400",AND(N260&gt;400,N260&lt;=500),"400 to 500",N260&gt;500,"500+")</f>
        <v>75 to 100</v>
      </c>
      <c r="N260" s="9">
        <f>_xlfn.XLOOKUP($E260,'Raw Data'!$E:$E,'Raw Data'!N:N,"ERROR",0,1)</f>
        <v>75.33</v>
      </c>
      <c r="O260" s="14" t="str">
        <f t="array" ref="O260">_xlfn.IFS(P260=0,"No Discount",AND(P260&gt;0,P260&lt;=0.02),"0% to 2%",AND(P260&gt;0.02,P260&lt;=0.04),"2% to 4%",AND(P260&gt;0.04,P260&lt;=0.06),"4% to 6%",AND(P260&gt;0.06,P260&lt;=0.08),"6% to 8%",AND(P260&gt;0.08,P260&lt;=0.1),"8% to 10%",AND(P260&gt;0.1,P260&lt;=0.15),"10% to 15%",AND(P260&gt;0.15,P260&lt;=0.2),"15% to 20%",AND(P260&gt;0.2,P260&lt;=0.25),"20% to 25%",AND(P260&gt;0.25,P260&lt;=0.3),"25% to 30%",AND(P260&gt;0.3,P260&lt;=0.4),"30% to 40%",AND(P260&gt;0.4,P260&lt;=0.5),"40% to 50%",AND(P260&gt;0.5,P260&lt;=0.75),"50% to 75%",AND(P260&gt;0.75,P260&lt;=1),"75% to 100%")</f>
        <v>0% to 2%</v>
      </c>
      <c r="P260" s="10">
        <f>_xlfn.XLOOKUP($E260,'Raw Data'!$E:$E,'Raw Data'!P:P,"ERROR",0,1)</f>
        <v>0.0132749236691889</v>
      </c>
      <c r="Q260" s="9">
        <f>_xlfn.XLOOKUP($E260,'Raw Data'!$E:$E,'Raw Data'!Q:Q,"ERROR",0,1)</f>
        <v>6.8</v>
      </c>
      <c r="R260" s="9" t="str">
        <f>_xlfn.XLOOKUP($E260,'Raw Data'!$E:$E,'Raw Data'!R:R,"ERROR",0,1)</f>
        <v>oz</v>
      </c>
      <c r="S260" s="5" t="str">
        <f t="array" ref="S260">_xlfn.IFS(AND(T260&gt;0,T260&lt;=0.05),"0 to 0.05",AND(T260&gt;0.05,T260&lt;=0.1),"0.05 to 0.1",AND(T260&gt;0.1,T260&lt;=0.2),"0.1 to 0.2",AND(T260&gt;0.2,T260&lt;=0.3),"0.2 to 0.3",AND(T260&gt;0.3,T260&lt;=0.4),"0.3 to 0.4",AND(T260&gt;0.4,T260&lt;=0.5),"0.4 to 0.5",AND(T260&gt;0.5,T260&lt;=0.75),"0.5 to 0.75",AND(T260&gt;0.75,T260&lt;=1),"0.75 to 1",AND(T260&gt;1,T260&lt;=2),"1 to 2",AND(T260&gt;2,T260&lt;=3),"2 to 3",AND(T260&gt;3,T260&lt;=4),"3 to 4",AND(T260&gt;4,T260&lt;=5),"4 to 5",AND(T260&gt;5,T260&lt;=10),"5 to 10",T260&gt;10,"10+")</f>
        <v>0.3 to 0.4</v>
      </c>
      <c r="T260" s="10">
        <f>_xlfn.XLOOKUP($E260,'Raw Data'!$E:$E,'Raw Data'!T:T,"ERROR",0,1)</f>
        <v>0.369661222622292</v>
      </c>
      <c r="U260" s="15" t="str">
        <f t="array" ref="U260">_xlfn.IFS(AND(V260&gt;0,V260&lt;=0.05),"0 to 0.05",AND(V260&gt;0.05,V260&lt;=0.1),"0.05 to 0.1",AND(V260&gt;0.1,V260&lt;=0.2),"0.1 to 0.2",AND(V260&gt;0.2,V260&lt;=0.3),"0.2 to 0.3",AND(V260&gt;0.3,V260&lt;=0.4),"0.3 to 0.4",AND(V260&gt;0.4,V260&lt;=0.5),"0.4 to 0.5",AND(V260&gt;0.5,V260&lt;=0.75),"0.5 to 0.75",AND(V260&gt;0.75,V260&lt;=1),"0.75 to 1",AND(V260&gt;1,V260&lt;=2),"1 to 2",AND(V260&gt;2,V260&lt;=3),"2 to 3",AND(V260&gt;3,V260&lt;=4),"3 to 4",AND(V260&gt;4,V260&lt;=5),"4 to 5",AND(V260&gt;5,V260&lt;=10),"5 to 10",V260&gt;10,"10+")</f>
        <v>0.1 to 0.2</v>
      </c>
      <c r="V260" s="10">
        <f>_xlfn.XLOOKUP($E260,'Raw Data'!$E:$E,'Raw Data'!V:V,"ERROR",0,1)</f>
        <v>0.101151305973861</v>
      </c>
      <c r="W260" s="15" t="str">
        <f t="array" ref="W260">_xlfn.IFS(AND(X260&gt;0,X260&lt;=0.05),"0 to 0.05",AND(X260&gt;0.05,X260&lt;=0.1),"0.05 to 0.1",AND(X260&gt;0.1,X260&lt;=0.2),"0.1 to 0.2",AND(X260&gt;0.2,X260&lt;=0.3),"0.2 to 0.3",AND(X260&gt;0.3,X260&lt;=0.4),"0.3 to 0.4",AND(X260&gt;0.4,X260&lt;=0.5),"0.4 to 0.5",AND(X260&gt;0.5,X260&lt;=0.75),"0.5 to 0.75",AND(X260&gt;0.75,X260&lt;=1),"0.75 to 1",AND(X260&gt;1,X260&lt;=2),"1 to 2",AND(X260&gt;2,X260&lt;=3),"2 to 3",AND(X260&gt;3,X260&lt;=4),"3 to 4",AND(X260&gt;4,X260&lt;=5),"4 to 5",AND(X260&gt;5,X260&lt;=10),"5 to 10",X260&gt;10,"10+")</f>
        <v>0.05 to 0.1</v>
      </c>
      <c r="X260" s="16">
        <f t="shared" ref="X260:X303" si="8">L260/($Z260*29.57)*0.27</f>
        <v>0.0998085301080189</v>
      </c>
      <c r="Y260" s="5" t="str">
        <f t="array" ref="Y260">_xlfn.IFS(AND(Z260&gt;0,Z260&lt;=1),"0 to 1",AND(Z260&gt;1,Z260&lt;=2),"1 to 2",AND(Z260&gt;2,Z260&lt;=4),"2 to 4",AND(Z260&gt;4,Z260&lt;=6),"4 to 6",AND(Z260&gt;6,Z260&lt;=8),"6 to 8",AND(Z260&gt;8,Z260&lt;=10),"8 to 10",AND(Z260&gt;10,Z260&lt;=15),"10 to 15",AND(Z260&gt;15,Z260&lt;=20),"15 to 20",AND(Z260&gt;20,Z260&lt;=25),"20 to 25",AND(Z260&gt;25,Z260&lt;=30),"25 to 30",AND(Z260&gt;30,Z260&lt;=40),"30 to 40",AND(Z260&gt;40,Z260&lt;=50),"40 to 50",Z260&gt;50,"50+")</f>
        <v>6 to 8</v>
      </c>
      <c r="Z260" s="9">
        <f>_xlfn.XLOOKUP($E260,'Raw Data'!$E:$E,'Raw Data'!Z:Z,"ERROR",0,1)</f>
        <v>6.8</v>
      </c>
      <c r="AA260" s="9" t="str">
        <f>_xlfn.XLOOKUP($E260,'Raw Data'!$E:$E,'Raw Data'!AA:AA,"ERROR",0,1)</f>
        <v>oz</v>
      </c>
      <c r="AB260" s="9"/>
      <c r="AC260" s="9"/>
    </row>
    <row r="261" hidden="1" spans="1:29">
      <c r="A261" s="5" t="str">
        <f>_xlfn.XLOOKUP($E261,'Raw Data'!$E:$E,'Raw Data'!A:A,"ERROR",0,1)</f>
        <v>AE</v>
      </c>
      <c r="B261" s="5" t="str">
        <f>_xlfn.XLOOKUP($E261,'Raw Data'!$E:$E,'Raw Data'!B:B,"ERROR",0,1)</f>
        <v>Hair Mousses</v>
      </c>
      <c r="C261" s="5" t="str">
        <f>_xlfn.XLOOKUP($E261,'Raw Data'!$E:$E,'Raw Data'!C:C,"ERROR",0,1)</f>
        <v>fantasia</v>
      </c>
      <c r="D261" s="5" t="str">
        <f>_xlfn.XLOOKUP($E261,'Raw Data'!$E:$E,'Raw Data'!D:D,"ERROR",0,1)</f>
        <v>www.amazon.ae/dp/B001553RS6</v>
      </c>
      <c r="E261" s="5" t="s">
        <v>461</v>
      </c>
      <c r="F261" s="9" t="str">
        <f>_xlfn.XLOOKUP($E261,'Raw Data'!$E:$E,'Raw Data'!F:F,"ERROR",0,1)</f>
        <v>Fantasia Liquid Mousse Spritz Spray, 12 Fl Oz (Pack of 1)</v>
      </c>
      <c r="G261" s="10">
        <f>_xlfn.XLOOKUP($E261,'Raw Data'!$E:$E,'Raw Data'!G:G,"ERROR",0,1)</f>
        <v>1</v>
      </c>
      <c r="H261" s="9">
        <f>_xlfn.XLOOKUP($E261,'Raw Data'!$E:$E,'Raw Data'!H:H,"ERROR",0,1)</f>
        <v>88.66</v>
      </c>
      <c r="I261" s="9">
        <f>_xlfn.XLOOKUP($E261,'Raw Data'!$E:$E,'Raw Data'!I:I,"ERROR",0,1)</f>
        <v>0.000118699879390962</v>
      </c>
      <c r="J261" s="9" t="str">
        <f>_xlfn.XLOOKUP($E261,'Raw Data'!$E:$E,'Raw Data'!J:J,"ERROR",0,1)</f>
        <v>No</v>
      </c>
      <c r="K261" s="14" t="str">
        <f t="array" ref="K261">_xlfn.IFS(AND(L261&gt;0,L261&lt;=5),"0 to 5",AND(L261&gt;5,L261&lt;=10),"5 to 10",AND(L261&gt;10,L261&lt;=15),"10 to 15",AND(L261&gt;15,L261&lt;=20),"15 to 20",AND(L261&gt;20,L261&lt;=30),"20 to 30",AND(L261&gt;30,L261&lt;=40),"30 to 40",AND(L261&gt;40,L261&lt;=50),"40 to 50",AND(L261&gt;50,L261&lt;=75),"50 to 75",AND(L261&gt;75,L261&lt;=100),"75 to 100",AND(L261&gt;100,L261&lt;=150),"100 to 150",AND(L261&gt;150,L261&lt;=200),"150 to 200",AND(L261&gt;200,L261&lt;=250),"200 to 250",AND(L261&gt;250,L261&lt;=300),"250 to 300",AND(L261&gt;300,L261&lt;=400),"300 to 400",AND(L261&gt;400,L261&lt;=500),"400 to 500",L261&gt;500,"500+")</f>
        <v>50 to 75</v>
      </c>
      <c r="L261" s="9">
        <f>_xlfn.XLOOKUP($E261,'Raw Data'!$E:$E,'Raw Data'!L:L,"ERROR",0,1)</f>
        <v>64.41</v>
      </c>
      <c r="M261" s="14" t="str">
        <f t="array" ref="M261">_xlfn.IFS(AND(N261&gt;0,N261&lt;=5),"0 to 5",AND(N261&gt;5,N261&lt;=10),"5 to 10",AND(N261&gt;10,N261&lt;=15),"10 to 15",AND(N261&gt;15,N261&lt;=20),"15 to 20",AND(N261&gt;20,N261&lt;=30),"20 to 30",AND(N261&gt;30,N261&lt;=40),"30 to 40",AND(N261&gt;40,N261&lt;=50),"40 to 50",AND(N261&gt;50,N261&lt;=75),"50 to 75",AND(N261&gt;75,N261&lt;=100),"75 to 100",AND(N261&gt;100,N261&lt;=150),"100 to 150",AND(N261&gt;150,N261&lt;=200),"150 to 200",AND(N261&gt;200,N261&lt;=250),"200 to 250",AND(N261&gt;250,N261&lt;=300),"250 to 300",AND(N261&gt;300,N261&lt;=400),"300 to 400",AND(N261&gt;400,N261&lt;=500),"400 to 500",N261&gt;500,"500+")</f>
        <v>50 to 75</v>
      </c>
      <c r="N261" s="9">
        <f>_xlfn.XLOOKUP($E261,'Raw Data'!$E:$E,'Raw Data'!N:N,"ERROR",0,1)</f>
        <v>74.59</v>
      </c>
      <c r="O261" s="14" t="str">
        <f t="array" ref="O261">_xlfn.IFS(P261=0,"No Discount",AND(P261&gt;0,P261&lt;=0.02),"0% to 2%",AND(P261&gt;0.02,P261&lt;=0.04),"2% to 4%",AND(P261&gt;0.04,P261&lt;=0.06),"4% to 6%",AND(P261&gt;0.06,P261&lt;=0.08),"6% to 8%",AND(P261&gt;0.08,P261&lt;=0.1),"8% to 10%",AND(P261&gt;0.1,P261&lt;=0.15),"10% to 15%",AND(P261&gt;0.15,P261&lt;=0.2),"15% to 20%",AND(P261&gt;0.2,P261&lt;=0.25),"20% to 25%",AND(P261&gt;0.25,P261&lt;=0.3),"25% to 30%",AND(P261&gt;0.3,P261&lt;=0.4),"30% to 40%",AND(P261&gt;0.4,P261&lt;=0.5),"40% to 50%",AND(P261&gt;0.5,P261&lt;=0.75),"50% to 75%",AND(P261&gt;0.75,P261&lt;=1),"75% to 100%")</f>
        <v>10% to 15%</v>
      </c>
      <c r="P261" s="10">
        <f>_xlfn.XLOOKUP($E261,'Raw Data'!$E:$E,'Raw Data'!P:P,"ERROR",0,1)</f>
        <v>0.136479420833892</v>
      </c>
      <c r="Q261" s="9">
        <f>_xlfn.XLOOKUP($E261,'Raw Data'!$E:$E,'Raw Data'!Q:Q,"ERROR",0,1)</f>
        <v>12</v>
      </c>
      <c r="R261" s="9" t="str">
        <f>_xlfn.XLOOKUP($E261,'Raw Data'!$E:$E,'Raw Data'!R:R,"ERROR",0,1)</f>
        <v>fl oz</v>
      </c>
      <c r="S261" s="5" t="str">
        <f t="array" ref="S261">_xlfn.IFS(AND(T261&gt;0,T261&lt;=0.05),"0 to 0.05",AND(T261&gt;0.05,T261&lt;=0.1),"0.05 to 0.1",AND(T261&gt;0.1,T261&lt;=0.2),"0.1 to 0.2",AND(T261&gt;0.2,T261&lt;=0.3),"0.2 to 0.3",AND(T261&gt;0.3,T261&lt;=0.4),"0.3 to 0.4",AND(T261&gt;0.4,T261&lt;=0.5),"0.4 to 0.5",AND(T261&gt;0.5,T261&lt;=0.75),"0.5 to 0.75",AND(T261&gt;0.75,T261&lt;=1),"0.75 to 1",AND(T261&gt;1,T261&lt;=2),"1 to 2",AND(T261&gt;2,T261&lt;=3),"2 to 3",AND(T261&gt;3,T261&lt;=4),"3 to 4",AND(T261&gt;4,T261&lt;=5),"4 to 5",AND(T261&gt;5,T261&lt;=10),"5 to 10",T261&gt;10,"10+")</f>
        <v>0.1 to 0.2</v>
      </c>
      <c r="T261" s="10">
        <f>_xlfn.XLOOKUP($E261,'Raw Data'!$E:$E,'Raw Data'!T:T,"ERROR",0,1)</f>
        <v>0.174536952732759</v>
      </c>
      <c r="U261" s="15" t="str">
        <f t="array" ref="U261">_xlfn.IFS(AND(V261&gt;0,V261&lt;=0.05),"0 to 0.05",AND(V261&gt;0.05,V261&lt;=0.1),"0.05 to 0.1",AND(V261&gt;0.1,V261&lt;=0.2),"0.1 to 0.2",AND(V261&gt;0.2,V261&lt;=0.3),"0.2 to 0.3",AND(V261&gt;0.3,V261&lt;=0.4),"0.3 to 0.4",AND(V261&gt;0.4,V261&lt;=0.5),"0.4 to 0.5",AND(V261&gt;0.5,V261&lt;=0.75),"0.5 to 0.75",AND(V261&gt;0.75,V261&lt;=1),"0.75 to 1",AND(V261&gt;1,V261&lt;=2),"1 to 2",AND(V261&gt;2,V261&lt;=3),"2 to 3",AND(V261&gt;3,V261&lt;=4),"3 to 4",AND(V261&gt;4,V261&lt;=5),"4 to 5",AND(V261&gt;5,V261&lt;=10),"5 to 10",V261&gt;10,"10+")</f>
        <v>0.05 to 0.1</v>
      </c>
      <c r="V261" s="10">
        <f>_xlfn.XLOOKUP($E261,'Raw Data'!$E:$E,'Raw Data'!V:V,"ERROR",0,1)</f>
        <v>0.0545730795244661</v>
      </c>
      <c r="W261" s="15" t="str">
        <f t="array" ref="W261">_xlfn.IFS(AND(X261&gt;0,X261&lt;=0.05),"0 to 0.05",AND(X261&gt;0.05,X261&lt;=0.1),"0.05 to 0.1",AND(X261&gt;0.1,X261&lt;=0.2),"0.1 to 0.2",AND(X261&gt;0.2,X261&lt;=0.3),"0.2 to 0.3",AND(X261&gt;0.3,X261&lt;=0.4),"0.3 to 0.4",AND(X261&gt;0.4,X261&lt;=0.5),"0.4 to 0.5",AND(X261&gt;0.5,X261&lt;=0.75),"0.5 to 0.75",AND(X261&gt;0.75,X261&lt;=1),"0.75 to 1",AND(X261&gt;1,X261&lt;=2),"1 to 2",AND(X261&gt;2,X261&lt;=3),"2 to 3",AND(X261&gt;3,X261&lt;=4),"3 to 4",AND(X261&gt;4,X261&lt;=5),"4 to 5",AND(X261&gt;5,X261&lt;=10),"5 to 10",X261&gt;10,"10+")</f>
        <v>0 to 0.05</v>
      </c>
      <c r="X261" s="16">
        <f t="shared" si="8"/>
        <v>0.047124977237845</v>
      </c>
      <c r="Y261" s="5" t="str">
        <f t="array" ref="Y261">_xlfn.IFS(AND(Z261&gt;0,Z261&lt;=1),"0 to 1",AND(Z261&gt;1,Z261&lt;=2),"1 to 2",AND(Z261&gt;2,Z261&lt;=4),"2 to 4",AND(Z261&gt;4,Z261&lt;=6),"4 to 6",AND(Z261&gt;6,Z261&lt;=8),"6 to 8",AND(Z261&gt;8,Z261&lt;=10),"8 to 10",AND(Z261&gt;10,Z261&lt;=15),"10 to 15",AND(Z261&gt;15,Z261&lt;=20),"15 to 20",AND(Z261&gt;20,Z261&lt;=25),"20 to 25",AND(Z261&gt;25,Z261&lt;=30),"25 to 30",AND(Z261&gt;30,Z261&lt;=40),"30 to 40",AND(Z261&gt;40,Z261&lt;=50),"40 to 50",Z261&gt;50,"50+")</f>
        <v>10 to 15</v>
      </c>
      <c r="Z261" s="9">
        <f>_xlfn.XLOOKUP($E261,'Raw Data'!$E:$E,'Raw Data'!Z:Z,"ERROR",0,1)</f>
        <v>12.48</v>
      </c>
      <c r="AA261" s="9" t="str">
        <f>_xlfn.XLOOKUP($E261,'Raw Data'!$E:$E,'Raw Data'!AA:AA,"ERROR",0,1)</f>
        <v>oz</v>
      </c>
      <c r="AB261" s="9"/>
      <c r="AC261" s="9"/>
    </row>
    <row r="262" hidden="1" spans="1:29">
      <c r="A262" s="5" t="str">
        <f>_xlfn.XLOOKUP($E262,'Raw Data'!$E:$E,'Raw Data'!A:A,"ERROR",0,1)</f>
        <v>AE</v>
      </c>
      <c r="B262" s="5" t="str">
        <f>_xlfn.XLOOKUP($E262,'Raw Data'!$E:$E,'Raw Data'!B:B,"ERROR",0,1)</f>
        <v>Hair Mousses</v>
      </c>
      <c r="C262" s="5" t="str">
        <f>_xlfn.XLOOKUP($E262,'Raw Data'!$E:$E,'Raw Data'!C:C,"ERROR",0,1)</f>
        <v>aphogee</v>
      </c>
      <c r="D262" s="5" t="str">
        <f>_xlfn.XLOOKUP($E262,'Raw Data'!$E:$E,'Raw Data'!D:D,"ERROR",0,1)</f>
        <v>www.amazon.ae/dp/B000OOL7IG</v>
      </c>
      <c r="E262" s="5" t="s">
        <v>462</v>
      </c>
      <c r="F262" s="9" t="str">
        <f>_xlfn.XLOOKUP($E262,'Raw Data'!$E:$E,'Raw Data'!F:F,"ERROR",0,1)</f>
        <v>Aphogee Style &amp; Wrap Mousse, 8.5 Oz</v>
      </c>
      <c r="G262" s="10">
        <f>_xlfn.XLOOKUP($E262,'Raw Data'!$E:$E,'Raw Data'!G:G,"ERROR",0,1)</f>
        <v>1</v>
      </c>
      <c r="H262" s="9">
        <f>_xlfn.XLOOKUP($E262,'Raw Data'!$E:$E,'Raw Data'!H:H,"ERROR",0,1)</f>
        <v>83.36</v>
      </c>
      <c r="I262" s="9">
        <f>_xlfn.XLOOKUP($E262,'Raw Data'!$E:$E,'Raw Data'!I:I,"ERROR",0,1)</f>
        <v>0.000111604127521211</v>
      </c>
      <c r="J262" s="9" t="str">
        <f>_xlfn.XLOOKUP($E262,'Raw Data'!$E:$E,'Raw Data'!J:J,"ERROR",0,1)</f>
        <v>No</v>
      </c>
      <c r="K262" s="14" t="str">
        <f t="array" ref="K262">_xlfn.IFS(AND(L262&gt;0,L262&lt;=5),"0 to 5",AND(L262&gt;5,L262&lt;=10),"5 to 10",AND(L262&gt;10,L262&lt;=15),"10 to 15",AND(L262&gt;15,L262&lt;=20),"15 to 20",AND(L262&gt;20,L262&lt;=30),"20 to 30",AND(L262&gt;30,L262&lt;=40),"30 to 40",AND(L262&gt;40,L262&lt;=50),"40 to 50",AND(L262&gt;50,L262&lt;=75),"50 to 75",AND(L262&gt;75,L262&lt;=100),"75 to 100",AND(L262&gt;100,L262&lt;=150),"100 to 150",AND(L262&gt;150,L262&lt;=200),"150 to 200",AND(L262&gt;200,L262&lt;=250),"200 to 250",AND(L262&gt;250,L262&lt;=300),"250 to 300",AND(L262&gt;300,L262&lt;=400),"300 to 400",AND(L262&gt;400,L262&lt;=500),"400 to 500",L262&gt;500,"500+")</f>
        <v>50 to 75</v>
      </c>
      <c r="L262" s="9">
        <f>_xlfn.XLOOKUP($E262,'Raw Data'!$E:$E,'Raw Data'!L:L,"ERROR",0,1)</f>
        <v>55.59</v>
      </c>
      <c r="M262" s="14" t="str">
        <f t="array" ref="M262">_xlfn.IFS(AND(N262&gt;0,N262&lt;=5),"0 to 5",AND(N262&gt;5,N262&lt;=10),"5 to 10",AND(N262&gt;10,N262&lt;=15),"10 to 15",AND(N262&gt;15,N262&lt;=20),"15 to 20",AND(N262&gt;20,N262&lt;=30),"20 to 30",AND(N262&gt;30,N262&lt;=40),"30 to 40",AND(N262&gt;40,N262&lt;=50),"40 to 50",AND(N262&gt;50,N262&lt;=75),"50 to 75",AND(N262&gt;75,N262&lt;=100),"75 to 100",AND(N262&gt;100,N262&lt;=150),"100 to 150",AND(N262&gt;150,N262&lt;=200),"150 to 200",AND(N262&gt;200,N262&lt;=250),"200 to 250",AND(N262&gt;250,N262&lt;=300),"250 to 300",AND(N262&gt;300,N262&lt;=400),"300 to 400",AND(N262&gt;400,N262&lt;=500),"400 to 500",N262&gt;500,"500+")</f>
        <v>50 to 75</v>
      </c>
      <c r="N262" s="9">
        <f>_xlfn.XLOOKUP($E262,'Raw Data'!$E:$E,'Raw Data'!N:N,"ERROR",0,1)</f>
        <v>66.66</v>
      </c>
      <c r="O262" s="14" t="str">
        <f t="array" ref="O262">_xlfn.IFS(P262=0,"No Discount",AND(P262&gt;0,P262&lt;=0.02),"0% to 2%",AND(P262&gt;0.02,P262&lt;=0.04),"2% to 4%",AND(P262&gt;0.04,P262&lt;=0.06),"4% to 6%",AND(P262&gt;0.06,P262&lt;=0.08),"6% to 8%",AND(P262&gt;0.08,P262&lt;=0.1),"8% to 10%",AND(P262&gt;0.1,P262&lt;=0.15),"10% to 15%",AND(P262&gt;0.15,P262&lt;=0.2),"15% to 20%",AND(P262&gt;0.2,P262&lt;=0.25),"20% to 25%",AND(P262&gt;0.25,P262&lt;=0.3),"25% to 30%",AND(P262&gt;0.3,P262&lt;=0.4),"30% to 40%",AND(P262&gt;0.4,P262&lt;=0.5),"40% to 50%",AND(P262&gt;0.5,P262&lt;=0.75),"50% to 75%",AND(P262&gt;0.75,P262&lt;=1),"75% to 100%")</f>
        <v>15% to 20%</v>
      </c>
      <c r="P262" s="10">
        <f>_xlfn.XLOOKUP($E262,'Raw Data'!$E:$E,'Raw Data'!P:P,"ERROR",0,1)</f>
        <v>0.166066606660666</v>
      </c>
      <c r="Q262" s="9">
        <f>_xlfn.XLOOKUP($E262,'Raw Data'!$E:$E,'Raw Data'!Q:Q,"ERROR",0,1)</f>
        <v>8.5</v>
      </c>
      <c r="R262" s="9" t="str">
        <f>_xlfn.XLOOKUP($E262,'Raw Data'!$E:$E,'Raw Data'!R:R,"ERROR",0,1)</f>
        <v>oz</v>
      </c>
      <c r="S262" s="5" t="str">
        <f t="array" ref="S262">_xlfn.IFS(AND(T262&gt;0,T262&lt;=0.05),"0 to 0.05",AND(T262&gt;0.05,T262&lt;=0.1),"0.05 to 0.1",AND(T262&gt;0.1,T262&lt;=0.2),"0.1 to 0.2",AND(T262&gt;0.2,T262&lt;=0.3),"0.2 to 0.3",AND(T262&gt;0.3,T262&lt;=0.4),"0.3 to 0.4",AND(T262&gt;0.4,T262&lt;=0.5),"0.4 to 0.5",AND(T262&gt;0.5,T262&lt;=0.75),"0.5 to 0.75",AND(T262&gt;0.75,T262&lt;=1),"0.75 to 1",AND(T262&gt;1,T262&lt;=2),"1 to 2",AND(T262&gt;2,T262&lt;=3),"2 to 3",AND(T262&gt;3,T262&lt;=4),"3 to 4",AND(T262&gt;4,T262&lt;=5),"4 to 5",AND(T262&gt;5,T262&lt;=10),"5 to 10",T262&gt;10,"10+")</f>
        <v>0.2 to 0.3</v>
      </c>
      <c r="T262" s="10">
        <f>_xlfn.XLOOKUP($E262,'Raw Data'!$E:$E,'Raw Data'!T:T,"ERROR",0,1)</f>
        <v>0.221170104835982</v>
      </c>
      <c r="U262" s="15" t="str">
        <f t="array" ref="U262">_xlfn.IFS(AND(V262&gt;0,V262&lt;=0.05),"0 to 0.05",AND(V262&gt;0.05,V262&lt;=0.1),"0.05 to 0.1",AND(V262&gt;0.1,V262&lt;=0.2),"0.1 to 0.2",AND(V262&gt;0.2,V262&lt;=0.3),"0.2 to 0.3",AND(V262&gt;0.3,V262&lt;=0.4),"0.3 to 0.4",AND(V262&gt;0.4,V262&lt;=0.5),"0.4 to 0.5",AND(V262&gt;0.5,V262&lt;=0.75),"0.5 to 0.75",AND(V262&gt;0.75,V262&lt;=1),"0.75 to 1",AND(V262&gt;1,V262&lt;=2),"1 to 2",AND(V262&gt;2,V262&lt;=3),"2 to 3",AND(V262&gt;3,V262&lt;=4),"3 to 4",AND(V262&gt;4,V262&lt;=5),"4 to 5",AND(V262&gt;5,V262&lt;=10),"5 to 10",V262&gt;10,"10+")</f>
        <v>0.05 to 0.1</v>
      </c>
      <c r="V262" s="10">
        <f>_xlfn.XLOOKUP($E262,'Raw Data'!$E:$E,'Raw Data'!V:V,"ERROR",0,1)</f>
        <v>0.07160755137361</v>
      </c>
      <c r="W262" s="15" t="str">
        <f t="array" ref="W262">_xlfn.IFS(AND(X262&gt;0,X262&lt;=0.05),"0 to 0.05",AND(X262&gt;0.05,X262&lt;=0.1),"0.05 to 0.1",AND(X262&gt;0.1,X262&lt;=0.2),"0.1 to 0.2",AND(X262&gt;0.2,X262&lt;=0.3),"0.2 to 0.3",AND(X262&gt;0.3,X262&lt;=0.4),"0.3 to 0.4",AND(X262&gt;0.4,X262&lt;=0.5),"0.4 to 0.5",AND(X262&gt;0.5,X262&lt;=0.75),"0.5 to 0.75",AND(X262&gt;0.75,X262&lt;=1),"0.75 to 1",AND(X262&gt;1,X262&lt;=2),"1 to 2",AND(X262&gt;2,X262&lt;=3),"2 to 3",AND(X262&gt;3,X262&lt;=4),"3 to 4",AND(X262&gt;4,X262&lt;=5),"4 to 5",AND(X262&gt;5,X262&lt;=10),"5 to 10",X262&gt;10,"10+")</f>
        <v>0.05 to 0.1</v>
      </c>
      <c r="X262" s="16">
        <f t="shared" si="8"/>
        <v>0.0597159283057153</v>
      </c>
      <c r="Y262" s="5" t="str">
        <f t="array" ref="Y262">_xlfn.IFS(AND(Z262&gt;0,Z262&lt;=1),"0 to 1",AND(Z262&gt;1,Z262&lt;=2),"1 to 2",AND(Z262&gt;2,Z262&lt;=4),"2 to 4",AND(Z262&gt;4,Z262&lt;=6),"4 to 6",AND(Z262&gt;6,Z262&lt;=8),"6 to 8",AND(Z262&gt;8,Z262&lt;=10),"8 to 10",AND(Z262&gt;10,Z262&lt;=15),"10 to 15",AND(Z262&gt;15,Z262&lt;=20),"15 to 20",AND(Z262&gt;20,Z262&lt;=25),"20 to 25",AND(Z262&gt;25,Z262&lt;=30),"25 to 30",AND(Z262&gt;30,Z262&lt;=40),"30 to 40",AND(Z262&gt;40,Z262&lt;=50),"40 to 50",Z262&gt;50,"50+")</f>
        <v>8 to 10</v>
      </c>
      <c r="Z262" s="9">
        <f>_xlfn.XLOOKUP($E262,'Raw Data'!$E:$E,'Raw Data'!Z:Z,"ERROR",0,1)</f>
        <v>8.5</v>
      </c>
      <c r="AA262" s="9" t="str">
        <f>_xlfn.XLOOKUP($E262,'Raw Data'!$E:$E,'Raw Data'!AA:AA,"ERROR",0,1)</f>
        <v>oz</v>
      </c>
      <c r="AB262" s="9"/>
      <c r="AC262" s="9"/>
    </row>
    <row r="263" hidden="1" spans="1:29">
      <c r="A263" s="5" t="str">
        <f>_xlfn.XLOOKUP($E263,'Raw Data'!$E:$E,'Raw Data'!A:A,"ERROR",0,1)</f>
        <v>AE</v>
      </c>
      <c r="B263" s="5" t="str">
        <f>_xlfn.XLOOKUP($E263,'Raw Data'!$E:$E,'Raw Data'!B:B,"ERROR",0,1)</f>
        <v>Hair Mousses</v>
      </c>
      <c r="C263" s="5" t="str">
        <f>_xlfn.XLOOKUP($E263,'Raw Data'!$E:$E,'Raw Data'!C:C,"ERROR",0,1)</f>
        <v>goiple</v>
      </c>
      <c r="D263" s="5" t="str">
        <f>_xlfn.XLOOKUP($E263,'Raw Data'!$E:$E,'Raw Data'!D:D,"ERROR",0,1)</f>
        <v>www.amazon.ae/dp/B0C3GH9TGY</v>
      </c>
      <c r="E263" s="5" t="s">
        <v>463</v>
      </c>
      <c r="F263" s="9" t="str">
        <f>_xlfn.XLOOKUP($E263,'Raw Data'!$E:$E,'Raw Data'!F:F,"ERROR",0,1)</f>
        <v>Braid Mousse Hair Braiding Mousse for Braids Twist, Locs, No Flake Extra Hold High Shine and Moisturizes, Frizz Control, High Shine, Lightweight Easy to Apply with Leopard Silky Du-rag 8.4 fl oz</v>
      </c>
      <c r="G263" s="10">
        <f>_xlfn.XLOOKUP($E263,'Raw Data'!$E:$E,'Raw Data'!G:G,"ERROR",0,1)</f>
        <v>1</v>
      </c>
      <c r="H263" s="9">
        <f>_xlfn.XLOOKUP($E263,'Raw Data'!$E:$E,'Raw Data'!H:H,"ERROR",0,1)</f>
        <v>73.47</v>
      </c>
      <c r="I263" s="9">
        <f>_xlfn.XLOOKUP($E263,'Raw Data'!$E:$E,'Raw Data'!I:I,"ERROR",0,1)</f>
        <v>9.83631867680348e-5</v>
      </c>
      <c r="J263" s="9" t="str">
        <f>_xlfn.XLOOKUP($E263,'Raw Data'!$E:$E,'Raw Data'!J:J,"ERROR",0,1)</f>
        <v>No</v>
      </c>
      <c r="K263" s="14" t="str">
        <f t="array" ref="K263">_xlfn.IFS(AND(L263&gt;0,L263&lt;=5),"0 to 5",AND(L263&gt;5,L263&lt;=10),"5 to 10",AND(L263&gt;10,L263&lt;=15),"10 to 15",AND(L263&gt;15,L263&lt;=20),"15 to 20",AND(L263&gt;20,L263&lt;=30),"20 to 30",AND(L263&gt;30,L263&lt;=40),"30 to 40",AND(L263&gt;40,L263&lt;=50),"40 to 50",AND(L263&gt;50,L263&lt;=75),"50 to 75",AND(L263&gt;75,L263&lt;=100),"75 to 100",AND(L263&gt;100,L263&lt;=150),"100 to 150",AND(L263&gt;150,L263&lt;=200),"150 to 200",AND(L263&gt;200,L263&lt;=250),"200 to 250",AND(L263&gt;250,L263&lt;=300),"250 to 300",AND(L263&gt;300,L263&lt;=400),"300 to 400",AND(L263&gt;400,L263&lt;=500),"400 to 500",L263&gt;500,"500+")</f>
        <v>50 to 75</v>
      </c>
      <c r="L263" s="9">
        <f>_xlfn.XLOOKUP($E263,'Raw Data'!$E:$E,'Raw Data'!L:L,"ERROR",0,1)</f>
        <v>66.66</v>
      </c>
      <c r="M263" s="14" t="str">
        <f t="array" ref="M263">_xlfn.IFS(AND(N263&gt;0,N263&lt;=5),"0 to 5",AND(N263&gt;5,N263&lt;=10),"5 to 10",AND(N263&gt;10,N263&lt;=15),"10 to 15",AND(N263&gt;15,N263&lt;=20),"15 to 20",AND(N263&gt;20,N263&lt;=30),"20 to 30",AND(N263&gt;30,N263&lt;=40),"30 to 40",AND(N263&gt;40,N263&lt;=50),"40 to 50",AND(N263&gt;50,N263&lt;=75),"50 to 75",AND(N263&gt;75,N263&lt;=100),"75 to 100",AND(N263&gt;100,N263&lt;=150),"100 to 150",AND(N263&gt;150,N263&lt;=200),"150 to 200",AND(N263&gt;200,N263&lt;=250),"200 to 250",AND(N263&gt;250,N263&lt;=300),"250 to 300",AND(N263&gt;300,N263&lt;=400),"300 to 400",AND(N263&gt;400,N263&lt;=500),"400 to 500",N263&gt;500,"500+")</f>
        <v>50 to 75</v>
      </c>
      <c r="N263" s="9">
        <f>_xlfn.XLOOKUP($E263,'Raw Data'!$E:$E,'Raw Data'!N:N,"ERROR",0,1)</f>
        <v>66.7</v>
      </c>
      <c r="O263" s="14" t="str">
        <f t="array" ref="O263">_xlfn.IFS(P263=0,"No Discount",AND(P263&gt;0,P263&lt;=0.02),"0% to 2%",AND(P263&gt;0.02,P263&lt;=0.04),"2% to 4%",AND(P263&gt;0.04,P263&lt;=0.06),"4% to 6%",AND(P263&gt;0.06,P263&lt;=0.08),"6% to 8%",AND(P263&gt;0.08,P263&lt;=0.1),"8% to 10%",AND(P263&gt;0.1,P263&lt;=0.15),"10% to 15%",AND(P263&gt;0.15,P263&lt;=0.2),"15% to 20%",AND(P263&gt;0.2,P263&lt;=0.25),"20% to 25%",AND(P263&gt;0.25,P263&lt;=0.3),"25% to 30%",AND(P263&gt;0.3,P263&lt;=0.4),"30% to 40%",AND(P263&gt;0.4,P263&lt;=0.5),"40% to 50%",AND(P263&gt;0.5,P263&lt;=0.75),"50% to 75%",AND(P263&gt;0.75,P263&lt;=1),"75% to 100%")</f>
        <v>0% to 2%</v>
      </c>
      <c r="P263" s="10">
        <f>_xlfn.XLOOKUP($E263,'Raw Data'!$E:$E,'Raw Data'!P:P,"ERROR",0,1)</f>
        <v>0.000599700149925131</v>
      </c>
      <c r="Q263" s="9">
        <f>_xlfn.XLOOKUP($E263,'Raw Data'!$E:$E,'Raw Data'!Q:Q,"ERROR",0,1)</f>
        <v>8.4</v>
      </c>
      <c r="R263" s="9" t="str">
        <f>_xlfn.XLOOKUP($E263,'Raw Data'!$E:$E,'Raw Data'!R:R,"ERROR",0,1)</f>
        <v>fl oz</v>
      </c>
      <c r="S263" s="5" t="str">
        <f t="array" ref="S263">_xlfn.IFS(AND(T263&gt;0,T263&lt;=0.05),"0 to 0.05",AND(T263&gt;0.05,T263&lt;=0.1),"0.05 to 0.1",AND(T263&gt;0.1,T263&lt;=0.2),"0.1 to 0.2",AND(T263&gt;0.2,T263&lt;=0.3),"0.2 to 0.3",AND(T263&gt;0.3,T263&lt;=0.4),"0.3 to 0.4",AND(T263&gt;0.4,T263&lt;=0.5),"0.4 to 0.5",AND(T263&gt;0.5,T263&lt;=0.75),"0.5 to 0.75",AND(T263&gt;0.75,T263&lt;=1),"0.75 to 1",AND(T263&gt;1,T263&lt;=2),"1 to 2",AND(T263&gt;2,T263&lt;=3),"2 to 3",AND(T263&gt;3,T263&lt;=4),"3 to 4",AND(T263&gt;4,T263&lt;=5),"4 to 5",AND(T263&gt;5,T263&lt;=10),"5 to 10",T263&gt;10,"10+")</f>
        <v>0.2 to 0.3</v>
      </c>
      <c r="T263" s="10">
        <f>_xlfn.XLOOKUP($E263,'Raw Data'!$E:$E,'Raw Data'!T:T,"ERROR",0,1)</f>
        <v>0.258048512191224</v>
      </c>
      <c r="U263" s="15" t="str">
        <f t="array" ref="U263">_xlfn.IFS(AND(V263&gt;0,V263&lt;=0.05),"0 to 0.05",AND(V263&gt;0.05,V263&lt;=0.1),"0.05 to 0.1",AND(V263&gt;0.1,V263&lt;=0.2),"0.1 to 0.2",AND(V263&gt;0.2,V263&lt;=0.3),"0.2 to 0.3",AND(V263&gt;0.3,V263&lt;=0.4),"0.3 to 0.4",AND(V263&gt;0.4,V263&lt;=0.5),"0.4 to 0.5",AND(V263&gt;0.5,V263&lt;=0.75),"0.5 to 0.75",AND(V263&gt;0.75,V263&lt;=1),"0.75 to 1",AND(V263&gt;1,V263&lt;=2),"1 to 2",AND(V263&gt;2,V263&lt;=3),"2 to 3",AND(V263&gt;3,V263&lt;=4),"3 to 4",AND(V263&gt;4,V263&lt;=5),"4 to 5",AND(V263&gt;5,V263&lt;=10),"5 to 10",V263&gt;10,"10+")</f>
        <v>0.05 to 0.1</v>
      </c>
      <c r="V263" s="10">
        <f>_xlfn.XLOOKUP($E263,'Raw Data'!$E:$E,'Raw Data'!V:V,"ERROR",0,1)</f>
        <v>0.0697149063314095</v>
      </c>
      <c r="W263" s="15" t="str">
        <f t="array" ref="W263">_xlfn.IFS(AND(X263&gt;0,X263&lt;=0.05),"0 to 0.05",AND(X263&gt;0.05,X263&lt;=0.1),"0.05 to 0.1",AND(X263&gt;0.1,X263&lt;=0.2),"0.1 to 0.2",AND(X263&gt;0.2,X263&lt;=0.3),"0.2 to 0.3",AND(X263&gt;0.3,X263&lt;=0.4),"0.3 to 0.4",AND(X263&gt;0.4,X263&lt;=0.5),"0.4 to 0.5",AND(X263&gt;0.5,X263&lt;=0.75),"0.5 to 0.75",AND(X263&gt;0.75,X263&lt;=1),"0.75 to 1",AND(X263&gt;1,X263&lt;=2),"1 to 2",AND(X263&gt;2,X263&lt;=3),"2 to 3",AND(X263&gt;3,X263&lt;=4),"3 to 4",AND(X263&gt;4,X263&lt;=5),"4 to 5",AND(X263&gt;5,X263&lt;=10),"5 to 10",X263&gt;10,"10+")</f>
        <v>0.05 to 0.1</v>
      </c>
      <c r="X263" s="16">
        <f t="shared" si="8"/>
        <v>0.0696730982916306</v>
      </c>
      <c r="Y263" s="5" t="str">
        <f t="array" ref="Y263">_xlfn.IFS(AND(Z263&gt;0,Z263&lt;=1),"0 to 1",AND(Z263&gt;1,Z263&lt;=2),"1 to 2",AND(Z263&gt;2,Z263&lt;=4),"2 to 4",AND(Z263&gt;4,Z263&lt;=6),"4 to 6",AND(Z263&gt;6,Z263&lt;=8),"6 to 8",AND(Z263&gt;8,Z263&lt;=10),"8 to 10",AND(Z263&gt;10,Z263&lt;=15),"10 to 15",AND(Z263&gt;15,Z263&lt;=20),"15 to 20",AND(Z263&gt;20,Z263&lt;=25),"20 to 25",AND(Z263&gt;25,Z263&lt;=30),"25 to 30",AND(Z263&gt;30,Z263&lt;=40),"30 to 40",AND(Z263&gt;40,Z263&lt;=50),"40 to 50",Z263&gt;50,"50+")</f>
        <v>8 to 10</v>
      </c>
      <c r="Z263" s="9">
        <f>_xlfn.XLOOKUP($E263,'Raw Data'!$E:$E,'Raw Data'!Z:Z,"ERROR",0,1)</f>
        <v>8.736</v>
      </c>
      <c r="AA263" s="9" t="str">
        <f>_xlfn.XLOOKUP($E263,'Raw Data'!$E:$E,'Raw Data'!AA:AA,"ERROR",0,1)</f>
        <v>oz</v>
      </c>
      <c r="AB263" s="9"/>
      <c r="AC263" s="9"/>
    </row>
    <row r="264" hidden="1" spans="1:29">
      <c r="A264" s="5" t="str">
        <f>_xlfn.XLOOKUP($E264,'Raw Data'!$E:$E,'Raw Data'!A:A,"ERROR",0,1)</f>
        <v>AE</v>
      </c>
      <c r="B264" s="5" t="str">
        <f>_xlfn.XLOOKUP($E264,'Raw Data'!$E:$E,'Raw Data'!B:B,"ERROR",0,1)</f>
        <v>Hair Mousses</v>
      </c>
      <c r="C264" s="5" t="str">
        <f>_xlfn.XLOOKUP($E264,'Raw Data'!$E:$E,'Raw Data'!C:C,"ERROR",0,1)</f>
        <v>garnier</v>
      </c>
      <c r="D264" s="5" t="str">
        <f>_xlfn.XLOOKUP($E264,'Raw Data'!$E:$E,'Raw Data'!D:D,"ERROR",0,1)</f>
        <v>www.amazon.ae/dp/B00778LSX6</v>
      </c>
      <c r="E264" s="5" t="s">
        <v>464</v>
      </c>
      <c r="F264" s="9" t="str">
        <f>_xlfn.XLOOKUP($E264,'Raw Data'!$E:$E,'Raw Data'!F:F,"ERROR",0,1)</f>
        <v>Garnier Fructis Style Sky-Hi Volume M.</v>
      </c>
      <c r="G264" s="10">
        <f>_xlfn.XLOOKUP($E264,'Raw Data'!$E:$E,'Raw Data'!G:G,"ERROR",0,1)</f>
        <v>1</v>
      </c>
      <c r="H264" s="9">
        <f>_xlfn.XLOOKUP($E264,'Raw Data'!$E:$E,'Raw Data'!H:H,"ERROR",0,1)</f>
        <v>72.55</v>
      </c>
      <c r="I264" s="9">
        <f>_xlfn.XLOOKUP($E264,'Raw Data'!$E:$E,'Raw Data'!I:I,"ERROR",0,1)</f>
        <v>9.71314713491346e-5</v>
      </c>
      <c r="J264" s="9" t="str">
        <f>_xlfn.XLOOKUP($E264,'Raw Data'!$E:$E,'Raw Data'!J:J,"ERROR",0,1)</f>
        <v>No</v>
      </c>
      <c r="K264" s="14" t="str">
        <f t="array" ref="K264">_xlfn.IFS(AND(L264&gt;0,L264&lt;=5),"0 to 5",AND(L264&gt;5,L264&lt;=10),"5 to 10",AND(L264&gt;10,L264&lt;=15),"10 to 15",AND(L264&gt;15,L264&lt;=20),"15 to 20",AND(L264&gt;20,L264&lt;=30),"20 to 30",AND(L264&gt;30,L264&lt;=40),"30 to 40",AND(L264&gt;40,L264&lt;=50),"40 to 50",AND(L264&gt;50,L264&lt;=75),"50 to 75",AND(L264&gt;75,L264&lt;=100),"75 to 100",AND(L264&gt;100,L264&lt;=150),"100 to 150",AND(L264&gt;150,L264&lt;=200),"150 to 200",AND(L264&gt;200,L264&lt;=250),"200 to 250",AND(L264&gt;250,L264&lt;=300),"250 to 300",AND(L264&gt;300,L264&lt;=400),"300 to 400",AND(L264&gt;400,L264&lt;=500),"400 to 500",L264&gt;500,"500+")</f>
        <v>50 to 75</v>
      </c>
      <c r="L264" s="9">
        <f>_xlfn.XLOOKUP($E264,'Raw Data'!$E:$E,'Raw Data'!L:L,"ERROR",0,1)</f>
        <v>68.85</v>
      </c>
      <c r="M264" s="14" t="str">
        <f t="array" ref="M264">_xlfn.IFS(AND(N264&gt;0,N264&lt;=5),"0 to 5",AND(N264&gt;5,N264&lt;=10),"5 to 10",AND(N264&gt;10,N264&lt;=15),"10 to 15",AND(N264&gt;15,N264&lt;=20),"15 to 20",AND(N264&gt;20,N264&lt;=30),"20 to 30",AND(N264&gt;30,N264&lt;=40),"30 to 40",AND(N264&gt;40,N264&lt;=50),"40 to 50",AND(N264&gt;50,N264&lt;=75),"50 to 75",AND(N264&gt;75,N264&lt;=100),"75 to 100",AND(N264&gt;100,N264&lt;=150),"100 to 150",AND(N264&gt;150,N264&lt;=200),"150 to 200",AND(N264&gt;200,N264&lt;=250),"200 to 250",AND(N264&gt;250,N264&lt;=300),"250 to 300",AND(N264&gt;300,N264&lt;=400),"300 to 400",AND(N264&gt;400,N264&lt;=500),"400 to 500",N264&gt;500,"500+")</f>
        <v>50 to 75</v>
      </c>
      <c r="N264" s="9">
        <f>_xlfn.XLOOKUP($E264,'Raw Data'!$E:$E,'Raw Data'!N:N,"ERROR",0,1)</f>
        <v>68.85</v>
      </c>
      <c r="O264" s="14" t="str">
        <f t="array" ref="O264">_xlfn.IFS(P264=0,"No Discount",AND(P264&gt;0,P264&lt;=0.02),"0% to 2%",AND(P264&gt;0.02,P264&lt;=0.04),"2% to 4%",AND(P264&gt;0.04,P264&lt;=0.06),"4% to 6%",AND(P264&gt;0.06,P264&lt;=0.08),"6% to 8%",AND(P264&gt;0.08,P264&lt;=0.1),"8% to 10%",AND(P264&gt;0.1,P264&lt;=0.15),"10% to 15%",AND(P264&gt;0.15,P264&lt;=0.2),"15% to 20%",AND(P264&gt;0.2,P264&lt;=0.25),"20% to 25%",AND(P264&gt;0.25,P264&lt;=0.3),"25% to 30%",AND(P264&gt;0.3,P264&lt;=0.4),"30% to 40%",AND(P264&gt;0.4,P264&lt;=0.5),"40% to 50%",AND(P264&gt;0.5,P264&lt;=0.75),"50% to 75%",AND(P264&gt;0.75,P264&lt;=1),"75% to 100%")</f>
        <v>No Discount</v>
      </c>
      <c r="P264" s="10">
        <f>_xlfn.XLOOKUP($E264,'Raw Data'!$E:$E,'Raw Data'!P:P,"ERROR",0,1)</f>
        <v>0</v>
      </c>
      <c r="Q264" s="9">
        <f>_xlfn.XLOOKUP($E264,'Raw Data'!$E:$E,'Raw Data'!Q:Q,"ERROR",0,1)</f>
        <v>0</v>
      </c>
      <c r="R264" s="9">
        <f>_xlfn.XLOOKUP($E264,'Raw Data'!$E:$E,'Raw Data'!R:R,"ERROR",0,1)</f>
        <v>0</v>
      </c>
      <c r="S264" s="5" t="e">
        <f t="array" ref="S264">_xlfn.IFS(AND(T264&gt;0,T264&lt;=0.05),"0 to 0.05",AND(T264&gt;0.05,T264&lt;=0.1),"0.05 to 0.1",AND(T264&gt;0.1,T264&lt;=0.2),"0.1 to 0.2",AND(T264&gt;0.2,T264&lt;=0.3),"0.2 to 0.3",AND(T264&gt;0.3,T264&lt;=0.4),"0.3 to 0.4",AND(T264&gt;0.4,T264&lt;=0.5),"0.4 to 0.5",AND(T264&gt;0.5,T264&lt;=0.75),"0.5 to 0.75",AND(T264&gt;0.75,T264&lt;=1),"0.75 to 1",AND(T264&gt;1,T264&lt;=2),"1 to 2",AND(T264&gt;2,T264&lt;=3),"2 to 3",AND(T264&gt;3,T264&lt;=4),"3 to 4",AND(T264&gt;4,T264&lt;=5),"4 to 5",AND(T264&gt;5,T264&lt;=10),"5 to 10",T264&gt;10,"10+")</f>
        <v>#N/A</v>
      </c>
      <c r="T264" s="10">
        <f>_xlfn.XLOOKUP($E264,'Raw Data'!$E:$E,'Raw Data'!T:T,"ERROR",0,1)</f>
        <v>0</v>
      </c>
      <c r="U264" s="15" t="e">
        <f t="array" ref="U264">_xlfn.IFS(AND(V264&gt;0,V264&lt;=0.05),"0 to 0.05",AND(V264&gt;0.05,V264&lt;=0.1),"0.05 to 0.1",AND(V264&gt;0.1,V264&lt;=0.2),"0.1 to 0.2",AND(V264&gt;0.2,V264&lt;=0.3),"0.2 to 0.3",AND(V264&gt;0.3,V264&lt;=0.4),"0.3 to 0.4",AND(V264&gt;0.4,V264&lt;=0.5),"0.4 to 0.5",AND(V264&gt;0.5,V264&lt;=0.75),"0.5 to 0.75",AND(V264&gt;0.75,V264&lt;=1),"0.75 to 1",AND(V264&gt;1,V264&lt;=2),"1 to 2",AND(V264&gt;2,V264&lt;=3),"2 to 3",AND(V264&gt;3,V264&lt;=4),"3 to 4",AND(V264&gt;4,V264&lt;=5),"4 to 5",AND(V264&gt;5,V264&lt;=10),"5 to 10",V264&gt;10,"10+")</f>
        <v>#N/A</v>
      </c>
      <c r="V264" s="10">
        <f>_xlfn.XLOOKUP($E264,'Raw Data'!$E:$E,'Raw Data'!V:V,"ERROR",0,1)</f>
        <v>0</v>
      </c>
      <c r="W264" s="15" t="e">
        <f t="array" ref="W264">_xlfn.IFS(AND(X264&gt;0,X264&lt;=0.05),"0 to 0.05",AND(X264&gt;0.05,X264&lt;=0.1),"0.05 to 0.1",AND(X264&gt;0.1,X264&lt;=0.2),"0.1 to 0.2",AND(X264&gt;0.2,X264&lt;=0.3),"0.2 to 0.3",AND(X264&gt;0.3,X264&lt;=0.4),"0.3 to 0.4",AND(X264&gt;0.4,X264&lt;=0.5),"0.4 to 0.5",AND(X264&gt;0.5,X264&lt;=0.75),"0.5 to 0.75",AND(X264&gt;0.75,X264&lt;=1),"0.75 to 1",AND(X264&gt;1,X264&lt;=2),"1 to 2",AND(X264&gt;2,X264&lt;=3),"2 to 3",AND(X264&gt;3,X264&lt;=4),"3 to 4",AND(X264&gt;4,X264&lt;=5),"4 to 5",AND(X264&gt;5,X264&lt;=10),"5 to 10",X264&gt;10,"10+")</f>
        <v>#DIV/0!</v>
      </c>
      <c r="X264" s="16" t="e">
        <f t="shared" si="8"/>
        <v>#DIV/0!</v>
      </c>
      <c r="Y264" s="5" t="e">
        <f t="array" ref="Y264">_xlfn.IFS(AND(Z264&gt;0,Z264&lt;=1),"0 to 1",AND(Z264&gt;1,Z264&lt;=2),"1 to 2",AND(Z264&gt;2,Z264&lt;=4),"2 to 4",AND(Z264&gt;4,Z264&lt;=6),"4 to 6",AND(Z264&gt;6,Z264&lt;=8),"6 to 8",AND(Z264&gt;8,Z264&lt;=10),"8 to 10",AND(Z264&gt;10,Z264&lt;=15),"10 to 15",AND(Z264&gt;15,Z264&lt;=20),"15 to 20",AND(Z264&gt;20,Z264&lt;=25),"20 to 25",AND(Z264&gt;25,Z264&lt;=30),"25 to 30",AND(Z264&gt;30,Z264&lt;=40),"30 to 40",AND(Z264&gt;40,Z264&lt;=50),"40 to 50",Z264&gt;50,"50+")</f>
        <v>#N/A</v>
      </c>
      <c r="Z264" s="9">
        <f>_xlfn.XLOOKUP($E264,'Raw Data'!$E:$E,'Raw Data'!Z:Z,"ERROR",0,1)</f>
        <v>0</v>
      </c>
      <c r="AA264" s="9">
        <f>_xlfn.XLOOKUP($E264,'Raw Data'!$E:$E,'Raw Data'!AA:AA,"ERROR",0,1)</f>
        <v>0</v>
      </c>
      <c r="AB264" s="9"/>
      <c r="AC264" s="9"/>
    </row>
    <row r="265" hidden="1" spans="1:29">
      <c r="A265" s="5" t="str">
        <f>_xlfn.XLOOKUP($E265,'Raw Data'!$E:$E,'Raw Data'!A:A,"ERROR",0,1)</f>
        <v>AE</v>
      </c>
      <c r="B265" s="5" t="str">
        <f>_xlfn.XLOOKUP($E265,'Raw Data'!$E:$E,'Raw Data'!B:B,"ERROR",0,1)</f>
        <v>Hair Mousses</v>
      </c>
      <c r="C265" s="5" t="str">
        <f>_xlfn.XLOOKUP($E265,'Raw Data'!$E:$E,'Raw Data'!C:C,"ERROR",0,1)</f>
        <v>garnier</v>
      </c>
      <c r="D265" s="5" t="str">
        <f>_xlfn.XLOOKUP($E265,'Raw Data'!$E:$E,'Raw Data'!D:D,"ERROR",0,1)</f>
        <v>www.amazon.ae/dp/B00BHIVHE2</v>
      </c>
      <c r="E265" s="5" t="s">
        <v>465</v>
      </c>
      <c r="F265" s="9" t="str">
        <f>_xlfn.XLOOKUP($E265,'Raw Data'!$E:$E,'Raw Data'!F:F,"ERROR",0,1)</f>
        <v>Garnier Fructis Style Curl Construct Creation Mousse Extra Strong Hold, 6.80 Ounces</v>
      </c>
      <c r="G265" s="10">
        <f>_xlfn.XLOOKUP($E265,'Raw Data'!$E:$E,'Raw Data'!G:G,"ERROR",0,1)</f>
        <v>1</v>
      </c>
      <c r="H265" s="9">
        <f>_xlfn.XLOOKUP($E265,'Raw Data'!$E:$E,'Raw Data'!H:H,"ERROR",0,1)</f>
        <v>72.09</v>
      </c>
      <c r="I265" s="9">
        <f>_xlfn.XLOOKUP($E265,'Raw Data'!$E:$E,'Raw Data'!I:I,"ERROR",0,1)</f>
        <v>9.65156136396846e-5</v>
      </c>
      <c r="J265" s="9" t="str">
        <f>_xlfn.XLOOKUP($E265,'Raw Data'!$E:$E,'Raw Data'!J:J,"ERROR",0,1)</f>
        <v>No</v>
      </c>
      <c r="K265" s="14" t="str">
        <f t="array" ref="K265">_xlfn.IFS(AND(L265&gt;0,L265&lt;=5),"0 to 5",AND(L265&gt;5,L265&lt;=10),"5 to 10",AND(L265&gt;10,L265&lt;=15),"10 to 15",AND(L265&gt;15,L265&lt;=20),"15 to 20",AND(L265&gt;20,L265&lt;=30),"20 to 30",AND(L265&gt;30,L265&lt;=40),"30 to 40",AND(L265&gt;40,L265&lt;=50),"40 to 50",AND(L265&gt;50,L265&lt;=75),"50 to 75",AND(L265&gt;75,L265&lt;=100),"75 to 100",AND(L265&gt;100,L265&lt;=150),"100 to 150",AND(L265&gt;150,L265&lt;=200),"150 to 200",AND(L265&gt;200,L265&lt;=250),"200 to 250",AND(L265&gt;250,L265&lt;=300),"250 to 300",AND(L265&gt;300,L265&lt;=400),"300 to 400",AND(L265&gt;400,L265&lt;=500),"400 to 500",L265&gt;500,"500+")</f>
        <v>50 to 75</v>
      </c>
      <c r="L265" s="9">
        <f>_xlfn.XLOOKUP($E265,'Raw Data'!$E:$E,'Raw Data'!L:L,"ERROR",0,1)</f>
        <v>57.08</v>
      </c>
      <c r="M265" s="14" t="str">
        <f t="array" ref="M265">_xlfn.IFS(AND(N265&gt;0,N265&lt;=5),"0 to 5",AND(N265&gt;5,N265&lt;=10),"5 to 10",AND(N265&gt;10,N265&lt;=15),"10 to 15",AND(N265&gt;15,N265&lt;=20),"15 to 20",AND(N265&gt;20,N265&lt;=30),"20 to 30",AND(N265&gt;30,N265&lt;=40),"30 to 40",AND(N265&gt;40,N265&lt;=50),"40 to 50",AND(N265&gt;50,N265&lt;=75),"50 to 75",AND(N265&gt;75,N265&lt;=100),"75 to 100",AND(N265&gt;100,N265&lt;=150),"100 to 150",AND(N265&gt;150,N265&lt;=200),"150 to 200",AND(N265&gt;200,N265&lt;=250),"200 to 250",AND(N265&gt;250,N265&lt;=300),"250 to 300",AND(N265&gt;300,N265&lt;=400),"300 to 400",AND(N265&gt;400,N265&lt;=500),"400 to 500",N265&gt;500,"500+")</f>
        <v>50 to 75</v>
      </c>
      <c r="N265" s="9">
        <f>_xlfn.XLOOKUP($E265,'Raw Data'!$E:$E,'Raw Data'!N:N,"ERROR",0,1)</f>
        <v>57.08</v>
      </c>
      <c r="O265" s="14" t="str">
        <f t="array" ref="O265">_xlfn.IFS(P265=0,"No Discount",AND(P265&gt;0,P265&lt;=0.02),"0% to 2%",AND(P265&gt;0.02,P265&lt;=0.04),"2% to 4%",AND(P265&gt;0.04,P265&lt;=0.06),"4% to 6%",AND(P265&gt;0.06,P265&lt;=0.08),"6% to 8%",AND(P265&gt;0.08,P265&lt;=0.1),"8% to 10%",AND(P265&gt;0.1,P265&lt;=0.15),"10% to 15%",AND(P265&gt;0.15,P265&lt;=0.2),"15% to 20%",AND(P265&gt;0.2,P265&lt;=0.25),"20% to 25%",AND(P265&gt;0.25,P265&lt;=0.3),"25% to 30%",AND(P265&gt;0.3,P265&lt;=0.4),"30% to 40%",AND(P265&gt;0.4,P265&lt;=0.5),"40% to 50%",AND(P265&gt;0.5,P265&lt;=0.75),"50% to 75%",AND(P265&gt;0.75,P265&lt;=1),"75% to 100%")</f>
        <v>No Discount</v>
      </c>
      <c r="P265" s="10">
        <f>_xlfn.XLOOKUP($E265,'Raw Data'!$E:$E,'Raw Data'!P:P,"ERROR",0,1)</f>
        <v>0</v>
      </c>
      <c r="Q265" s="9">
        <f>_xlfn.XLOOKUP($E265,'Raw Data'!$E:$E,'Raw Data'!Q:Q,"ERROR",0,1)</f>
        <v>6.8</v>
      </c>
      <c r="R265" s="9" t="str">
        <f>_xlfn.XLOOKUP($E265,'Raw Data'!$E:$E,'Raw Data'!R:R,"ERROR",0,1)</f>
        <v>oz</v>
      </c>
      <c r="S265" s="5" t="str">
        <f t="array" ref="S265">_xlfn.IFS(AND(T265&gt;0,T265&lt;=0.05),"0 to 0.05",AND(T265&gt;0.05,T265&lt;=0.1),"0.05 to 0.1",AND(T265&gt;0.1,T265&lt;=0.2),"0.1 to 0.2",AND(T265&gt;0.2,T265&lt;=0.3),"0.2 to 0.3",AND(T265&gt;0.3,T265&lt;=0.4),"0.3 to 0.4",AND(T265&gt;0.4,T265&lt;=0.5),"0.4 to 0.5",AND(T265&gt;0.5,T265&lt;=0.75),"0.5 to 0.75",AND(T265&gt;0.75,T265&lt;=1),"0.75 to 1",AND(T265&gt;1,T265&lt;=2),"1 to 2",AND(T265&gt;2,T265&lt;=3),"2 to 3",AND(T265&gt;3,T265&lt;=4),"3 to 4",AND(T265&gt;4,T265&lt;=5),"4 to 5",AND(T265&gt;5,T265&lt;=10),"5 to 10",T265&gt;10,"10+")</f>
        <v>0.2 to 0.3</v>
      </c>
      <c r="T265" s="10">
        <f>_xlfn.XLOOKUP($E265,'Raw Data'!$E:$E,'Raw Data'!T:T,"ERROR",0,1)</f>
        <v>0.283872764526846</v>
      </c>
      <c r="U265" s="15" t="str">
        <f t="array" ref="U265">_xlfn.IFS(AND(V265&gt;0,V265&lt;=0.05),"0 to 0.05",AND(V265&gt;0.05,V265&lt;=0.1),"0.05 to 0.1",AND(V265&gt;0.1,V265&lt;=0.2),"0.1 to 0.2",AND(V265&gt;0.2,V265&lt;=0.3),"0.2 to 0.3",AND(V265&gt;0.3,V265&lt;=0.4),"0.3 to 0.4",AND(V265&gt;0.4,V265&lt;=0.5),"0.4 to 0.5",AND(V265&gt;0.5,V265&lt;=0.75),"0.5 to 0.75",AND(V265&gt;0.75,V265&lt;=1),"0.75 to 1",AND(V265&gt;1,V265&lt;=2),"1 to 2",AND(V265&gt;2,V265&lt;=3),"2 to 3",AND(V265&gt;3,V265&lt;=4),"3 to 4",AND(V265&gt;4,V265&lt;=5),"4 to 5",AND(V265&gt;5,V265&lt;=10),"5 to 10",V265&gt;10,"10+")</f>
        <v>0.05 to 0.1</v>
      </c>
      <c r="V265" s="10">
        <f>_xlfn.XLOOKUP($E265,'Raw Data'!$E:$E,'Raw Data'!V:V,"ERROR",0,1)</f>
        <v>0.0766456464222483</v>
      </c>
      <c r="W265" s="15" t="str">
        <f t="array" ref="W265">_xlfn.IFS(AND(X265&gt;0,X265&lt;=0.05),"0 to 0.05",AND(X265&gt;0.05,X265&lt;=0.1),"0.05 to 0.1",AND(X265&gt;0.1,X265&lt;=0.2),"0.1 to 0.2",AND(X265&gt;0.2,X265&lt;=0.3),"0.2 to 0.3",AND(X265&gt;0.3,X265&lt;=0.4),"0.3 to 0.4",AND(X265&gt;0.4,X265&lt;=0.5),"0.4 to 0.5",AND(X265&gt;0.5,X265&lt;=0.75),"0.5 to 0.75",AND(X265&gt;0.75,X265&lt;=1),"0.75 to 1",AND(X265&gt;1,X265&lt;=2),"1 to 2",AND(X265&gt;2,X265&lt;=3),"2 to 3",AND(X265&gt;3,X265&lt;=4),"3 to 4",AND(X265&gt;4,X265&lt;=5),"4 to 5",AND(X265&gt;5,X265&lt;=10),"5 to 10",X265&gt;10,"10+")</f>
        <v>0.05 to 0.1</v>
      </c>
      <c r="X265" s="16">
        <f t="shared" si="8"/>
        <v>0.0766456464222483</v>
      </c>
      <c r="Y265" s="5" t="str">
        <f t="array" ref="Y265">_xlfn.IFS(AND(Z265&gt;0,Z265&lt;=1),"0 to 1",AND(Z265&gt;1,Z265&lt;=2),"1 to 2",AND(Z265&gt;2,Z265&lt;=4),"2 to 4",AND(Z265&gt;4,Z265&lt;=6),"4 to 6",AND(Z265&gt;6,Z265&lt;=8),"6 to 8",AND(Z265&gt;8,Z265&lt;=10),"8 to 10",AND(Z265&gt;10,Z265&lt;=15),"10 to 15",AND(Z265&gt;15,Z265&lt;=20),"15 to 20",AND(Z265&gt;20,Z265&lt;=25),"20 to 25",AND(Z265&gt;25,Z265&lt;=30),"25 to 30",AND(Z265&gt;30,Z265&lt;=40),"30 to 40",AND(Z265&gt;40,Z265&lt;=50),"40 to 50",Z265&gt;50,"50+")</f>
        <v>6 to 8</v>
      </c>
      <c r="Z265" s="9">
        <f>_xlfn.XLOOKUP($E265,'Raw Data'!$E:$E,'Raw Data'!Z:Z,"ERROR",0,1)</f>
        <v>6.8</v>
      </c>
      <c r="AA265" s="9" t="str">
        <f>_xlfn.XLOOKUP($E265,'Raw Data'!$E:$E,'Raw Data'!AA:AA,"ERROR",0,1)</f>
        <v>oz</v>
      </c>
      <c r="AB265" s="9"/>
      <c r="AC265" s="9"/>
    </row>
    <row r="266" hidden="1" spans="1:29">
      <c r="A266" s="5" t="str">
        <f>_xlfn.XLOOKUP($E266,'Raw Data'!$E:$E,'Raw Data'!A:A,"ERROR",0,1)</f>
        <v>AE</v>
      </c>
      <c r="B266" s="5" t="str">
        <f>_xlfn.XLOOKUP($E266,'Raw Data'!$E:$E,'Raw Data'!B:B,"ERROR",0,1)</f>
        <v>Hair Mousses</v>
      </c>
      <c r="C266" s="5" t="str">
        <f>_xlfn.XLOOKUP($E266,'Raw Data'!$E:$E,'Raw Data'!C:C,"ERROR",0,1)</f>
        <v>not your mother's</v>
      </c>
      <c r="D266" s="5" t="str">
        <f>_xlfn.XLOOKUP($E266,'Raw Data'!$E:$E,'Raw Data'!D:D,"ERROR",0,1)</f>
        <v>www.amazon.ae/dp/B07FKYBKLZ</v>
      </c>
      <c r="E266" s="5" t="s">
        <v>466</v>
      </c>
      <c r="F266" s="9" t="str">
        <f>_xlfn.XLOOKUP($E266,'Raw Data'!$E:$E,'Raw Data'!F:F,"ERROR",0,1)</f>
        <v>Not Your Mother's Curl Talk Curl Activation Mousse 7oz, pack of 1</v>
      </c>
      <c r="G266" s="10">
        <f>_xlfn.XLOOKUP($E266,'Raw Data'!$E:$E,'Raw Data'!G:G,"ERROR",0,1)</f>
        <v>1</v>
      </c>
      <c r="H266" s="9">
        <f>_xlfn.XLOOKUP($E266,'Raw Data'!$E:$E,'Raw Data'!H:H,"ERROR",0,1)</f>
        <v>69.46</v>
      </c>
      <c r="I266" s="9">
        <f>_xlfn.XLOOKUP($E266,'Raw Data'!$E:$E,'Raw Data'!I:I,"ERROR",0,1)</f>
        <v>9.29945141269592e-5</v>
      </c>
      <c r="J266" s="9" t="str">
        <f>_xlfn.XLOOKUP($E266,'Raw Data'!$E:$E,'Raw Data'!J:J,"ERROR",0,1)</f>
        <v>No</v>
      </c>
      <c r="K266" s="14" t="str">
        <f t="array" ref="K266">_xlfn.IFS(AND(L266&gt;0,L266&lt;=5),"0 to 5",AND(L266&gt;5,L266&lt;=10),"5 to 10",AND(L266&gt;10,L266&lt;=15),"10 to 15",AND(L266&gt;15,L266&lt;=20),"15 to 20",AND(L266&gt;20,L266&lt;=30),"20 to 30",AND(L266&gt;30,L266&lt;=40),"30 to 40",AND(L266&gt;40,L266&lt;=50),"40 to 50",AND(L266&gt;50,L266&lt;=75),"50 to 75",AND(L266&gt;75,L266&lt;=100),"75 to 100",AND(L266&gt;100,L266&lt;=150),"100 to 150",AND(L266&gt;150,L266&lt;=200),"150 to 200",AND(L266&gt;200,L266&lt;=250),"200 to 250",AND(L266&gt;250,L266&lt;=300),"250 to 300",AND(L266&gt;300,L266&lt;=400),"300 to 400",AND(L266&gt;400,L266&lt;=500),"400 to 500",L266&gt;500,"500+")</f>
        <v>50 to 75</v>
      </c>
      <c r="L266" s="9">
        <f>_xlfn.XLOOKUP($E266,'Raw Data'!$E:$E,'Raw Data'!L:L,"ERROR",0,1)</f>
        <v>72.45</v>
      </c>
      <c r="M266" s="14" t="str">
        <f t="array" ref="M266">_xlfn.IFS(AND(N266&gt;0,N266&lt;=5),"0 to 5",AND(N266&gt;5,N266&lt;=10),"5 to 10",AND(N266&gt;10,N266&lt;=15),"10 to 15",AND(N266&gt;15,N266&lt;=20),"15 to 20",AND(N266&gt;20,N266&lt;=30),"20 to 30",AND(N266&gt;30,N266&lt;=40),"30 to 40",AND(N266&gt;40,N266&lt;=50),"40 to 50",AND(N266&gt;50,N266&lt;=75),"50 to 75",AND(N266&gt;75,N266&lt;=100),"75 to 100",AND(N266&gt;100,N266&lt;=150),"100 to 150",AND(N266&gt;150,N266&lt;=200),"150 to 200",AND(N266&gt;200,N266&lt;=250),"200 to 250",AND(N266&gt;250,N266&lt;=300),"250 to 300",AND(N266&gt;300,N266&lt;=400),"300 to 400",AND(N266&gt;400,N266&lt;=500),"400 to 500",N266&gt;500,"500+")</f>
        <v>75 to 100</v>
      </c>
      <c r="N266" s="9">
        <f>_xlfn.XLOOKUP($E266,'Raw Data'!$E:$E,'Raw Data'!N:N,"ERROR",0,1)</f>
        <v>81.18</v>
      </c>
      <c r="O266" s="14" t="str">
        <f t="array" ref="O266">_xlfn.IFS(P266=0,"No Discount",AND(P266&gt;0,P266&lt;=0.02),"0% to 2%",AND(P266&gt;0.02,P266&lt;=0.04),"2% to 4%",AND(P266&gt;0.04,P266&lt;=0.06),"4% to 6%",AND(P266&gt;0.06,P266&lt;=0.08),"6% to 8%",AND(P266&gt;0.08,P266&lt;=0.1),"8% to 10%",AND(P266&gt;0.1,P266&lt;=0.15),"10% to 15%",AND(P266&gt;0.15,P266&lt;=0.2),"15% to 20%",AND(P266&gt;0.2,P266&lt;=0.25),"20% to 25%",AND(P266&gt;0.25,P266&lt;=0.3),"25% to 30%",AND(P266&gt;0.3,P266&lt;=0.4),"30% to 40%",AND(P266&gt;0.4,P266&lt;=0.5),"40% to 50%",AND(P266&gt;0.5,P266&lt;=0.75),"50% to 75%",AND(P266&gt;0.75,P266&lt;=1),"75% to 100%")</f>
        <v>10% to 15%</v>
      </c>
      <c r="P266" s="10">
        <f>_xlfn.XLOOKUP($E266,'Raw Data'!$E:$E,'Raw Data'!P:P,"ERROR",0,1)</f>
        <v>0.107538802660754</v>
      </c>
      <c r="Q266" s="9">
        <f>_xlfn.XLOOKUP($E266,'Raw Data'!$E:$E,'Raw Data'!Q:Q,"ERROR",0,1)</f>
        <v>7</v>
      </c>
      <c r="R266" s="9" t="str">
        <f>_xlfn.XLOOKUP($E266,'Raw Data'!$E:$E,'Raw Data'!R:R,"ERROR",0,1)</f>
        <v>oz</v>
      </c>
      <c r="S266" s="5" t="str">
        <f t="array" ref="S266">_xlfn.IFS(AND(T266&gt;0,T266&lt;=0.05),"0 to 0.05",AND(T266&gt;0.05,T266&lt;=0.1),"0.05 to 0.1",AND(T266&gt;0.1,T266&lt;=0.2),"0.1 to 0.2",AND(T266&gt;0.2,T266&lt;=0.3),"0.2 to 0.3",AND(T266&gt;0.3,T266&lt;=0.4),"0.3 to 0.4",AND(T266&gt;0.4,T266&lt;=0.5),"0.4 to 0.5",AND(T266&gt;0.5,T266&lt;=0.75),"0.5 to 0.75",AND(T266&gt;0.75,T266&lt;=1),"0.75 to 1",AND(T266&gt;1,T266&lt;=2),"1 to 2",AND(T266&gt;2,T266&lt;=3),"2 to 3",AND(T266&gt;3,T266&lt;=4),"3 to 4",AND(T266&gt;4,T266&lt;=5),"4 to 5",AND(T266&gt;5,T266&lt;=10),"5 to 10",T266&gt;10,"10+")</f>
        <v>0.3 to 0.4</v>
      </c>
      <c r="T266" s="10">
        <f>_xlfn.XLOOKUP($E266,'Raw Data'!$E:$E,'Raw Data'!T:T,"ERROR",0,1)</f>
        <v>0.350016909029422</v>
      </c>
      <c r="U266" s="15" t="str">
        <f t="array" ref="U266">_xlfn.IFS(AND(V266&gt;0,V266&lt;=0.05),"0 to 0.05",AND(V266&gt;0.05,V266&lt;=0.1),"0.05 to 0.1",AND(V266&gt;0.1,V266&lt;=0.2),"0.1 to 0.2",AND(V266&gt;0.2,V266&lt;=0.3),"0.2 to 0.3",AND(V266&gt;0.3,V266&lt;=0.4),"0.3 to 0.4",AND(V266&gt;0.4,V266&lt;=0.5),"0.4 to 0.5",AND(V266&gt;0.5,V266&lt;=0.75),"0.5 to 0.75",AND(V266&gt;0.75,V266&lt;=1),"0.75 to 1",AND(V266&gt;1,V266&lt;=2),"1 to 2",AND(V266&gt;2,V266&lt;=3),"2 to 3",AND(V266&gt;3,V266&lt;=4),"3 to 4",AND(V266&gt;4,V266&lt;=5),"4 to 5",AND(V266&gt;5,V266&lt;=10),"5 to 10",V266&gt;10,"10+")</f>
        <v>0.1 to 0.2</v>
      </c>
      <c r="V266" s="10">
        <f>_xlfn.XLOOKUP($E266,'Raw Data'!$E:$E,'Raw Data'!V:V,"ERROR",0,1)</f>
        <v>0.105892072080777</v>
      </c>
      <c r="W266" s="15" t="str">
        <f t="array" ref="W266">_xlfn.IFS(AND(X266&gt;0,X266&lt;=0.05),"0 to 0.05",AND(X266&gt;0.05,X266&lt;=0.1),"0.05 to 0.1",AND(X266&gt;0.1,X266&lt;=0.2),"0.1 to 0.2",AND(X266&gt;0.2,X266&lt;=0.3),"0.2 to 0.3",AND(X266&gt;0.3,X266&lt;=0.4),"0.3 to 0.4",AND(X266&gt;0.4,X266&lt;=0.5),"0.4 to 0.5",AND(X266&gt;0.5,X266&lt;=0.75),"0.5 to 0.75",AND(X266&gt;0.75,X266&lt;=1),"0.75 to 1",AND(X266&gt;1,X266&lt;=2),"1 to 2",AND(X266&gt;2,X266&lt;=3),"2 to 3",AND(X266&gt;3,X266&lt;=4),"3 to 4",AND(X266&gt;4,X266&lt;=5),"4 to 5",AND(X266&gt;5,X266&lt;=10),"5 to 10",X266&gt;10,"10+")</f>
        <v>0.05 to 0.1</v>
      </c>
      <c r="X266" s="16">
        <f t="shared" si="8"/>
        <v>0.0945045654379439</v>
      </c>
      <c r="Y266" s="5" t="str">
        <f t="array" ref="Y266">_xlfn.IFS(AND(Z266&gt;0,Z266&lt;=1),"0 to 1",AND(Z266&gt;1,Z266&lt;=2),"1 to 2",AND(Z266&gt;2,Z266&lt;=4),"2 to 4",AND(Z266&gt;4,Z266&lt;=6),"4 to 6",AND(Z266&gt;6,Z266&lt;=8),"6 to 8",AND(Z266&gt;8,Z266&lt;=10),"8 to 10",AND(Z266&gt;10,Z266&lt;=15),"10 to 15",AND(Z266&gt;15,Z266&lt;=20),"15 to 20",AND(Z266&gt;20,Z266&lt;=25),"20 to 25",AND(Z266&gt;25,Z266&lt;=30),"25 to 30",AND(Z266&gt;30,Z266&lt;=40),"30 to 40",AND(Z266&gt;40,Z266&lt;=50),"40 to 50",Z266&gt;50,"50+")</f>
        <v>6 to 8</v>
      </c>
      <c r="Z266" s="9">
        <f>_xlfn.XLOOKUP($E266,'Raw Data'!$E:$E,'Raw Data'!Z:Z,"ERROR",0,1)</f>
        <v>7</v>
      </c>
      <c r="AA266" s="9" t="str">
        <f>_xlfn.XLOOKUP($E266,'Raw Data'!$E:$E,'Raw Data'!AA:AA,"ERROR",0,1)</f>
        <v>oz</v>
      </c>
      <c r="AB266" s="9"/>
      <c r="AC266" s="9"/>
    </row>
    <row r="267" hidden="1" spans="1:29">
      <c r="A267" s="5" t="str">
        <f>_xlfn.XLOOKUP($E267,'Raw Data'!$E:$E,'Raw Data'!A:A,"ERROR",0,1)</f>
        <v>AE</v>
      </c>
      <c r="B267" s="5" t="str">
        <f>_xlfn.XLOOKUP($E267,'Raw Data'!$E:$E,'Raw Data'!B:B,"ERROR",0,1)</f>
        <v>Hair Mousses</v>
      </c>
      <c r="C267" s="5" t="str">
        <f>_xlfn.XLOOKUP($E267,'Raw Data'!$E:$E,'Raw Data'!C:C,"ERROR",0,1)</f>
        <v>pantene</v>
      </c>
      <c r="D267" s="5" t="str">
        <f>_xlfn.XLOOKUP($E267,'Raw Data'!$E:$E,'Raw Data'!D:D,"ERROR",0,1)</f>
        <v>www.amazon.ae/dp/B00ILOVVTQ</v>
      </c>
      <c r="E267" s="5" t="s">
        <v>467</v>
      </c>
      <c r="F267" s="9" t="str">
        <f>_xlfn.XLOOKUP($E267,'Raw Data'!$E:$E,'Raw Data'!F:F,"ERROR",0,1)</f>
        <v>Pantene  Pro-V Curls Defining  Mousse , Maximum Hold, 6.6 Ounce</v>
      </c>
      <c r="G267" s="10">
        <f>_xlfn.XLOOKUP($E267,'Raw Data'!$E:$E,'Raw Data'!G:G,"ERROR",0,1)</f>
        <v>1</v>
      </c>
      <c r="H267" s="9">
        <f>_xlfn.XLOOKUP($E267,'Raw Data'!$E:$E,'Raw Data'!H:H,"ERROR",0,1)</f>
        <v>68.95</v>
      </c>
      <c r="I267" s="9">
        <f>_xlfn.XLOOKUP($E267,'Raw Data'!$E:$E,'Raw Data'!I:I,"ERROR",0,1)</f>
        <v>9.23117153621342e-5</v>
      </c>
      <c r="J267" s="9" t="str">
        <f>_xlfn.XLOOKUP($E267,'Raw Data'!$E:$E,'Raw Data'!J:J,"ERROR",0,1)</f>
        <v>No</v>
      </c>
      <c r="K267" s="14" t="str">
        <f t="array" ref="K267">_xlfn.IFS(AND(L267&gt;0,L267&lt;=5),"0 to 5",AND(L267&gt;5,L267&lt;=10),"5 to 10",AND(L267&gt;10,L267&lt;=15),"10 to 15",AND(L267&gt;15,L267&lt;=20),"15 to 20",AND(L267&gt;20,L267&lt;=30),"20 to 30",AND(L267&gt;30,L267&lt;=40),"30 to 40",AND(L267&gt;40,L267&lt;=50),"40 to 50",AND(L267&gt;50,L267&lt;=75),"50 to 75",AND(L267&gt;75,L267&lt;=100),"75 to 100",AND(L267&gt;100,L267&lt;=150),"100 to 150",AND(L267&gt;150,L267&lt;=200),"150 to 200",AND(L267&gt;200,L267&lt;=250),"200 to 250",AND(L267&gt;250,L267&lt;=300),"250 to 300",AND(L267&gt;300,L267&lt;=400),"300 to 400",AND(L267&gt;400,L267&lt;=500),"400 to 500",L267&gt;500,"500+")</f>
        <v>40 to 50</v>
      </c>
      <c r="L267" s="9">
        <f>_xlfn.XLOOKUP($E267,'Raw Data'!$E:$E,'Raw Data'!L:L,"ERROR",0,1)</f>
        <v>49.06</v>
      </c>
      <c r="M267" s="14" t="str">
        <f t="array" ref="M267">_xlfn.IFS(AND(N267&gt;0,N267&lt;=5),"0 to 5",AND(N267&gt;5,N267&lt;=10),"5 to 10",AND(N267&gt;10,N267&lt;=15),"10 to 15",AND(N267&gt;15,N267&lt;=20),"15 to 20",AND(N267&gt;20,N267&lt;=30),"20 to 30",AND(N267&gt;30,N267&lt;=40),"30 to 40",AND(N267&gt;40,N267&lt;=50),"40 to 50",AND(N267&gt;50,N267&lt;=75),"50 to 75",AND(N267&gt;75,N267&lt;=100),"75 to 100",AND(N267&gt;100,N267&lt;=150),"100 to 150",AND(N267&gt;150,N267&lt;=200),"150 to 200",AND(N267&gt;200,N267&lt;=250),"200 to 250",AND(N267&gt;250,N267&lt;=300),"250 to 300",AND(N267&gt;300,N267&lt;=400),"300 to 400",AND(N267&gt;400,N267&lt;=500),"400 to 500",N267&gt;500,"500+")</f>
        <v>50 to 75</v>
      </c>
      <c r="N267" s="9">
        <f>_xlfn.XLOOKUP($E267,'Raw Data'!$E:$E,'Raw Data'!N:N,"ERROR",0,1)</f>
        <v>54.59</v>
      </c>
      <c r="O267" s="14" t="str">
        <f t="array" ref="O267">_xlfn.IFS(P267=0,"No Discount",AND(P267&gt;0,P267&lt;=0.02),"0% to 2%",AND(P267&gt;0.02,P267&lt;=0.04),"2% to 4%",AND(P267&gt;0.04,P267&lt;=0.06),"4% to 6%",AND(P267&gt;0.06,P267&lt;=0.08),"6% to 8%",AND(P267&gt;0.08,P267&lt;=0.1),"8% to 10%",AND(P267&gt;0.1,P267&lt;=0.15),"10% to 15%",AND(P267&gt;0.15,P267&lt;=0.2),"15% to 20%",AND(P267&gt;0.2,P267&lt;=0.25),"20% to 25%",AND(P267&gt;0.25,P267&lt;=0.3),"25% to 30%",AND(P267&gt;0.3,P267&lt;=0.4),"30% to 40%",AND(P267&gt;0.4,P267&lt;=0.5),"40% to 50%",AND(P267&gt;0.5,P267&lt;=0.75),"50% to 75%",AND(P267&gt;0.75,P267&lt;=1),"75% to 100%")</f>
        <v>10% to 15%</v>
      </c>
      <c r="P267" s="10">
        <f>_xlfn.XLOOKUP($E267,'Raw Data'!$E:$E,'Raw Data'!P:P,"ERROR",0,1)</f>
        <v>0.10130060450632</v>
      </c>
      <c r="Q267" s="9">
        <f>_xlfn.XLOOKUP($E267,'Raw Data'!$E:$E,'Raw Data'!Q:Q,"ERROR",0,1)</f>
        <v>6.6</v>
      </c>
      <c r="R267" s="9" t="str">
        <f>_xlfn.XLOOKUP($E267,'Raw Data'!$E:$E,'Raw Data'!R:R,"ERROR",0,1)</f>
        <v>oz</v>
      </c>
      <c r="S267" s="5" t="str">
        <f t="array" ref="S267">_xlfn.IFS(AND(T267&gt;0,T267&lt;=0.05),"0 to 0.05",AND(T267&gt;0.05,T267&lt;=0.1),"0.05 to 0.1",AND(T267&gt;0.1,T267&lt;=0.2),"0.1 to 0.2",AND(T267&gt;0.2,T267&lt;=0.3),"0.2 to 0.3",AND(T267&gt;0.3,T267&lt;=0.4),"0.3 to 0.4",AND(T267&gt;0.4,T267&lt;=0.5),"0.4 to 0.5",AND(T267&gt;0.5,T267&lt;=0.75),"0.5 to 0.75",AND(T267&gt;0.75,T267&lt;=1),"0.75 to 1",AND(T267&gt;1,T267&lt;=2),"1 to 2",AND(T267&gt;2,T267&lt;=3),"2 to 3",AND(T267&gt;3,T267&lt;=4),"3 to 4",AND(T267&gt;4,T267&lt;=5),"4 to 5",AND(T267&gt;5,T267&lt;=10),"5 to 10",T267&gt;10,"10+")</f>
        <v>0.2 to 0.3</v>
      </c>
      <c r="T267" s="10">
        <f>_xlfn.XLOOKUP($E267,'Raw Data'!$E:$E,'Raw Data'!T:T,"ERROR",0,1)</f>
        <v>0.25138090406944</v>
      </c>
      <c r="U267" s="15" t="str">
        <f t="array" ref="U267">_xlfn.IFS(AND(V267&gt;0,V267&lt;=0.05),"0 to 0.05",AND(V267&gt;0.05,V267&lt;=0.1),"0.05 to 0.1",AND(V267&gt;0.1,V267&lt;=0.2),"0.1 to 0.2",AND(V267&gt;0.2,V267&lt;=0.3),"0.2 to 0.3",AND(V267&gt;0.3,V267&lt;=0.4),"0.3 to 0.4",AND(V267&gt;0.4,V267&lt;=0.5),"0.4 to 0.5",AND(V267&gt;0.5,V267&lt;=0.75),"0.5 to 0.75",AND(V267&gt;0.75,V267&lt;=1),"0.75 to 1",AND(V267&gt;1,V267&lt;=2),"1 to 2",AND(V267&gt;2,V267&lt;=3),"2 to 3",AND(V267&gt;3,V267&lt;=4),"3 to 4",AND(V267&gt;4,V267&lt;=5),"4 to 5",AND(V267&gt;5,V267&lt;=10),"5 to 10",V267&gt;10,"10+")</f>
        <v>0.05 to 0.1</v>
      </c>
      <c r="V267" s="10">
        <f>_xlfn.XLOOKUP($E267,'Raw Data'!$E:$E,'Raw Data'!V:V,"ERROR",0,1)</f>
        <v>0.0755234113198266</v>
      </c>
      <c r="W267" s="15" t="str">
        <f t="array" ref="W267">_xlfn.IFS(AND(X267&gt;0,X267&lt;=0.05),"0 to 0.05",AND(X267&gt;0.05,X267&lt;=0.1),"0.05 to 0.1",AND(X267&gt;0.1,X267&lt;=0.2),"0.1 to 0.2",AND(X267&gt;0.2,X267&lt;=0.3),"0.2 to 0.3",AND(X267&gt;0.3,X267&lt;=0.4),"0.3 to 0.4",AND(X267&gt;0.4,X267&lt;=0.5),"0.4 to 0.5",AND(X267&gt;0.5,X267&lt;=0.75),"0.5 to 0.75",AND(X267&gt;0.75,X267&lt;=1),"0.75 to 1",AND(X267&gt;1,X267&lt;=2),"1 to 2",AND(X267&gt;2,X267&lt;=3),"2 to 3",AND(X267&gt;3,X267&lt;=4),"3 to 4",AND(X267&gt;4,X267&lt;=5),"4 to 5",AND(X267&gt;5,X267&lt;=10),"5 to 10",X267&gt;10,"10+")</f>
        <v>0.05 to 0.1</v>
      </c>
      <c r="X267" s="16">
        <f t="shared" si="8"/>
        <v>0.0678728440987487</v>
      </c>
      <c r="Y267" s="5" t="str">
        <f t="array" ref="Y267">_xlfn.IFS(AND(Z267&gt;0,Z267&lt;=1),"0 to 1",AND(Z267&gt;1,Z267&lt;=2),"1 to 2",AND(Z267&gt;2,Z267&lt;=4),"2 to 4",AND(Z267&gt;4,Z267&lt;=6),"4 to 6",AND(Z267&gt;6,Z267&lt;=8),"6 to 8",AND(Z267&gt;8,Z267&lt;=10),"8 to 10",AND(Z267&gt;10,Z267&lt;=15),"10 to 15",AND(Z267&gt;15,Z267&lt;=20),"15 to 20",AND(Z267&gt;20,Z267&lt;=25),"20 to 25",AND(Z267&gt;25,Z267&lt;=30),"25 to 30",AND(Z267&gt;30,Z267&lt;=40),"30 to 40",AND(Z267&gt;40,Z267&lt;=50),"40 to 50",Z267&gt;50,"50+")</f>
        <v>6 to 8</v>
      </c>
      <c r="Z267" s="9">
        <f>_xlfn.XLOOKUP($E267,'Raw Data'!$E:$E,'Raw Data'!Z:Z,"ERROR",0,1)</f>
        <v>6.6</v>
      </c>
      <c r="AA267" s="9" t="str">
        <f>_xlfn.XLOOKUP($E267,'Raw Data'!$E:$E,'Raw Data'!AA:AA,"ERROR",0,1)</f>
        <v>oz</v>
      </c>
      <c r="AB267" s="9"/>
      <c r="AC267" s="9"/>
    </row>
    <row r="268" hidden="1" spans="1:29">
      <c r="A268" s="5" t="str">
        <f>_xlfn.XLOOKUP($E268,'Raw Data'!$E:$E,'Raw Data'!A:A,"ERROR",0,1)</f>
        <v>AE</v>
      </c>
      <c r="B268" s="5" t="str">
        <f>_xlfn.XLOOKUP($E268,'Raw Data'!$E:$E,'Raw Data'!B:B,"ERROR",0,1)</f>
        <v>Hair Mousses</v>
      </c>
      <c r="C268" s="5" t="str">
        <f>_xlfn.XLOOKUP($E268,'Raw Data'!$E:$E,'Raw Data'!C:C,"ERROR",0,1)</f>
        <v>keune</v>
      </c>
      <c r="D268" s="5" t="str">
        <f>_xlfn.XLOOKUP($E268,'Raw Data'!$E:$E,'Raw Data'!D:D,"ERROR",0,1)</f>
        <v>www.amazon.ae/dp/B0075CHQLW</v>
      </c>
      <c r="E268" s="5" t="s">
        <v>468</v>
      </c>
      <c r="F268" s="9" t="str">
        <f>_xlfn.XLOOKUP($E268,'Raw Data'!$E:$E,'Raw Data'!F:F,"ERROR",0,1)</f>
        <v>Keune So Pure Air Foam Strong, 6.3 Fl oz, 185 ml</v>
      </c>
      <c r="G268" s="10">
        <f>_xlfn.XLOOKUP($E268,'Raw Data'!$E:$E,'Raw Data'!G:G,"ERROR",0,1)</f>
        <v>1</v>
      </c>
      <c r="H268" s="9">
        <f>_xlfn.XLOOKUP($E268,'Raw Data'!$E:$E,'Raw Data'!H:H,"ERROR",0,1)</f>
        <v>63.15</v>
      </c>
      <c r="I268" s="9">
        <f>_xlfn.XLOOKUP($E268,'Raw Data'!$E:$E,'Raw Data'!I:I,"ERROR",0,1)</f>
        <v>8.45465529386334e-5</v>
      </c>
      <c r="J268" s="9" t="str">
        <f>_xlfn.XLOOKUP($E268,'Raw Data'!$E:$E,'Raw Data'!J:J,"ERROR",0,1)</f>
        <v>No</v>
      </c>
      <c r="K268" s="14" t="str">
        <f t="array" ref="K268">_xlfn.IFS(AND(L268&gt;0,L268&lt;=5),"0 to 5",AND(L268&gt;5,L268&lt;=10),"5 to 10",AND(L268&gt;10,L268&lt;=15),"10 to 15",AND(L268&gt;15,L268&lt;=20),"15 to 20",AND(L268&gt;20,L268&lt;=30),"20 to 30",AND(L268&gt;30,L268&lt;=40),"30 to 40",AND(L268&gt;40,L268&lt;=50),"40 to 50",AND(L268&gt;50,L268&lt;=75),"50 to 75",AND(L268&gt;75,L268&lt;=100),"75 to 100",AND(L268&gt;100,L268&lt;=150),"100 to 150",AND(L268&gt;150,L268&lt;=200),"150 to 200",AND(L268&gt;200,L268&lt;=250),"200 to 250",AND(L268&gt;250,L268&lt;=300),"250 to 300",AND(L268&gt;300,L268&lt;=400),"300 to 400",AND(L268&gt;400,L268&lt;=500),"400 to 500",L268&gt;500,"500+")</f>
        <v>40 to 50</v>
      </c>
      <c r="L268" s="9">
        <f>_xlfn.XLOOKUP($E268,'Raw Data'!$E:$E,'Raw Data'!L:L,"ERROR",0,1)</f>
        <v>50</v>
      </c>
      <c r="M268" s="14" t="str">
        <f t="array" ref="M268">_xlfn.IFS(AND(N268&gt;0,N268&lt;=5),"0 to 5",AND(N268&gt;5,N268&lt;=10),"5 to 10",AND(N268&gt;10,N268&lt;=15),"10 to 15",AND(N268&gt;15,N268&lt;=20),"15 to 20",AND(N268&gt;20,N268&lt;=30),"20 to 30",AND(N268&gt;30,N268&lt;=40),"30 to 40",AND(N268&gt;40,N268&lt;=50),"40 to 50",AND(N268&gt;50,N268&lt;=75),"50 to 75",AND(N268&gt;75,N268&lt;=100),"75 to 100",AND(N268&gt;100,N268&lt;=150),"100 to 150",AND(N268&gt;150,N268&lt;=200),"150 to 200",AND(N268&gt;200,N268&lt;=250),"200 to 250",AND(N268&gt;250,N268&lt;=300),"250 to 300",AND(N268&gt;300,N268&lt;=400),"300 to 400",AND(N268&gt;400,N268&lt;=500),"400 to 500",N268&gt;500,"500+")</f>
        <v>40 to 50</v>
      </c>
      <c r="N268" s="9">
        <f>_xlfn.XLOOKUP($E268,'Raw Data'!$E:$E,'Raw Data'!N:N,"ERROR",0,1)</f>
        <v>50</v>
      </c>
      <c r="O268" s="14" t="str">
        <f t="array" ref="O268">_xlfn.IFS(P268=0,"No Discount",AND(P268&gt;0,P268&lt;=0.02),"0% to 2%",AND(P268&gt;0.02,P268&lt;=0.04),"2% to 4%",AND(P268&gt;0.04,P268&lt;=0.06),"4% to 6%",AND(P268&gt;0.06,P268&lt;=0.08),"6% to 8%",AND(P268&gt;0.08,P268&lt;=0.1),"8% to 10%",AND(P268&gt;0.1,P268&lt;=0.15),"10% to 15%",AND(P268&gt;0.15,P268&lt;=0.2),"15% to 20%",AND(P268&gt;0.2,P268&lt;=0.25),"20% to 25%",AND(P268&gt;0.25,P268&lt;=0.3),"25% to 30%",AND(P268&gt;0.3,P268&lt;=0.4),"30% to 40%",AND(P268&gt;0.4,P268&lt;=0.5),"40% to 50%",AND(P268&gt;0.5,P268&lt;=0.75),"50% to 75%",AND(P268&gt;0.75,P268&lt;=1),"75% to 100%")</f>
        <v>No Discount</v>
      </c>
      <c r="P268" s="10">
        <f>_xlfn.XLOOKUP($E268,'Raw Data'!$E:$E,'Raw Data'!P:P,"ERROR",0,1)</f>
        <v>0</v>
      </c>
      <c r="Q268" s="9">
        <f>_xlfn.XLOOKUP($E268,'Raw Data'!$E:$E,'Raw Data'!Q:Q,"ERROR",0,1)</f>
        <v>6.3</v>
      </c>
      <c r="R268" s="9" t="str">
        <f>_xlfn.XLOOKUP($E268,'Raw Data'!$E:$E,'Raw Data'!R:R,"ERROR",0,1)</f>
        <v>fl oz</v>
      </c>
      <c r="S268" s="5" t="str">
        <f t="array" ref="S268">_xlfn.IFS(AND(T268&gt;0,T268&lt;=0.05),"0 to 0.05",AND(T268&gt;0.05,T268&lt;=0.1),"0.05 to 0.1",AND(T268&gt;0.1,T268&lt;=0.2),"0.1 to 0.2",AND(T268&gt;0.2,T268&lt;=0.3),"0.2 to 0.3",AND(T268&gt;0.3,T268&lt;=0.4),"0.3 to 0.4",AND(T268&gt;0.4,T268&lt;=0.5),"0.4 to 0.5",AND(T268&gt;0.5,T268&lt;=0.75),"0.5 to 0.75",AND(T268&gt;0.75,T268&lt;=1),"0.75 to 1",AND(T268&gt;1,T268&lt;=2),"1 to 2",AND(T268&gt;2,T268&lt;=3),"2 to 3",AND(T268&gt;3,T268&lt;=4),"3 to 4",AND(T268&gt;4,T268&lt;=5),"4 to 5",AND(T268&gt;5,T268&lt;=10),"5 to 10",T268&gt;10,"10+")</f>
        <v>0.2 to 0.3</v>
      </c>
      <c r="T268" s="10">
        <f>_xlfn.XLOOKUP($E268,'Raw Data'!$E:$E,'Raw Data'!T:T,"ERROR",0,1)</f>
        <v>0.258074319623187</v>
      </c>
      <c r="U268" s="15" t="str">
        <f t="array" ref="U268">_xlfn.IFS(AND(V268&gt;0,V268&lt;=0.05),"0 to 0.05",AND(V268&gt;0.05,V268&lt;=0.1),"0.05 to 0.1",AND(V268&gt;0.1,V268&lt;=0.2),"0.1 to 0.2",AND(V268&gt;0.2,V268&lt;=0.3),"0.2 to 0.3",AND(V268&gt;0.3,V268&lt;=0.4),"0.3 to 0.4",AND(V268&gt;0.4,V268&lt;=0.5),"0.4 to 0.5",AND(V268&gt;0.5,V268&lt;=0.75),"0.5 to 0.75",AND(V268&gt;0.75,V268&lt;=1),"0.75 to 1",AND(V268&gt;1,V268&lt;=2),"1 to 2",AND(V268&gt;2,V268&lt;=3),"2 to 3",AND(V268&gt;3,V268&lt;=4),"3 to 4",AND(V268&gt;4,V268&lt;=5),"4 to 5",AND(V268&gt;5,V268&lt;=10),"5 to 10",V268&gt;10,"10+")</f>
        <v>0.05 to 0.1</v>
      </c>
      <c r="V268" s="10">
        <f>_xlfn.XLOOKUP($E268,'Raw Data'!$E:$E,'Raw Data'!V:V,"ERROR",0,1)</f>
        <v>0.0696800662982604</v>
      </c>
      <c r="W268" s="15" t="str">
        <f t="array" ref="W268">_xlfn.IFS(AND(X268&gt;0,X268&lt;=0.05),"0 to 0.05",AND(X268&gt;0.05,X268&lt;=0.1),"0.05 to 0.1",AND(X268&gt;0.1,X268&lt;=0.2),"0.1 to 0.2",AND(X268&gt;0.2,X268&lt;=0.3),"0.2 to 0.3",AND(X268&gt;0.3,X268&lt;=0.4),"0.3 to 0.4",AND(X268&gt;0.4,X268&lt;=0.5),"0.4 to 0.5",AND(X268&gt;0.5,X268&lt;=0.75),"0.5 to 0.75",AND(X268&gt;0.75,X268&lt;=1),"0.75 to 1",AND(X268&gt;1,X268&lt;=2),"1 to 2",AND(X268&gt;2,X268&lt;=3),"2 to 3",AND(X268&gt;3,X268&lt;=4),"3 to 4",AND(X268&gt;4,X268&lt;=5),"4 to 5",AND(X268&gt;5,X268&lt;=10),"5 to 10",X268&gt;10,"10+")</f>
        <v>0.05 to 0.1</v>
      </c>
      <c r="X268" s="16">
        <f t="shared" si="8"/>
        <v>0.0696800662982604</v>
      </c>
      <c r="Y268" s="5" t="str">
        <f t="array" ref="Y268">_xlfn.IFS(AND(Z268&gt;0,Z268&lt;=1),"0 to 1",AND(Z268&gt;1,Z268&lt;=2),"1 to 2",AND(Z268&gt;2,Z268&lt;=4),"2 to 4",AND(Z268&gt;4,Z268&lt;=6),"4 to 6",AND(Z268&gt;6,Z268&lt;=8),"6 to 8",AND(Z268&gt;8,Z268&lt;=10),"8 to 10",AND(Z268&gt;10,Z268&lt;=15),"10 to 15",AND(Z268&gt;15,Z268&lt;=20),"15 to 20",AND(Z268&gt;20,Z268&lt;=25),"20 to 25",AND(Z268&gt;25,Z268&lt;=30),"25 to 30",AND(Z268&gt;30,Z268&lt;=40),"30 to 40",AND(Z268&gt;40,Z268&lt;=50),"40 to 50",Z268&gt;50,"50+")</f>
        <v>6 to 8</v>
      </c>
      <c r="Z268" s="9">
        <f>_xlfn.XLOOKUP($E268,'Raw Data'!$E:$E,'Raw Data'!Z:Z,"ERROR",0,1)</f>
        <v>6.552</v>
      </c>
      <c r="AA268" s="9" t="str">
        <f>_xlfn.XLOOKUP($E268,'Raw Data'!$E:$E,'Raw Data'!AA:AA,"ERROR",0,1)</f>
        <v>oz</v>
      </c>
      <c r="AB268" s="9"/>
      <c r="AC268" s="9"/>
    </row>
    <row r="269" hidden="1" spans="1:29">
      <c r="A269" s="5" t="str">
        <f>_xlfn.XLOOKUP($E269,'Raw Data'!$E:$E,'Raw Data'!A:A,"ERROR",0,1)</f>
        <v>AE</v>
      </c>
      <c r="B269" s="5" t="str">
        <f>_xlfn.XLOOKUP($E269,'Raw Data'!$E:$E,'Raw Data'!B:B,"ERROR",0,1)</f>
        <v>Hair Mousses</v>
      </c>
      <c r="C269" s="5" t="str">
        <f>_xlfn.XLOOKUP($E269,'Raw Data'!$E:$E,'Raw Data'!C:C,"ERROR",0,1)</f>
        <v>indola</v>
      </c>
      <c r="D269" s="5" t="str">
        <f>_xlfn.XLOOKUP($E269,'Raw Data'!$E:$E,'Raw Data'!D:D,"ERROR",0,1)</f>
        <v>www.amazon.ae/dp/B002EDPUJC</v>
      </c>
      <c r="E269" s="5" t="s">
        <v>469</v>
      </c>
      <c r="F269" s="9" t="str">
        <f>_xlfn.XLOOKUP($E269,'Raw Data'!$E:$E,'Raw Data'!F:F,"ERROR",0,1)</f>
        <v>Indola 4+4 Styling Mousse, 500 ml</v>
      </c>
      <c r="G269" s="10">
        <f>_xlfn.XLOOKUP($E269,'Raw Data'!$E:$E,'Raw Data'!G:G,"ERROR",0,1)</f>
        <v>1</v>
      </c>
      <c r="H269" s="9">
        <f>_xlfn.XLOOKUP($E269,'Raw Data'!$E:$E,'Raw Data'!H:H,"ERROR",0,1)</f>
        <v>59.68</v>
      </c>
      <c r="I269" s="9">
        <f>_xlfn.XLOOKUP($E269,'Raw Data'!$E:$E,'Raw Data'!I:I,"ERROR",0,1)</f>
        <v>7.99008436956079e-5</v>
      </c>
      <c r="J269" s="9" t="str">
        <f>_xlfn.XLOOKUP($E269,'Raw Data'!$E:$E,'Raw Data'!J:J,"ERROR",0,1)</f>
        <v>No</v>
      </c>
      <c r="K269" s="14" t="str">
        <f t="array" ref="K269">_xlfn.IFS(AND(L269&gt;0,L269&lt;=5),"0 to 5",AND(L269&gt;5,L269&lt;=10),"5 to 10",AND(L269&gt;10,L269&lt;=15),"10 to 15",AND(L269&gt;15,L269&lt;=20),"15 to 20",AND(L269&gt;20,L269&lt;=30),"20 to 30",AND(L269&gt;30,L269&lt;=40),"30 to 40",AND(L269&gt;40,L269&lt;=50),"40 to 50",AND(L269&gt;50,L269&lt;=75),"50 to 75",AND(L269&gt;75,L269&lt;=100),"75 to 100",AND(L269&gt;100,L269&lt;=150),"100 to 150",AND(L269&gt;150,L269&lt;=200),"150 to 200",AND(L269&gt;200,L269&lt;=250),"200 to 250",AND(L269&gt;250,L269&lt;=300),"250 to 300",AND(L269&gt;300,L269&lt;=400),"300 to 400",AND(L269&gt;400,L269&lt;=500),"400 to 500",L269&gt;500,"500+")</f>
        <v>40 to 50</v>
      </c>
      <c r="L269" s="9">
        <f>_xlfn.XLOOKUP($E269,'Raw Data'!$E:$E,'Raw Data'!L:L,"ERROR",0,1)</f>
        <v>49.9</v>
      </c>
      <c r="M269" s="14" t="str">
        <f t="array" ref="M269">_xlfn.IFS(AND(N269&gt;0,N269&lt;=5),"0 to 5",AND(N269&gt;5,N269&lt;=10),"5 to 10",AND(N269&gt;10,N269&lt;=15),"10 to 15",AND(N269&gt;15,N269&lt;=20),"15 to 20",AND(N269&gt;20,N269&lt;=30),"20 to 30",AND(N269&gt;30,N269&lt;=40),"30 to 40",AND(N269&gt;40,N269&lt;=50),"40 to 50",AND(N269&gt;50,N269&lt;=75),"50 to 75",AND(N269&gt;75,N269&lt;=100),"75 to 100",AND(N269&gt;100,N269&lt;=150),"100 to 150",AND(N269&gt;150,N269&lt;=200),"150 to 200",AND(N269&gt;200,N269&lt;=250),"200 to 250",AND(N269&gt;250,N269&lt;=300),"250 to 300",AND(N269&gt;300,N269&lt;=400),"300 to 400",AND(N269&gt;400,N269&lt;=500),"400 to 500",N269&gt;500,"500+")</f>
        <v>50 to 75</v>
      </c>
      <c r="N269" s="9">
        <f>_xlfn.XLOOKUP($E269,'Raw Data'!$E:$E,'Raw Data'!N:N,"ERROR",0,1)</f>
        <v>62</v>
      </c>
      <c r="O269" s="14" t="str">
        <f t="array" ref="O269">_xlfn.IFS(P269=0,"No Discount",AND(P269&gt;0,P269&lt;=0.02),"0% to 2%",AND(P269&gt;0.02,P269&lt;=0.04),"2% to 4%",AND(P269&gt;0.04,P269&lt;=0.06),"4% to 6%",AND(P269&gt;0.06,P269&lt;=0.08),"6% to 8%",AND(P269&gt;0.08,P269&lt;=0.1),"8% to 10%",AND(P269&gt;0.1,P269&lt;=0.15),"10% to 15%",AND(P269&gt;0.15,P269&lt;=0.2),"15% to 20%",AND(P269&gt;0.2,P269&lt;=0.25),"20% to 25%",AND(P269&gt;0.25,P269&lt;=0.3),"25% to 30%",AND(P269&gt;0.3,P269&lt;=0.4),"30% to 40%",AND(P269&gt;0.4,P269&lt;=0.5),"40% to 50%",AND(P269&gt;0.5,P269&lt;=0.75),"50% to 75%",AND(P269&gt;0.75,P269&lt;=1),"75% to 100%")</f>
        <v>15% to 20%</v>
      </c>
      <c r="P269" s="10">
        <f>_xlfn.XLOOKUP($E269,'Raw Data'!$E:$E,'Raw Data'!P:P,"ERROR",0,1)</f>
        <v>0.195161290322581</v>
      </c>
      <c r="Q269" s="9">
        <f>_xlfn.XLOOKUP($E269,'Raw Data'!$E:$E,'Raw Data'!Q:Q,"ERROR",0,1)</f>
        <v>500</v>
      </c>
      <c r="R269" s="9" t="str">
        <f>_xlfn.XLOOKUP($E269,'Raw Data'!$E:$E,'Raw Data'!R:R,"ERROR",0,1)</f>
        <v>ml</v>
      </c>
      <c r="S269" s="5" t="str">
        <f t="array" ref="S269">_xlfn.IFS(AND(T269&gt;0,T269&lt;=0.05),"0 to 0.05",AND(T269&gt;0.05,T269&lt;=0.1),"0.05 to 0.1",AND(T269&gt;0.1,T269&lt;=0.2),"0.1 to 0.2",AND(T269&gt;0.2,T269&lt;=0.3),"0.2 to 0.3",AND(T269&gt;0.3,T269&lt;=0.4),"0.3 to 0.4",AND(T269&gt;0.4,T269&lt;=0.5),"0.4 to 0.5",AND(T269&gt;0.5,T269&lt;=0.75),"0.5 to 0.75",AND(T269&gt;0.75,T269&lt;=1),"0.75 to 1",AND(T269&gt;1,T269&lt;=2),"1 to 2",AND(T269&gt;2,T269&lt;=3),"2 to 3",AND(T269&gt;3,T269&lt;=4),"3 to 4",AND(T269&gt;4,T269&lt;=5),"4 to 5",AND(T269&gt;5,T269&lt;=10),"5 to 10",T269&gt;10,"10+")</f>
        <v>0.05 to 0.1</v>
      </c>
      <c r="T269" s="10">
        <f>_xlfn.XLOOKUP($E269,'Raw Data'!$E:$E,'Raw Data'!T:T,"ERROR",0,1)</f>
        <v>0.0998533216737738</v>
      </c>
      <c r="U269" s="15" t="str">
        <f t="array" ref="U269">_xlfn.IFS(AND(V269&gt;0,V269&lt;=0.05),"0 to 0.05",AND(V269&gt;0.05,V269&lt;=0.1),"0.05 to 0.1",AND(V269&gt;0.1,V269&lt;=0.2),"0.1 to 0.2",AND(V269&gt;0.2,V269&lt;=0.3),"0.2 to 0.3",AND(V269&gt;0.3,V269&lt;=0.4),"0.3 to 0.4",AND(V269&gt;0.4,V269&lt;=0.5),"0.4 to 0.5",AND(V269&gt;0.5,V269&lt;=0.75),"0.5 to 0.75",AND(V269&gt;0.75,V269&lt;=1),"0.75 to 1",AND(V269&gt;1,V269&lt;=2),"1 to 2",AND(V269&gt;2,V269&lt;=3),"2 to 3",AND(V269&gt;3,V269&lt;=4),"3 to 4",AND(V269&gt;4,V269&lt;=5),"4 to 5",AND(V269&gt;5,V269&lt;=10),"5 to 10",V269&gt;10,"10+")</f>
        <v>0 to 0.05</v>
      </c>
      <c r="V269" s="10">
        <f>_xlfn.XLOOKUP($E269,'Raw Data'!$E:$E,'Raw Data'!V:V,"ERROR",0,1)</f>
        <v>0.0334978878721237</v>
      </c>
      <c r="W269" s="15" t="str">
        <f t="array" ref="W269">_xlfn.IFS(AND(X269&gt;0,X269&lt;=0.05),"0 to 0.05",AND(X269&gt;0.05,X269&lt;=0.1),"0.05 to 0.1",AND(X269&gt;0.1,X269&lt;=0.2),"0.1 to 0.2",AND(X269&gt;0.2,X269&lt;=0.3),"0.2 to 0.3",AND(X269&gt;0.3,X269&lt;=0.4),"0.3 to 0.4",AND(X269&gt;0.4,X269&lt;=0.5),"0.4 to 0.5",AND(X269&gt;0.5,X269&lt;=0.75),"0.5 to 0.75",AND(X269&gt;0.75,X269&lt;=1),"0.75 to 1",AND(X269&gt;1,X269&lt;=2),"1 to 2",AND(X269&gt;2,X269&lt;=3),"2 to 3",AND(X269&gt;3,X269&lt;=4),"3 to 4",AND(X269&gt;4,X269&lt;=5),"4 to 5",AND(X269&gt;5,X269&lt;=10),"5 to 10",X269&gt;10,"10+")</f>
        <v>0 to 0.05</v>
      </c>
      <c r="X269" s="16">
        <f t="shared" si="8"/>
        <v>0.0269603968519189</v>
      </c>
      <c r="Y269" s="5" t="str">
        <f t="array" ref="Y269">_xlfn.IFS(AND(Z269&gt;0,Z269&lt;=1),"0 to 1",AND(Z269&gt;1,Z269&lt;=2),"1 to 2",AND(Z269&gt;2,Z269&lt;=4),"2 to 4",AND(Z269&gt;4,Z269&lt;=6),"4 to 6",AND(Z269&gt;6,Z269&lt;=8),"6 to 8",AND(Z269&gt;8,Z269&lt;=10),"8 to 10",AND(Z269&gt;10,Z269&lt;=15),"10 to 15",AND(Z269&gt;15,Z269&lt;=20),"15 to 20",AND(Z269&gt;20,Z269&lt;=25),"20 to 25",AND(Z269&gt;25,Z269&lt;=30),"25 to 30",AND(Z269&gt;30,Z269&lt;=40),"30 to 40",AND(Z269&gt;40,Z269&lt;=50),"40 to 50",Z269&gt;50,"50+")</f>
        <v>15 to 20</v>
      </c>
      <c r="Z269" s="9">
        <f>_xlfn.XLOOKUP($E269,'Raw Data'!$E:$E,'Raw Data'!Z:Z,"ERROR",0,1)</f>
        <v>16.9</v>
      </c>
      <c r="AA269" s="9" t="str">
        <f>_xlfn.XLOOKUP($E269,'Raw Data'!$E:$E,'Raw Data'!AA:AA,"ERROR",0,1)</f>
        <v>oz</v>
      </c>
      <c r="AB269" s="9"/>
      <c r="AC269" s="9"/>
    </row>
    <row r="270" hidden="1" spans="1:29">
      <c r="A270" s="5" t="str">
        <f>_xlfn.XLOOKUP($E270,'Raw Data'!$E:$E,'Raw Data'!A:A,"ERROR",0,1)</f>
        <v>AE</v>
      </c>
      <c r="B270" s="5" t="str">
        <f>_xlfn.XLOOKUP($E270,'Raw Data'!$E:$E,'Raw Data'!B:B,"ERROR",0,1)</f>
        <v>Hair Mousses</v>
      </c>
      <c r="C270" s="5" t="str">
        <f>_xlfn.XLOOKUP($E270,'Raw Data'!$E:$E,'Raw Data'!C:C,"ERROR",0,1)</f>
        <v>ebin new york</v>
      </c>
      <c r="D270" s="5" t="str">
        <f>_xlfn.XLOOKUP($E270,'Raw Data'!$E:$E,'Raw Data'!D:D,"ERROR",0,1)</f>
        <v>www.amazon.ae/dp/B0B61WLLX7</v>
      </c>
      <c r="E270" s="5" t="s">
        <v>470</v>
      </c>
      <c r="F270" s="9" t="str">
        <f>_xlfn.XLOOKUP($E270,'Raw Data'!$E:$E,'Raw Data'!F:F,"ERROR",0,1)</f>
        <v>EBIN NEW YORK TINTED LACE MOUSSE - 3.38oz/ 100ml - Light Warm Brown</v>
      </c>
      <c r="G270" s="10">
        <f>_xlfn.XLOOKUP($E270,'Raw Data'!$E:$E,'Raw Data'!G:G,"ERROR",0,1)</f>
        <v>1</v>
      </c>
      <c r="H270" s="9">
        <f>_xlfn.XLOOKUP($E270,'Raw Data'!$E:$E,'Raw Data'!H:H,"ERROR",0,1)</f>
        <v>55.47</v>
      </c>
      <c r="I270" s="9">
        <f>_xlfn.XLOOKUP($E270,'Raw Data'!$E:$E,'Raw Data'!I:I,"ERROR",0,1)</f>
        <v>7.42644068330324e-5</v>
      </c>
      <c r="J270" s="9" t="str">
        <f>_xlfn.XLOOKUP($E270,'Raw Data'!$E:$E,'Raw Data'!J:J,"ERROR",0,1)</f>
        <v>No</v>
      </c>
      <c r="K270" s="14" t="str">
        <f t="array" ref="K270">_xlfn.IFS(AND(L270&gt;0,L270&lt;=5),"0 to 5",AND(L270&gt;5,L270&lt;=10),"5 to 10",AND(L270&gt;10,L270&lt;=15),"10 to 15",AND(L270&gt;15,L270&lt;=20),"15 to 20",AND(L270&gt;20,L270&lt;=30),"20 to 30",AND(L270&gt;30,L270&lt;=40),"30 to 40",AND(L270&gt;40,L270&lt;=50),"40 to 50",AND(L270&gt;50,L270&lt;=75),"50 to 75",AND(L270&gt;75,L270&lt;=100),"75 to 100",AND(L270&gt;100,L270&lt;=150),"100 to 150",AND(L270&gt;150,L270&lt;=200),"150 to 200",AND(L270&gt;200,L270&lt;=250),"200 to 250",AND(L270&gt;250,L270&lt;=300),"250 to 300",AND(L270&gt;300,L270&lt;=400),"300 to 400",AND(L270&gt;400,L270&lt;=500),"400 to 500",L270&gt;500,"500+")</f>
        <v>40 to 50</v>
      </c>
      <c r="L270" s="9">
        <f>_xlfn.XLOOKUP($E270,'Raw Data'!$E:$E,'Raw Data'!L:L,"ERROR",0,1)</f>
        <v>43.48</v>
      </c>
      <c r="M270" s="14" t="str">
        <f t="array" ref="M270">_xlfn.IFS(AND(N270&gt;0,N270&lt;=5),"0 to 5",AND(N270&gt;5,N270&lt;=10),"5 to 10",AND(N270&gt;10,N270&lt;=15),"10 to 15",AND(N270&gt;15,N270&lt;=20),"15 to 20",AND(N270&gt;20,N270&lt;=30),"20 to 30",AND(N270&gt;30,N270&lt;=40),"30 to 40",AND(N270&gt;40,N270&lt;=50),"40 to 50",AND(N270&gt;50,N270&lt;=75),"50 to 75",AND(N270&gt;75,N270&lt;=100),"75 to 100",AND(N270&gt;100,N270&lt;=150),"100 to 150",AND(N270&gt;150,N270&lt;=200),"150 to 200",AND(N270&gt;200,N270&lt;=250),"200 to 250",AND(N270&gt;250,N270&lt;=300),"250 to 300",AND(N270&gt;300,N270&lt;=400),"300 to 400",AND(N270&gt;400,N270&lt;=500),"400 to 500",N270&gt;500,"500+")</f>
        <v>40 to 50</v>
      </c>
      <c r="N270" s="9">
        <f>_xlfn.XLOOKUP($E270,'Raw Data'!$E:$E,'Raw Data'!N:N,"ERROR",0,1)</f>
        <v>48.14</v>
      </c>
      <c r="O270" s="14" t="str">
        <f t="array" ref="O270">_xlfn.IFS(P270=0,"No Discount",AND(P270&gt;0,P270&lt;=0.02),"0% to 2%",AND(P270&gt;0.02,P270&lt;=0.04),"2% to 4%",AND(P270&gt;0.04,P270&lt;=0.06),"4% to 6%",AND(P270&gt;0.06,P270&lt;=0.08),"6% to 8%",AND(P270&gt;0.08,P270&lt;=0.1),"8% to 10%",AND(P270&gt;0.1,P270&lt;=0.15),"10% to 15%",AND(P270&gt;0.15,P270&lt;=0.2),"15% to 20%",AND(P270&gt;0.2,P270&lt;=0.25),"20% to 25%",AND(P270&gt;0.25,P270&lt;=0.3),"25% to 30%",AND(P270&gt;0.3,P270&lt;=0.4),"30% to 40%",AND(P270&gt;0.4,P270&lt;=0.5),"40% to 50%",AND(P270&gt;0.5,P270&lt;=0.75),"50% to 75%",AND(P270&gt;0.75,P270&lt;=1),"75% to 100%")</f>
        <v>8% to 10%</v>
      </c>
      <c r="P270" s="10">
        <f>_xlfn.XLOOKUP($E270,'Raw Data'!$E:$E,'Raw Data'!P:P,"ERROR",0,1)</f>
        <v>0.0968009970918156</v>
      </c>
      <c r="Q270" s="9">
        <f>_xlfn.XLOOKUP($E270,'Raw Data'!$E:$E,'Raw Data'!Q:Q,"ERROR",0,1)</f>
        <v>3.38</v>
      </c>
      <c r="R270" s="9" t="str">
        <f>_xlfn.XLOOKUP($E270,'Raw Data'!$E:$E,'Raw Data'!R:R,"ERROR",0,1)</f>
        <v>oz</v>
      </c>
      <c r="S270" s="5" t="str">
        <f t="array" ref="S270">_xlfn.IFS(AND(T270&gt;0,T270&lt;=0.05),"0 to 0.05",AND(T270&gt;0.05,T270&lt;=0.1),"0.05 to 0.1",AND(T270&gt;0.1,T270&lt;=0.2),"0.1 to 0.2",AND(T270&gt;0.2,T270&lt;=0.3),"0.2 to 0.3",AND(T270&gt;0.3,T270&lt;=0.4),"0.3 to 0.4",AND(T270&gt;0.4,T270&lt;=0.5),"0.4 to 0.5",AND(T270&gt;0.5,T270&lt;=0.75),"0.5 to 0.75",AND(T270&gt;0.75,T270&lt;=1),"0.75 to 1",AND(T270&gt;1,T270&lt;=2),"1 to 2",AND(T270&gt;2,T270&lt;=3),"2 to 3",AND(T270&gt;3,T270&lt;=4),"3 to 4",AND(T270&gt;4,T270&lt;=5),"4 to 5",AND(T270&gt;5,T270&lt;=10),"5 to 10",T270&gt;10,"10+")</f>
        <v>0.4 to 0.5</v>
      </c>
      <c r="T270" s="10">
        <f>_xlfn.XLOOKUP($E270,'Raw Data'!$E:$E,'Raw Data'!T:T,"ERROR",0,1)</f>
        <v>0.435032307252073</v>
      </c>
      <c r="U270" s="15" t="str">
        <f t="array" ref="U270">_xlfn.IFS(AND(V270&gt;0,V270&lt;=0.05),"0 to 0.05",AND(V270&gt;0.05,V270&lt;=0.1),"0.05 to 0.1",AND(V270&gt;0.1,V270&lt;=0.2),"0.1 to 0.2",AND(V270&gt;0.2,V270&lt;=0.3),"0.2 to 0.3",AND(V270&gt;0.3,V270&lt;=0.4),"0.3 to 0.4",AND(V270&gt;0.4,V270&lt;=0.5),"0.4 to 0.5",AND(V270&gt;0.5,V270&lt;=0.75),"0.5 to 0.75",AND(V270&gt;0.75,V270&lt;=1),"0.75 to 1",AND(V270&gt;1,V270&lt;=2),"1 to 2",AND(V270&gt;2,V270&lt;=3),"2 to 3",AND(V270&gt;3,V270&lt;=4),"3 to 4",AND(V270&gt;4,V270&lt;=5),"4 to 5",AND(V270&gt;5,V270&lt;=10),"5 to 10",V270&gt;10,"10+")</f>
        <v>0.1 to 0.2</v>
      </c>
      <c r="V270" s="10">
        <f>_xlfn.XLOOKUP($E270,'Raw Data'!$E:$E,'Raw Data'!V:V,"ERROR",0,1)</f>
        <v>0.130047445335809</v>
      </c>
      <c r="W270" s="15" t="str">
        <f t="array" ref="W270">_xlfn.IFS(AND(X270&gt;0,X270&lt;=0.05),"0 to 0.05",AND(X270&gt;0.05,X270&lt;=0.1),"0.05 to 0.1",AND(X270&gt;0.1,X270&lt;=0.2),"0.1 to 0.2",AND(X270&gt;0.2,X270&lt;=0.3),"0.2 to 0.3",AND(X270&gt;0.3,X270&lt;=0.4),"0.3 to 0.4",AND(X270&gt;0.4,X270&lt;=0.5),"0.4 to 0.5",AND(X270&gt;0.5,X270&lt;=0.75),"0.5 to 0.75",AND(X270&gt;0.75,X270&lt;=1),"0.75 to 1",AND(X270&gt;1,X270&lt;=2),"1 to 2",AND(X270&gt;2,X270&lt;=3),"2 to 3",AND(X270&gt;3,X270&lt;=4),"3 to 4",AND(X270&gt;4,X270&lt;=5),"4 to 5",AND(X270&gt;5,X270&lt;=10),"5 to 10",X270&gt;10,"10+")</f>
        <v>0.1 to 0.2</v>
      </c>
      <c r="X270" s="16">
        <f t="shared" si="8"/>
        <v>0.11745872295806</v>
      </c>
      <c r="Y270" s="5" t="str">
        <f t="array" ref="Y270">_xlfn.IFS(AND(Z270&gt;0,Z270&lt;=1),"0 to 1",AND(Z270&gt;1,Z270&lt;=2),"1 to 2",AND(Z270&gt;2,Z270&lt;=4),"2 to 4",AND(Z270&gt;4,Z270&lt;=6),"4 to 6",AND(Z270&gt;6,Z270&lt;=8),"6 to 8",AND(Z270&gt;8,Z270&lt;=10),"8 to 10",AND(Z270&gt;10,Z270&lt;=15),"10 to 15",AND(Z270&gt;15,Z270&lt;=20),"15 to 20",AND(Z270&gt;20,Z270&lt;=25),"20 to 25",AND(Z270&gt;25,Z270&lt;=30),"25 to 30",AND(Z270&gt;30,Z270&lt;=40),"30 to 40",AND(Z270&gt;40,Z270&lt;=50),"40 to 50",Z270&gt;50,"50+")</f>
        <v>2 to 4</v>
      </c>
      <c r="Z270" s="9">
        <f>_xlfn.XLOOKUP($E270,'Raw Data'!$E:$E,'Raw Data'!Z:Z,"ERROR",0,1)</f>
        <v>3.38</v>
      </c>
      <c r="AA270" s="9" t="str">
        <f>_xlfn.XLOOKUP($E270,'Raw Data'!$E:$E,'Raw Data'!AA:AA,"ERROR",0,1)</f>
        <v>oz</v>
      </c>
      <c r="AB270" s="9"/>
      <c r="AC270" s="9"/>
    </row>
    <row r="271" hidden="1" spans="1:29">
      <c r="A271" s="5" t="str">
        <f>_xlfn.XLOOKUP($E271,'Raw Data'!$E:$E,'Raw Data'!A:A,"ERROR",0,1)</f>
        <v>AE</v>
      </c>
      <c r="B271" s="5" t="str">
        <f>_xlfn.XLOOKUP($E271,'Raw Data'!$E:$E,'Raw Data'!B:B,"ERROR",0,1)</f>
        <v>Hair Mousses</v>
      </c>
      <c r="C271" s="5" t="str">
        <f>_xlfn.XLOOKUP($E271,'Raw Data'!$E:$E,'Raw Data'!C:C,"ERROR",0,1)</f>
        <v>organic r/s</v>
      </c>
      <c r="D271" s="5" t="str">
        <f>_xlfn.XLOOKUP($E271,'Raw Data'!$E:$E,'Raw Data'!D:D,"ERROR",0,1)</f>
        <v>www.amazon.ae/dp/B005IUGNN0</v>
      </c>
      <c r="E271" s="5" t="s">
        <v>471</v>
      </c>
      <c r="F271" s="9" t="str">
        <f>_xlfn.XLOOKUP($E271,'Raw Data'!$E:$E,'Raw Data'!F:F,"ERROR",0,1)</f>
        <v>Organic R/S Root Stimulator Olive Oil Wrap Set Mousse S 7 Ounce</v>
      </c>
      <c r="G271" s="10">
        <f>_xlfn.XLOOKUP($E271,'Raw Data'!$E:$E,'Raw Data'!G:G,"ERROR",0,1)</f>
        <v>1</v>
      </c>
      <c r="H271" s="9">
        <f>_xlfn.XLOOKUP($E271,'Raw Data'!$E:$E,'Raw Data'!H:H,"ERROR",0,1)</f>
        <v>45.47</v>
      </c>
      <c r="I271" s="9">
        <f>_xlfn.XLOOKUP($E271,'Raw Data'!$E:$E,'Raw Data'!I:I,"ERROR",0,1)</f>
        <v>6.0876195758031e-5</v>
      </c>
      <c r="J271" s="9" t="str">
        <f>_xlfn.XLOOKUP($E271,'Raw Data'!$E:$E,'Raw Data'!J:J,"ERROR",0,1)</f>
        <v>No</v>
      </c>
      <c r="K271" s="14" t="str">
        <f t="array" ref="K271">_xlfn.IFS(AND(L271&gt;0,L271&lt;=5),"0 to 5",AND(L271&gt;5,L271&lt;=10),"5 to 10",AND(L271&gt;10,L271&lt;=15),"10 to 15",AND(L271&gt;15,L271&lt;=20),"15 to 20",AND(L271&gt;20,L271&lt;=30),"20 to 30",AND(L271&gt;30,L271&lt;=40),"30 to 40",AND(L271&gt;40,L271&lt;=50),"40 to 50",AND(L271&gt;50,L271&lt;=75),"50 to 75",AND(L271&gt;75,L271&lt;=100),"75 to 100",AND(L271&gt;100,L271&lt;=150),"100 to 150",AND(L271&gt;150,L271&lt;=200),"150 to 200",AND(L271&gt;200,L271&lt;=250),"200 to 250",AND(L271&gt;250,L271&lt;=300),"250 to 300",AND(L271&gt;300,L271&lt;=400),"300 to 400",AND(L271&gt;400,L271&lt;=500),"400 to 500",L271&gt;500,"500+")</f>
        <v>30 to 40</v>
      </c>
      <c r="L271" s="9">
        <f>_xlfn.XLOOKUP($E271,'Raw Data'!$E:$E,'Raw Data'!L:L,"ERROR",0,1)</f>
        <v>36</v>
      </c>
      <c r="M271" s="14" t="str">
        <f t="array" ref="M271">_xlfn.IFS(AND(N271&gt;0,N271&lt;=5),"0 to 5",AND(N271&gt;5,N271&lt;=10),"5 to 10",AND(N271&gt;10,N271&lt;=15),"10 to 15",AND(N271&gt;15,N271&lt;=20),"15 to 20",AND(N271&gt;20,N271&lt;=30),"20 to 30",AND(N271&gt;30,N271&lt;=40),"30 to 40",AND(N271&gt;40,N271&lt;=50),"40 to 50",AND(N271&gt;50,N271&lt;=75),"50 to 75",AND(N271&gt;75,N271&lt;=100),"75 to 100",AND(N271&gt;100,N271&lt;=150),"100 to 150",AND(N271&gt;150,N271&lt;=200),"150 to 200",AND(N271&gt;200,N271&lt;=250),"200 to 250",AND(N271&gt;250,N271&lt;=300),"250 to 300",AND(N271&gt;300,N271&lt;=400),"300 to 400",AND(N271&gt;400,N271&lt;=500),"400 to 500",N271&gt;500,"500+")</f>
        <v>30 to 40</v>
      </c>
      <c r="N271" s="9">
        <f>_xlfn.XLOOKUP($E271,'Raw Data'!$E:$E,'Raw Data'!N:N,"ERROR",0,1)</f>
        <v>36</v>
      </c>
      <c r="O271" s="14" t="str">
        <f t="array" ref="O271">_xlfn.IFS(P271=0,"No Discount",AND(P271&gt;0,P271&lt;=0.02),"0% to 2%",AND(P271&gt;0.02,P271&lt;=0.04),"2% to 4%",AND(P271&gt;0.04,P271&lt;=0.06),"4% to 6%",AND(P271&gt;0.06,P271&lt;=0.08),"6% to 8%",AND(P271&gt;0.08,P271&lt;=0.1),"8% to 10%",AND(P271&gt;0.1,P271&lt;=0.15),"10% to 15%",AND(P271&gt;0.15,P271&lt;=0.2),"15% to 20%",AND(P271&gt;0.2,P271&lt;=0.25),"20% to 25%",AND(P271&gt;0.25,P271&lt;=0.3),"25% to 30%",AND(P271&gt;0.3,P271&lt;=0.4),"30% to 40%",AND(P271&gt;0.4,P271&lt;=0.5),"40% to 50%",AND(P271&gt;0.5,P271&lt;=0.75),"50% to 75%",AND(P271&gt;0.75,P271&lt;=1),"75% to 100%")</f>
        <v>No Discount</v>
      </c>
      <c r="P271" s="10">
        <f>_xlfn.XLOOKUP($E271,'Raw Data'!$E:$E,'Raw Data'!P:P,"ERROR",0,1)</f>
        <v>0</v>
      </c>
      <c r="Q271" s="9">
        <f>_xlfn.XLOOKUP($E271,'Raw Data'!$E:$E,'Raw Data'!Q:Q,"ERROR",0,1)</f>
        <v>7</v>
      </c>
      <c r="R271" s="9" t="str">
        <f>_xlfn.XLOOKUP($E271,'Raw Data'!$E:$E,'Raw Data'!R:R,"ERROR",0,1)</f>
        <v>oz</v>
      </c>
      <c r="S271" s="5" t="str">
        <f t="array" ref="S271">_xlfn.IFS(AND(T271&gt;0,T271&lt;=0.05),"0 to 0.05",AND(T271&gt;0.05,T271&lt;=0.1),"0.05 to 0.1",AND(T271&gt;0.1,T271&lt;=0.2),"0.1 to 0.2",AND(T271&gt;0.2,T271&lt;=0.3),"0.2 to 0.3",AND(T271&gt;0.3,T271&lt;=0.4),"0.3 to 0.4",AND(T271&gt;0.4,T271&lt;=0.5),"0.4 to 0.5",AND(T271&gt;0.5,T271&lt;=0.75),"0.5 to 0.75",AND(T271&gt;0.75,T271&lt;=1),"0.75 to 1",AND(T271&gt;1,T271&lt;=2),"1 to 2",AND(T271&gt;2,T271&lt;=3),"2 to 3",AND(T271&gt;3,T271&lt;=4),"3 to 4",AND(T271&gt;4,T271&lt;=5),"4 to 5",AND(T271&gt;5,T271&lt;=10),"5 to 10",T271&gt;10,"10+")</f>
        <v>0.1 to 0.2</v>
      </c>
      <c r="T271" s="10">
        <f>_xlfn.XLOOKUP($E271,'Raw Data'!$E:$E,'Raw Data'!T:T,"ERROR",0,1)</f>
        <v>0.173921445480458</v>
      </c>
      <c r="U271" s="15" t="str">
        <f t="array" ref="U271">_xlfn.IFS(AND(V271&gt;0,V271&lt;=0.05),"0 to 0.05",AND(V271&gt;0.05,V271&lt;=0.1),"0.05 to 0.1",AND(V271&gt;0.1,V271&lt;=0.2),"0.1 to 0.2",AND(V271&gt;0.2,V271&lt;=0.3),"0.2 to 0.3",AND(V271&gt;0.3,V271&lt;=0.4),"0.3 to 0.4",AND(V271&gt;0.4,V271&lt;=0.5),"0.4 to 0.5",AND(V271&gt;0.5,V271&lt;=0.75),"0.5 to 0.75",AND(V271&gt;0.75,V271&lt;=1),"0.75 to 1",AND(V271&gt;1,V271&lt;=2),"1 to 2",AND(V271&gt;2,V271&lt;=3),"2 to 3",AND(V271&gt;3,V271&lt;=4),"3 to 4",AND(V271&gt;4,V271&lt;=5),"4 to 5",AND(V271&gt;5,V271&lt;=10),"5 to 10",V271&gt;10,"10+")</f>
        <v>0 to 0.05</v>
      </c>
      <c r="V271" s="10">
        <f>_xlfn.XLOOKUP($E271,'Raw Data'!$E:$E,'Raw Data'!V:V,"ERROR",0,1)</f>
        <v>0.0469587902797237</v>
      </c>
      <c r="W271" s="15" t="str">
        <f t="array" ref="W271">_xlfn.IFS(AND(X271&gt;0,X271&lt;=0.05),"0 to 0.05",AND(X271&gt;0.05,X271&lt;=0.1),"0.05 to 0.1",AND(X271&gt;0.1,X271&lt;=0.2),"0.1 to 0.2",AND(X271&gt;0.2,X271&lt;=0.3),"0.2 to 0.3",AND(X271&gt;0.3,X271&lt;=0.4),"0.3 to 0.4",AND(X271&gt;0.4,X271&lt;=0.5),"0.4 to 0.5",AND(X271&gt;0.5,X271&lt;=0.75),"0.5 to 0.75",AND(X271&gt;0.75,X271&lt;=1),"0.75 to 1",AND(X271&gt;1,X271&lt;=2),"1 to 2",AND(X271&gt;2,X271&lt;=3),"2 to 3",AND(X271&gt;3,X271&lt;=4),"3 to 4",AND(X271&gt;4,X271&lt;=5),"4 to 5",AND(X271&gt;5,X271&lt;=10),"5 to 10",X271&gt;10,"10+")</f>
        <v>0 to 0.05</v>
      </c>
      <c r="X271" s="16">
        <f t="shared" si="8"/>
        <v>0.0469587902797237</v>
      </c>
      <c r="Y271" s="5" t="str">
        <f t="array" ref="Y271">_xlfn.IFS(AND(Z271&gt;0,Z271&lt;=1),"0 to 1",AND(Z271&gt;1,Z271&lt;=2),"1 to 2",AND(Z271&gt;2,Z271&lt;=4),"2 to 4",AND(Z271&gt;4,Z271&lt;=6),"4 to 6",AND(Z271&gt;6,Z271&lt;=8),"6 to 8",AND(Z271&gt;8,Z271&lt;=10),"8 to 10",AND(Z271&gt;10,Z271&lt;=15),"10 to 15",AND(Z271&gt;15,Z271&lt;=20),"15 to 20",AND(Z271&gt;20,Z271&lt;=25),"20 to 25",AND(Z271&gt;25,Z271&lt;=30),"25 to 30",AND(Z271&gt;30,Z271&lt;=40),"30 to 40",AND(Z271&gt;40,Z271&lt;=50),"40 to 50",Z271&gt;50,"50+")</f>
        <v>6 to 8</v>
      </c>
      <c r="Z271" s="9">
        <f>_xlfn.XLOOKUP($E271,'Raw Data'!$E:$E,'Raw Data'!Z:Z,"ERROR",0,1)</f>
        <v>7</v>
      </c>
      <c r="AA271" s="9" t="str">
        <f>_xlfn.XLOOKUP($E271,'Raw Data'!$E:$E,'Raw Data'!AA:AA,"ERROR",0,1)</f>
        <v>oz</v>
      </c>
      <c r="AB271" s="9"/>
      <c r="AC271" s="9"/>
    </row>
    <row r="272" hidden="1" spans="1:29">
      <c r="A272" s="5" t="str">
        <f>_xlfn.XLOOKUP($E272,'Raw Data'!$E:$E,'Raw Data'!A:A,"ERROR",0,1)</f>
        <v>AE</v>
      </c>
      <c r="B272" s="5" t="str">
        <f>_xlfn.XLOOKUP($E272,'Raw Data'!$E:$E,'Raw Data'!B:B,"ERROR",0,1)</f>
        <v>Hair Mousses</v>
      </c>
      <c r="C272" s="5" t="str">
        <f>_xlfn.XLOOKUP($E272,'Raw Data'!$E:$E,'Raw Data'!C:C,"ERROR",0,1)</f>
        <v>akooya</v>
      </c>
      <c r="D272" s="5" t="str">
        <f>_xlfn.XLOOKUP($E272,'Raw Data'!$E:$E,'Raw Data'!D:D,"ERROR",0,1)</f>
        <v>www.amazon.ae/dp/B09P6C1DP3</v>
      </c>
      <c r="E272" s="5" t="s">
        <v>472</v>
      </c>
      <c r="F272" s="9" t="str">
        <f>_xlfn.XLOOKUP($E272,'Raw Data'!$E:$E,'Raw Data'!F:F,"ERROR",0,1)</f>
        <v>Akooya 30ml Sculpting Curly Hair Mousse No Flaking Long-lasting Hold Defining Curls Style Shining Moisturizing</v>
      </c>
      <c r="G272" s="10">
        <f>_xlfn.XLOOKUP($E272,'Raw Data'!$E:$E,'Raw Data'!G:G,"ERROR",0,1)</f>
        <v>1</v>
      </c>
      <c r="H272" s="9">
        <f>_xlfn.XLOOKUP($E272,'Raw Data'!$E:$E,'Raw Data'!H:H,"ERROR",0,1)</f>
        <v>44.92</v>
      </c>
      <c r="I272" s="9">
        <f>_xlfn.XLOOKUP($E272,'Raw Data'!$E:$E,'Raw Data'!I:I,"ERROR",0,1)</f>
        <v>6.0139844148906e-5</v>
      </c>
      <c r="J272" s="9" t="str">
        <f>_xlfn.XLOOKUP($E272,'Raw Data'!$E:$E,'Raw Data'!J:J,"ERROR",0,1)</f>
        <v>No</v>
      </c>
      <c r="K272" s="14" t="str">
        <f t="array" ref="K272">_xlfn.IFS(AND(L272&gt;0,L272&lt;=5),"0 to 5",AND(L272&gt;5,L272&lt;=10),"5 to 10",AND(L272&gt;10,L272&lt;=15),"10 to 15",AND(L272&gt;15,L272&lt;=20),"15 to 20",AND(L272&gt;20,L272&lt;=30),"20 to 30",AND(L272&gt;30,L272&lt;=40),"30 to 40",AND(L272&gt;40,L272&lt;=50),"40 to 50",AND(L272&gt;50,L272&lt;=75),"50 to 75",AND(L272&gt;75,L272&lt;=100),"75 to 100",AND(L272&gt;100,L272&lt;=150),"100 to 150",AND(L272&gt;150,L272&lt;=200),"150 to 200",AND(L272&gt;200,L272&lt;=250),"200 to 250",AND(L272&gt;250,L272&lt;=300),"250 to 300",AND(L272&gt;300,L272&lt;=400),"300 to 400",AND(L272&gt;400,L272&lt;=500),"400 to 500",L272&gt;500,"500+")</f>
        <v>30 to 40</v>
      </c>
      <c r="L272" s="9">
        <f>_xlfn.XLOOKUP($E272,'Raw Data'!$E:$E,'Raw Data'!L:L,"ERROR",0,1)</f>
        <v>35.57</v>
      </c>
      <c r="M272" s="14" t="str">
        <f t="array" ref="M272">_xlfn.IFS(AND(N272&gt;0,N272&lt;=5),"0 to 5",AND(N272&gt;5,N272&lt;=10),"5 to 10",AND(N272&gt;10,N272&lt;=15),"10 to 15",AND(N272&gt;15,N272&lt;=20),"15 to 20",AND(N272&gt;20,N272&lt;=30),"20 to 30",AND(N272&gt;30,N272&lt;=40),"30 to 40",AND(N272&gt;40,N272&lt;=50),"40 to 50",AND(N272&gt;50,N272&lt;=75),"50 to 75",AND(N272&gt;75,N272&lt;=100),"75 to 100",AND(N272&gt;100,N272&lt;=150),"100 to 150",AND(N272&gt;150,N272&lt;=200),"150 to 200",AND(N272&gt;200,N272&lt;=250),"200 to 250",AND(N272&gt;250,N272&lt;=300),"250 to 300",AND(N272&gt;300,N272&lt;=400),"300 to 400",AND(N272&gt;400,N272&lt;=500),"400 to 500",N272&gt;500,"500+")</f>
        <v>30 to 40</v>
      </c>
      <c r="N272" s="9">
        <f>_xlfn.XLOOKUP($E272,'Raw Data'!$E:$E,'Raw Data'!N:N,"ERROR",0,1)</f>
        <v>35.57</v>
      </c>
      <c r="O272" s="14" t="str">
        <f t="array" ref="O272">_xlfn.IFS(P272=0,"No Discount",AND(P272&gt;0,P272&lt;=0.02),"0% to 2%",AND(P272&gt;0.02,P272&lt;=0.04),"2% to 4%",AND(P272&gt;0.04,P272&lt;=0.06),"4% to 6%",AND(P272&gt;0.06,P272&lt;=0.08),"6% to 8%",AND(P272&gt;0.08,P272&lt;=0.1),"8% to 10%",AND(P272&gt;0.1,P272&lt;=0.15),"10% to 15%",AND(P272&gt;0.15,P272&lt;=0.2),"15% to 20%",AND(P272&gt;0.2,P272&lt;=0.25),"20% to 25%",AND(P272&gt;0.25,P272&lt;=0.3),"25% to 30%",AND(P272&gt;0.3,P272&lt;=0.4),"30% to 40%",AND(P272&gt;0.4,P272&lt;=0.5),"40% to 50%",AND(P272&gt;0.5,P272&lt;=0.75),"50% to 75%",AND(P272&gt;0.75,P272&lt;=1),"75% to 100%")</f>
        <v>No Discount</v>
      </c>
      <c r="P272" s="10">
        <f>_xlfn.XLOOKUP($E272,'Raw Data'!$E:$E,'Raw Data'!P:P,"ERROR",0,1)</f>
        <v>0</v>
      </c>
      <c r="Q272" s="9">
        <f>_xlfn.XLOOKUP($E272,'Raw Data'!$E:$E,'Raw Data'!Q:Q,"ERROR",0,1)</f>
        <v>0</v>
      </c>
      <c r="R272" s="9">
        <f>_xlfn.XLOOKUP($E272,'Raw Data'!$E:$E,'Raw Data'!R:R,"ERROR",0,1)</f>
        <v>0</v>
      </c>
      <c r="S272" s="5" t="e">
        <f t="array" ref="S272">_xlfn.IFS(AND(T272&gt;0,T272&lt;=0.05),"0 to 0.05",AND(T272&gt;0.05,T272&lt;=0.1),"0.05 to 0.1",AND(T272&gt;0.1,T272&lt;=0.2),"0.1 to 0.2",AND(T272&gt;0.2,T272&lt;=0.3),"0.2 to 0.3",AND(T272&gt;0.3,T272&lt;=0.4),"0.3 to 0.4",AND(T272&gt;0.4,T272&lt;=0.5),"0.4 to 0.5",AND(T272&gt;0.5,T272&lt;=0.75),"0.5 to 0.75",AND(T272&gt;0.75,T272&lt;=1),"0.75 to 1",AND(T272&gt;1,T272&lt;=2),"1 to 2",AND(T272&gt;2,T272&lt;=3),"2 to 3",AND(T272&gt;3,T272&lt;=4),"3 to 4",AND(T272&gt;4,T272&lt;=5),"4 to 5",AND(T272&gt;5,T272&lt;=10),"5 to 10",T272&gt;10,"10+")</f>
        <v>#N/A</v>
      </c>
      <c r="T272" s="10">
        <f>_xlfn.XLOOKUP($E272,'Raw Data'!$E:$E,'Raw Data'!T:T,"ERROR",0,1)</f>
        <v>0</v>
      </c>
      <c r="U272" s="15" t="e">
        <f t="array" ref="U272">_xlfn.IFS(AND(V272&gt;0,V272&lt;=0.05),"0 to 0.05",AND(V272&gt;0.05,V272&lt;=0.1),"0.05 to 0.1",AND(V272&gt;0.1,V272&lt;=0.2),"0.1 to 0.2",AND(V272&gt;0.2,V272&lt;=0.3),"0.2 to 0.3",AND(V272&gt;0.3,V272&lt;=0.4),"0.3 to 0.4",AND(V272&gt;0.4,V272&lt;=0.5),"0.4 to 0.5",AND(V272&gt;0.5,V272&lt;=0.75),"0.5 to 0.75",AND(V272&gt;0.75,V272&lt;=1),"0.75 to 1",AND(V272&gt;1,V272&lt;=2),"1 to 2",AND(V272&gt;2,V272&lt;=3),"2 to 3",AND(V272&gt;3,V272&lt;=4),"3 to 4",AND(V272&gt;4,V272&lt;=5),"4 to 5",AND(V272&gt;5,V272&lt;=10),"5 to 10",V272&gt;10,"10+")</f>
        <v>#N/A</v>
      </c>
      <c r="V272" s="10">
        <f>_xlfn.XLOOKUP($E272,'Raw Data'!$E:$E,'Raw Data'!V:V,"ERROR",0,1)</f>
        <v>0</v>
      </c>
      <c r="W272" s="15" t="e">
        <f t="array" ref="W272">_xlfn.IFS(AND(X272&gt;0,X272&lt;=0.05),"0 to 0.05",AND(X272&gt;0.05,X272&lt;=0.1),"0.05 to 0.1",AND(X272&gt;0.1,X272&lt;=0.2),"0.1 to 0.2",AND(X272&gt;0.2,X272&lt;=0.3),"0.2 to 0.3",AND(X272&gt;0.3,X272&lt;=0.4),"0.3 to 0.4",AND(X272&gt;0.4,X272&lt;=0.5),"0.4 to 0.5",AND(X272&gt;0.5,X272&lt;=0.75),"0.5 to 0.75",AND(X272&gt;0.75,X272&lt;=1),"0.75 to 1",AND(X272&gt;1,X272&lt;=2),"1 to 2",AND(X272&gt;2,X272&lt;=3),"2 to 3",AND(X272&gt;3,X272&lt;=4),"3 to 4",AND(X272&gt;4,X272&lt;=5),"4 to 5",AND(X272&gt;5,X272&lt;=10),"5 to 10",X272&gt;10,"10+")</f>
        <v>#DIV/0!</v>
      </c>
      <c r="X272" s="16" t="e">
        <f t="shared" si="8"/>
        <v>#DIV/0!</v>
      </c>
      <c r="Y272" s="5" t="e">
        <f t="array" ref="Y272">_xlfn.IFS(AND(Z272&gt;0,Z272&lt;=1),"0 to 1",AND(Z272&gt;1,Z272&lt;=2),"1 to 2",AND(Z272&gt;2,Z272&lt;=4),"2 to 4",AND(Z272&gt;4,Z272&lt;=6),"4 to 6",AND(Z272&gt;6,Z272&lt;=8),"6 to 8",AND(Z272&gt;8,Z272&lt;=10),"8 to 10",AND(Z272&gt;10,Z272&lt;=15),"10 to 15",AND(Z272&gt;15,Z272&lt;=20),"15 to 20",AND(Z272&gt;20,Z272&lt;=25),"20 to 25",AND(Z272&gt;25,Z272&lt;=30),"25 to 30",AND(Z272&gt;30,Z272&lt;=40),"30 to 40",AND(Z272&gt;40,Z272&lt;=50),"40 to 50",Z272&gt;50,"50+")</f>
        <v>#N/A</v>
      </c>
      <c r="Z272" s="9">
        <f>_xlfn.XLOOKUP($E272,'Raw Data'!$E:$E,'Raw Data'!Z:Z,"ERROR",0,1)</f>
        <v>0</v>
      </c>
      <c r="AA272" s="9">
        <f>_xlfn.XLOOKUP($E272,'Raw Data'!$E:$E,'Raw Data'!AA:AA,"ERROR",0,1)</f>
        <v>0</v>
      </c>
      <c r="AB272" s="9"/>
      <c r="AC272" s="9"/>
    </row>
    <row r="273" hidden="1" spans="1:29">
      <c r="A273" s="5" t="str">
        <f>_xlfn.XLOOKUP($E273,'Raw Data'!$E:$E,'Raw Data'!A:A,"ERROR",0,1)</f>
        <v>AE</v>
      </c>
      <c r="B273" s="5" t="str">
        <f>_xlfn.XLOOKUP($E273,'Raw Data'!$E:$E,'Raw Data'!B:B,"ERROR",0,1)</f>
        <v>Hair Mousses</v>
      </c>
      <c r="C273" s="5" t="str">
        <f>_xlfn.XLOOKUP($E273,'Raw Data'!$E:$E,'Raw Data'!C:C,"ERROR",0,1)</f>
        <v>ican london</v>
      </c>
      <c r="D273" s="5" t="str">
        <f>_xlfn.XLOOKUP($E273,'Raw Data'!$E:$E,'Raw Data'!D:D,"ERROR",0,1)</f>
        <v>www.amazon.ae/dp/B0BVWHHSBQ</v>
      </c>
      <c r="E273" s="5" t="s">
        <v>473</v>
      </c>
      <c r="F273" s="9" t="str">
        <f>_xlfn.XLOOKUP($E273,'Raw Data'!$E:$E,'Raw Data'!F:F,"ERROR",0,1)</f>
        <v>ican London Shea Butter Hold, Shine, Setting And Curling Mousse 207ml</v>
      </c>
      <c r="G273" s="10">
        <f>_xlfn.XLOOKUP($E273,'Raw Data'!$E:$E,'Raw Data'!G:G,"ERROR",0,1)</f>
        <v>1</v>
      </c>
      <c r="H273" s="9">
        <f>_xlfn.XLOOKUP($E273,'Raw Data'!$E:$E,'Raw Data'!H:H,"ERROR",0,1)</f>
        <v>37.88</v>
      </c>
      <c r="I273" s="9">
        <f>_xlfn.XLOOKUP($E273,'Raw Data'!$E:$E,'Raw Data'!I:I,"ERROR",0,1)</f>
        <v>5.0714543552105e-5</v>
      </c>
      <c r="J273" s="9" t="str">
        <f>_xlfn.XLOOKUP($E273,'Raw Data'!$E:$E,'Raw Data'!J:J,"ERROR",0,1)</f>
        <v>No</v>
      </c>
      <c r="K273" s="14" t="str">
        <f t="array" ref="K273">_xlfn.IFS(AND(L273&gt;0,L273&lt;=5),"0 to 5",AND(L273&gt;5,L273&lt;=10),"5 to 10",AND(L273&gt;10,L273&lt;=15),"10 to 15",AND(L273&gt;15,L273&lt;=20),"15 to 20",AND(L273&gt;20,L273&lt;=30),"20 to 30",AND(L273&gt;30,L273&lt;=40),"30 to 40",AND(L273&gt;40,L273&lt;=50),"40 to 50",AND(L273&gt;50,L273&lt;=75),"50 to 75",AND(L273&gt;75,L273&lt;=100),"75 to 100",AND(L273&gt;100,L273&lt;=150),"100 to 150",AND(L273&gt;150,L273&lt;=200),"150 to 200",AND(L273&gt;200,L273&lt;=250),"200 to 250",AND(L273&gt;250,L273&lt;=300),"250 to 300",AND(L273&gt;300,L273&lt;=400),"300 to 400",AND(L273&gt;400,L273&lt;=500),"400 to 500",L273&gt;500,"500+")</f>
        <v>20 to 30</v>
      </c>
      <c r="L273" s="9">
        <f>_xlfn.XLOOKUP($E273,'Raw Data'!$E:$E,'Raw Data'!L:L,"ERROR",0,1)</f>
        <v>29.99</v>
      </c>
      <c r="M273" s="14" t="str">
        <f t="array" ref="M273">_xlfn.IFS(AND(N273&gt;0,N273&lt;=5),"0 to 5",AND(N273&gt;5,N273&lt;=10),"5 to 10",AND(N273&gt;10,N273&lt;=15),"10 to 15",AND(N273&gt;15,N273&lt;=20),"15 to 20",AND(N273&gt;20,N273&lt;=30),"20 to 30",AND(N273&gt;30,N273&lt;=40),"30 to 40",AND(N273&gt;40,N273&lt;=50),"40 to 50",AND(N273&gt;50,N273&lt;=75),"50 to 75",AND(N273&gt;75,N273&lt;=100),"75 to 100",AND(N273&gt;100,N273&lt;=150),"100 to 150",AND(N273&gt;150,N273&lt;=200),"150 to 200",AND(N273&gt;200,N273&lt;=250),"200 to 250",AND(N273&gt;250,N273&lt;=300),"250 to 300",AND(N273&gt;300,N273&lt;=400),"300 to 400",AND(N273&gt;400,N273&lt;=500),"400 to 500",N273&gt;500,"500+")</f>
        <v>20 to 30</v>
      </c>
      <c r="N273" s="9">
        <f>_xlfn.XLOOKUP($E273,'Raw Data'!$E:$E,'Raw Data'!N:N,"ERROR",0,1)</f>
        <v>29.99</v>
      </c>
      <c r="O273" s="14" t="str">
        <f t="array" ref="O273">_xlfn.IFS(P273=0,"No Discount",AND(P273&gt;0,P273&lt;=0.02),"0% to 2%",AND(P273&gt;0.02,P273&lt;=0.04),"2% to 4%",AND(P273&gt;0.04,P273&lt;=0.06),"4% to 6%",AND(P273&gt;0.06,P273&lt;=0.08),"6% to 8%",AND(P273&gt;0.08,P273&lt;=0.1),"8% to 10%",AND(P273&gt;0.1,P273&lt;=0.15),"10% to 15%",AND(P273&gt;0.15,P273&lt;=0.2),"15% to 20%",AND(P273&gt;0.2,P273&lt;=0.25),"20% to 25%",AND(P273&gt;0.25,P273&lt;=0.3),"25% to 30%",AND(P273&gt;0.3,P273&lt;=0.4),"30% to 40%",AND(P273&gt;0.4,P273&lt;=0.5),"40% to 50%",AND(P273&gt;0.5,P273&lt;=0.75),"50% to 75%",AND(P273&gt;0.75,P273&lt;=1),"75% to 100%")</f>
        <v>No Discount</v>
      </c>
      <c r="P273" s="10">
        <f>_xlfn.XLOOKUP($E273,'Raw Data'!$E:$E,'Raw Data'!P:P,"ERROR",0,1)</f>
        <v>0</v>
      </c>
      <c r="Q273" s="9">
        <f>_xlfn.XLOOKUP($E273,'Raw Data'!$E:$E,'Raw Data'!Q:Q,"ERROR",0,1)</f>
        <v>207</v>
      </c>
      <c r="R273" s="9" t="str">
        <f>_xlfn.XLOOKUP($E273,'Raw Data'!$E:$E,'Raw Data'!R:R,"ERROR",0,1)</f>
        <v>ml</v>
      </c>
      <c r="S273" s="5" t="str">
        <f t="array" ref="S273">_xlfn.IFS(AND(T273&gt;0,T273&lt;=0.05),"0 to 0.05",AND(T273&gt;0.05,T273&lt;=0.1),"0.05 to 0.1",AND(T273&gt;0.1,T273&lt;=0.2),"0.1 to 0.2",AND(T273&gt;0.2,T273&lt;=0.3),"0.2 to 0.3",AND(T273&gt;0.3,T273&lt;=0.4),"0.3 to 0.4",AND(T273&gt;0.4,T273&lt;=0.5),"0.4 to 0.5",AND(T273&gt;0.5,T273&lt;=0.75),"0.5 to 0.75",AND(T273&gt;0.75,T273&lt;=1),"0.75 to 1",AND(T273&gt;1,T273&lt;=2),"1 to 2",AND(T273&gt;2,T273&lt;=3),"2 to 3",AND(T273&gt;3,T273&lt;=4),"3 to 4",AND(T273&gt;4,T273&lt;=5),"4 to 5",AND(T273&gt;5,T273&lt;=10),"5 to 10",T273&gt;10,"10+")</f>
        <v>0.1 to 0.2</v>
      </c>
      <c r="T273" s="10">
        <f>_xlfn.XLOOKUP($E273,'Raw Data'!$E:$E,'Raw Data'!T:T,"ERROR",0,1)</f>
        <v>0.14495663389564</v>
      </c>
      <c r="U273" s="15" t="str">
        <f t="array" ref="U273">_xlfn.IFS(AND(V273&gt;0,V273&lt;=0.05),"0 to 0.05",AND(V273&gt;0.05,V273&lt;=0.1),"0.05 to 0.1",AND(V273&gt;0.1,V273&lt;=0.2),"0.1 to 0.2",AND(V273&gt;0.2,V273&lt;=0.3),"0.2 to 0.3",AND(V273&gt;0.3,V273&lt;=0.4),"0.3 to 0.4",AND(V273&gt;0.4,V273&lt;=0.5),"0.4 to 0.5",AND(V273&gt;0.5,V273&lt;=0.75),"0.5 to 0.75",AND(V273&gt;0.75,V273&lt;=1),"0.75 to 1",AND(V273&gt;1,V273&lt;=2),"1 to 2",AND(V273&gt;2,V273&lt;=3),"2 to 3",AND(V273&gt;3,V273&lt;=4),"3 to 4",AND(V273&gt;4,V273&lt;=5),"4 to 5",AND(V273&gt;5,V273&lt;=10),"5 to 10",V273&gt;10,"10+")</f>
        <v>0 to 0.05</v>
      </c>
      <c r="V273" s="10">
        <f>_xlfn.XLOOKUP($E273,'Raw Data'!$E:$E,'Raw Data'!V:V,"ERROR",0,1)</f>
        <v>0.0391382911518229</v>
      </c>
      <c r="W273" s="15" t="str">
        <f t="array" ref="W273">_xlfn.IFS(AND(X273&gt;0,X273&lt;=0.05),"0 to 0.05",AND(X273&gt;0.05,X273&lt;=0.1),"0.05 to 0.1",AND(X273&gt;0.1,X273&lt;=0.2),"0.1 to 0.2",AND(X273&gt;0.2,X273&lt;=0.3),"0.2 to 0.3",AND(X273&gt;0.3,X273&lt;=0.4),"0.3 to 0.4",AND(X273&gt;0.4,X273&lt;=0.5),"0.4 to 0.5",AND(X273&gt;0.5,X273&lt;=0.75),"0.5 to 0.75",AND(X273&gt;0.75,X273&lt;=1),"0.75 to 1",AND(X273&gt;1,X273&lt;=2),"1 to 2",AND(X273&gt;2,X273&lt;=3),"2 to 3",AND(X273&gt;3,X273&lt;=4),"3 to 4",AND(X273&gt;4,X273&lt;=5),"4 to 5",AND(X273&gt;5,X273&lt;=10),"5 to 10",X273&gt;10,"10+")</f>
        <v>0 to 0.05</v>
      </c>
      <c r="X273" s="16">
        <f t="shared" si="8"/>
        <v>0.0391382911518229</v>
      </c>
      <c r="Y273" s="5" t="str">
        <f t="array" ref="Y273">_xlfn.IFS(AND(Z273&gt;0,Z273&lt;=1),"0 to 1",AND(Z273&gt;1,Z273&lt;=2),"1 to 2",AND(Z273&gt;2,Z273&lt;=4),"2 to 4",AND(Z273&gt;4,Z273&lt;=6),"4 to 6",AND(Z273&gt;6,Z273&lt;=8),"6 to 8",AND(Z273&gt;8,Z273&lt;=10),"8 to 10",AND(Z273&gt;10,Z273&lt;=15),"10 to 15",AND(Z273&gt;15,Z273&lt;=20),"15 to 20",AND(Z273&gt;20,Z273&lt;=25),"20 to 25",AND(Z273&gt;25,Z273&lt;=30),"25 to 30",AND(Z273&gt;30,Z273&lt;=40),"30 to 40",AND(Z273&gt;40,Z273&lt;=50),"40 to 50",Z273&gt;50,"50+")</f>
        <v>6 to 8</v>
      </c>
      <c r="Z273" s="9">
        <f>_xlfn.XLOOKUP($E273,'Raw Data'!$E:$E,'Raw Data'!Z:Z,"ERROR",0,1)</f>
        <v>6.9966</v>
      </c>
      <c r="AA273" s="9" t="str">
        <f>_xlfn.XLOOKUP($E273,'Raw Data'!$E:$E,'Raw Data'!AA:AA,"ERROR",0,1)</f>
        <v>oz</v>
      </c>
      <c r="AB273" s="9"/>
      <c r="AC273" s="9"/>
    </row>
    <row r="274" hidden="1" spans="1:29">
      <c r="A274" s="5" t="str">
        <f>_xlfn.XLOOKUP($E274,'Raw Data'!$E:$E,'Raw Data'!A:A,"ERROR",0,1)</f>
        <v>AE</v>
      </c>
      <c r="B274" s="5" t="str">
        <f>_xlfn.XLOOKUP($E274,'Raw Data'!$E:$E,'Raw Data'!B:B,"ERROR",0,1)</f>
        <v>Hair Mousses</v>
      </c>
      <c r="C274" s="5" t="str">
        <f>_xlfn.XLOOKUP($E274,'Raw Data'!$E:$E,'Raw Data'!C:C,"ERROR",0,1)</f>
        <v>lorys</v>
      </c>
      <c r="D274" s="5" t="str">
        <f>_xlfn.XLOOKUP($E274,'Raw Data'!$E:$E,'Raw Data'!D:D,"ERROR",0,1)</f>
        <v>www.amazon.ae/dp/B07NDNXMXJ</v>
      </c>
      <c r="E274" s="5" t="s">
        <v>474</v>
      </c>
      <c r="F274" s="9" t="str">
        <f>_xlfn.XLOOKUP($E274,'Raw Data'!$E:$E,'Raw Data'!F:F,"ERROR",0,1)</f>
        <v>Lorys Professional Chocolate Mousse (1kg)</v>
      </c>
      <c r="G274" s="10">
        <f>_xlfn.XLOOKUP($E274,'Raw Data'!$E:$E,'Raw Data'!G:G,"ERROR",0,1)</f>
        <v>1</v>
      </c>
      <c r="H274" s="9">
        <f>_xlfn.XLOOKUP($E274,'Raw Data'!$E:$E,'Raw Data'!H:H,"ERROR",0,1)</f>
        <v>36.6</v>
      </c>
      <c r="I274" s="9">
        <f>_xlfn.XLOOKUP($E274,'Raw Data'!$E:$E,'Raw Data'!I:I,"ERROR",0,1)</f>
        <v>4.90008525345049e-5</v>
      </c>
      <c r="J274" s="9" t="str">
        <f>_xlfn.XLOOKUP($E274,'Raw Data'!$E:$E,'Raw Data'!J:J,"ERROR",0,1)</f>
        <v>No</v>
      </c>
      <c r="K274" s="14" t="str">
        <f t="array" ref="K274">_xlfn.IFS(AND(L274&gt;0,L274&lt;=5),"0 to 5",AND(L274&gt;5,L274&lt;=10),"5 to 10",AND(L274&gt;10,L274&lt;=15),"10 to 15",AND(L274&gt;15,L274&lt;=20),"15 to 20",AND(L274&gt;20,L274&lt;=30),"20 to 30",AND(L274&gt;30,L274&lt;=40),"30 to 40",AND(L274&gt;40,L274&lt;=50),"40 to 50",AND(L274&gt;50,L274&lt;=75),"50 to 75",AND(L274&gt;75,L274&lt;=100),"75 to 100",AND(L274&gt;100,L274&lt;=150),"100 to 150",AND(L274&gt;150,L274&lt;=200),"150 to 200",AND(L274&gt;200,L274&lt;=250),"200 to 250",AND(L274&gt;250,L274&lt;=300),"250 to 300",AND(L274&gt;300,L274&lt;=400),"300 to 400",AND(L274&gt;400,L274&lt;=500),"400 to 500",L274&gt;500,"500+")</f>
        <v>20 to 30</v>
      </c>
      <c r="L274" s="9">
        <f>_xlfn.XLOOKUP($E274,'Raw Data'!$E:$E,'Raw Data'!L:L,"ERROR",0,1)</f>
        <v>28.98</v>
      </c>
      <c r="M274" s="14" t="str">
        <f t="array" ref="M274">_xlfn.IFS(AND(N274&gt;0,N274&lt;=5),"0 to 5",AND(N274&gt;5,N274&lt;=10),"5 to 10",AND(N274&gt;10,N274&lt;=15),"10 to 15",AND(N274&gt;15,N274&lt;=20),"15 to 20",AND(N274&gt;20,N274&lt;=30),"20 to 30",AND(N274&gt;30,N274&lt;=40),"30 to 40",AND(N274&gt;40,N274&lt;=50),"40 to 50",AND(N274&gt;50,N274&lt;=75),"50 to 75",AND(N274&gt;75,N274&lt;=100),"75 to 100",AND(N274&gt;100,N274&lt;=150),"100 to 150",AND(N274&gt;150,N274&lt;=200),"150 to 200",AND(N274&gt;200,N274&lt;=250),"200 to 250",AND(N274&gt;250,N274&lt;=300),"250 to 300",AND(N274&gt;300,N274&lt;=400),"300 to 400",AND(N274&gt;400,N274&lt;=500),"400 to 500",N274&gt;500,"500+")</f>
        <v>20 to 30</v>
      </c>
      <c r="N274" s="9">
        <f>_xlfn.XLOOKUP($E274,'Raw Data'!$E:$E,'Raw Data'!N:N,"ERROR",0,1)</f>
        <v>28.98</v>
      </c>
      <c r="O274" s="14" t="str">
        <f t="array" ref="O274">_xlfn.IFS(P274=0,"No Discount",AND(P274&gt;0,P274&lt;=0.02),"0% to 2%",AND(P274&gt;0.02,P274&lt;=0.04),"2% to 4%",AND(P274&gt;0.04,P274&lt;=0.06),"4% to 6%",AND(P274&gt;0.06,P274&lt;=0.08),"6% to 8%",AND(P274&gt;0.08,P274&lt;=0.1),"8% to 10%",AND(P274&gt;0.1,P274&lt;=0.15),"10% to 15%",AND(P274&gt;0.15,P274&lt;=0.2),"15% to 20%",AND(P274&gt;0.2,P274&lt;=0.25),"20% to 25%",AND(P274&gt;0.25,P274&lt;=0.3),"25% to 30%",AND(P274&gt;0.3,P274&lt;=0.4),"30% to 40%",AND(P274&gt;0.4,P274&lt;=0.5),"40% to 50%",AND(P274&gt;0.5,P274&lt;=0.75),"50% to 75%",AND(P274&gt;0.75,P274&lt;=1),"75% to 100%")</f>
        <v>No Discount</v>
      </c>
      <c r="P274" s="10">
        <f>_xlfn.XLOOKUP($E274,'Raw Data'!$E:$E,'Raw Data'!P:P,"ERROR",0,1)</f>
        <v>0</v>
      </c>
      <c r="Q274" s="9">
        <f>_xlfn.XLOOKUP($E274,'Raw Data'!$E:$E,'Raw Data'!Q:Q,"ERROR",0,1)</f>
        <v>1000</v>
      </c>
      <c r="R274" s="9" t="str">
        <f>_xlfn.XLOOKUP($E274,'Raw Data'!$E:$E,'Raw Data'!R:R,"ERROR",0,1)</f>
        <v>gm</v>
      </c>
      <c r="S274" s="5" t="str">
        <f t="array" ref="S274">_xlfn.IFS(AND(T274&gt;0,T274&lt;=0.05),"0 to 0.05",AND(T274&gt;0.05,T274&lt;=0.1),"0.05 to 0.1",AND(T274&gt;0.1,T274&lt;=0.2),"0.1 to 0.2",AND(T274&gt;0.2,T274&lt;=0.3),"0.2 to 0.3",AND(T274&gt;0.3,T274&lt;=0.4),"0.3 to 0.4",AND(T274&gt;0.4,T274&lt;=0.5),"0.4 to 0.5",AND(T274&gt;0.5,T274&lt;=0.75),"0.5 to 0.75",AND(T274&gt;0.75,T274&lt;=1),"0.75 to 1",AND(T274&gt;1,T274&lt;=2),"1 to 2",AND(T274&gt;2,T274&lt;=3),"2 to 3",AND(T274&gt;3,T274&lt;=4),"3 to 4",AND(T274&gt;4,T274&lt;=5),"4 to 5",AND(T274&gt;5,T274&lt;=10),"5 to 10",T274&gt;10,"10+")</f>
        <v>0 to 0.05</v>
      </c>
      <c r="T274" s="10">
        <f>_xlfn.XLOOKUP($E274,'Raw Data'!$E:$E,'Raw Data'!T:T,"ERROR",0,1)</f>
        <v>0.0289954835882361</v>
      </c>
      <c r="U274" s="15" t="str">
        <f t="array" ref="U274">_xlfn.IFS(AND(V274&gt;0,V274&lt;=0.05),"0 to 0.05",AND(V274&gt;0.05,V274&lt;=0.1),"0.05 to 0.1",AND(V274&gt;0.1,V274&lt;=0.2),"0.1 to 0.2",AND(V274&gt;0.2,V274&lt;=0.3),"0.2 to 0.3",AND(V274&gt;0.3,V274&lt;=0.4),"0.3 to 0.4",AND(V274&gt;0.4,V274&lt;=0.5),"0.4 to 0.5",AND(V274&gt;0.5,V274&lt;=0.75),"0.5 to 0.75",AND(V274&gt;0.75,V274&lt;=1),"0.75 to 1",AND(V274&gt;1,V274&lt;=2),"1 to 2",AND(V274&gt;2,V274&lt;=3),"2 to 3",AND(V274&gt;3,V274&lt;=4),"3 to 4",AND(V274&gt;4,V274&lt;=5),"4 to 5",AND(V274&gt;5,V274&lt;=10),"5 to 10",V274&gt;10,"10+")</f>
        <v>0 to 0.05</v>
      </c>
      <c r="V274" s="10">
        <f>_xlfn.XLOOKUP($E274,'Raw Data'!$E:$E,'Raw Data'!V:V,"ERROR",0,1)</f>
        <v>0.00782878056882375</v>
      </c>
      <c r="W274" s="15" t="str">
        <f t="array" ref="W274">_xlfn.IFS(AND(X274&gt;0,X274&lt;=0.05),"0 to 0.05",AND(X274&gt;0.05,X274&lt;=0.1),"0.05 to 0.1",AND(X274&gt;0.1,X274&lt;=0.2),"0.1 to 0.2",AND(X274&gt;0.2,X274&lt;=0.3),"0.2 to 0.3",AND(X274&gt;0.3,X274&lt;=0.4),"0.3 to 0.4",AND(X274&gt;0.4,X274&lt;=0.5),"0.4 to 0.5",AND(X274&gt;0.5,X274&lt;=0.75),"0.5 to 0.75",AND(X274&gt;0.75,X274&lt;=1),"0.75 to 1",AND(X274&gt;1,X274&lt;=2),"1 to 2",AND(X274&gt;2,X274&lt;=3),"2 to 3",AND(X274&gt;3,X274&lt;=4),"3 to 4",AND(X274&gt;4,X274&lt;=5),"4 to 5",AND(X274&gt;5,X274&lt;=10),"5 to 10",X274&gt;10,"10+")</f>
        <v>0 to 0.05</v>
      </c>
      <c r="X274" s="16">
        <f t="shared" si="8"/>
        <v>0.00782878056882375</v>
      </c>
      <c r="Y274" s="5" t="str">
        <f t="array" ref="Y274">_xlfn.IFS(AND(Z274&gt;0,Z274&lt;=1),"0 to 1",AND(Z274&gt;1,Z274&lt;=2),"1 to 2",AND(Z274&gt;2,Z274&lt;=4),"2 to 4",AND(Z274&gt;4,Z274&lt;=6),"4 to 6",AND(Z274&gt;6,Z274&lt;=8),"6 to 8",AND(Z274&gt;8,Z274&lt;=10),"8 to 10",AND(Z274&gt;10,Z274&lt;=15),"10 to 15",AND(Z274&gt;15,Z274&lt;=20),"15 to 20",AND(Z274&gt;20,Z274&lt;=25),"20 to 25",AND(Z274&gt;25,Z274&lt;=30),"25 to 30",AND(Z274&gt;30,Z274&lt;=40),"30 to 40",AND(Z274&gt;40,Z274&lt;=50),"40 to 50",Z274&gt;50,"50+")</f>
        <v>30 to 40</v>
      </c>
      <c r="Z274" s="9">
        <f>_xlfn.XLOOKUP($E274,'Raw Data'!$E:$E,'Raw Data'!Z:Z,"ERROR",0,1)</f>
        <v>33.8</v>
      </c>
      <c r="AA274" s="9" t="str">
        <f>_xlfn.XLOOKUP($E274,'Raw Data'!$E:$E,'Raw Data'!AA:AA,"ERROR",0,1)</f>
        <v>oz</v>
      </c>
      <c r="AB274" s="9"/>
      <c r="AC274" s="9"/>
    </row>
    <row r="275" hidden="1" spans="1:29">
      <c r="A275" s="5" t="str">
        <f>_xlfn.XLOOKUP($E275,'Raw Data'!$E:$E,'Raw Data'!A:A,"ERROR",0,1)</f>
        <v>AE</v>
      </c>
      <c r="B275" s="5" t="str">
        <f>_xlfn.XLOOKUP($E275,'Raw Data'!$E:$E,'Raw Data'!B:B,"ERROR",0,1)</f>
        <v>Hair Mousses</v>
      </c>
      <c r="C275" s="5" t="str">
        <f>_xlfn.XLOOKUP($E275,'Raw Data'!$E:$E,'Raw Data'!C:C,"ERROR",0,1)</f>
        <v>Creme of Nature</v>
      </c>
      <c r="D275" s="5" t="str">
        <f>_xlfn.XLOOKUP($E275,'Raw Data'!$E:$E,'Raw Data'!D:D,"ERROR",0,1)</f>
        <v>www.amazon.ae/dp/B08TX6PH9Y</v>
      </c>
      <c r="E275" s="5" t="s">
        <v>475</v>
      </c>
      <c r="F275" s="9" t="str">
        <f>_xlfn.XLOOKUP($E275,'Raw Data'!$E:$E,'Raw Data'!F:F,"ERROR",0,1)</f>
        <v>Creme Of Nature Pure Honey Curling Mousse 7 Ounce Pump (207ml) Creme Of Nature Pure Honey Curling Mousse 7 Ounce Pump (207ml)</v>
      </c>
      <c r="G275" s="10">
        <f>_xlfn.XLOOKUP($E275,'Raw Data'!$E:$E,'Raw Data'!G:G,"ERROR",0,1)</f>
        <v>1</v>
      </c>
      <c r="H275" s="9">
        <f>_xlfn.XLOOKUP($E275,'Raw Data'!$E:$E,'Raw Data'!H:H,"ERROR",0,1)</f>
        <v>31.2</v>
      </c>
      <c r="I275" s="9">
        <f>_xlfn.XLOOKUP($E275,'Raw Data'!$E:$E,'Raw Data'!I:I,"ERROR",0,1)</f>
        <v>4.17712185540041e-5</v>
      </c>
      <c r="J275" s="9" t="str">
        <f>_xlfn.XLOOKUP($E275,'Raw Data'!$E:$E,'Raw Data'!J:J,"ERROR",0,1)</f>
        <v>No</v>
      </c>
      <c r="K275" s="14" t="str">
        <f t="array" ref="K275">_xlfn.IFS(AND(L275&gt;0,L275&lt;=5),"0 to 5",AND(L275&gt;5,L275&lt;=10),"5 to 10",AND(L275&gt;10,L275&lt;=15),"10 to 15",AND(L275&gt;15,L275&lt;=20),"15 to 20",AND(L275&gt;20,L275&lt;=30),"20 to 30",AND(L275&gt;30,L275&lt;=40),"30 to 40",AND(L275&gt;40,L275&lt;=50),"40 to 50",AND(L275&gt;50,L275&lt;=75),"50 to 75",AND(L275&gt;75,L275&lt;=100),"75 to 100",AND(L275&gt;100,L275&lt;=150),"100 to 150",AND(L275&gt;150,L275&lt;=200),"150 to 200",AND(L275&gt;200,L275&lt;=250),"200 to 250",AND(L275&gt;250,L275&lt;=300),"250 to 300",AND(L275&gt;300,L275&lt;=400),"300 to 400",AND(L275&gt;400,L275&lt;=500),"400 to 500",L275&gt;500,"500+")</f>
        <v>20 to 30</v>
      </c>
      <c r="L275" s="9">
        <f>_xlfn.XLOOKUP($E275,'Raw Data'!$E:$E,'Raw Data'!L:L,"ERROR",0,1)</f>
        <v>24.7</v>
      </c>
      <c r="M275" s="14" t="str">
        <f t="array" ref="M275">_xlfn.IFS(AND(N275&gt;0,N275&lt;=5),"0 to 5",AND(N275&gt;5,N275&lt;=10),"5 to 10",AND(N275&gt;10,N275&lt;=15),"10 to 15",AND(N275&gt;15,N275&lt;=20),"15 to 20",AND(N275&gt;20,N275&lt;=30),"20 to 30",AND(N275&gt;30,N275&lt;=40),"30 to 40",AND(N275&gt;40,N275&lt;=50),"40 to 50",AND(N275&gt;50,N275&lt;=75),"50 to 75",AND(N275&gt;75,N275&lt;=100),"75 to 100",AND(N275&gt;100,N275&lt;=150),"100 to 150",AND(N275&gt;150,N275&lt;=200),"150 to 200",AND(N275&gt;200,N275&lt;=250),"200 to 250",AND(N275&gt;250,N275&lt;=300),"250 to 300",AND(N275&gt;300,N275&lt;=400),"300 to 400",AND(N275&gt;400,N275&lt;=500),"400 to 500",N275&gt;500,"500+")</f>
        <v>20 to 30</v>
      </c>
      <c r="N275" s="9">
        <f>_xlfn.XLOOKUP($E275,'Raw Data'!$E:$E,'Raw Data'!N:N,"ERROR",0,1)</f>
        <v>25.72</v>
      </c>
      <c r="O275" s="14" t="str">
        <f t="array" ref="O275">_xlfn.IFS(P275=0,"No Discount",AND(P275&gt;0,P275&lt;=0.02),"0% to 2%",AND(P275&gt;0.02,P275&lt;=0.04),"2% to 4%",AND(P275&gt;0.04,P275&lt;=0.06),"4% to 6%",AND(P275&gt;0.06,P275&lt;=0.08),"6% to 8%",AND(P275&gt;0.08,P275&lt;=0.1),"8% to 10%",AND(P275&gt;0.1,P275&lt;=0.15),"10% to 15%",AND(P275&gt;0.15,P275&lt;=0.2),"15% to 20%",AND(P275&gt;0.2,P275&lt;=0.25),"20% to 25%",AND(P275&gt;0.25,P275&lt;=0.3),"25% to 30%",AND(P275&gt;0.3,P275&lt;=0.4),"30% to 40%",AND(P275&gt;0.4,P275&lt;=0.5),"40% to 50%",AND(P275&gt;0.5,P275&lt;=0.75),"50% to 75%",AND(P275&gt;0.75,P275&lt;=1),"75% to 100%")</f>
        <v>2% to 4%</v>
      </c>
      <c r="P275" s="10">
        <f>_xlfn.XLOOKUP($E275,'Raw Data'!$E:$E,'Raw Data'!P:P,"ERROR",0,1)</f>
        <v>0.0396578538102644</v>
      </c>
      <c r="Q275" s="9">
        <f>_xlfn.XLOOKUP($E275,'Raw Data'!$E:$E,'Raw Data'!Q:Q,"ERROR",0,1)</f>
        <v>7</v>
      </c>
      <c r="R275" s="9" t="str">
        <f>_xlfn.XLOOKUP($E275,'Raw Data'!$E:$E,'Raw Data'!R:R,"ERROR",0,1)</f>
        <v>oz</v>
      </c>
      <c r="S275" s="5" t="str">
        <f t="array" ref="S275">_xlfn.IFS(AND(T275&gt;0,T275&lt;=0.05),"0 to 0.05",AND(T275&gt;0.05,T275&lt;=0.1),"0.05 to 0.1",AND(T275&gt;0.1,T275&lt;=0.2),"0.1 to 0.2",AND(T275&gt;0.2,T275&lt;=0.3),"0.2 to 0.3",AND(T275&gt;0.3,T275&lt;=0.4),"0.3 to 0.4",AND(T275&gt;0.4,T275&lt;=0.5),"0.4 to 0.5",AND(T275&gt;0.5,T275&lt;=0.75),"0.5 to 0.75",AND(T275&gt;0.75,T275&lt;=1),"0.75 to 1",AND(T275&gt;1,T275&lt;=2),"1 to 2",AND(T275&gt;2,T275&lt;=3),"2 to 3",AND(T275&gt;3,T275&lt;=4),"3 to 4",AND(T275&gt;4,T275&lt;=5),"4 to 5",AND(T275&gt;5,T275&lt;=10),"5 to 10",T275&gt;10,"10+")</f>
        <v>0.1 to 0.2</v>
      </c>
      <c r="T275" s="10">
        <f>_xlfn.XLOOKUP($E275,'Raw Data'!$E:$E,'Raw Data'!T:T,"ERROR",0,1)</f>
        <v>0.119329436204648</v>
      </c>
      <c r="U275" s="15" t="str">
        <f t="array" ref="U275">_xlfn.IFS(AND(V275&gt;0,V275&lt;=0.05),"0 to 0.05",AND(V275&gt;0.05,V275&lt;=0.1),"0.05 to 0.1",AND(V275&gt;0.1,V275&lt;=0.2),"0.1 to 0.2",AND(V275&gt;0.2,V275&lt;=0.3),"0.2 to 0.3",AND(V275&gt;0.3,V275&lt;=0.4),"0.3 to 0.4",AND(V275&gt;0.4,V275&lt;=0.5),"0.4 to 0.5",AND(V275&gt;0.5,V275&lt;=0.75),"0.5 to 0.75",AND(V275&gt;0.75,V275&lt;=1),"0.75 to 1",AND(V275&gt;1,V275&lt;=2),"1 to 2",AND(V275&gt;2,V275&lt;=3),"2 to 3",AND(V275&gt;3,V275&lt;=4),"3 to 4",AND(V275&gt;4,V275&lt;=5),"4 to 5",AND(V275&gt;5,V275&lt;=10),"5 to 10",V275&gt;10,"10+")</f>
        <v>0 to 0.05</v>
      </c>
      <c r="V275" s="10">
        <f>_xlfn.XLOOKUP($E275,'Raw Data'!$E:$E,'Raw Data'!V:V,"ERROR",0,1)</f>
        <v>0.0335494468331803</v>
      </c>
      <c r="W275" s="15" t="str">
        <f t="array" ref="W275">_xlfn.IFS(AND(X275&gt;0,X275&lt;=0.05),"0 to 0.05",AND(X275&gt;0.05,X275&lt;=0.1),"0.05 to 0.1",AND(X275&gt;0.1,X275&lt;=0.2),"0.1 to 0.2",AND(X275&gt;0.2,X275&lt;=0.3),"0.2 to 0.3",AND(X275&gt;0.3,X275&lt;=0.4),"0.3 to 0.4",AND(X275&gt;0.4,X275&lt;=0.5),"0.4 to 0.5",AND(X275&gt;0.5,X275&lt;=0.75),"0.5 to 0.75",AND(X275&gt;0.75,X275&lt;=1),"0.75 to 1",AND(X275&gt;1,X275&lt;=2),"1 to 2",AND(X275&gt;2,X275&lt;=3),"2 to 3",AND(X275&gt;3,X275&lt;=4),"3 to 4",AND(X275&gt;4,X275&lt;=5),"4 to 5",AND(X275&gt;5,X275&lt;=10),"5 to 10",X275&gt;10,"10+")</f>
        <v>0 to 0.05</v>
      </c>
      <c r="X275" s="16">
        <f t="shared" si="8"/>
        <v>0.0322189477752548</v>
      </c>
      <c r="Y275" s="5" t="str">
        <f t="array" ref="Y275">_xlfn.IFS(AND(Z275&gt;0,Z275&lt;=1),"0 to 1",AND(Z275&gt;1,Z275&lt;=2),"1 to 2",AND(Z275&gt;2,Z275&lt;=4),"2 to 4",AND(Z275&gt;4,Z275&lt;=6),"4 to 6",AND(Z275&gt;6,Z275&lt;=8),"6 to 8",AND(Z275&gt;8,Z275&lt;=10),"8 to 10",AND(Z275&gt;10,Z275&lt;=15),"10 to 15",AND(Z275&gt;15,Z275&lt;=20),"15 to 20",AND(Z275&gt;20,Z275&lt;=25),"20 to 25",AND(Z275&gt;25,Z275&lt;=30),"25 to 30",AND(Z275&gt;30,Z275&lt;=40),"30 to 40",AND(Z275&gt;40,Z275&lt;=50),"40 to 50",Z275&gt;50,"50+")</f>
        <v>6 to 8</v>
      </c>
      <c r="Z275" s="9">
        <f>_xlfn.XLOOKUP($E275,'Raw Data'!$E:$E,'Raw Data'!Z:Z,"ERROR",0,1)</f>
        <v>7</v>
      </c>
      <c r="AA275" s="9" t="str">
        <f>_xlfn.XLOOKUP($E275,'Raw Data'!$E:$E,'Raw Data'!AA:AA,"ERROR",0,1)</f>
        <v>oz</v>
      </c>
      <c r="AB275" s="9"/>
      <c r="AC275" s="9"/>
    </row>
    <row r="276" hidden="1" spans="1:29">
      <c r="A276" s="5" t="str">
        <f>_xlfn.XLOOKUP($E276,'Raw Data'!$E:$E,'Raw Data'!A:A,"ERROR",0,1)</f>
        <v>AE</v>
      </c>
      <c r="B276" s="5" t="str">
        <f>_xlfn.XLOOKUP($E276,'Raw Data'!$E:$E,'Raw Data'!B:B,"ERROR",0,1)</f>
        <v>Hair Mousses</v>
      </c>
      <c r="C276" s="5" t="str">
        <f>_xlfn.XLOOKUP($E276,'Raw Data'!$E:$E,'Raw Data'!C:C,"ERROR",0,1)</f>
        <v>nexxus</v>
      </c>
      <c r="D276" s="5" t="str">
        <f>_xlfn.XLOOKUP($E276,'Raw Data'!$E:$E,'Raw Data'!D:D,"ERROR",0,1)</f>
        <v>www.amazon.ae/dp/B0792Q85L3</v>
      </c>
      <c r="E276" s="5" t="s">
        <v>476</v>
      </c>
      <c r="F276" s="9" t="str">
        <f>_xlfn.XLOOKUP($E276,'Raw Data'!$E:$E,'Raw Data'!F:F,"ERROR",0,1)</f>
        <v>Nexxus Volumizing Foam Styler Mousse Plus,10.6oz, Pack of 6</v>
      </c>
      <c r="G276" s="10">
        <f>_xlfn.XLOOKUP($E276,'Raw Data'!$E:$E,'Raw Data'!G:G,"ERROR",0,1)</f>
        <v>0</v>
      </c>
      <c r="H276" s="9">
        <f>_xlfn.XLOOKUP($E276,'Raw Data'!$E:$E,'Raw Data'!H:H,"ERROR",0,1)</f>
        <v>0</v>
      </c>
      <c r="I276" s="9">
        <f>_xlfn.XLOOKUP($E276,'Raw Data'!$E:$E,'Raw Data'!I:I,"ERROR",0,1)</f>
        <v>0</v>
      </c>
      <c r="J276" s="9" t="str">
        <f>_xlfn.XLOOKUP($E276,'Raw Data'!$E:$E,'Raw Data'!J:J,"ERROR",0,1)</f>
        <v>No</v>
      </c>
      <c r="K276" s="14" t="str">
        <f t="array" ref="K276">_xlfn.IFS(AND(L276&gt;0,L276&lt;=5),"0 to 5",AND(L276&gt;5,L276&lt;=10),"5 to 10",AND(L276&gt;10,L276&lt;=15),"10 to 15",AND(L276&gt;15,L276&lt;=20),"15 to 20",AND(L276&gt;20,L276&lt;=30),"20 to 30",AND(L276&gt;30,L276&lt;=40),"30 to 40",AND(L276&gt;40,L276&lt;=50),"40 to 50",AND(L276&gt;50,L276&lt;=75),"50 to 75",AND(L276&gt;75,L276&lt;=100),"75 to 100",AND(L276&gt;100,L276&lt;=150),"100 to 150",AND(L276&gt;150,L276&lt;=200),"150 to 200",AND(L276&gt;200,L276&lt;=250),"200 to 250",AND(L276&gt;250,L276&lt;=300),"250 to 300",AND(L276&gt;300,L276&lt;=400),"300 to 400",AND(L276&gt;400,L276&lt;=500),"400 to 500",L276&gt;500,"500+")</f>
        <v>500+</v>
      </c>
      <c r="L276" s="9">
        <f>_xlfn.XLOOKUP($E276,'Raw Data'!$E:$E,'Raw Data'!L:L,"ERROR",0,1)</f>
        <v>681</v>
      </c>
      <c r="M276" s="14" t="str">
        <f t="array" ref="M276">_xlfn.IFS(AND(N276&gt;0,N276&lt;=5),"0 to 5",AND(N276&gt;5,N276&lt;=10),"5 to 10",AND(N276&gt;10,N276&lt;=15),"10 to 15",AND(N276&gt;15,N276&lt;=20),"15 to 20",AND(N276&gt;20,N276&lt;=30),"20 to 30",AND(N276&gt;30,N276&lt;=40),"30 to 40",AND(N276&gt;40,N276&lt;=50),"40 to 50",AND(N276&gt;50,N276&lt;=75),"50 to 75",AND(N276&gt;75,N276&lt;=100),"75 to 100",AND(N276&gt;100,N276&lt;=150),"100 to 150",AND(N276&gt;150,N276&lt;=200),"150 to 200",AND(N276&gt;200,N276&lt;=250),"200 to 250",AND(N276&gt;250,N276&lt;=300),"250 to 300",AND(N276&gt;300,N276&lt;=400),"300 to 400",AND(N276&gt;400,N276&lt;=500),"400 to 500",N276&gt;500,"500+")</f>
        <v>500+</v>
      </c>
      <c r="N276" s="9">
        <f>_xlfn.XLOOKUP($E276,'Raw Data'!$E:$E,'Raw Data'!N:N,"ERROR",0,1)</f>
        <v>824.45</v>
      </c>
      <c r="O276" s="14" t="str">
        <f t="array" ref="O276">_xlfn.IFS(P276=0,"No Discount",AND(P276&gt;0,P276&lt;=0.02),"0% to 2%",AND(P276&gt;0.02,P276&lt;=0.04),"2% to 4%",AND(P276&gt;0.04,P276&lt;=0.06),"4% to 6%",AND(P276&gt;0.06,P276&lt;=0.08),"6% to 8%",AND(P276&gt;0.08,P276&lt;=0.1),"8% to 10%",AND(P276&gt;0.1,P276&lt;=0.15),"10% to 15%",AND(P276&gt;0.15,P276&lt;=0.2),"15% to 20%",AND(P276&gt;0.2,P276&lt;=0.25),"20% to 25%",AND(P276&gt;0.25,P276&lt;=0.3),"25% to 30%",AND(P276&gt;0.3,P276&lt;=0.4),"30% to 40%",AND(P276&gt;0.4,P276&lt;=0.5),"40% to 50%",AND(P276&gt;0.5,P276&lt;=0.75),"50% to 75%",AND(P276&gt;0.75,P276&lt;=1),"75% to 100%")</f>
        <v>15% to 20%</v>
      </c>
      <c r="P276" s="10">
        <f>_xlfn.XLOOKUP($E276,'Raw Data'!$E:$E,'Raw Data'!P:P,"ERROR",0,1)</f>
        <v>0.173994784401722</v>
      </c>
      <c r="Q276" s="9">
        <f>_xlfn.XLOOKUP($E276,'Raw Data'!$E:$E,'Raw Data'!Q:Q,"ERROR",0,1)</f>
        <v>63.6</v>
      </c>
      <c r="R276" s="9" t="str">
        <f>_xlfn.XLOOKUP($E276,'Raw Data'!$E:$E,'Raw Data'!R:R,"ERROR",0,1)</f>
        <v>oz</v>
      </c>
      <c r="S276" s="5" t="str">
        <f t="array" ref="S276">_xlfn.IFS(AND(T276&gt;0,T276&lt;=0.05),"0 to 0.05",AND(T276&gt;0.05,T276&lt;=0.1),"0.05 to 0.1",AND(T276&gt;0.1,T276&lt;=0.2),"0.1 to 0.2",AND(T276&gt;0.2,T276&lt;=0.3),"0.2 to 0.3",AND(T276&gt;0.3,T276&lt;=0.4),"0.3 to 0.4",AND(T276&gt;0.4,T276&lt;=0.5),"0.4 to 0.5",AND(T276&gt;0.5,T276&lt;=0.75),"0.5 to 0.75",AND(T276&gt;0.75,T276&lt;=1),"0.75 to 1",AND(T276&gt;1,T276&lt;=2),"1 to 2",AND(T276&gt;2,T276&lt;=3),"2 to 3",AND(T276&gt;3,T276&lt;=4),"3 to 4",AND(T276&gt;4,T276&lt;=5),"4 to 5",AND(T276&gt;5,T276&lt;=10),"5 to 10",T276&gt;10,"10+")</f>
        <v>0.3 to 0.4</v>
      </c>
      <c r="T276" s="10">
        <f>_xlfn.XLOOKUP($E276,'Raw Data'!$E:$E,'Raw Data'!T:T,"ERROR",0,1)</f>
        <v>0.3621084602574</v>
      </c>
      <c r="U276" s="15" t="str">
        <f t="array" ref="U276">_xlfn.IFS(AND(V276&gt;0,V276&lt;=0.05),"0 to 0.05",AND(V276&gt;0.05,V276&lt;=0.1),"0.05 to 0.1",AND(V276&gt;0.1,V276&lt;=0.2),"0.1 to 0.2",AND(V276&gt;0.2,V276&lt;=0.3),"0.2 to 0.3",AND(V276&gt;0.3,V276&lt;=0.4),"0.3 to 0.4",AND(V276&gt;0.4,V276&lt;=0.5),"0.4 to 0.5",AND(V276&gt;0.5,V276&lt;=0.75),"0.5 to 0.75",AND(V276&gt;0.75,V276&lt;=1),"0.75 to 1",AND(V276&gt;1,V276&lt;=2),"1 to 2",AND(V276&gt;2,V276&lt;=3),"2 to 3",AND(V276&gt;3,V276&lt;=4),"3 to 4",AND(V276&gt;4,V276&lt;=5),"4 to 5",AND(V276&gt;5,V276&lt;=10),"5 to 10",V276&gt;10,"10+")</f>
        <v>0.1 to 0.2</v>
      </c>
      <c r="V276" s="10">
        <f>_xlfn.XLOOKUP($E276,'Raw Data'!$E:$E,'Raw Data'!V:V,"ERROR",0,1)</f>
        <v>0.118364003547706</v>
      </c>
      <c r="W276" s="15" t="str">
        <f t="array" ref="W276">_xlfn.IFS(AND(X276&gt;0,X276&lt;=0.05),"0 to 0.05",AND(X276&gt;0.05,X276&lt;=0.1),"0.05 to 0.1",AND(X276&gt;0.1,X276&lt;=0.2),"0.1 to 0.2",AND(X276&gt;0.2,X276&lt;=0.3),"0.2 to 0.3",AND(X276&gt;0.3,X276&lt;=0.4),"0.3 to 0.4",AND(X276&gt;0.4,X276&lt;=0.5),"0.4 to 0.5",AND(X276&gt;0.5,X276&lt;=0.75),"0.5 to 0.75",AND(X276&gt;0.75,X276&lt;=1),"0.75 to 1",AND(X276&gt;1,X276&lt;=2),"1 to 2",AND(X276&gt;2,X276&lt;=3),"2 to 3",AND(X276&gt;3,X276&lt;=4),"3 to 4",AND(X276&gt;4,X276&lt;=5),"4 to 5",AND(X276&gt;5,X276&lt;=10),"5 to 10",X276&gt;10,"10+")</f>
        <v>0.05 to 0.1</v>
      </c>
      <c r="X276" s="16">
        <f t="shared" si="8"/>
        <v>0.097769284269498</v>
      </c>
      <c r="Y276" s="5" t="str">
        <f t="array" ref="Y276">_xlfn.IFS(AND(Z276&gt;0,Z276&lt;=1),"0 to 1",AND(Z276&gt;1,Z276&lt;=2),"1 to 2",AND(Z276&gt;2,Z276&lt;=4),"2 to 4",AND(Z276&gt;4,Z276&lt;=6),"4 to 6",AND(Z276&gt;6,Z276&lt;=8),"6 to 8",AND(Z276&gt;8,Z276&lt;=10),"8 to 10",AND(Z276&gt;10,Z276&lt;=15),"10 to 15",AND(Z276&gt;15,Z276&lt;=20),"15 to 20",AND(Z276&gt;20,Z276&lt;=25),"20 to 25",AND(Z276&gt;25,Z276&lt;=30),"25 to 30",AND(Z276&gt;30,Z276&lt;=40),"30 to 40",AND(Z276&gt;40,Z276&lt;=50),"40 to 50",Z276&gt;50,"50+")</f>
        <v>50+</v>
      </c>
      <c r="Z276" s="9">
        <f>_xlfn.XLOOKUP($E276,'Raw Data'!$E:$E,'Raw Data'!Z:Z,"ERROR",0,1)</f>
        <v>63.6</v>
      </c>
      <c r="AA276" s="9" t="str">
        <f>_xlfn.XLOOKUP($E276,'Raw Data'!$E:$E,'Raw Data'!AA:AA,"ERROR",0,1)</f>
        <v>oz</v>
      </c>
      <c r="AB276" s="9"/>
      <c r="AC276" s="9"/>
    </row>
    <row r="277" hidden="1" spans="1:29">
      <c r="A277" s="5" t="str">
        <f>_xlfn.XLOOKUP($E277,'Raw Data'!$E:$E,'Raw Data'!A:A,"ERROR",0,1)</f>
        <v>AE</v>
      </c>
      <c r="B277" s="5" t="str">
        <f>_xlfn.XLOOKUP($E277,'Raw Data'!$E:$E,'Raw Data'!B:B,"ERROR",0,1)</f>
        <v>Hair Mousses</v>
      </c>
      <c r="C277" s="5" t="str">
        <f>_xlfn.XLOOKUP($E277,'Raw Data'!$E:$E,'Raw Data'!C:C,"ERROR",0,1)</f>
        <v>got2b</v>
      </c>
      <c r="D277" s="5" t="str">
        <f>_xlfn.XLOOKUP($E277,'Raw Data'!$E:$E,'Raw Data'!D:D,"ERROR",0,1)</f>
        <v>www.amazon.ae/dp/B001S46QIM</v>
      </c>
      <c r="E277" s="5" t="s">
        <v>477</v>
      </c>
      <c r="F277" s="9" t="str">
        <f>_xlfn.XLOOKUP($E277,'Raw Data'!$E:$E,'Raw Data'!F:F,"ERROR",0,1)</f>
        <v>Got2B Fat-tastic Thickening Plumping Hair Mousse, 8.5 Ounce</v>
      </c>
      <c r="G277" s="10">
        <f>_xlfn.XLOOKUP($E277,'Raw Data'!$E:$E,'Raw Data'!G:G,"ERROR",0,1)</f>
        <v>0</v>
      </c>
      <c r="H277" s="9">
        <f>_xlfn.XLOOKUP($E277,'Raw Data'!$E:$E,'Raw Data'!H:H,"ERROR",0,1)</f>
        <v>0</v>
      </c>
      <c r="I277" s="9">
        <f>_xlfn.XLOOKUP($E277,'Raw Data'!$E:$E,'Raw Data'!I:I,"ERROR",0,1)</f>
        <v>0</v>
      </c>
      <c r="J277" s="9" t="str">
        <f>_xlfn.XLOOKUP($E277,'Raw Data'!$E:$E,'Raw Data'!J:J,"ERROR",0,1)</f>
        <v>No</v>
      </c>
      <c r="K277" s="14" t="str">
        <f t="array" ref="K277">_xlfn.IFS(AND(L277&gt;0,L277&lt;=5),"0 to 5",AND(L277&gt;5,L277&lt;=10),"5 to 10",AND(L277&gt;10,L277&lt;=15),"10 to 15",AND(L277&gt;15,L277&lt;=20),"15 to 20",AND(L277&gt;20,L277&lt;=30),"20 to 30",AND(L277&gt;30,L277&lt;=40),"30 to 40",AND(L277&gt;40,L277&lt;=50),"40 to 50",AND(L277&gt;50,L277&lt;=75),"50 to 75",AND(L277&gt;75,L277&lt;=100),"75 to 100",AND(L277&gt;100,L277&lt;=150),"100 to 150",AND(L277&gt;150,L277&lt;=200),"150 to 200",AND(L277&gt;200,L277&lt;=250),"200 to 250",AND(L277&gt;250,L277&lt;=300),"250 to 300",AND(L277&gt;300,L277&lt;=400),"300 to 400",AND(L277&gt;400,L277&lt;=500),"400 to 500",L277&gt;500,"500+")</f>
        <v>400 to 500</v>
      </c>
      <c r="L277" s="9">
        <f>_xlfn.XLOOKUP($E277,'Raw Data'!$E:$E,'Raw Data'!L:L,"ERROR",0,1)</f>
        <v>414.57</v>
      </c>
      <c r="M277" s="14" t="str">
        <f t="array" ref="M277">_xlfn.IFS(AND(N277&gt;0,N277&lt;=5),"0 to 5",AND(N277&gt;5,N277&lt;=10),"5 to 10",AND(N277&gt;10,N277&lt;=15),"10 to 15",AND(N277&gt;15,N277&lt;=20),"15 to 20",AND(N277&gt;20,N277&lt;=30),"20 to 30",AND(N277&gt;30,N277&lt;=40),"30 to 40",AND(N277&gt;40,N277&lt;=50),"40 to 50",AND(N277&gt;50,N277&lt;=75),"50 to 75",AND(N277&gt;75,N277&lt;=100),"75 to 100",AND(N277&gt;100,N277&lt;=150),"100 to 150",AND(N277&gt;150,N277&lt;=200),"150 to 200",AND(N277&gt;200,N277&lt;=250),"200 to 250",AND(N277&gt;250,N277&lt;=300),"250 to 300",AND(N277&gt;300,N277&lt;=400),"300 to 400",AND(N277&gt;400,N277&lt;=500),"400 to 500",N277&gt;500,"500+")</f>
        <v>400 to 500</v>
      </c>
      <c r="N277" s="9">
        <f>_xlfn.XLOOKUP($E277,'Raw Data'!$E:$E,'Raw Data'!N:N,"ERROR",0,1)</f>
        <v>425.77</v>
      </c>
      <c r="O277" s="14" t="str">
        <f t="array" ref="O277">_xlfn.IFS(P277=0,"No Discount",AND(P277&gt;0,P277&lt;=0.02),"0% to 2%",AND(P277&gt;0.02,P277&lt;=0.04),"2% to 4%",AND(P277&gt;0.04,P277&lt;=0.06),"4% to 6%",AND(P277&gt;0.06,P277&lt;=0.08),"6% to 8%",AND(P277&gt;0.08,P277&lt;=0.1),"8% to 10%",AND(P277&gt;0.1,P277&lt;=0.15),"10% to 15%",AND(P277&gt;0.15,P277&lt;=0.2),"15% to 20%",AND(P277&gt;0.2,P277&lt;=0.25),"20% to 25%",AND(P277&gt;0.25,P277&lt;=0.3),"25% to 30%",AND(P277&gt;0.3,P277&lt;=0.4),"30% to 40%",AND(P277&gt;0.4,P277&lt;=0.5),"40% to 50%",AND(P277&gt;0.5,P277&lt;=0.75),"50% to 75%",AND(P277&gt;0.75,P277&lt;=1),"75% to 100%")</f>
        <v>2% to 4%</v>
      </c>
      <c r="P277" s="10">
        <f>_xlfn.XLOOKUP($E277,'Raw Data'!$E:$E,'Raw Data'!P:P,"ERROR",0,1)</f>
        <v>0.0263052821946121</v>
      </c>
      <c r="Q277" s="9">
        <f>_xlfn.XLOOKUP($E277,'Raw Data'!$E:$E,'Raw Data'!Q:Q,"ERROR",0,1)</f>
        <v>8.5</v>
      </c>
      <c r="R277" s="9" t="str">
        <f>_xlfn.XLOOKUP($E277,'Raw Data'!$E:$E,'Raw Data'!R:R,"ERROR",0,1)</f>
        <v>oz</v>
      </c>
      <c r="S277" s="5" t="str">
        <f t="array" ref="S277">_xlfn.IFS(AND(T277&gt;0,T277&lt;=0.05),"0 to 0.05",AND(T277&gt;0.05,T277&lt;=0.1),"0.05 to 0.1",AND(T277&gt;0.1,T277&lt;=0.2),"0.1 to 0.2",AND(T277&gt;0.2,T277&lt;=0.3),"0.2 to 0.3",AND(T277&gt;0.3,T277&lt;=0.4),"0.3 to 0.4",AND(T277&gt;0.4,T277&lt;=0.5),"0.4 to 0.5",AND(T277&gt;0.5,T277&lt;=0.75),"0.5 to 0.75",AND(T277&gt;0.75,T277&lt;=1),"0.75 to 1",AND(T277&gt;1,T277&lt;=2),"1 to 2",AND(T277&gt;2,T277&lt;=3),"2 to 3",AND(T277&gt;3,T277&lt;=4),"3 to 4",AND(T277&gt;4,T277&lt;=5),"4 to 5",AND(T277&gt;5,T277&lt;=10),"5 to 10",T277&gt;10,"10+")</f>
        <v>1 to 2</v>
      </c>
      <c r="T277" s="10">
        <f>_xlfn.XLOOKUP($E277,'Raw Data'!$E:$E,'Raw Data'!T:T,"ERROR",0,1)</f>
        <v>1.64940619467266</v>
      </c>
      <c r="U277" s="15" t="str">
        <f t="array" ref="U277">_xlfn.IFS(AND(V277&gt;0,V277&lt;=0.05),"0 to 0.05",AND(V277&gt;0.05,V277&lt;=0.1),"0.05 to 0.1",AND(V277&gt;0.1,V277&lt;=0.2),"0.1 to 0.2",AND(V277&gt;0.2,V277&lt;=0.3),"0.2 to 0.3",AND(V277&gt;0.3,V277&lt;=0.4),"0.3 to 0.4",AND(V277&gt;0.4,V277&lt;=0.5),"0.4 to 0.5",AND(V277&gt;0.5,V277&lt;=0.75),"0.5 to 0.75",AND(V277&gt;0.75,V277&lt;=1),"0.75 to 1",AND(V277&gt;1,V277&lt;=2),"1 to 2",AND(V277&gt;2,V277&lt;=3),"2 to 3",AND(V277&gt;3,V277&lt;=4),"3 to 4",AND(V277&gt;4,V277&lt;=5),"4 to 5",AND(V277&gt;5,V277&lt;=10),"5 to 10",V277&gt;10,"10+")</f>
        <v>0.4 to 0.5</v>
      </c>
      <c r="V277" s="10">
        <f>_xlfn.XLOOKUP($E277,'Raw Data'!$E:$E,'Raw Data'!V:V,"ERROR",0,1)</f>
        <v>0.457370944319561</v>
      </c>
      <c r="W277" s="15" t="str">
        <f t="array" ref="W277">_xlfn.IFS(AND(X277&gt;0,X277&lt;=0.05),"0 to 0.05",AND(X277&gt;0.05,X277&lt;=0.1),"0.05 to 0.1",AND(X277&gt;0.1,X277&lt;=0.2),"0.1 to 0.2",AND(X277&gt;0.2,X277&lt;=0.3),"0.2 to 0.3",AND(X277&gt;0.3,X277&lt;=0.4),"0.3 to 0.4",AND(X277&gt;0.4,X277&lt;=0.5),"0.4 to 0.5",AND(X277&gt;0.5,X277&lt;=0.75),"0.5 to 0.75",AND(X277&gt;0.75,X277&lt;=1),"0.75 to 1",AND(X277&gt;1,X277&lt;=2),"1 to 2",AND(X277&gt;2,X277&lt;=3),"2 to 3",AND(X277&gt;3,X277&lt;=4),"3 to 4",AND(X277&gt;4,X277&lt;=5),"4 to 5",AND(X277&gt;5,X277&lt;=10),"5 to 10",X277&gt;10,"10+")</f>
        <v>0.4 to 0.5</v>
      </c>
      <c r="X277" s="16">
        <f t="shared" si="8"/>
        <v>0.445339672561618</v>
      </c>
      <c r="Y277" s="5" t="str">
        <f t="array" ref="Y277">_xlfn.IFS(AND(Z277&gt;0,Z277&lt;=1),"0 to 1",AND(Z277&gt;1,Z277&lt;=2),"1 to 2",AND(Z277&gt;2,Z277&lt;=4),"2 to 4",AND(Z277&gt;4,Z277&lt;=6),"4 to 6",AND(Z277&gt;6,Z277&lt;=8),"6 to 8",AND(Z277&gt;8,Z277&lt;=10),"8 to 10",AND(Z277&gt;10,Z277&lt;=15),"10 to 15",AND(Z277&gt;15,Z277&lt;=20),"15 to 20",AND(Z277&gt;20,Z277&lt;=25),"20 to 25",AND(Z277&gt;25,Z277&lt;=30),"25 to 30",AND(Z277&gt;30,Z277&lt;=40),"30 to 40",AND(Z277&gt;40,Z277&lt;=50),"40 to 50",Z277&gt;50,"50+")</f>
        <v>8 to 10</v>
      </c>
      <c r="Z277" s="9">
        <f>_xlfn.XLOOKUP($E277,'Raw Data'!$E:$E,'Raw Data'!Z:Z,"ERROR",0,1)</f>
        <v>8.5</v>
      </c>
      <c r="AA277" s="9" t="str">
        <f>_xlfn.XLOOKUP($E277,'Raw Data'!$E:$E,'Raw Data'!AA:AA,"ERROR",0,1)</f>
        <v>oz</v>
      </c>
      <c r="AB277" s="9"/>
      <c r="AC277" s="9"/>
    </row>
    <row r="278" hidden="1" spans="1:29">
      <c r="A278" s="5" t="str">
        <f>_xlfn.XLOOKUP($E278,'Raw Data'!$E:$E,'Raw Data'!A:A,"ERROR",0,1)</f>
        <v>AE</v>
      </c>
      <c r="B278" s="5" t="str">
        <f>_xlfn.XLOOKUP($E278,'Raw Data'!$E:$E,'Raw Data'!B:B,"ERROR",0,1)</f>
        <v>Hair Mousses</v>
      </c>
      <c r="C278" s="5" t="str">
        <f>_xlfn.XLOOKUP($E278,'Raw Data'!$E:$E,'Raw Data'!C:C,"ERROR",0,1)</f>
        <v>Tresemme</v>
      </c>
      <c r="D278" s="5" t="str">
        <f>_xlfn.XLOOKUP($E278,'Raw Data'!$E:$E,'Raw Data'!D:D,"ERROR",0,1)</f>
        <v>www.amazon.ae/dp/B08H5WD12P</v>
      </c>
      <c r="E278" s="5" t="s">
        <v>478</v>
      </c>
      <c r="F278" s="9" t="str">
        <f>_xlfn.XLOOKUP($E278,'Raw Data'!$E:$E,'Raw Data'!F:F,"ERROR",0,1)</f>
        <v>Tresemme   Mousse  Extra Firm Control 10.5 Ounce (310ml) (Pack of 3)</v>
      </c>
      <c r="G278" s="10">
        <f>_xlfn.XLOOKUP($E278,'Raw Data'!$E:$E,'Raw Data'!G:G,"ERROR",0,1)</f>
        <v>0</v>
      </c>
      <c r="H278" s="9">
        <f>_xlfn.XLOOKUP($E278,'Raw Data'!$E:$E,'Raw Data'!H:H,"ERROR",0,1)</f>
        <v>0</v>
      </c>
      <c r="I278" s="9">
        <f>_xlfn.XLOOKUP($E278,'Raw Data'!$E:$E,'Raw Data'!I:I,"ERROR",0,1)</f>
        <v>0</v>
      </c>
      <c r="J278" s="9" t="str">
        <f>_xlfn.XLOOKUP($E278,'Raw Data'!$E:$E,'Raw Data'!J:J,"ERROR",0,1)</f>
        <v>No</v>
      </c>
      <c r="K278" s="14" t="str">
        <f t="array" ref="K278">_xlfn.IFS(AND(L278&gt;0,L278&lt;=5),"0 to 5",AND(L278&gt;5,L278&lt;=10),"5 to 10",AND(L278&gt;10,L278&lt;=15),"10 to 15",AND(L278&gt;15,L278&lt;=20),"15 to 20",AND(L278&gt;20,L278&lt;=30),"20 to 30",AND(L278&gt;30,L278&lt;=40),"30 to 40",AND(L278&gt;40,L278&lt;=50),"40 to 50",AND(L278&gt;50,L278&lt;=75),"50 to 75",AND(L278&gt;75,L278&lt;=100),"75 to 100",AND(L278&gt;100,L278&lt;=150),"100 to 150",AND(L278&gt;150,L278&lt;=200),"150 to 200",AND(L278&gt;200,L278&lt;=250),"200 to 250",AND(L278&gt;250,L278&lt;=300),"250 to 300",AND(L278&gt;300,L278&lt;=400),"300 to 400",AND(L278&gt;400,L278&lt;=500),"400 to 500",L278&gt;500,"500+")</f>
        <v>250 to 300</v>
      </c>
      <c r="L278" s="9">
        <f>_xlfn.XLOOKUP($E278,'Raw Data'!$E:$E,'Raw Data'!L:L,"ERROR",0,1)</f>
        <v>280</v>
      </c>
      <c r="M278" s="14" t="str">
        <f t="array" ref="M278">_xlfn.IFS(AND(N278&gt;0,N278&lt;=5),"0 to 5",AND(N278&gt;5,N278&lt;=10),"5 to 10",AND(N278&gt;10,N278&lt;=15),"10 to 15",AND(N278&gt;15,N278&lt;=20),"15 to 20",AND(N278&gt;20,N278&lt;=30),"20 to 30",AND(N278&gt;30,N278&lt;=40),"30 to 40",AND(N278&gt;40,N278&lt;=50),"40 to 50",AND(N278&gt;50,N278&lt;=75),"50 to 75",AND(N278&gt;75,N278&lt;=100),"75 to 100",AND(N278&gt;100,N278&lt;=150),"100 to 150",AND(N278&gt;150,N278&lt;=200),"150 to 200",AND(N278&gt;200,N278&lt;=250),"200 to 250",AND(N278&gt;250,N278&lt;=300),"250 to 300",AND(N278&gt;300,N278&lt;=400),"300 to 400",AND(N278&gt;400,N278&lt;=500),"400 to 500",N278&gt;500,"500+")</f>
        <v>250 to 300</v>
      </c>
      <c r="N278" s="9">
        <f>_xlfn.XLOOKUP($E278,'Raw Data'!$E:$E,'Raw Data'!N:N,"ERROR",0,1)</f>
        <v>280</v>
      </c>
      <c r="O278" s="14" t="str">
        <f t="array" ref="O278">_xlfn.IFS(P278=0,"No Discount",AND(P278&gt;0,P278&lt;=0.02),"0% to 2%",AND(P278&gt;0.02,P278&lt;=0.04),"2% to 4%",AND(P278&gt;0.04,P278&lt;=0.06),"4% to 6%",AND(P278&gt;0.06,P278&lt;=0.08),"6% to 8%",AND(P278&gt;0.08,P278&lt;=0.1),"8% to 10%",AND(P278&gt;0.1,P278&lt;=0.15),"10% to 15%",AND(P278&gt;0.15,P278&lt;=0.2),"15% to 20%",AND(P278&gt;0.2,P278&lt;=0.25),"20% to 25%",AND(P278&gt;0.25,P278&lt;=0.3),"25% to 30%",AND(P278&gt;0.3,P278&lt;=0.4),"30% to 40%",AND(P278&gt;0.4,P278&lt;=0.5),"40% to 50%",AND(P278&gt;0.5,P278&lt;=0.75),"50% to 75%",AND(P278&gt;0.75,P278&lt;=1),"75% to 100%")</f>
        <v>No Discount</v>
      </c>
      <c r="P278" s="10">
        <f>_xlfn.XLOOKUP($E278,'Raw Data'!$E:$E,'Raw Data'!P:P,"ERROR",0,1)</f>
        <v>0</v>
      </c>
      <c r="Q278" s="9">
        <f>_xlfn.XLOOKUP($E278,'Raw Data'!$E:$E,'Raw Data'!Q:Q,"ERROR",0,1)</f>
        <v>31.5</v>
      </c>
      <c r="R278" s="9" t="str">
        <f>_xlfn.XLOOKUP($E278,'Raw Data'!$E:$E,'Raw Data'!R:R,"ERROR",0,1)</f>
        <v>oz</v>
      </c>
      <c r="S278" s="5" t="str">
        <f t="array" ref="S278">_xlfn.IFS(AND(T278&gt;0,T278&lt;=0.05),"0 to 0.05",AND(T278&gt;0.05,T278&lt;=0.1),"0.05 to 0.1",AND(T278&gt;0.1,T278&lt;=0.2),"0.1 to 0.2",AND(T278&gt;0.2,T278&lt;=0.3),"0.2 to 0.3",AND(T278&gt;0.3,T278&lt;=0.4),"0.3 to 0.4",AND(T278&gt;0.4,T278&lt;=0.5),"0.4 to 0.5",AND(T278&gt;0.5,T278&lt;=0.75),"0.5 to 0.75",AND(T278&gt;0.75,T278&lt;=1),"0.75 to 1",AND(T278&gt;1,T278&lt;=2),"1 to 2",AND(T278&gt;2,T278&lt;=3),"2 to 3",AND(T278&gt;3,T278&lt;=4),"3 to 4",AND(T278&gt;4,T278&lt;=5),"4 to 5",AND(T278&gt;5,T278&lt;=10),"5 to 10",T278&gt;10,"10+")</f>
        <v>0.3 to 0.4</v>
      </c>
      <c r="T278" s="10">
        <f>_xlfn.XLOOKUP($E278,'Raw Data'!$E:$E,'Raw Data'!T:T,"ERROR",0,1)</f>
        <v>0.300604967497088</v>
      </c>
      <c r="U278" s="15" t="str">
        <f t="array" ref="U278">_xlfn.IFS(AND(V278&gt;0,V278&lt;=0.05),"0 to 0.05",AND(V278&gt;0.05,V278&lt;=0.1),"0.05 to 0.1",AND(V278&gt;0.1,V278&lt;=0.2),"0.1 to 0.2",AND(V278&gt;0.2,V278&lt;=0.3),"0.2 to 0.3",AND(V278&gt;0.3,V278&lt;=0.4),"0.3 to 0.4",AND(V278&gt;0.4,V278&lt;=0.5),"0.4 to 0.5",AND(V278&gt;0.5,V278&lt;=0.75),"0.5 to 0.75",AND(V278&gt;0.75,V278&lt;=1),"0.75 to 1",AND(V278&gt;1,V278&lt;=2),"1 to 2",AND(V278&gt;2,V278&lt;=3),"2 to 3",AND(V278&gt;3,V278&lt;=4),"3 to 4",AND(V278&gt;4,V278&lt;=5),"4 to 5",AND(V278&gt;5,V278&lt;=10),"5 to 10",V278&gt;10,"10+")</f>
        <v>0.05 to 0.1</v>
      </c>
      <c r="V278" s="10">
        <f>_xlfn.XLOOKUP($E278,'Raw Data'!$E:$E,'Raw Data'!V:V,"ERROR",0,1)</f>
        <v>0.0811633412242137</v>
      </c>
      <c r="W278" s="15" t="str">
        <f t="array" ref="W278">_xlfn.IFS(AND(X278&gt;0,X278&lt;=0.05),"0 to 0.05",AND(X278&gt;0.05,X278&lt;=0.1),"0.05 to 0.1",AND(X278&gt;0.1,X278&lt;=0.2),"0.1 to 0.2",AND(X278&gt;0.2,X278&lt;=0.3),"0.2 to 0.3",AND(X278&gt;0.3,X278&lt;=0.4),"0.3 to 0.4",AND(X278&gt;0.4,X278&lt;=0.5),"0.4 to 0.5",AND(X278&gt;0.5,X278&lt;=0.75),"0.5 to 0.75",AND(X278&gt;0.75,X278&lt;=1),"0.75 to 1",AND(X278&gt;1,X278&lt;=2),"1 to 2",AND(X278&gt;2,X278&lt;=3),"2 to 3",AND(X278&gt;3,X278&lt;=4),"3 to 4",AND(X278&gt;4,X278&lt;=5),"4 to 5",AND(X278&gt;5,X278&lt;=10),"5 to 10",X278&gt;10,"10+")</f>
        <v>0.05 to 0.1</v>
      </c>
      <c r="X278" s="16">
        <f t="shared" si="8"/>
        <v>0.0811633412242137</v>
      </c>
      <c r="Y278" s="5" t="str">
        <f t="array" ref="Y278">_xlfn.IFS(AND(Z278&gt;0,Z278&lt;=1),"0 to 1",AND(Z278&gt;1,Z278&lt;=2),"1 to 2",AND(Z278&gt;2,Z278&lt;=4),"2 to 4",AND(Z278&gt;4,Z278&lt;=6),"4 to 6",AND(Z278&gt;6,Z278&lt;=8),"6 to 8",AND(Z278&gt;8,Z278&lt;=10),"8 to 10",AND(Z278&gt;10,Z278&lt;=15),"10 to 15",AND(Z278&gt;15,Z278&lt;=20),"15 to 20",AND(Z278&gt;20,Z278&lt;=25),"20 to 25",AND(Z278&gt;25,Z278&lt;=30),"25 to 30",AND(Z278&gt;30,Z278&lt;=40),"30 to 40",AND(Z278&gt;40,Z278&lt;=50),"40 to 50",Z278&gt;50,"50+")</f>
        <v>30 to 40</v>
      </c>
      <c r="Z278" s="9">
        <f>_xlfn.XLOOKUP($E278,'Raw Data'!$E:$E,'Raw Data'!Z:Z,"ERROR",0,1)</f>
        <v>31.5</v>
      </c>
      <c r="AA278" s="9" t="str">
        <f>_xlfn.XLOOKUP($E278,'Raw Data'!$E:$E,'Raw Data'!AA:AA,"ERROR",0,1)</f>
        <v>oz</v>
      </c>
      <c r="AB278" s="9"/>
      <c r="AC278" s="9"/>
    </row>
    <row r="279" hidden="1" spans="1:29">
      <c r="A279" s="5" t="str">
        <f>_xlfn.XLOOKUP($E279,'Raw Data'!$E:$E,'Raw Data'!A:A,"ERROR",0,1)</f>
        <v>AE</v>
      </c>
      <c r="B279" s="5" t="str">
        <f>_xlfn.XLOOKUP($E279,'Raw Data'!$E:$E,'Raw Data'!B:B,"ERROR",0,1)</f>
        <v>Hair Mousses</v>
      </c>
      <c r="C279" s="5" t="str">
        <f>_xlfn.XLOOKUP($E279,'Raw Data'!$E:$E,'Raw Data'!C:C,"ERROR",0,1)</f>
        <v>osis</v>
      </c>
      <c r="D279" s="5" t="str">
        <f>_xlfn.XLOOKUP($E279,'Raw Data'!$E:$E,'Raw Data'!D:D,"ERROR",0,1)</f>
        <v>www.amazon.ae/dp/B07116PWV3</v>
      </c>
      <c r="E279" s="5" t="s">
        <v>479</v>
      </c>
      <c r="F279" s="9" t="str">
        <f>_xlfn.XLOOKUP($E279,'Raw Data'!$E:$E,'Raw Data'!F:F,"ERROR",0,1)</f>
        <v>OSiS+ GRIP Extreme Hold Mousse, 7 Ounce (Pack of 3)</v>
      </c>
      <c r="G279" s="10">
        <f>_xlfn.XLOOKUP($E279,'Raw Data'!$E:$E,'Raw Data'!G:G,"ERROR",0,1)</f>
        <v>0</v>
      </c>
      <c r="H279" s="9">
        <f>_xlfn.XLOOKUP($E279,'Raw Data'!$E:$E,'Raw Data'!H:H,"ERROR",0,1)</f>
        <v>0</v>
      </c>
      <c r="I279" s="9">
        <f>_xlfn.XLOOKUP($E279,'Raw Data'!$E:$E,'Raw Data'!I:I,"ERROR",0,1)</f>
        <v>0</v>
      </c>
      <c r="J279" s="9" t="str">
        <f>_xlfn.XLOOKUP($E279,'Raw Data'!$E:$E,'Raw Data'!J:J,"ERROR",0,1)</f>
        <v>No</v>
      </c>
      <c r="K279" s="14" t="str">
        <f t="array" ref="K279">_xlfn.IFS(AND(L279&gt;0,L279&lt;=5),"0 to 5",AND(L279&gt;5,L279&lt;=10),"5 to 10",AND(L279&gt;10,L279&lt;=15),"10 to 15",AND(L279&gt;15,L279&lt;=20),"15 to 20",AND(L279&gt;20,L279&lt;=30),"20 to 30",AND(L279&gt;30,L279&lt;=40),"30 to 40",AND(L279&gt;40,L279&lt;=50),"40 to 50",AND(L279&gt;50,L279&lt;=75),"50 to 75",AND(L279&gt;75,L279&lt;=100),"75 to 100",AND(L279&gt;100,L279&lt;=150),"100 to 150",AND(L279&gt;150,L279&lt;=200),"150 to 200",AND(L279&gt;200,L279&lt;=250),"200 to 250",AND(L279&gt;250,L279&lt;=300),"250 to 300",AND(L279&gt;300,L279&lt;=400),"300 to 400",AND(L279&gt;400,L279&lt;=500),"400 to 500",L279&gt;500,"500+")</f>
        <v>150 to 200</v>
      </c>
      <c r="L279" s="9">
        <f>_xlfn.XLOOKUP($E279,'Raw Data'!$E:$E,'Raw Data'!L:L,"ERROR",0,1)</f>
        <v>182.38</v>
      </c>
      <c r="M279" s="14" t="str">
        <f t="array" ref="M279">_xlfn.IFS(AND(N279&gt;0,N279&lt;=5),"0 to 5",AND(N279&gt;5,N279&lt;=10),"5 to 10",AND(N279&gt;10,N279&lt;=15),"10 to 15",AND(N279&gt;15,N279&lt;=20),"15 to 20",AND(N279&gt;20,N279&lt;=30),"20 to 30",AND(N279&gt;30,N279&lt;=40),"30 to 40",AND(N279&gt;40,N279&lt;=50),"40 to 50",AND(N279&gt;50,N279&lt;=75),"50 to 75",AND(N279&gt;75,N279&lt;=100),"75 to 100",AND(N279&gt;100,N279&lt;=150),"100 to 150",AND(N279&gt;150,N279&lt;=200),"150 to 200",AND(N279&gt;200,N279&lt;=250),"200 to 250",AND(N279&gt;250,N279&lt;=300),"250 to 300",AND(N279&gt;300,N279&lt;=400),"300 to 400",AND(N279&gt;400,N279&lt;=500),"400 to 500",N279&gt;500,"500+")</f>
        <v>150 to 200</v>
      </c>
      <c r="N279" s="9">
        <f>_xlfn.XLOOKUP($E279,'Raw Data'!$E:$E,'Raw Data'!N:N,"ERROR",0,1)</f>
        <v>184</v>
      </c>
      <c r="O279" s="14" t="str">
        <f t="array" ref="O279">_xlfn.IFS(P279=0,"No Discount",AND(P279&gt;0,P279&lt;=0.02),"0% to 2%",AND(P279&gt;0.02,P279&lt;=0.04),"2% to 4%",AND(P279&gt;0.04,P279&lt;=0.06),"4% to 6%",AND(P279&gt;0.06,P279&lt;=0.08),"6% to 8%",AND(P279&gt;0.08,P279&lt;=0.1),"8% to 10%",AND(P279&gt;0.1,P279&lt;=0.15),"10% to 15%",AND(P279&gt;0.15,P279&lt;=0.2),"15% to 20%",AND(P279&gt;0.2,P279&lt;=0.25),"20% to 25%",AND(P279&gt;0.25,P279&lt;=0.3),"25% to 30%",AND(P279&gt;0.3,P279&lt;=0.4),"30% to 40%",AND(P279&gt;0.4,P279&lt;=0.5),"40% to 50%",AND(P279&gt;0.5,P279&lt;=0.75),"50% to 75%",AND(P279&gt;0.75,P279&lt;=1),"75% to 100%")</f>
        <v>0% to 2%</v>
      </c>
      <c r="P279" s="10">
        <f>_xlfn.XLOOKUP($E279,'Raw Data'!$E:$E,'Raw Data'!P:P,"ERROR",0,1)</f>
        <v>0.00880434782608698</v>
      </c>
      <c r="Q279" s="9">
        <f>_xlfn.XLOOKUP($E279,'Raw Data'!$E:$E,'Raw Data'!Q:Q,"ERROR",0,1)</f>
        <v>21</v>
      </c>
      <c r="R279" s="9" t="str">
        <f>_xlfn.XLOOKUP($E279,'Raw Data'!$E:$E,'Raw Data'!R:R,"ERROR",0,1)</f>
        <v>oz</v>
      </c>
      <c r="S279" s="5" t="str">
        <f t="array" ref="S279">_xlfn.IFS(AND(T279&gt;0,T279&lt;=0.05),"0 to 0.05",AND(T279&gt;0.05,T279&lt;=0.1),"0.05 to 0.1",AND(T279&gt;0.1,T279&lt;=0.2),"0.1 to 0.2",AND(T279&gt;0.2,T279&lt;=0.3),"0.2 to 0.3",AND(T279&gt;0.3,T279&lt;=0.4),"0.3 to 0.4",AND(T279&gt;0.4,T279&lt;=0.5),"0.4 to 0.5",AND(T279&gt;0.5,T279&lt;=0.75),"0.5 to 0.75",AND(T279&gt;0.75,T279&lt;=1),"0.75 to 1",AND(T279&gt;1,T279&lt;=2),"1 to 2",AND(T279&gt;2,T279&lt;=3),"2 to 3",AND(T279&gt;3,T279&lt;=4),"3 to 4",AND(T279&gt;4,T279&lt;=5),"4 to 5",AND(T279&gt;5,T279&lt;=10),"5 to 10",T279&gt;10,"10+")</f>
        <v>0.2 to 0.3</v>
      </c>
      <c r="T279" s="10">
        <f>_xlfn.XLOOKUP($E279,'Raw Data'!$E:$E,'Raw Data'!T:T,"ERROR",0,1)</f>
        <v>0.293701789136351</v>
      </c>
      <c r="U279" s="15" t="str">
        <f t="array" ref="U279">_xlfn.IFS(AND(V279&gt;0,V279&lt;=0.05),"0 to 0.05",AND(V279&gt;0.05,V279&lt;=0.1),"0.05 to 0.1",AND(V279&gt;0.1,V279&lt;=0.2),"0.1 to 0.2",AND(V279&gt;0.2,V279&lt;=0.3),"0.2 to 0.3",AND(V279&gt;0.3,V279&lt;=0.4),"0.3 to 0.4",AND(V279&gt;0.4,V279&lt;=0.5),"0.4 to 0.5",AND(V279&gt;0.5,V279&lt;=0.75),"0.5 to 0.75",AND(V279&gt;0.75,V279&lt;=1),"0.75 to 1",AND(V279&gt;1,V279&lt;=2),"1 to 2",AND(V279&gt;2,V279&lt;=3),"2 to 3",AND(V279&gt;3,V279&lt;=4),"3 to 4",AND(V279&gt;4,V279&lt;=5),"4 to 5",AND(V279&gt;5,V279&lt;=10),"5 to 10",V279&gt;10,"10+")</f>
        <v>0.05 to 0.1</v>
      </c>
      <c r="V279" s="10">
        <f>_xlfn.XLOOKUP($E279,'Raw Data'!$E:$E,'Raw Data'!V:V,"ERROR",0,1)</f>
        <v>0.0800038649210107</v>
      </c>
      <c r="W279" s="15" t="str">
        <f t="array" ref="W279">_xlfn.IFS(AND(X279&gt;0,X279&lt;=0.05),"0 to 0.05",AND(X279&gt;0.05,X279&lt;=0.1),"0.05 to 0.1",AND(X279&gt;0.1,X279&lt;=0.2),"0.1 to 0.2",AND(X279&gt;0.2,X279&lt;=0.3),"0.2 to 0.3",AND(X279&gt;0.3,X279&lt;=0.4),"0.3 to 0.4",AND(X279&gt;0.4,X279&lt;=0.5),"0.4 to 0.5",AND(X279&gt;0.5,X279&lt;=0.75),"0.5 to 0.75",AND(X279&gt;0.75,X279&lt;=1),"0.75 to 1",AND(X279&gt;1,X279&lt;=2),"1 to 2",AND(X279&gt;2,X279&lt;=3),"2 to 3",AND(X279&gt;3,X279&lt;=4),"3 to 4",AND(X279&gt;4,X279&lt;=5),"4 to 5",AND(X279&gt;5,X279&lt;=10),"5 to 10",X279&gt;10,"10+")</f>
        <v>0.05 to 0.1</v>
      </c>
      <c r="X279" s="16">
        <f t="shared" si="8"/>
        <v>0.0792994830668148</v>
      </c>
      <c r="Y279" s="5" t="str">
        <f t="array" ref="Y279">_xlfn.IFS(AND(Z279&gt;0,Z279&lt;=1),"0 to 1",AND(Z279&gt;1,Z279&lt;=2),"1 to 2",AND(Z279&gt;2,Z279&lt;=4),"2 to 4",AND(Z279&gt;4,Z279&lt;=6),"4 to 6",AND(Z279&gt;6,Z279&lt;=8),"6 to 8",AND(Z279&gt;8,Z279&lt;=10),"8 to 10",AND(Z279&gt;10,Z279&lt;=15),"10 to 15",AND(Z279&gt;15,Z279&lt;=20),"15 to 20",AND(Z279&gt;20,Z279&lt;=25),"20 to 25",AND(Z279&gt;25,Z279&lt;=30),"25 to 30",AND(Z279&gt;30,Z279&lt;=40),"30 to 40",AND(Z279&gt;40,Z279&lt;=50),"40 to 50",Z279&gt;50,"50+")</f>
        <v>20 to 25</v>
      </c>
      <c r="Z279" s="9">
        <f>_xlfn.XLOOKUP($E279,'Raw Data'!$E:$E,'Raw Data'!Z:Z,"ERROR",0,1)</f>
        <v>21</v>
      </c>
      <c r="AA279" s="9" t="str">
        <f>_xlfn.XLOOKUP($E279,'Raw Data'!$E:$E,'Raw Data'!AA:AA,"ERROR",0,1)</f>
        <v>oz</v>
      </c>
      <c r="AB279" s="9"/>
      <c r="AC279" s="9"/>
    </row>
    <row r="280" hidden="1" spans="1:29">
      <c r="A280" s="5" t="str">
        <f>_xlfn.XLOOKUP($E280,'Raw Data'!$E:$E,'Raw Data'!A:A,"ERROR",0,1)</f>
        <v>AE</v>
      </c>
      <c r="B280" s="5" t="str">
        <f>_xlfn.XLOOKUP($E280,'Raw Data'!$E:$E,'Raw Data'!B:B,"ERROR",0,1)</f>
        <v>Hair Mousses</v>
      </c>
      <c r="C280" s="5" t="str">
        <f>_xlfn.XLOOKUP($E280,'Raw Data'!$E:$E,'Raw Data'!C:C,"ERROR",0,1)</f>
        <v>Tresemme</v>
      </c>
      <c r="D280" s="5" t="str">
        <f>_xlfn.XLOOKUP($E280,'Raw Data'!$E:$E,'Raw Data'!D:D,"ERROR",0,1)</f>
        <v>www.amazon.ae/dp/B00MLKC4SI</v>
      </c>
      <c r="E280" s="5" t="s">
        <v>480</v>
      </c>
      <c r="F280" s="9" t="str">
        <f>_xlfn.XLOOKUP($E280,'Raw Data'!$E:$E,'Raw Data'!F:F,"ERROR",0,1)</f>
        <v>Tresemme   Mousse  Extra Firm Control, 15 Ounce</v>
      </c>
      <c r="G280" s="10">
        <f>_xlfn.XLOOKUP($E280,'Raw Data'!$E:$E,'Raw Data'!G:G,"ERROR",0,1)</f>
        <v>0</v>
      </c>
      <c r="H280" s="9">
        <f>_xlfn.XLOOKUP($E280,'Raw Data'!$E:$E,'Raw Data'!H:H,"ERROR",0,1)</f>
        <v>0</v>
      </c>
      <c r="I280" s="9">
        <f>_xlfn.XLOOKUP($E280,'Raw Data'!$E:$E,'Raw Data'!I:I,"ERROR",0,1)</f>
        <v>0</v>
      </c>
      <c r="J280" s="9" t="str">
        <f>_xlfn.XLOOKUP($E280,'Raw Data'!$E:$E,'Raw Data'!J:J,"ERROR",0,1)</f>
        <v>No</v>
      </c>
      <c r="K280" s="14" t="str">
        <f t="array" ref="K280">_xlfn.IFS(AND(L280&gt;0,L280&lt;=5),"0 to 5",AND(L280&gt;5,L280&lt;=10),"5 to 10",AND(L280&gt;10,L280&lt;=15),"10 to 15",AND(L280&gt;15,L280&lt;=20),"15 to 20",AND(L280&gt;20,L280&lt;=30),"20 to 30",AND(L280&gt;30,L280&lt;=40),"30 to 40",AND(L280&gt;40,L280&lt;=50),"40 to 50",AND(L280&gt;50,L280&lt;=75),"50 to 75",AND(L280&gt;75,L280&lt;=100),"75 to 100",AND(L280&gt;100,L280&lt;=150),"100 to 150",AND(L280&gt;150,L280&lt;=200),"150 to 200",AND(L280&gt;200,L280&lt;=250),"200 to 250",AND(L280&gt;250,L280&lt;=300),"250 to 300",AND(L280&gt;300,L280&lt;=400),"300 to 400",AND(L280&gt;400,L280&lt;=500),"400 to 500",L280&gt;500,"500+")</f>
        <v>150 to 200</v>
      </c>
      <c r="L280" s="9">
        <f>_xlfn.XLOOKUP($E280,'Raw Data'!$E:$E,'Raw Data'!L:L,"ERROR",0,1)</f>
        <v>172.07</v>
      </c>
      <c r="M280" s="14" t="str">
        <f t="array" ref="M280">_xlfn.IFS(AND(N280&gt;0,N280&lt;=5),"0 to 5",AND(N280&gt;5,N280&lt;=10),"5 to 10",AND(N280&gt;10,N280&lt;=15),"10 to 15",AND(N280&gt;15,N280&lt;=20),"15 to 20",AND(N280&gt;20,N280&lt;=30),"20 to 30",AND(N280&gt;30,N280&lt;=40),"30 to 40",AND(N280&gt;40,N280&lt;=50),"40 to 50",AND(N280&gt;50,N280&lt;=75),"50 to 75",AND(N280&gt;75,N280&lt;=100),"75 to 100",AND(N280&gt;100,N280&lt;=150),"100 to 150",AND(N280&gt;150,N280&lt;=200),"150 to 200",AND(N280&gt;200,N280&lt;=250),"200 to 250",AND(N280&gt;250,N280&lt;=300),"250 to 300",AND(N280&gt;300,N280&lt;=400),"300 to 400",AND(N280&gt;400,N280&lt;=500),"400 to 500",N280&gt;500,"500+")</f>
        <v>150 to 200</v>
      </c>
      <c r="N280" s="9">
        <f>_xlfn.XLOOKUP($E280,'Raw Data'!$E:$E,'Raw Data'!N:N,"ERROR",0,1)</f>
        <v>172.07</v>
      </c>
      <c r="O280" s="14" t="str">
        <f t="array" ref="O280">_xlfn.IFS(P280=0,"No Discount",AND(P280&gt;0,P280&lt;=0.02),"0% to 2%",AND(P280&gt;0.02,P280&lt;=0.04),"2% to 4%",AND(P280&gt;0.04,P280&lt;=0.06),"4% to 6%",AND(P280&gt;0.06,P280&lt;=0.08),"6% to 8%",AND(P280&gt;0.08,P280&lt;=0.1),"8% to 10%",AND(P280&gt;0.1,P280&lt;=0.15),"10% to 15%",AND(P280&gt;0.15,P280&lt;=0.2),"15% to 20%",AND(P280&gt;0.2,P280&lt;=0.25),"20% to 25%",AND(P280&gt;0.25,P280&lt;=0.3),"25% to 30%",AND(P280&gt;0.3,P280&lt;=0.4),"30% to 40%",AND(P280&gt;0.4,P280&lt;=0.5),"40% to 50%",AND(P280&gt;0.5,P280&lt;=0.75),"50% to 75%",AND(P280&gt;0.75,P280&lt;=1),"75% to 100%")</f>
        <v>No Discount</v>
      </c>
      <c r="P280" s="10">
        <f>_xlfn.XLOOKUP($E280,'Raw Data'!$E:$E,'Raw Data'!P:P,"ERROR",0,1)</f>
        <v>0</v>
      </c>
      <c r="Q280" s="9">
        <f>_xlfn.XLOOKUP($E280,'Raw Data'!$E:$E,'Raw Data'!Q:Q,"ERROR",0,1)</f>
        <v>15</v>
      </c>
      <c r="R280" s="9" t="str">
        <f>_xlfn.XLOOKUP($E280,'Raw Data'!$E:$E,'Raw Data'!R:R,"ERROR",0,1)</f>
        <v>oz</v>
      </c>
      <c r="S280" s="5" t="str">
        <f t="array" ref="S280">_xlfn.IFS(AND(T280&gt;0,T280&lt;=0.05),"0 to 0.05",AND(T280&gt;0.05,T280&lt;=0.1),"0.05 to 0.1",AND(T280&gt;0.1,T280&lt;=0.2),"0.1 to 0.2",AND(T280&gt;0.2,T280&lt;=0.3),"0.2 to 0.3",AND(T280&gt;0.3,T280&lt;=0.4),"0.3 to 0.4",AND(T280&gt;0.4,T280&lt;=0.5),"0.4 to 0.5",AND(T280&gt;0.5,T280&lt;=0.75),"0.5 to 0.75",AND(T280&gt;0.75,T280&lt;=1),"0.75 to 1",AND(T280&gt;1,T280&lt;=2),"1 to 2",AND(T280&gt;2,T280&lt;=3),"2 to 3",AND(T280&gt;3,T280&lt;=4),"3 to 4",AND(T280&gt;4,T280&lt;=5),"4 to 5",AND(T280&gt;5,T280&lt;=10),"5 to 10",T280&gt;10,"10+")</f>
        <v>0.3 to 0.4</v>
      </c>
      <c r="T280" s="10">
        <f>_xlfn.XLOOKUP($E280,'Raw Data'!$E:$E,'Raw Data'!T:T,"ERROR",0,1)</f>
        <v>0.387938225679179</v>
      </c>
      <c r="U280" s="15" t="str">
        <f t="array" ref="U280">_xlfn.IFS(AND(V280&gt;0,V280&lt;=0.05),"0 to 0.05",AND(V280&gt;0.05,V280&lt;=0.1),"0.05 to 0.1",AND(V280&gt;0.1,V280&lt;=0.2),"0.1 to 0.2",AND(V280&gt;0.2,V280&lt;=0.3),"0.2 to 0.3",AND(V280&gt;0.3,V280&lt;=0.4),"0.3 to 0.4",AND(V280&gt;0.4,V280&lt;=0.5),"0.4 to 0.5",AND(V280&gt;0.5,V280&lt;=0.75),"0.5 to 0.75",AND(V280&gt;0.75,V280&lt;=1),"0.75 to 1",AND(V280&gt;1,V280&lt;=2),"1 to 2",AND(V280&gt;2,V280&lt;=3),"2 to 3",AND(V280&gt;3,V280&lt;=4),"3 to 4",AND(V280&gt;4,V280&lt;=5),"4 to 5",AND(V280&gt;5,V280&lt;=10),"5 to 10",V280&gt;10,"10+")</f>
        <v>0.1 to 0.2</v>
      </c>
      <c r="V280" s="10">
        <f>_xlfn.XLOOKUP($E280,'Raw Data'!$E:$E,'Raw Data'!V:V,"ERROR",0,1)</f>
        <v>0.104743320933378</v>
      </c>
      <c r="W280" s="15" t="str">
        <f t="array" ref="W280">_xlfn.IFS(AND(X280&gt;0,X280&lt;=0.05),"0 to 0.05",AND(X280&gt;0.05,X280&lt;=0.1),"0.05 to 0.1",AND(X280&gt;0.1,X280&lt;=0.2),"0.1 to 0.2",AND(X280&gt;0.2,X280&lt;=0.3),"0.2 to 0.3",AND(X280&gt;0.3,X280&lt;=0.4),"0.3 to 0.4",AND(X280&gt;0.4,X280&lt;=0.5),"0.4 to 0.5",AND(X280&gt;0.5,X280&lt;=0.75),"0.5 to 0.75",AND(X280&gt;0.75,X280&lt;=1),"0.75 to 1",AND(X280&gt;1,X280&lt;=2),"1 to 2",AND(X280&gt;2,X280&lt;=3),"2 to 3",AND(X280&gt;3,X280&lt;=4),"3 to 4",AND(X280&gt;4,X280&lt;=5),"4 to 5",AND(X280&gt;5,X280&lt;=10),"5 to 10",X280&gt;10,"10+")</f>
        <v>0.1 to 0.2</v>
      </c>
      <c r="X280" s="16">
        <f t="shared" si="8"/>
        <v>0.104743320933378</v>
      </c>
      <c r="Y280" s="5" t="str">
        <f t="array" ref="Y280">_xlfn.IFS(AND(Z280&gt;0,Z280&lt;=1),"0 to 1",AND(Z280&gt;1,Z280&lt;=2),"1 to 2",AND(Z280&gt;2,Z280&lt;=4),"2 to 4",AND(Z280&gt;4,Z280&lt;=6),"4 to 6",AND(Z280&gt;6,Z280&lt;=8),"6 to 8",AND(Z280&gt;8,Z280&lt;=10),"8 to 10",AND(Z280&gt;10,Z280&lt;=15),"10 to 15",AND(Z280&gt;15,Z280&lt;=20),"15 to 20",AND(Z280&gt;20,Z280&lt;=25),"20 to 25",AND(Z280&gt;25,Z280&lt;=30),"25 to 30",AND(Z280&gt;30,Z280&lt;=40),"30 to 40",AND(Z280&gt;40,Z280&lt;=50),"40 to 50",Z280&gt;50,"50+")</f>
        <v>10 to 15</v>
      </c>
      <c r="Z280" s="9">
        <f>_xlfn.XLOOKUP($E280,'Raw Data'!$E:$E,'Raw Data'!Z:Z,"ERROR",0,1)</f>
        <v>15</v>
      </c>
      <c r="AA280" s="9" t="str">
        <f>_xlfn.XLOOKUP($E280,'Raw Data'!$E:$E,'Raw Data'!AA:AA,"ERROR",0,1)</f>
        <v>oz</v>
      </c>
      <c r="AB280" s="9"/>
      <c r="AC280" s="9"/>
    </row>
    <row r="281" hidden="1" spans="1:29">
      <c r="A281" s="5" t="str">
        <f>_xlfn.XLOOKUP($E281,'Raw Data'!$E:$E,'Raw Data'!A:A,"ERROR",0,1)</f>
        <v>AE</v>
      </c>
      <c r="B281" s="5" t="str">
        <f>_xlfn.XLOOKUP($E281,'Raw Data'!$E:$E,'Raw Data'!B:B,"ERROR",0,1)</f>
        <v>Hair Mousses</v>
      </c>
      <c r="C281" s="5" t="str">
        <f>_xlfn.XLOOKUP($E281,'Raw Data'!$E:$E,'Raw Data'!C:C,"ERROR",0,1)</f>
        <v>SHEA MOISTURE</v>
      </c>
      <c r="D281" s="5" t="str">
        <f>_xlfn.XLOOKUP($E281,'Raw Data'!$E:$E,'Raw Data'!D:D,"ERROR",0,1)</f>
        <v>www.amazon.ae/dp/B01CTBEJA4</v>
      </c>
      <c r="E281" s="5" t="s">
        <v>481</v>
      </c>
      <c r="F281" s="9" t="str">
        <f>_xlfn.XLOOKUP($E281,'Raw Data'!$E:$E,'Raw Data'!F:F,"ERROR",0,1)</f>
        <v>Shea Moisture Coconut &amp; Hibiscus Curl Mousse 7.5 Ounce (221ml) (3 Pack)</v>
      </c>
      <c r="G281" s="10">
        <f>_xlfn.XLOOKUP($E281,'Raw Data'!$E:$E,'Raw Data'!G:G,"ERROR",0,1)</f>
        <v>0</v>
      </c>
      <c r="H281" s="9">
        <f>_xlfn.XLOOKUP($E281,'Raw Data'!$E:$E,'Raw Data'!H:H,"ERROR",0,1)</f>
        <v>0</v>
      </c>
      <c r="I281" s="9">
        <f>_xlfn.XLOOKUP($E281,'Raw Data'!$E:$E,'Raw Data'!I:I,"ERROR",0,1)</f>
        <v>0</v>
      </c>
      <c r="J281" s="9" t="str">
        <f>_xlfn.XLOOKUP($E281,'Raw Data'!$E:$E,'Raw Data'!J:J,"ERROR",0,1)</f>
        <v>No</v>
      </c>
      <c r="K281" s="14" t="str">
        <f t="array" ref="K281">_xlfn.IFS(AND(L281&gt;0,L281&lt;=5),"0 to 5",AND(L281&gt;5,L281&lt;=10),"5 to 10",AND(L281&gt;10,L281&lt;=15),"10 to 15",AND(L281&gt;15,L281&lt;=20),"15 to 20",AND(L281&gt;20,L281&lt;=30),"20 to 30",AND(L281&gt;30,L281&lt;=40),"30 to 40",AND(L281&gt;40,L281&lt;=50),"40 to 50",AND(L281&gt;50,L281&lt;=75),"50 to 75",AND(L281&gt;75,L281&lt;=100),"75 to 100",AND(L281&gt;100,L281&lt;=150),"100 to 150",AND(L281&gt;150,L281&lt;=200),"150 to 200",AND(L281&gt;200,L281&lt;=250),"200 to 250",AND(L281&gt;250,L281&lt;=300),"250 to 300",AND(L281&gt;300,L281&lt;=400),"300 to 400",AND(L281&gt;400,L281&lt;=500),"400 to 500",L281&gt;500,"500+")</f>
        <v>100 to 150</v>
      </c>
      <c r="L281" s="9">
        <f>_xlfn.XLOOKUP($E281,'Raw Data'!$E:$E,'Raw Data'!L:L,"ERROR",0,1)</f>
        <v>135.8</v>
      </c>
      <c r="M281" s="14" t="str">
        <f t="array" ref="M281">_xlfn.IFS(AND(N281&gt;0,N281&lt;=5),"0 to 5",AND(N281&gt;5,N281&lt;=10),"5 to 10",AND(N281&gt;10,N281&lt;=15),"10 to 15",AND(N281&gt;15,N281&lt;=20),"15 to 20",AND(N281&gt;20,N281&lt;=30),"20 to 30",AND(N281&gt;30,N281&lt;=40),"30 to 40",AND(N281&gt;40,N281&lt;=50),"40 to 50",AND(N281&gt;50,N281&lt;=75),"50 to 75",AND(N281&gt;75,N281&lt;=100),"75 to 100",AND(N281&gt;100,N281&lt;=150),"100 to 150",AND(N281&gt;150,N281&lt;=200),"150 to 200",AND(N281&gt;200,N281&lt;=250),"200 to 250",AND(N281&gt;250,N281&lt;=300),"250 to 300",AND(N281&gt;300,N281&lt;=400),"300 to 400",AND(N281&gt;400,N281&lt;=500),"400 to 500",N281&gt;500,"500+")</f>
        <v>100 to 150</v>
      </c>
      <c r="N281" s="9">
        <f>_xlfn.XLOOKUP($E281,'Raw Data'!$E:$E,'Raw Data'!N:N,"ERROR",0,1)</f>
        <v>135.8</v>
      </c>
      <c r="O281" s="14" t="str">
        <f t="array" ref="O281">_xlfn.IFS(P281=0,"No Discount",AND(P281&gt;0,P281&lt;=0.02),"0% to 2%",AND(P281&gt;0.02,P281&lt;=0.04),"2% to 4%",AND(P281&gt;0.04,P281&lt;=0.06),"4% to 6%",AND(P281&gt;0.06,P281&lt;=0.08),"6% to 8%",AND(P281&gt;0.08,P281&lt;=0.1),"8% to 10%",AND(P281&gt;0.1,P281&lt;=0.15),"10% to 15%",AND(P281&gt;0.15,P281&lt;=0.2),"15% to 20%",AND(P281&gt;0.2,P281&lt;=0.25),"20% to 25%",AND(P281&gt;0.25,P281&lt;=0.3),"25% to 30%",AND(P281&gt;0.3,P281&lt;=0.4),"30% to 40%",AND(P281&gt;0.4,P281&lt;=0.5),"40% to 50%",AND(P281&gt;0.5,P281&lt;=0.75),"50% to 75%",AND(P281&gt;0.75,P281&lt;=1),"75% to 100%")</f>
        <v>No Discount</v>
      </c>
      <c r="P281" s="10">
        <f>_xlfn.XLOOKUP($E281,'Raw Data'!$E:$E,'Raw Data'!P:P,"ERROR",0,1)</f>
        <v>0</v>
      </c>
      <c r="Q281" s="9">
        <f>_xlfn.XLOOKUP($E281,'Raw Data'!$E:$E,'Raw Data'!Q:Q,"ERROR",0,1)</f>
        <v>90</v>
      </c>
      <c r="R281" s="9" t="str">
        <f>_xlfn.XLOOKUP($E281,'Raw Data'!$E:$E,'Raw Data'!R:R,"ERROR",0,1)</f>
        <v>oz</v>
      </c>
      <c r="S281" s="5" t="str">
        <f t="array" ref="S281">_xlfn.IFS(AND(T281&gt;0,T281&lt;=0.05),"0 to 0.05",AND(T281&gt;0.05,T281&lt;=0.1),"0.05 to 0.1",AND(T281&gt;0.1,T281&lt;=0.2),"0.1 to 0.2",AND(T281&gt;0.2,T281&lt;=0.3),"0.2 to 0.3",AND(T281&gt;0.3,T281&lt;=0.4),"0.3 to 0.4",AND(T281&gt;0.4,T281&lt;=0.5),"0.4 to 0.5",AND(T281&gt;0.5,T281&lt;=0.75),"0.5 to 0.75",AND(T281&gt;0.75,T281&lt;=1),"0.75 to 1",AND(T281&gt;1,T281&lt;=2),"1 to 2",AND(T281&gt;2,T281&lt;=3),"2 to 3",AND(T281&gt;3,T281&lt;=4),"3 to 4",AND(T281&gt;4,T281&lt;=5),"4 to 5",AND(T281&gt;5,T281&lt;=10),"5 to 10",T281&gt;10,"10+")</f>
        <v>0.05 to 0.1</v>
      </c>
      <c r="T281" s="10">
        <f>_xlfn.XLOOKUP($E281,'Raw Data'!$E:$E,'Raw Data'!T:T,"ERROR",0,1)</f>
        <v>0.0510276932326307</v>
      </c>
      <c r="U281" s="15" t="str">
        <f t="array" ref="U281">_xlfn.IFS(AND(V281&gt;0,V281&lt;=0.05),"0 to 0.05",AND(V281&gt;0.05,V281&lt;=0.1),"0.05 to 0.1",AND(V281&gt;0.1,V281&lt;=0.2),"0.1 to 0.2",AND(V281&gt;0.2,V281&lt;=0.3),"0.2 to 0.3",AND(V281&gt;0.3,V281&lt;=0.4),"0.3 to 0.4",AND(V281&gt;0.4,V281&lt;=0.5),"0.4 to 0.5",AND(V281&gt;0.5,V281&lt;=0.75),"0.5 to 0.75",AND(V281&gt;0.75,V281&lt;=1),"0.75 to 1",AND(V281&gt;1,V281&lt;=2),"1 to 2",AND(V281&gt;2,V281&lt;=3),"2 to 3",AND(V281&gt;3,V281&lt;=4),"3 to 4",AND(V281&gt;4,V281&lt;=5),"4 to 5",AND(V281&gt;5,V281&lt;=10),"5 to 10",V281&gt;10,"10+")</f>
        <v>0 to 0.05</v>
      </c>
      <c r="V281" s="10">
        <f>_xlfn.XLOOKUP($E281,'Raw Data'!$E:$E,'Raw Data'!V:V,"ERROR",0,1)</f>
        <v>0.0137774771728103</v>
      </c>
      <c r="W281" s="15" t="str">
        <f t="array" ref="W281">_xlfn.IFS(AND(X281&gt;0,X281&lt;=0.05),"0 to 0.05",AND(X281&gt;0.05,X281&lt;=0.1),"0.05 to 0.1",AND(X281&gt;0.1,X281&lt;=0.2),"0.1 to 0.2",AND(X281&gt;0.2,X281&lt;=0.3),"0.2 to 0.3",AND(X281&gt;0.3,X281&lt;=0.4),"0.3 to 0.4",AND(X281&gt;0.4,X281&lt;=0.5),"0.4 to 0.5",AND(X281&gt;0.5,X281&lt;=0.75),"0.5 to 0.75",AND(X281&gt;0.75,X281&lt;=1),"0.75 to 1",AND(X281&gt;1,X281&lt;=2),"1 to 2",AND(X281&gt;2,X281&lt;=3),"2 to 3",AND(X281&gt;3,X281&lt;=4),"3 to 4",AND(X281&gt;4,X281&lt;=5),"4 to 5",AND(X281&gt;5,X281&lt;=10),"5 to 10",X281&gt;10,"10+")</f>
        <v>0 to 0.05</v>
      </c>
      <c r="X281" s="16">
        <f t="shared" si="8"/>
        <v>0.0137774771728103</v>
      </c>
      <c r="Y281" s="5" t="str">
        <f t="array" ref="Y281">_xlfn.IFS(AND(Z281&gt;0,Z281&lt;=1),"0 to 1",AND(Z281&gt;1,Z281&lt;=2),"1 to 2",AND(Z281&gt;2,Z281&lt;=4),"2 to 4",AND(Z281&gt;4,Z281&lt;=6),"4 to 6",AND(Z281&gt;6,Z281&lt;=8),"6 to 8",AND(Z281&gt;8,Z281&lt;=10),"8 to 10",AND(Z281&gt;10,Z281&lt;=15),"10 to 15",AND(Z281&gt;15,Z281&lt;=20),"15 to 20",AND(Z281&gt;20,Z281&lt;=25),"20 to 25",AND(Z281&gt;25,Z281&lt;=30),"25 to 30",AND(Z281&gt;30,Z281&lt;=40),"30 to 40",AND(Z281&gt;40,Z281&lt;=50),"40 to 50",Z281&gt;50,"50+")</f>
        <v>50+</v>
      </c>
      <c r="Z281" s="9">
        <f>_xlfn.XLOOKUP($E281,'Raw Data'!$E:$E,'Raw Data'!Z:Z,"ERROR",0,1)</f>
        <v>90</v>
      </c>
      <c r="AA281" s="9" t="str">
        <f>_xlfn.XLOOKUP($E281,'Raw Data'!$E:$E,'Raw Data'!AA:AA,"ERROR",0,1)</f>
        <v>oz</v>
      </c>
      <c r="AB281" s="9"/>
      <c r="AC281" s="9"/>
    </row>
    <row r="282" hidden="1" spans="1:29">
      <c r="A282" s="5" t="str">
        <f>_xlfn.XLOOKUP($E282,'Raw Data'!$E:$E,'Raw Data'!A:A,"ERROR",0,1)</f>
        <v>AE</v>
      </c>
      <c r="B282" s="5" t="str">
        <f>_xlfn.XLOOKUP($E282,'Raw Data'!$E:$E,'Raw Data'!B:B,"ERROR",0,1)</f>
        <v>Hair Mousses</v>
      </c>
      <c r="C282" s="5" t="str">
        <f>_xlfn.XLOOKUP($E282,'Raw Data'!$E:$E,'Raw Data'!C:C,"ERROR",0,1)</f>
        <v>Kristin Ess</v>
      </c>
      <c r="D282" s="5" t="str">
        <f>_xlfn.XLOOKUP($E282,'Raw Data'!$E:$E,'Raw Data'!D:D,"ERROR",0,1)</f>
        <v>www.amazon.ae/dp/B075RL4DLN</v>
      </c>
      <c r="E282" s="5" t="s">
        <v>482</v>
      </c>
      <c r="F282" s="9" t="str">
        <f>_xlfn.XLOOKUP($E282,'Raw Data'!$E:$E,'Raw Data'!F:F,"ERROR",0,1)</f>
        <v>Kristin Ess Hair Instant Lift Volumizing Mousse with Castor Oil - Boosts Volume + Thickens, Body Building, Lasting Hold, Non-Sticky, For Curly, Wavy + Straight Hair, 8.1 Oz (Pack of 1)</v>
      </c>
      <c r="G282" s="10">
        <f>_xlfn.XLOOKUP($E282,'Raw Data'!$E:$E,'Raw Data'!G:G,"ERROR",0,1)</f>
        <v>0</v>
      </c>
      <c r="H282" s="9">
        <f>_xlfn.XLOOKUP($E282,'Raw Data'!$E:$E,'Raw Data'!H:H,"ERROR",0,1)</f>
        <v>0</v>
      </c>
      <c r="I282" s="9">
        <f>_xlfn.XLOOKUP($E282,'Raw Data'!$E:$E,'Raw Data'!I:I,"ERROR",0,1)</f>
        <v>0</v>
      </c>
      <c r="J282" s="9" t="str">
        <f>_xlfn.XLOOKUP($E282,'Raw Data'!$E:$E,'Raw Data'!J:J,"ERROR",0,1)</f>
        <v>No</v>
      </c>
      <c r="K282" s="14" t="str">
        <f t="array" ref="K282">_xlfn.IFS(AND(L282&gt;0,L282&lt;=5),"0 to 5",AND(L282&gt;5,L282&lt;=10),"5 to 10",AND(L282&gt;10,L282&lt;=15),"10 to 15",AND(L282&gt;15,L282&lt;=20),"15 to 20",AND(L282&gt;20,L282&lt;=30),"20 to 30",AND(L282&gt;30,L282&lt;=40),"30 to 40",AND(L282&gt;40,L282&lt;=50),"40 to 50",AND(L282&gt;50,L282&lt;=75),"50 to 75",AND(L282&gt;75,L282&lt;=100),"75 to 100",AND(L282&gt;100,L282&lt;=150),"100 to 150",AND(L282&gt;150,L282&lt;=200),"150 to 200",AND(L282&gt;200,L282&lt;=250),"200 to 250",AND(L282&gt;250,L282&lt;=300),"250 to 300",AND(L282&gt;300,L282&lt;=400),"300 to 400",AND(L282&gt;400,L282&lt;=500),"400 to 500",L282&gt;500,"500+")</f>
        <v>100 to 150</v>
      </c>
      <c r="L282" s="9">
        <f>_xlfn.XLOOKUP($E282,'Raw Data'!$E:$E,'Raw Data'!L:L,"ERROR",0,1)</f>
        <v>110.77</v>
      </c>
      <c r="M282" s="14" t="str">
        <f t="array" ref="M282">_xlfn.IFS(AND(N282&gt;0,N282&lt;=5),"0 to 5",AND(N282&gt;5,N282&lt;=10),"5 to 10",AND(N282&gt;10,N282&lt;=15),"10 to 15",AND(N282&gt;15,N282&lt;=20),"15 to 20",AND(N282&gt;20,N282&lt;=30),"20 to 30",AND(N282&gt;30,N282&lt;=40),"30 to 40",AND(N282&gt;40,N282&lt;=50),"40 to 50",AND(N282&gt;50,N282&lt;=75),"50 to 75",AND(N282&gt;75,N282&lt;=100),"75 to 100",AND(N282&gt;100,N282&lt;=150),"100 to 150",AND(N282&gt;150,N282&lt;=200),"150 to 200",AND(N282&gt;200,N282&lt;=250),"200 to 250",AND(N282&gt;250,N282&lt;=300),"250 to 300",AND(N282&gt;300,N282&lt;=400),"300 to 400",AND(N282&gt;400,N282&lt;=500),"400 to 500",N282&gt;500,"500+")</f>
        <v>100 to 150</v>
      </c>
      <c r="N282" s="9">
        <f>_xlfn.XLOOKUP($E282,'Raw Data'!$E:$E,'Raw Data'!N:N,"ERROR",0,1)</f>
        <v>110.77</v>
      </c>
      <c r="O282" s="14" t="str">
        <f t="array" ref="O282">_xlfn.IFS(P282=0,"No Discount",AND(P282&gt;0,P282&lt;=0.02),"0% to 2%",AND(P282&gt;0.02,P282&lt;=0.04),"2% to 4%",AND(P282&gt;0.04,P282&lt;=0.06),"4% to 6%",AND(P282&gt;0.06,P282&lt;=0.08),"6% to 8%",AND(P282&gt;0.08,P282&lt;=0.1),"8% to 10%",AND(P282&gt;0.1,P282&lt;=0.15),"10% to 15%",AND(P282&gt;0.15,P282&lt;=0.2),"15% to 20%",AND(P282&gt;0.2,P282&lt;=0.25),"20% to 25%",AND(P282&gt;0.25,P282&lt;=0.3),"25% to 30%",AND(P282&gt;0.3,P282&lt;=0.4),"30% to 40%",AND(P282&gt;0.4,P282&lt;=0.5),"40% to 50%",AND(P282&gt;0.5,P282&lt;=0.75),"50% to 75%",AND(P282&gt;0.75,P282&lt;=1),"75% to 100%")</f>
        <v>No Discount</v>
      </c>
      <c r="P282" s="10">
        <f>_xlfn.XLOOKUP($E282,'Raw Data'!$E:$E,'Raw Data'!P:P,"ERROR",0,1)</f>
        <v>0</v>
      </c>
      <c r="Q282" s="9">
        <f>_xlfn.XLOOKUP($E282,'Raw Data'!$E:$E,'Raw Data'!Q:Q,"ERROR",0,1)</f>
        <v>8.1</v>
      </c>
      <c r="R282" s="9" t="str">
        <f>_xlfn.XLOOKUP($E282,'Raw Data'!$E:$E,'Raw Data'!R:R,"ERROR",0,1)</f>
        <v>oz</v>
      </c>
      <c r="S282" s="5" t="str">
        <f t="array" ref="S282">_xlfn.IFS(AND(T282&gt;0,T282&lt;=0.05),"0 to 0.05",AND(T282&gt;0.05,T282&lt;=0.1),"0.05 to 0.1",AND(T282&gt;0.1,T282&lt;=0.2),"0.1 to 0.2",AND(T282&gt;0.2,T282&lt;=0.3),"0.2 to 0.3",AND(T282&gt;0.3,T282&lt;=0.4),"0.3 to 0.4",AND(T282&gt;0.4,T282&lt;=0.5),"0.4 to 0.5",AND(T282&gt;0.5,T282&lt;=0.75),"0.5 to 0.75",AND(T282&gt;0.75,T282&lt;=1),"0.75 to 1",AND(T282&gt;1,T282&lt;=2),"1 to 2",AND(T282&gt;2,T282&lt;=3),"2 to 3",AND(T282&gt;3,T282&lt;=4),"3 to 4",AND(T282&gt;4,T282&lt;=5),"4 to 5",AND(T282&gt;5,T282&lt;=10),"5 to 10",T282&gt;10,"10+")</f>
        <v>0.4 to 0.5</v>
      </c>
      <c r="T282" s="10">
        <f>_xlfn.XLOOKUP($E282,'Raw Data'!$E:$E,'Raw Data'!T:T,"ERROR",0,1)</f>
        <v>0.462472392356284</v>
      </c>
      <c r="U282" s="15" t="str">
        <f t="array" ref="U282">_xlfn.IFS(AND(V282&gt;0,V282&lt;=0.05),"0 to 0.05",AND(V282&gt;0.05,V282&lt;=0.1),"0.05 to 0.1",AND(V282&gt;0.1,V282&lt;=0.2),"0.1 to 0.2",AND(V282&gt;0.2,V282&lt;=0.3),"0.2 to 0.3",AND(V282&gt;0.3,V282&lt;=0.4),"0.3 to 0.4",AND(V282&gt;0.4,V282&lt;=0.5),"0.4 to 0.5",AND(V282&gt;0.5,V282&lt;=0.75),"0.5 to 0.75",AND(V282&gt;0.75,V282&lt;=1),"0.75 to 1",AND(V282&gt;1,V282&lt;=2),"1 to 2",AND(V282&gt;2,V282&lt;=3),"2 to 3",AND(V282&gt;3,V282&lt;=4),"3 to 4",AND(V282&gt;4,V282&lt;=5),"4 to 5",AND(V282&gt;5,V282&lt;=10),"5 to 10",V282&gt;10,"10+")</f>
        <v>0.1 to 0.2</v>
      </c>
      <c r="V282" s="10">
        <f>_xlfn.XLOOKUP($E282,'Raw Data'!$E:$E,'Raw Data'!V:V,"ERROR",0,1)</f>
        <v>0.124867545936197</v>
      </c>
      <c r="W282" s="15" t="str">
        <f t="array" ref="W282">_xlfn.IFS(AND(X282&gt;0,X282&lt;=0.05),"0 to 0.05",AND(X282&gt;0.05,X282&lt;=0.1),"0.05 to 0.1",AND(X282&gt;0.1,X282&lt;=0.2),"0.1 to 0.2",AND(X282&gt;0.2,X282&lt;=0.3),"0.2 to 0.3",AND(X282&gt;0.3,X282&lt;=0.4),"0.3 to 0.4",AND(X282&gt;0.4,X282&lt;=0.5),"0.4 to 0.5",AND(X282&gt;0.5,X282&lt;=0.75),"0.5 to 0.75",AND(X282&gt;0.75,X282&lt;=1),"0.75 to 1",AND(X282&gt;1,X282&lt;=2),"1 to 2",AND(X282&gt;2,X282&lt;=3),"2 to 3",AND(X282&gt;3,X282&lt;=4),"3 to 4",AND(X282&gt;4,X282&lt;=5),"4 to 5",AND(X282&gt;5,X282&lt;=10),"5 to 10",X282&gt;10,"10+")</f>
        <v>0.1 to 0.2</v>
      </c>
      <c r="X282" s="16">
        <f t="shared" si="8"/>
        <v>0.124867545936197</v>
      </c>
      <c r="Y282" s="5" t="str">
        <f t="array" ref="Y282">_xlfn.IFS(AND(Z282&gt;0,Z282&lt;=1),"0 to 1",AND(Z282&gt;1,Z282&lt;=2),"1 to 2",AND(Z282&gt;2,Z282&lt;=4),"2 to 4",AND(Z282&gt;4,Z282&lt;=6),"4 to 6",AND(Z282&gt;6,Z282&lt;=8),"6 to 8",AND(Z282&gt;8,Z282&lt;=10),"8 to 10",AND(Z282&gt;10,Z282&lt;=15),"10 to 15",AND(Z282&gt;15,Z282&lt;=20),"15 to 20",AND(Z282&gt;20,Z282&lt;=25),"20 to 25",AND(Z282&gt;25,Z282&lt;=30),"25 to 30",AND(Z282&gt;30,Z282&lt;=40),"30 to 40",AND(Z282&gt;40,Z282&lt;=50),"40 to 50",Z282&gt;50,"50+")</f>
        <v>8 to 10</v>
      </c>
      <c r="Z282" s="9">
        <f>_xlfn.XLOOKUP($E282,'Raw Data'!$E:$E,'Raw Data'!Z:Z,"ERROR",0,1)</f>
        <v>8.1</v>
      </c>
      <c r="AA282" s="9" t="str">
        <f>_xlfn.XLOOKUP($E282,'Raw Data'!$E:$E,'Raw Data'!AA:AA,"ERROR",0,1)</f>
        <v>oz</v>
      </c>
      <c r="AB282" s="9"/>
      <c r="AC282" s="9"/>
    </row>
    <row r="283" hidden="1" spans="1:29">
      <c r="A283" s="5" t="str">
        <f>_xlfn.XLOOKUP($E283,'Raw Data'!$E:$E,'Raw Data'!A:A,"ERROR",0,1)</f>
        <v>AE</v>
      </c>
      <c r="B283" s="5" t="str">
        <f>_xlfn.XLOOKUP($E283,'Raw Data'!$E:$E,'Raw Data'!B:B,"ERROR",0,1)</f>
        <v>Hair Mousses</v>
      </c>
      <c r="C283" s="5" t="str">
        <f>_xlfn.XLOOKUP($E283,'Raw Data'!$E:$E,'Raw Data'!C:C,"ERROR",0,1)</f>
        <v>Mielle Organics</v>
      </c>
      <c r="D283" s="5" t="str">
        <f>_xlfn.XLOOKUP($E283,'Raw Data'!$E:$E,'Raw Data'!D:D,"ERROR",0,1)</f>
        <v>www.amazon.ae/dp/B071Z7YRHJ</v>
      </c>
      <c r="E283" s="5" t="s">
        <v>483</v>
      </c>
      <c r="F283" s="9" t="str">
        <f>_xlfn.XLOOKUP($E283,'Raw Data'!$E:$E,'Raw Data'!F:F,"ERROR",0,1)</f>
        <v>Mielle Brazilian Curly Cocktail Curl Cream &amp; Curl Mousse 8oz"Set"</v>
      </c>
      <c r="G283" s="10">
        <f>_xlfn.XLOOKUP($E283,'Raw Data'!$E:$E,'Raw Data'!G:G,"ERROR",0,1)</f>
        <v>0</v>
      </c>
      <c r="H283" s="9">
        <f>_xlfn.XLOOKUP($E283,'Raw Data'!$E:$E,'Raw Data'!H:H,"ERROR",0,1)</f>
        <v>0</v>
      </c>
      <c r="I283" s="9">
        <f>_xlfn.XLOOKUP($E283,'Raw Data'!$E:$E,'Raw Data'!I:I,"ERROR",0,1)</f>
        <v>0</v>
      </c>
      <c r="J283" s="9" t="str">
        <f>_xlfn.XLOOKUP($E283,'Raw Data'!$E:$E,'Raw Data'!J:J,"ERROR",0,1)</f>
        <v>No</v>
      </c>
      <c r="K283" s="14" t="str">
        <f t="array" ref="K283">_xlfn.IFS(AND(L283&gt;0,L283&lt;=5),"0 to 5",AND(L283&gt;5,L283&lt;=10),"5 to 10",AND(L283&gt;10,L283&lt;=15),"10 to 15",AND(L283&gt;15,L283&lt;=20),"15 to 20",AND(L283&gt;20,L283&lt;=30),"20 to 30",AND(L283&gt;30,L283&lt;=40),"30 to 40",AND(L283&gt;40,L283&lt;=50),"40 to 50",AND(L283&gt;50,L283&lt;=75),"50 to 75",AND(L283&gt;75,L283&lt;=100),"75 to 100",AND(L283&gt;100,L283&lt;=150),"100 to 150",AND(L283&gt;150,L283&lt;=200),"150 to 200",AND(L283&gt;200,L283&lt;=250),"200 to 250",AND(L283&gt;250,L283&lt;=300),"250 to 300",AND(L283&gt;300,L283&lt;=400),"300 to 400",AND(L283&gt;400,L283&lt;=500),"400 to 500",L283&gt;500,"500+")</f>
        <v>100 to 150</v>
      </c>
      <c r="L283" s="9">
        <f>_xlfn.XLOOKUP($E283,'Raw Data'!$E:$E,'Raw Data'!L:L,"ERROR",0,1)</f>
        <v>110</v>
      </c>
      <c r="M283" s="14" t="str">
        <f t="array" ref="M283">_xlfn.IFS(AND(N283&gt;0,N283&lt;=5),"0 to 5",AND(N283&gt;5,N283&lt;=10),"5 to 10",AND(N283&gt;10,N283&lt;=15),"10 to 15",AND(N283&gt;15,N283&lt;=20),"15 to 20",AND(N283&gt;20,N283&lt;=30),"20 to 30",AND(N283&gt;30,N283&lt;=40),"30 to 40",AND(N283&gt;40,N283&lt;=50),"40 to 50",AND(N283&gt;50,N283&lt;=75),"50 to 75",AND(N283&gt;75,N283&lt;=100),"75 to 100",AND(N283&gt;100,N283&lt;=150),"100 to 150",AND(N283&gt;150,N283&lt;=200),"150 to 200",AND(N283&gt;200,N283&lt;=250),"200 to 250",AND(N283&gt;250,N283&lt;=300),"250 to 300",AND(N283&gt;300,N283&lt;=400),"300 to 400",AND(N283&gt;400,N283&lt;=500),"400 to 500",N283&gt;500,"500+")</f>
        <v>100 to 150</v>
      </c>
      <c r="N283" s="9">
        <f>_xlfn.XLOOKUP($E283,'Raw Data'!$E:$E,'Raw Data'!N:N,"ERROR",0,1)</f>
        <v>110</v>
      </c>
      <c r="O283" s="14" t="str">
        <f t="array" ref="O283">_xlfn.IFS(P283=0,"No Discount",AND(P283&gt;0,P283&lt;=0.02),"0% to 2%",AND(P283&gt;0.02,P283&lt;=0.04),"2% to 4%",AND(P283&gt;0.04,P283&lt;=0.06),"4% to 6%",AND(P283&gt;0.06,P283&lt;=0.08),"6% to 8%",AND(P283&gt;0.08,P283&lt;=0.1),"8% to 10%",AND(P283&gt;0.1,P283&lt;=0.15),"10% to 15%",AND(P283&gt;0.15,P283&lt;=0.2),"15% to 20%",AND(P283&gt;0.2,P283&lt;=0.25),"20% to 25%",AND(P283&gt;0.25,P283&lt;=0.3),"25% to 30%",AND(P283&gt;0.3,P283&lt;=0.4),"30% to 40%",AND(P283&gt;0.4,P283&lt;=0.5),"40% to 50%",AND(P283&gt;0.5,P283&lt;=0.75),"50% to 75%",AND(P283&gt;0.75,P283&lt;=1),"75% to 100%")</f>
        <v>No Discount</v>
      </c>
      <c r="P283" s="10">
        <f>_xlfn.XLOOKUP($E283,'Raw Data'!$E:$E,'Raw Data'!P:P,"ERROR",0,1)</f>
        <v>0</v>
      </c>
      <c r="Q283" s="9">
        <f>_xlfn.XLOOKUP($E283,'Raw Data'!$E:$E,'Raw Data'!Q:Q,"ERROR",0,1)</f>
        <v>8</v>
      </c>
      <c r="R283" s="9" t="str">
        <f>_xlfn.XLOOKUP($E283,'Raw Data'!$E:$E,'Raw Data'!R:R,"ERROR",0,1)</f>
        <v>oz</v>
      </c>
      <c r="S283" s="5" t="str">
        <f t="array" ref="S283">_xlfn.IFS(AND(T283&gt;0,T283&lt;=0.05),"0 to 0.05",AND(T283&gt;0.05,T283&lt;=0.1),"0.05 to 0.1",AND(T283&gt;0.1,T283&lt;=0.2),"0.1 to 0.2",AND(T283&gt;0.2,T283&lt;=0.3),"0.2 to 0.3",AND(T283&gt;0.3,T283&lt;=0.4),"0.3 to 0.4",AND(T283&gt;0.4,T283&lt;=0.5),"0.4 to 0.5",AND(T283&gt;0.5,T283&lt;=0.75),"0.5 to 0.75",AND(T283&gt;0.75,T283&lt;=1),"0.75 to 1",AND(T283&gt;1,T283&lt;=2),"1 to 2",AND(T283&gt;2,T283&lt;=3),"2 to 3",AND(T283&gt;3,T283&lt;=4),"3 to 4",AND(T283&gt;4,T283&lt;=5),"4 to 5",AND(T283&gt;5,T283&lt;=10),"5 to 10",T283&gt;10,"10+")</f>
        <v>0.4 to 0.5</v>
      </c>
      <c r="T283" s="10">
        <f>_xlfn.XLOOKUP($E283,'Raw Data'!$E:$E,'Raw Data'!T:T,"ERROR",0,1)</f>
        <v>0.464998309097058</v>
      </c>
      <c r="U283" s="15" t="str">
        <f t="array" ref="U283">_xlfn.IFS(AND(V283&gt;0,V283&lt;=0.05),"0 to 0.05",AND(V283&gt;0.05,V283&lt;=0.1),"0.05 to 0.1",AND(V283&gt;0.1,V283&lt;=0.2),"0.1 to 0.2",AND(V283&gt;0.2,V283&lt;=0.3),"0.2 to 0.3",AND(V283&gt;0.3,V283&lt;=0.4),"0.3 to 0.4",AND(V283&gt;0.4,V283&lt;=0.5),"0.4 to 0.5",AND(V283&gt;0.5,V283&lt;=0.75),"0.5 to 0.75",AND(V283&gt;0.75,V283&lt;=1),"0.75 to 1",AND(V283&gt;1,V283&lt;=2),"1 to 2",AND(V283&gt;2,V283&lt;=3),"2 to 3",AND(V283&gt;3,V283&lt;=4),"3 to 4",AND(V283&gt;4,V283&lt;=5),"4 to 5",AND(V283&gt;5,V283&lt;=10),"5 to 10",V283&gt;10,"10+")</f>
        <v>0.1 to 0.2</v>
      </c>
      <c r="V283" s="10">
        <f>_xlfn.XLOOKUP($E283,'Raw Data'!$E:$E,'Raw Data'!V:V,"ERROR",0,1)</f>
        <v>0.125549543456206</v>
      </c>
      <c r="W283" s="15" t="str">
        <f t="array" ref="W283">_xlfn.IFS(AND(X283&gt;0,X283&lt;=0.05),"0 to 0.05",AND(X283&gt;0.05,X283&lt;=0.1),"0.05 to 0.1",AND(X283&gt;0.1,X283&lt;=0.2),"0.1 to 0.2",AND(X283&gt;0.2,X283&lt;=0.3),"0.2 to 0.3",AND(X283&gt;0.3,X283&lt;=0.4),"0.3 to 0.4",AND(X283&gt;0.4,X283&lt;=0.5),"0.4 to 0.5",AND(X283&gt;0.5,X283&lt;=0.75),"0.5 to 0.75",AND(X283&gt;0.75,X283&lt;=1),"0.75 to 1",AND(X283&gt;1,X283&lt;=2),"1 to 2",AND(X283&gt;2,X283&lt;=3),"2 to 3",AND(X283&gt;3,X283&lt;=4),"3 to 4",AND(X283&gt;4,X283&lt;=5),"4 to 5",AND(X283&gt;5,X283&lt;=10),"5 to 10",X283&gt;10,"10+")</f>
        <v>0.1 to 0.2</v>
      </c>
      <c r="X283" s="16">
        <f t="shared" si="8"/>
        <v>0.125549543456206</v>
      </c>
      <c r="Y283" s="5" t="str">
        <f t="array" ref="Y283">_xlfn.IFS(AND(Z283&gt;0,Z283&lt;=1),"0 to 1",AND(Z283&gt;1,Z283&lt;=2),"1 to 2",AND(Z283&gt;2,Z283&lt;=4),"2 to 4",AND(Z283&gt;4,Z283&lt;=6),"4 to 6",AND(Z283&gt;6,Z283&lt;=8),"6 to 8",AND(Z283&gt;8,Z283&lt;=10),"8 to 10",AND(Z283&gt;10,Z283&lt;=15),"10 to 15",AND(Z283&gt;15,Z283&lt;=20),"15 to 20",AND(Z283&gt;20,Z283&lt;=25),"20 to 25",AND(Z283&gt;25,Z283&lt;=30),"25 to 30",AND(Z283&gt;30,Z283&lt;=40),"30 to 40",AND(Z283&gt;40,Z283&lt;=50),"40 to 50",Z283&gt;50,"50+")</f>
        <v>6 to 8</v>
      </c>
      <c r="Z283" s="9">
        <f>_xlfn.XLOOKUP($E283,'Raw Data'!$E:$E,'Raw Data'!Z:Z,"ERROR",0,1)</f>
        <v>8</v>
      </c>
      <c r="AA283" s="9" t="str">
        <f>_xlfn.XLOOKUP($E283,'Raw Data'!$E:$E,'Raw Data'!AA:AA,"ERROR",0,1)</f>
        <v>oz</v>
      </c>
      <c r="AB283" s="9"/>
      <c r="AC283" s="9"/>
    </row>
    <row r="284" hidden="1" spans="1:29">
      <c r="A284" s="5" t="str">
        <f>_xlfn.XLOOKUP($E284,'Raw Data'!$E:$E,'Raw Data'!A:A,"ERROR",0,1)</f>
        <v>AE</v>
      </c>
      <c r="B284" s="5" t="str">
        <f>_xlfn.XLOOKUP($E284,'Raw Data'!$E:$E,'Raw Data'!B:B,"ERROR",0,1)</f>
        <v>Hair Mousses</v>
      </c>
      <c r="C284" s="5" t="str">
        <f>_xlfn.XLOOKUP($E284,'Raw Data'!$E:$E,'Raw Data'!C:C,"ERROR",0,1)</f>
        <v>Tresemme</v>
      </c>
      <c r="D284" s="5" t="str">
        <f>_xlfn.XLOOKUP($E284,'Raw Data'!$E:$E,'Raw Data'!D:D,"ERROR",0,1)</f>
        <v>www.amazon.ae/dp/B0019J4R6Y</v>
      </c>
      <c r="E284" s="5" t="s">
        <v>484</v>
      </c>
      <c r="F284" s="9" t="str">
        <f>_xlfn.XLOOKUP($E284,'Raw Data'!$E:$E,'Raw Data'!F:F,"ERROR",0,1)</f>
        <v>Tresemme Thermal Creations Volumising  Mousse , 6.5 Ounce</v>
      </c>
      <c r="G284" s="10">
        <f>_xlfn.XLOOKUP($E284,'Raw Data'!$E:$E,'Raw Data'!G:G,"ERROR",0,1)</f>
        <v>0</v>
      </c>
      <c r="H284" s="9">
        <f>_xlfn.XLOOKUP($E284,'Raw Data'!$E:$E,'Raw Data'!H:H,"ERROR",0,1)</f>
        <v>0</v>
      </c>
      <c r="I284" s="9">
        <f>_xlfn.XLOOKUP($E284,'Raw Data'!$E:$E,'Raw Data'!I:I,"ERROR",0,1)</f>
        <v>0</v>
      </c>
      <c r="J284" s="9" t="str">
        <f>_xlfn.XLOOKUP($E284,'Raw Data'!$E:$E,'Raw Data'!J:J,"ERROR",0,1)</f>
        <v>No</v>
      </c>
      <c r="K284" s="14" t="str">
        <f t="array" ref="K284">_xlfn.IFS(AND(L284&gt;0,L284&lt;=5),"0 to 5",AND(L284&gt;5,L284&lt;=10),"5 to 10",AND(L284&gt;10,L284&lt;=15),"10 to 15",AND(L284&gt;15,L284&lt;=20),"15 to 20",AND(L284&gt;20,L284&lt;=30),"20 to 30",AND(L284&gt;30,L284&lt;=40),"30 to 40",AND(L284&gt;40,L284&lt;=50),"40 to 50",AND(L284&gt;50,L284&lt;=75),"50 to 75",AND(L284&gt;75,L284&lt;=100),"75 to 100",AND(L284&gt;100,L284&lt;=150),"100 to 150",AND(L284&gt;150,L284&lt;=200),"150 to 200",AND(L284&gt;200,L284&lt;=250),"200 to 250",AND(L284&gt;250,L284&lt;=300),"250 to 300",AND(L284&gt;300,L284&lt;=400),"300 to 400",AND(L284&gt;400,L284&lt;=500),"400 to 500",L284&gt;500,"500+")</f>
        <v>100 to 150</v>
      </c>
      <c r="L284" s="9">
        <f>_xlfn.XLOOKUP($E284,'Raw Data'!$E:$E,'Raw Data'!L:L,"ERROR",0,1)</f>
        <v>104</v>
      </c>
      <c r="M284" s="14" t="str">
        <f t="array" ref="M284">_xlfn.IFS(AND(N284&gt;0,N284&lt;=5),"0 to 5",AND(N284&gt;5,N284&lt;=10),"5 to 10",AND(N284&gt;10,N284&lt;=15),"10 to 15",AND(N284&gt;15,N284&lt;=20),"15 to 20",AND(N284&gt;20,N284&lt;=30),"20 to 30",AND(N284&gt;30,N284&lt;=40),"30 to 40",AND(N284&gt;40,N284&lt;=50),"40 to 50",AND(N284&gt;50,N284&lt;=75),"50 to 75",AND(N284&gt;75,N284&lt;=100),"75 to 100",AND(N284&gt;100,N284&lt;=150),"100 to 150",AND(N284&gt;150,N284&lt;=200),"150 to 200",AND(N284&gt;200,N284&lt;=250),"200 to 250",AND(N284&gt;250,N284&lt;=300),"250 to 300",AND(N284&gt;300,N284&lt;=400),"300 to 400",AND(N284&gt;400,N284&lt;=500),"400 to 500",N284&gt;500,"500+")</f>
        <v>100 to 150</v>
      </c>
      <c r="N284" s="9">
        <f>_xlfn.XLOOKUP($E284,'Raw Data'!$E:$E,'Raw Data'!N:N,"ERROR",0,1)</f>
        <v>104</v>
      </c>
      <c r="O284" s="14" t="str">
        <f t="array" ref="O284">_xlfn.IFS(P284=0,"No Discount",AND(P284&gt;0,P284&lt;=0.02),"0% to 2%",AND(P284&gt;0.02,P284&lt;=0.04),"2% to 4%",AND(P284&gt;0.04,P284&lt;=0.06),"4% to 6%",AND(P284&gt;0.06,P284&lt;=0.08),"6% to 8%",AND(P284&gt;0.08,P284&lt;=0.1),"8% to 10%",AND(P284&gt;0.1,P284&lt;=0.15),"10% to 15%",AND(P284&gt;0.15,P284&lt;=0.2),"15% to 20%",AND(P284&gt;0.2,P284&lt;=0.25),"20% to 25%",AND(P284&gt;0.25,P284&lt;=0.3),"25% to 30%",AND(P284&gt;0.3,P284&lt;=0.4),"30% to 40%",AND(P284&gt;0.4,P284&lt;=0.5),"40% to 50%",AND(P284&gt;0.5,P284&lt;=0.75),"50% to 75%",AND(P284&gt;0.75,P284&lt;=1),"75% to 100%")</f>
        <v>No Discount</v>
      </c>
      <c r="P284" s="10">
        <f>_xlfn.XLOOKUP($E284,'Raw Data'!$E:$E,'Raw Data'!P:P,"ERROR",0,1)</f>
        <v>0</v>
      </c>
      <c r="Q284" s="9">
        <f>_xlfn.XLOOKUP($E284,'Raw Data'!$E:$E,'Raw Data'!Q:Q,"ERROR",0,1)</f>
        <v>6.5</v>
      </c>
      <c r="R284" s="9" t="str">
        <f>_xlfn.XLOOKUP($E284,'Raw Data'!$E:$E,'Raw Data'!R:R,"ERROR",0,1)</f>
        <v>oz</v>
      </c>
      <c r="S284" s="5" t="str">
        <f t="array" ref="S284">_xlfn.IFS(AND(T284&gt;0,T284&lt;=0.05),"0 to 0.05",AND(T284&gt;0.05,T284&lt;=0.1),"0.05 to 0.1",AND(T284&gt;0.1,T284&lt;=0.2),"0.1 to 0.2",AND(T284&gt;0.2,T284&lt;=0.3),"0.2 to 0.3",AND(T284&gt;0.3,T284&lt;=0.4),"0.3 to 0.4",AND(T284&gt;0.4,T284&lt;=0.5),"0.4 to 0.5",AND(T284&gt;0.5,T284&lt;=0.75),"0.5 to 0.75",AND(T284&gt;0.75,T284&lt;=1),"0.75 to 1",AND(T284&gt;1,T284&lt;=2),"1 to 2",AND(T284&gt;2,T284&lt;=3),"2 to 3",AND(T284&gt;3,T284&lt;=4),"3 to 4",AND(T284&gt;4,T284&lt;=5),"4 to 5",AND(T284&gt;5,T284&lt;=10),"5 to 10",T284&gt;10,"10+")</f>
        <v>0.5 to 0.75</v>
      </c>
      <c r="T284" s="10">
        <f>_xlfn.XLOOKUP($E284,'Raw Data'!$E:$E,'Raw Data'!T:T,"ERROR",0,1)</f>
        <v>0.541088941494758</v>
      </c>
      <c r="U284" s="15" t="str">
        <f t="array" ref="U284">_xlfn.IFS(AND(V284&gt;0,V284&lt;=0.05),"0 to 0.05",AND(V284&gt;0.05,V284&lt;=0.1),"0.05 to 0.1",AND(V284&gt;0.1,V284&lt;=0.2),"0.1 to 0.2",AND(V284&gt;0.2,V284&lt;=0.3),"0.2 to 0.3",AND(V284&gt;0.3,V284&lt;=0.4),"0.3 to 0.4",AND(V284&gt;0.4,V284&lt;=0.5),"0.4 to 0.5",AND(V284&gt;0.5,V284&lt;=0.75),"0.5 to 0.75",AND(V284&gt;0.75,V284&lt;=1),"0.75 to 1",AND(V284&gt;1,V284&lt;=2),"1 to 2",AND(V284&gt;2,V284&lt;=3),"2 to 3",AND(V284&gt;3,V284&lt;=4),"3 to 4",AND(V284&gt;4,V284&lt;=5),"4 to 5",AND(V284&gt;5,V284&lt;=10),"5 to 10",V284&gt;10,"10+")</f>
        <v>0.1 to 0.2</v>
      </c>
      <c r="V284" s="10">
        <f>_xlfn.XLOOKUP($E284,'Raw Data'!$E:$E,'Raw Data'!V:V,"ERROR",0,1)</f>
        <v>0.146094014203585</v>
      </c>
      <c r="W284" s="15" t="str">
        <f t="array" ref="W284">_xlfn.IFS(AND(X284&gt;0,X284&lt;=0.05),"0 to 0.05",AND(X284&gt;0.05,X284&lt;=0.1),"0.05 to 0.1",AND(X284&gt;0.1,X284&lt;=0.2),"0.1 to 0.2",AND(X284&gt;0.2,X284&lt;=0.3),"0.2 to 0.3",AND(X284&gt;0.3,X284&lt;=0.4),"0.3 to 0.4",AND(X284&gt;0.4,X284&lt;=0.5),"0.4 to 0.5",AND(X284&gt;0.5,X284&lt;=0.75),"0.5 to 0.75",AND(X284&gt;0.75,X284&lt;=1),"0.75 to 1",AND(X284&gt;1,X284&lt;=2),"1 to 2",AND(X284&gt;2,X284&lt;=3),"2 to 3",AND(X284&gt;3,X284&lt;=4),"3 to 4",AND(X284&gt;4,X284&lt;=5),"4 to 5",AND(X284&gt;5,X284&lt;=10),"5 to 10",X284&gt;10,"10+")</f>
        <v>0.1 to 0.2</v>
      </c>
      <c r="X284" s="16">
        <f t="shared" si="8"/>
        <v>0.146094014203585</v>
      </c>
      <c r="Y284" s="5" t="str">
        <f t="array" ref="Y284">_xlfn.IFS(AND(Z284&gt;0,Z284&lt;=1),"0 to 1",AND(Z284&gt;1,Z284&lt;=2),"1 to 2",AND(Z284&gt;2,Z284&lt;=4),"2 to 4",AND(Z284&gt;4,Z284&lt;=6),"4 to 6",AND(Z284&gt;6,Z284&lt;=8),"6 to 8",AND(Z284&gt;8,Z284&lt;=10),"8 to 10",AND(Z284&gt;10,Z284&lt;=15),"10 to 15",AND(Z284&gt;15,Z284&lt;=20),"15 to 20",AND(Z284&gt;20,Z284&lt;=25),"20 to 25",AND(Z284&gt;25,Z284&lt;=30),"25 to 30",AND(Z284&gt;30,Z284&lt;=40),"30 to 40",AND(Z284&gt;40,Z284&lt;=50),"40 to 50",Z284&gt;50,"50+")</f>
        <v>6 to 8</v>
      </c>
      <c r="Z284" s="9">
        <f>_xlfn.XLOOKUP($E284,'Raw Data'!$E:$E,'Raw Data'!Z:Z,"ERROR",0,1)</f>
        <v>6.5</v>
      </c>
      <c r="AA284" s="9" t="str">
        <f>_xlfn.XLOOKUP($E284,'Raw Data'!$E:$E,'Raw Data'!AA:AA,"ERROR",0,1)</f>
        <v>oz</v>
      </c>
      <c r="AB284" s="9"/>
      <c r="AC284" s="9"/>
    </row>
    <row r="285" hidden="1" spans="1:29">
      <c r="A285" s="5" t="str">
        <f>_xlfn.XLOOKUP($E285,'Raw Data'!$E:$E,'Raw Data'!A:A,"ERROR",0,1)</f>
        <v>AE</v>
      </c>
      <c r="B285" s="5" t="str">
        <f>_xlfn.XLOOKUP($E285,'Raw Data'!$E:$E,'Raw Data'!B:B,"ERROR",0,1)</f>
        <v>Hair Mousses</v>
      </c>
      <c r="C285" s="5" t="str">
        <f>_xlfn.XLOOKUP($E285,'Raw Data'!$E:$E,'Raw Data'!C:C,"ERROR",0,1)</f>
        <v>pantene</v>
      </c>
      <c r="D285" s="5" t="str">
        <f>_xlfn.XLOOKUP($E285,'Raw Data'!$E:$E,'Raw Data'!D:D,"ERROR",0,1)</f>
        <v>www.amazon.ae/dp/B00NFUB3HG</v>
      </c>
      <c r="E285" s="5" t="s">
        <v>485</v>
      </c>
      <c r="F285" s="9" t="str">
        <f>_xlfn.XLOOKUP($E285,'Raw Data'!$E:$E,'Raw Data'!F:F,"ERROR",0,1)</f>
        <v>Pantene   Mousse  Curl Defining Max Hold 6.6 Ounce (2 Pack), Packaging May Vary</v>
      </c>
      <c r="G285" s="10">
        <f>_xlfn.XLOOKUP($E285,'Raw Data'!$E:$E,'Raw Data'!G:G,"ERROR",0,1)</f>
        <v>0</v>
      </c>
      <c r="H285" s="9">
        <f>_xlfn.XLOOKUP($E285,'Raw Data'!$E:$E,'Raw Data'!H:H,"ERROR",0,1)</f>
        <v>0</v>
      </c>
      <c r="I285" s="9">
        <f>_xlfn.XLOOKUP($E285,'Raw Data'!$E:$E,'Raw Data'!I:I,"ERROR",0,1)</f>
        <v>0</v>
      </c>
      <c r="J285" s="9" t="str">
        <f>_xlfn.XLOOKUP($E285,'Raw Data'!$E:$E,'Raw Data'!J:J,"ERROR",0,1)</f>
        <v>No</v>
      </c>
      <c r="K285" s="14" t="str">
        <f t="array" ref="K285">_xlfn.IFS(AND(L285&gt;0,L285&lt;=5),"0 to 5",AND(L285&gt;5,L285&lt;=10),"5 to 10",AND(L285&gt;10,L285&lt;=15),"10 to 15",AND(L285&gt;15,L285&lt;=20),"15 to 20",AND(L285&gt;20,L285&lt;=30),"20 to 30",AND(L285&gt;30,L285&lt;=40),"30 to 40",AND(L285&gt;40,L285&lt;=50),"40 to 50",AND(L285&gt;50,L285&lt;=75),"50 to 75",AND(L285&gt;75,L285&lt;=100),"75 to 100",AND(L285&gt;100,L285&lt;=150),"100 to 150",AND(L285&gt;150,L285&lt;=200),"150 to 200",AND(L285&gt;200,L285&lt;=250),"200 to 250",AND(L285&gt;250,L285&lt;=300),"250 to 300",AND(L285&gt;300,L285&lt;=400),"300 to 400",AND(L285&gt;400,L285&lt;=500),"400 to 500",L285&gt;500,"500+")</f>
        <v>75 to 100</v>
      </c>
      <c r="L285" s="9">
        <f>_xlfn.XLOOKUP($E285,'Raw Data'!$E:$E,'Raw Data'!L:L,"ERROR",0,1)</f>
        <v>94.83</v>
      </c>
      <c r="M285" s="14" t="str">
        <f t="array" ref="M285">_xlfn.IFS(AND(N285&gt;0,N285&lt;=5),"0 to 5",AND(N285&gt;5,N285&lt;=10),"5 to 10",AND(N285&gt;10,N285&lt;=15),"10 to 15",AND(N285&gt;15,N285&lt;=20),"15 to 20",AND(N285&gt;20,N285&lt;=30),"20 to 30",AND(N285&gt;30,N285&lt;=40),"30 to 40",AND(N285&gt;40,N285&lt;=50),"40 to 50",AND(N285&gt;50,N285&lt;=75),"50 to 75",AND(N285&gt;75,N285&lt;=100),"75 to 100",AND(N285&gt;100,N285&lt;=150),"100 to 150",AND(N285&gt;150,N285&lt;=200),"150 to 200",AND(N285&gt;200,N285&lt;=250),"200 to 250",AND(N285&gt;250,N285&lt;=300),"250 to 300",AND(N285&gt;300,N285&lt;=400),"300 to 400",AND(N285&gt;400,N285&lt;=500),"400 to 500",N285&gt;500,"500+")</f>
        <v>75 to 100</v>
      </c>
      <c r="N285" s="9">
        <f>_xlfn.XLOOKUP($E285,'Raw Data'!$E:$E,'Raw Data'!N:N,"ERROR",0,1)</f>
        <v>94.83</v>
      </c>
      <c r="O285" s="14" t="str">
        <f t="array" ref="O285">_xlfn.IFS(P285=0,"No Discount",AND(P285&gt;0,P285&lt;=0.02),"0% to 2%",AND(P285&gt;0.02,P285&lt;=0.04),"2% to 4%",AND(P285&gt;0.04,P285&lt;=0.06),"4% to 6%",AND(P285&gt;0.06,P285&lt;=0.08),"6% to 8%",AND(P285&gt;0.08,P285&lt;=0.1),"8% to 10%",AND(P285&gt;0.1,P285&lt;=0.15),"10% to 15%",AND(P285&gt;0.15,P285&lt;=0.2),"15% to 20%",AND(P285&gt;0.2,P285&lt;=0.25),"20% to 25%",AND(P285&gt;0.25,P285&lt;=0.3),"25% to 30%",AND(P285&gt;0.3,P285&lt;=0.4),"30% to 40%",AND(P285&gt;0.4,P285&lt;=0.5),"40% to 50%",AND(P285&gt;0.5,P285&lt;=0.75),"50% to 75%",AND(P285&gt;0.75,P285&lt;=1),"75% to 100%")</f>
        <v>No Discount</v>
      </c>
      <c r="P285" s="10">
        <f>_xlfn.XLOOKUP($E285,'Raw Data'!$E:$E,'Raw Data'!P:P,"ERROR",0,1)</f>
        <v>0</v>
      </c>
      <c r="Q285" s="9">
        <f>_xlfn.XLOOKUP($E285,'Raw Data'!$E:$E,'Raw Data'!Q:Q,"ERROR",0,1)</f>
        <v>13.2</v>
      </c>
      <c r="R285" s="9" t="str">
        <f>_xlfn.XLOOKUP($E285,'Raw Data'!$E:$E,'Raw Data'!R:R,"ERROR",0,1)</f>
        <v>oz</v>
      </c>
      <c r="S285" s="5" t="str">
        <f t="array" ref="S285">_xlfn.IFS(AND(T285&gt;0,T285&lt;=0.05),"0 to 0.05",AND(T285&gt;0.05,T285&lt;=0.1),"0.05 to 0.1",AND(T285&gt;0.1,T285&lt;=0.2),"0.1 to 0.2",AND(T285&gt;0.2,T285&lt;=0.3),"0.2 to 0.3",AND(T285&gt;0.3,T285&lt;=0.4),"0.3 to 0.4",AND(T285&gt;0.4,T285&lt;=0.5),"0.4 to 0.5",AND(T285&gt;0.5,T285&lt;=0.75),"0.5 to 0.75",AND(T285&gt;0.75,T285&lt;=1),"0.75 to 1",AND(T285&gt;1,T285&lt;=2),"1 to 2",AND(T285&gt;2,T285&lt;=3),"2 to 3",AND(T285&gt;3,T285&lt;=4),"3 to 4",AND(T285&gt;4,T285&lt;=5),"4 to 5",AND(T285&gt;5,T285&lt;=10),"5 to 10",T285&gt;10,"10+")</f>
        <v>0.2 to 0.3</v>
      </c>
      <c r="T285" s="10">
        <f>_xlfn.XLOOKUP($E285,'Raw Data'!$E:$E,'Raw Data'!T:T,"ERROR",0,1)</f>
        <v>0.242952009100132</v>
      </c>
      <c r="U285" s="15" t="str">
        <f t="array" ref="U285">_xlfn.IFS(AND(V285&gt;0,V285&lt;=0.05),"0 to 0.05",AND(V285&gt;0.05,V285&lt;=0.1),"0.05 to 0.1",AND(V285&gt;0.1,V285&lt;=0.2),"0.1 to 0.2",AND(V285&gt;0.2,V285&lt;=0.3),"0.2 to 0.3",AND(V285&gt;0.3,V285&lt;=0.4),"0.3 to 0.4",AND(V285&gt;0.4,V285&lt;=0.5),"0.4 to 0.5",AND(V285&gt;0.5,V285&lt;=0.75),"0.5 to 0.75",AND(V285&gt;0.75,V285&lt;=1),"0.75 to 1",AND(V285&gt;1,V285&lt;=2),"1 to 2",AND(V285&gt;2,V285&lt;=3),"2 to 3",AND(V285&gt;3,V285&lt;=4),"3 to 4",AND(V285&gt;4,V285&lt;=5),"4 to 5",AND(V285&gt;5,V285&lt;=10),"5 to 10",V285&gt;10,"10+")</f>
        <v>0.05 to 0.1</v>
      </c>
      <c r="V285" s="10">
        <f>_xlfn.XLOOKUP($E285,'Raw Data'!$E:$E,'Raw Data'!V:V,"ERROR",0,1)</f>
        <v>0.0655970424570357</v>
      </c>
      <c r="W285" s="15" t="str">
        <f t="array" ref="W285">_xlfn.IFS(AND(X285&gt;0,X285&lt;=0.05),"0 to 0.05",AND(X285&gt;0.05,X285&lt;=0.1),"0.05 to 0.1",AND(X285&gt;0.1,X285&lt;=0.2),"0.1 to 0.2",AND(X285&gt;0.2,X285&lt;=0.3),"0.2 to 0.3",AND(X285&gt;0.3,X285&lt;=0.4),"0.3 to 0.4",AND(X285&gt;0.4,X285&lt;=0.5),"0.4 to 0.5",AND(X285&gt;0.5,X285&lt;=0.75),"0.5 to 0.75",AND(X285&gt;0.75,X285&lt;=1),"0.75 to 1",AND(X285&gt;1,X285&lt;=2),"1 to 2",AND(X285&gt;2,X285&lt;=3),"2 to 3",AND(X285&gt;3,X285&lt;=4),"3 to 4",AND(X285&gt;4,X285&lt;=5),"4 to 5",AND(X285&gt;5,X285&lt;=10),"5 to 10",X285&gt;10,"10+")</f>
        <v>0.05 to 0.1</v>
      </c>
      <c r="X285" s="16">
        <f t="shared" si="8"/>
        <v>0.0655970424570357</v>
      </c>
      <c r="Y285" s="5" t="str">
        <f t="array" ref="Y285">_xlfn.IFS(AND(Z285&gt;0,Z285&lt;=1),"0 to 1",AND(Z285&gt;1,Z285&lt;=2),"1 to 2",AND(Z285&gt;2,Z285&lt;=4),"2 to 4",AND(Z285&gt;4,Z285&lt;=6),"4 to 6",AND(Z285&gt;6,Z285&lt;=8),"6 to 8",AND(Z285&gt;8,Z285&lt;=10),"8 to 10",AND(Z285&gt;10,Z285&lt;=15),"10 to 15",AND(Z285&gt;15,Z285&lt;=20),"15 to 20",AND(Z285&gt;20,Z285&lt;=25),"20 to 25",AND(Z285&gt;25,Z285&lt;=30),"25 to 30",AND(Z285&gt;30,Z285&lt;=40),"30 to 40",AND(Z285&gt;40,Z285&lt;=50),"40 to 50",Z285&gt;50,"50+")</f>
        <v>10 to 15</v>
      </c>
      <c r="Z285" s="9">
        <f>_xlfn.XLOOKUP($E285,'Raw Data'!$E:$E,'Raw Data'!Z:Z,"ERROR",0,1)</f>
        <v>13.2</v>
      </c>
      <c r="AA285" s="9" t="str">
        <f>_xlfn.XLOOKUP($E285,'Raw Data'!$E:$E,'Raw Data'!AA:AA,"ERROR",0,1)</f>
        <v>oz</v>
      </c>
      <c r="AB285" s="9"/>
      <c r="AC285" s="9"/>
    </row>
    <row r="286" hidden="1" spans="1:29">
      <c r="A286" s="5" t="str">
        <f>_xlfn.XLOOKUP($E286,'Raw Data'!$E:$E,'Raw Data'!A:A,"ERROR",0,1)</f>
        <v>AE</v>
      </c>
      <c r="B286" s="5" t="str">
        <f>_xlfn.XLOOKUP($E286,'Raw Data'!$E:$E,'Raw Data'!B:B,"ERROR",0,1)</f>
        <v>Hair Mousses</v>
      </c>
      <c r="C286" s="5" t="str">
        <f>_xlfn.XLOOKUP($E286,'Raw Data'!$E:$E,'Raw Data'!C:C,"ERROR",0,1)</f>
        <v>Fantasia IC</v>
      </c>
      <c r="D286" s="5" t="str">
        <f>_xlfn.XLOOKUP($E286,'Raw Data'!$E:$E,'Raw Data'!D:D,"ERROR",0,1)</f>
        <v>www.amazon.ae/dp/B001DTWX66</v>
      </c>
      <c r="E286" s="5" t="s">
        <v>486</v>
      </c>
      <c r="F286" s="9" t="str">
        <f>_xlfn.XLOOKUP($E286,'Raw Data'!$E:$E,'Raw Data'!F:F,"ERROR",0,1)</f>
        <v>Fantasia Liquid  Mousse  Spray, 16.0 Fl Oz</v>
      </c>
      <c r="G286" s="10">
        <f>_xlfn.XLOOKUP($E286,'Raw Data'!$E:$E,'Raw Data'!G:G,"ERROR",0,1)</f>
        <v>0</v>
      </c>
      <c r="H286" s="9">
        <f>_xlfn.XLOOKUP($E286,'Raw Data'!$E:$E,'Raw Data'!H:H,"ERROR",0,1)</f>
        <v>0</v>
      </c>
      <c r="I286" s="9">
        <f>_xlfn.XLOOKUP($E286,'Raw Data'!$E:$E,'Raw Data'!I:I,"ERROR",0,1)</f>
        <v>0</v>
      </c>
      <c r="J286" s="9" t="str">
        <f>_xlfn.XLOOKUP($E286,'Raw Data'!$E:$E,'Raw Data'!J:J,"ERROR",0,1)</f>
        <v>No</v>
      </c>
      <c r="K286" s="14" t="str">
        <f t="array" ref="K286">_xlfn.IFS(AND(L286&gt;0,L286&lt;=5),"0 to 5",AND(L286&gt;5,L286&lt;=10),"5 to 10",AND(L286&gt;10,L286&lt;=15),"10 to 15",AND(L286&gt;15,L286&lt;=20),"15 to 20",AND(L286&gt;20,L286&lt;=30),"20 to 30",AND(L286&gt;30,L286&lt;=40),"30 to 40",AND(L286&gt;40,L286&lt;=50),"40 to 50",AND(L286&gt;50,L286&lt;=75),"50 to 75",AND(L286&gt;75,L286&lt;=100),"75 to 100",AND(L286&gt;100,L286&lt;=150),"100 to 150",AND(L286&gt;150,L286&lt;=200),"150 to 200",AND(L286&gt;200,L286&lt;=250),"200 to 250",AND(L286&gt;250,L286&lt;=300),"250 to 300",AND(L286&gt;300,L286&lt;=400),"300 to 400",AND(L286&gt;400,L286&lt;=500),"400 to 500",L286&gt;500,"500+")</f>
        <v>75 to 100</v>
      </c>
      <c r="L286" s="9">
        <f>_xlfn.XLOOKUP($E286,'Raw Data'!$E:$E,'Raw Data'!L:L,"ERROR",0,1)</f>
        <v>89.53</v>
      </c>
      <c r="M286" s="14" t="str">
        <f t="array" ref="M286">_xlfn.IFS(AND(N286&gt;0,N286&lt;=5),"0 to 5",AND(N286&gt;5,N286&lt;=10),"5 to 10",AND(N286&gt;10,N286&lt;=15),"10 to 15",AND(N286&gt;15,N286&lt;=20),"15 to 20",AND(N286&gt;20,N286&lt;=30),"20 to 30",AND(N286&gt;30,N286&lt;=40),"30 to 40",AND(N286&gt;40,N286&lt;=50),"40 to 50",AND(N286&gt;50,N286&lt;=75),"50 to 75",AND(N286&gt;75,N286&lt;=100),"75 to 100",AND(N286&gt;100,N286&lt;=150),"100 to 150",AND(N286&gt;150,N286&lt;=200),"150 to 200",AND(N286&gt;200,N286&lt;=250),"200 to 250",AND(N286&gt;250,N286&lt;=300),"250 to 300",AND(N286&gt;300,N286&lt;=400),"300 to 400",AND(N286&gt;400,N286&lt;=500),"400 to 500",N286&gt;500,"500+")</f>
        <v>75 to 100</v>
      </c>
      <c r="N286" s="9">
        <f>_xlfn.XLOOKUP($E286,'Raw Data'!$E:$E,'Raw Data'!N:N,"ERROR",0,1)</f>
        <v>93.47</v>
      </c>
      <c r="O286" s="14" t="str">
        <f t="array" ref="O286">_xlfn.IFS(P286=0,"No Discount",AND(P286&gt;0,P286&lt;=0.02),"0% to 2%",AND(P286&gt;0.02,P286&lt;=0.04),"2% to 4%",AND(P286&gt;0.04,P286&lt;=0.06),"4% to 6%",AND(P286&gt;0.06,P286&lt;=0.08),"6% to 8%",AND(P286&gt;0.08,P286&lt;=0.1),"8% to 10%",AND(P286&gt;0.1,P286&lt;=0.15),"10% to 15%",AND(P286&gt;0.15,P286&lt;=0.2),"15% to 20%",AND(P286&gt;0.2,P286&lt;=0.25),"20% to 25%",AND(P286&gt;0.25,P286&lt;=0.3),"25% to 30%",AND(P286&gt;0.3,P286&lt;=0.4),"30% to 40%",AND(P286&gt;0.4,P286&lt;=0.5),"40% to 50%",AND(P286&gt;0.5,P286&lt;=0.75),"50% to 75%",AND(P286&gt;0.75,P286&lt;=1),"75% to 100%")</f>
        <v>4% to 6%</v>
      </c>
      <c r="P286" s="10">
        <f>_xlfn.XLOOKUP($E286,'Raw Data'!$E:$E,'Raw Data'!P:P,"ERROR",0,1)</f>
        <v>0.0421525623194608</v>
      </c>
      <c r="Q286" s="9">
        <f>_xlfn.XLOOKUP($E286,'Raw Data'!$E:$E,'Raw Data'!Q:Q,"ERROR",0,1)</f>
        <v>16</v>
      </c>
      <c r="R286" s="9" t="str">
        <f>_xlfn.XLOOKUP($E286,'Raw Data'!$E:$E,'Raw Data'!R:R,"ERROR",0,1)</f>
        <v>fl oz</v>
      </c>
      <c r="S286" s="5" t="str">
        <f t="array" ref="S286">_xlfn.IFS(AND(T286&gt;0,T286&lt;=0.05),"0 to 0.05",AND(T286&gt;0.05,T286&lt;=0.1),"0.05 to 0.1",AND(T286&gt;0.1,T286&lt;=0.2),"0.1 to 0.2",AND(T286&gt;0.2,T286&lt;=0.3),"0.2 to 0.3",AND(T286&gt;0.3,T286&lt;=0.4),"0.3 to 0.4",AND(T286&gt;0.4,T286&lt;=0.5),"0.4 to 0.5",AND(T286&gt;0.5,T286&lt;=0.75),"0.5 to 0.75",AND(T286&gt;0.75,T286&lt;=1),"0.75 to 1",AND(T286&gt;1,T286&lt;=2),"1 to 2",AND(T286&gt;2,T286&lt;=3),"2 to 3",AND(T286&gt;3,T286&lt;=4),"3 to 4",AND(T286&gt;4,T286&lt;=5),"4 to 5",AND(T286&gt;5,T286&lt;=10),"5 to 10",T286&gt;10,"10+")</f>
        <v>0.1 to 0.2</v>
      </c>
      <c r="T286" s="10">
        <f>_xlfn.XLOOKUP($E286,'Raw Data'!$E:$E,'Raw Data'!T:T,"ERROR",0,1)</f>
        <v>0.181954976457428</v>
      </c>
      <c r="U286" s="15" t="str">
        <f t="array" ref="U286">_xlfn.IFS(AND(V286&gt;0,V286&lt;=0.05),"0 to 0.05",AND(V286&gt;0.05,V286&lt;=0.1),"0.05 to 0.1",AND(V286&gt;0.1,V286&lt;=0.2),"0.1 to 0.2",AND(V286&gt;0.2,V286&lt;=0.3),"0.2 to 0.3",AND(V286&gt;0.3,V286&lt;=0.4),"0.3 to 0.4",AND(V286&gt;0.4,V286&lt;=0.5),"0.4 to 0.5",AND(V286&gt;0.5,V286&lt;=0.75),"0.5 to 0.75",AND(V286&gt;0.75,V286&lt;=1),"0.75 to 1",AND(V286&gt;1,V286&lt;=2),"1 to 2",AND(V286&gt;2,V286&lt;=3),"2 to 3",AND(V286&gt;3,V286&lt;=4),"3 to 4",AND(V286&gt;4,V286&lt;=5),"4 to 5",AND(V286&gt;5,V286&lt;=10),"5 to 10",V286&gt;10,"10+")</f>
        <v>0.05 to 0.1</v>
      </c>
      <c r="V286" s="10">
        <f>_xlfn.XLOOKUP($E286,'Raw Data'!$E:$E,'Raw Data'!V:V,"ERROR",0,1)</f>
        <v>0.0512898419005749</v>
      </c>
      <c r="W286" s="15" t="str">
        <f t="array" ref="W286">_xlfn.IFS(AND(X286&gt;0,X286&lt;=0.05),"0 to 0.05",AND(X286&gt;0.05,X286&lt;=0.1),"0.05 to 0.1",AND(X286&gt;0.1,X286&lt;=0.2),"0.1 to 0.2",AND(X286&gt;0.2,X286&lt;=0.3),"0.2 to 0.3",AND(X286&gt;0.3,X286&lt;=0.4),"0.3 to 0.4",AND(X286&gt;0.4,X286&lt;=0.5),"0.4 to 0.5",AND(X286&gt;0.5,X286&lt;=0.75),"0.5 to 0.75",AND(X286&gt;0.75,X286&lt;=1),"0.75 to 1",AND(X286&gt;1,X286&lt;=2),"1 to 2",AND(X286&gt;2,X286&lt;=3),"2 to 3",AND(X286&gt;3,X286&lt;=4),"3 to 4",AND(X286&gt;4,X286&lt;=5),"4 to 5",AND(X286&gt;5,X286&lt;=10),"5 to 10",X286&gt;10,"10+")</f>
        <v>0 to 0.05</v>
      </c>
      <c r="X286" s="16">
        <f t="shared" si="8"/>
        <v>0.0491278436435056</v>
      </c>
      <c r="Y286" s="5" t="str">
        <f t="array" ref="Y286">_xlfn.IFS(AND(Z286&gt;0,Z286&lt;=1),"0 to 1",AND(Z286&gt;1,Z286&lt;=2),"1 to 2",AND(Z286&gt;2,Z286&lt;=4),"2 to 4",AND(Z286&gt;4,Z286&lt;=6),"4 to 6",AND(Z286&gt;6,Z286&lt;=8),"6 to 8",AND(Z286&gt;8,Z286&lt;=10),"8 to 10",AND(Z286&gt;10,Z286&lt;=15),"10 to 15",AND(Z286&gt;15,Z286&lt;=20),"15 to 20",AND(Z286&gt;20,Z286&lt;=25),"20 to 25",AND(Z286&gt;25,Z286&lt;=30),"25 to 30",AND(Z286&gt;30,Z286&lt;=40),"30 to 40",AND(Z286&gt;40,Z286&lt;=50),"40 to 50",Z286&gt;50,"50+")</f>
        <v>15 to 20</v>
      </c>
      <c r="Z286" s="9">
        <f>_xlfn.XLOOKUP($E286,'Raw Data'!$E:$E,'Raw Data'!Z:Z,"ERROR",0,1)</f>
        <v>16.64</v>
      </c>
      <c r="AA286" s="9" t="str">
        <f>_xlfn.XLOOKUP($E286,'Raw Data'!$E:$E,'Raw Data'!AA:AA,"ERROR",0,1)</f>
        <v>oz</v>
      </c>
      <c r="AB286" s="9"/>
      <c r="AC286" s="9"/>
    </row>
    <row r="287" hidden="1" spans="1:29">
      <c r="A287" s="5" t="str">
        <f>_xlfn.XLOOKUP($E287,'Raw Data'!$E:$E,'Raw Data'!A:A,"ERROR",0,1)</f>
        <v>AE</v>
      </c>
      <c r="B287" s="5" t="str">
        <f>_xlfn.XLOOKUP($E287,'Raw Data'!$E:$E,'Raw Data'!B:B,"ERROR",0,1)</f>
        <v>Hair Mousses</v>
      </c>
      <c r="C287" s="5" t="str">
        <f>_xlfn.XLOOKUP($E287,'Raw Data'!$E:$E,'Raw Data'!C:C,"ERROR",0,1)</f>
        <v>Colorproof</v>
      </c>
      <c r="D287" s="5" t="str">
        <f>_xlfn.XLOOKUP($E287,'Raw Data'!$E:$E,'Raw Data'!D:D,"ERROR",0,1)</f>
        <v>www.amazon.ae/dp/B00DMHLU3O</v>
      </c>
      <c r="E287" s="5" t="s">
        <v>487</v>
      </c>
      <c r="F287" s="9" t="str">
        <f>_xlfn.XLOOKUP($E287,'Raw Data'!$E:$E,'Raw Data'!F:F,"ERROR",0,1)</f>
        <v>Colorproof Liftit Color Protect  Foam   Mousse  For Unisex 2 Oz  Mousse</v>
      </c>
      <c r="G287" s="10">
        <f>_xlfn.XLOOKUP($E287,'Raw Data'!$E:$E,'Raw Data'!G:G,"ERROR",0,1)</f>
        <v>0</v>
      </c>
      <c r="H287" s="9">
        <f>_xlfn.XLOOKUP($E287,'Raw Data'!$E:$E,'Raw Data'!H:H,"ERROR",0,1)</f>
        <v>0</v>
      </c>
      <c r="I287" s="9">
        <f>_xlfn.XLOOKUP($E287,'Raw Data'!$E:$E,'Raw Data'!I:I,"ERROR",0,1)</f>
        <v>0</v>
      </c>
      <c r="J287" s="9" t="str">
        <f>_xlfn.XLOOKUP($E287,'Raw Data'!$E:$E,'Raw Data'!J:J,"ERROR",0,1)</f>
        <v>No</v>
      </c>
      <c r="K287" s="14" t="str">
        <f t="array" ref="K287">_xlfn.IFS(AND(L287&gt;0,L287&lt;=5),"0 to 5",AND(L287&gt;5,L287&lt;=10),"5 to 10",AND(L287&gt;10,L287&lt;=15),"10 to 15",AND(L287&gt;15,L287&lt;=20),"15 to 20",AND(L287&gt;20,L287&lt;=30),"20 to 30",AND(L287&gt;30,L287&lt;=40),"30 to 40",AND(L287&gt;40,L287&lt;=50),"40 to 50",AND(L287&gt;50,L287&lt;=75),"50 to 75",AND(L287&gt;75,L287&lt;=100),"75 to 100",AND(L287&gt;100,L287&lt;=150),"100 to 150",AND(L287&gt;150,L287&lt;=200),"150 to 200",AND(L287&gt;200,L287&lt;=250),"200 to 250",AND(L287&gt;250,L287&lt;=300),"250 to 300",AND(L287&gt;300,L287&lt;=400),"300 to 400",AND(L287&gt;400,L287&lt;=500),"400 to 500",L287&gt;500,"500+")</f>
        <v>75 to 100</v>
      </c>
      <c r="L287" s="9">
        <f>_xlfn.XLOOKUP($E287,'Raw Data'!$E:$E,'Raw Data'!L:L,"ERROR",0,1)</f>
        <v>87.74</v>
      </c>
      <c r="M287" s="14" t="str">
        <f t="array" ref="M287">_xlfn.IFS(AND(N287&gt;0,N287&lt;=5),"0 to 5",AND(N287&gt;5,N287&lt;=10),"5 to 10",AND(N287&gt;10,N287&lt;=15),"10 to 15",AND(N287&gt;15,N287&lt;=20),"15 to 20",AND(N287&gt;20,N287&lt;=30),"20 to 30",AND(N287&gt;30,N287&lt;=40),"30 to 40",AND(N287&gt;40,N287&lt;=50),"40 to 50",AND(N287&gt;50,N287&lt;=75),"50 to 75",AND(N287&gt;75,N287&lt;=100),"75 to 100",AND(N287&gt;100,N287&lt;=150),"100 to 150",AND(N287&gt;150,N287&lt;=200),"150 to 200",AND(N287&gt;200,N287&lt;=250),"200 to 250",AND(N287&gt;250,N287&lt;=300),"250 to 300",AND(N287&gt;300,N287&lt;=400),"300 to 400",AND(N287&gt;400,N287&lt;=500),"400 to 500",N287&gt;500,"500+")</f>
        <v>75 to 100</v>
      </c>
      <c r="N287" s="9">
        <f>_xlfn.XLOOKUP($E287,'Raw Data'!$E:$E,'Raw Data'!N:N,"ERROR",0,1)</f>
        <v>87.74</v>
      </c>
      <c r="O287" s="14" t="str">
        <f t="array" ref="O287">_xlfn.IFS(P287=0,"No Discount",AND(P287&gt;0,P287&lt;=0.02),"0% to 2%",AND(P287&gt;0.02,P287&lt;=0.04),"2% to 4%",AND(P287&gt;0.04,P287&lt;=0.06),"4% to 6%",AND(P287&gt;0.06,P287&lt;=0.08),"6% to 8%",AND(P287&gt;0.08,P287&lt;=0.1),"8% to 10%",AND(P287&gt;0.1,P287&lt;=0.15),"10% to 15%",AND(P287&gt;0.15,P287&lt;=0.2),"15% to 20%",AND(P287&gt;0.2,P287&lt;=0.25),"20% to 25%",AND(P287&gt;0.25,P287&lt;=0.3),"25% to 30%",AND(P287&gt;0.3,P287&lt;=0.4),"30% to 40%",AND(P287&gt;0.4,P287&lt;=0.5),"40% to 50%",AND(P287&gt;0.5,P287&lt;=0.75),"50% to 75%",AND(P287&gt;0.75,P287&lt;=1),"75% to 100%")</f>
        <v>No Discount</v>
      </c>
      <c r="P287" s="10">
        <f>_xlfn.XLOOKUP($E287,'Raw Data'!$E:$E,'Raw Data'!P:P,"ERROR",0,1)</f>
        <v>0</v>
      </c>
      <c r="Q287" s="9">
        <f>_xlfn.XLOOKUP($E287,'Raw Data'!$E:$E,'Raw Data'!Q:Q,"ERROR",0,1)</f>
        <v>2</v>
      </c>
      <c r="R287" s="9" t="str">
        <f>_xlfn.XLOOKUP($E287,'Raw Data'!$E:$E,'Raw Data'!R:R,"ERROR",0,1)</f>
        <v>oz</v>
      </c>
      <c r="S287" s="5" t="str">
        <f t="array" ref="S287">_xlfn.IFS(AND(T287&gt;0,T287&lt;=0.05),"0 to 0.05",AND(T287&gt;0.05,T287&lt;=0.1),"0.05 to 0.1",AND(T287&gt;0.1,T287&lt;=0.2),"0.1 to 0.2",AND(T287&gt;0.2,T287&lt;=0.3),"0.2 to 0.3",AND(T287&gt;0.3,T287&lt;=0.4),"0.3 to 0.4",AND(T287&gt;0.4,T287&lt;=0.5),"0.4 to 0.5",AND(T287&gt;0.5,T287&lt;=0.75),"0.5 to 0.75",AND(T287&gt;0.75,T287&lt;=1),"0.75 to 1",AND(T287&gt;1,T287&lt;=2),"1 to 2",AND(T287&gt;2,T287&lt;=3),"2 to 3",AND(T287&gt;3,T287&lt;=4),"3 to 4",AND(T287&gt;4,T287&lt;=5),"4 to 5",AND(T287&gt;5,T287&lt;=10),"5 to 10",T287&gt;10,"10+")</f>
        <v>1 to 2</v>
      </c>
      <c r="T287" s="10">
        <f>_xlfn.XLOOKUP($E287,'Raw Data'!$E:$E,'Raw Data'!T:T,"ERROR",0,1)</f>
        <v>1.48359824146094</v>
      </c>
      <c r="U287" s="15" t="str">
        <f t="array" ref="U287">_xlfn.IFS(AND(V287&gt;0,V287&lt;=0.05),"0 to 0.05",AND(V287&gt;0.05,V287&lt;=0.1),"0.05 to 0.1",AND(V287&gt;0.1,V287&lt;=0.2),"0.1 to 0.2",AND(V287&gt;0.2,V287&lt;=0.3),"0.2 to 0.3",AND(V287&gt;0.3,V287&lt;=0.4),"0.3 to 0.4",AND(V287&gt;0.4,V287&lt;=0.5),"0.4 to 0.5",AND(V287&gt;0.5,V287&lt;=0.75),"0.5 to 0.75",AND(V287&gt;0.75,V287&lt;=1),"0.75 to 1",AND(V287&gt;1,V287&lt;=2),"1 to 2",AND(V287&gt;2,V287&lt;=3),"2 to 3",AND(V287&gt;3,V287&lt;=4),"3 to 4",AND(V287&gt;4,V287&lt;=5),"4 to 5",AND(V287&gt;5,V287&lt;=10),"5 to 10",V287&gt;10,"10+")</f>
        <v>0.4 to 0.5</v>
      </c>
      <c r="V287" s="10">
        <f>_xlfn.XLOOKUP($E287,'Raw Data'!$E:$E,'Raw Data'!V:V,"ERROR",0,1)</f>
        <v>0.400571525194454</v>
      </c>
      <c r="W287" s="15" t="str">
        <f t="array" ref="W287">_xlfn.IFS(AND(X287&gt;0,X287&lt;=0.05),"0 to 0.05",AND(X287&gt;0.05,X287&lt;=0.1),"0.05 to 0.1",AND(X287&gt;0.1,X287&lt;=0.2),"0.1 to 0.2",AND(X287&gt;0.2,X287&lt;=0.3),"0.2 to 0.3",AND(X287&gt;0.3,X287&lt;=0.4),"0.3 to 0.4",AND(X287&gt;0.4,X287&lt;=0.5),"0.4 to 0.5",AND(X287&gt;0.5,X287&lt;=0.75),"0.5 to 0.75",AND(X287&gt;0.75,X287&lt;=1),"0.75 to 1",AND(X287&gt;1,X287&lt;=2),"1 to 2",AND(X287&gt;2,X287&lt;=3),"2 to 3",AND(X287&gt;3,X287&lt;=4),"3 to 4",AND(X287&gt;4,X287&lt;=5),"4 to 5",AND(X287&gt;5,X287&lt;=10),"5 to 10",X287&gt;10,"10+")</f>
        <v>0.4 to 0.5</v>
      </c>
      <c r="X287" s="16">
        <f t="shared" si="8"/>
        <v>0.400571525194454</v>
      </c>
      <c r="Y287" s="5" t="str">
        <f t="array" ref="Y287">_xlfn.IFS(AND(Z287&gt;0,Z287&lt;=1),"0 to 1",AND(Z287&gt;1,Z287&lt;=2),"1 to 2",AND(Z287&gt;2,Z287&lt;=4),"2 to 4",AND(Z287&gt;4,Z287&lt;=6),"4 to 6",AND(Z287&gt;6,Z287&lt;=8),"6 to 8",AND(Z287&gt;8,Z287&lt;=10),"8 to 10",AND(Z287&gt;10,Z287&lt;=15),"10 to 15",AND(Z287&gt;15,Z287&lt;=20),"15 to 20",AND(Z287&gt;20,Z287&lt;=25),"20 to 25",AND(Z287&gt;25,Z287&lt;=30),"25 to 30",AND(Z287&gt;30,Z287&lt;=40),"30 to 40",AND(Z287&gt;40,Z287&lt;=50),"40 to 50",Z287&gt;50,"50+")</f>
        <v>1 to 2</v>
      </c>
      <c r="Z287" s="9">
        <f>_xlfn.XLOOKUP($E287,'Raw Data'!$E:$E,'Raw Data'!Z:Z,"ERROR",0,1)</f>
        <v>2</v>
      </c>
      <c r="AA287" s="9" t="str">
        <f>_xlfn.XLOOKUP($E287,'Raw Data'!$E:$E,'Raw Data'!AA:AA,"ERROR",0,1)</f>
        <v>oz</v>
      </c>
      <c r="AB287" s="9"/>
      <c r="AC287" s="9"/>
    </row>
    <row r="288" hidden="1" spans="1:29">
      <c r="A288" s="5" t="str">
        <f>_xlfn.XLOOKUP($E288,'Raw Data'!$E:$E,'Raw Data'!A:A,"ERROR",0,1)</f>
        <v>AE</v>
      </c>
      <c r="B288" s="5" t="str">
        <f>_xlfn.XLOOKUP($E288,'Raw Data'!$E:$E,'Raw Data'!B:B,"ERROR",0,1)</f>
        <v>Hair Mousses</v>
      </c>
      <c r="C288" s="5" t="str">
        <f>_xlfn.XLOOKUP($E288,'Raw Data'!$E:$E,'Raw Data'!C:C,"ERROR",0,1)</f>
        <v>l'oreal paris</v>
      </c>
      <c r="D288" s="5" t="str">
        <f>_xlfn.XLOOKUP($E288,'Raw Data'!$E:$E,'Raw Data'!D:D,"ERROR",0,1)</f>
        <v>www.amazon.ae/dp/B015KGVJLM</v>
      </c>
      <c r="E288" s="5" t="s">
        <v>488</v>
      </c>
      <c r="F288" s="9" t="str">
        <f>_xlfn.XLOOKUP($E288,'Raw Data'!$E:$E,'Raw Data'!F:F,"ERROR",0,1)</f>
        <v>L'oreal Paris Elvive Styliste Extra Volume Firm Control Mousse 200 mL (Pack of 2)</v>
      </c>
      <c r="G288" s="10">
        <f>_xlfn.XLOOKUP($E288,'Raw Data'!$E:$E,'Raw Data'!G:G,"ERROR",0,1)</f>
        <v>0</v>
      </c>
      <c r="H288" s="9">
        <f>_xlfn.XLOOKUP($E288,'Raw Data'!$E:$E,'Raw Data'!H:H,"ERROR",0,1)</f>
        <v>0</v>
      </c>
      <c r="I288" s="9">
        <f>_xlfn.XLOOKUP($E288,'Raw Data'!$E:$E,'Raw Data'!I:I,"ERROR",0,1)</f>
        <v>0</v>
      </c>
      <c r="J288" s="9" t="str">
        <f>_xlfn.XLOOKUP($E288,'Raw Data'!$E:$E,'Raw Data'!J:J,"ERROR",0,1)</f>
        <v>No</v>
      </c>
      <c r="K288" s="14" t="str">
        <f t="array" ref="K288">_xlfn.IFS(AND(L288&gt;0,L288&lt;=5),"0 to 5",AND(L288&gt;5,L288&lt;=10),"5 to 10",AND(L288&gt;10,L288&lt;=15),"10 to 15",AND(L288&gt;15,L288&lt;=20),"15 to 20",AND(L288&gt;20,L288&lt;=30),"20 to 30",AND(L288&gt;30,L288&lt;=40),"30 to 40",AND(L288&gt;40,L288&lt;=50),"40 to 50",AND(L288&gt;50,L288&lt;=75),"50 to 75",AND(L288&gt;75,L288&lt;=100),"75 to 100",AND(L288&gt;100,L288&lt;=150),"100 to 150",AND(L288&gt;150,L288&lt;=200),"150 to 200",AND(L288&gt;200,L288&lt;=250),"200 to 250",AND(L288&gt;250,L288&lt;=300),"250 to 300",AND(L288&gt;300,L288&lt;=400),"300 to 400",AND(L288&gt;400,L288&lt;=500),"400 to 500",L288&gt;500,"500+")</f>
        <v>75 to 100</v>
      </c>
      <c r="L288" s="9">
        <f>_xlfn.XLOOKUP($E288,'Raw Data'!$E:$E,'Raw Data'!L:L,"ERROR",0,1)</f>
        <v>82</v>
      </c>
      <c r="M288" s="14" t="str">
        <f t="array" ref="M288">_xlfn.IFS(AND(N288&gt;0,N288&lt;=5),"0 to 5",AND(N288&gt;5,N288&lt;=10),"5 to 10",AND(N288&gt;10,N288&lt;=15),"10 to 15",AND(N288&gt;15,N288&lt;=20),"15 to 20",AND(N288&gt;20,N288&lt;=30),"20 to 30",AND(N288&gt;30,N288&lt;=40),"30 to 40",AND(N288&gt;40,N288&lt;=50),"40 to 50",AND(N288&gt;50,N288&lt;=75),"50 to 75",AND(N288&gt;75,N288&lt;=100),"75 to 100",AND(N288&gt;100,N288&lt;=150),"100 to 150",AND(N288&gt;150,N288&lt;=200),"150 to 200",AND(N288&gt;200,N288&lt;=250),"200 to 250",AND(N288&gt;250,N288&lt;=300),"250 to 300",AND(N288&gt;300,N288&lt;=400),"300 to 400",AND(N288&gt;400,N288&lt;=500),"400 to 500",N288&gt;500,"500+")</f>
        <v>75 to 100</v>
      </c>
      <c r="N288" s="9">
        <f>_xlfn.XLOOKUP($E288,'Raw Data'!$E:$E,'Raw Data'!N:N,"ERROR",0,1)</f>
        <v>82</v>
      </c>
      <c r="O288" s="14" t="str">
        <f t="array" ref="O288">_xlfn.IFS(P288=0,"No Discount",AND(P288&gt;0,P288&lt;=0.02),"0% to 2%",AND(P288&gt;0.02,P288&lt;=0.04),"2% to 4%",AND(P288&gt;0.04,P288&lt;=0.06),"4% to 6%",AND(P288&gt;0.06,P288&lt;=0.08),"6% to 8%",AND(P288&gt;0.08,P288&lt;=0.1),"8% to 10%",AND(P288&gt;0.1,P288&lt;=0.15),"10% to 15%",AND(P288&gt;0.15,P288&lt;=0.2),"15% to 20%",AND(P288&gt;0.2,P288&lt;=0.25),"20% to 25%",AND(P288&gt;0.25,P288&lt;=0.3),"25% to 30%",AND(P288&gt;0.3,P288&lt;=0.4),"30% to 40%",AND(P288&gt;0.4,P288&lt;=0.5),"40% to 50%",AND(P288&gt;0.5,P288&lt;=0.75),"50% to 75%",AND(P288&gt;0.75,P288&lt;=1),"75% to 100%")</f>
        <v>No Discount</v>
      </c>
      <c r="P288" s="10">
        <f>_xlfn.XLOOKUP($E288,'Raw Data'!$E:$E,'Raw Data'!P:P,"ERROR",0,1)</f>
        <v>0</v>
      </c>
      <c r="Q288" s="9">
        <f>_xlfn.XLOOKUP($E288,'Raw Data'!$E:$E,'Raw Data'!Q:Q,"ERROR",0,1)</f>
        <v>600</v>
      </c>
      <c r="R288" s="9" t="str">
        <f>_xlfn.XLOOKUP($E288,'Raw Data'!$E:$E,'Raw Data'!R:R,"ERROR",0,1)</f>
        <v>ml</v>
      </c>
      <c r="S288" s="5" t="str">
        <f t="array" ref="S288">_xlfn.IFS(AND(T288&gt;0,T288&lt;=0.05),"0 to 0.05",AND(T288&gt;0.05,T288&lt;=0.1),"0.05 to 0.1",AND(T288&gt;0.1,T288&lt;=0.2),"0.1 to 0.2",AND(T288&gt;0.2,T288&lt;=0.3),"0.2 to 0.3",AND(T288&gt;0.3,T288&lt;=0.4),"0.3 to 0.4",AND(T288&gt;0.4,T288&lt;=0.5),"0.4 to 0.5",AND(T288&gt;0.5,T288&lt;=0.75),"0.5 to 0.75",AND(T288&gt;0.75,T288&lt;=1),"0.75 to 1",AND(T288&gt;1,T288&lt;=2),"1 to 2",AND(T288&gt;2,T288&lt;=3),"2 to 3",AND(T288&gt;3,T288&lt;=4),"3 to 4",AND(T288&gt;4,T288&lt;=5),"4 to 5",AND(T288&gt;5,T288&lt;=10),"5 to 10",T288&gt;10,"10+")</f>
        <v>0.1 to 0.2</v>
      </c>
      <c r="T288" s="10">
        <f>_xlfn.XLOOKUP($E288,'Raw Data'!$E:$E,'Raw Data'!T:T,"ERROR",0,1)</f>
        <v>0.136739685658808</v>
      </c>
      <c r="U288" s="15" t="str">
        <f t="array" ref="U288">_xlfn.IFS(AND(V288&gt;0,V288&lt;=0.05),"0 to 0.05",AND(V288&gt;0.05,V288&lt;=0.1),"0.05 to 0.1",AND(V288&gt;0.1,V288&lt;=0.2),"0.1 to 0.2",AND(V288&gt;0.2,V288&lt;=0.3),"0.2 to 0.3",AND(V288&gt;0.3,V288&lt;=0.4),"0.3 to 0.4",AND(V288&gt;0.4,V288&lt;=0.5),"0.4 to 0.5",AND(V288&gt;0.5,V288&lt;=0.75),"0.5 to 0.75",AND(V288&gt;0.75,V288&lt;=1),"0.75 to 1",AND(V288&gt;1,V288&lt;=2),"1 to 2",AND(V288&gt;2,V288&lt;=3),"2 to 3",AND(V288&gt;3,V288&lt;=4),"3 to 4",AND(V288&gt;4,V288&lt;=5),"4 to 5",AND(V288&gt;5,V288&lt;=10),"5 to 10",V288&gt;10,"10+")</f>
        <v>0 to 0.05</v>
      </c>
      <c r="V288" s="10">
        <f>_xlfn.XLOOKUP($E288,'Raw Data'!$E:$E,'Raw Data'!V:V,"ERROR",0,1)</f>
        <v>0.0369197151278783</v>
      </c>
      <c r="W288" s="15" t="str">
        <f t="array" ref="W288">_xlfn.IFS(AND(X288&gt;0,X288&lt;=0.05),"0 to 0.05",AND(X288&gt;0.05,X288&lt;=0.1),"0.05 to 0.1",AND(X288&gt;0.1,X288&lt;=0.2),"0.1 to 0.2",AND(X288&gt;0.2,X288&lt;=0.3),"0.2 to 0.3",AND(X288&gt;0.3,X288&lt;=0.4),"0.3 to 0.4",AND(X288&gt;0.4,X288&lt;=0.5),"0.4 to 0.5",AND(X288&gt;0.5,X288&lt;=0.75),"0.5 to 0.75",AND(X288&gt;0.75,X288&lt;=1),"0.75 to 1",AND(X288&gt;1,X288&lt;=2),"1 to 2",AND(X288&gt;2,X288&lt;=3),"2 to 3",AND(X288&gt;3,X288&lt;=4),"3 to 4",AND(X288&gt;4,X288&lt;=5),"4 to 5",AND(X288&gt;5,X288&lt;=10),"5 to 10",X288&gt;10,"10+")</f>
        <v>0 to 0.05</v>
      </c>
      <c r="X288" s="16">
        <f t="shared" si="8"/>
        <v>0.0369197151278783</v>
      </c>
      <c r="Y288" s="5" t="str">
        <f t="array" ref="Y288">_xlfn.IFS(AND(Z288&gt;0,Z288&lt;=1),"0 to 1",AND(Z288&gt;1,Z288&lt;=2),"1 to 2",AND(Z288&gt;2,Z288&lt;=4),"2 to 4",AND(Z288&gt;4,Z288&lt;=6),"4 to 6",AND(Z288&gt;6,Z288&lt;=8),"6 to 8",AND(Z288&gt;8,Z288&lt;=10),"8 to 10",AND(Z288&gt;10,Z288&lt;=15),"10 to 15",AND(Z288&gt;15,Z288&lt;=20),"15 to 20",AND(Z288&gt;20,Z288&lt;=25),"20 to 25",AND(Z288&gt;25,Z288&lt;=30),"25 to 30",AND(Z288&gt;30,Z288&lt;=40),"30 to 40",AND(Z288&gt;40,Z288&lt;=50),"40 to 50",Z288&gt;50,"50+")</f>
        <v>20 to 25</v>
      </c>
      <c r="Z288" s="9">
        <f>_xlfn.XLOOKUP($E288,'Raw Data'!$E:$E,'Raw Data'!Z:Z,"ERROR",0,1)</f>
        <v>20.28</v>
      </c>
      <c r="AA288" s="9" t="str">
        <f>_xlfn.XLOOKUP($E288,'Raw Data'!$E:$E,'Raw Data'!AA:AA,"ERROR",0,1)</f>
        <v>oz</v>
      </c>
      <c r="AB288" s="9"/>
      <c r="AC288" s="9"/>
    </row>
    <row r="289" hidden="1" spans="1:29">
      <c r="A289" s="5" t="str">
        <f>_xlfn.XLOOKUP($E289,'Raw Data'!$E:$E,'Raw Data'!A:A,"ERROR",0,1)</f>
        <v>AE</v>
      </c>
      <c r="B289" s="5" t="str">
        <f>_xlfn.XLOOKUP($E289,'Raw Data'!$E:$E,'Raw Data'!B:B,"ERROR",0,1)</f>
        <v>Hair Mousses</v>
      </c>
      <c r="C289" s="5" t="str">
        <f>_xlfn.XLOOKUP($E289,'Raw Data'!$E:$E,'Raw Data'!C:C,"ERROR",0,1)</f>
        <v>enliven</v>
      </c>
      <c r="D289" s="5" t="str">
        <f>_xlfn.XLOOKUP($E289,'Raw Data'!$E:$E,'Raw Data'!D:D,"ERROR",0,1)</f>
        <v>www.amazon.ae/dp/B07RRQ5H65</v>
      </c>
      <c r="E289" s="5" t="s">
        <v>489</v>
      </c>
      <c r="F289" s="9" t="str">
        <f>_xlfn.XLOOKUP($E289,'Raw Data'!$E:$E,'Raw Data'!F:F,"ERROR",0,1)</f>
        <v>Enliven Pro V  Hair  Mousse, 300ml Pack Of 2</v>
      </c>
      <c r="G289" s="10">
        <f>_xlfn.XLOOKUP($E289,'Raw Data'!$E:$E,'Raw Data'!G:G,"ERROR",0,1)</f>
        <v>0</v>
      </c>
      <c r="H289" s="9">
        <f>_xlfn.XLOOKUP($E289,'Raw Data'!$E:$E,'Raw Data'!H:H,"ERROR",0,1)</f>
        <v>0</v>
      </c>
      <c r="I289" s="9">
        <f>_xlfn.XLOOKUP($E289,'Raw Data'!$E:$E,'Raw Data'!I:I,"ERROR",0,1)</f>
        <v>0</v>
      </c>
      <c r="J289" s="9" t="str">
        <f>_xlfn.XLOOKUP($E289,'Raw Data'!$E:$E,'Raw Data'!J:J,"ERROR",0,1)</f>
        <v>No</v>
      </c>
      <c r="K289" s="14" t="str">
        <f t="array" ref="K289">_xlfn.IFS(AND(L289&gt;0,L289&lt;=5),"0 to 5",AND(L289&gt;5,L289&lt;=10),"5 to 10",AND(L289&gt;10,L289&lt;=15),"10 to 15",AND(L289&gt;15,L289&lt;=20),"15 to 20",AND(L289&gt;20,L289&lt;=30),"20 to 30",AND(L289&gt;30,L289&lt;=40),"30 to 40",AND(L289&gt;40,L289&lt;=50),"40 to 50",AND(L289&gt;50,L289&lt;=75),"50 to 75",AND(L289&gt;75,L289&lt;=100),"75 to 100",AND(L289&gt;100,L289&lt;=150),"100 to 150",AND(L289&gt;150,L289&lt;=200),"150 to 200",AND(L289&gt;200,L289&lt;=250),"200 to 250",AND(L289&gt;250,L289&lt;=300),"250 to 300",AND(L289&gt;300,L289&lt;=400),"300 to 400",AND(L289&gt;400,L289&lt;=500),"400 to 500",L289&gt;500,"500+")</f>
        <v>75 to 100</v>
      </c>
      <c r="L289" s="9">
        <f>_xlfn.XLOOKUP($E289,'Raw Data'!$E:$E,'Raw Data'!L:L,"ERROR",0,1)</f>
        <v>81.08</v>
      </c>
      <c r="M289" s="14" t="str">
        <f t="array" ref="M289">_xlfn.IFS(AND(N289&gt;0,N289&lt;=5),"0 to 5",AND(N289&gt;5,N289&lt;=10),"5 to 10",AND(N289&gt;10,N289&lt;=15),"10 to 15",AND(N289&gt;15,N289&lt;=20),"15 to 20",AND(N289&gt;20,N289&lt;=30),"20 to 30",AND(N289&gt;30,N289&lt;=40),"30 to 40",AND(N289&gt;40,N289&lt;=50),"40 to 50",AND(N289&gt;50,N289&lt;=75),"50 to 75",AND(N289&gt;75,N289&lt;=100),"75 to 100",AND(N289&gt;100,N289&lt;=150),"100 to 150",AND(N289&gt;150,N289&lt;=200),"150 to 200",AND(N289&gt;200,N289&lt;=250),"200 to 250",AND(N289&gt;250,N289&lt;=300),"250 to 300",AND(N289&gt;300,N289&lt;=400),"300 to 400",AND(N289&gt;400,N289&lt;=500),"400 to 500",N289&gt;500,"500+")</f>
        <v>75 to 100</v>
      </c>
      <c r="N289" s="9">
        <f>_xlfn.XLOOKUP($E289,'Raw Data'!$E:$E,'Raw Data'!N:N,"ERROR",0,1)</f>
        <v>81.08</v>
      </c>
      <c r="O289" s="14" t="str">
        <f t="array" ref="O289">_xlfn.IFS(P289=0,"No Discount",AND(P289&gt;0,P289&lt;=0.02),"0% to 2%",AND(P289&gt;0.02,P289&lt;=0.04),"2% to 4%",AND(P289&gt;0.04,P289&lt;=0.06),"4% to 6%",AND(P289&gt;0.06,P289&lt;=0.08),"6% to 8%",AND(P289&gt;0.08,P289&lt;=0.1),"8% to 10%",AND(P289&gt;0.1,P289&lt;=0.15),"10% to 15%",AND(P289&gt;0.15,P289&lt;=0.2),"15% to 20%",AND(P289&gt;0.2,P289&lt;=0.25),"20% to 25%",AND(P289&gt;0.25,P289&lt;=0.3),"25% to 30%",AND(P289&gt;0.3,P289&lt;=0.4),"30% to 40%",AND(P289&gt;0.4,P289&lt;=0.5),"40% to 50%",AND(P289&gt;0.5,P289&lt;=0.75),"50% to 75%",AND(P289&gt;0.75,P289&lt;=1),"75% to 100%")</f>
        <v>No Discount</v>
      </c>
      <c r="P289" s="10">
        <f>_xlfn.XLOOKUP($E289,'Raw Data'!$E:$E,'Raw Data'!P:P,"ERROR",0,1)</f>
        <v>0</v>
      </c>
      <c r="Q289" s="9">
        <f>_xlfn.XLOOKUP($E289,'Raw Data'!$E:$E,'Raw Data'!Q:Q,"ERROR",0,1)</f>
        <v>600</v>
      </c>
      <c r="R289" s="9" t="str">
        <f>_xlfn.XLOOKUP($E289,'Raw Data'!$E:$E,'Raw Data'!R:R,"ERROR",0,1)</f>
        <v>ml</v>
      </c>
      <c r="S289" s="5" t="str">
        <f t="array" ref="S289">_xlfn.IFS(AND(T289&gt;0,T289&lt;=0.05),"0 to 0.05",AND(T289&gt;0.05,T289&lt;=0.1),"0.05 to 0.1",AND(T289&gt;0.1,T289&lt;=0.2),"0.1 to 0.2",AND(T289&gt;0.2,T289&lt;=0.3),"0.2 to 0.3",AND(T289&gt;0.3,T289&lt;=0.4),"0.3 to 0.4",AND(T289&gt;0.4,T289&lt;=0.5),"0.4 to 0.5",AND(T289&gt;0.5,T289&lt;=0.75),"0.5 to 0.75",AND(T289&gt;0.75,T289&lt;=1),"0.75 to 1",AND(T289&gt;1,T289&lt;=2),"1 to 2",AND(T289&gt;2,T289&lt;=3),"2 to 3",AND(T289&gt;3,T289&lt;=4),"3 to 4",AND(T289&gt;4,T289&lt;=5),"4 to 5",AND(T289&gt;5,T289&lt;=10),"5 to 10",T289&gt;10,"10+")</f>
        <v>0.1 to 0.2</v>
      </c>
      <c r="T289" s="10">
        <f>_xlfn.XLOOKUP($E289,'Raw Data'!$E:$E,'Raw Data'!T:T,"ERROR",0,1)</f>
        <v>0.135205533088002</v>
      </c>
      <c r="U289" s="15" t="str">
        <f t="array" ref="U289">_xlfn.IFS(AND(V289&gt;0,V289&lt;=0.05),"0 to 0.05",AND(V289&gt;0.05,V289&lt;=0.1),"0.05 to 0.1",AND(V289&gt;0.1,V289&lt;=0.2),"0.1 to 0.2",AND(V289&gt;0.2,V289&lt;=0.3),"0.2 to 0.3",AND(V289&gt;0.3,V289&lt;=0.4),"0.3 to 0.4",AND(V289&gt;0.4,V289&lt;=0.5),"0.4 to 0.5",AND(V289&gt;0.5,V289&lt;=0.75),"0.5 to 0.75",AND(V289&gt;0.75,V289&lt;=1),"0.75 to 1",AND(V289&gt;1,V289&lt;=2),"1 to 2",AND(V289&gt;2,V289&lt;=3),"2 to 3",AND(V289&gt;3,V289&lt;=4),"3 to 4",AND(V289&gt;4,V289&lt;=5),"4 to 5",AND(V289&gt;5,V289&lt;=10),"5 to 10",V289&gt;10,"10+")</f>
        <v>0 to 0.05</v>
      </c>
      <c r="V289" s="10">
        <f>_xlfn.XLOOKUP($E289,'Raw Data'!$E:$E,'Raw Data'!V:V,"ERROR",0,1)</f>
        <v>0.0365054939337606</v>
      </c>
      <c r="W289" s="15" t="str">
        <f t="array" ref="W289">_xlfn.IFS(AND(X289&gt;0,X289&lt;=0.05),"0 to 0.05",AND(X289&gt;0.05,X289&lt;=0.1),"0.05 to 0.1",AND(X289&gt;0.1,X289&lt;=0.2),"0.1 to 0.2",AND(X289&gt;0.2,X289&lt;=0.3),"0.2 to 0.3",AND(X289&gt;0.3,X289&lt;=0.4),"0.3 to 0.4",AND(X289&gt;0.4,X289&lt;=0.5),"0.4 to 0.5",AND(X289&gt;0.5,X289&lt;=0.75),"0.5 to 0.75",AND(X289&gt;0.75,X289&lt;=1),"0.75 to 1",AND(X289&gt;1,X289&lt;=2),"1 to 2",AND(X289&gt;2,X289&lt;=3),"2 to 3",AND(X289&gt;3,X289&lt;=4),"3 to 4",AND(X289&gt;4,X289&lt;=5),"4 to 5",AND(X289&gt;5,X289&lt;=10),"5 to 10",X289&gt;10,"10+")</f>
        <v>0 to 0.05</v>
      </c>
      <c r="X289" s="16">
        <f t="shared" si="8"/>
        <v>0.0365054939337606</v>
      </c>
      <c r="Y289" s="5" t="str">
        <f t="array" ref="Y289">_xlfn.IFS(AND(Z289&gt;0,Z289&lt;=1),"0 to 1",AND(Z289&gt;1,Z289&lt;=2),"1 to 2",AND(Z289&gt;2,Z289&lt;=4),"2 to 4",AND(Z289&gt;4,Z289&lt;=6),"4 to 6",AND(Z289&gt;6,Z289&lt;=8),"6 to 8",AND(Z289&gt;8,Z289&lt;=10),"8 to 10",AND(Z289&gt;10,Z289&lt;=15),"10 to 15",AND(Z289&gt;15,Z289&lt;=20),"15 to 20",AND(Z289&gt;20,Z289&lt;=25),"20 to 25",AND(Z289&gt;25,Z289&lt;=30),"25 to 30",AND(Z289&gt;30,Z289&lt;=40),"30 to 40",AND(Z289&gt;40,Z289&lt;=50),"40 to 50",Z289&gt;50,"50+")</f>
        <v>20 to 25</v>
      </c>
      <c r="Z289" s="9">
        <f>_xlfn.XLOOKUP($E289,'Raw Data'!$E:$E,'Raw Data'!Z:Z,"ERROR",0,1)</f>
        <v>20.28</v>
      </c>
      <c r="AA289" s="9" t="str">
        <f>_xlfn.XLOOKUP($E289,'Raw Data'!$E:$E,'Raw Data'!AA:AA,"ERROR",0,1)</f>
        <v>oz</v>
      </c>
      <c r="AB289" s="9"/>
      <c r="AC289" s="9"/>
    </row>
    <row r="290" hidden="1" spans="1:29">
      <c r="A290" s="5" t="str">
        <f>_xlfn.XLOOKUP($E290,'Raw Data'!$E:$E,'Raw Data'!A:A,"ERROR",0,1)</f>
        <v>AE</v>
      </c>
      <c r="B290" s="5" t="str">
        <f>_xlfn.XLOOKUP($E290,'Raw Data'!$E:$E,'Raw Data'!B:B,"ERROR",0,1)</f>
        <v>Hair Mousses</v>
      </c>
      <c r="C290" s="5" t="str">
        <f>_xlfn.XLOOKUP($E290,'Raw Data'!$E:$E,'Raw Data'!C:C,"ERROR",0,1)</f>
        <v>schwarzkopf</v>
      </c>
      <c r="D290" s="5" t="str">
        <f>_xlfn.XLOOKUP($E290,'Raw Data'!$E:$E,'Raw Data'!D:D,"ERROR",0,1)</f>
        <v>www.amazon.ae/dp/B01N3599U9</v>
      </c>
      <c r="E290" s="5" t="s">
        <v>490</v>
      </c>
      <c r="F290" s="9" t="str">
        <f>_xlfn.XLOOKUP($E290,'Raw Data'!$E:$E,'Raw Data'!F:F,"ERROR",0,1)</f>
        <v>Schwarzkopf Pro Styling Texturizing Fibre Paste, 250 Ml</v>
      </c>
      <c r="G290" s="10">
        <f>_xlfn.XLOOKUP($E290,'Raw Data'!$E:$E,'Raw Data'!G:G,"ERROR",0,1)</f>
        <v>0</v>
      </c>
      <c r="H290" s="9">
        <f>_xlfn.XLOOKUP($E290,'Raw Data'!$E:$E,'Raw Data'!H:H,"ERROR",0,1)</f>
        <v>0</v>
      </c>
      <c r="I290" s="9">
        <f>_xlfn.XLOOKUP($E290,'Raw Data'!$E:$E,'Raw Data'!I:I,"ERROR",0,1)</f>
        <v>0</v>
      </c>
      <c r="J290" s="9" t="str">
        <f>_xlfn.XLOOKUP($E290,'Raw Data'!$E:$E,'Raw Data'!J:J,"ERROR",0,1)</f>
        <v>No</v>
      </c>
      <c r="K290" s="14" t="str">
        <f t="array" ref="K290">_xlfn.IFS(AND(L290&gt;0,L290&lt;=5),"0 to 5",AND(L290&gt;5,L290&lt;=10),"5 to 10",AND(L290&gt;10,L290&lt;=15),"10 to 15",AND(L290&gt;15,L290&lt;=20),"15 to 20",AND(L290&gt;20,L290&lt;=30),"20 to 30",AND(L290&gt;30,L290&lt;=40),"30 to 40",AND(L290&gt;40,L290&lt;=50),"40 to 50",AND(L290&gt;50,L290&lt;=75),"50 to 75",AND(L290&gt;75,L290&lt;=100),"75 to 100",AND(L290&gt;100,L290&lt;=150),"100 to 150",AND(L290&gt;150,L290&lt;=200),"150 to 200",AND(L290&gt;200,L290&lt;=250),"200 to 250",AND(L290&gt;250,L290&lt;=300),"250 to 300",AND(L290&gt;300,L290&lt;=400),"300 to 400",AND(L290&gt;400,L290&lt;=500),"400 to 500",L290&gt;500,"500+")</f>
        <v>50 to 75</v>
      </c>
      <c r="L290" s="9">
        <f>_xlfn.XLOOKUP($E290,'Raw Data'!$E:$E,'Raw Data'!L:L,"ERROR",0,1)</f>
        <v>74.5</v>
      </c>
      <c r="M290" s="14" t="str">
        <f t="array" ref="M290">_xlfn.IFS(AND(N290&gt;0,N290&lt;=5),"0 to 5",AND(N290&gt;5,N290&lt;=10),"5 to 10",AND(N290&gt;10,N290&lt;=15),"10 to 15",AND(N290&gt;15,N290&lt;=20),"15 to 20",AND(N290&gt;20,N290&lt;=30),"20 to 30",AND(N290&gt;30,N290&lt;=40),"30 to 40",AND(N290&gt;40,N290&lt;=50),"40 to 50",AND(N290&gt;50,N290&lt;=75),"50 to 75",AND(N290&gt;75,N290&lt;=100),"75 to 100",AND(N290&gt;100,N290&lt;=150),"100 to 150",AND(N290&gt;150,N290&lt;=200),"150 to 200",AND(N290&gt;200,N290&lt;=250),"200 to 250",AND(N290&gt;250,N290&lt;=300),"250 to 300",AND(N290&gt;300,N290&lt;=400),"300 to 400",AND(N290&gt;400,N290&lt;=500),"400 to 500",N290&gt;500,"500+")</f>
        <v>50 to 75</v>
      </c>
      <c r="N290" s="9">
        <f>_xlfn.XLOOKUP($E290,'Raw Data'!$E:$E,'Raw Data'!N:N,"ERROR",0,1)</f>
        <v>74.5</v>
      </c>
      <c r="O290" s="14" t="str">
        <f t="array" ref="O290">_xlfn.IFS(P290=0,"No Discount",AND(P290&gt;0,P290&lt;=0.02),"0% to 2%",AND(P290&gt;0.02,P290&lt;=0.04),"2% to 4%",AND(P290&gt;0.04,P290&lt;=0.06),"4% to 6%",AND(P290&gt;0.06,P290&lt;=0.08),"6% to 8%",AND(P290&gt;0.08,P290&lt;=0.1),"8% to 10%",AND(P290&gt;0.1,P290&lt;=0.15),"10% to 15%",AND(P290&gt;0.15,P290&lt;=0.2),"15% to 20%",AND(P290&gt;0.2,P290&lt;=0.25),"20% to 25%",AND(P290&gt;0.25,P290&lt;=0.3),"25% to 30%",AND(P290&gt;0.3,P290&lt;=0.4),"30% to 40%",AND(P290&gt;0.4,P290&lt;=0.5),"40% to 50%",AND(P290&gt;0.5,P290&lt;=0.75),"50% to 75%",AND(P290&gt;0.75,P290&lt;=1),"75% to 100%")</f>
        <v>No Discount</v>
      </c>
      <c r="P290" s="10">
        <f>_xlfn.XLOOKUP($E290,'Raw Data'!$E:$E,'Raw Data'!P:P,"ERROR",0,1)</f>
        <v>0</v>
      </c>
      <c r="Q290" s="9">
        <f>_xlfn.XLOOKUP($E290,'Raw Data'!$E:$E,'Raw Data'!Q:Q,"ERROR",0,1)</f>
        <v>250</v>
      </c>
      <c r="R290" s="9" t="str">
        <f>_xlfn.XLOOKUP($E290,'Raw Data'!$E:$E,'Raw Data'!R:R,"ERROR",0,1)</f>
        <v>ml</v>
      </c>
      <c r="S290" s="5" t="str">
        <f t="array" ref="S290">_xlfn.IFS(AND(T290&gt;0,T290&lt;=0.05),"0 to 0.05",AND(T290&gt;0.05,T290&lt;=0.1),"0.05 to 0.1",AND(T290&gt;0.1,T290&lt;=0.2),"0.1 to 0.2",AND(T290&gt;0.2,T290&lt;=0.3),"0.2 to 0.3",AND(T290&gt;0.3,T290&lt;=0.4),"0.3 to 0.4",AND(T290&gt;0.4,T290&lt;=0.5),"0.4 to 0.5",AND(T290&gt;0.5,T290&lt;=0.75),"0.5 to 0.75",AND(T290&gt;0.75,T290&lt;=1),"0.75 to 1",AND(T290&gt;1,T290&lt;=2),"1 to 2",AND(T290&gt;2,T290&lt;=3),"2 to 3",AND(T290&gt;3,T290&lt;=4),"3 to 4",AND(T290&gt;4,T290&lt;=5),"4 to 5",AND(T290&gt;5,T290&lt;=10),"5 to 10",T290&gt;10,"10+")</f>
        <v>0.2 to 0.3</v>
      </c>
      <c r="T290" s="10">
        <f>_xlfn.XLOOKUP($E290,'Raw Data'!$E:$E,'Raw Data'!T:T,"ERROR",0,1)</f>
        <v>0.29815921702189</v>
      </c>
      <c r="U290" s="15" t="str">
        <f t="array" ref="U290">_xlfn.IFS(AND(V290&gt;0,V290&lt;=0.05),"0 to 0.05",AND(V290&gt;0.05,V290&lt;=0.1),"0.05 to 0.1",AND(V290&gt;0.1,V290&lt;=0.2),"0.1 to 0.2",AND(V290&gt;0.2,V290&lt;=0.3),"0.2 to 0.3",AND(V290&gt;0.3,V290&lt;=0.4),"0.3 to 0.4",AND(V290&gt;0.4,V290&lt;=0.5),"0.4 to 0.5",AND(V290&gt;0.5,V290&lt;=0.75),"0.5 to 0.75",AND(V290&gt;0.75,V290&lt;=1),"0.75 to 1",AND(V290&gt;1,V290&lt;=2),"1 to 2",AND(V290&gt;2,V290&lt;=3),"2 to 3",AND(V290&gt;3,V290&lt;=4),"3 to 4",AND(V290&gt;4,V290&lt;=5),"4 to 5",AND(V290&gt;5,V290&lt;=10),"5 to 10",V290&gt;10,"10+")</f>
        <v>0.05 to 0.1</v>
      </c>
      <c r="V290" s="10">
        <f>_xlfn.XLOOKUP($E290,'Raw Data'!$E:$E,'Raw Data'!V:V,"ERROR",0,1)</f>
        <v>0.0805029885959102</v>
      </c>
      <c r="W290" s="15" t="str">
        <f t="array" ref="W290">_xlfn.IFS(AND(X290&gt;0,X290&lt;=0.05),"0 to 0.05",AND(X290&gt;0.05,X290&lt;=0.1),"0.05 to 0.1",AND(X290&gt;0.1,X290&lt;=0.2),"0.1 to 0.2",AND(X290&gt;0.2,X290&lt;=0.3),"0.2 to 0.3",AND(X290&gt;0.3,X290&lt;=0.4),"0.3 to 0.4",AND(X290&gt;0.4,X290&lt;=0.5),"0.4 to 0.5",AND(X290&gt;0.5,X290&lt;=0.75),"0.5 to 0.75",AND(X290&gt;0.75,X290&lt;=1),"0.75 to 1",AND(X290&gt;1,X290&lt;=2),"1 to 2",AND(X290&gt;2,X290&lt;=3),"2 to 3",AND(X290&gt;3,X290&lt;=4),"3 to 4",AND(X290&gt;4,X290&lt;=5),"4 to 5",AND(X290&gt;5,X290&lt;=10),"5 to 10",X290&gt;10,"10+")</f>
        <v>0.05 to 0.1</v>
      </c>
      <c r="X290" s="16">
        <f t="shared" si="8"/>
        <v>0.0805029885959102</v>
      </c>
      <c r="Y290" s="5" t="str">
        <f t="array" ref="Y290">_xlfn.IFS(AND(Z290&gt;0,Z290&lt;=1),"0 to 1",AND(Z290&gt;1,Z290&lt;=2),"1 to 2",AND(Z290&gt;2,Z290&lt;=4),"2 to 4",AND(Z290&gt;4,Z290&lt;=6),"4 to 6",AND(Z290&gt;6,Z290&lt;=8),"6 to 8",AND(Z290&gt;8,Z290&lt;=10),"8 to 10",AND(Z290&gt;10,Z290&lt;=15),"10 to 15",AND(Z290&gt;15,Z290&lt;=20),"15 to 20",AND(Z290&gt;20,Z290&lt;=25),"20 to 25",AND(Z290&gt;25,Z290&lt;=30),"25 to 30",AND(Z290&gt;30,Z290&lt;=40),"30 to 40",AND(Z290&gt;40,Z290&lt;=50),"40 to 50",Z290&gt;50,"50+")</f>
        <v>8 to 10</v>
      </c>
      <c r="Z290" s="9">
        <f>_xlfn.XLOOKUP($E290,'Raw Data'!$E:$E,'Raw Data'!Z:Z,"ERROR",0,1)</f>
        <v>8.45</v>
      </c>
      <c r="AA290" s="9" t="str">
        <f>_xlfn.XLOOKUP($E290,'Raw Data'!$E:$E,'Raw Data'!AA:AA,"ERROR",0,1)</f>
        <v>oz</v>
      </c>
      <c r="AB290" s="9"/>
      <c r="AC290" s="9"/>
    </row>
    <row r="291" hidden="1" spans="1:29">
      <c r="A291" s="5" t="str">
        <f>_xlfn.XLOOKUP($E291,'Raw Data'!$E:$E,'Raw Data'!A:A,"ERROR",0,1)</f>
        <v>AE</v>
      </c>
      <c r="B291" s="5" t="str">
        <f>_xlfn.XLOOKUP($E291,'Raw Data'!$E:$E,'Raw Data'!B:B,"ERROR",0,1)</f>
        <v>Hair Mousses</v>
      </c>
      <c r="C291" s="5" t="str">
        <f>_xlfn.XLOOKUP($E291,'Raw Data'!$E:$E,'Raw Data'!C:C,"ERROR",0,1)</f>
        <v>true frog</v>
      </c>
      <c r="D291" s="5" t="str">
        <f>_xlfn.XLOOKUP($E291,'Raw Data'!$E:$E,'Raw Data'!D:D,"ERROR",0,1)</f>
        <v>www.amazon.ae/dp/B09X1NV8DH</v>
      </c>
      <c r="E291" s="5" t="s">
        <v>491</v>
      </c>
      <c r="F291" s="9" t="str">
        <f>_xlfn.XLOOKUP($E291,'Raw Data'!$E:$E,'Raw Data'!F:F,"ERROR",0,1)</f>
        <v>TRue FRoG Volumizing Mousse for Curls, CG Friendly Hair Mousse for Curly, Wavy Hair with Marshmallow Root and Hibiscus Extracts, Vegan, Sulphate Free, Paraben Free, Silicone Free - 150 ml</v>
      </c>
      <c r="G291" s="10">
        <f>_xlfn.XLOOKUP($E291,'Raw Data'!$E:$E,'Raw Data'!G:G,"ERROR",0,1)</f>
        <v>0</v>
      </c>
      <c r="H291" s="9">
        <f>_xlfn.XLOOKUP($E291,'Raw Data'!$E:$E,'Raw Data'!H:H,"ERROR",0,1)</f>
        <v>0</v>
      </c>
      <c r="I291" s="9">
        <f>_xlfn.XLOOKUP($E291,'Raw Data'!$E:$E,'Raw Data'!I:I,"ERROR",0,1)</f>
        <v>0</v>
      </c>
      <c r="J291" s="9" t="str">
        <f>_xlfn.XLOOKUP($E291,'Raw Data'!$E:$E,'Raw Data'!J:J,"ERROR",0,1)</f>
        <v>No</v>
      </c>
      <c r="K291" s="14" t="str">
        <f t="array" ref="K291">_xlfn.IFS(AND(L291&gt;0,L291&lt;=5),"0 to 5",AND(L291&gt;5,L291&lt;=10),"5 to 10",AND(L291&gt;10,L291&lt;=15),"10 to 15",AND(L291&gt;15,L291&lt;=20),"15 to 20",AND(L291&gt;20,L291&lt;=30),"20 to 30",AND(L291&gt;30,L291&lt;=40),"30 to 40",AND(L291&gt;40,L291&lt;=50),"40 to 50",AND(L291&gt;50,L291&lt;=75),"50 to 75",AND(L291&gt;75,L291&lt;=100),"75 to 100",AND(L291&gt;100,L291&lt;=150),"100 to 150",AND(L291&gt;150,L291&lt;=200),"150 to 200",AND(L291&gt;200,L291&lt;=250),"200 to 250",AND(L291&gt;250,L291&lt;=300),"250 to 300",AND(L291&gt;300,L291&lt;=400),"300 to 400",AND(L291&gt;400,L291&lt;=500),"400 to 500",L291&gt;500,"500+")</f>
        <v>50 to 75</v>
      </c>
      <c r="L291" s="9">
        <f>_xlfn.XLOOKUP($E291,'Raw Data'!$E:$E,'Raw Data'!L:L,"ERROR",0,1)</f>
        <v>67.75</v>
      </c>
      <c r="M291" s="14" t="str">
        <f t="array" ref="M291">_xlfn.IFS(AND(N291&gt;0,N291&lt;=5),"0 to 5",AND(N291&gt;5,N291&lt;=10),"5 to 10",AND(N291&gt;10,N291&lt;=15),"10 to 15",AND(N291&gt;15,N291&lt;=20),"15 to 20",AND(N291&gt;20,N291&lt;=30),"20 to 30",AND(N291&gt;30,N291&lt;=40),"30 to 40",AND(N291&gt;40,N291&lt;=50),"40 to 50",AND(N291&gt;50,N291&lt;=75),"50 to 75",AND(N291&gt;75,N291&lt;=100),"75 to 100",AND(N291&gt;100,N291&lt;=150),"100 to 150",AND(N291&gt;150,N291&lt;=200),"150 to 200",AND(N291&gt;200,N291&lt;=250),"200 to 250",AND(N291&gt;250,N291&lt;=300),"250 to 300",AND(N291&gt;300,N291&lt;=400),"300 to 400",AND(N291&gt;400,N291&lt;=500),"400 to 500",N291&gt;500,"500+")</f>
        <v>50 to 75</v>
      </c>
      <c r="N291" s="9">
        <f>_xlfn.XLOOKUP($E291,'Raw Data'!$E:$E,'Raw Data'!N:N,"ERROR",0,1)</f>
        <v>70.28</v>
      </c>
      <c r="O291" s="14" t="str">
        <f t="array" ref="O291">_xlfn.IFS(P291=0,"No Discount",AND(P291&gt;0,P291&lt;=0.02),"0% to 2%",AND(P291&gt;0.02,P291&lt;=0.04),"2% to 4%",AND(P291&gt;0.04,P291&lt;=0.06),"4% to 6%",AND(P291&gt;0.06,P291&lt;=0.08),"6% to 8%",AND(P291&gt;0.08,P291&lt;=0.1),"8% to 10%",AND(P291&gt;0.1,P291&lt;=0.15),"10% to 15%",AND(P291&gt;0.15,P291&lt;=0.2),"15% to 20%",AND(P291&gt;0.2,P291&lt;=0.25),"20% to 25%",AND(P291&gt;0.25,P291&lt;=0.3),"25% to 30%",AND(P291&gt;0.3,P291&lt;=0.4),"30% to 40%",AND(P291&gt;0.4,P291&lt;=0.5),"40% to 50%",AND(P291&gt;0.5,P291&lt;=0.75),"50% to 75%",AND(P291&gt;0.75,P291&lt;=1),"75% to 100%")</f>
        <v>2% to 4%</v>
      </c>
      <c r="P291" s="10">
        <f>_xlfn.XLOOKUP($E291,'Raw Data'!$E:$E,'Raw Data'!P:P,"ERROR",0,1)</f>
        <v>0.0359988616960729</v>
      </c>
      <c r="Q291" s="9">
        <f>_xlfn.XLOOKUP($E291,'Raw Data'!$E:$E,'Raw Data'!Q:Q,"ERROR",0,1)</f>
        <v>150</v>
      </c>
      <c r="R291" s="9" t="str">
        <f>_xlfn.XLOOKUP($E291,'Raw Data'!$E:$E,'Raw Data'!R:R,"ERROR",0,1)</f>
        <v>ml</v>
      </c>
      <c r="S291" s="5" t="str">
        <f t="array" ref="S291">_xlfn.IFS(AND(T291&gt;0,T291&lt;=0.05),"0 to 0.05",AND(T291&gt;0.05,T291&lt;=0.1),"0.05 to 0.1",AND(T291&gt;0.1,T291&lt;=0.2),"0.1 to 0.2",AND(T291&gt;0.2,T291&lt;=0.3),"0.2 to 0.3",AND(T291&gt;0.3,T291&lt;=0.4),"0.3 to 0.4",AND(T291&gt;0.4,T291&lt;=0.5),"0.4 to 0.5",AND(T291&gt;0.5,T291&lt;=0.75),"0.5 to 0.75",AND(T291&gt;0.75,T291&lt;=1),"0.75 to 1",AND(T291&gt;1,T291&lt;=2),"1 to 2",AND(T291&gt;2,T291&lt;=3),"2 to 3",AND(T291&gt;3,T291&lt;=4),"3 to 4",AND(T291&gt;4,T291&lt;=5),"4 to 5",AND(T291&gt;5,T291&lt;=10),"5 to 10",T291&gt;10,"10+")</f>
        <v>0.4 to 0.5</v>
      </c>
      <c r="T291" s="10">
        <f>_xlfn.XLOOKUP($E291,'Raw Data'!$E:$E,'Raw Data'!T:T,"ERROR",0,1)</f>
        <v>0.45190798553094</v>
      </c>
      <c r="U291" s="15" t="str">
        <f t="array" ref="U291">_xlfn.IFS(AND(V291&gt;0,V291&lt;=0.05),"0 to 0.05",AND(V291&gt;0.05,V291&lt;=0.1),"0.05 to 0.1",AND(V291&gt;0.1,V291&lt;=0.2),"0.1 to 0.2",AND(V291&gt;0.2,V291&lt;=0.3),"0.2 to 0.3",AND(V291&gt;0.3,V291&lt;=0.4),"0.3 to 0.4",AND(V291&gt;0.4,V291&lt;=0.5),"0.4 to 0.5",AND(V291&gt;0.5,V291&lt;=0.75),"0.5 to 0.75",AND(V291&gt;0.75,V291&lt;=1),"0.75 to 1",AND(V291&gt;1,V291&lt;=2),"1 to 2",AND(V291&gt;2,V291&lt;=3),"2 to 3",AND(V291&gt;3,V291&lt;=4),"3 to 4",AND(V291&gt;4,V291&lt;=5),"4 to 5",AND(V291&gt;5,V291&lt;=10),"5 to 10",V291&gt;10,"10+")</f>
        <v>0.1 to 0.2</v>
      </c>
      <c r="V291" s="10">
        <f>_xlfn.XLOOKUP($E291,'Raw Data'!$E:$E,'Raw Data'!V:V,"ERROR",0,1)</f>
        <v>0.126571589228648</v>
      </c>
      <c r="W291" s="15" t="str">
        <f t="array" ref="W291">_xlfn.IFS(AND(X291&gt;0,X291&lt;=0.05),"0 to 0.05",AND(X291&gt;0.05,X291&lt;=0.1),"0.05 to 0.1",AND(X291&gt;0.1,X291&lt;=0.2),"0.1 to 0.2",AND(X291&gt;0.2,X291&lt;=0.3),"0.2 to 0.3",AND(X291&gt;0.3,X291&lt;=0.4),"0.3 to 0.4",AND(X291&gt;0.4,X291&lt;=0.5),"0.4 to 0.5",AND(X291&gt;0.5,X291&lt;=0.75),"0.5 to 0.75",AND(X291&gt;0.75,X291&lt;=1),"0.75 to 1",AND(X291&gt;1,X291&lt;=2),"1 to 2",AND(X291&gt;2,X291&lt;=3),"2 to 3",AND(X291&gt;3,X291&lt;=4),"3 to 4",AND(X291&gt;4,X291&lt;=5),"4 to 5",AND(X291&gt;5,X291&lt;=10),"5 to 10",X291&gt;10,"10+")</f>
        <v>0.1 to 0.2</v>
      </c>
      <c r="X291" s="16">
        <f t="shared" si="8"/>
        <v>0.122015156093354</v>
      </c>
      <c r="Y291" s="5" t="str">
        <f t="array" ref="Y291">_xlfn.IFS(AND(Z291&gt;0,Z291&lt;=1),"0 to 1",AND(Z291&gt;1,Z291&lt;=2),"1 to 2",AND(Z291&gt;2,Z291&lt;=4),"2 to 4",AND(Z291&gt;4,Z291&lt;=6),"4 to 6",AND(Z291&gt;6,Z291&lt;=8),"6 to 8",AND(Z291&gt;8,Z291&lt;=10),"8 to 10",AND(Z291&gt;10,Z291&lt;=15),"10 to 15",AND(Z291&gt;15,Z291&lt;=20),"15 to 20",AND(Z291&gt;20,Z291&lt;=25),"20 to 25",AND(Z291&gt;25,Z291&lt;=30),"25 to 30",AND(Z291&gt;30,Z291&lt;=40),"30 to 40",AND(Z291&gt;40,Z291&lt;=50),"40 to 50",Z291&gt;50,"50+")</f>
        <v>4 to 6</v>
      </c>
      <c r="Z291" s="9">
        <f>_xlfn.XLOOKUP($E291,'Raw Data'!$E:$E,'Raw Data'!Z:Z,"ERROR",0,1)</f>
        <v>5.07</v>
      </c>
      <c r="AA291" s="9" t="str">
        <f>_xlfn.XLOOKUP($E291,'Raw Data'!$E:$E,'Raw Data'!AA:AA,"ERROR",0,1)</f>
        <v>oz</v>
      </c>
      <c r="AB291" s="9"/>
      <c r="AC291" s="9"/>
    </row>
    <row r="292" hidden="1" spans="1:29">
      <c r="A292" s="5" t="str">
        <f>_xlfn.XLOOKUP($E292,'Raw Data'!$E:$E,'Raw Data'!A:A,"ERROR",0,1)</f>
        <v>AE</v>
      </c>
      <c r="B292" s="5" t="str">
        <f>_xlfn.XLOOKUP($E292,'Raw Data'!$E:$E,'Raw Data'!B:B,"ERROR",0,1)</f>
        <v>Hair Mousses</v>
      </c>
      <c r="C292" s="5" t="str">
        <f>_xlfn.XLOOKUP($E292,'Raw Data'!$E:$E,'Raw Data'!C:C,"ERROR",0,1)</f>
        <v>goiple</v>
      </c>
      <c r="D292" s="5" t="str">
        <f>_xlfn.XLOOKUP($E292,'Raw Data'!$E:$E,'Raw Data'!D:D,"ERROR",0,1)</f>
        <v>www.amazon.ae/dp/B0BGPCCW5H</v>
      </c>
      <c r="E292" s="5" t="s">
        <v>492</v>
      </c>
      <c r="F292" s="9" t="str">
        <f>_xlfn.XLOOKUP($E292,'Raw Data'!$E:$E,'Raw Data'!F:F,"ERROR",0,1)</f>
        <v>Braid Foam Control Mousse Braiding Mousse for Braids Twist, Locs, No Flake Extra Hold High Shine Style and Moisturizes, Hair Mousse for Braids High Shine, Lightweight Easy to Apply 8fl oz</v>
      </c>
      <c r="G292" s="10">
        <f>_xlfn.XLOOKUP($E292,'Raw Data'!$E:$E,'Raw Data'!G:G,"ERROR",0,1)</f>
        <v>0</v>
      </c>
      <c r="H292" s="9">
        <f>_xlfn.XLOOKUP($E292,'Raw Data'!$E:$E,'Raw Data'!H:H,"ERROR",0,1)</f>
        <v>0</v>
      </c>
      <c r="I292" s="9">
        <f>_xlfn.XLOOKUP($E292,'Raw Data'!$E:$E,'Raw Data'!I:I,"ERROR",0,1)</f>
        <v>0</v>
      </c>
      <c r="J292" s="9" t="str">
        <f>_xlfn.XLOOKUP($E292,'Raw Data'!$E:$E,'Raw Data'!J:J,"ERROR",0,1)</f>
        <v>No</v>
      </c>
      <c r="K292" s="14" t="str">
        <f t="array" ref="K292">_xlfn.IFS(AND(L292&gt;0,L292&lt;=5),"0 to 5",AND(L292&gt;5,L292&lt;=10),"5 to 10",AND(L292&gt;10,L292&lt;=15),"10 to 15",AND(L292&gt;15,L292&lt;=20),"15 to 20",AND(L292&gt;20,L292&lt;=30),"20 to 30",AND(L292&gt;30,L292&lt;=40),"30 to 40",AND(L292&gt;40,L292&lt;=50),"40 to 50",AND(L292&gt;50,L292&lt;=75),"50 to 75",AND(L292&gt;75,L292&lt;=100),"75 to 100",AND(L292&gt;100,L292&lt;=150),"100 to 150",AND(L292&gt;150,L292&lt;=200),"150 to 200",AND(L292&gt;200,L292&lt;=250),"200 to 250",AND(L292&gt;250,L292&lt;=300),"250 to 300",AND(L292&gt;300,L292&lt;=400),"300 to 400",AND(L292&gt;400,L292&lt;=500),"400 to 500",L292&gt;500,"500+")</f>
        <v>50 to 75</v>
      </c>
      <c r="L292" s="9">
        <f>_xlfn.XLOOKUP($E292,'Raw Data'!$E:$E,'Raw Data'!L:L,"ERROR",0,1)</f>
        <v>66.21</v>
      </c>
      <c r="M292" s="14" t="str">
        <f t="array" ref="M292">_xlfn.IFS(AND(N292&gt;0,N292&lt;=5),"0 to 5",AND(N292&gt;5,N292&lt;=10),"5 to 10",AND(N292&gt;10,N292&lt;=15),"10 to 15",AND(N292&gt;15,N292&lt;=20),"15 to 20",AND(N292&gt;20,N292&lt;=30),"20 to 30",AND(N292&gt;30,N292&lt;=40),"30 to 40",AND(N292&gt;40,N292&lt;=50),"40 to 50",AND(N292&gt;50,N292&lt;=75),"50 to 75",AND(N292&gt;75,N292&lt;=100),"75 to 100",AND(N292&gt;100,N292&lt;=150),"100 to 150",AND(N292&gt;150,N292&lt;=200),"150 to 200",AND(N292&gt;200,N292&lt;=250),"200 to 250",AND(N292&gt;250,N292&lt;=300),"250 to 300",AND(N292&gt;300,N292&lt;=400),"300 to 400",AND(N292&gt;400,N292&lt;=500),"400 to 500",N292&gt;500,"500+")</f>
        <v>50 to 75</v>
      </c>
      <c r="N292" s="9">
        <f>_xlfn.XLOOKUP($E292,'Raw Data'!$E:$E,'Raw Data'!N:N,"ERROR",0,1)</f>
        <v>66.21</v>
      </c>
      <c r="O292" s="14" t="str">
        <f t="array" ref="O292">_xlfn.IFS(P292=0,"No Discount",AND(P292&gt;0,P292&lt;=0.02),"0% to 2%",AND(P292&gt;0.02,P292&lt;=0.04),"2% to 4%",AND(P292&gt;0.04,P292&lt;=0.06),"4% to 6%",AND(P292&gt;0.06,P292&lt;=0.08),"6% to 8%",AND(P292&gt;0.08,P292&lt;=0.1),"8% to 10%",AND(P292&gt;0.1,P292&lt;=0.15),"10% to 15%",AND(P292&gt;0.15,P292&lt;=0.2),"15% to 20%",AND(P292&gt;0.2,P292&lt;=0.25),"20% to 25%",AND(P292&gt;0.25,P292&lt;=0.3),"25% to 30%",AND(P292&gt;0.3,P292&lt;=0.4),"30% to 40%",AND(P292&gt;0.4,P292&lt;=0.5),"40% to 50%",AND(P292&gt;0.5,P292&lt;=0.75),"50% to 75%",AND(P292&gt;0.75,P292&lt;=1),"75% to 100%")</f>
        <v>No Discount</v>
      </c>
      <c r="P292" s="10">
        <f>_xlfn.XLOOKUP($E292,'Raw Data'!$E:$E,'Raw Data'!P:P,"ERROR",0,1)</f>
        <v>0</v>
      </c>
      <c r="Q292" s="9">
        <f>_xlfn.XLOOKUP($E292,'Raw Data'!$E:$E,'Raw Data'!Q:Q,"ERROR",0,1)</f>
        <v>8</v>
      </c>
      <c r="R292" s="9" t="str">
        <f>_xlfn.XLOOKUP($E292,'Raw Data'!$E:$E,'Raw Data'!R:R,"ERROR",0,1)</f>
        <v>fl oz</v>
      </c>
      <c r="S292" s="5" t="str">
        <f t="array" ref="S292">_xlfn.IFS(AND(T292&gt;0,T292&lt;=0.05),"0 to 0.05",AND(T292&gt;0.05,T292&lt;=0.1),"0.05 to 0.1",AND(T292&gt;0.1,T292&lt;=0.2),"0.1 to 0.2",AND(T292&gt;0.2,T292&lt;=0.3),"0.2 to 0.3",AND(T292&gt;0.3,T292&lt;=0.4),"0.3 to 0.4",AND(T292&gt;0.4,T292&lt;=0.5),"0.4 to 0.5",AND(T292&gt;0.5,T292&lt;=0.75),"0.5 to 0.75",AND(T292&gt;0.75,T292&lt;=1),"0.75 to 1",AND(T292&gt;1,T292&lt;=2),"1 to 2",AND(T292&gt;2,T292&lt;=3),"2 to 3",AND(T292&gt;3,T292&lt;=4),"3 to 4",AND(T292&gt;4,T292&lt;=5),"4 to 5",AND(T292&gt;5,T292&lt;=10),"5 to 10",T292&gt;10,"10+")</f>
        <v>0.2 to 0.3</v>
      </c>
      <c r="T292" s="10">
        <f>_xlfn.XLOOKUP($E292,'Raw Data'!$E:$E,'Raw Data'!T:T,"ERROR",0,1)</f>
        <v>0.269121836060456</v>
      </c>
      <c r="U292" s="15" t="str">
        <f t="array" ref="U292">_xlfn.IFS(AND(V292&gt;0,V292&lt;=0.05),"0 to 0.05",AND(V292&gt;0.05,V292&lt;=0.1),"0.05 to 0.1",AND(V292&gt;0.1,V292&lt;=0.2),"0.1 to 0.2",AND(V292&gt;0.2,V292&lt;=0.3),"0.2 to 0.3",AND(V292&gt;0.3,V292&lt;=0.4),"0.3 to 0.4",AND(V292&gt;0.4,V292&lt;=0.5),"0.4 to 0.5",AND(V292&gt;0.5,V292&lt;=0.75),"0.5 to 0.75",AND(V292&gt;0.75,V292&lt;=1),"0.75 to 1",AND(V292&gt;1,V292&lt;=2),"1 to 2",AND(V292&gt;2,V292&lt;=3),"2 to 3",AND(V292&gt;3,V292&lt;=4),"3 to 4",AND(V292&gt;4,V292&lt;=5),"4 to 5",AND(V292&gt;5,V292&lt;=10),"5 to 10",V292&gt;10,"10+")</f>
        <v>0.05 to 0.1</v>
      </c>
      <c r="V292" s="10">
        <f>_xlfn.XLOOKUP($E292,'Raw Data'!$E:$E,'Raw Data'!V:V,"ERROR",0,1)</f>
        <v>0.0726628957363232</v>
      </c>
      <c r="W292" s="15" t="str">
        <f t="array" ref="W292">_xlfn.IFS(AND(X292&gt;0,X292&lt;=0.05),"0 to 0.05",AND(X292&gt;0.05,X292&lt;=0.1),"0.05 to 0.1",AND(X292&gt;0.1,X292&lt;=0.2),"0.1 to 0.2",AND(X292&gt;0.2,X292&lt;=0.3),"0.2 to 0.3",AND(X292&gt;0.3,X292&lt;=0.4),"0.3 to 0.4",AND(X292&gt;0.4,X292&lt;=0.5),"0.4 to 0.5",AND(X292&gt;0.5,X292&lt;=0.75),"0.5 to 0.75",AND(X292&gt;0.75,X292&lt;=1),"0.75 to 1",AND(X292&gt;1,X292&lt;=2),"1 to 2",AND(X292&gt;2,X292&lt;=3),"2 to 3",AND(X292&gt;3,X292&lt;=4),"3 to 4",AND(X292&gt;4,X292&lt;=5),"4 to 5",AND(X292&gt;5,X292&lt;=10),"5 to 10",X292&gt;10,"10+")</f>
        <v>0.05 to 0.1</v>
      </c>
      <c r="X292" s="16">
        <f t="shared" si="8"/>
        <v>0.0726628957363232</v>
      </c>
      <c r="Y292" s="5" t="str">
        <f t="array" ref="Y292">_xlfn.IFS(AND(Z292&gt;0,Z292&lt;=1),"0 to 1",AND(Z292&gt;1,Z292&lt;=2),"1 to 2",AND(Z292&gt;2,Z292&lt;=4),"2 to 4",AND(Z292&gt;4,Z292&lt;=6),"4 to 6",AND(Z292&gt;6,Z292&lt;=8),"6 to 8",AND(Z292&gt;8,Z292&lt;=10),"8 to 10",AND(Z292&gt;10,Z292&lt;=15),"10 to 15",AND(Z292&gt;15,Z292&lt;=20),"15 to 20",AND(Z292&gt;20,Z292&lt;=25),"20 to 25",AND(Z292&gt;25,Z292&lt;=30),"25 to 30",AND(Z292&gt;30,Z292&lt;=40),"30 to 40",AND(Z292&gt;40,Z292&lt;=50),"40 to 50",Z292&gt;50,"50+")</f>
        <v>8 to 10</v>
      </c>
      <c r="Z292" s="9">
        <f>_xlfn.XLOOKUP($E292,'Raw Data'!$E:$E,'Raw Data'!Z:Z,"ERROR",0,1)</f>
        <v>8.32</v>
      </c>
      <c r="AA292" s="9" t="str">
        <f>_xlfn.XLOOKUP($E292,'Raw Data'!$E:$E,'Raw Data'!AA:AA,"ERROR",0,1)</f>
        <v>oz</v>
      </c>
      <c r="AB292" s="9"/>
      <c r="AC292" s="9"/>
    </row>
    <row r="293" hidden="1" spans="1:29">
      <c r="A293" s="5" t="str">
        <f>_xlfn.XLOOKUP($E293,'Raw Data'!$E:$E,'Raw Data'!A:A,"ERROR",0,1)</f>
        <v>AE</v>
      </c>
      <c r="B293" s="5" t="str">
        <f>_xlfn.XLOOKUP($E293,'Raw Data'!$E:$E,'Raw Data'!B:B,"ERROR",0,1)</f>
        <v>Hair Mousses</v>
      </c>
      <c r="C293" s="5" t="str">
        <f>_xlfn.XLOOKUP($E293,'Raw Data'!$E:$E,'Raw Data'!C:C,"ERROR",0,1)</f>
        <v>african pride</v>
      </c>
      <c r="D293" s="5" t="str">
        <f>_xlfn.XLOOKUP($E293,'Raw Data'!$E:$E,'Raw Data'!D:D,"ERROR",0,1)</f>
        <v>www.amazon.ae/dp/B07T7864KV</v>
      </c>
      <c r="E293" s="5" t="s">
        <v>493</v>
      </c>
      <c r="F293" s="9" t="str">
        <f>_xlfn.XLOOKUP($E293,'Raw Data'!$E:$E,'Raw Data'!F:F,"ERROR",0,1)</f>
        <v>African Pride Moisture Miracle Rose Water &amp; Argan Oil Curl Hair Mousse, Flexible Hold, Enhances Curls, Creates Wave Patterns, No Residue, Deep Moisture, Adds Shine, Strengthens &amp; Protects Hair, 8.5 oz</v>
      </c>
      <c r="G293" s="10">
        <f>_xlfn.XLOOKUP($E293,'Raw Data'!$E:$E,'Raw Data'!G:G,"ERROR",0,1)</f>
        <v>0</v>
      </c>
      <c r="H293" s="9">
        <f>_xlfn.XLOOKUP($E293,'Raw Data'!$E:$E,'Raw Data'!H:H,"ERROR",0,1)</f>
        <v>0</v>
      </c>
      <c r="I293" s="9">
        <f>_xlfn.XLOOKUP($E293,'Raw Data'!$E:$E,'Raw Data'!I:I,"ERROR",0,1)</f>
        <v>0</v>
      </c>
      <c r="J293" s="9" t="str">
        <f>_xlfn.XLOOKUP($E293,'Raw Data'!$E:$E,'Raw Data'!J:J,"ERROR",0,1)</f>
        <v>No</v>
      </c>
      <c r="K293" s="14" t="str">
        <f t="array" ref="K293">_xlfn.IFS(AND(L293&gt;0,L293&lt;=5),"0 to 5",AND(L293&gt;5,L293&lt;=10),"5 to 10",AND(L293&gt;10,L293&lt;=15),"10 to 15",AND(L293&gt;15,L293&lt;=20),"15 to 20",AND(L293&gt;20,L293&lt;=30),"20 to 30",AND(L293&gt;30,L293&lt;=40),"30 to 40",AND(L293&gt;40,L293&lt;=50),"40 to 50",AND(L293&gt;50,L293&lt;=75),"50 to 75",AND(L293&gt;75,L293&lt;=100),"75 to 100",AND(L293&gt;100,L293&lt;=150),"100 to 150",AND(L293&gt;150,L293&lt;=200),"150 to 200",AND(L293&gt;200,L293&lt;=250),"200 to 250",AND(L293&gt;250,L293&lt;=300),"250 to 300",AND(L293&gt;300,L293&lt;=400),"300 to 400",AND(L293&gt;400,L293&lt;=500),"400 to 500",L293&gt;500,"500+")</f>
        <v>40 to 50</v>
      </c>
      <c r="L293" s="9">
        <f>_xlfn.XLOOKUP($E293,'Raw Data'!$E:$E,'Raw Data'!L:L,"ERROR",0,1)</f>
        <v>49</v>
      </c>
      <c r="M293" s="14" t="str">
        <f t="array" ref="M293">_xlfn.IFS(AND(N293&gt;0,N293&lt;=5),"0 to 5",AND(N293&gt;5,N293&lt;=10),"5 to 10",AND(N293&gt;10,N293&lt;=15),"10 to 15",AND(N293&gt;15,N293&lt;=20),"15 to 20",AND(N293&gt;20,N293&lt;=30),"20 to 30",AND(N293&gt;30,N293&lt;=40),"30 to 40",AND(N293&gt;40,N293&lt;=50),"40 to 50",AND(N293&gt;50,N293&lt;=75),"50 to 75",AND(N293&gt;75,N293&lt;=100),"75 to 100",AND(N293&gt;100,N293&lt;=150),"100 to 150",AND(N293&gt;150,N293&lt;=200),"150 to 200",AND(N293&gt;200,N293&lt;=250),"200 to 250",AND(N293&gt;250,N293&lt;=300),"250 to 300",AND(N293&gt;300,N293&lt;=400),"300 to 400",AND(N293&gt;400,N293&lt;=500),"400 to 500",N293&gt;500,"500+")</f>
        <v>40 to 50</v>
      </c>
      <c r="N293" s="9">
        <f>_xlfn.XLOOKUP($E293,'Raw Data'!$E:$E,'Raw Data'!N:N,"ERROR",0,1)</f>
        <v>49.66</v>
      </c>
      <c r="O293" s="14" t="str">
        <f t="array" ref="O293">_xlfn.IFS(P293=0,"No Discount",AND(P293&gt;0,P293&lt;=0.02),"0% to 2%",AND(P293&gt;0.02,P293&lt;=0.04),"2% to 4%",AND(P293&gt;0.04,P293&lt;=0.06),"4% to 6%",AND(P293&gt;0.06,P293&lt;=0.08),"6% to 8%",AND(P293&gt;0.08,P293&lt;=0.1),"8% to 10%",AND(P293&gt;0.1,P293&lt;=0.15),"10% to 15%",AND(P293&gt;0.15,P293&lt;=0.2),"15% to 20%",AND(P293&gt;0.2,P293&lt;=0.25),"20% to 25%",AND(P293&gt;0.25,P293&lt;=0.3),"25% to 30%",AND(P293&gt;0.3,P293&lt;=0.4),"30% to 40%",AND(P293&gt;0.4,P293&lt;=0.5),"40% to 50%",AND(P293&gt;0.5,P293&lt;=0.75),"50% to 75%",AND(P293&gt;0.75,P293&lt;=1),"75% to 100%")</f>
        <v>0% to 2%</v>
      </c>
      <c r="P293" s="10">
        <f>_xlfn.XLOOKUP($E293,'Raw Data'!$E:$E,'Raw Data'!P:P,"ERROR",0,1)</f>
        <v>0.013290374546919</v>
      </c>
      <c r="Q293" s="9">
        <f>_xlfn.XLOOKUP($E293,'Raw Data'!$E:$E,'Raw Data'!Q:Q,"ERROR",0,1)</f>
        <v>8.5</v>
      </c>
      <c r="R293" s="9" t="str">
        <f>_xlfn.XLOOKUP($E293,'Raw Data'!$E:$E,'Raw Data'!R:R,"ERROR",0,1)</f>
        <v>oz</v>
      </c>
      <c r="S293" s="5" t="str">
        <f t="array" ref="S293">_xlfn.IFS(AND(T293&gt;0,T293&lt;=0.05),"0 to 0.05",AND(T293&gt;0.05,T293&lt;=0.1),"0.05 to 0.1",AND(T293&gt;0.1,T293&lt;=0.2),"0.1 to 0.2",AND(T293&gt;0.2,T293&lt;=0.3),"0.2 to 0.3",AND(T293&gt;0.3,T293&lt;=0.4),"0.3 to 0.4",AND(T293&gt;0.4,T293&lt;=0.5),"0.4 to 0.5",AND(T293&gt;0.5,T293&lt;=0.75),"0.5 to 0.75",AND(T293&gt;0.75,T293&lt;=1),"0.75 to 1",AND(T293&gt;1,T293&lt;=2),"1 to 2",AND(T293&gt;2,T293&lt;=3),"2 to 3",AND(T293&gt;3,T293&lt;=4),"3 to 4",AND(T293&gt;4,T293&lt;=5),"4 to 5",AND(T293&gt;5,T293&lt;=10),"5 to 10",T293&gt;10,"10+")</f>
        <v>0.1 to 0.2</v>
      </c>
      <c r="T293" s="10">
        <f>_xlfn.XLOOKUP($E293,'Raw Data'!$E:$E,'Raw Data'!T:T,"ERROR",0,1)</f>
        <v>0.194951162744435</v>
      </c>
      <c r="U293" s="15" t="str">
        <f t="array" ref="U293">_xlfn.IFS(AND(V293&gt;0,V293&lt;=0.05),"0 to 0.05",AND(V293&gt;0.05,V293&lt;=0.1),"0.05 to 0.1",AND(V293&gt;0.1,V293&lt;=0.2),"0.1 to 0.2",AND(V293&gt;0.2,V293&lt;=0.3),"0.2 to 0.3",AND(V293&gt;0.3,V293&lt;=0.4),"0.3 to 0.4",AND(V293&gt;0.4,V293&lt;=0.5),"0.4 to 0.5",AND(V293&gt;0.5,V293&lt;=0.75),"0.5 to 0.75",AND(V293&gt;0.75,V293&lt;=1),"0.75 to 1",AND(V293&gt;1,V293&lt;=2),"1 to 2",AND(V293&gt;2,V293&lt;=3),"2 to 3",AND(V293&gt;3,V293&lt;=4),"3 to 4",AND(V293&gt;4,V293&lt;=5),"4 to 5",AND(V293&gt;5,V293&lt;=10),"5 to 10",V293&gt;10,"10+")</f>
        <v>0.05 to 0.1</v>
      </c>
      <c r="V293" s="10">
        <f>_xlfn.XLOOKUP($E293,'Raw Data'!$E:$E,'Raw Data'!V:V,"ERROR",0,1)</f>
        <v>0.0533457995981619</v>
      </c>
      <c r="W293" s="15" t="str">
        <f t="array" ref="W293">_xlfn.IFS(AND(X293&gt;0,X293&lt;=0.05),"0 to 0.05",AND(X293&gt;0.05,X293&lt;=0.1),"0.05 to 0.1",AND(X293&gt;0.1,X293&lt;=0.2),"0.1 to 0.2",AND(X293&gt;0.2,X293&lt;=0.3),"0.2 to 0.3",AND(X293&gt;0.3,X293&lt;=0.4),"0.3 to 0.4",AND(X293&gt;0.4,X293&lt;=0.5),"0.4 to 0.5",AND(X293&gt;0.5,X293&lt;=0.75),"0.5 to 0.75",AND(X293&gt;0.75,X293&lt;=1),"0.75 to 1",AND(X293&gt;1,X293&lt;=2),"1 to 2",AND(X293&gt;2,X293&lt;=3),"2 to 3",AND(X293&gt;3,X293&lt;=4),"3 to 4",AND(X293&gt;4,X293&lt;=5),"4 to 5",AND(X293&gt;5,X293&lt;=10),"5 to 10",X293&gt;10,"10+")</f>
        <v>0.05 to 0.1</v>
      </c>
      <c r="X293" s="16">
        <f t="shared" si="8"/>
        <v>0.0526368139409974</v>
      </c>
      <c r="Y293" s="5" t="str">
        <f t="array" ref="Y293">_xlfn.IFS(AND(Z293&gt;0,Z293&lt;=1),"0 to 1",AND(Z293&gt;1,Z293&lt;=2),"1 to 2",AND(Z293&gt;2,Z293&lt;=4),"2 to 4",AND(Z293&gt;4,Z293&lt;=6),"4 to 6",AND(Z293&gt;6,Z293&lt;=8),"6 to 8",AND(Z293&gt;8,Z293&lt;=10),"8 to 10",AND(Z293&gt;10,Z293&lt;=15),"10 to 15",AND(Z293&gt;15,Z293&lt;=20),"15 to 20",AND(Z293&gt;20,Z293&lt;=25),"20 to 25",AND(Z293&gt;25,Z293&lt;=30),"25 to 30",AND(Z293&gt;30,Z293&lt;=40),"30 to 40",AND(Z293&gt;40,Z293&lt;=50),"40 to 50",Z293&gt;50,"50+")</f>
        <v>8 to 10</v>
      </c>
      <c r="Z293" s="9">
        <f>_xlfn.XLOOKUP($E293,'Raw Data'!$E:$E,'Raw Data'!Z:Z,"ERROR",0,1)</f>
        <v>8.5</v>
      </c>
      <c r="AA293" s="9" t="str">
        <f>_xlfn.XLOOKUP($E293,'Raw Data'!$E:$E,'Raw Data'!AA:AA,"ERROR",0,1)</f>
        <v>oz</v>
      </c>
      <c r="AB293" s="9"/>
      <c r="AC293" s="9"/>
    </row>
    <row r="294" hidden="1" spans="1:29">
      <c r="A294" s="5" t="str">
        <f>_xlfn.XLOOKUP($E294,'Raw Data'!$E:$E,'Raw Data'!A:A,"ERROR",0,1)</f>
        <v>AE</v>
      </c>
      <c r="B294" s="5" t="str">
        <f>_xlfn.XLOOKUP($E294,'Raw Data'!$E:$E,'Raw Data'!B:B,"ERROR",0,1)</f>
        <v>Hair Mousses</v>
      </c>
      <c r="C294" s="5" t="str">
        <f>_xlfn.XLOOKUP($E294,'Raw Data'!$E:$E,'Raw Data'!C:C,"ERROR",0,1)</f>
        <v>fantasia</v>
      </c>
      <c r="D294" s="5" t="str">
        <f>_xlfn.XLOOKUP($E294,'Raw Data'!$E:$E,'Raw Data'!D:D,"ERROR",0,1)</f>
        <v>www.amazon.ae/dp/B000O9L67S</v>
      </c>
      <c r="E294" s="5" t="s">
        <v>494</v>
      </c>
      <c r="F294" s="9" t="str">
        <f>_xlfn.XLOOKUP($E294,'Raw Data'!$E:$E,'Raw Data'!F:F,"ERROR",0,1)</f>
        <v>Fantasia Liquid Mousse Spritz 2 oz. Firm</v>
      </c>
      <c r="G294" s="10">
        <f>_xlfn.XLOOKUP($E294,'Raw Data'!$E:$E,'Raw Data'!G:G,"ERROR",0,1)</f>
        <v>0</v>
      </c>
      <c r="H294" s="9">
        <f>_xlfn.XLOOKUP($E294,'Raw Data'!$E:$E,'Raw Data'!H:H,"ERROR",0,1)</f>
        <v>0</v>
      </c>
      <c r="I294" s="9">
        <f>_xlfn.XLOOKUP($E294,'Raw Data'!$E:$E,'Raw Data'!I:I,"ERROR",0,1)</f>
        <v>0</v>
      </c>
      <c r="J294" s="9" t="str">
        <f>_xlfn.XLOOKUP($E294,'Raw Data'!$E:$E,'Raw Data'!J:J,"ERROR",0,1)</f>
        <v>No</v>
      </c>
      <c r="K294" s="14" t="str">
        <f t="array" ref="K294">_xlfn.IFS(AND(L294&gt;0,L294&lt;=5),"0 to 5",AND(L294&gt;5,L294&lt;=10),"5 to 10",AND(L294&gt;10,L294&lt;=15),"10 to 15",AND(L294&gt;15,L294&lt;=20),"15 to 20",AND(L294&gt;20,L294&lt;=30),"20 to 30",AND(L294&gt;30,L294&lt;=40),"30 to 40",AND(L294&gt;40,L294&lt;=50),"40 to 50",AND(L294&gt;50,L294&lt;=75),"50 to 75",AND(L294&gt;75,L294&lt;=100),"75 to 100",AND(L294&gt;100,L294&lt;=150),"100 to 150",AND(L294&gt;150,L294&lt;=200),"150 to 200",AND(L294&gt;200,L294&lt;=250),"200 to 250",AND(L294&gt;250,L294&lt;=300),"250 to 300",AND(L294&gt;300,L294&lt;=400),"300 to 400",AND(L294&gt;400,L294&lt;=500),"400 to 500",L294&gt;500,"500+")</f>
        <v>40 to 50</v>
      </c>
      <c r="L294" s="9">
        <f>_xlfn.XLOOKUP($E294,'Raw Data'!$E:$E,'Raw Data'!L:L,"ERROR",0,1)</f>
        <v>44.33</v>
      </c>
      <c r="M294" s="14" t="str">
        <f t="array" ref="M294">_xlfn.IFS(AND(N294&gt;0,N294&lt;=5),"0 to 5",AND(N294&gt;5,N294&lt;=10),"5 to 10",AND(N294&gt;10,N294&lt;=15),"10 to 15",AND(N294&gt;15,N294&lt;=20),"15 to 20",AND(N294&gt;20,N294&lt;=30),"20 to 30",AND(N294&gt;30,N294&lt;=40),"30 to 40",AND(N294&gt;40,N294&lt;=50),"40 to 50",AND(N294&gt;50,N294&lt;=75),"50 to 75",AND(N294&gt;75,N294&lt;=100),"75 to 100",AND(N294&gt;100,N294&lt;=150),"100 to 150",AND(N294&gt;150,N294&lt;=200),"150 to 200",AND(N294&gt;200,N294&lt;=250),"200 to 250",AND(N294&gt;250,N294&lt;=300),"250 to 300",AND(N294&gt;300,N294&lt;=400),"300 to 400",AND(N294&gt;400,N294&lt;=500),"400 to 500",N294&gt;500,"500+")</f>
        <v>40 to 50</v>
      </c>
      <c r="N294" s="9">
        <f>_xlfn.XLOOKUP($E294,'Raw Data'!$E:$E,'Raw Data'!N:N,"ERROR",0,1)</f>
        <v>44.33</v>
      </c>
      <c r="O294" s="14" t="str">
        <f t="array" ref="O294">_xlfn.IFS(P294=0,"No Discount",AND(P294&gt;0,P294&lt;=0.02),"0% to 2%",AND(P294&gt;0.02,P294&lt;=0.04),"2% to 4%",AND(P294&gt;0.04,P294&lt;=0.06),"4% to 6%",AND(P294&gt;0.06,P294&lt;=0.08),"6% to 8%",AND(P294&gt;0.08,P294&lt;=0.1),"8% to 10%",AND(P294&gt;0.1,P294&lt;=0.15),"10% to 15%",AND(P294&gt;0.15,P294&lt;=0.2),"15% to 20%",AND(P294&gt;0.2,P294&lt;=0.25),"20% to 25%",AND(P294&gt;0.25,P294&lt;=0.3),"25% to 30%",AND(P294&gt;0.3,P294&lt;=0.4),"30% to 40%",AND(P294&gt;0.4,P294&lt;=0.5),"40% to 50%",AND(P294&gt;0.5,P294&lt;=0.75),"50% to 75%",AND(P294&gt;0.75,P294&lt;=1),"75% to 100%")</f>
        <v>No Discount</v>
      </c>
      <c r="P294" s="10">
        <f>_xlfn.XLOOKUP($E294,'Raw Data'!$E:$E,'Raw Data'!P:P,"ERROR",0,1)</f>
        <v>0</v>
      </c>
      <c r="Q294" s="9">
        <f>_xlfn.XLOOKUP($E294,'Raw Data'!$E:$E,'Raw Data'!Q:Q,"ERROR",0,1)</f>
        <v>2</v>
      </c>
      <c r="R294" s="9" t="str">
        <f>_xlfn.XLOOKUP($E294,'Raw Data'!$E:$E,'Raw Data'!R:R,"ERROR",0,1)</f>
        <v>oz</v>
      </c>
      <c r="S294" s="5" t="str">
        <f t="array" ref="S294">_xlfn.IFS(AND(T294&gt;0,T294&lt;=0.05),"0 to 0.05",AND(T294&gt;0.05,T294&lt;=0.1),"0.05 to 0.1",AND(T294&gt;0.1,T294&lt;=0.2),"0.1 to 0.2",AND(T294&gt;0.2,T294&lt;=0.3),"0.2 to 0.3",AND(T294&gt;0.3,T294&lt;=0.4),"0.3 to 0.4",AND(T294&gt;0.4,T294&lt;=0.5),"0.4 to 0.5",AND(T294&gt;0.5,T294&lt;=0.75),"0.5 to 0.75",AND(T294&gt;0.75,T294&lt;=1),"0.75 to 1",AND(T294&gt;1,T294&lt;=2),"1 to 2",AND(T294&gt;2,T294&lt;=3),"2 to 3",AND(T294&gt;3,T294&lt;=4),"3 to 4",AND(T294&gt;4,T294&lt;=5),"4 to 5",AND(T294&gt;5,T294&lt;=10),"5 to 10",T294&gt;10,"10+")</f>
        <v>0.5 to 0.75</v>
      </c>
      <c r="T294" s="10">
        <f>_xlfn.XLOOKUP($E294,'Raw Data'!$E:$E,'Raw Data'!T:T,"ERROR",0,1)</f>
        <v>0.749577274264457</v>
      </c>
      <c r="U294" s="15" t="str">
        <f t="array" ref="U294">_xlfn.IFS(AND(V294&gt;0,V294&lt;=0.05),"0 to 0.05",AND(V294&gt;0.05,V294&lt;=0.1),"0.05 to 0.1",AND(V294&gt;0.1,V294&lt;=0.2),"0.1 to 0.2",AND(V294&gt;0.2,V294&lt;=0.3),"0.2 to 0.3",AND(V294&gt;0.3,V294&lt;=0.4),"0.3 to 0.4",AND(V294&gt;0.4,V294&lt;=0.5),"0.4 to 0.5",AND(V294&gt;0.5,V294&lt;=0.75),"0.5 to 0.75",AND(V294&gt;0.75,V294&lt;=1),"0.75 to 1",AND(V294&gt;1,V294&lt;=2),"1 to 2",AND(V294&gt;2,V294&lt;=3),"2 to 3",AND(V294&gt;3,V294&lt;=4),"3 to 4",AND(V294&gt;4,V294&lt;=5),"4 to 5",AND(V294&gt;5,V294&lt;=10),"5 to 10",V294&gt;10,"10+")</f>
        <v>0.2 to 0.3</v>
      </c>
      <c r="V294" s="10">
        <f>_xlfn.XLOOKUP($E294,'Raw Data'!$E:$E,'Raw Data'!V:V,"ERROR",0,1)</f>
        <v>0.202385864051403</v>
      </c>
      <c r="W294" s="15" t="str">
        <f t="array" ref="W294">_xlfn.IFS(AND(X294&gt;0,X294&lt;=0.05),"0 to 0.05",AND(X294&gt;0.05,X294&lt;=0.1),"0.05 to 0.1",AND(X294&gt;0.1,X294&lt;=0.2),"0.1 to 0.2",AND(X294&gt;0.2,X294&lt;=0.3),"0.2 to 0.3",AND(X294&gt;0.3,X294&lt;=0.4),"0.3 to 0.4",AND(X294&gt;0.4,X294&lt;=0.5),"0.4 to 0.5",AND(X294&gt;0.5,X294&lt;=0.75),"0.5 to 0.75",AND(X294&gt;0.75,X294&lt;=1),"0.75 to 1",AND(X294&gt;1,X294&lt;=2),"1 to 2",AND(X294&gt;2,X294&lt;=3),"2 to 3",AND(X294&gt;3,X294&lt;=4),"3 to 4",AND(X294&gt;4,X294&lt;=5),"4 to 5",AND(X294&gt;5,X294&lt;=10),"5 to 10",X294&gt;10,"10+")</f>
        <v>0.2 to 0.3</v>
      </c>
      <c r="X294" s="16">
        <f t="shared" si="8"/>
        <v>0.202385864051403</v>
      </c>
      <c r="Y294" s="5" t="str">
        <f t="array" ref="Y294">_xlfn.IFS(AND(Z294&gt;0,Z294&lt;=1),"0 to 1",AND(Z294&gt;1,Z294&lt;=2),"1 to 2",AND(Z294&gt;2,Z294&lt;=4),"2 to 4",AND(Z294&gt;4,Z294&lt;=6),"4 to 6",AND(Z294&gt;6,Z294&lt;=8),"6 to 8",AND(Z294&gt;8,Z294&lt;=10),"8 to 10",AND(Z294&gt;10,Z294&lt;=15),"10 to 15",AND(Z294&gt;15,Z294&lt;=20),"15 to 20",AND(Z294&gt;20,Z294&lt;=25),"20 to 25",AND(Z294&gt;25,Z294&lt;=30),"25 to 30",AND(Z294&gt;30,Z294&lt;=40),"30 to 40",AND(Z294&gt;40,Z294&lt;=50),"40 to 50",Z294&gt;50,"50+")</f>
        <v>1 to 2</v>
      </c>
      <c r="Z294" s="9">
        <f>_xlfn.XLOOKUP($E294,'Raw Data'!$E:$E,'Raw Data'!Z:Z,"ERROR",0,1)</f>
        <v>2</v>
      </c>
      <c r="AA294" s="9" t="str">
        <f>_xlfn.XLOOKUP($E294,'Raw Data'!$E:$E,'Raw Data'!AA:AA,"ERROR",0,1)</f>
        <v>oz</v>
      </c>
      <c r="AB294" s="9"/>
      <c r="AC294" s="9"/>
    </row>
    <row r="295" hidden="1" spans="1:29">
      <c r="A295" s="5" t="str">
        <f>_xlfn.XLOOKUP($E295,'Raw Data'!$E:$E,'Raw Data'!A:A,"ERROR",0,1)</f>
        <v>AE</v>
      </c>
      <c r="B295" s="5" t="str">
        <f>_xlfn.XLOOKUP($E295,'Raw Data'!$E:$E,'Raw Data'!B:B,"ERROR",0,1)</f>
        <v>Hair Mousses</v>
      </c>
      <c r="C295" s="5" t="str">
        <f>_xlfn.XLOOKUP($E295,'Raw Data'!$E:$E,'Raw Data'!C:C,"ERROR",0,1)</f>
        <v>Just For Me</v>
      </c>
      <c r="D295" s="5" t="str">
        <f>_xlfn.XLOOKUP($E295,'Raw Data'!$E:$E,'Raw Data'!D:D,"ERROR",0,1)</f>
        <v>www.amazon.ae/dp/B0B1GC32MH</v>
      </c>
      <c r="E295" s="5" t="s">
        <v>495</v>
      </c>
      <c r="F295" s="9" t="str">
        <f>_xlfn.XLOOKUP($E295,'Raw Data'!$E:$E,'Raw Data'!F:F,"ERROR",0,1)</f>
        <v>Just For Me Peace Soft Curls Foaming Mousse, 8.5oz</v>
      </c>
      <c r="G295" s="10">
        <f>_xlfn.XLOOKUP($E295,'Raw Data'!$E:$E,'Raw Data'!G:G,"ERROR",0,1)</f>
        <v>0</v>
      </c>
      <c r="H295" s="9">
        <f>_xlfn.XLOOKUP($E295,'Raw Data'!$E:$E,'Raw Data'!H:H,"ERROR",0,1)</f>
        <v>0</v>
      </c>
      <c r="I295" s="9">
        <f>_xlfn.XLOOKUP($E295,'Raw Data'!$E:$E,'Raw Data'!I:I,"ERROR",0,1)</f>
        <v>0</v>
      </c>
      <c r="J295" s="9" t="str">
        <f>_xlfn.XLOOKUP($E295,'Raw Data'!$E:$E,'Raw Data'!J:J,"ERROR",0,1)</f>
        <v>No</v>
      </c>
      <c r="K295" s="14" t="str">
        <f t="array" ref="K295">_xlfn.IFS(AND(L295&gt;0,L295&lt;=5),"0 to 5",AND(L295&gt;5,L295&lt;=10),"5 to 10",AND(L295&gt;10,L295&lt;=15),"10 to 15",AND(L295&gt;15,L295&lt;=20),"15 to 20",AND(L295&gt;20,L295&lt;=30),"20 to 30",AND(L295&gt;30,L295&lt;=40),"30 to 40",AND(L295&gt;40,L295&lt;=50),"40 to 50",AND(L295&gt;50,L295&lt;=75),"50 to 75",AND(L295&gt;75,L295&lt;=100),"75 to 100",AND(L295&gt;100,L295&lt;=150),"100 to 150",AND(L295&gt;150,L295&lt;=200),"150 to 200",AND(L295&gt;200,L295&lt;=250),"200 to 250",AND(L295&gt;250,L295&lt;=300),"250 to 300",AND(L295&gt;300,L295&lt;=400),"300 to 400",AND(L295&gt;400,L295&lt;=500),"400 to 500",L295&gt;500,"500+")</f>
        <v>30 to 40</v>
      </c>
      <c r="L295" s="9">
        <f>_xlfn.XLOOKUP($E295,'Raw Data'!$E:$E,'Raw Data'!L:L,"ERROR",0,1)</f>
        <v>39.99</v>
      </c>
      <c r="M295" s="14" t="str">
        <f t="array" ref="M295">_xlfn.IFS(AND(N295&gt;0,N295&lt;=5),"0 to 5",AND(N295&gt;5,N295&lt;=10),"5 to 10",AND(N295&gt;10,N295&lt;=15),"10 to 15",AND(N295&gt;15,N295&lt;=20),"15 to 20",AND(N295&gt;20,N295&lt;=30),"20 to 30",AND(N295&gt;30,N295&lt;=40),"30 to 40",AND(N295&gt;40,N295&lt;=50),"40 to 50",AND(N295&gt;50,N295&lt;=75),"50 to 75",AND(N295&gt;75,N295&lt;=100),"75 to 100",AND(N295&gt;100,N295&lt;=150),"100 to 150",AND(N295&gt;150,N295&lt;=200),"150 to 200",AND(N295&gt;200,N295&lt;=250),"200 to 250",AND(N295&gt;250,N295&lt;=300),"250 to 300",AND(N295&gt;300,N295&lt;=400),"300 to 400",AND(N295&gt;400,N295&lt;=500),"400 to 500",N295&gt;500,"500+")</f>
        <v>30 to 40</v>
      </c>
      <c r="N295" s="9">
        <f>_xlfn.XLOOKUP($E295,'Raw Data'!$E:$E,'Raw Data'!N:N,"ERROR",0,1)</f>
        <v>39.99</v>
      </c>
      <c r="O295" s="14" t="str">
        <f t="array" ref="O295">_xlfn.IFS(P295=0,"No Discount",AND(P295&gt;0,P295&lt;=0.02),"0% to 2%",AND(P295&gt;0.02,P295&lt;=0.04),"2% to 4%",AND(P295&gt;0.04,P295&lt;=0.06),"4% to 6%",AND(P295&gt;0.06,P295&lt;=0.08),"6% to 8%",AND(P295&gt;0.08,P295&lt;=0.1),"8% to 10%",AND(P295&gt;0.1,P295&lt;=0.15),"10% to 15%",AND(P295&gt;0.15,P295&lt;=0.2),"15% to 20%",AND(P295&gt;0.2,P295&lt;=0.25),"20% to 25%",AND(P295&gt;0.25,P295&lt;=0.3),"25% to 30%",AND(P295&gt;0.3,P295&lt;=0.4),"30% to 40%",AND(P295&gt;0.4,P295&lt;=0.5),"40% to 50%",AND(P295&gt;0.5,P295&lt;=0.75),"50% to 75%",AND(P295&gt;0.75,P295&lt;=1),"75% to 100%")</f>
        <v>No Discount</v>
      </c>
      <c r="P295" s="10">
        <f>_xlfn.XLOOKUP($E295,'Raw Data'!$E:$E,'Raw Data'!P:P,"ERROR",0,1)</f>
        <v>0</v>
      </c>
      <c r="Q295" s="9">
        <f>_xlfn.XLOOKUP($E295,'Raw Data'!$E:$E,'Raw Data'!Q:Q,"ERROR",0,1)</f>
        <v>8.5</v>
      </c>
      <c r="R295" s="9" t="str">
        <f>_xlfn.XLOOKUP($E295,'Raw Data'!$E:$E,'Raw Data'!R:R,"ERROR",0,1)</f>
        <v>oz</v>
      </c>
      <c r="S295" s="5" t="str">
        <f t="array" ref="S295">_xlfn.IFS(AND(T295&gt;0,T295&lt;=0.05),"0 to 0.05",AND(T295&gt;0.05,T295&lt;=0.1),"0.05 to 0.1",AND(T295&gt;0.1,T295&lt;=0.2),"0.1 to 0.2",AND(T295&gt;0.2,T295&lt;=0.3),"0.2 to 0.3",AND(T295&gt;0.3,T295&lt;=0.4),"0.3 to 0.4",AND(T295&gt;0.4,T295&lt;=0.5),"0.4 to 0.5",AND(T295&gt;0.5,T295&lt;=0.75),"0.5 to 0.75",AND(T295&gt;0.75,T295&lt;=1),"0.75 to 1",AND(T295&gt;1,T295&lt;=2),"1 to 2",AND(T295&gt;2,T295&lt;=3),"2 to 3",AND(T295&gt;3,T295&lt;=4),"3 to 4",AND(T295&gt;4,T295&lt;=5),"4 to 5",AND(T295&gt;5,T295&lt;=10),"5 to 10",T295&gt;10,"10+")</f>
        <v>0.1 to 0.2</v>
      </c>
      <c r="T295" s="10">
        <f>_xlfn.XLOOKUP($E295,'Raw Data'!$E:$E,'Raw Data'!T:T,"ERROR",0,1)</f>
        <v>0.159104020370407</v>
      </c>
      <c r="U295" s="15" t="str">
        <f t="array" ref="U295">_xlfn.IFS(AND(V295&gt;0,V295&lt;=0.05),"0 to 0.05",AND(V295&gt;0.05,V295&lt;=0.1),"0.05 to 0.1",AND(V295&gt;0.1,V295&lt;=0.2),"0.1 to 0.2",AND(V295&gt;0.2,V295&lt;=0.3),"0.2 to 0.3",AND(V295&gt;0.3,V295&lt;=0.4),"0.3 to 0.4",AND(V295&gt;0.4,V295&lt;=0.5),"0.4 to 0.5",AND(V295&gt;0.5,V295&lt;=0.75),"0.5 to 0.75",AND(V295&gt;0.75,V295&lt;=1),"0.75 to 1",AND(V295&gt;1,V295&lt;=2),"1 to 2",AND(V295&gt;2,V295&lt;=3),"2 to 3",AND(V295&gt;3,V295&lt;=4),"3 to 4",AND(V295&gt;4,V295&lt;=5),"4 to 5",AND(V295&gt;5,V295&lt;=10),"5 to 10",V295&gt;10,"10+")</f>
        <v>0 to 0.05</v>
      </c>
      <c r="V295" s="10">
        <f>_xlfn.XLOOKUP($E295,'Raw Data'!$E:$E,'Raw Data'!V:V,"ERROR",0,1)</f>
        <v>0.04295808550001</v>
      </c>
      <c r="W295" s="15" t="str">
        <f t="array" ref="W295">_xlfn.IFS(AND(X295&gt;0,X295&lt;=0.05),"0 to 0.05",AND(X295&gt;0.05,X295&lt;=0.1),"0.05 to 0.1",AND(X295&gt;0.1,X295&lt;=0.2),"0.1 to 0.2",AND(X295&gt;0.2,X295&lt;=0.3),"0.2 to 0.3",AND(X295&gt;0.3,X295&lt;=0.4),"0.3 to 0.4",AND(X295&gt;0.4,X295&lt;=0.5),"0.4 to 0.5",AND(X295&gt;0.5,X295&lt;=0.75),"0.5 to 0.75",AND(X295&gt;0.75,X295&lt;=1),"0.75 to 1",AND(X295&gt;1,X295&lt;=2),"1 to 2",AND(X295&gt;2,X295&lt;=3),"2 to 3",AND(X295&gt;3,X295&lt;=4),"3 to 4",AND(X295&gt;4,X295&lt;=5),"4 to 5",AND(X295&gt;5,X295&lt;=10),"5 to 10",X295&gt;10,"10+")</f>
        <v>0 to 0.05</v>
      </c>
      <c r="X295" s="16">
        <f t="shared" si="8"/>
        <v>0.04295808550001</v>
      </c>
      <c r="Y295" s="5" t="str">
        <f t="array" ref="Y295">_xlfn.IFS(AND(Z295&gt;0,Z295&lt;=1),"0 to 1",AND(Z295&gt;1,Z295&lt;=2),"1 to 2",AND(Z295&gt;2,Z295&lt;=4),"2 to 4",AND(Z295&gt;4,Z295&lt;=6),"4 to 6",AND(Z295&gt;6,Z295&lt;=8),"6 to 8",AND(Z295&gt;8,Z295&lt;=10),"8 to 10",AND(Z295&gt;10,Z295&lt;=15),"10 to 15",AND(Z295&gt;15,Z295&lt;=20),"15 to 20",AND(Z295&gt;20,Z295&lt;=25),"20 to 25",AND(Z295&gt;25,Z295&lt;=30),"25 to 30",AND(Z295&gt;30,Z295&lt;=40),"30 to 40",AND(Z295&gt;40,Z295&lt;=50),"40 to 50",Z295&gt;50,"50+")</f>
        <v>8 to 10</v>
      </c>
      <c r="Z295" s="9">
        <f>_xlfn.XLOOKUP($E295,'Raw Data'!$E:$E,'Raw Data'!Z:Z,"ERROR",0,1)</f>
        <v>8.5</v>
      </c>
      <c r="AA295" s="9" t="str">
        <f>_xlfn.XLOOKUP($E295,'Raw Data'!$E:$E,'Raw Data'!AA:AA,"ERROR",0,1)</f>
        <v>oz</v>
      </c>
      <c r="AB295" s="9"/>
      <c r="AC295" s="9"/>
    </row>
    <row r="296" hidden="1" spans="1:29">
      <c r="A296" s="5" t="str">
        <f>_xlfn.XLOOKUP($E296,'Raw Data'!$E:$E,'Raw Data'!A:A,"ERROR",0,1)</f>
        <v>AE</v>
      </c>
      <c r="B296" s="5" t="str">
        <f>_xlfn.XLOOKUP($E296,'Raw Data'!$E:$E,'Raw Data'!B:B,"ERROR",0,1)</f>
        <v>Hair Mousses</v>
      </c>
      <c r="C296" s="5" t="str">
        <f>_xlfn.XLOOKUP($E296,'Raw Data'!$E:$E,'Raw Data'!C:C,"ERROR",0,1)</f>
        <v>nivea</v>
      </c>
      <c r="D296" s="5" t="str">
        <f>_xlfn.XLOOKUP($E296,'Raw Data'!$E:$E,'Raw Data'!D:D,"ERROR",0,1)</f>
        <v>www.amazon.ae/dp/B07KQ1RWVC</v>
      </c>
      <c r="E296" s="5" t="s">
        <v>496</v>
      </c>
      <c r="F296" s="9" t="str">
        <f>_xlfn.XLOOKUP($E296,'Raw Data'!$E:$E,'Raw Data'!F:F,"ERROR",0,1)</f>
        <v>Nivea Styling Mousse Extra Strong 150ml</v>
      </c>
      <c r="G296" s="10">
        <f>_xlfn.XLOOKUP($E296,'Raw Data'!$E:$E,'Raw Data'!G:G,"ERROR",0,1)</f>
        <v>0</v>
      </c>
      <c r="H296" s="9">
        <f>_xlfn.XLOOKUP($E296,'Raw Data'!$E:$E,'Raw Data'!H:H,"ERROR",0,1)</f>
        <v>0</v>
      </c>
      <c r="I296" s="9">
        <f>_xlfn.XLOOKUP($E296,'Raw Data'!$E:$E,'Raw Data'!I:I,"ERROR",0,1)</f>
        <v>0</v>
      </c>
      <c r="J296" s="9" t="str">
        <f>_xlfn.XLOOKUP($E296,'Raw Data'!$E:$E,'Raw Data'!J:J,"ERROR",0,1)</f>
        <v>No</v>
      </c>
      <c r="K296" s="14" t="str">
        <f t="array" ref="K296">_xlfn.IFS(AND(L296&gt;0,L296&lt;=5),"0 to 5",AND(L296&gt;5,L296&lt;=10),"5 to 10",AND(L296&gt;10,L296&lt;=15),"10 to 15",AND(L296&gt;15,L296&lt;=20),"15 to 20",AND(L296&gt;20,L296&lt;=30),"20 to 30",AND(L296&gt;30,L296&lt;=40),"30 to 40",AND(L296&gt;40,L296&lt;=50),"40 to 50",AND(L296&gt;50,L296&lt;=75),"50 to 75",AND(L296&gt;75,L296&lt;=100),"75 to 100",AND(L296&gt;100,L296&lt;=150),"100 to 150",AND(L296&gt;150,L296&lt;=200),"150 to 200",AND(L296&gt;200,L296&lt;=250),"200 to 250",AND(L296&gt;250,L296&lt;=300),"250 to 300",AND(L296&gt;300,L296&lt;=400),"300 to 400",AND(L296&gt;400,L296&lt;=500),"400 to 500",L296&gt;500,"500+")</f>
        <v>30 to 40</v>
      </c>
      <c r="L296" s="9">
        <f>_xlfn.XLOOKUP($E296,'Raw Data'!$E:$E,'Raw Data'!L:L,"ERROR",0,1)</f>
        <v>31.99</v>
      </c>
      <c r="M296" s="14" t="str">
        <f t="array" ref="M296">_xlfn.IFS(AND(N296&gt;0,N296&lt;=5),"0 to 5",AND(N296&gt;5,N296&lt;=10),"5 to 10",AND(N296&gt;10,N296&lt;=15),"10 to 15",AND(N296&gt;15,N296&lt;=20),"15 to 20",AND(N296&gt;20,N296&lt;=30),"20 to 30",AND(N296&gt;30,N296&lt;=40),"30 to 40",AND(N296&gt;40,N296&lt;=50),"40 to 50",AND(N296&gt;50,N296&lt;=75),"50 to 75",AND(N296&gt;75,N296&lt;=100),"75 to 100",AND(N296&gt;100,N296&lt;=150),"100 to 150",AND(N296&gt;150,N296&lt;=200),"150 to 200",AND(N296&gt;200,N296&lt;=250),"200 to 250",AND(N296&gt;250,N296&lt;=300),"250 to 300",AND(N296&gt;300,N296&lt;=400),"300 to 400",AND(N296&gt;400,N296&lt;=500),"400 to 500",N296&gt;500,"500+")</f>
        <v>30 to 40</v>
      </c>
      <c r="N296" s="9">
        <f>_xlfn.XLOOKUP($E296,'Raw Data'!$E:$E,'Raw Data'!N:N,"ERROR",0,1)</f>
        <v>31.99</v>
      </c>
      <c r="O296" s="14" t="str">
        <f t="array" ref="O296">_xlfn.IFS(P296=0,"No Discount",AND(P296&gt;0,P296&lt;=0.02),"0% to 2%",AND(P296&gt;0.02,P296&lt;=0.04),"2% to 4%",AND(P296&gt;0.04,P296&lt;=0.06),"4% to 6%",AND(P296&gt;0.06,P296&lt;=0.08),"6% to 8%",AND(P296&gt;0.08,P296&lt;=0.1),"8% to 10%",AND(P296&gt;0.1,P296&lt;=0.15),"10% to 15%",AND(P296&gt;0.15,P296&lt;=0.2),"15% to 20%",AND(P296&gt;0.2,P296&lt;=0.25),"20% to 25%",AND(P296&gt;0.25,P296&lt;=0.3),"25% to 30%",AND(P296&gt;0.3,P296&lt;=0.4),"30% to 40%",AND(P296&gt;0.4,P296&lt;=0.5),"40% to 50%",AND(P296&gt;0.5,P296&lt;=0.75),"50% to 75%",AND(P296&gt;0.75,P296&lt;=1),"75% to 100%")</f>
        <v>No Discount</v>
      </c>
      <c r="P296" s="10">
        <f>_xlfn.XLOOKUP($E296,'Raw Data'!$E:$E,'Raw Data'!P:P,"ERROR",0,1)</f>
        <v>0</v>
      </c>
      <c r="Q296" s="9">
        <f>_xlfn.XLOOKUP($E296,'Raw Data'!$E:$E,'Raw Data'!Q:Q,"ERROR",0,1)</f>
        <v>150</v>
      </c>
      <c r="R296" s="9" t="str">
        <f>_xlfn.XLOOKUP($E296,'Raw Data'!$E:$E,'Raw Data'!R:R,"ERROR",0,1)</f>
        <v>ml</v>
      </c>
      <c r="S296" s="5" t="str">
        <f t="array" ref="S296">_xlfn.IFS(AND(T296&gt;0,T296&lt;=0.05),"0 to 0.05",AND(T296&gt;0.05,T296&lt;=0.1),"0.05 to 0.1",AND(T296&gt;0.1,T296&lt;=0.2),"0.1 to 0.2",AND(T296&gt;0.2,T296&lt;=0.3),"0.2 to 0.3",AND(T296&gt;0.3,T296&lt;=0.4),"0.3 to 0.4",AND(T296&gt;0.4,T296&lt;=0.5),"0.4 to 0.5",AND(T296&gt;0.5,T296&lt;=0.75),"0.5 to 0.75",AND(T296&gt;0.75,T296&lt;=1),"0.75 to 1",AND(T296&gt;1,T296&lt;=2),"1 to 2",AND(T296&gt;2,T296&lt;=3),"2 to 3",AND(T296&gt;3,T296&lt;=4),"3 to 4",AND(T296&gt;4,T296&lt;=5),"4 to 5",AND(T296&gt;5,T296&lt;=10),"5 to 10",T296&gt;10,"10+")</f>
        <v>0.2 to 0.3</v>
      </c>
      <c r="T296" s="10">
        <f>_xlfn.XLOOKUP($E296,'Raw Data'!$E:$E,'Raw Data'!T:T,"ERROR",0,1)</f>
        <v>0.213380611913428</v>
      </c>
      <c r="U296" s="15" t="str">
        <f t="array" ref="U296">_xlfn.IFS(AND(V296&gt;0,V296&lt;=0.05),"0 to 0.05",AND(V296&gt;0.05,V296&lt;=0.1),"0.05 to 0.1",AND(V296&gt;0.1,V296&lt;=0.2),"0.1 to 0.2",AND(V296&gt;0.2,V296&lt;=0.3),"0.2 to 0.3",AND(V296&gt;0.3,V296&lt;=0.4),"0.3 to 0.4",AND(V296&gt;0.4,V296&lt;=0.5),"0.4 to 0.5",AND(V296&gt;0.5,V296&lt;=0.75),"0.5 to 0.75",AND(V296&gt;0.75,V296&lt;=1),"0.75 to 1",AND(V296&gt;1,V296&lt;=2),"1 to 2",AND(V296&gt;2,V296&lt;=3),"2 to 3",AND(V296&gt;3,V296&lt;=4),"3 to 4",AND(V296&gt;4,V296&lt;=5),"4 to 5",AND(V296&gt;5,V296&lt;=10),"5 to 10",V296&gt;10,"10+")</f>
        <v>0.05 to 0.1</v>
      </c>
      <c r="V296" s="10">
        <f>_xlfn.XLOOKUP($E296,'Raw Data'!$E:$E,'Raw Data'!V:V,"ERROR",0,1)</f>
        <v>0.0576127652166257</v>
      </c>
      <c r="W296" s="15" t="str">
        <f t="array" ref="W296">_xlfn.IFS(AND(X296&gt;0,X296&lt;=0.05),"0 to 0.05",AND(X296&gt;0.05,X296&lt;=0.1),"0.05 to 0.1",AND(X296&gt;0.1,X296&lt;=0.2),"0.1 to 0.2",AND(X296&gt;0.2,X296&lt;=0.3),"0.2 to 0.3",AND(X296&gt;0.3,X296&lt;=0.4),"0.3 to 0.4",AND(X296&gt;0.4,X296&lt;=0.5),"0.4 to 0.5",AND(X296&gt;0.5,X296&lt;=0.75),"0.5 to 0.75",AND(X296&gt;0.75,X296&lt;=1),"0.75 to 1",AND(X296&gt;1,X296&lt;=2),"1 to 2",AND(X296&gt;2,X296&lt;=3),"2 to 3",AND(X296&gt;3,X296&lt;=4),"3 to 4",AND(X296&gt;4,X296&lt;=5),"4 to 5",AND(X296&gt;5,X296&lt;=10),"5 to 10",X296&gt;10,"10+")</f>
        <v>0.05 to 0.1</v>
      </c>
      <c r="X296" s="16">
        <f t="shared" si="8"/>
        <v>0.0576127652166257</v>
      </c>
      <c r="Y296" s="5" t="str">
        <f t="array" ref="Y296">_xlfn.IFS(AND(Z296&gt;0,Z296&lt;=1),"0 to 1",AND(Z296&gt;1,Z296&lt;=2),"1 to 2",AND(Z296&gt;2,Z296&lt;=4),"2 to 4",AND(Z296&gt;4,Z296&lt;=6),"4 to 6",AND(Z296&gt;6,Z296&lt;=8),"6 to 8",AND(Z296&gt;8,Z296&lt;=10),"8 to 10",AND(Z296&gt;10,Z296&lt;=15),"10 to 15",AND(Z296&gt;15,Z296&lt;=20),"15 to 20",AND(Z296&gt;20,Z296&lt;=25),"20 to 25",AND(Z296&gt;25,Z296&lt;=30),"25 to 30",AND(Z296&gt;30,Z296&lt;=40),"30 to 40",AND(Z296&gt;40,Z296&lt;=50),"40 to 50",Z296&gt;50,"50+")</f>
        <v>4 to 6</v>
      </c>
      <c r="Z296" s="9">
        <f>_xlfn.XLOOKUP($E296,'Raw Data'!$E:$E,'Raw Data'!Z:Z,"ERROR",0,1)</f>
        <v>5.07</v>
      </c>
      <c r="AA296" s="9" t="str">
        <f>_xlfn.XLOOKUP($E296,'Raw Data'!$E:$E,'Raw Data'!AA:AA,"ERROR",0,1)</f>
        <v>oz</v>
      </c>
      <c r="AB296" s="9"/>
      <c r="AC296" s="9"/>
    </row>
    <row r="297" hidden="1" spans="1:29">
      <c r="A297" s="5" t="str">
        <f>_xlfn.XLOOKUP($E297,'Raw Data'!$E:$E,'Raw Data'!A:A,"ERROR",0,1)</f>
        <v>AE</v>
      </c>
      <c r="B297" s="5" t="str">
        <f>_xlfn.XLOOKUP($E297,'Raw Data'!$E:$E,'Raw Data'!B:B,"ERROR",0,1)</f>
        <v>Hair Mousses</v>
      </c>
      <c r="C297" s="5" t="str">
        <f>_xlfn.XLOOKUP($E297,'Raw Data'!$E:$E,'Raw Data'!C:C,"ERROR",0,1)</f>
        <v>gorgeous</v>
      </c>
      <c r="D297" s="5" t="str">
        <f>_xlfn.XLOOKUP($E297,'Raw Data'!$E:$E,'Raw Data'!D:D,"ERROR",0,1)</f>
        <v>www.amazon.ae/dp/B003UNV10M</v>
      </c>
      <c r="E297" s="5" t="s">
        <v>497</v>
      </c>
      <c r="F297" s="9" t="str">
        <f>_xlfn.XLOOKUP($E297,'Raw Data'!$E:$E,'Raw Data'!F:F,"ERROR",0,1)</f>
        <v>aiHr Whipp  Mousse  for  Volumizing  Fine, Thin  Hair  Weightless Clean Volume Thickening Quick Fix  Hair  Styling Foam Fortified with Wheat Germ Oil, Sunscreen UV Protection by Healium  Hair</v>
      </c>
      <c r="G297" s="10">
        <f>_xlfn.XLOOKUP($E297,'Raw Data'!$E:$E,'Raw Data'!G:G,"ERROR",0,1)</f>
        <v>0</v>
      </c>
      <c r="H297" s="9">
        <f>_xlfn.XLOOKUP($E297,'Raw Data'!$E:$E,'Raw Data'!H:H,"ERROR",0,1)</f>
        <v>0</v>
      </c>
      <c r="I297" s="9">
        <f>_xlfn.XLOOKUP($E297,'Raw Data'!$E:$E,'Raw Data'!I:I,"ERROR",0,1)</f>
        <v>0</v>
      </c>
      <c r="J297" s="9" t="str">
        <f>_xlfn.XLOOKUP($E297,'Raw Data'!$E:$E,'Raw Data'!J:J,"ERROR",0,1)</f>
        <v>No</v>
      </c>
      <c r="K297" s="14" t="str">
        <f t="array" ref="K297">_xlfn.IFS(AND(L297&gt;0,L297&lt;=5),"0 to 5",AND(L297&gt;5,L297&lt;=10),"5 to 10",AND(L297&gt;10,L297&lt;=15),"10 to 15",AND(L297&gt;15,L297&lt;=20),"15 to 20",AND(L297&gt;20,L297&lt;=30),"20 to 30",AND(L297&gt;30,L297&lt;=40),"30 to 40",AND(L297&gt;40,L297&lt;=50),"40 to 50",AND(L297&gt;50,L297&lt;=75),"50 to 75",AND(L297&gt;75,L297&lt;=100),"75 to 100",AND(L297&gt;100,L297&lt;=150),"100 to 150",AND(L297&gt;150,L297&lt;=200),"150 to 200",AND(L297&gt;200,L297&lt;=250),"200 to 250",AND(L297&gt;250,L297&lt;=300),"250 to 300",AND(L297&gt;300,L297&lt;=400),"300 to 400",AND(L297&gt;400,L297&lt;=500),"400 to 500",L297&gt;500,"500+")</f>
        <v>100 to 150</v>
      </c>
      <c r="L297" s="9">
        <f>_xlfn.XLOOKUP($E297,'Raw Data'!$E:$E,'Raw Data'!L:L,"ERROR",0,1)</f>
        <v>138</v>
      </c>
      <c r="M297" s="14" t="str">
        <f t="array" ref="M297">_xlfn.IFS(AND(N297&gt;0,N297&lt;=5),"0 to 5",AND(N297&gt;5,N297&lt;=10),"5 to 10",AND(N297&gt;10,N297&lt;=15),"10 to 15",AND(N297&gt;15,N297&lt;=20),"15 to 20",AND(N297&gt;20,N297&lt;=30),"20 to 30",AND(N297&gt;30,N297&lt;=40),"30 to 40",AND(N297&gt;40,N297&lt;=50),"40 to 50",AND(N297&gt;50,N297&lt;=75),"50 to 75",AND(N297&gt;75,N297&lt;=100),"75 to 100",AND(N297&gt;100,N297&lt;=150),"100 to 150",AND(N297&gt;150,N297&lt;=200),"150 to 200",AND(N297&gt;200,N297&lt;=250),"200 to 250",AND(N297&gt;250,N297&lt;=300),"250 to 300",AND(N297&gt;300,N297&lt;=400),"300 to 400",AND(N297&gt;400,N297&lt;=500),"400 to 500",N297&gt;500,"500+")</f>
        <v>100 to 150</v>
      </c>
      <c r="N297" s="9">
        <f>_xlfn.XLOOKUP($E297,'Raw Data'!$E:$E,'Raw Data'!N:N,"ERROR",0,1)</f>
        <v>138</v>
      </c>
      <c r="O297" s="14" t="str">
        <f t="array" ref="O297">_xlfn.IFS(P297=0,"No Discount",AND(P297&gt;0,P297&lt;=0.02),"0% to 2%",AND(P297&gt;0.02,P297&lt;=0.04),"2% to 4%",AND(P297&gt;0.04,P297&lt;=0.06),"4% to 6%",AND(P297&gt;0.06,P297&lt;=0.08),"6% to 8%",AND(P297&gt;0.08,P297&lt;=0.1),"8% to 10%",AND(P297&gt;0.1,P297&lt;=0.15),"10% to 15%",AND(P297&gt;0.15,P297&lt;=0.2),"15% to 20%",AND(P297&gt;0.2,P297&lt;=0.25),"20% to 25%",AND(P297&gt;0.25,P297&lt;=0.3),"25% to 30%",AND(P297&gt;0.3,P297&lt;=0.4),"30% to 40%",AND(P297&gt;0.4,P297&lt;=0.5),"40% to 50%",AND(P297&gt;0.5,P297&lt;=0.75),"50% to 75%",AND(P297&gt;0.75,P297&lt;=1),"75% to 100%")</f>
        <v>No Discount</v>
      </c>
      <c r="P297" s="10">
        <f>_xlfn.XLOOKUP($E297,'Raw Data'!$E:$E,'Raw Data'!P:P,"ERROR",0,1)</f>
        <v>0</v>
      </c>
      <c r="Q297" s="9">
        <f>_xlfn.XLOOKUP($E297,'Raw Data'!$E:$E,'Raw Data'!Q:Q,"ERROR",0,1)</f>
        <v>0</v>
      </c>
      <c r="R297" s="9">
        <f>_xlfn.XLOOKUP($E297,'Raw Data'!$E:$E,'Raw Data'!R:R,"ERROR",0,1)</f>
        <v>0</v>
      </c>
      <c r="S297" s="5" t="e">
        <f t="array" ref="S297">_xlfn.IFS(AND(T297&gt;0,T297&lt;=0.05),"0 to 0.05",AND(T297&gt;0.05,T297&lt;=0.1),"0.05 to 0.1",AND(T297&gt;0.1,T297&lt;=0.2),"0.1 to 0.2",AND(T297&gt;0.2,T297&lt;=0.3),"0.2 to 0.3",AND(T297&gt;0.3,T297&lt;=0.4),"0.3 to 0.4",AND(T297&gt;0.4,T297&lt;=0.5),"0.4 to 0.5",AND(T297&gt;0.5,T297&lt;=0.75),"0.5 to 0.75",AND(T297&gt;0.75,T297&lt;=1),"0.75 to 1",AND(T297&gt;1,T297&lt;=2),"1 to 2",AND(T297&gt;2,T297&lt;=3),"2 to 3",AND(T297&gt;3,T297&lt;=4),"3 to 4",AND(T297&gt;4,T297&lt;=5),"4 to 5",AND(T297&gt;5,T297&lt;=10),"5 to 10",T297&gt;10,"10+")</f>
        <v>#N/A</v>
      </c>
      <c r="T297" s="10">
        <f>_xlfn.XLOOKUP($E297,'Raw Data'!$E:$E,'Raw Data'!T:T,"ERROR",0,1)</f>
        <v>0</v>
      </c>
      <c r="U297" s="15" t="e">
        <f t="array" ref="U297">_xlfn.IFS(AND(V297&gt;0,V297&lt;=0.05),"0 to 0.05",AND(V297&gt;0.05,V297&lt;=0.1),"0.05 to 0.1",AND(V297&gt;0.1,V297&lt;=0.2),"0.1 to 0.2",AND(V297&gt;0.2,V297&lt;=0.3),"0.2 to 0.3",AND(V297&gt;0.3,V297&lt;=0.4),"0.3 to 0.4",AND(V297&gt;0.4,V297&lt;=0.5),"0.4 to 0.5",AND(V297&gt;0.5,V297&lt;=0.75),"0.5 to 0.75",AND(V297&gt;0.75,V297&lt;=1),"0.75 to 1",AND(V297&gt;1,V297&lt;=2),"1 to 2",AND(V297&gt;2,V297&lt;=3),"2 to 3",AND(V297&gt;3,V297&lt;=4),"3 to 4",AND(V297&gt;4,V297&lt;=5),"4 to 5",AND(V297&gt;5,V297&lt;=10),"5 to 10",V297&gt;10,"10+")</f>
        <v>#N/A</v>
      </c>
      <c r="V297" s="10">
        <f>_xlfn.XLOOKUP($E297,'Raw Data'!$E:$E,'Raw Data'!V:V,"ERROR",0,1)</f>
        <v>0</v>
      </c>
      <c r="W297" s="15" t="e">
        <f t="array" ref="W297">_xlfn.IFS(AND(X297&gt;0,X297&lt;=0.05),"0 to 0.05",AND(X297&gt;0.05,X297&lt;=0.1),"0.05 to 0.1",AND(X297&gt;0.1,X297&lt;=0.2),"0.1 to 0.2",AND(X297&gt;0.2,X297&lt;=0.3),"0.2 to 0.3",AND(X297&gt;0.3,X297&lt;=0.4),"0.3 to 0.4",AND(X297&gt;0.4,X297&lt;=0.5),"0.4 to 0.5",AND(X297&gt;0.5,X297&lt;=0.75),"0.5 to 0.75",AND(X297&gt;0.75,X297&lt;=1),"0.75 to 1",AND(X297&gt;1,X297&lt;=2),"1 to 2",AND(X297&gt;2,X297&lt;=3),"2 to 3",AND(X297&gt;3,X297&lt;=4),"3 to 4",AND(X297&gt;4,X297&lt;=5),"4 to 5",AND(X297&gt;5,X297&lt;=10),"5 to 10",X297&gt;10,"10+")</f>
        <v>#DIV/0!</v>
      </c>
      <c r="X297" s="16" t="e">
        <f t="shared" si="8"/>
        <v>#DIV/0!</v>
      </c>
      <c r="Y297" s="5" t="e">
        <f t="array" ref="Y297">_xlfn.IFS(AND(Z297&gt;0,Z297&lt;=1),"0 to 1",AND(Z297&gt;1,Z297&lt;=2),"1 to 2",AND(Z297&gt;2,Z297&lt;=4),"2 to 4",AND(Z297&gt;4,Z297&lt;=6),"4 to 6",AND(Z297&gt;6,Z297&lt;=8),"6 to 8",AND(Z297&gt;8,Z297&lt;=10),"8 to 10",AND(Z297&gt;10,Z297&lt;=15),"10 to 15",AND(Z297&gt;15,Z297&lt;=20),"15 to 20",AND(Z297&gt;20,Z297&lt;=25),"20 to 25",AND(Z297&gt;25,Z297&lt;=30),"25 to 30",AND(Z297&gt;30,Z297&lt;=40),"30 to 40",AND(Z297&gt;40,Z297&lt;=50),"40 to 50",Z297&gt;50,"50+")</f>
        <v>#N/A</v>
      </c>
      <c r="Z297" s="9">
        <f>_xlfn.XLOOKUP($E297,'Raw Data'!$E:$E,'Raw Data'!Z:Z,"ERROR",0,1)</f>
        <v>0</v>
      </c>
      <c r="AA297" s="9">
        <f>_xlfn.XLOOKUP($E297,'Raw Data'!$E:$E,'Raw Data'!AA:AA,"ERROR",0,1)</f>
        <v>0</v>
      </c>
      <c r="AB297" s="9"/>
      <c r="AC297" s="9"/>
    </row>
    <row r="298" hidden="1" spans="1:29">
      <c r="A298" s="5" t="str">
        <f>_xlfn.XLOOKUP($E298,'Raw Data'!$E:$E,'Raw Data'!A:A,"ERROR",0,1)</f>
        <v>AE</v>
      </c>
      <c r="B298" s="5" t="str">
        <f>_xlfn.XLOOKUP($E298,'Raw Data'!$E:$E,'Raw Data'!B:B,"ERROR",0,1)</f>
        <v>Hair Mousses</v>
      </c>
      <c r="C298" s="5" t="str">
        <f>_xlfn.XLOOKUP($E298,'Raw Data'!$E:$E,'Raw Data'!C:C,"ERROR",0,1)</f>
        <v>balmain</v>
      </c>
      <c r="D298" s="5" t="str">
        <f>_xlfn.XLOOKUP($E298,'Raw Data'!$E:$E,'Raw Data'!D:D,"ERROR",0,1)</f>
        <v>www.amazon.ae/dp/B09VMTHY8G</v>
      </c>
      <c r="E298" s="5" t="s">
        <v>498</v>
      </c>
      <c r="F298" s="9" t="str">
        <f>_xlfn.XLOOKUP($E298,'Raw Data'!$E:$E,'Raw Data'!F:F,"ERROR",0,1)</f>
        <v>Balmain Volume Mousse Strong Balmain Volume Mousse Strong</v>
      </c>
      <c r="G298" s="10">
        <f>_xlfn.XLOOKUP($E298,'Raw Data'!$E:$E,'Raw Data'!G:G,"ERROR",0,1)</f>
        <v>0</v>
      </c>
      <c r="H298" s="9">
        <f>_xlfn.XLOOKUP($E298,'Raw Data'!$E:$E,'Raw Data'!H:H,"ERROR",0,1)</f>
        <v>0</v>
      </c>
      <c r="I298" s="9">
        <f>_xlfn.XLOOKUP($E298,'Raw Data'!$E:$E,'Raw Data'!I:I,"ERROR",0,1)</f>
        <v>0</v>
      </c>
      <c r="J298" s="9" t="str">
        <f>_xlfn.XLOOKUP($E298,'Raw Data'!$E:$E,'Raw Data'!J:J,"ERROR",0,1)</f>
        <v>No</v>
      </c>
      <c r="K298" s="14" t="str">
        <f t="array" ref="K298">_xlfn.IFS(AND(L298&gt;0,L298&lt;=5),"0 to 5",AND(L298&gt;5,L298&lt;=10),"5 to 10",AND(L298&gt;10,L298&lt;=15),"10 to 15",AND(L298&gt;15,L298&lt;=20),"15 to 20",AND(L298&gt;20,L298&lt;=30),"20 to 30",AND(L298&gt;30,L298&lt;=40),"30 to 40",AND(L298&gt;40,L298&lt;=50),"40 to 50",AND(L298&gt;50,L298&lt;=75),"50 to 75",AND(L298&gt;75,L298&lt;=100),"75 to 100",AND(L298&gt;100,L298&lt;=150),"100 to 150",AND(L298&gt;150,L298&lt;=200),"150 to 200",AND(L298&gt;200,L298&lt;=250),"200 to 250",AND(L298&gt;250,L298&lt;=300),"250 to 300",AND(L298&gt;300,L298&lt;=400),"300 to 400",AND(L298&gt;400,L298&lt;=500),"400 to 500",L298&gt;500,"500+")</f>
        <v>100 to 150</v>
      </c>
      <c r="L298" s="9">
        <f>_xlfn.XLOOKUP($E298,'Raw Data'!$E:$E,'Raw Data'!L:L,"ERROR",0,1)</f>
        <v>102.18</v>
      </c>
      <c r="M298" s="14" t="str">
        <f t="array" ref="M298">_xlfn.IFS(AND(N298&gt;0,N298&lt;=5),"0 to 5",AND(N298&gt;5,N298&lt;=10),"5 to 10",AND(N298&gt;10,N298&lt;=15),"10 to 15",AND(N298&gt;15,N298&lt;=20),"15 to 20",AND(N298&gt;20,N298&lt;=30),"20 to 30",AND(N298&gt;30,N298&lt;=40),"30 to 40",AND(N298&gt;40,N298&lt;=50),"40 to 50",AND(N298&gt;50,N298&lt;=75),"50 to 75",AND(N298&gt;75,N298&lt;=100),"75 to 100",AND(N298&gt;100,N298&lt;=150),"100 to 150",AND(N298&gt;150,N298&lt;=200),"150 to 200",AND(N298&gt;200,N298&lt;=250),"200 to 250",AND(N298&gt;250,N298&lt;=300),"250 to 300",AND(N298&gt;300,N298&lt;=400),"300 to 400",AND(N298&gt;400,N298&lt;=500),"400 to 500",N298&gt;500,"500+")</f>
        <v>100 to 150</v>
      </c>
      <c r="N298" s="9">
        <f>_xlfn.XLOOKUP($E298,'Raw Data'!$E:$E,'Raw Data'!N:N,"ERROR",0,1)</f>
        <v>102.18</v>
      </c>
      <c r="O298" s="14" t="str">
        <f t="array" ref="O298">_xlfn.IFS(P298=0,"No Discount",AND(P298&gt;0,P298&lt;=0.02),"0% to 2%",AND(P298&gt;0.02,P298&lt;=0.04),"2% to 4%",AND(P298&gt;0.04,P298&lt;=0.06),"4% to 6%",AND(P298&gt;0.06,P298&lt;=0.08),"6% to 8%",AND(P298&gt;0.08,P298&lt;=0.1),"8% to 10%",AND(P298&gt;0.1,P298&lt;=0.15),"10% to 15%",AND(P298&gt;0.15,P298&lt;=0.2),"15% to 20%",AND(P298&gt;0.2,P298&lt;=0.25),"20% to 25%",AND(P298&gt;0.25,P298&lt;=0.3),"25% to 30%",AND(P298&gt;0.3,P298&lt;=0.4),"30% to 40%",AND(P298&gt;0.4,P298&lt;=0.5),"40% to 50%",AND(P298&gt;0.5,P298&lt;=0.75),"50% to 75%",AND(P298&gt;0.75,P298&lt;=1),"75% to 100%")</f>
        <v>No Discount</v>
      </c>
      <c r="P298" s="10">
        <f>_xlfn.XLOOKUP($E298,'Raw Data'!$E:$E,'Raw Data'!P:P,"ERROR",0,1)</f>
        <v>0</v>
      </c>
      <c r="Q298" s="9">
        <f>_xlfn.XLOOKUP($E298,'Raw Data'!$E:$E,'Raw Data'!Q:Q,"ERROR",0,1)</f>
        <v>0</v>
      </c>
      <c r="R298" s="9">
        <f>_xlfn.XLOOKUP($E298,'Raw Data'!$E:$E,'Raw Data'!R:R,"ERROR",0,1)</f>
        <v>0</v>
      </c>
      <c r="S298" s="5" t="e">
        <f t="array" ref="S298">_xlfn.IFS(AND(T298&gt;0,T298&lt;=0.05),"0 to 0.05",AND(T298&gt;0.05,T298&lt;=0.1),"0.05 to 0.1",AND(T298&gt;0.1,T298&lt;=0.2),"0.1 to 0.2",AND(T298&gt;0.2,T298&lt;=0.3),"0.2 to 0.3",AND(T298&gt;0.3,T298&lt;=0.4),"0.3 to 0.4",AND(T298&gt;0.4,T298&lt;=0.5),"0.4 to 0.5",AND(T298&gt;0.5,T298&lt;=0.75),"0.5 to 0.75",AND(T298&gt;0.75,T298&lt;=1),"0.75 to 1",AND(T298&gt;1,T298&lt;=2),"1 to 2",AND(T298&gt;2,T298&lt;=3),"2 to 3",AND(T298&gt;3,T298&lt;=4),"3 to 4",AND(T298&gt;4,T298&lt;=5),"4 to 5",AND(T298&gt;5,T298&lt;=10),"5 to 10",T298&gt;10,"10+")</f>
        <v>#N/A</v>
      </c>
      <c r="T298" s="10">
        <f>_xlfn.XLOOKUP($E298,'Raw Data'!$E:$E,'Raw Data'!T:T,"ERROR",0,1)</f>
        <v>0</v>
      </c>
      <c r="U298" s="15" t="e">
        <f t="array" ref="U298">_xlfn.IFS(AND(V298&gt;0,V298&lt;=0.05),"0 to 0.05",AND(V298&gt;0.05,V298&lt;=0.1),"0.05 to 0.1",AND(V298&gt;0.1,V298&lt;=0.2),"0.1 to 0.2",AND(V298&gt;0.2,V298&lt;=0.3),"0.2 to 0.3",AND(V298&gt;0.3,V298&lt;=0.4),"0.3 to 0.4",AND(V298&gt;0.4,V298&lt;=0.5),"0.4 to 0.5",AND(V298&gt;0.5,V298&lt;=0.75),"0.5 to 0.75",AND(V298&gt;0.75,V298&lt;=1),"0.75 to 1",AND(V298&gt;1,V298&lt;=2),"1 to 2",AND(V298&gt;2,V298&lt;=3),"2 to 3",AND(V298&gt;3,V298&lt;=4),"3 to 4",AND(V298&gt;4,V298&lt;=5),"4 to 5",AND(V298&gt;5,V298&lt;=10),"5 to 10",V298&gt;10,"10+")</f>
        <v>#N/A</v>
      </c>
      <c r="V298" s="10">
        <f>_xlfn.XLOOKUP($E298,'Raw Data'!$E:$E,'Raw Data'!V:V,"ERROR",0,1)</f>
        <v>0</v>
      </c>
      <c r="W298" s="15" t="e">
        <f t="array" ref="W298">_xlfn.IFS(AND(X298&gt;0,X298&lt;=0.05),"0 to 0.05",AND(X298&gt;0.05,X298&lt;=0.1),"0.05 to 0.1",AND(X298&gt;0.1,X298&lt;=0.2),"0.1 to 0.2",AND(X298&gt;0.2,X298&lt;=0.3),"0.2 to 0.3",AND(X298&gt;0.3,X298&lt;=0.4),"0.3 to 0.4",AND(X298&gt;0.4,X298&lt;=0.5),"0.4 to 0.5",AND(X298&gt;0.5,X298&lt;=0.75),"0.5 to 0.75",AND(X298&gt;0.75,X298&lt;=1),"0.75 to 1",AND(X298&gt;1,X298&lt;=2),"1 to 2",AND(X298&gt;2,X298&lt;=3),"2 to 3",AND(X298&gt;3,X298&lt;=4),"3 to 4",AND(X298&gt;4,X298&lt;=5),"4 to 5",AND(X298&gt;5,X298&lt;=10),"5 to 10",X298&gt;10,"10+")</f>
        <v>#DIV/0!</v>
      </c>
      <c r="X298" s="16" t="e">
        <f t="shared" si="8"/>
        <v>#DIV/0!</v>
      </c>
      <c r="Y298" s="5" t="e">
        <f t="array" ref="Y298">_xlfn.IFS(AND(Z298&gt;0,Z298&lt;=1),"0 to 1",AND(Z298&gt;1,Z298&lt;=2),"1 to 2",AND(Z298&gt;2,Z298&lt;=4),"2 to 4",AND(Z298&gt;4,Z298&lt;=6),"4 to 6",AND(Z298&gt;6,Z298&lt;=8),"6 to 8",AND(Z298&gt;8,Z298&lt;=10),"8 to 10",AND(Z298&gt;10,Z298&lt;=15),"10 to 15",AND(Z298&gt;15,Z298&lt;=20),"15 to 20",AND(Z298&gt;20,Z298&lt;=25),"20 to 25",AND(Z298&gt;25,Z298&lt;=30),"25 to 30",AND(Z298&gt;30,Z298&lt;=40),"30 to 40",AND(Z298&gt;40,Z298&lt;=50),"40 to 50",Z298&gt;50,"50+")</f>
        <v>#N/A</v>
      </c>
      <c r="Z298" s="9">
        <f>_xlfn.XLOOKUP($E298,'Raw Data'!$E:$E,'Raw Data'!Z:Z,"ERROR",0,1)</f>
        <v>0</v>
      </c>
      <c r="AA298" s="9">
        <f>_xlfn.XLOOKUP($E298,'Raw Data'!$E:$E,'Raw Data'!AA:AA,"ERROR",0,1)</f>
        <v>0</v>
      </c>
      <c r="AB298" s="9"/>
      <c r="AC298" s="9"/>
    </row>
    <row r="299" hidden="1" spans="1:29">
      <c r="A299" s="5" t="str">
        <f>_xlfn.XLOOKUP($E299,'Raw Data'!$E:$E,'Raw Data'!A:A,"ERROR",0,1)</f>
        <v>AE</v>
      </c>
      <c r="B299" s="5" t="str">
        <f>_xlfn.XLOOKUP($E299,'Raw Data'!$E:$E,'Raw Data'!B:B,"ERROR",0,1)</f>
        <v>Hair Mousses</v>
      </c>
      <c r="C299" s="5" t="str">
        <f>_xlfn.XLOOKUP($E299,'Raw Data'!$E:$E,'Raw Data'!C:C,"ERROR",0,1)</f>
        <v>others</v>
      </c>
      <c r="D299" s="5" t="str">
        <f>_xlfn.XLOOKUP($E299,'Raw Data'!$E:$E,'Raw Data'!D:D,"ERROR",0,1)</f>
        <v>www.amazon.ae/dp/B0BMTQ3V7P</v>
      </c>
      <c r="E299" s="5" t="s">
        <v>499</v>
      </c>
      <c r="F299" s="9" t="str">
        <f>_xlfn.XLOOKUP($E299,'Raw Data'!$E:$E,'Raw Data'!F:F,"ERROR",0,1)</f>
        <v>Curly Styling Mousse - Frizz Control Curl Enhancing Foam | Curl Hair Products, Add Volume And Shine, Great Hair Styling for Women Girls Options Generic</v>
      </c>
      <c r="G299" s="10">
        <f>_xlfn.XLOOKUP($E299,'Raw Data'!$E:$E,'Raw Data'!G:G,"ERROR",0,1)</f>
        <v>0</v>
      </c>
      <c r="H299" s="9">
        <f>_xlfn.XLOOKUP($E299,'Raw Data'!$E:$E,'Raw Data'!H:H,"ERROR",0,1)</f>
        <v>0</v>
      </c>
      <c r="I299" s="9">
        <f>_xlfn.XLOOKUP($E299,'Raw Data'!$E:$E,'Raw Data'!I:I,"ERROR",0,1)</f>
        <v>0</v>
      </c>
      <c r="J299" s="9" t="str">
        <f>_xlfn.XLOOKUP($E299,'Raw Data'!$E:$E,'Raw Data'!J:J,"ERROR",0,1)</f>
        <v>No</v>
      </c>
      <c r="K299" s="14" t="str">
        <f t="array" ref="K299">_xlfn.IFS(AND(L299&gt;0,L299&lt;=5),"0 to 5",AND(L299&gt;5,L299&lt;=10),"5 to 10",AND(L299&gt;10,L299&lt;=15),"10 to 15",AND(L299&gt;15,L299&lt;=20),"15 to 20",AND(L299&gt;20,L299&lt;=30),"20 to 30",AND(L299&gt;30,L299&lt;=40),"30 to 40",AND(L299&gt;40,L299&lt;=50),"40 to 50",AND(L299&gt;50,L299&lt;=75),"50 to 75",AND(L299&gt;75,L299&lt;=100),"75 to 100",AND(L299&gt;100,L299&lt;=150),"100 to 150",AND(L299&gt;150,L299&lt;=200),"150 to 200",AND(L299&gt;200,L299&lt;=250),"200 to 250",AND(L299&gt;250,L299&lt;=300),"250 to 300",AND(L299&gt;300,L299&lt;=400),"300 to 400",AND(L299&gt;400,L299&lt;=500),"400 to 500",L299&gt;500,"500+")</f>
        <v>20 to 30</v>
      </c>
      <c r="L299" s="9">
        <f>_xlfn.XLOOKUP($E299,'Raw Data'!$E:$E,'Raw Data'!L:L,"ERROR",0,1)</f>
        <v>28.19</v>
      </c>
      <c r="M299" s="14" t="str">
        <f t="array" ref="M299">_xlfn.IFS(AND(N299&gt;0,N299&lt;=5),"0 to 5",AND(N299&gt;5,N299&lt;=10),"5 to 10",AND(N299&gt;10,N299&lt;=15),"10 to 15",AND(N299&gt;15,N299&lt;=20),"15 to 20",AND(N299&gt;20,N299&lt;=30),"20 to 30",AND(N299&gt;30,N299&lt;=40),"30 to 40",AND(N299&gt;40,N299&lt;=50),"40 to 50",AND(N299&gt;50,N299&lt;=75),"50 to 75",AND(N299&gt;75,N299&lt;=100),"75 to 100",AND(N299&gt;100,N299&lt;=150),"100 to 150",AND(N299&gt;150,N299&lt;=200),"150 to 200",AND(N299&gt;200,N299&lt;=250),"200 to 250",AND(N299&gt;250,N299&lt;=300),"250 to 300",AND(N299&gt;300,N299&lt;=400),"300 to 400",AND(N299&gt;400,N299&lt;=500),"400 to 500",N299&gt;500,"500+")</f>
        <v>20 to 30</v>
      </c>
      <c r="N299" s="9">
        <f>_xlfn.XLOOKUP($E299,'Raw Data'!$E:$E,'Raw Data'!N:N,"ERROR",0,1)</f>
        <v>28.19</v>
      </c>
      <c r="O299" s="14" t="str">
        <f t="array" ref="O299">_xlfn.IFS(P299=0,"No Discount",AND(P299&gt;0,P299&lt;=0.02),"0% to 2%",AND(P299&gt;0.02,P299&lt;=0.04),"2% to 4%",AND(P299&gt;0.04,P299&lt;=0.06),"4% to 6%",AND(P299&gt;0.06,P299&lt;=0.08),"6% to 8%",AND(P299&gt;0.08,P299&lt;=0.1),"8% to 10%",AND(P299&gt;0.1,P299&lt;=0.15),"10% to 15%",AND(P299&gt;0.15,P299&lt;=0.2),"15% to 20%",AND(P299&gt;0.2,P299&lt;=0.25),"20% to 25%",AND(P299&gt;0.25,P299&lt;=0.3),"25% to 30%",AND(P299&gt;0.3,P299&lt;=0.4),"30% to 40%",AND(P299&gt;0.4,P299&lt;=0.5),"40% to 50%",AND(P299&gt;0.5,P299&lt;=0.75),"50% to 75%",AND(P299&gt;0.75,P299&lt;=1),"75% to 100%")</f>
        <v>No Discount</v>
      </c>
      <c r="P299" s="10">
        <f>_xlfn.XLOOKUP($E299,'Raw Data'!$E:$E,'Raw Data'!P:P,"ERROR",0,1)</f>
        <v>0</v>
      </c>
      <c r="Q299" s="9">
        <f>_xlfn.XLOOKUP($E299,'Raw Data'!$E:$E,'Raw Data'!Q:Q,"ERROR",0,1)</f>
        <v>0</v>
      </c>
      <c r="R299" s="9">
        <f>_xlfn.XLOOKUP($E299,'Raw Data'!$E:$E,'Raw Data'!R:R,"ERROR",0,1)</f>
        <v>0</v>
      </c>
      <c r="S299" s="5" t="e">
        <f t="array" ref="S299">_xlfn.IFS(AND(T299&gt;0,T299&lt;=0.05),"0 to 0.05",AND(T299&gt;0.05,T299&lt;=0.1),"0.05 to 0.1",AND(T299&gt;0.1,T299&lt;=0.2),"0.1 to 0.2",AND(T299&gt;0.2,T299&lt;=0.3),"0.2 to 0.3",AND(T299&gt;0.3,T299&lt;=0.4),"0.3 to 0.4",AND(T299&gt;0.4,T299&lt;=0.5),"0.4 to 0.5",AND(T299&gt;0.5,T299&lt;=0.75),"0.5 to 0.75",AND(T299&gt;0.75,T299&lt;=1),"0.75 to 1",AND(T299&gt;1,T299&lt;=2),"1 to 2",AND(T299&gt;2,T299&lt;=3),"2 to 3",AND(T299&gt;3,T299&lt;=4),"3 to 4",AND(T299&gt;4,T299&lt;=5),"4 to 5",AND(T299&gt;5,T299&lt;=10),"5 to 10",T299&gt;10,"10+")</f>
        <v>#N/A</v>
      </c>
      <c r="T299" s="10">
        <f>_xlfn.XLOOKUP($E299,'Raw Data'!$E:$E,'Raw Data'!T:T,"ERROR",0,1)</f>
        <v>0</v>
      </c>
      <c r="U299" s="15" t="e">
        <f t="array" ref="U299">_xlfn.IFS(AND(V299&gt;0,V299&lt;=0.05),"0 to 0.05",AND(V299&gt;0.05,V299&lt;=0.1),"0.05 to 0.1",AND(V299&gt;0.1,V299&lt;=0.2),"0.1 to 0.2",AND(V299&gt;0.2,V299&lt;=0.3),"0.2 to 0.3",AND(V299&gt;0.3,V299&lt;=0.4),"0.3 to 0.4",AND(V299&gt;0.4,V299&lt;=0.5),"0.4 to 0.5",AND(V299&gt;0.5,V299&lt;=0.75),"0.5 to 0.75",AND(V299&gt;0.75,V299&lt;=1),"0.75 to 1",AND(V299&gt;1,V299&lt;=2),"1 to 2",AND(V299&gt;2,V299&lt;=3),"2 to 3",AND(V299&gt;3,V299&lt;=4),"3 to 4",AND(V299&gt;4,V299&lt;=5),"4 to 5",AND(V299&gt;5,V299&lt;=10),"5 to 10",V299&gt;10,"10+")</f>
        <v>#N/A</v>
      </c>
      <c r="V299" s="10">
        <f>_xlfn.XLOOKUP($E299,'Raw Data'!$E:$E,'Raw Data'!V:V,"ERROR",0,1)</f>
        <v>0</v>
      </c>
      <c r="W299" s="15" t="e">
        <f t="array" ref="W299">_xlfn.IFS(AND(X299&gt;0,X299&lt;=0.05),"0 to 0.05",AND(X299&gt;0.05,X299&lt;=0.1),"0.05 to 0.1",AND(X299&gt;0.1,X299&lt;=0.2),"0.1 to 0.2",AND(X299&gt;0.2,X299&lt;=0.3),"0.2 to 0.3",AND(X299&gt;0.3,X299&lt;=0.4),"0.3 to 0.4",AND(X299&gt;0.4,X299&lt;=0.5),"0.4 to 0.5",AND(X299&gt;0.5,X299&lt;=0.75),"0.5 to 0.75",AND(X299&gt;0.75,X299&lt;=1),"0.75 to 1",AND(X299&gt;1,X299&lt;=2),"1 to 2",AND(X299&gt;2,X299&lt;=3),"2 to 3",AND(X299&gt;3,X299&lt;=4),"3 to 4",AND(X299&gt;4,X299&lt;=5),"4 to 5",AND(X299&gt;5,X299&lt;=10),"5 to 10",X299&gt;10,"10+")</f>
        <v>#DIV/0!</v>
      </c>
      <c r="X299" s="16" t="e">
        <f t="shared" si="8"/>
        <v>#DIV/0!</v>
      </c>
      <c r="Y299" s="5" t="e">
        <f t="array" ref="Y299">_xlfn.IFS(AND(Z299&gt;0,Z299&lt;=1),"0 to 1",AND(Z299&gt;1,Z299&lt;=2),"1 to 2",AND(Z299&gt;2,Z299&lt;=4),"2 to 4",AND(Z299&gt;4,Z299&lt;=6),"4 to 6",AND(Z299&gt;6,Z299&lt;=8),"6 to 8",AND(Z299&gt;8,Z299&lt;=10),"8 to 10",AND(Z299&gt;10,Z299&lt;=15),"10 to 15",AND(Z299&gt;15,Z299&lt;=20),"15 to 20",AND(Z299&gt;20,Z299&lt;=25),"20 to 25",AND(Z299&gt;25,Z299&lt;=30),"25 to 30",AND(Z299&gt;30,Z299&lt;=40),"30 to 40",AND(Z299&gt;40,Z299&lt;=50),"40 to 50",Z299&gt;50,"50+")</f>
        <v>#N/A</v>
      </c>
      <c r="Z299" s="9">
        <f>_xlfn.XLOOKUP($E299,'Raw Data'!$E:$E,'Raw Data'!Z:Z,"ERROR",0,1)</f>
        <v>0</v>
      </c>
      <c r="AA299" s="9">
        <f>_xlfn.XLOOKUP($E299,'Raw Data'!$E:$E,'Raw Data'!AA:AA,"ERROR",0,1)</f>
        <v>0</v>
      </c>
      <c r="AB299" s="9"/>
      <c r="AC299" s="9"/>
    </row>
    <row r="300" hidden="1" spans="1:29">
      <c r="A300" s="5" t="str">
        <f>_xlfn.XLOOKUP($E300,'Raw Data'!$E:$E,'Raw Data'!A:A,"ERROR",0,1)</f>
        <v>AE</v>
      </c>
      <c r="B300" s="5" t="str">
        <f>_xlfn.XLOOKUP($E300,'Raw Data'!$E:$E,'Raw Data'!B:B,"ERROR",0,1)</f>
        <v>Hair Mousses</v>
      </c>
      <c r="C300" s="5" t="str">
        <f>_xlfn.XLOOKUP($E300,'Raw Data'!$E:$E,'Raw Data'!C:C,"ERROR",0,1)</f>
        <v>others</v>
      </c>
      <c r="D300" s="5" t="str">
        <f>_xlfn.XLOOKUP($E300,'Raw Data'!$E:$E,'Raw Data'!D:D,"ERROR",0,1)</f>
        <v>www.amazon.ae/dp/B0C5H2LRQ6</v>
      </c>
      <c r="E300" s="5" t="s">
        <v>500</v>
      </c>
      <c r="F300" s="9" t="str">
        <f>_xlfn.XLOOKUP($E300,'Raw Data'!$E:$E,'Raw Data'!F:F,"ERROR",0,1)</f>
        <v>Shoe Cleaner,Agent Mousse for Clean Shoes | Whiten, Friendly Ingredients, Cleaning Tool for Finished Leather, Gel Coat, Rubber, Glass, Sneaker,</v>
      </c>
      <c r="G300" s="10">
        <f>_xlfn.XLOOKUP($E300,'Raw Data'!$E:$E,'Raw Data'!G:G,"ERROR",0,1)</f>
        <v>0</v>
      </c>
      <c r="H300" s="9">
        <f>_xlfn.XLOOKUP($E300,'Raw Data'!$E:$E,'Raw Data'!H:H,"ERROR",0,1)</f>
        <v>0</v>
      </c>
      <c r="I300" s="9">
        <f>_xlfn.XLOOKUP($E300,'Raw Data'!$E:$E,'Raw Data'!I:I,"ERROR",0,1)</f>
        <v>0</v>
      </c>
      <c r="J300" s="9" t="str">
        <f>_xlfn.XLOOKUP($E300,'Raw Data'!$E:$E,'Raw Data'!J:J,"ERROR",0,1)</f>
        <v>No</v>
      </c>
      <c r="K300" s="14" t="str">
        <f t="array" ref="K300">_xlfn.IFS(AND(L300&gt;0,L300&lt;=5),"0 to 5",AND(L300&gt;5,L300&lt;=10),"5 to 10",AND(L300&gt;10,L300&lt;=15),"10 to 15",AND(L300&gt;15,L300&lt;=20),"15 to 20",AND(L300&gt;20,L300&lt;=30),"20 to 30",AND(L300&gt;30,L300&lt;=40),"30 to 40",AND(L300&gt;40,L300&lt;=50),"40 to 50",AND(L300&gt;50,L300&lt;=75),"50 to 75",AND(L300&gt;75,L300&lt;=100),"75 to 100",AND(L300&gt;100,L300&lt;=150),"100 to 150",AND(L300&gt;150,L300&lt;=200),"150 to 200",AND(L300&gt;200,L300&lt;=250),"200 to 250",AND(L300&gt;250,L300&lt;=300),"250 to 300",AND(L300&gt;300,L300&lt;=400),"300 to 400",AND(L300&gt;400,L300&lt;=500),"400 to 500",L300&gt;500,"500+")</f>
        <v>40 to 50</v>
      </c>
      <c r="L300" s="9">
        <f>_xlfn.XLOOKUP($E300,'Raw Data'!$E:$E,'Raw Data'!L:L,"ERROR",0,1)</f>
        <v>46.29</v>
      </c>
      <c r="M300" s="14" t="str">
        <f t="array" ref="M300">_xlfn.IFS(AND(N300&gt;0,N300&lt;=5),"0 to 5",AND(N300&gt;5,N300&lt;=10),"5 to 10",AND(N300&gt;10,N300&lt;=15),"10 to 15",AND(N300&gt;15,N300&lt;=20),"15 to 20",AND(N300&gt;20,N300&lt;=30),"20 to 30",AND(N300&gt;30,N300&lt;=40),"30 to 40",AND(N300&gt;40,N300&lt;=50),"40 to 50",AND(N300&gt;50,N300&lt;=75),"50 to 75",AND(N300&gt;75,N300&lt;=100),"75 to 100",AND(N300&gt;100,N300&lt;=150),"100 to 150",AND(N300&gt;150,N300&lt;=200),"150 to 200",AND(N300&gt;200,N300&lt;=250),"200 to 250",AND(N300&gt;250,N300&lt;=300),"250 to 300",AND(N300&gt;300,N300&lt;=400),"300 to 400",AND(N300&gt;400,N300&lt;=500),"400 to 500",N300&gt;500,"500+")</f>
        <v>40 to 50</v>
      </c>
      <c r="N300" s="9">
        <f>_xlfn.XLOOKUP($E300,'Raw Data'!$E:$E,'Raw Data'!N:N,"ERROR",0,1)</f>
        <v>46.29</v>
      </c>
      <c r="O300" s="14" t="str">
        <f t="array" ref="O300">_xlfn.IFS(P300=0,"No Discount",AND(P300&gt;0,P300&lt;=0.02),"0% to 2%",AND(P300&gt;0.02,P300&lt;=0.04),"2% to 4%",AND(P300&gt;0.04,P300&lt;=0.06),"4% to 6%",AND(P300&gt;0.06,P300&lt;=0.08),"6% to 8%",AND(P300&gt;0.08,P300&lt;=0.1),"8% to 10%",AND(P300&gt;0.1,P300&lt;=0.15),"10% to 15%",AND(P300&gt;0.15,P300&lt;=0.2),"15% to 20%",AND(P300&gt;0.2,P300&lt;=0.25),"20% to 25%",AND(P300&gt;0.25,P300&lt;=0.3),"25% to 30%",AND(P300&gt;0.3,P300&lt;=0.4),"30% to 40%",AND(P300&gt;0.4,P300&lt;=0.5),"40% to 50%",AND(P300&gt;0.5,P300&lt;=0.75),"50% to 75%",AND(P300&gt;0.75,P300&lt;=1),"75% to 100%")</f>
        <v>No Discount</v>
      </c>
      <c r="P300" s="10">
        <f>_xlfn.XLOOKUP($E300,'Raw Data'!$E:$E,'Raw Data'!P:P,"ERROR",0,1)</f>
        <v>0</v>
      </c>
      <c r="Q300" s="9">
        <f>_xlfn.XLOOKUP($E300,'Raw Data'!$E:$E,'Raw Data'!Q:Q,"ERROR",0,1)</f>
        <v>0</v>
      </c>
      <c r="R300" s="9">
        <f>_xlfn.XLOOKUP($E300,'Raw Data'!$E:$E,'Raw Data'!R:R,"ERROR",0,1)</f>
        <v>0</v>
      </c>
      <c r="S300" s="5" t="e">
        <f t="array" ref="S300">_xlfn.IFS(AND(T300&gt;0,T300&lt;=0.05),"0 to 0.05",AND(T300&gt;0.05,T300&lt;=0.1),"0.05 to 0.1",AND(T300&gt;0.1,T300&lt;=0.2),"0.1 to 0.2",AND(T300&gt;0.2,T300&lt;=0.3),"0.2 to 0.3",AND(T300&gt;0.3,T300&lt;=0.4),"0.3 to 0.4",AND(T300&gt;0.4,T300&lt;=0.5),"0.4 to 0.5",AND(T300&gt;0.5,T300&lt;=0.75),"0.5 to 0.75",AND(T300&gt;0.75,T300&lt;=1),"0.75 to 1",AND(T300&gt;1,T300&lt;=2),"1 to 2",AND(T300&gt;2,T300&lt;=3),"2 to 3",AND(T300&gt;3,T300&lt;=4),"3 to 4",AND(T300&gt;4,T300&lt;=5),"4 to 5",AND(T300&gt;5,T300&lt;=10),"5 to 10",T300&gt;10,"10+")</f>
        <v>#N/A</v>
      </c>
      <c r="T300" s="10">
        <f>_xlfn.XLOOKUP($E300,'Raw Data'!$E:$E,'Raw Data'!T:T,"ERROR",0,1)</f>
        <v>0</v>
      </c>
      <c r="U300" s="15" t="e">
        <f t="array" ref="U300">_xlfn.IFS(AND(V300&gt;0,V300&lt;=0.05),"0 to 0.05",AND(V300&gt;0.05,V300&lt;=0.1),"0.05 to 0.1",AND(V300&gt;0.1,V300&lt;=0.2),"0.1 to 0.2",AND(V300&gt;0.2,V300&lt;=0.3),"0.2 to 0.3",AND(V300&gt;0.3,V300&lt;=0.4),"0.3 to 0.4",AND(V300&gt;0.4,V300&lt;=0.5),"0.4 to 0.5",AND(V300&gt;0.5,V300&lt;=0.75),"0.5 to 0.75",AND(V300&gt;0.75,V300&lt;=1),"0.75 to 1",AND(V300&gt;1,V300&lt;=2),"1 to 2",AND(V300&gt;2,V300&lt;=3),"2 to 3",AND(V300&gt;3,V300&lt;=4),"3 to 4",AND(V300&gt;4,V300&lt;=5),"4 to 5",AND(V300&gt;5,V300&lt;=10),"5 to 10",V300&gt;10,"10+")</f>
        <v>#N/A</v>
      </c>
      <c r="V300" s="10">
        <f>_xlfn.XLOOKUP($E300,'Raw Data'!$E:$E,'Raw Data'!V:V,"ERROR",0,1)</f>
        <v>0</v>
      </c>
      <c r="W300" s="15" t="e">
        <f t="array" ref="W300">_xlfn.IFS(AND(X300&gt;0,X300&lt;=0.05),"0 to 0.05",AND(X300&gt;0.05,X300&lt;=0.1),"0.05 to 0.1",AND(X300&gt;0.1,X300&lt;=0.2),"0.1 to 0.2",AND(X300&gt;0.2,X300&lt;=0.3),"0.2 to 0.3",AND(X300&gt;0.3,X300&lt;=0.4),"0.3 to 0.4",AND(X300&gt;0.4,X300&lt;=0.5),"0.4 to 0.5",AND(X300&gt;0.5,X300&lt;=0.75),"0.5 to 0.75",AND(X300&gt;0.75,X300&lt;=1),"0.75 to 1",AND(X300&gt;1,X300&lt;=2),"1 to 2",AND(X300&gt;2,X300&lt;=3),"2 to 3",AND(X300&gt;3,X300&lt;=4),"3 to 4",AND(X300&gt;4,X300&lt;=5),"4 to 5",AND(X300&gt;5,X300&lt;=10),"5 to 10",X300&gt;10,"10+")</f>
        <v>#DIV/0!</v>
      </c>
      <c r="X300" s="16" t="e">
        <f t="shared" si="8"/>
        <v>#DIV/0!</v>
      </c>
      <c r="Y300" s="5" t="e">
        <f t="array" ref="Y300">_xlfn.IFS(AND(Z300&gt;0,Z300&lt;=1),"0 to 1",AND(Z300&gt;1,Z300&lt;=2),"1 to 2",AND(Z300&gt;2,Z300&lt;=4),"2 to 4",AND(Z300&gt;4,Z300&lt;=6),"4 to 6",AND(Z300&gt;6,Z300&lt;=8),"6 to 8",AND(Z300&gt;8,Z300&lt;=10),"8 to 10",AND(Z300&gt;10,Z300&lt;=15),"10 to 15",AND(Z300&gt;15,Z300&lt;=20),"15 to 20",AND(Z300&gt;20,Z300&lt;=25),"20 to 25",AND(Z300&gt;25,Z300&lt;=30),"25 to 30",AND(Z300&gt;30,Z300&lt;=40),"30 to 40",AND(Z300&gt;40,Z300&lt;=50),"40 to 50",Z300&gt;50,"50+")</f>
        <v>#N/A</v>
      </c>
      <c r="Z300" s="9">
        <f>_xlfn.XLOOKUP($E300,'Raw Data'!$E:$E,'Raw Data'!Z:Z,"ERROR",0,1)</f>
        <v>0</v>
      </c>
      <c r="AA300" s="9">
        <f>_xlfn.XLOOKUP($E300,'Raw Data'!$E:$E,'Raw Data'!AA:AA,"ERROR",0,1)</f>
        <v>0</v>
      </c>
      <c r="AB300" s="9"/>
      <c r="AC300" s="9"/>
    </row>
    <row r="301" hidden="1" spans="1:29">
      <c r="A301" s="5" t="str">
        <f>_xlfn.XLOOKUP($E301,'Raw Data'!$E:$E,'Raw Data'!A:A,"ERROR",0,1)</f>
        <v>AE</v>
      </c>
      <c r="B301" s="5" t="str">
        <f>_xlfn.XLOOKUP($E301,'Raw Data'!$E:$E,'Raw Data'!B:B,"ERROR",0,1)</f>
        <v>Hair Mousses</v>
      </c>
      <c r="C301" s="5" t="str">
        <f>_xlfn.XLOOKUP($E301,'Raw Data'!$E:$E,'Raw Data'!C:C,"ERROR",0,1)</f>
        <v>hair rules</v>
      </c>
      <c r="D301" s="5" t="str">
        <f>_xlfn.XLOOKUP($E301,'Raw Data'!$E:$E,'Raw Data'!D:D,"ERROR",0,1)</f>
        <v>www.amazon.ae/dp/B001V6WWNU</v>
      </c>
      <c r="E301" s="5" t="s">
        <v>501</v>
      </c>
      <c r="F301" s="9" t="str">
        <f>_xlfn.XLOOKUP($E301,'Raw Data'!$E:$E,'Raw Data'!F:F,"ERROR",0,1)</f>
        <v>Hair  Rules  Wavy   Mousse</v>
      </c>
      <c r="G301" s="10">
        <f>_xlfn.XLOOKUP($E301,'Raw Data'!$E:$E,'Raw Data'!G:G,"ERROR",0,1)</f>
        <v>0</v>
      </c>
      <c r="H301" s="9">
        <f>_xlfn.XLOOKUP($E301,'Raw Data'!$E:$E,'Raw Data'!H:H,"ERROR",0,1)</f>
        <v>0</v>
      </c>
      <c r="I301" s="9">
        <f>_xlfn.XLOOKUP($E301,'Raw Data'!$E:$E,'Raw Data'!I:I,"ERROR",0,1)</f>
        <v>0</v>
      </c>
      <c r="J301" s="9" t="str">
        <f>_xlfn.XLOOKUP($E301,'Raw Data'!$E:$E,'Raw Data'!J:J,"ERROR",0,1)</f>
        <v>No</v>
      </c>
      <c r="K301" s="14" t="str">
        <f t="array" ref="K301">_xlfn.IFS(AND(L301&gt;0,L301&lt;=5),"0 to 5",AND(L301&gt;5,L301&lt;=10),"5 to 10",AND(L301&gt;10,L301&lt;=15),"10 to 15",AND(L301&gt;15,L301&lt;=20),"15 to 20",AND(L301&gt;20,L301&lt;=30),"20 to 30",AND(L301&gt;30,L301&lt;=40),"30 to 40",AND(L301&gt;40,L301&lt;=50),"40 to 50",AND(L301&gt;50,L301&lt;=75),"50 to 75",AND(L301&gt;75,L301&lt;=100),"75 to 100",AND(L301&gt;100,L301&lt;=150),"100 to 150",AND(L301&gt;150,L301&lt;=200),"150 to 200",AND(L301&gt;200,L301&lt;=250),"200 to 250",AND(L301&gt;250,L301&lt;=300),"250 to 300",AND(L301&gt;300,L301&lt;=400),"300 to 400",AND(L301&gt;400,L301&lt;=500),"400 to 500",L301&gt;500,"500+")</f>
        <v>100 to 150</v>
      </c>
      <c r="L301" s="9">
        <f>_xlfn.XLOOKUP($E301,'Raw Data'!$E:$E,'Raw Data'!L:L,"ERROR",0,1)</f>
        <v>111.36</v>
      </c>
      <c r="M301" s="14" t="str">
        <f t="array" ref="M301">_xlfn.IFS(AND(N301&gt;0,N301&lt;=5),"0 to 5",AND(N301&gt;5,N301&lt;=10),"5 to 10",AND(N301&gt;10,N301&lt;=15),"10 to 15",AND(N301&gt;15,N301&lt;=20),"15 to 20",AND(N301&gt;20,N301&lt;=30),"20 to 30",AND(N301&gt;30,N301&lt;=40),"30 to 40",AND(N301&gt;40,N301&lt;=50),"40 to 50",AND(N301&gt;50,N301&lt;=75),"50 to 75",AND(N301&gt;75,N301&lt;=100),"75 to 100",AND(N301&gt;100,N301&lt;=150),"100 to 150",AND(N301&gt;150,N301&lt;=200),"150 to 200",AND(N301&gt;200,N301&lt;=250),"200 to 250",AND(N301&gt;250,N301&lt;=300),"250 to 300",AND(N301&gt;300,N301&lt;=400),"300 to 400",AND(N301&gt;400,N301&lt;=500),"400 to 500",N301&gt;500,"500+")</f>
        <v>100 to 150</v>
      </c>
      <c r="N301" s="9">
        <f>_xlfn.XLOOKUP($E301,'Raw Data'!$E:$E,'Raw Data'!N:N,"ERROR",0,1)</f>
        <v>111.39</v>
      </c>
      <c r="O301" s="14" t="str">
        <f t="array" ref="O301">_xlfn.IFS(P301=0,"No Discount",AND(P301&gt;0,P301&lt;=0.02),"0% to 2%",AND(P301&gt;0.02,P301&lt;=0.04),"2% to 4%",AND(P301&gt;0.04,P301&lt;=0.06),"4% to 6%",AND(P301&gt;0.06,P301&lt;=0.08),"6% to 8%",AND(P301&gt;0.08,P301&lt;=0.1),"8% to 10%",AND(P301&gt;0.1,P301&lt;=0.15),"10% to 15%",AND(P301&gt;0.15,P301&lt;=0.2),"15% to 20%",AND(P301&gt;0.2,P301&lt;=0.25),"20% to 25%",AND(P301&gt;0.25,P301&lt;=0.3),"25% to 30%",AND(P301&gt;0.3,P301&lt;=0.4),"30% to 40%",AND(P301&gt;0.4,P301&lt;=0.5),"40% to 50%",AND(P301&gt;0.5,P301&lt;=0.75),"50% to 75%",AND(P301&gt;0.75,P301&lt;=1),"75% to 100%")</f>
        <v>0% to 2%</v>
      </c>
      <c r="P301" s="10">
        <f>_xlfn.XLOOKUP($E301,'Raw Data'!$E:$E,'Raw Data'!P:P,"ERROR",0,1)</f>
        <v>0.000269323996768122</v>
      </c>
      <c r="Q301" s="9">
        <f>_xlfn.XLOOKUP($E301,'Raw Data'!$E:$E,'Raw Data'!Q:Q,"ERROR",0,1)</f>
        <v>0</v>
      </c>
      <c r="R301" s="9">
        <f>_xlfn.XLOOKUP($E301,'Raw Data'!$E:$E,'Raw Data'!R:R,"ERROR",0,1)</f>
        <v>0</v>
      </c>
      <c r="S301" s="5" t="e">
        <f t="array" ref="S301">_xlfn.IFS(AND(T301&gt;0,T301&lt;=0.05),"0 to 0.05",AND(T301&gt;0.05,T301&lt;=0.1),"0.05 to 0.1",AND(T301&gt;0.1,T301&lt;=0.2),"0.1 to 0.2",AND(T301&gt;0.2,T301&lt;=0.3),"0.2 to 0.3",AND(T301&gt;0.3,T301&lt;=0.4),"0.3 to 0.4",AND(T301&gt;0.4,T301&lt;=0.5),"0.4 to 0.5",AND(T301&gt;0.5,T301&lt;=0.75),"0.5 to 0.75",AND(T301&gt;0.75,T301&lt;=1),"0.75 to 1",AND(T301&gt;1,T301&lt;=2),"1 to 2",AND(T301&gt;2,T301&lt;=3),"2 to 3",AND(T301&gt;3,T301&lt;=4),"3 to 4",AND(T301&gt;4,T301&lt;=5),"4 to 5",AND(T301&gt;5,T301&lt;=10),"5 to 10",T301&gt;10,"10+")</f>
        <v>#N/A</v>
      </c>
      <c r="T301" s="10">
        <f>_xlfn.XLOOKUP($E301,'Raw Data'!$E:$E,'Raw Data'!T:T,"ERROR",0,1)</f>
        <v>0</v>
      </c>
      <c r="U301" s="15" t="e">
        <f t="array" ref="U301">_xlfn.IFS(AND(V301&gt;0,V301&lt;=0.05),"0 to 0.05",AND(V301&gt;0.05,V301&lt;=0.1),"0.05 to 0.1",AND(V301&gt;0.1,V301&lt;=0.2),"0.1 to 0.2",AND(V301&gt;0.2,V301&lt;=0.3),"0.2 to 0.3",AND(V301&gt;0.3,V301&lt;=0.4),"0.3 to 0.4",AND(V301&gt;0.4,V301&lt;=0.5),"0.4 to 0.5",AND(V301&gt;0.5,V301&lt;=0.75),"0.5 to 0.75",AND(V301&gt;0.75,V301&lt;=1),"0.75 to 1",AND(V301&gt;1,V301&lt;=2),"1 to 2",AND(V301&gt;2,V301&lt;=3),"2 to 3",AND(V301&gt;3,V301&lt;=4),"3 to 4",AND(V301&gt;4,V301&lt;=5),"4 to 5",AND(V301&gt;5,V301&lt;=10),"5 to 10",V301&gt;10,"10+")</f>
        <v>#N/A</v>
      </c>
      <c r="V301" s="10">
        <f>_xlfn.XLOOKUP($E301,'Raw Data'!$E:$E,'Raw Data'!V:V,"ERROR",0,1)</f>
        <v>0</v>
      </c>
      <c r="W301" s="15" t="e">
        <f t="array" ref="W301">_xlfn.IFS(AND(X301&gt;0,X301&lt;=0.05),"0 to 0.05",AND(X301&gt;0.05,X301&lt;=0.1),"0.05 to 0.1",AND(X301&gt;0.1,X301&lt;=0.2),"0.1 to 0.2",AND(X301&gt;0.2,X301&lt;=0.3),"0.2 to 0.3",AND(X301&gt;0.3,X301&lt;=0.4),"0.3 to 0.4",AND(X301&gt;0.4,X301&lt;=0.5),"0.4 to 0.5",AND(X301&gt;0.5,X301&lt;=0.75),"0.5 to 0.75",AND(X301&gt;0.75,X301&lt;=1),"0.75 to 1",AND(X301&gt;1,X301&lt;=2),"1 to 2",AND(X301&gt;2,X301&lt;=3),"2 to 3",AND(X301&gt;3,X301&lt;=4),"3 to 4",AND(X301&gt;4,X301&lt;=5),"4 to 5",AND(X301&gt;5,X301&lt;=10),"5 to 10",X301&gt;10,"10+")</f>
        <v>#DIV/0!</v>
      </c>
      <c r="X301" s="16" t="e">
        <f t="shared" si="8"/>
        <v>#DIV/0!</v>
      </c>
      <c r="Y301" s="5" t="e">
        <f t="array" ref="Y301">_xlfn.IFS(AND(Z301&gt;0,Z301&lt;=1),"0 to 1",AND(Z301&gt;1,Z301&lt;=2),"1 to 2",AND(Z301&gt;2,Z301&lt;=4),"2 to 4",AND(Z301&gt;4,Z301&lt;=6),"4 to 6",AND(Z301&gt;6,Z301&lt;=8),"6 to 8",AND(Z301&gt;8,Z301&lt;=10),"8 to 10",AND(Z301&gt;10,Z301&lt;=15),"10 to 15",AND(Z301&gt;15,Z301&lt;=20),"15 to 20",AND(Z301&gt;20,Z301&lt;=25),"20 to 25",AND(Z301&gt;25,Z301&lt;=30),"25 to 30",AND(Z301&gt;30,Z301&lt;=40),"30 to 40",AND(Z301&gt;40,Z301&lt;=50),"40 to 50",Z301&gt;50,"50+")</f>
        <v>#N/A</v>
      </c>
      <c r="Z301" s="9">
        <f>_xlfn.XLOOKUP($E301,'Raw Data'!$E:$E,'Raw Data'!Z:Z,"ERROR",0,1)</f>
        <v>0</v>
      </c>
      <c r="AA301" s="9">
        <f>_xlfn.XLOOKUP($E301,'Raw Data'!$E:$E,'Raw Data'!AA:AA,"ERROR",0,1)</f>
        <v>0</v>
      </c>
      <c r="AB301" s="9"/>
      <c r="AC301" s="9"/>
    </row>
    <row r="302" hidden="1" spans="1:29">
      <c r="A302" s="5" t="str">
        <f>_xlfn.XLOOKUP($E302,'Raw Data'!$E:$E,'Raw Data'!A:A,"ERROR",0,1)</f>
        <v>AE</v>
      </c>
      <c r="B302" s="5" t="str">
        <f>_xlfn.XLOOKUP($E302,'Raw Data'!$E:$E,'Raw Data'!B:B,"ERROR",0,1)</f>
        <v>Hair Mousses</v>
      </c>
      <c r="C302" s="5" t="str">
        <f>_xlfn.XLOOKUP($E302,'Raw Data'!$E:$E,'Raw Data'!C:C,"ERROR",0,1)</f>
        <v>white rain</v>
      </c>
      <c r="D302" s="5" t="str">
        <f>_xlfn.XLOOKUP($E302,'Raw Data'!$E:$E,'Raw Data'!D:D,"ERROR",0,1)</f>
        <v>www.amazon.ae/dp/B00GYLR3KO</v>
      </c>
      <c r="E302" s="5" t="s">
        <v>502</v>
      </c>
      <c r="F302" s="9" t="str">
        <f>_xlfn.XLOOKUP($E302,'Raw Data'!$E:$E,'Raw Data'!F:F,"ERROR",0,1)</f>
        <v>White Rain Volumizing Weightless Mousse (Pack of 3)</v>
      </c>
      <c r="G302" s="10">
        <f>_xlfn.XLOOKUP($E302,'Raw Data'!$E:$E,'Raw Data'!G:G,"ERROR",0,1)</f>
        <v>0</v>
      </c>
      <c r="H302" s="9">
        <f>_xlfn.XLOOKUP($E302,'Raw Data'!$E:$E,'Raw Data'!H:H,"ERROR",0,1)</f>
        <v>0</v>
      </c>
      <c r="I302" s="9">
        <f>_xlfn.XLOOKUP($E302,'Raw Data'!$E:$E,'Raw Data'!I:I,"ERROR",0,1)</f>
        <v>0</v>
      </c>
      <c r="J302" s="9" t="str">
        <f>_xlfn.XLOOKUP($E302,'Raw Data'!$E:$E,'Raw Data'!J:J,"ERROR",0,1)</f>
        <v>No</v>
      </c>
      <c r="K302" s="14" t="str">
        <f t="array" ref="K302">_xlfn.IFS(AND(L302&gt;0,L302&lt;=5),"0 to 5",AND(L302&gt;5,L302&lt;=10),"5 to 10",AND(L302&gt;10,L302&lt;=15),"10 to 15",AND(L302&gt;15,L302&lt;=20),"15 to 20",AND(L302&gt;20,L302&lt;=30),"20 to 30",AND(L302&gt;30,L302&lt;=40),"30 to 40",AND(L302&gt;40,L302&lt;=50),"40 to 50",AND(L302&gt;50,L302&lt;=75),"50 to 75",AND(L302&gt;75,L302&lt;=100),"75 to 100",AND(L302&gt;100,L302&lt;=150),"100 to 150",AND(L302&gt;150,L302&lt;=200),"150 to 200",AND(L302&gt;200,L302&lt;=250),"200 to 250",AND(L302&gt;250,L302&lt;=300),"250 to 300",AND(L302&gt;300,L302&lt;=400),"300 to 400",AND(L302&gt;400,L302&lt;=500),"400 to 500",L302&gt;500,"500+")</f>
        <v>200 to 250</v>
      </c>
      <c r="L302" s="9">
        <f>_xlfn.XLOOKUP($E302,'Raw Data'!$E:$E,'Raw Data'!L:L,"ERROR",0,1)</f>
        <v>221</v>
      </c>
      <c r="M302" s="14" t="str">
        <f t="array" ref="M302">_xlfn.IFS(AND(N302&gt;0,N302&lt;=5),"0 to 5",AND(N302&gt;5,N302&lt;=10),"5 to 10",AND(N302&gt;10,N302&lt;=15),"10 to 15",AND(N302&gt;15,N302&lt;=20),"15 to 20",AND(N302&gt;20,N302&lt;=30),"20 to 30",AND(N302&gt;30,N302&lt;=40),"30 to 40",AND(N302&gt;40,N302&lt;=50),"40 to 50",AND(N302&gt;50,N302&lt;=75),"50 to 75",AND(N302&gt;75,N302&lt;=100),"75 to 100",AND(N302&gt;100,N302&lt;=150),"100 to 150",AND(N302&gt;150,N302&lt;=200),"150 to 200",AND(N302&gt;200,N302&lt;=250),"200 to 250",AND(N302&gt;250,N302&lt;=300),"250 to 300",AND(N302&gt;300,N302&lt;=400),"300 to 400",AND(N302&gt;400,N302&lt;=500),"400 to 500",N302&gt;500,"500+")</f>
        <v>200 to 250</v>
      </c>
      <c r="N302" s="9">
        <f>_xlfn.XLOOKUP($E302,'Raw Data'!$E:$E,'Raw Data'!N:N,"ERROR",0,1)</f>
        <v>221</v>
      </c>
      <c r="O302" s="14" t="str">
        <f t="array" ref="O302">_xlfn.IFS(P302=0,"No Discount",AND(P302&gt;0,P302&lt;=0.02),"0% to 2%",AND(P302&gt;0.02,P302&lt;=0.04),"2% to 4%",AND(P302&gt;0.04,P302&lt;=0.06),"4% to 6%",AND(P302&gt;0.06,P302&lt;=0.08),"6% to 8%",AND(P302&gt;0.08,P302&lt;=0.1),"8% to 10%",AND(P302&gt;0.1,P302&lt;=0.15),"10% to 15%",AND(P302&gt;0.15,P302&lt;=0.2),"15% to 20%",AND(P302&gt;0.2,P302&lt;=0.25),"20% to 25%",AND(P302&gt;0.25,P302&lt;=0.3),"25% to 30%",AND(P302&gt;0.3,P302&lt;=0.4),"30% to 40%",AND(P302&gt;0.4,P302&lt;=0.5),"40% to 50%",AND(P302&gt;0.5,P302&lt;=0.75),"50% to 75%",AND(P302&gt;0.75,P302&lt;=1),"75% to 100%")</f>
        <v>No Discount</v>
      </c>
      <c r="P302" s="10">
        <f>_xlfn.XLOOKUP($E302,'Raw Data'!$E:$E,'Raw Data'!P:P,"ERROR",0,1)</f>
        <v>0</v>
      </c>
      <c r="Q302" s="9">
        <f>_xlfn.XLOOKUP($E302,'Raw Data'!$E:$E,'Raw Data'!Q:Q,"ERROR",0,1)</f>
        <v>0</v>
      </c>
      <c r="R302" s="9">
        <f>_xlfn.XLOOKUP($E302,'Raw Data'!$E:$E,'Raw Data'!R:R,"ERROR",0,1)</f>
        <v>0</v>
      </c>
      <c r="S302" s="5" t="e">
        <f t="array" ref="S302">_xlfn.IFS(AND(T302&gt;0,T302&lt;=0.05),"0 to 0.05",AND(T302&gt;0.05,T302&lt;=0.1),"0.05 to 0.1",AND(T302&gt;0.1,T302&lt;=0.2),"0.1 to 0.2",AND(T302&gt;0.2,T302&lt;=0.3),"0.2 to 0.3",AND(T302&gt;0.3,T302&lt;=0.4),"0.3 to 0.4",AND(T302&gt;0.4,T302&lt;=0.5),"0.4 to 0.5",AND(T302&gt;0.5,T302&lt;=0.75),"0.5 to 0.75",AND(T302&gt;0.75,T302&lt;=1),"0.75 to 1",AND(T302&gt;1,T302&lt;=2),"1 to 2",AND(T302&gt;2,T302&lt;=3),"2 to 3",AND(T302&gt;3,T302&lt;=4),"3 to 4",AND(T302&gt;4,T302&lt;=5),"4 to 5",AND(T302&gt;5,T302&lt;=10),"5 to 10",T302&gt;10,"10+")</f>
        <v>#N/A</v>
      </c>
      <c r="T302" s="10">
        <f>_xlfn.XLOOKUP($E302,'Raw Data'!$E:$E,'Raw Data'!T:T,"ERROR",0,1)</f>
        <v>0</v>
      </c>
      <c r="U302" s="15" t="e">
        <f t="array" ref="U302">_xlfn.IFS(AND(V302&gt;0,V302&lt;=0.05),"0 to 0.05",AND(V302&gt;0.05,V302&lt;=0.1),"0.05 to 0.1",AND(V302&gt;0.1,V302&lt;=0.2),"0.1 to 0.2",AND(V302&gt;0.2,V302&lt;=0.3),"0.2 to 0.3",AND(V302&gt;0.3,V302&lt;=0.4),"0.3 to 0.4",AND(V302&gt;0.4,V302&lt;=0.5),"0.4 to 0.5",AND(V302&gt;0.5,V302&lt;=0.75),"0.5 to 0.75",AND(V302&gt;0.75,V302&lt;=1),"0.75 to 1",AND(V302&gt;1,V302&lt;=2),"1 to 2",AND(V302&gt;2,V302&lt;=3),"2 to 3",AND(V302&gt;3,V302&lt;=4),"3 to 4",AND(V302&gt;4,V302&lt;=5),"4 to 5",AND(V302&gt;5,V302&lt;=10),"5 to 10",V302&gt;10,"10+")</f>
        <v>#N/A</v>
      </c>
      <c r="V302" s="10">
        <f>_xlfn.XLOOKUP($E302,'Raw Data'!$E:$E,'Raw Data'!V:V,"ERROR",0,1)</f>
        <v>0</v>
      </c>
      <c r="W302" s="15" t="e">
        <f t="array" ref="W302">_xlfn.IFS(AND(X302&gt;0,X302&lt;=0.05),"0 to 0.05",AND(X302&gt;0.05,X302&lt;=0.1),"0.05 to 0.1",AND(X302&gt;0.1,X302&lt;=0.2),"0.1 to 0.2",AND(X302&gt;0.2,X302&lt;=0.3),"0.2 to 0.3",AND(X302&gt;0.3,X302&lt;=0.4),"0.3 to 0.4",AND(X302&gt;0.4,X302&lt;=0.5),"0.4 to 0.5",AND(X302&gt;0.5,X302&lt;=0.75),"0.5 to 0.75",AND(X302&gt;0.75,X302&lt;=1),"0.75 to 1",AND(X302&gt;1,X302&lt;=2),"1 to 2",AND(X302&gt;2,X302&lt;=3),"2 to 3",AND(X302&gt;3,X302&lt;=4),"3 to 4",AND(X302&gt;4,X302&lt;=5),"4 to 5",AND(X302&gt;5,X302&lt;=10),"5 to 10",X302&gt;10,"10+")</f>
        <v>#DIV/0!</v>
      </c>
      <c r="X302" s="16" t="e">
        <f t="shared" si="8"/>
        <v>#DIV/0!</v>
      </c>
      <c r="Y302" s="5" t="e">
        <f t="array" ref="Y302">_xlfn.IFS(AND(Z302&gt;0,Z302&lt;=1),"0 to 1",AND(Z302&gt;1,Z302&lt;=2),"1 to 2",AND(Z302&gt;2,Z302&lt;=4),"2 to 4",AND(Z302&gt;4,Z302&lt;=6),"4 to 6",AND(Z302&gt;6,Z302&lt;=8),"6 to 8",AND(Z302&gt;8,Z302&lt;=10),"8 to 10",AND(Z302&gt;10,Z302&lt;=15),"10 to 15",AND(Z302&gt;15,Z302&lt;=20),"15 to 20",AND(Z302&gt;20,Z302&lt;=25),"20 to 25",AND(Z302&gt;25,Z302&lt;=30),"25 to 30",AND(Z302&gt;30,Z302&lt;=40),"30 to 40",AND(Z302&gt;40,Z302&lt;=50),"40 to 50",Z302&gt;50,"50+")</f>
        <v>#N/A</v>
      </c>
      <c r="Z302" s="9">
        <f>_xlfn.XLOOKUP($E302,'Raw Data'!$E:$E,'Raw Data'!Z:Z,"ERROR",0,1)</f>
        <v>0</v>
      </c>
      <c r="AA302" s="9">
        <f>_xlfn.XLOOKUP($E302,'Raw Data'!$E:$E,'Raw Data'!AA:AA,"ERROR",0,1)</f>
        <v>0</v>
      </c>
      <c r="AB302" s="9"/>
      <c r="AC302" s="9"/>
    </row>
    <row r="303" hidden="1" spans="1:29">
      <c r="A303" s="5" t="str">
        <f>_xlfn.XLOOKUP($E303,'Raw Data'!$E:$E,'Raw Data'!A:A,"ERROR",0,1)</f>
        <v>AE</v>
      </c>
      <c r="B303" s="5" t="str">
        <f>_xlfn.XLOOKUP($E303,'Raw Data'!$E:$E,'Raw Data'!B:B,"ERROR",0,1)</f>
        <v>Hair Mousses</v>
      </c>
      <c r="C303" s="5" t="str">
        <f>_xlfn.XLOOKUP($E303,'Raw Data'!$E:$E,'Raw Data'!C:C,"ERROR",0,1)</f>
        <v>syoss</v>
      </c>
      <c r="D303" s="5" t="str">
        <f>_xlfn.XLOOKUP($E303,'Raw Data'!$E:$E,'Raw Data'!D:D,"ERROR",0,1)</f>
        <v>www.amazon.ae/dp/B07N6YLCD4</v>
      </c>
      <c r="E303" s="5" t="s">
        <v>503</v>
      </c>
      <c r="F303" s="9" t="str">
        <f>_xlfn.XLOOKUP($E303,'Raw Data'!$E:$E,'Raw Data'!F:F,"ERROR",0,1)</f>
        <v>Syoss Glossing Hold Hair Mousse Extra Strong 250ml</v>
      </c>
      <c r="G303" s="10">
        <f>_xlfn.XLOOKUP($E303,'Raw Data'!$E:$E,'Raw Data'!G:G,"ERROR",0,1)</f>
        <v>0</v>
      </c>
      <c r="H303" s="9">
        <f>_xlfn.XLOOKUP($E303,'Raw Data'!$E:$E,'Raw Data'!H:H,"ERROR",0,1)</f>
        <v>0</v>
      </c>
      <c r="I303" s="9">
        <f>_xlfn.XLOOKUP($E303,'Raw Data'!$E:$E,'Raw Data'!I:I,"ERROR",0,1)</f>
        <v>0</v>
      </c>
      <c r="J303" s="9">
        <f>_xlfn.XLOOKUP($E303,'Raw Data'!$E:$E,'Raw Data'!J:J,"ERROR",0,1)</f>
        <v>0</v>
      </c>
      <c r="K303" s="14" t="e">
        <f t="array" ref="K303">_xlfn.IFS(AND(L303&gt;0,L303&lt;=5),"0 to 5",AND(L303&gt;5,L303&lt;=10),"5 to 10",AND(L303&gt;10,L303&lt;=15),"10 to 15",AND(L303&gt;15,L303&lt;=20),"15 to 20",AND(L303&gt;20,L303&lt;=30),"20 to 30",AND(L303&gt;30,L303&lt;=40),"30 to 40",AND(L303&gt;40,L303&lt;=50),"40 to 50",AND(L303&gt;50,L303&lt;=75),"50 to 75",AND(L303&gt;75,L303&lt;=100),"75 to 100",AND(L303&gt;100,L303&lt;=150),"100 to 150",AND(L303&gt;150,L303&lt;=200),"150 to 200",AND(L303&gt;200,L303&lt;=250),"200 to 250",AND(L303&gt;250,L303&lt;=300),"250 to 300",AND(L303&gt;300,L303&lt;=400),"300 to 400",AND(L303&gt;400,L303&lt;=500),"400 to 500",L303&gt;500,"500+")</f>
        <v>#N/A</v>
      </c>
      <c r="L303" s="9">
        <f>_xlfn.XLOOKUP($E303,'Raw Data'!$E:$E,'Raw Data'!L:L,"ERROR",0,1)</f>
        <v>0</v>
      </c>
      <c r="M303" s="14" t="e">
        <f t="array" ref="M303">_xlfn.IFS(AND(N303&gt;0,N303&lt;=5),"0 to 5",AND(N303&gt;5,N303&lt;=10),"5 to 10",AND(N303&gt;10,N303&lt;=15),"10 to 15",AND(N303&gt;15,N303&lt;=20),"15 to 20",AND(N303&gt;20,N303&lt;=30),"20 to 30",AND(N303&gt;30,N303&lt;=40),"30 to 40",AND(N303&gt;40,N303&lt;=50),"40 to 50",AND(N303&gt;50,N303&lt;=75),"50 to 75",AND(N303&gt;75,N303&lt;=100),"75 to 100",AND(N303&gt;100,N303&lt;=150),"100 to 150",AND(N303&gt;150,N303&lt;=200),"150 to 200",AND(N303&gt;200,N303&lt;=250),"200 to 250",AND(N303&gt;250,N303&lt;=300),"250 to 300",AND(N303&gt;300,N303&lt;=400),"300 to 400",AND(N303&gt;400,N303&lt;=500),"400 to 500",N303&gt;500,"500+")</f>
        <v>#N/A</v>
      </c>
      <c r="N303" s="9">
        <f>_xlfn.XLOOKUP($E303,'Raw Data'!$E:$E,'Raw Data'!N:N,"ERROR",0,1)</f>
        <v>0</v>
      </c>
      <c r="O303" s="14" t="str">
        <f t="array" ref="O303">_xlfn.IFS(P303=0,"No Discount",AND(P303&gt;0,P303&lt;=0.02),"0% to 2%",AND(P303&gt;0.02,P303&lt;=0.04),"2% to 4%",AND(P303&gt;0.04,P303&lt;=0.06),"4% to 6%",AND(P303&gt;0.06,P303&lt;=0.08),"6% to 8%",AND(P303&gt;0.08,P303&lt;=0.1),"8% to 10%",AND(P303&gt;0.1,P303&lt;=0.15),"10% to 15%",AND(P303&gt;0.15,P303&lt;=0.2),"15% to 20%",AND(P303&gt;0.2,P303&lt;=0.25),"20% to 25%",AND(P303&gt;0.25,P303&lt;=0.3),"25% to 30%",AND(P303&gt;0.3,P303&lt;=0.4),"30% to 40%",AND(P303&gt;0.4,P303&lt;=0.5),"40% to 50%",AND(P303&gt;0.5,P303&lt;=0.75),"50% to 75%",AND(P303&gt;0.75,P303&lt;=1),"75% to 100%")</f>
        <v>No Discount</v>
      </c>
      <c r="P303" s="10">
        <f>_xlfn.XLOOKUP($E303,'Raw Data'!$E:$E,'Raw Data'!P:P,"ERROR",0,1)</f>
        <v>0</v>
      </c>
      <c r="Q303" s="9">
        <f>_xlfn.XLOOKUP($E303,'Raw Data'!$E:$E,'Raw Data'!Q:Q,"ERROR",0,1)</f>
        <v>250</v>
      </c>
      <c r="R303" s="9" t="str">
        <f>_xlfn.XLOOKUP($E303,'Raw Data'!$E:$E,'Raw Data'!R:R,"ERROR",0,1)</f>
        <v>ml</v>
      </c>
      <c r="S303" s="5" t="e">
        <f t="array" ref="S303">_xlfn.IFS(AND(T303&gt;0,T303&lt;=0.05),"0 to 0.05",AND(T303&gt;0.05,T303&lt;=0.1),"0.05 to 0.1",AND(T303&gt;0.1,T303&lt;=0.2),"0.1 to 0.2",AND(T303&gt;0.2,T303&lt;=0.3),"0.2 to 0.3",AND(T303&gt;0.3,T303&lt;=0.4),"0.3 to 0.4",AND(T303&gt;0.4,T303&lt;=0.5),"0.4 to 0.5",AND(T303&gt;0.5,T303&lt;=0.75),"0.5 to 0.75",AND(T303&gt;0.75,T303&lt;=1),"0.75 to 1",AND(T303&gt;1,T303&lt;=2),"1 to 2",AND(T303&gt;2,T303&lt;=3),"2 to 3",AND(T303&gt;3,T303&lt;=4),"3 to 4",AND(T303&gt;4,T303&lt;=5),"4 to 5",AND(T303&gt;5,T303&lt;=10),"5 to 10",T303&gt;10,"10+")</f>
        <v>#N/A</v>
      </c>
      <c r="T303" s="10">
        <f>_xlfn.XLOOKUP($E303,'Raw Data'!$E:$E,'Raw Data'!T:T,"ERROR",0,1)</f>
        <v>0</v>
      </c>
      <c r="U303" s="15" t="e">
        <f t="array" ref="U303">_xlfn.IFS(AND(V303&gt;0,V303&lt;=0.05),"0 to 0.05",AND(V303&gt;0.05,V303&lt;=0.1),"0.05 to 0.1",AND(V303&gt;0.1,V303&lt;=0.2),"0.1 to 0.2",AND(V303&gt;0.2,V303&lt;=0.3),"0.2 to 0.3",AND(V303&gt;0.3,V303&lt;=0.4),"0.3 to 0.4",AND(V303&gt;0.4,V303&lt;=0.5),"0.4 to 0.5",AND(V303&gt;0.5,V303&lt;=0.75),"0.5 to 0.75",AND(V303&gt;0.75,V303&lt;=1),"0.75 to 1",AND(V303&gt;1,V303&lt;=2),"1 to 2",AND(V303&gt;2,V303&lt;=3),"2 to 3",AND(V303&gt;3,V303&lt;=4),"3 to 4",AND(V303&gt;4,V303&lt;=5),"4 to 5",AND(V303&gt;5,V303&lt;=10),"5 to 10",V303&gt;10,"10+")</f>
        <v>#N/A</v>
      </c>
      <c r="V303" s="10">
        <f>_xlfn.XLOOKUP($E303,'Raw Data'!$E:$E,'Raw Data'!V:V,"ERROR",0,1)</f>
        <v>0</v>
      </c>
      <c r="W303" s="15" t="e">
        <f t="array" ref="W303">_xlfn.IFS(AND(X303&gt;0,X303&lt;=0.05),"0 to 0.05",AND(X303&gt;0.05,X303&lt;=0.1),"0.05 to 0.1",AND(X303&gt;0.1,X303&lt;=0.2),"0.1 to 0.2",AND(X303&gt;0.2,X303&lt;=0.3),"0.2 to 0.3",AND(X303&gt;0.3,X303&lt;=0.4),"0.3 to 0.4",AND(X303&gt;0.4,X303&lt;=0.5),"0.4 to 0.5",AND(X303&gt;0.5,X303&lt;=0.75),"0.5 to 0.75",AND(X303&gt;0.75,X303&lt;=1),"0.75 to 1",AND(X303&gt;1,X303&lt;=2),"1 to 2",AND(X303&gt;2,X303&lt;=3),"2 to 3",AND(X303&gt;3,X303&lt;=4),"3 to 4",AND(X303&gt;4,X303&lt;=5),"4 to 5",AND(X303&gt;5,X303&lt;=10),"5 to 10",X303&gt;10,"10+")</f>
        <v>#N/A</v>
      </c>
      <c r="X303" s="16">
        <f t="shared" si="8"/>
        <v>0</v>
      </c>
      <c r="Y303" s="5" t="str">
        <f t="array" ref="Y303">_xlfn.IFS(AND(Z303&gt;0,Z303&lt;=1),"0 to 1",AND(Z303&gt;1,Z303&lt;=2),"1 to 2",AND(Z303&gt;2,Z303&lt;=4),"2 to 4",AND(Z303&gt;4,Z303&lt;=6),"4 to 6",AND(Z303&gt;6,Z303&lt;=8),"6 to 8",AND(Z303&gt;8,Z303&lt;=10),"8 to 10",AND(Z303&gt;10,Z303&lt;=15),"10 to 15",AND(Z303&gt;15,Z303&lt;=20),"15 to 20",AND(Z303&gt;20,Z303&lt;=25),"20 to 25",AND(Z303&gt;25,Z303&lt;=30),"25 to 30",AND(Z303&gt;30,Z303&lt;=40),"30 to 40",AND(Z303&gt;40,Z303&lt;=50),"40 to 50",Z303&gt;50,"50+")</f>
        <v>8 to 10</v>
      </c>
      <c r="Z303" s="9">
        <f>_xlfn.XLOOKUP($E303,'Raw Data'!$E:$E,'Raw Data'!Z:Z,"ERROR",0,1)</f>
        <v>8.45</v>
      </c>
      <c r="AA303" s="9" t="str">
        <f>_xlfn.XLOOKUP($E303,'Raw Data'!$E:$E,'Raw Data'!AA:AA,"ERROR",0,1)</f>
        <v>oz</v>
      </c>
      <c r="AB303" s="9"/>
      <c r="AC303" s="9"/>
    </row>
    <row r="304" spans="30:50">
      <c r="AD304" s="4"/>
      <c r="AE304" s="4"/>
      <c r="AF304" s="4"/>
      <c r="AG304" s="4"/>
      <c r="AH304" s="4"/>
      <c r="AI304" s="4"/>
      <c r="AJ304" s="4"/>
      <c r="AK304" s="4"/>
      <c r="AL304" s="4"/>
      <c r="AM304" s="4"/>
      <c r="AN304" s="4"/>
      <c r="AO304" s="4"/>
      <c r="AP304" s="4"/>
      <c r="AQ304" s="4"/>
      <c r="AR304" s="4"/>
      <c r="AS304" s="4"/>
      <c r="AT304" s="4"/>
      <c r="AU304" s="4"/>
      <c r="AV304" s="4"/>
      <c r="AW304" s="4"/>
      <c r="AX304" s="4"/>
    </row>
    <row r="305" spans="30:50">
      <c r="AD305" s="4"/>
      <c r="AE305" s="4"/>
      <c r="AF305" s="4"/>
      <c r="AG305" s="4"/>
      <c r="AH305" s="4"/>
      <c r="AI305" s="4"/>
      <c r="AJ305" s="4"/>
      <c r="AK305" s="4"/>
      <c r="AL305" s="4"/>
      <c r="AM305" s="4"/>
      <c r="AN305" s="4"/>
      <c r="AO305" s="4"/>
      <c r="AP305" s="4"/>
      <c r="AQ305" s="4"/>
      <c r="AR305" s="4"/>
      <c r="AS305" s="4"/>
      <c r="AT305" s="4"/>
      <c r="AU305" s="4"/>
      <c r="AV305" s="4"/>
      <c r="AW305" s="4"/>
      <c r="AX305" s="4"/>
    </row>
    <row r="306" spans="30:50">
      <c r="AD306" s="4"/>
      <c r="AE306" s="4"/>
      <c r="AF306" s="4"/>
      <c r="AG306" s="4"/>
      <c r="AH306" s="4"/>
      <c r="AI306" s="4"/>
      <c r="AJ306" s="4"/>
      <c r="AK306" s="4"/>
      <c r="AL306" s="4"/>
      <c r="AM306" s="4"/>
      <c r="AN306" s="4"/>
      <c r="AO306" s="4"/>
      <c r="AP306" s="4"/>
      <c r="AQ306" s="4"/>
      <c r="AR306" s="4"/>
      <c r="AS306" s="4"/>
      <c r="AT306" s="4"/>
      <c r="AU306" s="4"/>
      <c r="AV306" s="4"/>
      <c r="AW306" s="4"/>
      <c r="AX306" s="4"/>
    </row>
    <row r="307" spans="30:50">
      <c r="AD307" s="4"/>
      <c r="AE307" s="4"/>
      <c r="AF307" s="4"/>
      <c r="AG307" s="4"/>
      <c r="AH307" s="4"/>
      <c r="AI307" s="4"/>
      <c r="AJ307" s="4"/>
      <c r="AK307" s="4"/>
      <c r="AL307" s="4"/>
      <c r="AM307" s="4"/>
      <c r="AN307" s="4"/>
      <c r="AO307" s="4"/>
      <c r="AP307" s="4"/>
      <c r="AQ307" s="4"/>
      <c r="AR307" s="4"/>
      <c r="AS307" s="4"/>
      <c r="AT307" s="4"/>
      <c r="AU307" s="4"/>
      <c r="AV307" s="4"/>
      <c r="AW307" s="4"/>
      <c r="AX307" s="4"/>
    </row>
    <row r="308" spans="30:50">
      <c r="AD308" s="4"/>
      <c r="AE308" s="4"/>
      <c r="AF308" s="4"/>
      <c r="AG308" s="4"/>
      <c r="AH308" s="4"/>
      <c r="AI308" s="4"/>
      <c r="AJ308" s="4"/>
      <c r="AK308" s="4"/>
      <c r="AL308" s="4"/>
      <c r="AM308" s="4"/>
      <c r="AN308" s="4"/>
      <c r="AO308" s="4"/>
      <c r="AP308" s="4"/>
      <c r="AQ308" s="4"/>
      <c r="AR308" s="4"/>
      <c r="AS308" s="4"/>
      <c r="AT308" s="4"/>
      <c r="AU308" s="4"/>
      <c r="AV308" s="4"/>
      <c r="AW308" s="4"/>
      <c r="AX308" s="4"/>
    </row>
    <row r="309" spans="30:50">
      <c r="AD309" s="4"/>
      <c r="AE309" s="4"/>
      <c r="AF309" s="4"/>
      <c r="AG309" s="4"/>
      <c r="AH309" s="4"/>
      <c r="AI309" s="4"/>
      <c r="AJ309" s="4"/>
      <c r="AK309" s="4"/>
      <c r="AL309" s="4"/>
      <c r="AM309" s="4"/>
      <c r="AN309" s="4"/>
      <c r="AO309" s="4"/>
      <c r="AP309" s="4"/>
      <c r="AQ309" s="4"/>
      <c r="AR309" s="4"/>
      <c r="AS309" s="4"/>
      <c r="AT309" s="4"/>
      <c r="AU309" s="4"/>
      <c r="AV309" s="4"/>
      <c r="AW309" s="4"/>
      <c r="AX309" s="4"/>
    </row>
    <row r="310" spans="30:50">
      <c r="AD310" s="4"/>
      <c r="AE310" s="4"/>
      <c r="AF310" s="4"/>
      <c r="AG310" s="4"/>
      <c r="AH310" s="4"/>
      <c r="AI310" s="4"/>
      <c r="AJ310" s="4"/>
      <c r="AK310" s="4"/>
      <c r="AL310" s="4"/>
      <c r="AM310" s="4"/>
      <c r="AN310" s="4"/>
      <c r="AO310" s="4"/>
      <c r="AP310" s="4"/>
      <c r="AQ310" s="4"/>
      <c r="AR310" s="4"/>
      <c r="AS310" s="4"/>
      <c r="AT310" s="4"/>
      <c r="AU310" s="4"/>
      <c r="AV310" s="4"/>
      <c r="AW310" s="4"/>
      <c r="AX310" s="4"/>
    </row>
    <row r="311" spans="30:50">
      <c r="AD311" s="4"/>
      <c r="AE311" s="4"/>
      <c r="AF311" s="4"/>
      <c r="AG311" s="4"/>
      <c r="AH311" s="4"/>
      <c r="AI311" s="4"/>
      <c r="AJ311" s="4"/>
      <c r="AK311" s="4"/>
      <c r="AL311" s="4"/>
      <c r="AM311" s="4"/>
      <c r="AN311" s="4"/>
      <c r="AO311" s="4"/>
      <c r="AP311" s="4"/>
      <c r="AQ311" s="4"/>
      <c r="AR311" s="4"/>
      <c r="AS311" s="4"/>
      <c r="AT311" s="4"/>
      <c r="AU311" s="4"/>
      <c r="AV311" s="4"/>
      <c r="AW311" s="4"/>
      <c r="AX311" s="4"/>
    </row>
    <row r="312" spans="30:50">
      <c r="AD312" s="4"/>
      <c r="AE312" s="4"/>
      <c r="AF312" s="4"/>
      <c r="AG312" s="4"/>
      <c r="AH312" s="4"/>
      <c r="AI312" s="4"/>
      <c r="AJ312" s="4"/>
      <c r="AK312" s="4"/>
      <c r="AL312" s="4"/>
      <c r="AM312" s="4"/>
      <c r="AN312" s="4"/>
      <c r="AO312" s="4"/>
      <c r="AP312" s="4"/>
      <c r="AQ312" s="4"/>
      <c r="AR312" s="4"/>
      <c r="AS312" s="4"/>
      <c r="AT312" s="4"/>
      <c r="AU312" s="4"/>
      <c r="AV312" s="4"/>
      <c r="AW312" s="4"/>
      <c r="AX312" s="4"/>
    </row>
    <row r="313" spans="30:50">
      <c r="AD313" s="4"/>
      <c r="AE313" s="4"/>
      <c r="AF313" s="4"/>
      <c r="AG313" s="4"/>
      <c r="AH313" s="4"/>
      <c r="AI313" s="4"/>
      <c r="AJ313" s="4"/>
      <c r="AK313" s="4"/>
      <c r="AL313" s="4"/>
      <c r="AM313" s="4"/>
      <c r="AN313" s="4"/>
      <c r="AO313" s="4"/>
      <c r="AP313" s="4"/>
      <c r="AQ313" s="4"/>
      <c r="AR313" s="4"/>
      <c r="AS313" s="4"/>
      <c r="AT313" s="4"/>
      <c r="AU313" s="4"/>
      <c r="AV313" s="4"/>
      <c r="AW313" s="4"/>
      <c r="AX313" s="4"/>
    </row>
    <row r="314" spans="30:50">
      <c r="AD314" s="4"/>
      <c r="AE314" s="4"/>
      <c r="AF314" s="4"/>
      <c r="AG314" s="4"/>
      <c r="AH314" s="4"/>
      <c r="AI314" s="4"/>
      <c r="AJ314" s="4"/>
      <c r="AK314" s="4"/>
      <c r="AL314" s="4"/>
      <c r="AM314" s="4"/>
      <c r="AN314" s="4"/>
      <c r="AO314" s="4"/>
      <c r="AP314" s="4"/>
      <c r="AQ314" s="4"/>
      <c r="AR314" s="4"/>
      <c r="AS314" s="4"/>
      <c r="AT314" s="4"/>
      <c r="AU314" s="4"/>
      <c r="AV314" s="4"/>
      <c r="AW314" s="4"/>
      <c r="AX314" s="4"/>
    </row>
    <row r="315" spans="30:50">
      <c r="AD315" s="4"/>
      <c r="AE315" s="4"/>
      <c r="AF315" s="4"/>
      <c r="AG315" s="4"/>
      <c r="AH315" s="4"/>
      <c r="AI315" s="4"/>
      <c r="AJ315" s="4"/>
      <c r="AK315" s="4"/>
      <c r="AL315" s="4"/>
      <c r="AM315" s="4"/>
      <c r="AN315" s="4"/>
      <c r="AO315" s="4"/>
      <c r="AP315" s="4"/>
      <c r="AQ315" s="4"/>
      <c r="AR315" s="4"/>
      <c r="AS315" s="4"/>
      <c r="AT315" s="4"/>
      <c r="AU315" s="4"/>
      <c r="AV315" s="4"/>
      <c r="AW315" s="4"/>
      <c r="AX315" s="4"/>
    </row>
    <row r="316" spans="30:50">
      <c r="AD316" s="4"/>
      <c r="AE316" s="4"/>
      <c r="AF316" s="4"/>
      <c r="AG316" s="4"/>
      <c r="AH316" s="4"/>
      <c r="AI316" s="4"/>
      <c r="AJ316" s="4"/>
      <c r="AK316" s="4"/>
      <c r="AL316" s="4"/>
      <c r="AM316" s="4"/>
      <c r="AN316" s="4"/>
      <c r="AO316" s="4"/>
      <c r="AP316" s="4"/>
      <c r="AQ316" s="4"/>
      <c r="AR316" s="4"/>
      <c r="AS316" s="4"/>
      <c r="AT316" s="4"/>
      <c r="AU316" s="4"/>
      <c r="AV316" s="4"/>
      <c r="AW316" s="4"/>
      <c r="AX316" s="4"/>
    </row>
    <row r="317" spans="30:50">
      <c r="AD317" s="4"/>
      <c r="AE317" s="4"/>
      <c r="AF317" s="4"/>
      <c r="AG317" s="4"/>
      <c r="AH317" s="4"/>
      <c r="AI317" s="4"/>
      <c r="AJ317" s="4"/>
      <c r="AK317" s="4"/>
      <c r="AL317" s="4"/>
      <c r="AM317" s="4"/>
      <c r="AN317" s="4"/>
      <c r="AO317" s="4"/>
      <c r="AP317" s="4"/>
      <c r="AQ317" s="4"/>
      <c r="AR317" s="4"/>
      <c r="AS317" s="4"/>
      <c r="AT317" s="4"/>
      <c r="AU317" s="4"/>
      <c r="AV317" s="4"/>
      <c r="AW317" s="4"/>
      <c r="AX317" s="4"/>
    </row>
    <row r="318" spans="30:50">
      <c r="AD318" s="4"/>
      <c r="AE318" s="4"/>
      <c r="AF318" s="4"/>
      <c r="AG318" s="4"/>
      <c r="AH318" s="4"/>
      <c r="AI318" s="4"/>
      <c r="AJ318" s="4"/>
      <c r="AK318" s="4"/>
      <c r="AL318" s="4"/>
      <c r="AM318" s="4"/>
      <c r="AN318" s="4"/>
      <c r="AO318" s="4"/>
      <c r="AP318" s="4"/>
      <c r="AQ318" s="4"/>
      <c r="AR318" s="4"/>
      <c r="AS318" s="4"/>
      <c r="AT318" s="4"/>
      <c r="AU318" s="4"/>
      <c r="AV318" s="4"/>
      <c r="AW318" s="4"/>
      <c r="AX318" s="4"/>
    </row>
    <row r="319" spans="30:50">
      <c r="AD319" s="4"/>
      <c r="AE319" s="4"/>
      <c r="AF319" s="4"/>
      <c r="AG319" s="4"/>
      <c r="AH319" s="4"/>
      <c r="AI319" s="4"/>
      <c r="AJ319" s="4"/>
      <c r="AK319" s="4"/>
      <c r="AL319" s="4"/>
      <c r="AM319" s="4"/>
      <c r="AN319" s="4"/>
      <c r="AO319" s="4"/>
      <c r="AP319" s="4"/>
      <c r="AQ319" s="4"/>
      <c r="AR319" s="4"/>
      <c r="AS319" s="4"/>
      <c r="AT319" s="4"/>
      <c r="AU319" s="4"/>
      <c r="AV319" s="4"/>
      <c r="AW319" s="4"/>
      <c r="AX319" s="4"/>
    </row>
    <row r="320" spans="30:50">
      <c r="AD320" s="4"/>
      <c r="AE320" s="4"/>
      <c r="AF320" s="4"/>
      <c r="AG320" s="4"/>
      <c r="AH320" s="4"/>
      <c r="AI320" s="4"/>
      <c r="AJ320" s="4"/>
      <c r="AK320" s="4"/>
      <c r="AL320" s="4"/>
      <c r="AM320" s="4"/>
      <c r="AN320" s="4"/>
      <c r="AO320" s="4"/>
      <c r="AP320" s="4"/>
      <c r="AQ320" s="4"/>
      <c r="AR320" s="4"/>
      <c r="AS320" s="4"/>
      <c r="AT320" s="4"/>
      <c r="AU320" s="4"/>
      <c r="AV320" s="4"/>
      <c r="AW320" s="4"/>
      <c r="AX320" s="4"/>
    </row>
    <row r="321" spans="30:50">
      <c r="AD321" s="4"/>
      <c r="AE321" s="4"/>
      <c r="AF321" s="4"/>
      <c r="AG321" s="4"/>
      <c r="AH321" s="4"/>
      <c r="AI321" s="4"/>
      <c r="AJ321" s="4"/>
      <c r="AK321" s="4"/>
      <c r="AL321" s="4"/>
      <c r="AM321" s="4"/>
      <c r="AN321" s="4"/>
      <c r="AO321" s="4"/>
      <c r="AP321" s="4"/>
      <c r="AQ321" s="4"/>
      <c r="AR321" s="4"/>
      <c r="AS321" s="4"/>
      <c r="AT321" s="4"/>
      <c r="AU321" s="4"/>
      <c r="AV321" s="4"/>
      <c r="AW321" s="4"/>
      <c r="AX321" s="4"/>
    </row>
    <row r="322" spans="30:50">
      <c r="AD322" s="4"/>
      <c r="AE322" s="4"/>
      <c r="AF322" s="4"/>
      <c r="AG322" s="4"/>
      <c r="AH322" s="4"/>
      <c r="AI322" s="4"/>
      <c r="AJ322" s="4"/>
      <c r="AK322" s="4"/>
      <c r="AL322" s="4"/>
      <c r="AM322" s="4"/>
      <c r="AN322" s="4"/>
      <c r="AO322" s="4"/>
      <c r="AP322" s="4"/>
      <c r="AQ322" s="4"/>
      <c r="AR322" s="4"/>
      <c r="AS322" s="4"/>
      <c r="AT322" s="4"/>
      <c r="AU322" s="4"/>
      <c r="AV322" s="4"/>
      <c r="AW322" s="4"/>
      <c r="AX322" s="4"/>
    </row>
    <row r="323" spans="30:50">
      <c r="AD323" s="4"/>
      <c r="AE323" s="4"/>
      <c r="AF323" s="4"/>
      <c r="AG323" s="4"/>
      <c r="AH323" s="4"/>
      <c r="AI323" s="4"/>
      <c r="AJ323" s="4"/>
      <c r="AK323" s="4"/>
      <c r="AL323" s="4"/>
      <c r="AM323" s="4"/>
      <c r="AN323" s="4"/>
      <c r="AO323" s="4"/>
      <c r="AP323" s="4"/>
      <c r="AQ323" s="4"/>
      <c r="AR323" s="4"/>
      <c r="AS323" s="4"/>
      <c r="AT323" s="4"/>
      <c r="AU323" s="4"/>
      <c r="AV323" s="4"/>
      <c r="AW323" s="4"/>
      <c r="AX323" s="4"/>
    </row>
    <row r="324" spans="30:50">
      <c r="AD324" s="4"/>
      <c r="AE324" s="4"/>
      <c r="AF324" s="4"/>
      <c r="AG324" s="4"/>
      <c r="AH324" s="4"/>
      <c r="AI324" s="4"/>
      <c r="AJ324" s="4"/>
      <c r="AK324" s="4"/>
      <c r="AL324" s="4"/>
      <c r="AM324" s="4"/>
      <c r="AN324" s="4"/>
      <c r="AO324" s="4"/>
      <c r="AP324" s="4"/>
      <c r="AQ324" s="4"/>
      <c r="AR324" s="4"/>
      <c r="AS324" s="4"/>
      <c r="AT324" s="4"/>
      <c r="AU324" s="4"/>
      <c r="AV324" s="4"/>
      <c r="AW324" s="4"/>
      <c r="AX324" s="4"/>
    </row>
    <row r="325" spans="30:50">
      <c r="AD325" s="4"/>
      <c r="AE325" s="4"/>
      <c r="AF325" s="4"/>
      <c r="AG325" s="4"/>
      <c r="AH325" s="4"/>
      <c r="AI325" s="4"/>
      <c r="AJ325" s="4"/>
      <c r="AK325" s="4"/>
      <c r="AL325" s="4"/>
      <c r="AM325" s="4"/>
      <c r="AN325" s="4"/>
      <c r="AO325" s="4"/>
      <c r="AP325" s="4"/>
      <c r="AQ325" s="4"/>
      <c r="AR325" s="4"/>
      <c r="AS325" s="4"/>
      <c r="AT325" s="4"/>
      <c r="AU325" s="4"/>
      <c r="AV325" s="4"/>
      <c r="AW325" s="4"/>
      <c r="AX325" s="4"/>
    </row>
    <row r="326" spans="30:50">
      <c r="AD326" s="4"/>
      <c r="AE326" s="4"/>
      <c r="AF326" s="4"/>
      <c r="AG326" s="4"/>
      <c r="AH326" s="4"/>
      <c r="AI326" s="4"/>
      <c r="AJ326" s="4"/>
      <c r="AK326" s="4"/>
      <c r="AL326" s="4"/>
      <c r="AM326" s="4"/>
      <c r="AN326" s="4"/>
      <c r="AO326" s="4"/>
      <c r="AP326" s="4"/>
      <c r="AQ326" s="4"/>
      <c r="AR326" s="4"/>
      <c r="AS326" s="4"/>
      <c r="AT326" s="4"/>
      <c r="AU326" s="4"/>
      <c r="AV326" s="4"/>
      <c r="AW326" s="4"/>
      <c r="AX326" s="4"/>
    </row>
    <row r="327" spans="30:50">
      <c r="AD327" s="4"/>
      <c r="AE327" s="4"/>
      <c r="AF327" s="4"/>
      <c r="AG327" s="4"/>
      <c r="AH327" s="4"/>
      <c r="AI327" s="4"/>
      <c r="AJ327" s="4"/>
      <c r="AK327" s="4"/>
      <c r="AL327" s="4"/>
      <c r="AM327" s="4"/>
      <c r="AN327" s="4"/>
      <c r="AO327" s="4"/>
      <c r="AP327" s="4"/>
      <c r="AQ327" s="4"/>
      <c r="AR327" s="4"/>
      <c r="AS327" s="4"/>
      <c r="AT327" s="4"/>
      <c r="AU327" s="4"/>
      <c r="AV327" s="4"/>
      <c r="AW327" s="4"/>
      <c r="AX327" s="4"/>
    </row>
    <row r="328" spans="30:50">
      <c r="AD328" s="4"/>
      <c r="AE328" s="4"/>
      <c r="AF328" s="4"/>
      <c r="AG328" s="4"/>
      <c r="AH328" s="4"/>
      <c r="AI328" s="4"/>
      <c r="AJ328" s="4"/>
      <c r="AK328" s="4"/>
      <c r="AL328" s="4"/>
      <c r="AM328" s="4"/>
      <c r="AN328" s="4"/>
      <c r="AO328" s="4"/>
      <c r="AP328" s="4"/>
      <c r="AQ328" s="4"/>
      <c r="AR328" s="4"/>
      <c r="AS328" s="4"/>
      <c r="AT328" s="4"/>
      <c r="AU328" s="4"/>
      <c r="AV328" s="4"/>
      <c r="AW328" s="4"/>
      <c r="AX328" s="4"/>
    </row>
    <row r="329" spans="30:50">
      <c r="AD329" s="4"/>
      <c r="AE329" s="4"/>
      <c r="AF329" s="4"/>
      <c r="AG329" s="4"/>
      <c r="AH329" s="4"/>
      <c r="AI329" s="4"/>
      <c r="AJ329" s="4"/>
      <c r="AK329" s="4"/>
      <c r="AL329" s="4"/>
      <c r="AM329" s="4"/>
      <c r="AN329" s="4"/>
      <c r="AO329" s="4"/>
      <c r="AP329" s="4"/>
      <c r="AQ329" s="4"/>
      <c r="AR329" s="4"/>
      <c r="AS329" s="4"/>
      <c r="AT329" s="4"/>
      <c r="AU329" s="4"/>
      <c r="AV329" s="4"/>
      <c r="AW329" s="4"/>
      <c r="AX329" s="4"/>
    </row>
    <row r="330" spans="30:50">
      <c r="AD330" s="4"/>
      <c r="AE330" s="4"/>
      <c r="AF330" s="4"/>
      <c r="AG330" s="4"/>
      <c r="AH330" s="4"/>
      <c r="AI330" s="4"/>
      <c r="AJ330" s="4"/>
      <c r="AK330" s="4"/>
      <c r="AL330" s="4"/>
      <c r="AM330" s="4"/>
      <c r="AN330" s="4"/>
      <c r="AO330" s="4"/>
      <c r="AP330" s="4"/>
      <c r="AQ330" s="4"/>
      <c r="AR330" s="4"/>
      <c r="AS330" s="4"/>
      <c r="AT330" s="4"/>
      <c r="AU330" s="4"/>
      <c r="AV330" s="4"/>
      <c r="AW330" s="4"/>
      <c r="AX330" s="4"/>
    </row>
    <row r="331" spans="30:50">
      <c r="AD331" s="4"/>
      <c r="AE331" s="4"/>
      <c r="AF331" s="4"/>
      <c r="AG331" s="4"/>
      <c r="AH331" s="4"/>
      <c r="AI331" s="4"/>
      <c r="AJ331" s="4"/>
      <c r="AK331" s="4"/>
      <c r="AL331" s="4"/>
      <c r="AM331" s="4"/>
      <c r="AN331" s="4"/>
      <c r="AO331" s="4"/>
      <c r="AP331" s="4"/>
      <c r="AQ331" s="4"/>
      <c r="AR331" s="4"/>
      <c r="AS331" s="4"/>
      <c r="AT331" s="4"/>
      <c r="AU331" s="4"/>
      <c r="AV331" s="4"/>
      <c r="AW331" s="4"/>
      <c r="AX331" s="4"/>
    </row>
    <row r="332" spans="30:50">
      <c r="AD332" s="4"/>
      <c r="AE332" s="4"/>
      <c r="AF332" s="4"/>
      <c r="AG332" s="4"/>
      <c r="AH332" s="4"/>
      <c r="AI332" s="4"/>
      <c r="AJ332" s="4"/>
      <c r="AK332" s="4"/>
      <c r="AL332" s="4"/>
      <c r="AM332" s="4"/>
      <c r="AN332" s="4"/>
      <c r="AO332" s="4"/>
      <c r="AP332" s="4"/>
      <c r="AQ332" s="4"/>
      <c r="AR332" s="4"/>
      <c r="AS332" s="4"/>
      <c r="AT332" s="4"/>
      <c r="AU332" s="4"/>
      <c r="AV332" s="4"/>
      <c r="AW332" s="4"/>
      <c r="AX332" s="4"/>
    </row>
    <row r="333" spans="30:50">
      <c r="AD333" s="4"/>
      <c r="AE333" s="4"/>
      <c r="AF333" s="4"/>
      <c r="AG333" s="4"/>
      <c r="AH333" s="4"/>
      <c r="AI333" s="4"/>
      <c r="AJ333" s="4"/>
      <c r="AK333" s="4"/>
      <c r="AL333" s="4"/>
      <c r="AM333" s="4"/>
      <c r="AN333" s="4"/>
      <c r="AO333" s="4"/>
      <c r="AP333" s="4"/>
      <c r="AQ333" s="4"/>
      <c r="AR333" s="4"/>
      <c r="AS333" s="4"/>
      <c r="AT333" s="4"/>
      <c r="AU333" s="4"/>
      <c r="AV333" s="4"/>
      <c r="AW333" s="4"/>
      <c r="AX333" s="4"/>
    </row>
    <row r="334" spans="30:50">
      <c r="AD334" s="4"/>
      <c r="AE334" s="4"/>
      <c r="AF334" s="4"/>
      <c r="AG334" s="4"/>
      <c r="AH334" s="4"/>
      <c r="AI334" s="4"/>
      <c r="AJ334" s="4"/>
      <c r="AK334" s="4"/>
      <c r="AL334" s="4"/>
      <c r="AM334" s="4"/>
      <c r="AN334" s="4"/>
      <c r="AO334" s="4"/>
      <c r="AP334" s="4"/>
      <c r="AQ334" s="4"/>
      <c r="AR334" s="4"/>
      <c r="AS334" s="4"/>
      <c r="AT334" s="4"/>
      <c r="AU334" s="4"/>
      <c r="AV334" s="4"/>
      <c r="AW334" s="4"/>
      <c r="AX334" s="4"/>
    </row>
    <row r="335" spans="30:50">
      <c r="AD335" s="4"/>
      <c r="AE335" s="4"/>
      <c r="AF335" s="4"/>
      <c r="AG335" s="4"/>
      <c r="AH335" s="4"/>
      <c r="AI335" s="4"/>
      <c r="AJ335" s="4"/>
      <c r="AK335" s="4"/>
      <c r="AL335" s="4"/>
      <c r="AM335" s="4"/>
      <c r="AN335" s="4"/>
      <c r="AO335" s="4"/>
      <c r="AP335" s="4"/>
      <c r="AQ335" s="4"/>
      <c r="AR335" s="4"/>
      <c r="AS335" s="4"/>
      <c r="AT335" s="4"/>
      <c r="AU335" s="4"/>
      <c r="AV335" s="4"/>
      <c r="AW335" s="4"/>
      <c r="AX335" s="4"/>
    </row>
    <row r="336" spans="30:50">
      <c r="AD336" s="4"/>
      <c r="AE336" s="4"/>
      <c r="AF336" s="4"/>
      <c r="AG336" s="4"/>
      <c r="AH336" s="4"/>
      <c r="AI336" s="4"/>
      <c r="AJ336" s="4"/>
      <c r="AK336" s="4"/>
      <c r="AL336" s="4"/>
      <c r="AM336" s="4"/>
      <c r="AN336" s="4"/>
      <c r="AO336" s="4"/>
      <c r="AP336" s="4"/>
      <c r="AQ336" s="4"/>
      <c r="AR336" s="4"/>
      <c r="AS336" s="4"/>
      <c r="AT336" s="4"/>
      <c r="AU336" s="4"/>
      <c r="AV336" s="4"/>
      <c r="AW336" s="4"/>
      <c r="AX336" s="4"/>
    </row>
    <row r="337" spans="30:50">
      <c r="AD337" s="4"/>
      <c r="AE337" s="4"/>
      <c r="AF337" s="4"/>
      <c r="AG337" s="4"/>
      <c r="AH337" s="4"/>
      <c r="AI337" s="4"/>
      <c r="AJ337" s="4"/>
      <c r="AK337" s="4"/>
      <c r="AL337" s="4"/>
      <c r="AM337" s="4"/>
      <c r="AN337" s="4"/>
      <c r="AO337" s="4"/>
      <c r="AP337" s="4"/>
      <c r="AQ337" s="4"/>
      <c r="AR337" s="4"/>
      <c r="AS337" s="4"/>
      <c r="AT337" s="4"/>
      <c r="AU337" s="4"/>
      <c r="AV337" s="4"/>
      <c r="AW337" s="4"/>
      <c r="AX337" s="4"/>
    </row>
    <row r="338" spans="30:50">
      <c r="AD338" s="4"/>
      <c r="AE338" s="4"/>
      <c r="AF338" s="4"/>
      <c r="AG338" s="4"/>
      <c r="AH338" s="4"/>
      <c r="AI338" s="4"/>
      <c r="AJ338" s="4"/>
      <c r="AK338" s="4"/>
      <c r="AL338" s="4"/>
      <c r="AM338" s="4"/>
      <c r="AN338" s="4"/>
      <c r="AO338" s="4"/>
      <c r="AP338" s="4"/>
      <c r="AQ338" s="4"/>
      <c r="AR338" s="4"/>
      <c r="AS338" s="4"/>
      <c r="AT338" s="4"/>
      <c r="AU338" s="4"/>
      <c r="AV338" s="4"/>
      <c r="AW338" s="4"/>
      <c r="AX338" s="4"/>
    </row>
    <row r="339" spans="30:50">
      <c r="AD339" s="4"/>
      <c r="AE339" s="4"/>
      <c r="AF339" s="4"/>
      <c r="AG339" s="4"/>
      <c r="AH339" s="4"/>
      <c r="AI339" s="4"/>
      <c r="AJ339" s="4"/>
      <c r="AK339" s="4"/>
      <c r="AL339" s="4"/>
      <c r="AM339" s="4"/>
      <c r="AN339" s="4"/>
      <c r="AO339" s="4"/>
      <c r="AP339" s="4"/>
      <c r="AQ339" s="4"/>
      <c r="AR339" s="4"/>
      <c r="AS339" s="4"/>
      <c r="AT339" s="4"/>
      <c r="AU339" s="4"/>
      <c r="AV339" s="4"/>
      <c r="AW339" s="4"/>
      <c r="AX339" s="4"/>
    </row>
    <row r="340" spans="30:50">
      <c r="AD340" s="4"/>
      <c r="AE340" s="4"/>
      <c r="AF340" s="4"/>
      <c r="AG340" s="4"/>
      <c r="AH340" s="4"/>
      <c r="AI340" s="4"/>
      <c r="AJ340" s="4"/>
      <c r="AK340" s="4"/>
      <c r="AL340" s="4"/>
      <c r="AM340" s="4"/>
      <c r="AN340" s="4"/>
      <c r="AO340" s="4"/>
      <c r="AP340" s="4"/>
      <c r="AQ340" s="4"/>
      <c r="AR340" s="4"/>
      <c r="AS340" s="4"/>
      <c r="AT340" s="4"/>
      <c r="AU340" s="4"/>
      <c r="AV340" s="4"/>
      <c r="AW340" s="4"/>
      <c r="AX340" s="4"/>
    </row>
    <row r="341" spans="30:50">
      <c r="AD341" s="4"/>
      <c r="AE341" s="4"/>
      <c r="AF341" s="4"/>
      <c r="AG341" s="4"/>
      <c r="AH341" s="4"/>
      <c r="AI341" s="4"/>
      <c r="AJ341" s="4"/>
      <c r="AK341" s="4"/>
      <c r="AL341" s="4"/>
      <c r="AM341" s="4"/>
      <c r="AN341" s="4"/>
      <c r="AO341" s="4"/>
      <c r="AP341" s="4"/>
      <c r="AQ341" s="4"/>
      <c r="AR341" s="4"/>
      <c r="AS341" s="4"/>
      <c r="AT341" s="4"/>
      <c r="AU341" s="4"/>
      <c r="AV341" s="4"/>
      <c r="AW341" s="4"/>
      <c r="AX341" s="4"/>
    </row>
    <row r="342" spans="30:50">
      <c r="AD342" s="4"/>
      <c r="AE342" s="4"/>
      <c r="AF342" s="4"/>
      <c r="AG342" s="4"/>
      <c r="AH342" s="4"/>
      <c r="AI342" s="4"/>
      <c r="AJ342" s="4"/>
      <c r="AK342" s="4"/>
      <c r="AL342" s="4"/>
      <c r="AM342" s="4"/>
      <c r="AN342" s="4"/>
      <c r="AO342" s="4"/>
      <c r="AP342" s="4"/>
      <c r="AQ342" s="4"/>
      <c r="AR342" s="4"/>
      <c r="AS342" s="4"/>
      <c r="AT342" s="4"/>
      <c r="AU342" s="4"/>
      <c r="AV342" s="4"/>
      <c r="AW342" s="4"/>
      <c r="AX342" s="4"/>
    </row>
    <row r="343" spans="30:50">
      <c r="AD343" s="4"/>
      <c r="AE343" s="4"/>
      <c r="AF343" s="4"/>
      <c r="AG343" s="4"/>
      <c r="AH343" s="4"/>
      <c r="AI343" s="4"/>
      <c r="AJ343" s="4"/>
      <c r="AK343" s="4"/>
      <c r="AL343" s="4"/>
      <c r="AM343" s="4"/>
      <c r="AN343" s="4"/>
      <c r="AO343" s="4"/>
      <c r="AP343" s="4"/>
      <c r="AQ343" s="4"/>
      <c r="AR343" s="4"/>
      <c r="AS343" s="4"/>
      <c r="AT343" s="4"/>
      <c r="AU343" s="4"/>
      <c r="AV343" s="4"/>
      <c r="AW343" s="4"/>
      <c r="AX343" s="4"/>
    </row>
    <row r="344" spans="30:50">
      <c r="AD344" s="4"/>
      <c r="AE344" s="4"/>
      <c r="AF344" s="4"/>
      <c r="AG344" s="4"/>
      <c r="AH344" s="4"/>
      <c r="AI344" s="4"/>
      <c r="AJ344" s="4"/>
      <c r="AK344" s="4"/>
      <c r="AL344" s="4"/>
      <c r="AM344" s="4"/>
      <c r="AN344" s="4"/>
      <c r="AO344" s="4"/>
      <c r="AP344" s="4"/>
      <c r="AQ344" s="4"/>
      <c r="AR344" s="4"/>
      <c r="AS344" s="4"/>
      <c r="AT344" s="4"/>
      <c r="AU344" s="4"/>
      <c r="AV344" s="4"/>
      <c r="AW344" s="4"/>
      <c r="AX344" s="4"/>
    </row>
    <row r="345" spans="30:50">
      <c r="AD345" s="4"/>
      <c r="AE345" s="4"/>
      <c r="AF345" s="4"/>
      <c r="AG345" s="4"/>
      <c r="AH345" s="4"/>
      <c r="AI345" s="4"/>
      <c r="AJ345" s="4"/>
      <c r="AK345" s="4"/>
      <c r="AL345" s="4"/>
      <c r="AM345" s="4"/>
      <c r="AN345" s="4"/>
      <c r="AO345" s="4"/>
      <c r="AP345" s="4"/>
      <c r="AQ345" s="4"/>
      <c r="AR345" s="4"/>
      <c r="AS345" s="4"/>
      <c r="AT345" s="4"/>
      <c r="AU345" s="4"/>
      <c r="AV345" s="4"/>
      <c r="AW345" s="4"/>
      <c r="AX345" s="4"/>
    </row>
    <row r="346" spans="30:50">
      <c r="AD346" s="4"/>
      <c r="AE346" s="4"/>
      <c r="AF346" s="4"/>
      <c r="AG346" s="4"/>
      <c r="AH346" s="4"/>
      <c r="AI346" s="4"/>
      <c r="AJ346" s="4"/>
      <c r="AK346" s="4"/>
      <c r="AL346" s="4"/>
      <c r="AM346" s="4"/>
      <c r="AN346" s="4"/>
      <c r="AO346" s="4"/>
      <c r="AP346" s="4"/>
      <c r="AQ346" s="4"/>
      <c r="AR346" s="4"/>
      <c r="AS346" s="4"/>
      <c r="AT346" s="4"/>
      <c r="AU346" s="4"/>
      <c r="AV346" s="4"/>
      <c r="AW346" s="4"/>
      <c r="AX346" s="4"/>
    </row>
    <row r="347" spans="30:50">
      <c r="AD347" s="4"/>
      <c r="AE347" s="4"/>
      <c r="AF347" s="4"/>
      <c r="AG347" s="4"/>
      <c r="AH347" s="4"/>
      <c r="AI347" s="4"/>
      <c r="AJ347" s="4"/>
      <c r="AK347" s="4"/>
      <c r="AL347" s="4"/>
      <c r="AM347" s="4"/>
      <c r="AN347" s="4"/>
      <c r="AO347" s="4"/>
      <c r="AP347" s="4"/>
      <c r="AQ347" s="4"/>
      <c r="AR347" s="4"/>
      <c r="AS347" s="4"/>
      <c r="AT347" s="4"/>
      <c r="AU347" s="4"/>
      <c r="AV347" s="4"/>
      <c r="AW347" s="4"/>
      <c r="AX347" s="4"/>
    </row>
    <row r="348" spans="30:50">
      <c r="AD348" s="4"/>
      <c r="AE348" s="4"/>
      <c r="AF348" s="4"/>
      <c r="AG348" s="4"/>
      <c r="AH348" s="4"/>
      <c r="AI348" s="4"/>
      <c r="AJ348" s="4"/>
      <c r="AK348" s="4"/>
      <c r="AL348" s="4"/>
      <c r="AM348" s="4"/>
      <c r="AN348" s="4"/>
      <c r="AO348" s="4"/>
      <c r="AP348" s="4"/>
      <c r="AQ348" s="4"/>
      <c r="AR348" s="4"/>
      <c r="AS348" s="4"/>
      <c r="AT348" s="4"/>
      <c r="AU348" s="4"/>
      <c r="AV348" s="4"/>
      <c r="AW348" s="4"/>
      <c r="AX348" s="4"/>
    </row>
    <row r="349" spans="30:50">
      <c r="AD349" s="4"/>
      <c r="AE349" s="4"/>
      <c r="AF349" s="4"/>
      <c r="AG349" s="4"/>
      <c r="AH349" s="4"/>
      <c r="AI349" s="4"/>
      <c r="AJ349" s="4"/>
      <c r="AK349" s="4"/>
      <c r="AL349" s="4"/>
      <c r="AM349" s="4"/>
      <c r="AN349" s="4"/>
      <c r="AO349" s="4"/>
      <c r="AP349" s="4"/>
      <c r="AQ349" s="4"/>
      <c r="AR349" s="4"/>
      <c r="AS349" s="4"/>
      <c r="AT349" s="4"/>
      <c r="AU349" s="4"/>
      <c r="AV349" s="4"/>
      <c r="AW349" s="4"/>
      <c r="AX349" s="4"/>
    </row>
    <row r="350" spans="30:50">
      <c r="AD350" s="4"/>
      <c r="AE350" s="4"/>
      <c r="AF350" s="4"/>
      <c r="AG350" s="4"/>
      <c r="AH350" s="4"/>
      <c r="AI350" s="4"/>
      <c r="AJ350" s="4"/>
      <c r="AK350" s="4"/>
      <c r="AL350" s="4"/>
      <c r="AM350" s="4"/>
      <c r="AN350" s="4"/>
      <c r="AO350" s="4"/>
      <c r="AP350" s="4"/>
      <c r="AQ350" s="4"/>
      <c r="AR350" s="4"/>
      <c r="AS350" s="4"/>
      <c r="AT350" s="4"/>
      <c r="AU350" s="4"/>
      <c r="AV350" s="4"/>
      <c r="AW350" s="4"/>
      <c r="AX350" s="4"/>
    </row>
    <row r="351" spans="30:50">
      <c r="AD351" s="4"/>
      <c r="AE351" s="4"/>
      <c r="AF351" s="4"/>
      <c r="AG351" s="4"/>
      <c r="AH351" s="4"/>
      <c r="AI351" s="4"/>
      <c r="AJ351" s="4"/>
      <c r="AK351" s="4"/>
      <c r="AL351" s="4"/>
      <c r="AM351" s="4"/>
      <c r="AN351" s="4"/>
      <c r="AO351" s="4"/>
      <c r="AP351" s="4"/>
      <c r="AQ351" s="4"/>
      <c r="AR351" s="4"/>
      <c r="AS351" s="4"/>
      <c r="AT351" s="4"/>
      <c r="AU351" s="4"/>
      <c r="AV351" s="4"/>
      <c r="AW351" s="4"/>
      <c r="AX351" s="4"/>
    </row>
    <row r="352" spans="30:50">
      <c r="AD352" s="4"/>
      <c r="AE352" s="4"/>
      <c r="AF352" s="4"/>
      <c r="AG352" s="4"/>
      <c r="AH352" s="4"/>
      <c r="AI352" s="4"/>
      <c r="AJ352" s="4"/>
      <c r="AK352" s="4"/>
      <c r="AL352" s="4"/>
      <c r="AM352" s="4"/>
      <c r="AN352" s="4"/>
      <c r="AO352" s="4"/>
      <c r="AP352" s="4"/>
      <c r="AQ352" s="4"/>
      <c r="AR352" s="4"/>
      <c r="AS352" s="4"/>
      <c r="AT352" s="4"/>
      <c r="AU352" s="4"/>
      <c r="AV352" s="4"/>
      <c r="AW352" s="4"/>
      <c r="AX352" s="4"/>
    </row>
    <row r="353" spans="30:50">
      <c r="AD353" s="4"/>
      <c r="AE353" s="4"/>
      <c r="AF353" s="4"/>
      <c r="AG353" s="4"/>
      <c r="AH353" s="4"/>
      <c r="AI353" s="4"/>
      <c r="AJ353" s="4"/>
      <c r="AK353" s="4"/>
      <c r="AL353" s="4"/>
      <c r="AM353" s="4"/>
      <c r="AN353" s="4"/>
      <c r="AO353" s="4"/>
      <c r="AP353" s="4"/>
      <c r="AQ353" s="4"/>
      <c r="AR353" s="4"/>
      <c r="AS353" s="4"/>
      <c r="AT353" s="4"/>
      <c r="AU353" s="4"/>
      <c r="AV353" s="4"/>
      <c r="AW353" s="4"/>
      <c r="AX353" s="4"/>
    </row>
    <row r="354" spans="30:50">
      <c r="AD354" s="4"/>
      <c r="AE354" s="4"/>
      <c r="AF354" s="4"/>
      <c r="AG354" s="4"/>
      <c r="AH354" s="4"/>
      <c r="AI354" s="4"/>
      <c r="AJ354" s="4"/>
      <c r="AK354" s="4"/>
      <c r="AL354" s="4"/>
      <c r="AM354" s="4"/>
      <c r="AN354" s="4"/>
      <c r="AO354" s="4"/>
      <c r="AP354" s="4"/>
      <c r="AQ354" s="4"/>
      <c r="AR354" s="4"/>
      <c r="AS354" s="4"/>
      <c r="AT354" s="4"/>
      <c r="AU354" s="4"/>
      <c r="AV354" s="4"/>
      <c r="AW354" s="4"/>
      <c r="AX354" s="4"/>
    </row>
    <row r="355" spans="27:50">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row>
    <row r="356" spans="30:50">
      <c r="AD356" s="4"/>
      <c r="AE356" s="4"/>
      <c r="AF356" s="4"/>
      <c r="AG356" s="4"/>
      <c r="AH356" s="4"/>
      <c r="AI356" s="4"/>
      <c r="AJ356" s="4"/>
      <c r="AK356" s="4"/>
      <c r="AL356" s="4"/>
      <c r="AM356" s="4"/>
      <c r="AN356" s="4"/>
      <c r="AO356" s="4"/>
      <c r="AP356" s="4"/>
      <c r="AQ356" s="4"/>
      <c r="AR356" s="4"/>
      <c r="AS356" s="4"/>
      <c r="AT356" s="4"/>
      <c r="AU356" s="4"/>
      <c r="AV356" s="4"/>
      <c r="AW356" s="4"/>
      <c r="AX356" s="4"/>
    </row>
    <row r="357" spans="30:50">
      <c r="AD357" s="4"/>
      <c r="AE357" s="4"/>
      <c r="AF357" s="4"/>
      <c r="AG357" s="4"/>
      <c r="AH357" s="4"/>
      <c r="AI357" s="4"/>
      <c r="AJ357" s="4"/>
      <c r="AK357" s="4"/>
      <c r="AL357" s="4"/>
      <c r="AM357" s="4"/>
      <c r="AN357" s="4"/>
      <c r="AO357" s="4"/>
      <c r="AP357" s="4"/>
      <c r="AQ357" s="4"/>
      <c r="AR357" s="4"/>
      <c r="AS357" s="4"/>
      <c r="AT357" s="4"/>
      <c r="AU357" s="4"/>
      <c r="AV357" s="4"/>
      <c r="AW357" s="4"/>
      <c r="AX357" s="4"/>
    </row>
    <row r="358" spans="30:50">
      <c r="AD358" s="4"/>
      <c r="AE358" s="4"/>
      <c r="AF358" s="4"/>
      <c r="AG358" s="4"/>
      <c r="AH358" s="4"/>
      <c r="AI358" s="4"/>
      <c r="AJ358" s="4"/>
      <c r="AK358" s="4"/>
      <c r="AL358" s="4"/>
      <c r="AM358" s="4"/>
      <c r="AN358" s="4"/>
      <c r="AO358" s="4"/>
      <c r="AP358" s="4"/>
      <c r="AQ358" s="4"/>
      <c r="AR358" s="4"/>
      <c r="AS358" s="4"/>
      <c r="AT358" s="4"/>
      <c r="AU358" s="4"/>
      <c r="AV358" s="4"/>
      <c r="AW358" s="4"/>
      <c r="AX358" s="4"/>
    </row>
    <row r="359" spans="30:50">
      <c r="AD359" s="4"/>
      <c r="AE359" s="4"/>
      <c r="AF359" s="4"/>
      <c r="AG359" s="4"/>
      <c r="AH359" s="4"/>
      <c r="AI359" s="4"/>
      <c r="AJ359" s="4"/>
      <c r="AK359" s="4"/>
      <c r="AL359" s="4"/>
      <c r="AM359" s="4"/>
      <c r="AN359" s="4"/>
      <c r="AO359" s="4"/>
      <c r="AP359" s="4"/>
      <c r="AQ359" s="4"/>
      <c r="AR359" s="4"/>
      <c r="AS359" s="4"/>
      <c r="AT359" s="4"/>
      <c r="AU359" s="4"/>
      <c r="AV359" s="4"/>
      <c r="AW359" s="4"/>
      <c r="AX359" s="4"/>
    </row>
    <row r="360" spans="30:50">
      <c r="AD360" s="4"/>
      <c r="AE360" s="4"/>
      <c r="AF360" s="4"/>
      <c r="AG360" s="4"/>
      <c r="AH360" s="4"/>
      <c r="AI360" s="4"/>
      <c r="AJ360" s="4"/>
      <c r="AK360" s="4"/>
      <c r="AL360" s="4"/>
      <c r="AM360" s="4"/>
      <c r="AN360" s="4"/>
      <c r="AO360" s="4"/>
      <c r="AP360" s="4"/>
      <c r="AQ360" s="4"/>
      <c r="AR360" s="4"/>
      <c r="AS360" s="4"/>
      <c r="AT360" s="4"/>
      <c r="AU360" s="4"/>
      <c r="AV360" s="4"/>
      <c r="AW360" s="4"/>
      <c r="AX360" s="4"/>
    </row>
    <row r="361" spans="30:50">
      <c r="AD361" s="4"/>
      <c r="AE361" s="4"/>
      <c r="AF361" s="4"/>
      <c r="AG361" s="4"/>
      <c r="AH361" s="4"/>
      <c r="AI361" s="4"/>
      <c r="AJ361" s="4"/>
      <c r="AK361" s="4"/>
      <c r="AL361" s="4"/>
      <c r="AM361" s="4"/>
      <c r="AN361" s="4"/>
      <c r="AO361" s="4"/>
      <c r="AP361" s="4"/>
      <c r="AQ361" s="4"/>
      <c r="AR361" s="4"/>
      <c r="AS361" s="4"/>
      <c r="AT361" s="4"/>
      <c r="AU361" s="4"/>
      <c r="AV361" s="4"/>
      <c r="AW361" s="4"/>
      <c r="AX361" s="4"/>
    </row>
    <row r="362" spans="30:50">
      <c r="AD362" s="4"/>
      <c r="AE362" s="4"/>
      <c r="AF362" s="4"/>
      <c r="AG362" s="4"/>
      <c r="AH362" s="4"/>
      <c r="AI362" s="4"/>
      <c r="AJ362" s="4"/>
      <c r="AK362" s="4"/>
      <c r="AL362" s="4"/>
      <c r="AM362" s="4"/>
      <c r="AN362" s="4"/>
      <c r="AO362" s="4"/>
      <c r="AP362" s="4"/>
      <c r="AQ362" s="4"/>
      <c r="AR362" s="4"/>
      <c r="AS362" s="4"/>
      <c r="AT362" s="4"/>
      <c r="AU362" s="4"/>
      <c r="AV362" s="4"/>
      <c r="AW362" s="4"/>
      <c r="AX362" s="4"/>
    </row>
    <row r="363" spans="30:50">
      <c r="AD363" s="4"/>
      <c r="AE363" s="4"/>
      <c r="AF363" s="4"/>
      <c r="AG363" s="4"/>
      <c r="AH363" s="4"/>
      <c r="AI363" s="4"/>
      <c r="AJ363" s="4"/>
      <c r="AK363" s="4"/>
      <c r="AL363" s="4"/>
      <c r="AM363" s="4"/>
      <c r="AN363" s="4"/>
      <c r="AO363" s="4"/>
      <c r="AP363" s="4"/>
      <c r="AQ363" s="4"/>
      <c r="AR363" s="4"/>
      <c r="AS363" s="4"/>
      <c r="AT363" s="4"/>
      <c r="AU363" s="4"/>
      <c r="AV363" s="4"/>
      <c r="AW363" s="4"/>
      <c r="AX363" s="4"/>
    </row>
    <row r="364" spans="30:50">
      <c r="AD364" s="4"/>
      <c r="AE364" s="4"/>
      <c r="AF364" s="4"/>
      <c r="AG364" s="4"/>
      <c r="AH364" s="4"/>
      <c r="AI364" s="4"/>
      <c r="AJ364" s="4"/>
      <c r="AK364" s="4"/>
      <c r="AL364" s="4"/>
      <c r="AM364" s="4"/>
      <c r="AN364" s="4"/>
      <c r="AO364" s="4"/>
      <c r="AP364" s="4"/>
      <c r="AQ364" s="4"/>
      <c r="AR364" s="4"/>
      <c r="AS364" s="4"/>
      <c r="AT364" s="4"/>
      <c r="AU364" s="4"/>
      <c r="AV364" s="4"/>
      <c r="AW364" s="4"/>
      <c r="AX364" s="4"/>
    </row>
    <row r="365" spans="30:50">
      <c r="AD365" s="4"/>
      <c r="AE365" s="4"/>
      <c r="AF365" s="4"/>
      <c r="AG365" s="4"/>
      <c r="AH365" s="4"/>
      <c r="AI365" s="4"/>
      <c r="AJ365" s="4"/>
      <c r="AK365" s="4"/>
      <c r="AL365" s="4"/>
      <c r="AM365" s="4"/>
      <c r="AN365" s="4"/>
      <c r="AO365" s="4"/>
      <c r="AP365" s="4"/>
      <c r="AQ365" s="4"/>
      <c r="AR365" s="4"/>
      <c r="AS365" s="4"/>
      <c r="AT365" s="4"/>
      <c r="AU365" s="4"/>
      <c r="AV365" s="4"/>
      <c r="AW365" s="4"/>
      <c r="AX365" s="4"/>
    </row>
    <row r="366" spans="30:50">
      <c r="AD366" s="4"/>
      <c r="AE366" s="4"/>
      <c r="AF366" s="4"/>
      <c r="AG366" s="4"/>
      <c r="AH366" s="4"/>
      <c r="AI366" s="4"/>
      <c r="AJ366" s="4"/>
      <c r="AK366" s="4"/>
      <c r="AL366" s="4"/>
      <c r="AM366" s="4"/>
      <c r="AN366" s="4"/>
      <c r="AO366" s="4"/>
      <c r="AP366" s="4"/>
      <c r="AQ366" s="4"/>
      <c r="AR366" s="4"/>
      <c r="AS366" s="4"/>
      <c r="AT366" s="4"/>
      <c r="AU366" s="4"/>
      <c r="AV366" s="4"/>
      <c r="AW366" s="4"/>
      <c r="AX366" s="4"/>
    </row>
    <row r="367" spans="30:50">
      <c r="AD367" s="4"/>
      <c r="AE367" s="4"/>
      <c r="AF367" s="4"/>
      <c r="AG367" s="4"/>
      <c r="AH367" s="4"/>
      <c r="AI367" s="4"/>
      <c r="AJ367" s="4"/>
      <c r="AK367" s="4"/>
      <c r="AL367" s="4"/>
      <c r="AM367" s="4"/>
      <c r="AN367" s="4"/>
      <c r="AO367" s="4"/>
      <c r="AP367" s="4"/>
      <c r="AQ367" s="4"/>
      <c r="AR367" s="4"/>
      <c r="AS367" s="4"/>
      <c r="AT367" s="4"/>
      <c r="AU367" s="4"/>
      <c r="AV367" s="4"/>
      <c r="AW367" s="4"/>
      <c r="AX367" s="4"/>
    </row>
    <row r="368" spans="30:50">
      <c r="AD368" s="4"/>
      <c r="AE368" s="4"/>
      <c r="AF368" s="4"/>
      <c r="AG368" s="4"/>
      <c r="AH368" s="4"/>
      <c r="AI368" s="4"/>
      <c r="AJ368" s="4"/>
      <c r="AK368" s="4"/>
      <c r="AL368" s="4"/>
      <c r="AM368" s="4"/>
      <c r="AN368" s="4"/>
      <c r="AO368" s="4"/>
      <c r="AP368" s="4"/>
      <c r="AQ368" s="4"/>
      <c r="AR368" s="4"/>
      <c r="AS368" s="4"/>
      <c r="AT368" s="4"/>
      <c r="AU368" s="4"/>
      <c r="AV368" s="4"/>
      <c r="AW368" s="4"/>
      <c r="AX368" s="4"/>
    </row>
    <row r="369" spans="30:50">
      <c r="AD369" s="4"/>
      <c r="AE369" s="4"/>
      <c r="AF369" s="4"/>
      <c r="AG369" s="4"/>
      <c r="AH369" s="4"/>
      <c r="AI369" s="4"/>
      <c r="AJ369" s="4"/>
      <c r="AK369" s="4"/>
      <c r="AL369" s="4"/>
      <c r="AM369" s="4"/>
      <c r="AN369" s="4"/>
      <c r="AO369" s="4"/>
      <c r="AP369" s="4"/>
      <c r="AQ369" s="4"/>
      <c r="AR369" s="4"/>
      <c r="AS369" s="4"/>
      <c r="AT369" s="4"/>
      <c r="AU369" s="4"/>
      <c r="AV369" s="4"/>
      <c r="AW369" s="4"/>
      <c r="AX369" s="4"/>
    </row>
    <row r="370" spans="30:50">
      <c r="AD370" s="4"/>
      <c r="AE370" s="4"/>
      <c r="AF370" s="4"/>
      <c r="AG370" s="4"/>
      <c r="AH370" s="4"/>
      <c r="AI370" s="4"/>
      <c r="AJ370" s="4"/>
      <c r="AK370" s="4"/>
      <c r="AL370" s="4"/>
      <c r="AM370" s="4"/>
      <c r="AN370" s="4"/>
      <c r="AO370" s="4"/>
      <c r="AP370" s="4"/>
      <c r="AQ370" s="4"/>
      <c r="AR370" s="4"/>
      <c r="AS370" s="4"/>
      <c r="AT370" s="4"/>
      <c r="AU370" s="4"/>
      <c r="AV370" s="4"/>
      <c r="AW370" s="4"/>
      <c r="AX370" s="4"/>
    </row>
    <row r="371" spans="30:50">
      <c r="AD371" s="4"/>
      <c r="AE371" s="4"/>
      <c r="AF371" s="4"/>
      <c r="AG371" s="4"/>
      <c r="AH371" s="4"/>
      <c r="AI371" s="4"/>
      <c r="AJ371" s="4"/>
      <c r="AK371" s="4"/>
      <c r="AL371" s="4"/>
      <c r="AM371" s="4"/>
      <c r="AN371" s="4"/>
      <c r="AO371" s="4"/>
      <c r="AP371" s="4"/>
      <c r="AQ371" s="4"/>
      <c r="AR371" s="4"/>
      <c r="AS371" s="4"/>
      <c r="AT371" s="4"/>
      <c r="AU371" s="4"/>
      <c r="AV371" s="4"/>
      <c r="AW371" s="4"/>
      <c r="AX371" s="4"/>
    </row>
    <row r="372" spans="30:50">
      <c r="AD372" s="4"/>
      <c r="AE372" s="4"/>
      <c r="AF372" s="4"/>
      <c r="AG372" s="4"/>
      <c r="AH372" s="4"/>
      <c r="AI372" s="4"/>
      <c r="AJ372" s="4"/>
      <c r="AK372" s="4"/>
      <c r="AL372" s="4"/>
      <c r="AM372" s="4"/>
      <c r="AN372" s="4"/>
      <c r="AO372" s="4"/>
      <c r="AP372" s="4"/>
      <c r="AQ372" s="4"/>
      <c r="AR372" s="4"/>
      <c r="AS372" s="4"/>
      <c r="AT372" s="4"/>
      <c r="AU372" s="4"/>
      <c r="AV372" s="4"/>
      <c r="AW372" s="4"/>
      <c r="AX372" s="4"/>
    </row>
    <row r="373" spans="30:50">
      <c r="AD373" s="4"/>
      <c r="AE373" s="4"/>
      <c r="AF373" s="4"/>
      <c r="AG373" s="4"/>
      <c r="AH373" s="4"/>
      <c r="AI373" s="4"/>
      <c r="AJ373" s="4"/>
      <c r="AK373" s="4"/>
      <c r="AL373" s="4"/>
      <c r="AM373" s="4"/>
      <c r="AN373" s="4"/>
      <c r="AO373" s="4"/>
      <c r="AP373" s="4"/>
      <c r="AQ373" s="4"/>
      <c r="AR373" s="4"/>
      <c r="AS373" s="4"/>
      <c r="AT373" s="4"/>
      <c r="AU373" s="4"/>
      <c r="AV373" s="4"/>
      <c r="AW373" s="4"/>
      <c r="AX373" s="4"/>
    </row>
    <row r="374" spans="30:50">
      <c r="AD374" s="4"/>
      <c r="AE374" s="4"/>
      <c r="AF374" s="4"/>
      <c r="AG374" s="4"/>
      <c r="AH374" s="4"/>
      <c r="AI374" s="4"/>
      <c r="AJ374" s="4"/>
      <c r="AK374" s="4"/>
      <c r="AL374" s="4"/>
      <c r="AM374" s="4"/>
      <c r="AN374" s="4"/>
      <c r="AO374" s="4"/>
      <c r="AP374" s="4"/>
      <c r="AQ374" s="4"/>
      <c r="AR374" s="4"/>
      <c r="AS374" s="4"/>
      <c r="AT374" s="4"/>
      <c r="AU374" s="4"/>
      <c r="AV374" s="4"/>
      <c r="AW374" s="4"/>
      <c r="AX374" s="4"/>
    </row>
    <row r="375" spans="30:50">
      <c r="AD375" s="4"/>
      <c r="AE375" s="4"/>
      <c r="AF375" s="4"/>
      <c r="AG375" s="4"/>
      <c r="AH375" s="4"/>
      <c r="AI375" s="4"/>
      <c r="AJ375" s="4"/>
      <c r="AK375" s="4"/>
      <c r="AL375" s="4"/>
      <c r="AM375" s="4"/>
      <c r="AN375" s="4"/>
      <c r="AO375" s="4"/>
      <c r="AP375" s="4"/>
      <c r="AQ375" s="4"/>
      <c r="AR375" s="4"/>
      <c r="AS375" s="4"/>
      <c r="AT375" s="4"/>
      <c r="AU375" s="4"/>
      <c r="AV375" s="4"/>
      <c r="AW375" s="4"/>
      <c r="AX375" s="4"/>
    </row>
    <row r="376" spans="30:50">
      <c r="AD376" s="4"/>
      <c r="AE376" s="4"/>
      <c r="AF376" s="4"/>
      <c r="AG376" s="4"/>
      <c r="AH376" s="4"/>
      <c r="AI376" s="4"/>
      <c r="AJ376" s="4"/>
      <c r="AK376" s="4"/>
      <c r="AL376" s="4"/>
      <c r="AM376" s="4"/>
      <c r="AN376" s="4"/>
      <c r="AO376" s="4"/>
      <c r="AP376" s="4"/>
      <c r="AQ376" s="4"/>
      <c r="AR376" s="4"/>
      <c r="AS376" s="4"/>
      <c r="AT376" s="4"/>
      <c r="AU376" s="4"/>
      <c r="AV376" s="4"/>
      <c r="AW376" s="4"/>
      <c r="AX376" s="4"/>
    </row>
    <row r="377" spans="30:50">
      <c r="AD377" s="4"/>
      <c r="AE377" s="4"/>
      <c r="AF377" s="4"/>
      <c r="AG377" s="4"/>
      <c r="AH377" s="4"/>
      <c r="AI377" s="4"/>
      <c r="AJ377" s="4"/>
      <c r="AK377" s="4"/>
      <c r="AL377" s="4"/>
      <c r="AM377" s="4"/>
      <c r="AN377" s="4"/>
      <c r="AO377" s="4"/>
      <c r="AP377" s="4"/>
      <c r="AQ377" s="4"/>
      <c r="AR377" s="4"/>
      <c r="AS377" s="4"/>
      <c r="AT377" s="4"/>
      <c r="AU377" s="4"/>
      <c r="AV377" s="4"/>
      <c r="AW377" s="4"/>
      <c r="AX377" s="4"/>
    </row>
    <row r="378" spans="30:50">
      <c r="AD378" s="4"/>
      <c r="AE378" s="4"/>
      <c r="AF378" s="4"/>
      <c r="AG378" s="4"/>
      <c r="AH378" s="4"/>
      <c r="AI378" s="4"/>
      <c r="AJ378" s="4"/>
      <c r="AK378" s="4"/>
      <c r="AL378" s="4"/>
      <c r="AM378" s="4"/>
      <c r="AN378" s="4"/>
      <c r="AO378" s="4"/>
      <c r="AP378" s="4"/>
      <c r="AQ378" s="4"/>
      <c r="AR378" s="4"/>
      <c r="AS378" s="4"/>
      <c r="AT378" s="4"/>
      <c r="AU378" s="4"/>
      <c r="AV378" s="4"/>
      <c r="AW378" s="4"/>
      <c r="AX378" s="4"/>
    </row>
    <row r="379" spans="30:50">
      <c r="AD379" s="4"/>
      <c r="AE379" s="4"/>
      <c r="AF379" s="4"/>
      <c r="AG379" s="4"/>
      <c r="AH379" s="4"/>
      <c r="AI379" s="4"/>
      <c r="AJ379" s="4"/>
      <c r="AK379" s="4"/>
      <c r="AL379" s="4"/>
      <c r="AM379" s="4"/>
      <c r="AN379" s="4"/>
      <c r="AO379" s="4"/>
      <c r="AP379" s="4"/>
      <c r="AQ379" s="4"/>
      <c r="AR379" s="4"/>
      <c r="AS379" s="4"/>
      <c r="AT379" s="4"/>
      <c r="AU379" s="4"/>
      <c r="AV379" s="4"/>
      <c r="AW379" s="4"/>
      <c r="AX379" s="4"/>
    </row>
    <row r="380" spans="30:50">
      <c r="AD380" s="4"/>
      <c r="AE380" s="4"/>
      <c r="AF380" s="4"/>
      <c r="AG380" s="4"/>
      <c r="AH380" s="4"/>
      <c r="AI380" s="4"/>
      <c r="AJ380" s="4"/>
      <c r="AK380" s="4"/>
      <c r="AL380" s="4"/>
      <c r="AM380" s="4"/>
      <c r="AN380" s="4"/>
      <c r="AO380" s="4"/>
      <c r="AP380" s="4"/>
      <c r="AQ380" s="4"/>
      <c r="AR380" s="4"/>
      <c r="AS380" s="4"/>
      <c r="AT380" s="4"/>
      <c r="AU380" s="4"/>
      <c r="AV380" s="4"/>
      <c r="AW380" s="4"/>
      <c r="AX380" s="4"/>
    </row>
    <row r="381" spans="30:50">
      <c r="AD381" s="4"/>
      <c r="AE381" s="4"/>
      <c r="AF381" s="4"/>
      <c r="AG381" s="4"/>
      <c r="AH381" s="4"/>
      <c r="AI381" s="4"/>
      <c r="AJ381" s="4"/>
      <c r="AK381" s="4"/>
      <c r="AL381" s="4"/>
      <c r="AM381" s="4"/>
      <c r="AN381" s="4"/>
      <c r="AO381" s="4"/>
      <c r="AP381" s="4"/>
      <c r="AQ381" s="4"/>
      <c r="AR381" s="4"/>
      <c r="AS381" s="4"/>
      <c r="AT381" s="4"/>
      <c r="AU381" s="4"/>
      <c r="AV381" s="4"/>
      <c r="AW381" s="4"/>
      <c r="AX381" s="4"/>
    </row>
    <row r="382" spans="30:50">
      <c r="AD382" s="4"/>
      <c r="AE382" s="4"/>
      <c r="AF382" s="4"/>
      <c r="AG382" s="4"/>
      <c r="AH382" s="4"/>
      <c r="AI382" s="4"/>
      <c r="AJ382" s="4"/>
      <c r="AK382" s="4"/>
      <c r="AL382" s="4"/>
      <c r="AM382" s="4"/>
      <c r="AN382" s="4"/>
      <c r="AO382" s="4"/>
      <c r="AP382" s="4"/>
      <c r="AQ382" s="4"/>
      <c r="AR382" s="4"/>
      <c r="AS382" s="4"/>
      <c r="AT382" s="4"/>
      <c r="AU382" s="4"/>
      <c r="AV382" s="4"/>
      <c r="AW382" s="4"/>
      <c r="AX382" s="4"/>
    </row>
    <row r="383" spans="30:50">
      <c r="AD383" s="4"/>
      <c r="AE383" s="4"/>
      <c r="AF383" s="4"/>
      <c r="AG383" s="4"/>
      <c r="AH383" s="4"/>
      <c r="AI383" s="4"/>
      <c r="AJ383" s="4"/>
      <c r="AK383" s="4"/>
      <c r="AL383" s="4"/>
      <c r="AM383" s="4"/>
      <c r="AN383" s="4"/>
      <c r="AO383" s="4"/>
      <c r="AP383" s="4"/>
      <c r="AQ383" s="4"/>
      <c r="AR383" s="4"/>
      <c r="AS383" s="4"/>
      <c r="AT383" s="4"/>
      <c r="AU383" s="4"/>
      <c r="AV383" s="4"/>
      <c r="AW383" s="4"/>
      <c r="AX383" s="4"/>
    </row>
    <row r="384" spans="30:50">
      <c r="AD384" s="4"/>
      <c r="AE384" s="4"/>
      <c r="AF384" s="4"/>
      <c r="AG384" s="4"/>
      <c r="AH384" s="4"/>
      <c r="AI384" s="4"/>
      <c r="AJ384" s="4"/>
      <c r="AK384" s="4"/>
      <c r="AL384" s="4"/>
      <c r="AM384" s="4"/>
      <c r="AN384" s="4"/>
      <c r="AO384" s="4"/>
      <c r="AP384" s="4"/>
      <c r="AQ384" s="4"/>
      <c r="AR384" s="4"/>
      <c r="AS384" s="4"/>
      <c r="AT384" s="4"/>
      <c r="AU384" s="4"/>
      <c r="AV384" s="4"/>
      <c r="AW384" s="4"/>
      <c r="AX384" s="4"/>
    </row>
    <row r="385" spans="30:50">
      <c r="AD385" s="4"/>
      <c r="AE385" s="4"/>
      <c r="AF385" s="4"/>
      <c r="AG385" s="4"/>
      <c r="AH385" s="4"/>
      <c r="AI385" s="4"/>
      <c r="AJ385" s="4"/>
      <c r="AK385" s="4"/>
      <c r="AL385" s="4"/>
      <c r="AM385" s="4"/>
      <c r="AN385" s="4"/>
      <c r="AO385" s="4"/>
      <c r="AP385" s="4"/>
      <c r="AQ385" s="4"/>
      <c r="AR385" s="4"/>
      <c r="AS385" s="4"/>
      <c r="AT385" s="4"/>
      <c r="AU385" s="4"/>
      <c r="AV385" s="4"/>
      <c r="AW385" s="4"/>
      <c r="AX385" s="4"/>
    </row>
    <row r="386" spans="30:50">
      <c r="AD386" s="4"/>
      <c r="AE386" s="4"/>
      <c r="AF386" s="4"/>
      <c r="AG386" s="4"/>
      <c r="AH386" s="4"/>
      <c r="AI386" s="4"/>
      <c r="AJ386" s="4"/>
      <c r="AK386" s="4"/>
      <c r="AL386" s="4"/>
      <c r="AM386" s="4"/>
      <c r="AN386" s="4"/>
      <c r="AO386" s="4"/>
      <c r="AP386" s="4"/>
      <c r="AQ386" s="4"/>
      <c r="AR386" s="4"/>
      <c r="AS386" s="4"/>
      <c r="AT386" s="4"/>
      <c r="AU386" s="4"/>
      <c r="AV386" s="4"/>
      <c r="AW386" s="4"/>
      <c r="AX386" s="4"/>
    </row>
    <row r="387" spans="30:50">
      <c r="AD387" s="4"/>
      <c r="AE387" s="4"/>
      <c r="AF387" s="4"/>
      <c r="AG387" s="4"/>
      <c r="AH387" s="4"/>
      <c r="AI387" s="4"/>
      <c r="AJ387" s="4"/>
      <c r="AK387" s="4"/>
      <c r="AL387" s="4"/>
      <c r="AM387" s="4"/>
      <c r="AN387" s="4"/>
      <c r="AO387" s="4"/>
      <c r="AP387" s="4"/>
      <c r="AQ387" s="4"/>
      <c r="AR387" s="4"/>
      <c r="AS387" s="4"/>
      <c r="AT387" s="4"/>
      <c r="AU387" s="4"/>
      <c r="AV387" s="4"/>
      <c r="AW387" s="4"/>
      <c r="AX387" s="4"/>
    </row>
    <row r="388" spans="30:50">
      <c r="AD388" s="4"/>
      <c r="AE388" s="4"/>
      <c r="AF388" s="4"/>
      <c r="AG388" s="4"/>
      <c r="AH388" s="4"/>
      <c r="AI388" s="4"/>
      <c r="AJ388" s="4"/>
      <c r="AK388" s="4"/>
      <c r="AL388" s="4"/>
      <c r="AM388" s="4"/>
      <c r="AN388" s="4"/>
      <c r="AO388" s="4"/>
      <c r="AP388" s="4"/>
      <c r="AQ388" s="4"/>
      <c r="AR388" s="4"/>
      <c r="AS388" s="4"/>
      <c r="AT388" s="4"/>
      <c r="AU388" s="4"/>
      <c r="AV388" s="4"/>
      <c r="AW388" s="4"/>
      <c r="AX388" s="4"/>
    </row>
    <row r="389" spans="30:50">
      <c r="AD389" s="4"/>
      <c r="AE389" s="4"/>
      <c r="AF389" s="4"/>
      <c r="AG389" s="4"/>
      <c r="AH389" s="4"/>
      <c r="AI389" s="4"/>
      <c r="AJ389" s="4"/>
      <c r="AK389" s="4"/>
      <c r="AL389" s="4"/>
      <c r="AM389" s="4"/>
      <c r="AN389" s="4"/>
      <c r="AO389" s="4"/>
      <c r="AP389" s="4"/>
      <c r="AQ389" s="4"/>
      <c r="AR389" s="4"/>
      <c r="AS389" s="4"/>
      <c r="AT389" s="4"/>
      <c r="AU389" s="4"/>
      <c r="AV389" s="4"/>
      <c r="AW389" s="4"/>
      <c r="AX389" s="4"/>
    </row>
    <row r="390" spans="30:50">
      <c r="AD390" s="4"/>
      <c r="AE390" s="4"/>
      <c r="AF390" s="4"/>
      <c r="AG390" s="4"/>
      <c r="AH390" s="4"/>
      <c r="AI390" s="4"/>
      <c r="AJ390" s="4"/>
      <c r="AK390" s="4"/>
      <c r="AL390" s="4"/>
      <c r="AM390" s="4"/>
      <c r="AN390" s="4"/>
      <c r="AO390" s="4"/>
      <c r="AP390" s="4"/>
      <c r="AQ390" s="4"/>
      <c r="AR390" s="4"/>
      <c r="AS390" s="4"/>
      <c r="AT390" s="4"/>
      <c r="AU390" s="4"/>
      <c r="AV390" s="4"/>
      <c r="AW390" s="4"/>
      <c r="AX390" s="4"/>
    </row>
    <row r="391" spans="30:50">
      <c r="AD391" s="4"/>
      <c r="AE391" s="4"/>
      <c r="AF391" s="4"/>
      <c r="AG391" s="4"/>
      <c r="AH391" s="4"/>
      <c r="AI391" s="4"/>
      <c r="AJ391" s="4"/>
      <c r="AK391" s="4"/>
      <c r="AL391" s="4"/>
      <c r="AM391" s="4"/>
      <c r="AN391" s="4"/>
      <c r="AO391" s="4"/>
      <c r="AP391" s="4"/>
      <c r="AQ391" s="4"/>
      <c r="AR391" s="4"/>
      <c r="AS391" s="4"/>
      <c r="AT391" s="4"/>
      <c r="AU391" s="4"/>
      <c r="AV391" s="4"/>
      <c r="AW391" s="4"/>
      <c r="AX391" s="4"/>
    </row>
    <row r="392" spans="30:50">
      <c r="AD392" s="4"/>
      <c r="AE392" s="4"/>
      <c r="AF392" s="4"/>
      <c r="AG392" s="4"/>
      <c r="AH392" s="4"/>
      <c r="AI392" s="4"/>
      <c r="AJ392" s="4"/>
      <c r="AK392" s="4"/>
      <c r="AL392" s="4"/>
      <c r="AM392" s="4"/>
      <c r="AN392" s="4"/>
      <c r="AO392" s="4"/>
      <c r="AP392" s="4"/>
      <c r="AQ392" s="4"/>
      <c r="AR392" s="4"/>
      <c r="AS392" s="4"/>
      <c r="AT392" s="4"/>
      <c r="AU392" s="4"/>
      <c r="AV392" s="4"/>
      <c r="AW392" s="4"/>
      <c r="AX392" s="4"/>
    </row>
    <row r="393" spans="30:50">
      <c r="AD393" s="4"/>
      <c r="AE393" s="4"/>
      <c r="AF393" s="4"/>
      <c r="AG393" s="4"/>
      <c r="AH393" s="4"/>
      <c r="AI393" s="4"/>
      <c r="AJ393" s="4"/>
      <c r="AK393" s="4"/>
      <c r="AL393" s="4"/>
      <c r="AM393" s="4"/>
      <c r="AN393" s="4"/>
      <c r="AO393" s="4"/>
      <c r="AP393" s="4"/>
      <c r="AQ393" s="4"/>
      <c r="AR393" s="4"/>
      <c r="AS393" s="4"/>
      <c r="AT393" s="4"/>
      <c r="AU393" s="4"/>
      <c r="AV393" s="4"/>
      <c r="AW393" s="4"/>
      <c r="AX393" s="4"/>
    </row>
    <row r="394" spans="30:50">
      <c r="AD394" s="4"/>
      <c r="AE394" s="4"/>
      <c r="AF394" s="4"/>
      <c r="AG394" s="4"/>
      <c r="AH394" s="4"/>
      <c r="AI394" s="4"/>
      <c r="AJ394" s="4"/>
      <c r="AK394" s="4"/>
      <c r="AL394" s="4"/>
      <c r="AM394" s="4"/>
      <c r="AN394" s="4"/>
      <c r="AO394" s="4"/>
      <c r="AP394" s="4"/>
      <c r="AQ394" s="4"/>
      <c r="AR394" s="4"/>
      <c r="AS394" s="4"/>
      <c r="AT394" s="4"/>
      <c r="AU394" s="4"/>
      <c r="AV394" s="4"/>
      <c r="AW394" s="4"/>
      <c r="AX394" s="4"/>
    </row>
    <row r="395" spans="30:50">
      <c r="AD395" s="4"/>
      <c r="AE395" s="4"/>
      <c r="AF395" s="4"/>
      <c r="AG395" s="4"/>
      <c r="AH395" s="4"/>
      <c r="AI395" s="4"/>
      <c r="AJ395" s="4"/>
      <c r="AK395" s="4"/>
      <c r="AL395" s="4"/>
      <c r="AM395" s="4"/>
      <c r="AN395" s="4"/>
      <c r="AO395" s="4"/>
      <c r="AP395" s="4"/>
      <c r="AQ395" s="4"/>
      <c r="AR395" s="4"/>
      <c r="AS395" s="4"/>
      <c r="AT395" s="4"/>
      <c r="AU395" s="4"/>
      <c r="AV395" s="4"/>
      <c r="AW395" s="4"/>
      <c r="AX395" s="4"/>
    </row>
    <row r="396" spans="30:50">
      <c r="AD396" s="4"/>
      <c r="AE396" s="4"/>
      <c r="AF396" s="4"/>
      <c r="AG396" s="4"/>
      <c r="AH396" s="4"/>
      <c r="AI396" s="4"/>
      <c r="AJ396" s="4"/>
      <c r="AK396" s="4"/>
      <c r="AL396" s="4"/>
      <c r="AM396" s="4"/>
      <c r="AN396" s="4"/>
      <c r="AO396" s="4"/>
      <c r="AP396" s="4"/>
      <c r="AQ396" s="4"/>
      <c r="AR396" s="4"/>
      <c r="AS396" s="4"/>
      <c r="AT396" s="4"/>
      <c r="AU396" s="4"/>
      <c r="AV396" s="4"/>
      <c r="AW396" s="4"/>
      <c r="AX396" s="4"/>
    </row>
    <row r="397" spans="30:50">
      <c r="AD397" s="4"/>
      <c r="AE397" s="4"/>
      <c r="AF397" s="4"/>
      <c r="AG397" s="4"/>
      <c r="AH397" s="4"/>
      <c r="AI397" s="4"/>
      <c r="AJ397" s="4"/>
      <c r="AK397" s="4"/>
      <c r="AL397" s="4"/>
      <c r="AM397" s="4"/>
      <c r="AN397" s="4"/>
      <c r="AO397" s="4"/>
      <c r="AP397" s="4"/>
      <c r="AQ397" s="4"/>
      <c r="AR397" s="4"/>
      <c r="AS397" s="4"/>
      <c r="AT397" s="4"/>
      <c r="AU397" s="4"/>
      <c r="AV397" s="4"/>
      <c r="AW397" s="4"/>
      <c r="AX397" s="4"/>
    </row>
    <row r="398" spans="30:50">
      <c r="AD398" s="4"/>
      <c r="AE398" s="4"/>
      <c r="AF398" s="4"/>
      <c r="AG398" s="4"/>
      <c r="AH398" s="4"/>
      <c r="AI398" s="4"/>
      <c r="AJ398" s="4"/>
      <c r="AK398" s="4"/>
      <c r="AL398" s="4"/>
      <c r="AM398" s="4"/>
      <c r="AN398" s="4"/>
      <c r="AO398" s="4"/>
      <c r="AP398" s="4"/>
      <c r="AQ398" s="4"/>
      <c r="AR398" s="4"/>
      <c r="AS398" s="4"/>
      <c r="AT398" s="4"/>
      <c r="AU398" s="4"/>
      <c r="AV398" s="4"/>
      <c r="AW398" s="4"/>
      <c r="AX398" s="4"/>
    </row>
    <row r="399" spans="30:50">
      <c r="AD399" s="4"/>
      <c r="AE399" s="4"/>
      <c r="AF399" s="4"/>
      <c r="AG399" s="4"/>
      <c r="AH399" s="4"/>
      <c r="AI399" s="4"/>
      <c r="AJ399" s="4"/>
      <c r="AK399" s="4"/>
      <c r="AL399" s="4"/>
      <c r="AM399" s="4"/>
      <c r="AN399" s="4"/>
      <c r="AO399" s="4"/>
      <c r="AP399" s="4"/>
      <c r="AQ399" s="4"/>
      <c r="AR399" s="4"/>
      <c r="AS399" s="4"/>
      <c r="AT399" s="4"/>
      <c r="AU399" s="4"/>
      <c r="AV399" s="4"/>
      <c r="AW399" s="4"/>
      <c r="AX399" s="4"/>
    </row>
    <row r="400" spans="30:50">
      <c r="AD400" s="4"/>
      <c r="AE400" s="4"/>
      <c r="AF400" s="4"/>
      <c r="AG400" s="4"/>
      <c r="AH400" s="4"/>
      <c r="AI400" s="4"/>
      <c r="AJ400" s="4"/>
      <c r="AK400" s="4"/>
      <c r="AL400" s="4"/>
      <c r="AM400" s="4"/>
      <c r="AN400" s="4"/>
      <c r="AO400" s="4"/>
      <c r="AP400" s="4"/>
      <c r="AQ400" s="4"/>
      <c r="AR400" s="4"/>
      <c r="AS400" s="4"/>
      <c r="AT400" s="4"/>
      <c r="AU400" s="4"/>
      <c r="AV400" s="4"/>
      <c r="AW400" s="4"/>
      <c r="AX400" s="4"/>
    </row>
    <row r="401" spans="30:50">
      <c r="AD401" s="4"/>
      <c r="AE401" s="4"/>
      <c r="AF401" s="4"/>
      <c r="AG401" s="4"/>
      <c r="AH401" s="4"/>
      <c r="AI401" s="4"/>
      <c r="AJ401" s="4"/>
      <c r="AK401" s="4"/>
      <c r="AL401" s="4"/>
      <c r="AM401" s="4"/>
      <c r="AN401" s="4"/>
      <c r="AO401" s="4"/>
      <c r="AP401" s="4"/>
      <c r="AQ401" s="4"/>
      <c r="AR401" s="4"/>
      <c r="AS401" s="4"/>
      <c r="AT401" s="4"/>
      <c r="AU401" s="4"/>
      <c r="AV401" s="4"/>
      <c r="AW401" s="4"/>
      <c r="AX401" s="4"/>
    </row>
    <row r="402" spans="30:50">
      <c r="AD402" s="4"/>
      <c r="AE402" s="4"/>
      <c r="AF402" s="4"/>
      <c r="AG402" s="4"/>
      <c r="AH402" s="4"/>
      <c r="AI402" s="4"/>
      <c r="AJ402" s="4"/>
      <c r="AK402" s="4"/>
      <c r="AL402" s="4"/>
      <c r="AM402" s="4"/>
      <c r="AN402" s="4"/>
      <c r="AO402" s="4"/>
      <c r="AP402" s="4"/>
      <c r="AQ402" s="4"/>
      <c r="AR402" s="4"/>
      <c r="AS402" s="4"/>
      <c r="AT402" s="4"/>
      <c r="AU402" s="4"/>
      <c r="AV402" s="4"/>
      <c r="AW402" s="4"/>
      <c r="AX402" s="4"/>
    </row>
    <row r="403" spans="30:50">
      <c r="AD403" s="4"/>
      <c r="AE403" s="4"/>
      <c r="AF403" s="4"/>
      <c r="AG403" s="4"/>
      <c r="AH403" s="4"/>
      <c r="AI403" s="4"/>
      <c r="AJ403" s="4"/>
      <c r="AK403" s="4"/>
      <c r="AL403" s="4"/>
      <c r="AM403" s="4"/>
      <c r="AN403" s="4"/>
      <c r="AO403" s="4"/>
      <c r="AP403" s="4"/>
      <c r="AQ403" s="4"/>
      <c r="AR403" s="4"/>
      <c r="AS403" s="4"/>
      <c r="AT403" s="4"/>
      <c r="AU403" s="4"/>
      <c r="AV403" s="4"/>
      <c r="AW403" s="4"/>
      <c r="AX403" s="4"/>
    </row>
    <row r="404" spans="30:50">
      <c r="AD404" s="4"/>
      <c r="AE404" s="4"/>
      <c r="AF404" s="4"/>
      <c r="AG404" s="4"/>
      <c r="AH404" s="4"/>
      <c r="AI404" s="4"/>
      <c r="AJ404" s="4"/>
      <c r="AK404" s="4"/>
      <c r="AL404" s="4"/>
      <c r="AM404" s="4"/>
      <c r="AN404" s="4"/>
      <c r="AO404" s="4"/>
      <c r="AP404" s="4"/>
      <c r="AQ404" s="4"/>
      <c r="AR404" s="4"/>
      <c r="AS404" s="4"/>
      <c r="AT404" s="4"/>
      <c r="AU404" s="4"/>
      <c r="AV404" s="4"/>
      <c r="AW404" s="4"/>
      <c r="AX404" s="4"/>
    </row>
    <row r="405" spans="30:50">
      <c r="AD405" s="4"/>
      <c r="AE405" s="4"/>
      <c r="AF405" s="4"/>
      <c r="AG405" s="4"/>
      <c r="AH405" s="4"/>
      <c r="AI405" s="4"/>
      <c r="AJ405" s="4"/>
      <c r="AK405" s="4"/>
      <c r="AL405" s="4"/>
      <c r="AM405" s="4"/>
      <c r="AN405" s="4"/>
      <c r="AO405" s="4"/>
      <c r="AP405" s="4"/>
      <c r="AQ405" s="4"/>
      <c r="AR405" s="4"/>
      <c r="AS405" s="4"/>
      <c r="AT405" s="4"/>
      <c r="AU405" s="4"/>
      <c r="AV405" s="4"/>
      <c r="AW405" s="4"/>
      <c r="AX405" s="4"/>
    </row>
    <row r="406" spans="30:50">
      <c r="AD406" s="4"/>
      <c r="AE406" s="4"/>
      <c r="AF406" s="4"/>
      <c r="AG406" s="4"/>
      <c r="AH406" s="4"/>
      <c r="AI406" s="4"/>
      <c r="AJ406" s="4"/>
      <c r="AK406" s="4"/>
      <c r="AL406" s="4"/>
      <c r="AM406" s="4"/>
      <c r="AN406" s="4"/>
      <c r="AO406" s="4"/>
      <c r="AP406" s="4"/>
      <c r="AQ406" s="4"/>
      <c r="AR406" s="4"/>
      <c r="AS406" s="4"/>
      <c r="AT406" s="4"/>
      <c r="AU406" s="4"/>
      <c r="AV406" s="4"/>
      <c r="AW406" s="4"/>
      <c r="AX406" s="4"/>
    </row>
    <row r="407" spans="30:50">
      <c r="AD407" s="4"/>
      <c r="AE407" s="4"/>
      <c r="AF407" s="4"/>
      <c r="AG407" s="4"/>
      <c r="AH407" s="4"/>
      <c r="AI407" s="4"/>
      <c r="AJ407" s="4"/>
      <c r="AK407" s="4"/>
      <c r="AL407" s="4"/>
      <c r="AM407" s="4"/>
      <c r="AN407" s="4"/>
      <c r="AO407" s="4"/>
      <c r="AP407" s="4"/>
      <c r="AQ407" s="4"/>
      <c r="AR407" s="4"/>
      <c r="AS407" s="4"/>
      <c r="AT407" s="4"/>
      <c r="AU407" s="4"/>
      <c r="AV407" s="4"/>
      <c r="AW407" s="4"/>
      <c r="AX407" s="4"/>
    </row>
    <row r="408" spans="30:50">
      <c r="AD408" s="4"/>
      <c r="AE408" s="4"/>
      <c r="AF408" s="4"/>
      <c r="AG408" s="4"/>
      <c r="AH408" s="4"/>
      <c r="AI408" s="4"/>
      <c r="AJ408" s="4"/>
      <c r="AK408" s="4"/>
      <c r="AL408" s="4"/>
      <c r="AM408" s="4"/>
      <c r="AN408" s="4"/>
      <c r="AO408" s="4"/>
      <c r="AP408" s="4"/>
      <c r="AQ408" s="4"/>
      <c r="AR408" s="4"/>
      <c r="AS408" s="4"/>
      <c r="AT408" s="4"/>
      <c r="AU408" s="4"/>
      <c r="AV408" s="4"/>
      <c r="AW408" s="4"/>
      <c r="AX408" s="4"/>
    </row>
    <row r="409" spans="30:50">
      <c r="AD409" s="4"/>
      <c r="AE409" s="4"/>
      <c r="AF409" s="4"/>
      <c r="AG409" s="4"/>
      <c r="AH409" s="4"/>
      <c r="AI409" s="4"/>
      <c r="AJ409" s="4"/>
      <c r="AK409" s="4"/>
      <c r="AL409" s="4"/>
      <c r="AM409" s="4"/>
      <c r="AN409" s="4"/>
      <c r="AO409" s="4"/>
      <c r="AP409" s="4"/>
      <c r="AQ409" s="4"/>
      <c r="AR409" s="4"/>
      <c r="AS409" s="4"/>
      <c r="AT409" s="4"/>
      <c r="AU409" s="4"/>
      <c r="AV409" s="4"/>
      <c r="AW409" s="4"/>
      <c r="AX409" s="4"/>
    </row>
    <row r="410" spans="30:50">
      <c r="AD410" s="4"/>
      <c r="AE410" s="4"/>
      <c r="AF410" s="4"/>
      <c r="AG410" s="4"/>
      <c r="AH410" s="4"/>
      <c r="AI410" s="4"/>
      <c r="AJ410" s="4"/>
      <c r="AK410" s="4"/>
      <c r="AL410" s="4"/>
      <c r="AM410" s="4"/>
      <c r="AN410" s="4"/>
      <c r="AO410" s="4"/>
      <c r="AP410" s="4"/>
      <c r="AQ410" s="4"/>
      <c r="AR410" s="4"/>
      <c r="AS410" s="4"/>
      <c r="AT410" s="4"/>
      <c r="AU410" s="4"/>
      <c r="AV410" s="4"/>
      <c r="AW410" s="4"/>
      <c r="AX410" s="4"/>
    </row>
    <row r="411" spans="30:50">
      <c r="AD411" s="4"/>
      <c r="AE411" s="4"/>
      <c r="AF411" s="4"/>
      <c r="AG411" s="4"/>
      <c r="AH411" s="4"/>
      <c r="AI411" s="4"/>
      <c r="AJ411" s="4"/>
      <c r="AK411" s="4"/>
      <c r="AL411" s="4"/>
      <c r="AM411" s="4"/>
      <c r="AN411" s="4"/>
      <c r="AO411" s="4"/>
      <c r="AP411" s="4"/>
      <c r="AQ411" s="4"/>
      <c r="AR411" s="4"/>
      <c r="AS411" s="4"/>
      <c r="AT411" s="4"/>
      <c r="AU411" s="4"/>
      <c r="AV411" s="4"/>
      <c r="AW411" s="4"/>
      <c r="AX411" s="4"/>
    </row>
    <row r="412" spans="30:50">
      <c r="AD412" s="4"/>
      <c r="AE412" s="4"/>
      <c r="AF412" s="4"/>
      <c r="AG412" s="4"/>
      <c r="AH412" s="4"/>
      <c r="AI412" s="4"/>
      <c r="AJ412" s="4"/>
      <c r="AK412" s="4"/>
      <c r="AL412" s="4"/>
      <c r="AM412" s="4"/>
      <c r="AN412" s="4"/>
      <c r="AO412" s="4"/>
      <c r="AP412" s="4"/>
      <c r="AQ412" s="4"/>
      <c r="AR412" s="4"/>
      <c r="AS412" s="4"/>
      <c r="AT412" s="4"/>
      <c r="AU412" s="4"/>
      <c r="AV412" s="4"/>
      <c r="AW412" s="4"/>
      <c r="AX412" s="4"/>
    </row>
    <row r="413" spans="30:50">
      <c r="AD413" s="4"/>
      <c r="AE413" s="4"/>
      <c r="AF413" s="4"/>
      <c r="AG413" s="4"/>
      <c r="AH413" s="4"/>
      <c r="AI413" s="4"/>
      <c r="AJ413" s="4"/>
      <c r="AK413" s="4"/>
      <c r="AL413" s="4"/>
      <c r="AM413" s="4"/>
      <c r="AN413" s="4"/>
      <c r="AO413" s="4"/>
      <c r="AP413" s="4"/>
      <c r="AQ413" s="4"/>
      <c r="AR413" s="4"/>
      <c r="AS413" s="4"/>
      <c r="AT413" s="4"/>
      <c r="AU413" s="4"/>
      <c r="AV413" s="4"/>
      <c r="AW413" s="4"/>
      <c r="AX413" s="4"/>
    </row>
    <row r="414" spans="30:50">
      <c r="AD414" s="4"/>
      <c r="AE414" s="4"/>
      <c r="AF414" s="4"/>
      <c r="AG414" s="4"/>
      <c r="AH414" s="4"/>
      <c r="AI414" s="4"/>
      <c r="AJ414" s="4"/>
      <c r="AK414" s="4"/>
      <c r="AL414" s="4"/>
      <c r="AM414" s="4"/>
      <c r="AN414" s="4"/>
      <c r="AO414" s="4"/>
      <c r="AP414" s="4"/>
      <c r="AQ414" s="4"/>
      <c r="AR414" s="4"/>
      <c r="AS414" s="4"/>
      <c r="AT414" s="4"/>
      <c r="AU414" s="4"/>
      <c r="AV414" s="4"/>
      <c r="AW414" s="4"/>
      <c r="AX414" s="4"/>
    </row>
    <row r="415" spans="30:50">
      <c r="AD415" s="4"/>
      <c r="AE415" s="4"/>
      <c r="AF415" s="4"/>
      <c r="AG415" s="4"/>
      <c r="AH415" s="4"/>
      <c r="AI415" s="4"/>
      <c r="AJ415" s="4"/>
      <c r="AK415" s="4"/>
      <c r="AL415" s="4"/>
      <c r="AM415" s="4"/>
      <c r="AN415" s="4"/>
      <c r="AO415" s="4"/>
      <c r="AP415" s="4"/>
      <c r="AQ415" s="4"/>
      <c r="AR415" s="4"/>
      <c r="AS415" s="4"/>
      <c r="AT415" s="4"/>
      <c r="AU415" s="4"/>
      <c r="AV415" s="4"/>
      <c r="AW415" s="4"/>
      <c r="AX415" s="4"/>
    </row>
    <row r="416" spans="30:50">
      <c r="AD416" s="4"/>
      <c r="AE416" s="4"/>
      <c r="AF416" s="4"/>
      <c r="AG416" s="4"/>
      <c r="AH416" s="4"/>
      <c r="AI416" s="4"/>
      <c r="AJ416" s="4"/>
      <c r="AK416" s="4"/>
      <c r="AL416" s="4"/>
      <c r="AM416" s="4"/>
      <c r="AN416" s="4"/>
      <c r="AO416" s="4"/>
      <c r="AP416" s="4"/>
      <c r="AQ416" s="4"/>
      <c r="AR416" s="4"/>
      <c r="AS416" s="4"/>
      <c r="AT416" s="4"/>
      <c r="AU416" s="4"/>
      <c r="AV416" s="4"/>
      <c r="AW416" s="4"/>
      <c r="AX416" s="4"/>
    </row>
    <row r="417" spans="30:50">
      <c r="AD417" s="4"/>
      <c r="AE417" s="4"/>
      <c r="AF417" s="4"/>
      <c r="AG417" s="4"/>
      <c r="AH417" s="4"/>
      <c r="AI417" s="4"/>
      <c r="AJ417" s="4"/>
      <c r="AK417" s="4"/>
      <c r="AL417" s="4"/>
      <c r="AM417" s="4"/>
      <c r="AN417" s="4"/>
      <c r="AO417" s="4"/>
      <c r="AP417" s="4"/>
      <c r="AQ417" s="4"/>
      <c r="AR417" s="4"/>
      <c r="AS417" s="4"/>
      <c r="AT417" s="4"/>
      <c r="AU417" s="4"/>
      <c r="AV417" s="4"/>
      <c r="AW417" s="4"/>
      <c r="AX417" s="4"/>
    </row>
    <row r="418" spans="30:50">
      <c r="AD418" s="4"/>
      <c r="AE418" s="4"/>
      <c r="AF418" s="4"/>
      <c r="AG418" s="4"/>
      <c r="AH418" s="4"/>
      <c r="AI418" s="4"/>
      <c r="AJ418" s="4"/>
      <c r="AK418" s="4"/>
      <c r="AL418" s="4"/>
      <c r="AM418" s="4"/>
      <c r="AN418" s="4"/>
      <c r="AO418" s="4"/>
      <c r="AP418" s="4"/>
      <c r="AQ418" s="4"/>
      <c r="AR418" s="4"/>
      <c r="AS418" s="4"/>
      <c r="AT418" s="4"/>
      <c r="AU418" s="4"/>
      <c r="AV418" s="4"/>
      <c r="AW418" s="4"/>
      <c r="AX418" s="4"/>
    </row>
    <row r="419" spans="30:50">
      <c r="AD419" s="4"/>
      <c r="AE419" s="4"/>
      <c r="AF419" s="4"/>
      <c r="AG419" s="4"/>
      <c r="AH419" s="4"/>
      <c r="AI419" s="4"/>
      <c r="AJ419" s="4"/>
      <c r="AK419" s="4"/>
      <c r="AL419" s="4"/>
      <c r="AM419" s="4"/>
      <c r="AN419" s="4"/>
      <c r="AO419" s="4"/>
      <c r="AP419" s="4"/>
      <c r="AQ419" s="4"/>
      <c r="AR419" s="4"/>
      <c r="AS419" s="4"/>
      <c r="AT419" s="4"/>
      <c r="AU419" s="4"/>
      <c r="AV419" s="4"/>
      <c r="AW419" s="4"/>
      <c r="AX419" s="4"/>
    </row>
    <row r="420" spans="30:50">
      <c r="AD420" s="4"/>
      <c r="AE420" s="4"/>
      <c r="AF420" s="4"/>
      <c r="AG420" s="4"/>
      <c r="AH420" s="4"/>
      <c r="AI420" s="4"/>
      <c r="AJ420" s="4"/>
      <c r="AK420" s="4"/>
      <c r="AL420" s="4"/>
      <c r="AM420" s="4"/>
      <c r="AN420" s="4"/>
      <c r="AO420" s="4"/>
      <c r="AP420" s="4"/>
      <c r="AQ420" s="4"/>
      <c r="AR420" s="4"/>
      <c r="AS420" s="4"/>
      <c r="AT420" s="4"/>
      <c r="AU420" s="4"/>
      <c r="AV420" s="4"/>
      <c r="AW420" s="4"/>
      <c r="AX420" s="4"/>
    </row>
    <row r="421" spans="30:50">
      <c r="AD421" s="4"/>
      <c r="AE421" s="4"/>
      <c r="AF421" s="4"/>
      <c r="AG421" s="4"/>
      <c r="AH421" s="4"/>
      <c r="AI421" s="4"/>
      <c r="AJ421" s="4"/>
      <c r="AK421" s="4"/>
      <c r="AL421" s="4"/>
      <c r="AM421" s="4"/>
      <c r="AN421" s="4"/>
      <c r="AO421" s="4"/>
      <c r="AP421" s="4"/>
      <c r="AQ421" s="4"/>
      <c r="AR421" s="4"/>
      <c r="AS421" s="4"/>
      <c r="AT421" s="4"/>
      <c r="AU421" s="4"/>
      <c r="AV421" s="4"/>
      <c r="AW421" s="4"/>
      <c r="AX421" s="4"/>
    </row>
    <row r="422" spans="30:50">
      <c r="AD422" s="4"/>
      <c r="AE422" s="4"/>
      <c r="AF422" s="4"/>
      <c r="AG422" s="4"/>
      <c r="AH422" s="4"/>
      <c r="AI422" s="4"/>
      <c r="AJ422" s="4"/>
      <c r="AK422" s="4"/>
      <c r="AL422" s="4"/>
      <c r="AM422" s="4"/>
      <c r="AN422" s="4"/>
      <c r="AO422" s="4"/>
      <c r="AP422" s="4"/>
      <c r="AQ422" s="4"/>
      <c r="AR422" s="4"/>
      <c r="AS422" s="4"/>
      <c r="AT422" s="4"/>
      <c r="AU422" s="4"/>
      <c r="AV422" s="4"/>
      <c r="AW422" s="4"/>
      <c r="AX422" s="4"/>
    </row>
    <row r="423" spans="30:50">
      <c r="AD423" s="4"/>
      <c r="AE423" s="4"/>
      <c r="AF423" s="4"/>
      <c r="AG423" s="4"/>
      <c r="AH423" s="4"/>
      <c r="AI423" s="4"/>
      <c r="AJ423" s="4"/>
      <c r="AK423" s="4"/>
      <c r="AL423" s="4"/>
      <c r="AM423" s="4"/>
      <c r="AN423" s="4"/>
      <c r="AO423" s="4"/>
      <c r="AP423" s="4"/>
      <c r="AQ423" s="4"/>
      <c r="AR423" s="4"/>
      <c r="AS423" s="4"/>
      <c r="AT423" s="4"/>
      <c r="AU423" s="4"/>
      <c r="AV423" s="4"/>
      <c r="AW423" s="4"/>
      <c r="AX423" s="4"/>
    </row>
    <row r="424" spans="30:50">
      <c r="AD424" s="4"/>
      <c r="AE424" s="4"/>
      <c r="AF424" s="4"/>
      <c r="AG424" s="4"/>
      <c r="AH424" s="4"/>
      <c r="AI424" s="4"/>
      <c r="AJ424" s="4"/>
      <c r="AK424" s="4"/>
      <c r="AL424" s="4"/>
      <c r="AM424" s="4"/>
      <c r="AN424" s="4"/>
      <c r="AO424" s="4"/>
      <c r="AP424" s="4"/>
      <c r="AQ424" s="4"/>
      <c r="AR424" s="4"/>
      <c r="AS424" s="4"/>
      <c r="AT424" s="4"/>
      <c r="AU424" s="4"/>
      <c r="AV424" s="4"/>
      <c r="AW424" s="4"/>
      <c r="AX424" s="4"/>
    </row>
    <row r="425" spans="30:50">
      <c r="AD425" s="4"/>
      <c r="AE425" s="4"/>
      <c r="AF425" s="4"/>
      <c r="AG425" s="4"/>
      <c r="AH425" s="4"/>
      <c r="AI425" s="4"/>
      <c r="AJ425" s="4"/>
      <c r="AK425" s="4"/>
      <c r="AL425" s="4"/>
      <c r="AM425" s="4"/>
      <c r="AN425" s="4"/>
      <c r="AO425" s="4"/>
      <c r="AP425" s="4"/>
      <c r="AQ425" s="4"/>
      <c r="AR425" s="4"/>
      <c r="AS425" s="4"/>
      <c r="AT425" s="4"/>
      <c r="AU425" s="4"/>
      <c r="AV425" s="4"/>
      <c r="AW425" s="4"/>
      <c r="AX425" s="4"/>
    </row>
    <row r="426" spans="30:50">
      <c r="AD426" s="4"/>
      <c r="AE426" s="4"/>
      <c r="AF426" s="4"/>
      <c r="AG426" s="4"/>
      <c r="AH426" s="4"/>
      <c r="AI426" s="4"/>
      <c r="AJ426" s="4"/>
      <c r="AK426" s="4"/>
      <c r="AL426" s="4"/>
      <c r="AM426" s="4"/>
      <c r="AN426" s="4"/>
      <c r="AO426" s="4"/>
      <c r="AP426" s="4"/>
      <c r="AQ426" s="4"/>
      <c r="AR426" s="4"/>
      <c r="AS426" s="4"/>
      <c r="AT426" s="4"/>
      <c r="AU426" s="4"/>
      <c r="AV426" s="4"/>
      <c r="AW426" s="4"/>
      <c r="AX426" s="4"/>
    </row>
    <row r="427" spans="30:50">
      <c r="AD427" s="4"/>
      <c r="AE427" s="4"/>
      <c r="AF427" s="4"/>
      <c r="AG427" s="4"/>
      <c r="AH427" s="4"/>
      <c r="AI427" s="4"/>
      <c r="AJ427" s="4"/>
      <c r="AK427" s="4"/>
      <c r="AL427" s="4"/>
      <c r="AM427" s="4"/>
      <c r="AN427" s="4"/>
      <c r="AO427" s="4"/>
      <c r="AP427" s="4"/>
      <c r="AQ427" s="4"/>
      <c r="AR427" s="4"/>
      <c r="AS427" s="4"/>
      <c r="AT427" s="4"/>
      <c r="AU427" s="4"/>
      <c r="AV427" s="4"/>
      <c r="AW427" s="4"/>
      <c r="AX427" s="4"/>
    </row>
    <row r="428" spans="30:50">
      <c r="AD428" s="4"/>
      <c r="AE428" s="4"/>
      <c r="AF428" s="4"/>
      <c r="AG428" s="4"/>
      <c r="AH428" s="4"/>
      <c r="AI428" s="4"/>
      <c r="AJ428" s="4"/>
      <c r="AK428" s="4"/>
      <c r="AL428" s="4"/>
      <c r="AM428" s="4"/>
      <c r="AN428" s="4"/>
      <c r="AO428" s="4"/>
      <c r="AP428" s="4"/>
      <c r="AQ428" s="4"/>
      <c r="AR428" s="4"/>
      <c r="AS428" s="4"/>
      <c r="AT428" s="4"/>
      <c r="AU428" s="4"/>
      <c r="AV428" s="4"/>
      <c r="AW428" s="4"/>
      <c r="AX428" s="4"/>
    </row>
    <row r="429" spans="30:50">
      <c r="AD429" s="4"/>
      <c r="AE429" s="4"/>
      <c r="AF429" s="4"/>
      <c r="AG429" s="4"/>
      <c r="AH429" s="4"/>
      <c r="AI429" s="4"/>
      <c r="AJ429" s="4"/>
      <c r="AK429" s="4"/>
      <c r="AL429" s="4"/>
      <c r="AM429" s="4"/>
      <c r="AN429" s="4"/>
      <c r="AO429" s="4"/>
      <c r="AP429" s="4"/>
      <c r="AQ429" s="4"/>
      <c r="AR429" s="4"/>
      <c r="AS429" s="4"/>
      <c r="AT429" s="4"/>
      <c r="AU429" s="4"/>
      <c r="AV429" s="4"/>
      <c r="AW429" s="4"/>
      <c r="AX429" s="4"/>
    </row>
    <row r="430" spans="30:50">
      <c r="AD430" s="4"/>
      <c r="AE430" s="4"/>
      <c r="AF430" s="4"/>
      <c r="AG430" s="4"/>
      <c r="AH430" s="4"/>
      <c r="AI430" s="4"/>
      <c r="AJ430" s="4"/>
      <c r="AK430" s="4"/>
      <c r="AL430" s="4"/>
      <c r="AM430" s="4"/>
      <c r="AN430" s="4"/>
      <c r="AO430" s="4"/>
      <c r="AP430" s="4"/>
      <c r="AQ430" s="4"/>
      <c r="AR430" s="4"/>
      <c r="AS430" s="4"/>
      <c r="AT430" s="4"/>
      <c r="AU430" s="4"/>
      <c r="AV430" s="4"/>
      <c r="AW430" s="4"/>
      <c r="AX430" s="4"/>
    </row>
    <row r="431" spans="30:50">
      <c r="AD431" s="4"/>
      <c r="AE431" s="4"/>
      <c r="AF431" s="4"/>
      <c r="AG431" s="4"/>
      <c r="AH431" s="4"/>
      <c r="AI431" s="4"/>
      <c r="AJ431" s="4"/>
      <c r="AK431" s="4"/>
      <c r="AL431" s="4"/>
      <c r="AM431" s="4"/>
      <c r="AN431" s="4"/>
      <c r="AO431" s="4"/>
      <c r="AP431" s="4"/>
      <c r="AQ431" s="4"/>
      <c r="AR431" s="4"/>
      <c r="AS431" s="4"/>
      <c r="AT431" s="4"/>
      <c r="AU431" s="4"/>
      <c r="AV431" s="4"/>
      <c r="AW431" s="4"/>
      <c r="AX431" s="4"/>
    </row>
    <row r="432" spans="30:50">
      <c r="AD432" s="4"/>
      <c r="AE432" s="4"/>
      <c r="AF432" s="4"/>
      <c r="AG432" s="4"/>
      <c r="AH432" s="4"/>
      <c r="AI432" s="4"/>
      <c r="AJ432" s="4"/>
      <c r="AK432" s="4"/>
      <c r="AL432" s="4"/>
      <c r="AM432" s="4"/>
      <c r="AN432" s="4"/>
      <c r="AO432" s="4"/>
      <c r="AP432" s="4"/>
      <c r="AQ432" s="4"/>
      <c r="AR432" s="4"/>
      <c r="AS432" s="4"/>
      <c r="AT432" s="4"/>
      <c r="AU432" s="4"/>
      <c r="AV432" s="4"/>
      <c r="AW432" s="4"/>
      <c r="AX432" s="4"/>
    </row>
    <row r="433" spans="30:50">
      <c r="AD433" s="4"/>
      <c r="AE433" s="4"/>
      <c r="AF433" s="4"/>
      <c r="AG433" s="4"/>
      <c r="AH433" s="4"/>
      <c r="AI433" s="4"/>
      <c r="AJ433" s="4"/>
      <c r="AK433" s="4"/>
      <c r="AL433" s="4"/>
      <c r="AM433" s="4"/>
      <c r="AN433" s="4"/>
      <c r="AO433" s="4"/>
      <c r="AP433" s="4"/>
      <c r="AQ433" s="4"/>
      <c r="AR433" s="4"/>
      <c r="AS433" s="4"/>
      <c r="AT433" s="4"/>
      <c r="AU433" s="4"/>
      <c r="AV433" s="4"/>
      <c r="AW433" s="4"/>
      <c r="AX433" s="4"/>
    </row>
    <row r="434" spans="30:50">
      <c r="AD434" s="4"/>
      <c r="AE434" s="4"/>
      <c r="AF434" s="4"/>
      <c r="AG434" s="4"/>
      <c r="AH434" s="4"/>
      <c r="AI434" s="4"/>
      <c r="AJ434" s="4"/>
      <c r="AK434" s="4"/>
      <c r="AL434" s="4"/>
      <c r="AM434" s="4"/>
      <c r="AN434" s="4"/>
      <c r="AO434" s="4"/>
      <c r="AP434" s="4"/>
      <c r="AQ434" s="4"/>
      <c r="AR434" s="4"/>
      <c r="AS434" s="4"/>
      <c r="AT434" s="4"/>
      <c r="AU434" s="4"/>
      <c r="AV434" s="4"/>
      <c r="AW434" s="4"/>
      <c r="AX434" s="4"/>
    </row>
    <row r="435" spans="30:50">
      <c r="AD435" s="4"/>
      <c r="AE435" s="4"/>
      <c r="AF435" s="4"/>
      <c r="AG435" s="4"/>
      <c r="AH435" s="4"/>
      <c r="AI435" s="4"/>
      <c r="AJ435" s="4"/>
      <c r="AK435" s="4"/>
      <c r="AL435" s="4"/>
      <c r="AM435" s="4"/>
      <c r="AN435" s="4"/>
      <c r="AO435" s="4"/>
      <c r="AP435" s="4"/>
      <c r="AQ435" s="4"/>
      <c r="AR435" s="4"/>
      <c r="AS435" s="4"/>
      <c r="AT435" s="4"/>
      <c r="AU435" s="4"/>
      <c r="AV435" s="4"/>
      <c r="AW435" s="4"/>
      <c r="AX435" s="4"/>
    </row>
    <row r="436" spans="30:50">
      <c r="AD436" s="4"/>
      <c r="AE436" s="4"/>
      <c r="AF436" s="4"/>
      <c r="AG436" s="4"/>
      <c r="AH436" s="4"/>
      <c r="AI436" s="4"/>
      <c r="AJ436" s="4"/>
      <c r="AK436" s="4"/>
      <c r="AL436" s="4"/>
      <c r="AM436" s="4"/>
      <c r="AN436" s="4"/>
      <c r="AO436" s="4"/>
      <c r="AP436" s="4"/>
      <c r="AQ436" s="4"/>
      <c r="AR436" s="4"/>
      <c r="AS436" s="4"/>
      <c r="AT436" s="4"/>
      <c r="AU436" s="4"/>
      <c r="AV436" s="4"/>
      <c r="AW436" s="4"/>
      <c r="AX436" s="4"/>
    </row>
    <row r="437" spans="30:50">
      <c r="AD437" s="4"/>
      <c r="AE437" s="4"/>
      <c r="AF437" s="4"/>
      <c r="AG437" s="4"/>
      <c r="AH437" s="4"/>
      <c r="AI437" s="4"/>
      <c r="AJ437" s="4"/>
      <c r="AK437" s="4"/>
      <c r="AL437" s="4"/>
      <c r="AM437" s="4"/>
      <c r="AN437" s="4"/>
      <c r="AO437" s="4"/>
      <c r="AP437" s="4"/>
      <c r="AQ437" s="4"/>
      <c r="AR437" s="4"/>
      <c r="AS437" s="4"/>
      <c r="AT437" s="4"/>
      <c r="AU437" s="4"/>
      <c r="AV437" s="4"/>
      <c r="AW437" s="4"/>
      <c r="AX437" s="4"/>
    </row>
    <row r="438" spans="30:50">
      <c r="AD438" s="4"/>
      <c r="AE438" s="4"/>
      <c r="AF438" s="4"/>
      <c r="AG438" s="4"/>
      <c r="AH438" s="4"/>
      <c r="AI438" s="4"/>
      <c r="AJ438" s="4"/>
      <c r="AK438" s="4"/>
      <c r="AL438" s="4"/>
      <c r="AM438" s="4"/>
      <c r="AN438" s="4"/>
      <c r="AO438" s="4"/>
      <c r="AP438" s="4"/>
      <c r="AQ438" s="4"/>
      <c r="AR438" s="4"/>
      <c r="AS438" s="4"/>
      <c r="AT438" s="4"/>
      <c r="AU438" s="4"/>
      <c r="AV438" s="4"/>
      <c r="AW438" s="4"/>
      <c r="AX438" s="4"/>
    </row>
    <row r="439" spans="30:50">
      <c r="AD439" s="4"/>
      <c r="AE439" s="4"/>
      <c r="AF439" s="4"/>
      <c r="AG439" s="4"/>
      <c r="AH439" s="4"/>
      <c r="AI439" s="4"/>
      <c r="AJ439" s="4"/>
      <c r="AK439" s="4"/>
      <c r="AL439" s="4"/>
      <c r="AM439" s="4"/>
      <c r="AN439" s="4"/>
      <c r="AO439" s="4"/>
      <c r="AP439" s="4"/>
      <c r="AQ439" s="4"/>
      <c r="AR439" s="4"/>
      <c r="AS439" s="4"/>
      <c r="AT439" s="4"/>
      <c r="AU439" s="4"/>
      <c r="AV439" s="4"/>
      <c r="AW439" s="4"/>
      <c r="AX439" s="4"/>
    </row>
    <row r="440" spans="30:50">
      <c r="AD440" s="4"/>
      <c r="AE440" s="4"/>
      <c r="AF440" s="4"/>
      <c r="AG440" s="4"/>
      <c r="AH440" s="4"/>
      <c r="AI440" s="4"/>
      <c r="AJ440" s="4"/>
      <c r="AK440" s="4"/>
      <c r="AL440" s="4"/>
      <c r="AM440" s="4"/>
      <c r="AN440" s="4"/>
      <c r="AO440" s="4"/>
      <c r="AP440" s="4"/>
      <c r="AQ440" s="4"/>
      <c r="AR440" s="4"/>
      <c r="AS440" s="4"/>
      <c r="AT440" s="4"/>
      <c r="AU440" s="4"/>
      <c r="AV440" s="4"/>
      <c r="AW440" s="4"/>
      <c r="AX440" s="4"/>
    </row>
    <row r="441" spans="30:50">
      <c r="AD441" s="4"/>
      <c r="AE441" s="4"/>
      <c r="AF441" s="4"/>
      <c r="AG441" s="4"/>
      <c r="AH441" s="4"/>
      <c r="AI441" s="4"/>
      <c r="AJ441" s="4"/>
      <c r="AK441" s="4"/>
      <c r="AL441" s="4"/>
      <c r="AM441" s="4"/>
      <c r="AN441" s="4"/>
      <c r="AO441" s="4"/>
      <c r="AP441" s="4"/>
      <c r="AQ441" s="4"/>
      <c r="AR441" s="4"/>
      <c r="AS441" s="4"/>
      <c r="AT441" s="4"/>
      <c r="AU441" s="4"/>
      <c r="AV441" s="4"/>
      <c r="AW441" s="4"/>
      <c r="AX441" s="4"/>
    </row>
    <row r="442" spans="30:50">
      <c r="AD442" s="4"/>
      <c r="AE442" s="4"/>
      <c r="AF442" s="4"/>
      <c r="AG442" s="4"/>
      <c r="AH442" s="4"/>
      <c r="AI442" s="4"/>
      <c r="AJ442" s="4"/>
      <c r="AK442" s="4"/>
      <c r="AL442" s="4"/>
      <c r="AM442" s="4"/>
      <c r="AN442" s="4"/>
      <c r="AO442" s="4"/>
      <c r="AP442" s="4"/>
      <c r="AQ442" s="4"/>
      <c r="AR442" s="4"/>
      <c r="AS442" s="4"/>
      <c r="AT442" s="4"/>
      <c r="AU442" s="4"/>
      <c r="AV442" s="4"/>
      <c r="AW442" s="4"/>
      <c r="AX442" s="4"/>
    </row>
    <row r="443" spans="30:50">
      <c r="AD443" s="4"/>
      <c r="AE443" s="4"/>
      <c r="AF443" s="4"/>
      <c r="AG443" s="4"/>
      <c r="AH443" s="4"/>
      <c r="AI443" s="4"/>
      <c r="AJ443" s="4"/>
      <c r="AK443" s="4"/>
      <c r="AL443" s="4"/>
      <c r="AM443" s="4"/>
      <c r="AN443" s="4"/>
      <c r="AO443" s="4"/>
      <c r="AP443" s="4"/>
      <c r="AQ443" s="4"/>
      <c r="AR443" s="4"/>
      <c r="AS443" s="4"/>
      <c r="AT443" s="4"/>
      <c r="AU443" s="4"/>
      <c r="AV443" s="4"/>
      <c r="AW443" s="4"/>
      <c r="AX443" s="4"/>
    </row>
  </sheetData>
  <autoFilter ref="A2:AX303">
    <filterColumn colId="9">
      <customFilters>
        <customFilter operator="equal" val="Yes"/>
      </customFilters>
    </filterColumn>
    <sortState ref="A2:AX303">
      <sortCondition ref="H2" descending="1"/>
    </sortState>
    <extLst/>
  </autoFilter>
  <conditionalFormatting sqref="H304:J1048576 H2:J2 G304">
    <cfRule type="colorScale" priority="3">
      <colorScale>
        <cfvo type="min"/>
        <cfvo type="percentile" val="50"/>
        <cfvo type="max"/>
        <color rgb="FFF8696B"/>
        <color rgb="FFFFEB84"/>
        <color rgb="FF63BE7B"/>
      </colorScale>
    </cfRule>
  </conditionalFormatting>
  <pageMargins left="0.7" right="0.7" top="0.75" bottom="0.75" header="0.3" footer="0.3"/>
  <pageSetup paperSize="9" orientation="portrait"/>
  <headerFooter>
    <oddFooter>&amp;L
&amp;1#&amp;"Calibri"&amp;9&amp;K000000 Marico Information classification: Official</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1"/>
  <sheetViews>
    <sheetView tabSelected="1" workbookViewId="0">
      <selection activeCell="A4" sqref="A4"/>
    </sheetView>
  </sheetViews>
  <sheetFormatPr defaultColWidth="9" defaultRowHeight="14.4"/>
  <cols>
    <col min="1" max="1" width="24.712962962963" customWidth="1"/>
    <col min="2" max="2" width="13" customWidth="1"/>
    <col min="3" max="3" width="10.712962962963" customWidth="1"/>
    <col min="5" max="5" width="21" customWidth="1"/>
    <col min="7" max="7" width="10.712962962963" customWidth="1"/>
    <col min="9" max="9" width="23" customWidth="1"/>
  </cols>
  <sheetData>
    <row r="1" spans="1:2">
      <c r="A1" s="32" t="s">
        <v>504</v>
      </c>
      <c r="B1" s="32" t="s">
        <v>505</v>
      </c>
    </row>
    <row r="2" spans="1:2">
      <c r="A2" s="18">
        <v>13803</v>
      </c>
      <c r="B2" s="18">
        <v>630380.2</v>
      </c>
    </row>
    <row r="4" spans="1:11">
      <c r="A4" s="6" t="s">
        <v>29</v>
      </c>
      <c r="B4" s="6" t="s">
        <v>505</v>
      </c>
      <c r="C4" s="6" t="s">
        <v>8</v>
      </c>
      <c r="E4" s="6" t="s">
        <v>39</v>
      </c>
      <c r="F4" s="6" t="s">
        <v>505</v>
      </c>
      <c r="G4" s="6" t="s">
        <v>8</v>
      </c>
      <c r="I4" s="6" t="s">
        <v>49</v>
      </c>
      <c r="J4" s="6" t="s">
        <v>505</v>
      </c>
      <c r="K4" s="6" t="s">
        <v>8</v>
      </c>
    </row>
    <row r="5" spans="1:11">
      <c r="A5" s="23" t="s">
        <v>30</v>
      </c>
      <c r="B5" s="33">
        <f>_xlfn.XLOOKUP(A5,'Benefits Revenue'!$AE$3:$BE$3,'Benefits Revenue'!$AE$1:$BE$1)</f>
        <v>346369.64</v>
      </c>
      <c r="C5" s="30">
        <f>B5/$B$2</f>
        <v>0.549461483720459</v>
      </c>
      <c r="E5" t="s">
        <v>40</v>
      </c>
      <c r="F5">
        <f>_xlfn.XLOOKUP(E5,'Claims Revenue'!$AE$3:$BD$3,'Claims Revenue'!$AE$1:$BD$1)</f>
        <v>392043.13</v>
      </c>
      <c r="G5" s="30">
        <f>F5/$B$2</f>
        <v>0.62191536155482</v>
      </c>
      <c r="I5" t="s">
        <v>50</v>
      </c>
      <c r="J5">
        <f>_xlfn.XLOOKUP(I5,'Ingredients Revenue'!$AE$3:$BY$3,'Ingredients Revenue'!$AE$1:$BY$1)</f>
        <v>267476.57</v>
      </c>
      <c r="K5" s="30">
        <f>J5/$B$2</f>
        <v>0.424309916459939</v>
      </c>
    </row>
    <row r="6" spans="1:11">
      <c r="A6" s="23" t="s">
        <v>31</v>
      </c>
      <c r="B6" s="33">
        <f>_xlfn.XLOOKUP(A6,'Benefits Revenue'!$AE$3:$BE$3,'Benefits Revenue'!$AE$1:$BE$1)</f>
        <v>264192.42</v>
      </c>
      <c r="C6" s="30">
        <f>B6/$B$2</f>
        <v>0.419100124020393</v>
      </c>
      <c r="E6" t="s">
        <v>41</v>
      </c>
      <c r="F6">
        <f>_xlfn.XLOOKUP(E6,'Claims Revenue'!$AE$3:$BD$3,'Claims Revenue'!$AE$1:$BD$1)</f>
        <v>288435.2</v>
      </c>
      <c r="G6" s="30">
        <f>F6/$B$2</f>
        <v>0.457557518462667</v>
      </c>
      <c r="I6" t="s">
        <v>51</v>
      </c>
      <c r="J6">
        <f>_xlfn.XLOOKUP(I6,'Ingredients Revenue'!$AE$3:$BY$3,'Ingredients Revenue'!$AE$1:$BY$1)</f>
        <v>210087.84</v>
      </c>
      <c r="K6" s="30">
        <f>J6/$B$2</f>
        <v>0.333271635117981</v>
      </c>
    </row>
    <row r="7" spans="1:11">
      <c r="A7" s="23" t="s">
        <v>32</v>
      </c>
      <c r="B7" s="33">
        <f>_xlfn.XLOOKUP(A7,'Benefits Revenue'!$AE$3:$BE$3,'Benefits Revenue'!$AE$1:$BE$1)</f>
        <v>219153.34</v>
      </c>
      <c r="C7" s="30">
        <f>B7/$B$2</f>
        <v>0.347652638836055</v>
      </c>
      <c r="E7" t="s">
        <v>42</v>
      </c>
      <c r="F7">
        <f>_xlfn.XLOOKUP(E7,'Claims Revenue'!$AE$3:$BD$3,'Claims Revenue'!$AE$1:$BD$1)</f>
        <v>170277.74</v>
      </c>
      <c r="G7" s="30">
        <f>F7/$B$2</f>
        <v>0.27011911224369</v>
      </c>
      <c r="I7" t="s">
        <v>43</v>
      </c>
      <c r="J7">
        <f>_xlfn.XLOOKUP(I7,'Ingredients Revenue'!$AE$3:$BY$3,'Ingredients Revenue'!$AE$1:$BY$1)</f>
        <v>177756.42</v>
      </c>
      <c r="K7" s="30">
        <f>J7/$B$2</f>
        <v>0.281982873193035</v>
      </c>
    </row>
    <row r="8" spans="1:11">
      <c r="A8" s="23" t="s">
        <v>33</v>
      </c>
      <c r="B8" s="33">
        <f>_xlfn.XLOOKUP(A8,'Benefits Revenue'!$AE$3:$BE$3,'Benefits Revenue'!$AE$1:$BE$1)</f>
        <v>211567.92</v>
      </c>
      <c r="C8" s="30">
        <f>B8/$B$2</f>
        <v>0.335619551502411</v>
      </c>
      <c r="E8" t="s">
        <v>43</v>
      </c>
      <c r="F8">
        <f>_xlfn.XLOOKUP(E8,'Claims Revenue'!$AE$3:$BD$3,'Claims Revenue'!$AE$1:$BD$1)</f>
        <v>101148.89</v>
      </c>
      <c r="G8" s="30">
        <f>F8/$B$2</f>
        <v>0.160456959149415</v>
      </c>
      <c r="I8" t="s">
        <v>52</v>
      </c>
      <c r="J8">
        <f>_xlfn.XLOOKUP(I8,'Ingredients Revenue'!$AE$3:$BY$3,'Ingredients Revenue'!$AE$1:$BY$1)</f>
        <v>145589.73</v>
      </c>
      <c r="K8" s="30">
        <f>J8/$B$2</f>
        <v>0.230955429754932</v>
      </c>
    </row>
    <row r="9" spans="1:11">
      <c r="A9" s="23" t="s">
        <v>34</v>
      </c>
      <c r="B9" s="33">
        <f>_xlfn.XLOOKUP(A9,'Benefits Revenue'!$AE$3:$BE$3,'Benefits Revenue'!$AE$1:$BE$1)</f>
        <v>190296.37</v>
      </c>
      <c r="C9" s="30">
        <f>B9/$B$2</f>
        <v>0.301875550659745</v>
      </c>
      <c r="E9" t="s">
        <v>44</v>
      </c>
      <c r="F9">
        <f>_xlfn.XLOOKUP(E9,'Claims Revenue'!$AE$3:$BD$3,'Claims Revenue'!$AE$1:$BD$1)</f>
        <v>86304.63</v>
      </c>
      <c r="G9" s="30">
        <f>F9/$B$2</f>
        <v>0.136908852784399</v>
      </c>
      <c r="I9" t="s">
        <v>53</v>
      </c>
      <c r="J9">
        <f>_xlfn.XLOOKUP(I9,'Ingredients Revenue'!$AE$3:$BY$3,'Ingredients Revenue'!$AE$1:$BY$1)</f>
        <v>103063.86</v>
      </c>
      <c r="K9" s="30">
        <f>J9/$B$2</f>
        <v>0.163494760780875</v>
      </c>
    </row>
    <row r="10" spans="1:11">
      <c r="A10" s="23" t="s">
        <v>35</v>
      </c>
      <c r="B10" s="33">
        <f>_xlfn.XLOOKUP(A10,'Benefits Revenue'!$AE$3:$BE$3,'Benefits Revenue'!$AE$1:$BE$1)</f>
        <v>182424.77</v>
      </c>
      <c r="C10" s="30">
        <f>B10/$B$2</f>
        <v>0.289388483331171</v>
      </c>
      <c r="E10" t="s">
        <v>45</v>
      </c>
      <c r="F10">
        <f>_xlfn.XLOOKUP(E10,'Claims Revenue'!$AE$3:$BD$3,'Claims Revenue'!$AE$1:$BD$1)</f>
        <v>85510.23</v>
      </c>
      <c r="G10" s="30">
        <f>F10/$B$2</f>
        <v>0.135648660919236</v>
      </c>
      <c r="I10" t="s">
        <v>54</v>
      </c>
      <c r="J10">
        <f>_xlfn.XLOOKUP(I10,'Ingredients Revenue'!$AE$3:$BY$3,'Ingredients Revenue'!$AE$1:$BY$1)</f>
        <v>92421.4</v>
      </c>
      <c r="K10" s="30">
        <f>J10/$B$2</f>
        <v>0.14661215564829</v>
      </c>
    </row>
    <row r="11" spans="1:11">
      <c r="A11" s="23" t="s">
        <v>36</v>
      </c>
      <c r="B11" s="33">
        <f>_xlfn.XLOOKUP(A11,'Benefits Revenue'!$AE$3:$BE$3,'Benefits Revenue'!$AE$1:$BE$1)</f>
        <v>140345.96</v>
      </c>
      <c r="C11" s="30">
        <f>B11/$B$2</f>
        <v>0.222637005413558</v>
      </c>
      <c r="E11" t="s">
        <v>46</v>
      </c>
      <c r="F11">
        <f>_xlfn.XLOOKUP(E11,'Claims Revenue'!$AE$3:$BD$3,'Claims Revenue'!$AE$1:$BD$1)</f>
        <v>79762.22</v>
      </c>
      <c r="G11" s="30">
        <f>F11/$B$2</f>
        <v>0.126530338357709</v>
      </c>
      <c r="I11" t="s">
        <v>55</v>
      </c>
      <c r="J11">
        <f>_xlfn.XLOOKUP(I11,'Ingredients Revenue'!$AE$3:$BY$3,'Ingredients Revenue'!$AE$1:$BY$1)</f>
        <v>88479.95</v>
      </c>
      <c r="K11" s="30">
        <f>J11/$B$2</f>
        <v>0.14035965913904</v>
      </c>
    </row>
    <row r="12" spans="1:11">
      <c r="A12" s="23" t="s">
        <v>37</v>
      </c>
      <c r="B12" s="33">
        <f>_xlfn.XLOOKUP(A12,'Benefits Revenue'!$AE$3:$BE$3,'Benefits Revenue'!$AE$1:$BE$1)</f>
        <v>120460.57</v>
      </c>
      <c r="C12" s="30">
        <f>B12/$B$2</f>
        <v>0.191091931504194</v>
      </c>
      <c r="E12" t="s">
        <v>47</v>
      </c>
      <c r="F12">
        <f>_xlfn.XLOOKUP(E12,'Claims Revenue'!$AE$3:$BD$3,'Claims Revenue'!$AE$1:$BD$1)</f>
        <v>76107.73</v>
      </c>
      <c r="G12" s="30">
        <f>F12/$B$2</f>
        <v>0.120733059191897</v>
      </c>
      <c r="I12" t="s">
        <v>56</v>
      </c>
      <c r="J12">
        <f>_xlfn.XLOOKUP(I12,'Ingredients Revenue'!$AE$3:$BY$3,'Ingredients Revenue'!$AE$1:$BY$1)</f>
        <v>85940.09</v>
      </c>
      <c r="K12" s="30">
        <f>J12/$B$2</f>
        <v>0.136330566854733</v>
      </c>
    </row>
    <row r="13" spans="1:11">
      <c r="A13" s="23" t="s">
        <v>38</v>
      </c>
      <c r="B13" s="33">
        <f>_xlfn.XLOOKUP(A13,'Benefits Revenue'!$AE$3:$BE$3,'Benefits Revenue'!$AE$1:$BE$1)</f>
        <v>113050.53</v>
      </c>
      <c r="C13" s="30">
        <f>B13/$B$2</f>
        <v>0.179337057223561</v>
      </c>
      <c r="E13" t="s">
        <v>48</v>
      </c>
      <c r="F13">
        <f>_xlfn.XLOOKUP(E13,'Claims Revenue'!$AE$3:$BD$3,'Claims Revenue'!$AE$1:$BD$1)</f>
        <v>60784.37</v>
      </c>
      <c r="G13" s="30">
        <f>F13/$B$2</f>
        <v>0.0964249353009501</v>
      </c>
      <c r="I13" t="s">
        <v>57</v>
      </c>
      <c r="J13">
        <f>_xlfn.XLOOKUP(I13,'Ingredients Revenue'!$AE$3:$BY$3,'Ingredients Revenue'!$AE$1:$BY$1)</f>
        <v>73637.95</v>
      </c>
      <c r="K13" s="30">
        <f>J13/$B$2</f>
        <v>0.116815137912009</v>
      </c>
    </row>
    <row r="14" spans="1:11">
      <c r="A14" s="23" t="s">
        <v>506</v>
      </c>
      <c r="B14" s="33">
        <f>_xlfn.XLOOKUP(A14,'Benefits Revenue'!$AE$3:$BE$3,'Benefits Revenue'!$AE$1:$BE$1)</f>
        <v>99601.61</v>
      </c>
      <c r="C14" s="30">
        <f>B14/$B$2</f>
        <v>0.158002440431981</v>
      </c>
      <c r="E14" t="s">
        <v>104</v>
      </c>
      <c r="F14">
        <f>_xlfn.XLOOKUP(E14,'Claims Revenue'!$AE$3:$BD$3,'Claims Revenue'!$AE$1:$BD$1)</f>
        <v>40948.98</v>
      </c>
      <c r="G14" s="30">
        <f>F14/$B$2</f>
        <v>0.0649591786036427</v>
      </c>
      <c r="I14" t="s">
        <v>58</v>
      </c>
      <c r="J14">
        <f>_xlfn.XLOOKUP(I14,'Ingredients Revenue'!$AE$3:$BY$3,'Ingredients Revenue'!$AE$1:$BY$1)</f>
        <v>69019.87</v>
      </c>
      <c r="K14" s="30">
        <f>J14/$B$2</f>
        <v>0.109489273298876</v>
      </c>
    </row>
    <row r="15" spans="1:11">
      <c r="A15" s="23" t="s">
        <v>507</v>
      </c>
      <c r="B15" s="33">
        <f>_xlfn.XLOOKUP(A15,'Benefits Revenue'!$AE$3:$BE$3,'Benefits Revenue'!$AE$1:$BE$1)</f>
        <v>84875.9</v>
      </c>
      <c r="C15" s="30">
        <f>B15/$B$2</f>
        <v>0.134642395176752</v>
      </c>
      <c r="E15" t="s">
        <v>164</v>
      </c>
      <c r="F15">
        <f>_xlfn.XLOOKUP(E15,'Claims Revenue'!$AE$3:$BD$3,'Claims Revenue'!$AE$1:$BD$1)</f>
        <v>38096.32</v>
      </c>
      <c r="G15" s="30">
        <f>F15/$B$2</f>
        <v>0.0604338778407063</v>
      </c>
      <c r="I15" t="s">
        <v>508</v>
      </c>
      <c r="J15">
        <f>_xlfn.XLOOKUP(I15,'Ingredients Revenue'!$AE$3:$BY$3,'Ingredients Revenue'!$AE$1:$BY$1)</f>
        <v>67692.78</v>
      </c>
      <c r="K15" s="30">
        <f>J15/$B$2</f>
        <v>0.107384051719899</v>
      </c>
    </row>
    <row r="16" spans="1:11">
      <c r="A16" s="23" t="s">
        <v>509</v>
      </c>
      <c r="B16" s="33">
        <f>_xlfn.XLOOKUP(A16,'Benefits Revenue'!$AE$3:$BE$3,'Benefits Revenue'!$AE$1:$BE$1)</f>
        <v>54527.89</v>
      </c>
      <c r="C16" s="30">
        <f>B16/$B$2</f>
        <v>0.0865000042831294</v>
      </c>
      <c r="E16" t="s">
        <v>510</v>
      </c>
      <c r="F16">
        <f>_xlfn.XLOOKUP(E16,'Claims Revenue'!$AE$3:$BD$3,'Claims Revenue'!$AE$1:$BD$1)</f>
        <v>34154.24</v>
      </c>
      <c r="G16" s="30">
        <f>F16/$B$2</f>
        <v>0.0541803819345849</v>
      </c>
      <c r="I16" t="s">
        <v>511</v>
      </c>
      <c r="J16">
        <f>_xlfn.XLOOKUP(I16,'Ingredients Revenue'!$AE$3:$BY$3,'Ingredients Revenue'!$AE$1:$BY$1)</f>
        <v>64311.93</v>
      </c>
      <c r="K16" s="30">
        <f>J16/$B$2</f>
        <v>0.102020859792233</v>
      </c>
    </row>
    <row r="17" spans="1:11">
      <c r="A17" s="23" t="s">
        <v>43</v>
      </c>
      <c r="B17" s="33">
        <f>_xlfn.XLOOKUP(A17,'Benefits Revenue'!$AE$3:$BE$3,'Benefits Revenue'!$AE$1:$BE$1)</f>
        <v>49923.05</v>
      </c>
      <c r="C17" s="30">
        <f>B17/$B$2</f>
        <v>0.0791951428677487</v>
      </c>
      <c r="E17" t="s">
        <v>512</v>
      </c>
      <c r="F17">
        <f>_xlfn.XLOOKUP(E17,'Claims Revenue'!$AE$3:$BD$3,'Claims Revenue'!$AE$1:$BD$1)</f>
        <v>29050.55</v>
      </c>
      <c r="G17" s="30">
        <f>F17/$B$2</f>
        <v>0.0460841726945104</v>
      </c>
      <c r="I17" t="s">
        <v>513</v>
      </c>
      <c r="J17">
        <f>_xlfn.XLOOKUP(I17,'Ingredients Revenue'!$AE$3:$BY$3,'Ingredients Revenue'!$AE$1:$BY$1)</f>
        <v>54549.72</v>
      </c>
      <c r="K17" s="30">
        <f>J17/$B$2</f>
        <v>0.0865346341779136</v>
      </c>
    </row>
    <row r="18" spans="1:11">
      <c r="A18" s="23" t="s">
        <v>514</v>
      </c>
      <c r="B18" s="33">
        <f>_xlfn.XLOOKUP(A18,'Benefits Revenue'!$AE$3:$BE$3,'Benefits Revenue'!$AE$1:$BE$1)</f>
        <v>49114.07</v>
      </c>
      <c r="C18" s="30">
        <f>B18/$B$2</f>
        <v>0.0779118221035495</v>
      </c>
      <c r="E18" t="s">
        <v>515</v>
      </c>
      <c r="F18">
        <f>_xlfn.XLOOKUP(E18,'Claims Revenue'!$AE$3:$BD$3,'Claims Revenue'!$AE$1:$BD$1)</f>
        <v>17316.87</v>
      </c>
      <c r="G18" s="30">
        <f>F18/$B$2</f>
        <v>0.0274705169991062</v>
      </c>
      <c r="I18" t="s">
        <v>516</v>
      </c>
      <c r="J18">
        <f>_xlfn.XLOOKUP(I18,'Ingredients Revenue'!$AE$3:$BY$3,'Ingredients Revenue'!$AE$1:$BY$1)</f>
        <v>49806.1</v>
      </c>
      <c r="K18" s="30">
        <f>J18/$B$2</f>
        <v>0.0790096199087471</v>
      </c>
    </row>
    <row r="19" spans="1:11">
      <c r="A19" s="23" t="s">
        <v>517</v>
      </c>
      <c r="B19" s="33">
        <f>_xlfn.XLOOKUP(A19,'Benefits Revenue'!$AE$3:$BE$3,'Benefits Revenue'!$AE$1:$BE$1)</f>
        <v>39978.95</v>
      </c>
      <c r="C19" s="30">
        <f>B19/$B$2</f>
        <v>0.0634203770994076</v>
      </c>
      <c r="E19" t="s">
        <v>518</v>
      </c>
      <c r="F19">
        <f>_xlfn.XLOOKUP(E19,'Claims Revenue'!$AE$3:$BD$3,'Claims Revenue'!$AE$1:$BD$1)</f>
        <v>13255.6</v>
      </c>
      <c r="G19" s="30">
        <f>F19/$B$2</f>
        <v>0.0210279447228831</v>
      </c>
      <c r="I19" t="s">
        <v>519</v>
      </c>
      <c r="J19">
        <f>_xlfn.XLOOKUP(I19,'Ingredients Revenue'!$AE$3:$BY$3,'Ingredients Revenue'!$AE$1:$BY$1)</f>
        <v>48351.59</v>
      </c>
      <c r="K19" s="30">
        <f>J19/$B$2</f>
        <v>0.0767022663465635</v>
      </c>
    </row>
    <row r="20" spans="1:11">
      <c r="A20" s="23" t="s">
        <v>520</v>
      </c>
      <c r="B20" s="33">
        <f>_xlfn.XLOOKUP(A20,'Benefits Revenue'!$AE$3:$BE$3,'Benefits Revenue'!$AE$1:$BE$1)</f>
        <v>25348.35</v>
      </c>
      <c r="C20" s="30">
        <f>B20/$B$2</f>
        <v>0.0402112090449541</v>
      </c>
      <c r="E20" t="s">
        <v>521</v>
      </c>
      <c r="F20">
        <f>_xlfn.XLOOKUP(E20,'Claims Revenue'!$AE$3:$BD$3,'Claims Revenue'!$AE$1:$BD$1)</f>
        <v>8689.94</v>
      </c>
      <c r="G20" s="30">
        <f>F20/$B$2</f>
        <v>0.0137852362748703</v>
      </c>
      <c r="I20" t="s">
        <v>123</v>
      </c>
      <c r="J20">
        <f>_xlfn.XLOOKUP(I20,'Ingredients Revenue'!$AE$3:$BY$3,'Ingredients Revenue'!$AE$1:$BY$1)</f>
        <v>44097.74</v>
      </c>
      <c r="K20" s="30">
        <f>J20/$B$2</f>
        <v>0.0699541958963813</v>
      </c>
    </row>
    <row r="21" spans="1:11">
      <c r="A21" s="23" t="s">
        <v>522</v>
      </c>
      <c r="B21" s="33">
        <f>_xlfn.XLOOKUP(A21,'Benefits Revenue'!$AE$3:$BE$3,'Benefits Revenue'!$AE$1:$BE$1)</f>
        <v>25245.9</v>
      </c>
      <c r="C21" s="30">
        <f>B21/$B$2</f>
        <v>0.0400486880774491</v>
      </c>
      <c r="E21" t="s">
        <v>523</v>
      </c>
      <c r="F21">
        <f>_xlfn.XLOOKUP(E21,'Claims Revenue'!$AE$3:$BD$3,'Claims Revenue'!$AE$1:$BD$1)</f>
        <v>7117.53</v>
      </c>
      <c r="G21" s="30">
        <f>F21/$B$2</f>
        <v>0.0112908527266561</v>
      </c>
      <c r="I21" t="s">
        <v>524</v>
      </c>
      <c r="J21">
        <f>_xlfn.XLOOKUP(I21,'Ingredients Revenue'!$AE$3:$BY$3,'Ingredients Revenue'!$AE$1:$BY$1)</f>
        <v>42413.67</v>
      </c>
      <c r="K21" s="30">
        <f>J21/$B$2</f>
        <v>0.0672826811502011</v>
      </c>
    </row>
    <row r="22" spans="1:11">
      <c r="A22" s="23" t="s">
        <v>525</v>
      </c>
      <c r="B22" s="33">
        <f>_xlfn.XLOOKUP(A22,'Benefits Revenue'!$AE$3:$BE$3,'Benefits Revenue'!$AE$1:$BE$1)</f>
        <v>21891.93</v>
      </c>
      <c r="C22" s="30">
        <f>B22/$B$2</f>
        <v>0.0347281370829858</v>
      </c>
      <c r="E22" t="s">
        <v>526</v>
      </c>
      <c r="F22">
        <f>_xlfn.XLOOKUP(E22,'Claims Revenue'!$AE$3:$BD$3,'Claims Revenue'!$AE$1:$BD$1)</f>
        <v>6571.04</v>
      </c>
      <c r="G22" s="30">
        <f>F22/$B$2</f>
        <v>0.0104239314623143</v>
      </c>
      <c r="I22" t="s">
        <v>239</v>
      </c>
      <c r="J22">
        <f>_xlfn.XLOOKUP(I22,'Ingredients Revenue'!$AE$3:$BY$3,'Ingredients Revenue'!$AE$1:$BY$1)</f>
        <v>39658.9</v>
      </c>
      <c r="K22" s="30">
        <f>J22/$B$2</f>
        <v>0.0629126676250301</v>
      </c>
    </row>
    <row r="23" spans="1:11">
      <c r="A23" s="23" t="s">
        <v>527</v>
      </c>
      <c r="B23" s="33">
        <f>_xlfn.XLOOKUP(A23,'Benefits Revenue'!$AE$3:$BE$3,'Benefits Revenue'!$AE$1:$BE$1)</f>
        <v>20583.84</v>
      </c>
      <c r="C23" s="30">
        <f>B23/$B$2</f>
        <v>0.0326530560445902</v>
      </c>
      <c r="E23" t="s">
        <v>528</v>
      </c>
      <c r="F23">
        <f>_xlfn.XLOOKUP(E23,'Claims Revenue'!$AE$3:$BD$3,'Claims Revenue'!$AE$1:$BD$1)</f>
        <v>4565.66</v>
      </c>
      <c r="G23" s="30">
        <f>F23/$B$2</f>
        <v>0.0072427084480128</v>
      </c>
      <c r="I23" t="s">
        <v>529</v>
      </c>
      <c r="J23">
        <f>_xlfn.XLOOKUP(I23,'Ingredients Revenue'!$AE$3:$BY$3,'Ingredients Revenue'!$AE$1:$BY$1)</f>
        <v>31995.56</v>
      </c>
      <c r="K23" s="30">
        <f>J23/$B$2</f>
        <v>0.0507559723481162</v>
      </c>
    </row>
    <row r="24" spans="1:11">
      <c r="A24" s="23" t="s">
        <v>530</v>
      </c>
      <c r="B24" s="33">
        <f>_xlfn.XLOOKUP(A24,'Benefits Revenue'!$AE$3:$BE$3,'Benefits Revenue'!$AE$1:$BE$1)</f>
        <v>18330.83</v>
      </c>
      <c r="C24" s="30">
        <f>B24/$B$2</f>
        <v>0.0290790066058547</v>
      </c>
      <c r="E24" t="s">
        <v>531</v>
      </c>
      <c r="F24">
        <f>_xlfn.XLOOKUP(E24,'Claims Revenue'!$AE$3:$BD$3,'Claims Revenue'!$AE$1:$BD$1)</f>
        <v>4565.66</v>
      </c>
      <c r="G24" s="30">
        <f>F24/$B$2</f>
        <v>0.0072427084480128</v>
      </c>
      <c r="I24" t="s">
        <v>127</v>
      </c>
      <c r="J24">
        <f>_xlfn.XLOOKUP(I24,'Ingredients Revenue'!$AE$3:$BY$3,'Ingredients Revenue'!$AE$1:$BY$1)</f>
        <v>29651.72</v>
      </c>
      <c r="K24" s="30">
        <f>J24/$B$2</f>
        <v>0.0470378352619578</v>
      </c>
    </row>
    <row r="25" spans="1:11">
      <c r="A25" s="23" t="s">
        <v>532</v>
      </c>
      <c r="B25" s="33">
        <f>_xlfn.XLOOKUP(A25,'Benefits Revenue'!$AE$3:$BE$3,'Benefits Revenue'!$AE$1:$BE$1)</f>
        <v>18310.75</v>
      </c>
      <c r="C25" s="30">
        <f>B25/$B$2</f>
        <v>0.0290471528134925</v>
      </c>
      <c r="E25" t="s">
        <v>533</v>
      </c>
      <c r="F25">
        <f>_xlfn.XLOOKUP(E25,'Claims Revenue'!$AE$3:$BD$3,'Claims Revenue'!$AE$1:$BD$1)</f>
        <v>4565.66</v>
      </c>
      <c r="G25" s="30">
        <f>F25/$B$2</f>
        <v>0.0072427084480128</v>
      </c>
      <c r="I25" t="s">
        <v>534</v>
      </c>
      <c r="J25">
        <f>_xlfn.XLOOKUP(I25,'Ingredients Revenue'!$AE$3:$BY$3,'Ingredients Revenue'!$AE$1:$BY$1)</f>
        <v>24817.56</v>
      </c>
      <c r="K25" s="30">
        <f>J25/$B$2</f>
        <v>0.0393691933851983</v>
      </c>
    </row>
    <row r="26" spans="1:11">
      <c r="A26" s="23" t="s">
        <v>535</v>
      </c>
      <c r="B26" s="33">
        <f>_xlfn.XLOOKUP(A26,'Benefits Revenue'!$AE$3:$BE$3,'Benefits Revenue'!$AE$1:$BE$1)</f>
        <v>15260.98</v>
      </c>
      <c r="C26" s="30">
        <f>B26/$B$2</f>
        <v>0.0242091677371846</v>
      </c>
      <c r="E26" t="s">
        <v>536</v>
      </c>
      <c r="F26">
        <f>_xlfn.XLOOKUP(E26,'Claims Revenue'!$AE$3:$BD$3,'Claims Revenue'!$AE$1:$BD$1)</f>
        <v>4565.66</v>
      </c>
      <c r="G26" s="30">
        <f>F26/$B$2</f>
        <v>0.0072427084480128</v>
      </c>
      <c r="I26" t="s">
        <v>537</v>
      </c>
      <c r="J26">
        <f>_xlfn.XLOOKUP(I26,'Ingredients Revenue'!$AE$3:$BY$3,'Ingredients Revenue'!$AE$1:$BY$1)</f>
        <v>24768.18</v>
      </c>
      <c r="K26" s="30">
        <f>J26/$B$2</f>
        <v>0.0392908597065707</v>
      </c>
    </row>
    <row r="27" spans="1:11">
      <c r="A27" s="23" t="s">
        <v>538</v>
      </c>
      <c r="B27" s="33">
        <f>_xlfn.XLOOKUP(A27,'Benefits Revenue'!$AE$3:$BE$3,'Benefits Revenue'!$AE$1:$BE$1)</f>
        <v>15311.28</v>
      </c>
      <c r="C27" s="30">
        <f>B27/$B$2</f>
        <v>0.0242889608525141</v>
      </c>
      <c r="E27" t="s">
        <v>539</v>
      </c>
      <c r="F27">
        <f>_xlfn.XLOOKUP(E27,'Claims Revenue'!$AE$3:$BD$3,'Claims Revenue'!$AE$1:$BD$1)</f>
        <v>4565.66</v>
      </c>
      <c r="G27" s="30">
        <f>F27/$B$2</f>
        <v>0.0072427084480128</v>
      </c>
      <c r="I27" t="s">
        <v>540</v>
      </c>
      <c r="J27">
        <f>_xlfn.XLOOKUP(I27,'Ingredients Revenue'!$AE$3:$BY$3,'Ingredients Revenue'!$AE$1:$BY$1)</f>
        <v>24575.89</v>
      </c>
      <c r="K27" s="30">
        <f>J27/$B$2</f>
        <v>0.0389858215724415</v>
      </c>
    </row>
    <row r="28" spans="1:11">
      <c r="A28" s="23" t="s">
        <v>541</v>
      </c>
      <c r="B28" s="33">
        <f>_xlfn.XLOOKUP(A28,'Benefits Revenue'!$AE$3:$BE$3,'Benefits Revenue'!$AE$1:$BE$1)</f>
        <v>8553.2</v>
      </c>
      <c r="C28" s="30">
        <f>B28/$B$2</f>
        <v>0.0135683195633365</v>
      </c>
      <c r="E28" t="s">
        <v>542</v>
      </c>
      <c r="F28">
        <f>_xlfn.XLOOKUP(E28,'Claims Revenue'!$AE$3:$BD$3,'Claims Revenue'!$AE$1:$BD$1)</f>
        <v>2786.6</v>
      </c>
      <c r="G28" s="29">
        <f>F28/$B$2</f>
        <v>0.00442050686236655</v>
      </c>
      <c r="I28" t="s">
        <v>543</v>
      </c>
      <c r="J28">
        <f>_xlfn.XLOOKUP(I28,'Ingredients Revenue'!$AE$3:$BY$3,'Ingredients Revenue'!$AE$1:$BY$1)</f>
        <v>24567.7</v>
      </c>
      <c r="K28" s="30">
        <f>J28/$B$2</f>
        <v>0.0389728294131066</v>
      </c>
    </row>
    <row r="29" spans="1:11">
      <c r="A29" s="23" t="s">
        <v>544</v>
      </c>
      <c r="B29" s="33">
        <f>_xlfn.XLOOKUP(A29,'Benefits Revenue'!$AE$3:$BE$3,'Benefits Revenue'!$AE$1:$BE$1)</f>
        <v>6493.17</v>
      </c>
      <c r="C29" s="30">
        <f>B29/$B$2</f>
        <v>0.0103004028362566</v>
      </c>
      <c r="E29" t="s">
        <v>545</v>
      </c>
      <c r="F29">
        <f>_xlfn.XLOOKUP(E29,'Claims Revenue'!$AE$3:$BD$3,'Claims Revenue'!$AE$1:$BD$1)</f>
        <v>2219.15</v>
      </c>
      <c r="G29" s="29">
        <f>F29/$B$2</f>
        <v>0.00352033582273047</v>
      </c>
      <c r="I29" t="s">
        <v>546</v>
      </c>
      <c r="J29">
        <f>_xlfn.XLOOKUP(I29,'Ingredients Revenue'!$AE$3:$BY$3,'Ingredients Revenue'!$AE$1:$BY$1)</f>
        <v>22618.15</v>
      </c>
      <c r="K29" s="30">
        <f>J29/$B$2</f>
        <v>0.035880171997788</v>
      </c>
    </row>
    <row r="30" spans="1:11">
      <c r="A30" s="23" t="s">
        <v>547</v>
      </c>
      <c r="B30" s="33">
        <f>_xlfn.XLOOKUP(A30,'Benefits Revenue'!$AE$3:$BE$3,'Benefits Revenue'!$AE$1:$BE$1)</f>
        <v>2616</v>
      </c>
      <c r="C30" s="29">
        <f>B30/$B$2</f>
        <v>0.00414987653482771</v>
      </c>
      <c r="E30" t="s">
        <v>548</v>
      </c>
      <c r="F30">
        <f>_xlfn.XLOOKUP(E30,'Claims Revenue'!$AE$3:$BD$3,'Claims Revenue'!$AE$1:$BD$1)</f>
        <v>2150.03</v>
      </c>
      <c r="G30" s="29">
        <f>F30/$B$2</f>
        <v>0.00341068770878273</v>
      </c>
      <c r="I30" t="s">
        <v>549</v>
      </c>
      <c r="J30">
        <f>_xlfn.XLOOKUP(I30,'Ingredients Revenue'!$AE$3:$BY$3,'Ingredients Revenue'!$AE$1:$BY$1)</f>
        <v>19351.76</v>
      </c>
      <c r="K30" s="30">
        <f>J30/$B$2</f>
        <v>0.0306985530319639</v>
      </c>
    </row>
    <row r="31" spans="1:11">
      <c r="A31" s="23" t="s">
        <v>550</v>
      </c>
      <c r="B31" s="33">
        <f>_xlfn.XLOOKUP(A31,'Benefits Revenue'!$AE$3:$BE$3,'Benefits Revenue'!$AE$1:$BE$1)</f>
        <v>2382.6</v>
      </c>
      <c r="C31" s="29">
        <f>B31/$B$2</f>
        <v>0.00377962378894515</v>
      </c>
      <c r="I31" t="s">
        <v>551</v>
      </c>
      <c r="J31">
        <f>_xlfn.XLOOKUP(I31,'Ingredients Revenue'!$AE$3:$BY$3,'Ingredients Revenue'!$AE$1:$BY$1)</f>
        <v>17860.65</v>
      </c>
      <c r="K31" s="30">
        <f>J31/$B$2</f>
        <v>0.0283331392705545</v>
      </c>
    </row>
    <row r="32" spans="9:11">
      <c r="I32" t="s">
        <v>552</v>
      </c>
      <c r="J32">
        <f>_xlfn.XLOOKUP(I32,'Ingredients Revenue'!$AE$3:$BY$3,'Ingredients Revenue'!$AE$1:$BY$1)</f>
        <v>17673.96</v>
      </c>
      <c r="K32" s="30">
        <f>J32/$B$2</f>
        <v>0.0280369846641757</v>
      </c>
    </row>
    <row r="33" spans="9:11">
      <c r="I33" t="s">
        <v>113</v>
      </c>
      <c r="J33">
        <f>_xlfn.XLOOKUP(I33,'Ingredients Revenue'!$AE$3:$BY$3,'Ingredients Revenue'!$AE$1:$BY$1)</f>
        <v>16861.24</v>
      </c>
      <c r="K33" s="30">
        <f>J33/$B$2</f>
        <v>0.0267477309725147</v>
      </c>
    </row>
    <row r="34" spans="9:11">
      <c r="I34" t="s">
        <v>553</v>
      </c>
      <c r="J34">
        <f>_xlfn.XLOOKUP(I34,'Ingredients Revenue'!$AE$3:$BY$3,'Ingredients Revenue'!$AE$1:$BY$1)</f>
        <v>15260.98</v>
      </c>
      <c r="K34" s="30">
        <f>J34/$B$2</f>
        <v>0.0242091677371846</v>
      </c>
    </row>
    <row r="35" spans="9:11">
      <c r="I35" t="s">
        <v>554</v>
      </c>
      <c r="J35">
        <f>_xlfn.XLOOKUP(I35,'Ingredients Revenue'!$AE$3:$BY$3,'Ingredients Revenue'!$AE$1:$BY$1)</f>
        <v>9106.16</v>
      </c>
      <c r="K35" s="30">
        <f>J35/$B$2</f>
        <v>0.0144455044749185</v>
      </c>
    </row>
    <row r="36" spans="9:11">
      <c r="I36" t="s">
        <v>555</v>
      </c>
      <c r="J36">
        <f>_xlfn.XLOOKUP(I36,'Ingredients Revenue'!$AE$3:$BY$3,'Ingredients Revenue'!$AE$1:$BY$1)</f>
        <v>8689.94</v>
      </c>
      <c r="K36" s="30">
        <f>J36/$B$2</f>
        <v>0.0137852362748703</v>
      </c>
    </row>
    <row r="37" spans="9:11">
      <c r="I37" t="s">
        <v>556</v>
      </c>
      <c r="J37">
        <f>_xlfn.XLOOKUP(I37,'Ingredients Revenue'!$AE$3:$BY$3,'Ingredients Revenue'!$AE$1:$BY$1)</f>
        <v>8689.94</v>
      </c>
      <c r="K37" s="30">
        <f>J37/$B$2</f>
        <v>0.0137852362748703</v>
      </c>
    </row>
    <row r="38" spans="9:11">
      <c r="I38" t="s">
        <v>557</v>
      </c>
      <c r="J38">
        <f>_xlfn.XLOOKUP(I38,'Ingredients Revenue'!$AE$3:$BY$3,'Ingredients Revenue'!$AE$1:$BY$1)</f>
        <v>6707.05</v>
      </c>
      <c r="K38" s="30">
        <f>J38/$B$2</f>
        <v>0.0106396901425521</v>
      </c>
    </row>
    <row r="39" spans="9:11">
      <c r="I39" t="s">
        <v>558</v>
      </c>
      <c r="J39">
        <f>_xlfn.XLOOKUP(I39,'Ingredients Revenue'!$AE$3:$BY$3,'Ingredients Revenue'!$AE$1:$BY$1)</f>
        <v>4963.76</v>
      </c>
      <c r="K39" s="30">
        <f>J39/$B$2</f>
        <v>0.00787423209041147</v>
      </c>
    </row>
    <row r="40" spans="9:11">
      <c r="I40" t="s">
        <v>559</v>
      </c>
      <c r="J40">
        <f>_xlfn.XLOOKUP(I40,'Ingredients Revenue'!$AE$3:$BY$3,'Ingredients Revenue'!$AE$1:$BY$1)</f>
        <v>4757.5</v>
      </c>
      <c r="K40" s="30">
        <f>J40/$B$2</f>
        <v>0.0075470327272335</v>
      </c>
    </row>
    <row r="41" spans="9:11">
      <c r="I41" t="s">
        <v>560</v>
      </c>
      <c r="J41">
        <f>_xlfn.XLOOKUP(I41,'Ingredients Revenue'!$AE$3:$BY$3,'Ingredients Revenue'!$AE$1:$BY$1)</f>
        <v>4565.66</v>
      </c>
      <c r="K41" s="30">
        <f>J41/$B$2</f>
        <v>0.0072427084480128</v>
      </c>
    </row>
    <row r="42" spans="9:11">
      <c r="I42" t="s">
        <v>561</v>
      </c>
      <c r="J42">
        <f>_xlfn.XLOOKUP(I42,'Ingredients Revenue'!$AE$3:$BY$3,'Ingredients Revenue'!$AE$1:$BY$1)</f>
        <v>4565.66</v>
      </c>
      <c r="K42" s="30">
        <f>J42/$B$2</f>
        <v>0.0072427084480128</v>
      </c>
    </row>
    <row r="43" spans="9:11">
      <c r="I43" t="s">
        <v>562</v>
      </c>
      <c r="J43">
        <f>_xlfn.XLOOKUP(I43,'Ingredients Revenue'!$AE$3:$BY$3,'Ingredients Revenue'!$AE$1:$BY$1)</f>
        <v>4494.62</v>
      </c>
      <c r="K43" s="30">
        <f>J43/$B$2</f>
        <v>0.00713001455312207</v>
      </c>
    </row>
    <row r="44" spans="9:11">
      <c r="I44" t="s">
        <v>563</v>
      </c>
      <c r="J44">
        <f>_xlfn.XLOOKUP(I44,'Ingredients Revenue'!$AE$3:$BY$3,'Ingredients Revenue'!$AE$1:$BY$1)</f>
        <v>4494.62</v>
      </c>
      <c r="K44" s="30">
        <f>J44/$B$2</f>
        <v>0.00713001455312207</v>
      </c>
    </row>
    <row r="45" spans="9:11">
      <c r="I45" t="s">
        <v>564</v>
      </c>
      <c r="J45">
        <f>_xlfn.XLOOKUP(I45,'Ingredients Revenue'!$AE$3:$BY$3,'Ingredients Revenue'!$AE$1:$BY$1)</f>
        <v>3018.7</v>
      </c>
      <c r="K45" s="29">
        <f>J45/$B$2</f>
        <v>0.00478869736073563</v>
      </c>
    </row>
    <row r="46" spans="9:11">
      <c r="I46" t="s">
        <v>565</v>
      </c>
      <c r="J46">
        <f>_xlfn.XLOOKUP(I46,'Ingredients Revenue'!$AE$3:$BY$3,'Ingredients Revenue'!$AE$1:$BY$1)</f>
        <v>2711.77</v>
      </c>
      <c r="K46" s="29">
        <f>J46/$B$2</f>
        <v>0.00430180072280189</v>
      </c>
    </row>
    <row r="47" spans="9:11">
      <c r="I47" t="s">
        <v>566</v>
      </c>
      <c r="J47">
        <f>_xlfn.XLOOKUP(I47,'Ingredients Revenue'!$AE$3:$BY$3,'Ingredients Revenue'!$AE$1:$BY$1)</f>
        <v>2711.77</v>
      </c>
      <c r="K47" s="29">
        <f>J47/$B$2</f>
        <v>0.00430180072280189</v>
      </c>
    </row>
    <row r="48" spans="9:11">
      <c r="I48" t="s">
        <v>567</v>
      </c>
      <c r="J48">
        <f>_xlfn.XLOOKUP(I48,'Ingredients Revenue'!$AE$3:$BY$3,'Ingredients Revenue'!$AE$1:$BY$1)</f>
        <v>2219.15</v>
      </c>
      <c r="K48" s="29">
        <f>J48/$B$2</f>
        <v>0.00352033582273047</v>
      </c>
    </row>
    <row r="49" spans="9:11">
      <c r="I49" t="s">
        <v>568</v>
      </c>
      <c r="J49">
        <f>_xlfn.XLOOKUP(I49,'Ingredients Revenue'!$AE$3:$BY$3,'Ingredients Revenue'!$AE$1:$BY$1)</f>
        <v>2150.03</v>
      </c>
      <c r="K49" s="29">
        <f>J49/$B$2</f>
        <v>0.00341068770878273</v>
      </c>
    </row>
    <row r="50" spans="9:11">
      <c r="I50" t="s">
        <v>268</v>
      </c>
      <c r="J50">
        <f>_xlfn.XLOOKUP(I50,'Ingredients Revenue'!$AE$3:$BY$3,'Ingredients Revenue'!$AE$1:$BY$1)</f>
        <v>2120.93</v>
      </c>
      <c r="K50" s="29">
        <f>J50/$B$2</f>
        <v>0.0033645250913655</v>
      </c>
    </row>
    <row r="51" spans="9:11">
      <c r="I51" t="s">
        <v>569</v>
      </c>
      <c r="J51">
        <f>_xlfn.XLOOKUP(I51,'Ingredients Revenue'!$AE$3:$BY$3,'Ingredients Revenue'!$AE$1:$BY$1)</f>
        <v>0</v>
      </c>
      <c r="K51" s="30">
        <f>J51/$B$2</f>
        <v>0</v>
      </c>
    </row>
  </sheetData>
  <autoFilter ref="I4:K51">
    <sortState ref="I4:K51">
      <sortCondition ref="K4" descending="1"/>
    </sortState>
    <extLst/>
  </autoFilter>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BY444"/>
  <sheetViews>
    <sheetView zoomScale="80" zoomScaleNormal="80" topLeftCell="BG1" workbookViewId="0">
      <selection activeCell="BQ313" sqref="BQ313"/>
    </sheetView>
  </sheetViews>
  <sheetFormatPr defaultColWidth="9" defaultRowHeight="14.4"/>
  <cols>
    <col min="1" max="1" width="7.85185185185185" customWidth="1"/>
    <col min="2" max="2" width="12.287037037037" customWidth="1"/>
    <col min="3" max="3" width="25.287037037037" customWidth="1"/>
    <col min="4" max="4" width="34.4259259259259" customWidth="1"/>
    <col min="5" max="5" width="14.8518518518519" customWidth="1"/>
    <col min="6" max="6" width="90.712962962963" style="1" customWidth="1"/>
    <col min="7" max="7" width="23" customWidth="1"/>
    <col min="8" max="8" width="22.8518518518519" customWidth="1"/>
    <col min="9" max="9" width="18.712962962963" style="2" customWidth="1"/>
    <col min="10" max="10" width="18.712962962963" customWidth="1"/>
    <col min="11" max="11" width="9.71296296296296" customWidth="1"/>
    <col min="12" max="12" width="16.287037037037" customWidth="1"/>
    <col min="13" max="13" width="13.287037037037" customWidth="1"/>
    <col min="14" max="14" width="11.712962962963" customWidth="1"/>
    <col min="15" max="15" width="10.8518518518519" style="3" customWidth="1"/>
    <col min="16" max="16" width="21.4259259259259" style="3" customWidth="1"/>
    <col min="17" max="17" width="13.8518518518519" customWidth="1"/>
    <col min="18" max="18" width="14.712962962963" customWidth="1"/>
    <col min="19" max="19" width="21.1388888888889" customWidth="1"/>
    <col min="20" max="20" width="18.712962962963" style="4" customWidth="1"/>
    <col min="21" max="21" width="19.287037037037" customWidth="1"/>
    <col min="22" max="22" width="22.287037037037" customWidth="1"/>
    <col min="23" max="23" width="21.287037037037" customWidth="1"/>
    <col min="24" max="24" width="25.287037037037" customWidth="1"/>
    <col min="25" max="25" width="9.13888888888889" customWidth="1"/>
    <col min="26" max="26" width="16.712962962963" style="4" customWidth="1"/>
    <col min="27" max="27" width="14.1388888888889" customWidth="1"/>
    <col min="28" max="28" width="65.4259259259259" style="5" customWidth="1"/>
    <col min="29" max="29" width="35.1388888888889" style="5" customWidth="1"/>
    <col min="30" max="30" width="29.5740740740741" style="5" customWidth="1"/>
    <col min="45" max="45" width="12" customWidth="1"/>
    <col min="46" max="46" width="5.85185185185185" customWidth="1"/>
    <col min="62" max="62" width="10" customWidth="1"/>
    <col min="81" max="81" width="23.4259259259259" customWidth="1"/>
  </cols>
  <sheetData>
    <row r="1" spans="28:77">
      <c r="AB1"/>
      <c r="AC1"/>
      <c r="AD1"/>
      <c r="AE1">
        <f>SUBTOTAL(9,AE4:AE74)</f>
        <v>0</v>
      </c>
      <c r="AF1">
        <f t="shared" ref="AF1:BY1" si="0">SUBTOTAL(9,AF4:AF74)</f>
        <v>0</v>
      </c>
      <c r="AG1">
        <f t="shared" si="0"/>
        <v>1</v>
      </c>
      <c r="AH1">
        <f t="shared" si="0"/>
        <v>0</v>
      </c>
      <c r="AI1">
        <f t="shared" si="0"/>
        <v>0</v>
      </c>
      <c r="AJ1">
        <f t="shared" si="0"/>
        <v>1</v>
      </c>
      <c r="AK1">
        <f t="shared" si="0"/>
        <v>0</v>
      </c>
      <c r="AL1">
        <f t="shared" si="0"/>
        <v>0</v>
      </c>
      <c r="AM1">
        <f t="shared" si="0"/>
        <v>0</v>
      </c>
      <c r="AN1">
        <f t="shared" si="0"/>
        <v>0</v>
      </c>
      <c r="AO1">
        <f t="shared" si="0"/>
        <v>1</v>
      </c>
      <c r="AP1">
        <f t="shared" si="0"/>
        <v>1</v>
      </c>
      <c r="AQ1">
        <f t="shared" si="0"/>
        <v>3</v>
      </c>
      <c r="AR1">
        <f t="shared" si="0"/>
        <v>1</v>
      </c>
      <c r="AS1">
        <f t="shared" si="0"/>
        <v>3</v>
      </c>
      <c r="AT1">
        <f t="shared" si="0"/>
        <v>0</v>
      </c>
      <c r="AU1">
        <f t="shared" si="0"/>
        <v>0</v>
      </c>
      <c r="AV1">
        <f t="shared" si="0"/>
        <v>1</v>
      </c>
      <c r="AW1">
        <f t="shared" si="0"/>
        <v>0</v>
      </c>
      <c r="AX1">
        <f t="shared" si="0"/>
        <v>0</v>
      </c>
      <c r="AY1">
        <f t="shared" si="0"/>
        <v>2</v>
      </c>
      <c r="AZ1">
        <f t="shared" si="0"/>
        <v>3</v>
      </c>
      <c r="BA1">
        <f t="shared" si="0"/>
        <v>1</v>
      </c>
      <c r="BB1">
        <f t="shared" si="0"/>
        <v>1</v>
      </c>
      <c r="BC1">
        <f t="shared" si="0"/>
        <v>1</v>
      </c>
      <c r="BD1">
        <f t="shared" si="0"/>
        <v>0</v>
      </c>
      <c r="BE1">
        <f t="shared" si="0"/>
        <v>0</v>
      </c>
      <c r="BF1">
        <f t="shared" si="0"/>
        <v>0</v>
      </c>
      <c r="BG1">
        <f t="shared" si="0"/>
        <v>1</v>
      </c>
      <c r="BH1">
        <f t="shared" si="0"/>
        <v>1</v>
      </c>
      <c r="BI1">
        <f t="shared" si="0"/>
        <v>0</v>
      </c>
      <c r="BJ1">
        <f t="shared" si="0"/>
        <v>1</v>
      </c>
      <c r="BK1">
        <f t="shared" si="0"/>
        <v>1</v>
      </c>
      <c r="BL1">
        <f t="shared" si="0"/>
        <v>2</v>
      </c>
      <c r="BM1">
        <f t="shared" si="0"/>
        <v>0</v>
      </c>
      <c r="BN1">
        <f t="shared" si="0"/>
        <v>1</v>
      </c>
      <c r="BO1">
        <f t="shared" si="0"/>
        <v>0</v>
      </c>
      <c r="BP1">
        <f t="shared" si="0"/>
        <v>0</v>
      </c>
      <c r="BQ1">
        <f t="shared" si="0"/>
        <v>6</v>
      </c>
      <c r="BR1">
        <f t="shared" si="0"/>
        <v>0</v>
      </c>
      <c r="BS1">
        <f t="shared" si="0"/>
        <v>1</v>
      </c>
      <c r="BT1">
        <f t="shared" si="0"/>
        <v>0</v>
      </c>
      <c r="BU1">
        <f t="shared" si="0"/>
        <v>0</v>
      </c>
      <c r="BV1">
        <f t="shared" si="0"/>
        <v>0</v>
      </c>
      <c r="BW1">
        <f t="shared" si="0"/>
        <v>0</v>
      </c>
      <c r="BX1">
        <f t="shared" si="0"/>
        <v>0</v>
      </c>
      <c r="BY1">
        <f t="shared" si="0"/>
        <v>3</v>
      </c>
    </row>
    <row r="2" spans="1:77">
      <c r="A2" s="6"/>
      <c r="B2" s="6"/>
      <c r="C2" s="6"/>
      <c r="D2" s="6"/>
      <c r="E2" s="6">
        <v>1</v>
      </c>
      <c r="F2" s="6">
        <v>2</v>
      </c>
      <c r="G2" s="6">
        <v>3</v>
      </c>
      <c r="H2" s="6">
        <v>4</v>
      </c>
      <c r="I2" s="6">
        <v>5</v>
      </c>
      <c r="J2" s="6">
        <v>6</v>
      </c>
      <c r="K2" s="6">
        <v>7</v>
      </c>
      <c r="L2" s="6">
        <v>8</v>
      </c>
      <c r="M2" s="6" t="e">
        <f>_xlfn.XLOOKUP(L2,'Working - Ingr Pairing'!$AE$3:$BY$3,'Working - Ingr Pairing'!$AE$1:$BY$1)</f>
        <v>#N/A</v>
      </c>
      <c r="N2" s="6">
        <v>10</v>
      </c>
      <c r="O2" s="6">
        <v>11</v>
      </c>
      <c r="P2" s="6">
        <v>12</v>
      </c>
      <c r="Q2" s="6">
        <v>13</v>
      </c>
      <c r="R2" s="6">
        <v>14</v>
      </c>
      <c r="S2" s="6">
        <v>15</v>
      </c>
      <c r="T2" s="6">
        <v>16</v>
      </c>
      <c r="U2" s="6">
        <v>17</v>
      </c>
      <c r="V2" s="6">
        <v>18</v>
      </c>
      <c r="W2" s="6">
        <v>19</v>
      </c>
      <c r="X2" s="6">
        <v>20</v>
      </c>
      <c r="Y2" s="6">
        <v>21</v>
      </c>
      <c r="Z2" s="6">
        <v>22</v>
      </c>
      <c r="AA2" s="6">
        <v>23</v>
      </c>
      <c r="AB2" s="6">
        <v>24</v>
      </c>
      <c r="AC2" s="6">
        <v>25</v>
      </c>
      <c r="AD2" s="6">
        <v>26</v>
      </c>
      <c r="AE2" s="6">
        <v>27</v>
      </c>
      <c r="AF2" s="6">
        <v>28</v>
      </c>
      <c r="AG2" s="6">
        <v>29</v>
      </c>
      <c r="AH2" s="6">
        <v>30</v>
      </c>
      <c r="AI2" s="6">
        <v>31</v>
      </c>
      <c r="AJ2" s="6">
        <v>32</v>
      </c>
      <c r="AK2" s="6">
        <v>33</v>
      </c>
      <c r="AL2" s="6">
        <v>34</v>
      </c>
      <c r="AM2" s="6">
        <v>35</v>
      </c>
      <c r="AN2" s="6">
        <v>36</v>
      </c>
      <c r="AO2" s="6">
        <v>37</v>
      </c>
      <c r="AP2" s="6">
        <v>38</v>
      </c>
      <c r="AQ2" s="6">
        <v>39</v>
      </c>
      <c r="AR2" s="6">
        <v>40</v>
      </c>
      <c r="AS2" s="6">
        <v>41</v>
      </c>
      <c r="AT2" s="6">
        <v>42</v>
      </c>
      <c r="AU2" s="6">
        <v>43</v>
      </c>
      <c r="AV2" s="6">
        <v>44</v>
      </c>
      <c r="AW2" s="6">
        <v>45</v>
      </c>
      <c r="AX2" s="6">
        <v>46</v>
      </c>
      <c r="AY2" s="6">
        <v>47</v>
      </c>
      <c r="AZ2" s="6">
        <v>48</v>
      </c>
      <c r="BA2" s="6">
        <v>49</v>
      </c>
      <c r="BB2" s="6">
        <v>50</v>
      </c>
      <c r="BC2" s="6">
        <v>51</v>
      </c>
      <c r="BD2" s="6">
        <v>52</v>
      </c>
      <c r="BE2" s="6">
        <v>53</v>
      </c>
      <c r="BF2" s="6">
        <v>54</v>
      </c>
      <c r="BG2" s="6">
        <v>55</v>
      </c>
      <c r="BH2" s="6">
        <v>56</v>
      </c>
      <c r="BI2" s="6">
        <v>57</v>
      </c>
      <c r="BJ2" s="6">
        <v>58</v>
      </c>
      <c r="BK2" s="6">
        <v>59</v>
      </c>
      <c r="BL2" s="6">
        <v>60</v>
      </c>
      <c r="BM2" s="6">
        <v>61</v>
      </c>
      <c r="BN2" s="6">
        <v>62</v>
      </c>
      <c r="BO2" s="6">
        <v>63</v>
      </c>
      <c r="BP2" s="6">
        <v>64</v>
      </c>
      <c r="BQ2" s="6">
        <v>65</v>
      </c>
      <c r="BR2" s="6">
        <v>66</v>
      </c>
      <c r="BS2" s="6">
        <v>67</v>
      </c>
      <c r="BT2" s="6">
        <v>68</v>
      </c>
      <c r="BU2" s="6">
        <v>69</v>
      </c>
      <c r="BV2" s="6">
        <v>70</v>
      </c>
      <c r="BW2" s="6">
        <v>71</v>
      </c>
      <c r="BX2" s="6">
        <v>72</v>
      </c>
      <c r="BY2" s="6">
        <v>73</v>
      </c>
    </row>
    <row r="3" spans="1:77">
      <c r="A3" s="7" t="s">
        <v>0</v>
      </c>
      <c r="B3" s="7" t="s">
        <v>1</v>
      </c>
      <c r="C3" s="7" t="s">
        <v>2</v>
      </c>
      <c r="D3" s="7" t="s">
        <v>3</v>
      </c>
      <c r="E3" s="7" t="s">
        <v>4</v>
      </c>
      <c r="F3" s="8" t="s">
        <v>5</v>
      </c>
      <c r="G3" s="7" t="s">
        <v>6</v>
      </c>
      <c r="H3" s="7" t="s">
        <v>7</v>
      </c>
      <c r="I3" s="11" t="s">
        <v>8</v>
      </c>
      <c r="J3" s="7" t="s">
        <v>9</v>
      </c>
      <c r="K3" s="12" t="s">
        <v>10</v>
      </c>
      <c r="L3" s="12" t="s">
        <v>11</v>
      </c>
      <c r="M3" s="12" t="s">
        <v>12</v>
      </c>
      <c r="N3" s="12" t="s">
        <v>13</v>
      </c>
      <c r="O3" s="13" t="s">
        <v>14</v>
      </c>
      <c r="P3" s="13" t="s">
        <v>15</v>
      </c>
      <c r="Q3" s="7" t="s">
        <v>16</v>
      </c>
      <c r="R3" s="7" t="s">
        <v>17</v>
      </c>
      <c r="S3" s="7" t="s">
        <v>18</v>
      </c>
      <c r="T3" s="7" t="s">
        <v>19</v>
      </c>
      <c r="U3" s="7" t="s">
        <v>20</v>
      </c>
      <c r="V3" s="7" t="s">
        <v>21</v>
      </c>
      <c r="W3" s="7" t="s">
        <v>22</v>
      </c>
      <c r="X3" s="7" t="s">
        <v>23</v>
      </c>
      <c r="Y3" s="7" t="s">
        <v>24</v>
      </c>
      <c r="Z3" s="7" t="s">
        <v>25</v>
      </c>
      <c r="AA3" s="7" t="s">
        <v>26</v>
      </c>
      <c r="AB3" s="7" t="s">
        <v>29</v>
      </c>
      <c r="AC3" s="7" t="s">
        <v>39</v>
      </c>
      <c r="AD3" s="7" t="s">
        <v>49</v>
      </c>
      <c r="AE3" s="17" t="s">
        <v>537</v>
      </c>
      <c r="AF3" s="17" t="s">
        <v>546</v>
      </c>
      <c r="AG3" s="17" t="s">
        <v>123</v>
      </c>
      <c r="AH3" s="17" t="s">
        <v>553</v>
      </c>
      <c r="AI3" s="17" t="s">
        <v>560</v>
      </c>
      <c r="AJ3" s="17" t="s">
        <v>562</v>
      </c>
      <c r="AK3" s="17" t="s">
        <v>569</v>
      </c>
      <c r="AL3" s="17" t="s">
        <v>127</v>
      </c>
      <c r="AM3" s="17" t="s">
        <v>268</v>
      </c>
      <c r="AN3" s="17" t="s">
        <v>513</v>
      </c>
      <c r="AO3" s="17" t="s">
        <v>56</v>
      </c>
      <c r="AP3" s="17" t="s">
        <v>543</v>
      </c>
      <c r="AQ3" s="17" t="s">
        <v>51</v>
      </c>
      <c r="AR3" s="17" t="s">
        <v>549</v>
      </c>
      <c r="AS3" s="17" t="s">
        <v>52</v>
      </c>
      <c r="AT3" s="17" t="s">
        <v>567</v>
      </c>
      <c r="AU3" s="17" t="s">
        <v>554</v>
      </c>
      <c r="AV3" s="17" t="s">
        <v>519</v>
      </c>
      <c r="AW3" s="17" t="s">
        <v>561</v>
      </c>
      <c r="AX3" s="17" t="s">
        <v>568</v>
      </c>
      <c r="AY3" s="17" t="s">
        <v>53</v>
      </c>
      <c r="AZ3" s="17" t="s">
        <v>511</v>
      </c>
      <c r="BA3" s="17" t="s">
        <v>524</v>
      </c>
      <c r="BB3" s="17" t="s">
        <v>54</v>
      </c>
      <c r="BC3" s="17" t="s">
        <v>557</v>
      </c>
      <c r="BD3" s="17" t="s">
        <v>534</v>
      </c>
      <c r="BE3" s="17" t="s">
        <v>555</v>
      </c>
      <c r="BF3" s="17" t="s">
        <v>556</v>
      </c>
      <c r="BG3" s="17" t="s">
        <v>43</v>
      </c>
      <c r="BH3" s="17" t="s">
        <v>57</v>
      </c>
      <c r="BI3" s="17" t="s">
        <v>559</v>
      </c>
      <c r="BJ3" s="17" t="s">
        <v>55</v>
      </c>
      <c r="BK3" s="17" t="s">
        <v>529</v>
      </c>
      <c r="BL3" s="17" t="s">
        <v>508</v>
      </c>
      <c r="BM3" s="17" t="s">
        <v>552</v>
      </c>
      <c r="BN3" s="17" t="s">
        <v>563</v>
      </c>
      <c r="BO3" s="17" t="s">
        <v>540</v>
      </c>
      <c r="BP3" s="17" t="s">
        <v>113</v>
      </c>
      <c r="BQ3" s="17" t="s">
        <v>58</v>
      </c>
      <c r="BR3" s="17" t="s">
        <v>516</v>
      </c>
      <c r="BS3" s="17" t="s">
        <v>239</v>
      </c>
      <c r="BT3" s="17" t="s">
        <v>565</v>
      </c>
      <c r="BU3" s="17" t="s">
        <v>558</v>
      </c>
      <c r="BV3" s="17" t="s">
        <v>551</v>
      </c>
      <c r="BW3" s="17" t="s">
        <v>566</v>
      </c>
      <c r="BX3" s="17" t="s">
        <v>564</v>
      </c>
      <c r="BY3" s="17" t="s">
        <v>50</v>
      </c>
    </row>
    <row r="4" hidden="1" spans="1:77">
      <c r="A4" s="5" t="str">
        <f>_xlfn.XLOOKUP($E4,'Raw Data'!$E:$E,'Raw Data'!A:A,"ERROR",0,1)</f>
        <v>AE</v>
      </c>
      <c r="B4" s="5" t="str">
        <f>_xlfn.XLOOKUP($E4,'Raw Data'!$E:$E,'Raw Data'!B:B,"ERROR",0,1)</f>
        <v>Hair Mousses</v>
      </c>
      <c r="C4" s="5" t="str">
        <f>_xlfn.XLOOKUP($E4,'Raw Data'!$E:$E,'Raw Data'!C:C,"ERROR",0,1)</f>
        <v>Not Your Mother's</v>
      </c>
      <c r="D4" s="5" t="str">
        <f>_xlfn.XLOOKUP($E4,'Raw Data'!$E:$E,'Raw Data'!D:D,"ERROR",0,1)</f>
        <v>www.amazon.ae/dp/B07QD2L6BC</v>
      </c>
      <c r="E4" s="5" t="s">
        <v>59</v>
      </c>
      <c r="F4" s="9" t="str">
        <f>_xlfn.XLOOKUP($E4,'Raw Data'!$E:$E,'Raw Data'!F:F,"ERROR",0,1)</f>
        <v>Not Your Mother's Curl Talk Curl Activating Mousse - 7 oz Not Your Mother's Curl Talk Curl Activating Mousse - 7 oz</v>
      </c>
      <c r="G4" s="10">
        <f>_xlfn.XLOOKUP($E4,'Raw Data'!$E:$E,'Raw Data'!G:G,"ERROR",0,1)</f>
        <v>842</v>
      </c>
      <c r="H4" s="9">
        <f>_xlfn.XLOOKUP($E4,'Raw Data'!$E:$E,'Raw Data'!H:H,"ERROR",0,1)</f>
        <v>40817.31</v>
      </c>
      <c r="I4" s="9">
        <f>_xlfn.XLOOKUP($E4,'Raw Data'!$E:$E,'Raw Data'!I:I,"ERROR",0,1)</f>
        <v>0.0546470761793762</v>
      </c>
      <c r="J4" s="9" t="str">
        <f>_xlfn.XLOOKUP($E4,'Raw Data'!$E:$E,'Raw Data'!J:J,"ERROR",0,1)</f>
        <v>Yes</v>
      </c>
      <c r="K4" s="14" t="str">
        <f t="array" ref="K4">_xlfn.IFS(AND(L4&gt;0,L4&lt;=5),"0 to 5",AND(L4&gt;5,L4&lt;=10),"5 to 10",AND(L4&gt;10,L4&lt;=15),"10 to 15",AND(L4&gt;15,L4&lt;=20),"15 to 20",AND(L4&gt;20,L4&lt;=30),"20 to 30",AND(L4&gt;30,L4&lt;=40),"30 to 40",AND(L4&gt;40,L4&lt;=50),"40 to 50",AND(L4&gt;50,L4&lt;=75),"50 to 75",AND(L4&gt;75,L4&lt;=100),"75 to 100",AND(L4&gt;100,L4&lt;=150),"100 to 150",AND(L4&gt;150,L4&lt;=200),"150 to 200",AND(L4&gt;200,L4&lt;=250),"200 to 250",AND(L4&gt;250,L4&lt;=300),"250 to 300",AND(L4&gt;300,L4&lt;=400),"300 to 400",AND(L4&gt;400,L4&lt;=500),"400 to 500",L4&gt;500,"500+")</f>
        <v>40 to 50</v>
      </c>
      <c r="L4" s="9">
        <f>_xlfn.XLOOKUP($E4,'Raw Data'!$E:$E,'Raw Data'!L:L,"ERROR",0,1)</f>
        <v>48.26</v>
      </c>
      <c r="M4" s="14" t="str">
        <f t="array" ref="M4">_xlfn.IFS(AND(N4&gt;0,N4&lt;=5),"0 to 5",AND(N4&gt;5,N4&lt;=10),"5 to 10",AND(N4&gt;10,N4&lt;=15),"10 to 15",AND(N4&gt;15,N4&lt;=20),"15 to 20",AND(N4&gt;20,N4&lt;=30),"20 to 30",AND(N4&gt;30,N4&lt;=40),"30 to 40",AND(N4&gt;40,N4&lt;=50),"40 to 50",AND(N4&gt;50,N4&lt;=75),"50 to 75",AND(N4&gt;75,N4&lt;=100),"75 to 100",AND(N4&gt;100,N4&lt;=150),"100 to 150",AND(N4&gt;150,N4&lt;=200),"150 to 200",AND(N4&gt;200,N4&lt;=250),"200 to 250",AND(N4&gt;250,N4&lt;=300),"250 to 300",AND(N4&gt;300,N4&lt;=400),"300 to 400",AND(N4&gt;400,N4&lt;=500),"400 to 500",N4&gt;500,"500+")</f>
        <v>50 to 75</v>
      </c>
      <c r="N4" s="9">
        <f>_xlfn.XLOOKUP($E4,'Raw Data'!$E:$E,'Raw Data'!N:N,"ERROR",0,1)</f>
        <v>52.22</v>
      </c>
      <c r="O4" s="14" t="str">
        <f t="array" ref="O4">_xlfn.IFS(P4=0,"No Discount",AND(P4&gt;0,P4&lt;=0.02),"0% to 2%",AND(P4&gt;0.02,P4&lt;=0.04),"2% to 4%",AND(P4&gt;0.04,P4&lt;=0.06),"4% to 6%",AND(P4&gt;0.06,P4&lt;=0.08),"6% to 8%",AND(P4&gt;0.08,P4&lt;=0.1),"8% to 10%",AND(P4&gt;0.1,P4&lt;=0.15),"10% to 15%",AND(P4&gt;0.15,P4&lt;=0.2),"15% to 20%",AND(P4&gt;0.2,P4&lt;=0.25),"20% to 25%",AND(P4&gt;0.25,P4&lt;=0.3),"25% to 30%",AND(P4&gt;0.3,P4&lt;=0.4),"30% to 40%",AND(P4&gt;0.4,P4&lt;=0.5),"40% to 50%",AND(P4&gt;0.5,P4&lt;=0.75),"50% to 75%",AND(P4&gt;0.75,P4&lt;=1),"75% to 100%")</f>
        <v>6% to 8%</v>
      </c>
      <c r="P4" s="10">
        <f>_xlfn.XLOOKUP($E4,'Raw Data'!$E:$E,'Raw Data'!P:P,"ERROR",0,1)</f>
        <v>0.0758330141708158</v>
      </c>
      <c r="Q4" s="9">
        <f>_xlfn.XLOOKUP($E4,'Raw Data'!$E:$E,'Raw Data'!Q:Q,"ERROR",0,1)</f>
        <v>7</v>
      </c>
      <c r="R4" s="9" t="str">
        <f>_xlfn.XLOOKUP($E4,'Raw Data'!$E:$E,'Raw Data'!R:R,"ERROR",0,1)</f>
        <v>oz</v>
      </c>
      <c r="S4" s="5" t="str">
        <f t="array" ref="S4">_xlfn.IFS(AND(T4&gt;0,T4&lt;=0.05),"0 to 0.05",AND(T4&gt;0.05,T4&lt;=0.1),"0.05 to 0.1",AND(T4&gt;0.1,T4&lt;=0.2),"0.1 to 0.2",AND(T4&gt;0.2,T4&lt;=0.3),"0.2 to 0.3",AND(T4&gt;0.3,T4&lt;=0.4),"0.3 to 0.4",AND(T4&gt;0.4,T4&lt;=0.5),"0.4 to 0.5",AND(T4&gt;0.5,T4&lt;=0.75),"0.5 to 0.75",AND(T4&gt;0.75,T4&lt;=1),"0.75 to 1",AND(T4&gt;1,T4&lt;=2),"1 to 2",AND(T4&gt;2,T4&lt;=3),"2 to 3",AND(T4&gt;3,T4&lt;=4),"3 to 4",AND(T4&gt;4,T4&lt;=5),"4 to 5",AND(T4&gt;5,T4&lt;=10),"5 to 10",T4&gt;10,"10+")</f>
        <v>0.2 to 0.3</v>
      </c>
      <c r="T4" s="10">
        <f>L4/(Z4*29.57)</f>
        <v>0.233151359969081</v>
      </c>
      <c r="U4" s="15" t="str">
        <f t="array" ref="U4">_xlfn.IFS(AND(V4&gt;0,V4&lt;=0.05),"0 to 0.05",AND(V4&gt;0.05,V4&lt;=0.1),"0.05 to 0.1",AND(V4&gt;0.1,V4&lt;=0.2),"0.1 to 0.2",AND(V4&gt;0.2,V4&lt;=0.3),"0.2 to 0.3",AND(V4&gt;0.3,V4&lt;=0.4),"0.3 to 0.4",AND(V4&gt;0.4,V4&lt;=0.5),"0.4 to 0.5",AND(V4&gt;0.5,V4&lt;=0.75),"0.5 to 0.75",AND(V4&gt;0.75,V4&lt;=1),"0.75 to 1",AND(V4&gt;1,V4&lt;=2),"1 to 2",AND(V4&gt;2,V4&lt;=3),"2 to 3",AND(V4&gt;3,V4&lt;=4),"3 to 4",AND(V4&gt;4,V4&lt;=5),"4 to 5",AND(V4&gt;5,V4&lt;=10),"5 to 10",V4&gt;10,"10+")</f>
        <v>0.05 to 0.1</v>
      </c>
      <c r="V4" s="10">
        <f>N4/($Z4*29.57)*0.27</f>
        <v>0.0681163341224214</v>
      </c>
      <c r="W4" s="15" t="str">
        <f t="array" ref="W4">_xlfn.IFS(AND(X4&gt;0,X4&lt;=0.05),"0 to 0.05",AND(X4&gt;0.05,X4&lt;=0.1),"0.05 to 0.1",AND(X4&gt;0.1,X4&lt;=0.2),"0.1 to 0.2",AND(X4&gt;0.2,X4&lt;=0.3),"0.2 to 0.3",AND(X4&gt;0.3,X4&lt;=0.4),"0.3 to 0.4",AND(X4&gt;0.4,X4&lt;=0.5),"0.4 to 0.5",AND(X4&gt;0.5,X4&lt;=0.75),"0.5 to 0.75",AND(X4&gt;0.75,X4&lt;=1),"0.75 to 1",AND(X4&gt;1,X4&lt;=2),"1 to 2",AND(X4&gt;2,X4&lt;=3),"2 to 3",AND(X4&gt;3,X4&lt;=4),"3 to 4",AND(X4&gt;4,X4&lt;=5),"4 to 5",AND(X4&gt;5,X4&lt;=10),"5 to 10",X4&gt;10,"10+")</f>
        <v>0.05 to 0.1</v>
      </c>
      <c r="X4" s="16">
        <f>L4/($Z4*29.57)*0.27</f>
        <v>0.0629508671916518</v>
      </c>
      <c r="Y4" s="5" t="str">
        <f t="array" ref="Y4">_xlfn.IFS(AND(Z4&gt;0,Z4&lt;=1),"0 to 1",AND(Z4&gt;1,Z4&lt;=2),"1 to 2",AND(Z4&gt;2,Z4&lt;=4),"2 to 4",AND(Z4&gt;4,Z4&lt;=6),"4 to 6",AND(Z4&gt;6,Z4&lt;=8),"6 to 8",AND(Z4&gt;8,Z4&lt;=10),"8 to 10",AND(Z4&gt;10,Z4&lt;=15),"10 to 15",AND(Z4&gt;15,Z4&lt;=20),"15 to 20",AND(Z4&gt;20,Z4&lt;=25),"20 to 25",AND(Z4&gt;25,Z4&lt;=30),"25 to 30",AND(Z4&gt;30,Z4&lt;=40),"30 to 40",AND(Z4&gt;40,Z4&lt;=50),"40 to 50",Z4&gt;50,"50+")</f>
        <v>6 to 8</v>
      </c>
      <c r="Z4" s="9">
        <f t="array" ref="Z4">_xlfn.IFS(AA4="oz",_xlfn.IFS(R4="oz",Q4,R4="fl oz",Q4*1.04,R4="ml",Q4*0.0338),AA4="fl oz",_xlfn.IFS(R4="oz",Q4/1.04,R4="fl oz",Q4,R4="ml",Q4*0.0338/1.04),AA4="ml",_xlfn.IFS(R4="oz",Q4/0.0338,R4="fl oz",Q4*1.04/0.0338,R4="ml",Q4))</f>
        <v>7</v>
      </c>
      <c r="AA4" s="9" t="str">
        <f>_xlfn.XLOOKUP($E4,'Raw Data'!$E:$E,'Raw Data'!AA:AA,"ERROR",0,1)</f>
        <v>oz</v>
      </c>
      <c r="AB4" s="5" t="s">
        <v>62</v>
      </c>
      <c r="AC4" s="5" t="s">
        <v>63</v>
      </c>
      <c r="AD4" s="5" t="s">
        <v>43</v>
      </c>
      <c r="AE4">
        <f>IF(SUMIF('Ingredients Backend'!$AE$1:$CD$1,AE$3,'Ingredients Backend'!$AE3:$CD3)&gt;=1,1,0)</f>
        <v>0</v>
      </c>
      <c r="AF4">
        <f>IF(SUMIF('Ingredients Backend'!$AE$1:$CD$1,AF$3,'Ingredients Backend'!$AE3:$CD3)&gt;=1,1,0)</f>
        <v>0</v>
      </c>
      <c r="AG4">
        <f>IF(SUMIF('Ingredients Backend'!$AE$1:$CD$1,AG$3,'Ingredients Backend'!$AE3:$CD3)&gt;=1,1,0)</f>
        <v>0</v>
      </c>
      <c r="AH4">
        <f>IF(SUMIF('Ingredients Backend'!$AE$1:$CD$1,AH$3,'Ingredients Backend'!$AE3:$CD3)&gt;=1,1,0)</f>
        <v>0</v>
      </c>
      <c r="AI4">
        <f>IF(SUMIF('Ingredients Backend'!$AE$1:$CD$1,AI$3,'Ingredients Backend'!$AE3:$CD3)&gt;=1,1,0)</f>
        <v>0</v>
      </c>
      <c r="AJ4">
        <f>IF(SUMIF('Ingredients Backend'!$AE$1:$CD$1,AJ$3,'Ingredients Backend'!$AE3:$CD3)&gt;=1,1,0)</f>
        <v>0</v>
      </c>
      <c r="AK4">
        <f>IF(SUMIF('Ingredients Backend'!$AE$1:$CD$1,AK$3,'Ingredients Backend'!$AE3:$CD3)&gt;=1,1,0)</f>
        <v>0</v>
      </c>
      <c r="AL4">
        <f>IF(SUMIF('Ingredients Backend'!$AE$1:$CD$1,AL$3,'Ingredients Backend'!$AE3:$CD3)&gt;=1,1,0)</f>
        <v>0</v>
      </c>
      <c r="AM4">
        <f>IF(SUMIF('Ingredients Backend'!$AE$1:$CD$1,AM$3,'Ingredients Backend'!$AE3:$CD3)&gt;=1,1,0)</f>
        <v>0</v>
      </c>
      <c r="AN4">
        <f>IF(SUMIF('Ingredients Backend'!$AE$1:$CD$1,AN$3,'Ingredients Backend'!$AE3:$CD3)&gt;=1,1,0)</f>
        <v>0</v>
      </c>
      <c r="AO4">
        <f>IF(SUMIF('Ingredients Backend'!$AE$1:$CD$1,AO$3,'Ingredients Backend'!$AE3:$CD3)&gt;=1,1,0)</f>
        <v>0</v>
      </c>
      <c r="AP4">
        <f>IF(SUMIF('Ingredients Backend'!$AE$1:$CD$1,AP$3,'Ingredients Backend'!$AE3:$CD3)&gt;=1,1,0)</f>
        <v>0</v>
      </c>
      <c r="AQ4">
        <f>IF(SUMIF('Ingredients Backend'!$AE$1:$CD$1,AQ$3,'Ingredients Backend'!$AE3:$CD3)&gt;=1,1,0)</f>
        <v>0</v>
      </c>
      <c r="AR4">
        <f>IF(SUMIF('Ingredients Backend'!$AE$1:$CD$1,AR$3,'Ingredients Backend'!$AE3:$CD3)&gt;=1,1,0)</f>
        <v>0</v>
      </c>
      <c r="AS4">
        <f>IF(SUMIF('Ingredients Backend'!$AE$1:$CD$1,AS$3,'Ingredients Backend'!$AE3:$CD3)&gt;=1,1,0)</f>
        <v>0</v>
      </c>
      <c r="AT4">
        <f>IF(SUMIF('Ingredients Backend'!$AE$1:$CD$1,AT$3,'Ingredients Backend'!$AE3:$CD3)&gt;=1,1,0)</f>
        <v>0</v>
      </c>
      <c r="AU4">
        <f>IF(SUMIF('Ingredients Backend'!$AE$1:$CD$1,AU$3,'Ingredients Backend'!$AE3:$CD3)&gt;=1,1,0)</f>
        <v>0</v>
      </c>
      <c r="AV4">
        <f>IF(SUMIF('Ingredients Backend'!$AE$1:$CD$1,AV$3,'Ingredients Backend'!$AE3:$CD3)&gt;=1,1,0)</f>
        <v>0</v>
      </c>
      <c r="AW4">
        <f>IF(SUMIF('Ingredients Backend'!$AE$1:$CD$1,AW$3,'Ingredients Backend'!$AE3:$CD3)&gt;=1,1,0)</f>
        <v>0</v>
      </c>
      <c r="AX4">
        <f>IF(SUMIF('Ingredients Backend'!$AE$1:$CD$1,AX$3,'Ingredients Backend'!$AE3:$CD3)&gt;=1,1,0)</f>
        <v>0</v>
      </c>
      <c r="AY4">
        <f>IF(SUMIF('Ingredients Backend'!$AE$1:$CD$1,AY$3,'Ingredients Backend'!$AE3:$CD3)&gt;=1,1,0)</f>
        <v>0</v>
      </c>
      <c r="AZ4">
        <f>IF(SUMIF('Ingredients Backend'!$AE$1:$CD$1,AZ$3,'Ingredients Backend'!$AE3:$CD3)&gt;=1,1,0)</f>
        <v>0</v>
      </c>
      <c r="BA4">
        <f>IF(SUMIF('Ingredients Backend'!$AE$1:$CD$1,BA$3,'Ingredients Backend'!$AE3:$CD3)&gt;=1,1,0)</f>
        <v>0</v>
      </c>
      <c r="BB4">
        <f>IF(SUMIF('Ingredients Backend'!$AE$1:$CD$1,BB$3,'Ingredients Backend'!$AE3:$CD3)&gt;=1,1,0)</f>
        <v>0</v>
      </c>
      <c r="BC4">
        <f>IF(SUMIF('Ingredients Backend'!$AE$1:$CD$1,BC$3,'Ingredients Backend'!$AE3:$CD3)&gt;=1,1,0)</f>
        <v>0</v>
      </c>
      <c r="BD4">
        <f>IF(SUMIF('Ingredients Backend'!$AE$1:$CD$1,BD$3,'Ingredients Backend'!$AE3:$CD3)&gt;=1,1,0)</f>
        <v>0</v>
      </c>
      <c r="BE4">
        <f>IF(SUMIF('Ingredients Backend'!$AE$1:$CD$1,BE$3,'Ingredients Backend'!$AE3:$CD3)&gt;=1,1,0)</f>
        <v>0</v>
      </c>
      <c r="BF4">
        <f>IF(SUMIF('Ingredients Backend'!$AE$1:$CD$1,BF$3,'Ingredients Backend'!$AE3:$CD3)&gt;=1,1,0)</f>
        <v>0</v>
      </c>
      <c r="BG4">
        <f>IF(SUMIF('Ingredients Backend'!$AE$1:$CD$1,BG$3,'Ingredients Backend'!$AE3:$CD3)&gt;=1,1,0)</f>
        <v>1</v>
      </c>
      <c r="BH4">
        <f>IF(SUMIF('Ingredients Backend'!$AE$1:$CD$1,BH$3,'Ingredients Backend'!$AE3:$CD3)&gt;=1,1,0)</f>
        <v>0</v>
      </c>
      <c r="BI4">
        <f>IF(SUMIF('Ingredients Backend'!$AE$1:$CD$1,BI$3,'Ingredients Backend'!$AE3:$CD3)&gt;=1,1,0)</f>
        <v>0</v>
      </c>
      <c r="BJ4">
        <f>IF(SUMIF('Ingredients Backend'!$AE$1:$CD$1,BJ$3,'Ingredients Backend'!$AE3:$CD3)&gt;=1,1,0)</f>
        <v>0</v>
      </c>
      <c r="BK4">
        <f>IF(SUMIF('Ingredients Backend'!$AE$1:$CD$1,BK$3,'Ingredients Backend'!$AE3:$CD3)&gt;=1,1,0)</f>
        <v>0</v>
      </c>
      <c r="BL4">
        <f>IF(SUMIF('Ingredients Backend'!$AE$1:$CD$1,BL$3,'Ingredients Backend'!$AE3:$CD3)&gt;=1,1,0)</f>
        <v>0</v>
      </c>
      <c r="BM4">
        <f>IF(SUMIF('Ingredients Backend'!$AE$1:$CD$1,BM$3,'Ingredients Backend'!$AE3:$CD3)&gt;=1,1,0)</f>
        <v>0</v>
      </c>
      <c r="BN4">
        <f>IF(SUMIF('Ingredients Backend'!$AE$1:$CD$1,BN$3,'Ingredients Backend'!$AE3:$CD3)&gt;=1,1,0)</f>
        <v>0</v>
      </c>
      <c r="BO4">
        <f>IF(SUMIF('Ingredients Backend'!$AE$1:$CD$1,BO$3,'Ingredients Backend'!$AE3:$CD3)&gt;=1,1,0)</f>
        <v>0</v>
      </c>
      <c r="BP4">
        <f>IF(SUMIF('Ingredients Backend'!$AE$1:$CD$1,BP$3,'Ingredients Backend'!$AE3:$CD3)&gt;=1,1,0)</f>
        <v>0</v>
      </c>
      <c r="BQ4">
        <f>IF(SUMIF('Ingredients Backend'!$AE$1:$CD$1,BQ$3,'Ingredients Backend'!$AE3:$CD3)&gt;=1,1,0)</f>
        <v>0</v>
      </c>
      <c r="BR4">
        <f>IF(SUMIF('Ingredients Backend'!$AE$1:$CD$1,BR$3,'Ingredients Backend'!$AE3:$CD3)&gt;=1,1,0)</f>
        <v>0</v>
      </c>
      <c r="BS4">
        <f>IF(SUMIF('Ingredients Backend'!$AE$1:$CD$1,BS$3,'Ingredients Backend'!$AE3:$CD3)&gt;=1,1,0)</f>
        <v>0</v>
      </c>
      <c r="BT4">
        <f>IF(SUMIF('Ingredients Backend'!$AE$1:$CD$1,BT$3,'Ingredients Backend'!$AE3:$CD3)&gt;=1,1,0)</f>
        <v>0</v>
      </c>
      <c r="BU4">
        <f>IF(SUMIF('Ingredients Backend'!$AE$1:$CD$1,BU$3,'Ingredients Backend'!$AE3:$CD3)&gt;=1,1,0)</f>
        <v>0</v>
      </c>
      <c r="BV4">
        <f>IF(SUMIF('Ingredients Backend'!$AE$1:$CD$1,BV$3,'Ingredients Backend'!$AE3:$CD3)&gt;=1,1,0)</f>
        <v>0</v>
      </c>
      <c r="BW4">
        <f>IF(SUMIF('Ingredients Backend'!$AE$1:$CD$1,BW$3,'Ingredients Backend'!$AE3:$CD3)&gt;=1,1,0)</f>
        <v>0</v>
      </c>
      <c r="BX4">
        <f>IF(SUMIF('Ingredients Backend'!$AE$1:$CD$1,BX$3,'Ingredients Backend'!$AE3:$CD3)&gt;=1,1,0)</f>
        <v>0</v>
      </c>
      <c r="BY4">
        <f>IF(SUMIF('Ingredients Backend'!$AE$1:$CD$1,BY$3,'Ingredients Backend'!$AE3:$CD3)&gt;=1,1,0)</f>
        <v>0</v>
      </c>
    </row>
    <row r="5" hidden="1" spans="1:77">
      <c r="A5" s="5" t="str">
        <f>_xlfn.XLOOKUP($E5,'Raw Data'!$E:$E,'Raw Data'!A:A,"ERROR",0,1)</f>
        <v>AE</v>
      </c>
      <c r="B5" s="5" t="str">
        <f>_xlfn.XLOOKUP($E5,'Raw Data'!$E:$E,'Raw Data'!B:B,"ERROR",0,1)</f>
        <v>Hair Mousses</v>
      </c>
      <c r="C5" s="5" t="str">
        <f>_xlfn.XLOOKUP($E5,'Raw Data'!$E:$E,'Raw Data'!C:C,"ERROR",0,1)</f>
        <v>sheamoisture</v>
      </c>
      <c r="D5" s="5" t="str">
        <f>_xlfn.XLOOKUP($E5,'Raw Data'!$E:$E,'Raw Data'!D:D,"ERROR",0,1)</f>
        <v>www.amazon.ae/dp/B00F9H0IKQ</v>
      </c>
      <c r="E5" s="5" t="s">
        <v>64</v>
      </c>
      <c r="F5" s="9" t="str">
        <f>_xlfn.XLOOKUP($E5,'Raw Data'!$E:$E,'Raw Data'!F:F,"ERROR",0,1)</f>
        <v>SHEA MOISTURE Sheamoisture Coconut &amp; Hibiscus Frizz-free Curl Mousse - 7.5 Fl Oz, 7.5 Oz (290612 )</v>
      </c>
      <c r="G5" s="10">
        <f>_xlfn.XLOOKUP($E5,'Raw Data'!$E:$E,'Raw Data'!G:G,"ERROR",0,1)</f>
        <v>740</v>
      </c>
      <c r="H5" s="9">
        <f>_xlfn.XLOOKUP($E5,'Raw Data'!$E:$E,'Raw Data'!H:H,"ERROR",0,1)</f>
        <v>38623.74</v>
      </c>
      <c r="I5" s="9">
        <f>_xlfn.XLOOKUP($E5,'Raw Data'!$E:$E,'Raw Data'!I:I,"ERROR",0,1)</f>
        <v>0.0517102783625972</v>
      </c>
      <c r="J5" s="9" t="str">
        <f>_xlfn.XLOOKUP($E5,'Raw Data'!$E:$E,'Raw Data'!J:J,"ERROR",0,1)</f>
        <v>Yes</v>
      </c>
      <c r="K5" s="14" t="str">
        <f t="array" ref="K5">_xlfn.IFS(AND(L5&gt;0,L5&lt;=5),"0 to 5",AND(L5&gt;5,L5&lt;=10),"5 to 10",AND(L5&gt;10,L5&lt;=15),"10 to 15",AND(L5&gt;15,L5&lt;=20),"15 to 20",AND(L5&gt;20,L5&lt;=30),"20 to 30",AND(L5&gt;30,L5&lt;=40),"30 to 40",AND(L5&gt;40,L5&lt;=50),"40 to 50",AND(L5&gt;50,L5&lt;=75),"50 to 75",AND(L5&gt;75,L5&lt;=100),"75 to 100",AND(L5&gt;100,L5&lt;=150),"100 to 150",AND(L5&gt;150,L5&lt;=200),"150 to 200",AND(L5&gt;200,L5&lt;=250),"200 to 250",AND(L5&gt;250,L5&lt;=300),"250 to 300",AND(L5&gt;300,L5&lt;=400),"300 to 400",AND(L5&gt;400,L5&lt;=500),"400 to 500",L5&gt;500,"500+")</f>
        <v>50 to 75</v>
      </c>
      <c r="L5" s="9">
        <f>_xlfn.XLOOKUP($E5,'Raw Data'!$E:$E,'Raw Data'!L:L,"ERROR",0,1)</f>
        <v>52.11</v>
      </c>
      <c r="M5" s="14" t="str">
        <f t="array" ref="M5">_xlfn.IFS(AND(N5&gt;0,N5&lt;=5),"0 to 5",AND(N5&gt;5,N5&lt;=10),"5 to 10",AND(N5&gt;10,N5&lt;=15),"10 to 15",AND(N5&gt;15,N5&lt;=20),"15 to 20",AND(N5&gt;20,N5&lt;=30),"20 to 30",AND(N5&gt;30,N5&lt;=40),"30 to 40",AND(N5&gt;40,N5&lt;=50),"40 to 50",AND(N5&gt;50,N5&lt;=75),"50 to 75",AND(N5&gt;75,N5&lt;=100),"75 to 100",AND(N5&gt;100,N5&lt;=150),"100 to 150",AND(N5&gt;150,N5&lt;=200),"150 to 200",AND(N5&gt;200,N5&lt;=250),"200 to 250",AND(N5&gt;250,N5&lt;=300),"250 to 300",AND(N5&gt;300,N5&lt;=400),"300 to 400",AND(N5&gt;400,N5&lt;=500),"400 to 500",N5&gt;500,"500+")</f>
        <v>50 to 75</v>
      </c>
      <c r="N5" s="9">
        <f>_xlfn.XLOOKUP($E5,'Raw Data'!$E:$E,'Raw Data'!N:N,"ERROR",0,1)</f>
        <v>52.56</v>
      </c>
      <c r="O5" s="14" t="str">
        <f t="array" ref="O5">_xlfn.IFS(P5=0,"No Discount",AND(P5&gt;0,P5&lt;=0.02),"0% to 2%",AND(P5&gt;0.02,P5&lt;=0.04),"2% to 4%",AND(P5&gt;0.04,P5&lt;=0.06),"4% to 6%",AND(P5&gt;0.06,P5&lt;=0.08),"6% to 8%",AND(P5&gt;0.08,P5&lt;=0.1),"8% to 10%",AND(P5&gt;0.1,P5&lt;=0.15),"10% to 15%",AND(P5&gt;0.15,P5&lt;=0.2),"15% to 20%",AND(P5&gt;0.2,P5&lt;=0.25),"20% to 25%",AND(P5&gt;0.25,P5&lt;=0.3),"25% to 30%",AND(P5&gt;0.3,P5&lt;=0.4),"30% to 40%",AND(P5&gt;0.4,P5&lt;=0.5),"40% to 50%",AND(P5&gt;0.5,P5&lt;=0.75),"50% to 75%",AND(P5&gt;0.75,P5&lt;=1),"75% to 100%")</f>
        <v>0% to 2%</v>
      </c>
      <c r="P5" s="10">
        <f>_xlfn.XLOOKUP($E5,'Raw Data'!$E:$E,'Raw Data'!P:P,"ERROR",0,1)</f>
        <v>0.00856164383561649</v>
      </c>
      <c r="Q5" s="9">
        <f>_xlfn.XLOOKUP($E5,'Raw Data'!$E:$E,'Raw Data'!Q:Q,"ERROR",0,1)</f>
        <v>7.5</v>
      </c>
      <c r="R5" s="9" t="str">
        <f>_xlfn.XLOOKUP($E5,'Raw Data'!$E:$E,'Raw Data'!R:R,"ERROR",0,1)</f>
        <v>oz</v>
      </c>
      <c r="S5" s="5" t="str">
        <f t="array" ref="S5">_xlfn.IFS(AND(T5&gt;0,T5&lt;=0.05),"0 to 0.05",AND(T5&gt;0.05,T5&lt;=0.1),"0.05 to 0.1",AND(T5&gt;0.1,T5&lt;=0.2),"0.1 to 0.2",AND(T5&gt;0.2,T5&lt;=0.3),"0.2 to 0.3",AND(T5&gt;0.3,T5&lt;=0.4),"0.3 to 0.4",AND(T5&gt;0.4,T5&lt;=0.5),"0.4 to 0.5",AND(T5&gt;0.5,T5&lt;=0.75),"0.5 to 0.75",AND(T5&gt;0.75,T5&lt;=1),"0.75 to 1",AND(T5&gt;1,T5&lt;=2),"1 to 2",AND(T5&gt;2,T5&lt;=3),"2 to 3",AND(T5&gt;3,T5&lt;=4),"3 to 4",AND(T5&gt;4,T5&lt;=5),"4 to 5",AND(T5&gt;5,T5&lt;=10),"5 to 10",T5&gt;10,"10+")</f>
        <v>0.2 to 0.3</v>
      </c>
      <c r="T5" s="10">
        <f t="shared" ref="T5:T68" si="1">L5/(Z5*29.57)</f>
        <v>0.234967872844099</v>
      </c>
      <c r="U5" s="15" t="str">
        <f t="array" ref="U5">_xlfn.IFS(AND(V5&gt;0,V5&lt;=0.05),"0 to 0.05",AND(V5&gt;0.05,V5&lt;=0.1),"0.05 to 0.1",AND(V5&gt;0.1,V5&lt;=0.2),"0.1 to 0.2",AND(V5&gt;0.2,V5&lt;=0.3),"0.2 to 0.3",AND(V5&gt;0.3,V5&lt;=0.4),"0.3 to 0.4",AND(V5&gt;0.4,V5&lt;=0.5),"0.4 to 0.5",AND(V5&gt;0.5,V5&lt;=0.75),"0.5 to 0.75",AND(V5&gt;0.75,V5&lt;=1),"0.75 to 1",AND(V5&gt;1,V5&lt;=2),"1 to 2",AND(V5&gt;2,V5&lt;=3),"2 to 3",AND(V5&gt;3,V5&lt;=4),"3 to 4",AND(V5&gt;4,V5&lt;=5),"4 to 5",AND(V5&gt;5,V5&lt;=10),"5 to 10",V5&gt;10,"10+")</f>
        <v>0.05 to 0.1</v>
      </c>
      <c r="V5" s="10">
        <f t="shared" ref="V5:V68" si="2">N5/($Z5*29.57)*0.27</f>
        <v>0.0639891782211701</v>
      </c>
      <c r="W5" s="15" t="str">
        <f t="array" ref="W5">_xlfn.IFS(AND(X5&gt;0,X5&lt;=0.05),"0 to 0.05",AND(X5&gt;0.05,X5&lt;=0.1),"0.05 to 0.1",AND(X5&gt;0.1,X5&lt;=0.2),"0.1 to 0.2",AND(X5&gt;0.2,X5&lt;=0.3),"0.2 to 0.3",AND(X5&gt;0.3,X5&lt;=0.4),"0.3 to 0.4",AND(X5&gt;0.4,X5&lt;=0.5),"0.4 to 0.5",AND(X5&gt;0.5,X5&lt;=0.75),"0.5 to 0.75",AND(X5&gt;0.75,X5&lt;=1),"0.75 to 1",AND(X5&gt;1,X5&lt;=2),"1 to 2",AND(X5&gt;2,X5&lt;=3),"2 to 3",AND(X5&gt;3,X5&lt;=4),"3 to 4",AND(X5&gt;4,X5&lt;=5),"4 to 5",AND(X5&gt;5,X5&lt;=10),"5 to 10",X5&gt;10,"10+")</f>
        <v>0.05 to 0.1</v>
      </c>
      <c r="X5" s="16">
        <f t="shared" ref="X5:X68" si="3">L5/($Z5*29.57)*0.27</f>
        <v>0.0634413256679067</v>
      </c>
      <c r="Y5" s="5" t="str">
        <f t="array" ref="Y5">_xlfn.IFS(AND(Z5&gt;0,Z5&lt;=1),"0 to 1",AND(Z5&gt;1,Z5&lt;=2),"1 to 2",AND(Z5&gt;2,Z5&lt;=4),"2 to 4",AND(Z5&gt;4,Z5&lt;=6),"4 to 6",AND(Z5&gt;6,Z5&lt;=8),"6 to 8",AND(Z5&gt;8,Z5&lt;=10),"8 to 10",AND(Z5&gt;10,Z5&lt;=15),"10 to 15",AND(Z5&gt;15,Z5&lt;=20),"15 to 20",AND(Z5&gt;20,Z5&lt;=25),"20 to 25",AND(Z5&gt;25,Z5&lt;=30),"25 to 30",AND(Z5&gt;30,Z5&lt;=40),"30 to 40",AND(Z5&gt;40,Z5&lt;=50),"40 to 50",Z5&gt;50,"50+")</f>
        <v>6 to 8</v>
      </c>
      <c r="Z5" s="9">
        <f t="array" ref="Z5">_xlfn.IFS(AA5="oz",_xlfn.IFS(R5="oz",Q5,R5="fl oz",Q5*1.04,R5="ml",Q5*0.0338),AA5="fl oz",_xlfn.IFS(R5="oz",Q5/1.04,R5="fl oz",Q5,R5="ml",Q5*0.0338/1.04),AA5="ml",_xlfn.IFS(R5="oz",Q5/0.0338,R5="fl oz",Q5*1.04/0.0338,R5="ml",Q5))</f>
        <v>7.5</v>
      </c>
      <c r="AA5" s="9" t="str">
        <f>_xlfn.XLOOKUP($E5,'Raw Data'!$E:$E,'Raw Data'!AA:AA,"ERROR",0,1)</f>
        <v>oz</v>
      </c>
      <c r="AB5" s="5" t="s">
        <v>66</v>
      </c>
      <c r="AC5" s="5" t="s">
        <v>67</v>
      </c>
      <c r="AD5" s="5" t="s">
        <v>68</v>
      </c>
      <c r="AE5">
        <f>IF(SUMIF('Ingredients Backend'!$AE$1:$CD$1,AE$3,'Ingredients Backend'!$AE4:$CD4)&gt;=1,1,0)</f>
        <v>0</v>
      </c>
      <c r="AF5">
        <f>IF(SUMIF('Ingredients Backend'!$AE$1:$CD$1,AF$3,'Ingredients Backend'!$AE4:$CD4)&gt;=1,1,0)</f>
        <v>0</v>
      </c>
      <c r="AG5">
        <f>IF(SUMIF('Ingredients Backend'!$AE$1:$CD$1,AG$3,'Ingredients Backend'!$AE4:$CD4)&gt;=1,1,0)</f>
        <v>0</v>
      </c>
      <c r="AH5">
        <f>IF(SUMIF('Ingredients Backend'!$AE$1:$CD$1,AH$3,'Ingredients Backend'!$AE4:$CD4)&gt;=1,1,0)</f>
        <v>0</v>
      </c>
      <c r="AI5">
        <f>IF(SUMIF('Ingredients Backend'!$AE$1:$CD$1,AI$3,'Ingredients Backend'!$AE4:$CD4)&gt;=1,1,0)</f>
        <v>0</v>
      </c>
      <c r="AJ5">
        <f>IF(SUMIF('Ingredients Backend'!$AE$1:$CD$1,AJ$3,'Ingredients Backend'!$AE4:$CD4)&gt;=1,1,0)</f>
        <v>0</v>
      </c>
      <c r="AK5">
        <f>IF(SUMIF('Ingredients Backend'!$AE$1:$CD$1,AK$3,'Ingredients Backend'!$AE4:$CD4)&gt;=1,1,0)</f>
        <v>0</v>
      </c>
      <c r="AL5">
        <f>IF(SUMIF('Ingredients Backend'!$AE$1:$CD$1,AL$3,'Ingredients Backend'!$AE4:$CD4)&gt;=1,1,0)</f>
        <v>0</v>
      </c>
      <c r="AM5">
        <f>IF(SUMIF('Ingredients Backend'!$AE$1:$CD$1,AM$3,'Ingredients Backend'!$AE4:$CD4)&gt;=1,1,0)</f>
        <v>0</v>
      </c>
      <c r="AN5">
        <f>IF(SUMIF('Ingredients Backend'!$AE$1:$CD$1,AN$3,'Ingredients Backend'!$AE4:$CD4)&gt;=1,1,0)</f>
        <v>0</v>
      </c>
      <c r="AO5">
        <f>IF(SUMIF('Ingredients Backend'!$AE$1:$CD$1,AO$3,'Ingredients Backend'!$AE4:$CD4)&gt;=1,1,0)</f>
        <v>0</v>
      </c>
      <c r="AP5">
        <f>IF(SUMIF('Ingredients Backend'!$AE$1:$CD$1,AP$3,'Ingredients Backend'!$AE4:$CD4)&gt;=1,1,0)</f>
        <v>0</v>
      </c>
      <c r="AQ5">
        <f>IF(SUMIF('Ingredients Backend'!$AE$1:$CD$1,AQ$3,'Ingredients Backend'!$AE4:$CD4)&gt;=1,1,0)</f>
        <v>1</v>
      </c>
      <c r="AR5">
        <f>IF(SUMIF('Ingredients Backend'!$AE$1:$CD$1,AR$3,'Ingredients Backend'!$AE4:$CD4)&gt;=1,1,0)</f>
        <v>0</v>
      </c>
      <c r="AS5">
        <f>IF(SUMIF('Ingredients Backend'!$AE$1:$CD$1,AS$3,'Ingredients Backend'!$AE4:$CD4)&gt;=1,1,0)</f>
        <v>1</v>
      </c>
      <c r="AT5">
        <f>IF(SUMIF('Ingredients Backend'!$AE$1:$CD$1,AT$3,'Ingredients Backend'!$AE4:$CD4)&gt;=1,1,0)</f>
        <v>0</v>
      </c>
      <c r="AU5">
        <f>IF(SUMIF('Ingredients Backend'!$AE$1:$CD$1,AU$3,'Ingredients Backend'!$AE4:$CD4)&gt;=1,1,0)</f>
        <v>0</v>
      </c>
      <c r="AV5">
        <f>IF(SUMIF('Ingredients Backend'!$AE$1:$CD$1,AV$3,'Ingredients Backend'!$AE4:$CD4)&gt;=1,1,0)</f>
        <v>0</v>
      </c>
      <c r="AW5">
        <f>IF(SUMIF('Ingredients Backend'!$AE$1:$CD$1,AW$3,'Ingredients Backend'!$AE4:$CD4)&gt;=1,1,0)</f>
        <v>0</v>
      </c>
      <c r="AX5">
        <f>IF(SUMIF('Ingredients Backend'!$AE$1:$CD$1,AX$3,'Ingredients Backend'!$AE4:$CD4)&gt;=1,1,0)</f>
        <v>0</v>
      </c>
      <c r="AY5">
        <f>IF(SUMIF('Ingredients Backend'!$AE$1:$CD$1,AY$3,'Ingredients Backend'!$AE4:$CD4)&gt;=1,1,0)</f>
        <v>0</v>
      </c>
      <c r="AZ5">
        <f>IF(SUMIF('Ingredients Backend'!$AE$1:$CD$1,AZ$3,'Ingredients Backend'!$AE4:$CD4)&gt;=1,1,0)</f>
        <v>0</v>
      </c>
      <c r="BA5">
        <f>IF(SUMIF('Ingredients Backend'!$AE$1:$CD$1,BA$3,'Ingredients Backend'!$AE4:$CD4)&gt;=1,1,0)</f>
        <v>0</v>
      </c>
      <c r="BB5">
        <f>IF(SUMIF('Ingredients Backend'!$AE$1:$CD$1,BB$3,'Ingredients Backend'!$AE4:$CD4)&gt;=1,1,0)</f>
        <v>1</v>
      </c>
      <c r="BC5">
        <f>IF(SUMIF('Ingredients Backend'!$AE$1:$CD$1,BC$3,'Ingredients Backend'!$AE4:$CD4)&gt;=1,1,0)</f>
        <v>0</v>
      </c>
      <c r="BD5">
        <f>IF(SUMIF('Ingredients Backend'!$AE$1:$CD$1,BD$3,'Ingredients Backend'!$AE4:$CD4)&gt;=1,1,0)</f>
        <v>0</v>
      </c>
      <c r="BE5">
        <f>IF(SUMIF('Ingredients Backend'!$AE$1:$CD$1,BE$3,'Ingredients Backend'!$AE4:$CD4)&gt;=1,1,0)</f>
        <v>0</v>
      </c>
      <c r="BF5">
        <f>IF(SUMIF('Ingredients Backend'!$AE$1:$CD$1,BF$3,'Ingredients Backend'!$AE4:$CD4)&gt;=1,1,0)</f>
        <v>0</v>
      </c>
      <c r="BG5">
        <f>IF(SUMIF('Ingredients Backend'!$AE$1:$CD$1,BG$3,'Ingredients Backend'!$AE4:$CD4)&gt;=1,1,0)</f>
        <v>0</v>
      </c>
      <c r="BH5">
        <f>IF(SUMIF('Ingredients Backend'!$AE$1:$CD$1,BH$3,'Ingredients Backend'!$AE4:$CD4)&gt;=1,1,0)</f>
        <v>1</v>
      </c>
      <c r="BI5">
        <f>IF(SUMIF('Ingredients Backend'!$AE$1:$CD$1,BI$3,'Ingredients Backend'!$AE4:$CD4)&gt;=1,1,0)</f>
        <v>0</v>
      </c>
      <c r="BJ5">
        <f>IF(SUMIF('Ingredients Backend'!$AE$1:$CD$1,BJ$3,'Ingredients Backend'!$AE4:$CD4)&gt;=1,1,0)</f>
        <v>1</v>
      </c>
      <c r="BK5">
        <f>IF(SUMIF('Ingredients Backend'!$AE$1:$CD$1,BK$3,'Ingredients Backend'!$AE4:$CD4)&gt;=1,1,0)</f>
        <v>0</v>
      </c>
      <c r="BL5">
        <f>IF(SUMIF('Ingredients Backend'!$AE$1:$CD$1,BL$3,'Ingredients Backend'!$AE4:$CD4)&gt;=1,1,0)</f>
        <v>0</v>
      </c>
      <c r="BM5">
        <f>IF(SUMIF('Ingredients Backend'!$AE$1:$CD$1,BM$3,'Ingredients Backend'!$AE4:$CD4)&gt;=1,1,0)</f>
        <v>0</v>
      </c>
      <c r="BN5">
        <f>IF(SUMIF('Ingredients Backend'!$AE$1:$CD$1,BN$3,'Ingredients Backend'!$AE4:$CD4)&gt;=1,1,0)</f>
        <v>0</v>
      </c>
      <c r="BO5">
        <f>IF(SUMIF('Ingredients Backend'!$AE$1:$CD$1,BO$3,'Ingredients Backend'!$AE4:$CD4)&gt;=1,1,0)</f>
        <v>0</v>
      </c>
      <c r="BP5">
        <f>IF(SUMIF('Ingredients Backend'!$AE$1:$CD$1,BP$3,'Ingredients Backend'!$AE4:$CD4)&gt;=1,1,0)</f>
        <v>0</v>
      </c>
      <c r="BQ5">
        <f>IF(SUMIF('Ingredients Backend'!$AE$1:$CD$1,BQ$3,'Ingredients Backend'!$AE4:$CD4)&gt;=1,1,0)</f>
        <v>0</v>
      </c>
      <c r="BR5">
        <f>IF(SUMIF('Ingredients Backend'!$AE$1:$CD$1,BR$3,'Ingredients Backend'!$AE4:$CD4)&gt;=1,1,0)</f>
        <v>1</v>
      </c>
      <c r="BS5">
        <f>IF(SUMIF('Ingredients Backend'!$AE$1:$CD$1,BS$3,'Ingredients Backend'!$AE4:$CD4)&gt;=1,1,0)</f>
        <v>0</v>
      </c>
      <c r="BT5">
        <f>IF(SUMIF('Ingredients Backend'!$AE$1:$CD$1,BT$3,'Ingredients Backend'!$AE4:$CD4)&gt;=1,1,0)</f>
        <v>0</v>
      </c>
      <c r="BU5">
        <f>IF(SUMIF('Ingredients Backend'!$AE$1:$CD$1,BU$3,'Ingredients Backend'!$AE4:$CD4)&gt;=1,1,0)</f>
        <v>0</v>
      </c>
      <c r="BV5">
        <f>IF(SUMIF('Ingredients Backend'!$AE$1:$CD$1,BV$3,'Ingredients Backend'!$AE4:$CD4)&gt;=1,1,0)</f>
        <v>0</v>
      </c>
      <c r="BW5">
        <f>IF(SUMIF('Ingredients Backend'!$AE$1:$CD$1,BW$3,'Ingredients Backend'!$AE4:$CD4)&gt;=1,1,0)</f>
        <v>0</v>
      </c>
      <c r="BX5">
        <f>IF(SUMIF('Ingredients Backend'!$AE$1:$CD$1,BX$3,'Ingredients Backend'!$AE4:$CD4)&gt;=1,1,0)</f>
        <v>0</v>
      </c>
      <c r="BY5">
        <f>IF(SUMIF('Ingredients Backend'!$AE$1:$CD$1,BY$3,'Ingredients Backend'!$AE4:$CD4)&gt;=1,1,0)</f>
        <v>1</v>
      </c>
    </row>
    <row r="6" spans="1:77">
      <c r="A6" s="5" t="str">
        <f>_xlfn.XLOOKUP($E6,'Raw Data'!$E:$E,'Raw Data'!A:A,"ERROR",0,1)</f>
        <v>AE</v>
      </c>
      <c r="B6" s="5" t="str">
        <f>_xlfn.XLOOKUP($E6,'Raw Data'!$E:$E,'Raw Data'!B:B,"ERROR",0,1)</f>
        <v>Hair Mousses</v>
      </c>
      <c r="C6" s="5" t="str">
        <f>_xlfn.XLOOKUP($E6,'Raw Data'!$E:$E,'Raw Data'!C:C,"ERROR",0,1)</f>
        <v>cantu</v>
      </c>
      <c r="D6" s="5" t="str">
        <f>_xlfn.XLOOKUP($E6,'Raw Data'!$E:$E,'Raw Data'!D:D,"ERROR",0,1)</f>
        <v>www.amazon.ae/dp/B0178H2MFS</v>
      </c>
      <c r="E6" s="5" t="s">
        <v>69</v>
      </c>
      <c r="F6" s="9" t="str">
        <f>_xlfn.XLOOKUP($E6,'Raw Data'!$E:$E,'Raw Data'!F:F,"ERROR",0,1)</f>
        <v>Cantu Shea Butter For Natural Hair Wave Whip Curling MoUSse, 8.4Oz (248Ml)</v>
      </c>
      <c r="G6" s="10">
        <f>_xlfn.XLOOKUP($E6,'Raw Data'!$E:$E,'Raw Data'!G:G,"ERROR",0,1)</f>
        <v>969</v>
      </c>
      <c r="H6" s="9">
        <f>_xlfn.XLOOKUP($E6,'Raw Data'!$E:$E,'Raw Data'!H:H,"ERROR",0,1)</f>
        <v>26276.8</v>
      </c>
      <c r="I6" s="9">
        <f>_xlfn.XLOOKUP($E6,'Raw Data'!$E:$E,'Raw Data'!I:I,"ERROR",0,1)</f>
        <v>0.0351799344775595</v>
      </c>
      <c r="J6" s="9" t="str">
        <f>_xlfn.XLOOKUP($E6,'Raw Data'!$E:$E,'Raw Data'!J:J,"ERROR",0,1)</f>
        <v>Yes</v>
      </c>
      <c r="K6" s="14" t="str">
        <f t="array" ref="K6">_xlfn.IFS(AND(L6&gt;0,L6&lt;=5),"0 to 5",AND(L6&gt;5,L6&lt;=10),"5 to 10",AND(L6&gt;10,L6&lt;=15),"10 to 15",AND(L6&gt;15,L6&lt;=20),"15 to 20",AND(L6&gt;20,L6&lt;=30),"20 to 30",AND(L6&gt;30,L6&lt;=40),"30 to 40",AND(L6&gt;40,L6&lt;=50),"40 to 50",AND(L6&gt;50,L6&lt;=75),"50 to 75",AND(L6&gt;75,L6&lt;=100),"75 to 100",AND(L6&gt;100,L6&lt;=150),"100 to 150",AND(L6&gt;150,L6&lt;=200),"150 to 200",AND(L6&gt;200,L6&lt;=250),"200 to 250",AND(L6&gt;250,L6&lt;=300),"250 to 300",AND(L6&gt;300,L6&lt;=400),"300 to 400",AND(L6&gt;400,L6&lt;=500),"400 to 500",L6&gt;500,"500+")</f>
        <v>20 to 30</v>
      </c>
      <c r="L6" s="9">
        <f>_xlfn.XLOOKUP($E6,'Raw Data'!$E:$E,'Raw Data'!L:L,"ERROR",0,1)</f>
        <v>27.16</v>
      </c>
      <c r="M6" s="14" t="str">
        <f t="array" ref="M6">_xlfn.IFS(AND(N6&gt;0,N6&lt;=5),"0 to 5",AND(N6&gt;5,N6&lt;=10),"5 to 10",AND(N6&gt;10,N6&lt;=15),"10 to 15",AND(N6&gt;15,N6&lt;=20),"15 to 20",AND(N6&gt;20,N6&lt;=30),"20 to 30",AND(N6&gt;30,N6&lt;=40),"30 to 40",AND(N6&gt;40,N6&lt;=50),"40 to 50",AND(N6&gt;50,N6&lt;=75),"50 to 75",AND(N6&gt;75,N6&lt;=100),"75 to 100",AND(N6&gt;100,N6&lt;=150),"100 to 150",AND(N6&gt;150,N6&lt;=200),"150 to 200",AND(N6&gt;200,N6&lt;=250),"200 to 250",AND(N6&gt;250,N6&lt;=300),"250 to 300",AND(N6&gt;300,N6&lt;=400),"300 to 400",AND(N6&gt;400,N6&lt;=500),"400 to 500",N6&gt;500,"500+")</f>
        <v>20 to 30</v>
      </c>
      <c r="N6" s="9">
        <f>_xlfn.XLOOKUP($E6,'Raw Data'!$E:$E,'Raw Data'!N:N,"ERROR",0,1)</f>
        <v>28.04</v>
      </c>
      <c r="O6" s="14" t="str">
        <f t="array" ref="O6">_xlfn.IFS(P6=0,"No Discount",AND(P6&gt;0,P6&lt;=0.02),"0% to 2%",AND(P6&gt;0.02,P6&lt;=0.04),"2% to 4%",AND(P6&gt;0.04,P6&lt;=0.06),"4% to 6%",AND(P6&gt;0.06,P6&lt;=0.08),"6% to 8%",AND(P6&gt;0.08,P6&lt;=0.1),"8% to 10%",AND(P6&gt;0.1,P6&lt;=0.15),"10% to 15%",AND(P6&gt;0.15,P6&lt;=0.2),"15% to 20%",AND(P6&gt;0.2,P6&lt;=0.25),"20% to 25%",AND(P6&gt;0.25,P6&lt;=0.3),"25% to 30%",AND(P6&gt;0.3,P6&lt;=0.4),"30% to 40%",AND(P6&gt;0.4,P6&lt;=0.5),"40% to 50%",AND(P6&gt;0.5,P6&lt;=0.75),"50% to 75%",AND(P6&gt;0.75,P6&lt;=1),"75% to 100%")</f>
        <v>2% to 4%</v>
      </c>
      <c r="P6" s="10">
        <f>_xlfn.XLOOKUP($E6,'Raw Data'!$E:$E,'Raw Data'!P:P,"ERROR",0,1)</f>
        <v>0.0313837375178316</v>
      </c>
      <c r="Q6" s="9">
        <f>_xlfn.XLOOKUP($E6,'Raw Data'!$E:$E,'Raw Data'!Q:Q,"ERROR",0,1)</f>
        <v>8.4</v>
      </c>
      <c r="R6" s="9" t="str">
        <f>_xlfn.XLOOKUP($E6,'Raw Data'!$E:$E,'Raw Data'!R:R,"ERROR",0,1)</f>
        <v>oz</v>
      </c>
      <c r="S6" s="5" t="str">
        <f t="array" ref="S6">_xlfn.IFS(AND(T6&gt;0,T6&lt;=0.05),"0 to 0.05",AND(T6&gt;0.05,T6&lt;=0.1),"0.05 to 0.1",AND(T6&gt;0.1,T6&lt;=0.2),"0.1 to 0.2",AND(T6&gt;0.2,T6&lt;=0.3),"0.2 to 0.3",AND(T6&gt;0.3,T6&lt;=0.4),"0.3 to 0.4",AND(T6&gt;0.4,T6&lt;=0.5),"0.4 to 0.5",AND(T6&gt;0.5,T6&lt;=0.75),"0.5 to 0.75",AND(T6&gt;0.75,T6&lt;=1),"0.75 to 1",AND(T6&gt;1,T6&lt;=2),"1 to 2",AND(T6&gt;2,T6&lt;=3),"2 to 3",AND(T6&gt;3,T6&lt;=4),"3 to 4",AND(T6&gt;4,T6&lt;=5),"4 to 5",AND(T6&gt;5,T6&lt;=10),"5 to 10",T6&gt;10,"10+")</f>
        <v>0.1 to 0.2</v>
      </c>
      <c r="T6" s="10">
        <f t="shared" si="1"/>
        <v>0.109345056927066</v>
      </c>
      <c r="U6" s="15" t="str">
        <f t="array" ref="U6">_xlfn.IFS(AND(V6&gt;0,V6&lt;=0.05),"0 to 0.05",AND(V6&gt;0.05,V6&lt;=0.1),"0.05 to 0.1",AND(V6&gt;0.1,V6&lt;=0.2),"0.1 to 0.2",AND(V6&gt;0.2,V6&lt;=0.3),"0.2 to 0.3",AND(V6&gt;0.3,V6&lt;=0.4),"0.3 to 0.4",AND(V6&gt;0.4,V6&lt;=0.5),"0.4 to 0.5",AND(V6&gt;0.5,V6&lt;=0.75),"0.5 to 0.75",AND(V6&gt;0.75,V6&lt;=1),"0.75 to 1",AND(V6&gt;1,V6&lt;=2),"1 to 2",AND(V6&gt;2,V6&lt;=3),"2 to 3",AND(V6&gt;3,V6&lt;=4),"3 to 4",AND(V6&gt;4,V6&lt;=5),"4 to 5",AND(V6&gt;5,V6&lt;=10),"5 to 10",V6&gt;10,"10+")</f>
        <v>0 to 0.05</v>
      </c>
      <c r="V6" s="10">
        <f t="shared" si="2"/>
        <v>0.0304797333204503</v>
      </c>
      <c r="W6" s="15" t="str">
        <f t="array" ref="W6">_xlfn.IFS(AND(X6&gt;0,X6&lt;=0.05),"0 to 0.05",AND(X6&gt;0.05,X6&lt;=0.1),"0.05 to 0.1",AND(X6&gt;0.1,X6&lt;=0.2),"0.1 to 0.2",AND(X6&gt;0.2,X6&lt;=0.3),"0.2 to 0.3",AND(X6&gt;0.3,X6&lt;=0.4),"0.3 to 0.4",AND(X6&gt;0.4,X6&lt;=0.5),"0.4 to 0.5",AND(X6&gt;0.5,X6&lt;=0.75),"0.5 to 0.75",AND(X6&gt;0.75,X6&lt;=1),"0.75 to 1",AND(X6&gt;1,X6&lt;=2),"1 to 2",AND(X6&gt;2,X6&lt;=3),"2 to 3",AND(X6&gt;3,X6&lt;=4),"3 to 4",AND(X6&gt;4,X6&lt;=5),"4 to 5",AND(X6&gt;5,X6&lt;=10),"5 to 10",X6&gt;10,"10+")</f>
        <v>0 to 0.05</v>
      </c>
      <c r="X6" s="16">
        <f t="shared" si="3"/>
        <v>0.0295231653703077</v>
      </c>
      <c r="Y6" s="5" t="str">
        <f t="array" ref="Y6">_xlfn.IFS(AND(Z6&gt;0,Z6&lt;=1),"0 to 1",AND(Z6&gt;1,Z6&lt;=2),"1 to 2",AND(Z6&gt;2,Z6&lt;=4),"2 to 4",AND(Z6&gt;4,Z6&lt;=6),"4 to 6",AND(Z6&gt;6,Z6&lt;=8),"6 to 8",AND(Z6&gt;8,Z6&lt;=10),"8 to 10",AND(Z6&gt;10,Z6&lt;=15),"10 to 15",AND(Z6&gt;15,Z6&lt;=20),"15 to 20",AND(Z6&gt;20,Z6&lt;=25),"20 to 25",AND(Z6&gt;25,Z6&lt;=30),"25 to 30",AND(Z6&gt;30,Z6&lt;=40),"30 to 40",AND(Z6&gt;40,Z6&lt;=50),"40 to 50",Z6&gt;50,"50+")</f>
        <v>8 to 10</v>
      </c>
      <c r="Z6" s="9">
        <f t="array" ref="Z6">_xlfn.IFS(AA6="oz",_xlfn.IFS(R6="oz",Q6,R6="fl oz",Q6*1.04,R6="ml",Q6*0.0338),AA6="fl oz",_xlfn.IFS(R6="oz",Q6/1.04,R6="fl oz",Q6,R6="ml",Q6*0.0338/1.04),AA6="ml",_xlfn.IFS(R6="oz",Q6/0.0338,R6="fl oz",Q6*1.04/0.0338,R6="ml",Q6))</f>
        <v>8.4</v>
      </c>
      <c r="AA6" s="9" t="str">
        <f>_xlfn.XLOOKUP($E6,'Raw Data'!$E:$E,'Raw Data'!AA:AA,"ERROR",0,1)</f>
        <v>oz</v>
      </c>
      <c r="AB6" s="5" t="s">
        <v>70</v>
      </c>
      <c r="AC6" s="5" t="s">
        <v>71</v>
      </c>
      <c r="AD6" s="5" t="s">
        <v>72</v>
      </c>
      <c r="AE6">
        <f>IF(SUMIF('Ingredients Backend'!$AE$1:$CD$1,AE$3,'Ingredients Backend'!$AE5:$CD5)&gt;=1,1,0)</f>
        <v>0</v>
      </c>
      <c r="AF6">
        <f>IF(SUMIF('Ingredients Backend'!$AE$1:$CD$1,AF$3,'Ingredients Backend'!$AE5:$CD5)&gt;=1,1,0)</f>
        <v>0</v>
      </c>
      <c r="AG6">
        <f>IF(SUMIF('Ingredients Backend'!$AE$1:$CD$1,AG$3,'Ingredients Backend'!$AE5:$CD5)&gt;=1,1,0)</f>
        <v>0</v>
      </c>
      <c r="AH6">
        <f>IF(SUMIF('Ingredients Backend'!$AE$1:$CD$1,AH$3,'Ingredients Backend'!$AE5:$CD5)&gt;=1,1,0)</f>
        <v>0</v>
      </c>
      <c r="AI6">
        <f>IF(SUMIF('Ingredients Backend'!$AE$1:$CD$1,AI$3,'Ingredients Backend'!$AE5:$CD5)&gt;=1,1,0)</f>
        <v>0</v>
      </c>
      <c r="AJ6">
        <f>IF(SUMIF('Ingredients Backend'!$AE$1:$CD$1,AJ$3,'Ingredients Backend'!$AE5:$CD5)&gt;=1,1,0)</f>
        <v>0</v>
      </c>
      <c r="AK6">
        <f>IF(SUMIF('Ingredients Backend'!$AE$1:$CD$1,AK$3,'Ingredients Backend'!$AE5:$CD5)&gt;=1,1,0)</f>
        <v>0</v>
      </c>
      <c r="AL6">
        <f>IF(SUMIF('Ingredients Backend'!$AE$1:$CD$1,AL$3,'Ingredients Backend'!$AE5:$CD5)&gt;=1,1,0)</f>
        <v>0</v>
      </c>
      <c r="AM6">
        <f>IF(SUMIF('Ingredients Backend'!$AE$1:$CD$1,AM$3,'Ingredients Backend'!$AE5:$CD5)&gt;=1,1,0)</f>
        <v>0</v>
      </c>
      <c r="AN6">
        <f>IF(SUMIF('Ingredients Backend'!$AE$1:$CD$1,AN$3,'Ingredients Backend'!$AE5:$CD5)&gt;=1,1,0)</f>
        <v>0</v>
      </c>
      <c r="AO6">
        <f>IF(SUMIF('Ingredients Backend'!$AE$1:$CD$1,AO$3,'Ingredients Backend'!$AE5:$CD5)&gt;=1,1,0)</f>
        <v>0</v>
      </c>
      <c r="AP6">
        <f>IF(SUMIF('Ingredients Backend'!$AE$1:$CD$1,AP$3,'Ingredients Backend'!$AE5:$CD5)&gt;=1,1,0)</f>
        <v>0</v>
      </c>
      <c r="AQ6">
        <f>IF(SUMIF('Ingredients Backend'!$AE$1:$CD$1,AQ$3,'Ingredients Backend'!$AE5:$CD5)&gt;=1,1,0)</f>
        <v>0</v>
      </c>
      <c r="AR6">
        <f>IF(SUMIF('Ingredients Backend'!$AE$1:$CD$1,AR$3,'Ingredients Backend'!$AE5:$CD5)&gt;=1,1,0)</f>
        <v>0</v>
      </c>
      <c r="AS6">
        <f>IF(SUMIF('Ingredients Backend'!$AE$1:$CD$1,AS$3,'Ingredients Backend'!$AE5:$CD5)&gt;=1,1,0)</f>
        <v>0</v>
      </c>
      <c r="AT6">
        <f>IF(SUMIF('Ingredients Backend'!$AE$1:$CD$1,AT$3,'Ingredients Backend'!$AE5:$CD5)&gt;=1,1,0)</f>
        <v>0</v>
      </c>
      <c r="AU6">
        <f>IF(SUMIF('Ingredients Backend'!$AE$1:$CD$1,AU$3,'Ingredients Backend'!$AE5:$CD5)&gt;=1,1,0)</f>
        <v>0</v>
      </c>
      <c r="AV6">
        <f>IF(SUMIF('Ingredients Backend'!$AE$1:$CD$1,AV$3,'Ingredients Backend'!$AE5:$CD5)&gt;=1,1,0)</f>
        <v>0</v>
      </c>
      <c r="AW6">
        <f>IF(SUMIF('Ingredients Backend'!$AE$1:$CD$1,AW$3,'Ingredients Backend'!$AE5:$CD5)&gt;=1,1,0)</f>
        <v>0</v>
      </c>
      <c r="AX6">
        <f>IF(SUMIF('Ingredients Backend'!$AE$1:$CD$1,AX$3,'Ingredients Backend'!$AE5:$CD5)&gt;=1,1,0)</f>
        <v>0</v>
      </c>
      <c r="AY6">
        <f>IF(SUMIF('Ingredients Backend'!$AE$1:$CD$1,AY$3,'Ingredients Backend'!$AE5:$CD5)&gt;=1,1,0)</f>
        <v>0</v>
      </c>
      <c r="AZ6">
        <f>IF(SUMIF('Ingredients Backend'!$AE$1:$CD$1,AZ$3,'Ingredients Backend'!$AE5:$CD5)&gt;=1,1,0)</f>
        <v>0</v>
      </c>
      <c r="BA6">
        <f>IF(SUMIF('Ingredients Backend'!$AE$1:$CD$1,BA$3,'Ingredients Backend'!$AE5:$CD5)&gt;=1,1,0)</f>
        <v>0</v>
      </c>
      <c r="BB6">
        <f>IF(SUMIF('Ingredients Backend'!$AE$1:$CD$1,BB$3,'Ingredients Backend'!$AE5:$CD5)&gt;=1,1,0)</f>
        <v>0</v>
      </c>
      <c r="BC6">
        <f>IF(SUMIF('Ingredients Backend'!$AE$1:$CD$1,BC$3,'Ingredients Backend'!$AE5:$CD5)&gt;=1,1,0)</f>
        <v>0</v>
      </c>
      <c r="BD6">
        <f>IF(SUMIF('Ingredients Backend'!$AE$1:$CD$1,BD$3,'Ingredients Backend'!$AE5:$CD5)&gt;=1,1,0)</f>
        <v>0</v>
      </c>
      <c r="BE6">
        <f>IF(SUMIF('Ingredients Backend'!$AE$1:$CD$1,BE$3,'Ingredients Backend'!$AE5:$CD5)&gt;=1,1,0)</f>
        <v>0</v>
      </c>
      <c r="BF6">
        <f>IF(SUMIF('Ingredients Backend'!$AE$1:$CD$1,BF$3,'Ingredients Backend'!$AE5:$CD5)&gt;=1,1,0)</f>
        <v>0</v>
      </c>
      <c r="BG6">
        <f>IF(SUMIF('Ingredients Backend'!$AE$1:$CD$1,BG$3,'Ingredients Backend'!$AE5:$CD5)&gt;=1,1,0)</f>
        <v>0</v>
      </c>
      <c r="BH6">
        <f>IF(SUMIF('Ingredients Backend'!$AE$1:$CD$1,BH$3,'Ingredients Backend'!$AE5:$CD5)&gt;=1,1,0)</f>
        <v>0</v>
      </c>
      <c r="BI6">
        <f>IF(SUMIF('Ingredients Backend'!$AE$1:$CD$1,BI$3,'Ingredients Backend'!$AE5:$CD5)&gt;=1,1,0)</f>
        <v>0</v>
      </c>
      <c r="BJ6">
        <f>IF(SUMIF('Ingredients Backend'!$AE$1:$CD$1,BJ$3,'Ingredients Backend'!$AE5:$CD5)&gt;=1,1,0)</f>
        <v>0</v>
      </c>
      <c r="BK6">
        <f>IF(SUMIF('Ingredients Backend'!$AE$1:$CD$1,BK$3,'Ingredients Backend'!$AE5:$CD5)&gt;=1,1,0)</f>
        <v>0</v>
      </c>
      <c r="BL6">
        <f>IF(SUMIF('Ingredients Backend'!$AE$1:$CD$1,BL$3,'Ingredients Backend'!$AE5:$CD5)&gt;=1,1,0)</f>
        <v>0</v>
      </c>
      <c r="BM6">
        <f>IF(SUMIF('Ingredients Backend'!$AE$1:$CD$1,BM$3,'Ingredients Backend'!$AE5:$CD5)&gt;=1,1,0)</f>
        <v>0</v>
      </c>
      <c r="BN6">
        <f>IF(SUMIF('Ingredients Backend'!$AE$1:$CD$1,BN$3,'Ingredients Backend'!$AE5:$CD5)&gt;=1,1,0)</f>
        <v>0</v>
      </c>
      <c r="BO6">
        <f>IF(SUMIF('Ingredients Backend'!$AE$1:$CD$1,BO$3,'Ingredients Backend'!$AE5:$CD5)&gt;=1,1,0)</f>
        <v>0</v>
      </c>
      <c r="BP6">
        <f>IF(SUMIF('Ingredients Backend'!$AE$1:$CD$1,BP$3,'Ingredients Backend'!$AE5:$CD5)&gt;=1,1,0)</f>
        <v>0</v>
      </c>
      <c r="BQ6">
        <f>IF(SUMIF('Ingredients Backend'!$AE$1:$CD$1,BQ$3,'Ingredients Backend'!$AE5:$CD5)&gt;=1,1,0)</f>
        <v>1</v>
      </c>
      <c r="BR6">
        <f>IF(SUMIF('Ingredients Backend'!$AE$1:$CD$1,BR$3,'Ingredients Backend'!$AE5:$CD5)&gt;=1,1,0)</f>
        <v>0</v>
      </c>
      <c r="BS6">
        <f>IF(SUMIF('Ingredients Backend'!$AE$1:$CD$1,BS$3,'Ingredients Backend'!$AE5:$CD5)&gt;=1,1,0)</f>
        <v>0</v>
      </c>
      <c r="BT6">
        <f>IF(SUMIF('Ingredients Backend'!$AE$1:$CD$1,BT$3,'Ingredients Backend'!$AE5:$CD5)&gt;=1,1,0)</f>
        <v>0</v>
      </c>
      <c r="BU6">
        <f>IF(SUMIF('Ingredients Backend'!$AE$1:$CD$1,BU$3,'Ingredients Backend'!$AE5:$CD5)&gt;=1,1,0)</f>
        <v>0</v>
      </c>
      <c r="BV6">
        <f>IF(SUMIF('Ingredients Backend'!$AE$1:$CD$1,BV$3,'Ingredients Backend'!$AE5:$CD5)&gt;=1,1,0)</f>
        <v>0</v>
      </c>
      <c r="BW6">
        <f>IF(SUMIF('Ingredients Backend'!$AE$1:$CD$1,BW$3,'Ingredients Backend'!$AE5:$CD5)&gt;=1,1,0)</f>
        <v>0</v>
      </c>
      <c r="BX6">
        <f>IF(SUMIF('Ingredients Backend'!$AE$1:$CD$1,BX$3,'Ingredients Backend'!$AE5:$CD5)&gt;=1,1,0)</f>
        <v>0</v>
      </c>
      <c r="BY6">
        <f>IF(SUMIF('Ingredients Backend'!$AE$1:$CD$1,BY$3,'Ingredients Backend'!$AE5:$CD5)&gt;=1,1,0)</f>
        <v>0</v>
      </c>
    </row>
    <row r="7" hidden="1" spans="1:77">
      <c r="A7" s="5" t="str">
        <f>_xlfn.XLOOKUP($E7,'Raw Data'!$E:$E,'Raw Data'!A:A,"ERROR",0,1)</f>
        <v>AE</v>
      </c>
      <c r="B7" s="5" t="str">
        <f>_xlfn.XLOOKUP($E7,'Raw Data'!$E:$E,'Raw Data'!B:B,"ERROR",0,1)</f>
        <v>Hair Mousses</v>
      </c>
      <c r="C7" s="5" t="str">
        <f>_xlfn.XLOOKUP($E7,'Raw Data'!$E:$E,'Raw Data'!C:C,"ERROR",0,1)</f>
        <v>Maui Moisture</v>
      </c>
      <c r="D7" s="5" t="str">
        <f>_xlfn.XLOOKUP($E7,'Raw Data'!$E:$E,'Raw Data'!D:D,"ERROR",0,1)</f>
        <v>www.amazon.ae/dp/B08LZ2R5MM</v>
      </c>
      <c r="E7" s="5" t="s">
        <v>73</v>
      </c>
      <c r="F7" s="9" t="str">
        <f>_xlfn.XLOOKUP($E7,'Raw Data'!$E:$E,'Raw Data'!F:F,"ERROR",0,1)</f>
        <v>Maui Moisture Flexible Hold + Coconut Milk Curl Foam Mousse, for Curly Hair Styling, No Drying Alcohols, Parabens or Silicone, 8.5oz Maui Moisture Flexible Hold + Coconut Milk Curl Foam Mousse, for Curly Hair Styling, No Drying Alcohols, Parabens or Silicone, 8.5oz</v>
      </c>
      <c r="G7" s="10">
        <f>_xlfn.XLOOKUP($E7,'Raw Data'!$E:$E,'Raw Data'!G:G,"ERROR",0,1)</f>
        <v>489</v>
      </c>
      <c r="H7" s="9">
        <f>_xlfn.XLOOKUP($E7,'Raw Data'!$E:$E,'Raw Data'!H:H,"ERROR",0,1)</f>
        <v>24817.56</v>
      </c>
      <c r="I7" s="9">
        <f>_xlfn.XLOOKUP($E7,'Raw Data'!$E:$E,'Raw Data'!I:I,"ERROR",0,1)</f>
        <v>0.033226273164651</v>
      </c>
      <c r="J7" s="9" t="str">
        <f>_xlfn.XLOOKUP($E7,'Raw Data'!$E:$E,'Raw Data'!J:J,"ERROR",0,1)</f>
        <v>Yes</v>
      </c>
      <c r="K7" s="14" t="str">
        <f t="array" ref="K7">_xlfn.IFS(AND(L7&gt;0,L7&lt;=5),"0 to 5",AND(L7&gt;5,L7&lt;=10),"5 to 10",AND(L7&gt;10,L7&lt;=15),"10 to 15",AND(L7&gt;15,L7&lt;=20),"15 to 20",AND(L7&gt;20,L7&lt;=30),"20 to 30",AND(L7&gt;30,L7&lt;=40),"30 to 40",AND(L7&gt;40,L7&lt;=50),"40 to 50",AND(L7&gt;50,L7&lt;=75),"50 to 75",AND(L7&gt;75,L7&lt;=100),"75 to 100",AND(L7&gt;100,L7&lt;=150),"100 to 150",AND(L7&gt;150,L7&lt;=200),"150 to 200",AND(L7&gt;200,L7&lt;=250),"200 to 250",AND(L7&gt;250,L7&lt;=300),"250 to 300",AND(L7&gt;300,L7&lt;=400),"300 to 400",AND(L7&gt;400,L7&lt;=500),"400 to 500",L7&gt;500,"500+")</f>
        <v>50 to 75</v>
      </c>
      <c r="L7" s="9">
        <f>_xlfn.XLOOKUP($E7,'Raw Data'!$E:$E,'Raw Data'!L:L,"ERROR",0,1)</f>
        <v>51.34</v>
      </c>
      <c r="M7" s="14" t="str">
        <f t="array" ref="M7">_xlfn.IFS(AND(N7&gt;0,N7&lt;=5),"0 to 5",AND(N7&gt;5,N7&lt;=10),"5 to 10",AND(N7&gt;10,N7&lt;=15),"10 to 15",AND(N7&gt;15,N7&lt;=20),"15 to 20",AND(N7&gt;20,N7&lt;=30),"20 to 30",AND(N7&gt;30,N7&lt;=40),"30 to 40",AND(N7&gt;40,N7&lt;=50),"40 to 50",AND(N7&gt;50,N7&lt;=75),"50 to 75",AND(N7&gt;75,N7&lt;=100),"75 to 100",AND(N7&gt;100,N7&lt;=150),"100 to 150",AND(N7&gt;150,N7&lt;=200),"150 to 200",AND(N7&gt;200,N7&lt;=250),"200 to 250",AND(N7&gt;250,N7&lt;=300),"250 to 300",AND(N7&gt;300,N7&lt;=400),"300 to 400",AND(N7&gt;400,N7&lt;=500),"400 to 500",N7&gt;500,"500+")</f>
        <v>50 to 75</v>
      </c>
      <c r="N7" s="9">
        <f>_xlfn.XLOOKUP($E7,'Raw Data'!$E:$E,'Raw Data'!N:N,"ERROR",0,1)</f>
        <v>52</v>
      </c>
      <c r="O7" s="14" t="str">
        <f t="array" ref="O7">_xlfn.IFS(P7=0,"No Discount",AND(P7&gt;0,P7&lt;=0.02),"0% to 2%",AND(P7&gt;0.02,P7&lt;=0.04),"2% to 4%",AND(P7&gt;0.04,P7&lt;=0.06),"4% to 6%",AND(P7&gt;0.06,P7&lt;=0.08),"6% to 8%",AND(P7&gt;0.08,P7&lt;=0.1),"8% to 10%",AND(P7&gt;0.1,P7&lt;=0.15),"10% to 15%",AND(P7&gt;0.15,P7&lt;=0.2),"15% to 20%",AND(P7&gt;0.2,P7&lt;=0.25),"20% to 25%",AND(P7&gt;0.25,P7&lt;=0.3),"25% to 30%",AND(P7&gt;0.3,P7&lt;=0.4),"30% to 40%",AND(P7&gt;0.4,P7&lt;=0.5),"40% to 50%",AND(P7&gt;0.5,P7&lt;=0.75),"50% to 75%",AND(P7&gt;0.75,P7&lt;=1),"75% to 100%")</f>
        <v>0% to 2%</v>
      </c>
      <c r="P7" s="10">
        <f>_xlfn.XLOOKUP($E7,'Raw Data'!$E:$E,'Raw Data'!P:P,"ERROR",0,1)</f>
        <v>0.0126923076923076</v>
      </c>
      <c r="Q7" s="9">
        <f>_xlfn.XLOOKUP($E7,'Raw Data'!$E:$E,'Raw Data'!Q:Q,"ERROR",0,1)</f>
        <v>8.5</v>
      </c>
      <c r="R7" s="9" t="str">
        <f>_xlfn.XLOOKUP($E7,'Raw Data'!$E:$E,'Raw Data'!R:R,"ERROR",0,1)</f>
        <v>oz</v>
      </c>
      <c r="S7" s="5" t="str">
        <f t="array" ref="S7">_xlfn.IFS(AND(T7&gt;0,T7&lt;=0.05),"0 to 0.05",AND(T7&gt;0.05,T7&lt;=0.1),"0.05 to 0.1",AND(T7&gt;0.1,T7&lt;=0.2),"0.1 to 0.2",AND(T7&gt;0.2,T7&lt;=0.3),"0.2 to 0.3",AND(T7&gt;0.3,T7&lt;=0.4),"0.3 to 0.4",AND(T7&gt;0.4,T7&lt;=0.5),"0.4 to 0.5",AND(T7&gt;0.5,T7&lt;=0.75),"0.5 to 0.75",AND(T7&gt;0.75,T7&lt;=1),"0.75 to 1",AND(T7&gt;1,T7&lt;=2),"1 to 2",AND(T7&gt;2,T7&lt;=3),"2 to 3",AND(T7&gt;3,T7&lt;=4),"3 to 4",AND(T7&gt;4,T7&lt;=5),"4 to 5",AND(T7&gt;5,T7&lt;=10),"5 to 10",T7&gt;10,"10+")</f>
        <v>0.2 to 0.3</v>
      </c>
      <c r="T7" s="10">
        <f t="shared" si="1"/>
        <v>0.204261075414271</v>
      </c>
      <c r="U7" s="15" t="str">
        <f t="array" ref="U7">_xlfn.IFS(AND(V7&gt;0,V7&lt;=0.05),"0 to 0.05",AND(V7&gt;0.05,V7&lt;=0.1),"0.05 to 0.1",AND(V7&gt;0.1,V7&lt;=0.2),"0.1 to 0.2",AND(V7&gt;0.2,V7&lt;=0.3),"0.2 to 0.3",AND(V7&gt;0.3,V7&lt;=0.4),"0.3 to 0.4",AND(V7&gt;0.4,V7&lt;=0.5),"0.4 to 0.5",AND(V7&gt;0.5,V7&lt;=0.75),"0.5 to 0.75",AND(V7&gt;0.75,V7&lt;=1),"0.75 to 1",AND(V7&gt;1,V7&lt;=2),"1 to 2",AND(V7&gt;2,V7&lt;=3),"2 to 3",AND(V7&gt;3,V7&lt;=4),"3 to 4",AND(V7&gt;4,V7&lt;=5),"4 to 5",AND(V7&gt;5,V7&lt;=10),"5 to 10",V7&gt;10,"10+")</f>
        <v>0.05 to 0.1</v>
      </c>
      <c r="V7" s="10">
        <f t="shared" si="2"/>
        <v>0.0558594760190177</v>
      </c>
      <c r="W7" s="15" t="str">
        <f t="array" ref="W7">_xlfn.IFS(AND(X7&gt;0,X7&lt;=0.05),"0 to 0.05",AND(X7&gt;0.05,X7&lt;=0.1),"0.05 to 0.1",AND(X7&gt;0.1,X7&lt;=0.2),"0.1 to 0.2",AND(X7&gt;0.2,X7&lt;=0.3),"0.2 to 0.3",AND(X7&gt;0.3,X7&lt;=0.4),"0.3 to 0.4",AND(X7&gt;0.4,X7&lt;=0.5),"0.4 to 0.5",AND(X7&gt;0.5,X7&lt;=0.75),"0.5 to 0.75",AND(X7&gt;0.75,X7&lt;=1),"0.75 to 1",AND(X7&gt;1,X7&lt;=2),"1 to 2",AND(X7&gt;2,X7&lt;=3),"2 to 3",AND(X7&gt;3,X7&lt;=4),"3 to 4",AND(X7&gt;4,X7&lt;=5),"4 to 5",AND(X7&gt;5,X7&lt;=10),"5 to 10",X7&gt;10,"10+")</f>
        <v>0.05 to 0.1</v>
      </c>
      <c r="X7" s="16">
        <f t="shared" si="3"/>
        <v>0.0551504903618532</v>
      </c>
      <c r="Y7" s="5" t="str">
        <f t="array" ref="Y7">_xlfn.IFS(AND(Z7&gt;0,Z7&lt;=1),"0 to 1",AND(Z7&gt;1,Z7&lt;=2),"1 to 2",AND(Z7&gt;2,Z7&lt;=4),"2 to 4",AND(Z7&gt;4,Z7&lt;=6),"4 to 6",AND(Z7&gt;6,Z7&lt;=8),"6 to 8",AND(Z7&gt;8,Z7&lt;=10),"8 to 10",AND(Z7&gt;10,Z7&lt;=15),"10 to 15",AND(Z7&gt;15,Z7&lt;=20),"15 to 20",AND(Z7&gt;20,Z7&lt;=25),"20 to 25",AND(Z7&gt;25,Z7&lt;=30),"25 to 30",AND(Z7&gt;30,Z7&lt;=40),"30 to 40",AND(Z7&gt;40,Z7&lt;=50),"40 to 50",Z7&gt;50,"50+")</f>
        <v>8 to 10</v>
      </c>
      <c r="Z7" s="9">
        <f t="array" ref="Z7">_xlfn.IFS(AA7="oz",_xlfn.IFS(R7="oz",Q7,R7="fl oz",Q7*1.04,R7="ml",Q7*0.0338),AA7="fl oz",_xlfn.IFS(R7="oz",Q7/1.04,R7="fl oz",Q7,R7="ml",Q7*0.0338/1.04),AA7="ml",_xlfn.IFS(R7="oz",Q7/0.0338,R7="fl oz",Q7*1.04/0.0338,R7="ml",Q7))</f>
        <v>8.5</v>
      </c>
      <c r="AA7" s="9" t="str">
        <f>_xlfn.XLOOKUP($E7,'Raw Data'!$E:$E,'Raw Data'!AA:AA,"ERROR",0,1)</f>
        <v>oz</v>
      </c>
      <c r="AB7" s="5" t="s">
        <v>74</v>
      </c>
      <c r="AC7" s="5" t="s">
        <v>75</v>
      </c>
      <c r="AD7" s="5" t="s">
        <v>76</v>
      </c>
      <c r="AE7">
        <f>IF(SUMIF('Ingredients Backend'!$AE$1:$CD$1,AE$3,'Ingredients Backend'!$AE6:$CD6)&gt;=1,1,0)</f>
        <v>0</v>
      </c>
      <c r="AF7">
        <f>IF(SUMIF('Ingredients Backend'!$AE$1:$CD$1,AF$3,'Ingredients Backend'!$AE6:$CD6)&gt;=1,1,0)</f>
        <v>0</v>
      </c>
      <c r="AG7">
        <f>IF(SUMIF('Ingredients Backend'!$AE$1:$CD$1,AG$3,'Ingredients Backend'!$AE6:$CD6)&gt;=1,1,0)</f>
        <v>1</v>
      </c>
      <c r="AH7">
        <f>IF(SUMIF('Ingredients Backend'!$AE$1:$CD$1,AH$3,'Ingredients Backend'!$AE6:$CD6)&gt;=1,1,0)</f>
        <v>0</v>
      </c>
      <c r="AI7">
        <f>IF(SUMIF('Ingredients Backend'!$AE$1:$CD$1,AI$3,'Ingredients Backend'!$AE6:$CD6)&gt;=1,1,0)</f>
        <v>0</v>
      </c>
      <c r="AJ7">
        <f>IF(SUMIF('Ingredients Backend'!$AE$1:$CD$1,AJ$3,'Ingredients Backend'!$AE6:$CD6)&gt;=1,1,0)</f>
        <v>0</v>
      </c>
      <c r="AK7">
        <f>IF(SUMIF('Ingredients Backend'!$AE$1:$CD$1,AK$3,'Ingredients Backend'!$AE6:$CD6)&gt;=1,1,0)</f>
        <v>0</v>
      </c>
      <c r="AL7">
        <f>IF(SUMIF('Ingredients Backend'!$AE$1:$CD$1,AL$3,'Ingredients Backend'!$AE6:$CD6)&gt;=1,1,0)</f>
        <v>0</v>
      </c>
      <c r="AM7">
        <f>IF(SUMIF('Ingredients Backend'!$AE$1:$CD$1,AM$3,'Ingredients Backend'!$AE6:$CD6)&gt;=1,1,0)</f>
        <v>0</v>
      </c>
      <c r="AN7">
        <f>IF(SUMIF('Ingredients Backend'!$AE$1:$CD$1,AN$3,'Ingredients Backend'!$AE6:$CD6)&gt;=1,1,0)</f>
        <v>0</v>
      </c>
      <c r="AO7">
        <f>IF(SUMIF('Ingredients Backend'!$AE$1:$CD$1,AO$3,'Ingredients Backend'!$AE6:$CD6)&gt;=1,1,0)</f>
        <v>0</v>
      </c>
      <c r="AP7">
        <f>IF(SUMIF('Ingredients Backend'!$AE$1:$CD$1,AP$3,'Ingredients Backend'!$AE6:$CD6)&gt;=1,1,0)</f>
        <v>0</v>
      </c>
      <c r="AQ7">
        <f>IF(SUMIF('Ingredients Backend'!$AE$1:$CD$1,AQ$3,'Ingredients Backend'!$AE6:$CD6)&gt;=1,1,0)</f>
        <v>0</v>
      </c>
      <c r="AR7">
        <f>IF(SUMIF('Ingredients Backend'!$AE$1:$CD$1,AR$3,'Ingredients Backend'!$AE6:$CD6)&gt;=1,1,0)</f>
        <v>0</v>
      </c>
      <c r="AS7">
        <f>IF(SUMIF('Ingredients Backend'!$AE$1:$CD$1,AS$3,'Ingredients Backend'!$AE6:$CD6)&gt;=1,1,0)</f>
        <v>1</v>
      </c>
      <c r="AT7">
        <f>IF(SUMIF('Ingredients Backend'!$AE$1:$CD$1,AT$3,'Ingredients Backend'!$AE6:$CD6)&gt;=1,1,0)</f>
        <v>0</v>
      </c>
      <c r="AU7">
        <f>IF(SUMIF('Ingredients Backend'!$AE$1:$CD$1,AU$3,'Ingredients Backend'!$AE6:$CD6)&gt;=1,1,0)</f>
        <v>0</v>
      </c>
      <c r="AV7">
        <f>IF(SUMIF('Ingredients Backend'!$AE$1:$CD$1,AV$3,'Ingredients Backend'!$AE6:$CD6)&gt;=1,1,0)</f>
        <v>0</v>
      </c>
      <c r="AW7">
        <f>IF(SUMIF('Ingredients Backend'!$AE$1:$CD$1,AW$3,'Ingredients Backend'!$AE6:$CD6)&gt;=1,1,0)</f>
        <v>0</v>
      </c>
      <c r="AX7">
        <f>IF(SUMIF('Ingredients Backend'!$AE$1:$CD$1,AX$3,'Ingredients Backend'!$AE6:$CD6)&gt;=1,1,0)</f>
        <v>0</v>
      </c>
      <c r="AY7">
        <f>IF(SUMIF('Ingredients Backend'!$AE$1:$CD$1,AY$3,'Ingredients Backend'!$AE6:$CD6)&gt;=1,1,0)</f>
        <v>1</v>
      </c>
      <c r="AZ7">
        <f>IF(SUMIF('Ingredients Backend'!$AE$1:$CD$1,AZ$3,'Ingredients Backend'!$AE6:$CD6)&gt;=1,1,0)</f>
        <v>0</v>
      </c>
      <c r="BA7">
        <f>IF(SUMIF('Ingredients Backend'!$AE$1:$CD$1,BA$3,'Ingredients Backend'!$AE6:$CD6)&gt;=1,1,0)</f>
        <v>0</v>
      </c>
      <c r="BB7">
        <f>IF(SUMIF('Ingredients Backend'!$AE$1:$CD$1,BB$3,'Ingredients Backend'!$AE6:$CD6)&gt;=1,1,0)</f>
        <v>0</v>
      </c>
      <c r="BC7">
        <f>IF(SUMIF('Ingredients Backend'!$AE$1:$CD$1,BC$3,'Ingredients Backend'!$AE6:$CD6)&gt;=1,1,0)</f>
        <v>0</v>
      </c>
      <c r="BD7">
        <f>IF(SUMIF('Ingredients Backend'!$AE$1:$CD$1,BD$3,'Ingredients Backend'!$AE6:$CD6)&gt;=1,1,0)</f>
        <v>1</v>
      </c>
      <c r="BE7">
        <f>IF(SUMIF('Ingredients Backend'!$AE$1:$CD$1,BE$3,'Ingredients Backend'!$AE6:$CD6)&gt;=1,1,0)</f>
        <v>0</v>
      </c>
      <c r="BF7">
        <f>IF(SUMIF('Ingredients Backend'!$AE$1:$CD$1,BF$3,'Ingredients Backend'!$AE6:$CD6)&gt;=1,1,0)</f>
        <v>0</v>
      </c>
      <c r="BG7">
        <f>IF(SUMIF('Ingredients Backend'!$AE$1:$CD$1,BG$3,'Ingredients Backend'!$AE6:$CD6)&gt;=1,1,0)</f>
        <v>0</v>
      </c>
      <c r="BH7">
        <f>IF(SUMIF('Ingredients Backend'!$AE$1:$CD$1,BH$3,'Ingredients Backend'!$AE6:$CD6)&gt;=1,1,0)</f>
        <v>0</v>
      </c>
      <c r="BI7">
        <f>IF(SUMIF('Ingredients Backend'!$AE$1:$CD$1,BI$3,'Ingredients Backend'!$AE6:$CD6)&gt;=1,1,0)</f>
        <v>0</v>
      </c>
      <c r="BJ7">
        <f>IF(SUMIF('Ingredients Backend'!$AE$1:$CD$1,BJ$3,'Ingredients Backend'!$AE6:$CD6)&gt;=1,1,0)</f>
        <v>0</v>
      </c>
      <c r="BK7">
        <f>IF(SUMIF('Ingredients Backend'!$AE$1:$CD$1,BK$3,'Ingredients Backend'!$AE6:$CD6)&gt;=1,1,0)</f>
        <v>0</v>
      </c>
      <c r="BL7">
        <f>IF(SUMIF('Ingredients Backend'!$AE$1:$CD$1,BL$3,'Ingredients Backend'!$AE6:$CD6)&gt;=1,1,0)</f>
        <v>0</v>
      </c>
      <c r="BM7">
        <f>IF(SUMIF('Ingredients Backend'!$AE$1:$CD$1,BM$3,'Ingredients Backend'!$AE6:$CD6)&gt;=1,1,0)</f>
        <v>0</v>
      </c>
      <c r="BN7">
        <f>IF(SUMIF('Ingredients Backend'!$AE$1:$CD$1,BN$3,'Ingredients Backend'!$AE6:$CD6)&gt;=1,1,0)</f>
        <v>0</v>
      </c>
      <c r="BO7">
        <f>IF(SUMIF('Ingredients Backend'!$AE$1:$CD$1,BO$3,'Ingredients Backend'!$AE6:$CD6)&gt;=1,1,0)</f>
        <v>0</v>
      </c>
      <c r="BP7">
        <f>IF(SUMIF('Ingredients Backend'!$AE$1:$CD$1,BP$3,'Ingredients Backend'!$AE6:$CD6)&gt;=1,1,0)</f>
        <v>0</v>
      </c>
      <c r="BQ7">
        <f>IF(SUMIF('Ingredients Backend'!$AE$1:$CD$1,BQ$3,'Ingredients Backend'!$AE6:$CD6)&gt;=1,1,0)</f>
        <v>0</v>
      </c>
      <c r="BR7">
        <f>IF(SUMIF('Ingredients Backend'!$AE$1:$CD$1,BR$3,'Ingredients Backend'!$AE6:$CD6)&gt;=1,1,0)</f>
        <v>0</v>
      </c>
      <c r="BS7">
        <f>IF(SUMIF('Ingredients Backend'!$AE$1:$CD$1,BS$3,'Ingredients Backend'!$AE6:$CD6)&gt;=1,1,0)</f>
        <v>0</v>
      </c>
      <c r="BT7">
        <f>IF(SUMIF('Ingredients Backend'!$AE$1:$CD$1,BT$3,'Ingredients Backend'!$AE6:$CD6)&gt;=1,1,0)</f>
        <v>0</v>
      </c>
      <c r="BU7">
        <f>IF(SUMIF('Ingredients Backend'!$AE$1:$CD$1,BU$3,'Ingredients Backend'!$AE6:$CD6)&gt;=1,1,0)</f>
        <v>0</v>
      </c>
      <c r="BV7">
        <f>IF(SUMIF('Ingredients Backend'!$AE$1:$CD$1,BV$3,'Ingredients Backend'!$AE6:$CD6)&gt;=1,1,0)</f>
        <v>0</v>
      </c>
      <c r="BW7">
        <f>IF(SUMIF('Ingredients Backend'!$AE$1:$CD$1,BW$3,'Ingredients Backend'!$AE6:$CD6)&gt;=1,1,0)</f>
        <v>0</v>
      </c>
      <c r="BX7">
        <f>IF(SUMIF('Ingredients Backend'!$AE$1:$CD$1,BX$3,'Ingredients Backend'!$AE6:$CD6)&gt;=1,1,0)</f>
        <v>0</v>
      </c>
      <c r="BY7">
        <f>IF(SUMIF('Ingredients Backend'!$AE$1:$CD$1,BY$3,'Ingredients Backend'!$AE6:$CD6)&gt;=1,1,0)</f>
        <v>0</v>
      </c>
    </row>
    <row r="8" spans="1:77">
      <c r="A8" s="5" t="str">
        <f>_xlfn.XLOOKUP($E8,'Raw Data'!$E:$E,'Raw Data'!A:A,"ERROR",0,1)</f>
        <v>AE</v>
      </c>
      <c r="B8" s="5" t="str">
        <f>_xlfn.XLOOKUP($E8,'Raw Data'!$E:$E,'Raw Data'!B:B,"ERROR",0,1)</f>
        <v>Hair Mousses</v>
      </c>
      <c r="C8" s="5" t="str">
        <f>_xlfn.XLOOKUP($E8,'Raw Data'!$E:$E,'Raw Data'!C:C,"ERROR",0,1)</f>
        <v>SheaMoisture</v>
      </c>
      <c r="D8" s="5" t="str">
        <f>_xlfn.XLOOKUP($E8,'Raw Data'!$E:$E,'Raw Data'!D:D,"ERROR",0,1)</f>
        <v>www.amazon.ae/dp/B07NQCBRK3</v>
      </c>
      <c r="E8" s="5" t="s">
        <v>77</v>
      </c>
      <c r="F8" s="9" t="str">
        <f>_xlfn.XLOOKUP($E8,'Raw Data'!$E:$E,'Raw Data'!F:F,"ERROR",0,1)</f>
        <v>SheaMoisture  Curl   Mousse  for Frizz Control Coconut and Hibiscus with Shea Butter 7.5 oz</v>
      </c>
      <c r="G8" s="10">
        <f>_xlfn.XLOOKUP($E8,'Raw Data'!$E:$E,'Raw Data'!G:G,"ERROR",0,1)</f>
        <v>506</v>
      </c>
      <c r="H8" s="9">
        <f>_xlfn.XLOOKUP($E8,'Raw Data'!$E:$E,'Raw Data'!H:H,"ERROR",0,1)</f>
        <v>24523.88</v>
      </c>
      <c r="I8" s="9">
        <f>_xlfn.XLOOKUP($E8,'Raw Data'!$E:$E,'Raw Data'!I:I,"ERROR",0,1)</f>
        <v>0.0328330881818004</v>
      </c>
      <c r="J8" s="9" t="str">
        <f>_xlfn.XLOOKUP($E8,'Raw Data'!$E:$E,'Raw Data'!J:J,"ERROR",0,1)</f>
        <v>Yes</v>
      </c>
      <c r="K8" s="14" t="str">
        <f t="array" ref="K8">_xlfn.IFS(AND(L8&gt;0,L8&lt;=5),"0 to 5",AND(L8&gt;5,L8&lt;=10),"5 to 10",AND(L8&gt;10,L8&lt;=15),"10 to 15",AND(L8&gt;15,L8&lt;=20),"15 to 20",AND(L8&gt;20,L8&lt;=30),"20 to 30",AND(L8&gt;30,L8&lt;=40),"30 to 40",AND(L8&gt;40,L8&lt;=50),"40 to 50",AND(L8&gt;50,L8&lt;=75),"50 to 75",AND(L8&gt;75,L8&lt;=100),"75 to 100",AND(L8&gt;100,L8&lt;=150),"100 to 150",AND(L8&gt;150,L8&lt;=200),"150 to 200",AND(L8&gt;200,L8&lt;=250),"200 to 250",AND(L8&gt;250,L8&lt;=300),"250 to 300",AND(L8&gt;300,L8&lt;=400),"300 to 400",AND(L8&gt;400,L8&lt;=500),"400 to 500",L8&gt;500,"500+")</f>
        <v>40 to 50</v>
      </c>
      <c r="L8" s="9">
        <f>_xlfn.XLOOKUP($E8,'Raw Data'!$E:$E,'Raw Data'!L:L,"ERROR",0,1)</f>
        <v>48.89</v>
      </c>
      <c r="M8" s="14" t="str">
        <f t="array" ref="M8">_xlfn.IFS(AND(N8&gt;0,N8&lt;=5),"0 to 5",AND(N8&gt;5,N8&lt;=10),"5 to 10",AND(N8&gt;10,N8&lt;=15),"10 to 15",AND(N8&gt;15,N8&lt;=20),"15 to 20",AND(N8&gt;20,N8&lt;=30),"20 to 30",AND(N8&gt;30,N8&lt;=40),"30 to 40",AND(N8&gt;40,N8&lt;=50),"40 to 50",AND(N8&gt;50,N8&lt;=75),"50 to 75",AND(N8&gt;75,N8&lt;=100),"75 to 100",AND(N8&gt;100,N8&lt;=150),"100 to 150",AND(N8&gt;150,N8&lt;=200),"150 to 200",AND(N8&gt;200,N8&lt;=250),"200 to 250",AND(N8&gt;250,N8&lt;=300),"250 to 300",AND(N8&gt;300,N8&lt;=400),"300 to 400",AND(N8&gt;400,N8&lt;=500),"400 to 500",N8&gt;500,"500+")</f>
        <v>50 to 75</v>
      </c>
      <c r="N8" s="9">
        <f>_xlfn.XLOOKUP($E8,'Raw Data'!$E:$E,'Raw Data'!N:N,"ERROR",0,1)</f>
        <v>50.16</v>
      </c>
      <c r="O8" s="14" t="str">
        <f t="array" ref="O8">_xlfn.IFS(P8=0,"No Discount",AND(P8&gt;0,P8&lt;=0.02),"0% to 2%",AND(P8&gt;0.02,P8&lt;=0.04),"2% to 4%",AND(P8&gt;0.04,P8&lt;=0.06),"4% to 6%",AND(P8&gt;0.06,P8&lt;=0.08),"6% to 8%",AND(P8&gt;0.08,P8&lt;=0.1),"8% to 10%",AND(P8&gt;0.1,P8&lt;=0.15),"10% to 15%",AND(P8&gt;0.15,P8&lt;=0.2),"15% to 20%",AND(P8&gt;0.2,P8&lt;=0.25),"20% to 25%",AND(P8&gt;0.25,P8&lt;=0.3),"25% to 30%",AND(P8&gt;0.3,P8&lt;=0.4),"30% to 40%",AND(P8&gt;0.4,P8&lt;=0.5),"40% to 50%",AND(P8&gt;0.5,P8&lt;=0.75),"50% to 75%",AND(P8&gt;0.75,P8&lt;=1),"75% to 100%")</f>
        <v>2% to 4%</v>
      </c>
      <c r="P8" s="10">
        <f>_xlfn.XLOOKUP($E8,'Raw Data'!$E:$E,'Raw Data'!P:P,"ERROR",0,1)</f>
        <v>0.0253189792663476</v>
      </c>
      <c r="Q8" s="9">
        <f>_xlfn.XLOOKUP($E8,'Raw Data'!$E:$E,'Raw Data'!Q:Q,"ERROR",0,1)</f>
        <v>7.5</v>
      </c>
      <c r="R8" s="9" t="str">
        <f>_xlfn.XLOOKUP($E8,'Raw Data'!$E:$E,'Raw Data'!R:R,"ERROR",0,1)</f>
        <v>oz</v>
      </c>
      <c r="S8" s="5" t="str">
        <f t="array" ref="S8">_xlfn.IFS(AND(T8&gt;0,T8&lt;=0.05),"0 to 0.05",AND(T8&gt;0.05,T8&lt;=0.1),"0.05 to 0.1",AND(T8&gt;0.1,T8&lt;=0.2),"0.1 to 0.2",AND(T8&gt;0.2,T8&lt;=0.3),"0.2 to 0.3",AND(T8&gt;0.3,T8&lt;=0.4),"0.3 to 0.4",AND(T8&gt;0.4,T8&lt;=0.5),"0.4 to 0.5",AND(T8&gt;0.5,T8&lt;=0.75),"0.5 to 0.75",AND(T8&gt;0.75,T8&lt;=1),"0.75 to 1",AND(T8&gt;1,T8&lt;=2),"1 to 2",AND(T8&gt;2,T8&lt;=3),"2 to 3",AND(T8&gt;3,T8&lt;=4),"3 to 4",AND(T8&gt;4,T8&lt;=5),"4 to 5",AND(T8&gt;5,T8&lt;=10),"5 to 10",T8&gt;10,"10+")</f>
        <v>0.2 to 0.3</v>
      </c>
      <c r="T8" s="10">
        <f t="shared" si="1"/>
        <v>0.220448652913989</v>
      </c>
      <c r="U8" s="15" t="str">
        <f t="array" ref="U8">_xlfn.IFS(AND(V8&gt;0,V8&lt;=0.05),"0 to 0.05",AND(V8&gt;0.05,V8&lt;=0.1),"0.05 to 0.1",AND(V8&gt;0.1,V8&lt;=0.2),"0.1 to 0.2",AND(V8&gt;0.2,V8&lt;=0.3),"0.2 to 0.3",AND(V8&gt;0.3,V8&lt;=0.4),"0.3 to 0.4",AND(V8&gt;0.4,V8&lt;=0.5),"0.4 to 0.5",AND(V8&gt;0.5,V8&lt;=0.75),"0.5 to 0.75",AND(V8&gt;0.75,V8&lt;=1),"0.75 to 1",AND(V8&gt;1,V8&lt;=2),"1 to 2",AND(V8&gt;2,V8&lt;=3),"2 to 3",AND(V8&gt;3,V8&lt;=4),"3 to 4",AND(V8&gt;4,V8&lt;=5),"4 to 5",AND(V8&gt;5,V8&lt;=10),"5 to 10",V8&gt;10,"10+")</f>
        <v>0.05 to 0.1</v>
      </c>
      <c r="V8" s="10">
        <f t="shared" si="2"/>
        <v>0.0610672979370984</v>
      </c>
      <c r="W8" s="15" t="str">
        <f t="array" ref="W8">_xlfn.IFS(AND(X8&gt;0,X8&lt;=0.05),"0 to 0.05",AND(X8&gt;0.05,X8&lt;=0.1),"0.05 to 0.1",AND(X8&gt;0.1,X8&lt;=0.2),"0.1 to 0.2",AND(X8&gt;0.2,X8&lt;=0.3),"0.2 to 0.3",AND(X8&gt;0.3,X8&lt;=0.4),"0.3 to 0.4",AND(X8&gt;0.4,X8&lt;=0.5),"0.4 to 0.5",AND(X8&gt;0.5,X8&lt;=0.75),"0.5 to 0.75",AND(X8&gt;0.75,X8&lt;=1),"0.75 to 1",AND(X8&gt;1,X8&lt;=2),"1 to 2",AND(X8&gt;2,X8&lt;=3),"2 to 3",AND(X8&gt;3,X8&lt;=4),"3 to 4",AND(X8&gt;4,X8&lt;=5),"4 to 5",AND(X8&gt;5,X8&lt;=10),"5 to 10",X8&gt;10,"10+")</f>
        <v>0.05 to 0.1</v>
      </c>
      <c r="X8" s="16">
        <f t="shared" si="3"/>
        <v>0.0595211362867771</v>
      </c>
      <c r="Y8" s="5" t="str">
        <f t="array" ref="Y8">_xlfn.IFS(AND(Z8&gt;0,Z8&lt;=1),"0 to 1",AND(Z8&gt;1,Z8&lt;=2),"1 to 2",AND(Z8&gt;2,Z8&lt;=4),"2 to 4",AND(Z8&gt;4,Z8&lt;=6),"4 to 6",AND(Z8&gt;6,Z8&lt;=8),"6 to 8",AND(Z8&gt;8,Z8&lt;=10),"8 to 10",AND(Z8&gt;10,Z8&lt;=15),"10 to 15",AND(Z8&gt;15,Z8&lt;=20),"15 to 20",AND(Z8&gt;20,Z8&lt;=25),"20 to 25",AND(Z8&gt;25,Z8&lt;=30),"25 to 30",AND(Z8&gt;30,Z8&lt;=40),"30 to 40",AND(Z8&gt;40,Z8&lt;=50),"40 to 50",Z8&gt;50,"50+")</f>
        <v>6 to 8</v>
      </c>
      <c r="Z8" s="9">
        <f t="array" ref="Z8">_xlfn.IFS(AA8="oz",_xlfn.IFS(R8="oz",Q8,R8="fl oz",Q8*1.04,R8="ml",Q8*0.0338),AA8="fl oz",_xlfn.IFS(R8="oz",Q8/1.04,R8="fl oz",Q8,R8="ml",Q8*0.0338/1.04),AA8="ml",_xlfn.IFS(R8="oz",Q8/0.0338,R8="fl oz",Q8*1.04/0.0338,R8="ml",Q8))</f>
        <v>7.5</v>
      </c>
      <c r="AA8" s="9" t="str">
        <f>_xlfn.XLOOKUP($E8,'Raw Data'!$E:$E,'Raw Data'!AA:AA,"ERROR",0,1)</f>
        <v>oz</v>
      </c>
      <c r="AB8" s="5" t="s">
        <v>78</v>
      </c>
      <c r="AC8" s="5" t="s">
        <v>79</v>
      </c>
      <c r="AD8" s="5" t="s">
        <v>80</v>
      </c>
      <c r="AE8">
        <f>IF(SUMIF('Ingredients Backend'!$AE$1:$CD$1,AE$3,'Ingredients Backend'!$AE7:$CD7)&gt;=1,1,0)</f>
        <v>0</v>
      </c>
      <c r="AF8">
        <f>IF(SUMIF('Ingredients Backend'!$AE$1:$CD$1,AF$3,'Ingredients Backend'!$AE7:$CD7)&gt;=1,1,0)</f>
        <v>0</v>
      </c>
      <c r="AG8">
        <f>IF(SUMIF('Ingredients Backend'!$AE$1:$CD$1,AG$3,'Ingredients Backend'!$AE7:$CD7)&gt;=1,1,0)</f>
        <v>0</v>
      </c>
      <c r="AH8">
        <f>IF(SUMIF('Ingredients Backend'!$AE$1:$CD$1,AH$3,'Ingredients Backend'!$AE7:$CD7)&gt;=1,1,0)</f>
        <v>0</v>
      </c>
      <c r="AI8">
        <f>IF(SUMIF('Ingredients Backend'!$AE$1:$CD$1,AI$3,'Ingredients Backend'!$AE7:$CD7)&gt;=1,1,0)</f>
        <v>0</v>
      </c>
      <c r="AJ8">
        <f>IF(SUMIF('Ingredients Backend'!$AE$1:$CD$1,AJ$3,'Ingredients Backend'!$AE7:$CD7)&gt;=1,1,0)</f>
        <v>0</v>
      </c>
      <c r="AK8">
        <f>IF(SUMIF('Ingredients Backend'!$AE$1:$CD$1,AK$3,'Ingredients Backend'!$AE7:$CD7)&gt;=1,1,0)</f>
        <v>0</v>
      </c>
      <c r="AL8">
        <f>IF(SUMIF('Ingredients Backend'!$AE$1:$CD$1,AL$3,'Ingredients Backend'!$AE7:$CD7)&gt;=1,1,0)</f>
        <v>0</v>
      </c>
      <c r="AM8">
        <f>IF(SUMIF('Ingredients Backend'!$AE$1:$CD$1,AM$3,'Ingredients Backend'!$AE7:$CD7)&gt;=1,1,0)</f>
        <v>0</v>
      </c>
      <c r="AN8">
        <f>IF(SUMIF('Ingredients Backend'!$AE$1:$CD$1,AN$3,'Ingredients Backend'!$AE7:$CD7)&gt;=1,1,0)</f>
        <v>0</v>
      </c>
      <c r="AO8">
        <f>IF(SUMIF('Ingredients Backend'!$AE$1:$CD$1,AO$3,'Ingredients Backend'!$AE7:$CD7)&gt;=1,1,0)</f>
        <v>0</v>
      </c>
      <c r="AP8">
        <f>IF(SUMIF('Ingredients Backend'!$AE$1:$CD$1,AP$3,'Ingredients Backend'!$AE7:$CD7)&gt;=1,1,0)</f>
        <v>0</v>
      </c>
      <c r="AQ8">
        <f>IF(SUMIF('Ingredients Backend'!$AE$1:$CD$1,AQ$3,'Ingredients Backend'!$AE7:$CD7)&gt;=1,1,0)</f>
        <v>1</v>
      </c>
      <c r="AR8">
        <f>IF(SUMIF('Ingredients Backend'!$AE$1:$CD$1,AR$3,'Ingredients Backend'!$AE7:$CD7)&gt;=1,1,0)</f>
        <v>0</v>
      </c>
      <c r="AS8">
        <f>IF(SUMIF('Ingredients Backend'!$AE$1:$CD$1,AS$3,'Ingredients Backend'!$AE7:$CD7)&gt;=1,1,0)</f>
        <v>1</v>
      </c>
      <c r="AT8">
        <f>IF(SUMIF('Ingredients Backend'!$AE$1:$CD$1,AT$3,'Ingredients Backend'!$AE7:$CD7)&gt;=1,1,0)</f>
        <v>0</v>
      </c>
      <c r="AU8">
        <f>IF(SUMIF('Ingredients Backend'!$AE$1:$CD$1,AU$3,'Ingredients Backend'!$AE7:$CD7)&gt;=1,1,0)</f>
        <v>0</v>
      </c>
      <c r="AV8">
        <f>IF(SUMIF('Ingredients Backend'!$AE$1:$CD$1,AV$3,'Ingredients Backend'!$AE7:$CD7)&gt;=1,1,0)</f>
        <v>0</v>
      </c>
      <c r="AW8">
        <f>IF(SUMIF('Ingredients Backend'!$AE$1:$CD$1,AW$3,'Ingredients Backend'!$AE7:$CD7)&gt;=1,1,0)</f>
        <v>0</v>
      </c>
      <c r="AX8">
        <f>IF(SUMIF('Ingredients Backend'!$AE$1:$CD$1,AX$3,'Ingredients Backend'!$AE7:$CD7)&gt;=1,1,0)</f>
        <v>0</v>
      </c>
      <c r="AY8">
        <f>IF(SUMIF('Ingredients Backend'!$AE$1:$CD$1,AY$3,'Ingredients Backend'!$AE7:$CD7)&gt;=1,1,0)</f>
        <v>0</v>
      </c>
      <c r="AZ8">
        <f>IF(SUMIF('Ingredients Backend'!$AE$1:$CD$1,AZ$3,'Ingredients Backend'!$AE7:$CD7)&gt;=1,1,0)</f>
        <v>1</v>
      </c>
      <c r="BA8">
        <f>IF(SUMIF('Ingredients Backend'!$AE$1:$CD$1,BA$3,'Ingredients Backend'!$AE7:$CD7)&gt;=1,1,0)</f>
        <v>0</v>
      </c>
      <c r="BB8">
        <f>IF(SUMIF('Ingredients Backend'!$AE$1:$CD$1,BB$3,'Ingredients Backend'!$AE7:$CD7)&gt;=1,1,0)</f>
        <v>1</v>
      </c>
      <c r="BC8">
        <f>IF(SUMIF('Ingredients Backend'!$AE$1:$CD$1,BC$3,'Ingredients Backend'!$AE7:$CD7)&gt;=1,1,0)</f>
        <v>0</v>
      </c>
      <c r="BD8">
        <f>IF(SUMIF('Ingredients Backend'!$AE$1:$CD$1,BD$3,'Ingredients Backend'!$AE7:$CD7)&gt;=1,1,0)</f>
        <v>0</v>
      </c>
      <c r="BE8">
        <f>IF(SUMIF('Ingredients Backend'!$AE$1:$CD$1,BE$3,'Ingredients Backend'!$AE7:$CD7)&gt;=1,1,0)</f>
        <v>0</v>
      </c>
      <c r="BF8">
        <f>IF(SUMIF('Ingredients Backend'!$AE$1:$CD$1,BF$3,'Ingredients Backend'!$AE7:$CD7)&gt;=1,1,0)</f>
        <v>0</v>
      </c>
      <c r="BG8">
        <f>IF(SUMIF('Ingredients Backend'!$AE$1:$CD$1,BG$3,'Ingredients Backend'!$AE7:$CD7)&gt;=1,1,0)</f>
        <v>0</v>
      </c>
      <c r="BH8">
        <f>IF(SUMIF('Ingredients Backend'!$AE$1:$CD$1,BH$3,'Ingredients Backend'!$AE7:$CD7)&gt;=1,1,0)</f>
        <v>1</v>
      </c>
      <c r="BI8">
        <f>IF(SUMIF('Ingredients Backend'!$AE$1:$CD$1,BI$3,'Ingredients Backend'!$AE7:$CD7)&gt;=1,1,0)</f>
        <v>0</v>
      </c>
      <c r="BJ8">
        <f>IF(SUMIF('Ingredients Backend'!$AE$1:$CD$1,BJ$3,'Ingredients Backend'!$AE7:$CD7)&gt;=1,1,0)</f>
        <v>1</v>
      </c>
      <c r="BK8">
        <f>IF(SUMIF('Ingredients Backend'!$AE$1:$CD$1,BK$3,'Ingredients Backend'!$AE7:$CD7)&gt;=1,1,0)</f>
        <v>1</v>
      </c>
      <c r="BL8">
        <f>IF(SUMIF('Ingredients Backend'!$AE$1:$CD$1,BL$3,'Ingredients Backend'!$AE7:$CD7)&gt;=1,1,0)</f>
        <v>0</v>
      </c>
      <c r="BM8">
        <f>IF(SUMIF('Ingredients Backend'!$AE$1:$CD$1,BM$3,'Ingredients Backend'!$AE7:$CD7)&gt;=1,1,0)</f>
        <v>0</v>
      </c>
      <c r="BN8">
        <f>IF(SUMIF('Ingredients Backend'!$AE$1:$CD$1,BN$3,'Ingredients Backend'!$AE7:$CD7)&gt;=1,1,0)</f>
        <v>0</v>
      </c>
      <c r="BO8">
        <f>IF(SUMIF('Ingredients Backend'!$AE$1:$CD$1,BO$3,'Ingredients Backend'!$AE7:$CD7)&gt;=1,1,0)</f>
        <v>0</v>
      </c>
      <c r="BP8">
        <f>IF(SUMIF('Ingredients Backend'!$AE$1:$CD$1,BP$3,'Ingredients Backend'!$AE7:$CD7)&gt;=1,1,0)</f>
        <v>0</v>
      </c>
      <c r="BQ8">
        <f>IF(SUMIF('Ingredients Backend'!$AE$1:$CD$1,BQ$3,'Ingredients Backend'!$AE7:$CD7)&gt;=1,1,0)</f>
        <v>1</v>
      </c>
      <c r="BR8">
        <f>IF(SUMIF('Ingredients Backend'!$AE$1:$CD$1,BR$3,'Ingredients Backend'!$AE7:$CD7)&gt;=1,1,0)</f>
        <v>0</v>
      </c>
      <c r="BS8">
        <f>IF(SUMIF('Ingredients Backend'!$AE$1:$CD$1,BS$3,'Ingredients Backend'!$AE7:$CD7)&gt;=1,1,0)</f>
        <v>1</v>
      </c>
      <c r="BT8">
        <f>IF(SUMIF('Ingredients Backend'!$AE$1:$CD$1,BT$3,'Ingredients Backend'!$AE7:$CD7)&gt;=1,1,0)</f>
        <v>0</v>
      </c>
      <c r="BU8">
        <f>IF(SUMIF('Ingredients Backend'!$AE$1:$CD$1,BU$3,'Ingredients Backend'!$AE7:$CD7)&gt;=1,1,0)</f>
        <v>0</v>
      </c>
      <c r="BV8">
        <f>IF(SUMIF('Ingredients Backend'!$AE$1:$CD$1,BV$3,'Ingredients Backend'!$AE7:$CD7)&gt;=1,1,0)</f>
        <v>0</v>
      </c>
      <c r="BW8">
        <f>IF(SUMIF('Ingredients Backend'!$AE$1:$CD$1,BW$3,'Ingredients Backend'!$AE7:$CD7)&gt;=1,1,0)</f>
        <v>0</v>
      </c>
      <c r="BX8">
        <f>IF(SUMIF('Ingredients Backend'!$AE$1:$CD$1,BX$3,'Ingredients Backend'!$AE7:$CD7)&gt;=1,1,0)</f>
        <v>0</v>
      </c>
      <c r="BY8">
        <f>IF(SUMIF('Ingredients Backend'!$AE$1:$CD$1,BY$3,'Ingredients Backend'!$AE7:$CD7)&gt;=1,1,0)</f>
        <v>0</v>
      </c>
    </row>
    <row r="9" hidden="1" spans="1:77">
      <c r="A9" s="5" t="str">
        <f>_xlfn.XLOOKUP($E9,'Raw Data'!$E:$E,'Raw Data'!A:A,"ERROR",0,1)</f>
        <v>AE</v>
      </c>
      <c r="B9" s="5" t="str">
        <f>_xlfn.XLOOKUP($E9,'Raw Data'!$E:$E,'Raw Data'!B:B,"ERROR",0,1)</f>
        <v>Hair Mousses</v>
      </c>
      <c r="C9" s="5" t="str">
        <f>_xlfn.XLOOKUP($E9,'Raw Data'!$E:$E,'Raw Data'!C:C,"ERROR",0,1)</f>
        <v>gk hair</v>
      </c>
      <c r="D9" s="5" t="str">
        <f>_xlfn.XLOOKUP($E9,'Raw Data'!$E:$E,'Raw Data'!D:D,"ERROR",0,1)</f>
        <v>www.amazon.ae/dp/B01M2ZXXL6</v>
      </c>
      <c r="E9" s="5" t="s">
        <v>81</v>
      </c>
      <c r="F9" s="9" t="str">
        <f>_xlfn.XLOOKUP($E9,'Raw Data'!$E:$E,'Raw Data'!F:F,"ERROR",0,1)</f>
        <v>GK HAIR Global Keratin Volumizing Hair Styling  Mousse  (8.5 Fl Oz/250ml) -Enhances Curls Added Volume with Medium Hold &amp; Boost Shine Moisturizing Blow Dry Frizz Control  Foam  for All Hair Types -Unisex</v>
      </c>
      <c r="G9" s="10">
        <f>_xlfn.XLOOKUP($E9,'Raw Data'!$E:$E,'Raw Data'!G:G,"ERROR",0,1)</f>
        <v>211</v>
      </c>
      <c r="H9" s="9">
        <f>_xlfn.XLOOKUP($E9,'Raw Data'!$E:$E,'Raw Data'!H:H,"ERROR",0,1)</f>
        <v>20583.84</v>
      </c>
      <c r="I9" s="9">
        <f>_xlfn.XLOOKUP($E9,'Raw Data'!$E:$E,'Raw Data'!I:I,"ERROR",0,1)</f>
        <v>0.0275580794654055</v>
      </c>
      <c r="J9" s="9" t="str">
        <f>_xlfn.XLOOKUP($E9,'Raw Data'!$E:$E,'Raw Data'!J:J,"ERROR",0,1)</f>
        <v>Yes</v>
      </c>
      <c r="K9" s="14" t="str">
        <f t="array" ref="K9">_xlfn.IFS(AND(L9&gt;0,L9&lt;=5),"0 to 5",AND(L9&gt;5,L9&lt;=10),"5 to 10",AND(L9&gt;10,L9&lt;=15),"10 to 15",AND(L9&gt;15,L9&lt;=20),"15 to 20",AND(L9&gt;20,L9&lt;=30),"20 to 30",AND(L9&gt;30,L9&lt;=40),"30 to 40",AND(L9&gt;40,L9&lt;=50),"40 to 50",AND(L9&gt;50,L9&lt;=75),"50 to 75",AND(L9&gt;75,L9&lt;=100),"75 to 100",AND(L9&gt;100,L9&lt;=150),"100 to 150",AND(L9&gt;150,L9&lt;=200),"150 to 200",AND(L9&gt;200,L9&lt;=250),"200 to 250",AND(L9&gt;250,L9&lt;=300),"250 to 300",AND(L9&gt;300,L9&lt;=400),"300 to 400",AND(L9&gt;400,L9&lt;=500),"400 to 500",L9&gt;500,"500+")</f>
        <v>75 to 100</v>
      </c>
      <c r="L9" s="9">
        <f>_xlfn.XLOOKUP($E9,'Raw Data'!$E:$E,'Raw Data'!L:L,"ERROR",0,1)</f>
        <v>99.03</v>
      </c>
      <c r="M9" s="14" t="str">
        <f t="array" ref="M9">_xlfn.IFS(AND(N9&gt;0,N9&lt;=5),"0 to 5",AND(N9&gt;5,N9&lt;=10),"5 to 10",AND(N9&gt;10,N9&lt;=15),"10 to 15",AND(N9&gt;15,N9&lt;=20),"15 to 20",AND(N9&gt;20,N9&lt;=30),"20 to 30",AND(N9&gt;30,N9&lt;=40),"30 to 40",AND(N9&gt;40,N9&lt;=50),"40 to 50",AND(N9&gt;50,N9&lt;=75),"50 to 75",AND(N9&gt;75,N9&lt;=100),"75 to 100",AND(N9&gt;100,N9&lt;=150),"100 to 150",AND(N9&gt;150,N9&lt;=200),"150 to 200",AND(N9&gt;200,N9&lt;=250),"200 to 250",AND(N9&gt;250,N9&lt;=300),"250 to 300",AND(N9&gt;300,N9&lt;=400),"300 to 400",AND(N9&gt;400,N9&lt;=500),"400 to 500",N9&gt;500,"500+")</f>
        <v>100 to 150</v>
      </c>
      <c r="N9" s="9">
        <f>_xlfn.XLOOKUP($E9,'Raw Data'!$E:$E,'Raw Data'!N:N,"ERROR",0,1)</f>
        <v>101.11</v>
      </c>
      <c r="O9" s="14" t="str">
        <f t="array" ref="O9">_xlfn.IFS(P9=0,"No Discount",AND(P9&gt;0,P9&lt;=0.02),"0% to 2%",AND(P9&gt;0.02,P9&lt;=0.04),"2% to 4%",AND(P9&gt;0.04,P9&lt;=0.06),"4% to 6%",AND(P9&gt;0.06,P9&lt;=0.08),"6% to 8%",AND(P9&gt;0.08,P9&lt;=0.1),"8% to 10%",AND(P9&gt;0.1,P9&lt;=0.15),"10% to 15%",AND(P9&gt;0.15,P9&lt;=0.2),"15% to 20%",AND(P9&gt;0.2,P9&lt;=0.25),"20% to 25%",AND(P9&gt;0.25,P9&lt;=0.3),"25% to 30%",AND(P9&gt;0.3,P9&lt;=0.4),"30% to 40%",AND(P9&gt;0.4,P9&lt;=0.5),"40% to 50%",AND(P9&gt;0.5,P9&lt;=0.75),"50% to 75%",AND(P9&gt;0.75,P9&lt;=1),"75% to 100%")</f>
        <v>2% to 4%</v>
      </c>
      <c r="P9" s="10">
        <f>_xlfn.XLOOKUP($E9,'Raw Data'!$E:$E,'Raw Data'!P:P,"ERROR",0,1)</f>
        <v>0.0205716546335674</v>
      </c>
      <c r="Q9" s="9">
        <f>_xlfn.XLOOKUP($E9,'Raw Data'!$E:$E,'Raw Data'!Q:Q,"ERROR",0,1)</f>
        <v>8.5</v>
      </c>
      <c r="R9" s="9" t="str">
        <f>_xlfn.XLOOKUP($E9,'Raw Data'!$E:$E,'Raw Data'!R:R,"ERROR",0,1)</f>
        <v>fl oz</v>
      </c>
      <c r="S9" s="5" t="str">
        <f t="array" ref="S9">_xlfn.IFS(AND(T9&gt;0,T9&lt;=0.05),"0 to 0.05",AND(T9&gt;0.05,T9&lt;=0.1),"0.05 to 0.1",AND(T9&gt;0.1,T9&lt;=0.2),"0.1 to 0.2",AND(T9&gt;0.2,T9&lt;=0.3),"0.2 to 0.3",AND(T9&gt;0.3,T9&lt;=0.4),"0.3 to 0.4",AND(T9&gt;0.4,T9&lt;=0.5),"0.4 to 0.5",AND(T9&gt;0.5,T9&lt;=0.75),"0.5 to 0.75",AND(T9&gt;0.75,T9&lt;=1),"0.75 to 1",AND(T9&gt;1,T9&lt;=2),"1 to 2",AND(T9&gt;2,T9&lt;=3),"2 to 3",AND(T9&gt;3,T9&lt;=4),"3 to 4",AND(T9&gt;4,T9&lt;=5),"4 to 5",AND(T9&gt;5,T9&lt;=10),"5 to 10",T9&gt;10,"10+")</f>
        <v>0.3 to 0.4</v>
      </c>
      <c r="T9" s="10">
        <f t="shared" si="1"/>
        <v>0.378846421636213</v>
      </c>
      <c r="U9" s="15" t="str">
        <f t="array" ref="U9">_xlfn.IFS(AND(V9&gt;0,V9&lt;=0.05),"0 to 0.05",AND(V9&gt;0.05,V9&lt;=0.1),"0.05 to 0.1",AND(V9&gt;0.1,V9&lt;=0.2),"0.1 to 0.2",AND(V9&gt;0.2,V9&lt;=0.3),"0.2 to 0.3",AND(V9&gt;0.3,V9&lt;=0.4),"0.3 to 0.4",AND(V9&gt;0.4,V9&lt;=0.5),"0.4 to 0.5",AND(V9&gt;0.5,V9&lt;=0.75),"0.5 to 0.75",AND(V9&gt;0.75,V9&lt;=1),"0.75 to 1",AND(V9&gt;1,V9&lt;=2),"1 to 2",AND(V9&gt;2,V9&lt;=3),"2 to 3",AND(V9&gt;3,V9&lt;=4),"3 to 4",AND(V9&gt;4,V9&lt;=5),"4 to 5",AND(V9&gt;5,V9&lt;=10),"5 to 10",V9&gt;10,"10+")</f>
        <v>0.1 to 0.2</v>
      </c>
      <c r="V9" s="10">
        <f t="shared" si="2"/>
        <v>0.104436975227124</v>
      </c>
      <c r="W9" s="15" t="str">
        <f t="array" ref="W9">_xlfn.IFS(AND(X9&gt;0,X9&lt;=0.05),"0 to 0.05",AND(X9&gt;0.05,X9&lt;=0.1),"0.05 to 0.1",AND(X9&gt;0.1,X9&lt;=0.2),"0.1 to 0.2",AND(X9&gt;0.2,X9&lt;=0.3),"0.2 to 0.3",AND(X9&gt;0.3,X9&lt;=0.4),"0.3 to 0.4",AND(X9&gt;0.4,X9&lt;=0.5),"0.4 to 0.5",AND(X9&gt;0.5,X9&lt;=0.75),"0.5 to 0.75",AND(X9&gt;0.75,X9&lt;=1),"0.75 to 1",AND(X9&gt;1,X9&lt;=2),"1 to 2",AND(X9&gt;2,X9&lt;=3),"2 to 3",AND(X9&gt;3,X9&lt;=4),"3 to 4",AND(X9&gt;4,X9&lt;=5),"4 to 5",AND(X9&gt;5,X9&lt;=10),"5 to 10",X9&gt;10,"10+")</f>
        <v>0.1 to 0.2</v>
      </c>
      <c r="X9" s="16">
        <f t="shared" si="3"/>
        <v>0.102288533841777</v>
      </c>
      <c r="Y9" s="5" t="str">
        <f t="array" ref="Y9">_xlfn.IFS(AND(Z9&gt;0,Z9&lt;=1),"0 to 1",AND(Z9&gt;1,Z9&lt;=2),"1 to 2",AND(Z9&gt;2,Z9&lt;=4),"2 to 4",AND(Z9&gt;4,Z9&lt;=6),"4 to 6",AND(Z9&gt;6,Z9&lt;=8),"6 to 8",AND(Z9&gt;8,Z9&lt;=10),"8 to 10",AND(Z9&gt;10,Z9&lt;=15),"10 to 15",AND(Z9&gt;15,Z9&lt;=20),"15 to 20",AND(Z9&gt;20,Z9&lt;=25),"20 to 25",AND(Z9&gt;25,Z9&lt;=30),"25 to 30",AND(Z9&gt;30,Z9&lt;=40),"30 to 40",AND(Z9&gt;40,Z9&lt;=50),"40 to 50",Z9&gt;50,"50+")</f>
        <v>8 to 10</v>
      </c>
      <c r="Z9" s="9">
        <f t="array" ref="Z9">_xlfn.IFS(AA9="oz",_xlfn.IFS(R9="oz",Q9,R9="fl oz",Q9*1.04,R9="ml",Q9*0.0338),AA9="fl oz",_xlfn.IFS(R9="oz",Q9/1.04,R9="fl oz",Q9,R9="ml",Q9*0.0338/1.04),AA9="ml",_xlfn.IFS(R9="oz",Q9/0.0338,R9="fl oz",Q9*1.04/0.0338,R9="ml",Q9))</f>
        <v>8.84</v>
      </c>
      <c r="AA9" s="9" t="str">
        <f>_xlfn.XLOOKUP($E9,'Raw Data'!$E:$E,'Raw Data'!AA:AA,"ERROR",0,1)</f>
        <v>oz</v>
      </c>
      <c r="AB9" s="5" t="s">
        <v>82</v>
      </c>
      <c r="AC9" s="5" t="s">
        <v>83</v>
      </c>
      <c r="AD9" s="5" t="s">
        <v>54</v>
      </c>
      <c r="AE9">
        <f>IF(SUMIF('Ingredients Backend'!$AE$1:$CD$1,AE$3,'Ingredients Backend'!$AE8:$CD8)&gt;=1,1,0)</f>
        <v>0</v>
      </c>
      <c r="AF9">
        <f>IF(SUMIF('Ingredients Backend'!$AE$1:$CD$1,AF$3,'Ingredients Backend'!$AE8:$CD8)&gt;=1,1,0)</f>
        <v>0</v>
      </c>
      <c r="AG9">
        <f>IF(SUMIF('Ingredients Backend'!$AE$1:$CD$1,AG$3,'Ingredients Backend'!$AE8:$CD8)&gt;=1,1,0)</f>
        <v>0</v>
      </c>
      <c r="AH9">
        <f>IF(SUMIF('Ingredients Backend'!$AE$1:$CD$1,AH$3,'Ingredients Backend'!$AE8:$CD8)&gt;=1,1,0)</f>
        <v>0</v>
      </c>
      <c r="AI9">
        <f>IF(SUMIF('Ingredients Backend'!$AE$1:$CD$1,AI$3,'Ingredients Backend'!$AE8:$CD8)&gt;=1,1,0)</f>
        <v>0</v>
      </c>
      <c r="AJ9">
        <f>IF(SUMIF('Ingredients Backend'!$AE$1:$CD$1,AJ$3,'Ingredients Backend'!$AE8:$CD8)&gt;=1,1,0)</f>
        <v>0</v>
      </c>
      <c r="AK9">
        <f>IF(SUMIF('Ingredients Backend'!$AE$1:$CD$1,AK$3,'Ingredients Backend'!$AE8:$CD8)&gt;=1,1,0)</f>
        <v>0</v>
      </c>
      <c r="AL9">
        <f>IF(SUMIF('Ingredients Backend'!$AE$1:$CD$1,AL$3,'Ingredients Backend'!$AE8:$CD8)&gt;=1,1,0)</f>
        <v>0</v>
      </c>
      <c r="AM9">
        <f>IF(SUMIF('Ingredients Backend'!$AE$1:$CD$1,AM$3,'Ingredients Backend'!$AE8:$CD8)&gt;=1,1,0)</f>
        <v>0</v>
      </c>
      <c r="AN9">
        <f>IF(SUMIF('Ingredients Backend'!$AE$1:$CD$1,AN$3,'Ingredients Backend'!$AE8:$CD8)&gt;=1,1,0)</f>
        <v>0</v>
      </c>
      <c r="AO9">
        <f>IF(SUMIF('Ingredients Backend'!$AE$1:$CD$1,AO$3,'Ingredients Backend'!$AE8:$CD8)&gt;=1,1,0)</f>
        <v>0</v>
      </c>
      <c r="AP9">
        <f>IF(SUMIF('Ingredients Backend'!$AE$1:$CD$1,AP$3,'Ingredients Backend'!$AE8:$CD8)&gt;=1,1,0)</f>
        <v>0</v>
      </c>
      <c r="AQ9">
        <f>IF(SUMIF('Ingredients Backend'!$AE$1:$CD$1,AQ$3,'Ingredients Backend'!$AE8:$CD8)&gt;=1,1,0)</f>
        <v>0</v>
      </c>
      <c r="AR9">
        <f>IF(SUMIF('Ingredients Backend'!$AE$1:$CD$1,AR$3,'Ingredients Backend'!$AE8:$CD8)&gt;=1,1,0)</f>
        <v>0</v>
      </c>
      <c r="AS9">
        <f>IF(SUMIF('Ingredients Backend'!$AE$1:$CD$1,AS$3,'Ingredients Backend'!$AE8:$CD8)&gt;=1,1,0)</f>
        <v>0</v>
      </c>
      <c r="AT9">
        <f>IF(SUMIF('Ingredients Backend'!$AE$1:$CD$1,AT$3,'Ingredients Backend'!$AE8:$CD8)&gt;=1,1,0)</f>
        <v>0</v>
      </c>
      <c r="AU9">
        <f>IF(SUMIF('Ingredients Backend'!$AE$1:$CD$1,AU$3,'Ingredients Backend'!$AE8:$CD8)&gt;=1,1,0)</f>
        <v>0</v>
      </c>
      <c r="AV9">
        <f>IF(SUMIF('Ingredients Backend'!$AE$1:$CD$1,AV$3,'Ingredients Backend'!$AE8:$CD8)&gt;=1,1,0)</f>
        <v>0</v>
      </c>
      <c r="AW9">
        <f>IF(SUMIF('Ingredients Backend'!$AE$1:$CD$1,AW$3,'Ingredients Backend'!$AE8:$CD8)&gt;=1,1,0)</f>
        <v>0</v>
      </c>
      <c r="AX9">
        <f>IF(SUMIF('Ingredients Backend'!$AE$1:$CD$1,AX$3,'Ingredients Backend'!$AE8:$CD8)&gt;=1,1,0)</f>
        <v>0</v>
      </c>
      <c r="AY9">
        <f>IF(SUMIF('Ingredients Backend'!$AE$1:$CD$1,AY$3,'Ingredients Backend'!$AE8:$CD8)&gt;=1,1,0)</f>
        <v>0</v>
      </c>
      <c r="AZ9">
        <f>IF(SUMIF('Ingredients Backend'!$AE$1:$CD$1,AZ$3,'Ingredients Backend'!$AE8:$CD8)&gt;=1,1,0)</f>
        <v>0</v>
      </c>
      <c r="BA9">
        <f>IF(SUMIF('Ingredients Backend'!$AE$1:$CD$1,BA$3,'Ingredients Backend'!$AE8:$CD8)&gt;=1,1,0)</f>
        <v>0</v>
      </c>
      <c r="BB9">
        <f>IF(SUMIF('Ingredients Backend'!$AE$1:$CD$1,BB$3,'Ingredients Backend'!$AE8:$CD8)&gt;=1,1,0)</f>
        <v>1</v>
      </c>
      <c r="BC9">
        <f>IF(SUMIF('Ingredients Backend'!$AE$1:$CD$1,BC$3,'Ingredients Backend'!$AE8:$CD8)&gt;=1,1,0)</f>
        <v>0</v>
      </c>
      <c r="BD9">
        <f>IF(SUMIF('Ingredients Backend'!$AE$1:$CD$1,BD$3,'Ingredients Backend'!$AE8:$CD8)&gt;=1,1,0)</f>
        <v>0</v>
      </c>
      <c r="BE9">
        <f>IF(SUMIF('Ingredients Backend'!$AE$1:$CD$1,BE$3,'Ingredients Backend'!$AE8:$CD8)&gt;=1,1,0)</f>
        <v>0</v>
      </c>
      <c r="BF9">
        <f>IF(SUMIF('Ingredients Backend'!$AE$1:$CD$1,BF$3,'Ingredients Backend'!$AE8:$CD8)&gt;=1,1,0)</f>
        <v>0</v>
      </c>
      <c r="BG9">
        <f>IF(SUMIF('Ingredients Backend'!$AE$1:$CD$1,BG$3,'Ingredients Backend'!$AE8:$CD8)&gt;=1,1,0)</f>
        <v>0</v>
      </c>
      <c r="BH9">
        <f>IF(SUMIF('Ingredients Backend'!$AE$1:$CD$1,BH$3,'Ingredients Backend'!$AE8:$CD8)&gt;=1,1,0)</f>
        <v>0</v>
      </c>
      <c r="BI9">
        <f>IF(SUMIF('Ingredients Backend'!$AE$1:$CD$1,BI$3,'Ingredients Backend'!$AE8:$CD8)&gt;=1,1,0)</f>
        <v>0</v>
      </c>
      <c r="BJ9">
        <f>IF(SUMIF('Ingredients Backend'!$AE$1:$CD$1,BJ$3,'Ingredients Backend'!$AE8:$CD8)&gt;=1,1,0)</f>
        <v>0</v>
      </c>
      <c r="BK9">
        <f>IF(SUMIF('Ingredients Backend'!$AE$1:$CD$1,BK$3,'Ingredients Backend'!$AE8:$CD8)&gt;=1,1,0)</f>
        <v>0</v>
      </c>
      <c r="BL9">
        <f>IF(SUMIF('Ingredients Backend'!$AE$1:$CD$1,BL$3,'Ingredients Backend'!$AE8:$CD8)&gt;=1,1,0)</f>
        <v>0</v>
      </c>
      <c r="BM9">
        <f>IF(SUMIF('Ingredients Backend'!$AE$1:$CD$1,BM$3,'Ingredients Backend'!$AE8:$CD8)&gt;=1,1,0)</f>
        <v>0</v>
      </c>
      <c r="BN9">
        <f>IF(SUMIF('Ingredients Backend'!$AE$1:$CD$1,BN$3,'Ingredients Backend'!$AE8:$CD8)&gt;=1,1,0)</f>
        <v>0</v>
      </c>
      <c r="BO9">
        <f>IF(SUMIF('Ingredients Backend'!$AE$1:$CD$1,BO$3,'Ingredients Backend'!$AE8:$CD8)&gt;=1,1,0)</f>
        <v>0</v>
      </c>
      <c r="BP9">
        <f>IF(SUMIF('Ingredients Backend'!$AE$1:$CD$1,BP$3,'Ingredients Backend'!$AE8:$CD8)&gt;=1,1,0)</f>
        <v>0</v>
      </c>
      <c r="BQ9">
        <f>IF(SUMIF('Ingredients Backend'!$AE$1:$CD$1,BQ$3,'Ingredients Backend'!$AE8:$CD8)&gt;=1,1,0)</f>
        <v>0</v>
      </c>
      <c r="BR9">
        <f>IF(SUMIF('Ingredients Backend'!$AE$1:$CD$1,BR$3,'Ingredients Backend'!$AE8:$CD8)&gt;=1,1,0)</f>
        <v>0</v>
      </c>
      <c r="BS9">
        <f>IF(SUMIF('Ingredients Backend'!$AE$1:$CD$1,BS$3,'Ingredients Backend'!$AE8:$CD8)&gt;=1,1,0)</f>
        <v>0</v>
      </c>
      <c r="BT9">
        <f>IF(SUMIF('Ingredients Backend'!$AE$1:$CD$1,BT$3,'Ingredients Backend'!$AE8:$CD8)&gt;=1,1,0)</f>
        <v>0</v>
      </c>
      <c r="BU9">
        <f>IF(SUMIF('Ingredients Backend'!$AE$1:$CD$1,BU$3,'Ingredients Backend'!$AE8:$CD8)&gt;=1,1,0)</f>
        <v>0</v>
      </c>
      <c r="BV9">
        <f>IF(SUMIF('Ingredients Backend'!$AE$1:$CD$1,BV$3,'Ingredients Backend'!$AE8:$CD8)&gt;=1,1,0)</f>
        <v>0</v>
      </c>
      <c r="BW9">
        <f>IF(SUMIF('Ingredients Backend'!$AE$1:$CD$1,BW$3,'Ingredients Backend'!$AE8:$CD8)&gt;=1,1,0)</f>
        <v>0</v>
      </c>
      <c r="BX9">
        <f>IF(SUMIF('Ingredients Backend'!$AE$1:$CD$1,BX$3,'Ingredients Backend'!$AE8:$CD8)&gt;=1,1,0)</f>
        <v>0</v>
      </c>
      <c r="BY9">
        <f>IF(SUMIF('Ingredients Backend'!$AE$1:$CD$1,BY$3,'Ingredients Backend'!$AE8:$CD8)&gt;=1,1,0)</f>
        <v>0</v>
      </c>
    </row>
    <row r="10" hidden="1" spans="1:77">
      <c r="A10" s="5" t="str">
        <f>_xlfn.XLOOKUP($E10,'Raw Data'!$E:$E,'Raw Data'!A:A,"ERROR",0,1)</f>
        <v>AE</v>
      </c>
      <c r="B10" s="5" t="str">
        <f>_xlfn.XLOOKUP($E10,'Raw Data'!$E:$E,'Raw Data'!B:B,"ERROR",0,1)</f>
        <v>Hair Mousses</v>
      </c>
      <c r="C10" s="5" t="str">
        <f>_xlfn.XLOOKUP($E10,'Raw Data'!$E:$E,'Raw Data'!C:C,"ERROR",0,1)</f>
        <v>Wella</v>
      </c>
      <c r="D10" s="5" t="str">
        <f>_xlfn.XLOOKUP($E10,'Raw Data'!$E:$E,'Raw Data'!D:D,"ERROR",0,1)</f>
        <v>www.amazon.ae/dp/B07P2CCKQG</v>
      </c>
      <c r="E10" s="5" t="s">
        <v>84</v>
      </c>
      <c r="F10" s="9" t="str">
        <f>_xlfn.XLOOKUP($E10,'Raw Data'!$E:$E,'Raw Data'!F:F,"ERROR",0,1)</f>
        <v>Wella's Wellaflex 2Nd Day Volume Mousse,Extra Strong Hold- 200 ml</v>
      </c>
      <c r="G10" s="10">
        <f>_xlfn.XLOOKUP($E10,'Raw Data'!$E:$E,'Raw Data'!G:G,"ERROR",0,1)</f>
        <v>714</v>
      </c>
      <c r="H10" s="9">
        <f>_xlfn.XLOOKUP($E10,'Raw Data'!$E:$E,'Raw Data'!H:H,"ERROR",0,1)</f>
        <v>19672.78</v>
      </c>
      <c r="I10" s="9">
        <f>_xlfn.XLOOKUP($E10,'Raw Data'!$E:$E,'Raw Data'!I:I,"ERROR",0,1)</f>
        <v>0.0263383331072065</v>
      </c>
      <c r="J10" s="9" t="str">
        <f>_xlfn.XLOOKUP($E10,'Raw Data'!$E:$E,'Raw Data'!J:J,"ERROR",0,1)</f>
        <v>Yes</v>
      </c>
      <c r="K10" s="14" t="str">
        <f t="array" ref="K10">_xlfn.IFS(AND(L10&gt;0,L10&lt;=5),"0 to 5",AND(L10&gt;5,L10&lt;=10),"5 to 10",AND(L10&gt;10,L10&lt;=15),"10 to 15",AND(L10&gt;15,L10&lt;=20),"15 to 20",AND(L10&gt;20,L10&lt;=30),"20 to 30",AND(L10&gt;30,L10&lt;=40),"30 to 40",AND(L10&gt;40,L10&lt;=50),"40 to 50",AND(L10&gt;50,L10&lt;=75),"50 to 75",AND(L10&gt;75,L10&lt;=100),"75 to 100",AND(L10&gt;100,L10&lt;=150),"100 to 150",AND(L10&gt;150,L10&lt;=200),"150 to 200",AND(L10&gt;200,L10&lt;=250),"200 to 250",AND(L10&gt;250,L10&lt;=300),"250 to 300",AND(L10&gt;300,L10&lt;=400),"300 to 400",AND(L10&gt;400,L10&lt;=500),"400 to 500",L10&gt;500,"500+")</f>
        <v>20 to 30</v>
      </c>
      <c r="L10" s="9">
        <f>_xlfn.XLOOKUP($E10,'Raw Data'!$E:$E,'Raw Data'!L:L,"ERROR",0,1)</f>
        <v>29.52</v>
      </c>
      <c r="M10" s="14" t="str">
        <f t="array" ref="M10">_xlfn.IFS(AND(N10&gt;0,N10&lt;=5),"0 to 5",AND(N10&gt;5,N10&lt;=10),"5 to 10",AND(N10&gt;10,N10&lt;=15),"10 to 15",AND(N10&gt;15,N10&lt;=20),"15 to 20",AND(N10&gt;20,N10&lt;=30),"20 to 30",AND(N10&gt;30,N10&lt;=40),"30 to 40",AND(N10&gt;40,N10&lt;=50),"40 to 50",AND(N10&gt;50,N10&lt;=75),"50 to 75",AND(N10&gt;75,N10&lt;=100),"75 to 100",AND(N10&gt;100,N10&lt;=150),"100 to 150",AND(N10&gt;150,N10&lt;=200),"150 to 200",AND(N10&gt;200,N10&lt;=250),"200 to 250",AND(N10&gt;250,N10&lt;=300),"250 to 300",AND(N10&gt;300,N10&lt;=400),"300 to 400",AND(N10&gt;400,N10&lt;=500),"400 to 500",N10&gt;500,"500+")</f>
        <v>30 to 40</v>
      </c>
      <c r="N10" s="9">
        <f>_xlfn.XLOOKUP($E10,'Raw Data'!$E:$E,'Raw Data'!N:N,"ERROR",0,1)</f>
        <v>31.92</v>
      </c>
      <c r="O10" s="14" t="str">
        <f t="array" ref="O10">_xlfn.IFS(P10=0,"No Discount",AND(P10&gt;0,P10&lt;=0.02),"0% to 2%",AND(P10&gt;0.02,P10&lt;=0.04),"2% to 4%",AND(P10&gt;0.04,P10&lt;=0.06),"4% to 6%",AND(P10&gt;0.06,P10&lt;=0.08),"6% to 8%",AND(P10&gt;0.08,P10&lt;=0.1),"8% to 10%",AND(P10&gt;0.1,P10&lt;=0.15),"10% to 15%",AND(P10&gt;0.15,P10&lt;=0.2),"15% to 20%",AND(P10&gt;0.2,P10&lt;=0.25),"20% to 25%",AND(P10&gt;0.25,P10&lt;=0.3),"25% to 30%",AND(P10&gt;0.3,P10&lt;=0.4),"30% to 40%",AND(P10&gt;0.4,P10&lt;=0.5),"40% to 50%",AND(P10&gt;0.5,P10&lt;=0.75),"50% to 75%",AND(P10&gt;0.75,P10&lt;=1),"75% to 100%")</f>
        <v>6% to 8%</v>
      </c>
      <c r="P10" s="10">
        <f>_xlfn.XLOOKUP($E10,'Raw Data'!$E:$E,'Raw Data'!P:P,"ERROR",0,1)</f>
        <v>0.0751879699248121</v>
      </c>
      <c r="Q10" s="9">
        <f>_xlfn.XLOOKUP($E10,'Raw Data'!$E:$E,'Raw Data'!Q:Q,"ERROR",0,1)</f>
        <v>200</v>
      </c>
      <c r="R10" s="9" t="str">
        <f>_xlfn.XLOOKUP($E10,'Raw Data'!$E:$E,'Raw Data'!R:R,"ERROR",0,1)</f>
        <v>ml</v>
      </c>
      <c r="S10" s="5" t="str">
        <f t="array" ref="S10">_xlfn.IFS(AND(T10&gt;0,T10&lt;=0.05),"0 to 0.05",AND(T10&gt;0.05,T10&lt;=0.1),"0.05 to 0.1",AND(T10&gt;0.1,T10&lt;=0.2),"0.1 to 0.2",AND(T10&gt;0.2,T10&lt;=0.3),"0.2 to 0.3",AND(T10&gt;0.3,T10&lt;=0.4),"0.3 to 0.4",AND(T10&gt;0.4,T10&lt;=0.5),"0.4 to 0.5",AND(T10&gt;0.5,T10&lt;=0.75),"0.5 to 0.75",AND(T10&gt;0.75,T10&lt;=1),"0.75 to 1",AND(T10&gt;1,T10&lt;=2),"1 to 2",AND(T10&gt;2,T10&lt;=3),"2 to 3",AND(T10&gt;3,T10&lt;=4),"3 to 4",AND(T10&gt;4,T10&lt;=5),"4 to 5",AND(T10&gt;5,T10&lt;=10),"5 to 10",T10&gt;10,"10+")</f>
        <v>0.1 to 0.2</v>
      </c>
      <c r="T10" s="10">
        <f t="shared" si="1"/>
        <v>0.147678860511513</v>
      </c>
      <c r="U10" s="15" t="str">
        <f t="array" ref="U10">_xlfn.IFS(AND(V10&gt;0,V10&lt;=0.05),"0 to 0.05",AND(V10&gt;0.05,V10&lt;=0.1),"0.05 to 0.1",AND(V10&gt;0.1,V10&lt;=0.2),"0.1 to 0.2",AND(V10&gt;0.2,V10&lt;=0.3),"0.2 to 0.3",AND(V10&gt;0.3,V10&lt;=0.4),"0.3 to 0.4",AND(V10&gt;0.4,V10&lt;=0.5),"0.4 to 0.5",AND(V10&gt;0.5,V10&lt;=0.75),"0.5 to 0.75",AND(V10&gt;0.75,V10&lt;=1),"0.75 to 1",AND(V10&gt;1,V10&lt;=2),"1 to 2",AND(V10&gt;2,V10&lt;=3),"2 to 3",AND(V10&gt;3,V10&lt;=4),"3 to 4",AND(V10&gt;4,V10&lt;=5),"4 to 5",AND(V10&gt;5,V10&lt;=10),"5 to 10",V10&gt;10,"10+")</f>
        <v>0 to 0.05</v>
      </c>
      <c r="V10" s="10">
        <f t="shared" si="2"/>
        <v>0.0431150234225076</v>
      </c>
      <c r="W10" s="15" t="str">
        <f t="array" ref="W10">_xlfn.IFS(AND(X10&gt;0,X10&lt;=0.05),"0 to 0.05",AND(X10&gt;0.05,X10&lt;=0.1),"0.05 to 0.1",AND(X10&gt;0.1,X10&lt;=0.2),"0.1 to 0.2",AND(X10&gt;0.2,X10&lt;=0.3),"0.2 to 0.3",AND(X10&gt;0.3,X10&lt;=0.4),"0.3 to 0.4",AND(X10&gt;0.4,X10&lt;=0.5),"0.4 to 0.5",AND(X10&gt;0.5,X10&lt;=0.75),"0.5 to 0.75",AND(X10&gt;0.75,X10&lt;=1),"0.75 to 1",AND(X10&gt;1,X10&lt;=2),"1 to 2",AND(X10&gt;2,X10&lt;=3),"2 to 3",AND(X10&gt;3,X10&lt;=4),"3 to 4",AND(X10&gt;4,X10&lt;=5),"4 to 5",AND(X10&gt;5,X10&lt;=10),"5 to 10",X10&gt;10,"10+")</f>
        <v>0 to 0.05</v>
      </c>
      <c r="X10" s="16">
        <f t="shared" si="3"/>
        <v>0.0398732923381085</v>
      </c>
      <c r="Y10" s="5" t="str">
        <f t="array" ref="Y10">_xlfn.IFS(AND(Z10&gt;0,Z10&lt;=1),"0 to 1",AND(Z10&gt;1,Z10&lt;=2),"1 to 2",AND(Z10&gt;2,Z10&lt;=4),"2 to 4",AND(Z10&gt;4,Z10&lt;=6),"4 to 6",AND(Z10&gt;6,Z10&lt;=8),"6 to 8",AND(Z10&gt;8,Z10&lt;=10),"8 to 10",AND(Z10&gt;10,Z10&lt;=15),"10 to 15",AND(Z10&gt;15,Z10&lt;=20),"15 to 20",AND(Z10&gt;20,Z10&lt;=25),"20 to 25",AND(Z10&gt;25,Z10&lt;=30),"25 to 30",AND(Z10&gt;30,Z10&lt;=40),"30 to 40",AND(Z10&gt;40,Z10&lt;=50),"40 to 50",Z10&gt;50,"50+")</f>
        <v>6 to 8</v>
      </c>
      <c r="Z10" s="9">
        <f t="array" ref="Z10">_xlfn.IFS(AA10="oz",_xlfn.IFS(R10="oz",Q10,R10="fl oz",Q10*1.04,R10="ml",Q10*0.0338),AA10="fl oz",_xlfn.IFS(R10="oz",Q10/1.04,R10="fl oz",Q10,R10="ml",Q10*0.0338/1.04),AA10="ml",_xlfn.IFS(R10="oz",Q10/0.0338,R10="fl oz",Q10*1.04/0.0338,R10="ml",Q10))</f>
        <v>6.76</v>
      </c>
      <c r="AA10" s="9" t="str">
        <f>_xlfn.XLOOKUP($E10,'Raw Data'!$E:$E,'Raw Data'!AA:AA,"ERROR",0,1)</f>
        <v>oz</v>
      </c>
      <c r="AB10" s="5" t="s">
        <v>85</v>
      </c>
      <c r="AC10" s="5" t="s">
        <v>86</v>
      </c>
      <c r="AD10" s="5" t="s">
        <v>87</v>
      </c>
      <c r="AE10">
        <f>IF(SUMIF('Ingredients Backend'!$AE$1:$CD$1,AE$3,'Ingredients Backend'!$AE9:$CD9)&gt;=1,1,0)</f>
        <v>0</v>
      </c>
      <c r="AF10">
        <f>IF(SUMIF('Ingredients Backend'!$AE$1:$CD$1,AF$3,'Ingredients Backend'!$AE9:$CD9)&gt;=1,1,0)</f>
        <v>0</v>
      </c>
      <c r="AG10">
        <f>IF(SUMIF('Ingredients Backend'!$AE$1:$CD$1,AG$3,'Ingredients Backend'!$AE9:$CD9)&gt;=1,1,0)</f>
        <v>0</v>
      </c>
      <c r="AH10">
        <f>IF(SUMIF('Ingredients Backend'!$AE$1:$CD$1,AH$3,'Ingredients Backend'!$AE9:$CD9)&gt;=1,1,0)</f>
        <v>0</v>
      </c>
      <c r="AI10">
        <f>IF(SUMIF('Ingredients Backend'!$AE$1:$CD$1,AI$3,'Ingredients Backend'!$AE9:$CD9)&gt;=1,1,0)</f>
        <v>0</v>
      </c>
      <c r="AJ10">
        <f>IF(SUMIF('Ingredients Backend'!$AE$1:$CD$1,AJ$3,'Ingredients Backend'!$AE9:$CD9)&gt;=1,1,0)</f>
        <v>0</v>
      </c>
      <c r="AK10">
        <f>IF(SUMIF('Ingredients Backend'!$AE$1:$CD$1,AK$3,'Ingredients Backend'!$AE9:$CD9)&gt;=1,1,0)</f>
        <v>0</v>
      </c>
      <c r="AL10">
        <f>IF(SUMIF('Ingredients Backend'!$AE$1:$CD$1,AL$3,'Ingredients Backend'!$AE9:$CD9)&gt;=1,1,0)</f>
        <v>0</v>
      </c>
      <c r="AM10">
        <f>IF(SUMIF('Ingredients Backend'!$AE$1:$CD$1,AM$3,'Ingredients Backend'!$AE9:$CD9)&gt;=1,1,0)</f>
        <v>0</v>
      </c>
      <c r="AN10">
        <f>IF(SUMIF('Ingredients Backend'!$AE$1:$CD$1,AN$3,'Ingredients Backend'!$AE9:$CD9)&gt;=1,1,0)</f>
        <v>0</v>
      </c>
      <c r="AO10">
        <f>IF(SUMIF('Ingredients Backend'!$AE$1:$CD$1,AO$3,'Ingredients Backend'!$AE9:$CD9)&gt;=1,1,0)</f>
        <v>1</v>
      </c>
      <c r="AP10">
        <f>IF(SUMIF('Ingredients Backend'!$AE$1:$CD$1,AP$3,'Ingredients Backend'!$AE9:$CD9)&gt;=1,1,0)</f>
        <v>0</v>
      </c>
      <c r="AQ10">
        <f>IF(SUMIF('Ingredients Backend'!$AE$1:$CD$1,AQ$3,'Ingredients Backend'!$AE9:$CD9)&gt;=1,1,0)</f>
        <v>1</v>
      </c>
      <c r="AR10">
        <f>IF(SUMIF('Ingredients Backend'!$AE$1:$CD$1,AR$3,'Ingredients Backend'!$AE9:$CD9)&gt;=1,1,0)</f>
        <v>0</v>
      </c>
      <c r="AS10">
        <f>IF(SUMIF('Ingredients Backend'!$AE$1:$CD$1,AS$3,'Ingredients Backend'!$AE9:$CD9)&gt;=1,1,0)</f>
        <v>0</v>
      </c>
      <c r="AT10">
        <f>IF(SUMIF('Ingredients Backend'!$AE$1:$CD$1,AT$3,'Ingredients Backend'!$AE9:$CD9)&gt;=1,1,0)</f>
        <v>0</v>
      </c>
      <c r="AU10">
        <f>IF(SUMIF('Ingredients Backend'!$AE$1:$CD$1,AU$3,'Ingredients Backend'!$AE9:$CD9)&gt;=1,1,0)</f>
        <v>0</v>
      </c>
      <c r="AV10">
        <f>IF(SUMIF('Ingredients Backend'!$AE$1:$CD$1,AV$3,'Ingredients Backend'!$AE9:$CD9)&gt;=1,1,0)</f>
        <v>0</v>
      </c>
      <c r="AW10">
        <f>IF(SUMIF('Ingredients Backend'!$AE$1:$CD$1,AW$3,'Ingredients Backend'!$AE9:$CD9)&gt;=1,1,0)</f>
        <v>0</v>
      </c>
      <c r="AX10">
        <f>IF(SUMIF('Ingredients Backend'!$AE$1:$CD$1,AX$3,'Ingredients Backend'!$AE9:$CD9)&gt;=1,1,0)</f>
        <v>0</v>
      </c>
      <c r="AY10">
        <f>IF(SUMIF('Ingredients Backend'!$AE$1:$CD$1,AY$3,'Ingredients Backend'!$AE9:$CD9)&gt;=1,1,0)</f>
        <v>0</v>
      </c>
      <c r="AZ10">
        <f>IF(SUMIF('Ingredients Backend'!$AE$1:$CD$1,AZ$3,'Ingredients Backend'!$AE9:$CD9)&gt;=1,1,0)</f>
        <v>0</v>
      </c>
      <c r="BA10">
        <f>IF(SUMIF('Ingredients Backend'!$AE$1:$CD$1,BA$3,'Ingredients Backend'!$AE9:$CD9)&gt;=1,1,0)</f>
        <v>0</v>
      </c>
      <c r="BB10">
        <f>IF(SUMIF('Ingredients Backend'!$AE$1:$CD$1,BB$3,'Ingredients Backend'!$AE9:$CD9)&gt;=1,1,0)</f>
        <v>0</v>
      </c>
      <c r="BC10">
        <f>IF(SUMIF('Ingredients Backend'!$AE$1:$CD$1,BC$3,'Ingredients Backend'!$AE9:$CD9)&gt;=1,1,0)</f>
        <v>0</v>
      </c>
      <c r="BD10">
        <f>IF(SUMIF('Ingredients Backend'!$AE$1:$CD$1,BD$3,'Ingredients Backend'!$AE9:$CD9)&gt;=1,1,0)</f>
        <v>0</v>
      </c>
      <c r="BE10">
        <f>IF(SUMIF('Ingredients Backend'!$AE$1:$CD$1,BE$3,'Ingredients Backend'!$AE9:$CD9)&gt;=1,1,0)</f>
        <v>0</v>
      </c>
      <c r="BF10">
        <f>IF(SUMIF('Ingredients Backend'!$AE$1:$CD$1,BF$3,'Ingredients Backend'!$AE9:$CD9)&gt;=1,1,0)</f>
        <v>0</v>
      </c>
      <c r="BG10">
        <f>IF(SUMIF('Ingredients Backend'!$AE$1:$CD$1,BG$3,'Ingredients Backend'!$AE9:$CD9)&gt;=1,1,0)</f>
        <v>0</v>
      </c>
      <c r="BH10">
        <f>IF(SUMIF('Ingredients Backend'!$AE$1:$CD$1,BH$3,'Ingredients Backend'!$AE9:$CD9)&gt;=1,1,0)</f>
        <v>0</v>
      </c>
      <c r="BI10">
        <f>IF(SUMIF('Ingredients Backend'!$AE$1:$CD$1,BI$3,'Ingredients Backend'!$AE9:$CD9)&gt;=1,1,0)</f>
        <v>0</v>
      </c>
      <c r="BJ10">
        <f>IF(SUMIF('Ingredients Backend'!$AE$1:$CD$1,BJ$3,'Ingredients Backend'!$AE9:$CD9)&gt;=1,1,0)</f>
        <v>0</v>
      </c>
      <c r="BK10">
        <f>IF(SUMIF('Ingredients Backend'!$AE$1:$CD$1,BK$3,'Ingredients Backend'!$AE9:$CD9)&gt;=1,1,0)</f>
        <v>0</v>
      </c>
      <c r="BL10">
        <f>IF(SUMIF('Ingredients Backend'!$AE$1:$CD$1,BL$3,'Ingredients Backend'!$AE9:$CD9)&gt;=1,1,0)</f>
        <v>0</v>
      </c>
      <c r="BM10">
        <f>IF(SUMIF('Ingredients Backend'!$AE$1:$CD$1,BM$3,'Ingredients Backend'!$AE9:$CD9)&gt;=1,1,0)</f>
        <v>0</v>
      </c>
      <c r="BN10">
        <f>IF(SUMIF('Ingredients Backend'!$AE$1:$CD$1,BN$3,'Ingredients Backend'!$AE9:$CD9)&gt;=1,1,0)</f>
        <v>0</v>
      </c>
      <c r="BO10">
        <f>IF(SUMIF('Ingredients Backend'!$AE$1:$CD$1,BO$3,'Ingredients Backend'!$AE9:$CD9)&gt;=1,1,0)</f>
        <v>0</v>
      </c>
      <c r="BP10">
        <f>IF(SUMIF('Ingredients Backend'!$AE$1:$CD$1,BP$3,'Ingredients Backend'!$AE9:$CD9)&gt;=1,1,0)</f>
        <v>0</v>
      </c>
      <c r="BQ10">
        <f>IF(SUMIF('Ingredients Backend'!$AE$1:$CD$1,BQ$3,'Ingredients Backend'!$AE9:$CD9)&gt;=1,1,0)</f>
        <v>0</v>
      </c>
      <c r="BR10">
        <f>IF(SUMIF('Ingredients Backend'!$AE$1:$CD$1,BR$3,'Ingredients Backend'!$AE9:$CD9)&gt;=1,1,0)</f>
        <v>0</v>
      </c>
      <c r="BS10">
        <f>IF(SUMIF('Ingredients Backend'!$AE$1:$CD$1,BS$3,'Ingredients Backend'!$AE9:$CD9)&gt;=1,1,0)</f>
        <v>0</v>
      </c>
      <c r="BT10">
        <f>IF(SUMIF('Ingredients Backend'!$AE$1:$CD$1,BT$3,'Ingredients Backend'!$AE9:$CD9)&gt;=1,1,0)</f>
        <v>0</v>
      </c>
      <c r="BU10">
        <f>IF(SUMIF('Ingredients Backend'!$AE$1:$CD$1,BU$3,'Ingredients Backend'!$AE9:$CD9)&gt;=1,1,0)</f>
        <v>0</v>
      </c>
      <c r="BV10">
        <f>IF(SUMIF('Ingredients Backend'!$AE$1:$CD$1,BV$3,'Ingredients Backend'!$AE9:$CD9)&gt;=1,1,0)</f>
        <v>0</v>
      </c>
      <c r="BW10">
        <f>IF(SUMIF('Ingredients Backend'!$AE$1:$CD$1,BW$3,'Ingredients Backend'!$AE9:$CD9)&gt;=1,1,0)</f>
        <v>0</v>
      </c>
      <c r="BX10">
        <f>IF(SUMIF('Ingredients Backend'!$AE$1:$CD$1,BX$3,'Ingredients Backend'!$AE9:$CD9)&gt;=1,1,0)</f>
        <v>0</v>
      </c>
      <c r="BY10">
        <f>IF(SUMIF('Ingredients Backend'!$AE$1:$CD$1,BY$3,'Ingredients Backend'!$AE9:$CD9)&gt;=1,1,0)</f>
        <v>1</v>
      </c>
    </row>
    <row r="11" hidden="1" spans="1:77">
      <c r="A11" s="5" t="str">
        <f>_xlfn.XLOOKUP($E11,'Raw Data'!$E:$E,'Raw Data'!A:A,"ERROR",0,1)</f>
        <v>AE</v>
      </c>
      <c r="B11" s="5" t="str">
        <f>_xlfn.XLOOKUP($E11,'Raw Data'!$E:$E,'Raw Data'!B:B,"ERROR",0,1)</f>
        <v>Hair Mousses</v>
      </c>
      <c r="C11" s="5" t="str">
        <f>_xlfn.XLOOKUP($E11,'Raw Data'!$E:$E,'Raw Data'!C:C,"ERROR",0,1)</f>
        <v>Wella</v>
      </c>
      <c r="D11" s="5" t="str">
        <f>_xlfn.XLOOKUP($E11,'Raw Data'!$E:$E,'Raw Data'!D:D,"ERROR",0,1)</f>
        <v>www.amazon.ae/dp/B07VGQPP32</v>
      </c>
      <c r="E11" s="5" t="s">
        <v>88</v>
      </c>
      <c r="F11" s="9" t="str">
        <f>_xlfn.XLOOKUP($E11,'Raw Data'!$E:$E,'Raw Data'!F:F,"ERROR",0,1)</f>
        <v>Wella New Wave Curls &amp; Waves Mousse - 200ml</v>
      </c>
      <c r="G11" s="10">
        <f>_xlfn.XLOOKUP($E11,'Raw Data'!$E:$E,'Raw Data'!G:G,"ERROR",0,1)</f>
        <v>1067</v>
      </c>
      <c r="H11" s="9">
        <f>_xlfn.XLOOKUP($E11,'Raw Data'!$E:$E,'Raw Data'!H:H,"ERROR",0,1)</f>
        <v>18707.83</v>
      </c>
      <c r="I11" s="9">
        <f>_xlfn.XLOOKUP($E11,'Raw Data'!$E:$E,'Raw Data'!I:I,"ERROR",0,1)</f>
        <v>0.0250464376795242</v>
      </c>
      <c r="J11" s="9" t="str">
        <f>_xlfn.XLOOKUP($E11,'Raw Data'!$E:$E,'Raw Data'!J:J,"ERROR",0,1)</f>
        <v>Yes</v>
      </c>
      <c r="K11" s="14" t="str">
        <f t="array" ref="K11">_xlfn.IFS(AND(L11&gt;0,L11&lt;=5),"0 to 5",AND(L11&gt;5,L11&lt;=10),"5 to 10",AND(L11&gt;10,L11&lt;=15),"10 to 15",AND(L11&gt;15,L11&lt;=20),"15 to 20",AND(L11&gt;20,L11&lt;=30),"20 to 30",AND(L11&gt;30,L11&lt;=40),"30 to 40",AND(L11&gt;40,L11&lt;=50),"40 to 50",AND(L11&gt;50,L11&lt;=75),"50 to 75",AND(L11&gt;75,L11&lt;=100),"75 to 100",AND(L11&gt;100,L11&lt;=150),"100 to 150",AND(L11&gt;150,L11&lt;=200),"150 to 200",AND(L11&gt;200,L11&lt;=250),"200 to 250",AND(L11&gt;250,L11&lt;=300),"250 to 300",AND(L11&gt;300,L11&lt;=400),"300 to 400",AND(L11&gt;400,L11&lt;=500),"400 to 500",L11&gt;500,"500+")</f>
        <v>15 to 20</v>
      </c>
      <c r="L11" s="9">
        <f>_xlfn.XLOOKUP($E11,'Raw Data'!$E:$E,'Raw Data'!L:L,"ERROR",0,1)</f>
        <v>17.51</v>
      </c>
      <c r="M11" s="14" t="str">
        <f t="array" ref="M11">_xlfn.IFS(AND(N11&gt;0,N11&lt;=5),"0 to 5",AND(N11&gt;5,N11&lt;=10),"5 to 10",AND(N11&gt;10,N11&lt;=15),"10 to 15",AND(N11&gt;15,N11&lt;=20),"15 to 20",AND(N11&gt;20,N11&lt;=30),"20 to 30",AND(N11&gt;30,N11&lt;=40),"30 to 40",AND(N11&gt;40,N11&lt;=50),"40 to 50",AND(N11&gt;50,N11&lt;=75),"50 to 75",AND(N11&gt;75,N11&lt;=100),"75 to 100",AND(N11&gt;100,N11&lt;=150),"100 to 150",AND(N11&gt;150,N11&lt;=200),"150 to 200",AND(N11&gt;200,N11&lt;=250),"200 to 250",AND(N11&gt;250,N11&lt;=300),"250 to 300",AND(N11&gt;300,N11&lt;=400),"300 to 400",AND(N11&gt;400,N11&lt;=500),"400 to 500",N11&gt;500,"500+")</f>
        <v>15 to 20</v>
      </c>
      <c r="N11" s="9">
        <f>_xlfn.XLOOKUP($E11,'Raw Data'!$E:$E,'Raw Data'!N:N,"ERROR",0,1)</f>
        <v>17.86</v>
      </c>
      <c r="O11" s="14" t="str">
        <f t="array" ref="O11">_xlfn.IFS(P11=0,"No Discount",AND(P11&gt;0,P11&lt;=0.02),"0% to 2%",AND(P11&gt;0.02,P11&lt;=0.04),"2% to 4%",AND(P11&gt;0.04,P11&lt;=0.06),"4% to 6%",AND(P11&gt;0.06,P11&lt;=0.08),"6% to 8%",AND(P11&gt;0.08,P11&lt;=0.1),"8% to 10%",AND(P11&gt;0.1,P11&lt;=0.15),"10% to 15%",AND(P11&gt;0.15,P11&lt;=0.2),"15% to 20%",AND(P11&gt;0.2,P11&lt;=0.25),"20% to 25%",AND(P11&gt;0.25,P11&lt;=0.3),"25% to 30%",AND(P11&gt;0.3,P11&lt;=0.4),"30% to 40%",AND(P11&gt;0.4,P11&lt;=0.5),"40% to 50%",AND(P11&gt;0.5,P11&lt;=0.75),"50% to 75%",AND(P11&gt;0.75,P11&lt;=1),"75% to 100%")</f>
        <v>0% to 2%</v>
      </c>
      <c r="P11" s="10">
        <f>_xlfn.XLOOKUP($E11,'Raw Data'!$E:$E,'Raw Data'!P:P,"ERROR",0,1)</f>
        <v>0.0195968645016796</v>
      </c>
      <c r="Q11" s="9">
        <f>_xlfn.XLOOKUP($E11,'Raw Data'!$E:$E,'Raw Data'!Q:Q,"ERROR",0,1)</f>
        <v>200</v>
      </c>
      <c r="R11" s="9" t="str">
        <f>_xlfn.XLOOKUP($E11,'Raw Data'!$E:$E,'Raw Data'!R:R,"ERROR",0,1)</f>
        <v>ml</v>
      </c>
      <c r="S11" s="5" t="str">
        <f t="array" ref="S11">_xlfn.IFS(AND(T11&gt;0,T11&lt;=0.05),"0 to 0.05",AND(T11&gt;0.05,T11&lt;=0.1),"0.05 to 0.1",AND(T11&gt;0.1,T11&lt;=0.2),"0.1 to 0.2",AND(T11&gt;0.2,T11&lt;=0.3),"0.2 to 0.3",AND(T11&gt;0.3,T11&lt;=0.4),"0.3 to 0.4",AND(T11&gt;0.4,T11&lt;=0.5),"0.4 to 0.5",AND(T11&gt;0.5,T11&lt;=0.75),"0.5 to 0.75",AND(T11&gt;0.75,T11&lt;=1),"0.75 to 1",AND(T11&gt;1,T11&lt;=2),"1 to 2",AND(T11&gt;2,T11&lt;=3),"2 to 3",AND(T11&gt;3,T11&lt;=4),"3 to 4",AND(T11&gt;4,T11&lt;=5),"4 to 5",AND(T11&gt;5,T11&lt;=10),"5 to 10",T11&gt;10,"10+")</f>
        <v>0.05 to 0.1</v>
      </c>
      <c r="T11" s="10">
        <f t="shared" si="1"/>
        <v>0.0875967766787464</v>
      </c>
      <c r="U11" s="15" t="str">
        <f t="array" ref="U11">_xlfn.IFS(AND(V11&gt;0,V11&lt;=0.05),"0 to 0.05",AND(V11&gt;0.05,V11&lt;=0.1),"0.05 to 0.1",AND(V11&gt;0.1,V11&lt;=0.2),"0.1 to 0.2",AND(V11&gt;0.2,V11&lt;=0.3),"0.2 to 0.3",AND(V11&gt;0.3,V11&lt;=0.4),"0.3 to 0.4",AND(V11&gt;0.4,V11&lt;=0.5),"0.4 to 0.5",AND(V11&gt;0.5,V11&lt;=0.75),"0.5 to 0.75",AND(V11&gt;0.75,V11&lt;=1),"0.75 to 1",AND(V11&gt;1,V11&lt;=2),"1 to 2",AND(V11&gt;2,V11&lt;=3),"2 to 3",AND(V11&gt;3,V11&lt;=4),"3 to 4",AND(V11&gt;4,V11&lt;=5),"4 to 5",AND(V11&gt;5,V11&lt;=10),"5 to 10",V11&gt;10,"10+")</f>
        <v>0 to 0.05</v>
      </c>
      <c r="V11" s="10">
        <f t="shared" si="2"/>
        <v>0.0241238821530697</v>
      </c>
      <c r="W11" s="15" t="str">
        <f t="array" ref="W11">_xlfn.IFS(AND(X11&gt;0,X11&lt;=0.05),"0 to 0.05",AND(X11&gt;0.05,X11&lt;=0.1),"0.05 to 0.1",AND(X11&gt;0.1,X11&lt;=0.2),"0.1 to 0.2",AND(X11&gt;0.2,X11&lt;=0.3),"0.2 to 0.3",AND(X11&gt;0.3,X11&lt;=0.4),"0.3 to 0.4",AND(X11&gt;0.4,X11&lt;=0.5),"0.4 to 0.5",AND(X11&gt;0.5,X11&lt;=0.75),"0.5 to 0.75",AND(X11&gt;0.75,X11&lt;=1),"0.75 to 1",AND(X11&gt;1,X11&lt;=2),"1 to 2",AND(X11&gt;2,X11&lt;=3),"2 to 3",AND(X11&gt;3,X11&lt;=4),"3 to 4",AND(X11&gt;4,X11&lt;=5),"4 to 5",AND(X11&gt;5,X11&lt;=10),"5 to 10",X11&gt;10,"10+")</f>
        <v>0 to 0.05</v>
      </c>
      <c r="X11" s="16">
        <f t="shared" si="3"/>
        <v>0.0236511297032615</v>
      </c>
      <c r="Y11" s="5" t="str">
        <f t="array" ref="Y11">_xlfn.IFS(AND(Z11&gt;0,Z11&lt;=1),"0 to 1",AND(Z11&gt;1,Z11&lt;=2),"1 to 2",AND(Z11&gt;2,Z11&lt;=4),"2 to 4",AND(Z11&gt;4,Z11&lt;=6),"4 to 6",AND(Z11&gt;6,Z11&lt;=8),"6 to 8",AND(Z11&gt;8,Z11&lt;=10),"8 to 10",AND(Z11&gt;10,Z11&lt;=15),"10 to 15",AND(Z11&gt;15,Z11&lt;=20),"15 to 20",AND(Z11&gt;20,Z11&lt;=25),"20 to 25",AND(Z11&gt;25,Z11&lt;=30),"25 to 30",AND(Z11&gt;30,Z11&lt;=40),"30 to 40",AND(Z11&gt;40,Z11&lt;=50),"40 to 50",Z11&gt;50,"50+")</f>
        <v>6 to 8</v>
      </c>
      <c r="Z11" s="9">
        <f t="array" ref="Z11">_xlfn.IFS(AA11="oz",_xlfn.IFS(R11="oz",Q11,R11="fl oz",Q11*1.04,R11="ml",Q11*0.0338),AA11="fl oz",_xlfn.IFS(R11="oz",Q11/1.04,R11="fl oz",Q11,R11="ml",Q11*0.0338/1.04),AA11="ml",_xlfn.IFS(R11="oz",Q11/0.0338,R11="fl oz",Q11*1.04/0.0338,R11="ml",Q11))</f>
        <v>6.76</v>
      </c>
      <c r="AA11" s="9" t="str">
        <f>_xlfn.XLOOKUP($E11,'Raw Data'!$E:$E,'Raw Data'!AA:AA,"ERROR",0,1)</f>
        <v>oz</v>
      </c>
      <c r="AB11" s="5" t="s">
        <v>89</v>
      </c>
      <c r="AC11" s="5" t="s">
        <v>86</v>
      </c>
      <c r="AD11" s="5" t="s">
        <v>90</v>
      </c>
      <c r="AE11">
        <f>IF(SUMIF('Ingredients Backend'!$AE$1:$CD$1,AE$3,'Ingredients Backend'!$AE10:$CD10)&gt;=1,1,0)</f>
        <v>0</v>
      </c>
      <c r="AF11">
        <f>IF(SUMIF('Ingredients Backend'!$AE$1:$CD$1,AF$3,'Ingredients Backend'!$AE10:$CD10)&gt;=1,1,0)</f>
        <v>0</v>
      </c>
      <c r="AG11">
        <f>IF(SUMIF('Ingredients Backend'!$AE$1:$CD$1,AG$3,'Ingredients Backend'!$AE10:$CD10)&gt;=1,1,0)</f>
        <v>0</v>
      </c>
      <c r="AH11">
        <f>IF(SUMIF('Ingredients Backend'!$AE$1:$CD$1,AH$3,'Ingredients Backend'!$AE10:$CD10)&gt;=1,1,0)</f>
        <v>0</v>
      </c>
      <c r="AI11">
        <f>IF(SUMIF('Ingredients Backend'!$AE$1:$CD$1,AI$3,'Ingredients Backend'!$AE10:$CD10)&gt;=1,1,0)</f>
        <v>0</v>
      </c>
      <c r="AJ11">
        <f>IF(SUMIF('Ingredients Backend'!$AE$1:$CD$1,AJ$3,'Ingredients Backend'!$AE10:$CD10)&gt;=1,1,0)</f>
        <v>0</v>
      </c>
      <c r="AK11">
        <f>IF(SUMIF('Ingredients Backend'!$AE$1:$CD$1,AK$3,'Ingredients Backend'!$AE10:$CD10)&gt;=1,1,0)</f>
        <v>0</v>
      </c>
      <c r="AL11">
        <f>IF(SUMIF('Ingredients Backend'!$AE$1:$CD$1,AL$3,'Ingredients Backend'!$AE10:$CD10)&gt;=1,1,0)</f>
        <v>0</v>
      </c>
      <c r="AM11">
        <f>IF(SUMIF('Ingredients Backend'!$AE$1:$CD$1,AM$3,'Ingredients Backend'!$AE10:$CD10)&gt;=1,1,0)</f>
        <v>0</v>
      </c>
      <c r="AN11">
        <f>IF(SUMIF('Ingredients Backend'!$AE$1:$CD$1,AN$3,'Ingredients Backend'!$AE10:$CD10)&gt;=1,1,0)</f>
        <v>1</v>
      </c>
      <c r="AO11">
        <f>IF(SUMIF('Ingredients Backend'!$AE$1:$CD$1,AO$3,'Ingredients Backend'!$AE10:$CD10)&gt;=1,1,0)</f>
        <v>1</v>
      </c>
      <c r="AP11">
        <f>IF(SUMIF('Ingredients Backend'!$AE$1:$CD$1,AP$3,'Ingredients Backend'!$AE10:$CD10)&gt;=1,1,0)</f>
        <v>0</v>
      </c>
      <c r="AQ11">
        <f>IF(SUMIF('Ingredients Backend'!$AE$1:$CD$1,AQ$3,'Ingredients Backend'!$AE10:$CD10)&gt;=1,1,0)</f>
        <v>1</v>
      </c>
      <c r="AR11">
        <f>IF(SUMIF('Ingredients Backend'!$AE$1:$CD$1,AR$3,'Ingredients Backend'!$AE10:$CD10)&gt;=1,1,0)</f>
        <v>0</v>
      </c>
      <c r="AS11">
        <f>IF(SUMIF('Ingredients Backend'!$AE$1:$CD$1,AS$3,'Ingredients Backend'!$AE10:$CD10)&gt;=1,1,0)</f>
        <v>0</v>
      </c>
      <c r="AT11">
        <f>IF(SUMIF('Ingredients Backend'!$AE$1:$CD$1,AT$3,'Ingredients Backend'!$AE10:$CD10)&gt;=1,1,0)</f>
        <v>0</v>
      </c>
      <c r="AU11">
        <f>IF(SUMIF('Ingredients Backend'!$AE$1:$CD$1,AU$3,'Ingredients Backend'!$AE10:$CD10)&gt;=1,1,0)</f>
        <v>0</v>
      </c>
      <c r="AV11">
        <f>IF(SUMIF('Ingredients Backend'!$AE$1:$CD$1,AV$3,'Ingredients Backend'!$AE10:$CD10)&gt;=1,1,0)</f>
        <v>0</v>
      </c>
      <c r="AW11">
        <f>IF(SUMIF('Ingredients Backend'!$AE$1:$CD$1,AW$3,'Ingredients Backend'!$AE10:$CD10)&gt;=1,1,0)</f>
        <v>0</v>
      </c>
      <c r="AX11">
        <f>IF(SUMIF('Ingredients Backend'!$AE$1:$CD$1,AX$3,'Ingredients Backend'!$AE10:$CD10)&gt;=1,1,0)</f>
        <v>0</v>
      </c>
      <c r="AY11">
        <f>IF(SUMIF('Ingredients Backend'!$AE$1:$CD$1,AY$3,'Ingredients Backend'!$AE10:$CD10)&gt;=1,1,0)</f>
        <v>0</v>
      </c>
      <c r="AZ11">
        <f>IF(SUMIF('Ingredients Backend'!$AE$1:$CD$1,AZ$3,'Ingredients Backend'!$AE10:$CD10)&gt;=1,1,0)</f>
        <v>0</v>
      </c>
      <c r="BA11">
        <f>IF(SUMIF('Ingredients Backend'!$AE$1:$CD$1,BA$3,'Ingredients Backend'!$AE10:$CD10)&gt;=1,1,0)</f>
        <v>0</v>
      </c>
      <c r="BB11">
        <f>IF(SUMIF('Ingredients Backend'!$AE$1:$CD$1,BB$3,'Ingredients Backend'!$AE10:$CD10)&gt;=1,1,0)</f>
        <v>0</v>
      </c>
      <c r="BC11">
        <f>IF(SUMIF('Ingredients Backend'!$AE$1:$CD$1,BC$3,'Ingredients Backend'!$AE10:$CD10)&gt;=1,1,0)</f>
        <v>0</v>
      </c>
      <c r="BD11">
        <f>IF(SUMIF('Ingredients Backend'!$AE$1:$CD$1,BD$3,'Ingredients Backend'!$AE10:$CD10)&gt;=1,1,0)</f>
        <v>0</v>
      </c>
      <c r="BE11">
        <f>IF(SUMIF('Ingredients Backend'!$AE$1:$CD$1,BE$3,'Ingredients Backend'!$AE10:$CD10)&gt;=1,1,0)</f>
        <v>0</v>
      </c>
      <c r="BF11">
        <f>IF(SUMIF('Ingredients Backend'!$AE$1:$CD$1,BF$3,'Ingredients Backend'!$AE10:$CD10)&gt;=1,1,0)</f>
        <v>0</v>
      </c>
      <c r="BG11">
        <f>IF(SUMIF('Ingredients Backend'!$AE$1:$CD$1,BG$3,'Ingredients Backend'!$AE10:$CD10)&gt;=1,1,0)</f>
        <v>0</v>
      </c>
      <c r="BH11">
        <f>IF(SUMIF('Ingredients Backend'!$AE$1:$CD$1,BH$3,'Ingredients Backend'!$AE10:$CD10)&gt;=1,1,0)</f>
        <v>0</v>
      </c>
      <c r="BI11">
        <f>IF(SUMIF('Ingredients Backend'!$AE$1:$CD$1,BI$3,'Ingredients Backend'!$AE10:$CD10)&gt;=1,1,0)</f>
        <v>0</v>
      </c>
      <c r="BJ11">
        <f>IF(SUMIF('Ingredients Backend'!$AE$1:$CD$1,BJ$3,'Ingredients Backend'!$AE10:$CD10)&gt;=1,1,0)</f>
        <v>0</v>
      </c>
      <c r="BK11">
        <f>IF(SUMIF('Ingredients Backend'!$AE$1:$CD$1,BK$3,'Ingredients Backend'!$AE10:$CD10)&gt;=1,1,0)</f>
        <v>0</v>
      </c>
      <c r="BL11">
        <f>IF(SUMIF('Ingredients Backend'!$AE$1:$CD$1,BL$3,'Ingredients Backend'!$AE10:$CD10)&gt;=1,1,0)</f>
        <v>0</v>
      </c>
      <c r="BM11">
        <f>IF(SUMIF('Ingredients Backend'!$AE$1:$CD$1,BM$3,'Ingredients Backend'!$AE10:$CD10)&gt;=1,1,0)</f>
        <v>0</v>
      </c>
      <c r="BN11">
        <f>IF(SUMIF('Ingredients Backend'!$AE$1:$CD$1,BN$3,'Ingredients Backend'!$AE10:$CD10)&gt;=1,1,0)</f>
        <v>0</v>
      </c>
      <c r="BO11">
        <f>IF(SUMIF('Ingredients Backend'!$AE$1:$CD$1,BO$3,'Ingredients Backend'!$AE10:$CD10)&gt;=1,1,0)</f>
        <v>0</v>
      </c>
      <c r="BP11">
        <f>IF(SUMIF('Ingredients Backend'!$AE$1:$CD$1,BP$3,'Ingredients Backend'!$AE10:$CD10)&gt;=1,1,0)</f>
        <v>0</v>
      </c>
      <c r="BQ11">
        <f>IF(SUMIF('Ingredients Backend'!$AE$1:$CD$1,BQ$3,'Ingredients Backend'!$AE10:$CD10)&gt;=1,1,0)</f>
        <v>0</v>
      </c>
      <c r="BR11">
        <f>IF(SUMIF('Ingredients Backend'!$AE$1:$CD$1,BR$3,'Ingredients Backend'!$AE10:$CD10)&gt;=1,1,0)</f>
        <v>0</v>
      </c>
      <c r="BS11">
        <f>IF(SUMIF('Ingredients Backend'!$AE$1:$CD$1,BS$3,'Ingredients Backend'!$AE10:$CD10)&gt;=1,1,0)</f>
        <v>0</v>
      </c>
      <c r="BT11">
        <f>IF(SUMIF('Ingredients Backend'!$AE$1:$CD$1,BT$3,'Ingredients Backend'!$AE10:$CD10)&gt;=1,1,0)</f>
        <v>0</v>
      </c>
      <c r="BU11">
        <f>IF(SUMIF('Ingredients Backend'!$AE$1:$CD$1,BU$3,'Ingredients Backend'!$AE10:$CD10)&gt;=1,1,0)</f>
        <v>0</v>
      </c>
      <c r="BV11">
        <f>IF(SUMIF('Ingredients Backend'!$AE$1:$CD$1,BV$3,'Ingredients Backend'!$AE10:$CD10)&gt;=1,1,0)</f>
        <v>0</v>
      </c>
      <c r="BW11">
        <f>IF(SUMIF('Ingredients Backend'!$AE$1:$CD$1,BW$3,'Ingredients Backend'!$AE10:$CD10)&gt;=1,1,0)</f>
        <v>0</v>
      </c>
      <c r="BX11">
        <f>IF(SUMIF('Ingredients Backend'!$AE$1:$CD$1,BX$3,'Ingredients Backend'!$AE10:$CD10)&gt;=1,1,0)</f>
        <v>0</v>
      </c>
      <c r="BY11">
        <f>IF(SUMIF('Ingredients Backend'!$AE$1:$CD$1,BY$3,'Ingredients Backend'!$AE10:$CD10)&gt;=1,1,0)</f>
        <v>1</v>
      </c>
    </row>
    <row r="12" hidden="1" spans="1:77">
      <c r="A12" s="5" t="str">
        <f>_xlfn.XLOOKUP($E12,'Raw Data'!$E:$E,'Raw Data'!A:A,"ERROR",0,1)</f>
        <v>AE</v>
      </c>
      <c r="B12" s="5" t="str">
        <f>_xlfn.XLOOKUP($E12,'Raw Data'!$E:$E,'Raw Data'!B:B,"ERROR",0,1)</f>
        <v>Hair Mousses</v>
      </c>
      <c r="C12" s="5" t="str">
        <f>_xlfn.XLOOKUP($E12,'Raw Data'!$E:$E,'Raw Data'!C:C,"ERROR",0,1)</f>
        <v>kevin murphy</v>
      </c>
      <c r="D12" s="5" t="str">
        <f>_xlfn.XLOOKUP($E12,'Raw Data'!$E:$E,'Raw Data'!D:D,"ERROR",0,1)</f>
        <v>www.amazon.ae/dp/B004K033ZK</v>
      </c>
      <c r="E12" s="5" t="s">
        <v>91</v>
      </c>
      <c r="F12" s="9" t="str">
        <f>_xlfn.XLOOKUP($E12,'Raw Data'!$E:$E,'Raw Data'!F:F,"ERROR",0,1)</f>
        <v>KEVIN MURPHY Body Builder Volumising  Mousse , 12 Ounce</v>
      </c>
      <c r="G12" s="10">
        <f>_xlfn.XLOOKUP($E12,'Raw Data'!$E:$E,'Raw Data'!G:G,"ERROR",0,1)</f>
        <v>171</v>
      </c>
      <c r="H12" s="9">
        <f>_xlfn.XLOOKUP($E12,'Raw Data'!$E:$E,'Raw Data'!H:H,"ERROR",0,1)</f>
        <v>18330.83</v>
      </c>
      <c r="I12" s="9">
        <f>_xlfn.XLOOKUP($E12,'Raw Data'!$E:$E,'Raw Data'!I:I,"ERROR",0,1)</f>
        <v>0.0245417021219967</v>
      </c>
      <c r="J12" s="9" t="str">
        <f>_xlfn.XLOOKUP($E12,'Raw Data'!$E:$E,'Raw Data'!J:J,"ERROR",0,1)</f>
        <v>Yes</v>
      </c>
      <c r="K12" s="14" t="str">
        <f t="array" ref="K12">_xlfn.IFS(AND(L12&gt;0,L12&lt;=5),"0 to 5",AND(L12&gt;5,L12&lt;=10),"5 to 10",AND(L12&gt;10,L12&lt;=15),"10 to 15",AND(L12&gt;15,L12&lt;=20),"15 to 20",AND(L12&gt;20,L12&lt;=30),"20 to 30",AND(L12&gt;30,L12&lt;=40),"30 to 40",AND(L12&gt;40,L12&lt;=50),"40 to 50",AND(L12&gt;50,L12&lt;=75),"50 to 75",AND(L12&gt;75,L12&lt;=100),"75 to 100",AND(L12&gt;100,L12&lt;=150),"100 to 150",AND(L12&gt;150,L12&lt;=200),"150 to 200",AND(L12&gt;200,L12&lt;=250),"200 to 250",AND(L12&gt;250,L12&lt;=300),"250 to 300",AND(L12&gt;300,L12&lt;=400),"300 to 400",AND(L12&gt;400,L12&lt;=500),"400 to 500",L12&gt;500,"500+")</f>
        <v>100 to 150</v>
      </c>
      <c r="L12" s="9">
        <f>_xlfn.XLOOKUP($E12,'Raw Data'!$E:$E,'Raw Data'!L:L,"ERROR",0,1)</f>
        <v>106.74</v>
      </c>
      <c r="M12" s="14" t="str">
        <f t="array" ref="M12">_xlfn.IFS(AND(N12&gt;0,N12&lt;=5),"0 to 5",AND(N12&gt;5,N12&lt;=10),"5 to 10",AND(N12&gt;10,N12&lt;=15),"10 to 15",AND(N12&gt;15,N12&lt;=20),"15 to 20",AND(N12&gt;20,N12&lt;=30),"20 to 30",AND(N12&gt;30,N12&lt;=40),"30 to 40",AND(N12&gt;40,N12&lt;=50),"40 to 50",AND(N12&gt;50,N12&lt;=75),"50 to 75",AND(N12&gt;75,N12&lt;=100),"75 to 100",AND(N12&gt;100,N12&lt;=150),"100 to 150",AND(N12&gt;150,N12&lt;=200),"150 to 200",AND(N12&gt;200,N12&lt;=250),"200 to 250",AND(N12&gt;250,N12&lt;=300),"250 to 300",AND(N12&gt;300,N12&lt;=400),"300 to 400",AND(N12&gt;400,N12&lt;=500),"400 to 500",N12&gt;500,"500+")</f>
        <v>100 to 150</v>
      </c>
      <c r="N12" s="9">
        <f>_xlfn.XLOOKUP($E12,'Raw Data'!$E:$E,'Raw Data'!N:N,"ERROR",0,1)</f>
        <v>114.37</v>
      </c>
      <c r="O12" s="14" t="str">
        <f t="array" ref="O12">_xlfn.IFS(P12=0,"No Discount",AND(P12&gt;0,P12&lt;=0.02),"0% to 2%",AND(P12&gt;0.02,P12&lt;=0.04),"2% to 4%",AND(P12&gt;0.04,P12&lt;=0.06),"4% to 6%",AND(P12&gt;0.06,P12&lt;=0.08),"6% to 8%",AND(P12&gt;0.08,P12&lt;=0.1),"8% to 10%",AND(P12&gt;0.1,P12&lt;=0.15),"10% to 15%",AND(P12&gt;0.15,P12&lt;=0.2),"15% to 20%",AND(P12&gt;0.2,P12&lt;=0.25),"20% to 25%",AND(P12&gt;0.25,P12&lt;=0.3),"25% to 30%",AND(P12&gt;0.3,P12&lt;=0.4),"30% to 40%",AND(P12&gt;0.4,P12&lt;=0.5),"40% to 50%",AND(P12&gt;0.5,P12&lt;=0.75),"50% to 75%",AND(P12&gt;0.75,P12&lt;=1),"75% to 100%")</f>
        <v>6% to 8%</v>
      </c>
      <c r="P12" s="10">
        <f>_xlfn.XLOOKUP($E12,'Raw Data'!$E:$E,'Raw Data'!P:P,"ERROR",0,1)</f>
        <v>0.0667132989420303</v>
      </c>
      <c r="Q12" s="9">
        <f>_xlfn.XLOOKUP($E12,'Raw Data'!$E:$E,'Raw Data'!Q:Q,"ERROR",0,1)</f>
        <v>12</v>
      </c>
      <c r="R12" s="9" t="str">
        <f>_xlfn.XLOOKUP($E12,'Raw Data'!$E:$E,'Raw Data'!R:R,"ERROR",0,1)</f>
        <v>oz</v>
      </c>
      <c r="S12" s="5" t="str">
        <f t="array" ref="S12">_xlfn.IFS(AND(T12&gt;0,T12&lt;=0.05),"0 to 0.05",AND(T12&gt;0.05,T12&lt;=0.1),"0.05 to 0.1",AND(T12&gt;0.1,T12&lt;=0.2),"0.1 to 0.2",AND(T12&gt;0.2,T12&lt;=0.3),"0.2 to 0.3",AND(T12&gt;0.3,T12&lt;=0.4),"0.3 to 0.4",AND(T12&gt;0.4,T12&lt;=0.5),"0.4 to 0.5",AND(T12&gt;0.5,T12&lt;=0.75),"0.5 to 0.75",AND(T12&gt;0.75,T12&lt;=1),"0.75 to 1",AND(T12&gt;1,T12&lt;=2),"1 to 2",AND(T12&gt;2,T12&lt;=3),"2 to 3",AND(T12&gt;3,T12&lt;=4),"3 to 4",AND(T12&gt;4,T12&lt;=5),"4 to 5",AND(T12&gt;5,T12&lt;=10),"5 to 10",T12&gt;10,"10+")</f>
        <v>0.3 to 0.4</v>
      </c>
      <c r="T12" s="10">
        <f t="shared" si="1"/>
        <v>0.300811633412242</v>
      </c>
      <c r="U12" s="15" t="str">
        <f t="array" ref="U12">_xlfn.IFS(AND(V12&gt;0,V12&lt;=0.05),"0 to 0.05",AND(V12&gt;0.05,V12&lt;=0.1),"0.05 to 0.1",AND(V12&gt;0.1,V12&lt;=0.2),"0.1 to 0.2",AND(V12&gt;0.2,V12&lt;=0.3),"0.2 to 0.3",AND(V12&gt;0.3,V12&lt;=0.4),"0.3 to 0.4",AND(V12&gt;0.4,V12&lt;=0.5),"0.4 to 0.5",AND(V12&gt;0.5,V12&lt;=0.75),"0.5 to 0.75",AND(V12&gt;0.75,V12&lt;=1),"0.75 to 1",AND(V12&gt;1,V12&lt;=2),"1 to 2",AND(V12&gt;2,V12&lt;=3),"2 to 3",AND(V12&gt;3,V12&lt;=4),"3 to 4",AND(V12&gt;4,V12&lt;=5),"4 to 5",AND(V12&gt;5,V12&lt;=10),"5 to 10",V12&gt;10,"10+")</f>
        <v>0.05 to 0.1</v>
      </c>
      <c r="V12" s="10">
        <f t="shared" si="2"/>
        <v>0.0870248562732499</v>
      </c>
      <c r="W12" s="15" t="str">
        <f t="array" ref="W12">_xlfn.IFS(AND(X12&gt;0,X12&lt;=0.05),"0 to 0.05",AND(X12&gt;0.05,X12&lt;=0.1),"0.05 to 0.1",AND(X12&gt;0.1,X12&lt;=0.2),"0.1 to 0.2",AND(X12&gt;0.2,X12&lt;=0.3),"0.2 to 0.3",AND(X12&gt;0.3,X12&lt;=0.4),"0.3 to 0.4",AND(X12&gt;0.4,X12&lt;=0.5),"0.4 to 0.5",AND(X12&gt;0.5,X12&lt;=0.75),"0.5 to 0.75",AND(X12&gt;0.75,X12&lt;=1),"0.75 to 1",AND(X12&gt;1,X12&lt;=2),"1 to 2",AND(X12&gt;2,X12&lt;=3),"2 to 3",AND(X12&gt;3,X12&lt;=4),"3 to 4",AND(X12&gt;4,X12&lt;=5),"4 to 5",AND(X12&gt;5,X12&lt;=10),"5 to 10",X12&gt;10,"10+")</f>
        <v>0.05 to 0.1</v>
      </c>
      <c r="X12" s="16">
        <f t="shared" si="3"/>
        <v>0.0812191410213054</v>
      </c>
      <c r="Y12" s="5" t="str">
        <f t="array" ref="Y12">_xlfn.IFS(AND(Z12&gt;0,Z12&lt;=1),"0 to 1",AND(Z12&gt;1,Z12&lt;=2),"1 to 2",AND(Z12&gt;2,Z12&lt;=4),"2 to 4",AND(Z12&gt;4,Z12&lt;=6),"4 to 6",AND(Z12&gt;6,Z12&lt;=8),"6 to 8",AND(Z12&gt;8,Z12&lt;=10),"8 to 10",AND(Z12&gt;10,Z12&lt;=15),"10 to 15",AND(Z12&gt;15,Z12&lt;=20),"15 to 20",AND(Z12&gt;20,Z12&lt;=25),"20 to 25",AND(Z12&gt;25,Z12&lt;=30),"25 to 30",AND(Z12&gt;30,Z12&lt;=40),"30 to 40",AND(Z12&gt;40,Z12&lt;=50),"40 to 50",Z12&gt;50,"50+")</f>
        <v>10 to 15</v>
      </c>
      <c r="Z12" s="9">
        <f t="array" ref="Z12">_xlfn.IFS(AA12="oz",_xlfn.IFS(R12="oz",Q12,R12="fl oz",Q12*1.04,R12="ml",Q12*0.0338),AA12="fl oz",_xlfn.IFS(R12="oz",Q12/1.04,R12="fl oz",Q12,R12="ml",Q12*0.0338/1.04),AA12="ml",_xlfn.IFS(R12="oz",Q12/0.0338,R12="fl oz",Q12*1.04/0.0338,R12="ml",Q12))</f>
        <v>12</v>
      </c>
      <c r="AA12" s="9" t="str">
        <f>_xlfn.XLOOKUP($E12,'Raw Data'!$E:$E,'Raw Data'!AA:AA,"ERROR",0,1)</f>
        <v>oz</v>
      </c>
      <c r="AB12" s="5" t="s">
        <v>92</v>
      </c>
      <c r="AC12" s="5" t="s">
        <v>93</v>
      </c>
      <c r="AD12" s="5" t="s">
        <v>43</v>
      </c>
      <c r="AE12">
        <f>IF(SUMIF('Ingredients Backend'!$AE$1:$CD$1,AE$3,'Ingredients Backend'!$AE11:$CD11)&gt;=1,1,0)</f>
        <v>0</v>
      </c>
      <c r="AF12">
        <f>IF(SUMIF('Ingredients Backend'!$AE$1:$CD$1,AF$3,'Ingredients Backend'!$AE11:$CD11)&gt;=1,1,0)</f>
        <v>0</v>
      </c>
      <c r="AG12">
        <f>IF(SUMIF('Ingredients Backend'!$AE$1:$CD$1,AG$3,'Ingredients Backend'!$AE11:$CD11)&gt;=1,1,0)</f>
        <v>0</v>
      </c>
      <c r="AH12">
        <f>IF(SUMIF('Ingredients Backend'!$AE$1:$CD$1,AH$3,'Ingredients Backend'!$AE11:$CD11)&gt;=1,1,0)</f>
        <v>0</v>
      </c>
      <c r="AI12">
        <f>IF(SUMIF('Ingredients Backend'!$AE$1:$CD$1,AI$3,'Ingredients Backend'!$AE11:$CD11)&gt;=1,1,0)</f>
        <v>0</v>
      </c>
      <c r="AJ12">
        <f>IF(SUMIF('Ingredients Backend'!$AE$1:$CD$1,AJ$3,'Ingredients Backend'!$AE11:$CD11)&gt;=1,1,0)</f>
        <v>0</v>
      </c>
      <c r="AK12">
        <f>IF(SUMIF('Ingredients Backend'!$AE$1:$CD$1,AK$3,'Ingredients Backend'!$AE11:$CD11)&gt;=1,1,0)</f>
        <v>0</v>
      </c>
      <c r="AL12">
        <f>IF(SUMIF('Ingredients Backend'!$AE$1:$CD$1,AL$3,'Ingredients Backend'!$AE11:$CD11)&gt;=1,1,0)</f>
        <v>0</v>
      </c>
      <c r="AM12">
        <f>IF(SUMIF('Ingredients Backend'!$AE$1:$CD$1,AM$3,'Ingredients Backend'!$AE11:$CD11)&gt;=1,1,0)</f>
        <v>0</v>
      </c>
      <c r="AN12">
        <f>IF(SUMIF('Ingredients Backend'!$AE$1:$CD$1,AN$3,'Ingredients Backend'!$AE11:$CD11)&gt;=1,1,0)</f>
        <v>0</v>
      </c>
      <c r="AO12">
        <f>IF(SUMIF('Ingredients Backend'!$AE$1:$CD$1,AO$3,'Ingredients Backend'!$AE11:$CD11)&gt;=1,1,0)</f>
        <v>0</v>
      </c>
      <c r="AP12">
        <f>IF(SUMIF('Ingredients Backend'!$AE$1:$CD$1,AP$3,'Ingredients Backend'!$AE11:$CD11)&gt;=1,1,0)</f>
        <v>0</v>
      </c>
      <c r="AQ12">
        <f>IF(SUMIF('Ingredients Backend'!$AE$1:$CD$1,AQ$3,'Ingredients Backend'!$AE11:$CD11)&gt;=1,1,0)</f>
        <v>0</v>
      </c>
      <c r="AR12">
        <f>IF(SUMIF('Ingredients Backend'!$AE$1:$CD$1,AR$3,'Ingredients Backend'!$AE11:$CD11)&gt;=1,1,0)</f>
        <v>0</v>
      </c>
      <c r="AS12">
        <f>IF(SUMIF('Ingredients Backend'!$AE$1:$CD$1,AS$3,'Ingredients Backend'!$AE11:$CD11)&gt;=1,1,0)</f>
        <v>0</v>
      </c>
      <c r="AT12">
        <f>IF(SUMIF('Ingredients Backend'!$AE$1:$CD$1,AT$3,'Ingredients Backend'!$AE11:$CD11)&gt;=1,1,0)</f>
        <v>0</v>
      </c>
      <c r="AU12">
        <f>IF(SUMIF('Ingredients Backend'!$AE$1:$CD$1,AU$3,'Ingredients Backend'!$AE11:$CD11)&gt;=1,1,0)</f>
        <v>0</v>
      </c>
      <c r="AV12">
        <f>IF(SUMIF('Ingredients Backend'!$AE$1:$CD$1,AV$3,'Ingredients Backend'!$AE11:$CD11)&gt;=1,1,0)</f>
        <v>0</v>
      </c>
      <c r="AW12">
        <f>IF(SUMIF('Ingredients Backend'!$AE$1:$CD$1,AW$3,'Ingredients Backend'!$AE11:$CD11)&gt;=1,1,0)</f>
        <v>0</v>
      </c>
      <c r="AX12">
        <f>IF(SUMIF('Ingredients Backend'!$AE$1:$CD$1,AX$3,'Ingredients Backend'!$AE11:$CD11)&gt;=1,1,0)</f>
        <v>0</v>
      </c>
      <c r="AY12">
        <f>IF(SUMIF('Ingredients Backend'!$AE$1:$CD$1,AY$3,'Ingredients Backend'!$AE11:$CD11)&gt;=1,1,0)</f>
        <v>0</v>
      </c>
      <c r="AZ12">
        <f>IF(SUMIF('Ingredients Backend'!$AE$1:$CD$1,AZ$3,'Ingredients Backend'!$AE11:$CD11)&gt;=1,1,0)</f>
        <v>0</v>
      </c>
      <c r="BA12">
        <f>IF(SUMIF('Ingredients Backend'!$AE$1:$CD$1,BA$3,'Ingredients Backend'!$AE11:$CD11)&gt;=1,1,0)</f>
        <v>0</v>
      </c>
      <c r="BB12">
        <f>IF(SUMIF('Ingredients Backend'!$AE$1:$CD$1,BB$3,'Ingredients Backend'!$AE11:$CD11)&gt;=1,1,0)</f>
        <v>0</v>
      </c>
      <c r="BC12">
        <f>IF(SUMIF('Ingredients Backend'!$AE$1:$CD$1,BC$3,'Ingredients Backend'!$AE11:$CD11)&gt;=1,1,0)</f>
        <v>0</v>
      </c>
      <c r="BD12">
        <f>IF(SUMIF('Ingredients Backend'!$AE$1:$CD$1,BD$3,'Ingredients Backend'!$AE11:$CD11)&gt;=1,1,0)</f>
        <v>0</v>
      </c>
      <c r="BE12">
        <f>IF(SUMIF('Ingredients Backend'!$AE$1:$CD$1,BE$3,'Ingredients Backend'!$AE11:$CD11)&gt;=1,1,0)</f>
        <v>0</v>
      </c>
      <c r="BF12">
        <f>IF(SUMIF('Ingredients Backend'!$AE$1:$CD$1,BF$3,'Ingredients Backend'!$AE11:$CD11)&gt;=1,1,0)</f>
        <v>0</v>
      </c>
      <c r="BG12">
        <f>IF(SUMIF('Ingredients Backend'!$AE$1:$CD$1,BG$3,'Ingredients Backend'!$AE11:$CD11)&gt;=1,1,0)</f>
        <v>1</v>
      </c>
      <c r="BH12">
        <f>IF(SUMIF('Ingredients Backend'!$AE$1:$CD$1,BH$3,'Ingredients Backend'!$AE11:$CD11)&gt;=1,1,0)</f>
        <v>0</v>
      </c>
      <c r="BI12">
        <f>IF(SUMIF('Ingredients Backend'!$AE$1:$CD$1,BI$3,'Ingredients Backend'!$AE11:$CD11)&gt;=1,1,0)</f>
        <v>0</v>
      </c>
      <c r="BJ12">
        <f>IF(SUMIF('Ingredients Backend'!$AE$1:$CD$1,BJ$3,'Ingredients Backend'!$AE11:$CD11)&gt;=1,1,0)</f>
        <v>0</v>
      </c>
      <c r="BK12">
        <f>IF(SUMIF('Ingredients Backend'!$AE$1:$CD$1,BK$3,'Ingredients Backend'!$AE11:$CD11)&gt;=1,1,0)</f>
        <v>0</v>
      </c>
      <c r="BL12">
        <f>IF(SUMIF('Ingredients Backend'!$AE$1:$CD$1,BL$3,'Ingredients Backend'!$AE11:$CD11)&gt;=1,1,0)</f>
        <v>0</v>
      </c>
      <c r="BM12">
        <f>IF(SUMIF('Ingredients Backend'!$AE$1:$CD$1,BM$3,'Ingredients Backend'!$AE11:$CD11)&gt;=1,1,0)</f>
        <v>0</v>
      </c>
      <c r="BN12">
        <f>IF(SUMIF('Ingredients Backend'!$AE$1:$CD$1,BN$3,'Ingredients Backend'!$AE11:$CD11)&gt;=1,1,0)</f>
        <v>0</v>
      </c>
      <c r="BO12">
        <f>IF(SUMIF('Ingredients Backend'!$AE$1:$CD$1,BO$3,'Ingredients Backend'!$AE11:$CD11)&gt;=1,1,0)</f>
        <v>0</v>
      </c>
      <c r="BP12">
        <f>IF(SUMIF('Ingredients Backend'!$AE$1:$CD$1,BP$3,'Ingredients Backend'!$AE11:$CD11)&gt;=1,1,0)</f>
        <v>0</v>
      </c>
      <c r="BQ12">
        <f>IF(SUMIF('Ingredients Backend'!$AE$1:$CD$1,BQ$3,'Ingredients Backend'!$AE11:$CD11)&gt;=1,1,0)</f>
        <v>0</v>
      </c>
      <c r="BR12">
        <f>IF(SUMIF('Ingredients Backend'!$AE$1:$CD$1,BR$3,'Ingredients Backend'!$AE11:$CD11)&gt;=1,1,0)</f>
        <v>0</v>
      </c>
      <c r="BS12">
        <f>IF(SUMIF('Ingredients Backend'!$AE$1:$CD$1,BS$3,'Ingredients Backend'!$AE11:$CD11)&gt;=1,1,0)</f>
        <v>0</v>
      </c>
      <c r="BT12">
        <f>IF(SUMIF('Ingredients Backend'!$AE$1:$CD$1,BT$3,'Ingredients Backend'!$AE11:$CD11)&gt;=1,1,0)</f>
        <v>0</v>
      </c>
      <c r="BU12">
        <f>IF(SUMIF('Ingredients Backend'!$AE$1:$CD$1,BU$3,'Ingredients Backend'!$AE11:$CD11)&gt;=1,1,0)</f>
        <v>0</v>
      </c>
      <c r="BV12">
        <f>IF(SUMIF('Ingredients Backend'!$AE$1:$CD$1,BV$3,'Ingredients Backend'!$AE11:$CD11)&gt;=1,1,0)</f>
        <v>0</v>
      </c>
      <c r="BW12">
        <f>IF(SUMIF('Ingredients Backend'!$AE$1:$CD$1,BW$3,'Ingredients Backend'!$AE11:$CD11)&gt;=1,1,0)</f>
        <v>0</v>
      </c>
      <c r="BX12">
        <f>IF(SUMIF('Ingredients Backend'!$AE$1:$CD$1,BX$3,'Ingredients Backend'!$AE11:$CD11)&gt;=1,1,0)</f>
        <v>0</v>
      </c>
      <c r="BY12">
        <f>IF(SUMIF('Ingredients Backend'!$AE$1:$CD$1,BY$3,'Ingredients Backend'!$AE11:$CD11)&gt;=1,1,0)</f>
        <v>0</v>
      </c>
    </row>
    <row r="13" hidden="1" spans="1:77">
      <c r="A13" s="5" t="str">
        <f>_xlfn.XLOOKUP($E13,'Raw Data'!$E:$E,'Raw Data'!A:A,"ERROR",0,1)</f>
        <v>AE</v>
      </c>
      <c r="B13" s="5" t="str">
        <f>_xlfn.XLOOKUP($E13,'Raw Data'!$E:$E,'Raw Data'!B:B,"ERROR",0,1)</f>
        <v>Hair Mousses</v>
      </c>
      <c r="C13" s="5" t="str">
        <f>_xlfn.XLOOKUP($E13,'Raw Data'!$E:$E,'Raw Data'!C:C,"ERROR",0,1)</f>
        <v>umberto giannini</v>
      </c>
      <c r="D13" s="5" t="str">
        <f>_xlfn.XLOOKUP($E13,'Raw Data'!$E:$E,'Raw Data'!D:D,"ERROR",0,1)</f>
        <v>www.amazon.ae/dp/B06VSMMF7D</v>
      </c>
      <c r="E13" s="5" t="s">
        <v>94</v>
      </c>
      <c r="F13" s="9" t="str">
        <f>_xlfn.XLOOKUP($E13,'Raw Data'!$E:$E,'Raw Data'!F:F,"ERROR",0,1)</f>
        <v>Umberto Giannini Curl Whip Curl Activating Mousse, Vegan &amp; Cruelty Free Frizz Solution Mousse for Curly or Wavy Hair</v>
      </c>
      <c r="G13" s="10">
        <f>_xlfn.XLOOKUP($E13,'Raw Data'!$E:$E,'Raw Data'!G:G,"ERROR",0,1)</f>
        <v>259</v>
      </c>
      <c r="H13" s="9">
        <f>_xlfn.XLOOKUP($E13,'Raw Data'!$E:$E,'Raw Data'!H:H,"ERROR",0,1)</f>
        <v>18310.75</v>
      </c>
      <c r="I13" s="9">
        <f>_xlfn.XLOOKUP($E13,'Raw Data'!$E:$E,'Raw Data'!I:I,"ERROR",0,1)</f>
        <v>0.0245148185941581</v>
      </c>
      <c r="J13" s="9" t="str">
        <f>_xlfn.XLOOKUP($E13,'Raw Data'!$E:$E,'Raw Data'!J:J,"ERROR",0,1)</f>
        <v>Yes</v>
      </c>
      <c r="K13" s="14" t="str">
        <f t="array" ref="K13">_xlfn.IFS(AND(L13&gt;0,L13&lt;=5),"0 to 5",AND(L13&gt;5,L13&lt;=10),"5 to 10",AND(L13&gt;10,L13&lt;=15),"10 to 15",AND(L13&gt;15,L13&lt;=20),"15 to 20",AND(L13&gt;20,L13&lt;=30),"20 to 30",AND(L13&gt;30,L13&lt;=40),"30 to 40",AND(L13&gt;40,L13&lt;=50),"40 to 50",AND(L13&gt;50,L13&lt;=75),"50 to 75",AND(L13&gt;75,L13&lt;=100),"75 to 100",AND(L13&gt;100,L13&lt;=150),"100 to 150",AND(L13&gt;150,L13&lt;=200),"150 to 200",AND(L13&gt;200,L13&lt;=250),"200 to 250",AND(L13&gt;250,L13&lt;=300),"250 to 300",AND(L13&gt;300,L13&lt;=400),"300 to 400",AND(L13&gt;400,L13&lt;=500),"400 to 500",L13&gt;500,"500+")</f>
        <v>50 to 75</v>
      </c>
      <c r="L13" s="9">
        <f>_xlfn.XLOOKUP($E13,'Raw Data'!$E:$E,'Raw Data'!L:L,"ERROR",0,1)</f>
        <v>71.36</v>
      </c>
      <c r="M13" s="14" t="str">
        <f t="array" ref="M13">_xlfn.IFS(AND(N13&gt;0,N13&lt;=5),"0 to 5",AND(N13&gt;5,N13&lt;=10),"5 to 10",AND(N13&gt;10,N13&lt;=15),"10 to 15",AND(N13&gt;15,N13&lt;=20),"15 to 20",AND(N13&gt;20,N13&lt;=30),"20 to 30",AND(N13&gt;30,N13&lt;=40),"30 to 40",AND(N13&gt;40,N13&lt;=50),"40 to 50",AND(N13&gt;50,N13&lt;=75),"50 to 75",AND(N13&gt;75,N13&lt;=100),"75 to 100",AND(N13&gt;100,N13&lt;=150),"100 to 150",AND(N13&gt;150,N13&lt;=200),"150 to 200",AND(N13&gt;200,N13&lt;=250),"200 to 250",AND(N13&gt;250,N13&lt;=300),"250 to 300",AND(N13&gt;300,N13&lt;=400),"300 to 400",AND(N13&gt;400,N13&lt;=500),"400 to 500",N13&gt;500,"500+")</f>
        <v>75 to 100</v>
      </c>
      <c r="N13" s="9">
        <f>_xlfn.XLOOKUP($E13,'Raw Data'!$E:$E,'Raw Data'!N:N,"ERROR",0,1)</f>
        <v>75.72</v>
      </c>
      <c r="O13" s="14" t="str">
        <f t="array" ref="O13">_xlfn.IFS(P13=0,"No Discount",AND(P13&gt;0,P13&lt;=0.02),"0% to 2%",AND(P13&gt;0.02,P13&lt;=0.04),"2% to 4%",AND(P13&gt;0.04,P13&lt;=0.06),"4% to 6%",AND(P13&gt;0.06,P13&lt;=0.08),"6% to 8%",AND(P13&gt;0.08,P13&lt;=0.1),"8% to 10%",AND(P13&gt;0.1,P13&lt;=0.15),"10% to 15%",AND(P13&gt;0.15,P13&lt;=0.2),"15% to 20%",AND(P13&gt;0.2,P13&lt;=0.25),"20% to 25%",AND(P13&gt;0.25,P13&lt;=0.3),"25% to 30%",AND(P13&gt;0.3,P13&lt;=0.4),"30% to 40%",AND(P13&gt;0.4,P13&lt;=0.5),"40% to 50%",AND(P13&gt;0.5,P13&lt;=0.75),"50% to 75%",AND(P13&gt;0.75,P13&lt;=1),"75% to 100%")</f>
        <v>4% to 6%</v>
      </c>
      <c r="P13" s="10">
        <f>_xlfn.XLOOKUP($E13,'Raw Data'!$E:$E,'Raw Data'!P:P,"ERROR",0,1)</f>
        <v>0.057580559957739</v>
      </c>
      <c r="Q13" s="9">
        <v>6.7</v>
      </c>
      <c r="R13" s="9" t="s">
        <v>95</v>
      </c>
      <c r="S13" s="5" t="str">
        <f t="array" ref="S13">_xlfn.IFS(AND(T13&gt;0,T13&lt;=0.05),"0 to 0.05",AND(T13&gt;0.05,T13&lt;=0.1),"0.05 to 0.1",AND(T13&gt;0.1,T13&lt;=0.2),"0.1 to 0.2",AND(T13&gt;0.2,T13&lt;=0.3),"0.2 to 0.3",AND(T13&gt;0.3,T13&lt;=0.4),"0.3 to 0.4",AND(T13&gt;0.4,T13&lt;=0.5),"0.4 to 0.5",AND(T13&gt;0.5,T13&lt;=0.75),"0.5 to 0.75",AND(T13&gt;0.75,T13&lt;=1),"0.75 to 1",AND(T13&gt;1,T13&lt;=2),"1 to 2",AND(T13&gt;2,T13&lt;=3),"2 to 3",AND(T13&gt;3,T13&lt;=4),"3 to 4",AND(T13&gt;4,T13&lt;=5),"4 to 5",AND(T13&gt;5,T13&lt;=10),"5 to 10",T13&gt;10,"10+")</f>
        <v>0.3 to 0.4</v>
      </c>
      <c r="T13" s="10">
        <f t="shared" si="1"/>
        <v>0.34633419619211</v>
      </c>
      <c r="U13" s="15" t="str">
        <f t="array" ref="U13">_xlfn.IFS(AND(V13&gt;0,V13&lt;=0.05),"0 to 0.05",AND(V13&gt;0.05,V13&lt;=0.1),"0.05 to 0.1",AND(V13&gt;0.1,V13&lt;=0.2),"0.1 to 0.2",AND(V13&gt;0.2,V13&lt;=0.3),"0.2 to 0.3",AND(V13&gt;0.3,V13&lt;=0.4),"0.3 to 0.4",AND(V13&gt;0.4,V13&lt;=0.5),"0.4 to 0.5",AND(V13&gt;0.5,V13&lt;=0.75),"0.5 to 0.75",AND(V13&gt;0.75,V13&lt;=1),"0.75 to 1",AND(V13&gt;1,V13&lt;=2),"1 to 2",AND(V13&gt;2,V13&lt;=3),"2 to 3",AND(V13&gt;3,V13&lt;=4),"3 to 4",AND(V13&gt;4,V13&lt;=5),"4 to 5",AND(V13&gt;5,V13&lt;=10),"5 to 10",V13&gt;10,"10+")</f>
        <v>0.05 to 0.1</v>
      </c>
      <c r="V13" s="10">
        <f t="shared" si="2"/>
        <v>0.0992235824079312</v>
      </c>
      <c r="W13" s="15" t="str">
        <f t="array" ref="W13">_xlfn.IFS(AND(X13&gt;0,X13&lt;=0.05),"0 to 0.05",AND(X13&gt;0.05,X13&lt;=0.1),"0.05 to 0.1",AND(X13&gt;0.1,X13&lt;=0.2),"0.1 to 0.2",AND(X13&gt;0.2,X13&lt;=0.3),"0.2 to 0.3",AND(X13&gt;0.3,X13&lt;=0.4),"0.3 to 0.4",AND(X13&gt;0.4,X13&lt;=0.5),"0.4 to 0.5",AND(X13&gt;0.5,X13&lt;=0.75),"0.5 to 0.75",AND(X13&gt;0.75,X13&lt;=1),"0.75 to 1",AND(X13&gt;1,X13&lt;=2),"1 to 2",AND(X13&gt;2,X13&lt;=3),"2 to 3",AND(X13&gt;3,X13&lt;=4),"3 to 4",AND(X13&gt;4,X13&lt;=5),"4 to 5",AND(X13&gt;5,X13&lt;=10),"5 to 10",X13&gt;10,"10+")</f>
        <v>0.05 to 0.1</v>
      </c>
      <c r="X13" s="16">
        <f t="shared" si="3"/>
        <v>0.0935102329718697</v>
      </c>
      <c r="Y13" s="5" t="str">
        <f t="array" ref="Y13">_xlfn.IFS(AND(Z13&gt;0,Z13&lt;=1),"0 to 1",AND(Z13&gt;1,Z13&lt;=2),"1 to 2",AND(Z13&gt;2,Z13&lt;=4),"2 to 4",AND(Z13&gt;4,Z13&lt;=6),"4 to 6",AND(Z13&gt;6,Z13&lt;=8),"6 to 8",AND(Z13&gt;8,Z13&lt;=10),"8 to 10",AND(Z13&gt;10,Z13&lt;=15),"10 to 15",AND(Z13&gt;15,Z13&lt;=20),"15 to 20",AND(Z13&gt;20,Z13&lt;=25),"20 to 25",AND(Z13&gt;25,Z13&lt;=30),"25 to 30",AND(Z13&gt;30,Z13&lt;=40),"30 to 40",AND(Z13&gt;40,Z13&lt;=50),"40 to 50",Z13&gt;50,"50+")</f>
        <v>6 to 8</v>
      </c>
      <c r="Z13" s="9">
        <f t="array" ref="Z13">_xlfn.IFS(AA13="oz",_xlfn.IFS(R13="oz",Q13,R13="fl oz",Q13*1.04,R13="ml",Q13*0.0338),AA13="fl oz",_xlfn.IFS(R13="oz",Q13/1.04,R13="fl oz",Q13,R13="ml",Q13*0.0338/1.04),AA13="ml",_xlfn.IFS(R13="oz",Q13/0.0338,R13="fl oz",Q13*1.04/0.0338,R13="ml",Q13))</f>
        <v>6.968</v>
      </c>
      <c r="AA13" s="9" t="s">
        <v>96</v>
      </c>
      <c r="AB13" s="5" t="s">
        <v>97</v>
      </c>
      <c r="AC13" s="5" t="s">
        <v>98</v>
      </c>
      <c r="AD13" s="5" t="s">
        <v>43</v>
      </c>
      <c r="AE13">
        <f>IF(SUMIF('Ingredients Backend'!$AE$1:$CD$1,AE$3,'Ingredients Backend'!$AE12:$CD12)&gt;=1,1,0)</f>
        <v>0</v>
      </c>
      <c r="AF13">
        <f>IF(SUMIF('Ingredients Backend'!$AE$1:$CD$1,AF$3,'Ingredients Backend'!$AE12:$CD12)&gt;=1,1,0)</f>
        <v>0</v>
      </c>
      <c r="AG13">
        <f>IF(SUMIF('Ingredients Backend'!$AE$1:$CD$1,AG$3,'Ingredients Backend'!$AE12:$CD12)&gt;=1,1,0)</f>
        <v>0</v>
      </c>
      <c r="AH13">
        <f>IF(SUMIF('Ingredients Backend'!$AE$1:$CD$1,AH$3,'Ingredients Backend'!$AE12:$CD12)&gt;=1,1,0)</f>
        <v>0</v>
      </c>
      <c r="AI13">
        <f>IF(SUMIF('Ingredients Backend'!$AE$1:$CD$1,AI$3,'Ingredients Backend'!$AE12:$CD12)&gt;=1,1,0)</f>
        <v>0</v>
      </c>
      <c r="AJ13">
        <f>IF(SUMIF('Ingredients Backend'!$AE$1:$CD$1,AJ$3,'Ingredients Backend'!$AE12:$CD12)&gt;=1,1,0)</f>
        <v>0</v>
      </c>
      <c r="AK13">
        <f>IF(SUMIF('Ingredients Backend'!$AE$1:$CD$1,AK$3,'Ingredients Backend'!$AE12:$CD12)&gt;=1,1,0)</f>
        <v>0</v>
      </c>
      <c r="AL13">
        <f>IF(SUMIF('Ingredients Backend'!$AE$1:$CD$1,AL$3,'Ingredients Backend'!$AE12:$CD12)&gt;=1,1,0)</f>
        <v>0</v>
      </c>
      <c r="AM13">
        <f>IF(SUMIF('Ingredients Backend'!$AE$1:$CD$1,AM$3,'Ingredients Backend'!$AE12:$CD12)&gt;=1,1,0)</f>
        <v>0</v>
      </c>
      <c r="AN13">
        <f>IF(SUMIF('Ingredients Backend'!$AE$1:$CD$1,AN$3,'Ingredients Backend'!$AE12:$CD12)&gt;=1,1,0)</f>
        <v>0</v>
      </c>
      <c r="AO13">
        <f>IF(SUMIF('Ingredients Backend'!$AE$1:$CD$1,AO$3,'Ingredients Backend'!$AE12:$CD12)&gt;=1,1,0)</f>
        <v>0</v>
      </c>
      <c r="AP13">
        <f>IF(SUMIF('Ingredients Backend'!$AE$1:$CD$1,AP$3,'Ingredients Backend'!$AE12:$CD12)&gt;=1,1,0)</f>
        <v>0</v>
      </c>
      <c r="AQ13">
        <f>IF(SUMIF('Ingredients Backend'!$AE$1:$CD$1,AQ$3,'Ingredients Backend'!$AE12:$CD12)&gt;=1,1,0)</f>
        <v>0</v>
      </c>
      <c r="AR13">
        <f>IF(SUMIF('Ingredients Backend'!$AE$1:$CD$1,AR$3,'Ingredients Backend'!$AE12:$CD12)&gt;=1,1,0)</f>
        <v>0</v>
      </c>
      <c r="AS13">
        <f>IF(SUMIF('Ingredients Backend'!$AE$1:$CD$1,AS$3,'Ingredients Backend'!$AE12:$CD12)&gt;=1,1,0)</f>
        <v>0</v>
      </c>
      <c r="AT13">
        <f>IF(SUMIF('Ingredients Backend'!$AE$1:$CD$1,AT$3,'Ingredients Backend'!$AE12:$CD12)&gt;=1,1,0)</f>
        <v>0</v>
      </c>
      <c r="AU13">
        <f>IF(SUMIF('Ingredients Backend'!$AE$1:$CD$1,AU$3,'Ingredients Backend'!$AE12:$CD12)&gt;=1,1,0)</f>
        <v>0</v>
      </c>
      <c r="AV13">
        <f>IF(SUMIF('Ingredients Backend'!$AE$1:$CD$1,AV$3,'Ingredients Backend'!$AE12:$CD12)&gt;=1,1,0)</f>
        <v>0</v>
      </c>
      <c r="AW13">
        <f>IF(SUMIF('Ingredients Backend'!$AE$1:$CD$1,AW$3,'Ingredients Backend'!$AE12:$CD12)&gt;=1,1,0)</f>
        <v>0</v>
      </c>
      <c r="AX13">
        <f>IF(SUMIF('Ingredients Backend'!$AE$1:$CD$1,AX$3,'Ingredients Backend'!$AE12:$CD12)&gt;=1,1,0)</f>
        <v>0</v>
      </c>
      <c r="AY13">
        <f>IF(SUMIF('Ingredients Backend'!$AE$1:$CD$1,AY$3,'Ingredients Backend'!$AE12:$CD12)&gt;=1,1,0)</f>
        <v>0</v>
      </c>
      <c r="AZ13">
        <f>IF(SUMIF('Ingredients Backend'!$AE$1:$CD$1,AZ$3,'Ingredients Backend'!$AE12:$CD12)&gt;=1,1,0)</f>
        <v>0</v>
      </c>
      <c r="BA13">
        <f>IF(SUMIF('Ingredients Backend'!$AE$1:$CD$1,BA$3,'Ingredients Backend'!$AE12:$CD12)&gt;=1,1,0)</f>
        <v>0</v>
      </c>
      <c r="BB13">
        <f>IF(SUMIF('Ingredients Backend'!$AE$1:$CD$1,BB$3,'Ingredients Backend'!$AE12:$CD12)&gt;=1,1,0)</f>
        <v>0</v>
      </c>
      <c r="BC13">
        <f>IF(SUMIF('Ingredients Backend'!$AE$1:$CD$1,BC$3,'Ingredients Backend'!$AE12:$CD12)&gt;=1,1,0)</f>
        <v>0</v>
      </c>
      <c r="BD13">
        <f>IF(SUMIF('Ingredients Backend'!$AE$1:$CD$1,BD$3,'Ingredients Backend'!$AE12:$CD12)&gt;=1,1,0)</f>
        <v>0</v>
      </c>
      <c r="BE13">
        <f>IF(SUMIF('Ingredients Backend'!$AE$1:$CD$1,BE$3,'Ingredients Backend'!$AE12:$CD12)&gt;=1,1,0)</f>
        <v>0</v>
      </c>
      <c r="BF13">
        <f>IF(SUMIF('Ingredients Backend'!$AE$1:$CD$1,BF$3,'Ingredients Backend'!$AE12:$CD12)&gt;=1,1,0)</f>
        <v>0</v>
      </c>
      <c r="BG13">
        <f>IF(SUMIF('Ingredients Backend'!$AE$1:$CD$1,BG$3,'Ingredients Backend'!$AE12:$CD12)&gt;=1,1,0)</f>
        <v>1</v>
      </c>
      <c r="BH13">
        <f>IF(SUMIF('Ingredients Backend'!$AE$1:$CD$1,BH$3,'Ingredients Backend'!$AE12:$CD12)&gt;=1,1,0)</f>
        <v>0</v>
      </c>
      <c r="BI13">
        <f>IF(SUMIF('Ingredients Backend'!$AE$1:$CD$1,BI$3,'Ingredients Backend'!$AE12:$CD12)&gt;=1,1,0)</f>
        <v>0</v>
      </c>
      <c r="BJ13">
        <f>IF(SUMIF('Ingredients Backend'!$AE$1:$CD$1,BJ$3,'Ingredients Backend'!$AE12:$CD12)&gt;=1,1,0)</f>
        <v>0</v>
      </c>
      <c r="BK13">
        <f>IF(SUMIF('Ingredients Backend'!$AE$1:$CD$1,BK$3,'Ingredients Backend'!$AE12:$CD12)&gt;=1,1,0)</f>
        <v>0</v>
      </c>
      <c r="BL13">
        <f>IF(SUMIF('Ingredients Backend'!$AE$1:$CD$1,BL$3,'Ingredients Backend'!$AE12:$CD12)&gt;=1,1,0)</f>
        <v>0</v>
      </c>
      <c r="BM13">
        <f>IF(SUMIF('Ingredients Backend'!$AE$1:$CD$1,BM$3,'Ingredients Backend'!$AE12:$CD12)&gt;=1,1,0)</f>
        <v>0</v>
      </c>
      <c r="BN13">
        <f>IF(SUMIF('Ingredients Backend'!$AE$1:$CD$1,BN$3,'Ingredients Backend'!$AE12:$CD12)&gt;=1,1,0)</f>
        <v>0</v>
      </c>
      <c r="BO13">
        <f>IF(SUMIF('Ingredients Backend'!$AE$1:$CD$1,BO$3,'Ingredients Backend'!$AE12:$CD12)&gt;=1,1,0)</f>
        <v>0</v>
      </c>
      <c r="BP13">
        <f>IF(SUMIF('Ingredients Backend'!$AE$1:$CD$1,BP$3,'Ingredients Backend'!$AE12:$CD12)&gt;=1,1,0)</f>
        <v>0</v>
      </c>
      <c r="BQ13">
        <f>IF(SUMIF('Ingredients Backend'!$AE$1:$CD$1,BQ$3,'Ingredients Backend'!$AE12:$CD12)&gt;=1,1,0)</f>
        <v>0</v>
      </c>
      <c r="BR13">
        <f>IF(SUMIF('Ingredients Backend'!$AE$1:$CD$1,BR$3,'Ingredients Backend'!$AE12:$CD12)&gt;=1,1,0)</f>
        <v>0</v>
      </c>
      <c r="BS13">
        <f>IF(SUMIF('Ingredients Backend'!$AE$1:$CD$1,BS$3,'Ingredients Backend'!$AE12:$CD12)&gt;=1,1,0)</f>
        <v>0</v>
      </c>
      <c r="BT13">
        <f>IF(SUMIF('Ingredients Backend'!$AE$1:$CD$1,BT$3,'Ingredients Backend'!$AE12:$CD12)&gt;=1,1,0)</f>
        <v>0</v>
      </c>
      <c r="BU13">
        <f>IF(SUMIF('Ingredients Backend'!$AE$1:$CD$1,BU$3,'Ingredients Backend'!$AE12:$CD12)&gt;=1,1,0)</f>
        <v>0</v>
      </c>
      <c r="BV13">
        <f>IF(SUMIF('Ingredients Backend'!$AE$1:$CD$1,BV$3,'Ingredients Backend'!$AE12:$CD12)&gt;=1,1,0)</f>
        <v>0</v>
      </c>
      <c r="BW13">
        <f>IF(SUMIF('Ingredients Backend'!$AE$1:$CD$1,BW$3,'Ingredients Backend'!$AE12:$CD12)&gt;=1,1,0)</f>
        <v>0</v>
      </c>
      <c r="BX13">
        <f>IF(SUMIF('Ingredients Backend'!$AE$1:$CD$1,BX$3,'Ingredients Backend'!$AE12:$CD12)&gt;=1,1,0)</f>
        <v>0</v>
      </c>
      <c r="BY13">
        <f>IF(SUMIF('Ingredients Backend'!$AE$1:$CD$1,BY$3,'Ingredients Backend'!$AE12:$CD12)&gt;=1,1,0)</f>
        <v>0</v>
      </c>
    </row>
    <row r="14" hidden="1" spans="1:77">
      <c r="A14" s="5" t="str">
        <f>_xlfn.XLOOKUP($E14,'Raw Data'!$E:$E,'Raw Data'!A:A,"ERROR",0,1)</f>
        <v>AE</v>
      </c>
      <c r="B14" s="5" t="str">
        <f>_xlfn.XLOOKUP($E14,'Raw Data'!$E:$E,'Raw Data'!B:B,"ERROR",0,1)</f>
        <v>Hair Mousses</v>
      </c>
      <c r="C14" s="5" t="str">
        <f>_xlfn.XLOOKUP($E14,'Raw Data'!$E:$E,'Raw Data'!C:C,"ERROR",0,1)</f>
        <v>Wella</v>
      </c>
      <c r="D14" s="5" t="str">
        <f>_xlfn.XLOOKUP($E14,'Raw Data'!$E:$E,'Raw Data'!D:D,"ERROR",0,1)</f>
        <v>www.amazon.ae/dp/B07VDJC4V7</v>
      </c>
      <c r="E14" s="5" t="s">
        <v>99</v>
      </c>
      <c r="F14" s="9" t="str">
        <f>_xlfn.XLOOKUP($E14,'Raw Data'!$E:$E,'Raw Data'!F:F,"ERROR",0,1)</f>
        <v>Wella New Wave Smoothing  Mousse  - 200ml</v>
      </c>
      <c r="G14" s="10">
        <f>_xlfn.XLOOKUP($E14,'Raw Data'!$E:$E,'Raw Data'!G:G,"ERROR",0,1)</f>
        <v>1085</v>
      </c>
      <c r="H14" s="9">
        <f>_xlfn.XLOOKUP($E14,'Raw Data'!$E:$E,'Raw Data'!H:H,"ERROR",0,1)</f>
        <v>18035.08</v>
      </c>
      <c r="I14" s="9">
        <f>_xlfn.XLOOKUP($E14,'Raw Data'!$E:$E,'Raw Data'!I:I,"ERROR",0,1)</f>
        <v>0.0241457457794535</v>
      </c>
      <c r="J14" s="9" t="str">
        <f>_xlfn.XLOOKUP($E14,'Raw Data'!$E:$E,'Raw Data'!J:J,"ERROR",0,1)</f>
        <v>Yes</v>
      </c>
      <c r="K14" s="14" t="str">
        <f t="array" ref="K14">_xlfn.IFS(AND(L14&gt;0,L14&lt;=5),"0 to 5",AND(L14&gt;5,L14&lt;=10),"5 to 10",AND(L14&gt;10,L14&lt;=15),"10 to 15",AND(L14&gt;15,L14&lt;=20),"15 to 20",AND(L14&gt;20,L14&lt;=30),"20 to 30",AND(L14&gt;30,L14&lt;=40),"30 to 40",AND(L14&gt;40,L14&lt;=50),"40 to 50",AND(L14&gt;50,L14&lt;=75),"50 to 75",AND(L14&gt;75,L14&lt;=100),"75 to 100",AND(L14&gt;100,L14&lt;=150),"100 to 150",AND(L14&gt;150,L14&lt;=200),"150 to 200",AND(L14&gt;200,L14&lt;=250),"200 to 250",AND(L14&gt;250,L14&lt;=300),"250 to 300",AND(L14&gt;300,L14&lt;=400),"300 to 400",AND(L14&gt;400,L14&lt;=500),"400 to 500",L14&gt;500,"500+")</f>
        <v>15 to 20</v>
      </c>
      <c r="L14" s="9">
        <f>_xlfn.XLOOKUP($E14,'Raw Data'!$E:$E,'Raw Data'!L:L,"ERROR",0,1)</f>
        <v>16.62</v>
      </c>
      <c r="M14" s="14" t="str">
        <f t="array" ref="M14">_xlfn.IFS(AND(N14&gt;0,N14&lt;=5),"0 to 5",AND(N14&gt;5,N14&lt;=10),"5 to 10",AND(N14&gt;10,N14&lt;=15),"10 to 15",AND(N14&gt;15,N14&lt;=20),"15 to 20",AND(N14&gt;20,N14&lt;=30),"20 to 30",AND(N14&gt;30,N14&lt;=40),"30 to 40",AND(N14&gt;40,N14&lt;=50),"40 to 50",AND(N14&gt;50,N14&lt;=75),"50 to 75",AND(N14&gt;75,N14&lt;=100),"75 to 100",AND(N14&gt;100,N14&lt;=150),"100 to 150",AND(N14&gt;150,N14&lt;=200),"150 to 200",AND(N14&gt;200,N14&lt;=250),"200 to 250",AND(N14&gt;250,N14&lt;=300),"250 to 300",AND(N14&gt;300,N14&lt;=400),"300 to 400",AND(N14&gt;400,N14&lt;=500),"400 to 500",N14&gt;500,"500+")</f>
        <v>15 to 20</v>
      </c>
      <c r="N14" s="9">
        <f>_xlfn.XLOOKUP($E14,'Raw Data'!$E:$E,'Raw Data'!N:N,"ERROR",0,1)</f>
        <v>17.17</v>
      </c>
      <c r="O14" s="14" t="str">
        <f t="array" ref="O14">_xlfn.IFS(P14=0,"No Discount",AND(P14&gt;0,P14&lt;=0.02),"0% to 2%",AND(P14&gt;0.02,P14&lt;=0.04),"2% to 4%",AND(P14&gt;0.04,P14&lt;=0.06),"4% to 6%",AND(P14&gt;0.06,P14&lt;=0.08),"6% to 8%",AND(P14&gt;0.08,P14&lt;=0.1),"8% to 10%",AND(P14&gt;0.1,P14&lt;=0.15),"10% to 15%",AND(P14&gt;0.15,P14&lt;=0.2),"15% to 20%",AND(P14&gt;0.2,P14&lt;=0.25),"20% to 25%",AND(P14&gt;0.25,P14&lt;=0.3),"25% to 30%",AND(P14&gt;0.3,P14&lt;=0.4),"30% to 40%",AND(P14&gt;0.4,P14&lt;=0.5),"40% to 50%",AND(P14&gt;0.5,P14&lt;=0.75),"50% to 75%",AND(P14&gt;0.75,P14&lt;=1),"75% to 100%")</f>
        <v>2% to 4%</v>
      </c>
      <c r="P14" s="10">
        <f>_xlfn.XLOOKUP($E14,'Raw Data'!$E:$E,'Raw Data'!P:P,"ERROR",0,1)</f>
        <v>0.0320326150262085</v>
      </c>
      <c r="Q14" s="9">
        <f>_xlfn.XLOOKUP($E14,'Raw Data'!$E:$E,'Raw Data'!Q:Q,"ERROR",0,1)</f>
        <v>200</v>
      </c>
      <c r="R14" s="9" t="str">
        <f>_xlfn.XLOOKUP($E14,'Raw Data'!$E:$E,'Raw Data'!R:R,"ERROR",0,1)</f>
        <v>ml</v>
      </c>
      <c r="S14" s="5" t="str">
        <f t="array" ref="S14">_xlfn.IFS(AND(T14&gt;0,T14&lt;=0.05),"0 to 0.05",AND(T14&gt;0.05,T14&lt;=0.1),"0.05 to 0.1",AND(T14&gt;0.1,T14&lt;=0.2),"0.1 to 0.2",AND(T14&gt;0.2,T14&lt;=0.3),"0.2 to 0.3",AND(T14&gt;0.3,T14&lt;=0.4),"0.3 to 0.4",AND(T14&gt;0.4,T14&lt;=0.5),"0.4 to 0.5",AND(T14&gt;0.5,T14&lt;=0.75),"0.5 to 0.75",AND(T14&gt;0.75,T14&lt;=1),"0.75 to 1",AND(T14&gt;1,T14&lt;=2),"1 to 2",AND(T14&gt;2,T14&lt;=3),"2 to 3",AND(T14&gt;3,T14&lt;=4),"3 to 4",AND(T14&gt;4,T14&lt;=5),"4 to 5",AND(T14&gt;5,T14&lt;=10),"5 to 10",T14&gt;10,"10+")</f>
        <v>0.05 to 0.1</v>
      </c>
      <c r="T14" s="10">
        <f t="shared" si="1"/>
        <v>0.0831443991091243</v>
      </c>
      <c r="U14" s="15" t="str">
        <f t="array" ref="U14">_xlfn.IFS(AND(V14&gt;0,V14&lt;=0.05),"0 to 0.05",AND(V14&gt;0.05,V14&lt;=0.1),"0.05 to 0.1",AND(V14&gt;0.1,V14&lt;=0.2),"0.1 to 0.2",AND(V14&gt;0.2,V14&lt;=0.3),"0.2 to 0.3",AND(V14&gt;0.3,V14&lt;=0.4),"0.3 to 0.4",AND(V14&gt;0.4,V14&lt;=0.5),"0.4 to 0.5",AND(V14&gt;0.5,V14&lt;=0.75),"0.5 to 0.75",AND(V14&gt;0.75,V14&lt;=1),"0.75 to 1",AND(V14&gt;1,V14&lt;=2),"1 to 2",AND(V14&gt;2,V14&lt;=3),"2 to 3",AND(V14&gt;3,V14&lt;=4),"3 to 4",AND(V14&gt;4,V14&lt;=5),"4 to 5",AND(V14&gt;5,V14&lt;=10),"5 to 10",V14&gt;10,"10+")</f>
        <v>0 to 0.05</v>
      </c>
      <c r="V14" s="10">
        <f t="shared" si="2"/>
        <v>0.023191884466305</v>
      </c>
      <c r="W14" s="15" t="str">
        <f t="array" ref="W14">_xlfn.IFS(AND(X14&gt;0,X14&lt;=0.05),"0 to 0.05",AND(X14&gt;0.05,X14&lt;=0.1),"0.05 to 0.1",AND(X14&gt;0.1,X14&lt;=0.2),"0.1 to 0.2",AND(X14&gt;0.2,X14&lt;=0.3),"0.2 to 0.3",AND(X14&gt;0.3,X14&lt;=0.4),"0.3 to 0.4",AND(X14&gt;0.4,X14&lt;=0.5),"0.4 to 0.5",AND(X14&gt;0.5,X14&lt;=0.75),"0.5 to 0.75",AND(X14&gt;0.75,X14&lt;=1),"0.75 to 1",AND(X14&gt;1,X14&lt;=2),"1 to 2",AND(X14&gt;2,X14&lt;=3),"2 to 3",AND(X14&gt;3,X14&lt;=4),"3 to 4",AND(X14&gt;4,X14&lt;=5),"4 to 5",AND(X14&gt;5,X14&lt;=10),"5 to 10",X14&gt;10,"10+")</f>
        <v>0 to 0.05</v>
      </c>
      <c r="X14" s="16">
        <f t="shared" si="3"/>
        <v>0.0224489877594636</v>
      </c>
      <c r="Y14" s="5" t="str">
        <f t="array" ref="Y14">_xlfn.IFS(AND(Z14&gt;0,Z14&lt;=1),"0 to 1",AND(Z14&gt;1,Z14&lt;=2),"1 to 2",AND(Z14&gt;2,Z14&lt;=4),"2 to 4",AND(Z14&gt;4,Z14&lt;=6),"4 to 6",AND(Z14&gt;6,Z14&lt;=8),"6 to 8",AND(Z14&gt;8,Z14&lt;=10),"8 to 10",AND(Z14&gt;10,Z14&lt;=15),"10 to 15",AND(Z14&gt;15,Z14&lt;=20),"15 to 20",AND(Z14&gt;20,Z14&lt;=25),"20 to 25",AND(Z14&gt;25,Z14&lt;=30),"25 to 30",AND(Z14&gt;30,Z14&lt;=40),"30 to 40",AND(Z14&gt;40,Z14&lt;=50),"40 to 50",Z14&gt;50,"50+")</f>
        <v>6 to 8</v>
      </c>
      <c r="Z14" s="9">
        <f t="array" ref="Z14">_xlfn.IFS(AA14="oz",_xlfn.IFS(R14="oz",Q14,R14="fl oz",Q14*1.04,R14="ml",Q14*0.0338),AA14="fl oz",_xlfn.IFS(R14="oz",Q14/1.04,R14="fl oz",Q14,R14="ml",Q14*0.0338/1.04),AA14="ml",_xlfn.IFS(R14="oz",Q14/0.0338,R14="fl oz",Q14*1.04/0.0338,R14="ml",Q14))</f>
        <v>6.76</v>
      </c>
      <c r="AA14" s="9" t="str">
        <f>_xlfn.XLOOKUP($E14,'Raw Data'!$E:$E,'Raw Data'!AA:AA,"ERROR",0,1)</f>
        <v>oz</v>
      </c>
      <c r="AB14" s="5" t="s">
        <v>100</v>
      </c>
      <c r="AC14" s="5" t="s">
        <v>86</v>
      </c>
      <c r="AD14" s="5" t="s">
        <v>101</v>
      </c>
      <c r="AE14">
        <f>IF(SUMIF('Ingredients Backend'!$AE$1:$CD$1,AE$3,'Ingredients Backend'!$AE13:$CD13)&gt;=1,1,0)</f>
        <v>0</v>
      </c>
      <c r="AF14">
        <f>IF(SUMIF('Ingredients Backend'!$AE$1:$CD$1,AF$3,'Ingredients Backend'!$AE13:$CD13)&gt;=1,1,0)</f>
        <v>0</v>
      </c>
      <c r="AG14">
        <f>IF(SUMIF('Ingredients Backend'!$AE$1:$CD$1,AG$3,'Ingredients Backend'!$AE13:$CD13)&gt;=1,1,0)</f>
        <v>0</v>
      </c>
      <c r="AH14">
        <f>IF(SUMIF('Ingredients Backend'!$AE$1:$CD$1,AH$3,'Ingredients Backend'!$AE13:$CD13)&gt;=1,1,0)</f>
        <v>0</v>
      </c>
      <c r="AI14">
        <f>IF(SUMIF('Ingredients Backend'!$AE$1:$CD$1,AI$3,'Ingredients Backend'!$AE13:$CD13)&gt;=1,1,0)</f>
        <v>0</v>
      </c>
      <c r="AJ14">
        <f>IF(SUMIF('Ingredients Backend'!$AE$1:$CD$1,AJ$3,'Ingredients Backend'!$AE13:$CD13)&gt;=1,1,0)</f>
        <v>0</v>
      </c>
      <c r="AK14">
        <f>IF(SUMIF('Ingredients Backend'!$AE$1:$CD$1,AK$3,'Ingredients Backend'!$AE13:$CD13)&gt;=1,1,0)</f>
        <v>0</v>
      </c>
      <c r="AL14">
        <f>IF(SUMIF('Ingredients Backend'!$AE$1:$CD$1,AL$3,'Ingredients Backend'!$AE13:$CD13)&gt;=1,1,0)</f>
        <v>0</v>
      </c>
      <c r="AM14">
        <f>IF(SUMIF('Ingredients Backend'!$AE$1:$CD$1,AM$3,'Ingredients Backend'!$AE13:$CD13)&gt;=1,1,0)</f>
        <v>0</v>
      </c>
      <c r="AN14">
        <f>IF(SUMIF('Ingredients Backend'!$AE$1:$CD$1,AN$3,'Ingredients Backend'!$AE13:$CD13)&gt;=1,1,0)</f>
        <v>0</v>
      </c>
      <c r="AO14">
        <f>IF(SUMIF('Ingredients Backend'!$AE$1:$CD$1,AO$3,'Ingredients Backend'!$AE13:$CD13)&gt;=1,1,0)</f>
        <v>1</v>
      </c>
      <c r="AP14">
        <f>IF(SUMIF('Ingredients Backend'!$AE$1:$CD$1,AP$3,'Ingredients Backend'!$AE13:$CD13)&gt;=1,1,0)</f>
        <v>0</v>
      </c>
      <c r="AQ14">
        <f>IF(SUMIF('Ingredients Backend'!$AE$1:$CD$1,AQ$3,'Ingredients Backend'!$AE13:$CD13)&gt;=1,1,0)</f>
        <v>1</v>
      </c>
      <c r="AR14">
        <f>IF(SUMIF('Ingredients Backend'!$AE$1:$CD$1,AR$3,'Ingredients Backend'!$AE13:$CD13)&gt;=1,1,0)</f>
        <v>0</v>
      </c>
      <c r="AS14">
        <f>IF(SUMIF('Ingredients Backend'!$AE$1:$CD$1,AS$3,'Ingredients Backend'!$AE13:$CD13)&gt;=1,1,0)</f>
        <v>0</v>
      </c>
      <c r="AT14">
        <f>IF(SUMIF('Ingredients Backend'!$AE$1:$CD$1,AT$3,'Ingredients Backend'!$AE13:$CD13)&gt;=1,1,0)</f>
        <v>0</v>
      </c>
      <c r="AU14">
        <f>IF(SUMIF('Ingredients Backend'!$AE$1:$CD$1,AU$3,'Ingredients Backend'!$AE13:$CD13)&gt;=1,1,0)</f>
        <v>0</v>
      </c>
      <c r="AV14">
        <f>IF(SUMIF('Ingredients Backend'!$AE$1:$CD$1,AV$3,'Ingredients Backend'!$AE13:$CD13)&gt;=1,1,0)</f>
        <v>0</v>
      </c>
      <c r="AW14">
        <f>IF(SUMIF('Ingredients Backend'!$AE$1:$CD$1,AW$3,'Ingredients Backend'!$AE13:$CD13)&gt;=1,1,0)</f>
        <v>0</v>
      </c>
      <c r="AX14">
        <f>IF(SUMIF('Ingredients Backend'!$AE$1:$CD$1,AX$3,'Ingredients Backend'!$AE13:$CD13)&gt;=1,1,0)</f>
        <v>0</v>
      </c>
      <c r="AY14">
        <f>IF(SUMIF('Ingredients Backend'!$AE$1:$CD$1,AY$3,'Ingredients Backend'!$AE13:$CD13)&gt;=1,1,0)</f>
        <v>0</v>
      </c>
      <c r="AZ14">
        <f>IF(SUMIF('Ingredients Backend'!$AE$1:$CD$1,AZ$3,'Ingredients Backend'!$AE13:$CD13)&gt;=1,1,0)</f>
        <v>0</v>
      </c>
      <c r="BA14">
        <f>IF(SUMIF('Ingredients Backend'!$AE$1:$CD$1,BA$3,'Ingredients Backend'!$AE13:$CD13)&gt;=1,1,0)</f>
        <v>0</v>
      </c>
      <c r="BB14">
        <f>IF(SUMIF('Ingredients Backend'!$AE$1:$CD$1,BB$3,'Ingredients Backend'!$AE13:$CD13)&gt;=1,1,0)</f>
        <v>0</v>
      </c>
      <c r="BC14">
        <f>IF(SUMIF('Ingredients Backend'!$AE$1:$CD$1,BC$3,'Ingredients Backend'!$AE13:$CD13)&gt;=1,1,0)</f>
        <v>0</v>
      </c>
      <c r="BD14">
        <f>IF(SUMIF('Ingredients Backend'!$AE$1:$CD$1,BD$3,'Ingredients Backend'!$AE13:$CD13)&gt;=1,1,0)</f>
        <v>0</v>
      </c>
      <c r="BE14">
        <f>IF(SUMIF('Ingredients Backend'!$AE$1:$CD$1,BE$3,'Ingredients Backend'!$AE13:$CD13)&gt;=1,1,0)</f>
        <v>0</v>
      </c>
      <c r="BF14">
        <f>IF(SUMIF('Ingredients Backend'!$AE$1:$CD$1,BF$3,'Ingredients Backend'!$AE13:$CD13)&gt;=1,1,0)</f>
        <v>0</v>
      </c>
      <c r="BG14">
        <f>IF(SUMIF('Ingredients Backend'!$AE$1:$CD$1,BG$3,'Ingredients Backend'!$AE13:$CD13)&gt;=1,1,0)</f>
        <v>0</v>
      </c>
      <c r="BH14">
        <f>IF(SUMIF('Ingredients Backend'!$AE$1:$CD$1,BH$3,'Ingredients Backend'!$AE13:$CD13)&gt;=1,1,0)</f>
        <v>0</v>
      </c>
      <c r="BI14">
        <f>IF(SUMIF('Ingredients Backend'!$AE$1:$CD$1,BI$3,'Ingredients Backend'!$AE13:$CD13)&gt;=1,1,0)</f>
        <v>0</v>
      </c>
      <c r="BJ14">
        <f>IF(SUMIF('Ingredients Backend'!$AE$1:$CD$1,BJ$3,'Ingredients Backend'!$AE13:$CD13)&gt;=1,1,0)</f>
        <v>0</v>
      </c>
      <c r="BK14">
        <f>IF(SUMIF('Ingredients Backend'!$AE$1:$CD$1,BK$3,'Ingredients Backend'!$AE13:$CD13)&gt;=1,1,0)</f>
        <v>0</v>
      </c>
      <c r="BL14">
        <f>IF(SUMIF('Ingredients Backend'!$AE$1:$CD$1,BL$3,'Ingredients Backend'!$AE13:$CD13)&gt;=1,1,0)</f>
        <v>0</v>
      </c>
      <c r="BM14">
        <f>IF(SUMIF('Ingredients Backend'!$AE$1:$CD$1,BM$3,'Ingredients Backend'!$AE13:$CD13)&gt;=1,1,0)</f>
        <v>0</v>
      </c>
      <c r="BN14">
        <f>IF(SUMIF('Ingredients Backend'!$AE$1:$CD$1,BN$3,'Ingredients Backend'!$AE13:$CD13)&gt;=1,1,0)</f>
        <v>0</v>
      </c>
      <c r="BO14">
        <f>IF(SUMIF('Ingredients Backend'!$AE$1:$CD$1,BO$3,'Ingredients Backend'!$AE13:$CD13)&gt;=1,1,0)</f>
        <v>0</v>
      </c>
      <c r="BP14">
        <f>IF(SUMIF('Ingredients Backend'!$AE$1:$CD$1,BP$3,'Ingredients Backend'!$AE13:$CD13)&gt;=1,1,0)</f>
        <v>0</v>
      </c>
      <c r="BQ14">
        <f>IF(SUMIF('Ingredients Backend'!$AE$1:$CD$1,BQ$3,'Ingredients Backend'!$AE13:$CD13)&gt;=1,1,0)</f>
        <v>0</v>
      </c>
      <c r="BR14">
        <f>IF(SUMIF('Ingredients Backend'!$AE$1:$CD$1,BR$3,'Ingredients Backend'!$AE13:$CD13)&gt;=1,1,0)</f>
        <v>0</v>
      </c>
      <c r="BS14">
        <f>IF(SUMIF('Ingredients Backend'!$AE$1:$CD$1,BS$3,'Ingredients Backend'!$AE13:$CD13)&gt;=1,1,0)</f>
        <v>0</v>
      </c>
      <c r="BT14">
        <f>IF(SUMIF('Ingredients Backend'!$AE$1:$CD$1,BT$3,'Ingredients Backend'!$AE13:$CD13)&gt;=1,1,0)</f>
        <v>0</v>
      </c>
      <c r="BU14">
        <f>IF(SUMIF('Ingredients Backend'!$AE$1:$CD$1,BU$3,'Ingredients Backend'!$AE13:$CD13)&gt;=1,1,0)</f>
        <v>0</v>
      </c>
      <c r="BV14">
        <f>IF(SUMIF('Ingredients Backend'!$AE$1:$CD$1,BV$3,'Ingredients Backend'!$AE13:$CD13)&gt;=1,1,0)</f>
        <v>0</v>
      </c>
      <c r="BW14">
        <f>IF(SUMIF('Ingredients Backend'!$AE$1:$CD$1,BW$3,'Ingredients Backend'!$AE13:$CD13)&gt;=1,1,0)</f>
        <v>0</v>
      </c>
      <c r="BX14">
        <f>IF(SUMIF('Ingredients Backend'!$AE$1:$CD$1,BX$3,'Ingredients Backend'!$AE13:$CD13)&gt;=1,1,0)</f>
        <v>0</v>
      </c>
      <c r="BY14">
        <f>IF(SUMIF('Ingredients Backend'!$AE$1:$CD$1,BY$3,'Ingredients Backend'!$AE13:$CD13)&gt;=1,1,0)</f>
        <v>1</v>
      </c>
    </row>
    <row r="15" hidden="1" spans="1:77">
      <c r="A15" s="5" t="str">
        <f>_xlfn.XLOOKUP($E15,'Raw Data'!$E:$E,'Raw Data'!A:A,"ERROR",0,1)</f>
        <v>AE</v>
      </c>
      <c r="B15" s="5" t="str">
        <f>_xlfn.XLOOKUP($E15,'Raw Data'!$E:$E,'Raw Data'!B:B,"ERROR",0,1)</f>
        <v>Hair Mousses</v>
      </c>
      <c r="C15" s="5" t="str">
        <f>_xlfn.XLOOKUP($E15,'Raw Data'!$E:$E,'Raw Data'!C:C,"ERROR",0,1)</f>
        <v>Organic Root Stimulator</v>
      </c>
      <c r="D15" s="5" t="str">
        <f>_xlfn.XLOOKUP($E15,'Raw Data'!$E:$E,'Raw Data'!D:D,"ERROR",0,1)</f>
        <v>www.amazon.ae/dp/B00449Q4SU</v>
      </c>
      <c r="E15" s="5" t="s">
        <v>102</v>
      </c>
      <c r="F15" s="9" t="str">
        <f>_xlfn.XLOOKUP($E15,'Raw Data'!$E:$E,'Raw Data'!F:F,"ERROR",0,1)</f>
        <v>ORS Olive Oil Hold &amp; Shine Wrap/Set Mousse ORS Olive Oil Hold &amp; Shine Wrap/Set Mousse</v>
      </c>
      <c r="G15" s="10">
        <f>_xlfn.XLOOKUP($E15,'Raw Data'!$E:$E,'Raw Data'!G:G,"ERROR",0,1)</f>
        <v>453</v>
      </c>
      <c r="H15" s="9">
        <f>_xlfn.XLOOKUP($E15,'Raw Data'!$E:$E,'Raw Data'!H:H,"ERROR",0,1)</f>
        <v>17860.65</v>
      </c>
      <c r="I15" s="9">
        <f>_xlfn.XLOOKUP($E15,'Raw Data'!$E:$E,'Raw Data'!I:I,"ERROR",0,1)</f>
        <v>0.0239122152136723</v>
      </c>
      <c r="J15" s="9" t="str">
        <f>_xlfn.XLOOKUP($E15,'Raw Data'!$E:$E,'Raw Data'!J:J,"ERROR",0,1)</f>
        <v>Yes</v>
      </c>
      <c r="K15" s="14" t="str">
        <f t="array" ref="K15">_xlfn.IFS(AND(L15&gt;0,L15&lt;=5),"0 to 5",AND(L15&gt;5,L15&lt;=10),"5 to 10",AND(L15&gt;10,L15&lt;=15),"10 to 15",AND(L15&gt;15,L15&lt;=20),"15 to 20",AND(L15&gt;20,L15&lt;=30),"20 to 30",AND(L15&gt;30,L15&lt;=40),"30 to 40",AND(L15&gt;40,L15&lt;=50),"40 to 50",AND(L15&gt;50,L15&lt;=75),"50 to 75",AND(L15&gt;75,L15&lt;=100),"75 to 100",AND(L15&gt;100,L15&lt;=150),"100 to 150",AND(L15&gt;150,L15&lt;=200),"150 to 200",AND(L15&gt;200,L15&lt;=250),"200 to 250",AND(L15&gt;250,L15&lt;=300),"250 to 300",AND(L15&gt;300,L15&lt;=400),"300 to 400",AND(L15&gt;400,L15&lt;=500),"400 to 500",L15&gt;500,"500+")</f>
        <v>30 to 40</v>
      </c>
      <c r="L15" s="9">
        <f>_xlfn.XLOOKUP($E15,'Raw Data'!$E:$E,'Raw Data'!L:L,"ERROR",0,1)</f>
        <v>39.51</v>
      </c>
      <c r="M15" s="14" t="str">
        <f t="array" ref="M15">_xlfn.IFS(AND(N15&gt;0,N15&lt;=5),"0 to 5",AND(N15&gt;5,N15&lt;=10),"5 to 10",AND(N15&gt;10,N15&lt;=15),"10 to 15",AND(N15&gt;15,N15&lt;=20),"15 to 20",AND(N15&gt;20,N15&lt;=30),"20 to 30",AND(N15&gt;30,N15&lt;=40),"30 to 40",AND(N15&gt;40,N15&lt;=50),"40 to 50",AND(N15&gt;50,N15&lt;=75),"50 to 75",AND(N15&gt;75,N15&lt;=100),"75 to 100",AND(N15&gt;100,N15&lt;=150),"100 to 150",AND(N15&gt;150,N15&lt;=200),"150 to 200",AND(N15&gt;200,N15&lt;=250),"200 to 250",AND(N15&gt;250,N15&lt;=300),"250 to 300",AND(N15&gt;300,N15&lt;=400),"300 to 400",AND(N15&gt;400,N15&lt;=500),"400 to 500",N15&gt;500,"500+")</f>
        <v>40 to 50</v>
      </c>
      <c r="N15" s="9">
        <f>_xlfn.XLOOKUP($E15,'Raw Data'!$E:$E,'Raw Data'!N:N,"ERROR",0,1)</f>
        <v>40.84</v>
      </c>
      <c r="O15" s="14" t="str">
        <f t="array" ref="O15">_xlfn.IFS(P15=0,"No Discount",AND(P15&gt;0,P15&lt;=0.02),"0% to 2%",AND(P15&gt;0.02,P15&lt;=0.04),"2% to 4%",AND(P15&gt;0.04,P15&lt;=0.06),"4% to 6%",AND(P15&gt;0.06,P15&lt;=0.08),"6% to 8%",AND(P15&gt;0.08,P15&lt;=0.1),"8% to 10%",AND(P15&gt;0.1,P15&lt;=0.15),"10% to 15%",AND(P15&gt;0.15,P15&lt;=0.2),"15% to 20%",AND(P15&gt;0.2,P15&lt;=0.25),"20% to 25%",AND(P15&gt;0.25,P15&lt;=0.3),"25% to 30%",AND(P15&gt;0.3,P15&lt;=0.4),"30% to 40%",AND(P15&gt;0.4,P15&lt;=0.5),"40% to 50%",AND(P15&gt;0.5,P15&lt;=0.75),"50% to 75%",AND(P15&gt;0.75,P15&lt;=1),"75% to 100%")</f>
        <v>2% to 4%</v>
      </c>
      <c r="P15" s="10">
        <f>_xlfn.XLOOKUP($E15,'Raw Data'!$E:$E,'Raw Data'!P:P,"ERROR",0,1)</f>
        <v>0.0325661116552401</v>
      </c>
      <c r="Q15" s="9">
        <v>7</v>
      </c>
      <c r="R15" s="9" t="s">
        <v>95</v>
      </c>
      <c r="S15" s="5" t="str">
        <f t="array" ref="S15">_xlfn.IFS(AND(T15&gt;0,T15&lt;=0.05),"0 to 0.05",AND(T15&gt;0.05,T15&lt;=0.1),"0.05 to 0.1",AND(T15&gt;0.1,T15&lt;=0.2),"0.1 to 0.2",AND(T15&gt;0.2,T15&lt;=0.3),"0.2 to 0.3",AND(T15&gt;0.3,T15&lt;=0.4),"0.3 to 0.4",AND(T15&gt;0.4,T15&lt;=0.5),"0.4 to 0.5",AND(T15&gt;0.5,T15&lt;=0.75),"0.5 to 0.75",AND(T15&gt;0.75,T15&lt;=1),"0.75 to 1",AND(T15&gt;1,T15&lt;=2),"1 to 2",AND(T15&gt;2,T15&lt;=3),"2 to 3",AND(T15&gt;3,T15&lt;=4),"3 to 4",AND(T15&gt;4,T15&lt;=5),"4 to 5",AND(T15&gt;5,T15&lt;=10),"5 to 10",T15&gt;10,"10+")</f>
        <v>0.1 to 0.2</v>
      </c>
      <c r="T15" s="10">
        <f t="shared" si="1"/>
        <v>0.183537294629618</v>
      </c>
      <c r="U15" s="15" t="str">
        <f t="array" ref="U15">_xlfn.IFS(AND(V15&gt;0,V15&lt;=0.05),"0 to 0.05",AND(V15&gt;0.05,V15&lt;=0.1),"0.05 to 0.1",AND(V15&gt;0.1,V15&lt;=0.2),"0.1 to 0.2",AND(V15&gt;0.2,V15&lt;=0.3),"0.2 to 0.3",AND(V15&gt;0.3,V15&lt;=0.4),"0.3 to 0.4",AND(V15&gt;0.4,V15&lt;=0.5),"0.4 to 0.5",AND(V15&gt;0.5,V15&lt;=0.75),"0.5 to 0.75",AND(V15&gt;0.75,V15&lt;=1),"0.75 to 1",AND(V15&gt;1,V15&lt;=2),"1 to 2",AND(V15&gt;2,V15&lt;=3),"2 to 3",AND(V15&gt;3,V15&lt;=4),"3 to 4",AND(V15&gt;4,V15&lt;=5),"4 to 5",AND(V15&gt;5,V15&lt;=10),"5 to 10",V15&gt;10,"10+")</f>
        <v>0.05 to 0.1</v>
      </c>
      <c r="V15" s="10">
        <f t="shared" si="2"/>
        <v>0.0512232103371772</v>
      </c>
      <c r="W15" s="15" t="str">
        <f t="array" ref="W15">_xlfn.IFS(AND(X15&gt;0,X15&lt;=0.05),"0 to 0.05",AND(X15&gt;0.05,X15&lt;=0.1),"0.05 to 0.1",AND(X15&gt;0.1,X15&lt;=0.2),"0.1 to 0.2",AND(X15&gt;0.2,X15&lt;=0.3),"0.2 to 0.3",AND(X15&gt;0.3,X15&lt;=0.4),"0.3 to 0.4",AND(X15&gt;0.4,X15&lt;=0.5),"0.4 to 0.5",AND(X15&gt;0.5,X15&lt;=0.75),"0.5 to 0.75",AND(X15&gt;0.75,X15&lt;=1),"0.75 to 1",AND(X15&gt;1,X15&lt;=2),"1 to 2",AND(X15&gt;2,X15&lt;=3),"2 to 3",AND(X15&gt;3,X15&lt;=4),"3 to 4",AND(X15&gt;4,X15&lt;=5),"4 to 5",AND(X15&gt;5,X15&lt;=10),"5 to 10",X15&gt;10,"10+")</f>
        <v>0 to 0.05</v>
      </c>
      <c r="X15" s="16">
        <f t="shared" si="3"/>
        <v>0.0495550695499968</v>
      </c>
      <c r="Y15" s="5" t="str">
        <f t="array" ref="Y15">_xlfn.IFS(AND(Z15&gt;0,Z15&lt;=1),"0 to 1",AND(Z15&gt;1,Z15&lt;=2),"1 to 2",AND(Z15&gt;2,Z15&lt;=4),"2 to 4",AND(Z15&gt;4,Z15&lt;=6),"4 to 6",AND(Z15&gt;6,Z15&lt;=8),"6 to 8",AND(Z15&gt;8,Z15&lt;=10),"8 to 10",AND(Z15&gt;10,Z15&lt;=15),"10 to 15",AND(Z15&gt;15,Z15&lt;=20),"15 to 20",AND(Z15&gt;20,Z15&lt;=25),"20 to 25",AND(Z15&gt;25,Z15&lt;=30),"25 to 30",AND(Z15&gt;30,Z15&lt;=40),"30 to 40",AND(Z15&gt;40,Z15&lt;=50),"40 to 50",Z15&gt;50,"50+")</f>
        <v>6 to 8</v>
      </c>
      <c r="Z15" s="9">
        <f t="array" ref="Z15">_xlfn.IFS(AA15="oz",_xlfn.IFS(R15="oz",Q15,R15="fl oz",Q15*1.04,R15="ml",Q15*0.0338),AA15="fl oz",_xlfn.IFS(R15="oz",Q15/1.04,R15="fl oz",Q15,R15="ml",Q15*0.0338/1.04),AA15="ml",_xlfn.IFS(R15="oz",Q15/0.0338,R15="fl oz",Q15*1.04/0.0338,R15="ml",Q15))</f>
        <v>7.28</v>
      </c>
      <c r="AA15" s="9" t="s">
        <v>96</v>
      </c>
      <c r="AB15" s="5" t="s">
        <v>103</v>
      </c>
      <c r="AC15" s="5" t="s">
        <v>104</v>
      </c>
      <c r="AD15" s="5" t="s">
        <v>105</v>
      </c>
      <c r="AE15">
        <f>IF(SUMIF('Ingredients Backend'!$AE$1:$CD$1,AE$3,'Ingredients Backend'!$AE14:$CD14)&gt;=1,1,0)</f>
        <v>1</v>
      </c>
      <c r="AF15">
        <f>IF(SUMIF('Ingredients Backend'!$AE$1:$CD$1,AF$3,'Ingredients Backend'!$AE14:$CD14)&gt;=1,1,0)</f>
        <v>1</v>
      </c>
      <c r="AG15">
        <f>IF(SUMIF('Ingredients Backend'!$AE$1:$CD$1,AG$3,'Ingredients Backend'!$AE14:$CD14)&gt;=1,1,0)</f>
        <v>0</v>
      </c>
      <c r="AH15">
        <f>IF(SUMIF('Ingredients Backend'!$AE$1:$CD$1,AH$3,'Ingredients Backend'!$AE14:$CD14)&gt;=1,1,0)</f>
        <v>0</v>
      </c>
      <c r="AI15">
        <f>IF(SUMIF('Ingredients Backend'!$AE$1:$CD$1,AI$3,'Ingredients Backend'!$AE14:$CD14)&gt;=1,1,0)</f>
        <v>0</v>
      </c>
      <c r="AJ15">
        <f>IF(SUMIF('Ingredients Backend'!$AE$1:$CD$1,AJ$3,'Ingredients Backend'!$AE14:$CD14)&gt;=1,1,0)</f>
        <v>0</v>
      </c>
      <c r="AK15">
        <f>IF(SUMIF('Ingredients Backend'!$AE$1:$CD$1,AK$3,'Ingredients Backend'!$AE14:$CD14)&gt;=1,1,0)</f>
        <v>0</v>
      </c>
      <c r="AL15">
        <f>IF(SUMIF('Ingredients Backend'!$AE$1:$CD$1,AL$3,'Ingredients Backend'!$AE14:$CD14)&gt;=1,1,0)</f>
        <v>0</v>
      </c>
      <c r="AM15">
        <f>IF(SUMIF('Ingredients Backend'!$AE$1:$CD$1,AM$3,'Ingredients Backend'!$AE14:$CD14)&gt;=1,1,0)</f>
        <v>0</v>
      </c>
      <c r="AN15">
        <f>IF(SUMIF('Ingredients Backend'!$AE$1:$CD$1,AN$3,'Ingredients Backend'!$AE14:$CD14)&gt;=1,1,0)</f>
        <v>0</v>
      </c>
      <c r="AO15">
        <f>IF(SUMIF('Ingredients Backend'!$AE$1:$CD$1,AO$3,'Ingredients Backend'!$AE14:$CD14)&gt;=1,1,0)</f>
        <v>0</v>
      </c>
      <c r="AP15">
        <f>IF(SUMIF('Ingredients Backend'!$AE$1:$CD$1,AP$3,'Ingredients Backend'!$AE14:$CD14)&gt;=1,1,0)</f>
        <v>1</v>
      </c>
      <c r="AQ15">
        <f>IF(SUMIF('Ingredients Backend'!$AE$1:$CD$1,AQ$3,'Ingredients Backend'!$AE14:$CD14)&gt;=1,1,0)</f>
        <v>0</v>
      </c>
      <c r="AR15">
        <f>IF(SUMIF('Ingredients Backend'!$AE$1:$CD$1,AR$3,'Ingredients Backend'!$AE14:$CD14)&gt;=1,1,0)</f>
        <v>0</v>
      </c>
      <c r="AS15">
        <f>IF(SUMIF('Ingredients Backend'!$AE$1:$CD$1,AS$3,'Ingredients Backend'!$AE14:$CD14)&gt;=1,1,0)</f>
        <v>1</v>
      </c>
      <c r="AT15">
        <f>IF(SUMIF('Ingredients Backend'!$AE$1:$CD$1,AT$3,'Ingredients Backend'!$AE14:$CD14)&gt;=1,1,0)</f>
        <v>0</v>
      </c>
      <c r="AU15">
        <f>IF(SUMIF('Ingredients Backend'!$AE$1:$CD$1,AU$3,'Ingredients Backend'!$AE14:$CD14)&gt;=1,1,0)</f>
        <v>0</v>
      </c>
      <c r="AV15">
        <f>IF(SUMIF('Ingredients Backend'!$AE$1:$CD$1,AV$3,'Ingredients Backend'!$AE14:$CD14)&gt;=1,1,0)</f>
        <v>1</v>
      </c>
      <c r="AW15">
        <f>IF(SUMIF('Ingredients Backend'!$AE$1:$CD$1,AW$3,'Ingredients Backend'!$AE14:$CD14)&gt;=1,1,0)</f>
        <v>0</v>
      </c>
      <c r="AX15">
        <f>IF(SUMIF('Ingredients Backend'!$AE$1:$CD$1,AX$3,'Ingredients Backend'!$AE14:$CD14)&gt;=1,1,0)</f>
        <v>0</v>
      </c>
      <c r="AY15">
        <f>IF(SUMIF('Ingredients Backend'!$AE$1:$CD$1,AY$3,'Ingredients Backend'!$AE14:$CD14)&gt;=1,1,0)</f>
        <v>1</v>
      </c>
      <c r="AZ15">
        <f>IF(SUMIF('Ingredients Backend'!$AE$1:$CD$1,AZ$3,'Ingredients Backend'!$AE14:$CD14)&gt;=1,1,0)</f>
        <v>0</v>
      </c>
      <c r="BA15">
        <f>IF(SUMIF('Ingredients Backend'!$AE$1:$CD$1,BA$3,'Ingredients Backend'!$AE14:$CD14)&gt;=1,1,0)</f>
        <v>1</v>
      </c>
      <c r="BB15">
        <f>IF(SUMIF('Ingredients Backend'!$AE$1:$CD$1,BB$3,'Ingredients Backend'!$AE14:$CD14)&gt;=1,1,0)</f>
        <v>0</v>
      </c>
      <c r="BC15">
        <f>IF(SUMIF('Ingredients Backend'!$AE$1:$CD$1,BC$3,'Ingredients Backend'!$AE14:$CD14)&gt;=1,1,0)</f>
        <v>0</v>
      </c>
      <c r="BD15">
        <f>IF(SUMIF('Ingredients Backend'!$AE$1:$CD$1,BD$3,'Ingredients Backend'!$AE14:$CD14)&gt;=1,1,0)</f>
        <v>0</v>
      </c>
      <c r="BE15">
        <f>IF(SUMIF('Ingredients Backend'!$AE$1:$CD$1,BE$3,'Ingredients Backend'!$AE14:$CD14)&gt;=1,1,0)</f>
        <v>0</v>
      </c>
      <c r="BF15">
        <f>IF(SUMIF('Ingredients Backend'!$AE$1:$CD$1,BF$3,'Ingredients Backend'!$AE14:$CD14)&gt;=1,1,0)</f>
        <v>0</v>
      </c>
      <c r="BG15">
        <f>IF(SUMIF('Ingredients Backend'!$AE$1:$CD$1,BG$3,'Ingredients Backend'!$AE14:$CD14)&gt;=1,1,0)</f>
        <v>0</v>
      </c>
      <c r="BH15">
        <f>IF(SUMIF('Ingredients Backend'!$AE$1:$CD$1,BH$3,'Ingredients Backend'!$AE14:$CD14)&gt;=1,1,0)</f>
        <v>0</v>
      </c>
      <c r="BI15">
        <f>IF(SUMIF('Ingredients Backend'!$AE$1:$CD$1,BI$3,'Ingredients Backend'!$AE14:$CD14)&gt;=1,1,0)</f>
        <v>0</v>
      </c>
      <c r="BJ15">
        <f>IF(SUMIF('Ingredients Backend'!$AE$1:$CD$1,BJ$3,'Ingredients Backend'!$AE14:$CD14)&gt;=1,1,0)</f>
        <v>1</v>
      </c>
      <c r="BK15">
        <f>IF(SUMIF('Ingredients Backend'!$AE$1:$CD$1,BK$3,'Ingredients Backend'!$AE14:$CD14)&gt;=1,1,0)</f>
        <v>0</v>
      </c>
      <c r="BL15">
        <f>IF(SUMIF('Ingredients Backend'!$AE$1:$CD$1,BL$3,'Ingredients Backend'!$AE14:$CD14)&gt;=1,1,0)</f>
        <v>1</v>
      </c>
      <c r="BM15">
        <f>IF(SUMIF('Ingredients Backend'!$AE$1:$CD$1,BM$3,'Ingredients Backend'!$AE14:$CD14)&gt;=1,1,0)</f>
        <v>0</v>
      </c>
      <c r="BN15">
        <f>IF(SUMIF('Ingredients Backend'!$AE$1:$CD$1,BN$3,'Ingredients Backend'!$AE14:$CD14)&gt;=1,1,0)</f>
        <v>0</v>
      </c>
      <c r="BO15">
        <f>IF(SUMIF('Ingredients Backend'!$AE$1:$CD$1,BO$3,'Ingredients Backend'!$AE14:$CD14)&gt;=1,1,0)</f>
        <v>0</v>
      </c>
      <c r="BP15">
        <f>IF(SUMIF('Ingredients Backend'!$AE$1:$CD$1,BP$3,'Ingredients Backend'!$AE14:$CD14)&gt;=1,1,0)</f>
        <v>0</v>
      </c>
      <c r="BQ15">
        <f>IF(SUMIF('Ingredients Backend'!$AE$1:$CD$1,BQ$3,'Ingredients Backend'!$AE14:$CD14)&gt;=1,1,0)</f>
        <v>0</v>
      </c>
      <c r="BR15">
        <f>IF(SUMIF('Ingredients Backend'!$AE$1:$CD$1,BR$3,'Ingredients Backend'!$AE14:$CD14)&gt;=1,1,0)</f>
        <v>0</v>
      </c>
      <c r="BS15">
        <f>IF(SUMIF('Ingredients Backend'!$AE$1:$CD$1,BS$3,'Ingredients Backend'!$AE14:$CD14)&gt;=1,1,0)</f>
        <v>0</v>
      </c>
      <c r="BT15">
        <f>IF(SUMIF('Ingredients Backend'!$AE$1:$CD$1,BT$3,'Ingredients Backend'!$AE14:$CD14)&gt;=1,1,0)</f>
        <v>0</v>
      </c>
      <c r="BU15">
        <f>IF(SUMIF('Ingredients Backend'!$AE$1:$CD$1,BU$3,'Ingredients Backend'!$AE14:$CD14)&gt;=1,1,0)</f>
        <v>0</v>
      </c>
      <c r="BV15">
        <f>IF(SUMIF('Ingredients Backend'!$AE$1:$CD$1,BV$3,'Ingredients Backend'!$AE14:$CD14)&gt;=1,1,0)</f>
        <v>1</v>
      </c>
      <c r="BW15">
        <f>IF(SUMIF('Ingredients Backend'!$AE$1:$CD$1,BW$3,'Ingredients Backend'!$AE14:$CD14)&gt;=1,1,0)</f>
        <v>0</v>
      </c>
      <c r="BX15">
        <f>IF(SUMIF('Ingredients Backend'!$AE$1:$CD$1,BX$3,'Ingredients Backend'!$AE14:$CD14)&gt;=1,1,0)</f>
        <v>0</v>
      </c>
      <c r="BY15">
        <f>IF(SUMIF('Ingredients Backend'!$AE$1:$CD$1,BY$3,'Ingredients Backend'!$AE14:$CD14)&gt;=1,1,0)</f>
        <v>1</v>
      </c>
    </row>
    <row r="16" hidden="1" spans="1:77">
      <c r="A16" s="5" t="str">
        <f>_xlfn.XLOOKUP($E16,'Raw Data'!$E:$E,'Raw Data'!A:A,"ERROR",0,1)</f>
        <v>AE</v>
      </c>
      <c r="B16" s="5" t="str">
        <f>_xlfn.XLOOKUP($E16,'Raw Data'!$E:$E,'Raw Data'!B:B,"ERROR",0,1)</f>
        <v>Hair Mousses</v>
      </c>
      <c r="C16" s="5" t="str">
        <f>_xlfn.XLOOKUP($E16,'Raw Data'!$E:$E,'Raw Data'!C:C,"ERROR",0,1)</f>
        <v>giovanni</v>
      </c>
      <c r="D16" s="5" t="str">
        <f>_xlfn.XLOOKUP($E16,'Raw Data'!$E:$E,'Raw Data'!D:D,"ERROR",0,1)</f>
        <v>www.amazon.ae/dp/B00FYD32HG</v>
      </c>
      <c r="E16" s="5" t="s">
        <v>106</v>
      </c>
      <c r="F16" s="9" t="str">
        <f>_xlfn.XLOOKUP($E16,'Raw Data'!$E:$E,'Raw Data'!F:F,"ERROR",0,1)</f>
        <v>GIOVANNI 2chic Ultra-Volume Foam Styling  Mousse , 7 oz. - Daily  Volumizing  Formula with Papaya &amp; Tangerine Butter, Promotes Weightless Control for  Fine  Limp  Thin   Hair , No Parabens, Color Safe</v>
      </c>
      <c r="G16" s="10">
        <f>_xlfn.XLOOKUP($E16,'Raw Data'!$E:$E,'Raw Data'!G:G,"ERROR",0,1)</f>
        <v>403</v>
      </c>
      <c r="H16" s="9">
        <f>_xlfn.XLOOKUP($E16,'Raw Data'!$E:$E,'Raw Data'!H:H,"ERROR",0,1)</f>
        <v>17673.96</v>
      </c>
      <c r="I16" s="9">
        <f>_xlfn.XLOOKUP($E16,'Raw Data'!$E:$E,'Raw Data'!I:I,"ERROR",0,1)</f>
        <v>0.023662270701113</v>
      </c>
      <c r="J16" s="9" t="str">
        <f>_xlfn.XLOOKUP($E16,'Raw Data'!$E:$E,'Raw Data'!J:J,"ERROR",0,1)</f>
        <v>Yes</v>
      </c>
      <c r="K16" s="14" t="str">
        <f t="array" ref="K16">_xlfn.IFS(AND(L16&gt;0,L16&lt;=5),"0 to 5",AND(L16&gt;5,L16&lt;=10),"5 to 10",AND(L16&gt;10,L16&lt;=15),"10 to 15",AND(L16&gt;15,L16&lt;=20),"15 to 20",AND(L16&gt;20,L16&lt;=30),"20 to 30",AND(L16&gt;30,L16&lt;=40),"30 to 40",AND(L16&gt;40,L16&lt;=50),"40 to 50",AND(L16&gt;50,L16&lt;=75),"50 to 75",AND(L16&gt;75,L16&lt;=100),"75 to 100",AND(L16&gt;100,L16&lt;=150),"100 to 150",AND(L16&gt;150,L16&lt;=200),"150 to 200",AND(L16&gt;200,L16&lt;=250),"200 to 250",AND(L16&gt;250,L16&lt;=300),"250 to 300",AND(L16&gt;300,L16&lt;=400),"300 to 400",AND(L16&gt;400,L16&lt;=500),"400 to 500",L16&gt;500,"500+")</f>
        <v>40 to 50</v>
      </c>
      <c r="L16" s="9">
        <f>_xlfn.XLOOKUP($E16,'Raw Data'!$E:$E,'Raw Data'!L:L,"ERROR",0,1)</f>
        <v>44</v>
      </c>
      <c r="M16" s="14" t="str">
        <f t="array" ref="M16">_xlfn.IFS(AND(N16&gt;0,N16&lt;=5),"0 to 5",AND(N16&gt;5,N16&lt;=10),"5 to 10",AND(N16&gt;10,N16&lt;=15),"10 to 15",AND(N16&gt;15,N16&lt;=20),"15 to 20",AND(N16&gt;20,N16&lt;=30),"20 to 30",AND(N16&gt;30,N16&lt;=40),"30 to 40",AND(N16&gt;40,N16&lt;=50),"40 to 50",AND(N16&gt;50,N16&lt;=75),"50 to 75",AND(N16&gt;75,N16&lt;=100),"75 to 100",AND(N16&gt;100,N16&lt;=150),"100 to 150",AND(N16&gt;150,N16&lt;=200),"150 to 200",AND(N16&gt;200,N16&lt;=250),"200 to 250",AND(N16&gt;250,N16&lt;=300),"250 to 300",AND(N16&gt;300,N16&lt;=400),"300 to 400",AND(N16&gt;400,N16&lt;=500),"400 to 500",N16&gt;500,"500+")</f>
        <v>50 to 75</v>
      </c>
      <c r="N16" s="9">
        <f>_xlfn.XLOOKUP($E16,'Raw Data'!$E:$E,'Raw Data'!N:N,"ERROR",0,1)</f>
        <v>51.47</v>
      </c>
      <c r="O16" s="14" t="str">
        <f t="array" ref="O16">_xlfn.IFS(P16=0,"No Discount",AND(P16&gt;0,P16&lt;=0.02),"0% to 2%",AND(P16&gt;0.02,P16&lt;=0.04),"2% to 4%",AND(P16&gt;0.04,P16&lt;=0.06),"4% to 6%",AND(P16&gt;0.06,P16&lt;=0.08),"6% to 8%",AND(P16&gt;0.08,P16&lt;=0.1),"8% to 10%",AND(P16&gt;0.1,P16&lt;=0.15),"10% to 15%",AND(P16&gt;0.15,P16&lt;=0.2),"15% to 20%",AND(P16&gt;0.2,P16&lt;=0.25),"20% to 25%",AND(P16&gt;0.25,P16&lt;=0.3),"25% to 30%",AND(P16&gt;0.3,P16&lt;=0.4),"30% to 40%",AND(P16&gt;0.4,P16&lt;=0.5),"40% to 50%",AND(P16&gt;0.5,P16&lt;=0.75),"50% to 75%",AND(P16&gt;0.75,P16&lt;=1),"75% to 100%")</f>
        <v>10% to 15%</v>
      </c>
      <c r="P16" s="10">
        <f>_xlfn.XLOOKUP($E16,'Raw Data'!$E:$E,'Raw Data'!P:P,"ERROR",0,1)</f>
        <v>0.145133087235283</v>
      </c>
      <c r="Q16" s="9">
        <f>_xlfn.XLOOKUP($E16,'Raw Data'!$E:$E,'Raw Data'!Q:Q,"ERROR",0,1)</f>
        <v>7</v>
      </c>
      <c r="R16" s="9" t="str">
        <f>_xlfn.XLOOKUP($E16,'Raw Data'!$E:$E,'Raw Data'!R:R,"ERROR",0,1)</f>
        <v>oz</v>
      </c>
      <c r="S16" s="5" t="str">
        <f t="array" ref="S16">_xlfn.IFS(AND(T16&gt;0,T16&lt;=0.05),"0 to 0.05",AND(T16&gt;0.05,T16&lt;=0.1),"0.05 to 0.1",AND(T16&gt;0.1,T16&lt;=0.2),"0.1 to 0.2",AND(T16&gt;0.2,T16&lt;=0.3),"0.2 to 0.3",AND(T16&gt;0.3,T16&lt;=0.4),"0.3 to 0.4",AND(T16&gt;0.4,T16&lt;=0.5),"0.4 to 0.5",AND(T16&gt;0.5,T16&lt;=0.75),"0.5 to 0.75",AND(T16&gt;0.75,T16&lt;=1),"0.75 to 1",AND(T16&gt;1,T16&lt;=2),"1 to 2",AND(T16&gt;2,T16&lt;=3),"2 to 3",AND(T16&gt;3,T16&lt;=4),"3 to 4",AND(T16&gt;4,T16&lt;=5),"4 to 5",AND(T16&gt;5,T16&lt;=10),"5 to 10",T16&gt;10,"10+")</f>
        <v>0.2 to 0.3</v>
      </c>
      <c r="T16" s="10">
        <f t="shared" si="1"/>
        <v>0.212570655587226</v>
      </c>
      <c r="U16" s="15" t="str">
        <f t="array" ref="U16">_xlfn.IFS(AND(V16&gt;0,V16&lt;=0.05),"0 to 0.05",AND(V16&gt;0.05,V16&lt;=0.1),"0.05 to 0.1",AND(V16&gt;0.1,V16&lt;=0.2),"0.1 to 0.2",AND(V16&gt;0.2,V16&lt;=0.3),"0.2 to 0.3",AND(V16&gt;0.3,V16&lt;=0.4),"0.3 to 0.4",AND(V16&gt;0.4,V16&lt;=0.5),"0.4 to 0.5",AND(V16&gt;0.5,V16&lt;=0.75),"0.5 to 0.75",AND(V16&gt;0.75,V16&lt;=1),"0.75 to 1",AND(V16&gt;1,V16&lt;=2),"1 to 2",AND(V16&gt;2,V16&lt;=3),"2 to 3",AND(V16&gt;3,V16&lt;=4),"3 to 4",AND(V16&gt;4,V16&lt;=5),"4 to 5",AND(V16&gt;5,V16&lt;=10),"5 to 10",V16&gt;10,"10+")</f>
        <v>0.05 to 0.1</v>
      </c>
      <c r="V16" s="10">
        <f t="shared" si="2"/>
        <v>0.0671380259915938</v>
      </c>
      <c r="W16" s="15" t="str">
        <f t="array" ref="W16">_xlfn.IFS(AND(X16&gt;0,X16&lt;=0.05),"0 to 0.05",AND(X16&gt;0.05,X16&lt;=0.1),"0.05 to 0.1",AND(X16&gt;0.1,X16&lt;=0.2),"0.1 to 0.2",AND(X16&gt;0.2,X16&lt;=0.3),"0.2 to 0.3",AND(X16&gt;0.3,X16&lt;=0.4),"0.3 to 0.4",AND(X16&gt;0.4,X16&lt;=0.5),"0.4 to 0.5",AND(X16&gt;0.5,X16&lt;=0.75),"0.5 to 0.75",AND(X16&gt;0.75,X16&lt;=1),"0.75 to 1",AND(X16&gt;1,X16&lt;=2),"1 to 2",AND(X16&gt;2,X16&lt;=3),"2 to 3",AND(X16&gt;3,X16&lt;=4),"3 to 4",AND(X16&gt;4,X16&lt;=5),"4 to 5",AND(X16&gt;5,X16&lt;=10),"5 to 10",X16&gt;10,"10+")</f>
        <v>0.05 to 0.1</v>
      </c>
      <c r="X16" s="16">
        <f t="shared" si="3"/>
        <v>0.0573940770085511</v>
      </c>
      <c r="Y16" s="5" t="str">
        <f t="array" ref="Y16">_xlfn.IFS(AND(Z16&gt;0,Z16&lt;=1),"0 to 1",AND(Z16&gt;1,Z16&lt;=2),"1 to 2",AND(Z16&gt;2,Z16&lt;=4),"2 to 4",AND(Z16&gt;4,Z16&lt;=6),"4 to 6",AND(Z16&gt;6,Z16&lt;=8),"6 to 8",AND(Z16&gt;8,Z16&lt;=10),"8 to 10",AND(Z16&gt;10,Z16&lt;=15),"10 to 15",AND(Z16&gt;15,Z16&lt;=20),"15 to 20",AND(Z16&gt;20,Z16&lt;=25),"20 to 25",AND(Z16&gt;25,Z16&lt;=30),"25 to 30",AND(Z16&gt;30,Z16&lt;=40),"30 to 40",AND(Z16&gt;40,Z16&lt;=50),"40 to 50",Z16&gt;50,"50+")</f>
        <v>6 to 8</v>
      </c>
      <c r="Z16" s="9">
        <f t="array" ref="Z16">_xlfn.IFS(AA16="oz",_xlfn.IFS(R16="oz",Q16,R16="fl oz",Q16*1.04,R16="ml",Q16*0.0338),AA16="fl oz",_xlfn.IFS(R16="oz",Q16/1.04,R16="fl oz",Q16,R16="ml",Q16*0.0338/1.04),AA16="ml",_xlfn.IFS(R16="oz",Q16/0.0338,R16="fl oz",Q16*1.04/0.0338,R16="ml",Q16))</f>
        <v>7</v>
      </c>
      <c r="AA16" s="9" t="str">
        <f>_xlfn.XLOOKUP($E16,'Raw Data'!$E:$E,'Raw Data'!AA:AA,"ERROR",0,1)</f>
        <v>oz</v>
      </c>
      <c r="AB16" s="5" t="s">
        <v>107</v>
      </c>
      <c r="AC16" s="5" t="s">
        <v>108</v>
      </c>
      <c r="AD16" s="5" t="s">
        <v>109</v>
      </c>
      <c r="AE16">
        <f>IF(SUMIF('Ingredients Backend'!$AE$1:$CD$1,AE$3,'Ingredients Backend'!$AE15:$CD15)&gt;=1,1,0)</f>
        <v>0</v>
      </c>
      <c r="AF16">
        <f>IF(SUMIF('Ingredients Backend'!$AE$1:$CD$1,AF$3,'Ingredients Backend'!$AE15:$CD15)&gt;=1,1,0)</f>
        <v>0</v>
      </c>
      <c r="AG16">
        <f>IF(SUMIF('Ingredients Backend'!$AE$1:$CD$1,AG$3,'Ingredients Backend'!$AE15:$CD15)&gt;=1,1,0)</f>
        <v>0</v>
      </c>
      <c r="AH16">
        <f>IF(SUMIF('Ingredients Backend'!$AE$1:$CD$1,AH$3,'Ingredients Backend'!$AE15:$CD15)&gt;=1,1,0)</f>
        <v>0</v>
      </c>
      <c r="AI16">
        <f>IF(SUMIF('Ingredients Backend'!$AE$1:$CD$1,AI$3,'Ingredients Backend'!$AE15:$CD15)&gt;=1,1,0)</f>
        <v>0</v>
      </c>
      <c r="AJ16">
        <f>IF(SUMIF('Ingredients Backend'!$AE$1:$CD$1,AJ$3,'Ingredients Backend'!$AE15:$CD15)&gt;=1,1,0)</f>
        <v>0</v>
      </c>
      <c r="AK16">
        <f>IF(SUMIF('Ingredients Backend'!$AE$1:$CD$1,AK$3,'Ingredients Backend'!$AE15:$CD15)&gt;=1,1,0)</f>
        <v>0</v>
      </c>
      <c r="AL16">
        <f>IF(SUMIF('Ingredients Backend'!$AE$1:$CD$1,AL$3,'Ingredients Backend'!$AE15:$CD15)&gt;=1,1,0)</f>
        <v>0</v>
      </c>
      <c r="AM16">
        <f>IF(SUMIF('Ingredients Backend'!$AE$1:$CD$1,AM$3,'Ingredients Backend'!$AE15:$CD15)&gt;=1,1,0)</f>
        <v>0</v>
      </c>
      <c r="AN16">
        <f>IF(SUMIF('Ingredients Backend'!$AE$1:$CD$1,AN$3,'Ingredients Backend'!$AE15:$CD15)&gt;=1,1,0)</f>
        <v>0</v>
      </c>
      <c r="AO16">
        <f>IF(SUMIF('Ingredients Backend'!$AE$1:$CD$1,AO$3,'Ingredients Backend'!$AE15:$CD15)&gt;=1,1,0)</f>
        <v>0</v>
      </c>
      <c r="AP16">
        <f>IF(SUMIF('Ingredients Backend'!$AE$1:$CD$1,AP$3,'Ingredients Backend'!$AE15:$CD15)&gt;=1,1,0)</f>
        <v>0</v>
      </c>
      <c r="AQ16">
        <f>IF(SUMIF('Ingredients Backend'!$AE$1:$CD$1,AQ$3,'Ingredients Backend'!$AE15:$CD15)&gt;=1,1,0)</f>
        <v>1</v>
      </c>
      <c r="AR16">
        <f>IF(SUMIF('Ingredients Backend'!$AE$1:$CD$1,AR$3,'Ingredients Backend'!$AE15:$CD15)&gt;=1,1,0)</f>
        <v>0</v>
      </c>
      <c r="AS16">
        <f>IF(SUMIF('Ingredients Backend'!$AE$1:$CD$1,AS$3,'Ingredients Backend'!$AE15:$CD15)&gt;=1,1,0)</f>
        <v>0</v>
      </c>
      <c r="AT16">
        <f>IF(SUMIF('Ingredients Backend'!$AE$1:$CD$1,AT$3,'Ingredients Backend'!$AE15:$CD15)&gt;=1,1,0)</f>
        <v>0</v>
      </c>
      <c r="AU16">
        <f>IF(SUMIF('Ingredients Backend'!$AE$1:$CD$1,AU$3,'Ingredients Backend'!$AE15:$CD15)&gt;=1,1,0)</f>
        <v>0</v>
      </c>
      <c r="AV16">
        <f>IF(SUMIF('Ingredients Backend'!$AE$1:$CD$1,AV$3,'Ingredients Backend'!$AE15:$CD15)&gt;=1,1,0)</f>
        <v>0</v>
      </c>
      <c r="AW16">
        <f>IF(SUMIF('Ingredients Backend'!$AE$1:$CD$1,AW$3,'Ingredients Backend'!$AE15:$CD15)&gt;=1,1,0)</f>
        <v>0</v>
      </c>
      <c r="AX16">
        <f>IF(SUMIF('Ingredients Backend'!$AE$1:$CD$1,AX$3,'Ingredients Backend'!$AE15:$CD15)&gt;=1,1,0)</f>
        <v>0</v>
      </c>
      <c r="AY16">
        <f>IF(SUMIF('Ingredients Backend'!$AE$1:$CD$1,AY$3,'Ingredients Backend'!$AE15:$CD15)&gt;=1,1,0)</f>
        <v>0</v>
      </c>
      <c r="AZ16">
        <f>IF(SUMIF('Ingredients Backend'!$AE$1:$CD$1,AZ$3,'Ingredients Backend'!$AE15:$CD15)&gt;=1,1,0)</f>
        <v>0</v>
      </c>
      <c r="BA16">
        <f>IF(SUMIF('Ingredients Backend'!$AE$1:$CD$1,BA$3,'Ingredients Backend'!$AE15:$CD15)&gt;=1,1,0)</f>
        <v>1</v>
      </c>
      <c r="BB16">
        <f>IF(SUMIF('Ingredients Backend'!$AE$1:$CD$1,BB$3,'Ingredients Backend'!$AE15:$CD15)&gt;=1,1,0)</f>
        <v>0</v>
      </c>
      <c r="BC16">
        <f>IF(SUMIF('Ingredients Backend'!$AE$1:$CD$1,BC$3,'Ingredients Backend'!$AE15:$CD15)&gt;=1,1,0)</f>
        <v>0</v>
      </c>
      <c r="BD16">
        <f>IF(SUMIF('Ingredients Backend'!$AE$1:$CD$1,BD$3,'Ingredients Backend'!$AE15:$CD15)&gt;=1,1,0)</f>
        <v>0</v>
      </c>
      <c r="BE16">
        <f>IF(SUMIF('Ingredients Backend'!$AE$1:$CD$1,BE$3,'Ingredients Backend'!$AE15:$CD15)&gt;=1,1,0)</f>
        <v>0</v>
      </c>
      <c r="BF16">
        <f>IF(SUMIF('Ingredients Backend'!$AE$1:$CD$1,BF$3,'Ingredients Backend'!$AE15:$CD15)&gt;=1,1,0)</f>
        <v>0</v>
      </c>
      <c r="BG16">
        <f>IF(SUMIF('Ingredients Backend'!$AE$1:$CD$1,BG$3,'Ingredients Backend'!$AE15:$CD15)&gt;=1,1,0)</f>
        <v>0</v>
      </c>
      <c r="BH16">
        <f>IF(SUMIF('Ingredients Backend'!$AE$1:$CD$1,BH$3,'Ingredients Backend'!$AE15:$CD15)&gt;=1,1,0)</f>
        <v>0</v>
      </c>
      <c r="BI16">
        <f>IF(SUMIF('Ingredients Backend'!$AE$1:$CD$1,BI$3,'Ingredients Backend'!$AE15:$CD15)&gt;=1,1,0)</f>
        <v>0</v>
      </c>
      <c r="BJ16">
        <f>IF(SUMIF('Ingredients Backend'!$AE$1:$CD$1,BJ$3,'Ingredients Backend'!$AE15:$CD15)&gt;=1,1,0)</f>
        <v>0</v>
      </c>
      <c r="BK16">
        <f>IF(SUMIF('Ingredients Backend'!$AE$1:$CD$1,BK$3,'Ingredients Backend'!$AE15:$CD15)&gt;=1,1,0)</f>
        <v>0</v>
      </c>
      <c r="BL16">
        <f>IF(SUMIF('Ingredients Backend'!$AE$1:$CD$1,BL$3,'Ingredients Backend'!$AE15:$CD15)&gt;=1,1,0)</f>
        <v>1</v>
      </c>
      <c r="BM16">
        <f>IF(SUMIF('Ingredients Backend'!$AE$1:$CD$1,BM$3,'Ingredients Backend'!$AE15:$CD15)&gt;=1,1,0)</f>
        <v>1</v>
      </c>
      <c r="BN16">
        <f>IF(SUMIF('Ingredients Backend'!$AE$1:$CD$1,BN$3,'Ingredients Backend'!$AE15:$CD15)&gt;=1,1,0)</f>
        <v>0</v>
      </c>
      <c r="BO16">
        <f>IF(SUMIF('Ingredients Backend'!$AE$1:$CD$1,BO$3,'Ingredients Backend'!$AE15:$CD15)&gt;=1,1,0)</f>
        <v>0</v>
      </c>
      <c r="BP16">
        <f>IF(SUMIF('Ingredients Backend'!$AE$1:$CD$1,BP$3,'Ingredients Backend'!$AE15:$CD15)&gt;=1,1,0)</f>
        <v>0</v>
      </c>
      <c r="BQ16">
        <f>IF(SUMIF('Ingredients Backend'!$AE$1:$CD$1,BQ$3,'Ingredients Backend'!$AE15:$CD15)&gt;=1,1,0)</f>
        <v>0</v>
      </c>
      <c r="BR16">
        <f>IF(SUMIF('Ingredients Backend'!$AE$1:$CD$1,BR$3,'Ingredients Backend'!$AE15:$CD15)&gt;=1,1,0)</f>
        <v>0</v>
      </c>
      <c r="BS16">
        <f>IF(SUMIF('Ingredients Backend'!$AE$1:$CD$1,BS$3,'Ingredients Backend'!$AE15:$CD15)&gt;=1,1,0)</f>
        <v>0</v>
      </c>
      <c r="BT16">
        <f>IF(SUMIF('Ingredients Backend'!$AE$1:$CD$1,BT$3,'Ingredients Backend'!$AE15:$CD15)&gt;=1,1,0)</f>
        <v>0</v>
      </c>
      <c r="BU16">
        <f>IF(SUMIF('Ingredients Backend'!$AE$1:$CD$1,BU$3,'Ingredients Backend'!$AE15:$CD15)&gt;=1,1,0)</f>
        <v>0</v>
      </c>
      <c r="BV16">
        <f>IF(SUMIF('Ingredients Backend'!$AE$1:$CD$1,BV$3,'Ingredients Backend'!$AE15:$CD15)&gt;=1,1,0)</f>
        <v>0</v>
      </c>
      <c r="BW16">
        <f>IF(SUMIF('Ingredients Backend'!$AE$1:$CD$1,BW$3,'Ingredients Backend'!$AE15:$CD15)&gt;=1,1,0)</f>
        <v>0</v>
      </c>
      <c r="BX16">
        <f>IF(SUMIF('Ingredients Backend'!$AE$1:$CD$1,BX$3,'Ingredients Backend'!$AE15:$CD15)&gt;=1,1,0)</f>
        <v>0</v>
      </c>
      <c r="BY16">
        <f>IF(SUMIF('Ingredients Backend'!$AE$1:$CD$1,BY$3,'Ingredients Backend'!$AE15:$CD15)&gt;=1,1,0)</f>
        <v>1</v>
      </c>
    </row>
    <row r="17" hidden="1" spans="1:77">
      <c r="A17" s="5" t="str">
        <f>_xlfn.XLOOKUP($E17,'Raw Data'!$E:$E,'Raw Data'!A:A,"ERROR",0,1)</f>
        <v>AE</v>
      </c>
      <c r="B17" s="5" t="str">
        <f>_xlfn.XLOOKUP($E17,'Raw Data'!$E:$E,'Raw Data'!B:B,"ERROR",0,1)</f>
        <v>Hair Mousses</v>
      </c>
      <c r="C17" s="5" t="str">
        <f>_xlfn.XLOOKUP($E17,'Raw Data'!$E:$E,'Raw Data'!C:C,"ERROR",0,1)</f>
        <v>john frieda</v>
      </c>
      <c r="D17" s="5" t="str">
        <f>_xlfn.XLOOKUP($E17,'Raw Data'!$E:$E,'Raw Data'!D:D,"ERROR",0,1)</f>
        <v>www.amazon.ae/dp/B006OHM1M8</v>
      </c>
      <c r="E17" s="5" t="s">
        <v>110</v>
      </c>
      <c r="F17" s="9" t="str">
        <f>_xlfn.XLOOKUP($E17,'Raw Data'!$E:$E,'Raw Data'!F:F,"ERROR",0,1)</f>
        <v>John Frieda Frizz Ease Curl Reviver  Mousse , Enhances Curls, Soft Flexible Hold,  Mousse  for Curly or Frizzy  Hair , 7.2 Ounces, Alcohol-Free</v>
      </c>
      <c r="G17" s="10">
        <f>_xlfn.XLOOKUP($E17,'Raw Data'!$E:$E,'Raw Data'!G:G,"ERROR",0,1)</f>
        <v>131</v>
      </c>
      <c r="H17" s="9">
        <f>_xlfn.XLOOKUP($E17,'Raw Data'!$E:$E,'Raw Data'!H:H,"ERROR",0,1)</f>
        <v>16861.24</v>
      </c>
      <c r="I17" s="9">
        <f>_xlfn.XLOOKUP($E17,'Raw Data'!$E:$E,'Raw Data'!I:I,"ERROR",0,1)</f>
        <v>0.0225741840106255</v>
      </c>
      <c r="J17" s="9" t="str">
        <f>_xlfn.XLOOKUP($E17,'Raw Data'!$E:$E,'Raw Data'!J:J,"ERROR",0,1)</f>
        <v>Yes</v>
      </c>
      <c r="K17" s="14" t="str">
        <f t="array" ref="K17">_xlfn.IFS(AND(L17&gt;0,L17&lt;=5),"0 to 5",AND(L17&gt;5,L17&lt;=10),"5 to 10",AND(L17&gt;10,L17&lt;=15),"10 to 15",AND(L17&gt;15,L17&lt;=20),"15 to 20",AND(L17&gt;20,L17&lt;=30),"20 to 30",AND(L17&gt;30,L17&lt;=40),"30 to 40",AND(L17&gt;40,L17&lt;=50),"40 to 50",AND(L17&gt;50,L17&lt;=75),"50 to 75",AND(L17&gt;75,L17&lt;=100),"75 to 100",AND(L17&gt;100,L17&lt;=150),"100 to 150",AND(L17&gt;150,L17&lt;=200),"150 to 200",AND(L17&gt;200,L17&lt;=250),"200 to 250",AND(L17&gt;250,L17&lt;=300),"250 to 300",AND(L17&gt;300,L17&lt;=400),"300 to 400",AND(L17&gt;400,L17&lt;=500),"400 to 500",L17&gt;500,"500+")</f>
        <v>100 to 150</v>
      </c>
      <c r="L17" s="9">
        <f>_xlfn.XLOOKUP($E17,'Raw Data'!$E:$E,'Raw Data'!L:L,"ERROR",0,1)</f>
        <v>124.65</v>
      </c>
      <c r="M17" s="14" t="str">
        <f t="array" ref="M17">_xlfn.IFS(AND(N17&gt;0,N17&lt;=5),"0 to 5",AND(N17&gt;5,N17&lt;=10),"5 to 10",AND(N17&gt;10,N17&lt;=15),"10 to 15",AND(N17&gt;15,N17&lt;=20),"15 to 20",AND(N17&gt;20,N17&lt;=30),"20 to 30",AND(N17&gt;30,N17&lt;=40),"30 to 40",AND(N17&gt;40,N17&lt;=50),"40 to 50",AND(N17&gt;50,N17&lt;=75),"50 to 75",AND(N17&gt;75,N17&lt;=100),"75 to 100",AND(N17&gt;100,N17&lt;=150),"100 to 150",AND(N17&gt;150,N17&lt;=200),"150 to 200",AND(N17&gt;200,N17&lt;=250),"200 to 250",AND(N17&gt;250,N17&lt;=300),"250 to 300",AND(N17&gt;300,N17&lt;=400),"300 to 400",AND(N17&gt;400,N17&lt;=500),"400 to 500",N17&gt;500,"500+")</f>
        <v>100 to 150</v>
      </c>
      <c r="N17" s="9">
        <f>_xlfn.XLOOKUP($E17,'Raw Data'!$E:$E,'Raw Data'!N:N,"ERROR",0,1)</f>
        <v>135.33</v>
      </c>
      <c r="O17" s="14" t="str">
        <f t="array" ref="O17">_xlfn.IFS(P17=0,"No Discount",AND(P17&gt;0,P17&lt;=0.02),"0% to 2%",AND(P17&gt;0.02,P17&lt;=0.04),"2% to 4%",AND(P17&gt;0.04,P17&lt;=0.06),"4% to 6%",AND(P17&gt;0.06,P17&lt;=0.08),"6% to 8%",AND(P17&gt;0.08,P17&lt;=0.1),"8% to 10%",AND(P17&gt;0.1,P17&lt;=0.15),"10% to 15%",AND(P17&gt;0.15,P17&lt;=0.2),"15% to 20%",AND(P17&gt;0.2,P17&lt;=0.25),"20% to 25%",AND(P17&gt;0.25,P17&lt;=0.3),"25% to 30%",AND(P17&gt;0.3,P17&lt;=0.4),"30% to 40%",AND(P17&gt;0.4,P17&lt;=0.5),"40% to 50%",AND(P17&gt;0.5,P17&lt;=0.75),"50% to 75%",AND(P17&gt;0.75,P17&lt;=1),"75% to 100%")</f>
        <v>6% to 8%</v>
      </c>
      <c r="P17" s="10">
        <f>_xlfn.XLOOKUP($E17,'Raw Data'!$E:$E,'Raw Data'!P:P,"ERROR",0,1)</f>
        <v>0.078918199955664</v>
      </c>
      <c r="Q17" s="9">
        <f>_xlfn.XLOOKUP($E17,'Raw Data'!$E:$E,'Raw Data'!Q:Q,"ERROR",0,1)</f>
        <v>7.2</v>
      </c>
      <c r="R17" s="9" t="str">
        <f>_xlfn.XLOOKUP($E17,'Raw Data'!$E:$E,'Raw Data'!R:R,"ERROR",0,1)</f>
        <v>oz</v>
      </c>
      <c r="S17" s="5" t="str">
        <f t="array" ref="S17">_xlfn.IFS(AND(T17&gt;0,T17&lt;=0.05),"0 to 0.05",AND(T17&gt;0.05,T17&lt;=0.1),"0.05 to 0.1",AND(T17&gt;0.1,T17&lt;=0.2),"0.1 to 0.2",AND(T17&gt;0.2,T17&lt;=0.3),"0.2 to 0.3",AND(T17&gt;0.3,T17&lt;=0.4),"0.3 to 0.4",AND(T17&gt;0.4,T17&lt;=0.5),"0.4 to 0.5",AND(T17&gt;0.5,T17&lt;=0.75),"0.5 to 0.75",AND(T17&gt;0.75,T17&lt;=1),"0.75 to 1",AND(T17&gt;1,T17&lt;=2),"1 to 2",AND(T17&gt;2,T17&lt;=3),"2 to 3",AND(T17&gt;3,T17&lt;=4),"3 to 4",AND(T17&gt;4,T17&lt;=5),"4 to 5",AND(T17&gt;5,T17&lt;=10),"5 to 10",T17&gt;10,"10+")</f>
        <v>0.5 to 0.75</v>
      </c>
      <c r="T17" s="10">
        <f t="shared" si="1"/>
        <v>0.58547514372675</v>
      </c>
      <c r="U17" s="15" t="str">
        <f t="array" ref="U17">_xlfn.IFS(AND(V17&gt;0,V17&lt;=0.05),"0 to 0.05",AND(V17&gt;0.05,V17&lt;=0.1),"0.05 to 0.1",AND(V17&gt;0.1,V17&lt;=0.2),"0.1 to 0.2",AND(V17&gt;0.2,V17&lt;=0.3),"0.2 to 0.3",AND(V17&gt;0.3,V17&lt;=0.4),"0.3 to 0.4",AND(V17&gt;0.4,V17&lt;=0.5),"0.4 to 0.5",AND(V17&gt;0.5,V17&lt;=0.75),"0.5 to 0.75",AND(V17&gt;0.75,V17&lt;=1),"0.75 to 1",AND(V17&gt;1,V17&lt;=2),"1 to 2",AND(V17&gt;2,V17&lt;=3),"2 to 3",AND(V17&gt;3,V17&lt;=4),"3 to 4",AND(V17&gt;4,V17&lt;=5),"4 to 5",AND(V17&gt;5,V17&lt;=10),"5 to 10",V17&gt;10,"10+")</f>
        <v>0.1 to 0.2</v>
      </c>
      <c r="V17" s="10">
        <f t="shared" si="2"/>
        <v>0.171622421373013</v>
      </c>
      <c r="W17" s="15" t="str">
        <f t="array" ref="W17">_xlfn.IFS(AND(X17&gt;0,X17&lt;=0.05),"0 to 0.05",AND(X17&gt;0.05,X17&lt;=0.1),"0.05 to 0.1",AND(X17&gt;0.1,X17&lt;=0.2),"0.1 to 0.2",AND(X17&gt;0.2,X17&lt;=0.3),"0.2 to 0.3",AND(X17&gt;0.3,X17&lt;=0.4),"0.3 to 0.4",AND(X17&gt;0.4,X17&lt;=0.5),"0.4 to 0.5",AND(X17&gt;0.5,X17&lt;=0.75),"0.5 to 0.75",AND(X17&gt;0.75,X17&lt;=1),"0.75 to 1",AND(X17&gt;1,X17&lt;=2),"1 to 2",AND(X17&gt;2,X17&lt;=3),"2 to 3",AND(X17&gt;3,X17&lt;=4),"3 to 4",AND(X17&gt;4,X17&lt;=5),"4 to 5",AND(X17&gt;5,X17&lt;=10),"5 to 10",X17&gt;10,"10+")</f>
        <v>0.1 to 0.2</v>
      </c>
      <c r="X17" s="16">
        <f t="shared" si="3"/>
        <v>0.158078288806223</v>
      </c>
      <c r="Y17" s="5" t="str">
        <f t="array" ref="Y17">_xlfn.IFS(AND(Z17&gt;0,Z17&lt;=1),"0 to 1",AND(Z17&gt;1,Z17&lt;=2),"1 to 2",AND(Z17&gt;2,Z17&lt;=4),"2 to 4",AND(Z17&gt;4,Z17&lt;=6),"4 to 6",AND(Z17&gt;6,Z17&lt;=8),"6 to 8",AND(Z17&gt;8,Z17&lt;=10),"8 to 10",AND(Z17&gt;10,Z17&lt;=15),"10 to 15",AND(Z17&gt;15,Z17&lt;=20),"15 to 20",AND(Z17&gt;20,Z17&lt;=25),"20 to 25",AND(Z17&gt;25,Z17&lt;=30),"25 to 30",AND(Z17&gt;30,Z17&lt;=40),"30 to 40",AND(Z17&gt;40,Z17&lt;=50),"40 to 50",Z17&gt;50,"50+")</f>
        <v>6 to 8</v>
      </c>
      <c r="Z17" s="9">
        <f t="array" ref="Z17">_xlfn.IFS(AA17="oz",_xlfn.IFS(R17="oz",Q17,R17="fl oz",Q17*1.04,R17="ml",Q17*0.0338),AA17="fl oz",_xlfn.IFS(R17="oz",Q17/1.04,R17="fl oz",Q17,R17="ml",Q17*0.0338/1.04),AA17="ml",_xlfn.IFS(R17="oz",Q17/0.0338,R17="fl oz",Q17*1.04/0.0338,R17="ml",Q17))</f>
        <v>7.2</v>
      </c>
      <c r="AA17" s="9" t="str">
        <f>_xlfn.XLOOKUP($E17,'Raw Data'!$E:$E,'Raw Data'!AA:AA,"ERROR",0,1)</f>
        <v>oz</v>
      </c>
      <c r="AB17" s="5" t="s">
        <v>111</v>
      </c>
      <c r="AC17" s="5" t="s">
        <v>112</v>
      </c>
      <c r="AD17" s="5" t="s">
        <v>113</v>
      </c>
      <c r="AE17">
        <f>IF(SUMIF('Ingredients Backend'!$AE$1:$CD$1,AE$3,'Ingredients Backend'!$AE16:$CD16)&gt;=1,1,0)</f>
        <v>0</v>
      </c>
      <c r="AF17">
        <f>IF(SUMIF('Ingredients Backend'!$AE$1:$CD$1,AF$3,'Ingredients Backend'!$AE16:$CD16)&gt;=1,1,0)</f>
        <v>0</v>
      </c>
      <c r="AG17">
        <f>IF(SUMIF('Ingredients Backend'!$AE$1:$CD$1,AG$3,'Ingredients Backend'!$AE16:$CD16)&gt;=1,1,0)</f>
        <v>0</v>
      </c>
      <c r="AH17">
        <f>IF(SUMIF('Ingredients Backend'!$AE$1:$CD$1,AH$3,'Ingredients Backend'!$AE16:$CD16)&gt;=1,1,0)</f>
        <v>0</v>
      </c>
      <c r="AI17">
        <f>IF(SUMIF('Ingredients Backend'!$AE$1:$CD$1,AI$3,'Ingredients Backend'!$AE16:$CD16)&gt;=1,1,0)</f>
        <v>0</v>
      </c>
      <c r="AJ17">
        <f>IF(SUMIF('Ingredients Backend'!$AE$1:$CD$1,AJ$3,'Ingredients Backend'!$AE16:$CD16)&gt;=1,1,0)</f>
        <v>0</v>
      </c>
      <c r="AK17">
        <f>IF(SUMIF('Ingredients Backend'!$AE$1:$CD$1,AK$3,'Ingredients Backend'!$AE16:$CD16)&gt;=1,1,0)</f>
        <v>0</v>
      </c>
      <c r="AL17">
        <f>IF(SUMIF('Ingredients Backend'!$AE$1:$CD$1,AL$3,'Ingredients Backend'!$AE16:$CD16)&gt;=1,1,0)</f>
        <v>0</v>
      </c>
      <c r="AM17">
        <f>IF(SUMIF('Ingredients Backend'!$AE$1:$CD$1,AM$3,'Ingredients Backend'!$AE16:$CD16)&gt;=1,1,0)</f>
        <v>0</v>
      </c>
      <c r="AN17">
        <f>IF(SUMIF('Ingredients Backend'!$AE$1:$CD$1,AN$3,'Ingredients Backend'!$AE16:$CD16)&gt;=1,1,0)</f>
        <v>0</v>
      </c>
      <c r="AO17">
        <f>IF(SUMIF('Ingredients Backend'!$AE$1:$CD$1,AO$3,'Ingredients Backend'!$AE16:$CD16)&gt;=1,1,0)</f>
        <v>0</v>
      </c>
      <c r="AP17">
        <f>IF(SUMIF('Ingredients Backend'!$AE$1:$CD$1,AP$3,'Ingredients Backend'!$AE16:$CD16)&gt;=1,1,0)</f>
        <v>0</v>
      </c>
      <c r="AQ17">
        <f>IF(SUMIF('Ingredients Backend'!$AE$1:$CD$1,AQ$3,'Ingredients Backend'!$AE16:$CD16)&gt;=1,1,0)</f>
        <v>0</v>
      </c>
      <c r="AR17">
        <f>IF(SUMIF('Ingredients Backend'!$AE$1:$CD$1,AR$3,'Ingredients Backend'!$AE16:$CD16)&gt;=1,1,0)</f>
        <v>0</v>
      </c>
      <c r="AS17">
        <f>IF(SUMIF('Ingredients Backend'!$AE$1:$CD$1,AS$3,'Ingredients Backend'!$AE16:$CD16)&gt;=1,1,0)</f>
        <v>0</v>
      </c>
      <c r="AT17">
        <f>IF(SUMIF('Ingredients Backend'!$AE$1:$CD$1,AT$3,'Ingredients Backend'!$AE16:$CD16)&gt;=1,1,0)</f>
        <v>0</v>
      </c>
      <c r="AU17">
        <f>IF(SUMIF('Ingredients Backend'!$AE$1:$CD$1,AU$3,'Ingredients Backend'!$AE16:$CD16)&gt;=1,1,0)</f>
        <v>0</v>
      </c>
      <c r="AV17">
        <f>IF(SUMIF('Ingredients Backend'!$AE$1:$CD$1,AV$3,'Ingredients Backend'!$AE16:$CD16)&gt;=1,1,0)</f>
        <v>0</v>
      </c>
      <c r="AW17">
        <f>IF(SUMIF('Ingredients Backend'!$AE$1:$CD$1,AW$3,'Ingredients Backend'!$AE16:$CD16)&gt;=1,1,0)</f>
        <v>0</v>
      </c>
      <c r="AX17">
        <f>IF(SUMIF('Ingredients Backend'!$AE$1:$CD$1,AX$3,'Ingredients Backend'!$AE16:$CD16)&gt;=1,1,0)</f>
        <v>0</v>
      </c>
      <c r="AY17">
        <f>IF(SUMIF('Ingredients Backend'!$AE$1:$CD$1,AY$3,'Ingredients Backend'!$AE16:$CD16)&gt;=1,1,0)</f>
        <v>0</v>
      </c>
      <c r="AZ17">
        <f>IF(SUMIF('Ingredients Backend'!$AE$1:$CD$1,AZ$3,'Ingredients Backend'!$AE16:$CD16)&gt;=1,1,0)</f>
        <v>0</v>
      </c>
      <c r="BA17">
        <f>IF(SUMIF('Ingredients Backend'!$AE$1:$CD$1,BA$3,'Ingredients Backend'!$AE16:$CD16)&gt;=1,1,0)</f>
        <v>0</v>
      </c>
      <c r="BB17">
        <f>IF(SUMIF('Ingredients Backend'!$AE$1:$CD$1,BB$3,'Ingredients Backend'!$AE16:$CD16)&gt;=1,1,0)</f>
        <v>0</v>
      </c>
      <c r="BC17">
        <f>IF(SUMIF('Ingredients Backend'!$AE$1:$CD$1,BC$3,'Ingredients Backend'!$AE16:$CD16)&gt;=1,1,0)</f>
        <v>0</v>
      </c>
      <c r="BD17">
        <f>IF(SUMIF('Ingredients Backend'!$AE$1:$CD$1,BD$3,'Ingredients Backend'!$AE16:$CD16)&gt;=1,1,0)</f>
        <v>0</v>
      </c>
      <c r="BE17">
        <f>IF(SUMIF('Ingredients Backend'!$AE$1:$CD$1,BE$3,'Ingredients Backend'!$AE16:$CD16)&gt;=1,1,0)</f>
        <v>0</v>
      </c>
      <c r="BF17">
        <f>IF(SUMIF('Ingredients Backend'!$AE$1:$CD$1,BF$3,'Ingredients Backend'!$AE16:$CD16)&gt;=1,1,0)</f>
        <v>0</v>
      </c>
      <c r="BG17">
        <f>IF(SUMIF('Ingredients Backend'!$AE$1:$CD$1,BG$3,'Ingredients Backend'!$AE16:$CD16)&gt;=1,1,0)</f>
        <v>0</v>
      </c>
      <c r="BH17">
        <f>IF(SUMIF('Ingredients Backend'!$AE$1:$CD$1,BH$3,'Ingredients Backend'!$AE16:$CD16)&gt;=1,1,0)</f>
        <v>0</v>
      </c>
      <c r="BI17">
        <f>IF(SUMIF('Ingredients Backend'!$AE$1:$CD$1,BI$3,'Ingredients Backend'!$AE16:$CD16)&gt;=1,1,0)</f>
        <v>0</v>
      </c>
      <c r="BJ17">
        <f>IF(SUMIF('Ingredients Backend'!$AE$1:$CD$1,BJ$3,'Ingredients Backend'!$AE16:$CD16)&gt;=1,1,0)</f>
        <v>0</v>
      </c>
      <c r="BK17">
        <f>IF(SUMIF('Ingredients Backend'!$AE$1:$CD$1,BK$3,'Ingredients Backend'!$AE16:$CD16)&gt;=1,1,0)</f>
        <v>0</v>
      </c>
      <c r="BL17">
        <f>IF(SUMIF('Ingredients Backend'!$AE$1:$CD$1,BL$3,'Ingredients Backend'!$AE16:$CD16)&gt;=1,1,0)</f>
        <v>0</v>
      </c>
      <c r="BM17">
        <f>IF(SUMIF('Ingredients Backend'!$AE$1:$CD$1,BM$3,'Ingredients Backend'!$AE16:$CD16)&gt;=1,1,0)</f>
        <v>0</v>
      </c>
      <c r="BN17">
        <f>IF(SUMIF('Ingredients Backend'!$AE$1:$CD$1,BN$3,'Ingredients Backend'!$AE16:$CD16)&gt;=1,1,0)</f>
        <v>0</v>
      </c>
      <c r="BO17">
        <f>IF(SUMIF('Ingredients Backend'!$AE$1:$CD$1,BO$3,'Ingredients Backend'!$AE16:$CD16)&gt;=1,1,0)</f>
        <v>1</v>
      </c>
      <c r="BP17">
        <f>IF(SUMIF('Ingredients Backend'!$AE$1:$CD$1,BP$3,'Ingredients Backend'!$AE16:$CD16)&gt;=1,1,0)</f>
        <v>1</v>
      </c>
      <c r="BQ17">
        <f>IF(SUMIF('Ingredients Backend'!$AE$1:$CD$1,BQ$3,'Ingredients Backend'!$AE16:$CD16)&gt;=1,1,0)</f>
        <v>0</v>
      </c>
      <c r="BR17">
        <f>IF(SUMIF('Ingredients Backend'!$AE$1:$CD$1,BR$3,'Ingredients Backend'!$AE16:$CD16)&gt;=1,1,0)</f>
        <v>0</v>
      </c>
      <c r="BS17">
        <f>IF(SUMIF('Ingredients Backend'!$AE$1:$CD$1,BS$3,'Ingredients Backend'!$AE16:$CD16)&gt;=1,1,0)</f>
        <v>0</v>
      </c>
      <c r="BT17">
        <f>IF(SUMIF('Ingredients Backend'!$AE$1:$CD$1,BT$3,'Ingredients Backend'!$AE16:$CD16)&gt;=1,1,0)</f>
        <v>0</v>
      </c>
      <c r="BU17">
        <f>IF(SUMIF('Ingredients Backend'!$AE$1:$CD$1,BU$3,'Ingredients Backend'!$AE16:$CD16)&gt;=1,1,0)</f>
        <v>0</v>
      </c>
      <c r="BV17">
        <f>IF(SUMIF('Ingredients Backend'!$AE$1:$CD$1,BV$3,'Ingredients Backend'!$AE16:$CD16)&gt;=1,1,0)</f>
        <v>0</v>
      </c>
      <c r="BW17">
        <f>IF(SUMIF('Ingredients Backend'!$AE$1:$CD$1,BW$3,'Ingredients Backend'!$AE16:$CD16)&gt;=1,1,0)</f>
        <v>0</v>
      </c>
      <c r="BX17">
        <f>IF(SUMIF('Ingredients Backend'!$AE$1:$CD$1,BX$3,'Ingredients Backend'!$AE16:$CD16)&gt;=1,1,0)</f>
        <v>0</v>
      </c>
      <c r="BY17">
        <f>IF(SUMIF('Ingredients Backend'!$AE$1:$CD$1,BY$3,'Ingredients Backend'!$AE16:$CD16)&gt;=1,1,0)</f>
        <v>0</v>
      </c>
    </row>
    <row r="18" hidden="1" spans="1:77">
      <c r="A18" s="5" t="str">
        <f>_xlfn.XLOOKUP($E18,'Raw Data'!$E:$E,'Raw Data'!A:A,"ERROR",0,1)</f>
        <v>AE</v>
      </c>
      <c r="B18" s="5" t="str">
        <f>_xlfn.XLOOKUP($E18,'Raw Data'!$E:$E,'Raw Data'!B:B,"ERROR",0,1)</f>
        <v>Hair Mousses</v>
      </c>
      <c r="C18" s="5" t="str">
        <f>_xlfn.XLOOKUP($E18,'Raw Data'!$E:$E,'Raw Data'!C:C,"ERROR",0,1)</f>
        <v>Wella</v>
      </c>
      <c r="D18" s="5" t="str">
        <f>_xlfn.XLOOKUP($E18,'Raw Data'!$E:$E,'Raw Data'!D:D,"ERROR",0,1)</f>
        <v>www.amazon.ae/dp/B00138KV20</v>
      </c>
      <c r="E18" s="5" t="s">
        <v>114</v>
      </c>
      <c r="F18" s="9" t="str">
        <f>_xlfn.XLOOKUP($E18,'Raw Data'!$E:$E,'Raw Data'!F:F,"ERROR",0,1)</f>
        <v>WELLAFLEX FLEXIBLE EXTRA STRONG HOLD  MOUSSE</v>
      </c>
      <c r="G18" s="10">
        <f>_xlfn.XLOOKUP($E18,'Raw Data'!$E:$E,'Raw Data'!G:G,"ERROR",0,1)</f>
        <v>596</v>
      </c>
      <c r="H18" s="9">
        <f>_xlfn.XLOOKUP($E18,'Raw Data'!$E:$E,'Raw Data'!H:H,"ERROR",0,1)</f>
        <v>13971.21</v>
      </c>
      <c r="I18" s="9">
        <f>_xlfn.XLOOKUP($E18,'Raw Data'!$E:$E,'Raw Data'!I:I,"ERROR",0,1)</f>
        <v>0.0187049508453169</v>
      </c>
      <c r="J18" s="9" t="str">
        <f>_xlfn.XLOOKUP($E18,'Raw Data'!$E:$E,'Raw Data'!J:J,"ERROR",0,1)</f>
        <v>Yes</v>
      </c>
      <c r="K18" s="14" t="str">
        <f t="array" ref="K18">_xlfn.IFS(AND(L18&gt;0,L18&lt;=5),"0 to 5",AND(L18&gt;5,L18&lt;=10),"5 to 10",AND(L18&gt;10,L18&lt;=15),"10 to 15",AND(L18&gt;15,L18&lt;=20),"15 to 20",AND(L18&gt;20,L18&lt;=30),"20 to 30",AND(L18&gt;30,L18&lt;=40),"30 to 40",AND(L18&gt;40,L18&lt;=50),"40 to 50",AND(L18&gt;50,L18&lt;=75),"50 to 75",AND(L18&gt;75,L18&lt;=100),"75 to 100",AND(L18&gt;100,L18&lt;=150),"100 to 150",AND(L18&gt;150,L18&lt;=200),"150 to 200",AND(L18&gt;200,L18&lt;=250),"200 to 250",AND(L18&gt;250,L18&lt;=300),"250 to 300",AND(L18&gt;300,L18&lt;=400),"300 to 400",AND(L18&gt;400,L18&lt;=500),"400 to 500",L18&gt;500,"500+")</f>
        <v>20 to 30</v>
      </c>
      <c r="L18" s="9">
        <f>_xlfn.XLOOKUP($E18,'Raw Data'!$E:$E,'Raw Data'!L:L,"ERROR",0,1)</f>
        <v>23.48</v>
      </c>
      <c r="M18" s="14" t="str">
        <f t="array" ref="M18">_xlfn.IFS(AND(N18&gt;0,N18&lt;=5),"0 to 5",AND(N18&gt;5,N18&lt;=10),"5 to 10",AND(N18&gt;10,N18&lt;=15),"10 to 15",AND(N18&gt;15,N18&lt;=20),"15 to 20",AND(N18&gt;20,N18&lt;=30),"20 to 30",AND(N18&gt;30,N18&lt;=40),"30 to 40",AND(N18&gt;40,N18&lt;=50),"40 to 50",AND(N18&gt;50,N18&lt;=75),"50 to 75",AND(N18&gt;75,N18&lt;=100),"75 to 100",AND(N18&gt;100,N18&lt;=150),"100 to 150",AND(N18&gt;150,N18&lt;=200),"150 to 200",AND(N18&gt;200,N18&lt;=250),"200 to 250",AND(N18&gt;250,N18&lt;=300),"250 to 300",AND(N18&gt;300,N18&lt;=400),"300 to 400",AND(N18&gt;400,N18&lt;=500),"400 to 500",N18&gt;500,"500+")</f>
        <v>20 to 30</v>
      </c>
      <c r="N18" s="9">
        <f>_xlfn.XLOOKUP($E18,'Raw Data'!$E:$E,'Raw Data'!N:N,"ERROR",0,1)</f>
        <v>23.67</v>
      </c>
      <c r="O18" s="14" t="str">
        <f t="array" ref="O18">_xlfn.IFS(P18=0,"No Discount",AND(P18&gt;0,P18&lt;=0.02),"0% to 2%",AND(P18&gt;0.02,P18&lt;=0.04),"2% to 4%",AND(P18&gt;0.04,P18&lt;=0.06),"4% to 6%",AND(P18&gt;0.06,P18&lt;=0.08),"6% to 8%",AND(P18&gt;0.08,P18&lt;=0.1),"8% to 10%",AND(P18&gt;0.1,P18&lt;=0.15),"10% to 15%",AND(P18&gt;0.15,P18&lt;=0.2),"15% to 20%",AND(P18&gt;0.2,P18&lt;=0.25),"20% to 25%",AND(P18&gt;0.25,P18&lt;=0.3),"25% to 30%",AND(P18&gt;0.3,P18&lt;=0.4),"30% to 40%",AND(P18&gt;0.4,P18&lt;=0.5),"40% to 50%",AND(P18&gt;0.5,P18&lt;=0.75),"50% to 75%",AND(P18&gt;0.75,P18&lt;=1),"75% to 100%")</f>
        <v>0% to 2%</v>
      </c>
      <c r="P18" s="10">
        <f>_xlfn.XLOOKUP($E18,'Raw Data'!$E:$E,'Raw Data'!P:P,"ERROR",0,1)</f>
        <v>0.00802703844528945</v>
      </c>
      <c r="Q18" s="9">
        <v>200</v>
      </c>
      <c r="R18" s="9" t="s">
        <v>115</v>
      </c>
      <c r="S18" s="5" t="str">
        <f t="array" ref="S18">_xlfn.IFS(AND(T18&gt;0,T18&lt;=0.05),"0 to 0.05",AND(T18&gt;0.05,T18&lt;=0.1),"0.05 to 0.1",AND(T18&gt;0.1,T18&lt;=0.2),"0.1 to 0.2",AND(T18&gt;0.2,T18&lt;=0.3),"0.2 to 0.3",AND(T18&gt;0.3,T18&lt;=0.4),"0.3 to 0.4",AND(T18&gt;0.4,T18&lt;=0.5),"0.4 to 0.5",AND(T18&gt;0.5,T18&lt;=0.75),"0.5 to 0.75",AND(T18&gt;0.75,T18&lt;=1),"0.75 to 1",AND(T18&gt;1,T18&lt;=2),"1 to 2",AND(T18&gt;2,T18&lt;=3),"2 to 3",AND(T18&gt;3,T18&lt;=4),"3 to 4",AND(T18&gt;4,T18&lt;=5),"4 to 5",AND(T18&gt;5,T18&lt;=10),"5 to 10",T18&gt;10,"10+")</f>
        <v>0.1 to 0.2</v>
      </c>
      <c r="T18" s="10">
        <f t="shared" si="1"/>
        <v>0.117462725095201</v>
      </c>
      <c r="U18" s="15" t="str">
        <f t="array" ref="U18">_xlfn.IFS(AND(V18&gt;0,V18&lt;=0.05),"0 to 0.05",AND(V18&gt;0.05,V18&lt;=0.1),"0.05 to 0.1",AND(V18&gt;0.1,V18&lt;=0.2),"0.1 to 0.2",AND(V18&gt;0.2,V18&lt;=0.3),"0.2 to 0.3",AND(V18&gt;0.3,V18&lt;=0.4),"0.3 to 0.4",AND(V18&gt;0.4,V18&lt;=0.5),"0.4 to 0.5",AND(V18&gt;0.5,V18&lt;=0.75),"0.5 to 0.75",AND(V18&gt;0.75,V18&lt;=1),"0.75 to 1",AND(V18&gt;1,V18&lt;=2),"1 to 2",AND(V18&gt;2,V18&lt;=3),"2 to 3",AND(V18&gt;3,V18&lt;=4),"3 to 4",AND(V18&gt;4,V18&lt;=5),"4 to 5",AND(V18&gt;5,V18&lt;=10),"5 to 10",V18&gt;10,"10+")</f>
        <v>0 to 0.05</v>
      </c>
      <c r="V18" s="10">
        <f t="shared" si="2"/>
        <v>0.0319715728198858</v>
      </c>
      <c r="W18" s="15" t="str">
        <f t="array" ref="W18">_xlfn.IFS(AND(X18&gt;0,X18&lt;=0.05),"0 to 0.05",AND(X18&gt;0.05,X18&lt;=0.1),"0.05 to 0.1",AND(X18&gt;0.1,X18&lt;=0.2),"0.1 to 0.2",AND(X18&gt;0.2,X18&lt;=0.3),"0.2 to 0.3",AND(X18&gt;0.3,X18&lt;=0.4),"0.3 to 0.4",AND(X18&gt;0.4,X18&lt;=0.5),"0.4 to 0.5",AND(X18&gt;0.5,X18&lt;=0.75),"0.5 to 0.75",AND(X18&gt;0.75,X18&lt;=1),"0.75 to 1",AND(X18&gt;1,X18&lt;=2),"1 to 2",AND(X18&gt;2,X18&lt;=3),"2 to 3",AND(X18&gt;3,X18&lt;=4),"3 to 4",AND(X18&gt;4,X18&lt;=5),"4 to 5",AND(X18&gt;5,X18&lt;=10),"5 to 10",X18&gt;10,"10+")</f>
        <v>0 to 0.05</v>
      </c>
      <c r="X18" s="16">
        <f t="shared" si="3"/>
        <v>0.0317149357757042</v>
      </c>
      <c r="Y18" s="5" t="str">
        <f t="array" ref="Y18">_xlfn.IFS(AND(Z18&gt;0,Z18&lt;=1),"0 to 1",AND(Z18&gt;1,Z18&lt;=2),"1 to 2",AND(Z18&gt;2,Z18&lt;=4),"2 to 4",AND(Z18&gt;4,Z18&lt;=6),"4 to 6",AND(Z18&gt;6,Z18&lt;=8),"6 to 8",AND(Z18&gt;8,Z18&lt;=10),"8 to 10",AND(Z18&gt;10,Z18&lt;=15),"10 to 15",AND(Z18&gt;15,Z18&lt;=20),"15 to 20",AND(Z18&gt;20,Z18&lt;=25),"20 to 25",AND(Z18&gt;25,Z18&lt;=30),"25 to 30",AND(Z18&gt;30,Z18&lt;=40),"30 to 40",AND(Z18&gt;40,Z18&lt;=50),"40 to 50",Z18&gt;50,"50+")</f>
        <v>6 to 8</v>
      </c>
      <c r="Z18" s="9">
        <f t="array" ref="Z18">_xlfn.IFS(AA18="oz",_xlfn.IFS(R18="oz",Q18,R18="fl oz",Q18*1.04,R18="ml",Q18*0.0338),AA18="fl oz",_xlfn.IFS(R18="oz",Q18/1.04,R18="fl oz",Q18,R18="ml",Q18*0.0338/1.04),AA18="ml",_xlfn.IFS(R18="oz",Q18/0.0338,R18="fl oz",Q18*1.04/0.0338,R18="ml",Q18))</f>
        <v>6.76</v>
      </c>
      <c r="AA18" s="9" t="s">
        <v>96</v>
      </c>
      <c r="AB18" s="5" t="s">
        <v>116</v>
      </c>
      <c r="AC18" s="5" t="s">
        <v>112</v>
      </c>
      <c r="AD18" s="5" t="s">
        <v>117</v>
      </c>
      <c r="AE18">
        <f>IF(SUMIF('Ingredients Backend'!$AE$1:$CD$1,AE$3,'Ingredients Backend'!$AE17:$CD17)&gt;=1,1,0)</f>
        <v>0</v>
      </c>
      <c r="AF18">
        <f>IF(SUMIF('Ingredients Backend'!$AE$1:$CD$1,AF$3,'Ingredients Backend'!$AE17:$CD17)&gt;=1,1,0)</f>
        <v>0</v>
      </c>
      <c r="AG18">
        <f>IF(SUMIF('Ingredients Backend'!$AE$1:$CD$1,AG$3,'Ingredients Backend'!$AE17:$CD17)&gt;=1,1,0)</f>
        <v>0</v>
      </c>
      <c r="AH18">
        <f>IF(SUMIF('Ingredients Backend'!$AE$1:$CD$1,AH$3,'Ingredients Backend'!$AE17:$CD17)&gt;=1,1,0)</f>
        <v>0</v>
      </c>
      <c r="AI18">
        <f>IF(SUMIF('Ingredients Backend'!$AE$1:$CD$1,AI$3,'Ingredients Backend'!$AE17:$CD17)&gt;=1,1,0)</f>
        <v>0</v>
      </c>
      <c r="AJ18">
        <f>IF(SUMIF('Ingredients Backend'!$AE$1:$CD$1,AJ$3,'Ingredients Backend'!$AE17:$CD17)&gt;=1,1,0)</f>
        <v>0</v>
      </c>
      <c r="AK18">
        <f>IF(SUMIF('Ingredients Backend'!$AE$1:$CD$1,AK$3,'Ingredients Backend'!$AE17:$CD17)&gt;=1,1,0)</f>
        <v>0</v>
      </c>
      <c r="AL18">
        <f>IF(SUMIF('Ingredients Backend'!$AE$1:$CD$1,AL$3,'Ingredients Backend'!$AE17:$CD17)&gt;=1,1,0)</f>
        <v>0</v>
      </c>
      <c r="AM18">
        <f>IF(SUMIF('Ingredients Backend'!$AE$1:$CD$1,AM$3,'Ingredients Backend'!$AE17:$CD17)&gt;=1,1,0)</f>
        <v>0</v>
      </c>
      <c r="AN18">
        <f>IF(SUMIF('Ingredients Backend'!$AE$1:$CD$1,AN$3,'Ingredients Backend'!$AE17:$CD17)&gt;=1,1,0)</f>
        <v>0</v>
      </c>
      <c r="AO18">
        <f>IF(SUMIF('Ingredients Backend'!$AE$1:$CD$1,AO$3,'Ingredients Backend'!$AE17:$CD17)&gt;=1,1,0)</f>
        <v>0</v>
      </c>
      <c r="AP18">
        <f>IF(SUMIF('Ingredients Backend'!$AE$1:$CD$1,AP$3,'Ingredients Backend'!$AE17:$CD17)&gt;=1,1,0)</f>
        <v>0</v>
      </c>
      <c r="AQ18">
        <f>IF(SUMIF('Ingredients Backend'!$AE$1:$CD$1,AQ$3,'Ingredients Backend'!$AE17:$CD17)&gt;=1,1,0)</f>
        <v>1</v>
      </c>
      <c r="AR18">
        <f>IF(SUMIF('Ingredients Backend'!$AE$1:$CD$1,AR$3,'Ingredients Backend'!$AE17:$CD17)&gt;=1,1,0)</f>
        <v>0</v>
      </c>
      <c r="AS18">
        <f>IF(SUMIF('Ingredients Backend'!$AE$1:$CD$1,AS$3,'Ingredients Backend'!$AE17:$CD17)&gt;=1,1,0)</f>
        <v>0</v>
      </c>
      <c r="AT18">
        <f>IF(SUMIF('Ingredients Backend'!$AE$1:$CD$1,AT$3,'Ingredients Backend'!$AE17:$CD17)&gt;=1,1,0)</f>
        <v>0</v>
      </c>
      <c r="AU18">
        <f>IF(SUMIF('Ingredients Backend'!$AE$1:$CD$1,AU$3,'Ingredients Backend'!$AE17:$CD17)&gt;=1,1,0)</f>
        <v>0</v>
      </c>
      <c r="AV18">
        <f>IF(SUMIF('Ingredients Backend'!$AE$1:$CD$1,AV$3,'Ingredients Backend'!$AE17:$CD17)&gt;=1,1,0)</f>
        <v>0</v>
      </c>
      <c r="AW18">
        <f>IF(SUMIF('Ingredients Backend'!$AE$1:$CD$1,AW$3,'Ingredients Backend'!$AE17:$CD17)&gt;=1,1,0)</f>
        <v>0</v>
      </c>
      <c r="AX18">
        <f>IF(SUMIF('Ingredients Backend'!$AE$1:$CD$1,AX$3,'Ingredients Backend'!$AE17:$CD17)&gt;=1,1,0)</f>
        <v>0</v>
      </c>
      <c r="AY18">
        <f>IF(SUMIF('Ingredients Backend'!$AE$1:$CD$1,AY$3,'Ingredients Backend'!$AE17:$CD17)&gt;=1,1,0)</f>
        <v>0</v>
      </c>
      <c r="AZ18">
        <f>IF(SUMIF('Ingredients Backend'!$AE$1:$CD$1,AZ$3,'Ingredients Backend'!$AE17:$CD17)&gt;=1,1,0)</f>
        <v>0</v>
      </c>
      <c r="BA18">
        <f>IF(SUMIF('Ingredients Backend'!$AE$1:$CD$1,BA$3,'Ingredients Backend'!$AE17:$CD17)&gt;=1,1,0)</f>
        <v>0</v>
      </c>
      <c r="BB18">
        <f>IF(SUMIF('Ingredients Backend'!$AE$1:$CD$1,BB$3,'Ingredients Backend'!$AE17:$CD17)&gt;=1,1,0)</f>
        <v>0</v>
      </c>
      <c r="BC18">
        <f>IF(SUMIF('Ingredients Backend'!$AE$1:$CD$1,BC$3,'Ingredients Backend'!$AE17:$CD17)&gt;=1,1,0)</f>
        <v>0</v>
      </c>
      <c r="BD18">
        <f>IF(SUMIF('Ingredients Backend'!$AE$1:$CD$1,BD$3,'Ingredients Backend'!$AE17:$CD17)&gt;=1,1,0)</f>
        <v>0</v>
      </c>
      <c r="BE18">
        <f>IF(SUMIF('Ingredients Backend'!$AE$1:$CD$1,BE$3,'Ingredients Backend'!$AE17:$CD17)&gt;=1,1,0)</f>
        <v>0</v>
      </c>
      <c r="BF18">
        <f>IF(SUMIF('Ingredients Backend'!$AE$1:$CD$1,BF$3,'Ingredients Backend'!$AE17:$CD17)&gt;=1,1,0)</f>
        <v>0</v>
      </c>
      <c r="BG18">
        <f>IF(SUMIF('Ingredients Backend'!$AE$1:$CD$1,BG$3,'Ingredients Backend'!$AE17:$CD17)&gt;=1,1,0)</f>
        <v>0</v>
      </c>
      <c r="BH18">
        <f>IF(SUMIF('Ingredients Backend'!$AE$1:$CD$1,BH$3,'Ingredients Backend'!$AE17:$CD17)&gt;=1,1,0)</f>
        <v>0</v>
      </c>
      <c r="BI18">
        <f>IF(SUMIF('Ingredients Backend'!$AE$1:$CD$1,BI$3,'Ingredients Backend'!$AE17:$CD17)&gt;=1,1,0)</f>
        <v>0</v>
      </c>
      <c r="BJ18">
        <f>IF(SUMIF('Ingredients Backend'!$AE$1:$CD$1,BJ$3,'Ingredients Backend'!$AE17:$CD17)&gt;=1,1,0)</f>
        <v>0</v>
      </c>
      <c r="BK18">
        <f>IF(SUMIF('Ingredients Backend'!$AE$1:$CD$1,BK$3,'Ingredients Backend'!$AE17:$CD17)&gt;=1,1,0)</f>
        <v>0</v>
      </c>
      <c r="BL18">
        <f>IF(SUMIF('Ingredients Backend'!$AE$1:$CD$1,BL$3,'Ingredients Backend'!$AE17:$CD17)&gt;=1,1,0)</f>
        <v>0</v>
      </c>
      <c r="BM18">
        <f>IF(SUMIF('Ingredients Backend'!$AE$1:$CD$1,BM$3,'Ingredients Backend'!$AE17:$CD17)&gt;=1,1,0)</f>
        <v>0</v>
      </c>
      <c r="BN18">
        <f>IF(SUMIF('Ingredients Backend'!$AE$1:$CD$1,BN$3,'Ingredients Backend'!$AE17:$CD17)&gt;=1,1,0)</f>
        <v>0</v>
      </c>
      <c r="BO18">
        <f>IF(SUMIF('Ingredients Backend'!$AE$1:$CD$1,BO$3,'Ingredients Backend'!$AE17:$CD17)&gt;=1,1,0)</f>
        <v>0</v>
      </c>
      <c r="BP18">
        <f>IF(SUMIF('Ingredients Backend'!$AE$1:$CD$1,BP$3,'Ingredients Backend'!$AE17:$CD17)&gt;=1,1,0)</f>
        <v>0</v>
      </c>
      <c r="BQ18">
        <f>IF(SUMIF('Ingredients Backend'!$AE$1:$CD$1,BQ$3,'Ingredients Backend'!$AE17:$CD17)&gt;=1,1,0)</f>
        <v>0</v>
      </c>
      <c r="BR18">
        <f>IF(SUMIF('Ingredients Backend'!$AE$1:$CD$1,BR$3,'Ingredients Backend'!$AE17:$CD17)&gt;=1,1,0)</f>
        <v>0</v>
      </c>
      <c r="BS18">
        <f>IF(SUMIF('Ingredients Backend'!$AE$1:$CD$1,BS$3,'Ingredients Backend'!$AE17:$CD17)&gt;=1,1,0)</f>
        <v>0</v>
      </c>
      <c r="BT18">
        <f>IF(SUMIF('Ingredients Backend'!$AE$1:$CD$1,BT$3,'Ingredients Backend'!$AE17:$CD17)&gt;=1,1,0)</f>
        <v>0</v>
      </c>
      <c r="BU18">
        <f>IF(SUMIF('Ingredients Backend'!$AE$1:$CD$1,BU$3,'Ingredients Backend'!$AE17:$CD17)&gt;=1,1,0)</f>
        <v>0</v>
      </c>
      <c r="BV18">
        <f>IF(SUMIF('Ingredients Backend'!$AE$1:$CD$1,BV$3,'Ingredients Backend'!$AE17:$CD17)&gt;=1,1,0)</f>
        <v>0</v>
      </c>
      <c r="BW18">
        <f>IF(SUMIF('Ingredients Backend'!$AE$1:$CD$1,BW$3,'Ingredients Backend'!$AE17:$CD17)&gt;=1,1,0)</f>
        <v>0</v>
      </c>
      <c r="BX18">
        <f>IF(SUMIF('Ingredients Backend'!$AE$1:$CD$1,BX$3,'Ingredients Backend'!$AE17:$CD17)&gt;=1,1,0)</f>
        <v>0</v>
      </c>
      <c r="BY18">
        <f>IF(SUMIF('Ingredients Backend'!$AE$1:$CD$1,BY$3,'Ingredients Backend'!$AE17:$CD17)&gt;=1,1,0)</f>
        <v>1</v>
      </c>
    </row>
    <row r="19" hidden="1" spans="1:77">
      <c r="A19" s="5" t="str">
        <f>_xlfn.XLOOKUP($E19,'Raw Data'!$E:$E,'Raw Data'!A:A,"ERROR",0,1)</f>
        <v>AE</v>
      </c>
      <c r="B19" s="5" t="str">
        <f>_xlfn.XLOOKUP($E19,'Raw Data'!$E:$E,'Raw Data'!B:B,"ERROR",0,1)</f>
        <v>Hair Mousses</v>
      </c>
      <c r="C19" s="5" t="str">
        <f>_xlfn.XLOOKUP($E19,'Raw Data'!$E:$E,'Raw Data'!C:C,"ERROR",0,1)</f>
        <v>Schwarzkopf</v>
      </c>
      <c r="D19" s="5" t="str">
        <f>_xlfn.XLOOKUP($E19,'Raw Data'!$E:$E,'Raw Data'!D:D,"ERROR",0,1)</f>
        <v>www.amazon.ae/dp/B0046M0OVI</v>
      </c>
      <c r="E19" s="5" t="s">
        <v>118</v>
      </c>
      <c r="F19" s="9" t="str">
        <f>_xlfn.XLOOKUP($E19,'Raw Data'!$E:$E,'Raw Data'!F:F,"ERROR",0,1)</f>
        <v>GOT 2 B SEXY VOLUME MOUSSE 250ML</v>
      </c>
      <c r="G19" s="10">
        <f>_xlfn.XLOOKUP($E19,'Raw Data'!$E:$E,'Raw Data'!G:G,"ERROR",0,1)</f>
        <v>264</v>
      </c>
      <c r="H19" s="9">
        <f>_xlfn.XLOOKUP($E19,'Raw Data'!$E:$E,'Raw Data'!H:H,"ERROR",0,1)</f>
        <v>13760.8</v>
      </c>
      <c r="I19" s="9">
        <f>_xlfn.XLOOKUP($E19,'Raw Data'!$E:$E,'Raw Data'!I:I,"ERROR",0,1)</f>
        <v>0.0184232494960878</v>
      </c>
      <c r="J19" s="9" t="str">
        <f>_xlfn.XLOOKUP($E19,'Raw Data'!$E:$E,'Raw Data'!J:J,"ERROR",0,1)</f>
        <v>Yes</v>
      </c>
      <c r="K19" s="14" t="str">
        <f t="array" ref="K19">_xlfn.IFS(AND(L19&gt;0,L19&lt;=5),"0 to 5",AND(L19&gt;5,L19&lt;=10),"5 to 10",AND(L19&gt;10,L19&lt;=15),"10 to 15",AND(L19&gt;15,L19&lt;=20),"15 to 20",AND(L19&gt;20,L19&lt;=30),"20 to 30",AND(L19&gt;30,L19&lt;=40),"30 to 40",AND(L19&gt;40,L19&lt;=50),"40 to 50",AND(L19&gt;50,L19&lt;=75),"50 to 75",AND(L19&gt;75,L19&lt;=100),"75 to 100",AND(L19&gt;100,L19&lt;=150),"100 to 150",AND(L19&gt;150,L19&lt;=200),"150 to 200",AND(L19&gt;200,L19&lt;=250),"200 to 250",AND(L19&gt;250,L19&lt;=300),"250 to 300",AND(L19&gt;300,L19&lt;=400),"300 to 400",AND(L19&gt;400,L19&lt;=500),"400 to 500",L19&gt;500,"500+")</f>
        <v>50 to 75</v>
      </c>
      <c r="L19" s="9">
        <f>_xlfn.XLOOKUP($E19,'Raw Data'!$E:$E,'Raw Data'!L:L,"ERROR",0,1)</f>
        <v>53.42</v>
      </c>
      <c r="M19" s="14" t="str">
        <f t="array" ref="M19">_xlfn.IFS(AND(N19&gt;0,N19&lt;=5),"0 to 5",AND(N19&gt;5,N19&lt;=10),"5 to 10",AND(N19&gt;10,N19&lt;=15),"10 to 15",AND(N19&gt;15,N19&lt;=20),"15 to 20",AND(N19&gt;20,N19&lt;=30),"20 to 30",AND(N19&gt;30,N19&lt;=40),"30 to 40",AND(N19&gt;40,N19&lt;=50),"40 to 50",AND(N19&gt;50,N19&lt;=75),"50 to 75",AND(N19&gt;75,N19&lt;=100),"75 to 100",AND(N19&gt;100,N19&lt;=150),"100 to 150",AND(N19&gt;150,N19&lt;=200),"150 to 200",AND(N19&gt;200,N19&lt;=250),"200 to 250",AND(N19&gt;250,N19&lt;=300),"250 to 300",AND(N19&gt;300,N19&lt;=400),"300 to 400",AND(N19&gt;400,N19&lt;=500),"400 to 500",N19&gt;500,"500+")</f>
        <v>50 to 75</v>
      </c>
      <c r="N19" s="9">
        <f>_xlfn.XLOOKUP($E19,'Raw Data'!$E:$E,'Raw Data'!N:N,"ERROR",0,1)</f>
        <v>55.01</v>
      </c>
      <c r="O19" s="14" t="str">
        <f t="array" ref="O19">_xlfn.IFS(P19=0,"No Discount",AND(P19&gt;0,P19&lt;=0.02),"0% to 2%",AND(P19&gt;0.02,P19&lt;=0.04),"2% to 4%",AND(P19&gt;0.04,P19&lt;=0.06),"4% to 6%",AND(P19&gt;0.06,P19&lt;=0.08),"6% to 8%",AND(P19&gt;0.08,P19&lt;=0.1),"8% to 10%",AND(P19&gt;0.1,P19&lt;=0.15),"10% to 15%",AND(P19&gt;0.15,P19&lt;=0.2),"15% to 20%",AND(P19&gt;0.2,P19&lt;=0.25),"20% to 25%",AND(P19&gt;0.25,P19&lt;=0.3),"25% to 30%",AND(P19&gt;0.3,P19&lt;=0.4),"30% to 40%",AND(P19&gt;0.4,P19&lt;=0.5),"40% to 50%",AND(P19&gt;0.5,P19&lt;=0.75),"50% to 75%",AND(P19&gt;0.75,P19&lt;=1),"75% to 100%")</f>
        <v>2% to 4%</v>
      </c>
      <c r="P19" s="10">
        <f>_xlfn.XLOOKUP($E19,'Raw Data'!$E:$E,'Raw Data'!P:P,"ERROR",0,1)</f>
        <v>0.0289038356662424</v>
      </c>
      <c r="Q19" s="9">
        <f>_xlfn.XLOOKUP($E19,'Raw Data'!$E:$E,'Raw Data'!Q:Q,"ERROR",0,1)</f>
        <v>250</v>
      </c>
      <c r="R19" s="9" t="str">
        <f>_xlfn.XLOOKUP($E19,'Raw Data'!$E:$E,'Raw Data'!R:R,"ERROR",0,1)</f>
        <v>ml</v>
      </c>
      <c r="S19" s="5" t="str">
        <f t="array" ref="S19">_xlfn.IFS(AND(T19&gt;0,T19&lt;=0.05),"0 to 0.05",AND(T19&gt;0.05,T19&lt;=0.1),"0.05 to 0.1",AND(T19&gt;0.1,T19&lt;=0.2),"0.1 to 0.2",AND(T19&gt;0.2,T19&lt;=0.3),"0.2 to 0.3",AND(T19&gt;0.3,T19&lt;=0.4),"0.3 to 0.4",AND(T19&gt;0.4,T19&lt;=0.5),"0.4 to 0.5",AND(T19&gt;0.5,T19&lt;=0.75),"0.5 to 0.75",AND(T19&gt;0.75,T19&lt;=1),"0.75 to 1",AND(T19&gt;1,T19&lt;=2),"1 to 2",AND(T19&gt;2,T19&lt;=3),"2 to 3",AND(T19&gt;3,T19&lt;=4),"3 to 4",AND(T19&gt;4,T19&lt;=5),"4 to 5",AND(T19&gt;5,T19&lt;=10),"5 to 10",T19&gt;10,"10+")</f>
        <v>0.2 to 0.3</v>
      </c>
      <c r="T19" s="10">
        <f t="shared" si="1"/>
        <v>0.213794166084689</v>
      </c>
      <c r="U19" s="15" t="str">
        <f t="array" ref="U19">_xlfn.IFS(AND(V19&gt;0,V19&lt;=0.05),"0 to 0.05",AND(V19&gt;0.05,V19&lt;=0.1),"0.05 to 0.1",AND(V19&gt;0.1,V19&lt;=0.2),"0.1 to 0.2",AND(V19&gt;0.2,V19&lt;=0.3),"0.2 to 0.3",AND(V19&gt;0.3,V19&lt;=0.4),"0.3 to 0.4",AND(V19&gt;0.4,V19&lt;=0.5),"0.4 to 0.5",AND(V19&gt;0.5,V19&lt;=0.75),"0.5 to 0.75",AND(V19&gt;0.75,V19&lt;=1),"0.75 to 1",AND(V19&gt;1,V19&lt;=2),"1 to 2",AND(V19&gt;2,V19&lt;=3),"2 to 3",AND(V19&gt;3,V19&lt;=4),"3 to 4",AND(V19&gt;4,V19&lt;=5),"4 to 5",AND(V19&gt;5,V19&lt;=10),"5 to 10",V19&gt;10,"10+")</f>
        <v>0.05 to 0.1</v>
      </c>
      <c r="V19" s="10">
        <f t="shared" si="2"/>
        <v>0.0594425423175976</v>
      </c>
      <c r="W19" s="15" t="str">
        <f t="array" ref="W19">_xlfn.IFS(AND(X19&gt;0,X19&lt;=0.05),"0 to 0.05",AND(X19&gt;0.05,X19&lt;=0.1),"0.05 to 0.1",AND(X19&gt;0.1,X19&lt;=0.2),"0.1 to 0.2",AND(X19&gt;0.2,X19&lt;=0.3),"0.2 to 0.3",AND(X19&gt;0.3,X19&lt;=0.4),"0.3 to 0.4",AND(X19&gt;0.4,X19&lt;=0.5),"0.4 to 0.5",AND(X19&gt;0.5,X19&lt;=0.75),"0.5 to 0.75",AND(X19&gt;0.75,X19&lt;=1),"0.75 to 1",AND(X19&gt;1,X19&lt;=2),"1 to 2",AND(X19&gt;2,X19&lt;=3),"2 to 3",AND(X19&gt;3,X19&lt;=4),"3 to 4",AND(X19&gt;4,X19&lt;=5),"4 to 5",AND(X19&gt;5,X19&lt;=10),"5 to 10",X19&gt;10,"10+")</f>
        <v>0.05 to 0.1</v>
      </c>
      <c r="X19" s="16">
        <f t="shared" si="3"/>
        <v>0.0577244248428661</v>
      </c>
      <c r="Y19" s="5" t="str">
        <f t="array" ref="Y19">_xlfn.IFS(AND(Z19&gt;0,Z19&lt;=1),"0 to 1",AND(Z19&gt;1,Z19&lt;=2),"1 to 2",AND(Z19&gt;2,Z19&lt;=4),"2 to 4",AND(Z19&gt;4,Z19&lt;=6),"4 to 6",AND(Z19&gt;6,Z19&lt;=8),"6 to 8",AND(Z19&gt;8,Z19&lt;=10),"8 to 10",AND(Z19&gt;10,Z19&lt;=15),"10 to 15",AND(Z19&gt;15,Z19&lt;=20),"15 to 20",AND(Z19&gt;20,Z19&lt;=25),"20 to 25",AND(Z19&gt;25,Z19&lt;=30),"25 to 30",AND(Z19&gt;30,Z19&lt;=40),"30 to 40",AND(Z19&gt;40,Z19&lt;=50),"40 to 50",Z19&gt;50,"50+")</f>
        <v>8 to 10</v>
      </c>
      <c r="Z19" s="9">
        <f t="array" ref="Z19">_xlfn.IFS(AA19="oz",_xlfn.IFS(R19="oz",Q19,R19="fl oz",Q19*1.04,R19="ml",Q19*0.0338),AA19="fl oz",_xlfn.IFS(R19="oz",Q19/1.04,R19="fl oz",Q19,R19="ml",Q19*0.0338/1.04),AA19="ml",_xlfn.IFS(R19="oz",Q19/0.0338,R19="fl oz",Q19*1.04/0.0338,R19="ml",Q19))</f>
        <v>8.45</v>
      </c>
      <c r="AA19" s="9" t="str">
        <f>_xlfn.XLOOKUP($E19,'Raw Data'!$E:$E,'Raw Data'!AA:AA,"ERROR",0,1)</f>
        <v>oz</v>
      </c>
      <c r="AB19" s="5" t="s">
        <v>32</v>
      </c>
      <c r="AC19" s="5" t="s">
        <v>119</v>
      </c>
      <c r="AD19" s="5" t="s">
        <v>43</v>
      </c>
      <c r="AE19">
        <f>IF(SUMIF('Ingredients Backend'!$AE$1:$CD$1,AE$3,'Ingredients Backend'!$AE18:$CD18)&gt;=1,1,0)</f>
        <v>0</v>
      </c>
      <c r="AF19">
        <f>IF(SUMIF('Ingredients Backend'!$AE$1:$CD$1,AF$3,'Ingredients Backend'!$AE18:$CD18)&gt;=1,1,0)</f>
        <v>0</v>
      </c>
      <c r="AG19">
        <f>IF(SUMIF('Ingredients Backend'!$AE$1:$CD$1,AG$3,'Ingredients Backend'!$AE18:$CD18)&gt;=1,1,0)</f>
        <v>0</v>
      </c>
      <c r="AH19">
        <f>IF(SUMIF('Ingredients Backend'!$AE$1:$CD$1,AH$3,'Ingredients Backend'!$AE18:$CD18)&gt;=1,1,0)</f>
        <v>0</v>
      </c>
      <c r="AI19">
        <f>IF(SUMIF('Ingredients Backend'!$AE$1:$CD$1,AI$3,'Ingredients Backend'!$AE18:$CD18)&gt;=1,1,0)</f>
        <v>0</v>
      </c>
      <c r="AJ19">
        <f>IF(SUMIF('Ingredients Backend'!$AE$1:$CD$1,AJ$3,'Ingredients Backend'!$AE18:$CD18)&gt;=1,1,0)</f>
        <v>0</v>
      </c>
      <c r="AK19">
        <f>IF(SUMIF('Ingredients Backend'!$AE$1:$CD$1,AK$3,'Ingredients Backend'!$AE18:$CD18)&gt;=1,1,0)</f>
        <v>0</v>
      </c>
      <c r="AL19">
        <f>IF(SUMIF('Ingredients Backend'!$AE$1:$CD$1,AL$3,'Ingredients Backend'!$AE18:$CD18)&gt;=1,1,0)</f>
        <v>0</v>
      </c>
      <c r="AM19">
        <f>IF(SUMIF('Ingredients Backend'!$AE$1:$CD$1,AM$3,'Ingredients Backend'!$AE18:$CD18)&gt;=1,1,0)</f>
        <v>0</v>
      </c>
      <c r="AN19">
        <f>IF(SUMIF('Ingredients Backend'!$AE$1:$CD$1,AN$3,'Ingredients Backend'!$AE18:$CD18)&gt;=1,1,0)</f>
        <v>0</v>
      </c>
      <c r="AO19">
        <f>IF(SUMIF('Ingredients Backend'!$AE$1:$CD$1,AO$3,'Ingredients Backend'!$AE18:$CD18)&gt;=1,1,0)</f>
        <v>0</v>
      </c>
      <c r="AP19">
        <f>IF(SUMIF('Ingredients Backend'!$AE$1:$CD$1,AP$3,'Ingredients Backend'!$AE18:$CD18)&gt;=1,1,0)</f>
        <v>0</v>
      </c>
      <c r="AQ19">
        <f>IF(SUMIF('Ingredients Backend'!$AE$1:$CD$1,AQ$3,'Ingredients Backend'!$AE18:$CD18)&gt;=1,1,0)</f>
        <v>0</v>
      </c>
      <c r="AR19">
        <f>IF(SUMIF('Ingredients Backend'!$AE$1:$CD$1,AR$3,'Ingredients Backend'!$AE18:$CD18)&gt;=1,1,0)</f>
        <v>0</v>
      </c>
      <c r="AS19">
        <f>IF(SUMIF('Ingredients Backend'!$AE$1:$CD$1,AS$3,'Ingredients Backend'!$AE18:$CD18)&gt;=1,1,0)</f>
        <v>0</v>
      </c>
      <c r="AT19">
        <f>IF(SUMIF('Ingredients Backend'!$AE$1:$CD$1,AT$3,'Ingredients Backend'!$AE18:$CD18)&gt;=1,1,0)</f>
        <v>0</v>
      </c>
      <c r="AU19">
        <f>IF(SUMIF('Ingredients Backend'!$AE$1:$CD$1,AU$3,'Ingredients Backend'!$AE18:$CD18)&gt;=1,1,0)</f>
        <v>0</v>
      </c>
      <c r="AV19">
        <f>IF(SUMIF('Ingredients Backend'!$AE$1:$CD$1,AV$3,'Ingredients Backend'!$AE18:$CD18)&gt;=1,1,0)</f>
        <v>0</v>
      </c>
      <c r="AW19">
        <f>IF(SUMIF('Ingredients Backend'!$AE$1:$CD$1,AW$3,'Ingredients Backend'!$AE18:$CD18)&gt;=1,1,0)</f>
        <v>0</v>
      </c>
      <c r="AX19">
        <f>IF(SUMIF('Ingredients Backend'!$AE$1:$CD$1,AX$3,'Ingredients Backend'!$AE18:$CD18)&gt;=1,1,0)</f>
        <v>0</v>
      </c>
      <c r="AY19">
        <f>IF(SUMIF('Ingredients Backend'!$AE$1:$CD$1,AY$3,'Ingredients Backend'!$AE18:$CD18)&gt;=1,1,0)</f>
        <v>0</v>
      </c>
      <c r="AZ19">
        <f>IF(SUMIF('Ingredients Backend'!$AE$1:$CD$1,AZ$3,'Ingredients Backend'!$AE18:$CD18)&gt;=1,1,0)</f>
        <v>0</v>
      </c>
      <c r="BA19">
        <f>IF(SUMIF('Ingredients Backend'!$AE$1:$CD$1,BA$3,'Ingredients Backend'!$AE18:$CD18)&gt;=1,1,0)</f>
        <v>0</v>
      </c>
      <c r="BB19">
        <f>IF(SUMIF('Ingredients Backend'!$AE$1:$CD$1,BB$3,'Ingredients Backend'!$AE18:$CD18)&gt;=1,1,0)</f>
        <v>0</v>
      </c>
      <c r="BC19">
        <f>IF(SUMIF('Ingredients Backend'!$AE$1:$CD$1,BC$3,'Ingredients Backend'!$AE18:$CD18)&gt;=1,1,0)</f>
        <v>0</v>
      </c>
      <c r="BD19">
        <f>IF(SUMIF('Ingredients Backend'!$AE$1:$CD$1,BD$3,'Ingredients Backend'!$AE18:$CD18)&gt;=1,1,0)</f>
        <v>0</v>
      </c>
      <c r="BE19">
        <f>IF(SUMIF('Ingredients Backend'!$AE$1:$CD$1,BE$3,'Ingredients Backend'!$AE18:$CD18)&gt;=1,1,0)</f>
        <v>0</v>
      </c>
      <c r="BF19">
        <f>IF(SUMIF('Ingredients Backend'!$AE$1:$CD$1,BF$3,'Ingredients Backend'!$AE18:$CD18)&gt;=1,1,0)</f>
        <v>0</v>
      </c>
      <c r="BG19">
        <f>IF(SUMIF('Ingredients Backend'!$AE$1:$CD$1,BG$3,'Ingredients Backend'!$AE18:$CD18)&gt;=1,1,0)</f>
        <v>1</v>
      </c>
      <c r="BH19">
        <f>IF(SUMIF('Ingredients Backend'!$AE$1:$CD$1,BH$3,'Ingredients Backend'!$AE18:$CD18)&gt;=1,1,0)</f>
        <v>0</v>
      </c>
      <c r="BI19">
        <f>IF(SUMIF('Ingredients Backend'!$AE$1:$CD$1,BI$3,'Ingredients Backend'!$AE18:$CD18)&gt;=1,1,0)</f>
        <v>0</v>
      </c>
      <c r="BJ19">
        <f>IF(SUMIF('Ingredients Backend'!$AE$1:$CD$1,BJ$3,'Ingredients Backend'!$AE18:$CD18)&gt;=1,1,0)</f>
        <v>0</v>
      </c>
      <c r="BK19">
        <f>IF(SUMIF('Ingredients Backend'!$AE$1:$CD$1,BK$3,'Ingredients Backend'!$AE18:$CD18)&gt;=1,1,0)</f>
        <v>0</v>
      </c>
      <c r="BL19">
        <f>IF(SUMIF('Ingredients Backend'!$AE$1:$CD$1,BL$3,'Ingredients Backend'!$AE18:$CD18)&gt;=1,1,0)</f>
        <v>0</v>
      </c>
      <c r="BM19">
        <f>IF(SUMIF('Ingredients Backend'!$AE$1:$CD$1,BM$3,'Ingredients Backend'!$AE18:$CD18)&gt;=1,1,0)</f>
        <v>0</v>
      </c>
      <c r="BN19">
        <f>IF(SUMIF('Ingredients Backend'!$AE$1:$CD$1,BN$3,'Ingredients Backend'!$AE18:$CD18)&gt;=1,1,0)</f>
        <v>0</v>
      </c>
      <c r="BO19">
        <f>IF(SUMIF('Ingredients Backend'!$AE$1:$CD$1,BO$3,'Ingredients Backend'!$AE18:$CD18)&gt;=1,1,0)</f>
        <v>0</v>
      </c>
      <c r="BP19">
        <f>IF(SUMIF('Ingredients Backend'!$AE$1:$CD$1,BP$3,'Ingredients Backend'!$AE18:$CD18)&gt;=1,1,0)</f>
        <v>0</v>
      </c>
      <c r="BQ19">
        <f>IF(SUMIF('Ingredients Backend'!$AE$1:$CD$1,BQ$3,'Ingredients Backend'!$AE18:$CD18)&gt;=1,1,0)</f>
        <v>0</v>
      </c>
      <c r="BR19">
        <f>IF(SUMIF('Ingredients Backend'!$AE$1:$CD$1,BR$3,'Ingredients Backend'!$AE18:$CD18)&gt;=1,1,0)</f>
        <v>0</v>
      </c>
      <c r="BS19">
        <f>IF(SUMIF('Ingredients Backend'!$AE$1:$CD$1,BS$3,'Ingredients Backend'!$AE18:$CD18)&gt;=1,1,0)</f>
        <v>0</v>
      </c>
      <c r="BT19">
        <f>IF(SUMIF('Ingredients Backend'!$AE$1:$CD$1,BT$3,'Ingredients Backend'!$AE18:$CD18)&gt;=1,1,0)</f>
        <v>0</v>
      </c>
      <c r="BU19">
        <f>IF(SUMIF('Ingredients Backend'!$AE$1:$CD$1,BU$3,'Ingredients Backend'!$AE18:$CD18)&gt;=1,1,0)</f>
        <v>0</v>
      </c>
      <c r="BV19">
        <f>IF(SUMIF('Ingredients Backend'!$AE$1:$CD$1,BV$3,'Ingredients Backend'!$AE18:$CD18)&gt;=1,1,0)</f>
        <v>0</v>
      </c>
      <c r="BW19">
        <f>IF(SUMIF('Ingredients Backend'!$AE$1:$CD$1,BW$3,'Ingredients Backend'!$AE18:$CD18)&gt;=1,1,0)</f>
        <v>0</v>
      </c>
      <c r="BX19">
        <f>IF(SUMIF('Ingredients Backend'!$AE$1:$CD$1,BX$3,'Ingredients Backend'!$AE18:$CD18)&gt;=1,1,0)</f>
        <v>0</v>
      </c>
      <c r="BY19">
        <f>IF(SUMIF('Ingredients Backend'!$AE$1:$CD$1,BY$3,'Ingredients Backend'!$AE18:$CD18)&gt;=1,1,0)</f>
        <v>0</v>
      </c>
    </row>
    <row r="20" hidden="1" spans="1:77">
      <c r="A20" s="5" t="str">
        <f>_xlfn.XLOOKUP($E20,'Raw Data'!$E:$E,'Raw Data'!A:A,"ERROR",0,1)</f>
        <v>AE</v>
      </c>
      <c r="B20" s="5" t="str">
        <f>_xlfn.XLOOKUP($E20,'Raw Data'!$E:$E,'Raw Data'!B:B,"ERROR",0,1)</f>
        <v>Hair Mousses</v>
      </c>
      <c r="C20" s="5" t="str">
        <f>_xlfn.XLOOKUP($E20,'Raw Data'!$E:$E,'Raw Data'!C:C,"ERROR",0,1)</f>
        <v>Cake</v>
      </c>
      <c r="D20" s="5" t="str">
        <f>_xlfn.XLOOKUP($E20,'Raw Data'!$E:$E,'Raw Data'!D:D,"ERROR",0,1)</f>
        <v>www.amazon.ae/dp/B07PFY5KNL</v>
      </c>
      <c r="E20" s="5" t="s">
        <v>120</v>
      </c>
      <c r="F20" s="9" t="str">
        <f>_xlfn.XLOOKUP($E20,'Raw Data'!$E:$E,'Raw Data'!F:F,"ERROR",0,1)</f>
        <v>Cake Beauty Whipped Curl Defining &amp;  Volumizing   Mousse  â€“ Aloe Vera &amp; Vitamin E for Flexible Hold - Vegan No Heat Curls  Mousse  for Wavy &amp; Curly  Hair  - Sulfate &amp; Cruelty Free  Hair  Products For Women</v>
      </c>
      <c r="G20" s="10">
        <f>_xlfn.XLOOKUP($E20,'Raw Data'!$E:$E,'Raw Data'!G:G,"ERROR",0,1)</f>
        <v>251</v>
      </c>
      <c r="H20" s="9">
        <f>_xlfn.XLOOKUP($E20,'Raw Data'!$E:$E,'Raw Data'!H:H,"ERROR",0,1)</f>
        <v>12751.21</v>
      </c>
      <c r="I20" s="9">
        <f>_xlfn.XLOOKUP($E20,'Raw Data'!$E:$E,'Raw Data'!I:I,"ERROR",0,1)</f>
        <v>0.0170715890941668</v>
      </c>
      <c r="J20" s="9" t="str">
        <f>_xlfn.XLOOKUP($E20,'Raw Data'!$E:$E,'Raw Data'!J:J,"ERROR",0,1)</f>
        <v>Yes</v>
      </c>
      <c r="K20" s="14" t="str">
        <f t="array" ref="K20">_xlfn.IFS(AND(L20&gt;0,L20&lt;=5),"0 to 5",AND(L20&gt;5,L20&lt;=10),"5 to 10",AND(L20&gt;10,L20&lt;=15),"10 to 15",AND(L20&gt;15,L20&lt;=20),"15 to 20",AND(L20&gt;20,L20&lt;=30),"20 to 30",AND(L20&gt;30,L20&lt;=40),"30 to 40",AND(L20&gt;40,L20&lt;=50),"40 to 50",AND(L20&gt;50,L20&lt;=75),"50 to 75",AND(L20&gt;75,L20&lt;=100),"75 to 100",AND(L20&gt;100,L20&lt;=150),"100 to 150",AND(L20&gt;150,L20&lt;=200),"150 to 200",AND(L20&gt;200,L20&lt;=250),"200 to 250",AND(L20&gt;250,L20&lt;=300),"250 to 300",AND(L20&gt;300,L20&lt;=400),"300 to 400",AND(L20&gt;400,L20&lt;=500),"400 to 500",L20&gt;500,"500+")</f>
        <v>50 to 75</v>
      </c>
      <c r="L20" s="9">
        <f>_xlfn.XLOOKUP($E20,'Raw Data'!$E:$E,'Raw Data'!L:L,"ERROR",0,1)</f>
        <v>50.9</v>
      </c>
      <c r="M20" s="14" t="str">
        <f t="array" ref="M20">_xlfn.IFS(AND(N20&gt;0,N20&lt;=5),"0 to 5",AND(N20&gt;5,N20&lt;=10),"5 to 10",AND(N20&gt;10,N20&lt;=15),"10 to 15",AND(N20&gt;15,N20&lt;=20),"15 to 20",AND(N20&gt;20,N20&lt;=30),"20 to 30",AND(N20&gt;30,N20&lt;=40),"30 to 40",AND(N20&gt;40,N20&lt;=50),"40 to 50",AND(N20&gt;50,N20&lt;=75),"50 to 75",AND(N20&gt;75,N20&lt;=100),"75 to 100",AND(N20&gt;100,N20&lt;=150),"100 to 150",AND(N20&gt;150,N20&lt;=200),"150 to 200",AND(N20&gt;200,N20&lt;=250),"200 to 250",AND(N20&gt;250,N20&lt;=300),"250 to 300",AND(N20&gt;300,N20&lt;=400),"300 to 400",AND(N20&gt;400,N20&lt;=500),"400 to 500",N20&gt;500,"500+")</f>
        <v>50 to 75</v>
      </c>
      <c r="N20" s="9">
        <f>_xlfn.XLOOKUP($E20,'Raw Data'!$E:$E,'Raw Data'!N:N,"ERROR",0,1)</f>
        <v>51.34</v>
      </c>
      <c r="O20" s="14" t="str">
        <f t="array" ref="O20">_xlfn.IFS(P20=0,"No Discount",AND(P20&gt;0,P20&lt;=0.02),"0% to 2%",AND(P20&gt;0.02,P20&lt;=0.04),"2% to 4%",AND(P20&gt;0.04,P20&lt;=0.06),"4% to 6%",AND(P20&gt;0.06,P20&lt;=0.08),"6% to 8%",AND(P20&gt;0.08,P20&lt;=0.1),"8% to 10%",AND(P20&gt;0.1,P20&lt;=0.15),"10% to 15%",AND(P20&gt;0.15,P20&lt;=0.2),"15% to 20%",AND(P20&gt;0.2,P20&lt;=0.25),"20% to 25%",AND(P20&gt;0.25,P20&lt;=0.3),"25% to 30%",AND(P20&gt;0.3,P20&lt;=0.4),"30% to 40%",AND(P20&gt;0.4,P20&lt;=0.5),"40% to 50%",AND(P20&gt;0.5,P20&lt;=0.75),"50% to 75%",AND(P20&gt;0.75,P20&lt;=1),"75% to 100%")</f>
        <v>0% to 2%</v>
      </c>
      <c r="P20" s="10">
        <f>_xlfn.XLOOKUP($E20,'Raw Data'!$E:$E,'Raw Data'!P:P,"ERROR",0,1)</f>
        <v>0.00857031554343601</v>
      </c>
      <c r="Q20" s="9">
        <v>250</v>
      </c>
      <c r="R20" s="9" t="s">
        <v>115</v>
      </c>
      <c r="S20" s="5" t="str">
        <f t="array" ref="S20">_xlfn.IFS(AND(T20&gt;0,T20&lt;=0.05),"0 to 0.05",AND(T20&gt;0.05,T20&lt;=0.1),"0.05 to 0.1",AND(T20&gt;0.1,T20&lt;=0.2),"0.1 to 0.2",AND(T20&gt;0.2,T20&lt;=0.3),"0.2 to 0.3",AND(T20&gt;0.3,T20&lt;=0.4),"0.3 to 0.4",AND(T20&gt;0.4,T20&lt;=0.5),"0.4 to 0.5",AND(T20&gt;0.5,T20&lt;=0.75),"0.5 to 0.75",AND(T20&gt;0.75,T20&lt;=1),"0.75 to 1",AND(T20&gt;1,T20&lt;=2),"1 to 2",AND(T20&gt;2,T20&lt;=3),"2 to 3",AND(T20&gt;3,T20&lt;=4),"3 to 4",AND(T20&gt;4,T20&lt;=5),"4 to 5",AND(T20&gt;5,T20&lt;=10),"5 to 10",T20&gt;10,"10+")</f>
        <v>0.2 to 0.3</v>
      </c>
      <c r="T20" s="10">
        <f t="shared" si="1"/>
        <v>0.203708780488781</v>
      </c>
      <c r="U20" s="15" t="str">
        <f t="array" ref="U20">_xlfn.IFS(AND(V20&gt;0,V20&lt;=0.05),"0 to 0.05",AND(V20&gt;0.05,V20&lt;=0.1),"0.05 to 0.1",AND(V20&gt;0.1,V20&lt;=0.2),"0.1 to 0.2",AND(V20&gt;0.2,V20&lt;=0.3),"0.2 to 0.3",AND(V20&gt;0.3,V20&lt;=0.4),"0.3 to 0.4",AND(V20&gt;0.4,V20&lt;=0.5),"0.4 to 0.5",AND(V20&gt;0.5,V20&lt;=0.75),"0.5 to 0.75",AND(V20&gt;0.75,V20&lt;=1),"0.75 to 1",AND(V20&gt;1,V20&lt;=2),"1 to 2",AND(V20&gt;2,V20&lt;=3),"2 to 3",AND(V20&gt;3,V20&lt;=4),"3 to 4",AND(V20&gt;4,V20&lt;=5),"4 to 5",AND(V20&gt;5,V20&lt;=10),"5 to 10",V20&gt;10,"10+")</f>
        <v>0.05 to 0.1</v>
      </c>
      <c r="V20" s="10">
        <f t="shared" si="2"/>
        <v>0.0554768246243494</v>
      </c>
      <c r="W20" s="15" t="str">
        <f t="array" ref="W20">_xlfn.IFS(AND(X20&gt;0,X20&lt;=0.05),"0 to 0.05",AND(X20&gt;0.05,X20&lt;=0.1),"0.05 to 0.1",AND(X20&gt;0.1,X20&lt;=0.2),"0.1 to 0.2",AND(X20&gt;0.2,X20&lt;=0.3),"0.2 to 0.3",AND(X20&gt;0.3,X20&lt;=0.4),"0.3 to 0.4",AND(X20&gt;0.4,X20&lt;=0.5),"0.4 to 0.5",AND(X20&gt;0.5,X20&lt;=0.75),"0.5 to 0.75",AND(X20&gt;0.75,X20&lt;=1),"0.75 to 1",AND(X20&gt;1,X20&lt;=2),"1 to 2",AND(X20&gt;2,X20&lt;=3),"2 to 3",AND(X20&gt;3,X20&lt;=4),"3 to 4",AND(X20&gt;4,X20&lt;=5),"4 to 5",AND(X20&gt;5,X20&lt;=10),"5 to 10",X20&gt;10,"10+")</f>
        <v>0.05 to 0.1</v>
      </c>
      <c r="X20" s="16">
        <f t="shared" si="3"/>
        <v>0.0550013707319709</v>
      </c>
      <c r="Y20" s="5" t="str">
        <f t="array" ref="Y20">_xlfn.IFS(AND(Z20&gt;0,Z20&lt;=1),"0 to 1",AND(Z20&gt;1,Z20&lt;=2),"1 to 2",AND(Z20&gt;2,Z20&lt;=4),"2 to 4",AND(Z20&gt;4,Z20&lt;=6),"4 to 6",AND(Z20&gt;6,Z20&lt;=8),"6 to 8",AND(Z20&gt;8,Z20&lt;=10),"8 to 10",AND(Z20&gt;10,Z20&lt;=15),"10 to 15",AND(Z20&gt;15,Z20&lt;=20),"15 to 20",AND(Z20&gt;20,Z20&lt;=25),"20 to 25",AND(Z20&gt;25,Z20&lt;=30),"25 to 30",AND(Z20&gt;30,Z20&lt;=40),"30 to 40",AND(Z20&gt;40,Z20&lt;=50),"40 to 50",Z20&gt;50,"50+")</f>
        <v>8 to 10</v>
      </c>
      <c r="Z20" s="9">
        <f t="array" ref="Z20">_xlfn.IFS(AA20="oz",_xlfn.IFS(R20="oz",Q20,R20="fl oz",Q20*1.04,R20="ml",Q20*0.0338),AA20="fl oz",_xlfn.IFS(R20="oz",Q20/1.04,R20="fl oz",Q20,R20="ml",Q20*0.0338/1.04),AA20="ml",_xlfn.IFS(R20="oz",Q20/0.0338,R20="fl oz",Q20*1.04/0.0338,R20="ml",Q20))</f>
        <v>8.45</v>
      </c>
      <c r="AA20" s="9" t="s">
        <v>96</v>
      </c>
      <c r="AB20" s="5" t="s">
        <v>121</v>
      </c>
      <c r="AC20" s="5" t="s">
        <v>122</v>
      </c>
      <c r="AD20" s="5" t="s">
        <v>123</v>
      </c>
      <c r="AE20">
        <f>IF(SUMIF('Ingredients Backend'!$AE$1:$CD$1,AE$3,'Ingredients Backend'!$AE19:$CD19)&gt;=1,1,0)</f>
        <v>0</v>
      </c>
      <c r="AF20">
        <f>IF(SUMIF('Ingredients Backend'!$AE$1:$CD$1,AF$3,'Ingredients Backend'!$AE19:$CD19)&gt;=1,1,0)</f>
        <v>0</v>
      </c>
      <c r="AG20">
        <f>IF(SUMIF('Ingredients Backend'!$AE$1:$CD$1,AG$3,'Ingredients Backend'!$AE19:$CD19)&gt;=1,1,0)</f>
        <v>1</v>
      </c>
      <c r="AH20">
        <f>IF(SUMIF('Ingredients Backend'!$AE$1:$CD$1,AH$3,'Ingredients Backend'!$AE19:$CD19)&gt;=1,1,0)</f>
        <v>0</v>
      </c>
      <c r="AI20">
        <f>IF(SUMIF('Ingredients Backend'!$AE$1:$CD$1,AI$3,'Ingredients Backend'!$AE19:$CD19)&gt;=1,1,0)</f>
        <v>0</v>
      </c>
      <c r="AJ20">
        <f>IF(SUMIF('Ingredients Backend'!$AE$1:$CD$1,AJ$3,'Ingredients Backend'!$AE19:$CD19)&gt;=1,1,0)</f>
        <v>0</v>
      </c>
      <c r="AK20">
        <f>IF(SUMIF('Ingredients Backend'!$AE$1:$CD$1,AK$3,'Ingredients Backend'!$AE19:$CD19)&gt;=1,1,0)</f>
        <v>0</v>
      </c>
      <c r="AL20">
        <f>IF(SUMIF('Ingredients Backend'!$AE$1:$CD$1,AL$3,'Ingredients Backend'!$AE19:$CD19)&gt;=1,1,0)</f>
        <v>0</v>
      </c>
      <c r="AM20">
        <f>IF(SUMIF('Ingredients Backend'!$AE$1:$CD$1,AM$3,'Ingredients Backend'!$AE19:$CD19)&gt;=1,1,0)</f>
        <v>0</v>
      </c>
      <c r="AN20">
        <f>IF(SUMIF('Ingredients Backend'!$AE$1:$CD$1,AN$3,'Ingredients Backend'!$AE19:$CD19)&gt;=1,1,0)</f>
        <v>0</v>
      </c>
      <c r="AO20">
        <f>IF(SUMIF('Ingredients Backend'!$AE$1:$CD$1,AO$3,'Ingredients Backend'!$AE19:$CD19)&gt;=1,1,0)</f>
        <v>0</v>
      </c>
      <c r="AP20">
        <f>IF(SUMIF('Ingredients Backend'!$AE$1:$CD$1,AP$3,'Ingredients Backend'!$AE19:$CD19)&gt;=1,1,0)</f>
        <v>0</v>
      </c>
      <c r="AQ20">
        <f>IF(SUMIF('Ingredients Backend'!$AE$1:$CD$1,AQ$3,'Ingredients Backend'!$AE19:$CD19)&gt;=1,1,0)</f>
        <v>0</v>
      </c>
      <c r="AR20">
        <f>IF(SUMIF('Ingredients Backend'!$AE$1:$CD$1,AR$3,'Ingredients Backend'!$AE19:$CD19)&gt;=1,1,0)</f>
        <v>0</v>
      </c>
      <c r="AS20">
        <f>IF(SUMIF('Ingredients Backend'!$AE$1:$CD$1,AS$3,'Ingredients Backend'!$AE19:$CD19)&gt;=1,1,0)</f>
        <v>0</v>
      </c>
      <c r="AT20">
        <f>IF(SUMIF('Ingredients Backend'!$AE$1:$CD$1,AT$3,'Ingredients Backend'!$AE19:$CD19)&gt;=1,1,0)</f>
        <v>0</v>
      </c>
      <c r="AU20">
        <f>IF(SUMIF('Ingredients Backend'!$AE$1:$CD$1,AU$3,'Ingredients Backend'!$AE19:$CD19)&gt;=1,1,0)</f>
        <v>0</v>
      </c>
      <c r="AV20">
        <f>IF(SUMIF('Ingredients Backend'!$AE$1:$CD$1,AV$3,'Ingredients Backend'!$AE19:$CD19)&gt;=1,1,0)</f>
        <v>0</v>
      </c>
      <c r="AW20">
        <f>IF(SUMIF('Ingredients Backend'!$AE$1:$CD$1,AW$3,'Ingredients Backend'!$AE19:$CD19)&gt;=1,1,0)</f>
        <v>0</v>
      </c>
      <c r="AX20">
        <f>IF(SUMIF('Ingredients Backend'!$AE$1:$CD$1,AX$3,'Ingredients Backend'!$AE19:$CD19)&gt;=1,1,0)</f>
        <v>0</v>
      </c>
      <c r="AY20">
        <f>IF(SUMIF('Ingredients Backend'!$AE$1:$CD$1,AY$3,'Ingredients Backend'!$AE19:$CD19)&gt;=1,1,0)</f>
        <v>0</v>
      </c>
      <c r="AZ20">
        <f>IF(SUMIF('Ingredients Backend'!$AE$1:$CD$1,AZ$3,'Ingredients Backend'!$AE19:$CD19)&gt;=1,1,0)</f>
        <v>0</v>
      </c>
      <c r="BA20">
        <f>IF(SUMIF('Ingredients Backend'!$AE$1:$CD$1,BA$3,'Ingredients Backend'!$AE19:$CD19)&gt;=1,1,0)</f>
        <v>0</v>
      </c>
      <c r="BB20">
        <f>IF(SUMIF('Ingredients Backend'!$AE$1:$CD$1,BB$3,'Ingredients Backend'!$AE19:$CD19)&gt;=1,1,0)</f>
        <v>0</v>
      </c>
      <c r="BC20">
        <f>IF(SUMIF('Ingredients Backend'!$AE$1:$CD$1,BC$3,'Ingredients Backend'!$AE19:$CD19)&gt;=1,1,0)</f>
        <v>0</v>
      </c>
      <c r="BD20">
        <f>IF(SUMIF('Ingredients Backend'!$AE$1:$CD$1,BD$3,'Ingredients Backend'!$AE19:$CD19)&gt;=1,1,0)</f>
        <v>0</v>
      </c>
      <c r="BE20">
        <f>IF(SUMIF('Ingredients Backend'!$AE$1:$CD$1,BE$3,'Ingredients Backend'!$AE19:$CD19)&gt;=1,1,0)</f>
        <v>0</v>
      </c>
      <c r="BF20">
        <f>IF(SUMIF('Ingredients Backend'!$AE$1:$CD$1,BF$3,'Ingredients Backend'!$AE19:$CD19)&gt;=1,1,0)</f>
        <v>0</v>
      </c>
      <c r="BG20">
        <f>IF(SUMIF('Ingredients Backend'!$AE$1:$CD$1,BG$3,'Ingredients Backend'!$AE19:$CD19)&gt;=1,1,0)</f>
        <v>0</v>
      </c>
      <c r="BH20">
        <f>IF(SUMIF('Ingredients Backend'!$AE$1:$CD$1,BH$3,'Ingredients Backend'!$AE19:$CD19)&gt;=1,1,0)</f>
        <v>0</v>
      </c>
      <c r="BI20">
        <f>IF(SUMIF('Ingredients Backend'!$AE$1:$CD$1,BI$3,'Ingredients Backend'!$AE19:$CD19)&gt;=1,1,0)</f>
        <v>0</v>
      </c>
      <c r="BJ20">
        <f>IF(SUMIF('Ingredients Backend'!$AE$1:$CD$1,BJ$3,'Ingredients Backend'!$AE19:$CD19)&gt;=1,1,0)</f>
        <v>0</v>
      </c>
      <c r="BK20">
        <f>IF(SUMIF('Ingredients Backend'!$AE$1:$CD$1,BK$3,'Ingredients Backend'!$AE19:$CD19)&gt;=1,1,0)</f>
        <v>0</v>
      </c>
      <c r="BL20">
        <f>IF(SUMIF('Ingredients Backend'!$AE$1:$CD$1,BL$3,'Ingredients Backend'!$AE19:$CD19)&gt;=1,1,0)</f>
        <v>0</v>
      </c>
      <c r="BM20">
        <f>IF(SUMIF('Ingredients Backend'!$AE$1:$CD$1,BM$3,'Ingredients Backend'!$AE19:$CD19)&gt;=1,1,0)</f>
        <v>0</v>
      </c>
      <c r="BN20">
        <f>IF(SUMIF('Ingredients Backend'!$AE$1:$CD$1,BN$3,'Ingredients Backend'!$AE19:$CD19)&gt;=1,1,0)</f>
        <v>0</v>
      </c>
      <c r="BO20">
        <f>IF(SUMIF('Ingredients Backend'!$AE$1:$CD$1,BO$3,'Ingredients Backend'!$AE19:$CD19)&gt;=1,1,0)</f>
        <v>0</v>
      </c>
      <c r="BP20">
        <f>IF(SUMIF('Ingredients Backend'!$AE$1:$CD$1,BP$3,'Ingredients Backend'!$AE19:$CD19)&gt;=1,1,0)</f>
        <v>0</v>
      </c>
      <c r="BQ20">
        <f>IF(SUMIF('Ingredients Backend'!$AE$1:$CD$1,BQ$3,'Ingredients Backend'!$AE19:$CD19)&gt;=1,1,0)</f>
        <v>0</v>
      </c>
      <c r="BR20">
        <f>IF(SUMIF('Ingredients Backend'!$AE$1:$CD$1,BR$3,'Ingredients Backend'!$AE19:$CD19)&gt;=1,1,0)</f>
        <v>0</v>
      </c>
      <c r="BS20">
        <f>IF(SUMIF('Ingredients Backend'!$AE$1:$CD$1,BS$3,'Ingredients Backend'!$AE19:$CD19)&gt;=1,1,0)</f>
        <v>0</v>
      </c>
      <c r="BT20">
        <f>IF(SUMIF('Ingredients Backend'!$AE$1:$CD$1,BT$3,'Ingredients Backend'!$AE19:$CD19)&gt;=1,1,0)</f>
        <v>0</v>
      </c>
      <c r="BU20">
        <f>IF(SUMIF('Ingredients Backend'!$AE$1:$CD$1,BU$3,'Ingredients Backend'!$AE19:$CD19)&gt;=1,1,0)</f>
        <v>0</v>
      </c>
      <c r="BV20">
        <f>IF(SUMIF('Ingredients Backend'!$AE$1:$CD$1,BV$3,'Ingredients Backend'!$AE19:$CD19)&gt;=1,1,0)</f>
        <v>0</v>
      </c>
      <c r="BW20">
        <f>IF(SUMIF('Ingredients Backend'!$AE$1:$CD$1,BW$3,'Ingredients Backend'!$AE19:$CD19)&gt;=1,1,0)</f>
        <v>0</v>
      </c>
      <c r="BX20">
        <f>IF(SUMIF('Ingredients Backend'!$AE$1:$CD$1,BX$3,'Ingredients Backend'!$AE19:$CD19)&gt;=1,1,0)</f>
        <v>0</v>
      </c>
      <c r="BY20">
        <f>IF(SUMIF('Ingredients Backend'!$AE$1:$CD$1,BY$3,'Ingredients Backend'!$AE19:$CD19)&gt;=1,1,0)</f>
        <v>0</v>
      </c>
    </row>
    <row r="21" hidden="1" spans="1:77">
      <c r="A21" s="5" t="str">
        <f>_xlfn.XLOOKUP($E21,'Raw Data'!$E:$E,'Raw Data'!A:A,"ERROR",0,1)</f>
        <v>AE</v>
      </c>
      <c r="B21" s="5" t="str">
        <f>_xlfn.XLOOKUP($E21,'Raw Data'!$E:$E,'Raw Data'!B:B,"ERROR",0,1)</f>
        <v>Hair Mousses</v>
      </c>
      <c r="C21" s="5" t="str">
        <f>_xlfn.XLOOKUP($E21,'Raw Data'!$E:$E,'Raw Data'!C:C,"ERROR",0,1)</f>
        <v>pilot</v>
      </c>
      <c r="D21" s="5" t="str">
        <f>_xlfn.XLOOKUP($E21,'Raw Data'!$E:$E,'Raw Data'!D:D,"ERROR",0,1)</f>
        <v>www.amazon.ae/dp/B0BCZBNKNY</v>
      </c>
      <c r="E21" s="5" t="s">
        <v>124</v>
      </c>
      <c r="F21" s="9" t="str">
        <f>_xlfn.XLOOKUP($E21,'Raw Data'!$E:$E,'Raw Data'!F:F,"ERROR",0,1)</f>
        <v>HD Life Mousse Volume &amp; Shine 300 ml Creamy mousse, Vegan formula, Extra shine, Volume, Frizz control Mousse - Made in Italy HD Life Mousse Volume &amp; Shine 300 ml Creamy mousse, Vegan formula, Extra shine, Volume, Frizz control Mousse - Made in Italy</v>
      </c>
      <c r="G21" s="10">
        <f>_xlfn.XLOOKUP($E21,'Raw Data'!$E:$E,'Raw Data'!G:G,"ERROR",0,1)</f>
        <v>237</v>
      </c>
      <c r="H21" s="9">
        <f>_xlfn.XLOOKUP($E21,'Raw Data'!$E:$E,'Raw Data'!H:H,"ERROR",0,1)</f>
        <v>12173.82</v>
      </c>
      <c r="I21" s="9">
        <f>_xlfn.XLOOKUP($E21,'Raw Data'!$E:$E,'Raw Data'!I:I,"ERROR",0,1)</f>
        <v>0.0162985671749073</v>
      </c>
      <c r="J21" s="9" t="str">
        <f>_xlfn.XLOOKUP($E21,'Raw Data'!$E:$E,'Raw Data'!J:J,"ERROR",0,1)</f>
        <v>Yes</v>
      </c>
      <c r="K21" s="14" t="str">
        <f t="array" ref="K21">_xlfn.IFS(AND(L21&gt;0,L21&lt;=5),"0 to 5",AND(L21&gt;5,L21&lt;=10),"5 to 10",AND(L21&gt;10,L21&lt;=15),"10 to 15",AND(L21&gt;15,L21&lt;=20),"15 to 20",AND(L21&gt;20,L21&lt;=30),"20 to 30",AND(L21&gt;30,L21&lt;=40),"30 to 40",AND(L21&gt;40,L21&lt;=50),"40 to 50",AND(L21&gt;50,L21&lt;=75),"50 to 75",AND(L21&gt;75,L21&lt;=100),"75 to 100",AND(L21&gt;100,L21&lt;=150),"100 to 150",AND(L21&gt;150,L21&lt;=200),"150 to 200",AND(L21&gt;200,L21&lt;=250),"200 to 250",AND(L21&gt;250,L21&lt;=300),"250 to 300",AND(L21&gt;300,L21&lt;=400),"300 to 400",AND(L21&gt;400,L21&lt;=500),"400 to 500",L21&gt;500,"500+")</f>
        <v>50 to 75</v>
      </c>
      <c r="L21" s="9">
        <f>_xlfn.XLOOKUP($E21,'Raw Data'!$E:$E,'Raw Data'!L:L,"ERROR",0,1)</f>
        <v>50.48</v>
      </c>
      <c r="M21" s="14" t="str">
        <f t="array" ref="M21">_xlfn.IFS(AND(N21&gt;0,N21&lt;=5),"0 to 5",AND(N21&gt;5,N21&lt;=10),"5 to 10",AND(N21&gt;10,N21&lt;=15),"10 to 15",AND(N21&gt;15,N21&lt;=20),"15 to 20",AND(N21&gt;20,N21&lt;=30),"20 to 30",AND(N21&gt;30,N21&lt;=40),"30 to 40",AND(N21&gt;40,N21&lt;=50),"40 to 50",AND(N21&gt;50,N21&lt;=75),"50 to 75",AND(N21&gt;75,N21&lt;=100),"75 to 100",AND(N21&gt;100,N21&lt;=150),"100 to 150",AND(N21&gt;150,N21&lt;=200),"150 to 200",AND(N21&gt;200,N21&lt;=250),"200 to 250",AND(N21&gt;250,N21&lt;=300),"250 to 300",AND(N21&gt;300,N21&lt;=400),"300 to 400",AND(N21&gt;400,N21&lt;=500),"400 to 500",N21&gt;500,"500+")</f>
        <v>50 to 75</v>
      </c>
      <c r="N21" s="9">
        <f>_xlfn.XLOOKUP($E21,'Raw Data'!$E:$E,'Raw Data'!N:N,"ERROR",0,1)</f>
        <v>53.43</v>
      </c>
      <c r="O21" s="14" t="str">
        <f t="array" ref="O21">_xlfn.IFS(P21=0,"No Discount",AND(P21&gt;0,P21&lt;=0.02),"0% to 2%",AND(P21&gt;0.02,P21&lt;=0.04),"2% to 4%",AND(P21&gt;0.04,P21&lt;=0.06),"4% to 6%",AND(P21&gt;0.06,P21&lt;=0.08),"6% to 8%",AND(P21&gt;0.08,P21&lt;=0.1),"8% to 10%",AND(P21&gt;0.1,P21&lt;=0.15),"10% to 15%",AND(P21&gt;0.15,P21&lt;=0.2),"15% to 20%",AND(P21&gt;0.2,P21&lt;=0.25),"20% to 25%",AND(P21&gt;0.25,P21&lt;=0.3),"25% to 30%",AND(P21&gt;0.3,P21&lt;=0.4),"30% to 40%",AND(P21&gt;0.4,P21&lt;=0.5),"40% to 50%",AND(P21&gt;0.5,P21&lt;=0.75),"50% to 75%",AND(P21&gt;0.75,P21&lt;=1),"75% to 100%")</f>
        <v>4% to 6%</v>
      </c>
      <c r="P21" s="10">
        <f>_xlfn.XLOOKUP($E21,'Raw Data'!$E:$E,'Raw Data'!P:P,"ERROR",0,1)</f>
        <v>0.0552124274752013</v>
      </c>
      <c r="Q21" s="9">
        <f>_xlfn.XLOOKUP($E21,'Raw Data'!$E:$E,'Raw Data'!Q:Q,"ERROR",0,1)</f>
        <v>300</v>
      </c>
      <c r="R21" s="9" t="str">
        <f>_xlfn.XLOOKUP($E21,'Raw Data'!$E:$E,'Raw Data'!R:R,"ERROR",0,1)</f>
        <v>ml</v>
      </c>
      <c r="S21" s="5" t="str">
        <f t="array" ref="S21">_xlfn.IFS(AND(T21&gt;0,T21&lt;=0.05),"0 to 0.05",AND(T21&gt;0.05,T21&lt;=0.1),"0.05 to 0.1",AND(T21&gt;0.1,T21&lt;=0.2),"0.1 to 0.2",AND(T21&gt;0.2,T21&lt;=0.3),"0.2 to 0.3",AND(T21&gt;0.3,T21&lt;=0.4),"0.3 to 0.4",AND(T21&gt;0.4,T21&lt;=0.5),"0.4 to 0.5",AND(T21&gt;0.5,T21&lt;=0.75),"0.5 to 0.75",AND(T21&gt;0.75,T21&lt;=1),"0.75 to 1",AND(T21&gt;1,T21&lt;=2),"1 to 2",AND(T21&gt;2,T21&lt;=3),"2 to 3",AND(T21&gt;3,T21&lt;=4),"3 to 4",AND(T21&gt;4,T21&lt;=5),"4 to 5",AND(T21&gt;5,T21&lt;=10),"5 to 10",T21&gt;10,"10+")</f>
        <v>0.1 to 0.2</v>
      </c>
      <c r="T21" s="10">
        <f t="shared" si="1"/>
        <v>0.168356569074552</v>
      </c>
      <c r="U21" s="15" t="str">
        <f t="array" ref="U21">_xlfn.IFS(AND(V21&gt;0,V21&lt;=0.05),"0 to 0.05",AND(V21&gt;0.05,V21&lt;=0.1),"0.05 to 0.1",AND(V21&gt;0.1,V21&lt;=0.2),"0.1 to 0.2",AND(V21&gt;0.2,V21&lt;=0.3),"0.2 to 0.3",AND(V21&gt;0.3,V21&lt;=0.4),"0.3 to 0.4",AND(V21&gt;0.4,V21&lt;=0.5),"0.4 to 0.5",AND(V21&gt;0.5,V21&lt;=0.75),"0.5 to 0.75",AND(V21&gt;0.75,V21&lt;=1),"0.75 to 1",AND(V21&gt;1,V21&lt;=2),"1 to 2",AND(V21&gt;2,V21&lt;=3),"2 to 3",AND(V21&gt;3,V21&lt;=4),"3 to 4",AND(V21&gt;4,V21&lt;=5),"4 to 5",AND(V21&gt;5,V21&lt;=10),"5 to 10",V21&gt;10,"10+")</f>
        <v>0 to 0.05</v>
      </c>
      <c r="V21" s="10">
        <f t="shared" si="2"/>
        <v>0.0481126921776229</v>
      </c>
      <c r="W21" s="15" t="str">
        <f t="array" ref="W21">_xlfn.IFS(AND(X21&gt;0,X21&lt;=0.05),"0 to 0.05",AND(X21&gt;0.05,X21&lt;=0.1),"0.05 to 0.1",AND(X21&gt;0.1,X21&lt;=0.2),"0.1 to 0.2",AND(X21&gt;0.2,X21&lt;=0.3),"0.2 to 0.3",AND(X21&gt;0.3,X21&lt;=0.4),"0.3 to 0.4",AND(X21&gt;0.4,X21&lt;=0.5),"0.4 to 0.5",AND(X21&gt;0.5,X21&lt;=0.75),"0.5 to 0.75",AND(X21&gt;0.75,X21&lt;=1),"0.75 to 1",AND(X21&gt;1,X21&lt;=2),"1 to 2",AND(X21&gt;2,X21&lt;=3),"2 to 3",AND(X21&gt;3,X21&lt;=4),"3 to 4",AND(X21&gt;4,X21&lt;=5),"4 to 5",AND(X21&gt;5,X21&lt;=10),"5 to 10",X21&gt;10,"10+")</f>
        <v>0 to 0.05</v>
      </c>
      <c r="X21" s="16">
        <f t="shared" si="3"/>
        <v>0.0454562736501292</v>
      </c>
      <c r="Y21" s="5" t="str">
        <f t="array" ref="Y21">_xlfn.IFS(AND(Z21&gt;0,Z21&lt;=1),"0 to 1",AND(Z21&gt;1,Z21&lt;=2),"1 to 2",AND(Z21&gt;2,Z21&lt;=4),"2 to 4",AND(Z21&gt;4,Z21&lt;=6),"4 to 6",AND(Z21&gt;6,Z21&lt;=8),"6 to 8",AND(Z21&gt;8,Z21&lt;=10),"8 to 10",AND(Z21&gt;10,Z21&lt;=15),"10 to 15",AND(Z21&gt;15,Z21&lt;=20),"15 to 20",AND(Z21&gt;20,Z21&lt;=25),"20 to 25",AND(Z21&gt;25,Z21&lt;=30),"25 to 30",AND(Z21&gt;30,Z21&lt;=40),"30 to 40",AND(Z21&gt;40,Z21&lt;=50),"40 to 50",Z21&gt;50,"50+")</f>
        <v>10 to 15</v>
      </c>
      <c r="Z21" s="9">
        <f t="array" ref="Z21">_xlfn.IFS(AA21="oz",_xlfn.IFS(R21="oz",Q21,R21="fl oz",Q21*1.04,R21="ml",Q21*0.0338),AA21="fl oz",_xlfn.IFS(R21="oz",Q21/1.04,R21="fl oz",Q21,R21="ml",Q21*0.0338/1.04),AA21="ml",_xlfn.IFS(R21="oz",Q21/0.0338,R21="fl oz",Q21*1.04/0.0338,R21="ml",Q21))</f>
        <v>10.14</v>
      </c>
      <c r="AA21" s="9" t="str">
        <f>_xlfn.XLOOKUP($E21,'Raw Data'!$E:$E,'Raw Data'!AA:AA,"ERROR",0,1)</f>
        <v>oz</v>
      </c>
      <c r="AB21" s="5" t="s">
        <v>125</v>
      </c>
      <c r="AC21" s="5" t="s">
        <v>126</v>
      </c>
      <c r="AD21" s="5" t="s">
        <v>127</v>
      </c>
      <c r="AE21">
        <f>IF(SUMIF('Ingredients Backend'!$AE$1:$CD$1,AE$3,'Ingredients Backend'!$AE20:$CD20)&gt;=1,1,0)</f>
        <v>0</v>
      </c>
      <c r="AF21">
        <f>IF(SUMIF('Ingredients Backend'!$AE$1:$CD$1,AF$3,'Ingredients Backend'!$AE20:$CD20)&gt;=1,1,0)</f>
        <v>0</v>
      </c>
      <c r="AG21">
        <f>IF(SUMIF('Ingredients Backend'!$AE$1:$CD$1,AG$3,'Ingredients Backend'!$AE20:$CD20)&gt;=1,1,0)</f>
        <v>0</v>
      </c>
      <c r="AH21">
        <f>IF(SUMIF('Ingredients Backend'!$AE$1:$CD$1,AH$3,'Ingredients Backend'!$AE20:$CD20)&gt;=1,1,0)</f>
        <v>0</v>
      </c>
      <c r="AI21">
        <f>IF(SUMIF('Ingredients Backend'!$AE$1:$CD$1,AI$3,'Ingredients Backend'!$AE20:$CD20)&gt;=1,1,0)</f>
        <v>0</v>
      </c>
      <c r="AJ21">
        <f>IF(SUMIF('Ingredients Backend'!$AE$1:$CD$1,AJ$3,'Ingredients Backend'!$AE20:$CD20)&gt;=1,1,0)</f>
        <v>0</v>
      </c>
      <c r="AK21">
        <f>IF(SUMIF('Ingredients Backend'!$AE$1:$CD$1,AK$3,'Ingredients Backend'!$AE20:$CD20)&gt;=1,1,0)</f>
        <v>0</v>
      </c>
      <c r="AL21">
        <f>IF(SUMIF('Ingredients Backend'!$AE$1:$CD$1,AL$3,'Ingredients Backend'!$AE20:$CD20)&gt;=1,1,0)</f>
        <v>1</v>
      </c>
      <c r="AM21">
        <f>IF(SUMIF('Ingredients Backend'!$AE$1:$CD$1,AM$3,'Ingredients Backend'!$AE20:$CD20)&gt;=1,1,0)</f>
        <v>0</v>
      </c>
      <c r="AN21">
        <f>IF(SUMIF('Ingredients Backend'!$AE$1:$CD$1,AN$3,'Ingredients Backend'!$AE20:$CD20)&gt;=1,1,0)</f>
        <v>0</v>
      </c>
      <c r="AO21">
        <f>IF(SUMIF('Ingredients Backend'!$AE$1:$CD$1,AO$3,'Ingredients Backend'!$AE20:$CD20)&gt;=1,1,0)</f>
        <v>0</v>
      </c>
      <c r="AP21">
        <f>IF(SUMIF('Ingredients Backend'!$AE$1:$CD$1,AP$3,'Ingredients Backend'!$AE20:$CD20)&gt;=1,1,0)</f>
        <v>0</v>
      </c>
      <c r="AQ21">
        <f>IF(SUMIF('Ingredients Backend'!$AE$1:$CD$1,AQ$3,'Ingredients Backend'!$AE20:$CD20)&gt;=1,1,0)</f>
        <v>0</v>
      </c>
      <c r="AR21">
        <f>IF(SUMIF('Ingredients Backend'!$AE$1:$CD$1,AR$3,'Ingredients Backend'!$AE20:$CD20)&gt;=1,1,0)</f>
        <v>0</v>
      </c>
      <c r="AS21">
        <f>IF(SUMIF('Ingredients Backend'!$AE$1:$CD$1,AS$3,'Ingredients Backend'!$AE20:$CD20)&gt;=1,1,0)</f>
        <v>0</v>
      </c>
      <c r="AT21">
        <f>IF(SUMIF('Ingredients Backend'!$AE$1:$CD$1,AT$3,'Ingredients Backend'!$AE20:$CD20)&gt;=1,1,0)</f>
        <v>0</v>
      </c>
      <c r="AU21">
        <f>IF(SUMIF('Ingredients Backend'!$AE$1:$CD$1,AU$3,'Ingredients Backend'!$AE20:$CD20)&gt;=1,1,0)</f>
        <v>0</v>
      </c>
      <c r="AV21">
        <f>IF(SUMIF('Ingredients Backend'!$AE$1:$CD$1,AV$3,'Ingredients Backend'!$AE20:$CD20)&gt;=1,1,0)</f>
        <v>0</v>
      </c>
      <c r="AW21">
        <f>IF(SUMIF('Ingredients Backend'!$AE$1:$CD$1,AW$3,'Ingredients Backend'!$AE20:$CD20)&gt;=1,1,0)</f>
        <v>0</v>
      </c>
      <c r="AX21">
        <f>IF(SUMIF('Ingredients Backend'!$AE$1:$CD$1,AX$3,'Ingredients Backend'!$AE20:$CD20)&gt;=1,1,0)</f>
        <v>0</v>
      </c>
      <c r="AY21">
        <f>IF(SUMIF('Ingredients Backend'!$AE$1:$CD$1,AY$3,'Ingredients Backend'!$AE20:$CD20)&gt;=1,1,0)</f>
        <v>0</v>
      </c>
      <c r="AZ21">
        <f>IF(SUMIF('Ingredients Backend'!$AE$1:$CD$1,AZ$3,'Ingredients Backend'!$AE20:$CD20)&gt;=1,1,0)</f>
        <v>0</v>
      </c>
      <c r="BA21">
        <f>IF(SUMIF('Ingredients Backend'!$AE$1:$CD$1,BA$3,'Ingredients Backend'!$AE20:$CD20)&gt;=1,1,0)</f>
        <v>0</v>
      </c>
      <c r="BB21">
        <f>IF(SUMIF('Ingredients Backend'!$AE$1:$CD$1,BB$3,'Ingredients Backend'!$AE20:$CD20)&gt;=1,1,0)</f>
        <v>0</v>
      </c>
      <c r="BC21">
        <f>IF(SUMIF('Ingredients Backend'!$AE$1:$CD$1,BC$3,'Ingredients Backend'!$AE20:$CD20)&gt;=1,1,0)</f>
        <v>0</v>
      </c>
      <c r="BD21">
        <f>IF(SUMIF('Ingredients Backend'!$AE$1:$CD$1,BD$3,'Ingredients Backend'!$AE20:$CD20)&gt;=1,1,0)</f>
        <v>0</v>
      </c>
      <c r="BE21">
        <f>IF(SUMIF('Ingredients Backend'!$AE$1:$CD$1,BE$3,'Ingredients Backend'!$AE20:$CD20)&gt;=1,1,0)</f>
        <v>0</v>
      </c>
      <c r="BF21">
        <f>IF(SUMIF('Ingredients Backend'!$AE$1:$CD$1,BF$3,'Ingredients Backend'!$AE20:$CD20)&gt;=1,1,0)</f>
        <v>0</v>
      </c>
      <c r="BG21">
        <f>IF(SUMIF('Ingredients Backend'!$AE$1:$CD$1,BG$3,'Ingredients Backend'!$AE20:$CD20)&gt;=1,1,0)</f>
        <v>0</v>
      </c>
      <c r="BH21">
        <f>IF(SUMIF('Ingredients Backend'!$AE$1:$CD$1,BH$3,'Ingredients Backend'!$AE20:$CD20)&gt;=1,1,0)</f>
        <v>0</v>
      </c>
      <c r="BI21">
        <f>IF(SUMIF('Ingredients Backend'!$AE$1:$CD$1,BI$3,'Ingredients Backend'!$AE20:$CD20)&gt;=1,1,0)</f>
        <v>0</v>
      </c>
      <c r="BJ21">
        <f>IF(SUMIF('Ingredients Backend'!$AE$1:$CD$1,BJ$3,'Ingredients Backend'!$AE20:$CD20)&gt;=1,1,0)</f>
        <v>0</v>
      </c>
      <c r="BK21">
        <f>IF(SUMIF('Ingredients Backend'!$AE$1:$CD$1,BK$3,'Ingredients Backend'!$AE20:$CD20)&gt;=1,1,0)</f>
        <v>0</v>
      </c>
      <c r="BL21">
        <f>IF(SUMIF('Ingredients Backend'!$AE$1:$CD$1,BL$3,'Ingredients Backend'!$AE20:$CD20)&gt;=1,1,0)</f>
        <v>0</v>
      </c>
      <c r="BM21">
        <f>IF(SUMIF('Ingredients Backend'!$AE$1:$CD$1,BM$3,'Ingredients Backend'!$AE20:$CD20)&gt;=1,1,0)</f>
        <v>0</v>
      </c>
      <c r="BN21">
        <f>IF(SUMIF('Ingredients Backend'!$AE$1:$CD$1,BN$3,'Ingredients Backend'!$AE20:$CD20)&gt;=1,1,0)</f>
        <v>0</v>
      </c>
      <c r="BO21">
        <f>IF(SUMIF('Ingredients Backend'!$AE$1:$CD$1,BO$3,'Ingredients Backend'!$AE20:$CD20)&gt;=1,1,0)</f>
        <v>0</v>
      </c>
      <c r="BP21">
        <f>IF(SUMIF('Ingredients Backend'!$AE$1:$CD$1,BP$3,'Ingredients Backend'!$AE20:$CD20)&gt;=1,1,0)</f>
        <v>0</v>
      </c>
      <c r="BQ21">
        <f>IF(SUMIF('Ingredients Backend'!$AE$1:$CD$1,BQ$3,'Ingredients Backend'!$AE20:$CD20)&gt;=1,1,0)</f>
        <v>0</v>
      </c>
      <c r="BR21">
        <f>IF(SUMIF('Ingredients Backend'!$AE$1:$CD$1,BR$3,'Ingredients Backend'!$AE20:$CD20)&gt;=1,1,0)</f>
        <v>0</v>
      </c>
      <c r="BS21">
        <f>IF(SUMIF('Ingredients Backend'!$AE$1:$CD$1,BS$3,'Ingredients Backend'!$AE20:$CD20)&gt;=1,1,0)</f>
        <v>0</v>
      </c>
      <c r="BT21">
        <f>IF(SUMIF('Ingredients Backend'!$AE$1:$CD$1,BT$3,'Ingredients Backend'!$AE20:$CD20)&gt;=1,1,0)</f>
        <v>0</v>
      </c>
      <c r="BU21">
        <f>IF(SUMIF('Ingredients Backend'!$AE$1:$CD$1,BU$3,'Ingredients Backend'!$AE20:$CD20)&gt;=1,1,0)</f>
        <v>0</v>
      </c>
      <c r="BV21">
        <f>IF(SUMIF('Ingredients Backend'!$AE$1:$CD$1,BV$3,'Ingredients Backend'!$AE20:$CD20)&gt;=1,1,0)</f>
        <v>0</v>
      </c>
      <c r="BW21">
        <f>IF(SUMIF('Ingredients Backend'!$AE$1:$CD$1,BW$3,'Ingredients Backend'!$AE20:$CD20)&gt;=1,1,0)</f>
        <v>0</v>
      </c>
      <c r="BX21">
        <f>IF(SUMIF('Ingredients Backend'!$AE$1:$CD$1,BX$3,'Ingredients Backend'!$AE20:$CD20)&gt;=1,1,0)</f>
        <v>0</v>
      </c>
      <c r="BY21">
        <f>IF(SUMIF('Ingredients Backend'!$AE$1:$CD$1,BY$3,'Ingredients Backend'!$AE20:$CD20)&gt;=1,1,0)</f>
        <v>0</v>
      </c>
    </row>
    <row r="22" hidden="1" spans="1:77">
      <c r="A22" s="5" t="str">
        <f>_xlfn.XLOOKUP($E22,'Raw Data'!$E:$E,'Raw Data'!A:A,"ERROR",0,1)</f>
        <v>AE</v>
      </c>
      <c r="B22" s="5" t="str">
        <f>_xlfn.XLOOKUP($E22,'Raw Data'!$E:$E,'Raw Data'!B:B,"ERROR",0,1)</f>
        <v>Hair Mousses</v>
      </c>
      <c r="C22" s="5" t="str">
        <f>_xlfn.XLOOKUP($E22,'Raw Data'!$E:$E,'Raw Data'!C:C,"ERROR",0,1)</f>
        <v>others</v>
      </c>
      <c r="D22" s="5" t="str">
        <f>_xlfn.XLOOKUP($E22,'Raw Data'!$E:$E,'Raw Data'!D:D,"ERROR",0,1)</f>
        <v>www.amazon.ae/dp/B000TG63EW</v>
      </c>
      <c r="E22" s="5" t="s">
        <v>128</v>
      </c>
      <c r="F22" s="9" t="str">
        <f>_xlfn.XLOOKUP($E22,'Raw Data'!$E:$E,'Raw Data'!F:F,"ERROR",0,1)</f>
        <v>Coconut Oil and Shea Wrap Me Foaming Curl Mousse by Lotta Body, Creates Soft Wraps, Hair Mousse for Curly Hair, Defines Curls, Anti Frizz, 7 Fl Oz Coconut Oil and Shea Wrap Me Foaming Curl Mousse by Lotta Body, Creates Soft Wraps, Hair Mousse for Curly Hair, Defines Curls, Anti Frizz, 7 Fl Oz</v>
      </c>
      <c r="G22" s="10">
        <f>_xlfn.XLOOKUP($E22,'Raw Data'!$E:$E,'Raw Data'!G:G,"ERROR",0,1)</f>
        <v>322</v>
      </c>
      <c r="H22" s="9">
        <f>_xlfn.XLOOKUP($E22,'Raw Data'!$E:$E,'Raw Data'!H:H,"ERROR",0,1)</f>
        <v>11182.36</v>
      </c>
      <c r="I22" s="9">
        <f>_xlfn.XLOOKUP($E22,'Raw Data'!$E:$E,'Raw Data'!I:I,"ERROR",0,1)</f>
        <v>0.0149711795996652</v>
      </c>
      <c r="J22" s="9" t="str">
        <f>_xlfn.XLOOKUP($E22,'Raw Data'!$E:$E,'Raw Data'!J:J,"ERROR",0,1)</f>
        <v>Yes</v>
      </c>
      <c r="K22" s="14" t="str">
        <f t="array" ref="K22">_xlfn.IFS(AND(L22&gt;0,L22&lt;=5),"0 to 5",AND(L22&gt;5,L22&lt;=10),"5 to 10",AND(L22&gt;10,L22&lt;=15),"10 to 15",AND(L22&gt;15,L22&lt;=20),"15 to 20",AND(L22&gt;20,L22&lt;=30),"20 to 30",AND(L22&gt;30,L22&lt;=40),"30 to 40",AND(L22&gt;40,L22&lt;=50),"40 to 50",AND(L22&gt;50,L22&lt;=75),"50 to 75",AND(L22&gt;75,L22&lt;=100),"75 to 100",AND(L22&gt;100,L22&lt;=150),"100 to 150",AND(L22&gt;150,L22&lt;=200),"150 to 200",AND(L22&gt;200,L22&lt;=250),"200 to 250",AND(L22&gt;250,L22&lt;=300),"250 to 300",AND(L22&gt;300,L22&lt;=400),"300 to 400",AND(L22&gt;400,L22&lt;=500),"400 to 500",L22&gt;500,"500+")</f>
        <v>30 to 40</v>
      </c>
      <c r="L22" s="9">
        <f>_xlfn.XLOOKUP($E22,'Raw Data'!$E:$E,'Raw Data'!L:L,"ERROR",0,1)</f>
        <v>35.34</v>
      </c>
      <c r="M22" s="14" t="str">
        <f t="array" ref="M22">_xlfn.IFS(AND(N22&gt;0,N22&lt;=5),"0 to 5",AND(N22&gt;5,N22&lt;=10),"5 to 10",AND(N22&gt;10,N22&lt;=15),"10 to 15",AND(N22&gt;15,N22&lt;=20),"15 to 20",AND(N22&gt;20,N22&lt;=30),"20 to 30",AND(N22&gt;30,N22&lt;=40),"30 to 40",AND(N22&gt;40,N22&lt;=50),"40 to 50",AND(N22&gt;50,N22&lt;=75),"50 to 75",AND(N22&gt;75,N22&lt;=100),"75 to 100",AND(N22&gt;100,N22&lt;=150),"100 to 150",AND(N22&gt;150,N22&lt;=200),"150 to 200",AND(N22&gt;200,N22&lt;=250),"200 to 250",AND(N22&gt;250,N22&lt;=300),"250 to 300",AND(N22&gt;300,N22&lt;=400),"300 to 400",AND(N22&gt;400,N22&lt;=500),"400 to 500",N22&gt;500,"500+")</f>
        <v>30 to 40</v>
      </c>
      <c r="N22" s="9">
        <f>_xlfn.XLOOKUP($E22,'Raw Data'!$E:$E,'Raw Data'!N:N,"ERROR",0,1)</f>
        <v>37.58</v>
      </c>
      <c r="O22" s="14" t="str">
        <f t="array" ref="O22">_xlfn.IFS(P22=0,"No Discount",AND(P22&gt;0,P22&lt;=0.02),"0% to 2%",AND(P22&gt;0.02,P22&lt;=0.04),"2% to 4%",AND(P22&gt;0.04,P22&lt;=0.06),"4% to 6%",AND(P22&gt;0.06,P22&lt;=0.08),"6% to 8%",AND(P22&gt;0.08,P22&lt;=0.1),"8% to 10%",AND(P22&gt;0.1,P22&lt;=0.15),"10% to 15%",AND(P22&gt;0.15,P22&lt;=0.2),"15% to 20%",AND(P22&gt;0.2,P22&lt;=0.25),"20% to 25%",AND(P22&gt;0.25,P22&lt;=0.3),"25% to 30%",AND(P22&gt;0.3,P22&lt;=0.4),"30% to 40%",AND(P22&gt;0.4,P22&lt;=0.5),"40% to 50%",AND(P22&gt;0.5,P22&lt;=0.75),"50% to 75%",AND(P22&gt;0.75,P22&lt;=1),"75% to 100%")</f>
        <v>4% to 6%</v>
      </c>
      <c r="P22" s="10">
        <f>_xlfn.XLOOKUP($E22,'Raw Data'!$E:$E,'Raw Data'!P:P,"ERROR",0,1)</f>
        <v>0.0596061734965406</v>
      </c>
      <c r="Q22" s="9">
        <f>_xlfn.XLOOKUP($E22,'Raw Data'!$E:$E,'Raw Data'!Q:Q,"ERROR",0,1)</f>
        <v>7</v>
      </c>
      <c r="R22" s="9" t="str">
        <f>_xlfn.XLOOKUP($E22,'Raw Data'!$E:$E,'Raw Data'!R:R,"ERROR",0,1)</f>
        <v>fl oz</v>
      </c>
      <c r="S22" s="5" t="str">
        <f t="array" ref="S22">_xlfn.IFS(AND(T22&gt;0,T22&lt;=0.05),"0 to 0.05",AND(T22&gt;0.05,T22&lt;=0.1),"0.05 to 0.1",AND(T22&gt;0.1,T22&lt;=0.2),"0.1 to 0.2",AND(T22&gt;0.2,T22&lt;=0.3),"0.2 to 0.3",AND(T22&gt;0.3,T22&lt;=0.4),"0.3 to 0.4",AND(T22&gt;0.4,T22&lt;=0.5),"0.4 to 0.5",AND(T22&gt;0.5,T22&lt;=0.75),"0.5 to 0.75",AND(T22&gt;0.75,T22&lt;=1),"0.75 to 1",AND(T22&gt;1,T22&lt;=2),"1 to 2",AND(T22&gt;2,T22&lt;=3),"2 to 3",AND(T22&gt;3,T22&lt;=4),"3 to 4",AND(T22&gt;4,T22&lt;=5),"4 to 5",AND(T22&gt;5,T22&lt;=10),"5 to 10",T22&gt;10,"10+")</f>
        <v>0.1 to 0.2</v>
      </c>
      <c r="T22" s="10">
        <f t="shared" si="1"/>
        <v>0.164166236198702</v>
      </c>
      <c r="U22" s="15" t="str">
        <f t="array" ref="U22">_xlfn.IFS(AND(V22&gt;0,V22&lt;=0.05),"0 to 0.05",AND(V22&gt;0.05,V22&lt;=0.1),"0.05 to 0.1",AND(V22&gt;0.1,V22&lt;=0.2),"0.1 to 0.2",AND(V22&gt;0.2,V22&lt;=0.3),"0.2 to 0.3",AND(V22&gt;0.3,V22&lt;=0.4),"0.3 to 0.4",AND(V22&gt;0.4,V22&lt;=0.5),"0.4 to 0.5",AND(V22&gt;0.5,V22&lt;=0.75),"0.5 to 0.75",AND(V22&gt;0.75,V22&lt;=1),"0.75 to 1",AND(V22&gt;1,V22&lt;=2),"1 to 2",AND(V22&gt;2,V22&lt;=3),"2 to 3",AND(V22&gt;3,V22&lt;=4),"3 to 4",AND(V22&gt;4,V22&lt;=5),"4 to 5",AND(V22&gt;5,V22&lt;=10),"5 to 10",V22&gt;10,"10+")</f>
        <v>0 to 0.05</v>
      </c>
      <c r="V22" s="10">
        <f t="shared" si="2"/>
        <v>0.0471343840467953</v>
      </c>
      <c r="W22" s="15" t="str">
        <f t="array" ref="W22">_xlfn.IFS(AND(X22&gt;0,X22&lt;=0.05),"0 to 0.05",AND(X22&gt;0.05,X22&lt;=0.1),"0.05 to 0.1",AND(X22&gt;0.1,X22&lt;=0.2),"0.1 to 0.2",AND(X22&gt;0.2,X22&lt;=0.3),"0.2 to 0.3",AND(X22&gt;0.3,X22&lt;=0.4),"0.3 to 0.4",AND(X22&gt;0.4,X22&lt;=0.5),"0.4 to 0.5",AND(X22&gt;0.5,X22&lt;=0.75),"0.5 to 0.75",AND(X22&gt;0.75,X22&lt;=1),"0.75 to 1",AND(X22&gt;1,X22&lt;=2),"1 to 2",AND(X22&gt;2,X22&lt;=3),"2 to 3",AND(X22&gt;3,X22&lt;=4),"3 to 4",AND(X22&gt;4,X22&lt;=5),"4 to 5",AND(X22&gt;5,X22&lt;=10),"5 to 10",X22&gt;10,"10+")</f>
        <v>0 to 0.05</v>
      </c>
      <c r="X22" s="16">
        <f t="shared" si="3"/>
        <v>0.0443248837736494</v>
      </c>
      <c r="Y22" s="5" t="str">
        <f t="array" ref="Y22">_xlfn.IFS(AND(Z22&gt;0,Z22&lt;=1),"0 to 1",AND(Z22&gt;1,Z22&lt;=2),"1 to 2",AND(Z22&gt;2,Z22&lt;=4),"2 to 4",AND(Z22&gt;4,Z22&lt;=6),"4 to 6",AND(Z22&gt;6,Z22&lt;=8),"6 to 8",AND(Z22&gt;8,Z22&lt;=10),"8 to 10",AND(Z22&gt;10,Z22&lt;=15),"10 to 15",AND(Z22&gt;15,Z22&lt;=20),"15 to 20",AND(Z22&gt;20,Z22&lt;=25),"20 to 25",AND(Z22&gt;25,Z22&lt;=30),"25 to 30",AND(Z22&gt;30,Z22&lt;=40),"30 to 40",AND(Z22&gt;40,Z22&lt;=50),"40 to 50",Z22&gt;50,"50+")</f>
        <v>6 to 8</v>
      </c>
      <c r="Z22" s="9">
        <f t="array" ref="Z22">_xlfn.IFS(AA22="oz",_xlfn.IFS(R22="oz",Q22,R22="fl oz",Q22*1.04,R22="ml",Q22*0.0338),AA22="fl oz",_xlfn.IFS(R22="oz",Q22/1.04,R22="fl oz",Q22,R22="ml",Q22*0.0338/1.04),AA22="ml",_xlfn.IFS(R22="oz",Q22/0.0338,R22="fl oz",Q22*1.04/0.0338,R22="ml",Q22))</f>
        <v>7.28</v>
      </c>
      <c r="AA22" s="9" t="str">
        <f>_xlfn.XLOOKUP($E22,'Raw Data'!$E:$E,'Raw Data'!AA:AA,"ERROR",0,1)</f>
        <v>oz</v>
      </c>
      <c r="AB22" s="5" t="s">
        <v>129</v>
      </c>
      <c r="AC22" s="5" t="s">
        <v>43</v>
      </c>
      <c r="AD22" s="5" t="s">
        <v>130</v>
      </c>
      <c r="AE22">
        <f>IF(SUMIF('Ingredients Backend'!$AE$1:$CD$1,AE$3,'Ingredients Backend'!$AE21:$CD21)&gt;=1,1,0)</f>
        <v>0</v>
      </c>
      <c r="AF22">
        <f>IF(SUMIF('Ingredients Backend'!$AE$1:$CD$1,AF$3,'Ingredients Backend'!$AE21:$CD21)&gt;=1,1,0)</f>
        <v>0</v>
      </c>
      <c r="AG22">
        <f>IF(SUMIF('Ingredients Backend'!$AE$1:$CD$1,AG$3,'Ingredients Backend'!$AE21:$CD21)&gt;=1,1,0)</f>
        <v>0</v>
      </c>
      <c r="AH22">
        <f>IF(SUMIF('Ingredients Backend'!$AE$1:$CD$1,AH$3,'Ingredients Backend'!$AE21:$CD21)&gt;=1,1,0)</f>
        <v>0</v>
      </c>
      <c r="AI22">
        <f>IF(SUMIF('Ingredients Backend'!$AE$1:$CD$1,AI$3,'Ingredients Backend'!$AE21:$CD21)&gt;=1,1,0)</f>
        <v>0</v>
      </c>
      <c r="AJ22">
        <f>IF(SUMIF('Ingredients Backend'!$AE$1:$CD$1,AJ$3,'Ingredients Backend'!$AE21:$CD21)&gt;=1,1,0)</f>
        <v>0</v>
      </c>
      <c r="AK22">
        <f>IF(SUMIF('Ingredients Backend'!$AE$1:$CD$1,AK$3,'Ingredients Backend'!$AE21:$CD21)&gt;=1,1,0)</f>
        <v>0</v>
      </c>
      <c r="AL22">
        <f>IF(SUMIF('Ingredients Backend'!$AE$1:$CD$1,AL$3,'Ingredients Backend'!$AE21:$CD21)&gt;=1,1,0)</f>
        <v>0</v>
      </c>
      <c r="AM22">
        <f>IF(SUMIF('Ingredients Backend'!$AE$1:$CD$1,AM$3,'Ingredients Backend'!$AE21:$CD21)&gt;=1,1,0)</f>
        <v>0</v>
      </c>
      <c r="AN22">
        <f>IF(SUMIF('Ingredients Backend'!$AE$1:$CD$1,AN$3,'Ingredients Backend'!$AE21:$CD21)&gt;=1,1,0)</f>
        <v>0</v>
      </c>
      <c r="AO22">
        <f>IF(SUMIF('Ingredients Backend'!$AE$1:$CD$1,AO$3,'Ingredients Backend'!$AE21:$CD21)&gt;=1,1,0)</f>
        <v>0</v>
      </c>
      <c r="AP22">
        <f>IF(SUMIF('Ingredients Backend'!$AE$1:$CD$1,AP$3,'Ingredients Backend'!$AE21:$CD21)&gt;=1,1,0)</f>
        <v>0</v>
      </c>
      <c r="AQ22">
        <f>IF(SUMIF('Ingredients Backend'!$AE$1:$CD$1,AQ$3,'Ingredients Backend'!$AE21:$CD21)&gt;=1,1,0)</f>
        <v>0</v>
      </c>
      <c r="AR22">
        <f>IF(SUMIF('Ingredients Backend'!$AE$1:$CD$1,AR$3,'Ingredients Backend'!$AE21:$CD21)&gt;=1,1,0)</f>
        <v>0</v>
      </c>
      <c r="AS22">
        <f>IF(SUMIF('Ingredients Backend'!$AE$1:$CD$1,AS$3,'Ingredients Backend'!$AE21:$CD21)&gt;=1,1,0)</f>
        <v>1</v>
      </c>
      <c r="AT22">
        <f>IF(SUMIF('Ingredients Backend'!$AE$1:$CD$1,AT$3,'Ingredients Backend'!$AE21:$CD21)&gt;=1,1,0)</f>
        <v>0</v>
      </c>
      <c r="AU22">
        <f>IF(SUMIF('Ingredients Backend'!$AE$1:$CD$1,AU$3,'Ingredients Backend'!$AE21:$CD21)&gt;=1,1,0)</f>
        <v>0</v>
      </c>
      <c r="AV22">
        <f>IF(SUMIF('Ingredients Backend'!$AE$1:$CD$1,AV$3,'Ingredients Backend'!$AE21:$CD21)&gt;=1,1,0)</f>
        <v>0</v>
      </c>
      <c r="AW22">
        <f>IF(SUMIF('Ingredients Backend'!$AE$1:$CD$1,AW$3,'Ingredients Backend'!$AE21:$CD21)&gt;=1,1,0)</f>
        <v>0</v>
      </c>
      <c r="AX22">
        <f>IF(SUMIF('Ingredients Backend'!$AE$1:$CD$1,AX$3,'Ingredients Backend'!$AE21:$CD21)&gt;=1,1,0)</f>
        <v>0</v>
      </c>
      <c r="AY22">
        <f>IF(SUMIF('Ingredients Backend'!$AE$1:$CD$1,AY$3,'Ingredients Backend'!$AE21:$CD21)&gt;=1,1,0)</f>
        <v>0</v>
      </c>
      <c r="AZ22">
        <f>IF(SUMIF('Ingredients Backend'!$AE$1:$CD$1,AZ$3,'Ingredients Backend'!$AE21:$CD21)&gt;=1,1,0)</f>
        <v>0</v>
      </c>
      <c r="BA22">
        <f>IF(SUMIF('Ingredients Backend'!$AE$1:$CD$1,BA$3,'Ingredients Backend'!$AE21:$CD21)&gt;=1,1,0)</f>
        <v>0</v>
      </c>
      <c r="BB22">
        <f>IF(SUMIF('Ingredients Backend'!$AE$1:$CD$1,BB$3,'Ingredients Backend'!$AE21:$CD21)&gt;=1,1,0)</f>
        <v>0</v>
      </c>
      <c r="BC22">
        <f>IF(SUMIF('Ingredients Backend'!$AE$1:$CD$1,BC$3,'Ingredients Backend'!$AE21:$CD21)&gt;=1,1,0)</f>
        <v>0</v>
      </c>
      <c r="BD22">
        <f>IF(SUMIF('Ingredients Backend'!$AE$1:$CD$1,BD$3,'Ingredients Backend'!$AE21:$CD21)&gt;=1,1,0)</f>
        <v>0</v>
      </c>
      <c r="BE22">
        <f>IF(SUMIF('Ingredients Backend'!$AE$1:$CD$1,BE$3,'Ingredients Backend'!$AE21:$CD21)&gt;=1,1,0)</f>
        <v>0</v>
      </c>
      <c r="BF22">
        <f>IF(SUMIF('Ingredients Backend'!$AE$1:$CD$1,BF$3,'Ingredients Backend'!$AE21:$CD21)&gt;=1,1,0)</f>
        <v>0</v>
      </c>
      <c r="BG22">
        <f>IF(SUMIF('Ingredients Backend'!$AE$1:$CD$1,BG$3,'Ingredients Backend'!$AE21:$CD21)&gt;=1,1,0)</f>
        <v>0</v>
      </c>
      <c r="BH22">
        <f>IF(SUMIF('Ingredients Backend'!$AE$1:$CD$1,BH$3,'Ingredients Backend'!$AE21:$CD21)&gt;=1,1,0)</f>
        <v>0</v>
      </c>
      <c r="BI22">
        <f>IF(SUMIF('Ingredients Backend'!$AE$1:$CD$1,BI$3,'Ingredients Backend'!$AE21:$CD21)&gt;=1,1,0)</f>
        <v>0</v>
      </c>
      <c r="BJ22">
        <f>IF(SUMIF('Ingredients Backend'!$AE$1:$CD$1,BJ$3,'Ingredients Backend'!$AE21:$CD21)&gt;=1,1,0)</f>
        <v>0</v>
      </c>
      <c r="BK22">
        <f>IF(SUMIF('Ingredients Backend'!$AE$1:$CD$1,BK$3,'Ingredients Backend'!$AE21:$CD21)&gt;=1,1,0)</f>
        <v>0</v>
      </c>
      <c r="BL22">
        <f>IF(SUMIF('Ingredients Backend'!$AE$1:$CD$1,BL$3,'Ingredients Backend'!$AE21:$CD21)&gt;=1,1,0)</f>
        <v>0</v>
      </c>
      <c r="BM22">
        <f>IF(SUMIF('Ingredients Backend'!$AE$1:$CD$1,BM$3,'Ingredients Backend'!$AE21:$CD21)&gt;=1,1,0)</f>
        <v>0</v>
      </c>
      <c r="BN22">
        <f>IF(SUMIF('Ingredients Backend'!$AE$1:$CD$1,BN$3,'Ingredients Backend'!$AE21:$CD21)&gt;=1,1,0)</f>
        <v>0</v>
      </c>
      <c r="BO22">
        <f>IF(SUMIF('Ingredients Backend'!$AE$1:$CD$1,BO$3,'Ingredients Backend'!$AE21:$CD21)&gt;=1,1,0)</f>
        <v>0</v>
      </c>
      <c r="BP22">
        <f>IF(SUMIF('Ingredients Backend'!$AE$1:$CD$1,BP$3,'Ingredients Backend'!$AE21:$CD21)&gt;=1,1,0)</f>
        <v>0</v>
      </c>
      <c r="BQ22">
        <f>IF(SUMIF('Ingredients Backend'!$AE$1:$CD$1,BQ$3,'Ingredients Backend'!$AE21:$CD21)&gt;=1,1,0)</f>
        <v>0</v>
      </c>
      <c r="BR22">
        <f>IF(SUMIF('Ingredients Backend'!$AE$1:$CD$1,BR$3,'Ingredients Backend'!$AE21:$CD21)&gt;=1,1,0)</f>
        <v>1</v>
      </c>
      <c r="BS22">
        <f>IF(SUMIF('Ingredients Backend'!$AE$1:$CD$1,BS$3,'Ingredients Backend'!$AE21:$CD21)&gt;=1,1,0)</f>
        <v>0</v>
      </c>
      <c r="BT22">
        <f>IF(SUMIF('Ingredients Backend'!$AE$1:$CD$1,BT$3,'Ingredients Backend'!$AE21:$CD21)&gt;=1,1,0)</f>
        <v>0</v>
      </c>
      <c r="BU22">
        <f>IF(SUMIF('Ingredients Backend'!$AE$1:$CD$1,BU$3,'Ingredients Backend'!$AE21:$CD21)&gt;=1,1,0)</f>
        <v>0</v>
      </c>
      <c r="BV22">
        <f>IF(SUMIF('Ingredients Backend'!$AE$1:$CD$1,BV$3,'Ingredients Backend'!$AE21:$CD21)&gt;=1,1,0)</f>
        <v>0</v>
      </c>
      <c r="BW22">
        <f>IF(SUMIF('Ingredients Backend'!$AE$1:$CD$1,BW$3,'Ingredients Backend'!$AE21:$CD21)&gt;=1,1,0)</f>
        <v>0</v>
      </c>
      <c r="BX22">
        <f>IF(SUMIF('Ingredients Backend'!$AE$1:$CD$1,BX$3,'Ingredients Backend'!$AE21:$CD21)&gt;=1,1,0)</f>
        <v>0</v>
      </c>
      <c r="BY22">
        <f>IF(SUMIF('Ingredients Backend'!$AE$1:$CD$1,BY$3,'Ingredients Backend'!$AE21:$CD21)&gt;=1,1,0)</f>
        <v>0</v>
      </c>
    </row>
    <row r="23" hidden="1" spans="1:77">
      <c r="A23" s="5" t="str">
        <f>_xlfn.XLOOKUP($E23,'Raw Data'!$E:$E,'Raw Data'!A:A,"ERROR",0,1)</f>
        <v>AE</v>
      </c>
      <c r="B23" s="5" t="str">
        <f>_xlfn.XLOOKUP($E23,'Raw Data'!$E:$E,'Raw Data'!B:B,"ERROR",0,1)</f>
        <v>Hair Mousses</v>
      </c>
      <c r="C23" s="5" t="str">
        <f>_xlfn.XLOOKUP($E23,'Raw Data'!$E:$E,'Raw Data'!C:C,"ERROR",0,1)</f>
        <v>Wella</v>
      </c>
      <c r="D23" s="5" t="str">
        <f>_xlfn.XLOOKUP($E23,'Raw Data'!$E:$E,'Raw Data'!D:D,"ERROR",0,1)</f>
        <v>www.amazon.ae/dp/B01L4MSZ36</v>
      </c>
      <c r="E23" s="5" t="s">
        <v>131</v>
      </c>
      <c r="F23" s="9" t="str">
        <f>_xlfn.XLOOKUP($E23,'Raw Data'!$E:$E,'Raw Data'!F:F,"ERROR",0,1)</f>
        <v>WELLAFLEX CURLS &amp; WAVES STRONG HOLD  MOUSSE</v>
      </c>
      <c r="G23" s="10">
        <f>_xlfn.XLOOKUP($E23,'Raw Data'!$E:$E,'Raw Data'!G:G,"ERROR",0,1)</f>
        <v>482</v>
      </c>
      <c r="H23" s="9">
        <f>_xlfn.XLOOKUP($E23,'Raw Data'!$E:$E,'Raw Data'!H:H,"ERROR",0,1)</f>
        <v>10863.87</v>
      </c>
      <c r="I23" s="9">
        <f>_xlfn.XLOOKUP($E23,'Raw Data'!$E:$E,'Raw Data'!I:I,"ERROR",0,1)</f>
        <v>0.0145447784651375</v>
      </c>
      <c r="J23" s="9" t="str">
        <f>_xlfn.XLOOKUP($E23,'Raw Data'!$E:$E,'Raw Data'!J:J,"ERROR",0,1)</f>
        <v>Yes</v>
      </c>
      <c r="K23" s="14" t="str">
        <f t="array" ref="K23">_xlfn.IFS(AND(L23&gt;0,L23&lt;=5),"0 to 5",AND(L23&gt;5,L23&lt;=10),"5 to 10",AND(L23&gt;10,L23&lt;=15),"10 to 15",AND(L23&gt;15,L23&lt;=20),"15 to 20",AND(L23&gt;20,L23&lt;=30),"20 to 30",AND(L23&gt;30,L23&lt;=40),"30 to 40",AND(L23&gt;40,L23&lt;=50),"40 to 50",AND(L23&gt;50,L23&lt;=75),"50 to 75",AND(L23&gt;75,L23&lt;=100),"75 to 100",AND(L23&gt;100,L23&lt;=150),"100 to 150",AND(L23&gt;150,L23&lt;=200),"150 to 200",AND(L23&gt;200,L23&lt;=250),"200 to 250",AND(L23&gt;250,L23&lt;=300),"250 to 300",AND(L23&gt;300,L23&lt;=400),"300 to 400",AND(L23&gt;400,L23&lt;=500),"400 to 500",L23&gt;500,"500+")</f>
        <v>20 to 30</v>
      </c>
      <c r="L23" s="9">
        <f>_xlfn.XLOOKUP($E23,'Raw Data'!$E:$E,'Raw Data'!L:L,"ERROR",0,1)</f>
        <v>22.84</v>
      </c>
      <c r="M23" s="14" t="str">
        <f t="array" ref="M23">_xlfn.IFS(AND(N23&gt;0,N23&lt;=5),"0 to 5",AND(N23&gt;5,N23&lt;=10),"5 to 10",AND(N23&gt;10,N23&lt;=15),"10 to 15",AND(N23&gt;15,N23&lt;=20),"15 to 20",AND(N23&gt;20,N23&lt;=30),"20 to 30",AND(N23&gt;30,N23&lt;=40),"30 to 40",AND(N23&gt;40,N23&lt;=50),"40 to 50",AND(N23&gt;50,N23&lt;=75),"50 to 75",AND(N23&gt;75,N23&lt;=100),"75 to 100",AND(N23&gt;100,N23&lt;=150),"100 to 150",AND(N23&gt;150,N23&lt;=200),"150 to 200",AND(N23&gt;200,N23&lt;=250),"200 to 250",AND(N23&gt;250,N23&lt;=300),"250 to 300",AND(N23&gt;300,N23&lt;=400),"300 to 400",AND(N23&gt;400,N23&lt;=500),"400 to 500",N23&gt;500,"500+")</f>
        <v>20 to 30</v>
      </c>
      <c r="N23" s="9">
        <f>_xlfn.XLOOKUP($E23,'Raw Data'!$E:$E,'Raw Data'!N:N,"ERROR",0,1)</f>
        <v>23.91</v>
      </c>
      <c r="O23" s="14" t="str">
        <f t="array" ref="O23">_xlfn.IFS(P23=0,"No Discount",AND(P23&gt;0,P23&lt;=0.02),"0% to 2%",AND(P23&gt;0.02,P23&lt;=0.04),"2% to 4%",AND(P23&gt;0.04,P23&lt;=0.06),"4% to 6%",AND(P23&gt;0.06,P23&lt;=0.08),"6% to 8%",AND(P23&gt;0.08,P23&lt;=0.1),"8% to 10%",AND(P23&gt;0.1,P23&lt;=0.15),"10% to 15%",AND(P23&gt;0.15,P23&lt;=0.2),"15% to 20%",AND(P23&gt;0.2,P23&lt;=0.25),"20% to 25%",AND(P23&gt;0.25,P23&lt;=0.3),"25% to 30%",AND(P23&gt;0.3,P23&lt;=0.4),"30% to 40%",AND(P23&gt;0.4,P23&lt;=0.5),"40% to 50%",AND(P23&gt;0.5,P23&lt;=0.75),"50% to 75%",AND(P23&gt;0.75,P23&lt;=1),"75% to 100%")</f>
        <v>4% to 6%</v>
      </c>
      <c r="P23" s="10">
        <f>_xlfn.XLOOKUP($E23,'Raw Data'!$E:$E,'Raw Data'!P:P,"ERROR",0,1)</f>
        <v>0.0447511501463823</v>
      </c>
      <c r="Q23" s="9">
        <v>200</v>
      </c>
      <c r="R23" s="9" t="s">
        <v>115</v>
      </c>
      <c r="S23" s="5" t="str">
        <f t="array" ref="S23">_xlfn.IFS(AND(T23&gt;0,T23&lt;=0.05),"0 to 0.05",AND(T23&gt;0.05,T23&lt;=0.1),"0.05 to 0.1",AND(T23&gt;0.1,T23&lt;=0.2),"0.1 to 0.2",AND(T23&gt;0.2,T23&lt;=0.3),"0.2 to 0.3",AND(T23&gt;0.3,T23&lt;=0.4),"0.3 to 0.4",AND(T23&gt;0.4,T23&lt;=0.5),"0.4 to 0.5",AND(T23&gt;0.5,T23&lt;=0.75),"0.5 to 0.75",AND(T23&gt;0.75,T23&lt;=1),"0.75 to 1",AND(T23&gt;1,T23&lt;=2),"1 to 2",AND(T23&gt;2,T23&lt;=3),"2 to 3",AND(T23&gt;3,T23&lt;=4),"3 to 4",AND(T23&gt;4,T23&lt;=5),"4 to 5",AND(T23&gt;5,T23&lt;=10),"5 to 10",T23&gt;10,"10+")</f>
        <v>0.1 to 0.2</v>
      </c>
      <c r="T23" s="10">
        <f t="shared" si="1"/>
        <v>0.114261015382214</v>
      </c>
      <c r="U23" s="15" t="str">
        <f t="array" ref="U23">_xlfn.IFS(AND(V23&gt;0,V23&lt;=0.05),"0 to 0.05",AND(V23&gt;0.05,V23&lt;=0.1),"0.05 to 0.1",AND(V23&gt;0.1,V23&lt;=0.2),"0.1 to 0.2",AND(V23&gt;0.2,V23&lt;=0.3),"0.2 to 0.3",AND(V23&gt;0.3,V23&lt;=0.4),"0.3 to 0.4",AND(V23&gt;0.4,V23&lt;=0.5),"0.4 to 0.5",AND(V23&gt;0.5,V23&lt;=0.75),"0.5 to 0.75",AND(V23&gt;0.75,V23&lt;=1),"0.75 to 1",AND(V23&gt;1,V23&lt;=2),"1 to 2",AND(V23&gt;2,V23&lt;=3),"2 to 3",AND(V23&gt;3,V23&lt;=4),"3 to 4",AND(V23&gt;4,V23&lt;=5),"4 to 5",AND(V23&gt;5,V23&lt;=10),"5 to 10",V23&gt;10,"10+")</f>
        <v>0 to 0.05</v>
      </c>
      <c r="V23" s="10">
        <f t="shared" si="2"/>
        <v>0.0322957459283257</v>
      </c>
      <c r="W23" s="15" t="str">
        <f t="array" ref="W23">_xlfn.IFS(AND(X23&gt;0,X23&lt;=0.05),"0 to 0.05",AND(X23&gt;0.05,X23&lt;=0.1),"0.05 to 0.1",AND(X23&gt;0.1,X23&lt;=0.2),"0.1 to 0.2",AND(X23&gt;0.2,X23&lt;=0.3),"0.2 to 0.3",AND(X23&gt;0.3,X23&lt;=0.4),"0.3 to 0.4",AND(X23&gt;0.4,X23&lt;=0.5),"0.4 to 0.5",AND(X23&gt;0.5,X23&lt;=0.75),"0.5 to 0.75",AND(X23&gt;0.75,X23&lt;=1),"0.75 to 1",AND(X23&gt;1,X23&lt;=2),"1 to 2",AND(X23&gt;2,X23&lt;=3),"2 to 3",AND(X23&gt;3,X23&lt;=4),"3 to 4",AND(X23&gt;4,X23&lt;=5),"4 to 5",AND(X23&gt;5,X23&lt;=10),"5 to 10",X23&gt;10,"10+")</f>
        <v>0 to 0.05</v>
      </c>
      <c r="X23" s="16">
        <f t="shared" si="3"/>
        <v>0.0308504741531978</v>
      </c>
      <c r="Y23" s="5" t="str">
        <f t="array" ref="Y23">_xlfn.IFS(AND(Z23&gt;0,Z23&lt;=1),"0 to 1",AND(Z23&gt;1,Z23&lt;=2),"1 to 2",AND(Z23&gt;2,Z23&lt;=4),"2 to 4",AND(Z23&gt;4,Z23&lt;=6),"4 to 6",AND(Z23&gt;6,Z23&lt;=8),"6 to 8",AND(Z23&gt;8,Z23&lt;=10),"8 to 10",AND(Z23&gt;10,Z23&lt;=15),"10 to 15",AND(Z23&gt;15,Z23&lt;=20),"15 to 20",AND(Z23&gt;20,Z23&lt;=25),"20 to 25",AND(Z23&gt;25,Z23&lt;=30),"25 to 30",AND(Z23&gt;30,Z23&lt;=40),"30 to 40",AND(Z23&gt;40,Z23&lt;=50),"40 to 50",Z23&gt;50,"50+")</f>
        <v>6 to 8</v>
      </c>
      <c r="Z23" s="9">
        <f t="array" ref="Z23">_xlfn.IFS(AA23="oz",_xlfn.IFS(R23="oz",Q23,R23="fl oz",Q23*1.04,R23="ml",Q23*0.0338),AA23="fl oz",_xlfn.IFS(R23="oz",Q23/1.04,R23="fl oz",Q23,R23="ml",Q23*0.0338/1.04),AA23="ml",_xlfn.IFS(R23="oz",Q23/0.0338,R23="fl oz",Q23*1.04/0.0338,R23="ml",Q23))</f>
        <v>6.76</v>
      </c>
      <c r="AA23" s="9" t="s">
        <v>96</v>
      </c>
      <c r="AB23" s="5" t="s">
        <v>132</v>
      </c>
      <c r="AC23" s="5" t="s">
        <v>112</v>
      </c>
      <c r="AD23" s="5" t="s">
        <v>87</v>
      </c>
      <c r="AE23">
        <f>IF(SUMIF('Ingredients Backend'!$AE$1:$CD$1,AE$3,'Ingredients Backend'!$AE22:$CD22)&gt;=1,1,0)</f>
        <v>0</v>
      </c>
      <c r="AF23">
        <f>IF(SUMIF('Ingredients Backend'!$AE$1:$CD$1,AF$3,'Ingredients Backend'!$AE22:$CD22)&gt;=1,1,0)</f>
        <v>0</v>
      </c>
      <c r="AG23">
        <f>IF(SUMIF('Ingredients Backend'!$AE$1:$CD$1,AG$3,'Ingredients Backend'!$AE22:$CD22)&gt;=1,1,0)</f>
        <v>0</v>
      </c>
      <c r="AH23">
        <f>IF(SUMIF('Ingredients Backend'!$AE$1:$CD$1,AH$3,'Ingredients Backend'!$AE22:$CD22)&gt;=1,1,0)</f>
        <v>0</v>
      </c>
      <c r="AI23">
        <f>IF(SUMIF('Ingredients Backend'!$AE$1:$CD$1,AI$3,'Ingredients Backend'!$AE22:$CD22)&gt;=1,1,0)</f>
        <v>0</v>
      </c>
      <c r="AJ23">
        <f>IF(SUMIF('Ingredients Backend'!$AE$1:$CD$1,AJ$3,'Ingredients Backend'!$AE22:$CD22)&gt;=1,1,0)</f>
        <v>0</v>
      </c>
      <c r="AK23">
        <f>IF(SUMIF('Ingredients Backend'!$AE$1:$CD$1,AK$3,'Ingredients Backend'!$AE22:$CD22)&gt;=1,1,0)</f>
        <v>0</v>
      </c>
      <c r="AL23">
        <f>IF(SUMIF('Ingredients Backend'!$AE$1:$CD$1,AL$3,'Ingredients Backend'!$AE22:$CD22)&gt;=1,1,0)</f>
        <v>0</v>
      </c>
      <c r="AM23">
        <f>IF(SUMIF('Ingredients Backend'!$AE$1:$CD$1,AM$3,'Ingredients Backend'!$AE22:$CD22)&gt;=1,1,0)</f>
        <v>0</v>
      </c>
      <c r="AN23">
        <f>IF(SUMIF('Ingredients Backend'!$AE$1:$CD$1,AN$3,'Ingredients Backend'!$AE22:$CD22)&gt;=1,1,0)</f>
        <v>0</v>
      </c>
      <c r="AO23">
        <f>IF(SUMIF('Ingredients Backend'!$AE$1:$CD$1,AO$3,'Ingredients Backend'!$AE22:$CD22)&gt;=1,1,0)</f>
        <v>1</v>
      </c>
      <c r="AP23">
        <f>IF(SUMIF('Ingredients Backend'!$AE$1:$CD$1,AP$3,'Ingredients Backend'!$AE22:$CD22)&gt;=1,1,0)</f>
        <v>0</v>
      </c>
      <c r="AQ23">
        <f>IF(SUMIF('Ingredients Backend'!$AE$1:$CD$1,AQ$3,'Ingredients Backend'!$AE22:$CD22)&gt;=1,1,0)</f>
        <v>1</v>
      </c>
      <c r="AR23">
        <f>IF(SUMIF('Ingredients Backend'!$AE$1:$CD$1,AR$3,'Ingredients Backend'!$AE22:$CD22)&gt;=1,1,0)</f>
        <v>0</v>
      </c>
      <c r="AS23">
        <f>IF(SUMIF('Ingredients Backend'!$AE$1:$CD$1,AS$3,'Ingredients Backend'!$AE22:$CD22)&gt;=1,1,0)</f>
        <v>0</v>
      </c>
      <c r="AT23">
        <f>IF(SUMIF('Ingredients Backend'!$AE$1:$CD$1,AT$3,'Ingredients Backend'!$AE22:$CD22)&gt;=1,1,0)</f>
        <v>0</v>
      </c>
      <c r="AU23">
        <f>IF(SUMIF('Ingredients Backend'!$AE$1:$CD$1,AU$3,'Ingredients Backend'!$AE22:$CD22)&gt;=1,1,0)</f>
        <v>0</v>
      </c>
      <c r="AV23">
        <f>IF(SUMIF('Ingredients Backend'!$AE$1:$CD$1,AV$3,'Ingredients Backend'!$AE22:$CD22)&gt;=1,1,0)</f>
        <v>0</v>
      </c>
      <c r="AW23">
        <f>IF(SUMIF('Ingredients Backend'!$AE$1:$CD$1,AW$3,'Ingredients Backend'!$AE22:$CD22)&gt;=1,1,0)</f>
        <v>0</v>
      </c>
      <c r="AX23">
        <f>IF(SUMIF('Ingredients Backend'!$AE$1:$CD$1,AX$3,'Ingredients Backend'!$AE22:$CD22)&gt;=1,1,0)</f>
        <v>0</v>
      </c>
      <c r="AY23">
        <f>IF(SUMIF('Ingredients Backend'!$AE$1:$CD$1,AY$3,'Ingredients Backend'!$AE22:$CD22)&gt;=1,1,0)</f>
        <v>0</v>
      </c>
      <c r="AZ23">
        <f>IF(SUMIF('Ingredients Backend'!$AE$1:$CD$1,AZ$3,'Ingredients Backend'!$AE22:$CD22)&gt;=1,1,0)</f>
        <v>0</v>
      </c>
      <c r="BA23">
        <f>IF(SUMIF('Ingredients Backend'!$AE$1:$CD$1,BA$3,'Ingredients Backend'!$AE22:$CD22)&gt;=1,1,0)</f>
        <v>0</v>
      </c>
      <c r="BB23">
        <f>IF(SUMIF('Ingredients Backend'!$AE$1:$CD$1,BB$3,'Ingredients Backend'!$AE22:$CD22)&gt;=1,1,0)</f>
        <v>0</v>
      </c>
      <c r="BC23">
        <f>IF(SUMIF('Ingredients Backend'!$AE$1:$CD$1,BC$3,'Ingredients Backend'!$AE22:$CD22)&gt;=1,1,0)</f>
        <v>0</v>
      </c>
      <c r="BD23">
        <f>IF(SUMIF('Ingredients Backend'!$AE$1:$CD$1,BD$3,'Ingredients Backend'!$AE22:$CD22)&gt;=1,1,0)</f>
        <v>0</v>
      </c>
      <c r="BE23">
        <f>IF(SUMIF('Ingredients Backend'!$AE$1:$CD$1,BE$3,'Ingredients Backend'!$AE22:$CD22)&gt;=1,1,0)</f>
        <v>0</v>
      </c>
      <c r="BF23">
        <f>IF(SUMIF('Ingredients Backend'!$AE$1:$CD$1,BF$3,'Ingredients Backend'!$AE22:$CD22)&gt;=1,1,0)</f>
        <v>0</v>
      </c>
      <c r="BG23">
        <f>IF(SUMIF('Ingredients Backend'!$AE$1:$CD$1,BG$3,'Ingredients Backend'!$AE22:$CD22)&gt;=1,1,0)</f>
        <v>0</v>
      </c>
      <c r="BH23">
        <f>IF(SUMIF('Ingredients Backend'!$AE$1:$CD$1,BH$3,'Ingredients Backend'!$AE22:$CD22)&gt;=1,1,0)</f>
        <v>0</v>
      </c>
      <c r="BI23">
        <f>IF(SUMIF('Ingredients Backend'!$AE$1:$CD$1,BI$3,'Ingredients Backend'!$AE22:$CD22)&gt;=1,1,0)</f>
        <v>0</v>
      </c>
      <c r="BJ23">
        <f>IF(SUMIF('Ingredients Backend'!$AE$1:$CD$1,BJ$3,'Ingredients Backend'!$AE22:$CD22)&gt;=1,1,0)</f>
        <v>0</v>
      </c>
      <c r="BK23">
        <f>IF(SUMIF('Ingredients Backend'!$AE$1:$CD$1,BK$3,'Ingredients Backend'!$AE22:$CD22)&gt;=1,1,0)</f>
        <v>0</v>
      </c>
      <c r="BL23">
        <f>IF(SUMIF('Ingredients Backend'!$AE$1:$CD$1,BL$3,'Ingredients Backend'!$AE22:$CD22)&gt;=1,1,0)</f>
        <v>0</v>
      </c>
      <c r="BM23">
        <f>IF(SUMIF('Ingredients Backend'!$AE$1:$CD$1,BM$3,'Ingredients Backend'!$AE22:$CD22)&gt;=1,1,0)</f>
        <v>0</v>
      </c>
      <c r="BN23">
        <f>IF(SUMIF('Ingredients Backend'!$AE$1:$CD$1,BN$3,'Ingredients Backend'!$AE22:$CD22)&gt;=1,1,0)</f>
        <v>0</v>
      </c>
      <c r="BO23">
        <f>IF(SUMIF('Ingredients Backend'!$AE$1:$CD$1,BO$3,'Ingredients Backend'!$AE22:$CD22)&gt;=1,1,0)</f>
        <v>0</v>
      </c>
      <c r="BP23">
        <f>IF(SUMIF('Ingredients Backend'!$AE$1:$CD$1,BP$3,'Ingredients Backend'!$AE22:$CD22)&gt;=1,1,0)</f>
        <v>0</v>
      </c>
      <c r="BQ23">
        <f>IF(SUMIF('Ingredients Backend'!$AE$1:$CD$1,BQ$3,'Ingredients Backend'!$AE22:$CD22)&gt;=1,1,0)</f>
        <v>0</v>
      </c>
      <c r="BR23">
        <f>IF(SUMIF('Ingredients Backend'!$AE$1:$CD$1,BR$3,'Ingredients Backend'!$AE22:$CD22)&gt;=1,1,0)</f>
        <v>0</v>
      </c>
      <c r="BS23">
        <f>IF(SUMIF('Ingredients Backend'!$AE$1:$CD$1,BS$3,'Ingredients Backend'!$AE22:$CD22)&gt;=1,1,0)</f>
        <v>0</v>
      </c>
      <c r="BT23">
        <f>IF(SUMIF('Ingredients Backend'!$AE$1:$CD$1,BT$3,'Ingredients Backend'!$AE22:$CD22)&gt;=1,1,0)</f>
        <v>0</v>
      </c>
      <c r="BU23">
        <f>IF(SUMIF('Ingredients Backend'!$AE$1:$CD$1,BU$3,'Ingredients Backend'!$AE22:$CD22)&gt;=1,1,0)</f>
        <v>0</v>
      </c>
      <c r="BV23">
        <f>IF(SUMIF('Ingredients Backend'!$AE$1:$CD$1,BV$3,'Ingredients Backend'!$AE22:$CD22)&gt;=1,1,0)</f>
        <v>0</v>
      </c>
      <c r="BW23">
        <f>IF(SUMIF('Ingredients Backend'!$AE$1:$CD$1,BW$3,'Ingredients Backend'!$AE22:$CD22)&gt;=1,1,0)</f>
        <v>0</v>
      </c>
      <c r="BX23">
        <f>IF(SUMIF('Ingredients Backend'!$AE$1:$CD$1,BX$3,'Ingredients Backend'!$AE22:$CD22)&gt;=1,1,0)</f>
        <v>0</v>
      </c>
      <c r="BY23">
        <f>IF(SUMIF('Ingredients Backend'!$AE$1:$CD$1,BY$3,'Ingredients Backend'!$AE22:$CD22)&gt;=1,1,0)</f>
        <v>1</v>
      </c>
    </row>
    <row r="24" hidden="1" spans="1:77">
      <c r="A24" s="5" t="str">
        <f>_xlfn.XLOOKUP($E24,'Raw Data'!$E:$E,'Raw Data'!A:A,"ERROR",0,1)</f>
        <v>AE</v>
      </c>
      <c r="B24" s="5" t="str">
        <f>_xlfn.XLOOKUP($E24,'Raw Data'!$E:$E,'Raw Data'!B:B,"ERROR",0,1)</f>
        <v>Hair Mousses</v>
      </c>
      <c r="C24" s="5" t="str">
        <f>_xlfn.XLOOKUP($E24,'Raw Data'!$E:$E,'Raw Data'!C:C,"ERROR",0,1)</f>
        <v>Keune</v>
      </c>
      <c r="D24" s="5" t="str">
        <f>_xlfn.XLOOKUP($E24,'Raw Data'!$E:$E,'Raw Data'!D:D,"ERROR",0,1)</f>
        <v>www.amazon.ae/dp/B07RL8Z98T</v>
      </c>
      <c r="E24" s="5" t="s">
        <v>133</v>
      </c>
      <c r="F24" s="9" t="str">
        <f>_xlfn.XLOOKUP($E24,'Raw Data'!$E:$E,'Raw Data'!F:F,"ERROR",0,1)</f>
        <v>Keune - Style Strong Mousse - Volumizing Mousse - 200ml</v>
      </c>
      <c r="G24" s="10">
        <f>_xlfn.XLOOKUP($E24,'Raw Data'!$E:$E,'Raw Data'!G:G,"ERROR",0,1)</f>
        <v>81</v>
      </c>
      <c r="H24" s="9">
        <f>_xlfn.XLOOKUP($E24,'Raw Data'!$E:$E,'Raw Data'!H:H,"ERROR",0,1)</f>
        <v>9413.39</v>
      </c>
      <c r="I24" s="9">
        <f>_xlfn.XLOOKUP($E24,'Raw Data'!$E:$E,'Raw Data'!I:I,"ERROR",0,1)</f>
        <v>0.0126028452251307</v>
      </c>
      <c r="J24" s="9" t="str">
        <f>_xlfn.XLOOKUP($E24,'Raw Data'!$E:$E,'Raw Data'!J:J,"ERROR",0,1)</f>
        <v>Yes</v>
      </c>
      <c r="K24" s="14" t="str">
        <f t="array" ref="K24">_xlfn.IFS(AND(L24&gt;0,L24&lt;=5),"0 to 5",AND(L24&gt;5,L24&lt;=10),"5 to 10",AND(L24&gt;10,L24&lt;=15),"10 to 15",AND(L24&gt;15,L24&lt;=20),"15 to 20",AND(L24&gt;20,L24&lt;=30),"20 to 30",AND(L24&gt;30,L24&lt;=40),"30 to 40",AND(L24&gt;40,L24&lt;=50),"40 to 50",AND(L24&gt;50,L24&lt;=75),"50 to 75",AND(L24&gt;75,L24&lt;=100),"75 to 100",AND(L24&gt;100,L24&lt;=150),"100 to 150",AND(L24&gt;150,L24&lt;=200),"150 to 200",AND(L24&gt;200,L24&lt;=250),"200 to 250",AND(L24&gt;250,L24&lt;=300),"250 to 300",AND(L24&gt;300,L24&lt;=400),"300 to 400",AND(L24&gt;400,L24&lt;=500),"400 to 500",L24&gt;500,"500+")</f>
        <v>100 to 150</v>
      </c>
      <c r="L24" s="9">
        <f>_xlfn.XLOOKUP($E24,'Raw Data'!$E:$E,'Raw Data'!L:L,"ERROR",0,1)</f>
        <v>108.41</v>
      </c>
      <c r="M24" s="14" t="str">
        <f t="array" ref="M24">_xlfn.IFS(AND(N24&gt;0,N24&lt;=5),"0 to 5",AND(N24&gt;5,N24&lt;=10),"5 to 10",AND(N24&gt;10,N24&lt;=15),"10 to 15",AND(N24&gt;15,N24&lt;=20),"15 to 20",AND(N24&gt;20,N24&lt;=30),"20 to 30",AND(N24&gt;30,N24&lt;=40),"30 to 40",AND(N24&gt;40,N24&lt;=50),"40 to 50",AND(N24&gt;50,N24&lt;=75),"50 to 75",AND(N24&gt;75,N24&lt;=100),"75 to 100",AND(N24&gt;100,N24&lt;=150),"100 to 150",AND(N24&gt;150,N24&lt;=200),"150 to 200",AND(N24&gt;200,N24&lt;=250),"200 to 250",AND(N24&gt;250,N24&lt;=300),"250 to 300",AND(N24&gt;300,N24&lt;=400),"300 to 400",AND(N24&gt;400,N24&lt;=500),"400 to 500",N24&gt;500,"500+")</f>
        <v>100 to 150</v>
      </c>
      <c r="N24" s="9">
        <f>_xlfn.XLOOKUP($E24,'Raw Data'!$E:$E,'Raw Data'!N:N,"ERROR",0,1)</f>
        <v>137.5</v>
      </c>
      <c r="O24" s="14" t="str">
        <f t="array" ref="O24">_xlfn.IFS(P24=0,"No Discount",AND(P24&gt;0,P24&lt;=0.02),"0% to 2%",AND(P24&gt;0.02,P24&lt;=0.04),"2% to 4%",AND(P24&gt;0.04,P24&lt;=0.06),"4% to 6%",AND(P24&gt;0.06,P24&lt;=0.08),"6% to 8%",AND(P24&gt;0.08,P24&lt;=0.1),"8% to 10%",AND(P24&gt;0.1,P24&lt;=0.15),"10% to 15%",AND(P24&gt;0.15,P24&lt;=0.2),"15% to 20%",AND(P24&gt;0.2,P24&lt;=0.25),"20% to 25%",AND(P24&gt;0.25,P24&lt;=0.3),"25% to 30%",AND(P24&gt;0.3,P24&lt;=0.4),"30% to 40%",AND(P24&gt;0.4,P24&lt;=0.5),"40% to 50%",AND(P24&gt;0.5,P24&lt;=0.75),"50% to 75%",AND(P24&gt;0.75,P24&lt;=1),"75% to 100%")</f>
        <v>20% to 25%</v>
      </c>
      <c r="P24" s="10">
        <f>_xlfn.XLOOKUP($E24,'Raw Data'!$E:$E,'Raw Data'!P:P,"ERROR",0,1)</f>
        <v>0.211563636363636</v>
      </c>
      <c r="Q24" s="9">
        <f>_xlfn.XLOOKUP($E24,'Raw Data'!$E:$E,'Raw Data'!Q:Q,"ERROR",0,1)</f>
        <v>200</v>
      </c>
      <c r="R24" s="9" t="str">
        <f>_xlfn.XLOOKUP($E24,'Raw Data'!$E:$E,'Raw Data'!R:R,"ERROR",0,1)</f>
        <v>ml</v>
      </c>
      <c r="S24" s="5" t="str">
        <f t="array" ref="S24">_xlfn.IFS(AND(T24&gt;0,T24&lt;=0.05),"0 to 0.05",AND(T24&gt;0.05,T24&lt;=0.1),"0.05 to 0.1",AND(T24&gt;0.1,T24&lt;=0.2),"0.1 to 0.2",AND(T24&gt;0.2,T24&lt;=0.3),"0.2 to 0.3",AND(T24&gt;0.3,T24&lt;=0.4),"0.3 to 0.4",AND(T24&gt;0.4,T24&lt;=0.5),"0.4 to 0.5",AND(T24&gt;0.5,T24&lt;=0.75),"0.5 to 0.75",AND(T24&gt;0.75,T24&lt;=1),"0.75 to 1",AND(T24&gt;1,T24&lt;=2),"1 to 2",AND(T24&gt;2,T24&lt;=3),"2 to 3",AND(T24&gt;3,T24&lt;=4),"3 to 4",AND(T24&gt;4,T24&lt;=5),"4 to 5",AND(T24&gt;5,T24&lt;=10),"5 to 10",T24&gt;10,"10+")</f>
        <v>0.5 to 0.75</v>
      </c>
      <c r="T24" s="10">
        <f t="shared" si="1"/>
        <v>0.542339609351394</v>
      </c>
      <c r="U24" s="15" t="str">
        <f t="array" ref="U24">_xlfn.IFS(AND(V24&gt;0,V24&lt;=0.05),"0 to 0.05",AND(V24&gt;0.05,V24&lt;=0.1),"0.05 to 0.1",AND(V24&gt;0.1,V24&lt;=0.2),"0.1 to 0.2",AND(V24&gt;0.2,V24&lt;=0.3),"0.2 to 0.3",AND(V24&gt;0.3,V24&lt;=0.4),"0.3 to 0.4",AND(V24&gt;0.4,V24&lt;=0.5),"0.4 to 0.5",AND(V24&gt;0.5,V24&lt;=0.75),"0.5 to 0.75",AND(V24&gt;0.75,V24&lt;=1),"0.75 to 1",AND(V24&gt;1,V24&lt;=2),"1 to 2",AND(V24&gt;2,V24&lt;=3),"2 to 3",AND(V24&gt;3,V24&lt;=4),"3 to 4",AND(V24&gt;4,V24&lt;=5),"4 to 5",AND(V24&gt;5,V24&lt;=10),"5 to 10",V24&gt;10,"10+")</f>
        <v>0.1 to 0.2</v>
      </c>
      <c r="V24" s="10">
        <f t="shared" si="2"/>
        <v>0.185724176710363</v>
      </c>
      <c r="W24" s="15" t="str">
        <f t="array" ref="W24">_xlfn.IFS(AND(X24&gt;0,X24&lt;=0.05),"0 to 0.05",AND(X24&gt;0.05,X24&lt;=0.1),"0.05 to 0.1",AND(X24&gt;0.1,X24&lt;=0.2),"0.1 to 0.2",AND(X24&gt;0.2,X24&lt;=0.3),"0.2 to 0.3",AND(X24&gt;0.3,X24&lt;=0.4),"0.3 to 0.4",AND(X24&gt;0.4,X24&lt;=0.5),"0.4 to 0.5",AND(X24&gt;0.5,X24&lt;=0.75),"0.5 to 0.75",AND(X24&gt;0.75,X24&lt;=1),"0.75 to 1",AND(X24&gt;1,X24&lt;=2),"1 to 2",AND(X24&gt;2,X24&lt;=3),"2 to 3",AND(X24&gt;3,X24&lt;=4),"3 to 4",AND(X24&gt;4,X24&lt;=5),"4 to 5",AND(X24&gt;5,X24&lt;=10),"5 to 10",X24&gt;10,"10+")</f>
        <v>0.1 to 0.2</v>
      </c>
      <c r="X24" s="16">
        <f t="shared" si="3"/>
        <v>0.146431694524876</v>
      </c>
      <c r="Y24" s="5" t="str">
        <f t="array" ref="Y24">_xlfn.IFS(AND(Z24&gt;0,Z24&lt;=1),"0 to 1",AND(Z24&gt;1,Z24&lt;=2),"1 to 2",AND(Z24&gt;2,Z24&lt;=4),"2 to 4",AND(Z24&gt;4,Z24&lt;=6),"4 to 6",AND(Z24&gt;6,Z24&lt;=8),"6 to 8",AND(Z24&gt;8,Z24&lt;=10),"8 to 10",AND(Z24&gt;10,Z24&lt;=15),"10 to 15",AND(Z24&gt;15,Z24&lt;=20),"15 to 20",AND(Z24&gt;20,Z24&lt;=25),"20 to 25",AND(Z24&gt;25,Z24&lt;=30),"25 to 30",AND(Z24&gt;30,Z24&lt;=40),"30 to 40",AND(Z24&gt;40,Z24&lt;=50),"40 to 50",Z24&gt;50,"50+")</f>
        <v>6 to 8</v>
      </c>
      <c r="Z24" s="9">
        <f t="array" ref="Z24">_xlfn.IFS(AA24="oz",_xlfn.IFS(R24="oz",Q24,R24="fl oz",Q24*1.04,R24="ml",Q24*0.0338),AA24="fl oz",_xlfn.IFS(R24="oz",Q24/1.04,R24="fl oz",Q24,R24="ml",Q24*0.0338/1.04),AA24="ml",_xlfn.IFS(R24="oz",Q24/0.0338,R24="fl oz",Q24*1.04/0.0338,R24="ml",Q24))</f>
        <v>6.76</v>
      </c>
      <c r="AA24" s="9" t="str">
        <f>_xlfn.XLOOKUP($E24,'Raw Data'!$E:$E,'Raw Data'!AA:AA,"ERROR",0,1)</f>
        <v>oz</v>
      </c>
      <c r="AB24" s="5" t="s">
        <v>134</v>
      </c>
      <c r="AC24" s="5" t="s">
        <v>112</v>
      </c>
      <c r="AD24" s="5" t="s">
        <v>135</v>
      </c>
      <c r="AE24">
        <f>IF(SUMIF('Ingredients Backend'!$AE$1:$CD$1,AE$3,'Ingredients Backend'!$AE23:$CD23)&gt;=1,1,0)</f>
        <v>0</v>
      </c>
      <c r="AF24">
        <f>IF(SUMIF('Ingredients Backend'!$AE$1:$CD$1,AF$3,'Ingredients Backend'!$AE23:$CD23)&gt;=1,1,0)</f>
        <v>0</v>
      </c>
      <c r="AG24">
        <f>IF(SUMIF('Ingredients Backend'!$AE$1:$CD$1,AG$3,'Ingredients Backend'!$AE23:$CD23)&gt;=1,1,0)</f>
        <v>0</v>
      </c>
      <c r="AH24">
        <f>IF(SUMIF('Ingredients Backend'!$AE$1:$CD$1,AH$3,'Ingredients Backend'!$AE23:$CD23)&gt;=1,1,0)</f>
        <v>0</v>
      </c>
      <c r="AI24">
        <f>IF(SUMIF('Ingredients Backend'!$AE$1:$CD$1,AI$3,'Ingredients Backend'!$AE23:$CD23)&gt;=1,1,0)</f>
        <v>0</v>
      </c>
      <c r="AJ24">
        <f>IF(SUMIF('Ingredients Backend'!$AE$1:$CD$1,AJ$3,'Ingredients Backend'!$AE23:$CD23)&gt;=1,1,0)</f>
        <v>0</v>
      </c>
      <c r="AK24">
        <f>IF(SUMIF('Ingredients Backend'!$AE$1:$CD$1,AK$3,'Ingredients Backend'!$AE23:$CD23)&gt;=1,1,0)</f>
        <v>0</v>
      </c>
      <c r="AL24">
        <f>IF(SUMIF('Ingredients Backend'!$AE$1:$CD$1,AL$3,'Ingredients Backend'!$AE23:$CD23)&gt;=1,1,0)</f>
        <v>0</v>
      </c>
      <c r="AM24">
        <f>IF(SUMIF('Ingredients Backend'!$AE$1:$CD$1,AM$3,'Ingredients Backend'!$AE23:$CD23)&gt;=1,1,0)</f>
        <v>0</v>
      </c>
      <c r="AN24">
        <f>IF(SUMIF('Ingredients Backend'!$AE$1:$CD$1,AN$3,'Ingredients Backend'!$AE23:$CD23)&gt;=1,1,0)</f>
        <v>1</v>
      </c>
      <c r="AO24">
        <f>IF(SUMIF('Ingredients Backend'!$AE$1:$CD$1,AO$3,'Ingredients Backend'!$AE23:$CD23)&gt;=1,1,0)</f>
        <v>0</v>
      </c>
      <c r="AP24">
        <f>IF(SUMIF('Ingredients Backend'!$AE$1:$CD$1,AP$3,'Ingredients Backend'!$AE23:$CD23)&gt;=1,1,0)</f>
        <v>0</v>
      </c>
      <c r="AQ24">
        <f>IF(SUMIF('Ingredients Backend'!$AE$1:$CD$1,AQ$3,'Ingredients Backend'!$AE23:$CD23)&gt;=1,1,0)</f>
        <v>0</v>
      </c>
      <c r="AR24">
        <f>IF(SUMIF('Ingredients Backend'!$AE$1:$CD$1,AR$3,'Ingredients Backend'!$AE23:$CD23)&gt;=1,1,0)</f>
        <v>0</v>
      </c>
      <c r="AS24">
        <f>IF(SUMIF('Ingredients Backend'!$AE$1:$CD$1,AS$3,'Ingredients Backend'!$AE23:$CD23)&gt;=1,1,0)</f>
        <v>0</v>
      </c>
      <c r="AT24">
        <f>IF(SUMIF('Ingredients Backend'!$AE$1:$CD$1,AT$3,'Ingredients Backend'!$AE23:$CD23)&gt;=1,1,0)</f>
        <v>0</v>
      </c>
      <c r="AU24">
        <f>IF(SUMIF('Ingredients Backend'!$AE$1:$CD$1,AU$3,'Ingredients Backend'!$AE23:$CD23)&gt;=1,1,0)</f>
        <v>0</v>
      </c>
      <c r="AV24">
        <f>IF(SUMIF('Ingredients Backend'!$AE$1:$CD$1,AV$3,'Ingredients Backend'!$AE23:$CD23)&gt;=1,1,0)</f>
        <v>0</v>
      </c>
      <c r="AW24">
        <f>IF(SUMIF('Ingredients Backend'!$AE$1:$CD$1,AW$3,'Ingredients Backend'!$AE23:$CD23)&gt;=1,1,0)</f>
        <v>0</v>
      </c>
      <c r="AX24">
        <f>IF(SUMIF('Ingredients Backend'!$AE$1:$CD$1,AX$3,'Ingredients Backend'!$AE23:$CD23)&gt;=1,1,0)</f>
        <v>0</v>
      </c>
      <c r="AY24">
        <f>IF(SUMIF('Ingredients Backend'!$AE$1:$CD$1,AY$3,'Ingredients Backend'!$AE23:$CD23)&gt;=1,1,0)</f>
        <v>1</v>
      </c>
      <c r="AZ24">
        <f>IF(SUMIF('Ingredients Backend'!$AE$1:$CD$1,AZ$3,'Ingredients Backend'!$AE23:$CD23)&gt;=1,1,0)</f>
        <v>0</v>
      </c>
      <c r="BA24">
        <f>IF(SUMIF('Ingredients Backend'!$AE$1:$CD$1,BA$3,'Ingredients Backend'!$AE23:$CD23)&gt;=1,1,0)</f>
        <v>0</v>
      </c>
      <c r="BB24">
        <f>IF(SUMIF('Ingredients Backend'!$AE$1:$CD$1,BB$3,'Ingredients Backend'!$AE23:$CD23)&gt;=1,1,0)</f>
        <v>0</v>
      </c>
      <c r="BC24">
        <f>IF(SUMIF('Ingredients Backend'!$AE$1:$CD$1,BC$3,'Ingredients Backend'!$AE23:$CD23)&gt;=1,1,0)</f>
        <v>0</v>
      </c>
      <c r="BD24">
        <f>IF(SUMIF('Ingredients Backend'!$AE$1:$CD$1,BD$3,'Ingredients Backend'!$AE23:$CD23)&gt;=1,1,0)</f>
        <v>0</v>
      </c>
      <c r="BE24">
        <f>IF(SUMIF('Ingredients Backend'!$AE$1:$CD$1,BE$3,'Ingredients Backend'!$AE23:$CD23)&gt;=1,1,0)</f>
        <v>0</v>
      </c>
      <c r="BF24">
        <f>IF(SUMIF('Ingredients Backend'!$AE$1:$CD$1,BF$3,'Ingredients Backend'!$AE23:$CD23)&gt;=1,1,0)</f>
        <v>0</v>
      </c>
      <c r="BG24">
        <f>IF(SUMIF('Ingredients Backend'!$AE$1:$CD$1,BG$3,'Ingredients Backend'!$AE23:$CD23)&gt;=1,1,0)</f>
        <v>0</v>
      </c>
      <c r="BH24">
        <f>IF(SUMIF('Ingredients Backend'!$AE$1:$CD$1,BH$3,'Ingredients Backend'!$AE23:$CD23)&gt;=1,1,0)</f>
        <v>0</v>
      </c>
      <c r="BI24">
        <f>IF(SUMIF('Ingredients Backend'!$AE$1:$CD$1,BI$3,'Ingredients Backend'!$AE23:$CD23)&gt;=1,1,0)</f>
        <v>0</v>
      </c>
      <c r="BJ24">
        <f>IF(SUMIF('Ingredients Backend'!$AE$1:$CD$1,BJ$3,'Ingredients Backend'!$AE23:$CD23)&gt;=1,1,0)</f>
        <v>0</v>
      </c>
      <c r="BK24">
        <f>IF(SUMIF('Ingredients Backend'!$AE$1:$CD$1,BK$3,'Ingredients Backend'!$AE23:$CD23)&gt;=1,1,0)</f>
        <v>0</v>
      </c>
      <c r="BL24">
        <f>IF(SUMIF('Ingredients Backend'!$AE$1:$CD$1,BL$3,'Ingredients Backend'!$AE23:$CD23)&gt;=1,1,0)</f>
        <v>1</v>
      </c>
      <c r="BM24">
        <f>IF(SUMIF('Ingredients Backend'!$AE$1:$CD$1,BM$3,'Ingredients Backend'!$AE23:$CD23)&gt;=1,1,0)</f>
        <v>0</v>
      </c>
      <c r="BN24">
        <f>IF(SUMIF('Ingredients Backend'!$AE$1:$CD$1,BN$3,'Ingredients Backend'!$AE23:$CD23)&gt;=1,1,0)</f>
        <v>0</v>
      </c>
      <c r="BO24">
        <f>IF(SUMIF('Ingredients Backend'!$AE$1:$CD$1,BO$3,'Ingredients Backend'!$AE23:$CD23)&gt;=1,1,0)</f>
        <v>0</v>
      </c>
      <c r="BP24">
        <f>IF(SUMIF('Ingredients Backend'!$AE$1:$CD$1,BP$3,'Ingredients Backend'!$AE23:$CD23)&gt;=1,1,0)</f>
        <v>0</v>
      </c>
      <c r="BQ24">
        <f>IF(SUMIF('Ingredients Backend'!$AE$1:$CD$1,BQ$3,'Ingredients Backend'!$AE23:$CD23)&gt;=1,1,0)</f>
        <v>0</v>
      </c>
      <c r="BR24">
        <f>IF(SUMIF('Ingredients Backend'!$AE$1:$CD$1,BR$3,'Ingredients Backend'!$AE23:$CD23)&gt;=1,1,0)</f>
        <v>0</v>
      </c>
      <c r="BS24">
        <f>IF(SUMIF('Ingredients Backend'!$AE$1:$CD$1,BS$3,'Ingredients Backend'!$AE23:$CD23)&gt;=1,1,0)</f>
        <v>0</v>
      </c>
      <c r="BT24">
        <f>IF(SUMIF('Ingredients Backend'!$AE$1:$CD$1,BT$3,'Ingredients Backend'!$AE23:$CD23)&gt;=1,1,0)</f>
        <v>0</v>
      </c>
      <c r="BU24">
        <f>IF(SUMIF('Ingredients Backend'!$AE$1:$CD$1,BU$3,'Ingredients Backend'!$AE23:$CD23)&gt;=1,1,0)</f>
        <v>0</v>
      </c>
      <c r="BV24">
        <f>IF(SUMIF('Ingredients Backend'!$AE$1:$CD$1,BV$3,'Ingredients Backend'!$AE23:$CD23)&gt;=1,1,0)</f>
        <v>0</v>
      </c>
      <c r="BW24">
        <f>IF(SUMIF('Ingredients Backend'!$AE$1:$CD$1,BW$3,'Ingredients Backend'!$AE23:$CD23)&gt;=1,1,0)</f>
        <v>0</v>
      </c>
      <c r="BX24">
        <f>IF(SUMIF('Ingredients Backend'!$AE$1:$CD$1,BX$3,'Ingredients Backend'!$AE23:$CD23)&gt;=1,1,0)</f>
        <v>0</v>
      </c>
      <c r="BY24">
        <f>IF(SUMIF('Ingredients Backend'!$AE$1:$CD$1,BY$3,'Ingredients Backend'!$AE23:$CD23)&gt;=1,1,0)</f>
        <v>1</v>
      </c>
    </row>
    <row r="25" hidden="1" spans="1:77">
      <c r="A25" s="5" t="str">
        <f>_xlfn.XLOOKUP($E25,'Raw Data'!$E:$E,'Raw Data'!A:A,"ERROR",0,1)</f>
        <v>AE</v>
      </c>
      <c r="B25" s="5" t="str">
        <f>_xlfn.XLOOKUP($E25,'Raw Data'!$E:$E,'Raw Data'!B:B,"ERROR",0,1)</f>
        <v>Hair Mousses</v>
      </c>
      <c r="C25" s="5" t="str">
        <f>_xlfn.XLOOKUP($E25,'Raw Data'!$E:$E,'Raw Data'!C:C,"ERROR",0,1)</f>
        <v>Garnier</v>
      </c>
      <c r="D25" s="5" t="str">
        <f>_xlfn.XLOOKUP($E25,'Raw Data'!$E:$E,'Raw Data'!D:D,"ERROR",0,1)</f>
        <v>www.amazon.ae/dp/B00T6FNWLY</v>
      </c>
      <c r="E25" s="5" t="s">
        <v>136</v>
      </c>
      <c r="F25" s="9" t="str">
        <f>_xlfn.XLOOKUP($E25,'Raw Data'!$E:$E,'Raw Data'!F:F,"ERROR",0,1)</f>
        <v>Garnier Fructis Style Mega Full Thickening Lotion, 5.0 Oz, 1 Count (Packaging May Vary)</v>
      </c>
      <c r="G25" s="10">
        <f>_xlfn.XLOOKUP($E25,'Raw Data'!$E:$E,'Raw Data'!G:G,"ERROR",0,1)</f>
        <v>186</v>
      </c>
      <c r="H25" s="9">
        <f>_xlfn.XLOOKUP($E25,'Raw Data'!$E:$E,'Raw Data'!H:H,"ERROR",0,1)</f>
        <v>9106.16</v>
      </c>
      <c r="I25" s="9">
        <f>_xlfn.XLOOKUP($E25,'Raw Data'!$E:$E,'Raw Data'!I:I,"ERROR",0,1)</f>
        <v>0.0121915192162734</v>
      </c>
      <c r="J25" s="9" t="str">
        <f>_xlfn.XLOOKUP($E25,'Raw Data'!$E:$E,'Raw Data'!J:J,"ERROR",0,1)</f>
        <v>Yes</v>
      </c>
      <c r="K25" s="14" t="str">
        <f t="array" ref="K25">_xlfn.IFS(AND(L25&gt;0,L25&lt;=5),"0 to 5",AND(L25&gt;5,L25&lt;=10),"5 to 10",AND(L25&gt;10,L25&lt;=15),"10 to 15",AND(L25&gt;15,L25&lt;=20),"15 to 20",AND(L25&gt;20,L25&lt;=30),"20 to 30",AND(L25&gt;30,L25&lt;=40),"30 to 40",AND(L25&gt;40,L25&lt;=50),"40 to 50",AND(L25&gt;50,L25&lt;=75),"50 to 75",AND(L25&gt;75,L25&lt;=100),"75 to 100",AND(L25&gt;100,L25&lt;=150),"100 to 150",AND(L25&gt;150,L25&lt;=200),"150 to 200",AND(L25&gt;200,L25&lt;=250),"200 to 250",AND(L25&gt;250,L25&lt;=300),"250 to 300",AND(L25&gt;300,L25&lt;=400),"300 to 400",AND(L25&gt;400,L25&lt;=500),"400 to 500",L25&gt;500,"500+")</f>
        <v>50 to 75</v>
      </c>
      <c r="L25" s="9">
        <f>_xlfn.XLOOKUP($E25,'Raw Data'!$E:$E,'Raw Data'!L:L,"ERROR",0,1)</f>
        <v>50.56</v>
      </c>
      <c r="M25" s="14" t="str">
        <f t="array" ref="M25">_xlfn.IFS(AND(N25&gt;0,N25&lt;=5),"0 to 5",AND(N25&gt;5,N25&lt;=10),"5 to 10",AND(N25&gt;10,N25&lt;=15),"10 to 15",AND(N25&gt;15,N25&lt;=20),"15 to 20",AND(N25&gt;20,N25&lt;=30),"20 to 30",AND(N25&gt;30,N25&lt;=40),"30 to 40",AND(N25&gt;40,N25&lt;=50),"40 to 50",AND(N25&gt;50,N25&lt;=75),"50 to 75",AND(N25&gt;75,N25&lt;=100),"75 to 100",AND(N25&gt;100,N25&lt;=150),"100 to 150",AND(N25&gt;150,N25&lt;=200),"150 to 200",AND(N25&gt;200,N25&lt;=250),"200 to 250",AND(N25&gt;250,N25&lt;=300),"250 to 300",AND(N25&gt;300,N25&lt;=400),"300 to 400",AND(N25&gt;400,N25&lt;=500),"400 to 500",N25&gt;500,"500+")</f>
        <v>50 to 75</v>
      </c>
      <c r="N25" s="9">
        <f>_xlfn.XLOOKUP($E25,'Raw Data'!$E:$E,'Raw Data'!N:N,"ERROR",0,1)</f>
        <v>57.81</v>
      </c>
      <c r="O25" s="14" t="str">
        <f t="array" ref="O25">_xlfn.IFS(P25=0,"No Discount",AND(P25&gt;0,P25&lt;=0.02),"0% to 2%",AND(P25&gt;0.02,P25&lt;=0.04),"2% to 4%",AND(P25&gt;0.04,P25&lt;=0.06),"4% to 6%",AND(P25&gt;0.06,P25&lt;=0.08),"6% to 8%",AND(P25&gt;0.08,P25&lt;=0.1),"8% to 10%",AND(P25&gt;0.1,P25&lt;=0.15),"10% to 15%",AND(P25&gt;0.15,P25&lt;=0.2),"15% to 20%",AND(P25&gt;0.2,P25&lt;=0.25),"20% to 25%",AND(P25&gt;0.25,P25&lt;=0.3),"25% to 30%",AND(P25&gt;0.3,P25&lt;=0.4),"30% to 40%",AND(P25&gt;0.4,P25&lt;=0.5),"40% to 50%",AND(P25&gt;0.5,P25&lt;=0.75),"50% to 75%",AND(P25&gt;0.75,P25&lt;=1),"75% to 100%")</f>
        <v>10% to 15%</v>
      </c>
      <c r="P25" s="10">
        <f>_xlfn.XLOOKUP($E25,'Raw Data'!$E:$E,'Raw Data'!P:P,"ERROR",0,1)</f>
        <v>0.125410828576371</v>
      </c>
      <c r="Q25" s="9">
        <f>_xlfn.XLOOKUP($E25,'Raw Data'!$E:$E,'Raw Data'!Q:Q,"ERROR",0,1)</f>
        <v>5</v>
      </c>
      <c r="R25" s="9" t="str">
        <f>_xlfn.XLOOKUP($E25,'Raw Data'!$E:$E,'Raw Data'!R:R,"ERROR",0,1)</f>
        <v>oz</v>
      </c>
      <c r="S25" s="5" t="str">
        <f t="array" ref="S25">_xlfn.IFS(AND(T25&gt;0,T25&lt;=0.05),"0 to 0.05",AND(T25&gt;0.05,T25&lt;=0.1),"0.05 to 0.1",AND(T25&gt;0.1,T25&lt;=0.2),"0.1 to 0.2",AND(T25&gt;0.2,T25&lt;=0.3),"0.2 to 0.3",AND(T25&gt;0.3,T25&lt;=0.4),"0.3 to 0.4",AND(T25&gt;0.4,T25&lt;=0.5),"0.4 to 0.5",AND(T25&gt;0.5,T25&lt;=0.75),"0.5 to 0.75",AND(T25&gt;0.75,T25&lt;=1),"0.75 to 1",AND(T25&gt;1,T25&lt;=2),"1 to 2",AND(T25&gt;2,T25&lt;=3),"2 to 3",AND(T25&gt;3,T25&lt;=4),"3 to 4",AND(T25&gt;4,T25&lt;=5),"4 to 5",AND(T25&gt;5,T25&lt;=10),"5 to 10",T25&gt;10,"10+")</f>
        <v>0.3 to 0.4</v>
      </c>
      <c r="T25" s="10">
        <f t="shared" si="1"/>
        <v>0.341968211024687</v>
      </c>
      <c r="U25" s="15" t="str">
        <f t="array" ref="U25">_xlfn.IFS(AND(V25&gt;0,V25&lt;=0.05),"0 to 0.05",AND(V25&gt;0.05,V25&lt;=0.1),"0.05 to 0.1",AND(V25&gt;0.1,V25&lt;=0.2),"0.1 to 0.2",AND(V25&gt;0.2,V25&lt;=0.3),"0.2 to 0.3",AND(V25&gt;0.3,V25&lt;=0.4),"0.3 to 0.4",AND(V25&gt;0.4,V25&lt;=0.5),"0.4 to 0.5",AND(V25&gt;0.5,V25&lt;=0.75),"0.5 to 0.75",AND(V25&gt;0.75,V25&lt;=1),"0.75 to 1",AND(V25&gt;1,V25&lt;=2),"1 to 2",AND(V25&gt;2,V25&lt;=3),"2 to 3",AND(V25&gt;3,V25&lt;=4),"3 to 4",AND(V25&gt;4,V25&lt;=5),"4 to 5",AND(V25&gt;5,V25&lt;=10),"5 to 10",V25&gt;10,"10+")</f>
        <v>0.1 to 0.2</v>
      </c>
      <c r="V25" s="10">
        <f t="shared" si="2"/>
        <v>0.105571187013865</v>
      </c>
      <c r="W25" s="15" t="str">
        <f t="array" ref="W25">_xlfn.IFS(AND(X25&gt;0,X25&lt;=0.05),"0 to 0.05",AND(X25&gt;0.05,X25&lt;=0.1),"0.05 to 0.1",AND(X25&gt;0.1,X25&lt;=0.2),"0.1 to 0.2",AND(X25&gt;0.2,X25&lt;=0.3),"0.2 to 0.3",AND(X25&gt;0.3,X25&lt;=0.4),"0.3 to 0.4",AND(X25&gt;0.4,X25&lt;=0.5),"0.4 to 0.5",AND(X25&gt;0.5,X25&lt;=0.75),"0.5 to 0.75",AND(X25&gt;0.75,X25&lt;=1),"0.75 to 1",AND(X25&gt;1,X25&lt;=2),"1 to 2",AND(X25&gt;2,X25&lt;=3),"2 to 3",AND(X25&gt;3,X25&lt;=4),"3 to 4",AND(X25&gt;4,X25&lt;=5),"4 to 5",AND(X25&gt;5,X25&lt;=10),"5 to 10",X25&gt;10,"10+")</f>
        <v>0.05 to 0.1</v>
      </c>
      <c r="X25" s="16">
        <f t="shared" si="3"/>
        <v>0.0923314169766656</v>
      </c>
      <c r="Y25" s="5" t="str">
        <f t="array" ref="Y25">_xlfn.IFS(AND(Z25&gt;0,Z25&lt;=1),"0 to 1",AND(Z25&gt;1,Z25&lt;=2),"1 to 2",AND(Z25&gt;2,Z25&lt;=4),"2 to 4",AND(Z25&gt;4,Z25&lt;=6),"4 to 6",AND(Z25&gt;6,Z25&lt;=8),"6 to 8",AND(Z25&gt;8,Z25&lt;=10),"8 to 10",AND(Z25&gt;10,Z25&lt;=15),"10 to 15",AND(Z25&gt;15,Z25&lt;=20),"15 to 20",AND(Z25&gt;20,Z25&lt;=25),"20 to 25",AND(Z25&gt;25,Z25&lt;=30),"25 to 30",AND(Z25&gt;30,Z25&lt;=40),"30 to 40",AND(Z25&gt;40,Z25&lt;=50),"40 to 50",Z25&gt;50,"50+")</f>
        <v>4 to 6</v>
      </c>
      <c r="Z25" s="9">
        <f t="array" ref="Z25">_xlfn.IFS(AA25="oz",_xlfn.IFS(R25="oz",Q25,R25="fl oz",Q25*1.04,R25="ml",Q25*0.0338),AA25="fl oz",_xlfn.IFS(R25="oz",Q25/1.04,R25="fl oz",Q25,R25="ml",Q25*0.0338/1.04),AA25="ml",_xlfn.IFS(R25="oz",Q25/0.0338,R25="fl oz",Q25*1.04/0.0338,R25="ml",Q25))</f>
        <v>5</v>
      </c>
      <c r="AA25" s="9" t="str">
        <f>_xlfn.XLOOKUP($E25,'Raw Data'!$E:$E,'Raw Data'!AA:AA,"ERROR",0,1)</f>
        <v>oz</v>
      </c>
      <c r="AB25" s="5" t="s">
        <v>137</v>
      </c>
      <c r="AC25" s="5" t="s">
        <v>138</v>
      </c>
      <c r="AD25" s="5" t="s">
        <v>139</v>
      </c>
      <c r="AE25">
        <f>IF(SUMIF('Ingredients Backend'!$AE$1:$CD$1,AE$3,'Ingredients Backend'!$AE24:$CD24)&gt;=1,1,0)</f>
        <v>0</v>
      </c>
      <c r="AF25">
        <f>IF(SUMIF('Ingredients Backend'!$AE$1:$CD$1,AF$3,'Ingredients Backend'!$AE24:$CD24)&gt;=1,1,0)</f>
        <v>0</v>
      </c>
      <c r="AG25">
        <f>IF(SUMIF('Ingredients Backend'!$AE$1:$CD$1,AG$3,'Ingredients Backend'!$AE24:$CD24)&gt;=1,1,0)</f>
        <v>0</v>
      </c>
      <c r="AH25">
        <f>IF(SUMIF('Ingredients Backend'!$AE$1:$CD$1,AH$3,'Ingredients Backend'!$AE24:$CD24)&gt;=1,1,0)</f>
        <v>0</v>
      </c>
      <c r="AI25">
        <f>IF(SUMIF('Ingredients Backend'!$AE$1:$CD$1,AI$3,'Ingredients Backend'!$AE24:$CD24)&gt;=1,1,0)</f>
        <v>0</v>
      </c>
      <c r="AJ25">
        <f>IF(SUMIF('Ingredients Backend'!$AE$1:$CD$1,AJ$3,'Ingredients Backend'!$AE24:$CD24)&gt;=1,1,0)</f>
        <v>0</v>
      </c>
      <c r="AK25">
        <f>IF(SUMIF('Ingredients Backend'!$AE$1:$CD$1,AK$3,'Ingredients Backend'!$AE24:$CD24)&gt;=1,1,0)</f>
        <v>0</v>
      </c>
      <c r="AL25">
        <f>IF(SUMIF('Ingredients Backend'!$AE$1:$CD$1,AL$3,'Ingredients Backend'!$AE24:$CD24)&gt;=1,1,0)</f>
        <v>0</v>
      </c>
      <c r="AM25">
        <f>IF(SUMIF('Ingredients Backend'!$AE$1:$CD$1,AM$3,'Ingredients Backend'!$AE24:$CD24)&gt;=1,1,0)</f>
        <v>0</v>
      </c>
      <c r="AN25">
        <f>IF(SUMIF('Ingredients Backend'!$AE$1:$CD$1,AN$3,'Ingredients Backend'!$AE24:$CD24)&gt;=1,1,0)</f>
        <v>1</v>
      </c>
      <c r="AO25">
        <f>IF(SUMIF('Ingredients Backend'!$AE$1:$CD$1,AO$3,'Ingredients Backend'!$AE24:$CD24)&gt;=1,1,0)</f>
        <v>0</v>
      </c>
      <c r="AP25">
        <f>IF(SUMIF('Ingredients Backend'!$AE$1:$CD$1,AP$3,'Ingredients Backend'!$AE24:$CD24)&gt;=1,1,0)</f>
        <v>0</v>
      </c>
      <c r="AQ25">
        <f>IF(SUMIF('Ingredients Backend'!$AE$1:$CD$1,AQ$3,'Ingredients Backend'!$AE24:$CD24)&gt;=1,1,0)</f>
        <v>0</v>
      </c>
      <c r="AR25">
        <f>IF(SUMIF('Ingredients Backend'!$AE$1:$CD$1,AR$3,'Ingredients Backend'!$AE24:$CD24)&gt;=1,1,0)</f>
        <v>0</v>
      </c>
      <c r="AS25">
        <f>IF(SUMIF('Ingredients Backend'!$AE$1:$CD$1,AS$3,'Ingredients Backend'!$AE24:$CD24)&gt;=1,1,0)</f>
        <v>0</v>
      </c>
      <c r="AT25">
        <f>IF(SUMIF('Ingredients Backend'!$AE$1:$CD$1,AT$3,'Ingredients Backend'!$AE24:$CD24)&gt;=1,1,0)</f>
        <v>0</v>
      </c>
      <c r="AU25">
        <f>IF(SUMIF('Ingredients Backend'!$AE$1:$CD$1,AU$3,'Ingredients Backend'!$AE24:$CD24)&gt;=1,1,0)</f>
        <v>1</v>
      </c>
      <c r="AV25">
        <f>IF(SUMIF('Ingredients Backend'!$AE$1:$CD$1,AV$3,'Ingredients Backend'!$AE24:$CD24)&gt;=1,1,0)</f>
        <v>1</v>
      </c>
      <c r="AW25">
        <f>IF(SUMIF('Ingredients Backend'!$AE$1:$CD$1,AW$3,'Ingredients Backend'!$AE24:$CD24)&gt;=1,1,0)</f>
        <v>0</v>
      </c>
      <c r="AX25">
        <f>IF(SUMIF('Ingredients Backend'!$AE$1:$CD$1,AX$3,'Ingredients Backend'!$AE24:$CD24)&gt;=1,1,0)</f>
        <v>0</v>
      </c>
      <c r="AY25">
        <f>IF(SUMIF('Ingredients Backend'!$AE$1:$CD$1,AY$3,'Ingredients Backend'!$AE24:$CD24)&gt;=1,1,0)</f>
        <v>1</v>
      </c>
      <c r="AZ25">
        <f>IF(SUMIF('Ingredients Backend'!$AE$1:$CD$1,AZ$3,'Ingredients Backend'!$AE24:$CD24)&gt;=1,1,0)</f>
        <v>0</v>
      </c>
      <c r="BA25">
        <f>IF(SUMIF('Ingredients Backend'!$AE$1:$CD$1,BA$3,'Ingredients Backend'!$AE24:$CD24)&gt;=1,1,0)</f>
        <v>0</v>
      </c>
      <c r="BB25">
        <f>IF(SUMIF('Ingredients Backend'!$AE$1:$CD$1,BB$3,'Ingredients Backend'!$AE24:$CD24)&gt;=1,1,0)</f>
        <v>0</v>
      </c>
      <c r="BC25">
        <f>IF(SUMIF('Ingredients Backend'!$AE$1:$CD$1,BC$3,'Ingredients Backend'!$AE24:$CD24)&gt;=1,1,0)</f>
        <v>0</v>
      </c>
      <c r="BD25">
        <f>IF(SUMIF('Ingredients Backend'!$AE$1:$CD$1,BD$3,'Ingredients Backend'!$AE24:$CD24)&gt;=1,1,0)</f>
        <v>0</v>
      </c>
      <c r="BE25">
        <f>IF(SUMIF('Ingredients Backend'!$AE$1:$CD$1,BE$3,'Ingredients Backend'!$AE24:$CD24)&gt;=1,1,0)</f>
        <v>0</v>
      </c>
      <c r="BF25">
        <f>IF(SUMIF('Ingredients Backend'!$AE$1:$CD$1,BF$3,'Ingredients Backend'!$AE24:$CD24)&gt;=1,1,0)</f>
        <v>0</v>
      </c>
      <c r="BG25">
        <f>IF(SUMIF('Ingredients Backend'!$AE$1:$CD$1,BG$3,'Ingredients Backend'!$AE24:$CD24)&gt;=1,1,0)</f>
        <v>0</v>
      </c>
      <c r="BH25">
        <f>IF(SUMIF('Ingredients Backend'!$AE$1:$CD$1,BH$3,'Ingredients Backend'!$AE24:$CD24)&gt;=1,1,0)</f>
        <v>0</v>
      </c>
      <c r="BI25">
        <f>IF(SUMIF('Ingredients Backend'!$AE$1:$CD$1,BI$3,'Ingredients Backend'!$AE24:$CD24)&gt;=1,1,0)</f>
        <v>0</v>
      </c>
      <c r="BJ25">
        <f>IF(SUMIF('Ingredients Backend'!$AE$1:$CD$1,BJ$3,'Ingredients Backend'!$AE24:$CD24)&gt;=1,1,0)</f>
        <v>0</v>
      </c>
      <c r="BK25">
        <f>IF(SUMIF('Ingredients Backend'!$AE$1:$CD$1,BK$3,'Ingredients Backend'!$AE24:$CD24)&gt;=1,1,0)</f>
        <v>0</v>
      </c>
      <c r="BL25">
        <f>IF(SUMIF('Ingredients Backend'!$AE$1:$CD$1,BL$3,'Ingredients Backend'!$AE24:$CD24)&gt;=1,1,0)</f>
        <v>0</v>
      </c>
      <c r="BM25">
        <f>IF(SUMIF('Ingredients Backend'!$AE$1:$CD$1,BM$3,'Ingredients Backend'!$AE24:$CD24)&gt;=1,1,0)</f>
        <v>0</v>
      </c>
      <c r="BN25">
        <f>IF(SUMIF('Ingredients Backend'!$AE$1:$CD$1,BN$3,'Ingredients Backend'!$AE24:$CD24)&gt;=1,1,0)</f>
        <v>0</v>
      </c>
      <c r="BO25">
        <f>IF(SUMIF('Ingredients Backend'!$AE$1:$CD$1,BO$3,'Ingredients Backend'!$AE24:$CD24)&gt;=1,1,0)</f>
        <v>0</v>
      </c>
      <c r="BP25">
        <f>IF(SUMIF('Ingredients Backend'!$AE$1:$CD$1,BP$3,'Ingredients Backend'!$AE24:$CD24)&gt;=1,1,0)</f>
        <v>0</v>
      </c>
      <c r="BQ25">
        <f>IF(SUMIF('Ingredients Backend'!$AE$1:$CD$1,BQ$3,'Ingredients Backend'!$AE24:$CD24)&gt;=1,1,0)</f>
        <v>0</v>
      </c>
      <c r="BR25">
        <f>IF(SUMIF('Ingredients Backend'!$AE$1:$CD$1,BR$3,'Ingredients Backend'!$AE24:$CD24)&gt;=1,1,0)</f>
        <v>0</v>
      </c>
      <c r="BS25">
        <f>IF(SUMIF('Ingredients Backend'!$AE$1:$CD$1,BS$3,'Ingredients Backend'!$AE24:$CD24)&gt;=1,1,0)</f>
        <v>0</v>
      </c>
      <c r="BT25">
        <f>IF(SUMIF('Ingredients Backend'!$AE$1:$CD$1,BT$3,'Ingredients Backend'!$AE24:$CD24)&gt;=1,1,0)</f>
        <v>0</v>
      </c>
      <c r="BU25">
        <f>IF(SUMIF('Ingredients Backend'!$AE$1:$CD$1,BU$3,'Ingredients Backend'!$AE24:$CD24)&gt;=1,1,0)</f>
        <v>0</v>
      </c>
      <c r="BV25">
        <f>IF(SUMIF('Ingredients Backend'!$AE$1:$CD$1,BV$3,'Ingredients Backend'!$AE24:$CD24)&gt;=1,1,0)</f>
        <v>0</v>
      </c>
      <c r="BW25">
        <f>IF(SUMIF('Ingredients Backend'!$AE$1:$CD$1,BW$3,'Ingredients Backend'!$AE24:$CD24)&gt;=1,1,0)</f>
        <v>0</v>
      </c>
      <c r="BX25">
        <f>IF(SUMIF('Ingredients Backend'!$AE$1:$CD$1,BX$3,'Ingredients Backend'!$AE24:$CD24)&gt;=1,1,0)</f>
        <v>0</v>
      </c>
      <c r="BY25">
        <f>IF(SUMIF('Ingredients Backend'!$AE$1:$CD$1,BY$3,'Ingredients Backend'!$AE24:$CD24)&gt;=1,1,0)</f>
        <v>1</v>
      </c>
    </row>
    <row r="26" hidden="1" spans="1:77">
      <c r="A26" s="5" t="str">
        <f>_xlfn.XLOOKUP($E26,'Raw Data'!$E:$E,'Raw Data'!A:A,"ERROR",0,1)</f>
        <v>AE</v>
      </c>
      <c r="B26" s="5" t="str">
        <f>_xlfn.XLOOKUP($E26,'Raw Data'!$E:$E,'Raw Data'!B:B,"ERROR",0,1)</f>
        <v>Hair Mousses</v>
      </c>
      <c r="C26" s="5" t="str">
        <f>_xlfn.XLOOKUP($E26,'Raw Data'!$E:$E,'Raw Data'!C:C,"ERROR",0,1)</f>
        <v>kerastase</v>
      </c>
      <c r="D26" s="5" t="str">
        <f>_xlfn.XLOOKUP($E26,'Raw Data'!$E:$E,'Raw Data'!D:D,"ERROR",0,1)</f>
        <v>www.amazon.ae/dp/B00UXOXJ10</v>
      </c>
      <c r="E26" s="5" t="s">
        <v>140</v>
      </c>
      <c r="F26" s="9" t="str">
        <f>_xlfn.XLOOKUP($E26,'Raw Data'!$E:$E,'Raw Data'!F:F,"ERROR",0,1)</f>
        <v>KERASTASE Densifique Mousse Fluid Ounce, Multicolor, 5.1 Fl Oz</v>
      </c>
      <c r="G26" s="10">
        <f>_xlfn.XLOOKUP($E26,'Raw Data'!$E:$E,'Raw Data'!G:G,"ERROR",0,1)</f>
        <v>57</v>
      </c>
      <c r="H26" s="9">
        <f>_xlfn.XLOOKUP($E26,'Raw Data'!$E:$E,'Raw Data'!H:H,"ERROR",0,1)</f>
        <v>9037.32</v>
      </c>
      <c r="I26" s="9">
        <f>_xlfn.XLOOKUP($E26,'Raw Data'!$E:$E,'Raw Data'!I:I,"ERROR",0,1)</f>
        <v>0.0120993547712331</v>
      </c>
      <c r="J26" s="9" t="str">
        <f>_xlfn.XLOOKUP($E26,'Raw Data'!$E:$E,'Raw Data'!J:J,"ERROR",0,1)</f>
        <v>Yes</v>
      </c>
      <c r="K26" s="14" t="str">
        <f t="array" ref="K26">_xlfn.IFS(AND(L26&gt;0,L26&lt;=5),"0 to 5",AND(L26&gt;5,L26&lt;=10),"5 to 10",AND(L26&gt;10,L26&lt;=15),"10 to 15",AND(L26&gt;15,L26&lt;=20),"15 to 20",AND(L26&gt;20,L26&lt;=30),"20 to 30",AND(L26&gt;30,L26&lt;=40),"30 to 40",AND(L26&gt;40,L26&lt;=50),"40 to 50",AND(L26&gt;50,L26&lt;=75),"50 to 75",AND(L26&gt;75,L26&lt;=100),"75 to 100",AND(L26&gt;100,L26&lt;=150),"100 to 150",AND(L26&gt;150,L26&lt;=200),"150 to 200",AND(L26&gt;200,L26&lt;=250),"200 to 250",AND(L26&gt;250,L26&lt;=300),"250 to 300",AND(L26&gt;300,L26&lt;=400),"300 to 400",AND(L26&gt;400,L26&lt;=500),"400 to 500",L26&gt;500,"500+")</f>
        <v>150 to 200</v>
      </c>
      <c r="L26" s="9">
        <f>_xlfn.XLOOKUP($E26,'Raw Data'!$E:$E,'Raw Data'!L:L,"ERROR",0,1)</f>
        <v>158.42</v>
      </c>
      <c r="M26" s="14" t="str">
        <f t="array" ref="M26">_xlfn.IFS(AND(N26&gt;0,N26&lt;=5),"0 to 5",AND(N26&gt;5,N26&lt;=10),"5 to 10",AND(N26&gt;10,N26&lt;=15),"10 to 15",AND(N26&gt;15,N26&lt;=20),"15 to 20",AND(N26&gt;20,N26&lt;=30),"20 to 30",AND(N26&gt;30,N26&lt;=40),"30 to 40",AND(N26&gt;40,N26&lt;=50),"40 to 50",AND(N26&gt;50,N26&lt;=75),"50 to 75",AND(N26&gt;75,N26&lt;=100),"75 to 100",AND(N26&gt;100,N26&lt;=150),"100 to 150",AND(N26&gt;150,N26&lt;=200),"150 to 200",AND(N26&gt;200,N26&lt;=250),"200 to 250",AND(N26&gt;250,N26&lt;=300),"250 to 300",AND(N26&gt;300,N26&lt;=400),"300 to 400",AND(N26&gt;400,N26&lt;=500),"400 to 500",N26&gt;500,"500+")</f>
        <v>150 to 200</v>
      </c>
      <c r="N26" s="9">
        <f>_xlfn.XLOOKUP($E26,'Raw Data'!$E:$E,'Raw Data'!N:N,"ERROR",0,1)</f>
        <v>173.06</v>
      </c>
      <c r="O26" s="14" t="str">
        <f t="array" ref="O26">_xlfn.IFS(P26=0,"No Discount",AND(P26&gt;0,P26&lt;=0.02),"0% to 2%",AND(P26&gt;0.02,P26&lt;=0.04),"2% to 4%",AND(P26&gt;0.04,P26&lt;=0.06),"4% to 6%",AND(P26&gt;0.06,P26&lt;=0.08),"6% to 8%",AND(P26&gt;0.08,P26&lt;=0.1),"8% to 10%",AND(P26&gt;0.1,P26&lt;=0.15),"10% to 15%",AND(P26&gt;0.15,P26&lt;=0.2),"15% to 20%",AND(P26&gt;0.2,P26&lt;=0.25),"20% to 25%",AND(P26&gt;0.25,P26&lt;=0.3),"25% to 30%",AND(P26&gt;0.3,P26&lt;=0.4),"30% to 40%",AND(P26&gt;0.4,P26&lt;=0.5),"40% to 50%",AND(P26&gt;0.5,P26&lt;=0.75),"50% to 75%",AND(P26&gt;0.75,P26&lt;=1),"75% to 100%")</f>
        <v>8% to 10%</v>
      </c>
      <c r="P26" s="10">
        <f>_xlfn.XLOOKUP($E26,'Raw Data'!$E:$E,'Raw Data'!P:P,"ERROR",0,1)</f>
        <v>0.0845949381717324</v>
      </c>
      <c r="Q26" s="9">
        <f>_xlfn.XLOOKUP($E26,'Raw Data'!$E:$E,'Raw Data'!Q:Q,"ERROR",0,1)</f>
        <v>5.1</v>
      </c>
      <c r="R26" s="9" t="str">
        <f>_xlfn.XLOOKUP($E26,'Raw Data'!$E:$E,'Raw Data'!R:R,"ERROR",0,1)</f>
        <v>fl oz</v>
      </c>
      <c r="S26" s="5" t="str">
        <f t="array" ref="S26">_xlfn.IFS(AND(T26&gt;0,T26&lt;=0.05),"0 to 0.05",AND(T26&gt;0.05,T26&lt;=0.1),"0.05 to 0.1",AND(T26&gt;0.1,T26&lt;=0.2),"0.1 to 0.2",AND(T26&gt;0.2,T26&lt;=0.3),"0.2 to 0.3",AND(T26&gt;0.3,T26&lt;=0.4),"0.3 to 0.4",AND(T26&gt;0.4,T26&lt;=0.5),"0.4 to 0.5",AND(T26&gt;0.5,T26&lt;=0.75),"0.5 to 0.75",AND(T26&gt;0.75,T26&lt;=1),"0.75 to 1",AND(T26&gt;1,T26&lt;=2),"1 to 2",AND(T26&gt;2,T26&lt;=3),"2 to 3",AND(T26&gt;3,T26&lt;=4),"3 to 4",AND(T26&gt;4,T26&lt;=5),"4 to 5",AND(T26&gt;5,T26&lt;=10),"5 to 10",T26&gt;10,"10+")</f>
        <v>1 to 2</v>
      </c>
      <c r="T26" s="10">
        <f t="shared" si="1"/>
        <v>1.01007859765742</v>
      </c>
      <c r="U26" s="15" t="str">
        <f t="array" ref="U26">_xlfn.IFS(AND(V26&gt;0,V26&lt;=0.05),"0 to 0.05",AND(V26&gt;0.05,V26&lt;=0.1),"0.05 to 0.1",AND(V26&gt;0.1,V26&lt;=0.2),"0.1 to 0.2",AND(V26&gt;0.2,V26&lt;=0.3),"0.2 to 0.3",AND(V26&gt;0.3,V26&lt;=0.4),"0.3 to 0.4",AND(V26&gt;0.4,V26&lt;=0.5),"0.4 to 0.5",AND(V26&gt;0.5,V26&lt;=0.75),"0.5 to 0.75",AND(V26&gt;0.75,V26&lt;=1),"0.75 to 1",AND(V26&gt;1,V26&lt;=2),"1 to 2",AND(V26&gt;2,V26&lt;=3),"2 to 3",AND(V26&gt;3,V26&lt;=4),"3 to 4",AND(V26&gt;4,V26&lt;=5),"4 to 5",AND(V26&gt;5,V26&lt;=10),"5 to 10",V26&gt;10,"10+")</f>
        <v>0.2 to 0.3</v>
      </c>
      <c r="V26" s="10">
        <f t="shared" si="2"/>
        <v>0.297924091464842</v>
      </c>
      <c r="W26" s="15" t="str">
        <f t="array" ref="W26">_xlfn.IFS(AND(X26&gt;0,X26&lt;=0.05),"0 to 0.05",AND(X26&gt;0.05,X26&lt;=0.1),"0.05 to 0.1",AND(X26&gt;0.1,X26&lt;=0.2),"0.1 to 0.2",AND(X26&gt;0.2,X26&lt;=0.3),"0.2 to 0.3",AND(X26&gt;0.3,X26&lt;=0.4),"0.3 to 0.4",AND(X26&gt;0.4,X26&lt;=0.5),"0.4 to 0.5",AND(X26&gt;0.5,X26&lt;=0.75),"0.5 to 0.75",AND(X26&gt;0.75,X26&lt;=1),"0.75 to 1",AND(X26&gt;1,X26&lt;=2),"1 to 2",AND(X26&gt;2,X26&lt;=3),"2 to 3",AND(X26&gt;3,X26&lt;=4),"3 to 4",AND(X26&gt;4,X26&lt;=5),"4 to 5",AND(X26&gt;5,X26&lt;=10),"5 to 10",X26&gt;10,"10+")</f>
        <v>0.2 to 0.3</v>
      </c>
      <c r="X26" s="16">
        <f t="shared" si="3"/>
        <v>0.272721221367504</v>
      </c>
      <c r="Y26" s="5" t="str">
        <f t="array" ref="Y26">_xlfn.IFS(AND(Z26&gt;0,Z26&lt;=1),"0 to 1",AND(Z26&gt;1,Z26&lt;=2),"1 to 2",AND(Z26&gt;2,Z26&lt;=4),"2 to 4",AND(Z26&gt;4,Z26&lt;=6),"4 to 6",AND(Z26&gt;6,Z26&lt;=8),"6 to 8",AND(Z26&gt;8,Z26&lt;=10),"8 to 10",AND(Z26&gt;10,Z26&lt;=15),"10 to 15",AND(Z26&gt;15,Z26&lt;=20),"15 to 20",AND(Z26&gt;20,Z26&lt;=25),"20 to 25",AND(Z26&gt;25,Z26&lt;=30),"25 to 30",AND(Z26&gt;30,Z26&lt;=40),"30 to 40",AND(Z26&gt;40,Z26&lt;=50),"40 to 50",Z26&gt;50,"50+")</f>
        <v>4 to 6</v>
      </c>
      <c r="Z26" s="9">
        <f t="array" ref="Z26">_xlfn.IFS(AA26="oz",_xlfn.IFS(R26="oz",Q26,R26="fl oz",Q26*1.04,R26="ml",Q26*0.0338),AA26="fl oz",_xlfn.IFS(R26="oz",Q26/1.04,R26="fl oz",Q26,R26="ml",Q26*0.0338/1.04),AA26="ml",_xlfn.IFS(R26="oz",Q26/0.0338,R26="fl oz",Q26*1.04/0.0338,R26="ml",Q26))</f>
        <v>5.304</v>
      </c>
      <c r="AA26" s="9" t="str">
        <f>_xlfn.XLOOKUP($E26,'Raw Data'!$E:$E,'Raw Data'!AA:AA,"ERROR",0,1)</f>
        <v>oz</v>
      </c>
      <c r="AB26" s="5" t="s">
        <v>141</v>
      </c>
      <c r="AC26" s="5" t="s">
        <v>86</v>
      </c>
      <c r="AD26" s="5" t="s">
        <v>43</v>
      </c>
      <c r="AE26">
        <f>IF(SUMIF('Ingredients Backend'!$AE$1:$CD$1,AE$3,'Ingredients Backend'!$AE25:$CD25)&gt;=1,1,0)</f>
        <v>0</v>
      </c>
      <c r="AF26">
        <f>IF(SUMIF('Ingredients Backend'!$AE$1:$CD$1,AF$3,'Ingredients Backend'!$AE25:$CD25)&gt;=1,1,0)</f>
        <v>0</v>
      </c>
      <c r="AG26">
        <f>IF(SUMIF('Ingredients Backend'!$AE$1:$CD$1,AG$3,'Ingredients Backend'!$AE25:$CD25)&gt;=1,1,0)</f>
        <v>0</v>
      </c>
      <c r="AH26">
        <f>IF(SUMIF('Ingredients Backend'!$AE$1:$CD$1,AH$3,'Ingredients Backend'!$AE25:$CD25)&gt;=1,1,0)</f>
        <v>0</v>
      </c>
      <c r="AI26">
        <f>IF(SUMIF('Ingredients Backend'!$AE$1:$CD$1,AI$3,'Ingredients Backend'!$AE25:$CD25)&gt;=1,1,0)</f>
        <v>0</v>
      </c>
      <c r="AJ26">
        <f>IF(SUMIF('Ingredients Backend'!$AE$1:$CD$1,AJ$3,'Ingredients Backend'!$AE25:$CD25)&gt;=1,1,0)</f>
        <v>0</v>
      </c>
      <c r="AK26">
        <f>IF(SUMIF('Ingredients Backend'!$AE$1:$CD$1,AK$3,'Ingredients Backend'!$AE25:$CD25)&gt;=1,1,0)</f>
        <v>0</v>
      </c>
      <c r="AL26">
        <f>IF(SUMIF('Ingredients Backend'!$AE$1:$CD$1,AL$3,'Ingredients Backend'!$AE25:$CD25)&gt;=1,1,0)</f>
        <v>0</v>
      </c>
      <c r="AM26">
        <f>IF(SUMIF('Ingredients Backend'!$AE$1:$CD$1,AM$3,'Ingredients Backend'!$AE25:$CD25)&gt;=1,1,0)</f>
        <v>0</v>
      </c>
      <c r="AN26">
        <f>IF(SUMIF('Ingredients Backend'!$AE$1:$CD$1,AN$3,'Ingredients Backend'!$AE25:$CD25)&gt;=1,1,0)</f>
        <v>0</v>
      </c>
      <c r="AO26">
        <f>IF(SUMIF('Ingredients Backend'!$AE$1:$CD$1,AO$3,'Ingredients Backend'!$AE25:$CD25)&gt;=1,1,0)</f>
        <v>0</v>
      </c>
      <c r="AP26">
        <f>IF(SUMIF('Ingredients Backend'!$AE$1:$CD$1,AP$3,'Ingredients Backend'!$AE25:$CD25)&gt;=1,1,0)</f>
        <v>0</v>
      </c>
      <c r="AQ26">
        <f>IF(SUMIF('Ingredients Backend'!$AE$1:$CD$1,AQ$3,'Ingredients Backend'!$AE25:$CD25)&gt;=1,1,0)</f>
        <v>0</v>
      </c>
      <c r="AR26">
        <f>IF(SUMIF('Ingredients Backend'!$AE$1:$CD$1,AR$3,'Ingredients Backend'!$AE25:$CD25)&gt;=1,1,0)</f>
        <v>0</v>
      </c>
      <c r="AS26">
        <f>IF(SUMIF('Ingredients Backend'!$AE$1:$CD$1,AS$3,'Ingredients Backend'!$AE25:$CD25)&gt;=1,1,0)</f>
        <v>0</v>
      </c>
      <c r="AT26">
        <f>IF(SUMIF('Ingredients Backend'!$AE$1:$CD$1,AT$3,'Ingredients Backend'!$AE25:$CD25)&gt;=1,1,0)</f>
        <v>0</v>
      </c>
      <c r="AU26">
        <f>IF(SUMIF('Ingredients Backend'!$AE$1:$CD$1,AU$3,'Ingredients Backend'!$AE25:$CD25)&gt;=1,1,0)</f>
        <v>0</v>
      </c>
      <c r="AV26">
        <f>IF(SUMIF('Ingredients Backend'!$AE$1:$CD$1,AV$3,'Ingredients Backend'!$AE25:$CD25)&gt;=1,1,0)</f>
        <v>0</v>
      </c>
      <c r="AW26">
        <f>IF(SUMIF('Ingredients Backend'!$AE$1:$CD$1,AW$3,'Ingredients Backend'!$AE25:$CD25)&gt;=1,1,0)</f>
        <v>0</v>
      </c>
      <c r="AX26">
        <f>IF(SUMIF('Ingredients Backend'!$AE$1:$CD$1,AX$3,'Ingredients Backend'!$AE25:$CD25)&gt;=1,1,0)</f>
        <v>0</v>
      </c>
      <c r="AY26">
        <f>IF(SUMIF('Ingredients Backend'!$AE$1:$CD$1,AY$3,'Ingredients Backend'!$AE25:$CD25)&gt;=1,1,0)</f>
        <v>0</v>
      </c>
      <c r="AZ26">
        <f>IF(SUMIF('Ingredients Backend'!$AE$1:$CD$1,AZ$3,'Ingredients Backend'!$AE25:$CD25)&gt;=1,1,0)</f>
        <v>0</v>
      </c>
      <c r="BA26">
        <f>IF(SUMIF('Ingredients Backend'!$AE$1:$CD$1,BA$3,'Ingredients Backend'!$AE25:$CD25)&gt;=1,1,0)</f>
        <v>0</v>
      </c>
      <c r="BB26">
        <f>IF(SUMIF('Ingredients Backend'!$AE$1:$CD$1,BB$3,'Ingredients Backend'!$AE25:$CD25)&gt;=1,1,0)</f>
        <v>0</v>
      </c>
      <c r="BC26">
        <f>IF(SUMIF('Ingredients Backend'!$AE$1:$CD$1,BC$3,'Ingredients Backend'!$AE25:$CD25)&gt;=1,1,0)</f>
        <v>0</v>
      </c>
      <c r="BD26">
        <f>IF(SUMIF('Ingredients Backend'!$AE$1:$CD$1,BD$3,'Ingredients Backend'!$AE25:$CD25)&gt;=1,1,0)</f>
        <v>0</v>
      </c>
      <c r="BE26">
        <f>IF(SUMIF('Ingredients Backend'!$AE$1:$CD$1,BE$3,'Ingredients Backend'!$AE25:$CD25)&gt;=1,1,0)</f>
        <v>0</v>
      </c>
      <c r="BF26">
        <f>IF(SUMIF('Ingredients Backend'!$AE$1:$CD$1,BF$3,'Ingredients Backend'!$AE25:$CD25)&gt;=1,1,0)</f>
        <v>0</v>
      </c>
      <c r="BG26">
        <f>IF(SUMIF('Ingredients Backend'!$AE$1:$CD$1,BG$3,'Ingredients Backend'!$AE25:$CD25)&gt;=1,1,0)</f>
        <v>1</v>
      </c>
      <c r="BH26">
        <f>IF(SUMIF('Ingredients Backend'!$AE$1:$CD$1,BH$3,'Ingredients Backend'!$AE25:$CD25)&gt;=1,1,0)</f>
        <v>0</v>
      </c>
      <c r="BI26">
        <f>IF(SUMIF('Ingredients Backend'!$AE$1:$CD$1,BI$3,'Ingredients Backend'!$AE25:$CD25)&gt;=1,1,0)</f>
        <v>0</v>
      </c>
      <c r="BJ26">
        <f>IF(SUMIF('Ingredients Backend'!$AE$1:$CD$1,BJ$3,'Ingredients Backend'!$AE25:$CD25)&gt;=1,1,0)</f>
        <v>0</v>
      </c>
      <c r="BK26">
        <f>IF(SUMIF('Ingredients Backend'!$AE$1:$CD$1,BK$3,'Ingredients Backend'!$AE25:$CD25)&gt;=1,1,0)</f>
        <v>0</v>
      </c>
      <c r="BL26">
        <f>IF(SUMIF('Ingredients Backend'!$AE$1:$CD$1,BL$3,'Ingredients Backend'!$AE25:$CD25)&gt;=1,1,0)</f>
        <v>0</v>
      </c>
      <c r="BM26">
        <f>IF(SUMIF('Ingredients Backend'!$AE$1:$CD$1,BM$3,'Ingredients Backend'!$AE25:$CD25)&gt;=1,1,0)</f>
        <v>0</v>
      </c>
      <c r="BN26">
        <f>IF(SUMIF('Ingredients Backend'!$AE$1:$CD$1,BN$3,'Ingredients Backend'!$AE25:$CD25)&gt;=1,1,0)</f>
        <v>0</v>
      </c>
      <c r="BO26">
        <f>IF(SUMIF('Ingredients Backend'!$AE$1:$CD$1,BO$3,'Ingredients Backend'!$AE25:$CD25)&gt;=1,1,0)</f>
        <v>0</v>
      </c>
      <c r="BP26">
        <f>IF(SUMIF('Ingredients Backend'!$AE$1:$CD$1,BP$3,'Ingredients Backend'!$AE25:$CD25)&gt;=1,1,0)</f>
        <v>0</v>
      </c>
      <c r="BQ26">
        <f>IF(SUMIF('Ingredients Backend'!$AE$1:$CD$1,BQ$3,'Ingredients Backend'!$AE25:$CD25)&gt;=1,1,0)</f>
        <v>0</v>
      </c>
      <c r="BR26">
        <f>IF(SUMIF('Ingredients Backend'!$AE$1:$CD$1,BR$3,'Ingredients Backend'!$AE25:$CD25)&gt;=1,1,0)</f>
        <v>0</v>
      </c>
      <c r="BS26">
        <f>IF(SUMIF('Ingredients Backend'!$AE$1:$CD$1,BS$3,'Ingredients Backend'!$AE25:$CD25)&gt;=1,1,0)</f>
        <v>0</v>
      </c>
      <c r="BT26">
        <f>IF(SUMIF('Ingredients Backend'!$AE$1:$CD$1,BT$3,'Ingredients Backend'!$AE25:$CD25)&gt;=1,1,0)</f>
        <v>0</v>
      </c>
      <c r="BU26">
        <f>IF(SUMIF('Ingredients Backend'!$AE$1:$CD$1,BU$3,'Ingredients Backend'!$AE25:$CD25)&gt;=1,1,0)</f>
        <v>0</v>
      </c>
      <c r="BV26">
        <f>IF(SUMIF('Ingredients Backend'!$AE$1:$CD$1,BV$3,'Ingredients Backend'!$AE25:$CD25)&gt;=1,1,0)</f>
        <v>0</v>
      </c>
      <c r="BW26">
        <f>IF(SUMIF('Ingredients Backend'!$AE$1:$CD$1,BW$3,'Ingredients Backend'!$AE25:$CD25)&gt;=1,1,0)</f>
        <v>0</v>
      </c>
      <c r="BX26">
        <f>IF(SUMIF('Ingredients Backend'!$AE$1:$CD$1,BX$3,'Ingredients Backend'!$AE25:$CD25)&gt;=1,1,0)</f>
        <v>0</v>
      </c>
      <c r="BY26">
        <f>IF(SUMIF('Ingredients Backend'!$AE$1:$CD$1,BY$3,'Ingredients Backend'!$AE25:$CD25)&gt;=1,1,0)</f>
        <v>0</v>
      </c>
    </row>
    <row r="27" hidden="1" spans="1:77">
      <c r="A27" s="5" t="str">
        <f>_xlfn.XLOOKUP($E27,'Raw Data'!$E:$E,'Raw Data'!A:A,"ERROR",0,1)</f>
        <v>AE</v>
      </c>
      <c r="B27" s="5" t="str">
        <f>_xlfn.XLOOKUP($E27,'Raw Data'!$E:$E,'Raw Data'!B:B,"ERROR",0,1)</f>
        <v>Hair Mousses</v>
      </c>
      <c r="C27" s="5" t="str">
        <f>_xlfn.XLOOKUP($E27,'Raw Data'!$E:$E,'Raw Data'!C:C,"ERROR",0,1)</f>
        <v>Wella</v>
      </c>
      <c r="D27" s="5" t="str">
        <f>_xlfn.XLOOKUP($E27,'Raw Data'!$E:$E,'Raw Data'!D:D,"ERROR",0,1)</f>
        <v>www.amazon.ae/dp/B07HZFYJ43</v>
      </c>
      <c r="E27" s="5" t="s">
        <v>142</v>
      </c>
      <c r="F27" s="9" t="str">
        <f>_xlfn.XLOOKUP($E27,'Raw Data'!$E:$E,'Raw Data'!F:F,"ERROR",0,1)</f>
        <v>Wella Pro Professionals Eimi Extra Volume Strong Hold Heat Protection Hair Styling Mousse For Body 75ml, White</v>
      </c>
      <c r="G27" s="10">
        <f>_xlfn.XLOOKUP($E27,'Raw Data'!$E:$E,'Raw Data'!G:G,"ERROR",0,1)</f>
        <v>140</v>
      </c>
      <c r="H27" s="9">
        <f>_xlfn.XLOOKUP($E27,'Raw Data'!$E:$E,'Raw Data'!H:H,"ERROR",0,1)</f>
        <v>8819.83</v>
      </c>
      <c r="I27" s="9">
        <f>_xlfn.XLOOKUP($E27,'Raw Data'!$E:$E,'Raw Data'!I:I,"ERROR",0,1)</f>
        <v>0.0118081745685629</v>
      </c>
      <c r="J27" s="9" t="str">
        <f>_xlfn.XLOOKUP($E27,'Raw Data'!$E:$E,'Raw Data'!J:J,"ERROR",0,1)</f>
        <v>Yes</v>
      </c>
      <c r="K27" s="14" t="str">
        <f t="array" ref="K27">_xlfn.IFS(AND(L27&gt;0,L27&lt;=5),"0 to 5",AND(L27&gt;5,L27&lt;=10),"5 to 10",AND(L27&gt;10,L27&lt;=15),"10 to 15",AND(L27&gt;15,L27&lt;=20),"15 to 20",AND(L27&gt;20,L27&lt;=30),"20 to 30",AND(L27&gt;30,L27&lt;=40),"30 to 40",AND(L27&gt;40,L27&lt;=50),"40 to 50",AND(L27&gt;50,L27&lt;=75),"50 to 75",AND(L27&gt;75,L27&lt;=100),"75 to 100",AND(L27&gt;100,L27&lt;=150),"100 to 150",AND(L27&gt;150,L27&lt;=200),"150 to 200",AND(L27&gt;200,L27&lt;=250),"200 to 250",AND(L27&gt;250,L27&lt;=300),"250 to 300",AND(L27&gt;300,L27&lt;=400),"300 to 400",AND(L27&gt;400,L27&lt;=500),"400 to 500",L27&gt;500,"500+")</f>
        <v>75 to 100</v>
      </c>
      <c r="L27" s="9">
        <f>_xlfn.XLOOKUP($E27,'Raw Data'!$E:$E,'Raw Data'!L:L,"ERROR",0,1)</f>
        <v>85.77</v>
      </c>
      <c r="M27" s="14" t="str">
        <f t="array" ref="M27">_xlfn.IFS(AND(N27&gt;0,N27&lt;=5),"0 to 5",AND(N27&gt;5,N27&lt;=10),"5 to 10",AND(N27&gt;10,N27&lt;=15),"10 to 15",AND(N27&gt;15,N27&lt;=20),"15 to 20",AND(N27&gt;20,N27&lt;=30),"20 to 30",AND(N27&gt;30,N27&lt;=40),"30 to 40",AND(N27&gt;40,N27&lt;=50),"40 to 50",AND(N27&gt;50,N27&lt;=75),"50 to 75",AND(N27&gt;75,N27&lt;=100),"75 to 100",AND(N27&gt;100,N27&lt;=150),"100 to 150",AND(N27&gt;150,N27&lt;=200),"150 to 200",AND(N27&gt;200,N27&lt;=250),"200 to 250",AND(N27&gt;250,N27&lt;=300),"250 to 300",AND(N27&gt;300,N27&lt;=400),"300 to 400",AND(N27&gt;400,N27&lt;=500),"400 to 500",N27&gt;500,"500+")</f>
        <v>75 to 100</v>
      </c>
      <c r="N27" s="9">
        <f>_xlfn.XLOOKUP($E27,'Raw Data'!$E:$E,'Raw Data'!N:N,"ERROR",0,1)</f>
        <v>89.88</v>
      </c>
      <c r="O27" s="14" t="str">
        <f t="array" ref="O27">_xlfn.IFS(P27=0,"No Discount",AND(P27&gt;0,P27&lt;=0.02),"0% to 2%",AND(P27&gt;0.02,P27&lt;=0.04),"2% to 4%",AND(P27&gt;0.04,P27&lt;=0.06),"4% to 6%",AND(P27&gt;0.06,P27&lt;=0.08),"6% to 8%",AND(P27&gt;0.08,P27&lt;=0.1),"8% to 10%",AND(P27&gt;0.1,P27&lt;=0.15),"10% to 15%",AND(P27&gt;0.15,P27&lt;=0.2),"15% to 20%",AND(P27&gt;0.2,P27&lt;=0.25),"20% to 25%",AND(P27&gt;0.25,P27&lt;=0.3),"25% to 30%",AND(P27&gt;0.3,P27&lt;=0.4),"30% to 40%",AND(P27&gt;0.4,P27&lt;=0.5),"40% to 50%",AND(P27&gt;0.5,P27&lt;=0.75),"50% to 75%",AND(P27&gt;0.75,P27&lt;=1),"75% to 100%")</f>
        <v>4% to 6%</v>
      </c>
      <c r="P27" s="10">
        <f>_xlfn.XLOOKUP($E27,'Raw Data'!$E:$E,'Raw Data'!P:P,"ERROR",0,1)</f>
        <v>0.0457276368491322</v>
      </c>
      <c r="Q27" s="9">
        <f>_xlfn.XLOOKUP($E27,'Raw Data'!$E:$E,'Raw Data'!Q:Q,"ERROR",0,1)</f>
        <v>75</v>
      </c>
      <c r="R27" s="9" t="str">
        <f>_xlfn.XLOOKUP($E27,'Raw Data'!$E:$E,'Raw Data'!R:R,"ERROR",0,1)</f>
        <v>ml</v>
      </c>
      <c r="S27" s="5" t="str">
        <f t="array" ref="S27">_xlfn.IFS(AND(T27&gt;0,T27&lt;=0.05),"0 to 0.05",AND(T27&gt;0.05,T27&lt;=0.1),"0.05 to 0.1",AND(T27&gt;0.1,T27&lt;=0.2),"0.1 to 0.2",AND(T27&gt;0.2,T27&lt;=0.3),"0.2 to 0.3",AND(T27&gt;0.3,T27&lt;=0.4),"0.3 to 0.4",AND(T27&gt;0.4,T27&lt;=0.5),"0.4 to 0.5",AND(T27&gt;0.5,T27&lt;=0.75),"0.5 to 0.75",AND(T27&gt;0.75,T27&lt;=1),"0.75 to 1",AND(T27&gt;1,T27&lt;=2),"1 to 2",AND(T27&gt;2,T27&lt;=3),"2 to 3",AND(T27&gt;3,T27&lt;=4),"3 to 4",AND(T27&gt;4,T27&lt;=5),"4 to 5",AND(T27&gt;5,T27&lt;=10),"5 to 10",T27&gt;10,"10+")</f>
        <v>1 to 2</v>
      </c>
      <c r="T27" s="10">
        <f t="shared" si="1"/>
        <v>1.14421100867863</v>
      </c>
      <c r="U27" s="15" t="str">
        <f t="array" ref="U27">_xlfn.IFS(AND(V27&gt;0,V27&lt;=0.05),"0 to 0.05",AND(V27&gt;0.05,V27&lt;=0.1),"0.05 to 0.1",AND(V27&gt;0.1,V27&lt;=0.2),"0.1 to 0.2",AND(V27&gt;0.2,V27&lt;=0.3),"0.2 to 0.3",AND(V27&gt;0.3,V27&lt;=0.4),"0.3 to 0.4",AND(V27&gt;0.4,V27&lt;=0.5),"0.4 to 0.5",AND(V27&gt;0.5,V27&lt;=0.75),"0.5 to 0.75",AND(V27&gt;0.75,V27&lt;=1),"0.75 to 1",AND(V27&gt;1,V27&lt;=2),"1 to 2",AND(V27&gt;2,V27&lt;=3),"2 to 3",AND(V27&gt;3,V27&lt;=4),"3 to 4",AND(V27&gt;4,V27&lt;=5),"4 to 5",AND(V27&gt;5,V27&lt;=10),"5 to 10",V27&gt;10,"10+")</f>
        <v>0.3 to 0.4</v>
      </c>
      <c r="V27" s="10">
        <f t="shared" si="2"/>
        <v>0.323740877628654</v>
      </c>
      <c r="W27" s="15" t="str">
        <f t="array" ref="W27">_xlfn.IFS(AND(X27&gt;0,X27&lt;=0.05),"0 to 0.05",AND(X27&gt;0.05,X27&lt;=0.1),"0.05 to 0.1",AND(X27&gt;0.1,X27&lt;=0.2),"0.1 to 0.2",AND(X27&gt;0.2,X27&lt;=0.3),"0.2 to 0.3",AND(X27&gt;0.3,X27&lt;=0.4),"0.3 to 0.4",AND(X27&gt;0.4,X27&lt;=0.5),"0.4 to 0.5",AND(X27&gt;0.5,X27&lt;=0.75),"0.5 to 0.75",AND(X27&gt;0.75,X27&lt;=1),"0.75 to 1",AND(X27&gt;1,X27&lt;=2),"1 to 2",AND(X27&gt;2,X27&lt;=3),"2 to 3",AND(X27&gt;3,X27&lt;=4),"3 to 4",AND(X27&gt;4,X27&lt;=5),"4 to 5",AND(X27&gt;5,X27&lt;=10),"5 to 10",X27&gt;10,"10+")</f>
        <v>0.3 to 0.4</v>
      </c>
      <c r="X27" s="16">
        <f t="shared" si="3"/>
        <v>0.308936972343231</v>
      </c>
      <c r="Y27" s="5" t="str">
        <f t="array" ref="Y27">_xlfn.IFS(AND(Z27&gt;0,Z27&lt;=1),"0 to 1",AND(Z27&gt;1,Z27&lt;=2),"1 to 2",AND(Z27&gt;2,Z27&lt;=4),"2 to 4",AND(Z27&gt;4,Z27&lt;=6),"4 to 6",AND(Z27&gt;6,Z27&lt;=8),"6 to 8",AND(Z27&gt;8,Z27&lt;=10),"8 to 10",AND(Z27&gt;10,Z27&lt;=15),"10 to 15",AND(Z27&gt;15,Z27&lt;=20),"15 to 20",AND(Z27&gt;20,Z27&lt;=25),"20 to 25",AND(Z27&gt;25,Z27&lt;=30),"25 to 30",AND(Z27&gt;30,Z27&lt;=40),"30 to 40",AND(Z27&gt;40,Z27&lt;=50),"40 to 50",Z27&gt;50,"50+")</f>
        <v>2 to 4</v>
      </c>
      <c r="Z27" s="9">
        <f t="array" ref="Z27">_xlfn.IFS(AA27="oz",_xlfn.IFS(R27="oz",Q27,R27="fl oz",Q27*1.04,R27="ml",Q27*0.0338),AA27="fl oz",_xlfn.IFS(R27="oz",Q27/1.04,R27="fl oz",Q27,R27="ml",Q27*0.0338/1.04),AA27="ml",_xlfn.IFS(R27="oz",Q27/0.0338,R27="fl oz",Q27*1.04/0.0338,R27="ml",Q27))</f>
        <v>2.535</v>
      </c>
      <c r="AA27" s="9" t="str">
        <f>_xlfn.XLOOKUP($E27,'Raw Data'!$E:$E,'Raw Data'!AA:AA,"ERROR",0,1)</f>
        <v>oz</v>
      </c>
      <c r="AB27" s="5" t="s">
        <v>143</v>
      </c>
      <c r="AC27" s="5" t="s">
        <v>144</v>
      </c>
      <c r="AD27" s="5" t="s">
        <v>43</v>
      </c>
      <c r="AE27">
        <f>IF(SUMIF('Ingredients Backend'!$AE$1:$CD$1,AE$3,'Ingredients Backend'!$AE26:$CD26)&gt;=1,1,0)</f>
        <v>0</v>
      </c>
      <c r="AF27">
        <f>IF(SUMIF('Ingredients Backend'!$AE$1:$CD$1,AF$3,'Ingredients Backend'!$AE26:$CD26)&gt;=1,1,0)</f>
        <v>0</v>
      </c>
      <c r="AG27">
        <f>IF(SUMIF('Ingredients Backend'!$AE$1:$CD$1,AG$3,'Ingredients Backend'!$AE26:$CD26)&gt;=1,1,0)</f>
        <v>0</v>
      </c>
      <c r="AH27">
        <f>IF(SUMIF('Ingredients Backend'!$AE$1:$CD$1,AH$3,'Ingredients Backend'!$AE26:$CD26)&gt;=1,1,0)</f>
        <v>0</v>
      </c>
      <c r="AI27">
        <f>IF(SUMIF('Ingredients Backend'!$AE$1:$CD$1,AI$3,'Ingredients Backend'!$AE26:$CD26)&gt;=1,1,0)</f>
        <v>0</v>
      </c>
      <c r="AJ27">
        <f>IF(SUMIF('Ingredients Backend'!$AE$1:$CD$1,AJ$3,'Ingredients Backend'!$AE26:$CD26)&gt;=1,1,0)</f>
        <v>0</v>
      </c>
      <c r="AK27">
        <f>IF(SUMIF('Ingredients Backend'!$AE$1:$CD$1,AK$3,'Ingredients Backend'!$AE26:$CD26)&gt;=1,1,0)</f>
        <v>0</v>
      </c>
      <c r="AL27">
        <f>IF(SUMIF('Ingredients Backend'!$AE$1:$CD$1,AL$3,'Ingredients Backend'!$AE26:$CD26)&gt;=1,1,0)</f>
        <v>0</v>
      </c>
      <c r="AM27">
        <f>IF(SUMIF('Ingredients Backend'!$AE$1:$CD$1,AM$3,'Ingredients Backend'!$AE26:$CD26)&gt;=1,1,0)</f>
        <v>0</v>
      </c>
      <c r="AN27">
        <f>IF(SUMIF('Ingredients Backend'!$AE$1:$CD$1,AN$3,'Ingredients Backend'!$AE26:$CD26)&gt;=1,1,0)</f>
        <v>0</v>
      </c>
      <c r="AO27">
        <f>IF(SUMIF('Ingredients Backend'!$AE$1:$CD$1,AO$3,'Ingredients Backend'!$AE26:$CD26)&gt;=1,1,0)</f>
        <v>0</v>
      </c>
      <c r="AP27">
        <f>IF(SUMIF('Ingredients Backend'!$AE$1:$CD$1,AP$3,'Ingredients Backend'!$AE26:$CD26)&gt;=1,1,0)</f>
        <v>0</v>
      </c>
      <c r="AQ27">
        <f>IF(SUMIF('Ingredients Backend'!$AE$1:$CD$1,AQ$3,'Ingredients Backend'!$AE26:$CD26)&gt;=1,1,0)</f>
        <v>0</v>
      </c>
      <c r="AR27">
        <f>IF(SUMIF('Ingredients Backend'!$AE$1:$CD$1,AR$3,'Ingredients Backend'!$AE26:$CD26)&gt;=1,1,0)</f>
        <v>0</v>
      </c>
      <c r="AS27">
        <f>IF(SUMIF('Ingredients Backend'!$AE$1:$CD$1,AS$3,'Ingredients Backend'!$AE26:$CD26)&gt;=1,1,0)</f>
        <v>0</v>
      </c>
      <c r="AT27">
        <f>IF(SUMIF('Ingredients Backend'!$AE$1:$CD$1,AT$3,'Ingredients Backend'!$AE26:$CD26)&gt;=1,1,0)</f>
        <v>0</v>
      </c>
      <c r="AU27">
        <f>IF(SUMIF('Ingredients Backend'!$AE$1:$CD$1,AU$3,'Ingredients Backend'!$AE26:$CD26)&gt;=1,1,0)</f>
        <v>0</v>
      </c>
      <c r="AV27">
        <f>IF(SUMIF('Ingredients Backend'!$AE$1:$CD$1,AV$3,'Ingredients Backend'!$AE26:$CD26)&gt;=1,1,0)</f>
        <v>0</v>
      </c>
      <c r="AW27">
        <f>IF(SUMIF('Ingredients Backend'!$AE$1:$CD$1,AW$3,'Ingredients Backend'!$AE26:$CD26)&gt;=1,1,0)</f>
        <v>0</v>
      </c>
      <c r="AX27">
        <f>IF(SUMIF('Ingredients Backend'!$AE$1:$CD$1,AX$3,'Ingredients Backend'!$AE26:$CD26)&gt;=1,1,0)</f>
        <v>0</v>
      </c>
      <c r="AY27">
        <f>IF(SUMIF('Ingredients Backend'!$AE$1:$CD$1,AY$3,'Ingredients Backend'!$AE26:$CD26)&gt;=1,1,0)</f>
        <v>0</v>
      </c>
      <c r="AZ27">
        <f>IF(SUMIF('Ingredients Backend'!$AE$1:$CD$1,AZ$3,'Ingredients Backend'!$AE26:$CD26)&gt;=1,1,0)</f>
        <v>0</v>
      </c>
      <c r="BA27">
        <f>IF(SUMIF('Ingredients Backend'!$AE$1:$CD$1,BA$3,'Ingredients Backend'!$AE26:$CD26)&gt;=1,1,0)</f>
        <v>0</v>
      </c>
      <c r="BB27">
        <f>IF(SUMIF('Ingredients Backend'!$AE$1:$CD$1,BB$3,'Ingredients Backend'!$AE26:$CD26)&gt;=1,1,0)</f>
        <v>0</v>
      </c>
      <c r="BC27">
        <f>IF(SUMIF('Ingredients Backend'!$AE$1:$CD$1,BC$3,'Ingredients Backend'!$AE26:$CD26)&gt;=1,1,0)</f>
        <v>0</v>
      </c>
      <c r="BD27">
        <f>IF(SUMIF('Ingredients Backend'!$AE$1:$CD$1,BD$3,'Ingredients Backend'!$AE26:$CD26)&gt;=1,1,0)</f>
        <v>0</v>
      </c>
      <c r="BE27">
        <f>IF(SUMIF('Ingredients Backend'!$AE$1:$CD$1,BE$3,'Ingredients Backend'!$AE26:$CD26)&gt;=1,1,0)</f>
        <v>0</v>
      </c>
      <c r="BF27">
        <f>IF(SUMIF('Ingredients Backend'!$AE$1:$CD$1,BF$3,'Ingredients Backend'!$AE26:$CD26)&gt;=1,1,0)</f>
        <v>0</v>
      </c>
      <c r="BG27">
        <f>IF(SUMIF('Ingredients Backend'!$AE$1:$CD$1,BG$3,'Ingredients Backend'!$AE26:$CD26)&gt;=1,1,0)</f>
        <v>1</v>
      </c>
      <c r="BH27">
        <f>IF(SUMIF('Ingredients Backend'!$AE$1:$CD$1,BH$3,'Ingredients Backend'!$AE26:$CD26)&gt;=1,1,0)</f>
        <v>0</v>
      </c>
      <c r="BI27">
        <f>IF(SUMIF('Ingredients Backend'!$AE$1:$CD$1,BI$3,'Ingredients Backend'!$AE26:$CD26)&gt;=1,1,0)</f>
        <v>0</v>
      </c>
      <c r="BJ27">
        <f>IF(SUMIF('Ingredients Backend'!$AE$1:$CD$1,BJ$3,'Ingredients Backend'!$AE26:$CD26)&gt;=1,1,0)</f>
        <v>0</v>
      </c>
      <c r="BK27">
        <f>IF(SUMIF('Ingredients Backend'!$AE$1:$CD$1,BK$3,'Ingredients Backend'!$AE26:$CD26)&gt;=1,1,0)</f>
        <v>0</v>
      </c>
      <c r="BL27">
        <f>IF(SUMIF('Ingredients Backend'!$AE$1:$CD$1,BL$3,'Ingredients Backend'!$AE26:$CD26)&gt;=1,1,0)</f>
        <v>0</v>
      </c>
      <c r="BM27">
        <f>IF(SUMIF('Ingredients Backend'!$AE$1:$CD$1,BM$3,'Ingredients Backend'!$AE26:$CD26)&gt;=1,1,0)</f>
        <v>0</v>
      </c>
      <c r="BN27">
        <f>IF(SUMIF('Ingredients Backend'!$AE$1:$CD$1,BN$3,'Ingredients Backend'!$AE26:$CD26)&gt;=1,1,0)</f>
        <v>0</v>
      </c>
      <c r="BO27">
        <f>IF(SUMIF('Ingredients Backend'!$AE$1:$CD$1,BO$3,'Ingredients Backend'!$AE26:$CD26)&gt;=1,1,0)</f>
        <v>0</v>
      </c>
      <c r="BP27">
        <f>IF(SUMIF('Ingredients Backend'!$AE$1:$CD$1,BP$3,'Ingredients Backend'!$AE26:$CD26)&gt;=1,1,0)</f>
        <v>0</v>
      </c>
      <c r="BQ27">
        <f>IF(SUMIF('Ingredients Backend'!$AE$1:$CD$1,BQ$3,'Ingredients Backend'!$AE26:$CD26)&gt;=1,1,0)</f>
        <v>0</v>
      </c>
      <c r="BR27">
        <f>IF(SUMIF('Ingredients Backend'!$AE$1:$CD$1,BR$3,'Ingredients Backend'!$AE26:$CD26)&gt;=1,1,0)</f>
        <v>0</v>
      </c>
      <c r="BS27">
        <f>IF(SUMIF('Ingredients Backend'!$AE$1:$CD$1,BS$3,'Ingredients Backend'!$AE26:$CD26)&gt;=1,1,0)</f>
        <v>0</v>
      </c>
      <c r="BT27">
        <f>IF(SUMIF('Ingredients Backend'!$AE$1:$CD$1,BT$3,'Ingredients Backend'!$AE26:$CD26)&gt;=1,1,0)</f>
        <v>0</v>
      </c>
      <c r="BU27">
        <f>IF(SUMIF('Ingredients Backend'!$AE$1:$CD$1,BU$3,'Ingredients Backend'!$AE26:$CD26)&gt;=1,1,0)</f>
        <v>0</v>
      </c>
      <c r="BV27">
        <f>IF(SUMIF('Ingredients Backend'!$AE$1:$CD$1,BV$3,'Ingredients Backend'!$AE26:$CD26)&gt;=1,1,0)</f>
        <v>0</v>
      </c>
      <c r="BW27">
        <f>IF(SUMIF('Ingredients Backend'!$AE$1:$CD$1,BW$3,'Ingredients Backend'!$AE26:$CD26)&gt;=1,1,0)</f>
        <v>0</v>
      </c>
      <c r="BX27">
        <f>IF(SUMIF('Ingredients Backend'!$AE$1:$CD$1,BX$3,'Ingredients Backend'!$AE26:$CD26)&gt;=1,1,0)</f>
        <v>0</v>
      </c>
      <c r="BY27">
        <f>IF(SUMIF('Ingredients Backend'!$AE$1:$CD$1,BY$3,'Ingredients Backend'!$AE26:$CD26)&gt;=1,1,0)</f>
        <v>0</v>
      </c>
    </row>
    <row r="28" hidden="1" spans="1:77">
      <c r="A28" s="5" t="str">
        <f>_xlfn.XLOOKUP($E28,'Raw Data'!$E:$E,'Raw Data'!A:A,"ERROR",0,1)</f>
        <v>AE</v>
      </c>
      <c r="B28" s="5" t="str">
        <f>_xlfn.XLOOKUP($E28,'Raw Data'!$E:$E,'Raw Data'!B:B,"ERROR",0,1)</f>
        <v>Hair Mousses</v>
      </c>
      <c r="C28" s="5" t="str">
        <f>_xlfn.XLOOKUP($E28,'Raw Data'!$E:$E,'Raw Data'!C:C,"ERROR",0,1)</f>
        <v>Keranique</v>
      </c>
      <c r="D28" s="5" t="str">
        <f>_xlfn.XLOOKUP($E28,'Raw Data'!$E:$E,'Raw Data'!D:D,"ERROR",0,1)</f>
        <v>www.amazon.ae/dp/B00CRJWIIE</v>
      </c>
      <c r="E28" s="5" t="s">
        <v>145</v>
      </c>
      <c r="F28" s="9" t="str">
        <f>_xlfn.XLOOKUP($E28,'Raw Data'!$E:$E,'Raw Data'!F:F,"ERROR",0,1)</f>
        <v>Keranique Thickening &amp; Texturizing  Mousse , 3.4 Fl Oz â€“ Instant Volume, Thickness and Body, Leaving Hair with Smooth and Soft Touch | Strengthens Hair Shaft and Protects Against Breakage</v>
      </c>
      <c r="G28" s="10">
        <f>_xlfn.XLOOKUP($E28,'Raw Data'!$E:$E,'Raw Data'!G:G,"ERROR",0,1)</f>
        <v>82</v>
      </c>
      <c r="H28" s="9">
        <f>_xlfn.XLOOKUP($E28,'Raw Data'!$E:$E,'Raw Data'!H:H,"ERROR",0,1)</f>
        <v>8689.94</v>
      </c>
      <c r="I28" s="9">
        <f>_xlfn.XLOOKUP($E28,'Raw Data'!$E:$E,'Raw Data'!I:I,"ERROR",0,1)</f>
        <v>0.0116342750949097</v>
      </c>
      <c r="J28" s="9" t="str">
        <f>_xlfn.XLOOKUP($E28,'Raw Data'!$E:$E,'Raw Data'!J:J,"ERROR",0,1)</f>
        <v>Yes</v>
      </c>
      <c r="K28" s="14" t="str">
        <f t="array" ref="K28">_xlfn.IFS(AND(L28&gt;0,L28&lt;=5),"0 to 5",AND(L28&gt;5,L28&lt;=10),"5 to 10",AND(L28&gt;10,L28&lt;=15),"10 to 15",AND(L28&gt;15,L28&lt;=20),"15 to 20",AND(L28&gt;20,L28&lt;=30),"20 to 30",AND(L28&gt;30,L28&lt;=40),"30 to 40",AND(L28&gt;40,L28&lt;=50),"40 to 50",AND(L28&gt;50,L28&lt;=75),"50 to 75",AND(L28&gt;75,L28&lt;=100),"75 to 100",AND(L28&gt;100,L28&lt;=150),"100 to 150",AND(L28&gt;150,L28&lt;=200),"150 to 200",AND(L28&gt;200,L28&lt;=250),"200 to 250",AND(L28&gt;250,L28&lt;=300),"250 to 300",AND(L28&gt;300,L28&lt;=400),"300 to 400",AND(L28&gt;400,L28&lt;=500),"400 to 500",L28&gt;500,"500+")</f>
        <v>100 to 150</v>
      </c>
      <c r="L28" s="9">
        <f>_xlfn.XLOOKUP($E28,'Raw Data'!$E:$E,'Raw Data'!L:L,"ERROR",0,1)</f>
        <v>116.8</v>
      </c>
      <c r="M28" s="14" t="str">
        <f t="array" ref="M28">_xlfn.IFS(AND(N28&gt;0,N28&lt;=5),"0 to 5",AND(N28&gt;5,N28&lt;=10),"5 to 10",AND(N28&gt;10,N28&lt;=15),"10 to 15",AND(N28&gt;15,N28&lt;=20),"15 to 20",AND(N28&gt;20,N28&lt;=30),"20 to 30",AND(N28&gt;30,N28&lt;=40),"30 to 40",AND(N28&gt;40,N28&lt;=50),"40 to 50",AND(N28&gt;50,N28&lt;=75),"50 to 75",AND(N28&gt;75,N28&lt;=100),"75 to 100",AND(N28&gt;100,N28&lt;=150),"100 to 150",AND(N28&gt;150,N28&lt;=200),"150 to 200",AND(N28&gt;200,N28&lt;=250),"200 to 250",AND(N28&gt;250,N28&lt;=300),"250 to 300",AND(N28&gt;300,N28&lt;=400),"300 to 400",AND(N28&gt;400,N28&lt;=500),"400 to 500",N28&gt;500,"500+")</f>
        <v>100 to 150</v>
      </c>
      <c r="N28" s="9">
        <f>_xlfn.XLOOKUP($E28,'Raw Data'!$E:$E,'Raw Data'!N:N,"ERROR",0,1)</f>
        <v>123.46</v>
      </c>
      <c r="O28" s="14" t="str">
        <f t="array" ref="O28">_xlfn.IFS(P28=0,"No Discount",AND(P28&gt;0,P28&lt;=0.02),"0% to 2%",AND(P28&gt;0.02,P28&lt;=0.04),"2% to 4%",AND(P28&gt;0.04,P28&lt;=0.06),"4% to 6%",AND(P28&gt;0.06,P28&lt;=0.08),"6% to 8%",AND(P28&gt;0.08,P28&lt;=0.1),"8% to 10%",AND(P28&gt;0.1,P28&lt;=0.15),"10% to 15%",AND(P28&gt;0.15,P28&lt;=0.2),"15% to 20%",AND(P28&gt;0.2,P28&lt;=0.25),"20% to 25%",AND(P28&gt;0.25,P28&lt;=0.3),"25% to 30%",AND(P28&gt;0.3,P28&lt;=0.4),"30% to 40%",AND(P28&gt;0.4,P28&lt;=0.5),"40% to 50%",AND(P28&gt;0.5,P28&lt;=0.75),"50% to 75%",AND(P28&gt;0.75,P28&lt;=1),"75% to 100%")</f>
        <v>4% to 6%</v>
      </c>
      <c r="P28" s="10">
        <f>_xlfn.XLOOKUP($E28,'Raw Data'!$E:$E,'Raw Data'!P:P,"ERROR",0,1)</f>
        <v>0.0539445974404665</v>
      </c>
      <c r="Q28" s="9">
        <f>_xlfn.XLOOKUP($E28,'Raw Data'!$E:$E,'Raw Data'!Q:Q,"ERROR",0,1)</f>
        <v>3.4</v>
      </c>
      <c r="R28" s="9" t="str">
        <f>_xlfn.XLOOKUP($E28,'Raw Data'!$E:$E,'Raw Data'!R:R,"ERROR",0,1)</f>
        <v>fl oz</v>
      </c>
      <c r="S28" s="5" t="str">
        <f t="array" ref="S28">_xlfn.IFS(AND(T28&gt;0,T28&lt;=0.05),"0 to 0.05",AND(T28&gt;0.05,T28&lt;=0.1),"0.05 to 0.1",AND(T28&gt;0.1,T28&lt;=0.2),"0.1 to 0.2",AND(T28&gt;0.2,T28&lt;=0.3),"0.2 to 0.3",AND(T28&gt;0.3,T28&lt;=0.4),"0.3 to 0.4",AND(T28&gt;0.4,T28&lt;=0.5),"0.4 to 0.5",AND(T28&gt;0.5,T28&lt;=0.75),"0.5 to 0.75",AND(T28&gt;0.75,T28&lt;=1),"0.75 to 1",AND(T28&gt;1,T28&lt;=2),"1 to 2",AND(T28&gt;2,T28&lt;=3),"2 to 3",AND(T28&gt;3,T28&lt;=4),"3 to 4",AND(T28&gt;4,T28&lt;=5),"4 to 5",AND(T28&gt;5,T28&lt;=10),"5 to 10",T28&gt;10,"10+")</f>
        <v>1 to 2</v>
      </c>
      <c r="T28" s="10">
        <f t="shared" si="1"/>
        <v>1.1170671020678</v>
      </c>
      <c r="U28" s="15" t="str">
        <f t="array" ref="U28">_xlfn.IFS(AND(V28&gt;0,V28&lt;=0.05),"0 to 0.05",AND(V28&gt;0.05,V28&lt;=0.1),"0.05 to 0.1",AND(V28&gt;0.1,V28&lt;=0.2),"0.1 to 0.2",AND(V28&gt;0.2,V28&lt;=0.3),"0.2 to 0.3",AND(V28&gt;0.3,V28&lt;=0.4),"0.3 to 0.4",AND(V28&gt;0.4,V28&lt;=0.5),"0.4 to 0.5",AND(V28&gt;0.5,V28&lt;=0.75),"0.5 to 0.75",AND(V28&gt;0.75,V28&lt;=1),"0.75 to 1",AND(V28&gt;1,V28&lt;=2),"1 to 2",AND(V28&gt;2,V28&lt;=3),"2 to 3",AND(V28&gt;3,V28&lt;=4),"3 to 4",AND(V28&gt;4,V28&lt;=5),"4 to 5",AND(V28&gt;5,V28&lt;=10),"5 to 10",V28&gt;10,"10+")</f>
        <v>0.3 to 0.4</v>
      </c>
      <c r="V28" s="10">
        <f t="shared" si="2"/>
        <v>0.318805977686202</v>
      </c>
      <c r="W28" s="15" t="str">
        <f t="array" ref="W28">_xlfn.IFS(AND(X28&gt;0,X28&lt;=0.05),"0 to 0.05",AND(X28&gt;0.05,X28&lt;=0.1),"0.05 to 0.1",AND(X28&gt;0.1,X28&lt;=0.2),"0.1 to 0.2",AND(X28&gt;0.2,X28&lt;=0.3),"0.2 to 0.3",AND(X28&gt;0.3,X28&lt;=0.4),"0.3 to 0.4",AND(X28&gt;0.4,X28&lt;=0.5),"0.4 to 0.5",AND(X28&gt;0.5,X28&lt;=0.75),"0.5 to 0.75",AND(X28&gt;0.75,X28&lt;=1),"0.75 to 1",AND(X28&gt;1,X28&lt;=2),"1 to 2",AND(X28&gt;2,X28&lt;=3),"2 to 3",AND(X28&gt;3,X28&lt;=4),"3 to 4",AND(X28&gt;4,X28&lt;=5),"4 to 5",AND(X28&gt;5,X28&lt;=10),"5 to 10",X28&gt;10,"10+")</f>
        <v>0.3 to 0.4</v>
      </c>
      <c r="X28" s="16">
        <f t="shared" si="3"/>
        <v>0.301608117558306</v>
      </c>
      <c r="Y28" s="5" t="str">
        <f t="array" ref="Y28">_xlfn.IFS(AND(Z28&gt;0,Z28&lt;=1),"0 to 1",AND(Z28&gt;1,Z28&lt;=2),"1 to 2",AND(Z28&gt;2,Z28&lt;=4),"2 to 4",AND(Z28&gt;4,Z28&lt;=6),"4 to 6",AND(Z28&gt;6,Z28&lt;=8),"6 to 8",AND(Z28&gt;8,Z28&lt;=10),"8 to 10",AND(Z28&gt;10,Z28&lt;=15),"10 to 15",AND(Z28&gt;15,Z28&lt;=20),"15 to 20",AND(Z28&gt;20,Z28&lt;=25),"20 to 25",AND(Z28&gt;25,Z28&lt;=30),"25 to 30",AND(Z28&gt;30,Z28&lt;=40),"30 to 40",AND(Z28&gt;40,Z28&lt;=50),"40 to 50",Z28&gt;50,"50+")</f>
        <v>2 to 4</v>
      </c>
      <c r="Z28" s="9">
        <f t="array" ref="Z28">_xlfn.IFS(AA28="oz",_xlfn.IFS(R28="oz",Q28,R28="fl oz",Q28*1.04,R28="ml",Q28*0.0338),AA28="fl oz",_xlfn.IFS(R28="oz",Q28/1.04,R28="fl oz",Q28,R28="ml",Q28*0.0338/1.04),AA28="ml",_xlfn.IFS(R28="oz",Q28/0.0338,R28="fl oz",Q28*1.04/0.0338,R28="ml",Q28))</f>
        <v>3.536</v>
      </c>
      <c r="AA28" s="9" t="str">
        <f>_xlfn.XLOOKUP($E28,'Raw Data'!$E:$E,'Raw Data'!AA:AA,"ERROR",0,1)</f>
        <v>oz</v>
      </c>
      <c r="AB28" s="5" t="s">
        <v>146</v>
      </c>
      <c r="AC28" s="5" t="s">
        <v>147</v>
      </c>
      <c r="AD28" s="5" t="s">
        <v>148</v>
      </c>
      <c r="AE28">
        <f>IF(SUMIF('Ingredients Backend'!$AE$1:$CD$1,AE$3,'Ingredients Backend'!$AE27:$CD27)&gt;=1,1,0)</f>
        <v>0</v>
      </c>
      <c r="AF28">
        <f>IF(SUMIF('Ingredients Backend'!$AE$1:$CD$1,AF$3,'Ingredients Backend'!$AE27:$CD27)&gt;=1,1,0)</f>
        <v>0</v>
      </c>
      <c r="AG28">
        <f>IF(SUMIF('Ingredients Backend'!$AE$1:$CD$1,AG$3,'Ingredients Backend'!$AE27:$CD27)&gt;=1,1,0)</f>
        <v>0</v>
      </c>
      <c r="AH28">
        <f>IF(SUMIF('Ingredients Backend'!$AE$1:$CD$1,AH$3,'Ingredients Backend'!$AE27:$CD27)&gt;=1,1,0)</f>
        <v>1</v>
      </c>
      <c r="AI28">
        <f>IF(SUMIF('Ingredients Backend'!$AE$1:$CD$1,AI$3,'Ingredients Backend'!$AE27:$CD27)&gt;=1,1,0)</f>
        <v>0</v>
      </c>
      <c r="AJ28">
        <f>IF(SUMIF('Ingredients Backend'!$AE$1:$CD$1,AJ$3,'Ingredients Backend'!$AE27:$CD27)&gt;=1,1,0)</f>
        <v>0</v>
      </c>
      <c r="AK28">
        <f>IF(SUMIF('Ingredients Backend'!$AE$1:$CD$1,AK$3,'Ingredients Backend'!$AE27:$CD27)&gt;=1,1,0)</f>
        <v>0</v>
      </c>
      <c r="AL28">
        <f>IF(SUMIF('Ingredients Backend'!$AE$1:$CD$1,AL$3,'Ingredients Backend'!$AE27:$CD27)&gt;=1,1,0)</f>
        <v>0</v>
      </c>
      <c r="AM28">
        <f>IF(SUMIF('Ingredients Backend'!$AE$1:$CD$1,AM$3,'Ingredients Backend'!$AE27:$CD27)&gt;=1,1,0)</f>
        <v>0</v>
      </c>
      <c r="AN28">
        <f>IF(SUMIF('Ingredients Backend'!$AE$1:$CD$1,AN$3,'Ingredients Backend'!$AE27:$CD27)&gt;=1,1,0)</f>
        <v>0</v>
      </c>
      <c r="AO28">
        <f>IF(SUMIF('Ingredients Backend'!$AE$1:$CD$1,AO$3,'Ingredients Backend'!$AE27:$CD27)&gt;=1,1,0)</f>
        <v>0</v>
      </c>
      <c r="AP28">
        <f>IF(SUMIF('Ingredients Backend'!$AE$1:$CD$1,AP$3,'Ingredients Backend'!$AE27:$CD27)&gt;=1,1,0)</f>
        <v>0</v>
      </c>
      <c r="AQ28">
        <f>IF(SUMIF('Ingredients Backend'!$AE$1:$CD$1,AQ$3,'Ingredients Backend'!$AE27:$CD27)&gt;=1,1,0)</f>
        <v>0</v>
      </c>
      <c r="AR28">
        <f>IF(SUMIF('Ingredients Backend'!$AE$1:$CD$1,AR$3,'Ingredients Backend'!$AE27:$CD27)&gt;=1,1,0)</f>
        <v>0</v>
      </c>
      <c r="AS28">
        <f>IF(SUMIF('Ingredients Backend'!$AE$1:$CD$1,AS$3,'Ingredients Backend'!$AE27:$CD27)&gt;=1,1,0)</f>
        <v>0</v>
      </c>
      <c r="AT28">
        <f>IF(SUMIF('Ingredients Backend'!$AE$1:$CD$1,AT$3,'Ingredients Backend'!$AE27:$CD27)&gt;=1,1,0)</f>
        <v>0</v>
      </c>
      <c r="AU28">
        <f>IF(SUMIF('Ingredients Backend'!$AE$1:$CD$1,AU$3,'Ingredients Backend'!$AE27:$CD27)&gt;=1,1,0)</f>
        <v>0</v>
      </c>
      <c r="AV28">
        <f>IF(SUMIF('Ingredients Backend'!$AE$1:$CD$1,AV$3,'Ingredients Backend'!$AE27:$CD27)&gt;=1,1,0)</f>
        <v>0</v>
      </c>
      <c r="AW28">
        <f>IF(SUMIF('Ingredients Backend'!$AE$1:$CD$1,AW$3,'Ingredients Backend'!$AE27:$CD27)&gt;=1,1,0)</f>
        <v>0</v>
      </c>
      <c r="AX28">
        <f>IF(SUMIF('Ingredients Backend'!$AE$1:$CD$1,AX$3,'Ingredients Backend'!$AE27:$CD27)&gt;=1,1,0)</f>
        <v>0</v>
      </c>
      <c r="AY28">
        <f>IF(SUMIF('Ingredients Backend'!$AE$1:$CD$1,AY$3,'Ingredients Backend'!$AE27:$CD27)&gt;=1,1,0)</f>
        <v>1</v>
      </c>
      <c r="AZ28">
        <f>IF(SUMIF('Ingredients Backend'!$AE$1:$CD$1,AZ$3,'Ingredients Backend'!$AE27:$CD27)&gt;=1,1,0)</f>
        <v>0</v>
      </c>
      <c r="BA28">
        <f>IF(SUMIF('Ingredients Backend'!$AE$1:$CD$1,BA$3,'Ingredients Backend'!$AE27:$CD27)&gt;=1,1,0)</f>
        <v>0</v>
      </c>
      <c r="BB28">
        <f>IF(SUMIF('Ingredients Backend'!$AE$1:$CD$1,BB$3,'Ingredients Backend'!$AE27:$CD27)&gt;=1,1,0)</f>
        <v>1</v>
      </c>
      <c r="BC28">
        <f>IF(SUMIF('Ingredients Backend'!$AE$1:$CD$1,BC$3,'Ingredients Backend'!$AE27:$CD27)&gt;=1,1,0)</f>
        <v>0</v>
      </c>
      <c r="BD28">
        <f>IF(SUMIF('Ingredients Backend'!$AE$1:$CD$1,BD$3,'Ingredients Backend'!$AE27:$CD27)&gt;=1,1,0)</f>
        <v>0</v>
      </c>
      <c r="BE28">
        <f>IF(SUMIF('Ingredients Backend'!$AE$1:$CD$1,BE$3,'Ingredients Backend'!$AE27:$CD27)&gt;=1,1,0)</f>
        <v>1</v>
      </c>
      <c r="BF28">
        <f>IF(SUMIF('Ingredients Backend'!$AE$1:$CD$1,BF$3,'Ingredients Backend'!$AE27:$CD27)&gt;=1,1,0)</f>
        <v>1</v>
      </c>
      <c r="BG28">
        <f>IF(SUMIF('Ingredients Backend'!$AE$1:$CD$1,BG$3,'Ingredients Backend'!$AE27:$CD27)&gt;=1,1,0)</f>
        <v>0</v>
      </c>
      <c r="BH28">
        <f>IF(SUMIF('Ingredients Backend'!$AE$1:$CD$1,BH$3,'Ingredients Backend'!$AE27:$CD27)&gt;=1,1,0)</f>
        <v>0</v>
      </c>
      <c r="BI28">
        <f>IF(SUMIF('Ingredients Backend'!$AE$1:$CD$1,BI$3,'Ingredients Backend'!$AE27:$CD27)&gt;=1,1,0)</f>
        <v>0</v>
      </c>
      <c r="BJ28">
        <f>IF(SUMIF('Ingredients Backend'!$AE$1:$CD$1,BJ$3,'Ingredients Backend'!$AE27:$CD27)&gt;=1,1,0)</f>
        <v>0</v>
      </c>
      <c r="BK28">
        <f>IF(SUMIF('Ingredients Backend'!$AE$1:$CD$1,BK$3,'Ingredients Backend'!$AE27:$CD27)&gt;=1,1,0)</f>
        <v>0</v>
      </c>
      <c r="BL28">
        <f>IF(SUMIF('Ingredients Backend'!$AE$1:$CD$1,BL$3,'Ingredients Backend'!$AE27:$CD27)&gt;=1,1,0)</f>
        <v>0</v>
      </c>
      <c r="BM28">
        <f>IF(SUMIF('Ingredients Backend'!$AE$1:$CD$1,BM$3,'Ingredients Backend'!$AE27:$CD27)&gt;=1,1,0)</f>
        <v>0</v>
      </c>
      <c r="BN28">
        <f>IF(SUMIF('Ingredients Backend'!$AE$1:$CD$1,BN$3,'Ingredients Backend'!$AE27:$CD27)&gt;=1,1,0)</f>
        <v>0</v>
      </c>
      <c r="BO28">
        <f>IF(SUMIF('Ingredients Backend'!$AE$1:$CD$1,BO$3,'Ingredients Backend'!$AE27:$CD27)&gt;=1,1,0)</f>
        <v>0</v>
      </c>
      <c r="BP28">
        <f>IF(SUMIF('Ingredients Backend'!$AE$1:$CD$1,BP$3,'Ingredients Backend'!$AE27:$CD27)&gt;=1,1,0)</f>
        <v>0</v>
      </c>
      <c r="BQ28">
        <f>IF(SUMIF('Ingredients Backend'!$AE$1:$CD$1,BQ$3,'Ingredients Backend'!$AE27:$CD27)&gt;=1,1,0)</f>
        <v>0</v>
      </c>
      <c r="BR28">
        <f>IF(SUMIF('Ingredients Backend'!$AE$1:$CD$1,BR$3,'Ingredients Backend'!$AE27:$CD27)&gt;=1,1,0)</f>
        <v>0</v>
      </c>
      <c r="BS28">
        <f>IF(SUMIF('Ingredients Backend'!$AE$1:$CD$1,BS$3,'Ingredients Backend'!$AE27:$CD27)&gt;=1,1,0)</f>
        <v>0</v>
      </c>
      <c r="BT28">
        <f>IF(SUMIF('Ingredients Backend'!$AE$1:$CD$1,BT$3,'Ingredients Backend'!$AE27:$CD27)&gt;=1,1,0)</f>
        <v>0</v>
      </c>
      <c r="BU28">
        <f>IF(SUMIF('Ingredients Backend'!$AE$1:$CD$1,BU$3,'Ingredients Backend'!$AE27:$CD27)&gt;=1,1,0)</f>
        <v>0</v>
      </c>
      <c r="BV28">
        <f>IF(SUMIF('Ingredients Backend'!$AE$1:$CD$1,BV$3,'Ingredients Backend'!$AE27:$CD27)&gt;=1,1,0)</f>
        <v>0</v>
      </c>
      <c r="BW28">
        <f>IF(SUMIF('Ingredients Backend'!$AE$1:$CD$1,BW$3,'Ingredients Backend'!$AE27:$CD27)&gt;=1,1,0)</f>
        <v>0</v>
      </c>
      <c r="BX28">
        <f>IF(SUMIF('Ingredients Backend'!$AE$1:$CD$1,BX$3,'Ingredients Backend'!$AE27:$CD27)&gt;=1,1,0)</f>
        <v>0</v>
      </c>
      <c r="BY28">
        <f>IF(SUMIF('Ingredients Backend'!$AE$1:$CD$1,BY$3,'Ingredients Backend'!$AE27:$CD27)&gt;=1,1,0)</f>
        <v>1</v>
      </c>
    </row>
    <row r="29" hidden="1" spans="1:77">
      <c r="A29" s="5" t="str">
        <f>_xlfn.XLOOKUP($E29,'Raw Data'!$E:$E,'Raw Data'!A:A,"ERROR",0,1)</f>
        <v>AE</v>
      </c>
      <c r="B29" s="5" t="str">
        <f>_xlfn.XLOOKUP($E29,'Raw Data'!$E:$E,'Raw Data'!B:B,"ERROR",0,1)</f>
        <v>Hair Mousses</v>
      </c>
      <c r="C29" s="5" t="str">
        <f>_xlfn.XLOOKUP($E29,'Raw Data'!$E:$E,'Raw Data'!C:C,"ERROR",0,1)</f>
        <v>Giovanni</v>
      </c>
      <c r="D29" s="5" t="str">
        <f>_xlfn.XLOOKUP($E29,'Raw Data'!$E:$E,'Raw Data'!D:D,"ERROR",0,1)</f>
        <v>www.amazon.ae/dp/B00066D618</v>
      </c>
      <c r="E29" s="5" t="s">
        <v>149</v>
      </c>
      <c r="F29" s="9" t="str">
        <f>_xlfn.XLOOKUP($E29,'Raw Data'!$E:$E,'Raw Data'!F:F,"ERROR",0,1)</f>
        <v>Giovanni Cosmetics, Inc. Natural Mousse 207ml, Air-Turbo, 207 ml (Pack of 1)</v>
      </c>
      <c r="G29" s="10">
        <f>_xlfn.XLOOKUP($E29,'Raw Data'!$E:$E,'Raw Data'!G:G,"ERROR",0,1)</f>
        <v>157</v>
      </c>
      <c r="H29" s="9">
        <f>_xlfn.XLOOKUP($E29,'Raw Data'!$E:$E,'Raw Data'!H:H,"ERROR",0,1)</f>
        <v>8122.12</v>
      </c>
      <c r="I29" s="9">
        <f>_xlfn.XLOOKUP($E29,'Raw Data'!$E:$E,'Raw Data'!I:I,"ERROR",0,1)</f>
        <v>0.010874065693649</v>
      </c>
      <c r="J29" s="9" t="str">
        <f>_xlfn.XLOOKUP($E29,'Raw Data'!$E:$E,'Raw Data'!J:J,"ERROR",0,1)</f>
        <v>Yes</v>
      </c>
      <c r="K29" s="14" t="str">
        <f t="array" ref="K29">_xlfn.IFS(AND(L29&gt;0,L29&lt;=5),"0 to 5",AND(L29&gt;5,L29&lt;=10),"5 to 10",AND(L29&gt;10,L29&lt;=15),"10 to 15",AND(L29&gt;15,L29&lt;=20),"15 to 20",AND(L29&gt;20,L29&lt;=30),"20 to 30",AND(L29&gt;30,L29&lt;=40),"30 to 40",AND(L29&gt;40,L29&lt;=50),"40 to 50",AND(L29&gt;50,L29&lt;=75),"50 to 75",AND(L29&gt;75,L29&lt;=100),"75 to 100",AND(L29&gt;100,L29&lt;=150),"100 to 150",AND(L29&gt;150,L29&lt;=200),"150 to 200",AND(L29&gt;200,L29&lt;=250),"200 to 250",AND(L29&gt;250,L29&lt;=300),"250 to 300",AND(L29&gt;300,L29&lt;=400),"300 to 400",AND(L29&gt;400,L29&lt;=500),"400 to 500",L29&gt;500,"500+")</f>
        <v>50 to 75</v>
      </c>
      <c r="L29" s="9">
        <f>_xlfn.XLOOKUP($E29,'Raw Data'!$E:$E,'Raw Data'!L:L,"ERROR",0,1)</f>
        <v>52.35</v>
      </c>
      <c r="M29" s="14" t="str">
        <f t="array" ref="M29">_xlfn.IFS(AND(N29&gt;0,N29&lt;=5),"0 to 5",AND(N29&gt;5,N29&lt;=10),"5 to 10",AND(N29&gt;10,N29&lt;=15),"10 to 15",AND(N29&gt;15,N29&lt;=20),"15 to 20",AND(N29&gt;20,N29&lt;=30),"20 to 30",AND(N29&gt;30,N29&lt;=40),"30 to 40",AND(N29&gt;40,N29&lt;=50),"40 to 50",AND(N29&gt;50,N29&lt;=75),"50 to 75",AND(N29&gt;75,N29&lt;=100),"75 to 100",AND(N29&gt;100,N29&lt;=150),"100 to 150",AND(N29&gt;150,N29&lt;=200),"150 to 200",AND(N29&gt;200,N29&lt;=250),"200 to 250",AND(N29&gt;250,N29&lt;=300),"250 to 300",AND(N29&gt;300,N29&lt;=400),"300 to 400",AND(N29&gt;400,N29&lt;=500),"400 to 500",N29&gt;500,"500+")</f>
        <v>50 to 75</v>
      </c>
      <c r="N29" s="9">
        <f>_xlfn.XLOOKUP($E29,'Raw Data'!$E:$E,'Raw Data'!N:N,"ERROR",0,1)</f>
        <v>54.69</v>
      </c>
      <c r="O29" s="14" t="str">
        <f t="array" ref="O29">_xlfn.IFS(P29=0,"No Discount",AND(P29&gt;0,P29&lt;=0.02),"0% to 2%",AND(P29&gt;0.02,P29&lt;=0.04),"2% to 4%",AND(P29&gt;0.04,P29&lt;=0.06),"4% to 6%",AND(P29&gt;0.06,P29&lt;=0.08),"6% to 8%",AND(P29&gt;0.08,P29&lt;=0.1),"8% to 10%",AND(P29&gt;0.1,P29&lt;=0.15),"10% to 15%",AND(P29&gt;0.15,P29&lt;=0.2),"15% to 20%",AND(P29&gt;0.2,P29&lt;=0.25),"20% to 25%",AND(P29&gt;0.25,P29&lt;=0.3),"25% to 30%",AND(P29&gt;0.3,P29&lt;=0.4),"30% to 40%",AND(P29&gt;0.4,P29&lt;=0.5),"40% to 50%",AND(P29&gt;0.5,P29&lt;=0.75),"50% to 75%",AND(P29&gt;0.75,P29&lt;=1),"75% to 100%")</f>
        <v>4% to 6%</v>
      </c>
      <c r="P29" s="10">
        <f>_xlfn.XLOOKUP($E29,'Raw Data'!$E:$E,'Raw Data'!P:P,"ERROR",0,1)</f>
        <v>0.0427866154690071</v>
      </c>
      <c r="Q29" s="9">
        <f>_xlfn.XLOOKUP($E29,'Raw Data'!$E:$E,'Raw Data'!Q:Q,"ERROR",0,1)</f>
        <v>207</v>
      </c>
      <c r="R29" s="9" t="str">
        <f>_xlfn.XLOOKUP($E29,'Raw Data'!$E:$E,'Raw Data'!R:R,"ERROR",0,1)</f>
        <v>ml</v>
      </c>
      <c r="S29" s="5" t="str">
        <f t="array" ref="S29">_xlfn.IFS(AND(T29&gt;0,T29&lt;=0.05),"0 to 0.05",AND(T29&gt;0.05,T29&lt;=0.1),"0.05 to 0.1",AND(T29&gt;0.1,T29&lt;=0.2),"0.1 to 0.2",AND(T29&gt;0.2,T29&lt;=0.3),"0.2 to 0.3",AND(T29&gt;0.3,T29&lt;=0.4),"0.3 to 0.4",AND(T29&gt;0.4,T29&lt;=0.5),"0.4 to 0.5",AND(T29&gt;0.5,T29&lt;=0.75),"0.5 to 0.75",AND(T29&gt;0.75,T29&lt;=1),"0.75 to 1",AND(T29&gt;1,T29&lt;=2),"1 to 2",AND(T29&gt;2,T29&lt;=3),"2 to 3",AND(T29&gt;3,T29&lt;=4),"3 to 4",AND(T29&gt;4,T29&lt;=5),"4 to 5",AND(T29&gt;5,T29&lt;=10),"5 to 10",T29&gt;10,"10+")</f>
        <v>0.2 to 0.3</v>
      </c>
      <c r="T29" s="10">
        <f t="shared" si="1"/>
        <v>0.253033670704794</v>
      </c>
      <c r="U29" s="15" t="str">
        <f t="array" ref="U29">_xlfn.IFS(AND(V29&gt;0,V29&lt;=0.05),"0 to 0.05",AND(V29&gt;0.05,V29&lt;=0.1),"0.05 to 0.1",AND(V29&gt;0.1,V29&lt;=0.2),"0.1 to 0.2",AND(V29&gt;0.2,V29&lt;=0.3),"0.2 to 0.3",AND(V29&gt;0.3,V29&lt;=0.4),"0.3 to 0.4",AND(V29&gt;0.4,V29&lt;=0.5),"0.4 to 0.5",AND(V29&gt;0.5,V29&lt;=0.75),"0.5 to 0.75",AND(V29&gt;0.75,V29&lt;=1),"0.75 to 1",AND(V29&gt;1,V29&lt;=2),"1 to 2",AND(V29&gt;2,V29&lt;=3),"2 to 3",AND(V29&gt;3,V29&lt;=4),"3 to 4",AND(V29&gt;4,V29&lt;=5),"4 to 5",AND(V29&gt;5,V29&lt;=10),"5 to 10",V29&gt;10,"10+")</f>
        <v>0.05 to 0.1</v>
      </c>
      <c r="V29" s="10">
        <f t="shared" si="2"/>
        <v>0.0713728957350182</v>
      </c>
      <c r="W29" s="15" t="str">
        <f t="array" ref="W29">_xlfn.IFS(AND(X29&gt;0,X29&lt;=0.05),"0 to 0.05",AND(X29&gt;0.05,X29&lt;=0.1),"0.05 to 0.1",AND(X29&gt;0.1,X29&lt;=0.2),"0.1 to 0.2",AND(X29&gt;0.2,X29&lt;=0.3),"0.2 to 0.3",AND(X29&gt;0.3,X29&lt;=0.4),"0.3 to 0.4",AND(X29&gt;0.4,X29&lt;=0.5),"0.4 to 0.5",AND(X29&gt;0.5,X29&lt;=0.75),"0.5 to 0.75",AND(X29&gt;0.75,X29&lt;=1),"0.75 to 1",AND(X29&gt;1,X29&lt;=2),"1 to 2",AND(X29&gt;2,X29&lt;=3),"2 to 3",AND(X29&gt;3,X29&lt;=4),"3 to 4",AND(X29&gt;4,X29&lt;=5),"4 to 5",AND(X29&gt;5,X29&lt;=10),"5 to 10",X29&gt;10,"10+")</f>
        <v>0.05 to 0.1</v>
      </c>
      <c r="X29" s="16">
        <f t="shared" si="3"/>
        <v>0.0683190910902944</v>
      </c>
      <c r="Y29" s="5" t="str">
        <f t="array" ref="Y29">_xlfn.IFS(AND(Z29&gt;0,Z29&lt;=1),"0 to 1",AND(Z29&gt;1,Z29&lt;=2),"1 to 2",AND(Z29&gt;2,Z29&lt;=4),"2 to 4",AND(Z29&gt;4,Z29&lt;=6),"4 to 6",AND(Z29&gt;6,Z29&lt;=8),"6 to 8",AND(Z29&gt;8,Z29&lt;=10),"8 to 10",AND(Z29&gt;10,Z29&lt;=15),"10 to 15",AND(Z29&gt;15,Z29&lt;=20),"15 to 20",AND(Z29&gt;20,Z29&lt;=25),"20 to 25",AND(Z29&gt;25,Z29&lt;=30),"25 to 30",AND(Z29&gt;30,Z29&lt;=40),"30 to 40",AND(Z29&gt;40,Z29&lt;=50),"40 to 50",Z29&gt;50,"50+")</f>
        <v>6 to 8</v>
      </c>
      <c r="Z29" s="9">
        <f t="array" ref="Z29">_xlfn.IFS(AA29="oz",_xlfn.IFS(R29="oz",Q29,R29="fl oz",Q29*1.04,R29="ml",Q29*0.0338),AA29="fl oz",_xlfn.IFS(R29="oz",Q29/1.04,R29="fl oz",Q29,R29="ml",Q29*0.0338/1.04),AA29="ml",_xlfn.IFS(R29="oz",Q29/0.0338,R29="fl oz",Q29*1.04/0.0338,R29="ml",Q29))</f>
        <v>6.9966</v>
      </c>
      <c r="AA29" s="9" t="str">
        <f>_xlfn.XLOOKUP($E29,'Raw Data'!$E:$E,'Raw Data'!AA:AA,"ERROR",0,1)</f>
        <v>oz</v>
      </c>
      <c r="AB29" s="5" t="s">
        <v>150</v>
      </c>
      <c r="AC29" s="5" t="s">
        <v>71</v>
      </c>
      <c r="AD29" s="5" t="s">
        <v>117</v>
      </c>
      <c r="AE29">
        <f>IF(SUMIF('Ingredients Backend'!$AE$1:$CD$1,AE$3,'Ingredients Backend'!$AE28:$CD28)&gt;=1,1,0)</f>
        <v>0</v>
      </c>
      <c r="AF29">
        <f>IF(SUMIF('Ingredients Backend'!$AE$1:$CD$1,AF$3,'Ingredients Backend'!$AE28:$CD28)&gt;=1,1,0)</f>
        <v>0</v>
      </c>
      <c r="AG29">
        <f>IF(SUMIF('Ingredients Backend'!$AE$1:$CD$1,AG$3,'Ingredients Backend'!$AE28:$CD28)&gt;=1,1,0)</f>
        <v>0</v>
      </c>
      <c r="AH29">
        <f>IF(SUMIF('Ingredients Backend'!$AE$1:$CD$1,AH$3,'Ingredients Backend'!$AE28:$CD28)&gt;=1,1,0)</f>
        <v>0</v>
      </c>
      <c r="AI29">
        <f>IF(SUMIF('Ingredients Backend'!$AE$1:$CD$1,AI$3,'Ingredients Backend'!$AE28:$CD28)&gt;=1,1,0)</f>
        <v>0</v>
      </c>
      <c r="AJ29">
        <f>IF(SUMIF('Ingredients Backend'!$AE$1:$CD$1,AJ$3,'Ingredients Backend'!$AE28:$CD28)&gt;=1,1,0)</f>
        <v>0</v>
      </c>
      <c r="AK29">
        <f>IF(SUMIF('Ingredients Backend'!$AE$1:$CD$1,AK$3,'Ingredients Backend'!$AE28:$CD28)&gt;=1,1,0)</f>
        <v>0</v>
      </c>
      <c r="AL29">
        <f>IF(SUMIF('Ingredients Backend'!$AE$1:$CD$1,AL$3,'Ingredients Backend'!$AE28:$CD28)&gt;=1,1,0)</f>
        <v>0</v>
      </c>
      <c r="AM29">
        <f>IF(SUMIF('Ingredients Backend'!$AE$1:$CD$1,AM$3,'Ingredients Backend'!$AE28:$CD28)&gt;=1,1,0)</f>
        <v>0</v>
      </c>
      <c r="AN29">
        <f>IF(SUMIF('Ingredients Backend'!$AE$1:$CD$1,AN$3,'Ingredients Backend'!$AE28:$CD28)&gt;=1,1,0)</f>
        <v>0</v>
      </c>
      <c r="AO29">
        <f>IF(SUMIF('Ingredients Backend'!$AE$1:$CD$1,AO$3,'Ingredients Backend'!$AE28:$CD28)&gt;=1,1,0)</f>
        <v>0</v>
      </c>
      <c r="AP29">
        <f>IF(SUMIF('Ingredients Backend'!$AE$1:$CD$1,AP$3,'Ingredients Backend'!$AE28:$CD28)&gt;=1,1,0)</f>
        <v>0</v>
      </c>
      <c r="AQ29">
        <f>IF(SUMIF('Ingredients Backend'!$AE$1:$CD$1,AQ$3,'Ingredients Backend'!$AE28:$CD28)&gt;=1,1,0)</f>
        <v>1</v>
      </c>
      <c r="AR29">
        <f>IF(SUMIF('Ingredients Backend'!$AE$1:$CD$1,AR$3,'Ingredients Backend'!$AE28:$CD28)&gt;=1,1,0)</f>
        <v>0</v>
      </c>
      <c r="AS29">
        <f>IF(SUMIF('Ingredients Backend'!$AE$1:$CD$1,AS$3,'Ingredients Backend'!$AE28:$CD28)&gt;=1,1,0)</f>
        <v>0</v>
      </c>
      <c r="AT29">
        <f>IF(SUMIF('Ingredients Backend'!$AE$1:$CD$1,AT$3,'Ingredients Backend'!$AE28:$CD28)&gt;=1,1,0)</f>
        <v>0</v>
      </c>
      <c r="AU29">
        <f>IF(SUMIF('Ingredients Backend'!$AE$1:$CD$1,AU$3,'Ingredients Backend'!$AE28:$CD28)&gt;=1,1,0)</f>
        <v>0</v>
      </c>
      <c r="AV29">
        <f>IF(SUMIF('Ingredients Backend'!$AE$1:$CD$1,AV$3,'Ingredients Backend'!$AE28:$CD28)&gt;=1,1,0)</f>
        <v>0</v>
      </c>
      <c r="AW29">
        <f>IF(SUMIF('Ingredients Backend'!$AE$1:$CD$1,AW$3,'Ingredients Backend'!$AE28:$CD28)&gt;=1,1,0)</f>
        <v>0</v>
      </c>
      <c r="AX29">
        <f>IF(SUMIF('Ingredients Backend'!$AE$1:$CD$1,AX$3,'Ingredients Backend'!$AE28:$CD28)&gt;=1,1,0)</f>
        <v>0</v>
      </c>
      <c r="AY29">
        <f>IF(SUMIF('Ingredients Backend'!$AE$1:$CD$1,AY$3,'Ingredients Backend'!$AE28:$CD28)&gt;=1,1,0)</f>
        <v>0</v>
      </c>
      <c r="AZ29">
        <f>IF(SUMIF('Ingredients Backend'!$AE$1:$CD$1,AZ$3,'Ingredients Backend'!$AE28:$CD28)&gt;=1,1,0)</f>
        <v>0</v>
      </c>
      <c r="BA29">
        <f>IF(SUMIF('Ingredients Backend'!$AE$1:$CD$1,BA$3,'Ingredients Backend'!$AE28:$CD28)&gt;=1,1,0)</f>
        <v>0</v>
      </c>
      <c r="BB29">
        <f>IF(SUMIF('Ingredients Backend'!$AE$1:$CD$1,BB$3,'Ingredients Backend'!$AE28:$CD28)&gt;=1,1,0)</f>
        <v>0</v>
      </c>
      <c r="BC29">
        <f>IF(SUMIF('Ingredients Backend'!$AE$1:$CD$1,BC$3,'Ingredients Backend'!$AE28:$CD28)&gt;=1,1,0)</f>
        <v>0</v>
      </c>
      <c r="BD29">
        <f>IF(SUMIF('Ingredients Backend'!$AE$1:$CD$1,BD$3,'Ingredients Backend'!$AE28:$CD28)&gt;=1,1,0)</f>
        <v>0</v>
      </c>
      <c r="BE29">
        <f>IF(SUMIF('Ingredients Backend'!$AE$1:$CD$1,BE$3,'Ingredients Backend'!$AE28:$CD28)&gt;=1,1,0)</f>
        <v>0</v>
      </c>
      <c r="BF29">
        <f>IF(SUMIF('Ingredients Backend'!$AE$1:$CD$1,BF$3,'Ingredients Backend'!$AE28:$CD28)&gt;=1,1,0)</f>
        <v>0</v>
      </c>
      <c r="BG29">
        <f>IF(SUMIF('Ingredients Backend'!$AE$1:$CD$1,BG$3,'Ingredients Backend'!$AE28:$CD28)&gt;=1,1,0)</f>
        <v>0</v>
      </c>
      <c r="BH29">
        <f>IF(SUMIF('Ingredients Backend'!$AE$1:$CD$1,BH$3,'Ingredients Backend'!$AE28:$CD28)&gt;=1,1,0)</f>
        <v>0</v>
      </c>
      <c r="BI29">
        <f>IF(SUMIF('Ingredients Backend'!$AE$1:$CD$1,BI$3,'Ingredients Backend'!$AE28:$CD28)&gt;=1,1,0)</f>
        <v>0</v>
      </c>
      <c r="BJ29">
        <f>IF(SUMIF('Ingredients Backend'!$AE$1:$CD$1,BJ$3,'Ingredients Backend'!$AE28:$CD28)&gt;=1,1,0)</f>
        <v>0</v>
      </c>
      <c r="BK29">
        <f>IF(SUMIF('Ingredients Backend'!$AE$1:$CD$1,BK$3,'Ingredients Backend'!$AE28:$CD28)&gt;=1,1,0)</f>
        <v>0</v>
      </c>
      <c r="BL29">
        <f>IF(SUMIF('Ingredients Backend'!$AE$1:$CD$1,BL$3,'Ingredients Backend'!$AE28:$CD28)&gt;=1,1,0)</f>
        <v>0</v>
      </c>
      <c r="BM29">
        <f>IF(SUMIF('Ingredients Backend'!$AE$1:$CD$1,BM$3,'Ingredients Backend'!$AE28:$CD28)&gt;=1,1,0)</f>
        <v>0</v>
      </c>
      <c r="BN29">
        <f>IF(SUMIF('Ingredients Backend'!$AE$1:$CD$1,BN$3,'Ingredients Backend'!$AE28:$CD28)&gt;=1,1,0)</f>
        <v>0</v>
      </c>
      <c r="BO29">
        <f>IF(SUMIF('Ingredients Backend'!$AE$1:$CD$1,BO$3,'Ingredients Backend'!$AE28:$CD28)&gt;=1,1,0)</f>
        <v>0</v>
      </c>
      <c r="BP29">
        <f>IF(SUMIF('Ingredients Backend'!$AE$1:$CD$1,BP$3,'Ingredients Backend'!$AE28:$CD28)&gt;=1,1,0)</f>
        <v>0</v>
      </c>
      <c r="BQ29">
        <f>IF(SUMIF('Ingredients Backend'!$AE$1:$CD$1,BQ$3,'Ingredients Backend'!$AE28:$CD28)&gt;=1,1,0)</f>
        <v>0</v>
      </c>
      <c r="BR29">
        <f>IF(SUMIF('Ingredients Backend'!$AE$1:$CD$1,BR$3,'Ingredients Backend'!$AE28:$CD28)&gt;=1,1,0)</f>
        <v>0</v>
      </c>
      <c r="BS29">
        <f>IF(SUMIF('Ingredients Backend'!$AE$1:$CD$1,BS$3,'Ingredients Backend'!$AE28:$CD28)&gt;=1,1,0)</f>
        <v>0</v>
      </c>
      <c r="BT29">
        <f>IF(SUMIF('Ingredients Backend'!$AE$1:$CD$1,BT$3,'Ingredients Backend'!$AE28:$CD28)&gt;=1,1,0)</f>
        <v>0</v>
      </c>
      <c r="BU29">
        <f>IF(SUMIF('Ingredients Backend'!$AE$1:$CD$1,BU$3,'Ingredients Backend'!$AE28:$CD28)&gt;=1,1,0)</f>
        <v>0</v>
      </c>
      <c r="BV29">
        <f>IF(SUMIF('Ingredients Backend'!$AE$1:$CD$1,BV$3,'Ingredients Backend'!$AE28:$CD28)&gt;=1,1,0)</f>
        <v>0</v>
      </c>
      <c r="BW29">
        <f>IF(SUMIF('Ingredients Backend'!$AE$1:$CD$1,BW$3,'Ingredients Backend'!$AE28:$CD28)&gt;=1,1,0)</f>
        <v>0</v>
      </c>
      <c r="BX29">
        <f>IF(SUMIF('Ingredients Backend'!$AE$1:$CD$1,BX$3,'Ingredients Backend'!$AE28:$CD28)&gt;=1,1,0)</f>
        <v>0</v>
      </c>
      <c r="BY29">
        <f>IF(SUMIF('Ingredients Backend'!$AE$1:$CD$1,BY$3,'Ingredients Backend'!$AE28:$CD28)&gt;=1,1,0)</f>
        <v>1</v>
      </c>
    </row>
    <row r="30" hidden="1" spans="1:77">
      <c r="A30" s="5" t="str">
        <f>_xlfn.XLOOKUP($E30,'Raw Data'!$E:$E,'Raw Data'!A:A,"ERROR",0,1)</f>
        <v>AE</v>
      </c>
      <c r="B30" s="5" t="str">
        <f>_xlfn.XLOOKUP($E30,'Raw Data'!$E:$E,'Raw Data'!B:B,"ERROR",0,1)</f>
        <v>Hair Mousses</v>
      </c>
      <c r="C30" s="5" t="str">
        <f>_xlfn.XLOOKUP($E30,'Raw Data'!$E:$E,'Raw Data'!C:C,"ERROR",0,1)</f>
        <v>african pride</v>
      </c>
      <c r="D30" s="5" t="str">
        <f>_xlfn.XLOOKUP($E30,'Raw Data'!$E:$E,'Raw Data'!D:D,"ERROR",0,1)</f>
        <v>www.amazon.ae/dp/B07T6BD8FW</v>
      </c>
      <c r="E30" s="5" t="s">
        <v>151</v>
      </c>
      <c r="F30" s="9" t="str">
        <f>_xlfn.XLOOKUP($E30,'Raw Data'!$E:$E,'Raw Data'!F:F,"ERROR",0,1)</f>
        <v>African Pride Moisture Miracle Soft &amp; Smooth Curl  MoUSse  8.5Oz Rose Water And Organ Oil</v>
      </c>
      <c r="G30" s="10">
        <f>_xlfn.XLOOKUP($E30,'Raw Data'!$E:$E,'Raw Data'!G:G,"ERROR",0,1)</f>
        <v>241</v>
      </c>
      <c r="H30" s="9">
        <f>_xlfn.XLOOKUP($E30,'Raw Data'!$E:$E,'Raw Data'!H:H,"ERROR",0,1)</f>
        <v>7714.65</v>
      </c>
      <c r="I30" s="9">
        <f>_xlfn.XLOOKUP($E30,'Raw Data'!$E:$E,'Raw Data'!I:I,"ERROR",0,1)</f>
        <v>0.0103285362569759</v>
      </c>
      <c r="J30" s="9" t="str">
        <f>_xlfn.XLOOKUP($E30,'Raw Data'!$E:$E,'Raw Data'!J:J,"ERROR",0,1)</f>
        <v>Yes</v>
      </c>
      <c r="K30" s="14" t="str">
        <f t="array" ref="K30">_xlfn.IFS(AND(L30&gt;0,L30&lt;=5),"0 to 5",AND(L30&gt;5,L30&lt;=10),"5 to 10",AND(L30&gt;10,L30&lt;=15),"10 to 15",AND(L30&gt;15,L30&lt;=20),"15 to 20",AND(L30&gt;20,L30&lt;=30),"20 to 30",AND(L30&gt;30,L30&lt;=40),"30 to 40",AND(L30&gt;40,L30&lt;=50),"40 to 50",AND(L30&gt;50,L30&lt;=75),"50 to 75",AND(L30&gt;75,L30&lt;=100),"75 to 100",AND(L30&gt;100,L30&lt;=150),"100 to 150",AND(L30&gt;150,L30&lt;=200),"150 to 200",AND(L30&gt;200,L30&lt;=250),"200 to 250",AND(L30&gt;250,L30&lt;=300),"250 to 300",AND(L30&gt;300,L30&lt;=400),"300 to 400",AND(L30&gt;400,L30&lt;=500),"400 to 500",L30&gt;500,"500+")</f>
        <v>30 to 40</v>
      </c>
      <c r="L30" s="9">
        <f>_xlfn.XLOOKUP($E30,'Raw Data'!$E:$E,'Raw Data'!L:L,"ERROR",0,1)</f>
        <v>31.75</v>
      </c>
      <c r="M30" s="14" t="str">
        <f t="array" ref="M30">_xlfn.IFS(AND(N30&gt;0,N30&lt;=5),"0 to 5",AND(N30&gt;5,N30&lt;=10),"5 to 10",AND(N30&gt;10,N30&lt;=15),"10 to 15",AND(N30&gt;15,N30&lt;=20),"15 to 20",AND(N30&gt;20,N30&lt;=30),"20 to 30",AND(N30&gt;30,N30&lt;=40),"30 to 40",AND(N30&gt;40,N30&lt;=50),"40 to 50",AND(N30&gt;50,N30&lt;=75),"50 to 75",AND(N30&gt;75,N30&lt;=100),"75 to 100",AND(N30&gt;100,N30&lt;=150),"100 to 150",AND(N30&gt;150,N30&lt;=200),"150 to 200",AND(N30&gt;200,N30&lt;=250),"200 to 250",AND(N30&gt;250,N30&lt;=300),"250 to 300",AND(N30&gt;300,N30&lt;=400),"300 to 400",AND(N30&gt;400,N30&lt;=500),"400 to 500",N30&gt;500,"500+")</f>
        <v>30 to 40</v>
      </c>
      <c r="N30" s="9">
        <f>_xlfn.XLOOKUP($E30,'Raw Data'!$E:$E,'Raw Data'!N:N,"ERROR",0,1)</f>
        <v>31.78</v>
      </c>
      <c r="O30" s="14" t="str">
        <f t="array" ref="O30">_xlfn.IFS(P30=0,"No Discount",AND(P30&gt;0,P30&lt;=0.02),"0% to 2%",AND(P30&gt;0.02,P30&lt;=0.04),"2% to 4%",AND(P30&gt;0.04,P30&lt;=0.06),"4% to 6%",AND(P30&gt;0.06,P30&lt;=0.08),"6% to 8%",AND(P30&gt;0.08,P30&lt;=0.1),"8% to 10%",AND(P30&gt;0.1,P30&lt;=0.15),"10% to 15%",AND(P30&gt;0.15,P30&lt;=0.2),"15% to 20%",AND(P30&gt;0.2,P30&lt;=0.25),"20% to 25%",AND(P30&gt;0.25,P30&lt;=0.3),"25% to 30%",AND(P30&gt;0.3,P30&lt;=0.4),"30% to 40%",AND(P30&gt;0.4,P30&lt;=0.5),"40% to 50%",AND(P30&gt;0.5,P30&lt;=0.75),"50% to 75%",AND(P30&gt;0.75,P30&lt;=1),"75% to 100%")</f>
        <v>0% to 2%</v>
      </c>
      <c r="P30" s="10">
        <f>_xlfn.XLOOKUP($E30,'Raw Data'!$E:$E,'Raw Data'!P:P,"ERROR",0,1)</f>
        <v>0.000943989930774108</v>
      </c>
      <c r="Q30" s="9">
        <f>_xlfn.XLOOKUP($E30,'Raw Data'!$E:$E,'Raw Data'!Q:Q,"ERROR",0,1)</f>
        <v>8.5</v>
      </c>
      <c r="R30" s="9" t="str">
        <f>_xlfn.XLOOKUP($E30,'Raw Data'!$E:$E,'Raw Data'!R:R,"ERROR",0,1)</f>
        <v>oz</v>
      </c>
      <c r="S30" s="5" t="str">
        <f t="array" ref="S30">_xlfn.IFS(AND(T30&gt;0,T30&lt;=0.05),"0 to 0.05",AND(T30&gt;0.05,T30&lt;=0.1),"0.05 to 0.1",AND(T30&gt;0.1,T30&lt;=0.2),"0.1 to 0.2",AND(T30&gt;0.2,T30&lt;=0.3),"0.2 to 0.3",AND(T30&gt;0.3,T30&lt;=0.4),"0.3 to 0.4",AND(T30&gt;0.4,T30&lt;=0.5),"0.4 to 0.5",AND(T30&gt;0.5,T30&lt;=0.75),"0.5 to 0.75",AND(T30&gt;0.75,T30&lt;=1),"0.75 to 1",AND(T30&gt;1,T30&lt;=2),"1 to 2",AND(T30&gt;2,T30&lt;=3),"2 to 3",AND(T30&gt;3,T30&lt;=4),"3 to 4",AND(T30&gt;4,T30&lt;=5),"4 to 5",AND(T30&gt;5,T30&lt;=10),"5 to 10",T30&gt;10,"10+")</f>
        <v>0.1 to 0.2</v>
      </c>
      <c r="T30" s="10">
        <f t="shared" si="1"/>
        <v>0.126320396268078</v>
      </c>
      <c r="U30" s="15" t="str">
        <f t="array" ref="U30">_xlfn.IFS(AND(V30&gt;0,V30&lt;=0.05),"0 to 0.05",AND(V30&gt;0.05,V30&lt;=0.1),"0.05 to 0.1",AND(V30&gt;0.1,V30&lt;=0.2),"0.1 to 0.2",AND(V30&gt;0.2,V30&lt;=0.3),"0.2 to 0.3",AND(V30&gt;0.3,V30&lt;=0.4),"0.3 to 0.4",AND(V30&gt;0.4,V30&lt;=0.5),"0.4 to 0.5",AND(V30&gt;0.5,V30&lt;=0.75),"0.5 to 0.75",AND(V30&gt;0.75,V30&lt;=1),"0.75 to 1",AND(V30&gt;1,V30&lt;=2),"1 to 2",AND(V30&gt;2,V30&lt;=3),"2 to 3",AND(V30&gt;3,V30&lt;=4),"3 to 4",AND(V30&gt;4,V30&lt;=5),"4 to 5",AND(V30&gt;5,V30&lt;=10),"5 to 10",V30&gt;10,"10+")</f>
        <v>0 to 0.05</v>
      </c>
      <c r="V30" s="10">
        <f t="shared" si="2"/>
        <v>0.0341387336131612</v>
      </c>
      <c r="W30" s="15" t="str">
        <f t="array" ref="W30">_xlfn.IFS(AND(X30&gt;0,X30&lt;=0.05),"0 to 0.05",AND(X30&gt;0.05,X30&lt;=0.1),"0.05 to 0.1",AND(X30&gt;0.1,X30&lt;=0.2),"0.1 to 0.2",AND(X30&gt;0.2,X30&lt;=0.3),"0.2 to 0.3",AND(X30&gt;0.3,X30&lt;=0.4),"0.3 to 0.4",AND(X30&gt;0.4,X30&lt;=0.5),"0.4 to 0.5",AND(X30&gt;0.5,X30&lt;=0.75),"0.5 to 0.75",AND(X30&gt;0.75,X30&lt;=1),"0.75 to 1",AND(X30&gt;1,X30&lt;=2),"1 to 2",AND(X30&gt;2,X30&lt;=3),"2 to 3",AND(X30&gt;3,X30&lt;=4),"3 to 4",AND(X30&gt;4,X30&lt;=5),"4 to 5",AND(X30&gt;5,X30&lt;=10),"5 to 10",X30&gt;10,"10+")</f>
        <v>0 to 0.05</v>
      </c>
      <c r="X30" s="16">
        <f t="shared" si="3"/>
        <v>0.034106506992381</v>
      </c>
      <c r="Y30" s="5" t="str">
        <f t="array" ref="Y30">_xlfn.IFS(AND(Z30&gt;0,Z30&lt;=1),"0 to 1",AND(Z30&gt;1,Z30&lt;=2),"1 to 2",AND(Z30&gt;2,Z30&lt;=4),"2 to 4",AND(Z30&gt;4,Z30&lt;=6),"4 to 6",AND(Z30&gt;6,Z30&lt;=8),"6 to 8",AND(Z30&gt;8,Z30&lt;=10),"8 to 10",AND(Z30&gt;10,Z30&lt;=15),"10 to 15",AND(Z30&gt;15,Z30&lt;=20),"15 to 20",AND(Z30&gt;20,Z30&lt;=25),"20 to 25",AND(Z30&gt;25,Z30&lt;=30),"25 to 30",AND(Z30&gt;30,Z30&lt;=40),"30 to 40",AND(Z30&gt;40,Z30&lt;=50),"40 to 50",Z30&gt;50,"50+")</f>
        <v>8 to 10</v>
      </c>
      <c r="Z30" s="9">
        <f t="array" ref="Z30">_xlfn.IFS(AA30="oz",_xlfn.IFS(R30="oz",Q30,R30="fl oz",Q30*1.04,R30="ml",Q30*0.0338),AA30="fl oz",_xlfn.IFS(R30="oz",Q30/1.04,R30="fl oz",Q30,R30="ml",Q30*0.0338/1.04),AA30="ml",_xlfn.IFS(R30="oz",Q30/0.0338,R30="fl oz",Q30*1.04/0.0338,R30="ml",Q30))</f>
        <v>8.5</v>
      </c>
      <c r="AA30" s="9" t="str">
        <f>_xlfn.XLOOKUP($E30,'Raw Data'!$E:$E,'Raw Data'!AA:AA,"ERROR",0,1)</f>
        <v>oz</v>
      </c>
      <c r="AB30" s="5" t="s">
        <v>152</v>
      </c>
      <c r="AC30" s="5" t="s">
        <v>71</v>
      </c>
      <c r="AD30" s="5" t="s">
        <v>153</v>
      </c>
      <c r="AE30">
        <f>IF(SUMIF('Ingredients Backend'!$AE$1:$CD$1,AE$3,'Ingredients Backend'!$AE29:$CD29)&gt;=1,1,0)</f>
        <v>0</v>
      </c>
      <c r="AF30">
        <f>IF(SUMIF('Ingredients Backend'!$AE$1:$CD$1,AF$3,'Ingredients Backend'!$AE29:$CD29)&gt;=1,1,0)</f>
        <v>0</v>
      </c>
      <c r="AG30">
        <f>IF(SUMIF('Ingredients Backend'!$AE$1:$CD$1,AG$3,'Ingredients Backend'!$AE29:$CD29)&gt;=1,1,0)</f>
        <v>0</v>
      </c>
      <c r="AH30">
        <f>IF(SUMIF('Ingredients Backend'!$AE$1:$CD$1,AH$3,'Ingredients Backend'!$AE29:$CD29)&gt;=1,1,0)</f>
        <v>0</v>
      </c>
      <c r="AI30">
        <f>IF(SUMIF('Ingredients Backend'!$AE$1:$CD$1,AI$3,'Ingredients Backend'!$AE29:$CD29)&gt;=1,1,0)</f>
        <v>0</v>
      </c>
      <c r="AJ30">
        <f>IF(SUMIF('Ingredients Backend'!$AE$1:$CD$1,AJ$3,'Ingredients Backend'!$AE29:$CD29)&gt;=1,1,0)</f>
        <v>0</v>
      </c>
      <c r="AK30">
        <f>IF(SUMIF('Ingredients Backend'!$AE$1:$CD$1,AK$3,'Ingredients Backend'!$AE29:$CD29)&gt;=1,1,0)</f>
        <v>0</v>
      </c>
      <c r="AL30">
        <f>IF(SUMIF('Ingredients Backend'!$AE$1:$CD$1,AL$3,'Ingredients Backend'!$AE29:$CD29)&gt;=1,1,0)</f>
        <v>1</v>
      </c>
      <c r="AM30">
        <f>IF(SUMIF('Ingredients Backend'!$AE$1:$CD$1,AM$3,'Ingredients Backend'!$AE29:$CD29)&gt;=1,1,0)</f>
        <v>0</v>
      </c>
      <c r="AN30">
        <f>IF(SUMIF('Ingredients Backend'!$AE$1:$CD$1,AN$3,'Ingredients Backend'!$AE29:$CD29)&gt;=1,1,0)</f>
        <v>0</v>
      </c>
      <c r="AO30">
        <f>IF(SUMIF('Ingredients Backend'!$AE$1:$CD$1,AO$3,'Ingredients Backend'!$AE29:$CD29)&gt;=1,1,0)</f>
        <v>0</v>
      </c>
      <c r="AP30">
        <f>IF(SUMIF('Ingredients Backend'!$AE$1:$CD$1,AP$3,'Ingredients Backend'!$AE29:$CD29)&gt;=1,1,0)</f>
        <v>0</v>
      </c>
      <c r="AQ30">
        <f>IF(SUMIF('Ingredients Backend'!$AE$1:$CD$1,AQ$3,'Ingredients Backend'!$AE29:$CD29)&gt;=1,1,0)</f>
        <v>0</v>
      </c>
      <c r="AR30">
        <f>IF(SUMIF('Ingredients Backend'!$AE$1:$CD$1,AR$3,'Ingredients Backend'!$AE29:$CD29)&gt;=1,1,0)</f>
        <v>0</v>
      </c>
      <c r="AS30">
        <f>IF(SUMIF('Ingredients Backend'!$AE$1:$CD$1,AS$3,'Ingredients Backend'!$AE29:$CD29)&gt;=1,1,0)</f>
        <v>0</v>
      </c>
      <c r="AT30">
        <f>IF(SUMIF('Ingredients Backend'!$AE$1:$CD$1,AT$3,'Ingredients Backend'!$AE29:$CD29)&gt;=1,1,0)</f>
        <v>0</v>
      </c>
      <c r="AU30">
        <f>IF(SUMIF('Ingredients Backend'!$AE$1:$CD$1,AU$3,'Ingredients Backend'!$AE29:$CD29)&gt;=1,1,0)</f>
        <v>0</v>
      </c>
      <c r="AV30">
        <f>IF(SUMIF('Ingredients Backend'!$AE$1:$CD$1,AV$3,'Ingredients Backend'!$AE29:$CD29)&gt;=1,1,0)</f>
        <v>0</v>
      </c>
      <c r="AW30">
        <f>IF(SUMIF('Ingredients Backend'!$AE$1:$CD$1,AW$3,'Ingredients Backend'!$AE29:$CD29)&gt;=1,1,0)</f>
        <v>0</v>
      </c>
      <c r="AX30">
        <f>IF(SUMIF('Ingredients Backend'!$AE$1:$CD$1,AX$3,'Ingredients Backend'!$AE29:$CD29)&gt;=1,1,0)</f>
        <v>0</v>
      </c>
      <c r="AY30">
        <f>IF(SUMIF('Ingredients Backend'!$AE$1:$CD$1,AY$3,'Ingredients Backend'!$AE29:$CD29)&gt;=1,1,0)</f>
        <v>0</v>
      </c>
      <c r="AZ30">
        <f>IF(SUMIF('Ingredients Backend'!$AE$1:$CD$1,AZ$3,'Ingredients Backend'!$AE29:$CD29)&gt;=1,1,0)</f>
        <v>0</v>
      </c>
      <c r="BA30">
        <f>IF(SUMIF('Ingredients Backend'!$AE$1:$CD$1,BA$3,'Ingredients Backend'!$AE29:$CD29)&gt;=1,1,0)</f>
        <v>0</v>
      </c>
      <c r="BB30">
        <f>IF(SUMIF('Ingredients Backend'!$AE$1:$CD$1,BB$3,'Ingredients Backend'!$AE29:$CD29)&gt;=1,1,0)</f>
        <v>0</v>
      </c>
      <c r="BC30">
        <f>IF(SUMIF('Ingredients Backend'!$AE$1:$CD$1,BC$3,'Ingredients Backend'!$AE29:$CD29)&gt;=1,1,0)</f>
        <v>0</v>
      </c>
      <c r="BD30">
        <f>IF(SUMIF('Ingredients Backend'!$AE$1:$CD$1,BD$3,'Ingredients Backend'!$AE29:$CD29)&gt;=1,1,0)</f>
        <v>0</v>
      </c>
      <c r="BE30">
        <f>IF(SUMIF('Ingredients Backend'!$AE$1:$CD$1,BE$3,'Ingredients Backend'!$AE29:$CD29)&gt;=1,1,0)</f>
        <v>0</v>
      </c>
      <c r="BF30">
        <f>IF(SUMIF('Ingredients Backend'!$AE$1:$CD$1,BF$3,'Ingredients Backend'!$AE29:$CD29)&gt;=1,1,0)</f>
        <v>0</v>
      </c>
      <c r="BG30">
        <f>IF(SUMIF('Ingredients Backend'!$AE$1:$CD$1,BG$3,'Ingredients Backend'!$AE29:$CD29)&gt;=1,1,0)</f>
        <v>0</v>
      </c>
      <c r="BH30">
        <f>IF(SUMIF('Ingredients Backend'!$AE$1:$CD$1,BH$3,'Ingredients Backend'!$AE29:$CD29)&gt;=1,1,0)</f>
        <v>0</v>
      </c>
      <c r="BI30">
        <f>IF(SUMIF('Ingredients Backend'!$AE$1:$CD$1,BI$3,'Ingredients Backend'!$AE29:$CD29)&gt;=1,1,0)</f>
        <v>0</v>
      </c>
      <c r="BJ30">
        <f>IF(SUMIF('Ingredients Backend'!$AE$1:$CD$1,BJ$3,'Ingredients Backend'!$AE29:$CD29)&gt;=1,1,0)</f>
        <v>0</v>
      </c>
      <c r="BK30">
        <f>IF(SUMIF('Ingredients Backend'!$AE$1:$CD$1,BK$3,'Ingredients Backend'!$AE29:$CD29)&gt;=1,1,0)</f>
        <v>0</v>
      </c>
      <c r="BL30">
        <f>IF(SUMIF('Ingredients Backend'!$AE$1:$CD$1,BL$3,'Ingredients Backend'!$AE29:$CD29)&gt;=1,1,0)</f>
        <v>0</v>
      </c>
      <c r="BM30">
        <f>IF(SUMIF('Ingredients Backend'!$AE$1:$CD$1,BM$3,'Ingredients Backend'!$AE29:$CD29)&gt;=1,1,0)</f>
        <v>0</v>
      </c>
      <c r="BN30">
        <f>IF(SUMIF('Ingredients Backend'!$AE$1:$CD$1,BN$3,'Ingredients Backend'!$AE29:$CD29)&gt;=1,1,0)</f>
        <v>0</v>
      </c>
      <c r="BO30">
        <f>IF(SUMIF('Ingredients Backend'!$AE$1:$CD$1,BO$3,'Ingredients Backend'!$AE29:$CD29)&gt;=1,1,0)</f>
        <v>1</v>
      </c>
      <c r="BP30">
        <f>IF(SUMIF('Ingredients Backend'!$AE$1:$CD$1,BP$3,'Ingredients Backend'!$AE29:$CD29)&gt;=1,1,0)</f>
        <v>0</v>
      </c>
      <c r="BQ30">
        <f>IF(SUMIF('Ingredients Backend'!$AE$1:$CD$1,BQ$3,'Ingredients Backend'!$AE29:$CD29)&gt;=1,1,0)</f>
        <v>0</v>
      </c>
      <c r="BR30">
        <f>IF(SUMIF('Ingredients Backend'!$AE$1:$CD$1,BR$3,'Ingredients Backend'!$AE29:$CD29)&gt;=1,1,0)</f>
        <v>0</v>
      </c>
      <c r="BS30">
        <f>IF(SUMIF('Ingredients Backend'!$AE$1:$CD$1,BS$3,'Ingredients Backend'!$AE29:$CD29)&gt;=1,1,0)</f>
        <v>0</v>
      </c>
      <c r="BT30">
        <f>IF(SUMIF('Ingredients Backend'!$AE$1:$CD$1,BT$3,'Ingredients Backend'!$AE29:$CD29)&gt;=1,1,0)</f>
        <v>0</v>
      </c>
      <c r="BU30">
        <f>IF(SUMIF('Ingredients Backend'!$AE$1:$CD$1,BU$3,'Ingredients Backend'!$AE29:$CD29)&gt;=1,1,0)</f>
        <v>0</v>
      </c>
      <c r="BV30">
        <f>IF(SUMIF('Ingredients Backend'!$AE$1:$CD$1,BV$3,'Ingredients Backend'!$AE29:$CD29)&gt;=1,1,0)</f>
        <v>0</v>
      </c>
      <c r="BW30">
        <f>IF(SUMIF('Ingredients Backend'!$AE$1:$CD$1,BW$3,'Ingredients Backend'!$AE29:$CD29)&gt;=1,1,0)</f>
        <v>0</v>
      </c>
      <c r="BX30">
        <f>IF(SUMIF('Ingredients Backend'!$AE$1:$CD$1,BX$3,'Ingredients Backend'!$AE29:$CD29)&gt;=1,1,0)</f>
        <v>0</v>
      </c>
      <c r="BY30">
        <f>IF(SUMIF('Ingredients Backend'!$AE$1:$CD$1,BY$3,'Ingredients Backend'!$AE29:$CD29)&gt;=1,1,0)</f>
        <v>0</v>
      </c>
    </row>
    <row r="31" hidden="1" spans="1:77">
      <c r="A31" s="5" t="str">
        <f>_xlfn.XLOOKUP($E31,'Raw Data'!$E:$E,'Raw Data'!A:A,"ERROR",0,1)</f>
        <v>AE</v>
      </c>
      <c r="B31" s="5" t="str">
        <f>_xlfn.XLOOKUP($E31,'Raw Data'!$E:$E,'Raw Data'!B:B,"ERROR",0,1)</f>
        <v>Hair Mousses</v>
      </c>
      <c r="C31" s="5" t="str">
        <f>_xlfn.XLOOKUP($E31,'Raw Data'!$E:$E,'Raw Data'!C:C,"ERROR",0,1)</f>
        <v>Wella</v>
      </c>
      <c r="D31" s="5" t="str">
        <f>_xlfn.XLOOKUP($E31,'Raw Data'!$E:$E,'Raw Data'!D:D,"ERROR",0,1)</f>
        <v>www.amazon.ae/dp/B004FGA172</v>
      </c>
      <c r="E31" s="5" t="s">
        <v>154</v>
      </c>
      <c r="F31" s="9" t="str">
        <f>_xlfn.XLOOKUP($E31,'Raw Data'!$E:$E,'Raw Data'!F:F,"ERROR",0,1)</f>
        <v>Wella Wellaflex Flexible Ultra Strong Hold Hair Mousse 200 ml</v>
      </c>
      <c r="G31" s="10">
        <f>_xlfn.XLOOKUP($E31,'Raw Data'!$E:$E,'Raw Data'!G:G,"ERROR",0,1)</f>
        <v>312</v>
      </c>
      <c r="H31" s="9">
        <f>_xlfn.XLOOKUP($E31,'Raw Data'!$E:$E,'Raw Data'!H:H,"ERROR",0,1)</f>
        <v>7486.35</v>
      </c>
      <c r="I31" s="9">
        <f>_xlfn.XLOOKUP($E31,'Raw Data'!$E:$E,'Raw Data'!I:I,"ERROR",0,1)</f>
        <v>0.0100228833981336</v>
      </c>
      <c r="J31" s="9" t="str">
        <f>_xlfn.XLOOKUP($E31,'Raw Data'!$E:$E,'Raw Data'!J:J,"ERROR",0,1)</f>
        <v>Yes</v>
      </c>
      <c r="K31" s="14" t="str">
        <f t="array" ref="K31">_xlfn.IFS(AND(L31&gt;0,L31&lt;=5),"0 to 5",AND(L31&gt;5,L31&lt;=10),"5 to 10",AND(L31&gt;10,L31&lt;=15),"10 to 15",AND(L31&gt;15,L31&lt;=20),"15 to 20",AND(L31&gt;20,L31&lt;=30),"20 to 30",AND(L31&gt;30,L31&lt;=40),"30 to 40",AND(L31&gt;40,L31&lt;=50),"40 to 50",AND(L31&gt;50,L31&lt;=75),"50 to 75",AND(L31&gt;75,L31&lt;=100),"75 to 100",AND(L31&gt;100,L31&lt;=150),"100 to 150",AND(L31&gt;150,L31&lt;=200),"150 to 200",AND(L31&gt;200,L31&lt;=250),"200 to 250",AND(L31&gt;250,L31&lt;=300),"250 to 300",AND(L31&gt;300,L31&lt;=400),"300 to 400",AND(L31&gt;400,L31&lt;=500),"400 to 500",L31&gt;500,"500+")</f>
        <v>20 to 30</v>
      </c>
      <c r="L31" s="9">
        <f>_xlfn.XLOOKUP($E31,'Raw Data'!$E:$E,'Raw Data'!L:L,"ERROR",0,1)</f>
        <v>26.86</v>
      </c>
      <c r="M31" s="14" t="str">
        <f t="array" ref="M31">_xlfn.IFS(AND(N31&gt;0,N31&lt;=5),"0 to 5",AND(N31&gt;5,N31&lt;=10),"5 to 10",AND(N31&gt;10,N31&lt;=15),"10 to 15",AND(N31&gt;15,N31&lt;=20),"15 to 20",AND(N31&gt;20,N31&lt;=30),"20 to 30",AND(N31&gt;30,N31&lt;=40),"30 to 40",AND(N31&gt;40,N31&lt;=50),"40 to 50",AND(N31&gt;50,N31&lt;=75),"50 to 75",AND(N31&gt;75,N31&lt;=100),"75 to 100",AND(N31&gt;100,N31&lt;=150),"100 to 150",AND(N31&gt;150,N31&lt;=200),"150 to 200",AND(N31&gt;200,N31&lt;=250),"200 to 250",AND(N31&gt;250,N31&lt;=300),"250 to 300",AND(N31&gt;300,N31&lt;=400),"300 to 400",AND(N31&gt;400,N31&lt;=500),"400 to 500",N31&gt;500,"500+")</f>
        <v>20 to 30</v>
      </c>
      <c r="N31" s="9">
        <f>_xlfn.XLOOKUP($E31,'Raw Data'!$E:$E,'Raw Data'!N:N,"ERROR",0,1)</f>
        <v>28.47</v>
      </c>
      <c r="O31" s="14" t="str">
        <f t="array" ref="O31">_xlfn.IFS(P31=0,"No Discount",AND(P31&gt;0,P31&lt;=0.02),"0% to 2%",AND(P31&gt;0.02,P31&lt;=0.04),"2% to 4%",AND(P31&gt;0.04,P31&lt;=0.06),"4% to 6%",AND(P31&gt;0.06,P31&lt;=0.08),"6% to 8%",AND(P31&gt;0.08,P31&lt;=0.1),"8% to 10%",AND(P31&gt;0.1,P31&lt;=0.15),"10% to 15%",AND(P31&gt;0.15,P31&lt;=0.2),"15% to 20%",AND(P31&gt;0.2,P31&lt;=0.25),"20% to 25%",AND(P31&gt;0.25,P31&lt;=0.3),"25% to 30%",AND(P31&gt;0.3,P31&lt;=0.4),"30% to 40%",AND(P31&gt;0.4,P31&lt;=0.5),"40% to 50%",AND(P31&gt;0.5,P31&lt;=0.75),"50% to 75%",AND(P31&gt;0.75,P31&lt;=1),"75% to 100%")</f>
        <v>4% to 6%</v>
      </c>
      <c r="P31" s="10">
        <f>_xlfn.XLOOKUP($E31,'Raw Data'!$E:$E,'Raw Data'!P:P,"ERROR",0,1)</f>
        <v>0.0565507551808921</v>
      </c>
      <c r="Q31" s="9">
        <f>_xlfn.XLOOKUP($E31,'Raw Data'!$E:$E,'Raw Data'!Q:Q,"ERROR",0,1)</f>
        <v>200</v>
      </c>
      <c r="R31" s="9" t="str">
        <f>_xlfn.XLOOKUP($E31,'Raw Data'!$E:$E,'Raw Data'!R:R,"ERROR",0,1)</f>
        <v>ml</v>
      </c>
      <c r="S31" s="5" t="str">
        <f t="array" ref="S31">_xlfn.IFS(AND(T31&gt;0,T31&lt;=0.05),"0 to 0.05",AND(T31&gt;0.05,T31&lt;=0.1),"0.05 to 0.1",AND(T31&gt;0.1,T31&lt;=0.2),"0.1 to 0.2",AND(T31&gt;0.2,T31&lt;=0.3),"0.2 to 0.3",AND(T31&gt;0.3,T31&lt;=0.4),"0.3 to 0.4",AND(T31&gt;0.4,T31&lt;=0.5),"0.4 to 0.5",AND(T31&gt;0.5,T31&lt;=0.75),"0.5 to 0.75",AND(T31&gt;0.75,T31&lt;=1),"0.75 to 1",AND(T31&gt;1,T31&lt;=2),"1 to 2",AND(T31&gt;2,T31&lt;=3),"2 to 3",AND(T31&gt;3,T31&lt;=4),"3 to 4",AND(T31&gt;4,T31&lt;=5),"4 to 5",AND(T31&gt;5,T31&lt;=10),"5 to 10",T31&gt;10,"10+")</f>
        <v>0.1 to 0.2</v>
      </c>
      <c r="T31" s="10">
        <f t="shared" si="1"/>
        <v>0.134371754516912</v>
      </c>
      <c r="U31" s="15" t="str">
        <f t="array" ref="U31">_xlfn.IFS(AND(V31&gt;0,V31&lt;=0.05),"0 to 0.05",AND(V31&gt;0.05,V31&lt;=0.1),"0.05 to 0.1",AND(V31&gt;0.1,V31&lt;=0.2),"0.1 to 0.2",AND(V31&gt;0.2,V31&lt;=0.3),"0.2 to 0.3",AND(V31&gt;0.3,V31&lt;=0.4),"0.3 to 0.4",AND(V31&gt;0.4,V31&lt;=0.5),"0.4 to 0.5",AND(V31&gt;0.5,V31&lt;=0.75),"0.5 to 0.75",AND(V31&gt;0.75,V31&lt;=1),"0.75 to 1",AND(V31&gt;1,V31&lt;=2),"1 to 2",AND(V31&gt;2,V31&lt;=3),"2 to 3",AND(V31&gt;3,V31&lt;=4),"3 to 4",AND(V31&gt;4,V31&lt;=5),"4 to 5",AND(V31&gt;5,V31&lt;=10),"5 to 10",V31&gt;10,"10+")</f>
        <v>0 to 0.05</v>
      </c>
      <c r="V31" s="10">
        <f t="shared" si="2"/>
        <v>0.038455034988684</v>
      </c>
      <c r="W31" s="15" t="str">
        <f t="array" ref="W31">_xlfn.IFS(AND(X31&gt;0,X31&lt;=0.05),"0 to 0.05",AND(X31&gt;0.05,X31&lt;=0.1),"0.05 to 0.1",AND(X31&gt;0.1,X31&lt;=0.2),"0.1 to 0.2",AND(X31&gt;0.2,X31&lt;=0.3),"0.2 to 0.3",AND(X31&gt;0.3,X31&lt;=0.4),"0.3 to 0.4",AND(X31&gt;0.4,X31&lt;=0.5),"0.4 to 0.5",AND(X31&gt;0.5,X31&lt;=0.75),"0.5 to 0.75",AND(X31&gt;0.75,X31&lt;=1),"0.75 to 1",AND(X31&gt;1,X31&lt;=2),"1 to 2",AND(X31&gt;2,X31&lt;=3),"2 to 3",AND(X31&gt;3,X31&lt;=4),"3 to 4",AND(X31&gt;4,X31&lt;=5),"4 to 5",AND(X31&gt;5,X31&lt;=10),"5 to 10",X31&gt;10,"10+")</f>
        <v>0 to 0.05</v>
      </c>
      <c r="X31" s="16">
        <f t="shared" si="3"/>
        <v>0.0362803737195663</v>
      </c>
      <c r="Y31" s="5" t="str">
        <f t="array" ref="Y31">_xlfn.IFS(AND(Z31&gt;0,Z31&lt;=1),"0 to 1",AND(Z31&gt;1,Z31&lt;=2),"1 to 2",AND(Z31&gt;2,Z31&lt;=4),"2 to 4",AND(Z31&gt;4,Z31&lt;=6),"4 to 6",AND(Z31&gt;6,Z31&lt;=8),"6 to 8",AND(Z31&gt;8,Z31&lt;=10),"8 to 10",AND(Z31&gt;10,Z31&lt;=15),"10 to 15",AND(Z31&gt;15,Z31&lt;=20),"15 to 20",AND(Z31&gt;20,Z31&lt;=25),"20 to 25",AND(Z31&gt;25,Z31&lt;=30),"25 to 30",AND(Z31&gt;30,Z31&lt;=40),"30 to 40",AND(Z31&gt;40,Z31&lt;=50),"40 to 50",Z31&gt;50,"50+")</f>
        <v>6 to 8</v>
      </c>
      <c r="Z31" s="9">
        <f t="array" ref="Z31">_xlfn.IFS(AA31="oz",_xlfn.IFS(R31="oz",Q31,R31="fl oz",Q31*1.04,R31="ml",Q31*0.0338),AA31="fl oz",_xlfn.IFS(R31="oz",Q31/1.04,R31="fl oz",Q31,R31="ml",Q31*0.0338/1.04),AA31="ml",_xlfn.IFS(R31="oz",Q31/0.0338,R31="fl oz",Q31*1.04/0.0338,R31="ml",Q31))</f>
        <v>6.76</v>
      </c>
      <c r="AA31" s="9" t="str">
        <f>_xlfn.XLOOKUP($E31,'Raw Data'!$E:$E,'Raw Data'!AA:AA,"ERROR",0,1)</f>
        <v>oz</v>
      </c>
      <c r="AB31" s="5" t="s">
        <v>155</v>
      </c>
      <c r="AC31" s="5" t="s">
        <v>86</v>
      </c>
      <c r="AD31" s="5" t="s">
        <v>87</v>
      </c>
      <c r="AE31">
        <f>IF(SUMIF('Ingredients Backend'!$AE$1:$CD$1,AE$3,'Ingredients Backend'!$AE30:$CD30)&gt;=1,1,0)</f>
        <v>0</v>
      </c>
      <c r="AF31">
        <f>IF(SUMIF('Ingredients Backend'!$AE$1:$CD$1,AF$3,'Ingredients Backend'!$AE30:$CD30)&gt;=1,1,0)</f>
        <v>0</v>
      </c>
      <c r="AG31">
        <f>IF(SUMIF('Ingredients Backend'!$AE$1:$CD$1,AG$3,'Ingredients Backend'!$AE30:$CD30)&gt;=1,1,0)</f>
        <v>0</v>
      </c>
      <c r="AH31">
        <f>IF(SUMIF('Ingredients Backend'!$AE$1:$CD$1,AH$3,'Ingredients Backend'!$AE30:$CD30)&gt;=1,1,0)</f>
        <v>0</v>
      </c>
      <c r="AI31">
        <f>IF(SUMIF('Ingredients Backend'!$AE$1:$CD$1,AI$3,'Ingredients Backend'!$AE30:$CD30)&gt;=1,1,0)</f>
        <v>0</v>
      </c>
      <c r="AJ31">
        <f>IF(SUMIF('Ingredients Backend'!$AE$1:$CD$1,AJ$3,'Ingredients Backend'!$AE30:$CD30)&gt;=1,1,0)</f>
        <v>0</v>
      </c>
      <c r="AK31">
        <f>IF(SUMIF('Ingredients Backend'!$AE$1:$CD$1,AK$3,'Ingredients Backend'!$AE30:$CD30)&gt;=1,1,0)</f>
        <v>0</v>
      </c>
      <c r="AL31">
        <f>IF(SUMIF('Ingredients Backend'!$AE$1:$CD$1,AL$3,'Ingredients Backend'!$AE30:$CD30)&gt;=1,1,0)</f>
        <v>0</v>
      </c>
      <c r="AM31">
        <f>IF(SUMIF('Ingredients Backend'!$AE$1:$CD$1,AM$3,'Ingredients Backend'!$AE30:$CD30)&gt;=1,1,0)</f>
        <v>0</v>
      </c>
      <c r="AN31">
        <f>IF(SUMIF('Ingredients Backend'!$AE$1:$CD$1,AN$3,'Ingredients Backend'!$AE30:$CD30)&gt;=1,1,0)</f>
        <v>0</v>
      </c>
      <c r="AO31">
        <f>IF(SUMIF('Ingredients Backend'!$AE$1:$CD$1,AO$3,'Ingredients Backend'!$AE30:$CD30)&gt;=1,1,0)</f>
        <v>1</v>
      </c>
      <c r="AP31">
        <f>IF(SUMIF('Ingredients Backend'!$AE$1:$CD$1,AP$3,'Ingredients Backend'!$AE30:$CD30)&gt;=1,1,0)</f>
        <v>0</v>
      </c>
      <c r="AQ31">
        <f>IF(SUMIF('Ingredients Backend'!$AE$1:$CD$1,AQ$3,'Ingredients Backend'!$AE30:$CD30)&gt;=1,1,0)</f>
        <v>1</v>
      </c>
      <c r="AR31">
        <f>IF(SUMIF('Ingredients Backend'!$AE$1:$CD$1,AR$3,'Ingredients Backend'!$AE30:$CD30)&gt;=1,1,0)</f>
        <v>0</v>
      </c>
      <c r="AS31">
        <f>IF(SUMIF('Ingredients Backend'!$AE$1:$CD$1,AS$3,'Ingredients Backend'!$AE30:$CD30)&gt;=1,1,0)</f>
        <v>0</v>
      </c>
      <c r="AT31">
        <f>IF(SUMIF('Ingredients Backend'!$AE$1:$CD$1,AT$3,'Ingredients Backend'!$AE30:$CD30)&gt;=1,1,0)</f>
        <v>0</v>
      </c>
      <c r="AU31">
        <f>IF(SUMIF('Ingredients Backend'!$AE$1:$CD$1,AU$3,'Ingredients Backend'!$AE30:$CD30)&gt;=1,1,0)</f>
        <v>0</v>
      </c>
      <c r="AV31">
        <f>IF(SUMIF('Ingredients Backend'!$AE$1:$CD$1,AV$3,'Ingredients Backend'!$AE30:$CD30)&gt;=1,1,0)</f>
        <v>0</v>
      </c>
      <c r="AW31">
        <f>IF(SUMIF('Ingredients Backend'!$AE$1:$CD$1,AW$3,'Ingredients Backend'!$AE30:$CD30)&gt;=1,1,0)</f>
        <v>0</v>
      </c>
      <c r="AX31">
        <f>IF(SUMIF('Ingredients Backend'!$AE$1:$CD$1,AX$3,'Ingredients Backend'!$AE30:$CD30)&gt;=1,1,0)</f>
        <v>0</v>
      </c>
      <c r="AY31">
        <f>IF(SUMIF('Ingredients Backend'!$AE$1:$CD$1,AY$3,'Ingredients Backend'!$AE30:$CD30)&gt;=1,1,0)</f>
        <v>0</v>
      </c>
      <c r="AZ31">
        <f>IF(SUMIF('Ingredients Backend'!$AE$1:$CD$1,AZ$3,'Ingredients Backend'!$AE30:$CD30)&gt;=1,1,0)</f>
        <v>0</v>
      </c>
      <c r="BA31">
        <f>IF(SUMIF('Ingredients Backend'!$AE$1:$CD$1,BA$3,'Ingredients Backend'!$AE30:$CD30)&gt;=1,1,0)</f>
        <v>0</v>
      </c>
      <c r="BB31">
        <f>IF(SUMIF('Ingredients Backend'!$AE$1:$CD$1,BB$3,'Ingredients Backend'!$AE30:$CD30)&gt;=1,1,0)</f>
        <v>0</v>
      </c>
      <c r="BC31">
        <f>IF(SUMIF('Ingredients Backend'!$AE$1:$CD$1,BC$3,'Ingredients Backend'!$AE30:$CD30)&gt;=1,1,0)</f>
        <v>0</v>
      </c>
      <c r="BD31">
        <f>IF(SUMIF('Ingredients Backend'!$AE$1:$CD$1,BD$3,'Ingredients Backend'!$AE30:$CD30)&gt;=1,1,0)</f>
        <v>0</v>
      </c>
      <c r="BE31">
        <f>IF(SUMIF('Ingredients Backend'!$AE$1:$CD$1,BE$3,'Ingredients Backend'!$AE30:$CD30)&gt;=1,1,0)</f>
        <v>0</v>
      </c>
      <c r="BF31">
        <f>IF(SUMIF('Ingredients Backend'!$AE$1:$CD$1,BF$3,'Ingredients Backend'!$AE30:$CD30)&gt;=1,1,0)</f>
        <v>0</v>
      </c>
      <c r="BG31">
        <f>IF(SUMIF('Ingredients Backend'!$AE$1:$CD$1,BG$3,'Ingredients Backend'!$AE30:$CD30)&gt;=1,1,0)</f>
        <v>0</v>
      </c>
      <c r="BH31">
        <f>IF(SUMIF('Ingredients Backend'!$AE$1:$CD$1,BH$3,'Ingredients Backend'!$AE30:$CD30)&gt;=1,1,0)</f>
        <v>0</v>
      </c>
      <c r="BI31">
        <f>IF(SUMIF('Ingredients Backend'!$AE$1:$CD$1,BI$3,'Ingredients Backend'!$AE30:$CD30)&gt;=1,1,0)</f>
        <v>0</v>
      </c>
      <c r="BJ31">
        <f>IF(SUMIF('Ingredients Backend'!$AE$1:$CD$1,BJ$3,'Ingredients Backend'!$AE30:$CD30)&gt;=1,1,0)</f>
        <v>0</v>
      </c>
      <c r="BK31">
        <f>IF(SUMIF('Ingredients Backend'!$AE$1:$CD$1,BK$3,'Ingredients Backend'!$AE30:$CD30)&gt;=1,1,0)</f>
        <v>0</v>
      </c>
      <c r="BL31">
        <f>IF(SUMIF('Ingredients Backend'!$AE$1:$CD$1,BL$3,'Ingredients Backend'!$AE30:$CD30)&gt;=1,1,0)</f>
        <v>0</v>
      </c>
      <c r="BM31">
        <f>IF(SUMIF('Ingredients Backend'!$AE$1:$CD$1,BM$3,'Ingredients Backend'!$AE30:$CD30)&gt;=1,1,0)</f>
        <v>0</v>
      </c>
      <c r="BN31">
        <f>IF(SUMIF('Ingredients Backend'!$AE$1:$CD$1,BN$3,'Ingredients Backend'!$AE30:$CD30)&gt;=1,1,0)</f>
        <v>0</v>
      </c>
      <c r="BO31">
        <f>IF(SUMIF('Ingredients Backend'!$AE$1:$CD$1,BO$3,'Ingredients Backend'!$AE30:$CD30)&gt;=1,1,0)</f>
        <v>0</v>
      </c>
      <c r="BP31">
        <f>IF(SUMIF('Ingredients Backend'!$AE$1:$CD$1,BP$3,'Ingredients Backend'!$AE30:$CD30)&gt;=1,1,0)</f>
        <v>0</v>
      </c>
      <c r="BQ31">
        <f>IF(SUMIF('Ingredients Backend'!$AE$1:$CD$1,BQ$3,'Ingredients Backend'!$AE30:$CD30)&gt;=1,1,0)</f>
        <v>0</v>
      </c>
      <c r="BR31">
        <f>IF(SUMIF('Ingredients Backend'!$AE$1:$CD$1,BR$3,'Ingredients Backend'!$AE30:$CD30)&gt;=1,1,0)</f>
        <v>0</v>
      </c>
      <c r="BS31">
        <f>IF(SUMIF('Ingredients Backend'!$AE$1:$CD$1,BS$3,'Ingredients Backend'!$AE30:$CD30)&gt;=1,1,0)</f>
        <v>0</v>
      </c>
      <c r="BT31">
        <f>IF(SUMIF('Ingredients Backend'!$AE$1:$CD$1,BT$3,'Ingredients Backend'!$AE30:$CD30)&gt;=1,1,0)</f>
        <v>0</v>
      </c>
      <c r="BU31">
        <f>IF(SUMIF('Ingredients Backend'!$AE$1:$CD$1,BU$3,'Ingredients Backend'!$AE30:$CD30)&gt;=1,1,0)</f>
        <v>0</v>
      </c>
      <c r="BV31">
        <f>IF(SUMIF('Ingredients Backend'!$AE$1:$CD$1,BV$3,'Ingredients Backend'!$AE30:$CD30)&gt;=1,1,0)</f>
        <v>0</v>
      </c>
      <c r="BW31">
        <f>IF(SUMIF('Ingredients Backend'!$AE$1:$CD$1,BW$3,'Ingredients Backend'!$AE30:$CD30)&gt;=1,1,0)</f>
        <v>0</v>
      </c>
      <c r="BX31">
        <f>IF(SUMIF('Ingredients Backend'!$AE$1:$CD$1,BX$3,'Ingredients Backend'!$AE30:$CD30)&gt;=1,1,0)</f>
        <v>0</v>
      </c>
      <c r="BY31">
        <f>IF(SUMIF('Ingredients Backend'!$AE$1:$CD$1,BY$3,'Ingredients Backend'!$AE30:$CD30)&gt;=1,1,0)</f>
        <v>1</v>
      </c>
    </row>
    <row r="32" hidden="1" spans="1:77">
      <c r="A32" s="5" t="str">
        <f>_xlfn.XLOOKUP($E32,'Raw Data'!$E:$E,'Raw Data'!A:A,"ERROR",0,1)</f>
        <v>AE</v>
      </c>
      <c r="B32" s="5" t="str">
        <f>_xlfn.XLOOKUP($E32,'Raw Data'!$E:$E,'Raw Data'!B:B,"ERROR",0,1)</f>
        <v>Hair Mousses</v>
      </c>
      <c r="C32" s="5" t="str">
        <f>_xlfn.XLOOKUP($E32,'Raw Data'!$E:$E,'Raw Data'!C:C,"ERROR",0,1)</f>
        <v>ors</v>
      </c>
      <c r="D32" s="5" t="str">
        <f>_xlfn.XLOOKUP($E32,'Raw Data'!$E:$E,'Raw Data'!D:D,"ERROR",0,1)</f>
        <v>www.amazon.ae/dp/B018IVSRLQ</v>
      </c>
      <c r="E32" s="5" t="s">
        <v>156</v>
      </c>
      <c r="F32" s="9" t="str">
        <f>_xlfn.XLOOKUP($E32,'Raw Data'!$E:$E,'Raw Data'!F:F,"ERROR",0,1)</f>
        <v>Ors Mousse Wrap/ Set 7oz (2 Pack) by Organic Root (ORS) Ors Mousse Wrap/ Set 7oz (2 Pack) by Organic Root (ORS)</v>
      </c>
      <c r="G32" s="10">
        <f>_xlfn.XLOOKUP($E32,'Raw Data'!$E:$E,'Raw Data'!G:G,"ERROR",0,1)</f>
        <v>130</v>
      </c>
      <c r="H32" s="9">
        <f>_xlfn.XLOOKUP($E32,'Raw Data'!$E:$E,'Raw Data'!H:H,"ERROR",0,1)</f>
        <v>7471.68</v>
      </c>
      <c r="I32" s="9">
        <f>_xlfn.XLOOKUP($E32,'Raw Data'!$E:$E,'Raw Data'!I:I,"ERROR",0,1)</f>
        <v>0.0100032428924866</v>
      </c>
      <c r="J32" s="9" t="str">
        <f>_xlfn.XLOOKUP($E32,'Raw Data'!$E:$E,'Raw Data'!J:J,"ERROR",0,1)</f>
        <v>Yes</v>
      </c>
      <c r="K32" s="14" t="str">
        <f t="array" ref="K32">_xlfn.IFS(AND(L32&gt;0,L32&lt;=5),"0 to 5",AND(L32&gt;5,L32&lt;=10),"5 to 10",AND(L32&gt;10,L32&lt;=15),"10 to 15",AND(L32&gt;15,L32&lt;=20),"15 to 20",AND(L32&gt;20,L32&lt;=30),"20 to 30",AND(L32&gt;30,L32&lt;=40),"30 to 40",AND(L32&gt;40,L32&lt;=50),"40 to 50",AND(L32&gt;50,L32&lt;=75),"50 to 75",AND(L32&gt;75,L32&lt;=100),"75 to 100",AND(L32&gt;100,L32&lt;=150),"100 to 150",AND(L32&gt;150,L32&lt;=200),"150 to 200",AND(L32&gt;200,L32&lt;=250),"200 to 250",AND(L32&gt;250,L32&lt;=300),"250 to 300",AND(L32&gt;300,L32&lt;=400),"300 to 400",AND(L32&gt;400,L32&lt;=500),"400 to 500",L32&gt;500,"500+")</f>
        <v>50 to 75</v>
      </c>
      <c r="L32" s="9">
        <f>_xlfn.XLOOKUP($E32,'Raw Data'!$E:$E,'Raw Data'!L:L,"ERROR",0,1)</f>
        <v>61.88</v>
      </c>
      <c r="M32" s="14" t="str">
        <f t="array" ref="M32">_xlfn.IFS(AND(N32&gt;0,N32&lt;=5),"0 to 5",AND(N32&gt;5,N32&lt;=10),"5 to 10",AND(N32&gt;10,N32&lt;=15),"10 to 15",AND(N32&gt;15,N32&lt;=20),"15 to 20",AND(N32&gt;20,N32&lt;=30),"20 to 30",AND(N32&gt;30,N32&lt;=40),"30 to 40",AND(N32&gt;40,N32&lt;=50),"40 to 50",AND(N32&gt;50,N32&lt;=75),"50 to 75",AND(N32&gt;75,N32&lt;=100),"75 to 100",AND(N32&gt;100,N32&lt;=150),"100 to 150",AND(N32&gt;150,N32&lt;=200),"150 to 200",AND(N32&gt;200,N32&lt;=250),"200 to 250",AND(N32&gt;250,N32&lt;=300),"250 to 300",AND(N32&gt;300,N32&lt;=400),"300 to 400",AND(N32&gt;400,N32&lt;=500),"400 to 500",N32&gt;500,"500+")</f>
        <v>50 to 75</v>
      </c>
      <c r="N32" s="9">
        <f>_xlfn.XLOOKUP($E32,'Raw Data'!$E:$E,'Raw Data'!N:N,"ERROR",0,1)</f>
        <v>66.16</v>
      </c>
      <c r="O32" s="14" t="str">
        <f t="array" ref="O32">_xlfn.IFS(P32=0,"No Discount",AND(P32&gt;0,P32&lt;=0.02),"0% to 2%",AND(P32&gt;0.02,P32&lt;=0.04),"2% to 4%",AND(P32&gt;0.04,P32&lt;=0.06),"4% to 6%",AND(P32&gt;0.06,P32&lt;=0.08),"6% to 8%",AND(P32&gt;0.08,P32&lt;=0.1),"8% to 10%",AND(P32&gt;0.1,P32&lt;=0.15),"10% to 15%",AND(P32&gt;0.15,P32&lt;=0.2),"15% to 20%",AND(P32&gt;0.2,P32&lt;=0.25),"20% to 25%",AND(P32&gt;0.25,P32&lt;=0.3),"25% to 30%",AND(P32&gt;0.3,P32&lt;=0.4),"30% to 40%",AND(P32&gt;0.4,P32&lt;=0.5),"40% to 50%",AND(P32&gt;0.5,P32&lt;=0.75),"50% to 75%",AND(P32&gt;0.75,P32&lt;=1),"75% to 100%")</f>
        <v>6% to 8%</v>
      </c>
      <c r="P32" s="10">
        <f>_xlfn.XLOOKUP($E32,'Raw Data'!$E:$E,'Raw Data'!P:P,"ERROR",0,1)</f>
        <v>0.0646916565900846</v>
      </c>
      <c r="Q32" s="9">
        <f>_xlfn.XLOOKUP($E32,'Raw Data'!$E:$E,'Raw Data'!Q:Q,"ERROR",0,1)</f>
        <v>14</v>
      </c>
      <c r="R32" s="9" t="str">
        <f>_xlfn.XLOOKUP($E32,'Raw Data'!$E:$E,'Raw Data'!R:R,"ERROR",0,1)</f>
        <v>oz</v>
      </c>
      <c r="S32" s="5" t="str">
        <f t="array" ref="S32">_xlfn.IFS(AND(T32&gt;0,T32&lt;=0.05),"0 to 0.05",AND(T32&gt;0.05,T32&lt;=0.1),"0.05 to 0.1",AND(T32&gt;0.1,T32&lt;=0.2),"0.1 to 0.2",AND(T32&gt;0.2,T32&lt;=0.3),"0.2 to 0.3",AND(T32&gt;0.3,T32&lt;=0.4),"0.3 to 0.4",AND(T32&gt;0.4,T32&lt;=0.5),"0.4 to 0.5",AND(T32&gt;0.5,T32&lt;=0.75),"0.5 to 0.75",AND(T32&gt;0.75,T32&lt;=1),"0.75 to 1",AND(T32&gt;1,T32&lt;=2),"1 to 2",AND(T32&gt;2,T32&lt;=3),"2 to 3",AND(T32&gt;3,T32&lt;=4),"3 to 4",AND(T32&gt;4,T32&lt;=5),"4 to 5",AND(T32&gt;5,T32&lt;=10),"5 to 10",T32&gt;10,"10+")</f>
        <v>0.1 to 0.2</v>
      </c>
      <c r="T32" s="10">
        <f t="shared" si="1"/>
        <v>0.149475820087927</v>
      </c>
      <c r="U32" s="15" t="str">
        <f t="array" ref="U32">_xlfn.IFS(AND(V32&gt;0,V32&lt;=0.05),"0 to 0.05",AND(V32&gt;0.05,V32&lt;=0.1),"0.05 to 0.1",AND(V32&gt;0.1,V32&lt;=0.2),"0.1 to 0.2",AND(V32&gt;0.2,V32&lt;=0.3),"0.2 to 0.3",AND(V32&gt;0.3,V32&lt;=0.4),"0.3 to 0.4",AND(V32&gt;0.4,V32&lt;=0.5),"0.4 to 0.5",AND(V32&gt;0.5,V32&lt;=0.75),"0.5 to 0.75",AND(V32&gt;0.75,V32&lt;=1),"0.75 to 1",AND(V32&gt;1,V32&lt;=2),"1 to 2",AND(V32&gt;2,V32&lt;=3),"2 to 3",AND(V32&gt;3,V32&lt;=4),"3 to 4",AND(V32&gt;4,V32&lt;=5),"4 to 5",AND(V32&gt;5,V32&lt;=10),"5 to 10",V32&gt;10,"10+")</f>
        <v>0 to 0.05</v>
      </c>
      <c r="V32" s="10">
        <f t="shared" si="2"/>
        <v>0.0431499106237016</v>
      </c>
      <c r="W32" s="15" t="str">
        <f t="array" ref="W32">_xlfn.IFS(AND(X32&gt;0,X32&lt;=0.05),"0 to 0.05",AND(X32&gt;0.05,X32&lt;=0.1),"0.05 to 0.1",AND(X32&gt;0.1,X32&lt;=0.2),"0.1 to 0.2",AND(X32&gt;0.2,X32&lt;=0.3),"0.2 to 0.3",AND(X32&gt;0.3,X32&lt;=0.4),"0.3 to 0.4",AND(X32&gt;0.4,X32&lt;=0.5),"0.4 to 0.5",AND(X32&gt;0.5,X32&lt;=0.75),"0.5 to 0.75",AND(X32&gt;0.75,X32&lt;=1),"0.75 to 1",AND(X32&gt;1,X32&lt;=2),"1 to 2",AND(X32&gt;2,X32&lt;=3),"2 to 3",AND(X32&gt;3,X32&lt;=4),"3 to 4",AND(X32&gt;4,X32&lt;=5),"4 to 5",AND(X32&gt;5,X32&lt;=10),"5 to 10",X32&gt;10,"10+")</f>
        <v>0 to 0.05</v>
      </c>
      <c r="X32" s="16">
        <f t="shared" si="3"/>
        <v>0.0403584714237403</v>
      </c>
      <c r="Y32" s="5" t="str">
        <f t="array" ref="Y32">_xlfn.IFS(AND(Z32&gt;0,Z32&lt;=1),"0 to 1",AND(Z32&gt;1,Z32&lt;=2),"1 to 2",AND(Z32&gt;2,Z32&lt;=4),"2 to 4",AND(Z32&gt;4,Z32&lt;=6),"4 to 6",AND(Z32&gt;6,Z32&lt;=8),"6 to 8",AND(Z32&gt;8,Z32&lt;=10),"8 to 10",AND(Z32&gt;10,Z32&lt;=15),"10 to 15",AND(Z32&gt;15,Z32&lt;=20),"15 to 20",AND(Z32&gt;20,Z32&lt;=25),"20 to 25",AND(Z32&gt;25,Z32&lt;=30),"25 to 30",AND(Z32&gt;30,Z32&lt;=40),"30 to 40",AND(Z32&gt;40,Z32&lt;=50),"40 to 50",Z32&gt;50,"50+")</f>
        <v>10 to 15</v>
      </c>
      <c r="Z32" s="9">
        <f t="array" ref="Z32">_xlfn.IFS(AA32="oz",_xlfn.IFS(R32="oz",Q32,R32="fl oz",Q32*1.04,R32="ml",Q32*0.0338),AA32="fl oz",_xlfn.IFS(R32="oz",Q32/1.04,R32="fl oz",Q32,R32="ml",Q32*0.0338/1.04),AA32="ml",_xlfn.IFS(R32="oz",Q32/0.0338,R32="fl oz",Q32*1.04/0.0338,R32="ml",Q32))</f>
        <v>14</v>
      </c>
      <c r="AA32" s="9" t="str">
        <f>_xlfn.XLOOKUP($E32,'Raw Data'!$E:$E,'Raw Data'!AA:AA,"ERROR",0,1)</f>
        <v>oz</v>
      </c>
      <c r="AB32" s="5" t="s">
        <v>43</v>
      </c>
      <c r="AC32" s="5" t="s">
        <v>86</v>
      </c>
      <c r="AD32" s="5" t="s">
        <v>157</v>
      </c>
      <c r="AE32">
        <f>IF(SUMIF('Ingredients Backend'!$AE$1:$CD$1,AE$3,'Ingredients Backend'!$AE31:$CD31)&gt;=1,1,0)</f>
        <v>0</v>
      </c>
      <c r="AF32">
        <f>IF(SUMIF('Ingredients Backend'!$AE$1:$CD$1,AF$3,'Ingredients Backend'!$AE31:$CD31)&gt;=1,1,0)</f>
        <v>0</v>
      </c>
      <c r="AG32">
        <f>IF(SUMIF('Ingredients Backend'!$AE$1:$CD$1,AG$3,'Ingredients Backend'!$AE31:$CD31)&gt;=1,1,0)</f>
        <v>0</v>
      </c>
      <c r="AH32">
        <f>IF(SUMIF('Ingredients Backend'!$AE$1:$CD$1,AH$3,'Ingredients Backend'!$AE31:$CD31)&gt;=1,1,0)</f>
        <v>0</v>
      </c>
      <c r="AI32">
        <f>IF(SUMIF('Ingredients Backend'!$AE$1:$CD$1,AI$3,'Ingredients Backend'!$AE31:$CD31)&gt;=1,1,0)</f>
        <v>0</v>
      </c>
      <c r="AJ32">
        <f>IF(SUMIF('Ingredients Backend'!$AE$1:$CD$1,AJ$3,'Ingredients Backend'!$AE31:$CD31)&gt;=1,1,0)</f>
        <v>0</v>
      </c>
      <c r="AK32">
        <f>IF(SUMIF('Ingredients Backend'!$AE$1:$CD$1,AK$3,'Ingredients Backend'!$AE31:$CD31)&gt;=1,1,0)</f>
        <v>0</v>
      </c>
      <c r="AL32">
        <f>IF(SUMIF('Ingredients Backend'!$AE$1:$CD$1,AL$3,'Ingredients Backend'!$AE31:$CD31)&gt;=1,1,0)</f>
        <v>0</v>
      </c>
      <c r="AM32">
        <f>IF(SUMIF('Ingredients Backend'!$AE$1:$CD$1,AM$3,'Ingredients Backend'!$AE31:$CD31)&gt;=1,1,0)</f>
        <v>0</v>
      </c>
      <c r="AN32">
        <f>IF(SUMIF('Ingredients Backend'!$AE$1:$CD$1,AN$3,'Ingredients Backend'!$AE31:$CD31)&gt;=1,1,0)</f>
        <v>0</v>
      </c>
      <c r="AO32">
        <f>IF(SUMIF('Ingredients Backend'!$AE$1:$CD$1,AO$3,'Ingredients Backend'!$AE31:$CD31)&gt;=1,1,0)</f>
        <v>0</v>
      </c>
      <c r="AP32">
        <f>IF(SUMIF('Ingredients Backend'!$AE$1:$CD$1,AP$3,'Ingredients Backend'!$AE31:$CD31)&gt;=1,1,0)</f>
        <v>0</v>
      </c>
      <c r="AQ32">
        <f>IF(SUMIF('Ingredients Backend'!$AE$1:$CD$1,AQ$3,'Ingredients Backend'!$AE31:$CD31)&gt;=1,1,0)</f>
        <v>0</v>
      </c>
      <c r="AR32">
        <f>IF(SUMIF('Ingredients Backend'!$AE$1:$CD$1,AR$3,'Ingredients Backend'!$AE31:$CD31)&gt;=1,1,0)</f>
        <v>0</v>
      </c>
      <c r="AS32">
        <f>IF(SUMIF('Ingredients Backend'!$AE$1:$CD$1,AS$3,'Ingredients Backend'!$AE31:$CD31)&gt;=1,1,0)</f>
        <v>0</v>
      </c>
      <c r="AT32">
        <f>IF(SUMIF('Ingredients Backend'!$AE$1:$CD$1,AT$3,'Ingredients Backend'!$AE31:$CD31)&gt;=1,1,0)</f>
        <v>0</v>
      </c>
      <c r="AU32">
        <f>IF(SUMIF('Ingredients Backend'!$AE$1:$CD$1,AU$3,'Ingredients Backend'!$AE31:$CD31)&gt;=1,1,0)</f>
        <v>0</v>
      </c>
      <c r="AV32">
        <f>IF(SUMIF('Ingredients Backend'!$AE$1:$CD$1,AV$3,'Ingredients Backend'!$AE31:$CD31)&gt;=1,1,0)</f>
        <v>0</v>
      </c>
      <c r="AW32">
        <f>IF(SUMIF('Ingredients Backend'!$AE$1:$CD$1,AW$3,'Ingredients Backend'!$AE31:$CD31)&gt;=1,1,0)</f>
        <v>0</v>
      </c>
      <c r="AX32">
        <f>IF(SUMIF('Ingredients Backend'!$AE$1:$CD$1,AX$3,'Ingredients Backend'!$AE31:$CD31)&gt;=1,1,0)</f>
        <v>0</v>
      </c>
      <c r="AY32">
        <f>IF(SUMIF('Ingredients Backend'!$AE$1:$CD$1,AY$3,'Ingredients Backend'!$AE31:$CD31)&gt;=1,1,0)</f>
        <v>0</v>
      </c>
      <c r="AZ32">
        <f>IF(SUMIF('Ingredients Backend'!$AE$1:$CD$1,AZ$3,'Ingredients Backend'!$AE31:$CD31)&gt;=1,1,0)</f>
        <v>0</v>
      </c>
      <c r="BA32">
        <f>IF(SUMIF('Ingredients Backend'!$AE$1:$CD$1,BA$3,'Ingredients Backend'!$AE31:$CD31)&gt;=1,1,0)</f>
        <v>0</v>
      </c>
      <c r="BB32">
        <f>IF(SUMIF('Ingredients Backend'!$AE$1:$CD$1,BB$3,'Ingredients Backend'!$AE31:$CD31)&gt;=1,1,0)</f>
        <v>0</v>
      </c>
      <c r="BC32">
        <f>IF(SUMIF('Ingredients Backend'!$AE$1:$CD$1,BC$3,'Ingredients Backend'!$AE31:$CD31)&gt;=1,1,0)</f>
        <v>0</v>
      </c>
      <c r="BD32">
        <f>IF(SUMIF('Ingredients Backend'!$AE$1:$CD$1,BD$3,'Ingredients Backend'!$AE31:$CD31)&gt;=1,1,0)</f>
        <v>0</v>
      </c>
      <c r="BE32">
        <f>IF(SUMIF('Ingredients Backend'!$AE$1:$CD$1,BE$3,'Ingredients Backend'!$AE31:$CD31)&gt;=1,1,0)</f>
        <v>0</v>
      </c>
      <c r="BF32">
        <f>IF(SUMIF('Ingredients Backend'!$AE$1:$CD$1,BF$3,'Ingredients Backend'!$AE31:$CD31)&gt;=1,1,0)</f>
        <v>0</v>
      </c>
      <c r="BG32">
        <f>IF(SUMIF('Ingredients Backend'!$AE$1:$CD$1,BG$3,'Ingredients Backend'!$AE31:$CD31)&gt;=1,1,0)</f>
        <v>0</v>
      </c>
      <c r="BH32">
        <f>IF(SUMIF('Ingredients Backend'!$AE$1:$CD$1,BH$3,'Ingredients Backend'!$AE31:$CD31)&gt;=1,1,0)</f>
        <v>0</v>
      </c>
      <c r="BI32">
        <f>IF(SUMIF('Ingredients Backend'!$AE$1:$CD$1,BI$3,'Ingredients Backend'!$AE31:$CD31)&gt;=1,1,0)</f>
        <v>0</v>
      </c>
      <c r="BJ32">
        <f>IF(SUMIF('Ingredients Backend'!$AE$1:$CD$1,BJ$3,'Ingredients Backend'!$AE31:$CD31)&gt;=1,1,0)</f>
        <v>1</v>
      </c>
      <c r="BK32">
        <f>IF(SUMIF('Ingredients Backend'!$AE$1:$CD$1,BK$3,'Ingredients Backend'!$AE31:$CD31)&gt;=1,1,0)</f>
        <v>1</v>
      </c>
      <c r="BL32">
        <f>IF(SUMIF('Ingredients Backend'!$AE$1:$CD$1,BL$3,'Ingredients Backend'!$AE31:$CD31)&gt;=1,1,0)</f>
        <v>0</v>
      </c>
      <c r="BM32">
        <f>IF(SUMIF('Ingredients Backend'!$AE$1:$CD$1,BM$3,'Ingredients Backend'!$AE31:$CD31)&gt;=1,1,0)</f>
        <v>0</v>
      </c>
      <c r="BN32">
        <f>IF(SUMIF('Ingredients Backend'!$AE$1:$CD$1,BN$3,'Ingredients Backend'!$AE31:$CD31)&gt;=1,1,0)</f>
        <v>0</v>
      </c>
      <c r="BO32">
        <f>IF(SUMIF('Ingredients Backend'!$AE$1:$CD$1,BO$3,'Ingredients Backend'!$AE31:$CD31)&gt;=1,1,0)</f>
        <v>0</v>
      </c>
      <c r="BP32">
        <f>IF(SUMIF('Ingredients Backend'!$AE$1:$CD$1,BP$3,'Ingredients Backend'!$AE31:$CD31)&gt;=1,1,0)</f>
        <v>0</v>
      </c>
      <c r="BQ32">
        <f>IF(SUMIF('Ingredients Backend'!$AE$1:$CD$1,BQ$3,'Ingredients Backend'!$AE31:$CD31)&gt;=1,1,0)</f>
        <v>0</v>
      </c>
      <c r="BR32">
        <f>IF(SUMIF('Ingredients Backend'!$AE$1:$CD$1,BR$3,'Ingredients Backend'!$AE31:$CD31)&gt;=1,1,0)</f>
        <v>0</v>
      </c>
      <c r="BS32">
        <f>IF(SUMIF('Ingredients Backend'!$AE$1:$CD$1,BS$3,'Ingredients Backend'!$AE31:$CD31)&gt;=1,1,0)</f>
        <v>0</v>
      </c>
      <c r="BT32">
        <f>IF(SUMIF('Ingredients Backend'!$AE$1:$CD$1,BT$3,'Ingredients Backend'!$AE31:$CD31)&gt;=1,1,0)</f>
        <v>0</v>
      </c>
      <c r="BU32">
        <f>IF(SUMIF('Ingredients Backend'!$AE$1:$CD$1,BU$3,'Ingredients Backend'!$AE31:$CD31)&gt;=1,1,0)</f>
        <v>0</v>
      </c>
      <c r="BV32">
        <f>IF(SUMIF('Ingredients Backend'!$AE$1:$CD$1,BV$3,'Ingredients Backend'!$AE31:$CD31)&gt;=1,1,0)</f>
        <v>0</v>
      </c>
      <c r="BW32">
        <f>IF(SUMIF('Ingredients Backend'!$AE$1:$CD$1,BW$3,'Ingredients Backend'!$AE31:$CD31)&gt;=1,1,0)</f>
        <v>0</v>
      </c>
      <c r="BX32">
        <f>IF(SUMIF('Ingredients Backend'!$AE$1:$CD$1,BX$3,'Ingredients Backend'!$AE31:$CD31)&gt;=1,1,0)</f>
        <v>0</v>
      </c>
      <c r="BY32">
        <f>IF(SUMIF('Ingredients Backend'!$AE$1:$CD$1,BY$3,'Ingredients Backend'!$AE31:$CD31)&gt;=1,1,0)</f>
        <v>0</v>
      </c>
    </row>
    <row r="33" spans="1:77">
      <c r="A33" s="5" t="str">
        <f>_xlfn.XLOOKUP($E33,'Raw Data'!$E:$E,'Raw Data'!A:A,"ERROR",0,1)</f>
        <v>AE</v>
      </c>
      <c r="B33" s="5" t="str">
        <f>_xlfn.XLOOKUP($E33,'Raw Data'!$E:$E,'Raw Data'!B:B,"ERROR",0,1)</f>
        <v>Hair Mousses</v>
      </c>
      <c r="C33" s="5" t="str">
        <f>_xlfn.XLOOKUP($E33,'Raw Data'!$E:$E,'Raw Data'!C:C,"ERROR",0,1)</f>
        <v>ogx</v>
      </c>
      <c r="D33" s="5" t="str">
        <f>_xlfn.XLOOKUP($E33,'Raw Data'!$E:$E,'Raw Data'!D:D,"ERROR",0,1)</f>
        <v>www.amazon.ae/dp/B0128QFRD8</v>
      </c>
      <c r="E33" s="5" t="s">
        <v>158</v>
      </c>
      <c r="F33" s="9" t="str">
        <f>_xlfn.XLOOKUP($E33,'Raw Data'!$E:$E,'Raw Data'!F:F,"ERROR",0,1)</f>
        <v>OGX Coconut Curls  Hair  Butter 6.6 oz, 187 G</v>
      </c>
      <c r="G33" s="10">
        <f>_xlfn.XLOOKUP($E33,'Raw Data'!$E:$E,'Raw Data'!G:G,"ERROR",0,1)</f>
        <v>130</v>
      </c>
      <c r="H33" s="9">
        <f>_xlfn.XLOOKUP($E33,'Raw Data'!$E:$E,'Raw Data'!H:H,"ERROR",0,1)</f>
        <v>6707.05</v>
      </c>
      <c r="I33" s="9">
        <f>_xlfn.XLOOKUP($E33,'Raw Data'!$E:$E,'Raw Data'!I:I,"ERROR",0,1)</f>
        <v>0.00897954010905877</v>
      </c>
      <c r="J33" s="9" t="str">
        <f>_xlfn.XLOOKUP($E33,'Raw Data'!$E:$E,'Raw Data'!J:J,"ERROR",0,1)</f>
        <v>Yes</v>
      </c>
      <c r="K33" s="14" t="str">
        <f t="array" ref="K33">_xlfn.IFS(AND(L33&gt;0,L33&lt;=5),"0 to 5",AND(L33&gt;5,L33&lt;=10),"5 to 10",AND(L33&gt;10,L33&lt;=15),"10 to 15",AND(L33&gt;15,L33&lt;=20),"15 to 20",AND(L33&gt;20,L33&lt;=30),"20 to 30",AND(L33&gt;30,L33&lt;=40),"30 to 40",AND(L33&gt;40,L33&lt;=50),"40 to 50",AND(L33&gt;50,L33&lt;=75),"50 to 75",AND(L33&gt;75,L33&lt;=100),"75 to 100",AND(L33&gt;100,L33&lt;=150),"100 to 150",AND(L33&gt;150,L33&lt;=200),"150 to 200",AND(L33&gt;200,L33&lt;=250),"200 to 250",AND(L33&gt;250,L33&lt;=300),"250 to 300",AND(L33&gt;300,L33&lt;=400),"300 to 400",AND(L33&gt;400,L33&lt;=500),"400 to 500",L33&gt;500,"500+")</f>
        <v>50 to 75</v>
      </c>
      <c r="L33" s="9">
        <f>_xlfn.XLOOKUP($E33,'Raw Data'!$E:$E,'Raw Data'!L:L,"ERROR",0,1)</f>
        <v>55.37</v>
      </c>
      <c r="M33" s="14" t="str">
        <f t="array" ref="M33">_xlfn.IFS(AND(N33&gt;0,N33&lt;=5),"0 to 5",AND(N33&gt;5,N33&lt;=10),"5 to 10",AND(N33&gt;10,N33&lt;=15),"10 to 15",AND(N33&gt;15,N33&lt;=20),"15 to 20",AND(N33&gt;20,N33&lt;=30),"20 to 30",AND(N33&gt;30,N33&lt;=40),"30 to 40",AND(N33&gt;40,N33&lt;=50),"40 to 50",AND(N33&gt;50,N33&lt;=75),"50 to 75",AND(N33&gt;75,N33&lt;=100),"75 to 100",AND(N33&gt;100,N33&lt;=150),"100 to 150",AND(N33&gt;150,N33&lt;=200),"150 to 200",AND(N33&gt;200,N33&lt;=250),"200 to 250",AND(N33&gt;250,N33&lt;=300),"250 to 300",AND(N33&gt;300,N33&lt;=400),"300 to 400",AND(N33&gt;400,N33&lt;=500),"400 to 500",N33&gt;500,"500+")</f>
        <v>50 to 75</v>
      </c>
      <c r="N33" s="9">
        <f>_xlfn.XLOOKUP($E33,'Raw Data'!$E:$E,'Raw Data'!N:N,"ERROR",0,1)</f>
        <v>60.01</v>
      </c>
      <c r="O33" s="14" t="str">
        <f t="array" ref="O33">_xlfn.IFS(P33=0,"No Discount",AND(P33&gt;0,P33&lt;=0.02),"0% to 2%",AND(P33&gt;0.02,P33&lt;=0.04),"2% to 4%",AND(P33&gt;0.04,P33&lt;=0.06),"4% to 6%",AND(P33&gt;0.06,P33&lt;=0.08),"6% to 8%",AND(P33&gt;0.08,P33&lt;=0.1),"8% to 10%",AND(P33&gt;0.1,P33&lt;=0.15),"10% to 15%",AND(P33&gt;0.15,P33&lt;=0.2),"15% to 20%",AND(P33&gt;0.2,P33&lt;=0.25),"20% to 25%",AND(P33&gt;0.25,P33&lt;=0.3),"25% to 30%",AND(P33&gt;0.3,P33&lt;=0.4),"30% to 40%",AND(P33&gt;0.4,P33&lt;=0.5),"40% to 50%",AND(P33&gt;0.5,P33&lt;=0.75),"50% to 75%",AND(P33&gt;0.75,P33&lt;=1),"75% to 100%")</f>
        <v>6% to 8%</v>
      </c>
      <c r="P33" s="10">
        <f>_xlfn.XLOOKUP($E33,'Raw Data'!$E:$E,'Raw Data'!P:P,"ERROR",0,1)</f>
        <v>0.0773204465922346</v>
      </c>
      <c r="Q33" s="9">
        <f>_xlfn.XLOOKUP($E33,'Raw Data'!$E:$E,'Raw Data'!Q:Q,"ERROR",0,1)</f>
        <v>6.6</v>
      </c>
      <c r="R33" s="9" t="str">
        <f>_xlfn.XLOOKUP($E33,'Raw Data'!$E:$E,'Raw Data'!R:R,"ERROR",0,1)</f>
        <v>oz</v>
      </c>
      <c r="S33" s="5" t="str">
        <f t="array" ref="S33">_xlfn.IFS(AND(T33&gt;0,T33&lt;=0.05),"0 to 0.05",AND(T33&gt;0.05,T33&lt;=0.1),"0.05 to 0.1",AND(T33&gt;0.1,T33&lt;=0.2),"0.1 to 0.2",AND(T33&gt;0.2,T33&lt;=0.3),"0.2 to 0.3",AND(T33&gt;0.3,T33&lt;=0.4),"0.3 to 0.4",AND(T33&gt;0.4,T33&lt;=0.5),"0.4 to 0.5",AND(T33&gt;0.5,T33&lt;=0.75),"0.5 to 0.75",AND(T33&gt;0.75,T33&lt;=1),"0.75 to 1",AND(T33&gt;1,T33&lt;=2),"1 to 2",AND(T33&gt;2,T33&lt;=3),"2 to 3",AND(T33&gt;3,T33&lt;=4),"3 to 4",AND(T33&gt;4,T33&lt;=5),"4 to 5",AND(T33&gt;5,T33&lt;=10),"5 to 10",T33&gt;10,"10+")</f>
        <v>0.2 to 0.3</v>
      </c>
      <c r="T33" s="10">
        <f t="shared" si="1"/>
        <v>0.283713017903075</v>
      </c>
      <c r="U33" s="15" t="str">
        <f t="array" ref="U33">_xlfn.IFS(AND(V33&gt;0,V33&lt;=0.05),"0 to 0.05",AND(V33&gt;0.05,V33&lt;=0.1),"0.05 to 0.1",AND(V33&gt;0.1,V33&lt;=0.2),"0.1 to 0.2",AND(V33&gt;0.2,V33&lt;=0.3),"0.2 to 0.3",AND(V33&gt;0.3,V33&lt;=0.4),"0.3 to 0.4",AND(V33&gt;0.4,V33&lt;=0.5),"0.4 to 0.5",AND(V33&gt;0.5,V33&lt;=0.75),"0.5 to 0.75",AND(V33&gt;0.75,V33&lt;=1),"0.75 to 1",AND(V33&gt;1,V33&lt;=2),"1 to 2",AND(V33&gt;2,V33&lt;=3),"2 to 3",AND(V33&gt;3,V33&lt;=4),"3 to 4",AND(V33&gt;4,V33&lt;=5),"4 to 5",AND(V33&gt;5,V33&lt;=10),"5 to 10",V33&gt;10,"10+")</f>
        <v>0.05 to 0.1</v>
      </c>
      <c r="V33" s="10">
        <f t="shared" si="2"/>
        <v>0.0830217972761091</v>
      </c>
      <c r="W33" s="15" t="str">
        <f t="array" ref="W33">_xlfn.IFS(AND(X33&gt;0,X33&lt;=0.05),"0 to 0.05",AND(X33&gt;0.05,X33&lt;=0.1),"0.05 to 0.1",AND(X33&gt;0.1,X33&lt;=0.2),"0.1 to 0.2",AND(X33&gt;0.2,X33&lt;=0.3),"0.2 to 0.3",AND(X33&gt;0.3,X33&lt;=0.4),"0.3 to 0.4",AND(X33&gt;0.4,X33&lt;=0.5),"0.4 to 0.5",AND(X33&gt;0.5,X33&lt;=0.75),"0.5 to 0.75",AND(X33&gt;0.75,X33&lt;=1),"0.75 to 1",AND(X33&gt;1,X33&lt;=2),"1 to 2",AND(X33&gt;2,X33&lt;=3),"2 to 3",AND(X33&gt;3,X33&lt;=4),"3 to 4",AND(X33&gt;4,X33&lt;=5),"4 to 5",AND(X33&gt;5,X33&lt;=10),"5 to 10",X33&gt;10,"10+")</f>
        <v>0.05 to 0.1</v>
      </c>
      <c r="X33" s="16">
        <f t="shared" si="3"/>
        <v>0.0766025148338304</v>
      </c>
      <c r="Y33" s="5" t="str">
        <f t="array" ref="Y33">_xlfn.IFS(AND(Z33&gt;0,Z33&lt;=1),"0 to 1",AND(Z33&gt;1,Z33&lt;=2),"1 to 2",AND(Z33&gt;2,Z33&lt;=4),"2 to 4",AND(Z33&gt;4,Z33&lt;=6),"4 to 6",AND(Z33&gt;6,Z33&lt;=8),"6 to 8",AND(Z33&gt;8,Z33&lt;=10),"8 to 10",AND(Z33&gt;10,Z33&lt;=15),"10 to 15",AND(Z33&gt;15,Z33&lt;=20),"15 to 20",AND(Z33&gt;20,Z33&lt;=25),"20 to 25",AND(Z33&gt;25,Z33&lt;=30),"25 to 30",AND(Z33&gt;30,Z33&lt;=40),"30 to 40",AND(Z33&gt;40,Z33&lt;=50),"40 to 50",Z33&gt;50,"50+")</f>
        <v>6 to 8</v>
      </c>
      <c r="Z33" s="9">
        <f t="array" ref="Z33">_xlfn.IFS(AA33="oz",_xlfn.IFS(R33="oz",Q33,R33="fl oz",Q33*1.04,R33="ml",Q33*0.0338),AA33="fl oz",_xlfn.IFS(R33="oz",Q33/1.04,R33="fl oz",Q33,R33="ml",Q33*0.0338/1.04),AA33="ml",_xlfn.IFS(R33="oz",Q33/0.0338,R33="fl oz",Q33*1.04/0.0338,R33="ml",Q33))</f>
        <v>6.6</v>
      </c>
      <c r="AA33" s="9" t="str">
        <f>_xlfn.XLOOKUP($E33,'Raw Data'!$E:$E,'Raw Data'!AA:AA,"ERROR",0,1)</f>
        <v>oz</v>
      </c>
      <c r="AB33" s="5" t="s">
        <v>160</v>
      </c>
      <c r="AC33" s="5" t="s">
        <v>43</v>
      </c>
      <c r="AD33" s="5" t="s">
        <v>161</v>
      </c>
      <c r="AE33">
        <f>IF(SUMIF('Ingredients Backend'!$AE$1:$CD$1,AE$3,'Ingredients Backend'!$AE32:$CD32)&gt;=1,1,0)</f>
        <v>0</v>
      </c>
      <c r="AF33">
        <f>IF(SUMIF('Ingredients Backend'!$AE$1:$CD$1,AF$3,'Ingredients Backend'!$AE32:$CD32)&gt;=1,1,0)</f>
        <v>0</v>
      </c>
      <c r="AG33">
        <f>IF(SUMIF('Ingredients Backend'!$AE$1:$CD$1,AG$3,'Ingredients Backend'!$AE32:$CD32)&gt;=1,1,0)</f>
        <v>0</v>
      </c>
      <c r="AH33">
        <f>IF(SUMIF('Ingredients Backend'!$AE$1:$CD$1,AH$3,'Ingredients Backend'!$AE32:$CD32)&gt;=1,1,0)</f>
        <v>0</v>
      </c>
      <c r="AI33">
        <f>IF(SUMIF('Ingredients Backend'!$AE$1:$CD$1,AI$3,'Ingredients Backend'!$AE32:$CD32)&gt;=1,1,0)</f>
        <v>0</v>
      </c>
      <c r="AJ33">
        <f>IF(SUMIF('Ingredients Backend'!$AE$1:$CD$1,AJ$3,'Ingredients Backend'!$AE32:$CD32)&gt;=1,1,0)</f>
        <v>0</v>
      </c>
      <c r="AK33">
        <f>IF(SUMIF('Ingredients Backend'!$AE$1:$CD$1,AK$3,'Ingredients Backend'!$AE32:$CD32)&gt;=1,1,0)</f>
        <v>0</v>
      </c>
      <c r="AL33">
        <f>IF(SUMIF('Ingredients Backend'!$AE$1:$CD$1,AL$3,'Ingredients Backend'!$AE32:$CD32)&gt;=1,1,0)</f>
        <v>0</v>
      </c>
      <c r="AM33">
        <f>IF(SUMIF('Ingredients Backend'!$AE$1:$CD$1,AM$3,'Ingredients Backend'!$AE32:$CD32)&gt;=1,1,0)</f>
        <v>0</v>
      </c>
      <c r="AN33">
        <f>IF(SUMIF('Ingredients Backend'!$AE$1:$CD$1,AN$3,'Ingredients Backend'!$AE32:$CD32)&gt;=1,1,0)</f>
        <v>0</v>
      </c>
      <c r="AO33">
        <f>IF(SUMIF('Ingredients Backend'!$AE$1:$CD$1,AO$3,'Ingredients Backend'!$AE32:$CD32)&gt;=1,1,0)</f>
        <v>0</v>
      </c>
      <c r="AP33">
        <f>IF(SUMIF('Ingredients Backend'!$AE$1:$CD$1,AP$3,'Ingredients Backend'!$AE32:$CD32)&gt;=1,1,0)</f>
        <v>1</v>
      </c>
      <c r="AQ33">
        <f>IF(SUMIF('Ingredients Backend'!$AE$1:$CD$1,AQ$3,'Ingredients Backend'!$AE32:$CD32)&gt;=1,1,0)</f>
        <v>1</v>
      </c>
      <c r="AR33">
        <f>IF(SUMIF('Ingredients Backend'!$AE$1:$CD$1,AR$3,'Ingredients Backend'!$AE32:$CD32)&gt;=1,1,0)</f>
        <v>0</v>
      </c>
      <c r="AS33">
        <f>IF(SUMIF('Ingredients Backend'!$AE$1:$CD$1,AS$3,'Ingredients Backend'!$AE32:$CD32)&gt;=1,1,0)</f>
        <v>1</v>
      </c>
      <c r="AT33">
        <f>IF(SUMIF('Ingredients Backend'!$AE$1:$CD$1,AT$3,'Ingredients Backend'!$AE32:$CD32)&gt;=1,1,0)</f>
        <v>0</v>
      </c>
      <c r="AU33">
        <f>IF(SUMIF('Ingredients Backend'!$AE$1:$CD$1,AU$3,'Ingredients Backend'!$AE32:$CD32)&gt;=1,1,0)</f>
        <v>0</v>
      </c>
      <c r="AV33">
        <f>IF(SUMIF('Ingredients Backend'!$AE$1:$CD$1,AV$3,'Ingredients Backend'!$AE32:$CD32)&gt;=1,1,0)</f>
        <v>0</v>
      </c>
      <c r="AW33">
        <f>IF(SUMIF('Ingredients Backend'!$AE$1:$CD$1,AW$3,'Ingredients Backend'!$AE32:$CD32)&gt;=1,1,0)</f>
        <v>0</v>
      </c>
      <c r="AX33">
        <f>IF(SUMIF('Ingredients Backend'!$AE$1:$CD$1,AX$3,'Ingredients Backend'!$AE32:$CD32)&gt;=1,1,0)</f>
        <v>0</v>
      </c>
      <c r="AY33">
        <f>IF(SUMIF('Ingredients Backend'!$AE$1:$CD$1,AY$3,'Ingredients Backend'!$AE32:$CD32)&gt;=1,1,0)</f>
        <v>1</v>
      </c>
      <c r="AZ33">
        <f>IF(SUMIF('Ingredients Backend'!$AE$1:$CD$1,AZ$3,'Ingredients Backend'!$AE32:$CD32)&gt;=1,1,0)</f>
        <v>1</v>
      </c>
      <c r="BA33">
        <f>IF(SUMIF('Ingredients Backend'!$AE$1:$CD$1,BA$3,'Ingredients Backend'!$AE32:$CD32)&gt;=1,1,0)</f>
        <v>0</v>
      </c>
      <c r="BB33">
        <f>IF(SUMIF('Ingredients Backend'!$AE$1:$CD$1,BB$3,'Ingredients Backend'!$AE32:$CD32)&gt;=1,1,0)</f>
        <v>0</v>
      </c>
      <c r="BC33">
        <f>IF(SUMIF('Ingredients Backend'!$AE$1:$CD$1,BC$3,'Ingredients Backend'!$AE32:$CD32)&gt;=1,1,0)</f>
        <v>1</v>
      </c>
      <c r="BD33">
        <f>IF(SUMIF('Ingredients Backend'!$AE$1:$CD$1,BD$3,'Ingredients Backend'!$AE32:$CD32)&gt;=1,1,0)</f>
        <v>0</v>
      </c>
      <c r="BE33">
        <f>IF(SUMIF('Ingredients Backend'!$AE$1:$CD$1,BE$3,'Ingredients Backend'!$AE32:$CD32)&gt;=1,1,0)</f>
        <v>0</v>
      </c>
      <c r="BF33">
        <f>IF(SUMIF('Ingredients Backend'!$AE$1:$CD$1,BF$3,'Ingredients Backend'!$AE32:$CD32)&gt;=1,1,0)</f>
        <v>0</v>
      </c>
      <c r="BG33">
        <f>IF(SUMIF('Ingredients Backend'!$AE$1:$CD$1,BG$3,'Ingredients Backend'!$AE32:$CD32)&gt;=1,1,0)</f>
        <v>0</v>
      </c>
      <c r="BH33">
        <f>IF(SUMIF('Ingredients Backend'!$AE$1:$CD$1,BH$3,'Ingredients Backend'!$AE32:$CD32)&gt;=1,1,0)</f>
        <v>0</v>
      </c>
      <c r="BI33">
        <f>IF(SUMIF('Ingredients Backend'!$AE$1:$CD$1,BI$3,'Ingredients Backend'!$AE32:$CD32)&gt;=1,1,0)</f>
        <v>0</v>
      </c>
      <c r="BJ33">
        <f>IF(SUMIF('Ingredients Backend'!$AE$1:$CD$1,BJ$3,'Ingredients Backend'!$AE32:$CD32)&gt;=1,1,0)</f>
        <v>0</v>
      </c>
      <c r="BK33">
        <f>IF(SUMIF('Ingredients Backend'!$AE$1:$CD$1,BK$3,'Ingredients Backend'!$AE32:$CD32)&gt;=1,1,0)</f>
        <v>0</v>
      </c>
      <c r="BL33">
        <f>IF(SUMIF('Ingredients Backend'!$AE$1:$CD$1,BL$3,'Ingredients Backend'!$AE32:$CD32)&gt;=1,1,0)</f>
        <v>0</v>
      </c>
      <c r="BM33">
        <f>IF(SUMIF('Ingredients Backend'!$AE$1:$CD$1,BM$3,'Ingredients Backend'!$AE32:$CD32)&gt;=1,1,0)</f>
        <v>0</v>
      </c>
      <c r="BN33">
        <f>IF(SUMIF('Ingredients Backend'!$AE$1:$CD$1,BN$3,'Ingredients Backend'!$AE32:$CD32)&gt;=1,1,0)</f>
        <v>0</v>
      </c>
      <c r="BO33">
        <f>IF(SUMIF('Ingredients Backend'!$AE$1:$CD$1,BO$3,'Ingredients Backend'!$AE32:$CD32)&gt;=1,1,0)</f>
        <v>0</v>
      </c>
      <c r="BP33">
        <f>IF(SUMIF('Ingredients Backend'!$AE$1:$CD$1,BP$3,'Ingredients Backend'!$AE32:$CD32)&gt;=1,1,0)</f>
        <v>0</v>
      </c>
      <c r="BQ33">
        <f>IF(SUMIF('Ingredients Backend'!$AE$1:$CD$1,BQ$3,'Ingredients Backend'!$AE32:$CD32)&gt;=1,1,0)</f>
        <v>1</v>
      </c>
      <c r="BR33">
        <f>IF(SUMIF('Ingredients Backend'!$AE$1:$CD$1,BR$3,'Ingredients Backend'!$AE32:$CD32)&gt;=1,1,0)</f>
        <v>0</v>
      </c>
      <c r="BS33">
        <f>IF(SUMIF('Ingredients Backend'!$AE$1:$CD$1,BS$3,'Ingredients Backend'!$AE32:$CD32)&gt;=1,1,0)</f>
        <v>0</v>
      </c>
      <c r="BT33">
        <f>IF(SUMIF('Ingredients Backend'!$AE$1:$CD$1,BT$3,'Ingredients Backend'!$AE32:$CD32)&gt;=1,1,0)</f>
        <v>0</v>
      </c>
      <c r="BU33">
        <f>IF(SUMIF('Ingredients Backend'!$AE$1:$CD$1,BU$3,'Ingredients Backend'!$AE32:$CD32)&gt;=1,1,0)</f>
        <v>0</v>
      </c>
      <c r="BV33">
        <f>IF(SUMIF('Ingredients Backend'!$AE$1:$CD$1,BV$3,'Ingredients Backend'!$AE32:$CD32)&gt;=1,1,0)</f>
        <v>0</v>
      </c>
      <c r="BW33">
        <f>IF(SUMIF('Ingredients Backend'!$AE$1:$CD$1,BW$3,'Ingredients Backend'!$AE32:$CD32)&gt;=1,1,0)</f>
        <v>0</v>
      </c>
      <c r="BX33">
        <f>IF(SUMIF('Ingredients Backend'!$AE$1:$CD$1,BX$3,'Ingredients Backend'!$AE32:$CD32)&gt;=1,1,0)</f>
        <v>0</v>
      </c>
      <c r="BY33">
        <f>IF(SUMIF('Ingredients Backend'!$AE$1:$CD$1,BY$3,'Ingredients Backend'!$AE32:$CD32)&gt;=1,1,0)</f>
        <v>1</v>
      </c>
    </row>
    <row r="34" hidden="1" spans="1:77">
      <c r="A34" s="5" t="str">
        <f>_xlfn.XLOOKUP($E34,'Raw Data'!$E:$E,'Raw Data'!A:A,"ERROR",0,1)</f>
        <v>AE</v>
      </c>
      <c r="B34" s="5" t="str">
        <f>_xlfn.XLOOKUP($E34,'Raw Data'!$E:$E,'Raw Data'!B:B,"ERROR",0,1)</f>
        <v>Hair Mousses</v>
      </c>
      <c r="C34" s="5" t="str">
        <f>_xlfn.XLOOKUP($E34,'Raw Data'!$E:$E,'Raw Data'!C:C,"ERROR",0,1)</f>
        <v>l'oreal professionnel</v>
      </c>
      <c r="D34" s="5" t="str">
        <f>_xlfn.XLOOKUP($E34,'Raw Data'!$E:$E,'Raw Data'!D:D,"ERROR",0,1)</f>
        <v>www.amazon.ae/dp/B07PFNS9LX</v>
      </c>
      <c r="E34" s="5" t="s">
        <v>162</v>
      </c>
      <c r="F34" s="9" t="str">
        <f>_xlfn.XLOOKUP($E34,'Raw Data'!$E:$E,'Raw Data'!F:F,"ERROR",0,1)</f>
        <v>L'Oreal Professionnel Full Volume Extra | For All Hair Types | Styling Mousse | Provides Strong Hold | 8.454 Fl. Oz.</v>
      </c>
      <c r="G34" s="10">
        <f>_xlfn.XLOOKUP($E34,'Raw Data'!$E:$E,'Raw Data'!G:G,"ERROR",0,1)</f>
        <v>107</v>
      </c>
      <c r="H34" s="9">
        <f>_xlfn.XLOOKUP($E34,'Raw Data'!$E:$E,'Raw Data'!H:H,"ERROR",0,1)</f>
        <v>6663.21</v>
      </c>
      <c r="I34" s="9">
        <f>_xlfn.XLOOKUP($E34,'Raw Data'!$E:$E,'Raw Data'!I:I,"ERROR",0,1)</f>
        <v>0.00892084619170596</v>
      </c>
      <c r="J34" s="9" t="str">
        <f>_xlfn.XLOOKUP($E34,'Raw Data'!$E:$E,'Raw Data'!J:J,"ERROR",0,1)</f>
        <v>Yes</v>
      </c>
      <c r="K34" s="14" t="str">
        <f t="array" ref="K34">_xlfn.IFS(AND(L34&gt;0,L34&lt;=5),"0 to 5",AND(L34&gt;5,L34&lt;=10),"5 to 10",AND(L34&gt;10,L34&lt;=15),"10 to 15",AND(L34&gt;15,L34&lt;=20),"15 to 20",AND(L34&gt;20,L34&lt;=30),"20 to 30",AND(L34&gt;30,L34&lt;=40),"30 to 40",AND(L34&gt;40,L34&lt;=50),"40 to 50",AND(L34&gt;50,L34&lt;=75),"50 to 75",AND(L34&gt;75,L34&lt;=100),"75 to 100",AND(L34&gt;100,L34&lt;=150),"100 to 150",AND(L34&gt;150,L34&lt;=200),"150 to 200",AND(L34&gt;200,L34&lt;=250),"200 to 250",AND(L34&gt;250,L34&lt;=300),"250 to 300",AND(L34&gt;300,L34&lt;=400),"300 to 400",AND(L34&gt;400,L34&lt;=500),"400 to 500",L34&gt;500,"500+")</f>
        <v>50 to 75</v>
      </c>
      <c r="L34" s="9">
        <f>_xlfn.XLOOKUP($E34,'Raw Data'!$E:$E,'Raw Data'!L:L,"ERROR",0,1)</f>
        <v>63.2</v>
      </c>
      <c r="M34" s="14" t="str">
        <f t="array" ref="M34">_xlfn.IFS(AND(N34&gt;0,N34&lt;=5),"0 to 5",AND(N34&gt;5,N34&lt;=10),"5 to 10",AND(N34&gt;10,N34&lt;=15),"10 to 15",AND(N34&gt;15,N34&lt;=20),"15 to 20",AND(N34&gt;20,N34&lt;=30),"20 to 30",AND(N34&gt;30,N34&lt;=40),"30 to 40",AND(N34&gt;40,N34&lt;=50),"40 to 50",AND(N34&gt;50,N34&lt;=75),"50 to 75",AND(N34&gt;75,N34&lt;=100),"75 to 100",AND(N34&gt;100,N34&lt;=150),"100 to 150",AND(N34&gt;150,N34&lt;=200),"150 to 200",AND(N34&gt;200,N34&lt;=250),"200 to 250",AND(N34&gt;250,N34&lt;=300),"250 to 300",AND(N34&gt;300,N34&lt;=400),"300 to 400",AND(N34&gt;400,N34&lt;=500),"400 to 500",N34&gt;500,"500+")</f>
        <v>50 to 75</v>
      </c>
      <c r="N34" s="9">
        <f>_xlfn.XLOOKUP($E34,'Raw Data'!$E:$E,'Raw Data'!N:N,"ERROR",0,1)</f>
        <v>74.13</v>
      </c>
      <c r="O34" s="14" t="str">
        <f t="array" ref="O34">_xlfn.IFS(P34=0,"No Discount",AND(P34&gt;0,P34&lt;=0.02),"0% to 2%",AND(P34&gt;0.02,P34&lt;=0.04),"2% to 4%",AND(P34&gt;0.04,P34&lt;=0.06),"4% to 6%",AND(P34&gt;0.06,P34&lt;=0.08),"6% to 8%",AND(P34&gt;0.08,P34&lt;=0.1),"8% to 10%",AND(P34&gt;0.1,P34&lt;=0.15),"10% to 15%",AND(P34&gt;0.15,P34&lt;=0.2),"15% to 20%",AND(P34&gt;0.2,P34&lt;=0.25),"20% to 25%",AND(P34&gt;0.25,P34&lt;=0.3),"25% to 30%",AND(P34&gt;0.3,P34&lt;=0.4),"30% to 40%",AND(P34&gt;0.4,P34&lt;=0.5),"40% to 50%",AND(P34&gt;0.5,P34&lt;=0.75),"50% to 75%",AND(P34&gt;0.75,P34&lt;=1),"75% to 100%")</f>
        <v>10% to 15%</v>
      </c>
      <c r="P34" s="10">
        <f>_xlfn.XLOOKUP($E34,'Raw Data'!$E:$E,'Raw Data'!P:P,"ERROR",0,1)</f>
        <v>0.147443680021584</v>
      </c>
      <c r="Q34" s="9">
        <f>_xlfn.XLOOKUP($E34,'Raw Data'!$E:$E,'Raw Data'!Q:Q,"ERROR",0,1)</f>
        <v>8.454</v>
      </c>
      <c r="R34" s="9" t="str">
        <f>_xlfn.XLOOKUP($E34,'Raw Data'!$E:$E,'Raw Data'!R:R,"ERROR",0,1)</f>
        <v>fl oz</v>
      </c>
      <c r="S34" s="5" t="str">
        <f t="array" ref="S34">_xlfn.IFS(AND(T34&gt;0,T34&lt;=0.05),"0 to 0.05",AND(T34&gt;0.05,T34&lt;=0.1),"0.05 to 0.1",AND(T34&gt;0.1,T34&lt;=0.2),"0.1 to 0.2",AND(T34&gt;0.2,T34&lt;=0.3),"0.2 to 0.3",AND(T34&gt;0.3,T34&lt;=0.4),"0.3 to 0.4",AND(T34&gt;0.4,T34&lt;=0.5),"0.4 to 0.5",AND(T34&gt;0.5,T34&lt;=0.75),"0.5 to 0.75",AND(T34&gt;0.75,T34&lt;=1),"0.75 to 1",AND(T34&gt;1,T34&lt;=2),"1 to 2",AND(T34&gt;2,T34&lt;=3),"2 to 3",AND(T34&gt;3,T34&lt;=4),"3 to 4",AND(T34&gt;4,T34&lt;=5),"4 to 5",AND(T34&gt;5,T34&lt;=10),"5 to 10",T34&gt;10,"10+")</f>
        <v>0.2 to 0.3</v>
      </c>
      <c r="T34" s="10">
        <f t="shared" si="1"/>
        <v>0.243091722500989</v>
      </c>
      <c r="U34" s="15" t="str">
        <f t="array" ref="U34">_xlfn.IFS(AND(V34&gt;0,V34&lt;=0.05),"0 to 0.05",AND(V34&gt;0.05,V34&lt;=0.1),"0.05 to 0.1",AND(V34&gt;0.1,V34&lt;=0.2),"0.1 to 0.2",AND(V34&gt;0.2,V34&lt;=0.3),"0.2 to 0.3",AND(V34&gt;0.3,V34&lt;=0.4),"0.3 to 0.4",AND(V34&gt;0.4,V34&lt;=0.5),"0.4 to 0.5",AND(V34&gt;0.5,V34&lt;=0.75),"0.5 to 0.75",AND(V34&gt;0.75,V34&lt;=1),"0.75 to 1",AND(V34&gt;1,V34&lt;=2),"1 to 2",AND(V34&gt;2,V34&lt;=3),"2 to 3",AND(V34&gt;3,V34&lt;=4),"3 to 4",AND(V34&gt;4,V34&lt;=5),"4 to 5",AND(V34&gt;5,V34&lt;=10),"5 to 10",V34&gt;10,"10+")</f>
        <v>0.05 to 0.1</v>
      </c>
      <c r="V34" s="10">
        <f t="shared" si="2"/>
        <v>0.0769858407441383</v>
      </c>
      <c r="W34" s="15" t="str">
        <f t="array" ref="W34">_xlfn.IFS(AND(X34&gt;0,X34&lt;=0.05),"0 to 0.05",AND(X34&gt;0.05,X34&lt;=0.1),"0.05 to 0.1",AND(X34&gt;0.1,X34&lt;=0.2),"0.1 to 0.2",AND(X34&gt;0.2,X34&lt;=0.3),"0.2 to 0.3",AND(X34&gt;0.3,X34&lt;=0.4),"0.3 to 0.4",AND(X34&gt;0.4,X34&lt;=0.5),"0.4 to 0.5",AND(X34&gt;0.5,X34&lt;=0.75),"0.5 to 0.75",AND(X34&gt;0.75,X34&lt;=1),"0.75 to 1",AND(X34&gt;1,X34&lt;=2),"1 to 2",AND(X34&gt;2,X34&lt;=3),"2 to 3",AND(X34&gt;3,X34&lt;=4),"3 to 4",AND(X34&gt;4,X34&lt;=5),"4 to 5",AND(X34&gt;5,X34&lt;=10),"5 to 10",X34&gt;10,"10+")</f>
        <v>0.05 to 0.1</v>
      </c>
      <c r="X34" s="16">
        <f t="shared" si="3"/>
        <v>0.065634765075267</v>
      </c>
      <c r="Y34" s="5" t="str">
        <f t="array" ref="Y34">_xlfn.IFS(AND(Z34&gt;0,Z34&lt;=1),"0 to 1",AND(Z34&gt;1,Z34&lt;=2),"1 to 2",AND(Z34&gt;2,Z34&lt;=4),"2 to 4",AND(Z34&gt;4,Z34&lt;=6),"4 to 6",AND(Z34&gt;6,Z34&lt;=8),"6 to 8",AND(Z34&gt;8,Z34&lt;=10),"8 to 10",AND(Z34&gt;10,Z34&lt;=15),"10 to 15",AND(Z34&gt;15,Z34&lt;=20),"15 to 20",AND(Z34&gt;20,Z34&lt;=25),"20 to 25",AND(Z34&gt;25,Z34&lt;=30),"25 to 30",AND(Z34&gt;30,Z34&lt;=40),"30 to 40",AND(Z34&gt;40,Z34&lt;=50),"40 to 50",Z34&gt;50,"50+")</f>
        <v>8 to 10</v>
      </c>
      <c r="Z34" s="9">
        <f t="array" ref="Z34">_xlfn.IFS(AA34="oz",_xlfn.IFS(R34="oz",Q34,R34="fl oz",Q34*1.04,R34="ml",Q34*0.0338),AA34="fl oz",_xlfn.IFS(R34="oz",Q34/1.04,R34="fl oz",Q34,R34="ml",Q34*0.0338/1.04),AA34="ml",_xlfn.IFS(R34="oz",Q34/0.0338,R34="fl oz",Q34*1.04/0.0338,R34="ml",Q34))</f>
        <v>8.79216</v>
      </c>
      <c r="AA34" s="9" t="str">
        <f>_xlfn.XLOOKUP($E34,'Raw Data'!$E:$E,'Raw Data'!AA:AA,"ERROR",0,1)</f>
        <v>oz</v>
      </c>
      <c r="AB34" s="5" t="s">
        <v>163</v>
      </c>
      <c r="AC34" s="5" t="s">
        <v>164</v>
      </c>
      <c r="AD34" s="5" t="s">
        <v>165</v>
      </c>
      <c r="AE34">
        <f>IF(SUMIF('Ingredients Backend'!$AE$1:$CD$1,AE$3,'Ingredients Backend'!$AE33:$CD33)&gt;=1,1,0)</f>
        <v>0</v>
      </c>
      <c r="AF34">
        <f>IF(SUMIF('Ingredients Backend'!$AE$1:$CD$1,AF$3,'Ingredients Backend'!$AE33:$CD33)&gt;=1,1,0)</f>
        <v>0</v>
      </c>
      <c r="AG34">
        <f>IF(SUMIF('Ingredients Backend'!$AE$1:$CD$1,AG$3,'Ingredients Backend'!$AE33:$CD33)&gt;=1,1,0)</f>
        <v>0</v>
      </c>
      <c r="AH34">
        <f>IF(SUMIF('Ingredients Backend'!$AE$1:$CD$1,AH$3,'Ingredients Backend'!$AE33:$CD33)&gt;=1,1,0)</f>
        <v>0</v>
      </c>
      <c r="AI34">
        <f>IF(SUMIF('Ingredients Backend'!$AE$1:$CD$1,AI$3,'Ingredients Backend'!$AE33:$CD33)&gt;=1,1,0)</f>
        <v>0</v>
      </c>
      <c r="AJ34">
        <f>IF(SUMIF('Ingredients Backend'!$AE$1:$CD$1,AJ$3,'Ingredients Backend'!$AE33:$CD33)&gt;=1,1,0)</f>
        <v>0</v>
      </c>
      <c r="AK34">
        <f>IF(SUMIF('Ingredients Backend'!$AE$1:$CD$1,AK$3,'Ingredients Backend'!$AE33:$CD33)&gt;=1,1,0)</f>
        <v>0</v>
      </c>
      <c r="AL34">
        <f>IF(SUMIF('Ingredients Backend'!$AE$1:$CD$1,AL$3,'Ingredients Backend'!$AE33:$CD33)&gt;=1,1,0)</f>
        <v>0</v>
      </c>
      <c r="AM34">
        <f>IF(SUMIF('Ingredients Backend'!$AE$1:$CD$1,AM$3,'Ingredients Backend'!$AE33:$CD33)&gt;=1,1,0)</f>
        <v>0</v>
      </c>
      <c r="AN34">
        <f>IF(SUMIF('Ingredients Backend'!$AE$1:$CD$1,AN$3,'Ingredients Backend'!$AE33:$CD33)&gt;=1,1,0)</f>
        <v>0</v>
      </c>
      <c r="AO34">
        <f>IF(SUMIF('Ingredients Backend'!$AE$1:$CD$1,AO$3,'Ingredients Backend'!$AE33:$CD33)&gt;=1,1,0)</f>
        <v>0</v>
      </c>
      <c r="AP34">
        <f>IF(SUMIF('Ingredients Backend'!$AE$1:$CD$1,AP$3,'Ingredients Backend'!$AE33:$CD33)&gt;=1,1,0)</f>
        <v>0</v>
      </c>
      <c r="AQ34">
        <f>IF(SUMIF('Ingredients Backend'!$AE$1:$CD$1,AQ$3,'Ingredients Backend'!$AE33:$CD33)&gt;=1,1,0)</f>
        <v>0</v>
      </c>
      <c r="AR34">
        <f>IF(SUMIF('Ingredients Backend'!$AE$1:$CD$1,AR$3,'Ingredients Backend'!$AE33:$CD33)&gt;=1,1,0)</f>
        <v>0</v>
      </c>
      <c r="AS34">
        <f>IF(SUMIF('Ingredients Backend'!$AE$1:$CD$1,AS$3,'Ingredients Backend'!$AE33:$CD33)&gt;=1,1,0)</f>
        <v>1</v>
      </c>
      <c r="AT34">
        <f>IF(SUMIF('Ingredients Backend'!$AE$1:$CD$1,AT$3,'Ingredients Backend'!$AE33:$CD33)&gt;=1,1,0)</f>
        <v>0</v>
      </c>
      <c r="AU34">
        <f>IF(SUMIF('Ingredients Backend'!$AE$1:$CD$1,AU$3,'Ingredients Backend'!$AE33:$CD33)&gt;=1,1,0)</f>
        <v>0</v>
      </c>
      <c r="AV34">
        <f>IF(SUMIF('Ingredients Backend'!$AE$1:$CD$1,AV$3,'Ingredients Backend'!$AE33:$CD33)&gt;=1,1,0)</f>
        <v>0</v>
      </c>
      <c r="AW34">
        <f>IF(SUMIF('Ingredients Backend'!$AE$1:$CD$1,AW$3,'Ingredients Backend'!$AE33:$CD33)&gt;=1,1,0)</f>
        <v>0</v>
      </c>
      <c r="AX34">
        <f>IF(SUMIF('Ingredients Backend'!$AE$1:$CD$1,AX$3,'Ingredients Backend'!$AE33:$CD33)&gt;=1,1,0)</f>
        <v>0</v>
      </c>
      <c r="AY34">
        <f>IF(SUMIF('Ingredients Backend'!$AE$1:$CD$1,AY$3,'Ingredients Backend'!$AE33:$CD33)&gt;=1,1,0)</f>
        <v>0</v>
      </c>
      <c r="AZ34">
        <f>IF(SUMIF('Ingredients Backend'!$AE$1:$CD$1,AZ$3,'Ingredients Backend'!$AE33:$CD33)&gt;=1,1,0)</f>
        <v>1</v>
      </c>
      <c r="BA34">
        <f>IF(SUMIF('Ingredients Backend'!$AE$1:$CD$1,BA$3,'Ingredients Backend'!$AE33:$CD33)&gt;=1,1,0)</f>
        <v>0</v>
      </c>
      <c r="BB34">
        <f>IF(SUMIF('Ingredients Backend'!$AE$1:$CD$1,BB$3,'Ingredients Backend'!$AE33:$CD33)&gt;=1,1,0)</f>
        <v>0</v>
      </c>
      <c r="BC34">
        <f>IF(SUMIF('Ingredients Backend'!$AE$1:$CD$1,BC$3,'Ingredients Backend'!$AE33:$CD33)&gt;=1,1,0)</f>
        <v>0</v>
      </c>
      <c r="BD34">
        <f>IF(SUMIF('Ingredients Backend'!$AE$1:$CD$1,BD$3,'Ingredients Backend'!$AE33:$CD33)&gt;=1,1,0)</f>
        <v>0</v>
      </c>
      <c r="BE34">
        <f>IF(SUMIF('Ingredients Backend'!$AE$1:$CD$1,BE$3,'Ingredients Backend'!$AE33:$CD33)&gt;=1,1,0)</f>
        <v>0</v>
      </c>
      <c r="BF34">
        <f>IF(SUMIF('Ingredients Backend'!$AE$1:$CD$1,BF$3,'Ingredients Backend'!$AE33:$CD33)&gt;=1,1,0)</f>
        <v>0</v>
      </c>
      <c r="BG34">
        <f>IF(SUMIF('Ingredients Backend'!$AE$1:$CD$1,BG$3,'Ingredients Backend'!$AE33:$CD33)&gt;=1,1,0)</f>
        <v>0</v>
      </c>
      <c r="BH34">
        <f>IF(SUMIF('Ingredients Backend'!$AE$1:$CD$1,BH$3,'Ingredients Backend'!$AE33:$CD33)&gt;=1,1,0)</f>
        <v>0</v>
      </c>
      <c r="BI34">
        <f>IF(SUMIF('Ingredients Backend'!$AE$1:$CD$1,BI$3,'Ingredients Backend'!$AE33:$CD33)&gt;=1,1,0)</f>
        <v>0</v>
      </c>
      <c r="BJ34">
        <f>IF(SUMIF('Ingredients Backend'!$AE$1:$CD$1,BJ$3,'Ingredients Backend'!$AE33:$CD33)&gt;=1,1,0)</f>
        <v>0</v>
      </c>
      <c r="BK34">
        <f>IF(SUMIF('Ingredients Backend'!$AE$1:$CD$1,BK$3,'Ingredients Backend'!$AE33:$CD33)&gt;=1,1,0)</f>
        <v>0</v>
      </c>
      <c r="BL34">
        <f>IF(SUMIF('Ingredients Backend'!$AE$1:$CD$1,BL$3,'Ingredients Backend'!$AE33:$CD33)&gt;=1,1,0)</f>
        <v>0</v>
      </c>
      <c r="BM34">
        <f>IF(SUMIF('Ingredients Backend'!$AE$1:$CD$1,BM$3,'Ingredients Backend'!$AE33:$CD33)&gt;=1,1,0)</f>
        <v>0</v>
      </c>
      <c r="BN34">
        <f>IF(SUMIF('Ingredients Backend'!$AE$1:$CD$1,BN$3,'Ingredients Backend'!$AE33:$CD33)&gt;=1,1,0)</f>
        <v>0</v>
      </c>
      <c r="BO34">
        <f>IF(SUMIF('Ingredients Backend'!$AE$1:$CD$1,BO$3,'Ingredients Backend'!$AE33:$CD33)&gt;=1,1,0)</f>
        <v>0</v>
      </c>
      <c r="BP34">
        <f>IF(SUMIF('Ingredients Backend'!$AE$1:$CD$1,BP$3,'Ingredients Backend'!$AE33:$CD33)&gt;=1,1,0)</f>
        <v>0</v>
      </c>
      <c r="BQ34">
        <f>IF(SUMIF('Ingredients Backend'!$AE$1:$CD$1,BQ$3,'Ingredients Backend'!$AE33:$CD33)&gt;=1,1,0)</f>
        <v>0</v>
      </c>
      <c r="BR34">
        <f>IF(SUMIF('Ingredients Backend'!$AE$1:$CD$1,BR$3,'Ingredients Backend'!$AE33:$CD33)&gt;=1,1,0)</f>
        <v>0</v>
      </c>
      <c r="BS34">
        <f>IF(SUMIF('Ingredients Backend'!$AE$1:$CD$1,BS$3,'Ingredients Backend'!$AE33:$CD33)&gt;=1,1,0)</f>
        <v>0</v>
      </c>
      <c r="BT34">
        <f>IF(SUMIF('Ingredients Backend'!$AE$1:$CD$1,BT$3,'Ingredients Backend'!$AE33:$CD33)&gt;=1,1,0)</f>
        <v>0</v>
      </c>
      <c r="BU34">
        <f>IF(SUMIF('Ingredients Backend'!$AE$1:$CD$1,BU$3,'Ingredients Backend'!$AE33:$CD33)&gt;=1,1,0)</f>
        <v>0</v>
      </c>
      <c r="BV34">
        <f>IF(SUMIF('Ingredients Backend'!$AE$1:$CD$1,BV$3,'Ingredients Backend'!$AE33:$CD33)&gt;=1,1,0)</f>
        <v>0</v>
      </c>
      <c r="BW34">
        <f>IF(SUMIF('Ingredients Backend'!$AE$1:$CD$1,BW$3,'Ingredients Backend'!$AE33:$CD33)&gt;=1,1,0)</f>
        <v>0</v>
      </c>
      <c r="BX34">
        <f>IF(SUMIF('Ingredients Backend'!$AE$1:$CD$1,BX$3,'Ingredients Backend'!$AE33:$CD33)&gt;=1,1,0)</f>
        <v>0</v>
      </c>
      <c r="BY34">
        <f>IF(SUMIF('Ingredients Backend'!$AE$1:$CD$1,BY$3,'Ingredients Backend'!$AE33:$CD33)&gt;=1,1,0)</f>
        <v>1</v>
      </c>
    </row>
    <row r="35" hidden="1" spans="1:77">
      <c r="A35" s="5" t="str">
        <f>_xlfn.XLOOKUP($E35,'Raw Data'!$E:$E,'Raw Data'!A:A,"ERROR",0,1)</f>
        <v>AE</v>
      </c>
      <c r="B35" s="5" t="str">
        <f>_xlfn.XLOOKUP($E35,'Raw Data'!$E:$E,'Raw Data'!B:B,"ERROR",0,1)</f>
        <v>Hair Mousses</v>
      </c>
      <c r="C35" s="5" t="str">
        <f>_xlfn.XLOOKUP($E35,'Raw Data'!$E:$E,'Raw Data'!C:C,"ERROR",0,1)</f>
        <v>Camille Rose</v>
      </c>
      <c r="D35" s="5" t="str">
        <f>_xlfn.XLOOKUP($E35,'Raw Data'!$E:$E,'Raw Data'!D:D,"ERROR",0,1)</f>
        <v>www.amazon.ae/dp/B0933PJLR3</v>
      </c>
      <c r="E35" s="5" t="s">
        <v>166</v>
      </c>
      <c r="F35" s="9" t="str">
        <f>_xlfn.XLOOKUP($E35,'Raw Data'!$E:$E,'Raw Data'!F:F,"ERROR",0,1)</f>
        <v>Camille Rose Spiked Honey Mousse 4-in-1 Hair Styler to Define Curls and Hold Styles Into Place while Nourishing and Adding Shine | With Honey and Nettle Root</v>
      </c>
      <c r="G35" s="10">
        <f>_xlfn.XLOOKUP($E35,'Raw Data'!$E:$E,'Raw Data'!G:G,"ERROR",0,1)</f>
        <v>72</v>
      </c>
      <c r="H35" s="9">
        <f>_xlfn.XLOOKUP($E35,'Raw Data'!$E:$E,'Raw Data'!H:H,"ERROR",0,1)</f>
        <v>6571.04</v>
      </c>
      <c r="I35" s="9">
        <f>_xlfn.XLOOKUP($E35,'Raw Data'!$E:$E,'Raw Data'!I:I,"ERROR",0,1)</f>
        <v>0.00879744705022767</v>
      </c>
      <c r="J35" s="9" t="str">
        <f>_xlfn.XLOOKUP($E35,'Raw Data'!$E:$E,'Raw Data'!J:J,"ERROR",0,1)</f>
        <v>Yes</v>
      </c>
      <c r="K35" s="14" t="str">
        <f t="array" ref="K35">_xlfn.IFS(AND(L35&gt;0,L35&lt;=5),"0 to 5",AND(L35&gt;5,L35&lt;=10),"5 to 10",AND(L35&gt;10,L35&lt;=15),"10 to 15",AND(L35&gt;15,L35&lt;=20),"15 to 20",AND(L35&gt;20,L35&lt;=30),"20 to 30",AND(L35&gt;30,L35&lt;=40),"30 to 40",AND(L35&gt;40,L35&lt;=50),"40 to 50",AND(L35&gt;50,L35&lt;=75),"50 to 75",AND(L35&gt;75,L35&lt;=100),"75 to 100",AND(L35&gt;100,L35&lt;=150),"100 to 150",AND(L35&gt;150,L35&lt;=200),"150 to 200",AND(L35&gt;200,L35&lt;=250),"200 to 250",AND(L35&gt;250,L35&lt;=300),"250 to 300",AND(L35&gt;300,L35&lt;=400),"300 to 400",AND(L35&gt;400,L35&lt;=500),"400 to 500",L35&gt;500,"500+")</f>
        <v>100 to 150</v>
      </c>
      <c r="L35" s="9">
        <f>_xlfn.XLOOKUP($E35,'Raw Data'!$E:$E,'Raw Data'!L:L,"ERROR",0,1)</f>
        <v>101.57</v>
      </c>
      <c r="M35" s="14" t="str">
        <f t="array" ref="M35">_xlfn.IFS(AND(N35&gt;0,N35&lt;=5),"0 to 5",AND(N35&gt;5,N35&lt;=10),"5 to 10",AND(N35&gt;10,N35&lt;=15),"10 to 15",AND(N35&gt;15,N35&lt;=20),"15 to 20",AND(N35&gt;20,N35&lt;=30),"20 to 30",AND(N35&gt;30,N35&lt;=40),"30 to 40",AND(N35&gt;40,N35&lt;=50),"40 to 50",AND(N35&gt;50,N35&lt;=75),"50 to 75",AND(N35&gt;75,N35&lt;=100),"75 to 100",AND(N35&gt;100,N35&lt;=150),"100 to 150",AND(N35&gt;150,N35&lt;=200),"150 to 200",AND(N35&gt;200,N35&lt;=250),"200 to 250",AND(N35&gt;250,N35&lt;=300),"250 to 300",AND(N35&gt;300,N35&lt;=400),"300 to 400",AND(N35&gt;400,N35&lt;=500),"400 to 500",N35&gt;500,"500+")</f>
        <v>100 to 150</v>
      </c>
      <c r="N35" s="9">
        <f>_xlfn.XLOOKUP($E35,'Raw Data'!$E:$E,'Raw Data'!N:N,"ERROR",0,1)</f>
        <v>119.03</v>
      </c>
      <c r="O35" s="14" t="str">
        <f t="array" ref="O35">_xlfn.IFS(P35=0,"No Discount",AND(P35&gt;0,P35&lt;=0.02),"0% to 2%",AND(P35&gt;0.02,P35&lt;=0.04),"2% to 4%",AND(P35&gt;0.04,P35&lt;=0.06),"4% to 6%",AND(P35&gt;0.06,P35&lt;=0.08),"6% to 8%",AND(P35&gt;0.08,P35&lt;=0.1),"8% to 10%",AND(P35&gt;0.1,P35&lt;=0.15),"10% to 15%",AND(P35&gt;0.15,P35&lt;=0.2),"15% to 20%",AND(P35&gt;0.2,P35&lt;=0.25),"20% to 25%",AND(P35&gt;0.25,P35&lt;=0.3),"25% to 30%",AND(P35&gt;0.3,P35&lt;=0.4),"30% to 40%",AND(P35&gt;0.4,P35&lt;=0.5),"40% to 50%",AND(P35&gt;0.5,P35&lt;=0.75),"50% to 75%",AND(P35&gt;0.75,P35&lt;=1),"75% to 100%")</f>
        <v>10% to 15%</v>
      </c>
      <c r="P35" s="10">
        <f>_xlfn.XLOOKUP($E35,'Raw Data'!$E:$E,'Raw Data'!P:P,"ERROR",0,1)</f>
        <v>0.146685709485004</v>
      </c>
      <c r="Q35" s="9">
        <v>8</v>
      </c>
      <c r="R35" s="9" t="s">
        <v>95</v>
      </c>
      <c r="S35" s="5" t="str">
        <f t="array" ref="S35">_xlfn.IFS(AND(T35&gt;0,T35&lt;=0.05),"0 to 0.05",AND(T35&gt;0.05,T35&lt;=0.1),"0.05 to 0.1",AND(T35&gt;0.1,T35&lt;=0.2),"0.1 to 0.2",AND(T35&gt;0.2,T35&lt;=0.3),"0.2 to 0.3",AND(T35&gt;0.3,T35&lt;=0.4),"0.3 to 0.4",AND(T35&gt;0.4,T35&lt;=0.5),"0.4 to 0.5",AND(T35&gt;0.5,T35&lt;=0.75),"0.5 to 0.75",AND(T35&gt;0.75,T35&lt;=1),"0.75 to 1",AND(T35&gt;1,T35&lt;=2),"1 to 2",AND(T35&gt;2,T35&lt;=3),"2 to 3",AND(T35&gt;3,T35&lt;=4),"3 to 4",AND(T35&gt;4,T35&lt;=5),"4 to 5",AND(T35&gt;5,T35&lt;=10),"5 to 10",T35&gt;10,"10+")</f>
        <v>0.4 to 0.5</v>
      </c>
      <c r="T35" s="10">
        <f t="shared" si="1"/>
        <v>0.412848586145001</v>
      </c>
      <c r="U35" s="15" t="str">
        <f t="array" ref="U35">_xlfn.IFS(AND(V35&gt;0,V35&lt;=0.05),"0 to 0.05",AND(V35&gt;0.05,V35&lt;=0.1),"0.05 to 0.1",AND(V35&gt;0.1,V35&lt;=0.2),"0.1 to 0.2",AND(V35&gt;0.2,V35&lt;=0.3),"0.2 to 0.3",AND(V35&gt;0.3,V35&lt;=0.4),"0.3 to 0.4",AND(V35&gt;0.4,V35&lt;=0.5),"0.4 to 0.5",AND(V35&gt;0.5,V35&lt;=0.75),"0.5 to 0.75",AND(V35&gt;0.75,V35&lt;=1),"0.75 to 1",AND(V35&gt;1,V35&lt;=2),"1 to 2",AND(V35&gt;2,V35&lt;=3),"2 to 3",AND(V35&gt;3,V35&lt;=4),"3 to 4",AND(V35&gt;4,V35&lt;=5),"4 to 5",AND(V35&gt;5,V35&lt;=10),"5 to 10",V35&gt;10,"10+")</f>
        <v>0.1 to 0.2</v>
      </c>
      <c r="V35" s="10">
        <f t="shared" si="2"/>
        <v>0.130630788090841</v>
      </c>
      <c r="W35" s="15" t="str">
        <f t="array" ref="W35">_xlfn.IFS(AND(X35&gt;0,X35&lt;=0.05),"0 to 0.05",AND(X35&gt;0.05,X35&lt;=0.1),"0.05 to 0.1",AND(X35&gt;0.1,X35&lt;=0.2),"0.1 to 0.2",AND(X35&gt;0.2,X35&lt;=0.3),"0.2 to 0.3",AND(X35&gt;0.3,X35&lt;=0.4),"0.3 to 0.4",AND(X35&gt;0.4,X35&lt;=0.5),"0.4 to 0.5",AND(X35&gt;0.5,X35&lt;=0.75),"0.5 to 0.75",AND(X35&gt;0.75,X35&lt;=1),"0.75 to 1",AND(X35&gt;1,X35&lt;=2),"1 to 2",AND(X35&gt;2,X35&lt;=3),"2 to 3",AND(X35&gt;3,X35&lt;=4),"3 to 4",AND(X35&gt;4,X35&lt;=5),"4 to 5",AND(X35&gt;5,X35&lt;=10),"5 to 10",X35&gt;10,"10+")</f>
        <v>0.1 to 0.2</v>
      </c>
      <c r="X35" s="16">
        <f t="shared" si="3"/>
        <v>0.11146911825915</v>
      </c>
      <c r="Y35" s="5" t="str">
        <f t="array" ref="Y35">_xlfn.IFS(AND(Z35&gt;0,Z35&lt;=1),"0 to 1",AND(Z35&gt;1,Z35&lt;=2),"1 to 2",AND(Z35&gt;2,Z35&lt;=4),"2 to 4",AND(Z35&gt;4,Z35&lt;=6),"4 to 6",AND(Z35&gt;6,Z35&lt;=8),"6 to 8",AND(Z35&gt;8,Z35&lt;=10),"8 to 10",AND(Z35&gt;10,Z35&lt;=15),"10 to 15",AND(Z35&gt;15,Z35&lt;=20),"15 to 20",AND(Z35&gt;20,Z35&lt;=25),"20 to 25",AND(Z35&gt;25,Z35&lt;=30),"25 to 30",AND(Z35&gt;30,Z35&lt;=40),"30 to 40",AND(Z35&gt;40,Z35&lt;=50),"40 to 50",Z35&gt;50,"50+")</f>
        <v>8 to 10</v>
      </c>
      <c r="Z35" s="9">
        <f t="array" ref="Z35">_xlfn.IFS(AA35="oz",_xlfn.IFS(R35="oz",Q35,R35="fl oz",Q35*1.04,R35="ml",Q35*0.0338),AA35="fl oz",_xlfn.IFS(R35="oz",Q35/1.04,R35="fl oz",Q35,R35="ml",Q35*0.0338/1.04),AA35="ml",_xlfn.IFS(R35="oz",Q35/0.0338,R35="fl oz",Q35*1.04/0.0338,R35="ml",Q35))</f>
        <v>8.32</v>
      </c>
      <c r="AA35" s="9" t="s">
        <v>96</v>
      </c>
      <c r="AB35" s="5" t="s">
        <v>167</v>
      </c>
      <c r="AC35" s="5" t="s">
        <v>168</v>
      </c>
      <c r="AD35" s="5" t="s">
        <v>169</v>
      </c>
      <c r="AE35">
        <f>IF(SUMIF('Ingredients Backend'!$AE$1:$CD$1,AE$3,'Ingredients Backend'!$AE34:$CD34)&gt;=1,1,0)</f>
        <v>0</v>
      </c>
      <c r="AF35">
        <f>IF(SUMIF('Ingredients Backend'!$AE$1:$CD$1,AF$3,'Ingredients Backend'!$AE34:$CD34)&gt;=1,1,0)</f>
        <v>0</v>
      </c>
      <c r="AG35">
        <f>IF(SUMIF('Ingredients Backend'!$AE$1:$CD$1,AG$3,'Ingredients Backend'!$AE34:$CD34)&gt;=1,1,0)</f>
        <v>0</v>
      </c>
      <c r="AH35">
        <f>IF(SUMIF('Ingredients Backend'!$AE$1:$CD$1,AH$3,'Ingredients Backend'!$AE34:$CD34)&gt;=1,1,0)</f>
        <v>1</v>
      </c>
      <c r="AI35">
        <f>IF(SUMIF('Ingredients Backend'!$AE$1:$CD$1,AI$3,'Ingredients Backend'!$AE34:$CD34)&gt;=1,1,0)</f>
        <v>0</v>
      </c>
      <c r="AJ35">
        <f>IF(SUMIF('Ingredients Backend'!$AE$1:$CD$1,AJ$3,'Ingredients Backend'!$AE34:$CD34)&gt;=1,1,0)</f>
        <v>0</v>
      </c>
      <c r="AK35">
        <f>IF(SUMIF('Ingredients Backend'!$AE$1:$CD$1,AK$3,'Ingredients Backend'!$AE34:$CD34)&gt;=1,1,0)</f>
        <v>0</v>
      </c>
      <c r="AL35">
        <f>IF(SUMIF('Ingredients Backend'!$AE$1:$CD$1,AL$3,'Ingredients Backend'!$AE34:$CD34)&gt;=1,1,0)</f>
        <v>0</v>
      </c>
      <c r="AM35">
        <f>IF(SUMIF('Ingredients Backend'!$AE$1:$CD$1,AM$3,'Ingredients Backend'!$AE34:$CD34)&gt;=1,1,0)</f>
        <v>0</v>
      </c>
      <c r="AN35">
        <f>IF(SUMIF('Ingredients Backend'!$AE$1:$CD$1,AN$3,'Ingredients Backend'!$AE34:$CD34)&gt;=1,1,0)</f>
        <v>0</v>
      </c>
      <c r="AO35">
        <f>IF(SUMIF('Ingredients Backend'!$AE$1:$CD$1,AO$3,'Ingredients Backend'!$AE34:$CD34)&gt;=1,1,0)</f>
        <v>0</v>
      </c>
      <c r="AP35">
        <f>IF(SUMIF('Ingredients Backend'!$AE$1:$CD$1,AP$3,'Ingredients Backend'!$AE34:$CD34)&gt;=1,1,0)</f>
        <v>0</v>
      </c>
      <c r="AQ35">
        <f>IF(SUMIF('Ingredients Backend'!$AE$1:$CD$1,AQ$3,'Ingredients Backend'!$AE34:$CD34)&gt;=1,1,0)</f>
        <v>1</v>
      </c>
      <c r="AR35">
        <f>IF(SUMIF('Ingredients Backend'!$AE$1:$CD$1,AR$3,'Ingredients Backend'!$AE34:$CD34)&gt;=1,1,0)</f>
        <v>1</v>
      </c>
      <c r="AS35">
        <f>IF(SUMIF('Ingredients Backend'!$AE$1:$CD$1,AS$3,'Ingredients Backend'!$AE34:$CD34)&gt;=1,1,0)</f>
        <v>0</v>
      </c>
      <c r="AT35">
        <f>IF(SUMIF('Ingredients Backend'!$AE$1:$CD$1,AT$3,'Ingredients Backend'!$AE34:$CD34)&gt;=1,1,0)</f>
        <v>0</v>
      </c>
      <c r="AU35">
        <f>IF(SUMIF('Ingredients Backend'!$AE$1:$CD$1,AU$3,'Ingredients Backend'!$AE34:$CD34)&gt;=1,1,0)</f>
        <v>0</v>
      </c>
      <c r="AV35">
        <f>IF(SUMIF('Ingredients Backend'!$AE$1:$CD$1,AV$3,'Ingredients Backend'!$AE34:$CD34)&gt;=1,1,0)</f>
        <v>1</v>
      </c>
      <c r="AW35">
        <f>IF(SUMIF('Ingredients Backend'!$AE$1:$CD$1,AW$3,'Ingredients Backend'!$AE34:$CD34)&gt;=1,1,0)</f>
        <v>0</v>
      </c>
      <c r="AX35">
        <f>IF(SUMIF('Ingredients Backend'!$AE$1:$CD$1,AX$3,'Ingredients Backend'!$AE34:$CD34)&gt;=1,1,0)</f>
        <v>0</v>
      </c>
      <c r="AY35">
        <f>IF(SUMIF('Ingredients Backend'!$AE$1:$CD$1,AY$3,'Ingredients Backend'!$AE34:$CD34)&gt;=1,1,0)</f>
        <v>1</v>
      </c>
      <c r="AZ35">
        <f>IF(SUMIF('Ingredients Backend'!$AE$1:$CD$1,AZ$3,'Ingredients Backend'!$AE34:$CD34)&gt;=1,1,0)</f>
        <v>1</v>
      </c>
      <c r="BA35">
        <f>IF(SUMIF('Ingredients Backend'!$AE$1:$CD$1,BA$3,'Ingredients Backend'!$AE34:$CD34)&gt;=1,1,0)</f>
        <v>0</v>
      </c>
      <c r="BB35">
        <f>IF(SUMIF('Ingredients Backend'!$AE$1:$CD$1,BB$3,'Ingredients Backend'!$AE34:$CD34)&gt;=1,1,0)</f>
        <v>0</v>
      </c>
      <c r="BC35">
        <f>IF(SUMIF('Ingredients Backend'!$AE$1:$CD$1,BC$3,'Ingredients Backend'!$AE34:$CD34)&gt;=1,1,0)</f>
        <v>0</v>
      </c>
      <c r="BD35">
        <f>IF(SUMIF('Ingredients Backend'!$AE$1:$CD$1,BD$3,'Ingredients Backend'!$AE34:$CD34)&gt;=1,1,0)</f>
        <v>0</v>
      </c>
      <c r="BE35">
        <f>IF(SUMIF('Ingredients Backend'!$AE$1:$CD$1,BE$3,'Ingredients Backend'!$AE34:$CD34)&gt;=1,1,0)</f>
        <v>0</v>
      </c>
      <c r="BF35">
        <f>IF(SUMIF('Ingredients Backend'!$AE$1:$CD$1,BF$3,'Ingredients Backend'!$AE34:$CD34)&gt;=1,1,0)</f>
        <v>0</v>
      </c>
      <c r="BG35">
        <f>IF(SUMIF('Ingredients Backend'!$AE$1:$CD$1,BG$3,'Ingredients Backend'!$AE34:$CD34)&gt;=1,1,0)</f>
        <v>1</v>
      </c>
      <c r="BH35">
        <f>IF(SUMIF('Ingredients Backend'!$AE$1:$CD$1,BH$3,'Ingredients Backend'!$AE34:$CD34)&gt;=1,1,0)</f>
        <v>0</v>
      </c>
      <c r="BI35">
        <f>IF(SUMIF('Ingredients Backend'!$AE$1:$CD$1,BI$3,'Ingredients Backend'!$AE34:$CD34)&gt;=1,1,0)</f>
        <v>0</v>
      </c>
      <c r="BJ35">
        <f>IF(SUMIF('Ingredients Backend'!$AE$1:$CD$1,BJ$3,'Ingredients Backend'!$AE34:$CD34)&gt;=1,1,0)</f>
        <v>0</v>
      </c>
      <c r="BK35">
        <f>IF(SUMIF('Ingredients Backend'!$AE$1:$CD$1,BK$3,'Ingredients Backend'!$AE34:$CD34)&gt;=1,1,0)</f>
        <v>0</v>
      </c>
      <c r="BL35">
        <f>IF(SUMIF('Ingredients Backend'!$AE$1:$CD$1,BL$3,'Ingredients Backend'!$AE34:$CD34)&gt;=1,1,0)</f>
        <v>1</v>
      </c>
      <c r="BM35">
        <f>IF(SUMIF('Ingredients Backend'!$AE$1:$CD$1,BM$3,'Ingredients Backend'!$AE34:$CD34)&gt;=1,1,0)</f>
        <v>0</v>
      </c>
      <c r="BN35">
        <f>IF(SUMIF('Ingredients Backend'!$AE$1:$CD$1,BN$3,'Ingredients Backend'!$AE34:$CD34)&gt;=1,1,0)</f>
        <v>0</v>
      </c>
      <c r="BO35">
        <f>IF(SUMIF('Ingredients Backend'!$AE$1:$CD$1,BO$3,'Ingredients Backend'!$AE34:$CD34)&gt;=1,1,0)</f>
        <v>0</v>
      </c>
      <c r="BP35">
        <f>IF(SUMIF('Ingredients Backend'!$AE$1:$CD$1,BP$3,'Ingredients Backend'!$AE34:$CD34)&gt;=1,1,0)</f>
        <v>0</v>
      </c>
      <c r="BQ35">
        <f>IF(SUMIF('Ingredients Backend'!$AE$1:$CD$1,BQ$3,'Ingredients Backend'!$AE34:$CD34)&gt;=1,1,0)</f>
        <v>0</v>
      </c>
      <c r="BR35">
        <f>IF(SUMIF('Ingredients Backend'!$AE$1:$CD$1,BR$3,'Ingredients Backend'!$AE34:$CD34)&gt;=1,1,0)</f>
        <v>0</v>
      </c>
      <c r="BS35">
        <f>IF(SUMIF('Ingredients Backend'!$AE$1:$CD$1,BS$3,'Ingredients Backend'!$AE34:$CD34)&gt;=1,1,0)</f>
        <v>0</v>
      </c>
      <c r="BT35">
        <f>IF(SUMIF('Ingredients Backend'!$AE$1:$CD$1,BT$3,'Ingredients Backend'!$AE34:$CD34)&gt;=1,1,0)</f>
        <v>0</v>
      </c>
      <c r="BU35">
        <f>IF(SUMIF('Ingredients Backend'!$AE$1:$CD$1,BU$3,'Ingredients Backend'!$AE34:$CD34)&gt;=1,1,0)</f>
        <v>0</v>
      </c>
      <c r="BV35">
        <f>IF(SUMIF('Ingredients Backend'!$AE$1:$CD$1,BV$3,'Ingredients Backend'!$AE34:$CD34)&gt;=1,1,0)</f>
        <v>0</v>
      </c>
      <c r="BW35">
        <f>IF(SUMIF('Ingredients Backend'!$AE$1:$CD$1,BW$3,'Ingredients Backend'!$AE34:$CD34)&gt;=1,1,0)</f>
        <v>0</v>
      </c>
      <c r="BX35">
        <f>IF(SUMIF('Ingredients Backend'!$AE$1:$CD$1,BX$3,'Ingredients Backend'!$AE34:$CD34)&gt;=1,1,0)</f>
        <v>0</v>
      </c>
      <c r="BY35">
        <f>IF(SUMIF('Ingredients Backend'!$AE$1:$CD$1,BY$3,'Ingredients Backend'!$AE34:$CD34)&gt;=1,1,0)</f>
        <v>1</v>
      </c>
    </row>
    <row r="36" hidden="1" spans="1:77">
      <c r="A36" s="5" t="str">
        <f>_xlfn.XLOOKUP($E36,'Raw Data'!$E:$E,'Raw Data'!A:A,"ERROR",0,1)</f>
        <v>AE</v>
      </c>
      <c r="B36" s="5" t="str">
        <f>_xlfn.XLOOKUP($E36,'Raw Data'!$E:$E,'Raw Data'!B:B,"ERROR",0,1)</f>
        <v>Hair Mousses</v>
      </c>
      <c r="C36" s="5" t="str">
        <f>_xlfn.XLOOKUP($E36,'Raw Data'!$E:$E,'Raw Data'!C:C,"ERROR",0,1)</f>
        <v>l'oreal paris</v>
      </c>
      <c r="D36" s="5" t="str">
        <f>_xlfn.XLOOKUP($E36,'Raw Data'!$E:$E,'Raw Data'!D:D,"ERROR",0,1)</f>
        <v>www.amazon.ae/dp/B001QJKVZ8</v>
      </c>
      <c r="E36" s="5" t="s">
        <v>170</v>
      </c>
      <c r="F36" s="9" t="str">
        <f>_xlfn.XLOOKUP($E36,'Raw Data'!$E:$E,'Raw Data'!F:F,"ERROR",0,1)</f>
        <v>L'Oreal Elvive Stylise Extra Volume Firm Styling Mousse (200ml)</v>
      </c>
      <c r="G36" s="10">
        <f>_xlfn.XLOOKUP($E36,'Raw Data'!$E:$E,'Raw Data'!G:G,"ERROR",0,1)</f>
        <v>143</v>
      </c>
      <c r="H36" s="9">
        <f>_xlfn.XLOOKUP($E36,'Raw Data'!$E:$E,'Raw Data'!H:H,"ERROR",0,1)</f>
        <v>6493.17</v>
      </c>
      <c r="I36" s="9">
        <f>_xlfn.XLOOKUP($E36,'Raw Data'!$E:$E,'Raw Data'!I:I,"ERROR",0,1)</f>
        <v>0.00869319305058664</v>
      </c>
      <c r="J36" s="9" t="str">
        <f>_xlfn.XLOOKUP($E36,'Raw Data'!$E:$E,'Raw Data'!J:J,"ERROR",0,1)</f>
        <v>Yes</v>
      </c>
      <c r="K36" s="14" t="str">
        <f t="array" ref="K36">_xlfn.IFS(AND(L36&gt;0,L36&lt;=5),"0 to 5",AND(L36&gt;5,L36&lt;=10),"5 to 10",AND(L36&gt;10,L36&lt;=15),"10 to 15",AND(L36&gt;15,L36&lt;=20),"15 to 20",AND(L36&gt;20,L36&lt;=30),"20 to 30",AND(L36&gt;30,L36&lt;=40),"30 to 40",AND(L36&gt;40,L36&lt;=50),"40 to 50",AND(L36&gt;50,L36&lt;=75),"50 to 75",AND(L36&gt;75,L36&lt;=100),"75 to 100",AND(L36&gt;100,L36&lt;=150),"100 to 150",AND(L36&gt;150,L36&lt;=200),"150 to 200",AND(L36&gt;200,L36&lt;=250),"200 to 250",AND(L36&gt;250,L36&lt;=300),"250 to 300",AND(L36&gt;300,L36&lt;=400),"300 to 400",AND(L36&gt;400,L36&lt;=500),"400 to 500",L36&gt;500,"500+")</f>
        <v>40 to 50</v>
      </c>
      <c r="L36" s="9">
        <f>_xlfn.XLOOKUP($E36,'Raw Data'!$E:$E,'Raw Data'!L:L,"ERROR",0,1)</f>
        <v>49.73</v>
      </c>
      <c r="M36" s="14" t="str">
        <f t="array" ref="M36">_xlfn.IFS(AND(N36&gt;0,N36&lt;=5),"0 to 5",AND(N36&gt;5,N36&lt;=10),"5 to 10",AND(N36&gt;10,N36&lt;=15),"10 to 15",AND(N36&gt;15,N36&lt;=20),"15 to 20",AND(N36&gt;20,N36&lt;=30),"20 to 30",AND(N36&gt;30,N36&lt;=40),"30 to 40",AND(N36&gt;40,N36&lt;=50),"40 to 50",AND(N36&gt;50,N36&lt;=75),"50 to 75",AND(N36&gt;75,N36&lt;=100),"75 to 100",AND(N36&gt;100,N36&lt;=150),"100 to 150",AND(N36&gt;150,N36&lt;=200),"150 to 200",AND(N36&gt;200,N36&lt;=250),"200 to 250",AND(N36&gt;250,N36&lt;=300),"250 to 300",AND(N36&gt;300,N36&lt;=400),"300 to 400",AND(N36&gt;400,N36&lt;=500),"400 to 500",N36&gt;500,"500+")</f>
        <v>40 to 50</v>
      </c>
      <c r="N36" s="9">
        <f>_xlfn.XLOOKUP($E36,'Raw Data'!$E:$E,'Raw Data'!N:N,"ERROR",0,1)</f>
        <v>49.89</v>
      </c>
      <c r="O36" s="14" t="str">
        <f t="array" ref="O36">_xlfn.IFS(P36=0,"No Discount",AND(P36&gt;0,P36&lt;=0.02),"0% to 2%",AND(P36&gt;0.02,P36&lt;=0.04),"2% to 4%",AND(P36&gt;0.04,P36&lt;=0.06),"4% to 6%",AND(P36&gt;0.06,P36&lt;=0.08),"6% to 8%",AND(P36&gt;0.08,P36&lt;=0.1),"8% to 10%",AND(P36&gt;0.1,P36&lt;=0.15),"10% to 15%",AND(P36&gt;0.15,P36&lt;=0.2),"15% to 20%",AND(P36&gt;0.2,P36&lt;=0.25),"20% to 25%",AND(P36&gt;0.25,P36&lt;=0.3),"25% to 30%",AND(P36&gt;0.3,P36&lt;=0.4),"30% to 40%",AND(P36&gt;0.4,P36&lt;=0.5),"40% to 50%",AND(P36&gt;0.5,P36&lt;=0.75),"50% to 75%",AND(P36&gt;0.75,P36&lt;=1),"75% to 100%")</f>
        <v>0% to 2%</v>
      </c>
      <c r="P36" s="10">
        <f>_xlfn.XLOOKUP($E36,'Raw Data'!$E:$E,'Raw Data'!P:P,"ERROR",0,1)</f>
        <v>0.0032070555221488</v>
      </c>
      <c r="Q36" s="9">
        <f>_xlfn.XLOOKUP($E36,'Raw Data'!$E:$E,'Raw Data'!Q:Q,"ERROR",0,1)</f>
        <v>200</v>
      </c>
      <c r="R36" s="9" t="str">
        <f>_xlfn.XLOOKUP($E36,'Raw Data'!$E:$E,'Raw Data'!R:R,"ERROR",0,1)</f>
        <v>ml</v>
      </c>
      <c r="S36" s="5" t="str">
        <f t="array" ref="S36">_xlfn.IFS(AND(T36&gt;0,T36&lt;=0.05),"0 to 0.05",AND(T36&gt;0.05,T36&lt;=0.1),"0.05 to 0.1",AND(T36&gt;0.1,T36&lt;=0.2),"0.1 to 0.2",AND(T36&gt;0.2,T36&lt;=0.3),"0.2 to 0.3",AND(T36&gt;0.3,T36&lt;=0.4),"0.3 to 0.4",AND(T36&gt;0.4,T36&lt;=0.5),"0.4 to 0.5",AND(T36&gt;0.5,T36&lt;=0.75),"0.5 to 0.75",AND(T36&gt;0.75,T36&lt;=1),"0.75 to 1",AND(T36&gt;1,T36&lt;=2),"1 to 2",AND(T36&gt;2,T36&lt;=3),"2 to 3",AND(T36&gt;3,T36&lt;=4),"3 to 4",AND(T36&gt;4,T36&lt;=5),"4 to 5",AND(T36&gt;5,T36&lt;=10),"5 to 10",T36&gt;10,"10+")</f>
        <v>0.2 to 0.3</v>
      </c>
      <c r="T36" s="10">
        <f t="shared" si="1"/>
        <v>0.248782850041922</v>
      </c>
      <c r="U36" s="15" t="str">
        <f t="array" ref="U36">_xlfn.IFS(AND(V36&gt;0,V36&lt;=0.05),"0 to 0.05",AND(V36&gt;0.05,V36&lt;=0.1),"0.05 to 0.1",AND(V36&gt;0.1,V36&lt;=0.2),"0.1 to 0.2",AND(V36&gt;0.2,V36&lt;=0.3),"0.2 to 0.3",AND(V36&gt;0.3,V36&lt;=0.4),"0.3 to 0.4",AND(V36&gt;0.4,V36&lt;=0.5),"0.4 to 0.5",AND(V36&gt;0.5,V36&lt;=0.75),"0.5 to 0.75",AND(V36&gt;0.75,V36&lt;=1),"0.75 to 1",AND(V36&gt;1,V36&lt;=2),"1 to 2",AND(V36&gt;2,V36&lt;=3),"2 to 3",AND(V36&gt;3,V36&lt;=4),"3 to 4",AND(V36&gt;4,V36&lt;=5),"4 to 5",AND(V36&gt;5,V36&lt;=10),"5 to 10",V36&gt;10,"10+")</f>
        <v>0.05 to 0.1</v>
      </c>
      <c r="V36" s="10">
        <f t="shared" si="2"/>
        <v>0.0673874849169457</v>
      </c>
      <c r="W36" s="15" t="str">
        <f t="array" ref="W36">_xlfn.IFS(AND(X36&gt;0,X36&lt;=0.05),"0 to 0.05",AND(X36&gt;0.05,X36&lt;=0.1),"0.05 to 0.1",AND(X36&gt;0.1,X36&lt;=0.2),"0.1 to 0.2",AND(X36&gt;0.2,X36&lt;=0.3),"0.2 to 0.3",AND(X36&gt;0.3,X36&lt;=0.4),"0.3 to 0.4",AND(X36&gt;0.4,X36&lt;=0.5),"0.4 to 0.5",AND(X36&gt;0.5,X36&lt;=0.75),"0.5 to 0.75",AND(X36&gt;0.75,X36&lt;=1),"0.75 to 1",AND(X36&gt;1,X36&lt;=2),"1 to 2",AND(X36&gt;2,X36&lt;=3),"2 to 3",AND(X36&gt;3,X36&lt;=4),"3 to 4",AND(X36&gt;4,X36&lt;=5),"4 to 5",AND(X36&gt;5,X36&lt;=10),"5 to 10",X36&gt;10,"10+")</f>
        <v>0.05 to 0.1</v>
      </c>
      <c r="X36" s="16">
        <f t="shared" si="3"/>
        <v>0.067171369511319</v>
      </c>
      <c r="Y36" s="5" t="str">
        <f t="array" ref="Y36">_xlfn.IFS(AND(Z36&gt;0,Z36&lt;=1),"0 to 1",AND(Z36&gt;1,Z36&lt;=2),"1 to 2",AND(Z36&gt;2,Z36&lt;=4),"2 to 4",AND(Z36&gt;4,Z36&lt;=6),"4 to 6",AND(Z36&gt;6,Z36&lt;=8),"6 to 8",AND(Z36&gt;8,Z36&lt;=10),"8 to 10",AND(Z36&gt;10,Z36&lt;=15),"10 to 15",AND(Z36&gt;15,Z36&lt;=20),"15 to 20",AND(Z36&gt;20,Z36&lt;=25),"20 to 25",AND(Z36&gt;25,Z36&lt;=30),"25 to 30",AND(Z36&gt;30,Z36&lt;=40),"30 to 40",AND(Z36&gt;40,Z36&lt;=50),"40 to 50",Z36&gt;50,"50+")</f>
        <v>6 to 8</v>
      </c>
      <c r="Z36" s="9">
        <f t="array" ref="Z36">_xlfn.IFS(AA36="oz",_xlfn.IFS(R36="oz",Q36,R36="fl oz",Q36*1.04,R36="ml",Q36*0.0338),AA36="fl oz",_xlfn.IFS(R36="oz",Q36/1.04,R36="fl oz",Q36,R36="ml",Q36*0.0338/1.04),AA36="ml",_xlfn.IFS(R36="oz",Q36/0.0338,R36="fl oz",Q36*1.04/0.0338,R36="ml",Q36))</f>
        <v>6.76</v>
      </c>
      <c r="AA36" s="9" t="str">
        <f>_xlfn.XLOOKUP($E36,'Raw Data'!$E:$E,'Raw Data'!AA:AA,"ERROR",0,1)</f>
        <v>oz</v>
      </c>
      <c r="AB36" s="5" t="s">
        <v>171</v>
      </c>
      <c r="AC36" s="5" t="s">
        <v>86</v>
      </c>
      <c r="AD36" s="5" t="s">
        <v>172</v>
      </c>
      <c r="AE36">
        <f>IF(SUMIF('Ingredients Backend'!$AE$1:$CD$1,AE$3,'Ingredients Backend'!$AE35:$CD35)&gt;=1,1,0)</f>
        <v>0</v>
      </c>
      <c r="AF36">
        <f>IF(SUMIF('Ingredients Backend'!$AE$1:$CD$1,AF$3,'Ingredients Backend'!$AE35:$CD35)&gt;=1,1,0)</f>
        <v>0</v>
      </c>
      <c r="AG36">
        <f>IF(SUMIF('Ingredients Backend'!$AE$1:$CD$1,AG$3,'Ingredients Backend'!$AE35:$CD35)&gt;=1,1,0)</f>
        <v>0</v>
      </c>
      <c r="AH36">
        <f>IF(SUMIF('Ingredients Backend'!$AE$1:$CD$1,AH$3,'Ingredients Backend'!$AE35:$CD35)&gt;=1,1,0)</f>
        <v>0</v>
      </c>
      <c r="AI36">
        <f>IF(SUMIF('Ingredients Backend'!$AE$1:$CD$1,AI$3,'Ingredients Backend'!$AE35:$CD35)&gt;=1,1,0)</f>
        <v>0</v>
      </c>
      <c r="AJ36">
        <f>IF(SUMIF('Ingredients Backend'!$AE$1:$CD$1,AJ$3,'Ingredients Backend'!$AE35:$CD35)&gt;=1,1,0)</f>
        <v>0</v>
      </c>
      <c r="AK36">
        <f>IF(SUMIF('Ingredients Backend'!$AE$1:$CD$1,AK$3,'Ingredients Backend'!$AE35:$CD35)&gt;=1,1,0)</f>
        <v>0</v>
      </c>
      <c r="AL36">
        <f>IF(SUMIF('Ingredients Backend'!$AE$1:$CD$1,AL$3,'Ingredients Backend'!$AE35:$CD35)&gt;=1,1,0)</f>
        <v>0</v>
      </c>
      <c r="AM36">
        <f>IF(SUMIF('Ingredients Backend'!$AE$1:$CD$1,AM$3,'Ingredients Backend'!$AE35:$CD35)&gt;=1,1,0)</f>
        <v>0</v>
      </c>
      <c r="AN36">
        <f>IF(SUMIF('Ingredients Backend'!$AE$1:$CD$1,AN$3,'Ingredients Backend'!$AE35:$CD35)&gt;=1,1,0)</f>
        <v>0</v>
      </c>
      <c r="AO36">
        <f>IF(SUMIF('Ingredients Backend'!$AE$1:$CD$1,AO$3,'Ingredients Backend'!$AE35:$CD35)&gt;=1,1,0)</f>
        <v>1</v>
      </c>
      <c r="AP36">
        <f>IF(SUMIF('Ingredients Backend'!$AE$1:$CD$1,AP$3,'Ingredients Backend'!$AE35:$CD35)&gt;=1,1,0)</f>
        <v>0</v>
      </c>
      <c r="AQ36">
        <f>IF(SUMIF('Ingredients Backend'!$AE$1:$CD$1,AQ$3,'Ingredients Backend'!$AE35:$CD35)&gt;=1,1,0)</f>
        <v>0</v>
      </c>
      <c r="AR36">
        <f>IF(SUMIF('Ingredients Backend'!$AE$1:$CD$1,AR$3,'Ingredients Backend'!$AE35:$CD35)&gt;=1,1,0)</f>
        <v>0</v>
      </c>
      <c r="AS36">
        <f>IF(SUMIF('Ingredients Backend'!$AE$1:$CD$1,AS$3,'Ingredients Backend'!$AE35:$CD35)&gt;=1,1,0)</f>
        <v>0</v>
      </c>
      <c r="AT36">
        <f>IF(SUMIF('Ingredients Backend'!$AE$1:$CD$1,AT$3,'Ingredients Backend'!$AE35:$CD35)&gt;=1,1,0)</f>
        <v>0</v>
      </c>
      <c r="AU36">
        <f>IF(SUMIF('Ingredients Backend'!$AE$1:$CD$1,AU$3,'Ingredients Backend'!$AE35:$CD35)&gt;=1,1,0)</f>
        <v>0</v>
      </c>
      <c r="AV36">
        <f>IF(SUMIF('Ingredients Backend'!$AE$1:$CD$1,AV$3,'Ingredients Backend'!$AE35:$CD35)&gt;=1,1,0)</f>
        <v>0</v>
      </c>
      <c r="AW36">
        <f>IF(SUMIF('Ingredients Backend'!$AE$1:$CD$1,AW$3,'Ingredients Backend'!$AE35:$CD35)&gt;=1,1,0)</f>
        <v>0</v>
      </c>
      <c r="AX36">
        <f>IF(SUMIF('Ingredients Backend'!$AE$1:$CD$1,AX$3,'Ingredients Backend'!$AE35:$CD35)&gt;=1,1,0)</f>
        <v>0</v>
      </c>
      <c r="AY36">
        <f>IF(SUMIF('Ingredients Backend'!$AE$1:$CD$1,AY$3,'Ingredients Backend'!$AE35:$CD35)&gt;=1,1,0)</f>
        <v>0</v>
      </c>
      <c r="AZ36">
        <f>IF(SUMIF('Ingredients Backend'!$AE$1:$CD$1,AZ$3,'Ingredients Backend'!$AE35:$CD35)&gt;=1,1,0)</f>
        <v>0</v>
      </c>
      <c r="BA36">
        <f>IF(SUMIF('Ingredients Backend'!$AE$1:$CD$1,BA$3,'Ingredients Backend'!$AE35:$CD35)&gt;=1,1,0)</f>
        <v>0</v>
      </c>
      <c r="BB36">
        <f>IF(SUMIF('Ingredients Backend'!$AE$1:$CD$1,BB$3,'Ingredients Backend'!$AE35:$CD35)&gt;=1,1,0)</f>
        <v>0</v>
      </c>
      <c r="BC36">
        <f>IF(SUMIF('Ingredients Backend'!$AE$1:$CD$1,BC$3,'Ingredients Backend'!$AE35:$CD35)&gt;=1,1,0)</f>
        <v>0</v>
      </c>
      <c r="BD36">
        <f>IF(SUMIF('Ingredients Backend'!$AE$1:$CD$1,BD$3,'Ingredients Backend'!$AE35:$CD35)&gt;=1,1,0)</f>
        <v>0</v>
      </c>
      <c r="BE36">
        <f>IF(SUMIF('Ingredients Backend'!$AE$1:$CD$1,BE$3,'Ingredients Backend'!$AE35:$CD35)&gt;=1,1,0)</f>
        <v>0</v>
      </c>
      <c r="BF36">
        <f>IF(SUMIF('Ingredients Backend'!$AE$1:$CD$1,BF$3,'Ingredients Backend'!$AE35:$CD35)&gt;=1,1,0)</f>
        <v>0</v>
      </c>
      <c r="BG36">
        <f>IF(SUMIF('Ingredients Backend'!$AE$1:$CD$1,BG$3,'Ingredients Backend'!$AE35:$CD35)&gt;=1,1,0)</f>
        <v>0</v>
      </c>
      <c r="BH36">
        <f>IF(SUMIF('Ingredients Backend'!$AE$1:$CD$1,BH$3,'Ingredients Backend'!$AE35:$CD35)&gt;=1,1,0)</f>
        <v>0</v>
      </c>
      <c r="BI36">
        <f>IF(SUMIF('Ingredients Backend'!$AE$1:$CD$1,BI$3,'Ingredients Backend'!$AE35:$CD35)&gt;=1,1,0)</f>
        <v>0</v>
      </c>
      <c r="BJ36">
        <f>IF(SUMIF('Ingredients Backend'!$AE$1:$CD$1,BJ$3,'Ingredients Backend'!$AE35:$CD35)&gt;=1,1,0)</f>
        <v>0</v>
      </c>
      <c r="BK36">
        <f>IF(SUMIF('Ingredients Backend'!$AE$1:$CD$1,BK$3,'Ingredients Backend'!$AE35:$CD35)&gt;=1,1,0)</f>
        <v>0</v>
      </c>
      <c r="BL36">
        <f>IF(SUMIF('Ingredients Backend'!$AE$1:$CD$1,BL$3,'Ingredients Backend'!$AE35:$CD35)&gt;=1,1,0)</f>
        <v>0</v>
      </c>
      <c r="BM36">
        <f>IF(SUMIF('Ingredients Backend'!$AE$1:$CD$1,BM$3,'Ingredients Backend'!$AE35:$CD35)&gt;=1,1,0)</f>
        <v>0</v>
      </c>
      <c r="BN36">
        <f>IF(SUMIF('Ingredients Backend'!$AE$1:$CD$1,BN$3,'Ingredients Backend'!$AE35:$CD35)&gt;=1,1,0)</f>
        <v>0</v>
      </c>
      <c r="BO36">
        <f>IF(SUMIF('Ingredients Backend'!$AE$1:$CD$1,BO$3,'Ingredients Backend'!$AE35:$CD35)&gt;=1,1,0)</f>
        <v>0</v>
      </c>
      <c r="BP36">
        <f>IF(SUMIF('Ingredients Backend'!$AE$1:$CD$1,BP$3,'Ingredients Backend'!$AE35:$CD35)&gt;=1,1,0)</f>
        <v>0</v>
      </c>
      <c r="BQ36">
        <f>IF(SUMIF('Ingredients Backend'!$AE$1:$CD$1,BQ$3,'Ingredients Backend'!$AE35:$CD35)&gt;=1,1,0)</f>
        <v>0</v>
      </c>
      <c r="BR36">
        <f>IF(SUMIF('Ingredients Backend'!$AE$1:$CD$1,BR$3,'Ingredients Backend'!$AE35:$CD35)&gt;=1,1,0)</f>
        <v>0</v>
      </c>
      <c r="BS36">
        <f>IF(SUMIF('Ingredients Backend'!$AE$1:$CD$1,BS$3,'Ingredients Backend'!$AE35:$CD35)&gt;=1,1,0)</f>
        <v>0</v>
      </c>
      <c r="BT36">
        <f>IF(SUMIF('Ingredients Backend'!$AE$1:$CD$1,BT$3,'Ingredients Backend'!$AE35:$CD35)&gt;=1,1,0)</f>
        <v>0</v>
      </c>
      <c r="BU36">
        <f>IF(SUMIF('Ingredients Backend'!$AE$1:$CD$1,BU$3,'Ingredients Backend'!$AE35:$CD35)&gt;=1,1,0)</f>
        <v>0</v>
      </c>
      <c r="BV36">
        <f>IF(SUMIF('Ingredients Backend'!$AE$1:$CD$1,BV$3,'Ingredients Backend'!$AE35:$CD35)&gt;=1,1,0)</f>
        <v>0</v>
      </c>
      <c r="BW36">
        <f>IF(SUMIF('Ingredients Backend'!$AE$1:$CD$1,BW$3,'Ingredients Backend'!$AE35:$CD35)&gt;=1,1,0)</f>
        <v>0</v>
      </c>
      <c r="BX36">
        <f>IF(SUMIF('Ingredients Backend'!$AE$1:$CD$1,BX$3,'Ingredients Backend'!$AE35:$CD35)&gt;=1,1,0)</f>
        <v>0</v>
      </c>
      <c r="BY36">
        <f>IF(SUMIF('Ingredients Backend'!$AE$1:$CD$1,BY$3,'Ingredients Backend'!$AE35:$CD35)&gt;=1,1,0)</f>
        <v>1</v>
      </c>
    </row>
    <row r="37" hidden="1" spans="1:77">
      <c r="A37" s="5" t="str">
        <f>_xlfn.XLOOKUP($E37,'Raw Data'!$E:$E,'Raw Data'!A:A,"ERROR",0,1)</f>
        <v>AE</v>
      </c>
      <c r="B37" s="5" t="str">
        <f>_xlfn.XLOOKUP($E37,'Raw Data'!$E:$E,'Raw Data'!B:B,"ERROR",0,1)</f>
        <v>Hair Mousses</v>
      </c>
      <c r="C37" s="5" t="str">
        <f>_xlfn.XLOOKUP($E37,'Raw Data'!$E:$E,'Raw Data'!C:C,"ERROR",0,1)</f>
        <v>TIGI</v>
      </c>
      <c r="D37" s="5" t="str">
        <f>_xlfn.XLOOKUP($E37,'Raw Data'!$E:$E,'Raw Data'!D:D,"ERROR",0,1)</f>
        <v>www.amazon.ae/dp/B002RS6KV6</v>
      </c>
      <c r="E37" s="5" t="s">
        <v>173</v>
      </c>
      <c r="F37" s="9" t="str">
        <f>_xlfn.XLOOKUP($E37,'Raw Data'!$E:$E,'Raw Data'!F:F,"ERROR",0,1)</f>
        <v>Tigi Bed Head Foxy Curls Mousse, 250ml Tigi Bed Head Foxy Curls Mousse, 250ml</v>
      </c>
      <c r="G37" s="10">
        <f>_xlfn.XLOOKUP($E37,'Raw Data'!$E:$E,'Raw Data'!G:G,"ERROR",0,1)</f>
        <v>100</v>
      </c>
      <c r="H37" s="9">
        <f>_xlfn.XLOOKUP($E37,'Raw Data'!$E:$E,'Raw Data'!H:H,"ERROR",0,1)</f>
        <v>6057.23</v>
      </c>
      <c r="I37" s="9">
        <f>_xlfn.XLOOKUP($E37,'Raw Data'!$E:$E,'Raw Data'!I:I,"ERROR",0,1)</f>
        <v>0.00810954737698303</v>
      </c>
      <c r="J37" s="9" t="str">
        <f>_xlfn.XLOOKUP($E37,'Raw Data'!$E:$E,'Raw Data'!J:J,"ERROR",0,1)</f>
        <v>Yes</v>
      </c>
      <c r="K37" s="14" t="str">
        <f t="array" ref="K37">_xlfn.IFS(AND(L37&gt;0,L37&lt;=5),"0 to 5",AND(L37&gt;5,L37&lt;=10),"5 to 10",AND(L37&gt;10,L37&lt;=15),"10 to 15",AND(L37&gt;15,L37&lt;=20),"15 to 20",AND(L37&gt;20,L37&lt;=30),"20 to 30",AND(L37&gt;30,L37&lt;=40),"30 to 40",AND(L37&gt;40,L37&lt;=50),"40 to 50",AND(L37&gt;50,L37&lt;=75),"50 to 75",AND(L37&gt;75,L37&lt;=100),"75 to 100",AND(L37&gt;100,L37&lt;=150),"100 to 150",AND(L37&gt;150,L37&lt;=200),"150 to 200",AND(L37&gt;200,L37&lt;=250),"200 to 250",AND(L37&gt;250,L37&lt;=300),"250 to 300",AND(L37&gt;300,L37&lt;=400),"300 to 400",AND(L37&gt;400,L37&lt;=500),"400 to 500",L37&gt;500,"500+")</f>
        <v>50 to 75</v>
      </c>
      <c r="L37" s="9">
        <f>_xlfn.XLOOKUP($E37,'Raw Data'!$E:$E,'Raw Data'!L:L,"ERROR",0,1)</f>
        <v>61.3</v>
      </c>
      <c r="M37" s="14" t="str">
        <f t="array" ref="M37">_xlfn.IFS(AND(N37&gt;0,N37&lt;=5),"0 to 5",AND(N37&gt;5,N37&lt;=10),"5 to 10",AND(N37&gt;10,N37&lt;=15),"10 to 15",AND(N37&gt;15,N37&lt;=20),"15 to 20",AND(N37&gt;20,N37&lt;=30),"20 to 30",AND(N37&gt;30,N37&lt;=40),"30 to 40",AND(N37&gt;40,N37&lt;=50),"40 to 50",AND(N37&gt;50,N37&lt;=75),"50 to 75",AND(N37&gt;75,N37&lt;=100),"75 to 100",AND(N37&gt;100,N37&lt;=150),"100 to 150",AND(N37&gt;150,N37&lt;=200),"150 to 200",AND(N37&gt;200,N37&lt;=250),"200 to 250",AND(N37&gt;250,N37&lt;=300),"250 to 300",AND(N37&gt;300,N37&lt;=400),"300 to 400",AND(N37&gt;400,N37&lt;=500),"400 to 500",N37&gt;500,"500+")</f>
        <v>50 to 75</v>
      </c>
      <c r="N37" s="9">
        <f>_xlfn.XLOOKUP($E37,'Raw Data'!$E:$E,'Raw Data'!N:N,"ERROR",0,1)</f>
        <v>61.48</v>
      </c>
      <c r="O37" s="14" t="str">
        <f t="array" ref="O37">_xlfn.IFS(P37=0,"No Discount",AND(P37&gt;0,P37&lt;=0.02),"0% to 2%",AND(P37&gt;0.02,P37&lt;=0.04),"2% to 4%",AND(P37&gt;0.04,P37&lt;=0.06),"4% to 6%",AND(P37&gt;0.06,P37&lt;=0.08),"6% to 8%",AND(P37&gt;0.08,P37&lt;=0.1),"8% to 10%",AND(P37&gt;0.1,P37&lt;=0.15),"10% to 15%",AND(P37&gt;0.15,P37&lt;=0.2),"15% to 20%",AND(P37&gt;0.2,P37&lt;=0.25),"20% to 25%",AND(P37&gt;0.25,P37&lt;=0.3),"25% to 30%",AND(P37&gt;0.3,P37&lt;=0.4),"30% to 40%",AND(P37&gt;0.4,P37&lt;=0.5),"40% to 50%",AND(P37&gt;0.5,P37&lt;=0.75),"50% to 75%",AND(P37&gt;0.75,P37&lt;=1),"75% to 100%")</f>
        <v>0% to 2%</v>
      </c>
      <c r="P37" s="10">
        <f>_xlfn.XLOOKUP($E37,'Raw Data'!$E:$E,'Raw Data'!P:P,"ERROR",0,1)</f>
        <v>0.0029277813923227</v>
      </c>
      <c r="Q37" s="9">
        <f>_xlfn.XLOOKUP($E37,'Raw Data'!$E:$E,'Raw Data'!Q:Q,"ERROR",0,1)</f>
        <v>250</v>
      </c>
      <c r="R37" s="9" t="str">
        <f>_xlfn.XLOOKUP($E37,'Raw Data'!$E:$E,'Raw Data'!R:R,"ERROR",0,1)</f>
        <v>ml</v>
      </c>
      <c r="S37" s="5" t="str">
        <f t="array" ref="S37">_xlfn.IFS(AND(T37&gt;0,T37&lt;=0.05),"0 to 0.05",AND(T37&gt;0.05,T37&lt;=0.1),"0.05 to 0.1",AND(T37&gt;0.1,T37&lt;=0.2),"0.1 to 0.2",AND(T37&gt;0.2,T37&lt;=0.3),"0.2 to 0.3",AND(T37&gt;0.3,T37&lt;=0.4),"0.3 to 0.4",AND(T37&gt;0.4,T37&lt;=0.5),"0.4 to 0.5",AND(T37&gt;0.5,T37&lt;=0.75),"0.5 to 0.75",AND(T37&gt;0.75,T37&lt;=1),"0.75 to 1",AND(T37&gt;1,T37&lt;=2),"1 to 2",AND(T37&gt;2,T37&lt;=3),"2 to 3",AND(T37&gt;3,T37&lt;=4),"3 to 4",AND(T37&gt;4,T37&lt;=5),"4 to 5",AND(T37&gt;5,T37&lt;=10),"5 to 10",T37&gt;10,"10+")</f>
        <v>0.2 to 0.3</v>
      </c>
      <c r="T37" s="10">
        <f t="shared" si="1"/>
        <v>0.245331006757609</v>
      </c>
      <c r="U37" s="15" t="str">
        <f t="array" ref="U37">_xlfn.IFS(AND(V37&gt;0,V37&lt;=0.05),"0 to 0.05",AND(V37&gt;0.05,V37&lt;=0.1),"0.05 to 0.1",AND(V37&gt;0.1,V37&lt;=0.2),"0.1 to 0.2",AND(V37&gt;0.2,V37&lt;=0.3),"0.2 to 0.3",AND(V37&gt;0.3,V37&lt;=0.4),"0.3 to 0.4",AND(V37&gt;0.4,V37&lt;=0.5),"0.4 to 0.5",AND(V37&gt;0.5,V37&lt;=0.75),"0.5 to 0.75",AND(V37&gt;0.75,V37&lt;=1),"0.75 to 1",AND(V37&gt;1,V37&lt;=2),"1 to 2",AND(V37&gt;2,V37&lt;=3),"2 to 3",AND(V37&gt;3,V37&lt;=4),"3 to 4",AND(V37&gt;4,V37&lt;=5),"4 to 5",AND(V37&gt;5,V37&lt;=10),"5 to 10",V37&gt;10,"10+")</f>
        <v>0.05 to 0.1</v>
      </c>
      <c r="V37" s="10">
        <f t="shared" si="2"/>
        <v>0.0664338756896183</v>
      </c>
      <c r="W37" s="15" t="str">
        <f t="array" ref="W37">_xlfn.IFS(AND(X37&gt;0,X37&lt;=0.05),"0 to 0.05",AND(X37&gt;0.05,X37&lt;=0.1),"0.05 to 0.1",AND(X37&gt;0.1,X37&lt;=0.2),"0.1 to 0.2",AND(X37&gt;0.2,X37&lt;=0.3),"0.2 to 0.3",AND(X37&gt;0.3,X37&lt;=0.4),"0.3 to 0.4",AND(X37&gt;0.4,X37&lt;=0.5),"0.4 to 0.5",AND(X37&gt;0.5,X37&lt;=0.75),"0.5 to 0.75",AND(X37&gt;0.75,X37&lt;=1),"0.75 to 1",AND(X37&gt;1,X37&lt;=2),"1 to 2",AND(X37&gt;2,X37&lt;=3),"2 to 3",AND(X37&gt;3,X37&lt;=4),"3 to 4",AND(X37&gt;4,X37&lt;=5),"4 to 5",AND(X37&gt;5,X37&lt;=10),"5 to 10",X37&gt;10,"10+")</f>
        <v>0.05 to 0.1</v>
      </c>
      <c r="X37" s="16">
        <f t="shared" si="3"/>
        <v>0.0662393718245543</v>
      </c>
      <c r="Y37" s="5" t="str">
        <f t="array" ref="Y37">_xlfn.IFS(AND(Z37&gt;0,Z37&lt;=1),"0 to 1",AND(Z37&gt;1,Z37&lt;=2),"1 to 2",AND(Z37&gt;2,Z37&lt;=4),"2 to 4",AND(Z37&gt;4,Z37&lt;=6),"4 to 6",AND(Z37&gt;6,Z37&lt;=8),"6 to 8",AND(Z37&gt;8,Z37&lt;=10),"8 to 10",AND(Z37&gt;10,Z37&lt;=15),"10 to 15",AND(Z37&gt;15,Z37&lt;=20),"15 to 20",AND(Z37&gt;20,Z37&lt;=25),"20 to 25",AND(Z37&gt;25,Z37&lt;=30),"25 to 30",AND(Z37&gt;30,Z37&lt;=40),"30 to 40",AND(Z37&gt;40,Z37&lt;=50),"40 to 50",Z37&gt;50,"50+")</f>
        <v>8 to 10</v>
      </c>
      <c r="Z37" s="9">
        <f t="array" ref="Z37">_xlfn.IFS(AA37="oz",_xlfn.IFS(R37="oz",Q37,R37="fl oz",Q37*1.04,R37="ml",Q37*0.0338),AA37="fl oz",_xlfn.IFS(R37="oz",Q37/1.04,R37="fl oz",Q37,R37="ml",Q37*0.0338/1.04),AA37="ml",_xlfn.IFS(R37="oz",Q37/0.0338,R37="fl oz",Q37*1.04/0.0338,R37="ml",Q37))</f>
        <v>8.45</v>
      </c>
      <c r="AA37" s="9" t="str">
        <f>_xlfn.XLOOKUP($E37,'Raw Data'!$E:$E,'Raw Data'!AA:AA,"ERROR",0,1)</f>
        <v>oz</v>
      </c>
      <c r="AB37" s="5" t="s">
        <v>43</v>
      </c>
      <c r="AC37" s="5" t="s">
        <v>144</v>
      </c>
      <c r="AD37" s="5" t="s">
        <v>43</v>
      </c>
      <c r="AE37">
        <f>IF(SUMIF('Ingredients Backend'!$AE$1:$CD$1,AE$3,'Ingredients Backend'!$AE36:$CD36)&gt;=1,1,0)</f>
        <v>0</v>
      </c>
      <c r="AF37">
        <f>IF(SUMIF('Ingredients Backend'!$AE$1:$CD$1,AF$3,'Ingredients Backend'!$AE36:$CD36)&gt;=1,1,0)</f>
        <v>0</v>
      </c>
      <c r="AG37">
        <f>IF(SUMIF('Ingredients Backend'!$AE$1:$CD$1,AG$3,'Ingredients Backend'!$AE36:$CD36)&gt;=1,1,0)</f>
        <v>0</v>
      </c>
      <c r="AH37">
        <f>IF(SUMIF('Ingredients Backend'!$AE$1:$CD$1,AH$3,'Ingredients Backend'!$AE36:$CD36)&gt;=1,1,0)</f>
        <v>0</v>
      </c>
      <c r="AI37">
        <f>IF(SUMIF('Ingredients Backend'!$AE$1:$CD$1,AI$3,'Ingredients Backend'!$AE36:$CD36)&gt;=1,1,0)</f>
        <v>0</v>
      </c>
      <c r="AJ37">
        <f>IF(SUMIF('Ingredients Backend'!$AE$1:$CD$1,AJ$3,'Ingredients Backend'!$AE36:$CD36)&gt;=1,1,0)</f>
        <v>0</v>
      </c>
      <c r="AK37">
        <f>IF(SUMIF('Ingredients Backend'!$AE$1:$CD$1,AK$3,'Ingredients Backend'!$AE36:$CD36)&gt;=1,1,0)</f>
        <v>0</v>
      </c>
      <c r="AL37">
        <f>IF(SUMIF('Ingredients Backend'!$AE$1:$CD$1,AL$3,'Ingredients Backend'!$AE36:$CD36)&gt;=1,1,0)</f>
        <v>0</v>
      </c>
      <c r="AM37">
        <f>IF(SUMIF('Ingredients Backend'!$AE$1:$CD$1,AM$3,'Ingredients Backend'!$AE36:$CD36)&gt;=1,1,0)</f>
        <v>0</v>
      </c>
      <c r="AN37">
        <f>IF(SUMIF('Ingredients Backend'!$AE$1:$CD$1,AN$3,'Ingredients Backend'!$AE36:$CD36)&gt;=1,1,0)</f>
        <v>0</v>
      </c>
      <c r="AO37">
        <f>IF(SUMIF('Ingredients Backend'!$AE$1:$CD$1,AO$3,'Ingredients Backend'!$AE36:$CD36)&gt;=1,1,0)</f>
        <v>0</v>
      </c>
      <c r="AP37">
        <f>IF(SUMIF('Ingredients Backend'!$AE$1:$CD$1,AP$3,'Ingredients Backend'!$AE36:$CD36)&gt;=1,1,0)</f>
        <v>0</v>
      </c>
      <c r="AQ37">
        <f>IF(SUMIF('Ingredients Backend'!$AE$1:$CD$1,AQ$3,'Ingredients Backend'!$AE36:$CD36)&gt;=1,1,0)</f>
        <v>0</v>
      </c>
      <c r="AR37">
        <f>IF(SUMIF('Ingredients Backend'!$AE$1:$CD$1,AR$3,'Ingredients Backend'!$AE36:$CD36)&gt;=1,1,0)</f>
        <v>0</v>
      </c>
      <c r="AS37">
        <f>IF(SUMIF('Ingredients Backend'!$AE$1:$CD$1,AS$3,'Ingredients Backend'!$AE36:$CD36)&gt;=1,1,0)</f>
        <v>0</v>
      </c>
      <c r="AT37">
        <f>IF(SUMIF('Ingredients Backend'!$AE$1:$CD$1,AT$3,'Ingredients Backend'!$AE36:$CD36)&gt;=1,1,0)</f>
        <v>0</v>
      </c>
      <c r="AU37">
        <f>IF(SUMIF('Ingredients Backend'!$AE$1:$CD$1,AU$3,'Ingredients Backend'!$AE36:$CD36)&gt;=1,1,0)</f>
        <v>0</v>
      </c>
      <c r="AV37">
        <f>IF(SUMIF('Ingredients Backend'!$AE$1:$CD$1,AV$3,'Ingredients Backend'!$AE36:$CD36)&gt;=1,1,0)</f>
        <v>0</v>
      </c>
      <c r="AW37">
        <f>IF(SUMIF('Ingredients Backend'!$AE$1:$CD$1,AW$3,'Ingredients Backend'!$AE36:$CD36)&gt;=1,1,0)</f>
        <v>0</v>
      </c>
      <c r="AX37">
        <f>IF(SUMIF('Ingredients Backend'!$AE$1:$CD$1,AX$3,'Ingredients Backend'!$AE36:$CD36)&gt;=1,1,0)</f>
        <v>0</v>
      </c>
      <c r="AY37">
        <f>IF(SUMIF('Ingredients Backend'!$AE$1:$CD$1,AY$3,'Ingredients Backend'!$AE36:$CD36)&gt;=1,1,0)</f>
        <v>0</v>
      </c>
      <c r="AZ37">
        <f>IF(SUMIF('Ingredients Backend'!$AE$1:$CD$1,AZ$3,'Ingredients Backend'!$AE36:$CD36)&gt;=1,1,0)</f>
        <v>0</v>
      </c>
      <c r="BA37">
        <f>IF(SUMIF('Ingredients Backend'!$AE$1:$CD$1,BA$3,'Ingredients Backend'!$AE36:$CD36)&gt;=1,1,0)</f>
        <v>0</v>
      </c>
      <c r="BB37">
        <f>IF(SUMIF('Ingredients Backend'!$AE$1:$CD$1,BB$3,'Ingredients Backend'!$AE36:$CD36)&gt;=1,1,0)</f>
        <v>0</v>
      </c>
      <c r="BC37">
        <f>IF(SUMIF('Ingredients Backend'!$AE$1:$CD$1,BC$3,'Ingredients Backend'!$AE36:$CD36)&gt;=1,1,0)</f>
        <v>0</v>
      </c>
      <c r="BD37">
        <f>IF(SUMIF('Ingredients Backend'!$AE$1:$CD$1,BD$3,'Ingredients Backend'!$AE36:$CD36)&gt;=1,1,0)</f>
        <v>0</v>
      </c>
      <c r="BE37">
        <f>IF(SUMIF('Ingredients Backend'!$AE$1:$CD$1,BE$3,'Ingredients Backend'!$AE36:$CD36)&gt;=1,1,0)</f>
        <v>0</v>
      </c>
      <c r="BF37">
        <f>IF(SUMIF('Ingredients Backend'!$AE$1:$CD$1,BF$3,'Ingredients Backend'!$AE36:$CD36)&gt;=1,1,0)</f>
        <v>0</v>
      </c>
      <c r="BG37">
        <f>IF(SUMIF('Ingredients Backend'!$AE$1:$CD$1,BG$3,'Ingredients Backend'!$AE36:$CD36)&gt;=1,1,0)</f>
        <v>1</v>
      </c>
      <c r="BH37">
        <f>IF(SUMIF('Ingredients Backend'!$AE$1:$CD$1,BH$3,'Ingredients Backend'!$AE36:$CD36)&gt;=1,1,0)</f>
        <v>0</v>
      </c>
      <c r="BI37">
        <f>IF(SUMIF('Ingredients Backend'!$AE$1:$CD$1,BI$3,'Ingredients Backend'!$AE36:$CD36)&gt;=1,1,0)</f>
        <v>0</v>
      </c>
      <c r="BJ37">
        <f>IF(SUMIF('Ingredients Backend'!$AE$1:$CD$1,BJ$3,'Ingredients Backend'!$AE36:$CD36)&gt;=1,1,0)</f>
        <v>0</v>
      </c>
      <c r="BK37">
        <f>IF(SUMIF('Ingredients Backend'!$AE$1:$CD$1,BK$3,'Ingredients Backend'!$AE36:$CD36)&gt;=1,1,0)</f>
        <v>0</v>
      </c>
      <c r="BL37">
        <f>IF(SUMIF('Ingredients Backend'!$AE$1:$CD$1,BL$3,'Ingredients Backend'!$AE36:$CD36)&gt;=1,1,0)</f>
        <v>0</v>
      </c>
      <c r="BM37">
        <f>IF(SUMIF('Ingredients Backend'!$AE$1:$CD$1,BM$3,'Ingredients Backend'!$AE36:$CD36)&gt;=1,1,0)</f>
        <v>0</v>
      </c>
      <c r="BN37">
        <f>IF(SUMIF('Ingredients Backend'!$AE$1:$CD$1,BN$3,'Ingredients Backend'!$AE36:$CD36)&gt;=1,1,0)</f>
        <v>0</v>
      </c>
      <c r="BO37">
        <f>IF(SUMIF('Ingredients Backend'!$AE$1:$CD$1,BO$3,'Ingredients Backend'!$AE36:$CD36)&gt;=1,1,0)</f>
        <v>0</v>
      </c>
      <c r="BP37">
        <f>IF(SUMIF('Ingredients Backend'!$AE$1:$CD$1,BP$3,'Ingredients Backend'!$AE36:$CD36)&gt;=1,1,0)</f>
        <v>0</v>
      </c>
      <c r="BQ37">
        <f>IF(SUMIF('Ingredients Backend'!$AE$1:$CD$1,BQ$3,'Ingredients Backend'!$AE36:$CD36)&gt;=1,1,0)</f>
        <v>0</v>
      </c>
      <c r="BR37">
        <f>IF(SUMIF('Ingredients Backend'!$AE$1:$CD$1,BR$3,'Ingredients Backend'!$AE36:$CD36)&gt;=1,1,0)</f>
        <v>0</v>
      </c>
      <c r="BS37">
        <f>IF(SUMIF('Ingredients Backend'!$AE$1:$CD$1,BS$3,'Ingredients Backend'!$AE36:$CD36)&gt;=1,1,0)</f>
        <v>0</v>
      </c>
      <c r="BT37">
        <f>IF(SUMIF('Ingredients Backend'!$AE$1:$CD$1,BT$3,'Ingredients Backend'!$AE36:$CD36)&gt;=1,1,0)</f>
        <v>0</v>
      </c>
      <c r="BU37">
        <f>IF(SUMIF('Ingredients Backend'!$AE$1:$CD$1,BU$3,'Ingredients Backend'!$AE36:$CD36)&gt;=1,1,0)</f>
        <v>0</v>
      </c>
      <c r="BV37">
        <f>IF(SUMIF('Ingredients Backend'!$AE$1:$CD$1,BV$3,'Ingredients Backend'!$AE36:$CD36)&gt;=1,1,0)</f>
        <v>0</v>
      </c>
      <c r="BW37">
        <f>IF(SUMIF('Ingredients Backend'!$AE$1:$CD$1,BW$3,'Ingredients Backend'!$AE36:$CD36)&gt;=1,1,0)</f>
        <v>0</v>
      </c>
      <c r="BX37">
        <f>IF(SUMIF('Ingredients Backend'!$AE$1:$CD$1,BX$3,'Ingredients Backend'!$AE36:$CD36)&gt;=1,1,0)</f>
        <v>0</v>
      </c>
      <c r="BY37">
        <f>IF(SUMIF('Ingredients Backend'!$AE$1:$CD$1,BY$3,'Ingredients Backend'!$AE36:$CD36)&gt;=1,1,0)</f>
        <v>0</v>
      </c>
    </row>
    <row r="38" hidden="1" spans="1:77">
      <c r="A38" s="5" t="str">
        <f>_xlfn.XLOOKUP($E38,'Raw Data'!$E:$E,'Raw Data'!A:A,"ERROR",0,1)</f>
        <v>AE</v>
      </c>
      <c r="B38" s="5" t="str">
        <f>_xlfn.XLOOKUP($E38,'Raw Data'!$E:$E,'Raw Data'!B:B,"ERROR",0,1)</f>
        <v>Hair Mousses</v>
      </c>
      <c r="C38" s="5" t="str">
        <f>_xlfn.XLOOKUP($E38,'Raw Data'!$E:$E,'Raw Data'!C:C,"ERROR",0,1)</f>
        <v>SHEA MOISTURE</v>
      </c>
      <c r="D38" s="5" t="str">
        <f>_xlfn.XLOOKUP($E38,'Raw Data'!$E:$E,'Raw Data'!D:D,"ERROR",0,1)</f>
        <v>www.amazon.ae/dp/B077GZSYRS</v>
      </c>
      <c r="E38" s="5" t="s">
        <v>174</v>
      </c>
      <c r="F38" s="9" t="str">
        <f>_xlfn.XLOOKUP($E38,'Raw Data'!$E:$E,'Raw Data'!F:F,"ERROR",0,1)</f>
        <v>Shea   Moisture  Coconut and Hibiscus Combination Pack - Daily  Moisture  Mist, 8 Ounce | Frizz-Free  Curl  Mousse, 7.5 Ounce |  Curl   Enhancing   Smoothie , 12 Ounce</v>
      </c>
      <c r="G38" s="10">
        <f>_xlfn.XLOOKUP($E38,'Raw Data'!$E:$E,'Raw Data'!G:G,"ERROR",0,1)</f>
        <v>37</v>
      </c>
      <c r="H38" s="9">
        <f>_xlfn.XLOOKUP($E38,'Raw Data'!$E:$E,'Raw Data'!H:H,"ERROR",0,1)</f>
        <v>5963.66</v>
      </c>
      <c r="I38" s="9">
        <f>_xlfn.XLOOKUP($E38,'Raw Data'!$E:$E,'Raw Data'!I:I,"ERROR",0,1)</f>
        <v>0.00798427388595424</v>
      </c>
      <c r="J38" s="9" t="str">
        <f>_xlfn.XLOOKUP($E38,'Raw Data'!$E:$E,'Raw Data'!J:J,"ERROR",0,1)</f>
        <v>Yes</v>
      </c>
      <c r="K38" s="14" t="str">
        <f t="array" ref="K38">_xlfn.IFS(AND(L38&gt;0,L38&lt;=5),"0 to 5",AND(L38&gt;5,L38&lt;=10),"5 to 10",AND(L38&gt;10,L38&lt;=15),"10 to 15",AND(L38&gt;15,L38&lt;=20),"15 to 20",AND(L38&gt;20,L38&lt;=30),"20 to 30",AND(L38&gt;30,L38&lt;=40),"30 to 40",AND(L38&gt;40,L38&lt;=50),"40 to 50",AND(L38&gt;50,L38&lt;=75),"50 to 75",AND(L38&gt;75,L38&lt;=100),"75 to 100",AND(L38&gt;100,L38&lt;=150),"100 to 150",AND(L38&gt;150,L38&lt;=200),"150 to 200",AND(L38&gt;200,L38&lt;=250),"200 to 250",AND(L38&gt;250,L38&lt;=300),"250 to 300",AND(L38&gt;300,L38&lt;=400),"300 to 400",AND(L38&gt;400,L38&lt;=500),"400 to 500",L38&gt;500,"500+")</f>
        <v>150 to 200</v>
      </c>
      <c r="L38" s="9">
        <f>_xlfn.XLOOKUP($E38,'Raw Data'!$E:$E,'Raw Data'!L:L,"ERROR",0,1)</f>
        <v>174.43</v>
      </c>
      <c r="M38" s="14" t="str">
        <f t="array" ref="M38">_xlfn.IFS(AND(N38&gt;0,N38&lt;=5),"0 to 5",AND(N38&gt;5,N38&lt;=10),"5 to 10",AND(N38&gt;10,N38&lt;=15),"10 to 15",AND(N38&gt;15,N38&lt;=20),"15 to 20",AND(N38&gt;20,N38&lt;=30),"20 to 30",AND(N38&gt;30,N38&lt;=40),"30 to 40",AND(N38&gt;40,N38&lt;=50),"40 to 50",AND(N38&gt;50,N38&lt;=75),"50 to 75",AND(N38&gt;75,N38&lt;=100),"75 to 100",AND(N38&gt;100,N38&lt;=150),"100 to 150",AND(N38&gt;150,N38&lt;=200),"150 to 200",AND(N38&gt;200,N38&lt;=250),"200 to 250",AND(N38&gt;250,N38&lt;=300),"250 to 300",AND(N38&gt;300,N38&lt;=400),"300 to 400",AND(N38&gt;400,N38&lt;=500),"400 to 500",N38&gt;500,"500+")</f>
        <v>150 to 200</v>
      </c>
      <c r="N38" s="9">
        <f>_xlfn.XLOOKUP($E38,'Raw Data'!$E:$E,'Raw Data'!N:N,"ERROR",0,1)</f>
        <v>187.51</v>
      </c>
      <c r="O38" s="14" t="str">
        <f t="array" ref="O38">_xlfn.IFS(P38=0,"No Discount",AND(P38&gt;0,P38&lt;=0.02),"0% to 2%",AND(P38&gt;0.02,P38&lt;=0.04),"2% to 4%",AND(P38&gt;0.04,P38&lt;=0.06),"4% to 6%",AND(P38&gt;0.06,P38&lt;=0.08),"6% to 8%",AND(P38&gt;0.08,P38&lt;=0.1),"8% to 10%",AND(P38&gt;0.1,P38&lt;=0.15),"10% to 15%",AND(P38&gt;0.15,P38&lt;=0.2),"15% to 20%",AND(P38&gt;0.2,P38&lt;=0.25),"20% to 25%",AND(P38&gt;0.25,P38&lt;=0.3),"25% to 30%",AND(P38&gt;0.3,P38&lt;=0.4),"30% to 40%",AND(P38&gt;0.4,P38&lt;=0.5),"40% to 50%",AND(P38&gt;0.5,P38&lt;=0.75),"50% to 75%",AND(P38&gt;0.75,P38&lt;=1),"75% to 100%")</f>
        <v>6% to 8%</v>
      </c>
      <c r="P38" s="10">
        <f>_xlfn.XLOOKUP($E38,'Raw Data'!$E:$E,'Raw Data'!P:P,"ERROR",0,1)</f>
        <v>0.0697562796650844</v>
      </c>
      <c r="Q38" s="9">
        <f>_xlfn.XLOOKUP($E38,'Raw Data'!$E:$E,'Raw Data'!Q:Q,"ERROR",0,1)</f>
        <v>27.5</v>
      </c>
      <c r="R38" s="9" t="str">
        <f>_xlfn.XLOOKUP($E38,'Raw Data'!$E:$E,'Raw Data'!R:R,"ERROR",0,1)</f>
        <v>oz</v>
      </c>
      <c r="S38" s="5" t="str">
        <f t="array" ref="S38">_xlfn.IFS(AND(T38&gt;0,T38&lt;=0.05),"0 to 0.05",AND(T38&gt;0.05,T38&lt;=0.1),"0.05 to 0.1",AND(T38&gt;0.1,T38&lt;=0.2),"0.1 to 0.2",AND(T38&gt;0.2,T38&lt;=0.3),"0.2 to 0.3",AND(T38&gt;0.3,T38&lt;=0.4),"0.3 to 0.4",AND(T38&gt;0.4,T38&lt;=0.5),"0.4 to 0.5",AND(T38&gt;0.5,T38&lt;=0.75),"0.5 to 0.75",AND(T38&gt;0.75,T38&lt;=1),"0.75 to 1",AND(T38&gt;1,T38&lt;=2),"1 to 2",AND(T38&gt;2,T38&lt;=3),"2 to 3",AND(T38&gt;3,T38&lt;=4),"3 to 4",AND(T38&gt;4,T38&lt;=5),"4 to 5",AND(T38&gt;5,T38&lt;=10),"5 to 10",T38&gt;10,"10+")</f>
        <v>0.2 to 0.3</v>
      </c>
      <c r="T38" s="10">
        <f t="shared" si="1"/>
        <v>0.214504872874842</v>
      </c>
      <c r="U38" s="15" t="str">
        <f t="array" ref="U38">_xlfn.IFS(AND(V38&gt;0,V38&lt;=0.05),"0 to 0.05",AND(V38&gt;0.05,V38&lt;=0.1),"0.05 to 0.1",AND(V38&gt;0.1,V38&lt;=0.2),"0.1 to 0.2",AND(V38&gt;0.2,V38&lt;=0.3),"0.2 to 0.3",AND(V38&gt;0.3,V38&lt;=0.4),"0.3 to 0.4",AND(V38&gt;0.4,V38&lt;=0.5),"0.4 to 0.5",AND(V38&gt;0.5,V38&lt;=0.75),"0.5 to 0.75",AND(V38&gt;0.75,V38&lt;=1),"0.75 to 1",AND(V38&gt;1,V38&lt;=2),"1 to 2",AND(V38&gt;2,V38&lt;=3),"2 to 3",AND(V38&gt;3,V38&lt;=4),"3 to 4",AND(V38&gt;4,V38&lt;=5),"4 to 5",AND(V38&gt;5,V38&lt;=10),"5 to 10",V38&gt;10,"10+")</f>
        <v>0.05 to 0.1</v>
      </c>
      <c r="V38" s="10">
        <f t="shared" si="2"/>
        <v>0.0622592922802595</v>
      </c>
      <c r="W38" s="15" t="str">
        <f t="array" ref="W38">_xlfn.IFS(AND(X38&gt;0,X38&lt;=0.05),"0 to 0.05",AND(X38&gt;0.05,X38&lt;=0.1),"0.05 to 0.1",AND(X38&gt;0.1,X38&lt;=0.2),"0.1 to 0.2",AND(X38&gt;0.2,X38&lt;=0.3),"0.2 to 0.3",AND(X38&gt;0.3,X38&lt;=0.4),"0.3 to 0.4",AND(X38&gt;0.4,X38&lt;=0.5),"0.4 to 0.5",AND(X38&gt;0.5,X38&lt;=0.75),"0.5 to 0.75",AND(X38&gt;0.75,X38&lt;=1),"0.75 to 1",AND(X38&gt;1,X38&lt;=2),"1 to 2",AND(X38&gt;2,X38&lt;=3),"2 to 3",AND(X38&gt;3,X38&lt;=4),"3 to 4",AND(X38&gt;4,X38&lt;=5),"4 to 5",AND(X38&gt;5,X38&lt;=10),"5 to 10",X38&gt;10,"10+")</f>
        <v>0.05 to 0.1</v>
      </c>
      <c r="X38" s="16">
        <f t="shared" si="3"/>
        <v>0.0579163156762075</v>
      </c>
      <c r="Y38" s="5" t="str">
        <f t="array" ref="Y38">_xlfn.IFS(AND(Z38&gt;0,Z38&lt;=1),"0 to 1",AND(Z38&gt;1,Z38&lt;=2),"1 to 2",AND(Z38&gt;2,Z38&lt;=4),"2 to 4",AND(Z38&gt;4,Z38&lt;=6),"4 to 6",AND(Z38&gt;6,Z38&lt;=8),"6 to 8",AND(Z38&gt;8,Z38&lt;=10),"8 to 10",AND(Z38&gt;10,Z38&lt;=15),"10 to 15",AND(Z38&gt;15,Z38&lt;=20),"15 to 20",AND(Z38&gt;20,Z38&lt;=25),"20 to 25",AND(Z38&gt;25,Z38&lt;=30),"25 to 30",AND(Z38&gt;30,Z38&lt;=40),"30 to 40",AND(Z38&gt;40,Z38&lt;=50),"40 to 50",Z38&gt;50,"50+")</f>
        <v>25 to 30</v>
      </c>
      <c r="Z38" s="9">
        <f t="array" ref="Z38">_xlfn.IFS(AA38="oz",_xlfn.IFS(R38="oz",Q38,R38="fl oz",Q38*1.04,R38="ml",Q38*0.0338),AA38="fl oz",_xlfn.IFS(R38="oz",Q38/1.04,R38="fl oz",Q38,R38="ml",Q38*0.0338/1.04),AA38="ml",_xlfn.IFS(R38="oz",Q38/0.0338,R38="fl oz",Q38*1.04/0.0338,R38="ml",Q38))</f>
        <v>27.5</v>
      </c>
      <c r="AA38" s="9" t="str">
        <f>_xlfn.XLOOKUP($E38,'Raw Data'!$E:$E,'Raw Data'!AA:AA,"ERROR",0,1)</f>
        <v>oz</v>
      </c>
      <c r="AB38" s="5" t="s">
        <v>176</v>
      </c>
      <c r="AC38" s="5" t="s">
        <v>177</v>
      </c>
      <c r="AD38" s="5" t="s">
        <v>178</v>
      </c>
      <c r="AE38">
        <f>IF(SUMIF('Ingredients Backend'!$AE$1:$CD$1,AE$3,'Ingredients Backend'!$AE37:$CD37)&gt;=1,1,0)</f>
        <v>0</v>
      </c>
      <c r="AF38">
        <f>IF(SUMIF('Ingredients Backend'!$AE$1:$CD$1,AF$3,'Ingredients Backend'!$AE37:$CD37)&gt;=1,1,0)</f>
        <v>0</v>
      </c>
      <c r="AG38">
        <f>IF(SUMIF('Ingredients Backend'!$AE$1:$CD$1,AG$3,'Ingredients Backend'!$AE37:$CD37)&gt;=1,1,0)</f>
        <v>0</v>
      </c>
      <c r="AH38">
        <f>IF(SUMIF('Ingredients Backend'!$AE$1:$CD$1,AH$3,'Ingredients Backend'!$AE37:$CD37)&gt;=1,1,0)</f>
        <v>0</v>
      </c>
      <c r="AI38">
        <f>IF(SUMIF('Ingredients Backend'!$AE$1:$CD$1,AI$3,'Ingredients Backend'!$AE37:$CD37)&gt;=1,1,0)</f>
        <v>0</v>
      </c>
      <c r="AJ38">
        <f>IF(SUMIF('Ingredients Backend'!$AE$1:$CD$1,AJ$3,'Ingredients Backend'!$AE37:$CD37)&gt;=1,1,0)</f>
        <v>0</v>
      </c>
      <c r="AK38">
        <f>IF(SUMIF('Ingredients Backend'!$AE$1:$CD$1,AK$3,'Ingredients Backend'!$AE37:$CD37)&gt;=1,1,0)</f>
        <v>0</v>
      </c>
      <c r="AL38">
        <f>IF(SUMIF('Ingredients Backend'!$AE$1:$CD$1,AL$3,'Ingredients Backend'!$AE37:$CD37)&gt;=1,1,0)</f>
        <v>0</v>
      </c>
      <c r="AM38">
        <f>IF(SUMIF('Ingredients Backend'!$AE$1:$CD$1,AM$3,'Ingredients Backend'!$AE37:$CD37)&gt;=1,1,0)</f>
        <v>0</v>
      </c>
      <c r="AN38">
        <f>IF(SUMIF('Ingredients Backend'!$AE$1:$CD$1,AN$3,'Ingredients Backend'!$AE37:$CD37)&gt;=1,1,0)</f>
        <v>0</v>
      </c>
      <c r="AO38">
        <f>IF(SUMIF('Ingredients Backend'!$AE$1:$CD$1,AO$3,'Ingredients Backend'!$AE37:$CD37)&gt;=1,1,0)</f>
        <v>0</v>
      </c>
      <c r="AP38">
        <f>IF(SUMIF('Ingredients Backend'!$AE$1:$CD$1,AP$3,'Ingredients Backend'!$AE37:$CD37)&gt;=1,1,0)</f>
        <v>0</v>
      </c>
      <c r="AQ38">
        <f>IF(SUMIF('Ingredients Backend'!$AE$1:$CD$1,AQ$3,'Ingredients Backend'!$AE37:$CD37)&gt;=1,1,0)</f>
        <v>0</v>
      </c>
      <c r="AR38">
        <f>IF(SUMIF('Ingredients Backend'!$AE$1:$CD$1,AR$3,'Ingredients Backend'!$AE37:$CD37)&gt;=1,1,0)</f>
        <v>0</v>
      </c>
      <c r="AS38">
        <f>IF(SUMIF('Ingredients Backend'!$AE$1:$CD$1,AS$3,'Ingredients Backend'!$AE37:$CD37)&gt;=1,1,0)</f>
        <v>1</v>
      </c>
      <c r="AT38">
        <f>IF(SUMIF('Ingredients Backend'!$AE$1:$CD$1,AT$3,'Ingredients Backend'!$AE37:$CD37)&gt;=1,1,0)</f>
        <v>0</v>
      </c>
      <c r="AU38">
        <f>IF(SUMIF('Ingredients Backend'!$AE$1:$CD$1,AU$3,'Ingredients Backend'!$AE37:$CD37)&gt;=1,1,0)</f>
        <v>0</v>
      </c>
      <c r="AV38">
        <f>IF(SUMIF('Ingredients Backend'!$AE$1:$CD$1,AV$3,'Ingredients Backend'!$AE37:$CD37)&gt;=1,1,0)</f>
        <v>0</v>
      </c>
      <c r="AW38">
        <f>IF(SUMIF('Ingredients Backend'!$AE$1:$CD$1,AW$3,'Ingredients Backend'!$AE37:$CD37)&gt;=1,1,0)</f>
        <v>0</v>
      </c>
      <c r="AX38">
        <f>IF(SUMIF('Ingredients Backend'!$AE$1:$CD$1,AX$3,'Ingredients Backend'!$AE37:$CD37)&gt;=1,1,0)</f>
        <v>0</v>
      </c>
      <c r="AY38">
        <f>IF(SUMIF('Ingredients Backend'!$AE$1:$CD$1,AY$3,'Ingredients Backend'!$AE37:$CD37)&gt;=1,1,0)</f>
        <v>0</v>
      </c>
      <c r="AZ38">
        <f>IF(SUMIF('Ingredients Backend'!$AE$1:$CD$1,AZ$3,'Ingredients Backend'!$AE37:$CD37)&gt;=1,1,0)</f>
        <v>1</v>
      </c>
      <c r="BA38">
        <f>IF(SUMIF('Ingredients Backend'!$AE$1:$CD$1,BA$3,'Ingredients Backend'!$AE37:$CD37)&gt;=1,1,0)</f>
        <v>0</v>
      </c>
      <c r="BB38">
        <f>IF(SUMIF('Ingredients Backend'!$AE$1:$CD$1,BB$3,'Ingredients Backend'!$AE37:$CD37)&gt;=1,1,0)</f>
        <v>0</v>
      </c>
      <c r="BC38">
        <f>IF(SUMIF('Ingredients Backend'!$AE$1:$CD$1,BC$3,'Ingredients Backend'!$AE37:$CD37)&gt;=1,1,0)</f>
        <v>0</v>
      </c>
      <c r="BD38">
        <f>IF(SUMIF('Ingredients Backend'!$AE$1:$CD$1,BD$3,'Ingredients Backend'!$AE37:$CD37)&gt;=1,1,0)</f>
        <v>0</v>
      </c>
      <c r="BE38">
        <f>IF(SUMIF('Ingredients Backend'!$AE$1:$CD$1,BE$3,'Ingredients Backend'!$AE37:$CD37)&gt;=1,1,0)</f>
        <v>0</v>
      </c>
      <c r="BF38">
        <f>IF(SUMIF('Ingredients Backend'!$AE$1:$CD$1,BF$3,'Ingredients Backend'!$AE37:$CD37)&gt;=1,1,0)</f>
        <v>0</v>
      </c>
      <c r="BG38">
        <f>IF(SUMIF('Ingredients Backend'!$AE$1:$CD$1,BG$3,'Ingredients Backend'!$AE37:$CD37)&gt;=1,1,0)</f>
        <v>0</v>
      </c>
      <c r="BH38">
        <f>IF(SUMIF('Ingredients Backend'!$AE$1:$CD$1,BH$3,'Ingredients Backend'!$AE37:$CD37)&gt;=1,1,0)</f>
        <v>1</v>
      </c>
      <c r="BI38">
        <f>IF(SUMIF('Ingredients Backend'!$AE$1:$CD$1,BI$3,'Ingredients Backend'!$AE37:$CD37)&gt;=1,1,0)</f>
        <v>0</v>
      </c>
      <c r="BJ38">
        <f>IF(SUMIF('Ingredients Backend'!$AE$1:$CD$1,BJ$3,'Ingredients Backend'!$AE37:$CD37)&gt;=1,1,0)</f>
        <v>0</v>
      </c>
      <c r="BK38">
        <f>IF(SUMIF('Ingredients Backend'!$AE$1:$CD$1,BK$3,'Ingredients Backend'!$AE37:$CD37)&gt;=1,1,0)</f>
        <v>0</v>
      </c>
      <c r="BL38">
        <f>IF(SUMIF('Ingredients Backend'!$AE$1:$CD$1,BL$3,'Ingredients Backend'!$AE37:$CD37)&gt;=1,1,0)</f>
        <v>0</v>
      </c>
      <c r="BM38">
        <f>IF(SUMIF('Ingredients Backend'!$AE$1:$CD$1,BM$3,'Ingredients Backend'!$AE37:$CD37)&gt;=1,1,0)</f>
        <v>0</v>
      </c>
      <c r="BN38">
        <f>IF(SUMIF('Ingredients Backend'!$AE$1:$CD$1,BN$3,'Ingredients Backend'!$AE37:$CD37)&gt;=1,1,0)</f>
        <v>0</v>
      </c>
      <c r="BO38">
        <f>IF(SUMIF('Ingredients Backend'!$AE$1:$CD$1,BO$3,'Ingredients Backend'!$AE37:$CD37)&gt;=1,1,0)</f>
        <v>0</v>
      </c>
      <c r="BP38">
        <f>IF(SUMIF('Ingredients Backend'!$AE$1:$CD$1,BP$3,'Ingredients Backend'!$AE37:$CD37)&gt;=1,1,0)</f>
        <v>0</v>
      </c>
      <c r="BQ38">
        <f>IF(SUMIF('Ingredients Backend'!$AE$1:$CD$1,BQ$3,'Ingredients Backend'!$AE37:$CD37)&gt;=1,1,0)</f>
        <v>0</v>
      </c>
      <c r="BR38">
        <f>IF(SUMIF('Ingredients Backend'!$AE$1:$CD$1,BR$3,'Ingredients Backend'!$AE37:$CD37)&gt;=1,1,0)</f>
        <v>0</v>
      </c>
      <c r="BS38">
        <f>IF(SUMIF('Ingredients Backend'!$AE$1:$CD$1,BS$3,'Ingredients Backend'!$AE37:$CD37)&gt;=1,1,0)</f>
        <v>1</v>
      </c>
      <c r="BT38">
        <f>IF(SUMIF('Ingredients Backend'!$AE$1:$CD$1,BT$3,'Ingredients Backend'!$AE37:$CD37)&gt;=1,1,0)</f>
        <v>0</v>
      </c>
      <c r="BU38">
        <f>IF(SUMIF('Ingredients Backend'!$AE$1:$CD$1,BU$3,'Ingredients Backend'!$AE37:$CD37)&gt;=1,1,0)</f>
        <v>0</v>
      </c>
      <c r="BV38">
        <f>IF(SUMIF('Ingredients Backend'!$AE$1:$CD$1,BV$3,'Ingredients Backend'!$AE37:$CD37)&gt;=1,1,0)</f>
        <v>0</v>
      </c>
      <c r="BW38">
        <f>IF(SUMIF('Ingredients Backend'!$AE$1:$CD$1,BW$3,'Ingredients Backend'!$AE37:$CD37)&gt;=1,1,0)</f>
        <v>0</v>
      </c>
      <c r="BX38">
        <f>IF(SUMIF('Ingredients Backend'!$AE$1:$CD$1,BX$3,'Ingredients Backend'!$AE37:$CD37)&gt;=1,1,0)</f>
        <v>0</v>
      </c>
      <c r="BY38">
        <f>IF(SUMIF('Ingredients Backend'!$AE$1:$CD$1,BY$3,'Ingredients Backend'!$AE37:$CD37)&gt;=1,1,0)</f>
        <v>0</v>
      </c>
    </row>
    <row r="39" hidden="1" spans="1:77">
      <c r="A39" s="5" t="str">
        <f>_xlfn.XLOOKUP($E39,'Raw Data'!$E:$E,'Raw Data'!A:A,"ERROR",0,1)</f>
        <v>AE</v>
      </c>
      <c r="B39" s="5" t="str">
        <f>_xlfn.XLOOKUP($E39,'Raw Data'!$E:$E,'Raw Data'!B:B,"ERROR",0,1)</f>
        <v>Hair Mousses</v>
      </c>
      <c r="C39" s="5" t="str">
        <f>_xlfn.XLOOKUP($E39,'Raw Data'!$E:$E,'Raw Data'!C:C,"ERROR",0,1)</f>
        <v>Wella Pro</v>
      </c>
      <c r="D39" s="5" t="str">
        <f>_xlfn.XLOOKUP($E39,'Raw Data'!$E:$E,'Raw Data'!D:D,"ERROR",0,1)</f>
        <v>www.amazon.ae/dp/B07HZCNZBT</v>
      </c>
      <c r="E39" s="5" t="s">
        <v>179</v>
      </c>
      <c r="F39" s="9" t="str">
        <f>_xlfn.XLOOKUP($E39,'Raw Data'!$E:$E,'Raw Data'!F:F,"ERROR",0,1)</f>
        <v>EIMI Wella Professionals Extra Volume Mousse With Strong Hold and Perfect Body 300ml</v>
      </c>
      <c r="G39" s="10">
        <f>_xlfn.XLOOKUP($E39,'Raw Data'!$E:$E,'Raw Data'!G:G,"ERROR",0,1)</f>
        <v>71</v>
      </c>
      <c r="H39" s="9">
        <f>_xlfn.XLOOKUP($E39,'Raw Data'!$E:$E,'Raw Data'!H:H,"ERROR",0,1)</f>
        <v>5713.3</v>
      </c>
      <c r="I39" s="9">
        <f>_xlfn.XLOOKUP($E39,'Raw Data'!$E:$E,'Raw Data'!I:I,"ERROR",0,1)</f>
        <v>0.00764908663348051</v>
      </c>
      <c r="J39" s="9" t="str">
        <f>_xlfn.XLOOKUP($E39,'Raw Data'!$E:$E,'Raw Data'!J:J,"ERROR",0,1)</f>
        <v>Yes</v>
      </c>
      <c r="K39" s="14" t="str">
        <f t="array" ref="K39">_xlfn.IFS(AND(L39&gt;0,L39&lt;=5),"0 to 5",AND(L39&gt;5,L39&lt;=10),"5 to 10",AND(L39&gt;10,L39&lt;=15),"10 to 15",AND(L39&gt;15,L39&lt;=20),"15 to 20",AND(L39&gt;20,L39&lt;=30),"20 to 30",AND(L39&gt;30,L39&lt;=40),"30 to 40",AND(L39&gt;40,L39&lt;=50),"40 to 50",AND(L39&gt;50,L39&lt;=75),"50 to 75",AND(L39&gt;75,L39&lt;=100),"75 to 100",AND(L39&gt;100,L39&lt;=150),"100 to 150",AND(L39&gt;150,L39&lt;=200),"150 to 200",AND(L39&gt;200,L39&lt;=250),"200 to 250",AND(L39&gt;250,L39&lt;=300),"250 to 300",AND(L39&gt;300,L39&lt;=400),"300 to 400",AND(L39&gt;400,L39&lt;=500),"400 to 500",L39&gt;500,"500+")</f>
        <v>75 to 100</v>
      </c>
      <c r="L39" s="9">
        <f>_xlfn.XLOOKUP($E39,'Raw Data'!$E:$E,'Raw Data'!L:L,"ERROR",0,1)</f>
        <v>80.78</v>
      </c>
      <c r="M39" s="14" t="str">
        <f t="array" ref="M39">_xlfn.IFS(AND(N39&gt;0,N39&lt;=5),"0 to 5",AND(N39&gt;5,N39&lt;=10),"5 to 10",AND(N39&gt;10,N39&lt;=15),"10 to 15",AND(N39&gt;15,N39&lt;=20),"15 to 20",AND(N39&gt;20,N39&lt;=30),"20 to 30",AND(N39&gt;30,N39&lt;=40),"30 to 40",AND(N39&gt;40,N39&lt;=50),"40 to 50",AND(N39&gt;50,N39&lt;=75),"50 to 75",AND(N39&gt;75,N39&lt;=100),"75 to 100",AND(N39&gt;100,N39&lt;=150),"100 to 150",AND(N39&gt;150,N39&lt;=200),"150 to 200",AND(N39&gt;200,N39&lt;=250),"200 to 250",AND(N39&gt;250,N39&lt;=300),"250 to 300",AND(N39&gt;300,N39&lt;=400),"300 to 400",AND(N39&gt;400,N39&lt;=500),"400 to 500",N39&gt;500,"500+")</f>
        <v>75 to 100</v>
      </c>
      <c r="N39" s="9">
        <f>_xlfn.XLOOKUP($E39,'Raw Data'!$E:$E,'Raw Data'!N:N,"ERROR",0,1)</f>
        <v>80.78</v>
      </c>
      <c r="O39" s="14" t="str">
        <f t="array" ref="O39">_xlfn.IFS(P39=0,"No Discount",AND(P39&gt;0,P39&lt;=0.02),"0% to 2%",AND(P39&gt;0.02,P39&lt;=0.04),"2% to 4%",AND(P39&gt;0.04,P39&lt;=0.06),"4% to 6%",AND(P39&gt;0.06,P39&lt;=0.08),"6% to 8%",AND(P39&gt;0.08,P39&lt;=0.1),"8% to 10%",AND(P39&gt;0.1,P39&lt;=0.15),"10% to 15%",AND(P39&gt;0.15,P39&lt;=0.2),"15% to 20%",AND(P39&gt;0.2,P39&lt;=0.25),"20% to 25%",AND(P39&gt;0.25,P39&lt;=0.3),"25% to 30%",AND(P39&gt;0.3,P39&lt;=0.4),"30% to 40%",AND(P39&gt;0.4,P39&lt;=0.5),"40% to 50%",AND(P39&gt;0.5,P39&lt;=0.75),"50% to 75%",AND(P39&gt;0.75,P39&lt;=1),"75% to 100%")</f>
        <v>No Discount</v>
      </c>
      <c r="P39" s="10">
        <f>_xlfn.XLOOKUP($E39,'Raw Data'!$E:$E,'Raw Data'!P:P,"ERROR",0,1)</f>
        <v>0</v>
      </c>
      <c r="Q39" s="9">
        <f>_xlfn.XLOOKUP($E39,'Raw Data'!$E:$E,'Raw Data'!Q:Q,"ERROR",0,1)</f>
        <v>300</v>
      </c>
      <c r="R39" s="9" t="str">
        <f>_xlfn.XLOOKUP($E39,'Raw Data'!$E:$E,'Raw Data'!R:R,"ERROR",0,1)</f>
        <v>ml</v>
      </c>
      <c r="S39" s="5" t="str">
        <f t="array" ref="S39">_xlfn.IFS(AND(T39&gt;0,T39&lt;=0.05),"0 to 0.05",AND(T39&gt;0.05,T39&lt;=0.1),"0.05 to 0.1",AND(T39&gt;0.1,T39&lt;=0.2),"0.1 to 0.2",AND(T39&gt;0.2,T39&lt;=0.3),"0.2 to 0.3",AND(T39&gt;0.3,T39&lt;=0.4),"0.3 to 0.4",AND(T39&gt;0.4,T39&lt;=0.5),"0.4 to 0.5",AND(T39&gt;0.5,T39&lt;=0.75),"0.5 to 0.75",AND(T39&gt;0.75,T39&lt;=1),"0.75 to 1",AND(T39&gt;1,T39&lt;=2),"1 to 2",AND(T39&gt;2,T39&lt;=3),"2 to 3",AND(T39&gt;3,T39&lt;=4),"3 to 4",AND(T39&gt;4,T39&lt;=5),"4 to 5",AND(T39&gt;5,T39&lt;=10),"5 to 10",T39&gt;10,"10+")</f>
        <v>0.2 to 0.3</v>
      </c>
      <c r="T39" s="10">
        <f t="shared" si="1"/>
        <v>0.269410531890696</v>
      </c>
      <c r="U39" s="15" t="str">
        <f t="array" ref="U39">_xlfn.IFS(AND(V39&gt;0,V39&lt;=0.05),"0 to 0.05",AND(V39&gt;0.05,V39&lt;=0.1),"0.05 to 0.1",AND(V39&gt;0.1,V39&lt;=0.2),"0.1 to 0.2",AND(V39&gt;0.2,V39&lt;=0.3),"0.2 to 0.3",AND(V39&gt;0.3,V39&lt;=0.4),"0.3 to 0.4",AND(V39&gt;0.4,V39&lt;=0.5),"0.4 to 0.5",AND(V39&gt;0.5,V39&lt;=0.75),"0.5 to 0.75",AND(V39&gt;0.75,V39&lt;=1),"0.75 to 1",AND(V39&gt;1,V39&lt;=2),"1 to 2",AND(V39&gt;2,V39&lt;=3),"2 to 3",AND(V39&gt;3,V39&lt;=4),"3 to 4",AND(V39&gt;4,V39&lt;=5),"4 to 5",AND(V39&gt;5,V39&lt;=10),"5 to 10",V39&gt;10,"10+")</f>
        <v>0.05 to 0.1</v>
      </c>
      <c r="V39" s="10">
        <f t="shared" si="2"/>
        <v>0.072740843610488</v>
      </c>
      <c r="W39" s="15" t="str">
        <f t="array" ref="W39">_xlfn.IFS(AND(X39&gt;0,X39&lt;=0.05),"0 to 0.05",AND(X39&gt;0.05,X39&lt;=0.1),"0.05 to 0.1",AND(X39&gt;0.1,X39&lt;=0.2),"0.1 to 0.2",AND(X39&gt;0.2,X39&lt;=0.3),"0.2 to 0.3",AND(X39&gt;0.3,X39&lt;=0.4),"0.3 to 0.4",AND(X39&gt;0.4,X39&lt;=0.5),"0.4 to 0.5",AND(X39&gt;0.5,X39&lt;=0.75),"0.5 to 0.75",AND(X39&gt;0.75,X39&lt;=1),"0.75 to 1",AND(X39&gt;1,X39&lt;=2),"1 to 2",AND(X39&gt;2,X39&lt;=3),"2 to 3",AND(X39&gt;3,X39&lt;=4),"3 to 4",AND(X39&gt;4,X39&lt;=5),"4 to 5",AND(X39&gt;5,X39&lt;=10),"5 to 10",X39&gt;10,"10+")</f>
        <v>0.05 to 0.1</v>
      </c>
      <c r="X39" s="16">
        <f t="shared" si="3"/>
        <v>0.072740843610488</v>
      </c>
      <c r="Y39" s="5" t="str">
        <f t="array" ref="Y39">_xlfn.IFS(AND(Z39&gt;0,Z39&lt;=1),"0 to 1",AND(Z39&gt;1,Z39&lt;=2),"1 to 2",AND(Z39&gt;2,Z39&lt;=4),"2 to 4",AND(Z39&gt;4,Z39&lt;=6),"4 to 6",AND(Z39&gt;6,Z39&lt;=8),"6 to 8",AND(Z39&gt;8,Z39&lt;=10),"8 to 10",AND(Z39&gt;10,Z39&lt;=15),"10 to 15",AND(Z39&gt;15,Z39&lt;=20),"15 to 20",AND(Z39&gt;20,Z39&lt;=25),"20 to 25",AND(Z39&gt;25,Z39&lt;=30),"25 to 30",AND(Z39&gt;30,Z39&lt;=40),"30 to 40",AND(Z39&gt;40,Z39&lt;=50),"40 to 50",Z39&gt;50,"50+")</f>
        <v>10 to 15</v>
      </c>
      <c r="Z39" s="9">
        <f t="array" ref="Z39">_xlfn.IFS(AA39="oz",_xlfn.IFS(R39="oz",Q39,R39="fl oz",Q39*1.04,R39="ml",Q39*0.0338),AA39="fl oz",_xlfn.IFS(R39="oz",Q39/1.04,R39="fl oz",Q39,R39="ml",Q39*0.0338/1.04),AA39="ml",_xlfn.IFS(R39="oz",Q39/0.0338,R39="fl oz",Q39*1.04/0.0338,R39="ml",Q39))</f>
        <v>10.14</v>
      </c>
      <c r="AA39" s="9" t="str">
        <f>_xlfn.XLOOKUP($E39,'Raw Data'!$E:$E,'Raw Data'!AA:AA,"ERROR",0,1)</f>
        <v>oz</v>
      </c>
      <c r="AB39" s="5" t="s">
        <v>180</v>
      </c>
      <c r="AC39" s="5" t="s">
        <v>112</v>
      </c>
      <c r="AD39" s="5" t="s">
        <v>43</v>
      </c>
      <c r="AE39">
        <f>IF(SUMIF('Ingredients Backend'!$AE$1:$CD$1,AE$3,'Ingredients Backend'!$AE38:$CD38)&gt;=1,1,0)</f>
        <v>0</v>
      </c>
      <c r="AF39">
        <f>IF(SUMIF('Ingredients Backend'!$AE$1:$CD$1,AF$3,'Ingredients Backend'!$AE38:$CD38)&gt;=1,1,0)</f>
        <v>0</v>
      </c>
      <c r="AG39">
        <f>IF(SUMIF('Ingredients Backend'!$AE$1:$CD$1,AG$3,'Ingredients Backend'!$AE38:$CD38)&gt;=1,1,0)</f>
        <v>0</v>
      </c>
      <c r="AH39">
        <f>IF(SUMIF('Ingredients Backend'!$AE$1:$CD$1,AH$3,'Ingredients Backend'!$AE38:$CD38)&gt;=1,1,0)</f>
        <v>0</v>
      </c>
      <c r="AI39">
        <f>IF(SUMIF('Ingredients Backend'!$AE$1:$CD$1,AI$3,'Ingredients Backend'!$AE38:$CD38)&gt;=1,1,0)</f>
        <v>0</v>
      </c>
      <c r="AJ39">
        <f>IF(SUMIF('Ingredients Backend'!$AE$1:$CD$1,AJ$3,'Ingredients Backend'!$AE38:$CD38)&gt;=1,1,0)</f>
        <v>0</v>
      </c>
      <c r="AK39">
        <f>IF(SUMIF('Ingredients Backend'!$AE$1:$CD$1,AK$3,'Ingredients Backend'!$AE38:$CD38)&gt;=1,1,0)</f>
        <v>0</v>
      </c>
      <c r="AL39">
        <f>IF(SUMIF('Ingredients Backend'!$AE$1:$CD$1,AL$3,'Ingredients Backend'!$AE38:$CD38)&gt;=1,1,0)</f>
        <v>0</v>
      </c>
      <c r="AM39">
        <f>IF(SUMIF('Ingredients Backend'!$AE$1:$CD$1,AM$3,'Ingredients Backend'!$AE38:$CD38)&gt;=1,1,0)</f>
        <v>0</v>
      </c>
      <c r="AN39">
        <f>IF(SUMIF('Ingredients Backend'!$AE$1:$CD$1,AN$3,'Ingredients Backend'!$AE38:$CD38)&gt;=1,1,0)</f>
        <v>0</v>
      </c>
      <c r="AO39">
        <f>IF(SUMIF('Ingredients Backend'!$AE$1:$CD$1,AO$3,'Ingredients Backend'!$AE38:$CD38)&gt;=1,1,0)</f>
        <v>0</v>
      </c>
      <c r="AP39">
        <f>IF(SUMIF('Ingredients Backend'!$AE$1:$CD$1,AP$3,'Ingredients Backend'!$AE38:$CD38)&gt;=1,1,0)</f>
        <v>0</v>
      </c>
      <c r="AQ39">
        <f>IF(SUMIF('Ingredients Backend'!$AE$1:$CD$1,AQ$3,'Ingredients Backend'!$AE38:$CD38)&gt;=1,1,0)</f>
        <v>0</v>
      </c>
      <c r="AR39">
        <f>IF(SUMIF('Ingredients Backend'!$AE$1:$CD$1,AR$3,'Ingredients Backend'!$AE38:$CD38)&gt;=1,1,0)</f>
        <v>0</v>
      </c>
      <c r="AS39">
        <f>IF(SUMIF('Ingredients Backend'!$AE$1:$CD$1,AS$3,'Ingredients Backend'!$AE38:$CD38)&gt;=1,1,0)</f>
        <v>0</v>
      </c>
      <c r="AT39">
        <f>IF(SUMIF('Ingredients Backend'!$AE$1:$CD$1,AT$3,'Ingredients Backend'!$AE38:$CD38)&gt;=1,1,0)</f>
        <v>0</v>
      </c>
      <c r="AU39">
        <f>IF(SUMIF('Ingredients Backend'!$AE$1:$CD$1,AU$3,'Ingredients Backend'!$AE38:$CD38)&gt;=1,1,0)</f>
        <v>0</v>
      </c>
      <c r="AV39">
        <f>IF(SUMIF('Ingredients Backend'!$AE$1:$CD$1,AV$3,'Ingredients Backend'!$AE38:$CD38)&gt;=1,1,0)</f>
        <v>0</v>
      </c>
      <c r="AW39">
        <f>IF(SUMIF('Ingredients Backend'!$AE$1:$CD$1,AW$3,'Ingredients Backend'!$AE38:$CD38)&gt;=1,1,0)</f>
        <v>0</v>
      </c>
      <c r="AX39">
        <f>IF(SUMIF('Ingredients Backend'!$AE$1:$CD$1,AX$3,'Ingredients Backend'!$AE38:$CD38)&gt;=1,1,0)</f>
        <v>0</v>
      </c>
      <c r="AY39">
        <f>IF(SUMIF('Ingredients Backend'!$AE$1:$CD$1,AY$3,'Ingredients Backend'!$AE38:$CD38)&gt;=1,1,0)</f>
        <v>0</v>
      </c>
      <c r="AZ39">
        <f>IF(SUMIF('Ingredients Backend'!$AE$1:$CD$1,AZ$3,'Ingredients Backend'!$AE38:$CD38)&gt;=1,1,0)</f>
        <v>0</v>
      </c>
      <c r="BA39">
        <f>IF(SUMIF('Ingredients Backend'!$AE$1:$CD$1,BA$3,'Ingredients Backend'!$AE38:$CD38)&gt;=1,1,0)</f>
        <v>0</v>
      </c>
      <c r="BB39">
        <f>IF(SUMIF('Ingredients Backend'!$AE$1:$CD$1,BB$3,'Ingredients Backend'!$AE38:$CD38)&gt;=1,1,0)</f>
        <v>0</v>
      </c>
      <c r="BC39">
        <f>IF(SUMIF('Ingredients Backend'!$AE$1:$CD$1,BC$3,'Ingredients Backend'!$AE38:$CD38)&gt;=1,1,0)</f>
        <v>0</v>
      </c>
      <c r="BD39">
        <f>IF(SUMIF('Ingredients Backend'!$AE$1:$CD$1,BD$3,'Ingredients Backend'!$AE38:$CD38)&gt;=1,1,0)</f>
        <v>0</v>
      </c>
      <c r="BE39">
        <f>IF(SUMIF('Ingredients Backend'!$AE$1:$CD$1,BE$3,'Ingredients Backend'!$AE38:$CD38)&gt;=1,1,0)</f>
        <v>0</v>
      </c>
      <c r="BF39">
        <f>IF(SUMIF('Ingredients Backend'!$AE$1:$CD$1,BF$3,'Ingredients Backend'!$AE38:$CD38)&gt;=1,1,0)</f>
        <v>0</v>
      </c>
      <c r="BG39">
        <f>IF(SUMIF('Ingredients Backend'!$AE$1:$CD$1,BG$3,'Ingredients Backend'!$AE38:$CD38)&gt;=1,1,0)</f>
        <v>1</v>
      </c>
      <c r="BH39">
        <f>IF(SUMIF('Ingredients Backend'!$AE$1:$CD$1,BH$3,'Ingredients Backend'!$AE38:$CD38)&gt;=1,1,0)</f>
        <v>0</v>
      </c>
      <c r="BI39">
        <f>IF(SUMIF('Ingredients Backend'!$AE$1:$CD$1,BI$3,'Ingredients Backend'!$AE38:$CD38)&gt;=1,1,0)</f>
        <v>0</v>
      </c>
      <c r="BJ39">
        <f>IF(SUMIF('Ingredients Backend'!$AE$1:$CD$1,BJ$3,'Ingredients Backend'!$AE38:$CD38)&gt;=1,1,0)</f>
        <v>0</v>
      </c>
      <c r="BK39">
        <f>IF(SUMIF('Ingredients Backend'!$AE$1:$CD$1,BK$3,'Ingredients Backend'!$AE38:$CD38)&gt;=1,1,0)</f>
        <v>0</v>
      </c>
      <c r="BL39">
        <f>IF(SUMIF('Ingredients Backend'!$AE$1:$CD$1,BL$3,'Ingredients Backend'!$AE38:$CD38)&gt;=1,1,0)</f>
        <v>0</v>
      </c>
      <c r="BM39">
        <f>IF(SUMIF('Ingredients Backend'!$AE$1:$CD$1,BM$3,'Ingredients Backend'!$AE38:$CD38)&gt;=1,1,0)</f>
        <v>0</v>
      </c>
      <c r="BN39">
        <f>IF(SUMIF('Ingredients Backend'!$AE$1:$CD$1,BN$3,'Ingredients Backend'!$AE38:$CD38)&gt;=1,1,0)</f>
        <v>0</v>
      </c>
      <c r="BO39">
        <f>IF(SUMIF('Ingredients Backend'!$AE$1:$CD$1,BO$3,'Ingredients Backend'!$AE38:$CD38)&gt;=1,1,0)</f>
        <v>0</v>
      </c>
      <c r="BP39">
        <f>IF(SUMIF('Ingredients Backend'!$AE$1:$CD$1,BP$3,'Ingredients Backend'!$AE38:$CD38)&gt;=1,1,0)</f>
        <v>0</v>
      </c>
      <c r="BQ39">
        <f>IF(SUMIF('Ingredients Backend'!$AE$1:$CD$1,BQ$3,'Ingredients Backend'!$AE38:$CD38)&gt;=1,1,0)</f>
        <v>0</v>
      </c>
      <c r="BR39">
        <f>IF(SUMIF('Ingredients Backend'!$AE$1:$CD$1,BR$3,'Ingredients Backend'!$AE38:$CD38)&gt;=1,1,0)</f>
        <v>0</v>
      </c>
      <c r="BS39">
        <f>IF(SUMIF('Ingredients Backend'!$AE$1:$CD$1,BS$3,'Ingredients Backend'!$AE38:$CD38)&gt;=1,1,0)</f>
        <v>0</v>
      </c>
      <c r="BT39">
        <f>IF(SUMIF('Ingredients Backend'!$AE$1:$CD$1,BT$3,'Ingredients Backend'!$AE38:$CD38)&gt;=1,1,0)</f>
        <v>0</v>
      </c>
      <c r="BU39">
        <f>IF(SUMIF('Ingredients Backend'!$AE$1:$CD$1,BU$3,'Ingredients Backend'!$AE38:$CD38)&gt;=1,1,0)</f>
        <v>0</v>
      </c>
      <c r="BV39">
        <f>IF(SUMIF('Ingredients Backend'!$AE$1:$CD$1,BV$3,'Ingredients Backend'!$AE38:$CD38)&gt;=1,1,0)</f>
        <v>0</v>
      </c>
      <c r="BW39">
        <f>IF(SUMIF('Ingredients Backend'!$AE$1:$CD$1,BW$3,'Ingredients Backend'!$AE38:$CD38)&gt;=1,1,0)</f>
        <v>0</v>
      </c>
      <c r="BX39">
        <f>IF(SUMIF('Ingredients Backend'!$AE$1:$CD$1,BX$3,'Ingredients Backend'!$AE38:$CD38)&gt;=1,1,0)</f>
        <v>0</v>
      </c>
      <c r="BY39">
        <f>IF(SUMIF('Ingredients Backend'!$AE$1:$CD$1,BY$3,'Ingredients Backend'!$AE38:$CD38)&gt;=1,1,0)</f>
        <v>0</v>
      </c>
    </row>
    <row r="40" hidden="1" spans="1:77">
      <c r="A40" s="5" t="str">
        <f>_xlfn.XLOOKUP($E40,'Raw Data'!$E:$E,'Raw Data'!A:A,"ERROR",0,1)</f>
        <v>AE</v>
      </c>
      <c r="B40" s="5" t="str">
        <f>_xlfn.XLOOKUP($E40,'Raw Data'!$E:$E,'Raw Data'!B:B,"ERROR",0,1)</f>
        <v>Hair Mousses</v>
      </c>
      <c r="C40" s="5" t="str">
        <f>_xlfn.XLOOKUP($E40,'Raw Data'!$E:$E,'Raw Data'!C:C,"ERROR",0,1)</f>
        <v>crÃ¨me of nature</v>
      </c>
      <c r="D40" s="5" t="str">
        <f>_xlfn.XLOOKUP($E40,'Raw Data'!$E:$E,'Raw Data'!D:D,"ERROR",0,1)</f>
        <v>www.amazon.ae/dp/B003Y5FHAQ</v>
      </c>
      <c r="E40" s="5" t="s">
        <v>181</v>
      </c>
      <c r="F40" s="9" t="str">
        <f>_xlfn.XLOOKUP($E40,'Raw Data'!$E:$E,'Raw Data'!F:F,"ERROR",0,1)</f>
        <v>Argan Oil Foaming Mousse by Creme of Nature, Style &amp; Shine, Creates Soft Wraps, Defines Curls, Prevents Frizz &amp; Adds Exotic Shine, 7 Fl Oz Argan Oil Foaming Mousse by Creme of Nature, Style &amp; Shine, Creates Soft Wraps, Defines Curls, Prevents Frizz &amp; Adds Exotic Shine, 7 Fl Oz</v>
      </c>
      <c r="G40" s="10">
        <f>_xlfn.XLOOKUP($E40,'Raw Data'!$E:$E,'Raw Data'!G:G,"ERROR",0,1)</f>
        <v>123</v>
      </c>
      <c r="H40" s="9">
        <f>_xlfn.XLOOKUP($E40,'Raw Data'!$E:$E,'Raw Data'!H:H,"ERROR",0,1)</f>
        <v>5241.05</v>
      </c>
      <c r="I40" s="9">
        <f>_xlfn.XLOOKUP($E40,'Raw Data'!$E:$E,'Raw Data'!I:I,"ERROR",0,1)</f>
        <v>0.00701682836546357</v>
      </c>
      <c r="J40" s="9" t="str">
        <f>_xlfn.XLOOKUP($E40,'Raw Data'!$E:$E,'Raw Data'!J:J,"ERROR",0,1)</f>
        <v>Yes</v>
      </c>
      <c r="K40" s="14" t="str">
        <f t="array" ref="K40">_xlfn.IFS(AND(L40&gt;0,L40&lt;=5),"0 to 5",AND(L40&gt;5,L40&lt;=10),"5 to 10",AND(L40&gt;10,L40&lt;=15),"10 to 15",AND(L40&gt;15,L40&lt;=20),"15 to 20",AND(L40&gt;20,L40&lt;=30),"20 to 30",AND(L40&gt;30,L40&lt;=40),"30 to 40",AND(L40&gt;40,L40&lt;=50),"40 to 50",AND(L40&gt;50,L40&lt;=75),"50 to 75",AND(L40&gt;75,L40&lt;=100),"75 to 100",AND(L40&gt;100,L40&lt;=150),"100 to 150",AND(L40&gt;150,L40&lt;=200),"150 to 200",AND(L40&gt;200,L40&lt;=250),"200 to 250",AND(L40&gt;250,L40&lt;=300),"250 to 300",AND(L40&gt;300,L40&lt;=400),"300 to 400",AND(L40&gt;400,L40&lt;=500),"400 to 500",L40&gt;500,"500+")</f>
        <v>40 to 50</v>
      </c>
      <c r="L40" s="9">
        <f>_xlfn.XLOOKUP($E40,'Raw Data'!$E:$E,'Raw Data'!L:L,"ERROR",0,1)</f>
        <v>43.5</v>
      </c>
      <c r="M40" s="14" t="str">
        <f t="array" ref="M40">_xlfn.IFS(AND(N40&gt;0,N40&lt;=5),"0 to 5",AND(N40&gt;5,N40&lt;=10),"5 to 10",AND(N40&gt;10,N40&lt;=15),"10 to 15",AND(N40&gt;15,N40&lt;=20),"15 to 20",AND(N40&gt;20,N40&lt;=30),"20 to 30",AND(N40&gt;30,N40&lt;=40),"30 to 40",AND(N40&gt;40,N40&lt;=50),"40 to 50",AND(N40&gt;50,N40&lt;=75),"50 to 75",AND(N40&gt;75,N40&lt;=100),"75 to 100",AND(N40&gt;100,N40&lt;=150),"100 to 150",AND(N40&gt;150,N40&lt;=200),"150 to 200",AND(N40&gt;200,N40&lt;=250),"200 to 250",AND(N40&gt;250,N40&lt;=300),"250 to 300",AND(N40&gt;300,N40&lt;=400),"300 to 400",AND(N40&gt;400,N40&lt;=500),"400 to 500",N40&gt;500,"500+")</f>
        <v>40 to 50</v>
      </c>
      <c r="N40" s="9">
        <f>_xlfn.XLOOKUP($E40,'Raw Data'!$E:$E,'Raw Data'!N:N,"ERROR",0,1)</f>
        <v>44.32</v>
      </c>
      <c r="O40" s="14" t="str">
        <f t="array" ref="O40">_xlfn.IFS(P40=0,"No Discount",AND(P40&gt;0,P40&lt;=0.02),"0% to 2%",AND(P40&gt;0.02,P40&lt;=0.04),"2% to 4%",AND(P40&gt;0.04,P40&lt;=0.06),"4% to 6%",AND(P40&gt;0.06,P40&lt;=0.08),"6% to 8%",AND(P40&gt;0.08,P40&lt;=0.1),"8% to 10%",AND(P40&gt;0.1,P40&lt;=0.15),"10% to 15%",AND(P40&gt;0.15,P40&lt;=0.2),"15% to 20%",AND(P40&gt;0.2,P40&lt;=0.25),"20% to 25%",AND(P40&gt;0.25,P40&lt;=0.3),"25% to 30%",AND(P40&gt;0.3,P40&lt;=0.4),"30% to 40%",AND(P40&gt;0.4,P40&lt;=0.5),"40% to 50%",AND(P40&gt;0.5,P40&lt;=0.75),"50% to 75%",AND(P40&gt;0.75,P40&lt;=1),"75% to 100%")</f>
        <v>0% to 2%</v>
      </c>
      <c r="P40" s="10">
        <f>_xlfn.XLOOKUP($E40,'Raw Data'!$E:$E,'Raw Data'!P:P,"ERROR",0,1)</f>
        <v>0.0185018050541516</v>
      </c>
      <c r="Q40" s="9">
        <f>_xlfn.XLOOKUP($E40,'Raw Data'!$E:$E,'Raw Data'!Q:Q,"ERROR",0,1)</f>
        <v>7</v>
      </c>
      <c r="R40" s="9" t="str">
        <f>_xlfn.XLOOKUP($E40,'Raw Data'!$E:$E,'Raw Data'!R:R,"ERROR",0,1)</f>
        <v>fl oz</v>
      </c>
      <c r="S40" s="5" t="str">
        <f t="array" ref="S40">_xlfn.IFS(AND(T40&gt;0,T40&lt;=0.05),"0 to 0.05",AND(T40&gt;0.05,T40&lt;=0.1),"0.05 to 0.1",AND(T40&gt;0.1,T40&lt;=0.2),"0.1 to 0.2",AND(T40&gt;0.2,T40&lt;=0.3),"0.2 to 0.3",AND(T40&gt;0.3,T40&lt;=0.4),"0.3 to 0.4",AND(T40&gt;0.4,T40&lt;=0.5),"0.4 to 0.5",AND(T40&gt;0.5,T40&lt;=0.75),"0.5 to 0.75",AND(T40&gt;0.75,T40&lt;=1),"0.75 to 1",AND(T40&gt;1,T40&lt;=2),"1 to 2",AND(T40&gt;2,T40&lt;=3),"2 to 3",AND(T40&gt;3,T40&lt;=4),"3 to 4",AND(T40&gt;4,T40&lt;=5),"4 to 5",AND(T40&gt;5,T40&lt;=10),"5 to 10",T40&gt;10,"10+")</f>
        <v>0.2 to 0.3</v>
      </c>
      <c r="T40" s="10">
        <f t="shared" si="1"/>
        <v>0.202072192264955</v>
      </c>
      <c r="U40" s="15" t="str">
        <f t="array" ref="U40">_xlfn.IFS(AND(V40&gt;0,V40&lt;=0.05),"0 to 0.05",AND(V40&gt;0.05,V40&lt;=0.1),"0.05 to 0.1",AND(V40&gt;0.1,V40&lt;=0.2),"0.1 to 0.2",AND(V40&gt;0.2,V40&lt;=0.3),"0.2 to 0.3",AND(V40&gt;0.3,V40&lt;=0.4),"0.3 to 0.4",AND(V40&gt;0.4,V40&lt;=0.5),"0.4 to 0.5",AND(V40&gt;0.5,V40&lt;=0.75),"0.5 to 0.75",AND(V40&gt;0.75,V40&lt;=1),"0.75 to 1",AND(V40&gt;1,V40&lt;=2),"1 to 2",AND(V40&gt;2,V40&lt;=3),"2 to 3",AND(V40&gt;3,V40&lt;=4),"3 to 4",AND(V40&gt;4,V40&lt;=5),"4 to 5",AND(V40&gt;5,V40&lt;=10),"5 to 10",V40&gt;10,"10+")</f>
        <v>0.05 to 0.1</v>
      </c>
      <c r="V40" s="10">
        <f t="shared" si="2"/>
        <v>0.0555879696901002</v>
      </c>
      <c r="W40" s="15" t="str">
        <f t="array" ref="W40">_xlfn.IFS(AND(X40&gt;0,X40&lt;=0.05),"0 to 0.05",AND(X40&gt;0.05,X40&lt;=0.1),"0.05 to 0.1",AND(X40&gt;0.1,X40&lt;=0.2),"0.1 to 0.2",AND(X40&gt;0.2,X40&lt;=0.3),"0.2 to 0.3",AND(X40&gt;0.3,X40&lt;=0.4),"0.3 to 0.4",AND(X40&gt;0.4,X40&lt;=0.5),"0.4 to 0.5",AND(X40&gt;0.5,X40&lt;=0.75),"0.5 to 0.75",AND(X40&gt;0.75,X40&lt;=1),"0.75 to 1",AND(X40&gt;1,X40&lt;=2),"1 to 2",AND(X40&gt;2,X40&lt;=3),"2 to 3",AND(X40&gt;3,X40&lt;=4),"3 to 4",AND(X40&gt;4,X40&lt;=5),"4 to 5",AND(X40&gt;5,X40&lt;=10),"5 to 10",X40&gt;10,"10+")</f>
        <v>0.05 to 0.1</v>
      </c>
      <c r="X40" s="16">
        <f t="shared" si="3"/>
        <v>0.0545594919115379</v>
      </c>
      <c r="Y40" s="5" t="str">
        <f t="array" ref="Y40">_xlfn.IFS(AND(Z40&gt;0,Z40&lt;=1),"0 to 1",AND(Z40&gt;1,Z40&lt;=2),"1 to 2",AND(Z40&gt;2,Z40&lt;=4),"2 to 4",AND(Z40&gt;4,Z40&lt;=6),"4 to 6",AND(Z40&gt;6,Z40&lt;=8),"6 to 8",AND(Z40&gt;8,Z40&lt;=10),"8 to 10",AND(Z40&gt;10,Z40&lt;=15),"10 to 15",AND(Z40&gt;15,Z40&lt;=20),"15 to 20",AND(Z40&gt;20,Z40&lt;=25),"20 to 25",AND(Z40&gt;25,Z40&lt;=30),"25 to 30",AND(Z40&gt;30,Z40&lt;=40),"30 to 40",AND(Z40&gt;40,Z40&lt;=50),"40 to 50",Z40&gt;50,"50+")</f>
        <v>6 to 8</v>
      </c>
      <c r="Z40" s="9">
        <f t="array" ref="Z40">_xlfn.IFS(AA40="oz",_xlfn.IFS(R40="oz",Q40,R40="fl oz",Q40*1.04,R40="ml",Q40*0.0338),AA40="fl oz",_xlfn.IFS(R40="oz",Q40/1.04,R40="fl oz",Q40,R40="ml",Q40*0.0338/1.04),AA40="ml",_xlfn.IFS(R40="oz",Q40/0.0338,R40="fl oz",Q40*1.04/0.0338,R40="ml",Q40))</f>
        <v>7.28</v>
      </c>
      <c r="AA40" s="9" t="str">
        <f>_xlfn.XLOOKUP($E40,'Raw Data'!$E:$E,'Raw Data'!AA:AA,"ERROR",0,1)</f>
        <v>oz</v>
      </c>
      <c r="AB40" s="5" t="s">
        <v>182</v>
      </c>
      <c r="AC40" s="5" t="s">
        <v>112</v>
      </c>
      <c r="AD40" s="5" t="s">
        <v>183</v>
      </c>
      <c r="AE40">
        <f>IF(SUMIF('Ingredients Backend'!$AE$1:$CD$1,AE$3,'Ingredients Backend'!$AE39:$CD39)&gt;=1,1,0)</f>
        <v>0</v>
      </c>
      <c r="AF40">
        <f>IF(SUMIF('Ingredients Backend'!$AE$1:$CD$1,AF$3,'Ingredients Backend'!$AE39:$CD39)&gt;=1,1,0)</f>
        <v>0</v>
      </c>
      <c r="AG40">
        <f>IF(SUMIF('Ingredients Backend'!$AE$1:$CD$1,AG$3,'Ingredients Backend'!$AE39:$CD39)&gt;=1,1,0)</f>
        <v>0</v>
      </c>
      <c r="AH40">
        <f>IF(SUMIF('Ingredients Backend'!$AE$1:$CD$1,AH$3,'Ingredients Backend'!$AE39:$CD39)&gt;=1,1,0)</f>
        <v>0</v>
      </c>
      <c r="AI40">
        <f>IF(SUMIF('Ingredients Backend'!$AE$1:$CD$1,AI$3,'Ingredients Backend'!$AE39:$CD39)&gt;=1,1,0)</f>
        <v>0</v>
      </c>
      <c r="AJ40">
        <f>IF(SUMIF('Ingredients Backend'!$AE$1:$CD$1,AJ$3,'Ingredients Backend'!$AE39:$CD39)&gt;=1,1,0)</f>
        <v>0</v>
      </c>
      <c r="AK40">
        <f>IF(SUMIF('Ingredients Backend'!$AE$1:$CD$1,AK$3,'Ingredients Backend'!$AE39:$CD39)&gt;=1,1,0)</f>
        <v>0</v>
      </c>
      <c r="AL40">
        <f>IF(SUMIF('Ingredients Backend'!$AE$1:$CD$1,AL$3,'Ingredients Backend'!$AE39:$CD39)&gt;=1,1,0)</f>
        <v>0</v>
      </c>
      <c r="AM40">
        <f>IF(SUMIF('Ingredients Backend'!$AE$1:$CD$1,AM$3,'Ingredients Backend'!$AE39:$CD39)&gt;=1,1,0)</f>
        <v>0</v>
      </c>
      <c r="AN40">
        <f>IF(SUMIF('Ingredients Backend'!$AE$1:$CD$1,AN$3,'Ingredients Backend'!$AE39:$CD39)&gt;=1,1,0)</f>
        <v>1</v>
      </c>
      <c r="AO40">
        <f>IF(SUMIF('Ingredients Backend'!$AE$1:$CD$1,AO$3,'Ingredients Backend'!$AE39:$CD39)&gt;=1,1,0)</f>
        <v>0</v>
      </c>
      <c r="AP40">
        <f>IF(SUMIF('Ingredients Backend'!$AE$1:$CD$1,AP$3,'Ingredients Backend'!$AE39:$CD39)&gt;=1,1,0)</f>
        <v>0</v>
      </c>
      <c r="AQ40">
        <f>IF(SUMIF('Ingredients Backend'!$AE$1:$CD$1,AQ$3,'Ingredients Backend'!$AE39:$CD39)&gt;=1,1,0)</f>
        <v>0</v>
      </c>
      <c r="AR40">
        <f>IF(SUMIF('Ingredients Backend'!$AE$1:$CD$1,AR$3,'Ingredients Backend'!$AE39:$CD39)&gt;=1,1,0)</f>
        <v>1</v>
      </c>
      <c r="AS40">
        <f>IF(SUMIF('Ingredients Backend'!$AE$1:$CD$1,AS$3,'Ingredients Backend'!$AE39:$CD39)&gt;=1,1,0)</f>
        <v>0</v>
      </c>
      <c r="AT40">
        <f>IF(SUMIF('Ingredients Backend'!$AE$1:$CD$1,AT$3,'Ingredients Backend'!$AE39:$CD39)&gt;=1,1,0)</f>
        <v>0</v>
      </c>
      <c r="AU40">
        <f>IF(SUMIF('Ingredients Backend'!$AE$1:$CD$1,AU$3,'Ingredients Backend'!$AE39:$CD39)&gt;=1,1,0)</f>
        <v>0</v>
      </c>
      <c r="AV40">
        <f>IF(SUMIF('Ingredients Backend'!$AE$1:$CD$1,AV$3,'Ingredients Backend'!$AE39:$CD39)&gt;=1,1,0)</f>
        <v>0</v>
      </c>
      <c r="AW40">
        <f>IF(SUMIF('Ingredients Backend'!$AE$1:$CD$1,AW$3,'Ingredients Backend'!$AE39:$CD39)&gt;=1,1,0)</f>
        <v>0</v>
      </c>
      <c r="AX40">
        <f>IF(SUMIF('Ingredients Backend'!$AE$1:$CD$1,AX$3,'Ingredients Backend'!$AE39:$CD39)&gt;=1,1,0)</f>
        <v>0</v>
      </c>
      <c r="AY40">
        <f>IF(SUMIF('Ingredients Backend'!$AE$1:$CD$1,AY$3,'Ingredients Backend'!$AE39:$CD39)&gt;=1,1,0)</f>
        <v>0</v>
      </c>
      <c r="AZ40">
        <f>IF(SUMIF('Ingredients Backend'!$AE$1:$CD$1,AZ$3,'Ingredients Backend'!$AE39:$CD39)&gt;=1,1,0)</f>
        <v>0</v>
      </c>
      <c r="BA40">
        <f>IF(SUMIF('Ingredients Backend'!$AE$1:$CD$1,BA$3,'Ingredients Backend'!$AE39:$CD39)&gt;=1,1,0)</f>
        <v>0</v>
      </c>
      <c r="BB40">
        <f>IF(SUMIF('Ingredients Backend'!$AE$1:$CD$1,BB$3,'Ingredients Backend'!$AE39:$CD39)&gt;=1,1,0)</f>
        <v>0</v>
      </c>
      <c r="BC40">
        <f>IF(SUMIF('Ingredients Backend'!$AE$1:$CD$1,BC$3,'Ingredients Backend'!$AE39:$CD39)&gt;=1,1,0)</f>
        <v>0</v>
      </c>
      <c r="BD40">
        <f>IF(SUMIF('Ingredients Backend'!$AE$1:$CD$1,BD$3,'Ingredients Backend'!$AE39:$CD39)&gt;=1,1,0)</f>
        <v>0</v>
      </c>
      <c r="BE40">
        <f>IF(SUMIF('Ingredients Backend'!$AE$1:$CD$1,BE$3,'Ingredients Backend'!$AE39:$CD39)&gt;=1,1,0)</f>
        <v>0</v>
      </c>
      <c r="BF40">
        <f>IF(SUMIF('Ingredients Backend'!$AE$1:$CD$1,BF$3,'Ingredients Backend'!$AE39:$CD39)&gt;=1,1,0)</f>
        <v>0</v>
      </c>
      <c r="BG40">
        <f>IF(SUMIF('Ingredients Backend'!$AE$1:$CD$1,BG$3,'Ingredients Backend'!$AE39:$CD39)&gt;=1,1,0)</f>
        <v>0</v>
      </c>
      <c r="BH40">
        <f>IF(SUMIF('Ingredients Backend'!$AE$1:$CD$1,BH$3,'Ingredients Backend'!$AE39:$CD39)&gt;=1,1,0)</f>
        <v>0</v>
      </c>
      <c r="BI40">
        <f>IF(SUMIF('Ingredients Backend'!$AE$1:$CD$1,BI$3,'Ingredients Backend'!$AE39:$CD39)&gt;=1,1,0)</f>
        <v>0</v>
      </c>
      <c r="BJ40">
        <f>IF(SUMIF('Ingredients Backend'!$AE$1:$CD$1,BJ$3,'Ingredients Backend'!$AE39:$CD39)&gt;=1,1,0)</f>
        <v>0</v>
      </c>
      <c r="BK40">
        <f>IF(SUMIF('Ingredients Backend'!$AE$1:$CD$1,BK$3,'Ingredients Backend'!$AE39:$CD39)&gt;=1,1,0)</f>
        <v>0</v>
      </c>
      <c r="BL40">
        <f>IF(SUMIF('Ingredients Backend'!$AE$1:$CD$1,BL$3,'Ingredients Backend'!$AE39:$CD39)&gt;=1,1,0)</f>
        <v>0</v>
      </c>
      <c r="BM40">
        <f>IF(SUMIF('Ingredients Backend'!$AE$1:$CD$1,BM$3,'Ingredients Backend'!$AE39:$CD39)&gt;=1,1,0)</f>
        <v>0</v>
      </c>
      <c r="BN40">
        <f>IF(SUMIF('Ingredients Backend'!$AE$1:$CD$1,BN$3,'Ingredients Backend'!$AE39:$CD39)&gt;=1,1,0)</f>
        <v>0</v>
      </c>
      <c r="BO40">
        <f>IF(SUMIF('Ingredients Backend'!$AE$1:$CD$1,BO$3,'Ingredients Backend'!$AE39:$CD39)&gt;=1,1,0)</f>
        <v>0</v>
      </c>
      <c r="BP40">
        <f>IF(SUMIF('Ingredients Backend'!$AE$1:$CD$1,BP$3,'Ingredients Backend'!$AE39:$CD39)&gt;=1,1,0)</f>
        <v>0</v>
      </c>
      <c r="BQ40">
        <f>IF(SUMIF('Ingredients Backend'!$AE$1:$CD$1,BQ$3,'Ingredients Backend'!$AE39:$CD39)&gt;=1,1,0)</f>
        <v>0</v>
      </c>
      <c r="BR40">
        <f>IF(SUMIF('Ingredients Backend'!$AE$1:$CD$1,BR$3,'Ingredients Backend'!$AE39:$CD39)&gt;=1,1,0)</f>
        <v>0</v>
      </c>
      <c r="BS40">
        <f>IF(SUMIF('Ingredients Backend'!$AE$1:$CD$1,BS$3,'Ingredients Backend'!$AE39:$CD39)&gt;=1,1,0)</f>
        <v>0</v>
      </c>
      <c r="BT40">
        <f>IF(SUMIF('Ingredients Backend'!$AE$1:$CD$1,BT$3,'Ingredients Backend'!$AE39:$CD39)&gt;=1,1,0)</f>
        <v>0</v>
      </c>
      <c r="BU40">
        <f>IF(SUMIF('Ingredients Backend'!$AE$1:$CD$1,BU$3,'Ingredients Backend'!$AE39:$CD39)&gt;=1,1,0)</f>
        <v>0</v>
      </c>
      <c r="BV40">
        <f>IF(SUMIF('Ingredients Backend'!$AE$1:$CD$1,BV$3,'Ingredients Backend'!$AE39:$CD39)&gt;=1,1,0)</f>
        <v>0</v>
      </c>
      <c r="BW40">
        <f>IF(SUMIF('Ingredients Backend'!$AE$1:$CD$1,BW$3,'Ingredients Backend'!$AE39:$CD39)&gt;=1,1,0)</f>
        <v>0</v>
      </c>
      <c r="BX40">
        <f>IF(SUMIF('Ingredients Backend'!$AE$1:$CD$1,BX$3,'Ingredients Backend'!$AE39:$CD39)&gt;=1,1,0)</f>
        <v>0</v>
      </c>
      <c r="BY40">
        <f>IF(SUMIF('Ingredients Backend'!$AE$1:$CD$1,BY$3,'Ingredients Backend'!$AE39:$CD39)&gt;=1,1,0)</f>
        <v>1</v>
      </c>
    </row>
    <row r="41" hidden="1" spans="1:77">
      <c r="A41" s="5" t="str">
        <f>_xlfn.XLOOKUP($E41,'Raw Data'!$E:$E,'Raw Data'!A:A,"ERROR",0,1)</f>
        <v>AE</v>
      </c>
      <c r="B41" s="5" t="str">
        <f>_xlfn.XLOOKUP($E41,'Raw Data'!$E:$E,'Raw Data'!B:B,"ERROR",0,1)</f>
        <v>Hair Mousses</v>
      </c>
      <c r="C41" s="5" t="str">
        <f>_xlfn.XLOOKUP($E41,'Raw Data'!$E:$E,'Raw Data'!C:C,"ERROR",0,1)</f>
        <v>KERASTASE</v>
      </c>
      <c r="D41" s="5" t="str">
        <f>_xlfn.XLOOKUP($E41,'Raw Data'!$E:$E,'Raw Data'!D:D,"ERROR",0,1)</f>
        <v>www.amazon.ae/dp/B00JQNCIYI</v>
      </c>
      <c r="E41" s="5" t="s">
        <v>184</v>
      </c>
      <c r="F41" s="9" t="str">
        <f>_xlfn.XLOOKUP($E41,'Raw Data'!$E:$E,'Raw Data'!F:F,"ERROR",0,1)</f>
        <v>KERASTASE  Mousse  Bouffante  Hair   Mousse  | Volumizing and Bodying Styling Product | Strong Hold | Heat Protectant | With Vitamins | For All  Hair  Types | 150ml</v>
      </c>
      <c r="G41" s="10">
        <f>_xlfn.XLOOKUP($E41,'Raw Data'!$E:$E,'Raw Data'!G:G,"ERROR",0,1)</f>
        <v>24</v>
      </c>
      <c r="H41" s="9">
        <f>_xlfn.XLOOKUP($E41,'Raw Data'!$E:$E,'Raw Data'!H:H,"ERROR",0,1)</f>
        <v>4980.52</v>
      </c>
      <c r="I41" s="9">
        <f>_xlfn.XLOOKUP($E41,'Raw Data'!$E:$E,'Raw Data'!I:I,"ERROR",0,1)</f>
        <v>0.00666802530232656</v>
      </c>
      <c r="J41" s="9" t="str">
        <f>_xlfn.XLOOKUP($E41,'Raw Data'!$E:$E,'Raw Data'!J:J,"ERROR",0,1)</f>
        <v>Yes</v>
      </c>
      <c r="K41" s="14" t="str">
        <f t="array" ref="K41">_xlfn.IFS(AND(L41&gt;0,L41&lt;=5),"0 to 5",AND(L41&gt;5,L41&lt;=10),"5 to 10",AND(L41&gt;10,L41&lt;=15),"10 to 15",AND(L41&gt;15,L41&lt;=20),"15 to 20",AND(L41&gt;20,L41&lt;=30),"20 to 30",AND(L41&gt;30,L41&lt;=40),"30 to 40",AND(L41&gt;40,L41&lt;=50),"40 to 50",AND(L41&gt;50,L41&lt;=75),"50 to 75",AND(L41&gt;75,L41&lt;=100),"75 to 100",AND(L41&gt;100,L41&lt;=150),"100 to 150",AND(L41&gt;150,L41&lt;=200),"150 to 200",AND(L41&gt;200,L41&lt;=250),"200 to 250",AND(L41&gt;250,L41&lt;=300),"250 to 300",AND(L41&gt;300,L41&lt;=400),"300 to 400",AND(L41&gt;400,L41&lt;=500),"400 to 500",L41&gt;500,"500+")</f>
        <v>200 to 250</v>
      </c>
      <c r="L41" s="9">
        <f>_xlfn.XLOOKUP($E41,'Raw Data'!$E:$E,'Raw Data'!L:L,"ERROR",0,1)</f>
        <v>204.61</v>
      </c>
      <c r="M41" s="14" t="str">
        <f t="array" ref="M41">_xlfn.IFS(AND(N41&gt;0,N41&lt;=5),"0 to 5",AND(N41&gt;5,N41&lt;=10),"5 to 10",AND(N41&gt;10,N41&lt;=15),"10 to 15",AND(N41&gt;15,N41&lt;=20),"15 to 20",AND(N41&gt;20,N41&lt;=30),"20 to 30",AND(N41&gt;30,N41&lt;=40),"30 to 40",AND(N41&gt;40,N41&lt;=50),"40 to 50",AND(N41&gt;50,N41&lt;=75),"50 to 75",AND(N41&gt;75,N41&lt;=100),"75 to 100",AND(N41&gt;100,N41&lt;=150),"100 to 150",AND(N41&gt;150,N41&lt;=200),"150 to 200",AND(N41&gt;200,N41&lt;=250),"200 to 250",AND(N41&gt;250,N41&lt;=300),"250 to 300",AND(N41&gt;300,N41&lt;=400),"300 to 400",AND(N41&gt;400,N41&lt;=500),"400 to 500",N41&gt;500,"500+")</f>
        <v>200 to 250</v>
      </c>
      <c r="N41" s="9">
        <f>_xlfn.XLOOKUP($E41,'Raw Data'!$E:$E,'Raw Data'!N:N,"ERROR",0,1)</f>
        <v>212.93</v>
      </c>
      <c r="O41" s="14" t="str">
        <f t="array" ref="O41">_xlfn.IFS(P41=0,"No Discount",AND(P41&gt;0,P41&lt;=0.02),"0% to 2%",AND(P41&gt;0.02,P41&lt;=0.04),"2% to 4%",AND(P41&gt;0.04,P41&lt;=0.06),"4% to 6%",AND(P41&gt;0.06,P41&lt;=0.08),"6% to 8%",AND(P41&gt;0.08,P41&lt;=0.1),"8% to 10%",AND(P41&gt;0.1,P41&lt;=0.15),"10% to 15%",AND(P41&gt;0.15,P41&lt;=0.2),"15% to 20%",AND(P41&gt;0.2,P41&lt;=0.25),"20% to 25%",AND(P41&gt;0.25,P41&lt;=0.3),"25% to 30%",AND(P41&gt;0.3,P41&lt;=0.4),"30% to 40%",AND(P41&gt;0.4,P41&lt;=0.5),"40% to 50%",AND(P41&gt;0.5,P41&lt;=0.75),"50% to 75%",AND(P41&gt;0.75,P41&lt;=1),"75% to 100%")</f>
        <v>2% to 4%</v>
      </c>
      <c r="P41" s="10">
        <f>_xlfn.XLOOKUP($E41,'Raw Data'!$E:$E,'Raw Data'!P:P,"ERROR",0,1)</f>
        <v>0.0390738740431127</v>
      </c>
      <c r="Q41" s="9">
        <f>_xlfn.XLOOKUP($E41,'Raw Data'!$E:$E,'Raw Data'!Q:Q,"ERROR",0,1)</f>
        <v>150</v>
      </c>
      <c r="R41" s="9" t="str">
        <f>_xlfn.XLOOKUP($E41,'Raw Data'!$E:$E,'Raw Data'!R:R,"ERROR",0,1)</f>
        <v>ml</v>
      </c>
      <c r="S41" s="5" t="str">
        <f t="array" ref="S41">_xlfn.IFS(AND(T41&gt;0,T41&lt;=0.05),"0 to 0.05",AND(T41&gt;0.05,T41&lt;=0.1),"0.05 to 0.1",AND(T41&gt;0.1,T41&lt;=0.2),"0.1 to 0.2",AND(T41&gt;0.2,T41&lt;=0.3),"0.2 to 0.3",AND(T41&gt;0.3,T41&lt;=0.4),"0.3 to 0.4",AND(T41&gt;0.4,T41&lt;=0.5),"0.4 to 0.5",AND(T41&gt;0.5,T41&lt;=0.75),"0.5 to 0.75",AND(T41&gt;0.75,T41&lt;=1),"0.75 to 1",AND(T41&gt;1,T41&lt;=2),"1 to 2",AND(T41&gt;2,T41&lt;=3),"2 to 3",AND(T41&gt;3,T41&lt;=4),"3 to 4",AND(T41&gt;4,T41&lt;=5),"4 to 5",AND(T41&gt;5,T41&lt;=10),"5 to 10",T41&gt;10,"10+")</f>
        <v>1 to 2</v>
      </c>
      <c r="T41" s="10">
        <f t="shared" si="1"/>
        <v>1.36479546744628</v>
      </c>
      <c r="U41" s="15" t="str">
        <f t="array" ref="U41">_xlfn.IFS(AND(V41&gt;0,V41&lt;=0.05),"0 to 0.05",AND(V41&gt;0.05,V41&lt;=0.1),"0.05 to 0.1",AND(V41&gt;0.1,V41&lt;=0.2),"0.1 to 0.2",AND(V41&gt;0.2,V41&lt;=0.3),"0.2 to 0.3",AND(V41&gt;0.3,V41&lt;=0.4),"0.3 to 0.4",AND(V41&gt;0.4,V41&lt;=0.5),"0.4 to 0.5",AND(V41&gt;0.5,V41&lt;=0.75),"0.5 to 0.75",AND(V41&gt;0.75,V41&lt;=1),"0.75 to 1",AND(V41&gt;1,V41&lt;=2),"1 to 2",AND(V41&gt;2,V41&lt;=3),"2 to 3",AND(V41&gt;3,V41&lt;=4),"3 to 4",AND(V41&gt;4,V41&lt;=5),"4 to 5",AND(V41&gt;5,V41&lt;=10),"5 to 10",V41&gt;10,"10+")</f>
        <v>0.3 to 0.4</v>
      </c>
      <c r="V41" s="10">
        <f t="shared" si="2"/>
        <v>0.383478777667274</v>
      </c>
      <c r="W41" s="15" t="str">
        <f t="array" ref="W41">_xlfn.IFS(AND(X41&gt;0,X41&lt;=0.05),"0 to 0.05",AND(X41&gt;0.05,X41&lt;=0.1),"0.05 to 0.1",AND(X41&gt;0.1,X41&lt;=0.2),"0.1 to 0.2",AND(X41&gt;0.2,X41&lt;=0.3),"0.2 to 0.3",AND(X41&gt;0.3,X41&lt;=0.4),"0.3 to 0.4",AND(X41&gt;0.4,X41&lt;=0.5),"0.4 to 0.5",AND(X41&gt;0.5,X41&lt;=0.75),"0.5 to 0.75",AND(X41&gt;0.75,X41&lt;=1),"0.75 to 1",AND(X41&gt;1,X41&lt;=2),"1 to 2",AND(X41&gt;2,X41&lt;=3),"2 to 3",AND(X41&gt;3,X41&lt;=4),"3 to 4",AND(X41&gt;4,X41&lt;=5),"4 to 5",AND(X41&gt;5,X41&lt;=10),"5 to 10",X41&gt;10,"10+")</f>
        <v>0.3 to 0.4</v>
      </c>
      <c r="X41" s="16">
        <f t="shared" si="3"/>
        <v>0.368494776210496</v>
      </c>
      <c r="Y41" s="5" t="str">
        <f t="array" ref="Y41">_xlfn.IFS(AND(Z41&gt;0,Z41&lt;=1),"0 to 1",AND(Z41&gt;1,Z41&lt;=2),"1 to 2",AND(Z41&gt;2,Z41&lt;=4),"2 to 4",AND(Z41&gt;4,Z41&lt;=6),"4 to 6",AND(Z41&gt;6,Z41&lt;=8),"6 to 8",AND(Z41&gt;8,Z41&lt;=10),"8 to 10",AND(Z41&gt;10,Z41&lt;=15),"10 to 15",AND(Z41&gt;15,Z41&lt;=20),"15 to 20",AND(Z41&gt;20,Z41&lt;=25),"20 to 25",AND(Z41&gt;25,Z41&lt;=30),"25 to 30",AND(Z41&gt;30,Z41&lt;=40),"30 to 40",AND(Z41&gt;40,Z41&lt;=50),"40 to 50",Z41&gt;50,"50+")</f>
        <v>4 to 6</v>
      </c>
      <c r="Z41" s="9">
        <f t="array" ref="Z41">_xlfn.IFS(AA41="oz",_xlfn.IFS(R41="oz",Q41,R41="fl oz",Q41*1.04,R41="ml",Q41*0.0338),AA41="fl oz",_xlfn.IFS(R41="oz",Q41/1.04,R41="fl oz",Q41,R41="ml",Q41*0.0338/1.04),AA41="ml",_xlfn.IFS(R41="oz",Q41/0.0338,R41="fl oz",Q41*1.04/0.0338,R41="ml",Q41))</f>
        <v>5.07</v>
      </c>
      <c r="AA41" s="9" t="str">
        <f>_xlfn.XLOOKUP($E41,'Raw Data'!$E:$E,'Raw Data'!AA:AA,"ERROR",0,1)</f>
        <v>oz</v>
      </c>
      <c r="AB41" s="5" t="s">
        <v>185</v>
      </c>
      <c r="AC41" s="5" t="s">
        <v>112</v>
      </c>
      <c r="AD41" s="5" t="s">
        <v>43</v>
      </c>
      <c r="AE41">
        <f>IF(SUMIF('Ingredients Backend'!$AE$1:$CD$1,AE$3,'Ingredients Backend'!$AE40:$CD40)&gt;=1,1,0)</f>
        <v>0</v>
      </c>
      <c r="AF41">
        <f>IF(SUMIF('Ingredients Backend'!$AE$1:$CD$1,AF$3,'Ingredients Backend'!$AE40:$CD40)&gt;=1,1,0)</f>
        <v>0</v>
      </c>
      <c r="AG41">
        <f>IF(SUMIF('Ingredients Backend'!$AE$1:$CD$1,AG$3,'Ingredients Backend'!$AE40:$CD40)&gt;=1,1,0)</f>
        <v>0</v>
      </c>
      <c r="AH41">
        <f>IF(SUMIF('Ingredients Backend'!$AE$1:$CD$1,AH$3,'Ingredients Backend'!$AE40:$CD40)&gt;=1,1,0)</f>
        <v>0</v>
      </c>
      <c r="AI41">
        <f>IF(SUMIF('Ingredients Backend'!$AE$1:$CD$1,AI$3,'Ingredients Backend'!$AE40:$CD40)&gt;=1,1,0)</f>
        <v>0</v>
      </c>
      <c r="AJ41">
        <f>IF(SUMIF('Ingredients Backend'!$AE$1:$CD$1,AJ$3,'Ingredients Backend'!$AE40:$CD40)&gt;=1,1,0)</f>
        <v>0</v>
      </c>
      <c r="AK41">
        <f>IF(SUMIF('Ingredients Backend'!$AE$1:$CD$1,AK$3,'Ingredients Backend'!$AE40:$CD40)&gt;=1,1,0)</f>
        <v>0</v>
      </c>
      <c r="AL41">
        <f>IF(SUMIF('Ingredients Backend'!$AE$1:$CD$1,AL$3,'Ingredients Backend'!$AE40:$CD40)&gt;=1,1,0)</f>
        <v>0</v>
      </c>
      <c r="AM41">
        <f>IF(SUMIF('Ingredients Backend'!$AE$1:$CD$1,AM$3,'Ingredients Backend'!$AE40:$CD40)&gt;=1,1,0)</f>
        <v>0</v>
      </c>
      <c r="AN41">
        <f>IF(SUMIF('Ingredients Backend'!$AE$1:$CD$1,AN$3,'Ingredients Backend'!$AE40:$CD40)&gt;=1,1,0)</f>
        <v>0</v>
      </c>
      <c r="AO41">
        <f>IF(SUMIF('Ingredients Backend'!$AE$1:$CD$1,AO$3,'Ingredients Backend'!$AE40:$CD40)&gt;=1,1,0)</f>
        <v>0</v>
      </c>
      <c r="AP41">
        <f>IF(SUMIF('Ingredients Backend'!$AE$1:$CD$1,AP$3,'Ingredients Backend'!$AE40:$CD40)&gt;=1,1,0)</f>
        <v>0</v>
      </c>
      <c r="AQ41">
        <f>IF(SUMIF('Ingredients Backend'!$AE$1:$CD$1,AQ$3,'Ingredients Backend'!$AE40:$CD40)&gt;=1,1,0)</f>
        <v>0</v>
      </c>
      <c r="AR41">
        <f>IF(SUMIF('Ingredients Backend'!$AE$1:$CD$1,AR$3,'Ingredients Backend'!$AE40:$CD40)&gt;=1,1,0)</f>
        <v>0</v>
      </c>
      <c r="AS41">
        <f>IF(SUMIF('Ingredients Backend'!$AE$1:$CD$1,AS$3,'Ingredients Backend'!$AE40:$CD40)&gt;=1,1,0)</f>
        <v>0</v>
      </c>
      <c r="AT41">
        <f>IF(SUMIF('Ingredients Backend'!$AE$1:$CD$1,AT$3,'Ingredients Backend'!$AE40:$CD40)&gt;=1,1,0)</f>
        <v>0</v>
      </c>
      <c r="AU41">
        <f>IF(SUMIF('Ingredients Backend'!$AE$1:$CD$1,AU$3,'Ingredients Backend'!$AE40:$CD40)&gt;=1,1,0)</f>
        <v>0</v>
      </c>
      <c r="AV41">
        <f>IF(SUMIF('Ingredients Backend'!$AE$1:$CD$1,AV$3,'Ingredients Backend'!$AE40:$CD40)&gt;=1,1,0)</f>
        <v>0</v>
      </c>
      <c r="AW41">
        <f>IF(SUMIF('Ingredients Backend'!$AE$1:$CD$1,AW$3,'Ingredients Backend'!$AE40:$CD40)&gt;=1,1,0)</f>
        <v>0</v>
      </c>
      <c r="AX41">
        <f>IF(SUMIF('Ingredients Backend'!$AE$1:$CD$1,AX$3,'Ingredients Backend'!$AE40:$CD40)&gt;=1,1,0)</f>
        <v>0</v>
      </c>
      <c r="AY41">
        <f>IF(SUMIF('Ingredients Backend'!$AE$1:$CD$1,AY$3,'Ingredients Backend'!$AE40:$CD40)&gt;=1,1,0)</f>
        <v>0</v>
      </c>
      <c r="AZ41">
        <f>IF(SUMIF('Ingredients Backend'!$AE$1:$CD$1,AZ$3,'Ingredients Backend'!$AE40:$CD40)&gt;=1,1,0)</f>
        <v>0</v>
      </c>
      <c r="BA41">
        <f>IF(SUMIF('Ingredients Backend'!$AE$1:$CD$1,BA$3,'Ingredients Backend'!$AE40:$CD40)&gt;=1,1,0)</f>
        <v>0</v>
      </c>
      <c r="BB41">
        <f>IF(SUMIF('Ingredients Backend'!$AE$1:$CD$1,BB$3,'Ingredients Backend'!$AE40:$CD40)&gt;=1,1,0)</f>
        <v>0</v>
      </c>
      <c r="BC41">
        <f>IF(SUMIF('Ingredients Backend'!$AE$1:$CD$1,BC$3,'Ingredients Backend'!$AE40:$CD40)&gt;=1,1,0)</f>
        <v>0</v>
      </c>
      <c r="BD41">
        <f>IF(SUMIF('Ingredients Backend'!$AE$1:$CD$1,BD$3,'Ingredients Backend'!$AE40:$CD40)&gt;=1,1,0)</f>
        <v>0</v>
      </c>
      <c r="BE41">
        <f>IF(SUMIF('Ingredients Backend'!$AE$1:$CD$1,BE$3,'Ingredients Backend'!$AE40:$CD40)&gt;=1,1,0)</f>
        <v>0</v>
      </c>
      <c r="BF41">
        <f>IF(SUMIF('Ingredients Backend'!$AE$1:$CD$1,BF$3,'Ingredients Backend'!$AE40:$CD40)&gt;=1,1,0)</f>
        <v>0</v>
      </c>
      <c r="BG41">
        <f>IF(SUMIF('Ingredients Backend'!$AE$1:$CD$1,BG$3,'Ingredients Backend'!$AE40:$CD40)&gt;=1,1,0)</f>
        <v>1</v>
      </c>
      <c r="BH41">
        <f>IF(SUMIF('Ingredients Backend'!$AE$1:$CD$1,BH$3,'Ingredients Backend'!$AE40:$CD40)&gt;=1,1,0)</f>
        <v>0</v>
      </c>
      <c r="BI41">
        <f>IF(SUMIF('Ingredients Backend'!$AE$1:$CD$1,BI$3,'Ingredients Backend'!$AE40:$CD40)&gt;=1,1,0)</f>
        <v>0</v>
      </c>
      <c r="BJ41">
        <f>IF(SUMIF('Ingredients Backend'!$AE$1:$CD$1,BJ$3,'Ingredients Backend'!$AE40:$CD40)&gt;=1,1,0)</f>
        <v>0</v>
      </c>
      <c r="BK41">
        <f>IF(SUMIF('Ingredients Backend'!$AE$1:$CD$1,BK$3,'Ingredients Backend'!$AE40:$CD40)&gt;=1,1,0)</f>
        <v>0</v>
      </c>
      <c r="BL41">
        <f>IF(SUMIF('Ingredients Backend'!$AE$1:$CD$1,BL$3,'Ingredients Backend'!$AE40:$CD40)&gt;=1,1,0)</f>
        <v>0</v>
      </c>
      <c r="BM41">
        <f>IF(SUMIF('Ingredients Backend'!$AE$1:$CD$1,BM$3,'Ingredients Backend'!$AE40:$CD40)&gt;=1,1,0)</f>
        <v>0</v>
      </c>
      <c r="BN41">
        <f>IF(SUMIF('Ingredients Backend'!$AE$1:$CD$1,BN$3,'Ingredients Backend'!$AE40:$CD40)&gt;=1,1,0)</f>
        <v>0</v>
      </c>
      <c r="BO41">
        <f>IF(SUMIF('Ingredients Backend'!$AE$1:$CD$1,BO$3,'Ingredients Backend'!$AE40:$CD40)&gt;=1,1,0)</f>
        <v>0</v>
      </c>
      <c r="BP41">
        <f>IF(SUMIF('Ingredients Backend'!$AE$1:$CD$1,BP$3,'Ingredients Backend'!$AE40:$CD40)&gt;=1,1,0)</f>
        <v>0</v>
      </c>
      <c r="BQ41">
        <f>IF(SUMIF('Ingredients Backend'!$AE$1:$CD$1,BQ$3,'Ingredients Backend'!$AE40:$CD40)&gt;=1,1,0)</f>
        <v>0</v>
      </c>
      <c r="BR41">
        <f>IF(SUMIF('Ingredients Backend'!$AE$1:$CD$1,BR$3,'Ingredients Backend'!$AE40:$CD40)&gt;=1,1,0)</f>
        <v>0</v>
      </c>
      <c r="BS41">
        <f>IF(SUMIF('Ingredients Backend'!$AE$1:$CD$1,BS$3,'Ingredients Backend'!$AE40:$CD40)&gt;=1,1,0)</f>
        <v>0</v>
      </c>
      <c r="BT41">
        <f>IF(SUMIF('Ingredients Backend'!$AE$1:$CD$1,BT$3,'Ingredients Backend'!$AE40:$CD40)&gt;=1,1,0)</f>
        <v>0</v>
      </c>
      <c r="BU41">
        <f>IF(SUMIF('Ingredients Backend'!$AE$1:$CD$1,BU$3,'Ingredients Backend'!$AE40:$CD40)&gt;=1,1,0)</f>
        <v>0</v>
      </c>
      <c r="BV41">
        <f>IF(SUMIF('Ingredients Backend'!$AE$1:$CD$1,BV$3,'Ingredients Backend'!$AE40:$CD40)&gt;=1,1,0)</f>
        <v>0</v>
      </c>
      <c r="BW41">
        <f>IF(SUMIF('Ingredients Backend'!$AE$1:$CD$1,BW$3,'Ingredients Backend'!$AE40:$CD40)&gt;=1,1,0)</f>
        <v>0</v>
      </c>
      <c r="BX41">
        <f>IF(SUMIF('Ingredients Backend'!$AE$1:$CD$1,BX$3,'Ingredients Backend'!$AE40:$CD40)&gt;=1,1,0)</f>
        <v>0</v>
      </c>
      <c r="BY41">
        <f>IF(SUMIF('Ingredients Backend'!$AE$1:$CD$1,BY$3,'Ingredients Backend'!$AE40:$CD40)&gt;=1,1,0)</f>
        <v>0</v>
      </c>
    </row>
    <row r="42" hidden="1" spans="1:77">
      <c r="A42" s="5" t="str">
        <f>_xlfn.XLOOKUP($E42,'Raw Data'!$E:$E,'Raw Data'!A:A,"ERROR",0,1)</f>
        <v>AE</v>
      </c>
      <c r="B42" s="5" t="str">
        <f>_xlfn.XLOOKUP($E42,'Raw Data'!$E:$E,'Raw Data'!B:B,"ERROR",0,1)</f>
        <v>Hair Mousses</v>
      </c>
      <c r="C42" s="5" t="str">
        <f>_xlfn.XLOOKUP($E42,'Raw Data'!$E:$E,'Raw Data'!C:C,"ERROR",0,1)</f>
        <v>Oribe</v>
      </c>
      <c r="D42" s="5" t="str">
        <f>_xlfn.XLOOKUP($E42,'Raw Data'!$E:$E,'Raw Data'!D:D,"ERROR",0,1)</f>
        <v>www.amazon.ae/dp/B00DHOROQ4</v>
      </c>
      <c r="E42" s="5" t="s">
        <v>186</v>
      </c>
      <c r="F42" s="9" t="str">
        <f>_xlfn.XLOOKUP($E42,'Raw Data'!$E:$E,'Raw Data'!F:F,"ERROR",0,1)</f>
        <v>Oribe Grandiose Hair Plumping Mousse, 5.8 Ounce Oribe Grandiose Hair Plumping Mousse, 5.8 Ounce</v>
      </c>
      <c r="G42" s="10">
        <f>_xlfn.XLOOKUP($E42,'Raw Data'!$E:$E,'Raw Data'!G:G,"ERROR",0,1)</f>
        <v>24</v>
      </c>
      <c r="H42" s="9">
        <f>_xlfn.XLOOKUP($E42,'Raw Data'!$E:$E,'Raw Data'!H:H,"ERROR",0,1)</f>
        <v>4963.76</v>
      </c>
      <c r="I42" s="9">
        <f>_xlfn.XLOOKUP($E42,'Raw Data'!$E:$E,'Raw Data'!I:I,"ERROR",0,1)</f>
        <v>0.00664558666056486</v>
      </c>
      <c r="J42" s="9" t="str">
        <f>_xlfn.XLOOKUP($E42,'Raw Data'!$E:$E,'Raw Data'!J:J,"ERROR",0,1)</f>
        <v>Yes</v>
      </c>
      <c r="K42" s="14" t="str">
        <f t="array" ref="K42">_xlfn.IFS(AND(L42&gt;0,L42&lt;=5),"0 to 5",AND(L42&gt;5,L42&lt;=10),"5 to 10",AND(L42&gt;10,L42&lt;=15),"10 to 15",AND(L42&gt;15,L42&lt;=20),"15 to 20",AND(L42&gt;20,L42&lt;=30),"20 to 30",AND(L42&gt;30,L42&lt;=40),"30 to 40",AND(L42&gt;40,L42&lt;=50),"40 to 50",AND(L42&gt;50,L42&lt;=75),"50 to 75",AND(L42&gt;75,L42&lt;=100),"75 to 100",AND(L42&gt;100,L42&lt;=150),"100 to 150",AND(L42&gt;150,L42&lt;=200),"150 to 200",AND(L42&gt;200,L42&lt;=250),"200 to 250",AND(L42&gt;250,L42&lt;=300),"250 to 300",AND(L42&gt;300,L42&lt;=400),"300 to 400",AND(L42&gt;400,L42&lt;=500),"400 to 500",L42&gt;500,"500+")</f>
        <v>200 to 250</v>
      </c>
      <c r="L42" s="9">
        <f>_xlfn.XLOOKUP($E42,'Raw Data'!$E:$E,'Raw Data'!L:L,"ERROR",0,1)</f>
        <v>206.26</v>
      </c>
      <c r="M42" s="14" t="str">
        <f t="array" ref="M42">_xlfn.IFS(AND(N42&gt;0,N42&lt;=5),"0 to 5",AND(N42&gt;5,N42&lt;=10),"5 to 10",AND(N42&gt;10,N42&lt;=15),"10 to 15",AND(N42&gt;15,N42&lt;=20),"15 to 20",AND(N42&gt;20,N42&lt;=30),"20 to 30",AND(N42&gt;30,N42&lt;=40),"30 to 40",AND(N42&gt;40,N42&lt;=50),"40 to 50",AND(N42&gt;50,N42&lt;=75),"50 to 75",AND(N42&gt;75,N42&lt;=100),"75 to 100",AND(N42&gt;100,N42&lt;=150),"100 to 150",AND(N42&gt;150,N42&lt;=200),"150 to 200",AND(N42&gt;200,N42&lt;=250),"200 to 250",AND(N42&gt;250,N42&lt;=300),"250 to 300",AND(N42&gt;300,N42&lt;=400),"300 to 400",AND(N42&gt;400,N42&lt;=500),"400 to 500",N42&gt;500,"500+")</f>
        <v>200 to 250</v>
      </c>
      <c r="N42" s="9">
        <f>_xlfn.XLOOKUP($E42,'Raw Data'!$E:$E,'Raw Data'!N:N,"ERROR",0,1)</f>
        <v>209.7</v>
      </c>
      <c r="O42" s="14" t="str">
        <f t="array" ref="O42">_xlfn.IFS(P42=0,"No Discount",AND(P42&gt;0,P42&lt;=0.02),"0% to 2%",AND(P42&gt;0.02,P42&lt;=0.04),"2% to 4%",AND(P42&gt;0.04,P42&lt;=0.06),"4% to 6%",AND(P42&gt;0.06,P42&lt;=0.08),"6% to 8%",AND(P42&gt;0.08,P42&lt;=0.1),"8% to 10%",AND(P42&gt;0.1,P42&lt;=0.15),"10% to 15%",AND(P42&gt;0.15,P42&lt;=0.2),"15% to 20%",AND(P42&gt;0.2,P42&lt;=0.25),"20% to 25%",AND(P42&gt;0.25,P42&lt;=0.3),"25% to 30%",AND(P42&gt;0.3,P42&lt;=0.4),"30% to 40%",AND(P42&gt;0.4,P42&lt;=0.5),"40% to 50%",AND(P42&gt;0.5,P42&lt;=0.75),"50% to 75%",AND(P42&gt;0.75,P42&lt;=1),"75% to 100%")</f>
        <v>0% to 2%</v>
      </c>
      <c r="P42" s="10">
        <f>_xlfn.XLOOKUP($E42,'Raw Data'!$E:$E,'Raw Data'!P:P,"ERROR",0,1)</f>
        <v>0.0164043872198379</v>
      </c>
      <c r="Q42" s="9">
        <f>_xlfn.XLOOKUP($E42,'Raw Data'!$E:$E,'Raw Data'!Q:Q,"ERROR",0,1)</f>
        <v>5.8</v>
      </c>
      <c r="R42" s="9" t="str">
        <f>_xlfn.XLOOKUP($E42,'Raw Data'!$E:$E,'Raw Data'!R:R,"ERROR",0,1)</f>
        <v>oz</v>
      </c>
      <c r="S42" s="5" t="str">
        <f t="array" ref="S42">_xlfn.IFS(AND(T42&gt;0,T42&lt;=0.05),"0 to 0.05",AND(T42&gt;0.05,T42&lt;=0.1),"0.05 to 0.1",AND(T42&gt;0.1,T42&lt;=0.2),"0.1 to 0.2",AND(T42&gt;0.2,T42&lt;=0.3),"0.2 to 0.3",AND(T42&gt;0.3,T42&lt;=0.4),"0.3 to 0.4",AND(T42&gt;0.4,T42&lt;=0.5),"0.4 to 0.5",AND(T42&gt;0.5,T42&lt;=0.75),"0.5 to 0.75",AND(T42&gt;0.75,T42&lt;=1),"0.75 to 1",AND(T42&gt;1,T42&lt;=2),"1 to 2",AND(T42&gt;2,T42&lt;=3),"2 to 3",AND(T42&gt;3,T42&lt;=4),"3 to 4",AND(T42&gt;4,T42&lt;=5),"4 to 5",AND(T42&gt;5,T42&lt;=10),"5 to 10",T42&gt;10,"10+")</f>
        <v>1 to 2</v>
      </c>
      <c r="T42" s="10">
        <f t="shared" si="1"/>
        <v>1.20264014086971</v>
      </c>
      <c r="U42" s="15" t="str">
        <f t="array" ref="U42">_xlfn.IFS(AND(V42&gt;0,V42&lt;=0.05),"0 to 0.05",AND(V42&gt;0.05,V42&lt;=0.1),"0.05 to 0.1",AND(V42&gt;0.1,V42&lt;=0.2),"0.1 to 0.2",AND(V42&gt;0.2,V42&lt;=0.3),"0.2 to 0.3",AND(V42&gt;0.3,V42&lt;=0.4),"0.3 to 0.4",AND(V42&gt;0.4,V42&lt;=0.5),"0.4 to 0.5",AND(V42&gt;0.5,V42&lt;=0.75),"0.5 to 0.75",AND(V42&gt;0.75,V42&lt;=1),"0.75 to 1",AND(V42&gt;1,V42&lt;=2),"1 to 2",AND(V42&gt;2,V42&lt;=3),"2 to 3",AND(V42&gt;3,V42&lt;=4),"3 to 4",AND(V42&gt;4,V42&lt;=5),"4 to 5",AND(V42&gt;5,V42&lt;=10),"5 to 10",V42&gt;10,"10+")</f>
        <v>0.3 to 0.4</v>
      </c>
      <c r="V42" s="10">
        <f t="shared" si="2"/>
        <v>0.330128392009609</v>
      </c>
      <c r="W42" s="15" t="str">
        <f t="array" ref="W42">_xlfn.IFS(AND(X42&gt;0,X42&lt;=0.05),"0 to 0.05",AND(X42&gt;0.05,X42&lt;=0.1),"0.05 to 0.1",AND(X42&gt;0.1,X42&lt;=0.2),"0.1 to 0.2",AND(X42&gt;0.2,X42&lt;=0.3),"0.2 to 0.3",AND(X42&gt;0.3,X42&lt;=0.4),"0.3 to 0.4",AND(X42&gt;0.4,X42&lt;=0.5),"0.4 to 0.5",AND(X42&gt;0.5,X42&lt;=0.75),"0.5 to 0.75",AND(X42&gt;0.75,X42&lt;=1),"0.75 to 1",AND(X42&gt;1,X42&lt;=2),"1 to 2",AND(X42&gt;2,X42&lt;=3),"2 to 3",AND(X42&gt;3,X42&lt;=4),"3 to 4",AND(X42&gt;4,X42&lt;=5),"4 to 5",AND(X42&gt;5,X42&lt;=10),"5 to 10",X42&gt;10,"10+")</f>
        <v>0.3 to 0.4</v>
      </c>
      <c r="X42" s="16">
        <f t="shared" si="3"/>
        <v>0.324712838034821</v>
      </c>
      <c r="Y42" s="5" t="str">
        <f t="array" ref="Y42">_xlfn.IFS(AND(Z42&gt;0,Z42&lt;=1),"0 to 1",AND(Z42&gt;1,Z42&lt;=2),"1 to 2",AND(Z42&gt;2,Z42&lt;=4),"2 to 4",AND(Z42&gt;4,Z42&lt;=6),"4 to 6",AND(Z42&gt;6,Z42&lt;=8),"6 to 8",AND(Z42&gt;8,Z42&lt;=10),"8 to 10",AND(Z42&gt;10,Z42&lt;=15),"10 to 15",AND(Z42&gt;15,Z42&lt;=20),"15 to 20",AND(Z42&gt;20,Z42&lt;=25),"20 to 25",AND(Z42&gt;25,Z42&lt;=30),"25 to 30",AND(Z42&gt;30,Z42&lt;=40),"30 to 40",AND(Z42&gt;40,Z42&lt;=50),"40 to 50",Z42&gt;50,"50+")</f>
        <v>4 to 6</v>
      </c>
      <c r="Z42" s="9">
        <f t="array" ref="Z42">_xlfn.IFS(AA42="oz",_xlfn.IFS(R42="oz",Q42,R42="fl oz",Q42*1.04,R42="ml",Q42*0.0338),AA42="fl oz",_xlfn.IFS(R42="oz",Q42/1.04,R42="fl oz",Q42,R42="ml",Q42*0.0338/1.04),AA42="ml",_xlfn.IFS(R42="oz",Q42/0.0338,R42="fl oz",Q42*1.04/0.0338,R42="ml",Q42))</f>
        <v>5.8</v>
      </c>
      <c r="AA42" s="9" t="str">
        <f>_xlfn.XLOOKUP($E42,'Raw Data'!$E:$E,'Raw Data'!AA:AA,"ERROR",0,1)</f>
        <v>oz</v>
      </c>
      <c r="AB42" s="5" t="s">
        <v>33</v>
      </c>
      <c r="AC42" s="5" t="s">
        <v>43</v>
      </c>
      <c r="AD42" s="5" t="s">
        <v>187</v>
      </c>
      <c r="AE42">
        <f>IF(SUMIF('Ingredients Backend'!$AE$1:$CD$1,AE$3,'Ingredients Backend'!$AE41:$CD41)&gt;=1,1,0)</f>
        <v>0</v>
      </c>
      <c r="AF42">
        <f>IF(SUMIF('Ingredients Backend'!$AE$1:$CD$1,AF$3,'Ingredients Backend'!$AE41:$CD41)&gt;=1,1,0)</f>
        <v>0</v>
      </c>
      <c r="AG42">
        <f>IF(SUMIF('Ingredients Backend'!$AE$1:$CD$1,AG$3,'Ingredients Backend'!$AE41:$CD41)&gt;=1,1,0)</f>
        <v>0</v>
      </c>
      <c r="AH42">
        <f>IF(SUMIF('Ingredients Backend'!$AE$1:$CD$1,AH$3,'Ingredients Backend'!$AE41:$CD41)&gt;=1,1,0)</f>
        <v>0</v>
      </c>
      <c r="AI42">
        <f>IF(SUMIF('Ingredients Backend'!$AE$1:$CD$1,AI$3,'Ingredients Backend'!$AE41:$CD41)&gt;=1,1,0)</f>
        <v>0</v>
      </c>
      <c r="AJ42">
        <f>IF(SUMIF('Ingredients Backend'!$AE$1:$CD$1,AJ$3,'Ingredients Backend'!$AE41:$CD41)&gt;=1,1,0)</f>
        <v>0</v>
      </c>
      <c r="AK42">
        <f>IF(SUMIF('Ingredients Backend'!$AE$1:$CD$1,AK$3,'Ingredients Backend'!$AE41:$CD41)&gt;=1,1,0)</f>
        <v>0</v>
      </c>
      <c r="AL42">
        <f>IF(SUMIF('Ingredients Backend'!$AE$1:$CD$1,AL$3,'Ingredients Backend'!$AE41:$CD41)&gt;=1,1,0)</f>
        <v>0</v>
      </c>
      <c r="AM42">
        <f>IF(SUMIF('Ingredients Backend'!$AE$1:$CD$1,AM$3,'Ingredients Backend'!$AE41:$CD41)&gt;=1,1,0)</f>
        <v>0</v>
      </c>
      <c r="AN42">
        <f>IF(SUMIF('Ingredients Backend'!$AE$1:$CD$1,AN$3,'Ingredients Backend'!$AE41:$CD41)&gt;=1,1,0)</f>
        <v>1</v>
      </c>
      <c r="AO42">
        <f>IF(SUMIF('Ingredients Backend'!$AE$1:$CD$1,AO$3,'Ingredients Backend'!$AE41:$CD41)&gt;=1,1,0)</f>
        <v>0</v>
      </c>
      <c r="AP42">
        <f>IF(SUMIF('Ingredients Backend'!$AE$1:$CD$1,AP$3,'Ingredients Backend'!$AE41:$CD41)&gt;=1,1,0)</f>
        <v>0</v>
      </c>
      <c r="AQ42">
        <f>IF(SUMIF('Ingredients Backend'!$AE$1:$CD$1,AQ$3,'Ingredients Backend'!$AE41:$CD41)&gt;=1,1,0)</f>
        <v>1</v>
      </c>
      <c r="AR42">
        <f>IF(SUMIF('Ingredients Backend'!$AE$1:$CD$1,AR$3,'Ingredients Backend'!$AE41:$CD41)&gt;=1,1,0)</f>
        <v>0</v>
      </c>
      <c r="AS42">
        <f>IF(SUMIF('Ingredients Backend'!$AE$1:$CD$1,AS$3,'Ingredients Backend'!$AE41:$CD41)&gt;=1,1,0)</f>
        <v>0</v>
      </c>
      <c r="AT42">
        <f>IF(SUMIF('Ingredients Backend'!$AE$1:$CD$1,AT$3,'Ingredients Backend'!$AE41:$CD41)&gt;=1,1,0)</f>
        <v>0</v>
      </c>
      <c r="AU42">
        <f>IF(SUMIF('Ingredients Backend'!$AE$1:$CD$1,AU$3,'Ingredients Backend'!$AE41:$CD41)&gt;=1,1,0)</f>
        <v>0</v>
      </c>
      <c r="AV42">
        <f>IF(SUMIF('Ingredients Backend'!$AE$1:$CD$1,AV$3,'Ingredients Backend'!$AE41:$CD41)&gt;=1,1,0)</f>
        <v>1</v>
      </c>
      <c r="AW42">
        <f>IF(SUMIF('Ingredients Backend'!$AE$1:$CD$1,AW$3,'Ingredients Backend'!$AE41:$CD41)&gt;=1,1,0)</f>
        <v>0</v>
      </c>
      <c r="AX42">
        <f>IF(SUMIF('Ingredients Backend'!$AE$1:$CD$1,AX$3,'Ingredients Backend'!$AE41:$CD41)&gt;=1,1,0)</f>
        <v>0</v>
      </c>
      <c r="AY42">
        <f>IF(SUMIF('Ingredients Backend'!$AE$1:$CD$1,AY$3,'Ingredients Backend'!$AE41:$CD41)&gt;=1,1,0)</f>
        <v>1</v>
      </c>
      <c r="AZ42">
        <f>IF(SUMIF('Ingredients Backend'!$AE$1:$CD$1,AZ$3,'Ingredients Backend'!$AE41:$CD41)&gt;=1,1,0)</f>
        <v>0</v>
      </c>
      <c r="BA42">
        <f>IF(SUMIF('Ingredients Backend'!$AE$1:$CD$1,BA$3,'Ingredients Backend'!$AE41:$CD41)&gt;=1,1,0)</f>
        <v>0</v>
      </c>
      <c r="BB42">
        <f>IF(SUMIF('Ingredients Backend'!$AE$1:$CD$1,BB$3,'Ingredients Backend'!$AE41:$CD41)&gt;=1,1,0)</f>
        <v>0</v>
      </c>
      <c r="BC42">
        <f>IF(SUMIF('Ingredients Backend'!$AE$1:$CD$1,BC$3,'Ingredients Backend'!$AE41:$CD41)&gt;=1,1,0)</f>
        <v>0</v>
      </c>
      <c r="BD42">
        <f>IF(SUMIF('Ingredients Backend'!$AE$1:$CD$1,BD$3,'Ingredients Backend'!$AE41:$CD41)&gt;=1,1,0)</f>
        <v>0</v>
      </c>
      <c r="BE42">
        <f>IF(SUMIF('Ingredients Backend'!$AE$1:$CD$1,BE$3,'Ingredients Backend'!$AE41:$CD41)&gt;=1,1,0)</f>
        <v>0</v>
      </c>
      <c r="BF42">
        <f>IF(SUMIF('Ingredients Backend'!$AE$1:$CD$1,BF$3,'Ingredients Backend'!$AE41:$CD41)&gt;=1,1,0)</f>
        <v>0</v>
      </c>
      <c r="BG42">
        <f>IF(SUMIF('Ingredients Backend'!$AE$1:$CD$1,BG$3,'Ingredients Backend'!$AE41:$CD41)&gt;=1,1,0)</f>
        <v>0</v>
      </c>
      <c r="BH42">
        <f>IF(SUMIF('Ingredients Backend'!$AE$1:$CD$1,BH$3,'Ingredients Backend'!$AE41:$CD41)&gt;=1,1,0)</f>
        <v>0</v>
      </c>
      <c r="BI42">
        <f>IF(SUMIF('Ingredients Backend'!$AE$1:$CD$1,BI$3,'Ingredients Backend'!$AE41:$CD41)&gt;=1,1,0)</f>
        <v>0</v>
      </c>
      <c r="BJ42">
        <f>IF(SUMIF('Ingredients Backend'!$AE$1:$CD$1,BJ$3,'Ingredients Backend'!$AE41:$CD41)&gt;=1,1,0)</f>
        <v>0</v>
      </c>
      <c r="BK42">
        <f>IF(SUMIF('Ingredients Backend'!$AE$1:$CD$1,BK$3,'Ingredients Backend'!$AE41:$CD41)&gt;=1,1,0)</f>
        <v>0</v>
      </c>
      <c r="BL42">
        <f>IF(SUMIF('Ingredients Backend'!$AE$1:$CD$1,BL$3,'Ingredients Backend'!$AE41:$CD41)&gt;=1,1,0)</f>
        <v>1</v>
      </c>
      <c r="BM42">
        <f>IF(SUMIF('Ingredients Backend'!$AE$1:$CD$1,BM$3,'Ingredients Backend'!$AE41:$CD41)&gt;=1,1,0)</f>
        <v>0</v>
      </c>
      <c r="BN42">
        <f>IF(SUMIF('Ingredients Backend'!$AE$1:$CD$1,BN$3,'Ingredients Backend'!$AE41:$CD41)&gt;=1,1,0)</f>
        <v>0</v>
      </c>
      <c r="BO42">
        <f>IF(SUMIF('Ingredients Backend'!$AE$1:$CD$1,BO$3,'Ingredients Backend'!$AE41:$CD41)&gt;=1,1,0)</f>
        <v>0</v>
      </c>
      <c r="BP42">
        <f>IF(SUMIF('Ingredients Backend'!$AE$1:$CD$1,BP$3,'Ingredients Backend'!$AE41:$CD41)&gt;=1,1,0)</f>
        <v>0</v>
      </c>
      <c r="BQ42">
        <f>IF(SUMIF('Ingredients Backend'!$AE$1:$CD$1,BQ$3,'Ingredients Backend'!$AE41:$CD41)&gt;=1,1,0)</f>
        <v>0</v>
      </c>
      <c r="BR42">
        <f>IF(SUMIF('Ingredients Backend'!$AE$1:$CD$1,BR$3,'Ingredients Backend'!$AE41:$CD41)&gt;=1,1,0)</f>
        <v>0</v>
      </c>
      <c r="BS42">
        <f>IF(SUMIF('Ingredients Backend'!$AE$1:$CD$1,BS$3,'Ingredients Backend'!$AE41:$CD41)&gt;=1,1,0)</f>
        <v>0</v>
      </c>
      <c r="BT42">
        <f>IF(SUMIF('Ingredients Backend'!$AE$1:$CD$1,BT$3,'Ingredients Backend'!$AE41:$CD41)&gt;=1,1,0)</f>
        <v>0</v>
      </c>
      <c r="BU42">
        <f>IF(SUMIF('Ingredients Backend'!$AE$1:$CD$1,BU$3,'Ingredients Backend'!$AE41:$CD41)&gt;=1,1,0)</f>
        <v>1</v>
      </c>
      <c r="BV42">
        <f>IF(SUMIF('Ingredients Backend'!$AE$1:$CD$1,BV$3,'Ingredients Backend'!$AE41:$CD41)&gt;=1,1,0)</f>
        <v>0</v>
      </c>
      <c r="BW42">
        <f>IF(SUMIF('Ingredients Backend'!$AE$1:$CD$1,BW$3,'Ingredients Backend'!$AE41:$CD41)&gt;=1,1,0)</f>
        <v>0</v>
      </c>
      <c r="BX42">
        <f>IF(SUMIF('Ingredients Backend'!$AE$1:$CD$1,BX$3,'Ingredients Backend'!$AE41:$CD41)&gt;=1,1,0)</f>
        <v>0</v>
      </c>
      <c r="BY42">
        <f>IF(SUMIF('Ingredients Backend'!$AE$1:$CD$1,BY$3,'Ingredients Backend'!$AE41:$CD41)&gt;=1,1,0)</f>
        <v>1</v>
      </c>
    </row>
    <row r="43" hidden="1" spans="1:77">
      <c r="A43" s="5" t="str">
        <f>_xlfn.XLOOKUP($E43,'Raw Data'!$E:$E,'Raw Data'!A:A,"ERROR",0,1)</f>
        <v>AE</v>
      </c>
      <c r="B43" s="5" t="str">
        <f>_xlfn.XLOOKUP($E43,'Raw Data'!$E:$E,'Raw Data'!B:B,"ERROR",0,1)</f>
        <v>Hair Mousses</v>
      </c>
      <c r="C43" s="5" t="str">
        <f>_xlfn.XLOOKUP($E43,'Raw Data'!$E:$E,'Raw Data'!C:C,"ERROR",0,1)</f>
        <v>ogx</v>
      </c>
      <c r="D43" s="5" t="str">
        <f>_xlfn.XLOOKUP($E43,'Raw Data'!$E:$E,'Raw Data'!D:D,"ERROR",0,1)</f>
        <v>www.amazon.ae/dp/B00LAXO5VG</v>
      </c>
      <c r="E43" s="5" t="s">
        <v>188</v>
      </c>
      <c r="F43" s="9" t="str">
        <f>_xlfn.XLOOKUP($E43,'Raw Data'!$E:$E,'Raw Data'!F:F,"ERROR",0,1)</f>
        <v>OGX Renewing + Argan Oil of Morocco Voluminous Mousse, 8 Ounce</v>
      </c>
      <c r="G43" s="10">
        <f>_xlfn.XLOOKUP($E43,'Raw Data'!$E:$E,'Raw Data'!G:G,"ERROR",0,1)</f>
        <v>28</v>
      </c>
      <c r="H43" s="9">
        <f>_xlfn.XLOOKUP($E43,'Raw Data'!$E:$E,'Raw Data'!H:H,"ERROR",0,1)</f>
        <v>4757.5</v>
      </c>
      <c r="I43" s="9">
        <f>_xlfn.XLOOKUP($E43,'Raw Data'!$E:$E,'Raw Data'!I:I,"ERROR",0,1)</f>
        <v>0.00636944141893188</v>
      </c>
      <c r="J43" s="9" t="str">
        <f>_xlfn.XLOOKUP($E43,'Raw Data'!$E:$E,'Raw Data'!J:J,"ERROR",0,1)</f>
        <v>Yes</v>
      </c>
      <c r="K43" s="14" t="str">
        <f t="array" ref="K43">_xlfn.IFS(AND(L43&gt;0,L43&lt;=5),"0 to 5",AND(L43&gt;5,L43&lt;=10),"5 to 10",AND(L43&gt;10,L43&lt;=15),"10 to 15",AND(L43&gt;15,L43&lt;=20),"15 to 20",AND(L43&gt;20,L43&lt;=30),"20 to 30",AND(L43&gt;30,L43&lt;=40),"30 to 40",AND(L43&gt;40,L43&lt;=50),"40 to 50",AND(L43&gt;50,L43&lt;=75),"50 to 75",AND(L43&gt;75,L43&lt;=100),"75 to 100",AND(L43&gt;100,L43&lt;=150),"100 to 150",AND(L43&gt;150,L43&lt;=200),"150 to 200",AND(L43&gt;200,L43&lt;=250),"200 to 250",AND(L43&gt;250,L43&lt;=300),"250 to 300",AND(L43&gt;300,L43&lt;=400),"300 to 400",AND(L43&gt;400,L43&lt;=500),"400 to 500",L43&gt;500,"500+")</f>
        <v>200 to 250</v>
      </c>
      <c r="L43" s="9">
        <f>_xlfn.XLOOKUP($E43,'Raw Data'!$E:$E,'Raw Data'!L:L,"ERROR",0,1)</f>
        <v>203.02</v>
      </c>
      <c r="M43" s="14" t="str">
        <f t="array" ref="M43">_xlfn.IFS(AND(N43&gt;0,N43&lt;=5),"0 to 5",AND(N43&gt;5,N43&lt;=10),"5 to 10",AND(N43&gt;10,N43&lt;=15),"10 to 15",AND(N43&gt;15,N43&lt;=20),"15 to 20",AND(N43&gt;20,N43&lt;=30),"20 to 30",AND(N43&gt;30,N43&lt;=40),"30 to 40",AND(N43&gt;40,N43&lt;=50),"40 to 50",AND(N43&gt;50,N43&lt;=75),"50 to 75",AND(N43&gt;75,N43&lt;=100),"75 to 100",AND(N43&gt;100,N43&lt;=150),"100 to 150",AND(N43&gt;150,N43&lt;=200),"150 to 200",AND(N43&gt;200,N43&lt;=250),"200 to 250",AND(N43&gt;250,N43&lt;=300),"250 to 300",AND(N43&gt;300,N43&lt;=400),"300 to 400",AND(N43&gt;400,N43&lt;=500),"400 to 500",N43&gt;500,"500+")</f>
        <v>200 to 250</v>
      </c>
      <c r="N43" s="9">
        <f>_xlfn.XLOOKUP($E43,'Raw Data'!$E:$E,'Raw Data'!N:N,"ERROR",0,1)</f>
        <v>236.57</v>
      </c>
      <c r="O43" s="14" t="str">
        <f t="array" ref="O43">_xlfn.IFS(P43=0,"No Discount",AND(P43&gt;0,P43&lt;=0.02),"0% to 2%",AND(P43&gt;0.02,P43&lt;=0.04),"2% to 4%",AND(P43&gt;0.04,P43&lt;=0.06),"4% to 6%",AND(P43&gt;0.06,P43&lt;=0.08),"6% to 8%",AND(P43&gt;0.08,P43&lt;=0.1),"8% to 10%",AND(P43&gt;0.1,P43&lt;=0.15),"10% to 15%",AND(P43&gt;0.15,P43&lt;=0.2),"15% to 20%",AND(P43&gt;0.2,P43&lt;=0.25),"20% to 25%",AND(P43&gt;0.25,P43&lt;=0.3),"25% to 30%",AND(P43&gt;0.3,P43&lt;=0.4),"30% to 40%",AND(P43&gt;0.4,P43&lt;=0.5),"40% to 50%",AND(P43&gt;0.5,P43&lt;=0.75),"50% to 75%",AND(P43&gt;0.75,P43&lt;=1),"75% to 100%")</f>
        <v>10% to 15%</v>
      </c>
      <c r="P43" s="10">
        <f>_xlfn.XLOOKUP($E43,'Raw Data'!$E:$E,'Raw Data'!P:P,"ERROR",0,1)</f>
        <v>0.141818489242085</v>
      </c>
      <c r="Q43" s="9">
        <f>_xlfn.XLOOKUP($E43,'Raw Data'!$E:$E,'Raw Data'!Q:Q,"ERROR",0,1)</f>
        <v>8</v>
      </c>
      <c r="R43" s="9" t="str">
        <f>_xlfn.XLOOKUP($E43,'Raw Data'!$E:$E,'Raw Data'!R:R,"ERROR",0,1)</f>
        <v>oz</v>
      </c>
      <c r="S43" s="5" t="str">
        <f t="array" ref="S43">_xlfn.IFS(AND(T43&gt;0,T43&lt;=0.05),"0 to 0.05",AND(T43&gt;0.05,T43&lt;=0.1),"0.05 to 0.1",AND(T43&gt;0.1,T43&lt;=0.2),"0.1 to 0.2",AND(T43&gt;0.2,T43&lt;=0.3),"0.2 to 0.3",AND(T43&gt;0.3,T43&lt;=0.4),"0.3 to 0.4",AND(T43&gt;0.4,T43&lt;=0.5),"0.4 to 0.5",AND(T43&gt;0.5,T43&lt;=0.75),"0.5 to 0.75",AND(T43&gt;0.75,T43&lt;=1),"0.75 to 1",AND(T43&gt;1,T43&lt;=2),"1 to 2",AND(T43&gt;2,T43&lt;=3),"2 to 3",AND(T43&gt;3,T43&lt;=4),"3 to 4",AND(T43&gt;4,T43&lt;=5),"4 to 5",AND(T43&gt;5,T43&lt;=10),"5 to 10",T43&gt;10,"10+")</f>
        <v>0.75 to 1</v>
      </c>
      <c r="T43" s="10">
        <f t="shared" si="1"/>
        <v>0.858217788298952</v>
      </c>
      <c r="U43" s="15" t="str">
        <f t="array" ref="U43">_xlfn.IFS(AND(V43&gt;0,V43&lt;=0.05),"0 to 0.05",AND(V43&gt;0.05,V43&lt;=0.1),"0.05 to 0.1",AND(V43&gt;0.1,V43&lt;=0.2),"0.1 to 0.2",AND(V43&gt;0.2,V43&lt;=0.3),"0.2 to 0.3",AND(V43&gt;0.3,V43&lt;=0.4),"0.3 to 0.4",AND(V43&gt;0.4,V43&lt;=0.5),"0.4 to 0.5",AND(V43&gt;0.5,V43&lt;=0.75),"0.5 to 0.75",AND(V43&gt;0.75,V43&lt;=1),"0.75 to 1",AND(V43&gt;1,V43&lt;=2),"1 to 2",AND(V43&gt;2,V43&lt;=3),"2 to 3",AND(V43&gt;3,V43&lt;=4),"3 to 4",AND(V43&gt;4,V43&lt;=5),"4 to 5",AND(V43&gt;5,V43&lt;=10),"5 to 10",V43&gt;10,"10+")</f>
        <v>0.2 to 0.3</v>
      </c>
      <c r="V43" s="10">
        <f t="shared" si="2"/>
        <v>0.27001141359486</v>
      </c>
      <c r="W43" s="15" t="str">
        <f t="array" ref="W43">_xlfn.IFS(AND(X43&gt;0,X43&lt;=0.05),"0 to 0.05",AND(X43&gt;0.05,X43&lt;=0.1),"0.05 to 0.1",AND(X43&gt;0.1,X43&lt;=0.2),"0.1 to 0.2",AND(X43&gt;0.2,X43&lt;=0.3),"0.2 to 0.3",AND(X43&gt;0.3,X43&lt;=0.4),"0.3 to 0.4",AND(X43&gt;0.4,X43&lt;=0.5),"0.4 to 0.5",AND(X43&gt;0.5,X43&lt;=0.75),"0.5 to 0.75",AND(X43&gt;0.75,X43&lt;=1),"0.75 to 1",AND(X43&gt;1,X43&lt;=2),"1 to 2",AND(X43&gt;2,X43&lt;=3),"2 to 3",AND(X43&gt;3,X43&lt;=4),"3 to 4",AND(X43&gt;4,X43&lt;=5),"4 to 5",AND(X43&gt;5,X43&lt;=10),"5 to 10",X43&gt;10,"10+")</f>
        <v>0.2 to 0.3</v>
      </c>
      <c r="X43" s="16">
        <f t="shared" si="3"/>
        <v>0.231718802840717</v>
      </c>
      <c r="Y43" s="5" t="str">
        <f t="array" ref="Y43">_xlfn.IFS(AND(Z43&gt;0,Z43&lt;=1),"0 to 1",AND(Z43&gt;1,Z43&lt;=2),"1 to 2",AND(Z43&gt;2,Z43&lt;=4),"2 to 4",AND(Z43&gt;4,Z43&lt;=6),"4 to 6",AND(Z43&gt;6,Z43&lt;=8),"6 to 8",AND(Z43&gt;8,Z43&lt;=10),"8 to 10",AND(Z43&gt;10,Z43&lt;=15),"10 to 15",AND(Z43&gt;15,Z43&lt;=20),"15 to 20",AND(Z43&gt;20,Z43&lt;=25),"20 to 25",AND(Z43&gt;25,Z43&lt;=30),"25 to 30",AND(Z43&gt;30,Z43&lt;=40),"30 to 40",AND(Z43&gt;40,Z43&lt;=50),"40 to 50",Z43&gt;50,"50+")</f>
        <v>6 to 8</v>
      </c>
      <c r="Z43" s="9">
        <f t="array" ref="Z43">_xlfn.IFS(AA43="oz",_xlfn.IFS(R43="oz",Q43,R43="fl oz",Q43*1.04,R43="ml",Q43*0.0338),AA43="fl oz",_xlfn.IFS(R43="oz",Q43/1.04,R43="fl oz",Q43,R43="ml",Q43*0.0338/1.04),AA43="ml",_xlfn.IFS(R43="oz",Q43/0.0338,R43="fl oz",Q43*1.04/0.0338,R43="ml",Q43))</f>
        <v>8</v>
      </c>
      <c r="AA43" s="9" t="str">
        <f>_xlfn.XLOOKUP($E43,'Raw Data'!$E:$E,'Raw Data'!AA:AA,"ERROR",0,1)</f>
        <v>oz</v>
      </c>
      <c r="AB43" s="5" t="s">
        <v>189</v>
      </c>
      <c r="AC43" s="5" t="s">
        <v>104</v>
      </c>
      <c r="AD43" s="5" t="s">
        <v>190</v>
      </c>
      <c r="AE43">
        <f>IF(SUMIF('Ingredients Backend'!$AE$1:$CD$1,AE$3,'Ingredients Backend'!$AE42:$CD42)&gt;=1,1,0)</f>
        <v>1</v>
      </c>
      <c r="AF43">
        <f>IF(SUMIF('Ingredients Backend'!$AE$1:$CD$1,AF$3,'Ingredients Backend'!$AE42:$CD42)&gt;=1,1,0)</f>
        <v>1</v>
      </c>
      <c r="AG43">
        <f>IF(SUMIF('Ingredients Backend'!$AE$1:$CD$1,AG$3,'Ingredients Backend'!$AE42:$CD42)&gt;=1,1,0)</f>
        <v>0</v>
      </c>
      <c r="AH43">
        <f>IF(SUMIF('Ingredients Backend'!$AE$1:$CD$1,AH$3,'Ingredients Backend'!$AE42:$CD42)&gt;=1,1,0)</f>
        <v>0</v>
      </c>
      <c r="AI43">
        <f>IF(SUMIF('Ingredients Backend'!$AE$1:$CD$1,AI$3,'Ingredients Backend'!$AE42:$CD42)&gt;=1,1,0)</f>
        <v>0</v>
      </c>
      <c r="AJ43">
        <f>IF(SUMIF('Ingredients Backend'!$AE$1:$CD$1,AJ$3,'Ingredients Backend'!$AE42:$CD42)&gt;=1,1,0)</f>
        <v>0</v>
      </c>
      <c r="AK43">
        <f>IF(SUMIF('Ingredients Backend'!$AE$1:$CD$1,AK$3,'Ingredients Backend'!$AE42:$CD42)&gt;=1,1,0)</f>
        <v>0</v>
      </c>
      <c r="AL43">
        <f>IF(SUMIF('Ingredients Backend'!$AE$1:$CD$1,AL$3,'Ingredients Backend'!$AE42:$CD42)&gt;=1,1,0)</f>
        <v>1</v>
      </c>
      <c r="AM43">
        <f>IF(SUMIF('Ingredients Backend'!$AE$1:$CD$1,AM$3,'Ingredients Backend'!$AE42:$CD42)&gt;=1,1,0)</f>
        <v>0</v>
      </c>
      <c r="AN43">
        <f>IF(SUMIF('Ingredients Backend'!$AE$1:$CD$1,AN$3,'Ingredients Backend'!$AE42:$CD42)&gt;=1,1,0)</f>
        <v>0</v>
      </c>
      <c r="AO43">
        <f>IF(SUMIF('Ingredients Backend'!$AE$1:$CD$1,AO$3,'Ingredients Backend'!$AE42:$CD42)&gt;=1,1,0)</f>
        <v>0</v>
      </c>
      <c r="AP43">
        <f>IF(SUMIF('Ingredients Backend'!$AE$1:$CD$1,AP$3,'Ingredients Backend'!$AE42:$CD42)&gt;=1,1,0)</f>
        <v>0</v>
      </c>
      <c r="AQ43">
        <f>IF(SUMIF('Ingredients Backend'!$AE$1:$CD$1,AQ$3,'Ingredients Backend'!$AE42:$CD42)&gt;=1,1,0)</f>
        <v>0</v>
      </c>
      <c r="AR43">
        <f>IF(SUMIF('Ingredients Backend'!$AE$1:$CD$1,AR$3,'Ingredients Backend'!$AE42:$CD42)&gt;=1,1,0)</f>
        <v>0</v>
      </c>
      <c r="AS43">
        <f>IF(SUMIF('Ingredients Backend'!$AE$1:$CD$1,AS$3,'Ingredients Backend'!$AE42:$CD42)&gt;=1,1,0)</f>
        <v>0</v>
      </c>
      <c r="AT43">
        <f>IF(SUMIF('Ingredients Backend'!$AE$1:$CD$1,AT$3,'Ingredients Backend'!$AE42:$CD42)&gt;=1,1,0)</f>
        <v>0</v>
      </c>
      <c r="AU43">
        <f>IF(SUMIF('Ingredients Backend'!$AE$1:$CD$1,AU$3,'Ingredients Backend'!$AE42:$CD42)&gt;=1,1,0)</f>
        <v>0</v>
      </c>
      <c r="AV43">
        <f>IF(SUMIF('Ingredients Backend'!$AE$1:$CD$1,AV$3,'Ingredients Backend'!$AE42:$CD42)&gt;=1,1,0)</f>
        <v>0</v>
      </c>
      <c r="AW43">
        <f>IF(SUMIF('Ingredients Backend'!$AE$1:$CD$1,AW$3,'Ingredients Backend'!$AE42:$CD42)&gt;=1,1,0)</f>
        <v>0</v>
      </c>
      <c r="AX43">
        <f>IF(SUMIF('Ingredients Backend'!$AE$1:$CD$1,AX$3,'Ingredients Backend'!$AE42:$CD42)&gt;=1,1,0)</f>
        <v>0</v>
      </c>
      <c r="AY43">
        <f>IF(SUMIF('Ingredients Backend'!$AE$1:$CD$1,AY$3,'Ingredients Backend'!$AE42:$CD42)&gt;=1,1,0)</f>
        <v>0</v>
      </c>
      <c r="AZ43">
        <f>IF(SUMIF('Ingredients Backend'!$AE$1:$CD$1,AZ$3,'Ingredients Backend'!$AE42:$CD42)&gt;=1,1,0)</f>
        <v>0</v>
      </c>
      <c r="BA43">
        <f>IF(SUMIF('Ingredients Backend'!$AE$1:$CD$1,BA$3,'Ingredients Backend'!$AE42:$CD42)&gt;=1,1,0)</f>
        <v>0</v>
      </c>
      <c r="BB43">
        <f>IF(SUMIF('Ingredients Backend'!$AE$1:$CD$1,BB$3,'Ingredients Backend'!$AE42:$CD42)&gt;=1,1,0)</f>
        <v>0</v>
      </c>
      <c r="BC43">
        <f>IF(SUMIF('Ingredients Backend'!$AE$1:$CD$1,BC$3,'Ingredients Backend'!$AE42:$CD42)&gt;=1,1,0)</f>
        <v>0</v>
      </c>
      <c r="BD43">
        <f>IF(SUMIF('Ingredients Backend'!$AE$1:$CD$1,BD$3,'Ingredients Backend'!$AE42:$CD42)&gt;=1,1,0)</f>
        <v>0</v>
      </c>
      <c r="BE43">
        <f>IF(SUMIF('Ingredients Backend'!$AE$1:$CD$1,BE$3,'Ingredients Backend'!$AE42:$CD42)&gt;=1,1,0)</f>
        <v>0</v>
      </c>
      <c r="BF43">
        <f>IF(SUMIF('Ingredients Backend'!$AE$1:$CD$1,BF$3,'Ingredients Backend'!$AE42:$CD42)&gt;=1,1,0)</f>
        <v>0</v>
      </c>
      <c r="BG43">
        <f>IF(SUMIF('Ingredients Backend'!$AE$1:$CD$1,BG$3,'Ingredients Backend'!$AE42:$CD42)&gt;=1,1,0)</f>
        <v>0</v>
      </c>
      <c r="BH43">
        <f>IF(SUMIF('Ingredients Backend'!$AE$1:$CD$1,BH$3,'Ingredients Backend'!$AE42:$CD42)&gt;=1,1,0)</f>
        <v>0</v>
      </c>
      <c r="BI43">
        <f>IF(SUMIF('Ingredients Backend'!$AE$1:$CD$1,BI$3,'Ingredients Backend'!$AE42:$CD42)&gt;=1,1,0)</f>
        <v>1</v>
      </c>
      <c r="BJ43">
        <f>IF(SUMIF('Ingredients Backend'!$AE$1:$CD$1,BJ$3,'Ingredients Backend'!$AE42:$CD42)&gt;=1,1,0)</f>
        <v>0</v>
      </c>
      <c r="BK43">
        <f>IF(SUMIF('Ingredients Backend'!$AE$1:$CD$1,BK$3,'Ingredients Backend'!$AE42:$CD42)&gt;=1,1,0)</f>
        <v>0</v>
      </c>
      <c r="BL43">
        <f>IF(SUMIF('Ingredients Backend'!$AE$1:$CD$1,BL$3,'Ingredients Backend'!$AE42:$CD42)&gt;=1,1,0)</f>
        <v>0</v>
      </c>
      <c r="BM43">
        <f>IF(SUMIF('Ingredients Backend'!$AE$1:$CD$1,BM$3,'Ingredients Backend'!$AE42:$CD42)&gt;=1,1,0)</f>
        <v>0</v>
      </c>
      <c r="BN43">
        <f>IF(SUMIF('Ingredients Backend'!$AE$1:$CD$1,BN$3,'Ingredients Backend'!$AE42:$CD42)&gt;=1,1,0)</f>
        <v>0</v>
      </c>
      <c r="BO43">
        <f>IF(SUMIF('Ingredients Backend'!$AE$1:$CD$1,BO$3,'Ingredients Backend'!$AE42:$CD42)&gt;=1,1,0)</f>
        <v>0</v>
      </c>
      <c r="BP43">
        <f>IF(SUMIF('Ingredients Backend'!$AE$1:$CD$1,BP$3,'Ingredients Backend'!$AE42:$CD42)&gt;=1,1,0)</f>
        <v>0</v>
      </c>
      <c r="BQ43">
        <f>IF(SUMIF('Ingredients Backend'!$AE$1:$CD$1,BQ$3,'Ingredients Backend'!$AE42:$CD42)&gt;=1,1,0)</f>
        <v>0</v>
      </c>
      <c r="BR43">
        <f>IF(SUMIF('Ingredients Backend'!$AE$1:$CD$1,BR$3,'Ingredients Backend'!$AE42:$CD42)&gt;=1,1,0)</f>
        <v>0</v>
      </c>
      <c r="BS43">
        <f>IF(SUMIF('Ingredients Backend'!$AE$1:$CD$1,BS$3,'Ingredients Backend'!$AE42:$CD42)&gt;=1,1,0)</f>
        <v>0</v>
      </c>
      <c r="BT43">
        <f>IF(SUMIF('Ingredients Backend'!$AE$1:$CD$1,BT$3,'Ingredients Backend'!$AE42:$CD42)&gt;=1,1,0)</f>
        <v>0</v>
      </c>
      <c r="BU43">
        <f>IF(SUMIF('Ingredients Backend'!$AE$1:$CD$1,BU$3,'Ingredients Backend'!$AE42:$CD42)&gt;=1,1,0)</f>
        <v>0</v>
      </c>
      <c r="BV43">
        <f>IF(SUMIF('Ingredients Backend'!$AE$1:$CD$1,BV$3,'Ingredients Backend'!$AE42:$CD42)&gt;=1,1,0)</f>
        <v>0</v>
      </c>
      <c r="BW43">
        <f>IF(SUMIF('Ingredients Backend'!$AE$1:$CD$1,BW$3,'Ingredients Backend'!$AE42:$CD42)&gt;=1,1,0)</f>
        <v>0</v>
      </c>
      <c r="BX43">
        <f>IF(SUMIF('Ingredients Backend'!$AE$1:$CD$1,BX$3,'Ingredients Backend'!$AE42:$CD42)&gt;=1,1,0)</f>
        <v>0</v>
      </c>
      <c r="BY43">
        <f>IF(SUMIF('Ingredients Backend'!$AE$1:$CD$1,BY$3,'Ingredients Backend'!$AE42:$CD42)&gt;=1,1,0)</f>
        <v>0</v>
      </c>
    </row>
    <row r="44" hidden="1" spans="1:77">
      <c r="A44" s="5" t="str">
        <f>_xlfn.XLOOKUP($E44,'Raw Data'!$E:$E,'Raw Data'!A:A,"ERROR",0,1)</f>
        <v>AE</v>
      </c>
      <c r="B44" s="5" t="str">
        <f>_xlfn.XLOOKUP($E44,'Raw Data'!$E:$E,'Raw Data'!B:B,"ERROR",0,1)</f>
        <v>Hair Mousses</v>
      </c>
      <c r="C44" s="5" t="str">
        <f>_xlfn.XLOOKUP($E44,'Raw Data'!$E:$E,'Raw Data'!C:C,"ERROR",0,1)</f>
        <v>schwarzkopf</v>
      </c>
      <c r="D44" s="5" t="str">
        <f>_xlfn.XLOOKUP($E44,'Raw Data'!$E:$E,'Raw Data'!D:D,"ERROR",0,1)</f>
        <v>www.amazon.ae/dp/B01BYKU536</v>
      </c>
      <c r="E44" s="5" t="s">
        <v>191</v>
      </c>
      <c r="F44" s="9" t="str">
        <f>_xlfn.XLOOKUP($E44,'Raw Data'!$E:$E,'Raw Data'!F:F,"ERROR",0,1)</f>
        <v>Schwarzkopf Got2b Twisted Curling Mousse - 250ml Schwarzkopf Got2b Twisted Curling Mousse - 250ml</v>
      </c>
      <c r="G44" s="10">
        <f>_xlfn.XLOOKUP($E44,'Raw Data'!$E:$E,'Raw Data'!G:G,"ERROR",0,1)</f>
        <v>114</v>
      </c>
      <c r="H44" s="9">
        <f>_xlfn.XLOOKUP($E44,'Raw Data'!$E:$E,'Raw Data'!H:H,"ERROR",0,1)</f>
        <v>4709.64</v>
      </c>
      <c r="I44" s="9">
        <f>_xlfn.XLOOKUP($E44,'Raw Data'!$E:$E,'Raw Data'!I:I,"ERROR",0,1)</f>
        <v>0.00630536544072693</v>
      </c>
      <c r="J44" s="9" t="str">
        <f>_xlfn.XLOOKUP($E44,'Raw Data'!$E:$E,'Raw Data'!J:J,"ERROR",0,1)</f>
        <v>Yes</v>
      </c>
      <c r="K44" s="14" t="str">
        <f t="array" ref="K44">_xlfn.IFS(AND(L44&gt;0,L44&lt;=5),"0 to 5",AND(L44&gt;5,L44&lt;=10),"5 to 10",AND(L44&gt;10,L44&lt;=15),"10 to 15",AND(L44&gt;15,L44&lt;=20),"15 to 20",AND(L44&gt;20,L44&lt;=30),"20 to 30",AND(L44&gt;30,L44&lt;=40),"30 to 40",AND(L44&gt;40,L44&lt;=50),"40 to 50",AND(L44&gt;50,L44&lt;=75),"50 to 75",AND(L44&gt;75,L44&lt;=100),"75 to 100",AND(L44&gt;100,L44&lt;=150),"100 to 150",AND(L44&gt;150,L44&lt;=200),"150 to 200",AND(L44&gt;200,L44&lt;=250),"200 to 250",AND(L44&gt;250,L44&lt;=300),"250 to 300",AND(L44&gt;300,L44&lt;=400),"300 to 400",AND(L44&gt;400,L44&lt;=500),"400 to 500",L44&gt;500,"500+")</f>
        <v>40 to 50</v>
      </c>
      <c r="L44" s="9">
        <f>_xlfn.XLOOKUP($E44,'Raw Data'!$E:$E,'Raw Data'!L:L,"ERROR",0,1)</f>
        <v>44.73</v>
      </c>
      <c r="M44" s="14" t="str">
        <f t="array" ref="M44">_xlfn.IFS(AND(N44&gt;0,N44&lt;=5),"0 to 5",AND(N44&gt;5,N44&lt;=10),"5 to 10",AND(N44&gt;10,N44&lt;=15),"10 to 15",AND(N44&gt;15,N44&lt;=20),"15 to 20",AND(N44&gt;20,N44&lt;=30),"20 to 30",AND(N44&gt;30,N44&lt;=40),"30 to 40",AND(N44&gt;40,N44&lt;=50),"40 to 50",AND(N44&gt;50,N44&lt;=75),"50 to 75",AND(N44&gt;75,N44&lt;=100),"75 to 100",AND(N44&gt;100,N44&lt;=150),"100 to 150",AND(N44&gt;150,N44&lt;=200),"150 to 200",AND(N44&gt;200,N44&lt;=250),"200 to 250",AND(N44&gt;250,N44&lt;=300),"250 to 300",AND(N44&gt;300,N44&lt;=400),"300 to 400",AND(N44&gt;400,N44&lt;=500),"400 to 500",N44&gt;500,"500+")</f>
        <v>50 to 75</v>
      </c>
      <c r="N44" s="9">
        <f>_xlfn.XLOOKUP($E44,'Raw Data'!$E:$E,'Raw Data'!N:N,"ERROR",0,1)</f>
        <v>57.63</v>
      </c>
      <c r="O44" s="14" t="str">
        <f t="array" ref="O44">_xlfn.IFS(P44=0,"No Discount",AND(P44&gt;0,P44&lt;=0.02),"0% to 2%",AND(P44&gt;0.02,P44&lt;=0.04),"2% to 4%",AND(P44&gt;0.04,P44&lt;=0.06),"4% to 6%",AND(P44&gt;0.06,P44&lt;=0.08),"6% to 8%",AND(P44&gt;0.08,P44&lt;=0.1),"8% to 10%",AND(P44&gt;0.1,P44&lt;=0.15),"10% to 15%",AND(P44&gt;0.15,P44&lt;=0.2),"15% to 20%",AND(P44&gt;0.2,P44&lt;=0.25),"20% to 25%",AND(P44&gt;0.25,P44&lt;=0.3),"25% to 30%",AND(P44&gt;0.3,P44&lt;=0.4),"30% to 40%",AND(P44&gt;0.4,P44&lt;=0.5),"40% to 50%",AND(P44&gt;0.5,P44&lt;=0.75),"50% to 75%",AND(P44&gt;0.75,P44&lt;=1),"75% to 100%")</f>
        <v>20% to 25%</v>
      </c>
      <c r="P44" s="10">
        <f>_xlfn.XLOOKUP($E44,'Raw Data'!$E:$E,'Raw Data'!P:P,"ERROR",0,1)</f>
        <v>0.223841749089016</v>
      </c>
      <c r="Q44" s="9">
        <f>_xlfn.XLOOKUP($E44,'Raw Data'!$E:$E,'Raw Data'!Q:Q,"ERROR",0,1)</f>
        <v>250</v>
      </c>
      <c r="R44" s="9" t="str">
        <f>_xlfn.XLOOKUP($E44,'Raw Data'!$E:$E,'Raw Data'!R:R,"ERROR",0,1)</f>
        <v>ml</v>
      </c>
      <c r="S44" s="5" t="str">
        <f t="array" ref="S44">_xlfn.IFS(AND(T44&gt;0,T44&lt;=0.05),"0 to 0.05",AND(T44&gt;0.05,T44&lt;=0.1),"0.05 to 0.1",AND(T44&gt;0.1,T44&lt;=0.2),"0.1 to 0.2",AND(T44&gt;0.2,T44&lt;=0.3),"0.2 to 0.3",AND(T44&gt;0.3,T44&lt;=0.4),"0.3 to 0.4",AND(T44&gt;0.4,T44&lt;=0.5),"0.4 to 0.5",AND(T44&gt;0.5,T44&lt;=0.75),"0.5 to 0.75",AND(T44&gt;0.75,T44&lt;=1),"0.75 to 1",AND(T44&gt;1,T44&lt;=2),"1 to 2",AND(T44&gt;2,T44&lt;=3),"2 to 3",AND(T44&gt;3,T44&lt;=4),"3 to 4",AND(T44&gt;4,T44&lt;=5),"4 to 5",AND(T44&gt;5,T44&lt;=10),"5 to 10",T44&gt;10,"10+")</f>
        <v>0.1 to 0.2</v>
      </c>
      <c r="T44" s="10">
        <f t="shared" si="1"/>
        <v>0.179015594327371</v>
      </c>
      <c r="U44" s="15" t="str">
        <f t="array" ref="U44">_xlfn.IFS(AND(V44&gt;0,V44&lt;=0.05),"0 to 0.05",AND(V44&gt;0.05,V44&lt;=0.1),"0.05 to 0.1",AND(V44&gt;0.1,V44&lt;=0.2),"0.1 to 0.2",AND(V44&gt;0.2,V44&lt;=0.3),"0.2 to 0.3",AND(V44&gt;0.3,V44&lt;=0.4),"0.3 to 0.4",AND(V44&gt;0.4,V44&lt;=0.5),"0.4 to 0.5",AND(V44&gt;0.5,V44&lt;=0.75),"0.5 to 0.75",AND(V44&gt;0.75,V44&lt;=1),"0.75 to 1",AND(V44&gt;1,V44&lt;=2),"1 to 2",AND(V44&gt;2,V44&lt;=3),"2 to 3",AND(V44&gt;3,V44&lt;=4),"3 to 4",AND(V44&gt;4,V44&lt;=5),"4 to 5",AND(V44&gt;5,V44&lt;=10),"5 to 10",V44&gt;10,"10+")</f>
        <v>0.05 to 0.1</v>
      </c>
      <c r="V44" s="10">
        <f t="shared" si="2"/>
        <v>0.0622736541313061</v>
      </c>
      <c r="W44" s="15" t="str">
        <f t="array" ref="W44">_xlfn.IFS(AND(X44&gt;0,X44&lt;=0.05),"0 to 0.05",AND(X44&gt;0.05,X44&lt;=0.1),"0.05 to 0.1",AND(X44&gt;0.1,X44&lt;=0.2),"0.1 to 0.2",AND(X44&gt;0.2,X44&lt;=0.3),"0.2 to 0.3",AND(X44&gt;0.3,X44&lt;=0.4),"0.3 to 0.4",AND(X44&gt;0.4,X44&lt;=0.5),"0.4 to 0.5",AND(X44&gt;0.5,X44&lt;=0.75),"0.5 to 0.75",AND(X44&gt;0.75,X44&lt;=1),"0.75 to 1",AND(X44&gt;1,X44&lt;=2),"1 to 2",AND(X44&gt;2,X44&lt;=3),"2 to 3",AND(X44&gt;3,X44&lt;=4),"3 to 4",AND(X44&gt;4,X44&lt;=5),"4 to 5",AND(X44&gt;5,X44&lt;=10),"5 to 10",X44&gt;10,"10+")</f>
        <v>0 to 0.05</v>
      </c>
      <c r="X44" s="16">
        <f t="shared" si="3"/>
        <v>0.0483342104683901</v>
      </c>
      <c r="Y44" s="5" t="str">
        <f t="array" ref="Y44">_xlfn.IFS(AND(Z44&gt;0,Z44&lt;=1),"0 to 1",AND(Z44&gt;1,Z44&lt;=2),"1 to 2",AND(Z44&gt;2,Z44&lt;=4),"2 to 4",AND(Z44&gt;4,Z44&lt;=6),"4 to 6",AND(Z44&gt;6,Z44&lt;=8),"6 to 8",AND(Z44&gt;8,Z44&lt;=10),"8 to 10",AND(Z44&gt;10,Z44&lt;=15),"10 to 15",AND(Z44&gt;15,Z44&lt;=20),"15 to 20",AND(Z44&gt;20,Z44&lt;=25),"20 to 25",AND(Z44&gt;25,Z44&lt;=30),"25 to 30",AND(Z44&gt;30,Z44&lt;=40),"30 to 40",AND(Z44&gt;40,Z44&lt;=50),"40 to 50",Z44&gt;50,"50+")</f>
        <v>8 to 10</v>
      </c>
      <c r="Z44" s="9">
        <f t="array" ref="Z44">_xlfn.IFS(AA44="oz",_xlfn.IFS(R44="oz",Q44,R44="fl oz",Q44*1.04,R44="ml",Q44*0.0338),AA44="fl oz",_xlfn.IFS(R44="oz",Q44/1.04,R44="fl oz",Q44,R44="ml",Q44*0.0338/1.04),AA44="ml",_xlfn.IFS(R44="oz",Q44/0.0338,R44="fl oz",Q44*1.04/0.0338,R44="ml",Q44))</f>
        <v>8.45</v>
      </c>
      <c r="AA44" s="9" t="str">
        <f>_xlfn.XLOOKUP($E44,'Raw Data'!$E:$E,'Raw Data'!AA:AA,"ERROR",0,1)</f>
        <v>oz</v>
      </c>
      <c r="AB44" s="5" t="s">
        <v>192</v>
      </c>
      <c r="AC44" s="5" t="s">
        <v>193</v>
      </c>
      <c r="AD44" s="5" t="s">
        <v>43</v>
      </c>
      <c r="AE44">
        <f>IF(SUMIF('Ingredients Backend'!$AE$1:$CD$1,AE$3,'Ingredients Backend'!$AE43:$CD43)&gt;=1,1,0)</f>
        <v>0</v>
      </c>
      <c r="AF44">
        <f>IF(SUMIF('Ingredients Backend'!$AE$1:$CD$1,AF$3,'Ingredients Backend'!$AE43:$CD43)&gt;=1,1,0)</f>
        <v>0</v>
      </c>
      <c r="AG44">
        <f>IF(SUMIF('Ingredients Backend'!$AE$1:$CD$1,AG$3,'Ingredients Backend'!$AE43:$CD43)&gt;=1,1,0)</f>
        <v>0</v>
      </c>
      <c r="AH44">
        <f>IF(SUMIF('Ingredients Backend'!$AE$1:$CD$1,AH$3,'Ingredients Backend'!$AE43:$CD43)&gt;=1,1,0)</f>
        <v>0</v>
      </c>
      <c r="AI44">
        <f>IF(SUMIF('Ingredients Backend'!$AE$1:$CD$1,AI$3,'Ingredients Backend'!$AE43:$CD43)&gt;=1,1,0)</f>
        <v>0</v>
      </c>
      <c r="AJ44">
        <f>IF(SUMIF('Ingredients Backend'!$AE$1:$CD$1,AJ$3,'Ingredients Backend'!$AE43:$CD43)&gt;=1,1,0)</f>
        <v>0</v>
      </c>
      <c r="AK44">
        <f>IF(SUMIF('Ingredients Backend'!$AE$1:$CD$1,AK$3,'Ingredients Backend'!$AE43:$CD43)&gt;=1,1,0)</f>
        <v>0</v>
      </c>
      <c r="AL44">
        <f>IF(SUMIF('Ingredients Backend'!$AE$1:$CD$1,AL$3,'Ingredients Backend'!$AE43:$CD43)&gt;=1,1,0)</f>
        <v>0</v>
      </c>
      <c r="AM44">
        <f>IF(SUMIF('Ingredients Backend'!$AE$1:$CD$1,AM$3,'Ingredients Backend'!$AE43:$CD43)&gt;=1,1,0)</f>
        <v>0</v>
      </c>
      <c r="AN44">
        <f>IF(SUMIF('Ingredients Backend'!$AE$1:$CD$1,AN$3,'Ingredients Backend'!$AE43:$CD43)&gt;=1,1,0)</f>
        <v>0</v>
      </c>
      <c r="AO44">
        <f>IF(SUMIF('Ingredients Backend'!$AE$1:$CD$1,AO$3,'Ingredients Backend'!$AE43:$CD43)&gt;=1,1,0)</f>
        <v>0</v>
      </c>
      <c r="AP44">
        <f>IF(SUMIF('Ingredients Backend'!$AE$1:$CD$1,AP$3,'Ingredients Backend'!$AE43:$CD43)&gt;=1,1,0)</f>
        <v>0</v>
      </c>
      <c r="AQ44">
        <f>IF(SUMIF('Ingredients Backend'!$AE$1:$CD$1,AQ$3,'Ingredients Backend'!$AE43:$CD43)&gt;=1,1,0)</f>
        <v>0</v>
      </c>
      <c r="AR44">
        <f>IF(SUMIF('Ingredients Backend'!$AE$1:$CD$1,AR$3,'Ingredients Backend'!$AE43:$CD43)&gt;=1,1,0)</f>
        <v>0</v>
      </c>
      <c r="AS44">
        <f>IF(SUMIF('Ingredients Backend'!$AE$1:$CD$1,AS$3,'Ingredients Backend'!$AE43:$CD43)&gt;=1,1,0)</f>
        <v>0</v>
      </c>
      <c r="AT44">
        <f>IF(SUMIF('Ingredients Backend'!$AE$1:$CD$1,AT$3,'Ingredients Backend'!$AE43:$CD43)&gt;=1,1,0)</f>
        <v>0</v>
      </c>
      <c r="AU44">
        <f>IF(SUMIF('Ingredients Backend'!$AE$1:$CD$1,AU$3,'Ingredients Backend'!$AE43:$CD43)&gt;=1,1,0)</f>
        <v>0</v>
      </c>
      <c r="AV44">
        <f>IF(SUMIF('Ingredients Backend'!$AE$1:$CD$1,AV$3,'Ingredients Backend'!$AE43:$CD43)&gt;=1,1,0)</f>
        <v>0</v>
      </c>
      <c r="AW44">
        <f>IF(SUMIF('Ingredients Backend'!$AE$1:$CD$1,AW$3,'Ingredients Backend'!$AE43:$CD43)&gt;=1,1,0)</f>
        <v>0</v>
      </c>
      <c r="AX44">
        <f>IF(SUMIF('Ingredients Backend'!$AE$1:$CD$1,AX$3,'Ingredients Backend'!$AE43:$CD43)&gt;=1,1,0)</f>
        <v>0</v>
      </c>
      <c r="AY44">
        <f>IF(SUMIF('Ingredients Backend'!$AE$1:$CD$1,AY$3,'Ingredients Backend'!$AE43:$CD43)&gt;=1,1,0)</f>
        <v>0</v>
      </c>
      <c r="AZ44">
        <f>IF(SUMIF('Ingredients Backend'!$AE$1:$CD$1,AZ$3,'Ingredients Backend'!$AE43:$CD43)&gt;=1,1,0)</f>
        <v>0</v>
      </c>
      <c r="BA44">
        <f>IF(SUMIF('Ingredients Backend'!$AE$1:$CD$1,BA$3,'Ingredients Backend'!$AE43:$CD43)&gt;=1,1,0)</f>
        <v>0</v>
      </c>
      <c r="BB44">
        <f>IF(SUMIF('Ingredients Backend'!$AE$1:$CD$1,BB$3,'Ingredients Backend'!$AE43:$CD43)&gt;=1,1,0)</f>
        <v>0</v>
      </c>
      <c r="BC44">
        <f>IF(SUMIF('Ingredients Backend'!$AE$1:$CD$1,BC$3,'Ingredients Backend'!$AE43:$CD43)&gt;=1,1,0)</f>
        <v>0</v>
      </c>
      <c r="BD44">
        <f>IF(SUMIF('Ingredients Backend'!$AE$1:$CD$1,BD$3,'Ingredients Backend'!$AE43:$CD43)&gt;=1,1,0)</f>
        <v>0</v>
      </c>
      <c r="BE44">
        <f>IF(SUMIF('Ingredients Backend'!$AE$1:$CD$1,BE$3,'Ingredients Backend'!$AE43:$CD43)&gt;=1,1,0)</f>
        <v>0</v>
      </c>
      <c r="BF44">
        <f>IF(SUMIF('Ingredients Backend'!$AE$1:$CD$1,BF$3,'Ingredients Backend'!$AE43:$CD43)&gt;=1,1,0)</f>
        <v>0</v>
      </c>
      <c r="BG44">
        <f>IF(SUMIF('Ingredients Backend'!$AE$1:$CD$1,BG$3,'Ingredients Backend'!$AE43:$CD43)&gt;=1,1,0)</f>
        <v>1</v>
      </c>
      <c r="BH44">
        <f>IF(SUMIF('Ingredients Backend'!$AE$1:$CD$1,BH$3,'Ingredients Backend'!$AE43:$CD43)&gt;=1,1,0)</f>
        <v>0</v>
      </c>
      <c r="BI44">
        <f>IF(SUMIF('Ingredients Backend'!$AE$1:$CD$1,BI$3,'Ingredients Backend'!$AE43:$CD43)&gt;=1,1,0)</f>
        <v>0</v>
      </c>
      <c r="BJ44">
        <f>IF(SUMIF('Ingredients Backend'!$AE$1:$CD$1,BJ$3,'Ingredients Backend'!$AE43:$CD43)&gt;=1,1,0)</f>
        <v>0</v>
      </c>
      <c r="BK44">
        <f>IF(SUMIF('Ingredients Backend'!$AE$1:$CD$1,BK$3,'Ingredients Backend'!$AE43:$CD43)&gt;=1,1,0)</f>
        <v>0</v>
      </c>
      <c r="BL44">
        <f>IF(SUMIF('Ingredients Backend'!$AE$1:$CD$1,BL$3,'Ingredients Backend'!$AE43:$CD43)&gt;=1,1,0)</f>
        <v>0</v>
      </c>
      <c r="BM44">
        <f>IF(SUMIF('Ingredients Backend'!$AE$1:$CD$1,BM$3,'Ingredients Backend'!$AE43:$CD43)&gt;=1,1,0)</f>
        <v>0</v>
      </c>
      <c r="BN44">
        <f>IF(SUMIF('Ingredients Backend'!$AE$1:$CD$1,BN$3,'Ingredients Backend'!$AE43:$CD43)&gt;=1,1,0)</f>
        <v>0</v>
      </c>
      <c r="BO44">
        <f>IF(SUMIF('Ingredients Backend'!$AE$1:$CD$1,BO$3,'Ingredients Backend'!$AE43:$CD43)&gt;=1,1,0)</f>
        <v>0</v>
      </c>
      <c r="BP44">
        <f>IF(SUMIF('Ingredients Backend'!$AE$1:$CD$1,BP$3,'Ingredients Backend'!$AE43:$CD43)&gt;=1,1,0)</f>
        <v>0</v>
      </c>
      <c r="BQ44">
        <f>IF(SUMIF('Ingredients Backend'!$AE$1:$CD$1,BQ$3,'Ingredients Backend'!$AE43:$CD43)&gt;=1,1,0)</f>
        <v>0</v>
      </c>
      <c r="BR44">
        <f>IF(SUMIF('Ingredients Backend'!$AE$1:$CD$1,BR$3,'Ingredients Backend'!$AE43:$CD43)&gt;=1,1,0)</f>
        <v>0</v>
      </c>
      <c r="BS44">
        <f>IF(SUMIF('Ingredients Backend'!$AE$1:$CD$1,BS$3,'Ingredients Backend'!$AE43:$CD43)&gt;=1,1,0)</f>
        <v>0</v>
      </c>
      <c r="BT44">
        <f>IF(SUMIF('Ingredients Backend'!$AE$1:$CD$1,BT$3,'Ingredients Backend'!$AE43:$CD43)&gt;=1,1,0)</f>
        <v>0</v>
      </c>
      <c r="BU44">
        <f>IF(SUMIF('Ingredients Backend'!$AE$1:$CD$1,BU$3,'Ingredients Backend'!$AE43:$CD43)&gt;=1,1,0)</f>
        <v>0</v>
      </c>
      <c r="BV44">
        <f>IF(SUMIF('Ingredients Backend'!$AE$1:$CD$1,BV$3,'Ingredients Backend'!$AE43:$CD43)&gt;=1,1,0)</f>
        <v>0</v>
      </c>
      <c r="BW44">
        <f>IF(SUMIF('Ingredients Backend'!$AE$1:$CD$1,BW$3,'Ingredients Backend'!$AE43:$CD43)&gt;=1,1,0)</f>
        <v>0</v>
      </c>
      <c r="BX44">
        <f>IF(SUMIF('Ingredients Backend'!$AE$1:$CD$1,BX$3,'Ingredients Backend'!$AE43:$CD43)&gt;=1,1,0)</f>
        <v>0</v>
      </c>
      <c r="BY44">
        <f>IF(SUMIF('Ingredients Backend'!$AE$1:$CD$1,BY$3,'Ingredients Backend'!$AE43:$CD43)&gt;=1,1,0)</f>
        <v>0</v>
      </c>
    </row>
    <row r="45" hidden="1" spans="1:77">
      <c r="A45" s="5" t="str">
        <f>_xlfn.XLOOKUP($E45,'Raw Data'!$E:$E,'Raw Data'!A:A,"ERROR",0,1)</f>
        <v>AE</v>
      </c>
      <c r="B45" s="5" t="str">
        <f>_xlfn.XLOOKUP($E45,'Raw Data'!$E:$E,'Raw Data'!B:B,"ERROR",0,1)</f>
        <v>Hair Mousses</v>
      </c>
      <c r="C45" s="5" t="str">
        <f>_xlfn.XLOOKUP($E45,'Raw Data'!$E:$E,'Raw Data'!C:C,"ERROR",0,1)</f>
        <v>Keune</v>
      </c>
      <c r="D45" s="5" t="str">
        <f>_xlfn.XLOOKUP($E45,'Raw Data'!$E:$E,'Raw Data'!D:D,"ERROR",0,1)</f>
        <v>www.amazon.ae/dp/B07RJ22872</v>
      </c>
      <c r="E45" s="5" t="s">
        <v>194</v>
      </c>
      <c r="F45" s="9" t="str">
        <f>_xlfn.XLOOKUP($E45,'Raw Data'!$E:$E,'Raw Data'!F:F,"ERROR",0,1)</f>
        <v>Keune - Style Soft Mousse - Volumizing Mousse - 200ml</v>
      </c>
      <c r="G45" s="10">
        <f>_xlfn.XLOOKUP($E45,'Raw Data'!$E:$E,'Raw Data'!G:G,"ERROR",0,1)</f>
        <v>43</v>
      </c>
      <c r="H45" s="9">
        <f>_xlfn.XLOOKUP($E45,'Raw Data'!$E:$E,'Raw Data'!H:H,"ERROR",0,1)</f>
        <v>4705.3</v>
      </c>
      <c r="I45" s="9">
        <f>_xlfn.XLOOKUP($E45,'Raw Data'!$E:$E,'Raw Data'!I:I,"ERROR",0,1)</f>
        <v>0.00629955495712038</v>
      </c>
      <c r="J45" s="9" t="str">
        <f>_xlfn.XLOOKUP($E45,'Raw Data'!$E:$E,'Raw Data'!J:J,"ERROR",0,1)</f>
        <v>Yes</v>
      </c>
      <c r="K45" s="14" t="str">
        <f t="array" ref="K45">_xlfn.IFS(AND(L45&gt;0,L45&lt;=5),"0 to 5",AND(L45&gt;5,L45&lt;=10),"5 to 10",AND(L45&gt;10,L45&lt;=15),"10 to 15",AND(L45&gt;15,L45&lt;=20),"15 to 20",AND(L45&gt;20,L45&lt;=30),"20 to 30",AND(L45&gt;30,L45&lt;=40),"30 to 40",AND(L45&gt;40,L45&lt;=50),"40 to 50",AND(L45&gt;50,L45&lt;=75),"50 to 75",AND(L45&gt;75,L45&lt;=100),"75 to 100",AND(L45&gt;100,L45&lt;=150),"100 to 150",AND(L45&gt;150,L45&lt;=200),"150 to 200",AND(L45&gt;200,L45&lt;=250),"200 to 250",AND(L45&gt;250,L45&lt;=300),"250 to 300",AND(L45&gt;300,L45&lt;=400),"300 to 400",AND(L45&gt;400,L45&lt;=500),"400 to 500",L45&gt;500,"500+")</f>
        <v>75 to 100</v>
      </c>
      <c r="L45" s="9">
        <f>_xlfn.XLOOKUP($E45,'Raw Data'!$E:$E,'Raw Data'!L:L,"ERROR",0,1)</f>
        <v>99.63</v>
      </c>
      <c r="M45" s="14" t="str">
        <f t="array" ref="M45">_xlfn.IFS(AND(N45&gt;0,N45&lt;=5),"0 to 5",AND(N45&gt;5,N45&lt;=10),"5 to 10",AND(N45&gt;10,N45&lt;=15),"10 to 15",AND(N45&gt;15,N45&lt;=20),"15 to 20",AND(N45&gt;20,N45&lt;=30),"20 to 30",AND(N45&gt;30,N45&lt;=40),"30 to 40",AND(N45&gt;40,N45&lt;=50),"40 to 50",AND(N45&gt;50,N45&lt;=75),"50 to 75",AND(N45&gt;75,N45&lt;=100),"75 to 100",AND(N45&gt;100,N45&lt;=150),"100 to 150",AND(N45&gt;150,N45&lt;=200),"150 to 200",AND(N45&gt;200,N45&lt;=250),"200 to 250",AND(N45&gt;250,N45&lt;=300),"250 to 300",AND(N45&gt;300,N45&lt;=400),"300 to 400",AND(N45&gt;400,N45&lt;=500),"400 to 500",N45&gt;500,"500+")</f>
        <v>100 to 150</v>
      </c>
      <c r="N45" s="9">
        <f>_xlfn.XLOOKUP($E45,'Raw Data'!$E:$E,'Raw Data'!N:N,"ERROR",0,1)</f>
        <v>144.93</v>
      </c>
      <c r="O45" s="14" t="str">
        <f t="array" ref="O45">_xlfn.IFS(P45=0,"No Discount",AND(P45&gt;0,P45&lt;=0.02),"0% to 2%",AND(P45&gt;0.02,P45&lt;=0.04),"2% to 4%",AND(P45&gt;0.04,P45&lt;=0.06),"4% to 6%",AND(P45&gt;0.06,P45&lt;=0.08),"6% to 8%",AND(P45&gt;0.08,P45&lt;=0.1),"8% to 10%",AND(P45&gt;0.1,P45&lt;=0.15),"10% to 15%",AND(P45&gt;0.15,P45&lt;=0.2),"15% to 20%",AND(P45&gt;0.2,P45&lt;=0.25),"20% to 25%",AND(P45&gt;0.25,P45&lt;=0.3),"25% to 30%",AND(P45&gt;0.3,P45&lt;=0.4),"30% to 40%",AND(P45&gt;0.4,P45&lt;=0.5),"40% to 50%",AND(P45&gt;0.5,P45&lt;=0.75),"50% to 75%",AND(P45&gt;0.75,P45&lt;=1),"75% to 100%")</f>
        <v>30% to 40%</v>
      </c>
      <c r="P45" s="10">
        <f>_xlfn.XLOOKUP($E45,'Raw Data'!$E:$E,'Raw Data'!P:P,"ERROR",0,1)</f>
        <v>0.312564686400331</v>
      </c>
      <c r="Q45" s="9">
        <f>_xlfn.XLOOKUP($E45,'Raw Data'!$E:$E,'Raw Data'!Q:Q,"ERROR",0,1)</f>
        <v>200</v>
      </c>
      <c r="R45" s="9" t="str">
        <f>_xlfn.XLOOKUP($E45,'Raw Data'!$E:$E,'Raw Data'!R:R,"ERROR",0,1)</f>
        <v>ml</v>
      </c>
      <c r="S45" s="5" t="str">
        <f t="array" ref="S45">_xlfn.IFS(AND(T45&gt;0,T45&lt;=0.05),"0 to 0.05",AND(T45&gt;0.05,T45&lt;=0.1),"0.05 to 0.1",AND(T45&gt;0.1,T45&lt;=0.2),"0.1 to 0.2",AND(T45&gt;0.2,T45&lt;=0.3),"0.2 to 0.3",AND(T45&gt;0.3,T45&lt;=0.4),"0.3 to 0.4",AND(T45&gt;0.4,T45&lt;=0.5),"0.4 to 0.5",AND(T45&gt;0.5,T45&lt;=0.75),"0.5 to 0.75",AND(T45&gt;0.75,T45&lt;=1),"0.75 to 1",AND(T45&gt;1,T45&lt;=2),"1 to 2",AND(T45&gt;2,T45&lt;=3),"2 to 3",AND(T45&gt;3,T45&lt;=4),"3 to 4",AND(T45&gt;4,T45&lt;=5),"4 to 5",AND(T45&gt;5,T45&lt;=10),"5 to 10",T45&gt;10,"10+")</f>
        <v>0.4 to 0.5</v>
      </c>
      <c r="T45" s="10">
        <f t="shared" si="1"/>
        <v>0.498416154226357</v>
      </c>
      <c r="U45" s="15" t="str">
        <f t="array" ref="U45">_xlfn.IFS(AND(V45&gt;0,V45&lt;=0.05),"0 to 0.05",AND(V45&gt;0.05,V45&lt;=0.1),"0.05 to 0.1",AND(V45&gt;0.1,V45&lt;=0.2),"0.1 to 0.2",AND(V45&gt;0.2,V45&lt;=0.3),"0.2 to 0.3",AND(V45&gt;0.3,V45&lt;=0.4),"0.3 to 0.4",AND(V45&gt;0.4,V45&lt;=0.5),"0.4 to 0.5",AND(V45&gt;0.5,V45&lt;=0.75),"0.5 to 0.75",AND(V45&gt;0.75,V45&lt;=1),"0.75 to 1",AND(V45&gt;1,V45&lt;=2),"1 to 2",AND(V45&gt;2,V45&lt;=3),"2 to 3",AND(V45&gt;3,V45&lt;=4),"3 to 4",AND(V45&gt;4,V45&lt;=5),"4 to 5",AND(V45&gt;5,V45&lt;=10),"5 to 10",V45&gt;10,"10+")</f>
        <v>0.1 to 0.2</v>
      </c>
      <c r="V45" s="10">
        <f t="shared" si="2"/>
        <v>0.195760035859149</v>
      </c>
      <c r="W45" s="15" t="str">
        <f t="array" ref="W45">_xlfn.IFS(AND(X45&gt;0,X45&lt;=0.05),"0 to 0.05",AND(X45&gt;0.05,X45&lt;=0.1),"0.05 to 0.1",AND(X45&gt;0.1,X45&lt;=0.2),"0.1 to 0.2",AND(X45&gt;0.2,X45&lt;=0.3),"0.2 to 0.3",AND(X45&gt;0.3,X45&lt;=0.4),"0.3 to 0.4",AND(X45&gt;0.4,X45&lt;=0.5),"0.4 to 0.5",AND(X45&gt;0.5,X45&lt;=0.75),"0.5 to 0.75",AND(X45&gt;0.75,X45&lt;=1),"0.75 to 1",AND(X45&gt;1,X45&lt;=2),"1 to 2",AND(X45&gt;2,X45&lt;=3),"2 to 3",AND(X45&gt;3,X45&lt;=4),"3 to 4",AND(X45&gt;4,X45&lt;=5),"4 to 5",AND(X45&gt;5,X45&lt;=10),"5 to 10",X45&gt;10,"10+")</f>
        <v>0.1 to 0.2</v>
      </c>
      <c r="X45" s="16">
        <f t="shared" si="3"/>
        <v>0.134572361641116</v>
      </c>
      <c r="Y45" s="5" t="str">
        <f t="array" ref="Y45">_xlfn.IFS(AND(Z45&gt;0,Z45&lt;=1),"0 to 1",AND(Z45&gt;1,Z45&lt;=2),"1 to 2",AND(Z45&gt;2,Z45&lt;=4),"2 to 4",AND(Z45&gt;4,Z45&lt;=6),"4 to 6",AND(Z45&gt;6,Z45&lt;=8),"6 to 8",AND(Z45&gt;8,Z45&lt;=10),"8 to 10",AND(Z45&gt;10,Z45&lt;=15),"10 to 15",AND(Z45&gt;15,Z45&lt;=20),"15 to 20",AND(Z45&gt;20,Z45&lt;=25),"20 to 25",AND(Z45&gt;25,Z45&lt;=30),"25 to 30",AND(Z45&gt;30,Z45&lt;=40),"30 to 40",AND(Z45&gt;40,Z45&lt;=50),"40 to 50",Z45&gt;50,"50+")</f>
        <v>6 to 8</v>
      </c>
      <c r="Z45" s="9">
        <f t="array" ref="Z45">_xlfn.IFS(AA45="oz",_xlfn.IFS(R45="oz",Q45,R45="fl oz",Q45*1.04,R45="ml",Q45*0.0338),AA45="fl oz",_xlfn.IFS(R45="oz",Q45/1.04,R45="fl oz",Q45,R45="ml",Q45*0.0338/1.04),AA45="ml",_xlfn.IFS(R45="oz",Q45/0.0338,R45="fl oz",Q45*1.04/0.0338,R45="ml",Q45))</f>
        <v>6.76</v>
      </c>
      <c r="AA45" s="9" t="str">
        <f>_xlfn.XLOOKUP($E45,'Raw Data'!$E:$E,'Raw Data'!AA:AA,"ERROR",0,1)</f>
        <v>oz</v>
      </c>
      <c r="AB45" s="5" t="s">
        <v>195</v>
      </c>
      <c r="AC45" s="5" t="s">
        <v>193</v>
      </c>
      <c r="AD45" s="5" t="s">
        <v>43</v>
      </c>
      <c r="AE45">
        <f>IF(SUMIF('Ingredients Backend'!$AE$1:$CD$1,AE$3,'Ingredients Backend'!$AE44:$CD44)&gt;=1,1,0)</f>
        <v>0</v>
      </c>
      <c r="AF45">
        <f>IF(SUMIF('Ingredients Backend'!$AE$1:$CD$1,AF$3,'Ingredients Backend'!$AE44:$CD44)&gt;=1,1,0)</f>
        <v>0</v>
      </c>
      <c r="AG45">
        <f>IF(SUMIF('Ingredients Backend'!$AE$1:$CD$1,AG$3,'Ingredients Backend'!$AE44:$CD44)&gt;=1,1,0)</f>
        <v>0</v>
      </c>
      <c r="AH45">
        <f>IF(SUMIF('Ingredients Backend'!$AE$1:$CD$1,AH$3,'Ingredients Backend'!$AE44:$CD44)&gt;=1,1,0)</f>
        <v>0</v>
      </c>
      <c r="AI45">
        <f>IF(SUMIF('Ingredients Backend'!$AE$1:$CD$1,AI$3,'Ingredients Backend'!$AE44:$CD44)&gt;=1,1,0)</f>
        <v>0</v>
      </c>
      <c r="AJ45">
        <f>IF(SUMIF('Ingredients Backend'!$AE$1:$CD$1,AJ$3,'Ingredients Backend'!$AE44:$CD44)&gt;=1,1,0)</f>
        <v>0</v>
      </c>
      <c r="AK45">
        <f>IF(SUMIF('Ingredients Backend'!$AE$1:$CD$1,AK$3,'Ingredients Backend'!$AE44:$CD44)&gt;=1,1,0)</f>
        <v>0</v>
      </c>
      <c r="AL45">
        <f>IF(SUMIF('Ingredients Backend'!$AE$1:$CD$1,AL$3,'Ingredients Backend'!$AE44:$CD44)&gt;=1,1,0)</f>
        <v>0</v>
      </c>
      <c r="AM45">
        <f>IF(SUMIF('Ingredients Backend'!$AE$1:$CD$1,AM$3,'Ingredients Backend'!$AE44:$CD44)&gt;=1,1,0)</f>
        <v>0</v>
      </c>
      <c r="AN45">
        <f>IF(SUMIF('Ingredients Backend'!$AE$1:$CD$1,AN$3,'Ingredients Backend'!$AE44:$CD44)&gt;=1,1,0)</f>
        <v>0</v>
      </c>
      <c r="AO45">
        <f>IF(SUMIF('Ingredients Backend'!$AE$1:$CD$1,AO$3,'Ingredients Backend'!$AE44:$CD44)&gt;=1,1,0)</f>
        <v>0</v>
      </c>
      <c r="AP45">
        <f>IF(SUMIF('Ingredients Backend'!$AE$1:$CD$1,AP$3,'Ingredients Backend'!$AE44:$CD44)&gt;=1,1,0)</f>
        <v>0</v>
      </c>
      <c r="AQ45">
        <f>IF(SUMIF('Ingredients Backend'!$AE$1:$CD$1,AQ$3,'Ingredients Backend'!$AE44:$CD44)&gt;=1,1,0)</f>
        <v>0</v>
      </c>
      <c r="AR45">
        <f>IF(SUMIF('Ingredients Backend'!$AE$1:$CD$1,AR$3,'Ingredients Backend'!$AE44:$CD44)&gt;=1,1,0)</f>
        <v>0</v>
      </c>
      <c r="AS45">
        <f>IF(SUMIF('Ingredients Backend'!$AE$1:$CD$1,AS$3,'Ingredients Backend'!$AE44:$CD44)&gt;=1,1,0)</f>
        <v>0</v>
      </c>
      <c r="AT45">
        <f>IF(SUMIF('Ingredients Backend'!$AE$1:$CD$1,AT$3,'Ingredients Backend'!$AE44:$CD44)&gt;=1,1,0)</f>
        <v>0</v>
      </c>
      <c r="AU45">
        <f>IF(SUMIF('Ingredients Backend'!$AE$1:$CD$1,AU$3,'Ingredients Backend'!$AE44:$CD44)&gt;=1,1,0)</f>
        <v>0</v>
      </c>
      <c r="AV45">
        <f>IF(SUMIF('Ingredients Backend'!$AE$1:$CD$1,AV$3,'Ingredients Backend'!$AE44:$CD44)&gt;=1,1,0)</f>
        <v>0</v>
      </c>
      <c r="AW45">
        <f>IF(SUMIF('Ingredients Backend'!$AE$1:$CD$1,AW$3,'Ingredients Backend'!$AE44:$CD44)&gt;=1,1,0)</f>
        <v>0</v>
      </c>
      <c r="AX45">
        <f>IF(SUMIF('Ingredients Backend'!$AE$1:$CD$1,AX$3,'Ingredients Backend'!$AE44:$CD44)&gt;=1,1,0)</f>
        <v>0</v>
      </c>
      <c r="AY45">
        <f>IF(SUMIF('Ingredients Backend'!$AE$1:$CD$1,AY$3,'Ingredients Backend'!$AE44:$CD44)&gt;=1,1,0)</f>
        <v>0</v>
      </c>
      <c r="AZ45">
        <f>IF(SUMIF('Ingredients Backend'!$AE$1:$CD$1,AZ$3,'Ingredients Backend'!$AE44:$CD44)&gt;=1,1,0)</f>
        <v>0</v>
      </c>
      <c r="BA45">
        <f>IF(SUMIF('Ingredients Backend'!$AE$1:$CD$1,BA$3,'Ingredients Backend'!$AE44:$CD44)&gt;=1,1,0)</f>
        <v>0</v>
      </c>
      <c r="BB45">
        <f>IF(SUMIF('Ingredients Backend'!$AE$1:$CD$1,BB$3,'Ingredients Backend'!$AE44:$CD44)&gt;=1,1,0)</f>
        <v>0</v>
      </c>
      <c r="BC45">
        <f>IF(SUMIF('Ingredients Backend'!$AE$1:$CD$1,BC$3,'Ingredients Backend'!$AE44:$CD44)&gt;=1,1,0)</f>
        <v>0</v>
      </c>
      <c r="BD45">
        <f>IF(SUMIF('Ingredients Backend'!$AE$1:$CD$1,BD$3,'Ingredients Backend'!$AE44:$CD44)&gt;=1,1,0)</f>
        <v>0</v>
      </c>
      <c r="BE45">
        <f>IF(SUMIF('Ingredients Backend'!$AE$1:$CD$1,BE$3,'Ingredients Backend'!$AE44:$CD44)&gt;=1,1,0)</f>
        <v>0</v>
      </c>
      <c r="BF45">
        <f>IF(SUMIF('Ingredients Backend'!$AE$1:$CD$1,BF$3,'Ingredients Backend'!$AE44:$CD44)&gt;=1,1,0)</f>
        <v>0</v>
      </c>
      <c r="BG45">
        <f>IF(SUMIF('Ingredients Backend'!$AE$1:$CD$1,BG$3,'Ingredients Backend'!$AE44:$CD44)&gt;=1,1,0)</f>
        <v>1</v>
      </c>
      <c r="BH45">
        <f>IF(SUMIF('Ingredients Backend'!$AE$1:$CD$1,BH$3,'Ingredients Backend'!$AE44:$CD44)&gt;=1,1,0)</f>
        <v>0</v>
      </c>
      <c r="BI45">
        <f>IF(SUMIF('Ingredients Backend'!$AE$1:$CD$1,BI$3,'Ingredients Backend'!$AE44:$CD44)&gt;=1,1,0)</f>
        <v>0</v>
      </c>
      <c r="BJ45">
        <f>IF(SUMIF('Ingredients Backend'!$AE$1:$CD$1,BJ$3,'Ingredients Backend'!$AE44:$CD44)&gt;=1,1,0)</f>
        <v>0</v>
      </c>
      <c r="BK45">
        <f>IF(SUMIF('Ingredients Backend'!$AE$1:$CD$1,BK$3,'Ingredients Backend'!$AE44:$CD44)&gt;=1,1,0)</f>
        <v>0</v>
      </c>
      <c r="BL45">
        <f>IF(SUMIF('Ingredients Backend'!$AE$1:$CD$1,BL$3,'Ingredients Backend'!$AE44:$CD44)&gt;=1,1,0)</f>
        <v>0</v>
      </c>
      <c r="BM45">
        <f>IF(SUMIF('Ingredients Backend'!$AE$1:$CD$1,BM$3,'Ingredients Backend'!$AE44:$CD44)&gt;=1,1,0)</f>
        <v>0</v>
      </c>
      <c r="BN45">
        <f>IF(SUMIF('Ingredients Backend'!$AE$1:$CD$1,BN$3,'Ingredients Backend'!$AE44:$CD44)&gt;=1,1,0)</f>
        <v>0</v>
      </c>
      <c r="BO45">
        <f>IF(SUMIF('Ingredients Backend'!$AE$1:$CD$1,BO$3,'Ingredients Backend'!$AE44:$CD44)&gt;=1,1,0)</f>
        <v>0</v>
      </c>
      <c r="BP45">
        <f>IF(SUMIF('Ingredients Backend'!$AE$1:$CD$1,BP$3,'Ingredients Backend'!$AE44:$CD44)&gt;=1,1,0)</f>
        <v>0</v>
      </c>
      <c r="BQ45">
        <f>IF(SUMIF('Ingredients Backend'!$AE$1:$CD$1,BQ$3,'Ingredients Backend'!$AE44:$CD44)&gt;=1,1,0)</f>
        <v>0</v>
      </c>
      <c r="BR45">
        <f>IF(SUMIF('Ingredients Backend'!$AE$1:$CD$1,BR$3,'Ingredients Backend'!$AE44:$CD44)&gt;=1,1,0)</f>
        <v>0</v>
      </c>
      <c r="BS45">
        <f>IF(SUMIF('Ingredients Backend'!$AE$1:$CD$1,BS$3,'Ingredients Backend'!$AE44:$CD44)&gt;=1,1,0)</f>
        <v>0</v>
      </c>
      <c r="BT45">
        <f>IF(SUMIF('Ingredients Backend'!$AE$1:$CD$1,BT$3,'Ingredients Backend'!$AE44:$CD44)&gt;=1,1,0)</f>
        <v>0</v>
      </c>
      <c r="BU45">
        <f>IF(SUMIF('Ingredients Backend'!$AE$1:$CD$1,BU$3,'Ingredients Backend'!$AE44:$CD44)&gt;=1,1,0)</f>
        <v>0</v>
      </c>
      <c r="BV45">
        <f>IF(SUMIF('Ingredients Backend'!$AE$1:$CD$1,BV$3,'Ingredients Backend'!$AE44:$CD44)&gt;=1,1,0)</f>
        <v>0</v>
      </c>
      <c r="BW45">
        <f>IF(SUMIF('Ingredients Backend'!$AE$1:$CD$1,BW$3,'Ingredients Backend'!$AE44:$CD44)&gt;=1,1,0)</f>
        <v>0</v>
      </c>
      <c r="BX45">
        <f>IF(SUMIF('Ingredients Backend'!$AE$1:$CD$1,BX$3,'Ingredients Backend'!$AE44:$CD44)&gt;=1,1,0)</f>
        <v>0</v>
      </c>
      <c r="BY45">
        <f>IF(SUMIF('Ingredients Backend'!$AE$1:$CD$1,BY$3,'Ingredients Backend'!$AE44:$CD44)&gt;=1,1,0)</f>
        <v>0</v>
      </c>
    </row>
    <row r="46" spans="1:77">
      <c r="A46" s="5" t="str">
        <f>_xlfn.XLOOKUP($E46,'Raw Data'!$E:$E,'Raw Data'!A:A,"ERROR",0,1)</f>
        <v>AE</v>
      </c>
      <c r="B46" s="5" t="str">
        <f>_xlfn.XLOOKUP($E46,'Raw Data'!$E:$E,'Raw Data'!B:B,"ERROR",0,1)</f>
        <v>Hair Mousses</v>
      </c>
      <c r="C46" s="5" t="str">
        <f>_xlfn.XLOOKUP($E46,'Raw Data'!$E:$E,'Raw Data'!C:C,"ERROR",0,1)</f>
        <v>cantu</v>
      </c>
      <c r="D46" s="5" t="str">
        <f>_xlfn.XLOOKUP($E46,'Raw Data'!$E:$E,'Raw Data'!D:D,"ERROR",0,1)</f>
        <v>www.amazon.ae/dp/B0178H2LK4</v>
      </c>
      <c r="E46" s="5" t="s">
        <v>196</v>
      </c>
      <c r="F46" s="9" t="str">
        <f>_xlfn.XLOOKUP($E46,'Raw Data'!$E:$E,'Raw Data'!F:F,"ERROR",0,1)</f>
        <v>Cantu Wave Whip Curling Mousse with Shea Butter for Natural Hair, 8.4 oz (Packaging May Vary) Cantu Wave Whip Curling Mousse with Shea Butter for Natural Hair, 8.4 oz (Packaging May Vary)</v>
      </c>
      <c r="G46" s="10">
        <f>_xlfn.XLOOKUP($E46,'Raw Data'!$E:$E,'Raw Data'!G:G,"ERROR",0,1)</f>
        <v>165</v>
      </c>
      <c r="H46" s="9">
        <f>_xlfn.XLOOKUP($E46,'Raw Data'!$E:$E,'Raw Data'!H:H,"ERROR",0,1)</f>
        <v>4681.01</v>
      </c>
      <c r="I46" s="9">
        <f>_xlfn.XLOOKUP($E46,'Raw Data'!$E:$E,'Raw Data'!I:I,"ERROR",0,1)</f>
        <v>0.0062670349924192</v>
      </c>
      <c r="J46" s="9" t="str">
        <f>_xlfn.XLOOKUP($E46,'Raw Data'!$E:$E,'Raw Data'!J:J,"ERROR",0,1)</f>
        <v>Yes</v>
      </c>
      <c r="K46" s="14" t="str">
        <f t="array" ref="K46">_xlfn.IFS(AND(L46&gt;0,L46&lt;=5),"0 to 5",AND(L46&gt;5,L46&lt;=10),"5 to 10",AND(L46&gt;10,L46&lt;=15),"10 to 15",AND(L46&gt;15,L46&lt;=20),"15 to 20",AND(L46&gt;20,L46&lt;=30),"20 to 30",AND(L46&gt;30,L46&lt;=40),"30 to 40",AND(L46&gt;40,L46&lt;=50),"40 to 50",AND(L46&gt;50,L46&lt;=75),"50 to 75",AND(L46&gt;75,L46&lt;=100),"75 to 100",AND(L46&gt;100,L46&lt;=150),"100 to 150",AND(L46&gt;150,L46&lt;=200),"150 to 200",AND(L46&gt;200,L46&lt;=250),"200 to 250",AND(L46&gt;250,L46&lt;=300),"250 to 300",AND(L46&gt;300,L46&lt;=400),"300 to 400",AND(L46&gt;400,L46&lt;=500),"400 to 500",L46&gt;500,"500+")</f>
        <v>20 to 30</v>
      </c>
      <c r="L46" s="9">
        <f>_xlfn.XLOOKUP($E46,'Raw Data'!$E:$E,'Raw Data'!L:L,"ERROR",0,1)</f>
        <v>29.11</v>
      </c>
      <c r="M46" s="14" t="str">
        <f t="array" ref="M46">_xlfn.IFS(AND(N46&gt;0,N46&lt;=5),"0 to 5",AND(N46&gt;5,N46&lt;=10),"5 to 10",AND(N46&gt;10,N46&lt;=15),"10 to 15",AND(N46&gt;15,N46&lt;=20),"15 to 20",AND(N46&gt;20,N46&lt;=30),"20 to 30",AND(N46&gt;30,N46&lt;=40),"30 to 40",AND(N46&gt;40,N46&lt;=50),"40 to 50",AND(N46&gt;50,N46&lt;=75),"50 to 75",AND(N46&gt;75,N46&lt;=100),"75 to 100",AND(N46&gt;100,N46&lt;=150),"100 to 150",AND(N46&gt;150,N46&lt;=200),"150 to 200",AND(N46&gt;200,N46&lt;=250),"200 to 250",AND(N46&gt;250,N46&lt;=300),"250 to 300",AND(N46&gt;300,N46&lt;=400),"300 to 400",AND(N46&gt;400,N46&lt;=500),"400 to 500",N46&gt;500,"500+")</f>
        <v>30 to 40</v>
      </c>
      <c r="N46" s="9">
        <f>_xlfn.XLOOKUP($E46,'Raw Data'!$E:$E,'Raw Data'!N:N,"ERROR",0,1)</f>
        <v>38.61</v>
      </c>
      <c r="O46" s="14" t="str">
        <f t="array" ref="O46">_xlfn.IFS(P46=0,"No Discount",AND(P46&gt;0,P46&lt;=0.02),"0% to 2%",AND(P46&gt;0.02,P46&lt;=0.04),"2% to 4%",AND(P46&gt;0.04,P46&lt;=0.06),"4% to 6%",AND(P46&gt;0.06,P46&lt;=0.08),"6% to 8%",AND(P46&gt;0.08,P46&lt;=0.1),"8% to 10%",AND(P46&gt;0.1,P46&lt;=0.15),"10% to 15%",AND(P46&gt;0.15,P46&lt;=0.2),"15% to 20%",AND(P46&gt;0.2,P46&lt;=0.25),"20% to 25%",AND(P46&gt;0.25,P46&lt;=0.3),"25% to 30%",AND(P46&gt;0.3,P46&lt;=0.4),"30% to 40%",AND(P46&gt;0.4,P46&lt;=0.5),"40% to 50%",AND(P46&gt;0.5,P46&lt;=0.75),"50% to 75%",AND(P46&gt;0.75,P46&lt;=1),"75% to 100%")</f>
        <v>20% to 25%</v>
      </c>
      <c r="P46" s="10">
        <f>_xlfn.XLOOKUP($E46,'Raw Data'!$E:$E,'Raw Data'!P:P,"ERROR",0,1)</f>
        <v>0.246050246050246</v>
      </c>
      <c r="Q46" s="9">
        <f>_xlfn.XLOOKUP($E46,'Raw Data'!$E:$E,'Raw Data'!Q:Q,"ERROR",0,1)</f>
        <v>8.4</v>
      </c>
      <c r="R46" s="9" t="str">
        <f>_xlfn.XLOOKUP($E46,'Raw Data'!$E:$E,'Raw Data'!R:R,"ERROR",0,1)</f>
        <v>oz</v>
      </c>
      <c r="S46" s="5" t="str">
        <f t="array" ref="S46">_xlfn.IFS(AND(T46&gt;0,T46&lt;=0.05),"0 to 0.05",AND(T46&gt;0.05,T46&lt;=0.1),"0.05 to 0.1",AND(T46&gt;0.1,T46&lt;=0.2),"0.1 to 0.2",AND(T46&gt;0.2,T46&lt;=0.3),"0.2 to 0.3",AND(T46&gt;0.3,T46&lt;=0.4),"0.3 to 0.4",AND(T46&gt;0.4,T46&lt;=0.5),"0.4 to 0.5",AND(T46&gt;0.5,T46&lt;=0.75),"0.5 to 0.75",AND(T46&gt;0.75,T46&lt;=1),"0.75 to 1",AND(T46&gt;1,T46&lt;=2),"1 to 2",AND(T46&gt;2,T46&lt;=3),"2 to 3",AND(T46&gt;3,T46&lt;=4),"3 to 4",AND(T46&gt;4,T46&lt;=5),"4 to 5",AND(T46&gt;5,T46&lt;=10),"5 to 10",T46&gt;10,"10+")</f>
        <v>0.1 to 0.2</v>
      </c>
      <c r="T46" s="10">
        <f t="shared" si="1"/>
        <v>0.117195677730003</v>
      </c>
      <c r="U46" s="15" t="str">
        <f t="array" ref="U46">_xlfn.IFS(AND(V46&gt;0,V46&lt;=0.05),"0 to 0.05",AND(V46&gt;0.05,V46&lt;=0.1),"0.05 to 0.1",AND(V46&gt;0.1,V46&lt;=0.2),"0.1 to 0.2",AND(V46&gt;0.2,V46&lt;=0.3),"0.2 to 0.3",AND(V46&gt;0.3,V46&lt;=0.4),"0.3 to 0.4",AND(V46&gt;0.4,V46&lt;=0.5),"0.4 to 0.5",AND(V46&gt;0.5,V46&lt;=0.75),"0.5 to 0.75",AND(V46&gt;0.75,V46&lt;=1),"0.75 to 1",AND(V46&gt;1,V46&lt;=2),"1 to 2",AND(V46&gt;2,V46&lt;=3),"2 to 3",AND(V46&gt;3,V46&lt;=4),"3 to 4",AND(V46&gt;4,V46&lt;=5),"4 to 5",AND(V46&gt;5,V46&lt;=10),"5 to 10",V46&gt;10,"10+")</f>
        <v>0 to 0.05</v>
      </c>
      <c r="V46" s="10">
        <f t="shared" si="2"/>
        <v>0.041969418812503</v>
      </c>
      <c r="W46" s="15" t="str">
        <f t="array" ref="W46">_xlfn.IFS(AND(X46&gt;0,X46&lt;=0.05),"0 to 0.05",AND(X46&gt;0.05,X46&lt;=0.1),"0.05 to 0.1",AND(X46&gt;0.1,X46&lt;=0.2),"0.1 to 0.2",AND(X46&gt;0.2,X46&lt;=0.3),"0.2 to 0.3",AND(X46&gt;0.3,X46&lt;=0.4),"0.3 to 0.4",AND(X46&gt;0.4,X46&lt;=0.5),"0.4 to 0.5",AND(X46&gt;0.5,X46&lt;=0.75),"0.5 to 0.75",AND(X46&gt;0.75,X46&lt;=1),"0.75 to 1",AND(X46&gt;1,X46&lt;=2),"1 to 2",AND(X46&gt;2,X46&lt;=3),"2 to 3",AND(X46&gt;3,X46&lt;=4),"3 to 4",AND(X46&gt;4,X46&lt;=5),"4 to 5",AND(X46&gt;5,X46&lt;=10),"5 to 10",X46&gt;10,"10+")</f>
        <v>0 to 0.05</v>
      </c>
      <c r="X46" s="16">
        <f t="shared" si="3"/>
        <v>0.0316428329871008</v>
      </c>
      <c r="Y46" s="5" t="str">
        <f t="array" ref="Y46">_xlfn.IFS(AND(Z46&gt;0,Z46&lt;=1),"0 to 1",AND(Z46&gt;1,Z46&lt;=2),"1 to 2",AND(Z46&gt;2,Z46&lt;=4),"2 to 4",AND(Z46&gt;4,Z46&lt;=6),"4 to 6",AND(Z46&gt;6,Z46&lt;=8),"6 to 8",AND(Z46&gt;8,Z46&lt;=10),"8 to 10",AND(Z46&gt;10,Z46&lt;=15),"10 to 15",AND(Z46&gt;15,Z46&lt;=20),"15 to 20",AND(Z46&gt;20,Z46&lt;=25),"20 to 25",AND(Z46&gt;25,Z46&lt;=30),"25 to 30",AND(Z46&gt;30,Z46&lt;=40),"30 to 40",AND(Z46&gt;40,Z46&lt;=50),"40 to 50",Z46&gt;50,"50+")</f>
        <v>8 to 10</v>
      </c>
      <c r="Z46" s="9">
        <f t="array" ref="Z46">_xlfn.IFS(AA46="oz",_xlfn.IFS(R46="oz",Q46,R46="fl oz",Q46*1.04,R46="ml",Q46*0.0338),AA46="fl oz",_xlfn.IFS(R46="oz",Q46/1.04,R46="fl oz",Q46,R46="ml",Q46*0.0338/1.04),AA46="ml",_xlfn.IFS(R46="oz",Q46/0.0338,R46="fl oz",Q46*1.04/0.0338,R46="ml",Q46))</f>
        <v>8.4</v>
      </c>
      <c r="AA46" s="9" t="str">
        <f>_xlfn.XLOOKUP($E46,'Raw Data'!$E:$E,'Raw Data'!AA:AA,"ERROR",0,1)</f>
        <v>oz</v>
      </c>
      <c r="AB46" s="5" t="s">
        <v>197</v>
      </c>
      <c r="AC46" s="5" t="s">
        <v>46</v>
      </c>
      <c r="AD46" s="5" t="s">
        <v>198</v>
      </c>
      <c r="AE46">
        <f>IF(SUMIF('Ingredients Backend'!$AE$1:$CD$1,AE$3,'Ingredients Backend'!$AE45:$CD45)&gt;=1,1,0)</f>
        <v>0</v>
      </c>
      <c r="AF46">
        <f>IF(SUMIF('Ingredients Backend'!$AE$1:$CD$1,AF$3,'Ingredients Backend'!$AE45:$CD45)&gt;=1,1,0)</f>
        <v>0</v>
      </c>
      <c r="AG46">
        <f>IF(SUMIF('Ingredients Backend'!$AE$1:$CD$1,AG$3,'Ingredients Backend'!$AE45:$CD45)&gt;=1,1,0)</f>
        <v>0</v>
      </c>
      <c r="AH46">
        <f>IF(SUMIF('Ingredients Backend'!$AE$1:$CD$1,AH$3,'Ingredients Backend'!$AE45:$CD45)&gt;=1,1,0)</f>
        <v>0</v>
      </c>
      <c r="AI46">
        <f>IF(SUMIF('Ingredients Backend'!$AE$1:$CD$1,AI$3,'Ingredients Backend'!$AE45:$CD45)&gt;=1,1,0)</f>
        <v>0</v>
      </c>
      <c r="AJ46">
        <f>IF(SUMIF('Ingredients Backend'!$AE$1:$CD$1,AJ$3,'Ingredients Backend'!$AE45:$CD45)&gt;=1,1,0)</f>
        <v>0</v>
      </c>
      <c r="AK46">
        <f>IF(SUMIF('Ingredients Backend'!$AE$1:$CD$1,AK$3,'Ingredients Backend'!$AE45:$CD45)&gt;=1,1,0)</f>
        <v>0</v>
      </c>
      <c r="AL46">
        <f>IF(SUMIF('Ingredients Backend'!$AE$1:$CD$1,AL$3,'Ingredients Backend'!$AE45:$CD45)&gt;=1,1,0)</f>
        <v>0</v>
      </c>
      <c r="AM46">
        <f>IF(SUMIF('Ingredients Backend'!$AE$1:$CD$1,AM$3,'Ingredients Backend'!$AE45:$CD45)&gt;=1,1,0)</f>
        <v>0</v>
      </c>
      <c r="AN46">
        <f>IF(SUMIF('Ingredients Backend'!$AE$1:$CD$1,AN$3,'Ingredients Backend'!$AE45:$CD45)&gt;=1,1,0)</f>
        <v>0</v>
      </c>
      <c r="AO46">
        <f>IF(SUMIF('Ingredients Backend'!$AE$1:$CD$1,AO$3,'Ingredients Backend'!$AE45:$CD45)&gt;=1,1,0)</f>
        <v>1</v>
      </c>
      <c r="AP46">
        <f>IF(SUMIF('Ingredients Backend'!$AE$1:$CD$1,AP$3,'Ingredients Backend'!$AE45:$CD45)&gt;=1,1,0)</f>
        <v>0</v>
      </c>
      <c r="AQ46">
        <f>IF(SUMIF('Ingredients Backend'!$AE$1:$CD$1,AQ$3,'Ingredients Backend'!$AE45:$CD45)&gt;=1,1,0)</f>
        <v>0</v>
      </c>
      <c r="AR46">
        <f>IF(SUMIF('Ingredients Backend'!$AE$1:$CD$1,AR$3,'Ingredients Backend'!$AE45:$CD45)&gt;=1,1,0)</f>
        <v>1</v>
      </c>
      <c r="AS46">
        <f>IF(SUMIF('Ingredients Backend'!$AE$1:$CD$1,AS$3,'Ingredients Backend'!$AE45:$CD45)&gt;=1,1,0)</f>
        <v>0</v>
      </c>
      <c r="AT46">
        <f>IF(SUMIF('Ingredients Backend'!$AE$1:$CD$1,AT$3,'Ingredients Backend'!$AE45:$CD45)&gt;=1,1,0)</f>
        <v>0</v>
      </c>
      <c r="AU46">
        <f>IF(SUMIF('Ingredients Backend'!$AE$1:$CD$1,AU$3,'Ingredients Backend'!$AE45:$CD45)&gt;=1,1,0)</f>
        <v>0</v>
      </c>
      <c r="AV46">
        <f>IF(SUMIF('Ingredients Backend'!$AE$1:$CD$1,AV$3,'Ingredients Backend'!$AE45:$CD45)&gt;=1,1,0)</f>
        <v>0</v>
      </c>
      <c r="AW46">
        <f>IF(SUMIF('Ingredients Backend'!$AE$1:$CD$1,AW$3,'Ingredients Backend'!$AE45:$CD45)&gt;=1,1,0)</f>
        <v>0</v>
      </c>
      <c r="AX46">
        <f>IF(SUMIF('Ingredients Backend'!$AE$1:$CD$1,AX$3,'Ingredients Backend'!$AE45:$CD45)&gt;=1,1,0)</f>
        <v>0</v>
      </c>
      <c r="AY46">
        <f>IF(SUMIF('Ingredients Backend'!$AE$1:$CD$1,AY$3,'Ingredients Backend'!$AE45:$CD45)&gt;=1,1,0)</f>
        <v>0</v>
      </c>
      <c r="AZ46">
        <f>IF(SUMIF('Ingredients Backend'!$AE$1:$CD$1,AZ$3,'Ingredients Backend'!$AE45:$CD45)&gt;=1,1,0)</f>
        <v>0</v>
      </c>
      <c r="BA46">
        <f>IF(SUMIF('Ingredients Backend'!$AE$1:$CD$1,BA$3,'Ingredients Backend'!$AE45:$CD45)&gt;=1,1,0)</f>
        <v>0</v>
      </c>
      <c r="BB46">
        <f>IF(SUMIF('Ingredients Backend'!$AE$1:$CD$1,BB$3,'Ingredients Backend'!$AE45:$CD45)&gt;=1,1,0)</f>
        <v>0</v>
      </c>
      <c r="BC46">
        <f>IF(SUMIF('Ingredients Backend'!$AE$1:$CD$1,BC$3,'Ingredients Backend'!$AE45:$CD45)&gt;=1,1,0)</f>
        <v>0</v>
      </c>
      <c r="BD46">
        <f>IF(SUMIF('Ingredients Backend'!$AE$1:$CD$1,BD$3,'Ingredients Backend'!$AE45:$CD45)&gt;=1,1,0)</f>
        <v>0</v>
      </c>
      <c r="BE46">
        <f>IF(SUMIF('Ingredients Backend'!$AE$1:$CD$1,BE$3,'Ingredients Backend'!$AE45:$CD45)&gt;=1,1,0)</f>
        <v>0</v>
      </c>
      <c r="BF46">
        <f>IF(SUMIF('Ingredients Backend'!$AE$1:$CD$1,BF$3,'Ingredients Backend'!$AE45:$CD45)&gt;=1,1,0)</f>
        <v>0</v>
      </c>
      <c r="BG46">
        <f>IF(SUMIF('Ingredients Backend'!$AE$1:$CD$1,BG$3,'Ingredients Backend'!$AE45:$CD45)&gt;=1,1,0)</f>
        <v>0</v>
      </c>
      <c r="BH46">
        <f>IF(SUMIF('Ingredients Backend'!$AE$1:$CD$1,BH$3,'Ingredients Backend'!$AE45:$CD45)&gt;=1,1,0)</f>
        <v>0</v>
      </c>
      <c r="BI46">
        <f>IF(SUMIF('Ingredients Backend'!$AE$1:$CD$1,BI$3,'Ingredients Backend'!$AE45:$CD45)&gt;=1,1,0)</f>
        <v>0</v>
      </c>
      <c r="BJ46">
        <f>IF(SUMIF('Ingredients Backend'!$AE$1:$CD$1,BJ$3,'Ingredients Backend'!$AE45:$CD45)&gt;=1,1,0)</f>
        <v>0</v>
      </c>
      <c r="BK46">
        <f>IF(SUMIF('Ingredients Backend'!$AE$1:$CD$1,BK$3,'Ingredients Backend'!$AE45:$CD45)&gt;=1,1,0)</f>
        <v>0</v>
      </c>
      <c r="BL46">
        <f>IF(SUMIF('Ingredients Backend'!$AE$1:$CD$1,BL$3,'Ingredients Backend'!$AE45:$CD45)&gt;=1,1,0)</f>
        <v>1</v>
      </c>
      <c r="BM46">
        <f>IF(SUMIF('Ingredients Backend'!$AE$1:$CD$1,BM$3,'Ingredients Backend'!$AE45:$CD45)&gt;=1,1,0)</f>
        <v>0</v>
      </c>
      <c r="BN46">
        <f>IF(SUMIF('Ingredients Backend'!$AE$1:$CD$1,BN$3,'Ingredients Backend'!$AE45:$CD45)&gt;=1,1,0)</f>
        <v>0</v>
      </c>
      <c r="BO46">
        <f>IF(SUMIF('Ingredients Backend'!$AE$1:$CD$1,BO$3,'Ingredients Backend'!$AE45:$CD45)&gt;=1,1,0)</f>
        <v>0</v>
      </c>
      <c r="BP46">
        <f>IF(SUMIF('Ingredients Backend'!$AE$1:$CD$1,BP$3,'Ingredients Backend'!$AE45:$CD45)&gt;=1,1,0)</f>
        <v>0</v>
      </c>
      <c r="BQ46">
        <f>IF(SUMIF('Ingredients Backend'!$AE$1:$CD$1,BQ$3,'Ingredients Backend'!$AE45:$CD45)&gt;=1,1,0)</f>
        <v>1</v>
      </c>
      <c r="BR46">
        <f>IF(SUMIF('Ingredients Backend'!$AE$1:$CD$1,BR$3,'Ingredients Backend'!$AE45:$CD45)&gt;=1,1,0)</f>
        <v>0</v>
      </c>
      <c r="BS46">
        <f>IF(SUMIF('Ingredients Backend'!$AE$1:$CD$1,BS$3,'Ingredients Backend'!$AE45:$CD45)&gt;=1,1,0)</f>
        <v>0</v>
      </c>
      <c r="BT46">
        <f>IF(SUMIF('Ingredients Backend'!$AE$1:$CD$1,BT$3,'Ingredients Backend'!$AE45:$CD45)&gt;=1,1,0)</f>
        <v>0</v>
      </c>
      <c r="BU46">
        <f>IF(SUMIF('Ingredients Backend'!$AE$1:$CD$1,BU$3,'Ingredients Backend'!$AE45:$CD45)&gt;=1,1,0)</f>
        <v>0</v>
      </c>
      <c r="BV46">
        <f>IF(SUMIF('Ingredients Backend'!$AE$1:$CD$1,BV$3,'Ingredients Backend'!$AE45:$CD45)&gt;=1,1,0)</f>
        <v>0</v>
      </c>
      <c r="BW46">
        <f>IF(SUMIF('Ingredients Backend'!$AE$1:$CD$1,BW$3,'Ingredients Backend'!$AE45:$CD45)&gt;=1,1,0)</f>
        <v>0</v>
      </c>
      <c r="BX46">
        <f>IF(SUMIF('Ingredients Backend'!$AE$1:$CD$1,BX$3,'Ingredients Backend'!$AE45:$CD45)&gt;=1,1,0)</f>
        <v>0</v>
      </c>
      <c r="BY46">
        <f>IF(SUMIF('Ingredients Backend'!$AE$1:$CD$1,BY$3,'Ingredients Backend'!$AE45:$CD45)&gt;=1,1,0)</f>
        <v>1</v>
      </c>
    </row>
    <row r="47" hidden="1" spans="1:77">
      <c r="A47" s="5" t="str">
        <f>_xlfn.XLOOKUP($E47,'Raw Data'!$E:$E,'Raw Data'!A:A,"ERROR",0,1)</f>
        <v>AE</v>
      </c>
      <c r="B47" s="5" t="str">
        <f>_xlfn.XLOOKUP($E47,'Raw Data'!$E:$E,'Raw Data'!B:B,"ERROR",0,1)</f>
        <v>Hair Mousses</v>
      </c>
      <c r="C47" s="5" t="str">
        <f>_xlfn.XLOOKUP($E47,'Raw Data'!$E:$E,'Raw Data'!C:C,"ERROR",0,1)</f>
        <v>amika</v>
      </c>
      <c r="D47" s="5" t="str">
        <f>_xlfn.XLOOKUP($E47,'Raw Data'!$E:$E,'Raw Data'!D:D,"ERROR",0,1)</f>
        <v>www.amazon.ae/dp/B07H3GBS31</v>
      </c>
      <c r="E47" s="5" t="s">
        <v>199</v>
      </c>
      <c r="F47" s="9" t="str">
        <f>_xlfn.XLOOKUP($E47,'Raw Data'!$E:$E,'Raw Data'!F:F,"ERROR",0,1)</f>
        <v>amika plus size perfect body mousse amika plus size perfect body mousse</v>
      </c>
      <c r="G47" s="10">
        <f>_xlfn.XLOOKUP($E47,'Raw Data'!$E:$E,'Raw Data'!G:G,"ERROR",0,1)</f>
        <v>29</v>
      </c>
      <c r="H47" s="9">
        <f>_xlfn.XLOOKUP($E47,'Raw Data'!$E:$E,'Raw Data'!H:H,"ERROR",0,1)</f>
        <v>4565.66</v>
      </c>
      <c r="I47" s="9">
        <f>_xlfn.XLOOKUP($E47,'Raw Data'!$E:$E,'Raw Data'!I:I,"ERROR",0,1)</f>
        <v>0.00611260197766906</v>
      </c>
      <c r="J47" s="9" t="str">
        <f>_xlfn.XLOOKUP($E47,'Raw Data'!$E:$E,'Raw Data'!J:J,"ERROR",0,1)</f>
        <v>Yes</v>
      </c>
      <c r="K47" s="14" t="str">
        <f t="array" ref="K47">_xlfn.IFS(AND(L47&gt;0,L47&lt;=5),"0 to 5",AND(L47&gt;5,L47&lt;=10),"5 to 10",AND(L47&gt;10,L47&lt;=15),"10 to 15",AND(L47&gt;15,L47&lt;=20),"15 to 20",AND(L47&gt;20,L47&lt;=30),"20 to 30",AND(L47&gt;30,L47&lt;=40),"30 to 40",AND(L47&gt;40,L47&lt;=50),"40 to 50",AND(L47&gt;50,L47&lt;=75),"50 to 75",AND(L47&gt;75,L47&lt;=100),"75 to 100",AND(L47&gt;100,L47&lt;=150),"100 to 150",AND(L47&gt;150,L47&lt;=200),"150 to 200",AND(L47&gt;200,L47&lt;=250),"200 to 250",AND(L47&gt;250,L47&lt;=300),"250 to 300",AND(L47&gt;300,L47&lt;=400),"300 to 400",AND(L47&gt;400,L47&lt;=500),"400 to 500",L47&gt;500,"500+")</f>
        <v>150 to 200</v>
      </c>
      <c r="L47" s="9">
        <f>_xlfn.XLOOKUP($E47,'Raw Data'!$E:$E,'Raw Data'!L:L,"ERROR",0,1)</f>
        <v>154.86</v>
      </c>
      <c r="M47" s="14" t="str">
        <f t="array" ref="M47">_xlfn.IFS(AND(N47&gt;0,N47&lt;=5),"0 to 5",AND(N47&gt;5,N47&lt;=10),"5 to 10",AND(N47&gt;10,N47&lt;=15),"10 to 15",AND(N47&gt;15,N47&lt;=20),"15 to 20",AND(N47&gt;20,N47&lt;=30),"20 to 30",AND(N47&gt;30,N47&lt;=40),"30 to 40",AND(N47&gt;40,N47&lt;=50),"40 to 50",AND(N47&gt;50,N47&lt;=75),"50 to 75",AND(N47&gt;75,N47&lt;=100),"75 to 100",AND(N47&gt;100,N47&lt;=150),"100 to 150",AND(N47&gt;150,N47&lt;=200),"150 to 200",AND(N47&gt;200,N47&lt;=250),"200 to 250",AND(N47&gt;250,N47&lt;=300),"250 to 300",AND(N47&gt;300,N47&lt;=400),"300 to 400",AND(N47&gt;400,N47&lt;=500),"400 to 500",N47&gt;500,"500+")</f>
        <v>150 to 200</v>
      </c>
      <c r="N47" s="9">
        <f>_xlfn.XLOOKUP($E47,'Raw Data'!$E:$E,'Raw Data'!N:N,"ERROR",0,1)</f>
        <v>158.21</v>
      </c>
      <c r="O47" s="14" t="str">
        <f t="array" ref="O47">_xlfn.IFS(P47=0,"No Discount",AND(P47&gt;0,P47&lt;=0.02),"0% to 2%",AND(P47&gt;0.02,P47&lt;=0.04),"2% to 4%",AND(P47&gt;0.04,P47&lt;=0.06),"4% to 6%",AND(P47&gt;0.06,P47&lt;=0.08),"6% to 8%",AND(P47&gt;0.08,P47&lt;=0.1),"8% to 10%",AND(P47&gt;0.1,P47&lt;=0.15),"10% to 15%",AND(P47&gt;0.15,P47&lt;=0.2),"15% to 20%",AND(P47&gt;0.2,P47&lt;=0.25),"20% to 25%",AND(P47&gt;0.25,P47&lt;=0.3),"25% to 30%",AND(P47&gt;0.3,P47&lt;=0.4),"30% to 40%",AND(P47&gt;0.4,P47&lt;=0.5),"40% to 50%",AND(P47&gt;0.5,P47&lt;=0.75),"50% to 75%",AND(P47&gt;0.75,P47&lt;=1),"75% to 100%")</f>
        <v>2% to 4%</v>
      </c>
      <c r="P47" s="10">
        <f>_xlfn.XLOOKUP($E47,'Raw Data'!$E:$E,'Raw Data'!P:P,"ERROR",0,1)</f>
        <v>0.0211743884710195</v>
      </c>
      <c r="Q47" s="9">
        <v>8.5</v>
      </c>
      <c r="R47" s="9" t="s">
        <v>95</v>
      </c>
      <c r="S47" s="5" t="str">
        <f t="array" ref="S47">_xlfn.IFS(AND(T47&gt;0,T47&lt;=0.05),"0 to 0.05",AND(T47&gt;0.05,T47&lt;=0.1),"0.05 to 0.1",AND(T47&gt;0.1,T47&lt;=0.2),"0.1 to 0.2",AND(T47&gt;0.2,T47&lt;=0.3),"0.2 to 0.3",AND(T47&gt;0.3,T47&lt;=0.4),"0.3 to 0.4",AND(T47&gt;0.4,T47&lt;=0.5),"0.4 to 0.5",AND(T47&gt;0.5,T47&lt;=0.75),"0.5 to 0.75",AND(T47&gt;0.75,T47&lt;=1),"0.75 to 1",AND(T47&gt;1,T47&lt;=2),"1 to 2",AND(T47&gt;2,T47&lt;=3),"2 to 3",AND(T47&gt;3,T47&lt;=4),"3 to 4",AND(T47&gt;4,T47&lt;=5),"4 to 5",AND(T47&gt;5,T47&lt;=10),"5 to 10",T47&gt;10,"10+")</f>
        <v>0.5 to 0.75</v>
      </c>
      <c r="T47" s="10">
        <f t="shared" si="1"/>
        <v>0.592428121322669</v>
      </c>
      <c r="U47" s="15" t="str">
        <f t="array" ref="U47">_xlfn.IFS(AND(V47&gt;0,V47&lt;=0.05),"0 to 0.05",AND(V47&gt;0.05,V47&lt;=0.1),"0.05 to 0.1",AND(V47&gt;0.1,V47&lt;=0.2),"0.1 to 0.2",AND(V47&gt;0.2,V47&lt;=0.3),"0.2 to 0.3",AND(V47&gt;0.3,V47&lt;=0.4),"0.3 to 0.4",AND(V47&gt;0.4,V47&lt;=0.5),"0.4 to 0.5",AND(V47&gt;0.5,V47&lt;=0.75),"0.5 to 0.75",AND(V47&gt;0.75,V47&lt;=1),"0.75 to 1",AND(V47&gt;1,V47&lt;=2),"1 to 2",AND(V47&gt;2,V47&lt;=3),"2 to 3",AND(V47&gt;3,V47&lt;=4),"3 to 4",AND(V47&gt;4,V47&lt;=5),"4 to 5",AND(V47&gt;5,V47&lt;=10),"5 to 10",V47&gt;10,"10+")</f>
        <v>0.1 to 0.2</v>
      </c>
      <c r="V47" s="10">
        <f t="shared" si="2"/>
        <v>0.163415822872944</v>
      </c>
      <c r="W47" s="15" t="str">
        <f t="array" ref="W47">_xlfn.IFS(AND(X47&gt;0,X47&lt;=0.05),"0 to 0.05",AND(X47&gt;0.05,X47&lt;=0.1),"0.05 to 0.1",AND(X47&gt;0.1,X47&lt;=0.2),"0.1 to 0.2",AND(X47&gt;0.2,X47&lt;=0.3),"0.2 to 0.3",AND(X47&gt;0.3,X47&lt;=0.4),"0.3 to 0.4",AND(X47&gt;0.4,X47&lt;=0.5),"0.4 to 0.5",AND(X47&gt;0.5,X47&lt;=0.75),"0.5 to 0.75",AND(X47&gt;0.75,X47&lt;=1),"0.75 to 1",AND(X47&gt;1,X47&lt;=2),"1 to 2",AND(X47&gt;2,X47&lt;=3),"2 to 3",AND(X47&gt;3,X47&lt;=4),"3 to 4",AND(X47&gt;4,X47&lt;=5),"4 to 5",AND(X47&gt;5,X47&lt;=10),"5 to 10",X47&gt;10,"10+")</f>
        <v>0.1 to 0.2</v>
      </c>
      <c r="X47" s="16">
        <f t="shared" si="3"/>
        <v>0.159955592757121</v>
      </c>
      <c r="Y47" s="5" t="str">
        <f t="array" ref="Y47">_xlfn.IFS(AND(Z47&gt;0,Z47&lt;=1),"0 to 1",AND(Z47&gt;1,Z47&lt;=2),"1 to 2",AND(Z47&gt;2,Z47&lt;=4),"2 to 4",AND(Z47&gt;4,Z47&lt;=6),"4 to 6",AND(Z47&gt;6,Z47&lt;=8),"6 to 8",AND(Z47&gt;8,Z47&lt;=10),"8 to 10",AND(Z47&gt;10,Z47&lt;=15),"10 to 15",AND(Z47&gt;15,Z47&lt;=20),"15 to 20",AND(Z47&gt;20,Z47&lt;=25),"20 to 25",AND(Z47&gt;25,Z47&lt;=30),"25 to 30",AND(Z47&gt;30,Z47&lt;=40),"30 to 40",AND(Z47&gt;40,Z47&lt;=50),"40 to 50",Z47&gt;50,"50+")</f>
        <v>8 to 10</v>
      </c>
      <c r="Z47" s="9">
        <f t="array" ref="Z47">_xlfn.IFS(AA47="oz",_xlfn.IFS(R47="oz",Q47,R47="fl oz",Q47*1.04,R47="ml",Q47*0.0338),AA47="fl oz",_xlfn.IFS(R47="oz",Q47/1.04,R47="fl oz",Q47,R47="ml",Q47*0.0338/1.04),AA47="ml",_xlfn.IFS(R47="oz",Q47/0.0338,R47="fl oz",Q47*1.04/0.0338,R47="ml",Q47))</f>
        <v>8.84</v>
      </c>
      <c r="AA47" s="9" t="s">
        <v>96</v>
      </c>
      <c r="AB47" s="5" t="s">
        <v>200</v>
      </c>
      <c r="AC47" s="5" t="s">
        <v>201</v>
      </c>
      <c r="AD47" s="5" t="s">
        <v>202</v>
      </c>
      <c r="AE47">
        <f>IF(SUMIF('Ingredients Backend'!$AE$1:$CD$1,AE$3,'Ingredients Backend'!$AE46:$CD46)&gt;=1,1,0)</f>
        <v>0</v>
      </c>
      <c r="AF47">
        <f>IF(SUMIF('Ingredients Backend'!$AE$1:$CD$1,AF$3,'Ingredients Backend'!$AE46:$CD46)&gt;=1,1,0)</f>
        <v>0</v>
      </c>
      <c r="AG47">
        <f>IF(SUMIF('Ingredients Backend'!$AE$1:$CD$1,AG$3,'Ingredients Backend'!$AE46:$CD46)&gt;=1,1,0)</f>
        <v>0</v>
      </c>
      <c r="AH47">
        <f>IF(SUMIF('Ingredients Backend'!$AE$1:$CD$1,AH$3,'Ingredients Backend'!$AE46:$CD46)&gt;=1,1,0)</f>
        <v>0</v>
      </c>
      <c r="AI47">
        <f>IF(SUMIF('Ingredients Backend'!$AE$1:$CD$1,AI$3,'Ingredients Backend'!$AE46:$CD46)&gt;=1,1,0)</f>
        <v>1</v>
      </c>
      <c r="AJ47">
        <f>IF(SUMIF('Ingredients Backend'!$AE$1:$CD$1,AJ$3,'Ingredients Backend'!$AE46:$CD46)&gt;=1,1,0)</f>
        <v>0</v>
      </c>
      <c r="AK47">
        <f>IF(SUMIF('Ingredients Backend'!$AE$1:$CD$1,AK$3,'Ingredients Backend'!$AE46:$CD46)&gt;=1,1,0)</f>
        <v>0</v>
      </c>
      <c r="AL47">
        <f>IF(SUMIF('Ingredients Backend'!$AE$1:$CD$1,AL$3,'Ingredients Backend'!$AE46:$CD46)&gt;=1,1,0)</f>
        <v>0</v>
      </c>
      <c r="AM47">
        <f>IF(SUMIF('Ingredients Backend'!$AE$1:$CD$1,AM$3,'Ingredients Backend'!$AE46:$CD46)&gt;=1,1,0)</f>
        <v>0</v>
      </c>
      <c r="AN47">
        <f>IF(SUMIF('Ingredients Backend'!$AE$1:$CD$1,AN$3,'Ingredients Backend'!$AE46:$CD46)&gt;=1,1,0)</f>
        <v>1</v>
      </c>
      <c r="AO47">
        <f>IF(SUMIF('Ingredients Backend'!$AE$1:$CD$1,AO$3,'Ingredients Backend'!$AE46:$CD46)&gt;=1,1,0)</f>
        <v>0</v>
      </c>
      <c r="AP47">
        <f>IF(SUMIF('Ingredients Backend'!$AE$1:$CD$1,AP$3,'Ingredients Backend'!$AE46:$CD46)&gt;=1,1,0)</f>
        <v>0</v>
      </c>
      <c r="AQ47">
        <f>IF(SUMIF('Ingredients Backend'!$AE$1:$CD$1,AQ$3,'Ingredients Backend'!$AE46:$CD46)&gt;=1,1,0)</f>
        <v>0</v>
      </c>
      <c r="AR47">
        <f>IF(SUMIF('Ingredients Backend'!$AE$1:$CD$1,AR$3,'Ingredients Backend'!$AE46:$CD46)&gt;=1,1,0)</f>
        <v>0</v>
      </c>
      <c r="AS47">
        <f>IF(SUMIF('Ingredients Backend'!$AE$1:$CD$1,AS$3,'Ingredients Backend'!$AE46:$CD46)&gt;=1,1,0)</f>
        <v>0</v>
      </c>
      <c r="AT47">
        <f>IF(SUMIF('Ingredients Backend'!$AE$1:$CD$1,AT$3,'Ingredients Backend'!$AE46:$CD46)&gt;=1,1,0)</f>
        <v>0</v>
      </c>
      <c r="AU47">
        <f>IF(SUMIF('Ingredients Backend'!$AE$1:$CD$1,AU$3,'Ingredients Backend'!$AE46:$CD46)&gt;=1,1,0)</f>
        <v>0</v>
      </c>
      <c r="AV47">
        <f>IF(SUMIF('Ingredients Backend'!$AE$1:$CD$1,AV$3,'Ingredients Backend'!$AE46:$CD46)&gt;=1,1,0)</f>
        <v>0</v>
      </c>
      <c r="AW47">
        <f>IF(SUMIF('Ingredients Backend'!$AE$1:$CD$1,AW$3,'Ingredients Backend'!$AE46:$CD46)&gt;=1,1,0)</f>
        <v>1</v>
      </c>
      <c r="AX47">
        <f>IF(SUMIF('Ingredients Backend'!$AE$1:$CD$1,AX$3,'Ingredients Backend'!$AE46:$CD46)&gt;=1,1,0)</f>
        <v>0</v>
      </c>
      <c r="AY47">
        <f>IF(SUMIF('Ingredients Backend'!$AE$1:$CD$1,AY$3,'Ingredients Backend'!$AE46:$CD46)&gt;=1,1,0)</f>
        <v>0</v>
      </c>
      <c r="AZ47">
        <f>IF(SUMIF('Ingredients Backend'!$AE$1:$CD$1,AZ$3,'Ingredients Backend'!$AE46:$CD46)&gt;=1,1,0)</f>
        <v>0</v>
      </c>
      <c r="BA47">
        <f>IF(SUMIF('Ingredients Backend'!$AE$1:$CD$1,BA$3,'Ingredients Backend'!$AE46:$CD46)&gt;=1,1,0)</f>
        <v>0</v>
      </c>
      <c r="BB47">
        <f>IF(SUMIF('Ingredients Backend'!$AE$1:$CD$1,BB$3,'Ingredients Backend'!$AE46:$CD46)&gt;=1,1,0)</f>
        <v>0</v>
      </c>
      <c r="BC47">
        <f>IF(SUMIF('Ingredients Backend'!$AE$1:$CD$1,BC$3,'Ingredients Backend'!$AE46:$CD46)&gt;=1,1,0)</f>
        <v>0</v>
      </c>
      <c r="BD47">
        <f>IF(SUMIF('Ingredients Backend'!$AE$1:$CD$1,BD$3,'Ingredients Backend'!$AE46:$CD46)&gt;=1,1,0)</f>
        <v>0</v>
      </c>
      <c r="BE47">
        <f>IF(SUMIF('Ingredients Backend'!$AE$1:$CD$1,BE$3,'Ingredients Backend'!$AE46:$CD46)&gt;=1,1,0)</f>
        <v>0</v>
      </c>
      <c r="BF47">
        <f>IF(SUMIF('Ingredients Backend'!$AE$1:$CD$1,BF$3,'Ingredients Backend'!$AE46:$CD46)&gt;=1,1,0)</f>
        <v>0</v>
      </c>
      <c r="BG47">
        <f>IF(SUMIF('Ingredients Backend'!$AE$1:$CD$1,BG$3,'Ingredients Backend'!$AE46:$CD46)&gt;=1,1,0)</f>
        <v>0</v>
      </c>
      <c r="BH47">
        <f>IF(SUMIF('Ingredients Backend'!$AE$1:$CD$1,BH$3,'Ingredients Backend'!$AE46:$CD46)&gt;=1,1,0)</f>
        <v>0</v>
      </c>
      <c r="BI47">
        <f>IF(SUMIF('Ingredients Backend'!$AE$1:$CD$1,BI$3,'Ingredients Backend'!$AE46:$CD46)&gt;=1,1,0)</f>
        <v>0</v>
      </c>
      <c r="BJ47">
        <f>IF(SUMIF('Ingredients Backend'!$AE$1:$CD$1,BJ$3,'Ingredients Backend'!$AE46:$CD46)&gt;=1,1,0)</f>
        <v>0</v>
      </c>
      <c r="BK47">
        <f>IF(SUMIF('Ingredients Backend'!$AE$1:$CD$1,BK$3,'Ingredients Backend'!$AE46:$CD46)&gt;=1,1,0)</f>
        <v>0</v>
      </c>
      <c r="BL47">
        <f>IF(SUMIF('Ingredients Backend'!$AE$1:$CD$1,BL$3,'Ingredients Backend'!$AE46:$CD46)&gt;=1,1,0)</f>
        <v>0</v>
      </c>
      <c r="BM47">
        <f>IF(SUMIF('Ingredients Backend'!$AE$1:$CD$1,BM$3,'Ingredients Backend'!$AE46:$CD46)&gt;=1,1,0)</f>
        <v>0</v>
      </c>
      <c r="BN47">
        <f>IF(SUMIF('Ingredients Backend'!$AE$1:$CD$1,BN$3,'Ingredients Backend'!$AE46:$CD46)&gt;=1,1,0)</f>
        <v>0</v>
      </c>
      <c r="BO47">
        <f>IF(SUMIF('Ingredients Backend'!$AE$1:$CD$1,BO$3,'Ingredients Backend'!$AE46:$CD46)&gt;=1,1,0)</f>
        <v>0</v>
      </c>
      <c r="BP47">
        <f>IF(SUMIF('Ingredients Backend'!$AE$1:$CD$1,BP$3,'Ingredients Backend'!$AE46:$CD46)&gt;=1,1,0)</f>
        <v>0</v>
      </c>
      <c r="BQ47">
        <f>IF(SUMIF('Ingredients Backend'!$AE$1:$CD$1,BQ$3,'Ingredients Backend'!$AE46:$CD46)&gt;=1,1,0)</f>
        <v>0</v>
      </c>
      <c r="BR47">
        <f>IF(SUMIF('Ingredients Backend'!$AE$1:$CD$1,BR$3,'Ingredients Backend'!$AE46:$CD46)&gt;=1,1,0)</f>
        <v>0</v>
      </c>
      <c r="BS47">
        <f>IF(SUMIF('Ingredients Backend'!$AE$1:$CD$1,BS$3,'Ingredients Backend'!$AE46:$CD46)&gt;=1,1,0)</f>
        <v>0</v>
      </c>
      <c r="BT47">
        <f>IF(SUMIF('Ingredients Backend'!$AE$1:$CD$1,BT$3,'Ingredients Backend'!$AE46:$CD46)&gt;=1,1,0)</f>
        <v>0</v>
      </c>
      <c r="BU47">
        <f>IF(SUMIF('Ingredients Backend'!$AE$1:$CD$1,BU$3,'Ingredients Backend'!$AE46:$CD46)&gt;=1,1,0)</f>
        <v>0</v>
      </c>
      <c r="BV47">
        <f>IF(SUMIF('Ingredients Backend'!$AE$1:$CD$1,BV$3,'Ingredients Backend'!$AE46:$CD46)&gt;=1,1,0)</f>
        <v>0</v>
      </c>
      <c r="BW47">
        <f>IF(SUMIF('Ingredients Backend'!$AE$1:$CD$1,BW$3,'Ingredients Backend'!$AE46:$CD46)&gt;=1,1,0)</f>
        <v>0</v>
      </c>
      <c r="BX47">
        <f>IF(SUMIF('Ingredients Backend'!$AE$1:$CD$1,BX$3,'Ingredients Backend'!$AE46:$CD46)&gt;=1,1,0)</f>
        <v>0</v>
      </c>
      <c r="BY47">
        <f>IF(SUMIF('Ingredients Backend'!$AE$1:$CD$1,BY$3,'Ingredients Backend'!$AE46:$CD46)&gt;=1,1,0)</f>
        <v>1</v>
      </c>
    </row>
    <row r="48" hidden="1" spans="1:77">
      <c r="A48" s="5" t="str">
        <f>_xlfn.XLOOKUP($E48,'Raw Data'!$E:$E,'Raw Data'!A:A,"ERROR",0,1)</f>
        <v>AE</v>
      </c>
      <c r="B48" s="5" t="str">
        <f>_xlfn.XLOOKUP($E48,'Raw Data'!$E:$E,'Raw Data'!B:B,"ERROR",0,1)</f>
        <v>Hair Mousses</v>
      </c>
      <c r="C48" s="5" t="str">
        <f>_xlfn.XLOOKUP($E48,'Raw Data'!$E:$E,'Raw Data'!C:C,"ERROR",0,1)</f>
        <v>shea moisture</v>
      </c>
      <c r="D48" s="5" t="str">
        <f>_xlfn.XLOOKUP($E48,'Raw Data'!$E:$E,'Raw Data'!D:D,"ERROR",0,1)</f>
        <v>www.amazon.ae/dp/B01CTBEIRS</v>
      </c>
      <c r="E48" s="5" t="s">
        <v>203</v>
      </c>
      <c r="F48" s="9" t="str">
        <f>_xlfn.XLOOKUP($E48,'Raw Data'!$E:$E,'Raw Data'!F:F,"ERROR",0,1)</f>
        <v>SheaMoisture  Curly   Hair  Products, Coconut &amp; Hibiscus Curl  Mousse , Frizz Free  Hair  with Silk Protein &amp; Neem Oil, Pack of 2-7.5 Oz Each</v>
      </c>
      <c r="G48" s="10">
        <f>_xlfn.XLOOKUP($E48,'Raw Data'!$E:$E,'Raw Data'!G:G,"ERROR",0,1)</f>
        <v>43</v>
      </c>
      <c r="H48" s="9">
        <f>_xlfn.XLOOKUP($E48,'Raw Data'!$E:$E,'Raw Data'!H:H,"ERROR",0,1)</f>
        <v>4526.67</v>
      </c>
      <c r="I48" s="9">
        <f>_xlfn.XLOOKUP($E48,'Raw Data'!$E:$E,'Raw Data'!I:I,"ERROR",0,1)</f>
        <v>0.00606040134268763</v>
      </c>
      <c r="J48" s="9" t="str">
        <f>_xlfn.XLOOKUP($E48,'Raw Data'!$E:$E,'Raw Data'!J:J,"ERROR",0,1)</f>
        <v>Yes</v>
      </c>
      <c r="K48" s="14" t="str">
        <f t="array" ref="K48">_xlfn.IFS(AND(L48&gt;0,L48&lt;=5),"0 to 5",AND(L48&gt;5,L48&lt;=10),"5 to 10",AND(L48&gt;10,L48&lt;=15),"10 to 15",AND(L48&gt;15,L48&lt;=20),"15 to 20",AND(L48&gt;20,L48&lt;=30),"20 to 30",AND(L48&gt;30,L48&lt;=40),"30 to 40",AND(L48&gt;40,L48&lt;=50),"40 to 50",AND(L48&gt;50,L48&lt;=75),"50 to 75",AND(L48&gt;75,L48&lt;=100),"75 to 100",AND(L48&gt;100,L48&lt;=150),"100 to 150",AND(L48&gt;150,L48&lt;=200),"150 to 200",AND(L48&gt;200,L48&lt;=250),"200 to 250",AND(L48&gt;250,L48&lt;=300),"250 to 300",AND(L48&gt;300,L48&lt;=400),"300 to 400",AND(L48&gt;400,L48&lt;=500),"400 to 500",L48&gt;500,"500+")</f>
        <v>100 to 150</v>
      </c>
      <c r="L48" s="9">
        <f>_xlfn.XLOOKUP($E48,'Raw Data'!$E:$E,'Raw Data'!L:L,"ERROR",0,1)</f>
        <v>102.08</v>
      </c>
      <c r="M48" s="14" t="str">
        <f t="array" ref="M48">_xlfn.IFS(AND(N48&gt;0,N48&lt;=5),"0 to 5",AND(N48&gt;5,N48&lt;=10),"5 to 10",AND(N48&gt;10,N48&lt;=15),"10 to 15",AND(N48&gt;15,N48&lt;=20),"15 to 20",AND(N48&gt;20,N48&lt;=30),"20 to 30",AND(N48&gt;30,N48&lt;=40),"30 to 40",AND(N48&gt;40,N48&lt;=50),"40 to 50",AND(N48&gt;50,N48&lt;=75),"50 to 75",AND(N48&gt;75,N48&lt;=100),"75 to 100",AND(N48&gt;100,N48&lt;=150),"100 to 150",AND(N48&gt;150,N48&lt;=200),"150 to 200",AND(N48&gt;200,N48&lt;=250),"200 to 250",AND(N48&gt;250,N48&lt;=300),"250 to 300",AND(N48&gt;300,N48&lt;=400),"300 to 400",AND(N48&gt;400,N48&lt;=500),"400 to 500",N48&gt;500,"500+")</f>
        <v>100 to 150</v>
      </c>
      <c r="N48" s="9">
        <f>_xlfn.XLOOKUP($E48,'Raw Data'!$E:$E,'Raw Data'!N:N,"ERROR",0,1)</f>
        <v>102.27</v>
      </c>
      <c r="O48" s="14" t="str">
        <f t="array" ref="O48">_xlfn.IFS(P48=0,"No Discount",AND(P48&gt;0,P48&lt;=0.02),"0% to 2%",AND(P48&gt;0.02,P48&lt;=0.04),"2% to 4%",AND(P48&gt;0.04,P48&lt;=0.06),"4% to 6%",AND(P48&gt;0.06,P48&lt;=0.08),"6% to 8%",AND(P48&gt;0.08,P48&lt;=0.1),"8% to 10%",AND(P48&gt;0.1,P48&lt;=0.15),"10% to 15%",AND(P48&gt;0.15,P48&lt;=0.2),"15% to 20%",AND(P48&gt;0.2,P48&lt;=0.25),"20% to 25%",AND(P48&gt;0.25,P48&lt;=0.3),"25% to 30%",AND(P48&gt;0.3,P48&lt;=0.4),"30% to 40%",AND(P48&gt;0.4,P48&lt;=0.5),"40% to 50%",AND(P48&gt;0.5,P48&lt;=0.75),"50% to 75%",AND(P48&gt;0.75,P48&lt;=1),"75% to 100%")</f>
        <v>0% to 2%</v>
      </c>
      <c r="P48" s="10">
        <f>_xlfn.XLOOKUP($E48,'Raw Data'!$E:$E,'Raw Data'!P:P,"ERROR",0,1)</f>
        <v>0.00185782731983962</v>
      </c>
      <c r="Q48" s="9">
        <f>_xlfn.XLOOKUP($E48,'Raw Data'!$E:$E,'Raw Data'!Q:Q,"ERROR",0,1)</f>
        <v>15</v>
      </c>
      <c r="R48" s="9" t="str">
        <f>_xlfn.XLOOKUP($E48,'Raw Data'!$E:$E,'Raw Data'!R:R,"ERROR",0,1)</f>
        <v>oz</v>
      </c>
      <c r="S48" s="5" t="str">
        <f t="array" ref="S48">_xlfn.IFS(AND(T48&gt;0,T48&lt;=0.05),"0 to 0.05",AND(T48&gt;0.05,T48&lt;=0.1),"0.05 to 0.1",AND(T48&gt;0.1,T48&lt;=0.2),"0.1 to 0.2",AND(T48&gt;0.2,T48&lt;=0.3),"0.2 to 0.3",AND(T48&gt;0.3,T48&lt;=0.4),"0.3 to 0.4",AND(T48&gt;0.4,T48&lt;=0.5),"0.4 to 0.5",AND(T48&gt;0.5,T48&lt;=0.75),"0.5 to 0.75",AND(T48&gt;0.75,T48&lt;=1),"0.75 to 1",AND(T48&gt;1,T48&lt;=2),"1 to 2",AND(T48&gt;2,T48&lt;=3),"2 to 3",AND(T48&gt;3,T48&lt;=4),"3 to 4",AND(T48&gt;4,T48&lt;=5),"4 to 5",AND(T48&gt;5,T48&lt;=10),"5 to 10",T48&gt;10,"10+")</f>
        <v>0.2 to 0.3</v>
      </c>
      <c r="T48" s="10">
        <f t="shared" si="1"/>
        <v>0.23014316311577</v>
      </c>
      <c r="U48" s="15" t="str">
        <f t="array" ref="U48">_xlfn.IFS(AND(V48&gt;0,V48&lt;=0.05),"0 to 0.05",AND(V48&gt;0.05,V48&lt;=0.1),"0.05 to 0.1",AND(V48&gt;0.1,V48&lt;=0.2),"0.1 to 0.2",AND(V48&gt;0.2,V48&lt;=0.3),"0.2 to 0.3",AND(V48&gt;0.3,V48&lt;=0.4),"0.3 to 0.4",AND(V48&gt;0.4,V48&lt;=0.5),"0.4 to 0.5",AND(V48&gt;0.5,V48&lt;=0.75),"0.5 to 0.75",AND(V48&gt;0.75,V48&lt;=1),"0.75 to 1",AND(V48&gt;1,V48&lt;=2),"1 to 2",AND(V48&gt;2,V48&lt;=3),"2 to 3",AND(V48&gt;3,V48&lt;=4),"3 to 4",AND(V48&gt;4,V48&lt;=5),"4 to 5",AND(V48&gt;5,V48&lt;=10),"5 to 10",V48&gt;10,"10+")</f>
        <v>0.05 to 0.1</v>
      </c>
      <c r="V48" s="10">
        <f t="shared" si="2"/>
        <v>0.0622543118025025</v>
      </c>
      <c r="W48" s="15" t="str">
        <f t="array" ref="W48">_xlfn.IFS(AND(X48&gt;0,X48&lt;=0.05),"0 to 0.05",AND(X48&gt;0.05,X48&lt;=0.1),"0.05 to 0.1",AND(X48&gt;0.1,X48&lt;=0.2),"0.1 to 0.2",AND(X48&gt;0.2,X48&lt;=0.3),"0.2 to 0.3",AND(X48&gt;0.3,X48&lt;=0.4),"0.3 to 0.4",AND(X48&gt;0.4,X48&lt;=0.5),"0.4 to 0.5",AND(X48&gt;0.5,X48&lt;=0.75),"0.5 to 0.75",AND(X48&gt;0.75,X48&lt;=1),"0.75 to 1",AND(X48&gt;1,X48&lt;=2),"1 to 2",AND(X48&gt;2,X48&lt;=3),"2 to 3",AND(X48&gt;3,X48&lt;=4),"3 to 4",AND(X48&gt;4,X48&lt;=5),"4 to 5",AND(X48&gt;5,X48&lt;=10),"5 to 10",X48&gt;10,"10+")</f>
        <v>0.05 to 0.1</v>
      </c>
      <c r="X48" s="16">
        <f t="shared" si="3"/>
        <v>0.062138654041258</v>
      </c>
      <c r="Y48" s="5" t="str">
        <f t="array" ref="Y48">_xlfn.IFS(AND(Z48&gt;0,Z48&lt;=1),"0 to 1",AND(Z48&gt;1,Z48&lt;=2),"1 to 2",AND(Z48&gt;2,Z48&lt;=4),"2 to 4",AND(Z48&gt;4,Z48&lt;=6),"4 to 6",AND(Z48&gt;6,Z48&lt;=8),"6 to 8",AND(Z48&gt;8,Z48&lt;=10),"8 to 10",AND(Z48&gt;10,Z48&lt;=15),"10 to 15",AND(Z48&gt;15,Z48&lt;=20),"15 to 20",AND(Z48&gt;20,Z48&lt;=25),"20 to 25",AND(Z48&gt;25,Z48&lt;=30),"25 to 30",AND(Z48&gt;30,Z48&lt;=40),"30 to 40",AND(Z48&gt;40,Z48&lt;=50),"40 to 50",Z48&gt;50,"50+")</f>
        <v>10 to 15</v>
      </c>
      <c r="Z48" s="9">
        <f t="array" ref="Z48">_xlfn.IFS(AA48="oz",_xlfn.IFS(R48="oz",Q48,R48="fl oz",Q48*1.04,R48="ml",Q48*0.0338),AA48="fl oz",_xlfn.IFS(R48="oz",Q48/1.04,R48="fl oz",Q48,R48="ml",Q48*0.0338/1.04),AA48="ml",_xlfn.IFS(R48="oz",Q48/0.0338,R48="fl oz",Q48*1.04/0.0338,R48="ml",Q48))</f>
        <v>15</v>
      </c>
      <c r="AA48" s="9" t="str">
        <f>_xlfn.XLOOKUP($E48,'Raw Data'!$E:$E,'Raw Data'!AA:AA,"ERROR",0,1)</f>
        <v>oz</v>
      </c>
      <c r="AB48" s="5" t="s">
        <v>205</v>
      </c>
      <c r="AC48" s="5" t="s">
        <v>206</v>
      </c>
      <c r="AD48" s="5" t="s">
        <v>207</v>
      </c>
      <c r="AE48">
        <f>IF(SUMIF('Ingredients Backend'!$AE$1:$CD$1,AE$3,'Ingredients Backend'!$AE47:$CD47)&gt;=1,1,0)</f>
        <v>0</v>
      </c>
      <c r="AF48">
        <f>IF(SUMIF('Ingredients Backend'!$AE$1:$CD$1,AF$3,'Ingredients Backend'!$AE47:$CD47)&gt;=1,1,0)</f>
        <v>0</v>
      </c>
      <c r="AG48">
        <f>IF(SUMIF('Ingredients Backend'!$AE$1:$CD$1,AG$3,'Ingredients Backend'!$AE47:$CD47)&gt;=1,1,0)</f>
        <v>0</v>
      </c>
      <c r="AH48">
        <f>IF(SUMIF('Ingredients Backend'!$AE$1:$CD$1,AH$3,'Ingredients Backend'!$AE47:$CD47)&gt;=1,1,0)</f>
        <v>0</v>
      </c>
      <c r="AI48">
        <f>IF(SUMIF('Ingredients Backend'!$AE$1:$CD$1,AI$3,'Ingredients Backend'!$AE47:$CD47)&gt;=1,1,0)</f>
        <v>0</v>
      </c>
      <c r="AJ48">
        <f>IF(SUMIF('Ingredients Backend'!$AE$1:$CD$1,AJ$3,'Ingredients Backend'!$AE47:$CD47)&gt;=1,1,0)</f>
        <v>0</v>
      </c>
      <c r="AK48">
        <f>IF(SUMIF('Ingredients Backend'!$AE$1:$CD$1,AK$3,'Ingredients Backend'!$AE47:$CD47)&gt;=1,1,0)</f>
        <v>0</v>
      </c>
      <c r="AL48">
        <f>IF(SUMIF('Ingredients Backend'!$AE$1:$CD$1,AL$3,'Ingredients Backend'!$AE47:$CD47)&gt;=1,1,0)</f>
        <v>0</v>
      </c>
      <c r="AM48">
        <f>IF(SUMIF('Ingredients Backend'!$AE$1:$CD$1,AM$3,'Ingredients Backend'!$AE47:$CD47)&gt;=1,1,0)</f>
        <v>0</v>
      </c>
      <c r="AN48">
        <f>IF(SUMIF('Ingredients Backend'!$AE$1:$CD$1,AN$3,'Ingredients Backend'!$AE47:$CD47)&gt;=1,1,0)</f>
        <v>0</v>
      </c>
      <c r="AO48">
        <f>IF(SUMIF('Ingredients Backend'!$AE$1:$CD$1,AO$3,'Ingredients Backend'!$AE47:$CD47)&gt;=1,1,0)</f>
        <v>0</v>
      </c>
      <c r="AP48">
        <f>IF(SUMIF('Ingredients Backend'!$AE$1:$CD$1,AP$3,'Ingredients Backend'!$AE47:$CD47)&gt;=1,1,0)</f>
        <v>0</v>
      </c>
      <c r="AQ48">
        <f>IF(SUMIF('Ingredients Backend'!$AE$1:$CD$1,AQ$3,'Ingredients Backend'!$AE47:$CD47)&gt;=1,1,0)</f>
        <v>0</v>
      </c>
      <c r="AR48">
        <f>IF(SUMIF('Ingredients Backend'!$AE$1:$CD$1,AR$3,'Ingredients Backend'!$AE47:$CD47)&gt;=1,1,0)</f>
        <v>0</v>
      </c>
      <c r="AS48">
        <f>IF(SUMIF('Ingredients Backend'!$AE$1:$CD$1,AS$3,'Ingredients Backend'!$AE47:$CD47)&gt;=1,1,0)</f>
        <v>1</v>
      </c>
      <c r="AT48">
        <f>IF(SUMIF('Ingredients Backend'!$AE$1:$CD$1,AT$3,'Ingredients Backend'!$AE47:$CD47)&gt;=1,1,0)</f>
        <v>0</v>
      </c>
      <c r="AU48">
        <f>IF(SUMIF('Ingredients Backend'!$AE$1:$CD$1,AU$3,'Ingredients Backend'!$AE47:$CD47)&gt;=1,1,0)</f>
        <v>0</v>
      </c>
      <c r="AV48">
        <f>IF(SUMIF('Ingredients Backend'!$AE$1:$CD$1,AV$3,'Ingredients Backend'!$AE47:$CD47)&gt;=1,1,0)</f>
        <v>0</v>
      </c>
      <c r="AW48">
        <f>IF(SUMIF('Ingredients Backend'!$AE$1:$CD$1,AW$3,'Ingredients Backend'!$AE47:$CD47)&gt;=1,1,0)</f>
        <v>0</v>
      </c>
      <c r="AX48">
        <f>IF(SUMIF('Ingredients Backend'!$AE$1:$CD$1,AX$3,'Ingredients Backend'!$AE47:$CD47)&gt;=1,1,0)</f>
        <v>0</v>
      </c>
      <c r="AY48">
        <f>IF(SUMIF('Ingredients Backend'!$AE$1:$CD$1,AY$3,'Ingredients Backend'!$AE47:$CD47)&gt;=1,1,0)</f>
        <v>0</v>
      </c>
      <c r="AZ48">
        <f>IF(SUMIF('Ingredients Backend'!$AE$1:$CD$1,AZ$3,'Ingredients Backend'!$AE47:$CD47)&gt;=1,1,0)</f>
        <v>1</v>
      </c>
      <c r="BA48">
        <f>IF(SUMIF('Ingredients Backend'!$AE$1:$CD$1,BA$3,'Ingredients Backend'!$AE47:$CD47)&gt;=1,1,0)</f>
        <v>0</v>
      </c>
      <c r="BB48">
        <f>IF(SUMIF('Ingredients Backend'!$AE$1:$CD$1,BB$3,'Ingredients Backend'!$AE47:$CD47)&gt;=1,1,0)</f>
        <v>0</v>
      </c>
      <c r="BC48">
        <f>IF(SUMIF('Ingredients Backend'!$AE$1:$CD$1,BC$3,'Ingredients Backend'!$AE47:$CD47)&gt;=1,1,0)</f>
        <v>0</v>
      </c>
      <c r="BD48">
        <f>IF(SUMIF('Ingredients Backend'!$AE$1:$CD$1,BD$3,'Ingredients Backend'!$AE47:$CD47)&gt;=1,1,0)</f>
        <v>0</v>
      </c>
      <c r="BE48">
        <f>IF(SUMIF('Ingredients Backend'!$AE$1:$CD$1,BE$3,'Ingredients Backend'!$AE47:$CD47)&gt;=1,1,0)</f>
        <v>0</v>
      </c>
      <c r="BF48">
        <f>IF(SUMIF('Ingredients Backend'!$AE$1:$CD$1,BF$3,'Ingredients Backend'!$AE47:$CD47)&gt;=1,1,0)</f>
        <v>0</v>
      </c>
      <c r="BG48">
        <f>IF(SUMIF('Ingredients Backend'!$AE$1:$CD$1,BG$3,'Ingredients Backend'!$AE47:$CD47)&gt;=1,1,0)</f>
        <v>0</v>
      </c>
      <c r="BH48">
        <f>IF(SUMIF('Ingredients Backend'!$AE$1:$CD$1,BH$3,'Ingredients Backend'!$AE47:$CD47)&gt;=1,1,0)</f>
        <v>1</v>
      </c>
      <c r="BI48">
        <f>IF(SUMIF('Ingredients Backend'!$AE$1:$CD$1,BI$3,'Ingredients Backend'!$AE47:$CD47)&gt;=1,1,0)</f>
        <v>0</v>
      </c>
      <c r="BJ48">
        <f>IF(SUMIF('Ingredients Backend'!$AE$1:$CD$1,BJ$3,'Ingredients Backend'!$AE47:$CD47)&gt;=1,1,0)</f>
        <v>0</v>
      </c>
      <c r="BK48">
        <f>IF(SUMIF('Ingredients Backend'!$AE$1:$CD$1,BK$3,'Ingredients Backend'!$AE47:$CD47)&gt;=1,1,0)</f>
        <v>0</v>
      </c>
      <c r="BL48">
        <f>IF(SUMIF('Ingredients Backend'!$AE$1:$CD$1,BL$3,'Ingredients Backend'!$AE47:$CD47)&gt;=1,1,0)</f>
        <v>0</v>
      </c>
      <c r="BM48">
        <f>IF(SUMIF('Ingredients Backend'!$AE$1:$CD$1,BM$3,'Ingredients Backend'!$AE47:$CD47)&gt;=1,1,0)</f>
        <v>0</v>
      </c>
      <c r="BN48">
        <f>IF(SUMIF('Ingredients Backend'!$AE$1:$CD$1,BN$3,'Ingredients Backend'!$AE47:$CD47)&gt;=1,1,0)</f>
        <v>0</v>
      </c>
      <c r="BO48">
        <f>IF(SUMIF('Ingredients Backend'!$AE$1:$CD$1,BO$3,'Ingredients Backend'!$AE47:$CD47)&gt;=1,1,0)</f>
        <v>0</v>
      </c>
      <c r="BP48">
        <f>IF(SUMIF('Ingredients Backend'!$AE$1:$CD$1,BP$3,'Ingredients Backend'!$AE47:$CD47)&gt;=1,1,0)</f>
        <v>0</v>
      </c>
      <c r="BQ48">
        <f>IF(SUMIF('Ingredients Backend'!$AE$1:$CD$1,BQ$3,'Ingredients Backend'!$AE47:$CD47)&gt;=1,1,0)</f>
        <v>0</v>
      </c>
      <c r="BR48">
        <f>IF(SUMIF('Ingredients Backend'!$AE$1:$CD$1,BR$3,'Ingredients Backend'!$AE47:$CD47)&gt;=1,1,0)</f>
        <v>0</v>
      </c>
      <c r="BS48">
        <f>IF(SUMIF('Ingredients Backend'!$AE$1:$CD$1,BS$3,'Ingredients Backend'!$AE47:$CD47)&gt;=1,1,0)</f>
        <v>1</v>
      </c>
      <c r="BT48">
        <f>IF(SUMIF('Ingredients Backend'!$AE$1:$CD$1,BT$3,'Ingredients Backend'!$AE47:$CD47)&gt;=1,1,0)</f>
        <v>0</v>
      </c>
      <c r="BU48">
        <f>IF(SUMIF('Ingredients Backend'!$AE$1:$CD$1,BU$3,'Ingredients Backend'!$AE47:$CD47)&gt;=1,1,0)</f>
        <v>0</v>
      </c>
      <c r="BV48">
        <f>IF(SUMIF('Ingredients Backend'!$AE$1:$CD$1,BV$3,'Ingredients Backend'!$AE47:$CD47)&gt;=1,1,0)</f>
        <v>0</v>
      </c>
      <c r="BW48">
        <f>IF(SUMIF('Ingredients Backend'!$AE$1:$CD$1,BW$3,'Ingredients Backend'!$AE47:$CD47)&gt;=1,1,0)</f>
        <v>0</v>
      </c>
      <c r="BX48">
        <f>IF(SUMIF('Ingredients Backend'!$AE$1:$CD$1,BX$3,'Ingredients Backend'!$AE47:$CD47)&gt;=1,1,0)</f>
        <v>0</v>
      </c>
      <c r="BY48">
        <f>IF(SUMIF('Ingredients Backend'!$AE$1:$CD$1,BY$3,'Ingredients Backend'!$AE47:$CD47)&gt;=1,1,0)</f>
        <v>0</v>
      </c>
    </row>
    <row r="49" spans="1:77">
      <c r="A49" s="5" t="str">
        <f>_xlfn.XLOOKUP($E49,'Raw Data'!$E:$E,'Raw Data'!A:A,"ERROR",0,1)</f>
        <v>AE</v>
      </c>
      <c r="B49" s="5" t="str">
        <f>_xlfn.XLOOKUP($E49,'Raw Data'!$E:$E,'Raw Data'!B:B,"ERROR",0,1)</f>
        <v>Hair Mousses</v>
      </c>
      <c r="C49" s="5" t="str">
        <f>_xlfn.XLOOKUP($E49,'Raw Data'!$E:$E,'Raw Data'!C:C,"ERROR",0,1)</f>
        <v>Mielle Organics</v>
      </c>
      <c r="D49" s="5" t="str">
        <f>_xlfn.XLOOKUP($E49,'Raw Data'!$E:$E,'Raw Data'!D:D,"ERROR",0,1)</f>
        <v>www.amazon.ae/dp/B08TB9NSHQ</v>
      </c>
      <c r="E49" s="5" t="s">
        <v>208</v>
      </c>
      <c r="F49" s="9" t="str">
        <f>_xlfn.XLOOKUP($E49,'Raw Data'!$E:$E,'Raw Data'!F:F,"ERROR",0,1)</f>
        <v>Mielle Pomegranate &amp; Honey Curl Defining  Mousse  w/hold</v>
      </c>
      <c r="G49" s="10">
        <f>_xlfn.XLOOKUP($E49,'Raw Data'!$E:$E,'Raw Data'!G:G,"ERROR",0,1)</f>
        <v>68</v>
      </c>
      <c r="H49" s="9">
        <f>_xlfn.XLOOKUP($E49,'Raw Data'!$E:$E,'Raw Data'!H:H,"ERROR",0,1)</f>
        <v>4494.62</v>
      </c>
      <c r="I49" s="9">
        <f>_xlfn.XLOOKUP($E49,'Raw Data'!$E:$E,'Raw Data'!I:I,"ERROR",0,1)</f>
        <v>0.00601749212619225</v>
      </c>
      <c r="J49" s="9" t="str">
        <f>_xlfn.XLOOKUP($E49,'Raw Data'!$E:$E,'Raw Data'!J:J,"ERROR",0,1)</f>
        <v>Yes</v>
      </c>
      <c r="K49" s="14" t="str">
        <f t="array" ref="K49">_xlfn.IFS(AND(L49&gt;0,L49&lt;=5),"0 to 5",AND(L49&gt;5,L49&lt;=10),"5 to 10",AND(L49&gt;10,L49&lt;=15),"10 to 15",AND(L49&gt;15,L49&lt;=20),"15 to 20",AND(L49&gt;20,L49&lt;=30),"20 to 30",AND(L49&gt;30,L49&lt;=40),"30 to 40",AND(L49&gt;40,L49&lt;=50),"40 to 50",AND(L49&gt;50,L49&lt;=75),"50 to 75",AND(L49&gt;75,L49&lt;=100),"75 to 100",AND(L49&gt;100,L49&lt;=150),"100 to 150",AND(L49&gt;150,L49&lt;=200),"150 to 200",AND(L49&gt;200,L49&lt;=250),"200 to 250",AND(L49&gt;250,L49&lt;=300),"250 to 300",AND(L49&gt;300,L49&lt;=400),"300 to 400",AND(L49&gt;400,L49&lt;=500),"400 to 500",L49&gt;500,"500+")</f>
        <v>50 to 75</v>
      </c>
      <c r="L49" s="9">
        <f>_xlfn.XLOOKUP($E49,'Raw Data'!$E:$E,'Raw Data'!L:L,"ERROR",0,1)</f>
        <v>68.24</v>
      </c>
      <c r="M49" s="14" t="str">
        <f t="array" ref="M49">_xlfn.IFS(AND(N49&gt;0,N49&lt;=5),"0 to 5",AND(N49&gt;5,N49&lt;=10),"5 to 10",AND(N49&gt;10,N49&lt;=15),"10 to 15",AND(N49&gt;15,N49&lt;=20),"15 to 20",AND(N49&gt;20,N49&lt;=30),"20 to 30",AND(N49&gt;30,N49&lt;=40),"30 to 40",AND(N49&gt;40,N49&lt;=50),"40 to 50",AND(N49&gt;50,N49&lt;=75),"50 to 75",AND(N49&gt;75,N49&lt;=100),"75 to 100",AND(N49&gt;100,N49&lt;=150),"100 to 150",AND(N49&gt;150,N49&lt;=200),"150 to 200",AND(N49&gt;200,N49&lt;=250),"200 to 250",AND(N49&gt;250,N49&lt;=300),"250 to 300",AND(N49&gt;300,N49&lt;=400),"300 to 400",AND(N49&gt;400,N49&lt;=500),"400 to 500",N49&gt;500,"500+")</f>
        <v>50 to 75</v>
      </c>
      <c r="N49" s="9">
        <f>_xlfn.XLOOKUP($E49,'Raw Data'!$E:$E,'Raw Data'!N:N,"ERROR",0,1)</f>
        <v>74.87</v>
      </c>
      <c r="O49" s="14" t="str">
        <f t="array" ref="O49">_xlfn.IFS(P49=0,"No Discount",AND(P49&gt;0,P49&lt;=0.02),"0% to 2%",AND(P49&gt;0.02,P49&lt;=0.04),"2% to 4%",AND(P49&gt;0.04,P49&lt;=0.06),"4% to 6%",AND(P49&gt;0.06,P49&lt;=0.08),"6% to 8%",AND(P49&gt;0.08,P49&lt;=0.1),"8% to 10%",AND(P49&gt;0.1,P49&lt;=0.15),"10% to 15%",AND(P49&gt;0.15,P49&lt;=0.2),"15% to 20%",AND(P49&gt;0.2,P49&lt;=0.25),"20% to 25%",AND(P49&gt;0.25,P49&lt;=0.3),"25% to 30%",AND(P49&gt;0.3,P49&lt;=0.4),"30% to 40%",AND(P49&gt;0.4,P49&lt;=0.5),"40% to 50%",AND(P49&gt;0.5,P49&lt;=0.75),"50% to 75%",AND(P49&gt;0.75,P49&lt;=1),"75% to 100%")</f>
        <v>8% to 10%</v>
      </c>
      <c r="P49" s="10">
        <f>_xlfn.XLOOKUP($E49,'Raw Data'!$E:$E,'Raw Data'!P:P,"ERROR",0,1)</f>
        <v>0.088553492720716</v>
      </c>
      <c r="Q49" s="9">
        <v>7.5</v>
      </c>
      <c r="R49" s="9" t="s">
        <v>95</v>
      </c>
      <c r="S49" s="5" t="str">
        <f t="array" ref="S49">_xlfn.IFS(AND(T49&gt;0,T49&lt;=0.05),"0 to 0.05",AND(T49&gt;0.05,T49&lt;=0.1),"0.05 to 0.1",AND(T49&gt;0.1,T49&lt;=0.2),"0.1 to 0.2",AND(T49&gt;0.2,T49&lt;=0.3),"0.2 to 0.3",AND(T49&gt;0.3,T49&lt;=0.4),"0.3 to 0.4",AND(T49&gt;0.4,T49&lt;=0.5),"0.4 to 0.5",AND(T49&gt;0.5,T49&lt;=0.75),"0.5 to 0.75",AND(T49&gt;0.75,T49&lt;=1),"0.75 to 1",AND(T49&gt;1,T49&lt;=2),"1 to 2",AND(T49&gt;2,T49&lt;=3),"2 to 3",AND(T49&gt;3,T49&lt;=4),"3 to 4",AND(T49&gt;4,T49&lt;=5),"4 to 5",AND(T49&gt;5,T49&lt;=10),"5 to 10",T49&gt;10,"10+")</f>
        <v>0.2 to 0.3</v>
      </c>
      <c r="T49" s="10">
        <f t="shared" si="1"/>
        <v>0.295864658394249</v>
      </c>
      <c r="U49" s="15" t="str">
        <f t="array" ref="U49">_xlfn.IFS(AND(V49&gt;0,V49&lt;=0.05),"0 to 0.05",AND(V49&gt;0.05,V49&lt;=0.1),"0.05 to 0.1",AND(V49&gt;0.1,V49&lt;=0.2),"0.1 to 0.2",AND(V49&gt;0.2,V49&lt;=0.3),"0.2 to 0.3",AND(V49&gt;0.3,V49&lt;=0.4),"0.3 to 0.4",AND(V49&gt;0.4,V49&lt;=0.5),"0.4 to 0.5",AND(V49&gt;0.5,V49&lt;=0.75),"0.5 to 0.75",AND(V49&gt;0.75,V49&lt;=1),"0.75 to 1",AND(V49&gt;1,V49&lt;=2),"1 to 2",AND(V49&gt;2,V49&lt;=3),"2 to 3",AND(V49&gt;3,V49&lt;=4),"3 to 4",AND(V49&gt;4,V49&lt;=5),"4 to 5",AND(V49&gt;5,V49&lt;=10),"5 to 10",V49&gt;10,"10+")</f>
        <v>0.05 to 0.1</v>
      </c>
      <c r="V49" s="10">
        <f t="shared" si="2"/>
        <v>0.0876447022710127</v>
      </c>
      <c r="W49" s="15" t="str">
        <f t="array" ref="W49">_xlfn.IFS(AND(X49&gt;0,X49&lt;=0.05),"0 to 0.05",AND(X49&gt;0.05,X49&lt;=0.1),"0.05 to 0.1",AND(X49&gt;0.1,X49&lt;=0.2),"0.1 to 0.2",AND(X49&gt;0.2,X49&lt;=0.3),"0.2 to 0.3",AND(X49&gt;0.3,X49&lt;=0.4),"0.3 to 0.4",AND(X49&gt;0.4,X49&lt;=0.5),"0.4 to 0.5",AND(X49&gt;0.5,X49&lt;=0.75),"0.5 to 0.75",AND(X49&gt;0.75,X49&lt;=1),"0.75 to 1",AND(X49&gt;1,X49&lt;=2),"1 to 2",AND(X49&gt;2,X49&lt;=3),"2 to 3",AND(X49&gt;3,X49&lt;=4),"3 to 4",AND(X49&gt;4,X49&lt;=5),"4 to 5",AND(X49&gt;5,X49&lt;=10),"5 to 10",X49&gt;10,"10+")</f>
        <v>0.05 to 0.1</v>
      </c>
      <c r="X49" s="16">
        <f t="shared" si="3"/>
        <v>0.0798834577664473</v>
      </c>
      <c r="Y49" s="5" t="str">
        <f t="array" ref="Y49">_xlfn.IFS(AND(Z49&gt;0,Z49&lt;=1),"0 to 1",AND(Z49&gt;1,Z49&lt;=2),"1 to 2",AND(Z49&gt;2,Z49&lt;=4),"2 to 4",AND(Z49&gt;4,Z49&lt;=6),"4 to 6",AND(Z49&gt;6,Z49&lt;=8),"6 to 8",AND(Z49&gt;8,Z49&lt;=10),"8 to 10",AND(Z49&gt;10,Z49&lt;=15),"10 to 15",AND(Z49&gt;15,Z49&lt;=20),"15 to 20",AND(Z49&gt;20,Z49&lt;=25),"20 to 25",AND(Z49&gt;25,Z49&lt;=30),"25 to 30",AND(Z49&gt;30,Z49&lt;=40),"30 to 40",AND(Z49&gt;40,Z49&lt;=50),"40 to 50",Z49&gt;50,"50+")</f>
        <v>6 to 8</v>
      </c>
      <c r="Z49" s="9">
        <f t="array" ref="Z49">_xlfn.IFS(AA49="oz",_xlfn.IFS(R49="oz",Q49,R49="fl oz",Q49*1.04,R49="ml",Q49*0.0338),AA49="fl oz",_xlfn.IFS(R49="oz",Q49/1.04,R49="fl oz",Q49,R49="ml",Q49*0.0338/1.04),AA49="ml",_xlfn.IFS(R49="oz",Q49/0.0338,R49="fl oz",Q49*1.04/0.0338,R49="ml",Q49))</f>
        <v>7.8</v>
      </c>
      <c r="AA49" s="9" t="s">
        <v>96</v>
      </c>
      <c r="AB49" s="5" t="s">
        <v>209</v>
      </c>
      <c r="AC49" s="5" t="s">
        <v>164</v>
      </c>
      <c r="AD49" s="5" t="s">
        <v>210</v>
      </c>
      <c r="AE49">
        <f>IF(SUMIF('Ingredients Backend'!$AE$1:$CD$1,AE$3,'Ingredients Backend'!$AE48:$CD48)&gt;=1,1,0)</f>
        <v>0</v>
      </c>
      <c r="AF49">
        <f>IF(SUMIF('Ingredients Backend'!$AE$1:$CD$1,AF$3,'Ingredients Backend'!$AE48:$CD48)&gt;=1,1,0)</f>
        <v>0</v>
      </c>
      <c r="AG49">
        <f>IF(SUMIF('Ingredients Backend'!$AE$1:$CD$1,AG$3,'Ingredients Backend'!$AE48:$CD48)&gt;=1,1,0)</f>
        <v>1</v>
      </c>
      <c r="AH49">
        <f>IF(SUMIF('Ingredients Backend'!$AE$1:$CD$1,AH$3,'Ingredients Backend'!$AE48:$CD48)&gt;=1,1,0)</f>
        <v>0</v>
      </c>
      <c r="AI49">
        <f>IF(SUMIF('Ingredients Backend'!$AE$1:$CD$1,AI$3,'Ingredients Backend'!$AE48:$CD48)&gt;=1,1,0)</f>
        <v>0</v>
      </c>
      <c r="AJ49">
        <f>IF(SUMIF('Ingredients Backend'!$AE$1:$CD$1,AJ$3,'Ingredients Backend'!$AE48:$CD48)&gt;=1,1,0)</f>
        <v>1</v>
      </c>
      <c r="AK49">
        <f>IF(SUMIF('Ingredients Backend'!$AE$1:$CD$1,AK$3,'Ingredients Backend'!$AE48:$CD48)&gt;=1,1,0)</f>
        <v>0</v>
      </c>
      <c r="AL49">
        <f>IF(SUMIF('Ingredients Backend'!$AE$1:$CD$1,AL$3,'Ingredients Backend'!$AE48:$CD48)&gt;=1,1,0)</f>
        <v>0</v>
      </c>
      <c r="AM49">
        <f>IF(SUMIF('Ingredients Backend'!$AE$1:$CD$1,AM$3,'Ingredients Backend'!$AE48:$CD48)&gt;=1,1,0)</f>
        <v>0</v>
      </c>
      <c r="AN49">
        <f>IF(SUMIF('Ingredients Backend'!$AE$1:$CD$1,AN$3,'Ingredients Backend'!$AE48:$CD48)&gt;=1,1,0)</f>
        <v>0</v>
      </c>
      <c r="AO49">
        <f>IF(SUMIF('Ingredients Backend'!$AE$1:$CD$1,AO$3,'Ingredients Backend'!$AE48:$CD48)&gt;=1,1,0)</f>
        <v>0</v>
      </c>
      <c r="AP49">
        <f>IF(SUMIF('Ingredients Backend'!$AE$1:$CD$1,AP$3,'Ingredients Backend'!$AE48:$CD48)&gt;=1,1,0)</f>
        <v>0</v>
      </c>
      <c r="AQ49">
        <f>IF(SUMIF('Ingredients Backend'!$AE$1:$CD$1,AQ$3,'Ingredients Backend'!$AE48:$CD48)&gt;=1,1,0)</f>
        <v>1</v>
      </c>
      <c r="AR49">
        <f>IF(SUMIF('Ingredients Backend'!$AE$1:$CD$1,AR$3,'Ingredients Backend'!$AE48:$CD48)&gt;=1,1,0)</f>
        <v>0</v>
      </c>
      <c r="AS49">
        <f>IF(SUMIF('Ingredients Backend'!$AE$1:$CD$1,AS$3,'Ingredients Backend'!$AE48:$CD48)&gt;=1,1,0)</f>
        <v>0</v>
      </c>
      <c r="AT49">
        <f>IF(SUMIF('Ingredients Backend'!$AE$1:$CD$1,AT$3,'Ingredients Backend'!$AE48:$CD48)&gt;=1,1,0)</f>
        <v>0</v>
      </c>
      <c r="AU49">
        <f>IF(SUMIF('Ingredients Backend'!$AE$1:$CD$1,AU$3,'Ingredients Backend'!$AE48:$CD48)&gt;=1,1,0)</f>
        <v>0</v>
      </c>
      <c r="AV49">
        <f>IF(SUMIF('Ingredients Backend'!$AE$1:$CD$1,AV$3,'Ingredients Backend'!$AE48:$CD48)&gt;=1,1,0)</f>
        <v>1</v>
      </c>
      <c r="AW49">
        <f>IF(SUMIF('Ingredients Backend'!$AE$1:$CD$1,AW$3,'Ingredients Backend'!$AE48:$CD48)&gt;=1,1,0)</f>
        <v>0</v>
      </c>
      <c r="AX49">
        <f>IF(SUMIF('Ingredients Backend'!$AE$1:$CD$1,AX$3,'Ingredients Backend'!$AE48:$CD48)&gt;=1,1,0)</f>
        <v>0</v>
      </c>
      <c r="AY49">
        <f>IF(SUMIF('Ingredients Backend'!$AE$1:$CD$1,AY$3,'Ingredients Backend'!$AE48:$CD48)&gt;=1,1,0)</f>
        <v>1</v>
      </c>
      <c r="AZ49">
        <f>IF(SUMIF('Ingredients Backend'!$AE$1:$CD$1,AZ$3,'Ingredients Backend'!$AE48:$CD48)&gt;=1,1,0)</f>
        <v>1</v>
      </c>
      <c r="BA49">
        <f>IF(SUMIF('Ingredients Backend'!$AE$1:$CD$1,BA$3,'Ingredients Backend'!$AE48:$CD48)&gt;=1,1,0)</f>
        <v>1</v>
      </c>
      <c r="BB49">
        <f>IF(SUMIF('Ingredients Backend'!$AE$1:$CD$1,BB$3,'Ingredients Backend'!$AE48:$CD48)&gt;=1,1,0)</f>
        <v>0</v>
      </c>
      <c r="BC49">
        <f>IF(SUMIF('Ingredients Backend'!$AE$1:$CD$1,BC$3,'Ingredients Backend'!$AE48:$CD48)&gt;=1,1,0)</f>
        <v>0</v>
      </c>
      <c r="BD49">
        <f>IF(SUMIF('Ingredients Backend'!$AE$1:$CD$1,BD$3,'Ingredients Backend'!$AE48:$CD48)&gt;=1,1,0)</f>
        <v>0</v>
      </c>
      <c r="BE49">
        <f>IF(SUMIF('Ingredients Backend'!$AE$1:$CD$1,BE$3,'Ingredients Backend'!$AE48:$CD48)&gt;=1,1,0)</f>
        <v>0</v>
      </c>
      <c r="BF49">
        <f>IF(SUMIF('Ingredients Backend'!$AE$1:$CD$1,BF$3,'Ingredients Backend'!$AE48:$CD48)&gt;=1,1,0)</f>
        <v>0</v>
      </c>
      <c r="BG49">
        <f>IF(SUMIF('Ingredients Backend'!$AE$1:$CD$1,BG$3,'Ingredients Backend'!$AE48:$CD48)&gt;=1,1,0)</f>
        <v>1</v>
      </c>
      <c r="BH49">
        <f>IF(SUMIF('Ingredients Backend'!$AE$1:$CD$1,BH$3,'Ingredients Backend'!$AE48:$CD48)&gt;=1,1,0)</f>
        <v>0</v>
      </c>
      <c r="BI49">
        <f>IF(SUMIF('Ingredients Backend'!$AE$1:$CD$1,BI$3,'Ingredients Backend'!$AE48:$CD48)&gt;=1,1,0)</f>
        <v>0</v>
      </c>
      <c r="BJ49">
        <f>IF(SUMIF('Ingredients Backend'!$AE$1:$CD$1,BJ$3,'Ingredients Backend'!$AE48:$CD48)&gt;=1,1,0)</f>
        <v>0</v>
      </c>
      <c r="BK49">
        <f>IF(SUMIF('Ingredients Backend'!$AE$1:$CD$1,BK$3,'Ingredients Backend'!$AE48:$CD48)&gt;=1,1,0)</f>
        <v>0</v>
      </c>
      <c r="BL49">
        <f>IF(SUMIF('Ingredients Backend'!$AE$1:$CD$1,BL$3,'Ingredients Backend'!$AE48:$CD48)&gt;=1,1,0)</f>
        <v>1</v>
      </c>
      <c r="BM49">
        <f>IF(SUMIF('Ingredients Backend'!$AE$1:$CD$1,BM$3,'Ingredients Backend'!$AE48:$CD48)&gt;=1,1,0)</f>
        <v>0</v>
      </c>
      <c r="BN49">
        <f>IF(SUMIF('Ingredients Backend'!$AE$1:$CD$1,BN$3,'Ingredients Backend'!$AE48:$CD48)&gt;=1,1,0)</f>
        <v>1</v>
      </c>
      <c r="BO49">
        <f>IF(SUMIF('Ingredients Backend'!$AE$1:$CD$1,BO$3,'Ingredients Backend'!$AE48:$CD48)&gt;=1,1,0)</f>
        <v>0</v>
      </c>
      <c r="BP49">
        <f>IF(SUMIF('Ingredients Backend'!$AE$1:$CD$1,BP$3,'Ingredients Backend'!$AE48:$CD48)&gt;=1,1,0)</f>
        <v>0</v>
      </c>
      <c r="BQ49">
        <f>IF(SUMIF('Ingredients Backend'!$AE$1:$CD$1,BQ$3,'Ingredients Backend'!$AE48:$CD48)&gt;=1,1,0)</f>
        <v>1</v>
      </c>
      <c r="BR49">
        <f>IF(SUMIF('Ingredients Backend'!$AE$1:$CD$1,BR$3,'Ingredients Backend'!$AE48:$CD48)&gt;=1,1,0)</f>
        <v>0</v>
      </c>
      <c r="BS49">
        <f>IF(SUMIF('Ingredients Backend'!$AE$1:$CD$1,BS$3,'Ingredients Backend'!$AE48:$CD48)&gt;=1,1,0)</f>
        <v>0</v>
      </c>
      <c r="BT49">
        <f>IF(SUMIF('Ingredients Backend'!$AE$1:$CD$1,BT$3,'Ingredients Backend'!$AE48:$CD48)&gt;=1,1,0)</f>
        <v>0</v>
      </c>
      <c r="BU49">
        <f>IF(SUMIF('Ingredients Backend'!$AE$1:$CD$1,BU$3,'Ingredients Backend'!$AE48:$CD48)&gt;=1,1,0)</f>
        <v>0</v>
      </c>
      <c r="BV49">
        <f>IF(SUMIF('Ingredients Backend'!$AE$1:$CD$1,BV$3,'Ingredients Backend'!$AE48:$CD48)&gt;=1,1,0)</f>
        <v>0</v>
      </c>
      <c r="BW49">
        <f>IF(SUMIF('Ingredients Backend'!$AE$1:$CD$1,BW$3,'Ingredients Backend'!$AE48:$CD48)&gt;=1,1,0)</f>
        <v>0</v>
      </c>
      <c r="BX49">
        <f>IF(SUMIF('Ingredients Backend'!$AE$1:$CD$1,BX$3,'Ingredients Backend'!$AE48:$CD48)&gt;=1,1,0)</f>
        <v>0</v>
      </c>
      <c r="BY49">
        <f>IF(SUMIF('Ingredients Backend'!$AE$1:$CD$1,BY$3,'Ingredients Backend'!$AE48:$CD48)&gt;=1,1,0)</f>
        <v>1</v>
      </c>
    </row>
    <row r="50" hidden="1" spans="1:77">
      <c r="A50" s="5" t="str">
        <f>_xlfn.XLOOKUP($E50,'Raw Data'!$E:$E,'Raw Data'!A:A,"ERROR",0,1)</f>
        <v>AE</v>
      </c>
      <c r="B50" s="5" t="str">
        <f>_xlfn.XLOOKUP($E50,'Raw Data'!$E:$E,'Raw Data'!B:B,"ERROR",0,1)</f>
        <v>Hair Mousses</v>
      </c>
      <c r="C50" s="5" t="str">
        <f>_xlfn.XLOOKUP($E50,'Raw Data'!$E:$E,'Raw Data'!C:C,"ERROR",0,1)</f>
        <v>l'oreal professionnel</v>
      </c>
      <c r="D50" s="5" t="str">
        <f>_xlfn.XLOOKUP($E50,'Raw Data'!$E:$E,'Raw Data'!D:D,"ERROR",0,1)</f>
        <v>www.amazon.ae/dp/B07YBF3T59</v>
      </c>
      <c r="E50" s="5" t="s">
        <v>211</v>
      </c>
      <c r="F50" s="9" t="str">
        <f>_xlfn.XLOOKUP($E50,'Raw Data'!$E:$E,'Raw Data'!F:F,"ERROR",0,1)</f>
        <v>Lâ€™OrÃ©al Professionnel Tecni Art Spiral Queen Nourishing Mousse 200ml</v>
      </c>
      <c r="G50" s="10">
        <f>_xlfn.XLOOKUP($E50,'Raw Data'!$E:$E,'Raw Data'!G:G,"ERROR",0,1)</f>
        <v>57</v>
      </c>
      <c r="H50" s="9">
        <f>_xlfn.XLOOKUP($E50,'Raw Data'!$E:$E,'Raw Data'!H:H,"ERROR",0,1)</f>
        <v>4026.53</v>
      </c>
      <c r="I50" s="9">
        <f>_xlfn.XLOOKUP($E50,'Raw Data'!$E:$E,'Raw Data'!I:I,"ERROR",0,1)</f>
        <v>0.00539080335398251</v>
      </c>
      <c r="J50" s="9" t="str">
        <f>_xlfn.XLOOKUP($E50,'Raw Data'!$E:$E,'Raw Data'!J:J,"ERROR",0,1)</f>
        <v>Yes</v>
      </c>
      <c r="K50" s="14" t="str">
        <f t="array" ref="K50">_xlfn.IFS(AND(L50&gt;0,L50&lt;=5),"0 to 5",AND(L50&gt;5,L50&lt;=10),"5 to 10",AND(L50&gt;10,L50&lt;=15),"10 to 15",AND(L50&gt;15,L50&lt;=20),"15 to 20",AND(L50&gt;20,L50&lt;=30),"20 to 30",AND(L50&gt;30,L50&lt;=40),"30 to 40",AND(L50&gt;40,L50&lt;=50),"40 to 50",AND(L50&gt;50,L50&lt;=75),"50 to 75",AND(L50&gt;75,L50&lt;=100),"75 to 100",AND(L50&gt;100,L50&lt;=150),"100 to 150",AND(L50&gt;150,L50&lt;=200),"150 to 200",AND(L50&gt;200,L50&lt;=250),"200 to 250",AND(L50&gt;250,L50&lt;=300),"250 to 300",AND(L50&gt;300,L50&lt;=400),"300 to 400",AND(L50&gt;400,L50&lt;=500),"400 to 500",L50&gt;500,"500+")</f>
        <v>50 to 75</v>
      </c>
      <c r="L50" s="9">
        <f>_xlfn.XLOOKUP($E50,'Raw Data'!$E:$E,'Raw Data'!L:L,"ERROR",0,1)</f>
        <v>69.47</v>
      </c>
      <c r="M50" s="14" t="str">
        <f t="array" ref="M50">_xlfn.IFS(AND(N50&gt;0,N50&lt;=5),"0 to 5",AND(N50&gt;5,N50&lt;=10),"5 to 10",AND(N50&gt;10,N50&lt;=15),"10 to 15",AND(N50&gt;15,N50&lt;=20),"15 to 20",AND(N50&gt;20,N50&lt;=30),"20 to 30",AND(N50&gt;30,N50&lt;=40),"30 to 40",AND(N50&gt;40,N50&lt;=50),"40 to 50",AND(N50&gt;50,N50&lt;=75),"50 to 75",AND(N50&gt;75,N50&lt;=100),"75 to 100",AND(N50&gt;100,N50&lt;=150),"100 to 150",AND(N50&gt;150,N50&lt;=200),"150 to 200",AND(N50&gt;200,N50&lt;=250),"200 to 250",AND(N50&gt;250,N50&lt;=300),"250 to 300",AND(N50&gt;300,N50&lt;=400),"300 to 400",AND(N50&gt;400,N50&lt;=500),"400 to 500",N50&gt;500,"500+")</f>
        <v>50 to 75</v>
      </c>
      <c r="N50" s="9">
        <f>_xlfn.XLOOKUP($E50,'Raw Data'!$E:$E,'Raw Data'!N:N,"ERROR",0,1)</f>
        <v>72.3</v>
      </c>
      <c r="O50" s="14" t="str">
        <f t="array" ref="O50">_xlfn.IFS(P50=0,"No Discount",AND(P50&gt;0,P50&lt;=0.02),"0% to 2%",AND(P50&gt;0.02,P50&lt;=0.04),"2% to 4%",AND(P50&gt;0.04,P50&lt;=0.06),"4% to 6%",AND(P50&gt;0.06,P50&lt;=0.08),"6% to 8%",AND(P50&gt;0.08,P50&lt;=0.1),"8% to 10%",AND(P50&gt;0.1,P50&lt;=0.15),"10% to 15%",AND(P50&gt;0.15,P50&lt;=0.2),"15% to 20%",AND(P50&gt;0.2,P50&lt;=0.25),"20% to 25%",AND(P50&gt;0.25,P50&lt;=0.3),"25% to 30%",AND(P50&gt;0.3,P50&lt;=0.4),"30% to 40%",AND(P50&gt;0.4,P50&lt;=0.5),"40% to 50%",AND(P50&gt;0.5,P50&lt;=0.75),"50% to 75%",AND(P50&gt;0.75,P50&lt;=1),"75% to 100%")</f>
        <v>2% to 4%</v>
      </c>
      <c r="P50" s="10">
        <f>_xlfn.XLOOKUP($E50,'Raw Data'!$E:$E,'Raw Data'!P:P,"ERROR",0,1)</f>
        <v>0.0391424619640387</v>
      </c>
      <c r="Q50" s="9">
        <f>_xlfn.XLOOKUP($E50,'Raw Data'!$E:$E,'Raw Data'!Q:Q,"ERROR",0,1)</f>
        <v>200</v>
      </c>
      <c r="R50" s="9" t="str">
        <f>_xlfn.XLOOKUP($E50,'Raw Data'!$E:$E,'Raw Data'!R:R,"ERROR",0,1)</f>
        <v>ml</v>
      </c>
      <c r="S50" s="5" t="str">
        <f t="array" ref="S50">_xlfn.IFS(AND(T50&gt;0,T50&lt;=0.05),"0 to 0.05",AND(T50&gt;0.05,T50&lt;=0.1),"0.05 to 0.1",AND(T50&gt;0.1,T50&lt;=0.2),"0.1 to 0.2",AND(T50&gt;0.2,T50&lt;=0.3),"0.2 to 0.3",AND(T50&gt;0.3,T50&lt;=0.4),"0.3 to 0.4",AND(T50&gt;0.4,T50&lt;=0.5),"0.4 to 0.5",AND(T50&gt;0.5,T50&lt;=0.75),"0.5 to 0.75",AND(T50&gt;0.75,T50&lt;=1),"0.75 to 1",AND(T50&gt;1,T50&lt;=2),"1 to 2",AND(T50&gt;2,T50&lt;=3),"2 to 3",AND(T50&gt;3,T50&lt;=4),"3 to 4",AND(T50&gt;4,T50&lt;=5),"4 to 5",AND(T50&gt;5,T50&lt;=10),"5 to 10",T50&gt;10,"10+")</f>
        <v>0.3 to 0.4</v>
      </c>
      <c r="T50" s="10">
        <f t="shared" si="1"/>
        <v>0.347535584001857</v>
      </c>
      <c r="U50" s="15" t="str">
        <f t="array" ref="U50">_xlfn.IFS(AND(V50&gt;0,V50&lt;=0.05),"0 to 0.05",AND(V50&gt;0.05,V50&lt;=0.1),"0.05 to 0.1",AND(V50&gt;0.1,V50&lt;=0.2),"0.1 to 0.2",AND(V50&gt;0.2,V50&lt;=0.3),"0.2 to 0.3",AND(V50&gt;0.3,V50&lt;=0.4),"0.3 to 0.4",AND(V50&gt;0.4,V50&lt;=0.5),"0.4 to 0.5",AND(V50&gt;0.5,V50&lt;=0.75),"0.5 to 0.75",AND(V50&gt;0.75,V50&lt;=1),"0.75 to 1",AND(V50&gt;1,V50&lt;=2),"1 to 2",AND(V50&gt;2,V50&lt;=3),"2 to 3",AND(V50&gt;3,V50&lt;=4),"3 to 4",AND(V50&gt;4,V50&lt;=5),"4 to 5",AND(V50&gt;5,V50&lt;=10),"5 to 10",V50&gt;10,"10+")</f>
        <v>0.05 to 0.1</v>
      </c>
      <c r="V50" s="10">
        <f t="shared" si="2"/>
        <v>0.097657148917522</v>
      </c>
      <c r="W50" s="15" t="str">
        <f t="array" ref="W50">_xlfn.IFS(AND(X50&gt;0,X50&lt;=0.05),"0 to 0.05",AND(X50&gt;0.05,X50&lt;=0.1),"0.05 to 0.1",AND(X50&gt;0.1,X50&lt;=0.2),"0.1 to 0.2",AND(X50&gt;0.2,X50&lt;=0.3),"0.2 to 0.3",AND(X50&gt;0.3,X50&lt;=0.4),"0.3 to 0.4",AND(X50&gt;0.4,X50&lt;=0.5),"0.4 to 0.5",AND(X50&gt;0.5,X50&lt;=0.75),"0.5 to 0.75",AND(X50&gt;0.75,X50&lt;=1),"0.75 to 1",AND(X50&gt;1,X50&lt;=2),"1 to 2",AND(X50&gt;2,X50&lt;=3),"2 to 3",AND(X50&gt;3,X50&lt;=4),"3 to 4",AND(X50&gt;4,X50&lt;=5),"4 to 5",AND(X50&gt;5,X50&lt;=10),"5 to 10",X50&gt;10,"10+")</f>
        <v>0.05 to 0.1</v>
      </c>
      <c r="X50" s="16">
        <f t="shared" si="3"/>
        <v>0.0938346076805014</v>
      </c>
      <c r="Y50" s="5" t="str">
        <f t="array" ref="Y50">_xlfn.IFS(AND(Z50&gt;0,Z50&lt;=1),"0 to 1",AND(Z50&gt;1,Z50&lt;=2),"1 to 2",AND(Z50&gt;2,Z50&lt;=4),"2 to 4",AND(Z50&gt;4,Z50&lt;=6),"4 to 6",AND(Z50&gt;6,Z50&lt;=8),"6 to 8",AND(Z50&gt;8,Z50&lt;=10),"8 to 10",AND(Z50&gt;10,Z50&lt;=15),"10 to 15",AND(Z50&gt;15,Z50&lt;=20),"15 to 20",AND(Z50&gt;20,Z50&lt;=25),"20 to 25",AND(Z50&gt;25,Z50&lt;=30),"25 to 30",AND(Z50&gt;30,Z50&lt;=40),"30 to 40",AND(Z50&gt;40,Z50&lt;=50),"40 to 50",Z50&gt;50,"50+")</f>
        <v>6 to 8</v>
      </c>
      <c r="Z50" s="9">
        <f t="array" ref="Z50">_xlfn.IFS(AA50="oz",_xlfn.IFS(R50="oz",Q50,R50="fl oz",Q50*1.04,R50="ml",Q50*0.0338),AA50="fl oz",_xlfn.IFS(R50="oz",Q50/1.04,R50="fl oz",Q50,R50="ml",Q50*0.0338/1.04),AA50="ml",_xlfn.IFS(R50="oz",Q50/0.0338,R50="fl oz",Q50*1.04/0.0338,R50="ml",Q50))</f>
        <v>6.76</v>
      </c>
      <c r="AA50" s="9" t="str">
        <f>_xlfn.XLOOKUP($E50,'Raw Data'!$E:$E,'Raw Data'!AA:AA,"ERROR",0,1)</f>
        <v>oz</v>
      </c>
      <c r="AB50" s="5" t="s">
        <v>212</v>
      </c>
      <c r="AC50" s="5" t="s">
        <v>86</v>
      </c>
      <c r="AD50" s="5" t="s">
        <v>43</v>
      </c>
      <c r="AE50">
        <f>IF(SUMIF('Ingredients Backend'!$AE$1:$CD$1,AE$3,'Ingredients Backend'!$AE49:$CD49)&gt;=1,1,0)</f>
        <v>0</v>
      </c>
      <c r="AF50">
        <f>IF(SUMIF('Ingredients Backend'!$AE$1:$CD$1,AF$3,'Ingredients Backend'!$AE49:$CD49)&gt;=1,1,0)</f>
        <v>0</v>
      </c>
      <c r="AG50">
        <f>IF(SUMIF('Ingredients Backend'!$AE$1:$CD$1,AG$3,'Ingredients Backend'!$AE49:$CD49)&gt;=1,1,0)</f>
        <v>0</v>
      </c>
      <c r="AH50">
        <f>IF(SUMIF('Ingredients Backend'!$AE$1:$CD$1,AH$3,'Ingredients Backend'!$AE49:$CD49)&gt;=1,1,0)</f>
        <v>0</v>
      </c>
      <c r="AI50">
        <f>IF(SUMIF('Ingredients Backend'!$AE$1:$CD$1,AI$3,'Ingredients Backend'!$AE49:$CD49)&gt;=1,1,0)</f>
        <v>0</v>
      </c>
      <c r="AJ50">
        <f>IF(SUMIF('Ingredients Backend'!$AE$1:$CD$1,AJ$3,'Ingredients Backend'!$AE49:$CD49)&gt;=1,1,0)</f>
        <v>0</v>
      </c>
      <c r="AK50">
        <f>IF(SUMIF('Ingredients Backend'!$AE$1:$CD$1,AK$3,'Ingredients Backend'!$AE49:$CD49)&gt;=1,1,0)</f>
        <v>0</v>
      </c>
      <c r="AL50">
        <f>IF(SUMIF('Ingredients Backend'!$AE$1:$CD$1,AL$3,'Ingredients Backend'!$AE49:$CD49)&gt;=1,1,0)</f>
        <v>0</v>
      </c>
      <c r="AM50">
        <f>IF(SUMIF('Ingredients Backend'!$AE$1:$CD$1,AM$3,'Ingredients Backend'!$AE49:$CD49)&gt;=1,1,0)</f>
        <v>0</v>
      </c>
      <c r="AN50">
        <f>IF(SUMIF('Ingredients Backend'!$AE$1:$CD$1,AN$3,'Ingredients Backend'!$AE49:$CD49)&gt;=1,1,0)</f>
        <v>0</v>
      </c>
      <c r="AO50">
        <f>IF(SUMIF('Ingredients Backend'!$AE$1:$CD$1,AO$3,'Ingredients Backend'!$AE49:$CD49)&gt;=1,1,0)</f>
        <v>0</v>
      </c>
      <c r="AP50">
        <f>IF(SUMIF('Ingredients Backend'!$AE$1:$CD$1,AP$3,'Ingredients Backend'!$AE49:$CD49)&gt;=1,1,0)</f>
        <v>0</v>
      </c>
      <c r="AQ50">
        <f>IF(SUMIF('Ingredients Backend'!$AE$1:$CD$1,AQ$3,'Ingredients Backend'!$AE49:$CD49)&gt;=1,1,0)</f>
        <v>0</v>
      </c>
      <c r="AR50">
        <f>IF(SUMIF('Ingredients Backend'!$AE$1:$CD$1,AR$3,'Ingredients Backend'!$AE49:$CD49)&gt;=1,1,0)</f>
        <v>0</v>
      </c>
      <c r="AS50">
        <f>IF(SUMIF('Ingredients Backend'!$AE$1:$CD$1,AS$3,'Ingredients Backend'!$AE49:$CD49)&gt;=1,1,0)</f>
        <v>0</v>
      </c>
      <c r="AT50">
        <f>IF(SUMIF('Ingredients Backend'!$AE$1:$CD$1,AT$3,'Ingredients Backend'!$AE49:$CD49)&gt;=1,1,0)</f>
        <v>0</v>
      </c>
      <c r="AU50">
        <f>IF(SUMIF('Ingredients Backend'!$AE$1:$CD$1,AU$3,'Ingredients Backend'!$AE49:$CD49)&gt;=1,1,0)</f>
        <v>0</v>
      </c>
      <c r="AV50">
        <f>IF(SUMIF('Ingredients Backend'!$AE$1:$CD$1,AV$3,'Ingredients Backend'!$AE49:$CD49)&gt;=1,1,0)</f>
        <v>0</v>
      </c>
      <c r="AW50">
        <f>IF(SUMIF('Ingredients Backend'!$AE$1:$CD$1,AW$3,'Ingredients Backend'!$AE49:$CD49)&gt;=1,1,0)</f>
        <v>0</v>
      </c>
      <c r="AX50">
        <f>IF(SUMIF('Ingredients Backend'!$AE$1:$CD$1,AX$3,'Ingredients Backend'!$AE49:$CD49)&gt;=1,1,0)</f>
        <v>0</v>
      </c>
      <c r="AY50">
        <f>IF(SUMIF('Ingredients Backend'!$AE$1:$CD$1,AY$3,'Ingredients Backend'!$AE49:$CD49)&gt;=1,1,0)</f>
        <v>0</v>
      </c>
      <c r="AZ50">
        <f>IF(SUMIF('Ingredients Backend'!$AE$1:$CD$1,AZ$3,'Ingredients Backend'!$AE49:$CD49)&gt;=1,1,0)</f>
        <v>0</v>
      </c>
      <c r="BA50">
        <f>IF(SUMIF('Ingredients Backend'!$AE$1:$CD$1,BA$3,'Ingredients Backend'!$AE49:$CD49)&gt;=1,1,0)</f>
        <v>0</v>
      </c>
      <c r="BB50">
        <f>IF(SUMIF('Ingredients Backend'!$AE$1:$CD$1,BB$3,'Ingredients Backend'!$AE49:$CD49)&gt;=1,1,0)</f>
        <v>0</v>
      </c>
      <c r="BC50">
        <f>IF(SUMIF('Ingredients Backend'!$AE$1:$CD$1,BC$3,'Ingredients Backend'!$AE49:$CD49)&gt;=1,1,0)</f>
        <v>0</v>
      </c>
      <c r="BD50">
        <f>IF(SUMIF('Ingredients Backend'!$AE$1:$CD$1,BD$3,'Ingredients Backend'!$AE49:$CD49)&gt;=1,1,0)</f>
        <v>0</v>
      </c>
      <c r="BE50">
        <f>IF(SUMIF('Ingredients Backend'!$AE$1:$CD$1,BE$3,'Ingredients Backend'!$AE49:$CD49)&gt;=1,1,0)</f>
        <v>0</v>
      </c>
      <c r="BF50">
        <f>IF(SUMIF('Ingredients Backend'!$AE$1:$CD$1,BF$3,'Ingredients Backend'!$AE49:$CD49)&gt;=1,1,0)</f>
        <v>0</v>
      </c>
      <c r="BG50">
        <f>IF(SUMIF('Ingredients Backend'!$AE$1:$CD$1,BG$3,'Ingredients Backend'!$AE49:$CD49)&gt;=1,1,0)</f>
        <v>1</v>
      </c>
      <c r="BH50">
        <f>IF(SUMIF('Ingredients Backend'!$AE$1:$CD$1,BH$3,'Ingredients Backend'!$AE49:$CD49)&gt;=1,1,0)</f>
        <v>0</v>
      </c>
      <c r="BI50">
        <f>IF(SUMIF('Ingredients Backend'!$AE$1:$CD$1,BI$3,'Ingredients Backend'!$AE49:$CD49)&gt;=1,1,0)</f>
        <v>0</v>
      </c>
      <c r="BJ50">
        <f>IF(SUMIF('Ingredients Backend'!$AE$1:$CD$1,BJ$3,'Ingredients Backend'!$AE49:$CD49)&gt;=1,1,0)</f>
        <v>0</v>
      </c>
      <c r="BK50">
        <f>IF(SUMIF('Ingredients Backend'!$AE$1:$CD$1,BK$3,'Ingredients Backend'!$AE49:$CD49)&gt;=1,1,0)</f>
        <v>0</v>
      </c>
      <c r="BL50">
        <f>IF(SUMIF('Ingredients Backend'!$AE$1:$CD$1,BL$3,'Ingredients Backend'!$AE49:$CD49)&gt;=1,1,0)</f>
        <v>0</v>
      </c>
      <c r="BM50">
        <f>IF(SUMIF('Ingredients Backend'!$AE$1:$CD$1,BM$3,'Ingredients Backend'!$AE49:$CD49)&gt;=1,1,0)</f>
        <v>0</v>
      </c>
      <c r="BN50">
        <f>IF(SUMIF('Ingredients Backend'!$AE$1:$CD$1,BN$3,'Ingredients Backend'!$AE49:$CD49)&gt;=1,1,0)</f>
        <v>0</v>
      </c>
      <c r="BO50">
        <f>IF(SUMIF('Ingredients Backend'!$AE$1:$CD$1,BO$3,'Ingredients Backend'!$AE49:$CD49)&gt;=1,1,0)</f>
        <v>0</v>
      </c>
      <c r="BP50">
        <f>IF(SUMIF('Ingredients Backend'!$AE$1:$CD$1,BP$3,'Ingredients Backend'!$AE49:$CD49)&gt;=1,1,0)</f>
        <v>0</v>
      </c>
      <c r="BQ50">
        <f>IF(SUMIF('Ingredients Backend'!$AE$1:$CD$1,BQ$3,'Ingredients Backend'!$AE49:$CD49)&gt;=1,1,0)</f>
        <v>0</v>
      </c>
      <c r="BR50">
        <f>IF(SUMIF('Ingredients Backend'!$AE$1:$CD$1,BR$3,'Ingredients Backend'!$AE49:$CD49)&gt;=1,1,0)</f>
        <v>0</v>
      </c>
      <c r="BS50">
        <f>IF(SUMIF('Ingredients Backend'!$AE$1:$CD$1,BS$3,'Ingredients Backend'!$AE49:$CD49)&gt;=1,1,0)</f>
        <v>0</v>
      </c>
      <c r="BT50">
        <f>IF(SUMIF('Ingredients Backend'!$AE$1:$CD$1,BT$3,'Ingredients Backend'!$AE49:$CD49)&gt;=1,1,0)</f>
        <v>0</v>
      </c>
      <c r="BU50">
        <f>IF(SUMIF('Ingredients Backend'!$AE$1:$CD$1,BU$3,'Ingredients Backend'!$AE49:$CD49)&gt;=1,1,0)</f>
        <v>0</v>
      </c>
      <c r="BV50">
        <f>IF(SUMIF('Ingredients Backend'!$AE$1:$CD$1,BV$3,'Ingredients Backend'!$AE49:$CD49)&gt;=1,1,0)</f>
        <v>0</v>
      </c>
      <c r="BW50">
        <f>IF(SUMIF('Ingredients Backend'!$AE$1:$CD$1,BW$3,'Ingredients Backend'!$AE49:$CD49)&gt;=1,1,0)</f>
        <v>0</v>
      </c>
      <c r="BX50">
        <f>IF(SUMIF('Ingredients Backend'!$AE$1:$CD$1,BX$3,'Ingredients Backend'!$AE49:$CD49)&gt;=1,1,0)</f>
        <v>0</v>
      </c>
      <c r="BY50">
        <f>IF(SUMIF('Ingredients Backend'!$AE$1:$CD$1,BY$3,'Ingredients Backend'!$AE49:$CD49)&gt;=1,1,0)</f>
        <v>0</v>
      </c>
    </row>
    <row r="51" hidden="1" spans="1:77">
      <c r="A51" s="5" t="str">
        <f>_xlfn.XLOOKUP($E51,'Raw Data'!$E:$E,'Raw Data'!A:A,"ERROR",0,1)</f>
        <v>AE</v>
      </c>
      <c r="B51" s="5" t="str">
        <f>_xlfn.XLOOKUP($E51,'Raw Data'!$E:$E,'Raw Data'!B:B,"ERROR",0,1)</f>
        <v>Hair Mousses</v>
      </c>
      <c r="C51" s="5" t="str">
        <f>_xlfn.XLOOKUP($E51,'Raw Data'!$E:$E,'Raw Data'!C:C,"ERROR",0,1)</f>
        <v>black professional line</v>
      </c>
      <c r="D51" s="5" t="str">
        <f>_xlfn.XLOOKUP($E51,'Raw Data'!$E:$E,'Raw Data'!D:D,"ERROR",0,1)</f>
        <v>www.amazon.ae/dp/B07N6QS4BF</v>
      </c>
      <c r="E51" s="5" t="s">
        <v>213</v>
      </c>
      <c r="F51" s="9" t="str">
        <f>_xlfn.XLOOKUP($E51,'Raw Data'!$E:$E,'Raw Data'!F:F,"ERROR",0,1)</f>
        <v>Black  Mousse  Ultra Strong 400 ml</v>
      </c>
      <c r="G51" s="10">
        <f>_xlfn.XLOOKUP($E51,'Raw Data'!$E:$E,'Raw Data'!G:G,"ERROR",0,1)</f>
        <v>95</v>
      </c>
      <c r="H51" s="9">
        <f>_xlfn.XLOOKUP($E51,'Raw Data'!$E:$E,'Raw Data'!H:H,"ERROR",0,1)</f>
        <v>3853.83</v>
      </c>
      <c r="I51" s="9">
        <f>_xlfn.XLOOKUP($E51,'Raw Data'!$E:$E,'Raw Data'!I:I,"ERROR",0,1)</f>
        <v>0.00515958894871724</v>
      </c>
      <c r="J51" s="9" t="str">
        <f>_xlfn.XLOOKUP($E51,'Raw Data'!$E:$E,'Raw Data'!J:J,"ERROR",0,1)</f>
        <v>Yes</v>
      </c>
      <c r="K51" s="14" t="str">
        <f t="array" ref="K51">_xlfn.IFS(AND(L51&gt;0,L51&lt;=5),"0 to 5",AND(L51&gt;5,L51&lt;=10),"5 to 10",AND(L51&gt;10,L51&lt;=15),"10 to 15",AND(L51&gt;15,L51&lt;=20),"15 to 20",AND(L51&gt;20,L51&lt;=30),"20 to 30",AND(L51&gt;30,L51&lt;=40),"30 to 40",AND(L51&gt;40,L51&lt;=50),"40 to 50",AND(L51&gt;50,L51&lt;=75),"50 to 75",AND(L51&gt;75,L51&lt;=100),"75 to 100",AND(L51&gt;100,L51&lt;=150),"100 to 150",AND(L51&gt;150,L51&lt;=200),"150 to 200",AND(L51&gt;200,L51&lt;=250),"200 to 250",AND(L51&gt;250,L51&lt;=300),"250 to 300",AND(L51&gt;300,L51&lt;=400),"300 to 400",AND(L51&gt;400,L51&lt;=500),"400 to 500",L51&gt;500,"500+")</f>
        <v>40 to 50</v>
      </c>
      <c r="L51" s="9">
        <f>_xlfn.XLOOKUP($E51,'Raw Data'!$E:$E,'Raw Data'!L:L,"ERROR",0,1)</f>
        <v>43.24</v>
      </c>
      <c r="M51" s="14" t="str">
        <f t="array" ref="M51">_xlfn.IFS(AND(N51&gt;0,N51&lt;=5),"0 to 5",AND(N51&gt;5,N51&lt;=10),"5 to 10",AND(N51&gt;10,N51&lt;=15),"10 to 15",AND(N51&gt;15,N51&lt;=20),"15 to 20",AND(N51&gt;20,N51&lt;=30),"20 to 30",AND(N51&gt;30,N51&lt;=40),"30 to 40",AND(N51&gt;40,N51&lt;=50),"40 to 50",AND(N51&gt;50,N51&lt;=75),"50 to 75",AND(N51&gt;75,N51&lt;=100),"75 to 100",AND(N51&gt;100,N51&lt;=150),"100 to 150",AND(N51&gt;150,N51&lt;=200),"150 to 200",AND(N51&gt;200,N51&lt;=250),"200 to 250",AND(N51&gt;250,N51&lt;=300),"250 to 300",AND(N51&gt;300,N51&lt;=400),"300 to 400",AND(N51&gt;400,N51&lt;=500),"400 to 500",N51&gt;500,"500+")</f>
        <v>40 to 50</v>
      </c>
      <c r="N51" s="9">
        <f>_xlfn.XLOOKUP($E51,'Raw Data'!$E:$E,'Raw Data'!N:N,"ERROR",0,1)</f>
        <v>44.54</v>
      </c>
      <c r="O51" s="14" t="str">
        <f t="array" ref="O51">_xlfn.IFS(P51=0,"No Discount",AND(P51&gt;0,P51&lt;=0.02),"0% to 2%",AND(P51&gt;0.02,P51&lt;=0.04),"2% to 4%",AND(P51&gt;0.04,P51&lt;=0.06),"4% to 6%",AND(P51&gt;0.06,P51&lt;=0.08),"6% to 8%",AND(P51&gt;0.08,P51&lt;=0.1),"8% to 10%",AND(P51&gt;0.1,P51&lt;=0.15),"10% to 15%",AND(P51&gt;0.15,P51&lt;=0.2),"15% to 20%",AND(P51&gt;0.2,P51&lt;=0.25),"20% to 25%",AND(P51&gt;0.25,P51&lt;=0.3),"25% to 30%",AND(P51&gt;0.3,P51&lt;=0.4),"30% to 40%",AND(P51&gt;0.4,P51&lt;=0.5),"40% to 50%",AND(P51&gt;0.5,P51&lt;=0.75),"50% to 75%",AND(P51&gt;0.75,P51&lt;=1),"75% to 100%")</f>
        <v>2% to 4%</v>
      </c>
      <c r="P51" s="10">
        <f>_xlfn.XLOOKUP($E51,'Raw Data'!$E:$E,'Raw Data'!P:P,"ERROR",0,1)</f>
        <v>0.0291872474180511</v>
      </c>
      <c r="Q51" s="9">
        <f>_xlfn.XLOOKUP($E51,'Raw Data'!$E:$E,'Raw Data'!Q:Q,"ERROR",0,1)</f>
        <v>400</v>
      </c>
      <c r="R51" s="9" t="str">
        <f>_xlfn.XLOOKUP($E51,'Raw Data'!$E:$E,'Raw Data'!R:R,"ERROR",0,1)</f>
        <v>ml</v>
      </c>
      <c r="S51" s="5" t="str">
        <f t="array" ref="S51">_xlfn.IFS(AND(T51&gt;0,T51&lt;=0.05),"0 to 0.05",AND(T51&gt;0.05,T51&lt;=0.1),"0.05 to 0.1",AND(T51&gt;0.1,T51&lt;=0.2),"0.1 to 0.2",AND(T51&gt;0.2,T51&lt;=0.3),"0.2 to 0.3",AND(T51&gt;0.3,T51&lt;=0.4),"0.3 to 0.4",AND(T51&gt;0.4,T51&lt;=0.5),"0.4 to 0.5",AND(T51&gt;0.5,T51&lt;=0.75),"0.5 to 0.75",AND(T51&gt;0.75,T51&lt;=1),"0.75 to 1",AND(T51&gt;1,T51&lt;=2),"1 to 2",AND(T51&gt;2,T51&lt;=3),"2 to 3",AND(T51&gt;3,T51&lt;=4),"3 to 4",AND(T51&gt;4,T51&lt;=5),"4 to 5",AND(T51&gt;5,T51&lt;=10),"5 to 10",T51&gt;10,"10+")</f>
        <v>0.1 to 0.2</v>
      </c>
      <c r="T51" s="10">
        <f t="shared" si="1"/>
        <v>0.108157756241833</v>
      </c>
      <c r="U51" s="15" t="str">
        <f t="array" ref="U51">_xlfn.IFS(AND(V51&gt;0,V51&lt;=0.05),"0 to 0.05",AND(V51&gt;0.05,V51&lt;=0.1),"0.05 to 0.1",AND(V51&gt;0.1,V51&lt;=0.2),"0.1 to 0.2",AND(V51&gt;0.2,V51&lt;=0.3),"0.2 to 0.3",AND(V51&gt;0.3,V51&lt;=0.4),"0.3 to 0.4",AND(V51&gt;0.4,V51&lt;=0.5),"0.4 to 0.5",AND(V51&gt;0.5,V51&lt;=0.75),"0.5 to 0.75",AND(V51&gt;0.75,V51&lt;=1),"0.75 to 1",AND(V51&gt;1,V51&lt;=2),"1 to 2",AND(V51&gt;2,V51&lt;=3),"2 to 3",AND(V51&gt;3,V51&lt;=4),"3 to 4",AND(V51&gt;4,V51&lt;=5),"4 to 5",AND(V51&gt;5,V51&lt;=10),"5 to 10",V51&gt;10,"10+")</f>
        <v>0 to 0.05</v>
      </c>
      <c r="V51" s="10">
        <f t="shared" si="2"/>
        <v>0.030080563020653</v>
      </c>
      <c r="W51" s="15" t="str">
        <f t="array" ref="W51">_xlfn.IFS(AND(X51&gt;0,X51&lt;=0.05),"0 to 0.05",AND(X51&gt;0.05,X51&lt;=0.1),"0.05 to 0.1",AND(X51&gt;0.1,X51&lt;=0.2),"0.1 to 0.2",AND(X51&gt;0.2,X51&lt;=0.3),"0.2 to 0.3",AND(X51&gt;0.3,X51&lt;=0.4),"0.3 to 0.4",AND(X51&gt;0.4,X51&lt;=0.5),"0.4 to 0.5",AND(X51&gt;0.5,X51&lt;=0.75),"0.5 to 0.75",AND(X51&gt;0.75,X51&lt;=1),"0.75 to 1",AND(X51&gt;1,X51&lt;=2),"1 to 2",AND(X51&gt;2,X51&lt;=3),"2 to 3",AND(X51&gt;3,X51&lt;=4),"3 to 4",AND(X51&gt;4,X51&lt;=5),"4 to 5",AND(X51&gt;5,X51&lt;=10),"5 to 10",X51&gt;10,"10+")</f>
        <v>0 to 0.05</v>
      </c>
      <c r="X51" s="16">
        <f t="shared" si="3"/>
        <v>0.029202594185295</v>
      </c>
      <c r="Y51" s="5" t="str">
        <f t="array" ref="Y51">_xlfn.IFS(AND(Z51&gt;0,Z51&lt;=1),"0 to 1",AND(Z51&gt;1,Z51&lt;=2),"1 to 2",AND(Z51&gt;2,Z51&lt;=4),"2 to 4",AND(Z51&gt;4,Z51&lt;=6),"4 to 6",AND(Z51&gt;6,Z51&lt;=8),"6 to 8",AND(Z51&gt;8,Z51&lt;=10),"8 to 10",AND(Z51&gt;10,Z51&lt;=15),"10 to 15",AND(Z51&gt;15,Z51&lt;=20),"15 to 20",AND(Z51&gt;20,Z51&lt;=25),"20 to 25",AND(Z51&gt;25,Z51&lt;=30),"25 to 30",AND(Z51&gt;30,Z51&lt;=40),"30 to 40",AND(Z51&gt;40,Z51&lt;=50),"40 to 50",Z51&gt;50,"50+")</f>
        <v>10 to 15</v>
      </c>
      <c r="Z51" s="9">
        <f t="array" ref="Z51">_xlfn.IFS(AA51="oz",_xlfn.IFS(R51="oz",Q51,R51="fl oz",Q51*1.04,R51="ml",Q51*0.0338),AA51="fl oz",_xlfn.IFS(R51="oz",Q51/1.04,R51="fl oz",Q51,R51="ml",Q51*0.0338/1.04),AA51="ml",_xlfn.IFS(R51="oz",Q51/0.0338,R51="fl oz",Q51*1.04/0.0338,R51="ml",Q51))</f>
        <v>13.52</v>
      </c>
      <c r="AA51" s="9" t="str">
        <f>_xlfn.XLOOKUP($E51,'Raw Data'!$E:$E,'Raw Data'!AA:AA,"ERROR",0,1)</f>
        <v>oz</v>
      </c>
      <c r="AB51" s="5" t="s">
        <v>37</v>
      </c>
      <c r="AC51" s="5" t="s">
        <v>86</v>
      </c>
      <c r="AD51" s="5" t="s">
        <v>43</v>
      </c>
      <c r="AE51">
        <f>IF(SUMIF('Ingredients Backend'!$AE$1:$CD$1,AE$3,'Ingredients Backend'!$AE50:$CD50)&gt;=1,1,0)</f>
        <v>0</v>
      </c>
      <c r="AF51">
        <f>IF(SUMIF('Ingredients Backend'!$AE$1:$CD$1,AF$3,'Ingredients Backend'!$AE50:$CD50)&gt;=1,1,0)</f>
        <v>0</v>
      </c>
      <c r="AG51">
        <f>IF(SUMIF('Ingredients Backend'!$AE$1:$CD$1,AG$3,'Ingredients Backend'!$AE50:$CD50)&gt;=1,1,0)</f>
        <v>0</v>
      </c>
      <c r="AH51">
        <f>IF(SUMIF('Ingredients Backend'!$AE$1:$CD$1,AH$3,'Ingredients Backend'!$AE50:$CD50)&gt;=1,1,0)</f>
        <v>0</v>
      </c>
      <c r="AI51">
        <f>IF(SUMIF('Ingredients Backend'!$AE$1:$CD$1,AI$3,'Ingredients Backend'!$AE50:$CD50)&gt;=1,1,0)</f>
        <v>0</v>
      </c>
      <c r="AJ51">
        <f>IF(SUMIF('Ingredients Backend'!$AE$1:$CD$1,AJ$3,'Ingredients Backend'!$AE50:$CD50)&gt;=1,1,0)</f>
        <v>0</v>
      </c>
      <c r="AK51">
        <f>IF(SUMIF('Ingredients Backend'!$AE$1:$CD$1,AK$3,'Ingredients Backend'!$AE50:$CD50)&gt;=1,1,0)</f>
        <v>0</v>
      </c>
      <c r="AL51">
        <f>IF(SUMIF('Ingredients Backend'!$AE$1:$CD$1,AL$3,'Ingredients Backend'!$AE50:$CD50)&gt;=1,1,0)</f>
        <v>0</v>
      </c>
      <c r="AM51">
        <f>IF(SUMIF('Ingredients Backend'!$AE$1:$CD$1,AM$3,'Ingredients Backend'!$AE50:$CD50)&gt;=1,1,0)</f>
        <v>0</v>
      </c>
      <c r="AN51">
        <f>IF(SUMIF('Ingredients Backend'!$AE$1:$CD$1,AN$3,'Ingredients Backend'!$AE50:$CD50)&gt;=1,1,0)</f>
        <v>0</v>
      </c>
      <c r="AO51">
        <f>IF(SUMIF('Ingredients Backend'!$AE$1:$CD$1,AO$3,'Ingredients Backend'!$AE50:$CD50)&gt;=1,1,0)</f>
        <v>0</v>
      </c>
      <c r="AP51">
        <f>IF(SUMIF('Ingredients Backend'!$AE$1:$CD$1,AP$3,'Ingredients Backend'!$AE50:$CD50)&gt;=1,1,0)</f>
        <v>0</v>
      </c>
      <c r="AQ51">
        <f>IF(SUMIF('Ingredients Backend'!$AE$1:$CD$1,AQ$3,'Ingredients Backend'!$AE50:$CD50)&gt;=1,1,0)</f>
        <v>0</v>
      </c>
      <c r="AR51">
        <f>IF(SUMIF('Ingredients Backend'!$AE$1:$CD$1,AR$3,'Ingredients Backend'!$AE50:$CD50)&gt;=1,1,0)</f>
        <v>0</v>
      </c>
      <c r="AS51">
        <f>IF(SUMIF('Ingredients Backend'!$AE$1:$CD$1,AS$3,'Ingredients Backend'!$AE50:$CD50)&gt;=1,1,0)</f>
        <v>0</v>
      </c>
      <c r="AT51">
        <f>IF(SUMIF('Ingredients Backend'!$AE$1:$CD$1,AT$3,'Ingredients Backend'!$AE50:$CD50)&gt;=1,1,0)</f>
        <v>0</v>
      </c>
      <c r="AU51">
        <f>IF(SUMIF('Ingredients Backend'!$AE$1:$CD$1,AU$3,'Ingredients Backend'!$AE50:$CD50)&gt;=1,1,0)</f>
        <v>0</v>
      </c>
      <c r="AV51">
        <f>IF(SUMIF('Ingredients Backend'!$AE$1:$CD$1,AV$3,'Ingredients Backend'!$AE50:$CD50)&gt;=1,1,0)</f>
        <v>0</v>
      </c>
      <c r="AW51">
        <f>IF(SUMIF('Ingredients Backend'!$AE$1:$CD$1,AW$3,'Ingredients Backend'!$AE50:$CD50)&gt;=1,1,0)</f>
        <v>0</v>
      </c>
      <c r="AX51">
        <f>IF(SUMIF('Ingredients Backend'!$AE$1:$CD$1,AX$3,'Ingredients Backend'!$AE50:$CD50)&gt;=1,1,0)</f>
        <v>0</v>
      </c>
      <c r="AY51">
        <f>IF(SUMIF('Ingredients Backend'!$AE$1:$CD$1,AY$3,'Ingredients Backend'!$AE50:$CD50)&gt;=1,1,0)</f>
        <v>0</v>
      </c>
      <c r="AZ51">
        <f>IF(SUMIF('Ingredients Backend'!$AE$1:$CD$1,AZ$3,'Ingredients Backend'!$AE50:$CD50)&gt;=1,1,0)</f>
        <v>0</v>
      </c>
      <c r="BA51">
        <f>IF(SUMIF('Ingredients Backend'!$AE$1:$CD$1,BA$3,'Ingredients Backend'!$AE50:$CD50)&gt;=1,1,0)</f>
        <v>0</v>
      </c>
      <c r="BB51">
        <f>IF(SUMIF('Ingredients Backend'!$AE$1:$CD$1,BB$3,'Ingredients Backend'!$AE50:$CD50)&gt;=1,1,0)</f>
        <v>0</v>
      </c>
      <c r="BC51">
        <f>IF(SUMIF('Ingredients Backend'!$AE$1:$CD$1,BC$3,'Ingredients Backend'!$AE50:$CD50)&gt;=1,1,0)</f>
        <v>0</v>
      </c>
      <c r="BD51">
        <f>IF(SUMIF('Ingredients Backend'!$AE$1:$CD$1,BD$3,'Ingredients Backend'!$AE50:$CD50)&gt;=1,1,0)</f>
        <v>0</v>
      </c>
      <c r="BE51">
        <f>IF(SUMIF('Ingredients Backend'!$AE$1:$CD$1,BE$3,'Ingredients Backend'!$AE50:$CD50)&gt;=1,1,0)</f>
        <v>0</v>
      </c>
      <c r="BF51">
        <f>IF(SUMIF('Ingredients Backend'!$AE$1:$CD$1,BF$3,'Ingredients Backend'!$AE50:$CD50)&gt;=1,1,0)</f>
        <v>0</v>
      </c>
      <c r="BG51">
        <f>IF(SUMIF('Ingredients Backend'!$AE$1:$CD$1,BG$3,'Ingredients Backend'!$AE50:$CD50)&gt;=1,1,0)</f>
        <v>1</v>
      </c>
      <c r="BH51">
        <f>IF(SUMIF('Ingredients Backend'!$AE$1:$CD$1,BH$3,'Ingredients Backend'!$AE50:$CD50)&gt;=1,1,0)</f>
        <v>0</v>
      </c>
      <c r="BI51">
        <f>IF(SUMIF('Ingredients Backend'!$AE$1:$CD$1,BI$3,'Ingredients Backend'!$AE50:$CD50)&gt;=1,1,0)</f>
        <v>0</v>
      </c>
      <c r="BJ51">
        <f>IF(SUMIF('Ingredients Backend'!$AE$1:$CD$1,BJ$3,'Ingredients Backend'!$AE50:$CD50)&gt;=1,1,0)</f>
        <v>0</v>
      </c>
      <c r="BK51">
        <f>IF(SUMIF('Ingredients Backend'!$AE$1:$CD$1,BK$3,'Ingredients Backend'!$AE50:$CD50)&gt;=1,1,0)</f>
        <v>0</v>
      </c>
      <c r="BL51">
        <f>IF(SUMIF('Ingredients Backend'!$AE$1:$CD$1,BL$3,'Ingredients Backend'!$AE50:$CD50)&gt;=1,1,0)</f>
        <v>0</v>
      </c>
      <c r="BM51">
        <f>IF(SUMIF('Ingredients Backend'!$AE$1:$CD$1,BM$3,'Ingredients Backend'!$AE50:$CD50)&gt;=1,1,0)</f>
        <v>0</v>
      </c>
      <c r="BN51">
        <f>IF(SUMIF('Ingredients Backend'!$AE$1:$CD$1,BN$3,'Ingredients Backend'!$AE50:$CD50)&gt;=1,1,0)</f>
        <v>0</v>
      </c>
      <c r="BO51">
        <f>IF(SUMIF('Ingredients Backend'!$AE$1:$CD$1,BO$3,'Ingredients Backend'!$AE50:$CD50)&gt;=1,1,0)</f>
        <v>0</v>
      </c>
      <c r="BP51">
        <f>IF(SUMIF('Ingredients Backend'!$AE$1:$CD$1,BP$3,'Ingredients Backend'!$AE50:$CD50)&gt;=1,1,0)</f>
        <v>0</v>
      </c>
      <c r="BQ51">
        <f>IF(SUMIF('Ingredients Backend'!$AE$1:$CD$1,BQ$3,'Ingredients Backend'!$AE50:$CD50)&gt;=1,1,0)</f>
        <v>0</v>
      </c>
      <c r="BR51">
        <f>IF(SUMIF('Ingredients Backend'!$AE$1:$CD$1,BR$3,'Ingredients Backend'!$AE50:$CD50)&gt;=1,1,0)</f>
        <v>0</v>
      </c>
      <c r="BS51">
        <f>IF(SUMIF('Ingredients Backend'!$AE$1:$CD$1,BS$3,'Ingredients Backend'!$AE50:$CD50)&gt;=1,1,0)</f>
        <v>0</v>
      </c>
      <c r="BT51">
        <f>IF(SUMIF('Ingredients Backend'!$AE$1:$CD$1,BT$3,'Ingredients Backend'!$AE50:$CD50)&gt;=1,1,0)</f>
        <v>0</v>
      </c>
      <c r="BU51">
        <f>IF(SUMIF('Ingredients Backend'!$AE$1:$CD$1,BU$3,'Ingredients Backend'!$AE50:$CD50)&gt;=1,1,0)</f>
        <v>0</v>
      </c>
      <c r="BV51">
        <f>IF(SUMIF('Ingredients Backend'!$AE$1:$CD$1,BV$3,'Ingredients Backend'!$AE50:$CD50)&gt;=1,1,0)</f>
        <v>0</v>
      </c>
      <c r="BW51">
        <f>IF(SUMIF('Ingredients Backend'!$AE$1:$CD$1,BW$3,'Ingredients Backend'!$AE50:$CD50)&gt;=1,1,0)</f>
        <v>0</v>
      </c>
      <c r="BX51">
        <f>IF(SUMIF('Ingredients Backend'!$AE$1:$CD$1,BX$3,'Ingredients Backend'!$AE50:$CD50)&gt;=1,1,0)</f>
        <v>0</v>
      </c>
      <c r="BY51">
        <f>IF(SUMIF('Ingredients Backend'!$AE$1:$CD$1,BY$3,'Ingredients Backend'!$AE50:$CD50)&gt;=1,1,0)</f>
        <v>0</v>
      </c>
    </row>
    <row r="52" hidden="1" spans="1:77">
      <c r="A52" s="5" t="str">
        <f>_xlfn.XLOOKUP($E52,'Raw Data'!$E:$E,'Raw Data'!A:A,"ERROR",0,1)</f>
        <v>AE</v>
      </c>
      <c r="B52" s="5" t="str">
        <f>_xlfn.XLOOKUP($E52,'Raw Data'!$E:$E,'Raw Data'!B:B,"ERROR",0,1)</f>
        <v>Hair Mousses</v>
      </c>
      <c r="C52" s="5" t="str">
        <f>_xlfn.XLOOKUP($E52,'Raw Data'!$E:$E,'Raw Data'!C:C,"ERROR",0,1)</f>
        <v>nivea</v>
      </c>
      <c r="D52" s="5" t="str">
        <f>_xlfn.XLOOKUP($E52,'Raw Data'!$E:$E,'Raw Data'!D:D,"ERROR",0,1)</f>
        <v>www.amazon.ae/dp/B0051D9DWC</v>
      </c>
      <c r="E52" s="5" t="s">
        <v>214</v>
      </c>
      <c r="F52" s="9" t="str">
        <f>_xlfn.XLOOKUP($E52,'Raw Data'!$E:$E,'Raw Data'!F:F,"ERROR",0,1)</f>
        <v>NIVEA Volume  Mousse   Hair  Care, 150 g</v>
      </c>
      <c r="G52" s="10">
        <f>_xlfn.XLOOKUP($E52,'Raw Data'!$E:$E,'Raw Data'!G:G,"ERROR",0,1)</f>
        <v>121</v>
      </c>
      <c r="H52" s="9">
        <f>_xlfn.XLOOKUP($E52,'Raw Data'!$E:$E,'Raw Data'!H:H,"ERROR",0,1)</f>
        <v>3736.78</v>
      </c>
      <c r="I52" s="9">
        <f>_xlfn.XLOOKUP($E52,'Raw Data'!$E:$E,'Raw Data'!I:I,"ERROR",0,1)</f>
        <v>0.00500287993808435</v>
      </c>
      <c r="J52" s="9" t="str">
        <f>_xlfn.XLOOKUP($E52,'Raw Data'!$E:$E,'Raw Data'!J:J,"ERROR",0,1)</f>
        <v>Yes</v>
      </c>
      <c r="K52" s="14" t="str">
        <f t="array" ref="K52">_xlfn.IFS(AND(L52&gt;0,L52&lt;=5),"0 to 5",AND(L52&gt;5,L52&lt;=10),"5 to 10",AND(L52&gt;10,L52&lt;=15),"10 to 15",AND(L52&gt;15,L52&lt;=20),"15 to 20",AND(L52&gt;20,L52&lt;=30),"20 to 30",AND(L52&gt;30,L52&lt;=40),"30 to 40",AND(L52&gt;40,L52&lt;=50),"40 to 50",AND(L52&gt;50,L52&lt;=75),"50 to 75",AND(L52&gt;75,L52&lt;=100),"75 to 100",AND(L52&gt;100,L52&lt;=150),"100 to 150",AND(L52&gt;150,L52&lt;=200),"150 to 200",AND(L52&gt;200,L52&lt;=250),"200 to 250",AND(L52&gt;250,L52&lt;=300),"250 to 300",AND(L52&gt;300,L52&lt;=400),"300 to 400",AND(L52&gt;400,L52&lt;=500),"400 to 500",L52&gt;500,"500+")</f>
        <v>30 to 40</v>
      </c>
      <c r="L52" s="9">
        <f>_xlfn.XLOOKUP($E52,'Raw Data'!$E:$E,'Raw Data'!L:L,"ERROR",0,1)</f>
        <v>31.93</v>
      </c>
      <c r="M52" s="14" t="str">
        <f t="array" ref="M52">_xlfn.IFS(AND(N52&gt;0,N52&lt;=5),"0 to 5",AND(N52&gt;5,N52&lt;=10),"5 to 10",AND(N52&gt;10,N52&lt;=15),"10 to 15",AND(N52&gt;15,N52&lt;=20),"15 to 20",AND(N52&gt;20,N52&lt;=30),"20 to 30",AND(N52&gt;30,N52&lt;=40),"30 to 40",AND(N52&gt;40,N52&lt;=50),"40 to 50",AND(N52&gt;50,N52&lt;=75),"50 to 75",AND(N52&gt;75,N52&lt;=100),"75 to 100",AND(N52&gt;100,N52&lt;=150),"100 to 150",AND(N52&gt;150,N52&lt;=200),"150 to 200",AND(N52&gt;200,N52&lt;=250),"200 to 250",AND(N52&gt;250,N52&lt;=300),"250 to 300",AND(N52&gt;300,N52&lt;=400),"300 to 400",AND(N52&gt;400,N52&lt;=500),"400 to 500",N52&gt;500,"500+")</f>
        <v>30 to 40</v>
      </c>
      <c r="N52" s="9">
        <f>_xlfn.XLOOKUP($E52,'Raw Data'!$E:$E,'Raw Data'!N:N,"ERROR",0,1)</f>
        <v>34.89</v>
      </c>
      <c r="O52" s="14" t="str">
        <f t="array" ref="O52">_xlfn.IFS(P52=0,"No Discount",AND(P52&gt;0,P52&lt;=0.02),"0% to 2%",AND(P52&gt;0.02,P52&lt;=0.04),"2% to 4%",AND(P52&gt;0.04,P52&lt;=0.06),"4% to 6%",AND(P52&gt;0.06,P52&lt;=0.08),"6% to 8%",AND(P52&gt;0.08,P52&lt;=0.1),"8% to 10%",AND(P52&gt;0.1,P52&lt;=0.15),"10% to 15%",AND(P52&gt;0.15,P52&lt;=0.2),"15% to 20%",AND(P52&gt;0.2,P52&lt;=0.25),"20% to 25%",AND(P52&gt;0.25,P52&lt;=0.3),"25% to 30%",AND(P52&gt;0.3,P52&lt;=0.4),"30% to 40%",AND(P52&gt;0.4,P52&lt;=0.5),"40% to 50%",AND(P52&gt;0.5,P52&lt;=0.75),"50% to 75%",AND(P52&gt;0.75,P52&lt;=1),"75% to 100%")</f>
        <v>8% to 10%</v>
      </c>
      <c r="P52" s="10">
        <f>_xlfn.XLOOKUP($E52,'Raw Data'!$E:$E,'Raw Data'!P:P,"ERROR",0,1)</f>
        <v>0.0848380624820866</v>
      </c>
      <c r="Q52" s="9">
        <f>_xlfn.XLOOKUP($E52,'Raw Data'!$E:$E,'Raw Data'!Q:Q,"ERROR",0,1)</f>
        <v>150</v>
      </c>
      <c r="R52" s="9" t="str">
        <f>_xlfn.XLOOKUP($E52,'Raw Data'!$E:$E,'Raw Data'!R:R,"ERROR",0,1)</f>
        <v>gm</v>
      </c>
      <c r="S52" s="5" t="e">
        <f t="array" ref="S52">_xlfn.IFS(AND(T52&gt;0,T52&lt;=0.05),"0 to 0.05",AND(T52&gt;0.05,T52&lt;=0.1),"0.05 to 0.1",AND(T52&gt;0.1,T52&lt;=0.2),"0.1 to 0.2",AND(T52&gt;0.2,T52&lt;=0.3),"0.2 to 0.3",AND(T52&gt;0.3,T52&lt;=0.4),"0.3 to 0.4",AND(T52&gt;0.4,T52&lt;=0.5),"0.4 to 0.5",AND(T52&gt;0.5,T52&lt;=0.75),"0.5 to 0.75",AND(T52&gt;0.75,T52&lt;=1),"0.75 to 1",AND(T52&gt;1,T52&lt;=2),"1 to 2",AND(T52&gt;2,T52&lt;=3),"2 to 3",AND(T52&gt;3,T52&lt;=4),"3 to 4",AND(T52&gt;4,T52&lt;=5),"4 to 5",AND(T52&gt;5,T52&lt;=10),"5 to 10",T52&gt;10,"10+")</f>
        <v>#N/A</v>
      </c>
      <c r="T52" s="10" t="e">
        <f t="shared" si="1"/>
        <v>#N/A</v>
      </c>
      <c r="U52" s="15" t="e">
        <f t="array" ref="U52">_xlfn.IFS(AND(V52&gt;0,V52&lt;=0.05),"0 to 0.05",AND(V52&gt;0.05,V52&lt;=0.1),"0.05 to 0.1",AND(V52&gt;0.1,V52&lt;=0.2),"0.1 to 0.2",AND(V52&gt;0.2,V52&lt;=0.3),"0.2 to 0.3",AND(V52&gt;0.3,V52&lt;=0.4),"0.3 to 0.4",AND(V52&gt;0.4,V52&lt;=0.5),"0.4 to 0.5",AND(V52&gt;0.5,V52&lt;=0.75),"0.5 to 0.75",AND(V52&gt;0.75,V52&lt;=1),"0.75 to 1",AND(V52&gt;1,V52&lt;=2),"1 to 2",AND(V52&gt;2,V52&lt;=3),"2 to 3",AND(V52&gt;3,V52&lt;=4),"3 to 4",AND(V52&gt;4,V52&lt;=5),"4 to 5",AND(V52&gt;5,V52&lt;=10),"5 to 10",V52&gt;10,"10+")</f>
        <v>#N/A</v>
      </c>
      <c r="V52" s="10" t="e">
        <f t="shared" si="2"/>
        <v>#N/A</v>
      </c>
      <c r="W52" s="15" t="e">
        <f t="array" ref="W52">_xlfn.IFS(AND(X52&gt;0,X52&lt;=0.05),"0 to 0.05",AND(X52&gt;0.05,X52&lt;=0.1),"0.05 to 0.1",AND(X52&gt;0.1,X52&lt;=0.2),"0.1 to 0.2",AND(X52&gt;0.2,X52&lt;=0.3),"0.2 to 0.3",AND(X52&gt;0.3,X52&lt;=0.4),"0.3 to 0.4",AND(X52&gt;0.4,X52&lt;=0.5),"0.4 to 0.5",AND(X52&gt;0.5,X52&lt;=0.75),"0.5 to 0.75",AND(X52&gt;0.75,X52&lt;=1),"0.75 to 1",AND(X52&gt;1,X52&lt;=2),"1 to 2",AND(X52&gt;2,X52&lt;=3),"2 to 3",AND(X52&gt;3,X52&lt;=4),"3 to 4",AND(X52&gt;4,X52&lt;=5),"4 to 5",AND(X52&gt;5,X52&lt;=10),"5 to 10",X52&gt;10,"10+")</f>
        <v>#N/A</v>
      </c>
      <c r="X52" s="16" t="e">
        <f t="shared" si="3"/>
        <v>#N/A</v>
      </c>
      <c r="Y52" s="5" t="e">
        <f t="array" ref="Y52">_xlfn.IFS(AND(Z52&gt;0,Z52&lt;=1),"0 to 1",AND(Z52&gt;1,Z52&lt;=2),"1 to 2",AND(Z52&gt;2,Z52&lt;=4),"2 to 4",AND(Z52&gt;4,Z52&lt;=6),"4 to 6",AND(Z52&gt;6,Z52&lt;=8),"6 to 8",AND(Z52&gt;8,Z52&lt;=10),"8 to 10",AND(Z52&gt;10,Z52&lt;=15),"10 to 15",AND(Z52&gt;15,Z52&lt;=20),"15 to 20",AND(Z52&gt;20,Z52&lt;=25),"20 to 25",AND(Z52&gt;25,Z52&lt;=30),"25 to 30",AND(Z52&gt;30,Z52&lt;=40),"30 to 40",AND(Z52&gt;40,Z52&lt;=50),"40 to 50",Z52&gt;50,"50+")</f>
        <v>#N/A</v>
      </c>
      <c r="Z52" s="9" t="e">
        <f t="array" ref="Z52">_xlfn.IFS(AA52="oz",_xlfn.IFS(R52="oz",Q52,R52="fl oz",Q52*1.04,R52="ml",Q52*0.0338),AA52="fl oz",_xlfn.IFS(R52="oz",Q52/1.04,R52="fl oz",Q52,R52="ml",Q52*0.0338/1.04),AA52="ml",_xlfn.IFS(R52="oz",Q52/0.0338,R52="fl oz",Q52*1.04/0.0338,R52="ml",Q52))</f>
        <v>#N/A</v>
      </c>
      <c r="AA52" s="9" t="str">
        <f>_xlfn.XLOOKUP($E52,'Raw Data'!$E:$E,'Raw Data'!AA:AA,"ERROR",0,1)</f>
        <v>oz</v>
      </c>
      <c r="AB52" s="5" t="s">
        <v>43</v>
      </c>
      <c r="AC52" s="5" t="s">
        <v>43</v>
      </c>
      <c r="AD52" s="5" t="s">
        <v>43</v>
      </c>
      <c r="AE52">
        <f>IF(SUMIF('Ingredients Backend'!$AE$1:$CD$1,AE$3,'Ingredients Backend'!$AE51:$CD51)&gt;=1,1,0)</f>
        <v>0</v>
      </c>
      <c r="AF52">
        <f>IF(SUMIF('Ingredients Backend'!$AE$1:$CD$1,AF$3,'Ingredients Backend'!$AE51:$CD51)&gt;=1,1,0)</f>
        <v>0</v>
      </c>
      <c r="AG52">
        <f>IF(SUMIF('Ingredients Backend'!$AE$1:$CD$1,AG$3,'Ingredients Backend'!$AE51:$CD51)&gt;=1,1,0)</f>
        <v>0</v>
      </c>
      <c r="AH52">
        <f>IF(SUMIF('Ingredients Backend'!$AE$1:$CD$1,AH$3,'Ingredients Backend'!$AE51:$CD51)&gt;=1,1,0)</f>
        <v>0</v>
      </c>
      <c r="AI52">
        <f>IF(SUMIF('Ingredients Backend'!$AE$1:$CD$1,AI$3,'Ingredients Backend'!$AE51:$CD51)&gt;=1,1,0)</f>
        <v>0</v>
      </c>
      <c r="AJ52">
        <f>IF(SUMIF('Ingredients Backend'!$AE$1:$CD$1,AJ$3,'Ingredients Backend'!$AE51:$CD51)&gt;=1,1,0)</f>
        <v>0</v>
      </c>
      <c r="AK52">
        <f>IF(SUMIF('Ingredients Backend'!$AE$1:$CD$1,AK$3,'Ingredients Backend'!$AE51:$CD51)&gt;=1,1,0)</f>
        <v>0</v>
      </c>
      <c r="AL52">
        <f>IF(SUMIF('Ingredients Backend'!$AE$1:$CD$1,AL$3,'Ingredients Backend'!$AE51:$CD51)&gt;=1,1,0)</f>
        <v>0</v>
      </c>
      <c r="AM52">
        <f>IF(SUMIF('Ingredients Backend'!$AE$1:$CD$1,AM$3,'Ingredients Backend'!$AE51:$CD51)&gt;=1,1,0)</f>
        <v>0</v>
      </c>
      <c r="AN52">
        <f>IF(SUMIF('Ingredients Backend'!$AE$1:$CD$1,AN$3,'Ingredients Backend'!$AE51:$CD51)&gt;=1,1,0)</f>
        <v>0</v>
      </c>
      <c r="AO52">
        <f>IF(SUMIF('Ingredients Backend'!$AE$1:$CD$1,AO$3,'Ingredients Backend'!$AE51:$CD51)&gt;=1,1,0)</f>
        <v>0</v>
      </c>
      <c r="AP52">
        <f>IF(SUMIF('Ingredients Backend'!$AE$1:$CD$1,AP$3,'Ingredients Backend'!$AE51:$CD51)&gt;=1,1,0)</f>
        <v>0</v>
      </c>
      <c r="AQ52">
        <f>IF(SUMIF('Ingredients Backend'!$AE$1:$CD$1,AQ$3,'Ingredients Backend'!$AE51:$CD51)&gt;=1,1,0)</f>
        <v>0</v>
      </c>
      <c r="AR52">
        <f>IF(SUMIF('Ingredients Backend'!$AE$1:$CD$1,AR$3,'Ingredients Backend'!$AE51:$CD51)&gt;=1,1,0)</f>
        <v>0</v>
      </c>
      <c r="AS52">
        <f>IF(SUMIF('Ingredients Backend'!$AE$1:$CD$1,AS$3,'Ingredients Backend'!$AE51:$CD51)&gt;=1,1,0)</f>
        <v>0</v>
      </c>
      <c r="AT52">
        <f>IF(SUMIF('Ingredients Backend'!$AE$1:$CD$1,AT$3,'Ingredients Backend'!$AE51:$CD51)&gt;=1,1,0)</f>
        <v>0</v>
      </c>
      <c r="AU52">
        <f>IF(SUMIF('Ingredients Backend'!$AE$1:$CD$1,AU$3,'Ingredients Backend'!$AE51:$CD51)&gt;=1,1,0)</f>
        <v>0</v>
      </c>
      <c r="AV52">
        <f>IF(SUMIF('Ingredients Backend'!$AE$1:$CD$1,AV$3,'Ingredients Backend'!$AE51:$CD51)&gt;=1,1,0)</f>
        <v>0</v>
      </c>
      <c r="AW52">
        <f>IF(SUMIF('Ingredients Backend'!$AE$1:$CD$1,AW$3,'Ingredients Backend'!$AE51:$CD51)&gt;=1,1,0)</f>
        <v>0</v>
      </c>
      <c r="AX52">
        <f>IF(SUMIF('Ingredients Backend'!$AE$1:$CD$1,AX$3,'Ingredients Backend'!$AE51:$CD51)&gt;=1,1,0)</f>
        <v>0</v>
      </c>
      <c r="AY52">
        <f>IF(SUMIF('Ingredients Backend'!$AE$1:$CD$1,AY$3,'Ingredients Backend'!$AE51:$CD51)&gt;=1,1,0)</f>
        <v>0</v>
      </c>
      <c r="AZ52">
        <f>IF(SUMIF('Ingredients Backend'!$AE$1:$CD$1,AZ$3,'Ingredients Backend'!$AE51:$CD51)&gt;=1,1,0)</f>
        <v>0</v>
      </c>
      <c r="BA52">
        <f>IF(SUMIF('Ingredients Backend'!$AE$1:$CD$1,BA$3,'Ingredients Backend'!$AE51:$CD51)&gt;=1,1,0)</f>
        <v>0</v>
      </c>
      <c r="BB52">
        <f>IF(SUMIF('Ingredients Backend'!$AE$1:$CD$1,BB$3,'Ingredients Backend'!$AE51:$CD51)&gt;=1,1,0)</f>
        <v>0</v>
      </c>
      <c r="BC52">
        <f>IF(SUMIF('Ingredients Backend'!$AE$1:$CD$1,BC$3,'Ingredients Backend'!$AE51:$CD51)&gt;=1,1,0)</f>
        <v>0</v>
      </c>
      <c r="BD52">
        <f>IF(SUMIF('Ingredients Backend'!$AE$1:$CD$1,BD$3,'Ingredients Backend'!$AE51:$CD51)&gt;=1,1,0)</f>
        <v>0</v>
      </c>
      <c r="BE52">
        <f>IF(SUMIF('Ingredients Backend'!$AE$1:$CD$1,BE$3,'Ingredients Backend'!$AE51:$CD51)&gt;=1,1,0)</f>
        <v>0</v>
      </c>
      <c r="BF52">
        <f>IF(SUMIF('Ingredients Backend'!$AE$1:$CD$1,BF$3,'Ingredients Backend'!$AE51:$CD51)&gt;=1,1,0)</f>
        <v>0</v>
      </c>
      <c r="BG52">
        <f>IF(SUMIF('Ingredients Backend'!$AE$1:$CD$1,BG$3,'Ingredients Backend'!$AE51:$CD51)&gt;=1,1,0)</f>
        <v>1</v>
      </c>
      <c r="BH52">
        <f>IF(SUMIF('Ingredients Backend'!$AE$1:$CD$1,BH$3,'Ingredients Backend'!$AE51:$CD51)&gt;=1,1,0)</f>
        <v>0</v>
      </c>
      <c r="BI52">
        <f>IF(SUMIF('Ingredients Backend'!$AE$1:$CD$1,BI$3,'Ingredients Backend'!$AE51:$CD51)&gt;=1,1,0)</f>
        <v>0</v>
      </c>
      <c r="BJ52">
        <f>IF(SUMIF('Ingredients Backend'!$AE$1:$CD$1,BJ$3,'Ingredients Backend'!$AE51:$CD51)&gt;=1,1,0)</f>
        <v>0</v>
      </c>
      <c r="BK52">
        <f>IF(SUMIF('Ingredients Backend'!$AE$1:$CD$1,BK$3,'Ingredients Backend'!$AE51:$CD51)&gt;=1,1,0)</f>
        <v>0</v>
      </c>
      <c r="BL52">
        <f>IF(SUMIF('Ingredients Backend'!$AE$1:$CD$1,BL$3,'Ingredients Backend'!$AE51:$CD51)&gt;=1,1,0)</f>
        <v>0</v>
      </c>
      <c r="BM52">
        <f>IF(SUMIF('Ingredients Backend'!$AE$1:$CD$1,BM$3,'Ingredients Backend'!$AE51:$CD51)&gt;=1,1,0)</f>
        <v>0</v>
      </c>
      <c r="BN52">
        <f>IF(SUMIF('Ingredients Backend'!$AE$1:$CD$1,BN$3,'Ingredients Backend'!$AE51:$CD51)&gt;=1,1,0)</f>
        <v>0</v>
      </c>
      <c r="BO52">
        <f>IF(SUMIF('Ingredients Backend'!$AE$1:$CD$1,BO$3,'Ingredients Backend'!$AE51:$CD51)&gt;=1,1,0)</f>
        <v>0</v>
      </c>
      <c r="BP52">
        <f>IF(SUMIF('Ingredients Backend'!$AE$1:$CD$1,BP$3,'Ingredients Backend'!$AE51:$CD51)&gt;=1,1,0)</f>
        <v>0</v>
      </c>
      <c r="BQ52">
        <f>IF(SUMIF('Ingredients Backend'!$AE$1:$CD$1,BQ$3,'Ingredients Backend'!$AE51:$CD51)&gt;=1,1,0)</f>
        <v>0</v>
      </c>
      <c r="BR52">
        <f>IF(SUMIF('Ingredients Backend'!$AE$1:$CD$1,BR$3,'Ingredients Backend'!$AE51:$CD51)&gt;=1,1,0)</f>
        <v>0</v>
      </c>
      <c r="BS52">
        <f>IF(SUMIF('Ingredients Backend'!$AE$1:$CD$1,BS$3,'Ingredients Backend'!$AE51:$CD51)&gt;=1,1,0)</f>
        <v>0</v>
      </c>
      <c r="BT52">
        <f>IF(SUMIF('Ingredients Backend'!$AE$1:$CD$1,BT$3,'Ingredients Backend'!$AE51:$CD51)&gt;=1,1,0)</f>
        <v>0</v>
      </c>
      <c r="BU52">
        <f>IF(SUMIF('Ingredients Backend'!$AE$1:$CD$1,BU$3,'Ingredients Backend'!$AE51:$CD51)&gt;=1,1,0)</f>
        <v>0</v>
      </c>
      <c r="BV52">
        <f>IF(SUMIF('Ingredients Backend'!$AE$1:$CD$1,BV$3,'Ingredients Backend'!$AE51:$CD51)&gt;=1,1,0)</f>
        <v>0</v>
      </c>
      <c r="BW52">
        <f>IF(SUMIF('Ingredients Backend'!$AE$1:$CD$1,BW$3,'Ingredients Backend'!$AE51:$CD51)&gt;=1,1,0)</f>
        <v>0</v>
      </c>
      <c r="BX52">
        <f>IF(SUMIF('Ingredients Backend'!$AE$1:$CD$1,BX$3,'Ingredients Backend'!$AE51:$CD51)&gt;=1,1,0)</f>
        <v>0</v>
      </c>
      <c r="BY52">
        <f>IF(SUMIF('Ingredients Backend'!$AE$1:$CD$1,BY$3,'Ingredients Backend'!$AE51:$CD51)&gt;=1,1,0)</f>
        <v>0</v>
      </c>
    </row>
    <row r="53" hidden="1" spans="1:77">
      <c r="A53" s="5" t="str">
        <f>_xlfn.XLOOKUP($E53,'Raw Data'!$E:$E,'Raw Data'!A:A,"ERROR",0,1)</f>
        <v>AE</v>
      </c>
      <c r="B53" s="5" t="str">
        <f>_xlfn.XLOOKUP($E53,'Raw Data'!$E:$E,'Raw Data'!B:B,"ERROR",0,1)</f>
        <v>Hair Mousses</v>
      </c>
      <c r="C53" s="5" t="str">
        <f>_xlfn.XLOOKUP($E53,'Raw Data'!$E:$E,'Raw Data'!C:C,"ERROR",0,1)</f>
        <v>schwarzkopf</v>
      </c>
      <c r="D53" s="5" t="str">
        <f>_xlfn.XLOOKUP($E53,'Raw Data'!$E:$E,'Raw Data'!D:D,"ERROR",0,1)</f>
        <v>www.amazon.ae/dp/B07DLYGHF5</v>
      </c>
      <c r="E53" s="5" t="s">
        <v>215</v>
      </c>
      <c r="F53" s="9" t="str">
        <f>_xlfn.XLOOKUP($E53,'Raw Data'!$E:$E,'Raw Data'!F:F,"ERROR",0,1)</f>
        <v>Schwarzkopf Osis Fab Foam Classic Hold Mousse, Medium Control - 200ml Schwarzkopf Osis Fab Foam Classic Hold Mousse, Medium Control - 200ml</v>
      </c>
      <c r="G53" s="10">
        <f>_xlfn.XLOOKUP($E53,'Raw Data'!$E:$E,'Raw Data'!G:G,"ERROR",0,1)</f>
        <v>37</v>
      </c>
      <c r="H53" s="9">
        <f>_xlfn.XLOOKUP($E53,'Raw Data'!$E:$E,'Raw Data'!H:H,"ERROR",0,1)</f>
        <v>3557.73</v>
      </c>
      <c r="I53" s="9">
        <f>_xlfn.XLOOKUP($E53,'Raw Data'!$E:$E,'Raw Data'!I:I,"ERROR",0,1)</f>
        <v>0.00476316401878645</v>
      </c>
      <c r="J53" s="9" t="str">
        <f>_xlfn.XLOOKUP($E53,'Raw Data'!$E:$E,'Raw Data'!J:J,"ERROR",0,1)</f>
        <v>Yes</v>
      </c>
      <c r="K53" s="14" t="str">
        <f t="array" ref="K53">_xlfn.IFS(AND(L53&gt;0,L53&lt;=5),"0 to 5",AND(L53&gt;5,L53&lt;=10),"5 to 10",AND(L53&gt;10,L53&lt;=15),"10 to 15",AND(L53&gt;15,L53&lt;=20),"15 to 20",AND(L53&gt;20,L53&lt;=30),"20 to 30",AND(L53&gt;30,L53&lt;=40),"30 to 40",AND(L53&gt;40,L53&lt;=50),"40 to 50",AND(L53&gt;50,L53&lt;=75),"50 to 75",AND(L53&gt;75,L53&lt;=100),"75 to 100",AND(L53&gt;100,L53&lt;=150),"100 to 150",AND(L53&gt;150,L53&lt;=200),"150 to 200",AND(L53&gt;200,L53&lt;=250),"200 to 250",AND(L53&gt;250,L53&lt;=300),"250 to 300",AND(L53&gt;300,L53&lt;=400),"300 to 400",AND(L53&gt;400,L53&lt;=500),"400 to 500",L53&gt;500,"500+")</f>
        <v>75 to 100</v>
      </c>
      <c r="L53" s="9">
        <f>_xlfn.XLOOKUP($E53,'Raw Data'!$E:$E,'Raw Data'!L:L,"ERROR",0,1)</f>
        <v>97.69</v>
      </c>
      <c r="M53" s="14" t="str">
        <f t="array" ref="M53">_xlfn.IFS(AND(N53&gt;0,N53&lt;=5),"0 to 5",AND(N53&gt;5,N53&lt;=10),"5 to 10",AND(N53&gt;10,N53&lt;=15),"10 to 15",AND(N53&gt;15,N53&lt;=20),"15 to 20",AND(N53&gt;20,N53&lt;=30),"20 to 30",AND(N53&gt;30,N53&lt;=40),"30 to 40",AND(N53&gt;40,N53&lt;=50),"40 to 50",AND(N53&gt;50,N53&lt;=75),"50 to 75",AND(N53&gt;75,N53&lt;=100),"75 to 100",AND(N53&gt;100,N53&lt;=150),"100 to 150",AND(N53&gt;150,N53&lt;=200),"150 to 200",AND(N53&gt;200,N53&lt;=250),"200 to 250",AND(N53&gt;250,N53&lt;=300),"250 to 300",AND(N53&gt;300,N53&lt;=400),"300 to 400",AND(N53&gt;400,N53&lt;=500),"400 to 500",N53&gt;500,"500+")</f>
        <v>100 to 150</v>
      </c>
      <c r="N53" s="9">
        <f>_xlfn.XLOOKUP($E53,'Raw Data'!$E:$E,'Raw Data'!N:N,"ERROR",0,1)</f>
        <v>103.06</v>
      </c>
      <c r="O53" s="14" t="str">
        <f t="array" ref="O53">_xlfn.IFS(P53=0,"No Discount",AND(P53&gt;0,P53&lt;=0.02),"0% to 2%",AND(P53&gt;0.02,P53&lt;=0.04),"2% to 4%",AND(P53&gt;0.04,P53&lt;=0.06),"4% to 6%",AND(P53&gt;0.06,P53&lt;=0.08),"6% to 8%",AND(P53&gt;0.08,P53&lt;=0.1),"8% to 10%",AND(P53&gt;0.1,P53&lt;=0.15),"10% to 15%",AND(P53&gt;0.15,P53&lt;=0.2),"15% to 20%",AND(P53&gt;0.2,P53&lt;=0.25),"20% to 25%",AND(P53&gt;0.25,P53&lt;=0.3),"25% to 30%",AND(P53&gt;0.3,P53&lt;=0.4),"30% to 40%",AND(P53&gt;0.4,P53&lt;=0.5),"40% to 50%",AND(P53&gt;0.5,P53&lt;=0.75),"50% to 75%",AND(P53&gt;0.75,P53&lt;=1),"75% to 100%")</f>
        <v>4% to 6%</v>
      </c>
      <c r="P53" s="10">
        <f>_xlfn.XLOOKUP($E53,'Raw Data'!$E:$E,'Raw Data'!P:P,"ERROR",0,1)</f>
        <v>0.0521055695711237</v>
      </c>
      <c r="Q53" s="9">
        <f>_xlfn.XLOOKUP($E53,'Raw Data'!$E:$E,'Raw Data'!Q:Q,"ERROR",0,1)</f>
        <v>200</v>
      </c>
      <c r="R53" s="9" t="str">
        <f>_xlfn.XLOOKUP($E53,'Raw Data'!$E:$E,'Raw Data'!R:R,"ERROR",0,1)</f>
        <v>ml</v>
      </c>
      <c r="S53" s="5" t="str">
        <f t="array" ref="S53">_xlfn.IFS(AND(T53&gt;0,T53&lt;=0.05),"0 to 0.05",AND(T53&gt;0.05,T53&lt;=0.1),"0.05 to 0.1",AND(T53&gt;0.1,T53&lt;=0.2),"0.1 to 0.2",AND(T53&gt;0.2,T53&lt;=0.3),"0.2 to 0.3",AND(T53&gt;0.3,T53&lt;=0.4),"0.3 to 0.4",AND(T53&gt;0.4,T53&lt;=0.5),"0.4 to 0.5",AND(T53&gt;0.5,T53&lt;=0.75),"0.5 to 0.75",AND(T53&gt;0.75,T53&lt;=1),"0.75 to 1",AND(T53&gt;1,T53&lt;=2),"1 to 2",AND(T53&gt;2,T53&lt;=3),"2 to 3",AND(T53&gt;3,T53&lt;=4),"3 to 4",AND(T53&gt;4,T53&lt;=5),"4 to 5",AND(T53&gt;5,T53&lt;=10),"5 to 10",T53&gt;10,"10+")</f>
        <v>0.4 to 0.5</v>
      </c>
      <c r="T53" s="10">
        <f t="shared" si="1"/>
        <v>0.488710971658866</v>
      </c>
      <c r="U53" s="15" t="str">
        <f t="array" ref="U53">_xlfn.IFS(AND(V53&gt;0,V53&lt;=0.05),"0 to 0.05",AND(V53&gt;0.05,V53&lt;=0.1),"0.05 to 0.1",AND(V53&gt;0.1,V53&lt;=0.2),"0.1 to 0.2",AND(V53&gt;0.2,V53&lt;=0.3),"0.2 to 0.3",AND(V53&gt;0.3,V53&lt;=0.4),"0.3 to 0.4",AND(V53&gt;0.4,V53&lt;=0.5),"0.4 to 0.5",AND(V53&gt;0.5,V53&lt;=0.75),"0.5 to 0.75",AND(V53&gt;0.75,V53&lt;=1),"0.75 to 1",AND(V53&gt;1,V53&lt;=2),"1 to 2",AND(V53&gt;2,V53&lt;=3),"2 to 3",AND(V53&gt;3,V53&lt;=4),"3 to 4",AND(V53&gt;4,V53&lt;=5),"4 to 5",AND(V53&gt;5,V53&lt;=10),"5 to 10",V53&gt;10,"10+")</f>
        <v>0.1 to 0.2</v>
      </c>
      <c r="V53" s="10">
        <f t="shared" si="2"/>
        <v>0.139205335649237</v>
      </c>
      <c r="W53" s="15" t="str">
        <f t="array" ref="W53">_xlfn.IFS(AND(X53&gt;0,X53&lt;=0.05),"0 to 0.05",AND(X53&gt;0.05,X53&lt;=0.1),"0.05 to 0.1",AND(X53&gt;0.1,X53&lt;=0.2),"0.1 to 0.2",AND(X53&gt;0.2,X53&lt;=0.3),"0.2 to 0.3",AND(X53&gt;0.3,X53&lt;=0.4),"0.3 to 0.4",AND(X53&gt;0.4,X53&lt;=0.5),"0.4 to 0.5",AND(X53&gt;0.5,X53&lt;=0.75),"0.5 to 0.75",AND(X53&gt;0.75,X53&lt;=1),"0.75 to 1",AND(X53&gt;1,X53&lt;=2),"1 to 2",AND(X53&gt;2,X53&lt;=3),"2 to 3",AND(X53&gt;3,X53&lt;=4),"3 to 4",AND(X53&gt;4,X53&lt;=5),"4 to 5",AND(X53&gt;5,X53&lt;=10),"5 to 10",X53&gt;10,"10+")</f>
        <v>0.1 to 0.2</v>
      </c>
      <c r="X53" s="16">
        <f t="shared" si="3"/>
        <v>0.131951962347894</v>
      </c>
      <c r="Y53" s="5" t="str">
        <f t="array" ref="Y53">_xlfn.IFS(AND(Z53&gt;0,Z53&lt;=1),"0 to 1",AND(Z53&gt;1,Z53&lt;=2),"1 to 2",AND(Z53&gt;2,Z53&lt;=4),"2 to 4",AND(Z53&gt;4,Z53&lt;=6),"4 to 6",AND(Z53&gt;6,Z53&lt;=8),"6 to 8",AND(Z53&gt;8,Z53&lt;=10),"8 to 10",AND(Z53&gt;10,Z53&lt;=15),"10 to 15",AND(Z53&gt;15,Z53&lt;=20),"15 to 20",AND(Z53&gt;20,Z53&lt;=25),"20 to 25",AND(Z53&gt;25,Z53&lt;=30),"25 to 30",AND(Z53&gt;30,Z53&lt;=40),"30 to 40",AND(Z53&gt;40,Z53&lt;=50),"40 to 50",Z53&gt;50,"50+")</f>
        <v>6 to 8</v>
      </c>
      <c r="Z53" s="9">
        <f t="array" ref="Z53">_xlfn.IFS(AA53="oz",_xlfn.IFS(R53="oz",Q53,R53="fl oz",Q53*1.04,R53="ml",Q53*0.0338),AA53="fl oz",_xlfn.IFS(R53="oz",Q53/1.04,R53="fl oz",Q53,R53="ml",Q53*0.0338/1.04),AA53="ml",_xlfn.IFS(R53="oz",Q53/0.0338,R53="fl oz",Q53*1.04/0.0338,R53="ml",Q53))</f>
        <v>6.76</v>
      </c>
      <c r="AA53" s="9" t="str">
        <f>_xlfn.XLOOKUP($E53,'Raw Data'!$E:$E,'Raw Data'!AA:AA,"ERROR",0,1)</f>
        <v>oz</v>
      </c>
      <c r="AB53" s="5" t="s">
        <v>43</v>
      </c>
      <c r="AC53" s="5" t="s">
        <v>86</v>
      </c>
      <c r="AD53" s="5" t="s">
        <v>43</v>
      </c>
      <c r="AE53">
        <f>IF(SUMIF('Ingredients Backend'!$AE$1:$CD$1,AE$3,'Ingredients Backend'!$AE52:$CD52)&gt;=1,1,0)</f>
        <v>0</v>
      </c>
      <c r="AF53">
        <f>IF(SUMIF('Ingredients Backend'!$AE$1:$CD$1,AF$3,'Ingredients Backend'!$AE52:$CD52)&gt;=1,1,0)</f>
        <v>0</v>
      </c>
      <c r="AG53">
        <f>IF(SUMIF('Ingredients Backend'!$AE$1:$CD$1,AG$3,'Ingredients Backend'!$AE52:$CD52)&gt;=1,1,0)</f>
        <v>0</v>
      </c>
      <c r="AH53">
        <f>IF(SUMIF('Ingredients Backend'!$AE$1:$CD$1,AH$3,'Ingredients Backend'!$AE52:$CD52)&gt;=1,1,0)</f>
        <v>0</v>
      </c>
      <c r="AI53">
        <f>IF(SUMIF('Ingredients Backend'!$AE$1:$CD$1,AI$3,'Ingredients Backend'!$AE52:$CD52)&gt;=1,1,0)</f>
        <v>0</v>
      </c>
      <c r="AJ53">
        <f>IF(SUMIF('Ingredients Backend'!$AE$1:$CD$1,AJ$3,'Ingredients Backend'!$AE52:$CD52)&gt;=1,1,0)</f>
        <v>0</v>
      </c>
      <c r="AK53">
        <f>IF(SUMIF('Ingredients Backend'!$AE$1:$CD$1,AK$3,'Ingredients Backend'!$AE52:$CD52)&gt;=1,1,0)</f>
        <v>0</v>
      </c>
      <c r="AL53">
        <f>IF(SUMIF('Ingredients Backend'!$AE$1:$CD$1,AL$3,'Ingredients Backend'!$AE52:$CD52)&gt;=1,1,0)</f>
        <v>0</v>
      </c>
      <c r="AM53">
        <f>IF(SUMIF('Ingredients Backend'!$AE$1:$CD$1,AM$3,'Ingredients Backend'!$AE52:$CD52)&gt;=1,1,0)</f>
        <v>0</v>
      </c>
      <c r="AN53">
        <f>IF(SUMIF('Ingredients Backend'!$AE$1:$CD$1,AN$3,'Ingredients Backend'!$AE52:$CD52)&gt;=1,1,0)</f>
        <v>0</v>
      </c>
      <c r="AO53">
        <f>IF(SUMIF('Ingredients Backend'!$AE$1:$CD$1,AO$3,'Ingredients Backend'!$AE52:$CD52)&gt;=1,1,0)</f>
        <v>0</v>
      </c>
      <c r="AP53">
        <f>IF(SUMIF('Ingredients Backend'!$AE$1:$CD$1,AP$3,'Ingredients Backend'!$AE52:$CD52)&gt;=1,1,0)</f>
        <v>0</v>
      </c>
      <c r="AQ53">
        <f>IF(SUMIF('Ingredients Backend'!$AE$1:$CD$1,AQ$3,'Ingredients Backend'!$AE52:$CD52)&gt;=1,1,0)</f>
        <v>0</v>
      </c>
      <c r="AR53">
        <f>IF(SUMIF('Ingredients Backend'!$AE$1:$CD$1,AR$3,'Ingredients Backend'!$AE52:$CD52)&gt;=1,1,0)</f>
        <v>0</v>
      </c>
      <c r="AS53">
        <f>IF(SUMIF('Ingredients Backend'!$AE$1:$CD$1,AS$3,'Ingredients Backend'!$AE52:$CD52)&gt;=1,1,0)</f>
        <v>0</v>
      </c>
      <c r="AT53">
        <f>IF(SUMIF('Ingredients Backend'!$AE$1:$CD$1,AT$3,'Ingredients Backend'!$AE52:$CD52)&gt;=1,1,0)</f>
        <v>0</v>
      </c>
      <c r="AU53">
        <f>IF(SUMIF('Ingredients Backend'!$AE$1:$CD$1,AU$3,'Ingredients Backend'!$AE52:$CD52)&gt;=1,1,0)</f>
        <v>0</v>
      </c>
      <c r="AV53">
        <f>IF(SUMIF('Ingredients Backend'!$AE$1:$CD$1,AV$3,'Ingredients Backend'!$AE52:$CD52)&gt;=1,1,0)</f>
        <v>0</v>
      </c>
      <c r="AW53">
        <f>IF(SUMIF('Ingredients Backend'!$AE$1:$CD$1,AW$3,'Ingredients Backend'!$AE52:$CD52)&gt;=1,1,0)</f>
        <v>0</v>
      </c>
      <c r="AX53">
        <f>IF(SUMIF('Ingredients Backend'!$AE$1:$CD$1,AX$3,'Ingredients Backend'!$AE52:$CD52)&gt;=1,1,0)</f>
        <v>0</v>
      </c>
      <c r="AY53">
        <f>IF(SUMIF('Ingredients Backend'!$AE$1:$CD$1,AY$3,'Ingredients Backend'!$AE52:$CD52)&gt;=1,1,0)</f>
        <v>0</v>
      </c>
      <c r="AZ53">
        <f>IF(SUMIF('Ingredients Backend'!$AE$1:$CD$1,AZ$3,'Ingredients Backend'!$AE52:$CD52)&gt;=1,1,0)</f>
        <v>0</v>
      </c>
      <c r="BA53">
        <f>IF(SUMIF('Ingredients Backend'!$AE$1:$CD$1,BA$3,'Ingredients Backend'!$AE52:$CD52)&gt;=1,1,0)</f>
        <v>0</v>
      </c>
      <c r="BB53">
        <f>IF(SUMIF('Ingredients Backend'!$AE$1:$CD$1,BB$3,'Ingredients Backend'!$AE52:$CD52)&gt;=1,1,0)</f>
        <v>0</v>
      </c>
      <c r="BC53">
        <f>IF(SUMIF('Ingredients Backend'!$AE$1:$CD$1,BC$3,'Ingredients Backend'!$AE52:$CD52)&gt;=1,1,0)</f>
        <v>0</v>
      </c>
      <c r="BD53">
        <f>IF(SUMIF('Ingredients Backend'!$AE$1:$CD$1,BD$3,'Ingredients Backend'!$AE52:$CD52)&gt;=1,1,0)</f>
        <v>0</v>
      </c>
      <c r="BE53">
        <f>IF(SUMIF('Ingredients Backend'!$AE$1:$CD$1,BE$3,'Ingredients Backend'!$AE52:$CD52)&gt;=1,1,0)</f>
        <v>0</v>
      </c>
      <c r="BF53">
        <f>IF(SUMIF('Ingredients Backend'!$AE$1:$CD$1,BF$3,'Ingredients Backend'!$AE52:$CD52)&gt;=1,1,0)</f>
        <v>0</v>
      </c>
      <c r="BG53">
        <f>IF(SUMIF('Ingredients Backend'!$AE$1:$CD$1,BG$3,'Ingredients Backend'!$AE52:$CD52)&gt;=1,1,0)</f>
        <v>1</v>
      </c>
      <c r="BH53">
        <f>IF(SUMIF('Ingredients Backend'!$AE$1:$CD$1,BH$3,'Ingredients Backend'!$AE52:$CD52)&gt;=1,1,0)</f>
        <v>0</v>
      </c>
      <c r="BI53">
        <f>IF(SUMIF('Ingredients Backend'!$AE$1:$CD$1,BI$3,'Ingredients Backend'!$AE52:$CD52)&gt;=1,1,0)</f>
        <v>0</v>
      </c>
      <c r="BJ53">
        <f>IF(SUMIF('Ingredients Backend'!$AE$1:$CD$1,BJ$3,'Ingredients Backend'!$AE52:$CD52)&gt;=1,1,0)</f>
        <v>0</v>
      </c>
      <c r="BK53">
        <f>IF(SUMIF('Ingredients Backend'!$AE$1:$CD$1,BK$3,'Ingredients Backend'!$AE52:$CD52)&gt;=1,1,0)</f>
        <v>0</v>
      </c>
      <c r="BL53">
        <f>IF(SUMIF('Ingredients Backend'!$AE$1:$CD$1,BL$3,'Ingredients Backend'!$AE52:$CD52)&gt;=1,1,0)</f>
        <v>0</v>
      </c>
      <c r="BM53">
        <f>IF(SUMIF('Ingredients Backend'!$AE$1:$CD$1,BM$3,'Ingredients Backend'!$AE52:$CD52)&gt;=1,1,0)</f>
        <v>0</v>
      </c>
      <c r="BN53">
        <f>IF(SUMIF('Ingredients Backend'!$AE$1:$CD$1,BN$3,'Ingredients Backend'!$AE52:$CD52)&gt;=1,1,0)</f>
        <v>0</v>
      </c>
      <c r="BO53">
        <f>IF(SUMIF('Ingredients Backend'!$AE$1:$CD$1,BO$3,'Ingredients Backend'!$AE52:$CD52)&gt;=1,1,0)</f>
        <v>0</v>
      </c>
      <c r="BP53">
        <f>IF(SUMIF('Ingredients Backend'!$AE$1:$CD$1,BP$3,'Ingredients Backend'!$AE52:$CD52)&gt;=1,1,0)</f>
        <v>0</v>
      </c>
      <c r="BQ53">
        <f>IF(SUMIF('Ingredients Backend'!$AE$1:$CD$1,BQ$3,'Ingredients Backend'!$AE52:$CD52)&gt;=1,1,0)</f>
        <v>0</v>
      </c>
      <c r="BR53">
        <f>IF(SUMIF('Ingredients Backend'!$AE$1:$CD$1,BR$3,'Ingredients Backend'!$AE52:$CD52)&gt;=1,1,0)</f>
        <v>0</v>
      </c>
      <c r="BS53">
        <f>IF(SUMIF('Ingredients Backend'!$AE$1:$CD$1,BS$3,'Ingredients Backend'!$AE52:$CD52)&gt;=1,1,0)</f>
        <v>0</v>
      </c>
      <c r="BT53">
        <f>IF(SUMIF('Ingredients Backend'!$AE$1:$CD$1,BT$3,'Ingredients Backend'!$AE52:$CD52)&gt;=1,1,0)</f>
        <v>0</v>
      </c>
      <c r="BU53">
        <f>IF(SUMIF('Ingredients Backend'!$AE$1:$CD$1,BU$3,'Ingredients Backend'!$AE52:$CD52)&gt;=1,1,0)</f>
        <v>0</v>
      </c>
      <c r="BV53">
        <f>IF(SUMIF('Ingredients Backend'!$AE$1:$CD$1,BV$3,'Ingredients Backend'!$AE52:$CD52)&gt;=1,1,0)</f>
        <v>0</v>
      </c>
      <c r="BW53">
        <f>IF(SUMIF('Ingredients Backend'!$AE$1:$CD$1,BW$3,'Ingredients Backend'!$AE52:$CD52)&gt;=1,1,0)</f>
        <v>0</v>
      </c>
      <c r="BX53">
        <f>IF(SUMIF('Ingredients Backend'!$AE$1:$CD$1,BX$3,'Ingredients Backend'!$AE52:$CD52)&gt;=1,1,0)</f>
        <v>0</v>
      </c>
      <c r="BY53">
        <f>IF(SUMIF('Ingredients Backend'!$AE$1:$CD$1,BY$3,'Ingredients Backend'!$AE52:$CD52)&gt;=1,1,0)</f>
        <v>0</v>
      </c>
    </row>
    <row r="54" hidden="1" spans="1:77">
      <c r="A54" s="5" t="str">
        <f>_xlfn.XLOOKUP($E54,'Raw Data'!$E:$E,'Raw Data'!A:A,"ERROR",0,1)</f>
        <v>AE</v>
      </c>
      <c r="B54" s="5" t="str">
        <f>_xlfn.XLOOKUP($E54,'Raw Data'!$E:$E,'Raw Data'!B:B,"ERROR",0,1)</f>
        <v>Hair Mousses</v>
      </c>
      <c r="C54" s="5" t="str">
        <f>_xlfn.XLOOKUP($E54,'Raw Data'!$E:$E,'Raw Data'!C:C,"ERROR",0,1)</f>
        <v>john frieda</v>
      </c>
      <c r="D54" s="5" t="str">
        <f>_xlfn.XLOOKUP($E54,'Raw Data'!$E:$E,'Raw Data'!D:D,"ERROR",0,1)</f>
        <v>www.amazon.ae/dp/B099P7RKBV</v>
      </c>
      <c r="E54" s="5" t="s">
        <v>216</v>
      </c>
      <c r="F54" s="9" t="str">
        <f>_xlfn.XLOOKUP($E54,'Raw Data'!$E:$E,'Raw Data'!F:F,"ERROR",0,1)</f>
        <v>John Frieda Frizz Ease Curly Hair Reviver Mousse Enhances Curls, a Soft Flexible Hold for Curly or Frizzy Hair, Alcohol-Free, 7.2 oz (Pack of 2)</v>
      </c>
      <c r="G54" s="10">
        <f>_xlfn.XLOOKUP($E54,'Raw Data'!$E:$E,'Raw Data'!G:G,"ERROR",0,1)</f>
        <v>28</v>
      </c>
      <c r="H54" s="9">
        <f>_xlfn.XLOOKUP($E54,'Raw Data'!$E:$E,'Raw Data'!H:H,"ERROR",0,1)</f>
        <v>3321.01</v>
      </c>
      <c r="I54" s="9">
        <f>_xlfn.XLOOKUP($E54,'Raw Data'!$E:$E,'Raw Data'!I:I,"ERROR",0,1)</f>
        <v>0.00444623828621902</v>
      </c>
      <c r="J54" s="9" t="str">
        <f>_xlfn.XLOOKUP($E54,'Raw Data'!$E:$E,'Raw Data'!J:J,"ERROR",0,1)</f>
        <v>Yes</v>
      </c>
      <c r="K54" s="14" t="str">
        <f t="array" ref="K54">_xlfn.IFS(AND(L54&gt;0,L54&lt;=5),"0 to 5",AND(L54&gt;5,L54&lt;=10),"5 to 10",AND(L54&gt;10,L54&lt;=15),"10 to 15",AND(L54&gt;15,L54&lt;=20),"15 to 20",AND(L54&gt;20,L54&lt;=30),"20 to 30",AND(L54&gt;30,L54&lt;=40),"30 to 40",AND(L54&gt;40,L54&lt;=50),"40 to 50",AND(L54&gt;50,L54&lt;=75),"50 to 75",AND(L54&gt;75,L54&lt;=100),"75 to 100",AND(L54&gt;100,L54&lt;=150),"100 to 150",AND(L54&gt;150,L54&lt;=200),"150 to 200",AND(L54&gt;200,L54&lt;=250),"200 to 250",AND(L54&gt;250,L54&lt;=300),"250 to 300",AND(L54&gt;300,L54&lt;=400),"300 to 400",AND(L54&gt;400,L54&lt;=500),"400 to 500",L54&gt;500,"500+")</f>
        <v>100 to 150</v>
      </c>
      <c r="L54" s="9">
        <f>_xlfn.XLOOKUP($E54,'Raw Data'!$E:$E,'Raw Data'!L:L,"ERROR",0,1)</f>
        <v>121.72</v>
      </c>
      <c r="M54" s="14" t="str">
        <f t="array" ref="M54">_xlfn.IFS(AND(N54&gt;0,N54&lt;=5),"0 to 5",AND(N54&gt;5,N54&lt;=10),"5 to 10",AND(N54&gt;10,N54&lt;=15),"10 to 15",AND(N54&gt;15,N54&lt;=20),"15 to 20",AND(N54&gt;20,N54&lt;=30),"20 to 30",AND(N54&gt;30,N54&lt;=40),"30 to 40",AND(N54&gt;40,N54&lt;=50),"40 to 50",AND(N54&gt;50,N54&lt;=75),"50 to 75",AND(N54&gt;75,N54&lt;=100),"75 to 100",AND(N54&gt;100,N54&lt;=150),"100 to 150",AND(N54&gt;150,N54&lt;=200),"150 to 200",AND(N54&gt;200,N54&lt;=250),"200 to 250",AND(N54&gt;250,N54&lt;=300),"250 to 300",AND(N54&gt;300,N54&lt;=400),"300 to 400",AND(N54&gt;400,N54&lt;=500),"400 to 500",N54&gt;500,"500+")</f>
        <v>100 to 150</v>
      </c>
      <c r="N54" s="9">
        <f>_xlfn.XLOOKUP($E54,'Raw Data'!$E:$E,'Raw Data'!N:N,"ERROR",0,1)</f>
        <v>129.85</v>
      </c>
      <c r="O54" s="14" t="str">
        <f t="array" ref="O54">_xlfn.IFS(P54=0,"No Discount",AND(P54&gt;0,P54&lt;=0.02),"0% to 2%",AND(P54&gt;0.02,P54&lt;=0.04),"2% to 4%",AND(P54&gt;0.04,P54&lt;=0.06),"4% to 6%",AND(P54&gt;0.06,P54&lt;=0.08),"6% to 8%",AND(P54&gt;0.08,P54&lt;=0.1),"8% to 10%",AND(P54&gt;0.1,P54&lt;=0.15),"10% to 15%",AND(P54&gt;0.15,P54&lt;=0.2),"15% to 20%",AND(P54&gt;0.2,P54&lt;=0.25),"20% to 25%",AND(P54&gt;0.25,P54&lt;=0.3),"25% to 30%",AND(P54&gt;0.3,P54&lt;=0.4),"30% to 40%",AND(P54&gt;0.4,P54&lt;=0.5),"40% to 50%",AND(P54&gt;0.5,P54&lt;=0.75),"50% to 75%",AND(P54&gt;0.75,P54&lt;=1),"75% to 100%")</f>
        <v>6% to 8%</v>
      </c>
      <c r="P54" s="10">
        <f>_xlfn.XLOOKUP($E54,'Raw Data'!$E:$E,'Raw Data'!P:P,"ERROR",0,1)</f>
        <v>0.0626107046592222</v>
      </c>
      <c r="Q54" s="9">
        <f>_xlfn.XLOOKUP($E54,'Raw Data'!$E:$E,'Raw Data'!Q:Q,"ERROR",0,1)</f>
        <v>14.4</v>
      </c>
      <c r="R54" s="9" t="str">
        <f>_xlfn.XLOOKUP($E54,'Raw Data'!$E:$E,'Raw Data'!R:R,"ERROR",0,1)</f>
        <v>oz</v>
      </c>
      <c r="S54" s="5" t="str">
        <f t="array" ref="S54">_xlfn.IFS(AND(T54&gt;0,T54&lt;=0.05),"0 to 0.05",AND(T54&gt;0.05,T54&lt;=0.1),"0.05 to 0.1",AND(T54&gt;0.1,T54&lt;=0.2),"0.1 to 0.2",AND(T54&gt;0.2,T54&lt;=0.3),"0.2 to 0.3",AND(T54&gt;0.3,T54&lt;=0.4),"0.3 to 0.4",AND(T54&gt;0.4,T54&lt;=0.5),"0.4 to 0.5",AND(T54&gt;0.5,T54&lt;=0.75),"0.5 to 0.75",AND(T54&gt;0.75,T54&lt;=1),"0.75 to 1",AND(T54&gt;1,T54&lt;=2),"1 to 2",AND(T54&gt;2,T54&lt;=3),"2 to 3",AND(T54&gt;3,T54&lt;=4),"3 to 4",AND(T54&gt;4,T54&lt;=5),"4 to 5",AND(T54&gt;5,T54&lt;=10),"5 to 10",T54&gt;10,"10+")</f>
        <v>0.2 to 0.3</v>
      </c>
      <c r="T54" s="10">
        <f t="shared" si="1"/>
        <v>0.285856536279262</v>
      </c>
      <c r="U54" s="15" t="str">
        <f t="array" ref="U54">_xlfn.IFS(AND(V54&gt;0,V54&lt;=0.05),"0 to 0.05",AND(V54&gt;0.05,V54&lt;=0.1),"0.05 to 0.1",AND(V54&gt;0.1,V54&lt;=0.2),"0.1 to 0.2",AND(V54&gt;0.2,V54&lt;=0.3),"0.2 to 0.3",AND(V54&gt;0.3,V54&lt;=0.4),"0.3 to 0.4",AND(V54&gt;0.4,V54&lt;=0.5),"0.4 to 0.5",AND(V54&gt;0.5,V54&lt;=0.75),"0.5 to 0.75",AND(V54&gt;0.75,V54&lt;=1),"0.75 to 1",AND(V54&gt;1,V54&lt;=2),"1 to 2",AND(V54&gt;2,V54&lt;=3),"2 to 3",AND(V54&gt;3,V54&lt;=4),"3 to 4",AND(V54&gt;4,V54&lt;=5),"4 to 5",AND(V54&gt;5,V54&lt;=10),"5 to 10",V54&gt;10,"10+")</f>
        <v>0.05 to 0.1</v>
      </c>
      <c r="V54" s="10">
        <f t="shared" si="2"/>
        <v>0.0823364051403449</v>
      </c>
      <c r="W54" s="15" t="str">
        <f t="array" ref="W54">_xlfn.IFS(AND(X54&gt;0,X54&lt;=0.05),"0 to 0.05",AND(X54&gt;0.05,X54&lt;=0.1),"0.05 to 0.1",AND(X54&gt;0.1,X54&lt;=0.2),"0.1 to 0.2",AND(X54&gt;0.2,X54&lt;=0.3),"0.2 to 0.3",AND(X54&gt;0.3,X54&lt;=0.4),"0.3 to 0.4",AND(X54&gt;0.4,X54&lt;=0.5),"0.4 to 0.5",AND(X54&gt;0.5,X54&lt;=0.75),"0.5 to 0.75",AND(X54&gt;0.75,X54&lt;=1),"0.75 to 1",AND(X54&gt;1,X54&lt;=2),"1 to 2",AND(X54&gt;2,X54&lt;=3),"2 to 3",AND(X54&gt;3,X54&lt;=4),"3 to 4",AND(X54&gt;4,X54&lt;=5),"4 to 5",AND(X54&gt;5,X54&lt;=10),"5 to 10",X54&gt;10,"10+")</f>
        <v>0.05 to 0.1</v>
      </c>
      <c r="X54" s="16">
        <f t="shared" si="3"/>
        <v>0.0771812647954007</v>
      </c>
      <c r="Y54" s="5" t="str">
        <f t="array" ref="Y54">_xlfn.IFS(AND(Z54&gt;0,Z54&lt;=1),"0 to 1",AND(Z54&gt;1,Z54&lt;=2),"1 to 2",AND(Z54&gt;2,Z54&lt;=4),"2 to 4",AND(Z54&gt;4,Z54&lt;=6),"4 to 6",AND(Z54&gt;6,Z54&lt;=8),"6 to 8",AND(Z54&gt;8,Z54&lt;=10),"8 to 10",AND(Z54&gt;10,Z54&lt;=15),"10 to 15",AND(Z54&gt;15,Z54&lt;=20),"15 to 20",AND(Z54&gt;20,Z54&lt;=25),"20 to 25",AND(Z54&gt;25,Z54&lt;=30),"25 to 30",AND(Z54&gt;30,Z54&lt;=40),"30 to 40",AND(Z54&gt;40,Z54&lt;=50),"40 to 50",Z54&gt;50,"50+")</f>
        <v>10 to 15</v>
      </c>
      <c r="Z54" s="9">
        <f t="array" ref="Z54">_xlfn.IFS(AA54="oz",_xlfn.IFS(R54="oz",Q54,R54="fl oz",Q54*1.04,R54="ml",Q54*0.0338),AA54="fl oz",_xlfn.IFS(R54="oz",Q54/1.04,R54="fl oz",Q54,R54="ml",Q54*0.0338/1.04),AA54="ml",_xlfn.IFS(R54="oz",Q54/0.0338,R54="fl oz",Q54*1.04/0.0338,R54="ml",Q54))</f>
        <v>14.4</v>
      </c>
      <c r="AA54" s="9" t="str">
        <f>_xlfn.XLOOKUP($E54,'Raw Data'!$E:$E,'Raw Data'!AA:AA,"ERROR",0,1)</f>
        <v>oz</v>
      </c>
      <c r="AB54" s="5" t="s">
        <v>217</v>
      </c>
      <c r="AC54" s="5" t="s">
        <v>218</v>
      </c>
      <c r="AD54" s="5" t="s">
        <v>219</v>
      </c>
      <c r="AE54">
        <f>IF(SUMIF('Ingredients Backend'!$AE$1:$CD$1,AE$3,'Ingredients Backend'!$AE53:$CD53)&gt;=1,1,0)</f>
        <v>0</v>
      </c>
      <c r="AF54">
        <f>IF(SUMIF('Ingredients Backend'!$AE$1:$CD$1,AF$3,'Ingredients Backend'!$AE53:$CD53)&gt;=1,1,0)</f>
        <v>0</v>
      </c>
      <c r="AG54">
        <f>IF(SUMIF('Ingredients Backend'!$AE$1:$CD$1,AG$3,'Ingredients Backend'!$AE53:$CD53)&gt;=1,1,0)</f>
        <v>0</v>
      </c>
      <c r="AH54">
        <f>IF(SUMIF('Ingredients Backend'!$AE$1:$CD$1,AH$3,'Ingredients Backend'!$AE53:$CD53)&gt;=1,1,0)</f>
        <v>0</v>
      </c>
      <c r="AI54">
        <f>IF(SUMIF('Ingredients Backend'!$AE$1:$CD$1,AI$3,'Ingredients Backend'!$AE53:$CD53)&gt;=1,1,0)</f>
        <v>0</v>
      </c>
      <c r="AJ54">
        <f>IF(SUMIF('Ingredients Backend'!$AE$1:$CD$1,AJ$3,'Ingredients Backend'!$AE53:$CD53)&gt;=1,1,0)</f>
        <v>0</v>
      </c>
      <c r="AK54">
        <f>IF(SUMIF('Ingredients Backend'!$AE$1:$CD$1,AK$3,'Ingredients Backend'!$AE53:$CD53)&gt;=1,1,0)</f>
        <v>0</v>
      </c>
      <c r="AL54">
        <f>IF(SUMIF('Ingredients Backend'!$AE$1:$CD$1,AL$3,'Ingredients Backend'!$AE53:$CD53)&gt;=1,1,0)</f>
        <v>0</v>
      </c>
      <c r="AM54">
        <f>IF(SUMIF('Ingredients Backend'!$AE$1:$CD$1,AM$3,'Ingredients Backend'!$AE53:$CD53)&gt;=1,1,0)</f>
        <v>0</v>
      </c>
      <c r="AN54">
        <f>IF(SUMIF('Ingredients Backend'!$AE$1:$CD$1,AN$3,'Ingredients Backend'!$AE53:$CD53)&gt;=1,1,0)</f>
        <v>0</v>
      </c>
      <c r="AO54">
        <f>IF(SUMIF('Ingredients Backend'!$AE$1:$CD$1,AO$3,'Ingredients Backend'!$AE53:$CD53)&gt;=1,1,0)</f>
        <v>0</v>
      </c>
      <c r="AP54">
        <f>IF(SUMIF('Ingredients Backend'!$AE$1:$CD$1,AP$3,'Ingredients Backend'!$AE53:$CD53)&gt;=1,1,0)</f>
        <v>0</v>
      </c>
      <c r="AQ54">
        <f>IF(SUMIF('Ingredients Backend'!$AE$1:$CD$1,AQ$3,'Ingredients Backend'!$AE53:$CD53)&gt;=1,1,0)</f>
        <v>0</v>
      </c>
      <c r="AR54">
        <f>IF(SUMIF('Ingredients Backend'!$AE$1:$CD$1,AR$3,'Ingredients Backend'!$AE53:$CD53)&gt;=1,1,0)</f>
        <v>0</v>
      </c>
      <c r="AS54">
        <f>IF(SUMIF('Ingredients Backend'!$AE$1:$CD$1,AS$3,'Ingredients Backend'!$AE53:$CD53)&gt;=1,1,0)</f>
        <v>0</v>
      </c>
      <c r="AT54">
        <f>IF(SUMIF('Ingredients Backend'!$AE$1:$CD$1,AT$3,'Ingredients Backend'!$AE53:$CD53)&gt;=1,1,0)</f>
        <v>0</v>
      </c>
      <c r="AU54">
        <f>IF(SUMIF('Ingredients Backend'!$AE$1:$CD$1,AU$3,'Ingredients Backend'!$AE53:$CD53)&gt;=1,1,0)</f>
        <v>0</v>
      </c>
      <c r="AV54">
        <f>IF(SUMIF('Ingredients Backend'!$AE$1:$CD$1,AV$3,'Ingredients Backend'!$AE53:$CD53)&gt;=1,1,0)</f>
        <v>1</v>
      </c>
      <c r="AW54">
        <f>IF(SUMIF('Ingredients Backend'!$AE$1:$CD$1,AW$3,'Ingredients Backend'!$AE53:$CD53)&gt;=1,1,0)</f>
        <v>0</v>
      </c>
      <c r="AX54">
        <f>IF(SUMIF('Ingredients Backend'!$AE$1:$CD$1,AX$3,'Ingredients Backend'!$AE53:$CD53)&gt;=1,1,0)</f>
        <v>0</v>
      </c>
      <c r="AY54">
        <f>IF(SUMIF('Ingredients Backend'!$AE$1:$CD$1,AY$3,'Ingredients Backend'!$AE53:$CD53)&gt;=1,1,0)</f>
        <v>1</v>
      </c>
      <c r="AZ54">
        <f>IF(SUMIF('Ingredients Backend'!$AE$1:$CD$1,AZ$3,'Ingredients Backend'!$AE53:$CD53)&gt;=1,1,0)</f>
        <v>0</v>
      </c>
      <c r="BA54">
        <f>IF(SUMIF('Ingredients Backend'!$AE$1:$CD$1,BA$3,'Ingredients Backend'!$AE53:$CD53)&gt;=1,1,0)</f>
        <v>0</v>
      </c>
      <c r="BB54">
        <f>IF(SUMIF('Ingredients Backend'!$AE$1:$CD$1,BB$3,'Ingredients Backend'!$AE53:$CD53)&gt;=1,1,0)</f>
        <v>0</v>
      </c>
      <c r="BC54">
        <f>IF(SUMIF('Ingredients Backend'!$AE$1:$CD$1,BC$3,'Ingredients Backend'!$AE53:$CD53)&gt;=1,1,0)</f>
        <v>0</v>
      </c>
      <c r="BD54">
        <f>IF(SUMIF('Ingredients Backend'!$AE$1:$CD$1,BD$3,'Ingredients Backend'!$AE53:$CD53)&gt;=1,1,0)</f>
        <v>0</v>
      </c>
      <c r="BE54">
        <f>IF(SUMIF('Ingredients Backend'!$AE$1:$CD$1,BE$3,'Ingredients Backend'!$AE53:$CD53)&gt;=1,1,0)</f>
        <v>0</v>
      </c>
      <c r="BF54">
        <f>IF(SUMIF('Ingredients Backend'!$AE$1:$CD$1,BF$3,'Ingredients Backend'!$AE53:$CD53)&gt;=1,1,0)</f>
        <v>0</v>
      </c>
      <c r="BG54">
        <f>IF(SUMIF('Ingredients Backend'!$AE$1:$CD$1,BG$3,'Ingredients Backend'!$AE53:$CD53)&gt;=1,1,0)</f>
        <v>0</v>
      </c>
      <c r="BH54">
        <f>IF(SUMIF('Ingredients Backend'!$AE$1:$CD$1,BH$3,'Ingredients Backend'!$AE53:$CD53)&gt;=1,1,0)</f>
        <v>0</v>
      </c>
      <c r="BI54">
        <f>IF(SUMIF('Ingredients Backend'!$AE$1:$CD$1,BI$3,'Ingredients Backend'!$AE53:$CD53)&gt;=1,1,0)</f>
        <v>0</v>
      </c>
      <c r="BJ54">
        <f>IF(SUMIF('Ingredients Backend'!$AE$1:$CD$1,BJ$3,'Ingredients Backend'!$AE53:$CD53)&gt;=1,1,0)</f>
        <v>0</v>
      </c>
      <c r="BK54">
        <f>IF(SUMIF('Ingredients Backend'!$AE$1:$CD$1,BK$3,'Ingredients Backend'!$AE53:$CD53)&gt;=1,1,0)</f>
        <v>0</v>
      </c>
      <c r="BL54">
        <f>IF(SUMIF('Ingredients Backend'!$AE$1:$CD$1,BL$3,'Ingredients Backend'!$AE53:$CD53)&gt;=1,1,0)</f>
        <v>0</v>
      </c>
      <c r="BM54">
        <f>IF(SUMIF('Ingredients Backend'!$AE$1:$CD$1,BM$3,'Ingredients Backend'!$AE53:$CD53)&gt;=1,1,0)</f>
        <v>0</v>
      </c>
      <c r="BN54">
        <f>IF(SUMIF('Ingredients Backend'!$AE$1:$CD$1,BN$3,'Ingredients Backend'!$AE53:$CD53)&gt;=1,1,0)</f>
        <v>0</v>
      </c>
      <c r="BO54">
        <f>IF(SUMIF('Ingredients Backend'!$AE$1:$CD$1,BO$3,'Ingredients Backend'!$AE53:$CD53)&gt;=1,1,0)</f>
        <v>0</v>
      </c>
      <c r="BP54">
        <f>IF(SUMIF('Ingredients Backend'!$AE$1:$CD$1,BP$3,'Ingredients Backend'!$AE53:$CD53)&gt;=1,1,0)</f>
        <v>0</v>
      </c>
      <c r="BQ54">
        <f>IF(SUMIF('Ingredients Backend'!$AE$1:$CD$1,BQ$3,'Ingredients Backend'!$AE53:$CD53)&gt;=1,1,0)</f>
        <v>0</v>
      </c>
      <c r="BR54">
        <f>IF(SUMIF('Ingredients Backend'!$AE$1:$CD$1,BR$3,'Ingredients Backend'!$AE53:$CD53)&gt;=1,1,0)</f>
        <v>0</v>
      </c>
      <c r="BS54">
        <f>IF(SUMIF('Ingredients Backend'!$AE$1:$CD$1,BS$3,'Ingredients Backend'!$AE53:$CD53)&gt;=1,1,0)</f>
        <v>0</v>
      </c>
      <c r="BT54">
        <f>IF(SUMIF('Ingredients Backend'!$AE$1:$CD$1,BT$3,'Ingredients Backend'!$AE53:$CD53)&gt;=1,1,0)</f>
        <v>0</v>
      </c>
      <c r="BU54">
        <f>IF(SUMIF('Ingredients Backend'!$AE$1:$CD$1,BU$3,'Ingredients Backend'!$AE53:$CD53)&gt;=1,1,0)</f>
        <v>0</v>
      </c>
      <c r="BV54">
        <f>IF(SUMIF('Ingredients Backend'!$AE$1:$CD$1,BV$3,'Ingredients Backend'!$AE53:$CD53)&gt;=1,1,0)</f>
        <v>0</v>
      </c>
      <c r="BW54">
        <f>IF(SUMIF('Ingredients Backend'!$AE$1:$CD$1,BW$3,'Ingredients Backend'!$AE53:$CD53)&gt;=1,1,0)</f>
        <v>0</v>
      </c>
      <c r="BX54">
        <f>IF(SUMIF('Ingredients Backend'!$AE$1:$CD$1,BX$3,'Ingredients Backend'!$AE53:$CD53)&gt;=1,1,0)</f>
        <v>0</v>
      </c>
      <c r="BY54">
        <f>IF(SUMIF('Ingredients Backend'!$AE$1:$CD$1,BY$3,'Ingredients Backend'!$AE53:$CD53)&gt;=1,1,0)</f>
        <v>1</v>
      </c>
    </row>
    <row r="55" hidden="1" spans="1:77">
      <c r="A55" s="5" t="str">
        <f>_xlfn.XLOOKUP($E55,'Raw Data'!$E:$E,'Raw Data'!A:A,"ERROR",0,1)</f>
        <v>AE</v>
      </c>
      <c r="B55" s="5" t="str">
        <f>_xlfn.XLOOKUP($E55,'Raw Data'!$E:$E,'Raw Data'!B:B,"ERROR",0,1)</f>
        <v>Hair Mousses</v>
      </c>
      <c r="C55" s="5" t="str">
        <f>_xlfn.XLOOKUP($E55,'Raw Data'!$E:$E,'Raw Data'!C:C,"ERROR",0,1)</f>
        <v>Label</v>
      </c>
      <c r="D55" s="5" t="str">
        <f>_xlfn.XLOOKUP($E55,'Raw Data'!$E:$E,'Raw Data'!D:D,"ERROR",0,1)</f>
        <v>www.amazon.ae/dp/B001W9QIZY</v>
      </c>
      <c r="E55" s="5" t="s">
        <v>220</v>
      </c>
      <c r="F55" s="9" t="str">
        <f>_xlfn.XLOOKUP($E55,'Raw Data'!$E:$E,'Raw Data'!F:F,"ERROR",0,1)</f>
        <v>Volume  Mousse  200ml</v>
      </c>
      <c r="G55" s="10">
        <f>_xlfn.XLOOKUP($E55,'Raw Data'!$E:$E,'Raw Data'!G:G,"ERROR",0,1)</f>
        <v>28</v>
      </c>
      <c r="H55" s="9">
        <f>_xlfn.XLOOKUP($E55,'Raw Data'!$E:$E,'Raw Data'!H:H,"ERROR",0,1)</f>
        <v>3018.7</v>
      </c>
      <c r="I55" s="9">
        <f>_xlfn.XLOOKUP($E55,'Raw Data'!$E:$E,'Raw Data'!I:I,"ERROR",0,1)</f>
        <v>0.00404149927721065</v>
      </c>
      <c r="J55" s="9" t="str">
        <f>_xlfn.XLOOKUP($E55,'Raw Data'!$E:$E,'Raw Data'!J:J,"ERROR",0,1)</f>
        <v>Yes</v>
      </c>
      <c r="K55" s="14" t="str">
        <f t="array" ref="K55">_xlfn.IFS(AND(L55&gt;0,L55&lt;=5),"0 to 5",AND(L55&gt;5,L55&lt;=10),"5 to 10",AND(L55&gt;10,L55&lt;=15),"10 to 15",AND(L55&gt;15,L55&lt;=20),"15 to 20",AND(L55&gt;20,L55&lt;=30),"20 to 30",AND(L55&gt;30,L55&lt;=40),"30 to 40",AND(L55&gt;40,L55&lt;=50),"40 to 50",AND(L55&gt;50,L55&lt;=75),"50 to 75",AND(L55&gt;75,L55&lt;=100),"75 to 100",AND(L55&gt;100,L55&lt;=150),"100 to 150",AND(L55&gt;150,L55&lt;=200),"150 to 200",AND(L55&gt;200,L55&lt;=250),"200 to 250",AND(L55&gt;250,L55&lt;=300),"250 to 300",AND(L55&gt;300,L55&lt;=400),"300 to 400",AND(L55&gt;400,L55&lt;=500),"400 to 500",L55&gt;500,"500+")</f>
        <v>100 to 150</v>
      </c>
      <c r="L55" s="9">
        <f>_xlfn.XLOOKUP($E55,'Raw Data'!$E:$E,'Raw Data'!L:L,"ERROR",0,1)</f>
        <v>110.59</v>
      </c>
      <c r="M55" s="14" t="str">
        <f t="array" ref="M55">_xlfn.IFS(AND(N55&gt;0,N55&lt;=5),"0 to 5",AND(N55&gt;5,N55&lt;=10),"5 to 10",AND(N55&gt;10,N55&lt;=15),"10 to 15",AND(N55&gt;15,N55&lt;=20),"15 to 20",AND(N55&gt;20,N55&lt;=30),"20 to 30",AND(N55&gt;30,N55&lt;=40),"30 to 40",AND(N55&gt;40,N55&lt;=50),"40 to 50",AND(N55&gt;50,N55&lt;=75),"50 to 75",AND(N55&gt;75,N55&lt;=100),"75 to 100",AND(N55&gt;100,N55&lt;=150),"100 to 150",AND(N55&gt;150,N55&lt;=200),"150 to 200",AND(N55&gt;200,N55&lt;=250),"200 to 250",AND(N55&gt;250,N55&lt;=300),"250 to 300",AND(N55&gt;300,N55&lt;=400),"300 to 400",AND(N55&gt;400,N55&lt;=500),"400 to 500",N55&gt;500,"500+")</f>
        <v>100 to 150</v>
      </c>
      <c r="N55" s="9">
        <f>_xlfn.XLOOKUP($E55,'Raw Data'!$E:$E,'Raw Data'!N:N,"ERROR",0,1)</f>
        <v>113.07</v>
      </c>
      <c r="O55" s="14" t="str">
        <f t="array" ref="O55">_xlfn.IFS(P55=0,"No Discount",AND(P55&gt;0,P55&lt;=0.02),"0% to 2%",AND(P55&gt;0.02,P55&lt;=0.04),"2% to 4%",AND(P55&gt;0.04,P55&lt;=0.06),"4% to 6%",AND(P55&gt;0.06,P55&lt;=0.08),"6% to 8%",AND(P55&gt;0.08,P55&lt;=0.1),"8% to 10%",AND(P55&gt;0.1,P55&lt;=0.15),"10% to 15%",AND(P55&gt;0.15,P55&lt;=0.2),"15% to 20%",AND(P55&gt;0.2,P55&lt;=0.25),"20% to 25%",AND(P55&gt;0.25,P55&lt;=0.3),"25% to 30%",AND(P55&gt;0.3,P55&lt;=0.4),"30% to 40%",AND(P55&gt;0.4,P55&lt;=0.5),"40% to 50%",AND(P55&gt;0.5,P55&lt;=0.75),"50% to 75%",AND(P55&gt;0.75,P55&lt;=1),"75% to 100%")</f>
        <v>2% to 4%</v>
      </c>
      <c r="P55" s="10">
        <f>_xlfn.XLOOKUP($E55,'Raw Data'!$E:$E,'Raw Data'!P:P,"ERROR",0,1)</f>
        <v>0.0219333156451755</v>
      </c>
      <c r="Q55" s="9">
        <f>_xlfn.XLOOKUP($E55,'Raw Data'!$E:$E,'Raw Data'!Q:Q,"ERROR",0,1)</f>
        <v>200</v>
      </c>
      <c r="R55" s="9" t="str">
        <f>_xlfn.XLOOKUP($E55,'Raw Data'!$E:$E,'Raw Data'!R:R,"ERROR",0,1)</f>
        <v>ml</v>
      </c>
      <c r="S55" s="5" t="str">
        <f t="array" ref="S55">_xlfn.IFS(AND(T55&gt;0,T55&lt;=0.05),"0 to 0.05",AND(T55&gt;0.05,T55&lt;=0.1),"0.05 to 0.1",AND(T55&gt;0.1,T55&lt;=0.2),"0.1 to 0.2",AND(T55&gt;0.2,T55&lt;=0.3),"0.2 to 0.3",AND(T55&gt;0.3,T55&lt;=0.4),"0.3 to 0.4",AND(T55&gt;0.4,T55&lt;=0.5),"0.4 to 0.5",AND(T55&gt;0.5,T55&lt;=0.75),"0.5 to 0.75",AND(T55&gt;0.75,T55&lt;=1),"0.75 to 1",AND(T55&gt;1,T55&lt;=2),"1 to 2",AND(T55&gt;2,T55&lt;=3),"2 to 3",AND(T55&gt;3,T55&lt;=4),"3 to 4",AND(T55&gt;4,T55&lt;=5),"4 to 5",AND(T55&gt;5,T55&lt;=10),"5 to 10",T55&gt;10,"10+")</f>
        <v>0.5 to 0.75</v>
      </c>
      <c r="T55" s="10">
        <f t="shared" si="1"/>
        <v>0.553245433061255</v>
      </c>
      <c r="U55" s="15" t="str">
        <f t="array" ref="U55">_xlfn.IFS(AND(V55&gt;0,V55&lt;=0.05),"0 to 0.05",AND(V55&gt;0.05,V55&lt;=0.1),"0.05 to 0.1",AND(V55&gt;0.1,V55&lt;=0.2),"0.1 to 0.2",AND(V55&gt;0.2,V55&lt;=0.3),"0.2 to 0.3",AND(V55&gt;0.3,V55&lt;=0.4),"0.3 to 0.4",AND(V55&gt;0.4,V55&lt;=0.5),"0.4 to 0.5",AND(V55&gt;0.5,V55&lt;=0.75),"0.5 to 0.75",AND(V55&gt;0.75,V55&lt;=1),"0.75 to 1",AND(V55&gt;1,V55&lt;=2),"1 to 2",AND(V55&gt;2,V55&lt;=3),"2 to 3",AND(V55&gt;3,V55&lt;=4),"3 to 4",AND(V55&gt;4,V55&lt;=5),"4 to 5",AND(V55&gt;5,V55&lt;=10),"5 to 10",V55&gt;10,"10+")</f>
        <v>0.1 to 0.2</v>
      </c>
      <c r="V55" s="10">
        <f t="shared" si="2"/>
        <v>0.152726055713751</v>
      </c>
      <c r="W55" s="15" t="str">
        <f t="array" ref="W55">_xlfn.IFS(AND(X55&gt;0,X55&lt;=0.05),"0 to 0.05",AND(X55&gt;0.05,X55&lt;=0.1),"0.05 to 0.1",AND(X55&gt;0.1,X55&lt;=0.2),"0.1 to 0.2",AND(X55&gt;0.2,X55&lt;=0.3),"0.2 to 0.3",AND(X55&gt;0.3,X55&lt;=0.4),"0.3 to 0.4",AND(X55&gt;0.4,X55&lt;=0.5),"0.4 to 0.5",AND(X55&gt;0.5,X55&lt;=0.75),"0.5 to 0.75",AND(X55&gt;0.75,X55&lt;=1),"0.75 to 1",AND(X55&gt;1,X55&lt;=2),"1 to 2",AND(X55&gt;2,X55&lt;=3),"2 to 3",AND(X55&gt;3,X55&lt;=4),"3 to 4",AND(X55&gt;4,X55&lt;=5),"4 to 5",AND(X55&gt;5,X55&lt;=10),"5 to 10",X55&gt;10,"10+")</f>
        <v>0.1 to 0.2</v>
      </c>
      <c r="X55" s="16">
        <f t="shared" si="3"/>
        <v>0.149376266926539</v>
      </c>
      <c r="Y55" s="5" t="str">
        <f t="array" ref="Y55">_xlfn.IFS(AND(Z55&gt;0,Z55&lt;=1),"0 to 1",AND(Z55&gt;1,Z55&lt;=2),"1 to 2",AND(Z55&gt;2,Z55&lt;=4),"2 to 4",AND(Z55&gt;4,Z55&lt;=6),"4 to 6",AND(Z55&gt;6,Z55&lt;=8),"6 to 8",AND(Z55&gt;8,Z55&lt;=10),"8 to 10",AND(Z55&gt;10,Z55&lt;=15),"10 to 15",AND(Z55&gt;15,Z55&lt;=20),"15 to 20",AND(Z55&gt;20,Z55&lt;=25),"20 to 25",AND(Z55&gt;25,Z55&lt;=30),"25 to 30",AND(Z55&gt;30,Z55&lt;=40),"30 to 40",AND(Z55&gt;40,Z55&lt;=50),"40 to 50",Z55&gt;50,"50+")</f>
        <v>6 to 8</v>
      </c>
      <c r="Z55" s="9">
        <f t="array" ref="Z55">_xlfn.IFS(AA55="oz",_xlfn.IFS(R55="oz",Q55,R55="fl oz",Q55*1.04,R55="ml",Q55*0.0338),AA55="fl oz",_xlfn.IFS(R55="oz",Q55/1.04,R55="fl oz",Q55,R55="ml",Q55*0.0338/1.04),AA55="ml",_xlfn.IFS(R55="oz",Q55/0.0338,R55="fl oz",Q55*1.04/0.0338,R55="ml",Q55))</f>
        <v>6.76</v>
      </c>
      <c r="AA55" s="9" t="str">
        <f>_xlfn.XLOOKUP($E55,'Raw Data'!$E:$E,'Raw Data'!AA:AA,"ERROR",0,1)</f>
        <v>oz</v>
      </c>
      <c r="AB55" s="5" t="s">
        <v>32</v>
      </c>
      <c r="AC55" s="5" t="s">
        <v>221</v>
      </c>
      <c r="AD55" s="5" t="s">
        <v>222</v>
      </c>
      <c r="AE55">
        <f>IF(SUMIF('Ingredients Backend'!$AE$1:$CD$1,AE$3,'Ingredients Backend'!$AE54:$CD54)&gt;=1,1,0)</f>
        <v>0</v>
      </c>
      <c r="AF55">
        <f>IF(SUMIF('Ingredients Backend'!$AE$1:$CD$1,AF$3,'Ingredients Backend'!$AE54:$CD54)&gt;=1,1,0)</f>
        <v>0</v>
      </c>
      <c r="AG55">
        <f>IF(SUMIF('Ingredients Backend'!$AE$1:$CD$1,AG$3,'Ingredients Backend'!$AE54:$CD54)&gt;=1,1,0)</f>
        <v>0</v>
      </c>
      <c r="AH55">
        <f>IF(SUMIF('Ingredients Backend'!$AE$1:$CD$1,AH$3,'Ingredients Backend'!$AE54:$CD54)&gt;=1,1,0)</f>
        <v>0</v>
      </c>
      <c r="AI55">
        <f>IF(SUMIF('Ingredients Backend'!$AE$1:$CD$1,AI$3,'Ingredients Backend'!$AE54:$CD54)&gt;=1,1,0)</f>
        <v>0</v>
      </c>
      <c r="AJ55">
        <f>IF(SUMIF('Ingredients Backend'!$AE$1:$CD$1,AJ$3,'Ingredients Backend'!$AE54:$CD54)&gt;=1,1,0)</f>
        <v>0</v>
      </c>
      <c r="AK55">
        <f>IF(SUMIF('Ingredients Backend'!$AE$1:$CD$1,AK$3,'Ingredients Backend'!$AE54:$CD54)&gt;=1,1,0)</f>
        <v>0</v>
      </c>
      <c r="AL55">
        <f>IF(SUMIF('Ingredients Backend'!$AE$1:$CD$1,AL$3,'Ingredients Backend'!$AE54:$CD54)&gt;=1,1,0)</f>
        <v>0</v>
      </c>
      <c r="AM55">
        <f>IF(SUMIF('Ingredients Backend'!$AE$1:$CD$1,AM$3,'Ingredients Backend'!$AE54:$CD54)&gt;=1,1,0)</f>
        <v>0</v>
      </c>
      <c r="AN55">
        <f>IF(SUMIF('Ingredients Backend'!$AE$1:$CD$1,AN$3,'Ingredients Backend'!$AE54:$CD54)&gt;=1,1,0)</f>
        <v>0</v>
      </c>
      <c r="AO55">
        <f>IF(SUMIF('Ingredients Backend'!$AE$1:$CD$1,AO$3,'Ingredients Backend'!$AE54:$CD54)&gt;=1,1,0)</f>
        <v>0</v>
      </c>
      <c r="AP55">
        <f>IF(SUMIF('Ingredients Backend'!$AE$1:$CD$1,AP$3,'Ingredients Backend'!$AE54:$CD54)&gt;=1,1,0)</f>
        <v>0</v>
      </c>
      <c r="AQ55">
        <f>IF(SUMIF('Ingredients Backend'!$AE$1:$CD$1,AQ$3,'Ingredients Backend'!$AE54:$CD54)&gt;=1,1,0)</f>
        <v>0</v>
      </c>
      <c r="AR55">
        <f>IF(SUMIF('Ingredients Backend'!$AE$1:$CD$1,AR$3,'Ingredients Backend'!$AE54:$CD54)&gt;=1,1,0)</f>
        <v>0</v>
      </c>
      <c r="AS55">
        <f>IF(SUMIF('Ingredients Backend'!$AE$1:$CD$1,AS$3,'Ingredients Backend'!$AE54:$CD54)&gt;=1,1,0)</f>
        <v>0</v>
      </c>
      <c r="AT55">
        <f>IF(SUMIF('Ingredients Backend'!$AE$1:$CD$1,AT$3,'Ingredients Backend'!$AE54:$CD54)&gt;=1,1,0)</f>
        <v>0</v>
      </c>
      <c r="AU55">
        <f>IF(SUMIF('Ingredients Backend'!$AE$1:$CD$1,AU$3,'Ingredients Backend'!$AE54:$CD54)&gt;=1,1,0)</f>
        <v>0</v>
      </c>
      <c r="AV55">
        <f>IF(SUMIF('Ingredients Backend'!$AE$1:$CD$1,AV$3,'Ingredients Backend'!$AE54:$CD54)&gt;=1,1,0)</f>
        <v>0</v>
      </c>
      <c r="AW55">
        <f>IF(SUMIF('Ingredients Backend'!$AE$1:$CD$1,AW$3,'Ingredients Backend'!$AE54:$CD54)&gt;=1,1,0)</f>
        <v>0</v>
      </c>
      <c r="AX55">
        <f>IF(SUMIF('Ingredients Backend'!$AE$1:$CD$1,AX$3,'Ingredients Backend'!$AE54:$CD54)&gt;=1,1,0)</f>
        <v>0</v>
      </c>
      <c r="AY55">
        <f>IF(SUMIF('Ingredients Backend'!$AE$1:$CD$1,AY$3,'Ingredients Backend'!$AE54:$CD54)&gt;=1,1,0)</f>
        <v>0</v>
      </c>
      <c r="AZ55">
        <f>IF(SUMIF('Ingredients Backend'!$AE$1:$CD$1,AZ$3,'Ingredients Backend'!$AE54:$CD54)&gt;=1,1,0)</f>
        <v>0</v>
      </c>
      <c r="BA55">
        <f>IF(SUMIF('Ingredients Backend'!$AE$1:$CD$1,BA$3,'Ingredients Backend'!$AE54:$CD54)&gt;=1,1,0)</f>
        <v>0</v>
      </c>
      <c r="BB55">
        <f>IF(SUMIF('Ingredients Backend'!$AE$1:$CD$1,BB$3,'Ingredients Backend'!$AE54:$CD54)&gt;=1,1,0)</f>
        <v>0</v>
      </c>
      <c r="BC55">
        <f>IF(SUMIF('Ingredients Backend'!$AE$1:$CD$1,BC$3,'Ingredients Backend'!$AE54:$CD54)&gt;=1,1,0)</f>
        <v>0</v>
      </c>
      <c r="BD55">
        <f>IF(SUMIF('Ingredients Backend'!$AE$1:$CD$1,BD$3,'Ingredients Backend'!$AE54:$CD54)&gt;=1,1,0)</f>
        <v>0</v>
      </c>
      <c r="BE55">
        <f>IF(SUMIF('Ingredients Backend'!$AE$1:$CD$1,BE$3,'Ingredients Backend'!$AE54:$CD54)&gt;=1,1,0)</f>
        <v>0</v>
      </c>
      <c r="BF55">
        <f>IF(SUMIF('Ingredients Backend'!$AE$1:$CD$1,BF$3,'Ingredients Backend'!$AE54:$CD54)&gt;=1,1,0)</f>
        <v>0</v>
      </c>
      <c r="BG55">
        <f>IF(SUMIF('Ingredients Backend'!$AE$1:$CD$1,BG$3,'Ingredients Backend'!$AE54:$CD54)&gt;=1,1,0)</f>
        <v>0</v>
      </c>
      <c r="BH55">
        <f>IF(SUMIF('Ingredients Backend'!$AE$1:$CD$1,BH$3,'Ingredients Backend'!$AE54:$CD54)&gt;=1,1,0)</f>
        <v>0</v>
      </c>
      <c r="BI55">
        <f>IF(SUMIF('Ingredients Backend'!$AE$1:$CD$1,BI$3,'Ingredients Backend'!$AE54:$CD54)&gt;=1,1,0)</f>
        <v>0</v>
      </c>
      <c r="BJ55">
        <f>IF(SUMIF('Ingredients Backend'!$AE$1:$CD$1,BJ$3,'Ingredients Backend'!$AE54:$CD54)&gt;=1,1,0)</f>
        <v>0</v>
      </c>
      <c r="BK55">
        <f>IF(SUMIF('Ingredients Backend'!$AE$1:$CD$1,BK$3,'Ingredients Backend'!$AE54:$CD54)&gt;=1,1,0)</f>
        <v>0</v>
      </c>
      <c r="BL55">
        <f>IF(SUMIF('Ingredients Backend'!$AE$1:$CD$1,BL$3,'Ingredients Backend'!$AE54:$CD54)&gt;=1,1,0)</f>
        <v>0</v>
      </c>
      <c r="BM55">
        <f>IF(SUMIF('Ingredients Backend'!$AE$1:$CD$1,BM$3,'Ingredients Backend'!$AE54:$CD54)&gt;=1,1,0)</f>
        <v>0</v>
      </c>
      <c r="BN55">
        <f>IF(SUMIF('Ingredients Backend'!$AE$1:$CD$1,BN$3,'Ingredients Backend'!$AE54:$CD54)&gt;=1,1,0)</f>
        <v>0</v>
      </c>
      <c r="BO55">
        <f>IF(SUMIF('Ingredients Backend'!$AE$1:$CD$1,BO$3,'Ingredients Backend'!$AE54:$CD54)&gt;=1,1,0)</f>
        <v>0</v>
      </c>
      <c r="BP55">
        <f>IF(SUMIF('Ingredients Backend'!$AE$1:$CD$1,BP$3,'Ingredients Backend'!$AE54:$CD54)&gt;=1,1,0)</f>
        <v>0</v>
      </c>
      <c r="BQ55">
        <f>IF(SUMIF('Ingredients Backend'!$AE$1:$CD$1,BQ$3,'Ingredients Backend'!$AE54:$CD54)&gt;=1,1,0)</f>
        <v>0</v>
      </c>
      <c r="BR55">
        <f>IF(SUMIF('Ingredients Backend'!$AE$1:$CD$1,BR$3,'Ingredients Backend'!$AE54:$CD54)&gt;=1,1,0)</f>
        <v>0</v>
      </c>
      <c r="BS55">
        <f>IF(SUMIF('Ingredients Backend'!$AE$1:$CD$1,BS$3,'Ingredients Backend'!$AE54:$CD54)&gt;=1,1,0)</f>
        <v>0</v>
      </c>
      <c r="BT55">
        <f>IF(SUMIF('Ingredients Backend'!$AE$1:$CD$1,BT$3,'Ingredients Backend'!$AE54:$CD54)&gt;=1,1,0)</f>
        <v>0</v>
      </c>
      <c r="BU55">
        <f>IF(SUMIF('Ingredients Backend'!$AE$1:$CD$1,BU$3,'Ingredients Backend'!$AE54:$CD54)&gt;=1,1,0)</f>
        <v>0</v>
      </c>
      <c r="BV55">
        <f>IF(SUMIF('Ingredients Backend'!$AE$1:$CD$1,BV$3,'Ingredients Backend'!$AE54:$CD54)&gt;=1,1,0)</f>
        <v>0</v>
      </c>
      <c r="BW55">
        <f>IF(SUMIF('Ingredients Backend'!$AE$1:$CD$1,BW$3,'Ingredients Backend'!$AE54:$CD54)&gt;=1,1,0)</f>
        <v>0</v>
      </c>
      <c r="BX55">
        <f>IF(SUMIF('Ingredients Backend'!$AE$1:$CD$1,BX$3,'Ingredients Backend'!$AE54:$CD54)&gt;=1,1,0)</f>
        <v>1</v>
      </c>
      <c r="BY55">
        <f>IF(SUMIF('Ingredients Backend'!$AE$1:$CD$1,BY$3,'Ingredients Backend'!$AE54:$CD54)&gt;=1,1,0)</f>
        <v>1</v>
      </c>
    </row>
    <row r="56" hidden="1" spans="1:77">
      <c r="A56" s="5" t="str">
        <f>_xlfn.XLOOKUP($E56,'Raw Data'!$E:$E,'Raw Data'!A:A,"ERROR",0,1)</f>
        <v>AE</v>
      </c>
      <c r="B56" s="5" t="str">
        <f>_xlfn.XLOOKUP($E56,'Raw Data'!$E:$E,'Raw Data'!B:B,"ERROR",0,1)</f>
        <v>Hair Mousses</v>
      </c>
      <c r="C56" s="5" t="str">
        <f>_xlfn.XLOOKUP($E56,'Raw Data'!$E:$E,'Raw Data'!C:C,"ERROR",0,1)</f>
        <v>kenra</v>
      </c>
      <c r="D56" s="5" t="str">
        <f>_xlfn.XLOOKUP($E56,'Raw Data'!$E:$E,'Raw Data'!D:D,"ERROR",0,1)</f>
        <v>www.amazon.ae/dp/B00147QL8S</v>
      </c>
      <c r="E56" s="5" t="s">
        <v>223</v>
      </c>
      <c r="F56" s="9" t="str">
        <f>_xlfn.XLOOKUP($E56,'Raw Data'!$E:$E,'Raw Data'!F:F,"ERROR",0,1)</f>
        <v>Kenra Volume Mousse Extra 17 | Firm Hold Mousse | All Hair Types Kenra Volume Mousse Extra 17 | Firm Hold Mousse | All Hair Types</v>
      </c>
      <c r="G56" s="10">
        <f>_xlfn.XLOOKUP($E56,'Raw Data'!$E:$E,'Raw Data'!G:G,"ERROR",0,1)</f>
        <v>27</v>
      </c>
      <c r="H56" s="9">
        <f>_xlfn.XLOOKUP($E56,'Raw Data'!$E:$E,'Raw Data'!H:H,"ERROR",0,1)</f>
        <v>2858.66</v>
      </c>
      <c r="I56" s="9">
        <f>_xlfn.XLOOKUP($E56,'Raw Data'!$E:$E,'Raw Data'!I:I,"ERROR",0,1)</f>
        <v>0.00382723434716633</v>
      </c>
      <c r="J56" s="9" t="str">
        <f>_xlfn.XLOOKUP($E56,'Raw Data'!$E:$E,'Raw Data'!J:J,"ERROR",0,1)</f>
        <v>Yes</v>
      </c>
      <c r="K56" s="14" t="str">
        <f t="array" ref="K56">_xlfn.IFS(AND(L56&gt;0,L56&lt;=5),"0 to 5",AND(L56&gt;5,L56&lt;=10),"5 to 10",AND(L56&gt;10,L56&lt;=15),"10 to 15",AND(L56&gt;15,L56&lt;=20),"15 to 20",AND(L56&gt;20,L56&lt;=30),"20 to 30",AND(L56&gt;30,L56&lt;=40),"30 to 40",AND(L56&gt;40,L56&lt;=50),"40 to 50",AND(L56&gt;50,L56&lt;=75),"50 to 75",AND(L56&gt;75,L56&lt;=100),"75 to 100",AND(L56&gt;100,L56&lt;=150),"100 to 150",AND(L56&gt;150,L56&lt;=200),"150 to 200",AND(L56&gt;200,L56&lt;=250),"200 to 250",AND(L56&gt;250,L56&lt;=300),"250 to 300",AND(L56&gt;300,L56&lt;=400),"300 to 400",AND(L56&gt;400,L56&lt;=500),"400 to 500",L56&gt;500,"500+")</f>
        <v>100 to 150</v>
      </c>
      <c r="L56" s="9">
        <f>_xlfn.XLOOKUP($E56,'Raw Data'!$E:$E,'Raw Data'!L:L,"ERROR",0,1)</f>
        <v>105.54</v>
      </c>
      <c r="M56" s="14" t="str">
        <f t="array" ref="M56">_xlfn.IFS(AND(N56&gt;0,N56&lt;=5),"0 to 5",AND(N56&gt;5,N56&lt;=10),"5 to 10",AND(N56&gt;10,N56&lt;=15),"10 to 15",AND(N56&gt;15,N56&lt;=20),"15 to 20",AND(N56&gt;20,N56&lt;=30),"20 to 30",AND(N56&gt;30,N56&lt;=40),"30 to 40",AND(N56&gt;40,N56&lt;=50),"40 to 50",AND(N56&gt;50,N56&lt;=75),"50 to 75",AND(N56&gt;75,N56&lt;=100),"75 to 100",AND(N56&gt;100,N56&lt;=150),"100 to 150",AND(N56&gt;150,N56&lt;=200),"150 to 200",AND(N56&gt;200,N56&lt;=250),"200 to 250",AND(N56&gt;250,N56&lt;=300),"250 to 300",AND(N56&gt;300,N56&lt;=400),"300 to 400",AND(N56&gt;400,N56&lt;=500),"400 to 500",N56&gt;500,"500+")</f>
        <v>100 to 150</v>
      </c>
      <c r="N56" s="9">
        <f>_xlfn.XLOOKUP($E56,'Raw Data'!$E:$E,'Raw Data'!N:N,"ERROR",0,1)</f>
        <v>110.36</v>
      </c>
      <c r="O56" s="14" t="str">
        <f t="array" ref="O56">_xlfn.IFS(P56=0,"No Discount",AND(P56&gt;0,P56&lt;=0.02),"0% to 2%",AND(P56&gt;0.02,P56&lt;=0.04),"2% to 4%",AND(P56&gt;0.04,P56&lt;=0.06),"4% to 6%",AND(P56&gt;0.06,P56&lt;=0.08),"6% to 8%",AND(P56&gt;0.08,P56&lt;=0.1),"8% to 10%",AND(P56&gt;0.1,P56&lt;=0.15),"10% to 15%",AND(P56&gt;0.15,P56&lt;=0.2),"15% to 20%",AND(P56&gt;0.2,P56&lt;=0.25),"20% to 25%",AND(P56&gt;0.25,P56&lt;=0.3),"25% to 30%",AND(P56&gt;0.3,P56&lt;=0.4),"30% to 40%",AND(P56&gt;0.4,P56&lt;=0.5),"40% to 50%",AND(P56&gt;0.5,P56&lt;=0.75),"50% to 75%",AND(P56&gt;0.75,P56&lt;=1),"75% to 100%")</f>
        <v>4% to 6%</v>
      </c>
      <c r="P56" s="10">
        <f>_xlfn.XLOOKUP($E56,'Raw Data'!$E:$E,'Raw Data'!P:P,"ERROR",0,1)</f>
        <v>0.04367524465386</v>
      </c>
      <c r="Q56" s="9">
        <v>8</v>
      </c>
      <c r="R56" s="9" t="s">
        <v>96</v>
      </c>
      <c r="S56" s="5" t="str">
        <f t="array" ref="S56">_xlfn.IFS(AND(T56&gt;0,T56&lt;=0.05),"0 to 0.05",AND(T56&gt;0.05,T56&lt;=0.1),"0.05 to 0.1",AND(T56&gt;0.1,T56&lt;=0.2),"0.1 to 0.2",AND(T56&gt;0.2,T56&lt;=0.3),"0.2 to 0.3",AND(T56&gt;0.3,T56&lt;=0.4),"0.3 to 0.4",AND(T56&gt;0.4,T56&lt;=0.5),"0.4 to 0.5",AND(T56&gt;0.5,T56&lt;=0.75),"0.5 to 0.75",AND(T56&gt;0.75,T56&lt;=1),"0.75 to 1",AND(T56&gt;1,T56&lt;=2),"1 to 2",AND(T56&gt;2,T56&lt;=3),"2 to 3",AND(T56&gt;3,T56&lt;=4),"3 to 4",AND(T56&gt;4,T56&lt;=5),"4 to 5",AND(T56&gt;5,T56&lt;=10),"5 to 10",T56&gt;10,"10+")</f>
        <v>0.4 to 0.5</v>
      </c>
      <c r="T56" s="10">
        <f t="shared" si="1"/>
        <v>0.44614474129185</v>
      </c>
      <c r="U56" s="15" t="str">
        <f t="array" ref="U56">_xlfn.IFS(AND(V56&gt;0,V56&lt;=0.05),"0 to 0.05",AND(V56&gt;0.05,V56&lt;=0.1),"0.05 to 0.1",AND(V56&gt;0.1,V56&lt;=0.2),"0.1 to 0.2",AND(V56&gt;0.2,V56&lt;=0.3),"0.2 to 0.3",AND(V56&gt;0.3,V56&lt;=0.4),"0.3 to 0.4",AND(V56&gt;0.4,V56&lt;=0.5),"0.4 to 0.5",AND(V56&gt;0.5,V56&lt;=0.75),"0.5 to 0.75",AND(V56&gt;0.75,V56&lt;=1),"0.75 to 1",AND(V56&gt;1,V56&lt;=2),"1 to 2",AND(V56&gt;2,V56&lt;=3),"2 to 3",AND(V56&gt;3,V56&lt;=4),"3 to 4",AND(V56&gt;4,V56&lt;=5),"4 to 5",AND(V56&gt;5,V56&lt;=10),"5 to 10",V56&gt;10,"10+")</f>
        <v>0.1 to 0.2</v>
      </c>
      <c r="V56" s="10">
        <f t="shared" si="2"/>
        <v>0.125960432871153</v>
      </c>
      <c r="W56" s="15" t="str">
        <f t="array" ref="W56">_xlfn.IFS(AND(X56&gt;0,X56&lt;=0.05),"0 to 0.05",AND(X56&gt;0.05,X56&lt;=0.1),"0.05 to 0.1",AND(X56&gt;0.1,X56&lt;=0.2),"0.1 to 0.2",AND(X56&gt;0.2,X56&lt;=0.3),"0.2 to 0.3",AND(X56&gt;0.3,X56&lt;=0.4),"0.3 to 0.4",AND(X56&gt;0.4,X56&lt;=0.5),"0.4 to 0.5",AND(X56&gt;0.5,X56&lt;=0.75),"0.5 to 0.75",AND(X56&gt;0.75,X56&lt;=1),"0.75 to 1",AND(X56&gt;1,X56&lt;=2),"1 to 2",AND(X56&gt;2,X56&lt;=3),"2 to 3",AND(X56&gt;3,X56&lt;=4),"3 to 4",AND(X56&gt;4,X56&lt;=5),"4 to 5",AND(X56&gt;5,X56&lt;=10),"5 to 10",X56&gt;10,"10+")</f>
        <v>0.1 to 0.2</v>
      </c>
      <c r="X56" s="16">
        <f t="shared" si="3"/>
        <v>0.120459080148799</v>
      </c>
      <c r="Y56" s="5" t="str">
        <f t="array" ref="Y56">_xlfn.IFS(AND(Z56&gt;0,Z56&lt;=1),"0 to 1",AND(Z56&gt;1,Z56&lt;=2),"1 to 2",AND(Z56&gt;2,Z56&lt;=4),"2 to 4",AND(Z56&gt;4,Z56&lt;=6),"4 to 6",AND(Z56&gt;6,Z56&lt;=8),"6 to 8",AND(Z56&gt;8,Z56&lt;=10),"8 to 10",AND(Z56&gt;10,Z56&lt;=15),"10 to 15",AND(Z56&gt;15,Z56&lt;=20),"15 to 20",AND(Z56&gt;20,Z56&lt;=25),"20 to 25",AND(Z56&gt;25,Z56&lt;=30),"25 to 30",AND(Z56&gt;30,Z56&lt;=40),"30 to 40",AND(Z56&gt;40,Z56&lt;=50),"40 to 50",Z56&gt;50,"50+")</f>
        <v>6 to 8</v>
      </c>
      <c r="Z56" s="9">
        <f t="array" ref="Z56">_xlfn.IFS(AA56="oz",_xlfn.IFS(R56="oz",Q56,R56="fl oz",Q56*1.04,R56="ml",Q56*0.0338),AA56="fl oz",_xlfn.IFS(R56="oz",Q56/1.04,R56="fl oz",Q56,R56="ml",Q56*0.0338/1.04),AA56="ml",_xlfn.IFS(R56="oz",Q56/0.0338,R56="fl oz",Q56*1.04/0.0338,R56="ml",Q56))</f>
        <v>8</v>
      </c>
      <c r="AA56" s="9" t="s">
        <v>96</v>
      </c>
      <c r="AB56" s="5" t="s">
        <v>224</v>
      </c>
      <c r="AC56" s="5" t="s">
        <v>225</v>
      </c>
      <c r="AD56" s="5" t="s">
        <v>226</v>
      </c>
      <c r="AE56">
        <f>IF(SUMIF('Ingredients Backend'!$AE$1:$CD$1,AE$3,'Ingredients Backend'!$AE55:$CD55)&gt;=1,1,0)</f>
        <v>0</v>
      </c>
      <c r="AF56">
        <f>IF(SUMIF('Ingredients Backend'!$AE$1:$CD$1,AF$3,'Ingredients Backend'!$AE55:$CD55)&gt;=1,1,0)</f>
        <v>0</v>
      </c>
      <c r="AG56">
        <f>IF(SUMIF('Ingredients Backend'!$AE$1:$CD$1,AG$3,'Ingredients Backend'!$AE55:$CD55)&gt;=1,1,0)</f>
        <v>0</v>
      </c>
      <c r="AH56">
        <f>IF(SUMIF('Ingredients Backend'!$AE$1:$CD$1,AH$3,'Ingredients Backend'!$AE55:$CD55)&gt;=1,1,0)</f>
        <v>0</v>
      </c>
      <c r="AI56">
        <f>IF(SUMIF('Ingredients Backend'!$AE$1:$CD$1,AI$3,'Ingredients Backend'!$AE55:$CD55)&gt;=1,1,0)</f>
        <v>0</v>
      </c>
      <c r="AJ56">
        <f>IF(SUMIF('Ingredients Backend'!$AE$1:$CD$1,AJ$3,'Ingredients Backend'!$AE55:$CD55)&gt;=1,1,0)</f>
        <v>0</v>
      </c>
      <c r="AK56">
        <f>IF(SUMIF('Ingredients Backend'!$AE$1:$CD$1,AK$3,'Ingredients Backend'!$AE55:$CD55)&gt;=1,1,0)</f>
        <v>0</v>
      </c>
      <c r="AL56">
        <f>IF(SUMIF('Ingredients Backend'!$AE$1:$CD$1,AL$3,'Ingredients Backend'!$AE55:$CD55)&gt;=1,1,0)</f>
        <v>0</v>
      </c>
      <c r="AM56">
        <f>IF(SUMIF('Ingredients Backend'!$AE$1:$CD$1,AM$3,'Ingredients Backend'!$AE55:$CD55)&gt;=1,1,0)</f>
        <v>0</v>
      </c>
      <c r="AN56">
        <f>IF(SUMIF('Ingredients Backend'!$AE$1:$CD$1,AN$3,'Ingredients Backend'!$AE55:$CD55)&gt;=1,1,0)</f>
        <v>0</v>
      </c>
      <c r="AO56">
        <f>IF(SUMIF('Ingredients Backend'!$AE$1:$CD$1,AO$3,'Ingredients Backend'!$AE55:$CD55)&gt;=1,1,0)</f>
        <v>0</v>
      </c>
      <c r="AP56">
        <f>IF(SUMIF('Ingredients Backend'!$AE$1:$CD$1,AP$3,'Ingredients Backend'!$AE55:$CD55)&gt;=1,1,0)</f>
        <v>0</v>
      </c>
      <c r="AQ56">
        <f>IF(SUMIF('Ingredients Backend'!$AE$1:$CD$1,AQ$3,'Ingredients Backend'!$AE55:$CD55)&gt;=1,1,0)</f>
        <v>0</v>
      </c>
      <c r="AR56">
        <f>IF(SUMIF('Ingredients Backend'!$AE$1:$CD$1,AR$3,'Ingredients Backend'!$AE55:$CD55)&gt;=1,1,0)</f>
        <v>1</v>
      </c>
      <c r="AS56">
        <f>IF(SUMIF('Ingredients Backend'!$AE$1:$CD$1,AS$3,'Ingredients Backend'!$AE55:$CD55)&gt;=1,1,0)</f>
        <v>0</v>
      </c>
      <c r="AT56">
        <f>IF(SUMIF('Ingredients Backend'!$AE$1:$CD$1,AT$3,'Ingredients Backend'!$AE55:$CD55)&gt;=1,1,0)</f>
        <v>0</v>
      </c>
      <c r="AU56">
        <f>IF(SUMIF('Ingredients Backend'!$AE$1:$CD$1,AU$3,'Ingredients Backend'!$AE55:$CD55)&gt;=1,1,0)</f>
        <v>0</v>
      </c>
      <c r="AV56">
        <f>IF(SUMIF('Ingredients Backend'!$AE$1:$CD$1,AV$3,'Ingredients Backend'!$AE55:$CD55)&gt;=1,1,0)</f>
        <v>0</v>
      </c>
      <c r="AW56">
        <f>IF(SUMIF('Ingredients Backend'!$AE$1:$CD$1,AW$3,'Ingredients Backend'!$AE55:$CD55)&gt;=1,1,0)</f>
        <v>0</v>
      </c>
      <c r="AX56">
        <f>IF(SUMIF('Ingredients Backend'!$AE$1:$CD$1,AX$3,'Ingredients Backend'!$AE55:$CD55)&gt;=1,1,0)</f>
        <v>0</v>
      </c>
      <c r="AY56">
        <f>IF(SUMIF('Ingredients Backend'!$AE$1:$CD$1,AY$3,'Ingredients Backend'!$AE55:$CD55)&gt;=1,1,0)</f>
        <v>0</v>
      </c>
      <c r="AZ56">
        <f>IF(SUMIF('Ingredients Backend'!$AE$1:$CD$1,AZ$3,'Ingredients Backend'!$AE55:$CD55)&gt;=1,1,0)</f>
        <v>0</v>
      </c>
      <c r="BA56">
        <f>IF(SUMIF('Ingredients Backend'!$AE$1:$CD$1,BA$3,'Ingredients Backend'!$AE55:$CD55)&gt;=1,1,0)</f>
        <v>0</v>
      </c>
      <c r="BB56">
        <f>IF(SUMIF('Ingredients Backend'!$AE$1:$CD$1,BB$3,'Ingredients Backend'!$AE55:$CD55)&gt;=1,1,0)</f>
        <v>0</v>
      </c>
      <c r="BC56">
        <f>IF(SUMIF('Ingredients Backend'!$AE$1:$CD$1,BC$3,'Ingredients Backend'!$AE55:$CD55)&gt;=1,1,0)</f>
        <v>0</v>
      </c>
      <c r="BD56">
        <f>IF(SUMIF('Ingredients Backend'!$AE$1:$CD$1,BD$3,'Ingredients Backend'!$AE55:$CD55)&gt;=1,1,0)</f>
        <v>0</v>
      </c>
      <c r="BE56">
        <f>IF(SUMIF('Ingredients Backend'!$AE$1:$CD$1,BE$3,'Ingredients Backend'!$AE55:$CD55)&gt;=1,1,0)</f>
        <v>0</v>
      </c>
      <c r="BF56">
        <f>IF(SUMIF('Ingredients Backend'!$AE$1:$CD$1,BF$3,'Ingredients Backend'!$AE55:$CD55)&gt;=1,1,0)</f>
        <v>0</v>
      </c>
      <c r="BG56">
        <f>IF(SUMIF('Ingredients Backend'!$AE$1:$CD$1,BG$3,'Ingredients Backend'!$AE55:$CD55)&gt;=1,1,0)</f>
        <v>0</v>
      </c>
      <c r="BH56">
        <f>IF(SUMIF('Ingredients Backend'!$AE$1:$CD$1,BH$3,'Ingredients Backend'!$AE55:$CD55)&gt;=1,1,0)</f>
        <v>0</v>
      </c>
      <c r="BI56">
        <f>IF(SUMIF('Ingredients Backend'!$AE$1:$CD$1,BI$3,'Ingredients Backend'!$AE55:$CD55)&gt;=1,1,0)</f>
        <v>0</v>
      </c>
      <c r="BJ56">
        <f>IF(SUMIF('Ingredients Backend'!$AE$1:$CD$1,BJ$3,'Ingredients Backend'!$AE55:$CD55)&gt;=1,1,0)</f>
        <v>0</v>
      </c>
      <c r="BK56">
        <f>IF(SUMIF('Ingredients Backend'!$AE$1:$CD$1,BK$3,'Ingredients Backend'!$AE55:$CD55)&gt;=1,1,0)</f>
        <v>0</v>
      </c>
      <c r="BL56">
        <f>IF(SUMIF('Ingredients Backend'!$AE$1:$CD$1,BL$3,'Ingredients Backend'!$AE55:$CD55)&gt;=1,1,0)</f>
        <v>0</v>
      </c>
      <c r="BM56">
        <f>IF(SUMIF('Ingredients Backend'!$AE$1:$CD$1,BM$3,'Ingredients Backend'!$AE55:$CD55)&gt;=1,1,0)</f>
        <v>0</v>
      </c>
      <c r="BN56">
        <f>IF(SUMIF('Ingredients Backend'!$AE$1:$CD$1,BN$3,'Ingredients Backend'!$AE55:$CD55)&gt;=1,1,0)</f>
        <v>0</v>
      </c>
      <c r="BO56">
        <f>IF(SUMIF('Ingredients Backend'!$AE$1:$CD$1,BO$3,'Ingredients Backend'!$AE55:$CD55)&gt;=1,1,0)</f>
        <v>0</v>
      </c>
      <c r="BP56">
        <f>IF(SUMIF('Ingredients Backend'!$AE$1:$CD$1,BP$3,'Ingredients Backend'!$AE55:$CD55)&gt;=1,1,0)</f>
        <v>0</v>
      </c>
      <c r="BQ56">
        <f>IF(SUMIF('Ingredients Backend'!$AE$1:$CD$1,BQ$3,'Ingredients Backend'!$AE55:$CD55)&gt;=1,1,0)</f>
        <v>0</v>
      </c>
      <c r="BR56">
        <f>IF(SUMIF('Ingredients Backend'!$AE$1:$CD$1,BR$3,'Ingredients Backend'!$AE55:$CD55)&gt;=1,1,0)</f>
        <v>0</v>
      </c>
      <c r="BS56">
        <f>IF(SUMIF('Ingredients Backend'!$AE$1:$CD$1,BS$3,'Ingredients Backend'!$AE55:$CD55)&gt;=1,1,0)</f>
        <v>0</v>
      </c>
      <c r="BT56">
        <f>IF(SUMIF('Ingredients Backend'!$AE$1:$CD$1,BT$3,'Ingredients Backend'!$AE55:$CD55)&gt;=1,1,0)</f>
        <v>0</v>
      </c>
      <c r="BU56">
        <f>IF(SUMIF('Ingredients Backend'!$AE$1:$CD$1,BU$3,'Ingredients Backend'!$AE55:$CD55)&gt;=1,1,0)</f>
        <v>0</v>
      </c>
      <c r="BV56">
        <f>IF(SUMIF('Ingredients Backend'!$AE$1:$CD$1,BV$3,'Ingredients Backend'!$AE55:$CD55)&gt;=1,1,0)</f>
        <v>0</v>
      </c>
      <c r="BW56">
        <f>IF(SUMIF('Ingredients Backend'!$AE$1:$CD$1,BW$3,'Ingredients Backend'!$AE55:$CD55)&gt;=1,1,0)</f>
        <v>0</v>
      </c>
      <c r="BX56">
        <f>IF(SUMIF('Ingredients Backend'!$AE$1:$CD$1,BX$3,'Ingredients Backend'!$AE55:$CD55)&gt;=1,1,0)</f>
        <v>0</v>
      </c>
      <c r="BY56">
        <f>IF(SUMIF('Ingredients Backend'!$AE$1:$CD$1,BY$3,'Ingredients Backend'!$AE55:$CD55)&gt;=1,1,0)</f>
        <v>1</v>
      </c>
    </row>
    <row r="57" hidden="1" spans="1:77">
      <c r="A57" s="5" t="str">
        <f>_xlfn.XLOOKUP($E57,'Raw Data'!$E:$E,'Raw Data'!A:A,"ERROR",0,1)</f>
        <v>AE</v>
      </c>
      <c r="B57" s="5" t="str">
        <f>_xlfn.XLOOKUP($E57,'Raw Data'!$E:$E,'Raw Data'!B:B,"ERROR",0,1)</f>
        <v>Hair Mousses</v>
      </c>
      <c r="C57" s="5" t="str">
        <f>_xlfn.XLOOKUP($E57,'Raw Data'!$E:$E,'Raw Data'!C:C,"ERROR",0,1)</f>
        <v>agadir</v>
      </c>
      <c r="D57" s="5" t="str">
        <f>_xlfn.XLOOKUP($E57,'Raw Data'!$E:$E,'Raw Data'!D:D,"ERROR",0,1)</f>
        <v>www.amazon.ae/dp/B004C4BUGI</v>
      </c>
      <c r="E57" s="5" t="s">
        <v>227</v>
      </c>
      <c r="F57" s="9" t="str">
        <f>_xlfn.XLOOKUP($E57,'Raw Data'!$E:$E,'Raw Data'!F:F,"ERROR",0,1)</f>
        <v>Agadir Argan Oil Volumizing Styling Mousse 8.5 Oz Agadir Argan Oil Volumizing Styling Mousse 8.5 Oz</v>
      </c>
      <c r="G57" s="10">
        <f>_xlfn.XLOOKUP($E57,'Raw Data'!$E:$E,'Raw Data'!G:G,"ERROR",0,1)</f>
        <v>43</v>
      </c>
      <c r="H57" s="9">
        <f>_xlfn.XLOOKUP($E57,'Raw Data'!$E:$E,'Raw Data'!H:H,"ERROR",0,1)</f>
        <v>2786.6</v>
      </c>
      <c r="I57" s="9">
        <f>_xlfn.XLOOKUP($E57,'Raw Data'!$E:$E,'Raw Data'!I:I,"ERROR",0,1)</f>
        <v>0.00373075889815987</v>
      </c>
      <c r="J57" s="9" t="str">
        <f>_xlfn.XLOOKUP($E57,'Raw Data'!$E:$E,'Raw Data'!J:J,"ERROR",0,1)</f>
        <v>Yes</v>
      </c>
      <c r="K57" s="14" t="str">
        <f t="array" ref="K57">_xlfn.IFS(AND(L57&gt;0,L57&lt;=5),"0 to 5",AND(L57&gt;5,L57&lt;=10),"5 to 10",AND(L57&gt;10,L57&lt;=15),"10 to 15",AND(L57&gt;15,L57&lt;=20),"15 to 20",AND(L57&gt;20,L57&lt;=30),"20 to 30",AND(L57&gt;30,L57&lt;=40),"30 to 40",AND(L57&gt;40,L57&lt;=50),"40 to 50",AND(L57&gt;50,L57&lt;=75),"50 to 75",AND(L57&gt;75,L57&lt;=100),"75 to 100",AND(L57&gt;100,L57&lt;=150),"100 to 150",AND(L57&gt;150,L57&lt;=200),"150 to 200",AND(L57&gt;200,L57&lt;=250),"200 to 250",AND(L57&gt;250,L57&lt;=300),"250 to 300",AND(L57&gt;300,L57&lt;=400),"300 to 400",AND(L57&gt;400,L57&lt;=500),"400 to 500",L57&gt;500,"500+")</f>
        <v>50 to 75</v>
      </c>
      <c r="L57" s="9">
        <f>_xlfn.XLOOKUP($E57,'Raw Data'!$E:$E,'Raw Data'!L:L,"ERROR",0,1)</f>
        <v>65.15</v>
      </c>
      <c r="M57" s="14" t="str">
        <f t="array" ref="M57">_xlfn.IFS(AND(N57&gt;0,N57&lt;=5),"0 to 5",AND(N57&gt;5,N57&lt;=10),"5 to 10",AND(N57&gt;10,N57&lt;=15),"10 to 15",AND(N57&gt;15,N57&lt;=20),"15 to 20",AND(N57&gt;20,N57&lt;=30),"20 to 30",AND(N57&gt;30,N57&lt;=40),"30 to 40",AND(N57&gt;40,N57&lt;=50),"40 to 50",AND(N57&gt;50,N57&lt;=75),"50 to 75",AND(N57&gt;75,N57&lt;=100),"75 to 100",AND(N57&gt;100,N57&lt;=150),"100 to 150",AND(N57&gt;150,N57&lt;=200),"150 to 200",AND(N57&gt;200,N57&lt;=250),"200 to 250",AND(N57&gt;250,N57&lt;=300),"250 to 300",AND(N57&gt;300,N57&lt;=400),"300 to 400",AND(N57&gt;400,N57&lt;=500),"400 to 500",N57&gt;500,"500+")</f>
        <v>50 to 75</v>
      </c>
      <c r="N57" s="9">
        <f>_xlfn.XLOOKUP($E57,'Raw Data'!$E:$E,'Raw Data'!N:N,"ERROR",0,1)</f>
        <v>68.65</v>
      </c>
      <c r="O57" s="14" t="str">
        <f t="array" ref="O57">_xlfn.IFS(P57=0,"No Discount",AND(P57&gt;0,P57&lt;=0.02),"0% to 2%",AND(P57&gt;0.02,P57&lt;=0.04),"2% to 4%",AND(P57&gt;0.04,P57&lt;=0.06),"4% to 6%",AND(P57&gt;0.06,P57&lt;=0.08),"6% to 8%",AND(P57&gt;0.08,P57&lt;=0.1),"8% to 10%",AND(P57&gt;0.1,P57&lt;=0.15),"10% to 15%",AND(P57&gt;0.15,P57&lt;=0.2),"15% to 20%",AND(P57&gt;0.2,P57&lt;=0.25),"20% to 25%",AND(P57&gt;0.25,P57&lt;=0.3),"25% to 30%",AND(P57&gt;0.3,P57&lt;=0.4),"30% to 40%",AND(P57&gt;0.4,P57&lt;=0.5),"40% to 50%",AND(P57&gt;0.5,P57&lt;=0.75),"50% to 75%",AND(P57&gt;0.75,P57&lt;=1),"75% to 100%")</f>
        <v>4% to 6%</v>
      </c>
      <c r="P57" s="10">
        <f>_xlfn.XLOOKUP($E57,'Raw Data'!$E:$E,'Raw Data'!P:P,"ERROR",0,1)</f>
        <v>0.0509832483612527</v>
      </c>
      <c r="Q57" s="9">
        <f>_xlfn.XLOOKUP($E57,'Raw Data'!$E:$E,'Raw Data'!Q:Q,"ERROR",0,1)</f>
        <v>8.5</v>
      </c>
      <c r="R57" s="9" t="str">
        <f>_xlfn.XLOOKUP($E57,'Raw Data'!$E:$E,'Raw Data'!R:R,"ERROR",0,1)</f>
        <v>oz</v>
      </c>
      <c r="S57" s="5" t="str">
        <f t="array" ref="S57">_xlfn.IFS(AND(T57&gt;0,T57&lt;=0.05),"0 to 0.05",AND(T57&gt;0.05,T57&lt;=0.1),"0.05 to 0.1",AND(T57&gt;0.1,T57&lt;=0.2),"0.1 to 0.2",AND(T57&gt;0.2,T57&lt;=0.3),"0.2 to 0.3",AND(T57&gt;0.3,T57&lt;=0.4),"0.3 to 0.4",AND(T57&gt;0.4,T57&lt;=0.5),"0.4 to 0.5",AND(T57&gt;0.5,T57&lt;=0.75),"0.5 to 0.75",AND(T57&gt;0.75,T57&lt;=1),"0.75 to 1",AND(T57&gt;1,T57&lt;=2),"1 to 2",AND(T57&gt;2,T57&lt;=3),"2 to 3",AND(T57&gt;3,T57&lt;=4),"3 to 4",AND(T57&gt;4,T57&lt;=5),"4 to 5",AND(T57&gt;5,T57&lt;=10),"5 to 10",T57&gt;10,"10+")</f>
        <v>0.2 to 0.3</v>
      </c>
      <c r="T57" s="10">
        <f t="shared" si="1"/>
        <v>0.259205474546937</v>
      </c>
      <c r="U57" s="15" t="str">
        <f t="array" ref="U57">_xlfn.IFS(AND(V57&gt;0,V57&lt;=0.05),"0 to 0.05",AND(V57&gt;0.05,V57&lt;=0.1),"0.05 to 0.1",AND(V57&gt;0.1,V57&lt;=0.2),"0.1 to 0.2",AND(V57&gt;0.2,V57&lt;=0.3),"0.2 to 0.3",AND(V57&gt;0.3,V57&lt;=0.4),"0.3 to 0.4",AND(V57&gt;0.4,V57&lt;=0.5),"0.4 to 0.5",AND(V57&gt;0.5,V57&lt;=0.75),"0.5 to 0.75",AND(V57&gt;0.75,V57&lt;=1),"0.75 to 1",AND(V57&gt;1,V57&lt;=2),"1 to 2",AND(V57&gt;2,V57&lt;=3),"2 to 3",AND(V57&gt;3,V57&lt;=4),"3 to 4",AND(V57&gt;4,V57&lt;=5),"4 to 5",AND(V57&gt;5,V57&lt;=10),"5 to 10",V57&gt;10,"10+")</f>
        <v>0.05 to 0.1</v>
      </c>
      <c r="V57" s="10">
        <f t="shared" si="2"/>
        <v>0.0737452505520301</v>
      </c>
      <c r="W57" s="15" t="str">
        <f t="array" ref="W57">_xlfn.IFS(AND(X57&gt;0,X57&lt;=0.05),"0 to 0.05",AND(X57&gt;0.05,X57&lt;=0.1),"0.05 to 0.1",AND(X57&gt;0.1,X57&lt;=0.2),"0.1 to 0.2",AND(X57&gt;0.2,X57&lt;=0.3),"0.2 to 0.3",AND(X57&gt;0.3,X57&lt;=0.4),"0.3 to 0.4",AND(X57&gt;0.4,X57&lt;=0.5),"0.4 to 0.5",AND(X57&gt;0.5,X57&lt;=0.75),"0.5 to 0.75",AND(X57&gt;0.75,X57&lt;=1),"0.75 to 1",AND(X57&gt;1,X57&lt;=2),"1 to 2",AND(X57&gt;2,X57&lt;=3),"2 to 3",AND(X57&gt;3,X57&lt;=4),"3 to 4",AND(X57&gt;4,X57&lt;=5),"4 to 5",AND(X57&gt;5,X57&lt;=10),"5 to 10",X57&gt;10,"10+")</f>
        <v>0.05 to 0.1</v>
      </c>
      <c r="X57" s="16">
        <f t="shared" si="3"/>
        <v>0.0699854781276731</v>
      </c>
      <c r="Y57" s="5" t="str">
        <f t="array" ref="Y57">_xlfn.IFS(AND(Z57&gt;0,Z57&lt;=1),"0 to 1",AND(Z57&gt;1,Z57&lt;=2),"1 to 2",AND(Z57&gt;2,Z57&lt;=4),"2 to 4",AND(Z57&gt;4,Z57&lt;=6),"4 to 6",AND(Z57&gt;6,Z57&lt;=8),"6 to 8",AND(Z57&gt;8,Z57&lt;=10),"8 to 10",AND(Z57&gt;10,Z57&lt;=15),"10 to 15",AND(Z57&gt;15,Z57&lt;=20),"15 to 20",AND(Z57&gt;20,Z57&lt;=25),"20 to 25",AND(Z57&gt;25,Z57&lt;=30),"25 to 30",AND(Z57&gt;30,Z57&lt;=40),"30 to 40",AND(Z57&gt;40,Z57&lt;=50),"40 to 50",Z57&gt;50,"50+")</f>
        <v>8 to 10</v>
      </c>
      <c r="Z57" s="9">
        <f t="array" ref="Z57">_xlfn.IFS(AA57="oz",_xlfn.IFS(R57="oz",Q57,R57="fl oz",Q57*1.04,R57="ml",Q57*0.0338),AA57="fl oz",_xlfn.IFS(R57="oz",Q57/1.04,R57="fl oz",Q57,R57="ml",Q57*0.0338/1.04),AA57="ml",_xlfn.IFS(R57="oz",Q57/0.0338,R57="fl oz",Q57*1.04/0.0338,R57="ml",Q57))</f>
        <v>8.5</v>
      </c>
      <c r="AA57" s="9" t="str">
        <f>_xlfn.XLOOKUP($E57,'Raw Data'!$E:$E,'Raw Data'!AA:AA,"ERROR",0,1)</f>
        <v>oz</v>
      </c>
      <c r="AB57" s="5" t="s">
        <v>228</v>
      </c>
      <c r="AC57" s="5" t="s">
        <v>229</v>
      </c>
      <c r="AD57" s="5" t="s">
        <v>127</v>
      </c>
      <c r="AE57">
        <f>IF(SUMIF('Ingredients Backend'!$AE$1:$CD$1,AE$3,'Ingredients Backend'!$AE56:$CD56)&gt;=1,1,0)</f>
        <v>0</v>
      </c>
      <c r="AF57">
        <f>IF(SUMIF('Ingredients Backend'!$AE$1:$CD$1,AF$3,'Ingredients Backend'!$AE56:$CD56)&gt;=1,1,0)</f>
        <v>0</v>
      </c>
      <c r="AG57">
        <f>IF(SUMIF('Ingredients Backend'!$AE$1:$CD$1,AG$3,'Ingredients Backend'!$AE56:$CD56)&gt;=1,1,0)</f>
        <v>0</v>
      </c>
      <c r="AH57">
        <f>IF(SUMIF('Ingredients Backend'!$AE$1:$CD$1,AH$3,'Ingredients Backend'!$AE56:$CD56)&gt;=1,1,0)</f>
        <v>0</v>
      </c>
      <c r="AI57">
        <f>IF(SUMIF('Ingredients Backend'!$AE$1:$CD$1,AI$3,'Ingredients Backend'!$AE56:$CD56)&gt;=1,1,0)</f>
        <v>0</v>
      </c>
      <c r="AJ57">
        <f>IF(SUMIF('Ingredients Backend'!$AE$1:$CD$1,AJ$3,'Ingredients Backend'!$AE56:$CD56)&gt;=1,1,0)</f>
        <v>0</v>
      </c>
      <c r="AK57">
        <f>IF(SUMIF('Ingredients Backend'!$AE$1:$CD$1,AK$3,'Ingredients Backend'!$AE56:$CD56)&gt;=1,1,0)</f>
        <v>0</v>
      </c>
      <c r="AL57">
        <f>IF(SUMIF('Ingredients Backend'!$AE$1:$CD$1,AL$3,'Ingredients Backend'!$AE56:$CD56)&gt;=1,1,0)</f>
        <v>1</v>
      </c>
      <c r="AM57">
        <f>IF(SUMIF('Ingredients Backend'!$AE$1:$CD$1,AM$3,'Ingredients Backend'!$AE56:$CD56)&gt;=1,1,0)</f>
        <v>0</v>
      </c>
      <c r="AN57">
        <f>IF(SUMIF('Ingredients Backend'!$AE$1:$CD$1,AN$3,'Ingredients Backend'!$AE56:$CD56)&gt;=1,1,0)</f>
        <v>0</v>
      </c>
      <c r="AO57">
        <f>IF(SUMIF('Ingredients Backend'!$AE$1:$CD$1,AO$3,'Ingredients Backend'!$AE56:$CD56)&gt;=1,1,0)</f>
        <v>0</v>
      </c>
      <c r="AP57">
        <f>IF(SUMIF('Ingredients Backend'!$AE$1:$CD$1,AP$3,'Ingredients Backend'!$AE56:$CD56)&gt;=1,1,0)</f>
        <v>0</v>
      </c>
      <c r="AQ57">
        <f>IF(SUMIF('Ingredients Backend'!$AE$1:$CD$1,AQ$3,'Ingredients Backend'!$AE56:$CD56)&gt;=1,1,0)</f>
        <v>0</v>
      </c>
      <c r="AR57">
        <f>IF(SUMIF('Ingredients Backend'!$AE$1:$CD$1,AR$3,'Ingredients Backend'!$AE56:$CD56)&gt;=1,1,0)</f>
        <v>0</v>
      </c>
      <c r="AS57">
        <f>IF(SUMIF('Ingredients Backend'!$AE$1:$CD$1,AS$3,'Ingredients Backend'!$AE56:$CD56)&gt;=1,1,0)</f>
        <v>0</v>
      </c>
      <c r="AT57">
        <f>IF(SUMIF('Ingredients Backend'!$AE$1:$CD$1,AT$3,'Ingredients Backend'!$AE56:$CD56)&gt;=1,1,0)</f>
        <v>0</v>
      </c>
      <c r="AU57">
        <f>IF(SUMIF('Ingredients Backend'!$AE$1:$CD$1,AU$3,'Ingredients Backend'!$AE56:$CD56)&gt;=1,1,0)</f>
        <v>0</v>
      </c>
      <c r="AV57">
        <f>IF(SUMIF('Ingredients Backend'!$AE$1:$CD$1,AV$3,'Ingredients Backend'!$AE56:$CD56)&gt;=1,1,0)</f>
        <v>0</v>
      </c>
      <c r="AW57">
        <f>IF(SUMIF('Ingredients Backend'!$AE$1:$CD$1,AW$3,'Ingredients Backend'!$AE56:$CD56)&gt;=1,1,0)</f>
        <v>0</v>
      </c>
      <c r="AX57">
        <f>IF(SUMIF('Ingredients Backend'!$AE$1:$CD$1,AX$3,'Ingredients Backend'!$AE56:$CD56)&gt;=1,1,0)</f>
        <v>0</v>
      </c>
      <c r="AY57">
        <f>IF(SUMIF('Ingredients Backend'!$AE$1:$CD$1,AY$3,'Ingredients Backend'!$AE56:$CD56)&gt;=1,1,0)</f>
        <v>0</v>
      </c>
      <c r="AZ57">
        <f>IF(SUMIF('Ingredients Backend'!$AE$1:$CD$1,AZ$3,'Ingredients Backend'!$AE56:$CD56)&gt;=1,1,0)</f>
        <v>0</v>
      </c>
      <c r="BA57">
        <f>IF(SUMIF('Ingredients Backend'!$AE$1:$CD$1,BA$3,'Ingredients Backend'!$AE56:$CD56)&gt;=1,1,0)</f>
        <v>0</v>
      </c>
      <c r="BB57">
        <f>IF(SUMIF('Ingredients Backend'!$AE$1:$CD$1,BB$3,'Ingredients Backend'!$AE56:$CD56)&gt;=1,1,0)</f>
        <v>0</v>
      </c>
      <c r="BC57">
        <f>IF(SUMIF('Ingredients Backend'!$AE$1:$CD$1,BC$3,'Ingredients Backend'!$AE56:$CD56)&gt;=1,1,0)</f>
        <v>0</v>
      </c>
      <c r="BD57">
        <f>IF(SUMIF('Ingredients Backend'!$AE$1:$CD$1,BD$3,'Ingredients Backend'!$AE56:$CD56)&gt;=1,1,0)</f>
        <v>0</v>
      </c>
      <c r="BE57">
        <f>IF(SUMIF('Ingredients Backend'!$AE$1:$CD$1,BE$3,'Ingredients Backend'!$AE56:$CD56)&gt;=1,1,0)</f>
        <v>0</v>
      </c>
      <c r="BF57">
        <f>IF(SUMIF('Ingredients Backend'!$AE$1:$CD$1,BF$3,'Ingredients Backend'!$AE56:$CD56)&gt;=1,1,0)</f>
        <v>0</v>
      </c>
      <c r="BG57">
        <f>IF(SUMIF('Ingredients Backend'!$AE$1:$CD$1,BG$3,'Ingredients Backend'!$AE56:$CD56)&gt;=1,1,0)</f>
        <v>0</v>
      </c>
      <c r="BH57">
        <f>IF(SUMIF('Ingredients Backend'!$AE$1:$CD$1,BH$3,'Ingredients Backend'!$AE56:$CD56)&gt;=1,1,0)</f>
        <v>0</v>
      </c>
      <c r="BI57">
        <f>IF(SUMIF('Ingredients Backend'!$AE$1:$CD$1,BI$3,'Ingredients Backend'!$AE56:$CD56)&gt;=1,1,0)</f>
        <v>0</v>
      </c>
      <c r="BJ57">
        <f>IF(SUMIF('Ingredients Backend'!$AE$1:$CD$1,BJ$3,'Ingredients Backend'!$AE56:$CD56)&gt;=1,1,0)</f>
        <v>0</v>
      </c>
      <c r="BK57">
        <f>IF(SUMIF('Ingredients Backend'!$AE$1:$CD$1,BK$3,'Ingredients Backend'!$AE56:$CD56)&gt;=1,1,0)</f>
        <v>0</v>
      </c>
      <c r="BL57">
        <f>IF(SUMIF('Ingredients Backend'!$AE$1:$CD$1,BL$3,'Ingredients Backend'!$AE56:$CD56)&gt;=1,1,0)</f>
        <v>0</v>
      </c>
      <c r="BM57">
        <f>IF(SUMIF('Ingredients Backend'!$AE$1:$CD$1,BM$3,'Ingredients Backend'!$AE56:$CD56)&gt;=1,1,0)</f>
        <v>0</v>
      </c>
      <c r="BN57">
        <f>IF(SUMIF('Ingredients Backend'!$AE$1:$CD$1,BN$3,'Ingredients Backend'!$AE56:$CD56)&gt;=1,1,0)</f>
        <v>0</v>
      </c>
      <c r="BO57">
        <f>IF(SUMIF('Ingredients Backend'!$AE$1:$CD$1,BO$3,'Ingredients Backend'!$AE56:$CD56)&gt;=1,1,0)</f>
        <v>0</v>
      </c>
      <c r="BP57">
        <f>IF(SUMIF('Ingredients Backend'!$AE$1:$CD$1,BP$3,'Ingredients Backend'!$AE56:$CD56)&gt;=1,1,0)</f>
        <v>0</v>
      </c>
      <c r="BQ57">
        <f>IF(SUMIF('Ingredients Backend'!$AE$1:$CD$1,BQ$3,'Ingredients Backend'!$AE56:$CD56)&gt;=1,1,0)</f>
        <v>0</v>
      </c>
      <c r="BR57">
        <f>IF(SUMIF('Ingredients Backend'!$AE$1:$CD$1,BR$3,'Ingredients Backend'!$AE56:$CD56)&gt;=1,1,0)</f>
        <v>0</v>
      </c>
      <c r="BS57">
        <f>IF(SUMIF('Ingredients Backend'!$AE$1:$CD$1,BS$3,'Ingredients Backend'!$AE56:$CD56)&gt;=1,1,0)</f>
        <v>0</v>
      </c>
      <c r="BT57">
        <f>IF(SUMIF('Ingredients Backend'!$AE$1:$CD$1,BT$3,'Ingredients Backend'!$AE56:$CD56)&gt;=1,1,0)</f>
        <v>0</v>
      </c>
      <c r="BU57">
        <f>IF(SUMIF('Ingredients Backend'!$AE$1:$CD$1,BU$3,'Ingredients Backend'!$AE56:$CD56)&gt;=1,1,0)</f>
        <v>0</v>
      </c>
      <c r="BV57">
        <f>IF(SUMIF('Ingredients Backend'!$AE$1:$CD$1,BV$3,'Ingredients Backend'!$AE56:$CD56)&gt;=1,1,0)</f>
        <v>0</v>
      </c>
      <c r="BW57">
        <f>IF(SUMIF('Ingredients Backend'!$AE$1:$CD$1,BW$3,'Ingredients Backend'!$AE56:$CD56)&gt;=1,1,0)</f>
        <v>0</v>
      </c>
      <c r="BX57">
        <f>IF(SUMIF('Ingredients Backend'!$AE$1:$CD$1,BX$3,'Ingredients Backend'!$AE56:$CD56)&gt;=1,1,0)</f>
        <v>0</v>
      </c>
      <c r="BY57">
        <f>IF(SUMIF('Ingredients Backend'!$AE$1:$CD$1,BY$3,'Ingredients Backend'!$AE56:$CD56)&gt;=1,1,0)</f>
        <v>0</v>
      </c>
    </row>
    <row r="58" hidden="1" spans="1:77">
      <c r="A58" s="5" t="str">
        <f>_xlfn.XLOOKUP($E58,'Raw Data'!$E:$E,'Raw Data'!A:A,"ERROR",0,1)</f>
        <v>AE</v>
      </c>
      <c r="B58" s="5" t="str">
        <f>_xlfn.XLOOKUP($E58,'Raw Data'!$E:$E,'Raw Data'!B:B,"ERROR",0,1)</f>
        <v>Hair Mousses</v>
      </c>
      <c r="C58" s="5" t="str">
        <f>_xlfn.XLOOKUP($E58,'Raw Data'!$E:$E,'Raw Data'!C:C,"ERROR",0,1)</f>
        <v>aveda</v>
      </c>
      <c r="D58" s="5" t="str">
        <f>_xlfn.XLOOKUP($E58,'Raw Data'!$E:$E,'Raw Data'!D:D,"ERROR",0,1)</f>
        <v>www.amazon.ae/dp/B0007CXWXI</v>
      </c>
      <c r="E58" s="5" t="s">
        <v>230</v>
      </c>
      <c r="F58" s="9" t="str">
        <f>_xlfn.XLOOKUP($E58,'Raw Data'!$E:$E,'Raw Data'!F:F,"ERROR",0,1)</f>
        <v>Aveda Phomollient Styling Foam (200Ml) [Personal Care]</v>
      </c>
      <c r="G58" s="10">
        <f>_xlfn.XLOOKUP($E58,'Raw Data'!$E:$E,'Raw Data'!G:G,"ERROR",0,1)</f>
        <v>25</v>
      </c>
      <c r="H58" s="9">
        <f>_xlfn.XLOOKUP($E58,'Raw Data'!$E:$E,'Raw Data'!H:H,"ERROR",0,1)</f>
        <v>2711.77</v>
      </c>
      <c r="I58" s="9">
        <f>_xlfn.XLOOKUP($E58,'Raw Data'!$E:$E,'Raw Data'!I:I,"ERROR",0,1)</f>
        <v>0.00363057491468564</v>
      </c>
      <c r="J58" s="9" t="str">
        <f>_xlfn.XLOOKUP($E58,'Raw Data'!$E:$E,'Raw Data'!J:J,"ERROR",0,1)</f>
        <v>Yes</v>
      </c>
      <c r="K58" s="14" t="str">
        <f t="array" ref="K58">_xlfn.IFS(AND(L58&gt;0,L58&lt;=5),"0 to 5",AND(L58&gt;5,L58&lt;=10),"5 to 10",AND(L58&gt;10,L58&lt;=15),"10 to 15",AND(L58&gt;15,L58&lt;=20),"15 to 20",AND(L58&gt;20,L58&lt;=30),"20 to 30",AND(L58&gt;30,L58&lt;=40),"30 to 40",AND(L58&gt;40,L58&lt;=50),"40 to 50",AND(L58&gt;50,L58&lt;=75),"50 to 75",AND(L58&gt;75,L58&lt;=100),"75 to 100",AND(L58&gt;100,L58&lt;=150),"100 to 150",AND(L58&gt;150,L58&lt;=200),"150 to 200",AND(L58&gt;200,L58&lt;=250),"200 to 250",AND(L58&gt;250,L58&lt;=300),"250 to 300",AND(L58&gt;300,L58&lt;=400),"300 to 400",AND(L58&gt;400,L58&lt;=500),"400 to 500",L58&gt;500,"500+")</f>
        <v>100 to 150</v>
      </c>
      <c r="L58" s="9">
        <f>_xlfn.XLOOKUP($E58,'Raw Data'!$E:$E,'Raw Data'!L:L,"ERROR",0,1)</f>
        <v>114.49</v>
      </c>
      <c r="M58" s="14" t="str">
        <f t="array" ref="M58">_xlfn.IFS(AND(N58&gt;0,N58&lt;=5),"0 to 5",AND(N58&gt;5,N58&lt;=10),"5 to 10",AND(N58&gt;10,N58&lt;=15),"10 to 15",AND(N58&gt;15,N58&lt;=20),"15 to 20",AND(N58&gt;20,N58&lt;=30),"20 to 30",AND(N58&gt;30,N58&lt;=40),"30 to 40",AND(N58&gt;40,N58&lt;=50),"40 to 50",AND(N58&gt;50,N58&lt;=75),"50 to 75",AND(N58&gt;75,N58&lt;=100),"75 to 100",AND(N58&gt;100,N58&lt;=150),"100 to 150",AND(N58&gt;150,N58&lt;=200),"150 to 200",AND(N58&gt;200,N58&lt;=250),"200 to 250",AND(N58&gt;250,N58&lt;=300),"250 to 300",AND(N58&gt;300,N58&lt;=400),"300 to 400",AND(N58&gt;400,N58&lt;=500),"400 to 500",N58&gt;500,"500+")</f>
        <v>100 to 150</v>
      </c>
      <c r="N58" s="9">
        <f>_xlfn.XLOOKUP($E58,'Raw Data'!$E:$E,'Raw Data'!N:N,"ERROR",0,1)</f>
        <v>121.08</v>
      </c>
      <c r="O58" s="14" t="str">
        <f t="array" ref="O58">_xlfn.IFS(P58=0,"No Discount",AND(P58&gt;0,P58&lt;=0.02),"0% to 2%",AND(P58&gt;0.02,P58&lt;=0.04),"2% to 4%",AND(P58&gt;0.04,P58&lt;=0.06),"4% to 6%",AND(P58&gt;0.06,P58&lt;=0.08),"6% to 8%",AND(P58&gt;0.08,P58&lt;=0.1),"8% to 10%",AND(P58&gt;0.1,P58&lt;=0.15),"10% to 15%",AND(P58&gt;0.15,P58&lt;=0.2),"15% to 20%",AND(P58&gt;0.2,P58&lt;=0.25),"20% to 25%",AND(P58&gt;0.25,P58&lt;=0.3),"25% to 30%",AND(P58&gt;0.3,P58&lt;=0.4),"30% to 40%",AND(P58&gt;0.4,P58&lt;=0.5),"40% to 50%",AND(P58&gt;0.5,P58&lt;=0.75),"50% to 75%",AND(P58&gt;0.75,P58&lt;=1),"75% to 100%")</f>
        <v>4% to 6%</v>
      </c>
      <c r="P58" s="10">
        <f>_xlfn.XLOOKUP($E58,'Raw Data'!$E:$E,'Raw Data'!P:P,"ERROR",0,1)</f>
        <v>0.0544268252395111</v>
      </c>
      <c r="Q58" s="9">
        <f>_xlfn.XLOOKUP($E58,'Raw Data'!$E:$E,'Raw Data'!Q:Q,"ERROR",0,1)</f>
        <v>200</v>
      </c>
      <c r="R58" s="9" t="str">
        <f>_xlfn.XLOOKUP($E58,'Raw Data'!$E:$E,'Raw Data'!R:R,"ERROR",0,1)</f>
        <v>ml</v>
      </c>
      <c r="S58" s="5" t="str">
        <f t="array" ref="S58">_xlfn.IFS(AND(T58&gt;0,T58&lt;=0.05),"0 to 0.05",AND(T58&gt;0.05,T58&lt;=0.1),"0.05 to 0.1",AND(T58&gt;0.1,T58&lt;=0.2),"0.1 to 0.2",AND(T58&gt;0.2,T58&lt;=0.3),"0.2 to 0.3",AND(T58&gt;0.3,T58&lt;=0.4),"0.3 to 0.4",AND(T58&gt;0.4,T58&lt;=0.5),"0.4 to 0.5",AND(T58&gt;0.5,T58&lt;=0.75),"0.5 to 0.75",AND(T58&gt;0.75,T58&lt;=1),"0.75 to 1",AND(T58&gt;1,T58&lt;=2),"1 to 2",AND(T58&gt;2,T58&lt;=3),"2 to 3",AND(T58&gt;3,T58&lt;=4),"3 to 4",AND(T58&gt;4,T58&lt;=5),"4 to 5",AND(T58&gt;5,T58&lt;=10),"5 to 10",T58&gt;10,"10+")</f>
        <v>0.5 to 0.75</v>
      </c>
      <c r="T58" s="10">
        <f t="shared" si="1"/>
        <v>0.572755851624768</v>
      </c>
      <c r="U58" s="15" t="str">
        <f t="array" ref="U58">_xlfn.IFS(AND(V58&gt;0,V58&lt;=0.05),"0 to 0.05",AND(V58&gt;0.05,V58&lt;=0.1),"0.05 to 0.1",AND(V58&gt;0.1,V58&lt;=0.2),"0.1 to 0.2",AND(V58&gt;0.2,V58&lt;=0.3),"0.2 to 0.3",AND(V58&gt;0.3,V58&lt;=0.4),"0.3 to 0.4",AND(V58&gt;0.4,V58&lt;=0.5),"0.4 to 0.5",AND(V58&gt;0.5,V58&lt;=0.75),"0.5 to 0.75",AND(V58&gt;0.75,V58&lt;=1),"0.75 to 1",AND(V58&gt;1,V58&lt;=2),"1 to 2",AND(V58&gt;2,V58&lt;=3),"2 to 3",AND(V58&gt;3,V58&lt;=4),"3 to 4",AND(V58&gt;4,V58&lt;=5),"4 to 5",AND(V58&gt;5,V58&lt;=10),"5 to 10",V58&gt;10,"10+")</f>
        <v>0.1 to 0.2</v>
      </c>
      <c r="V58" s="10">
        <f t="shared" si="2"/>
        <v>0.163545333207933</v>
      </c>
      <c r="W58" s="15" t="str">
        <f t="array" ref="W58">_xlfn.IFS(AND(X58&gt;0,X58&lt;=0.05),"0 to 0.05",AND(X58&gt;0.05,X58&lt;=0.1),"0.05 to 0.1",AND(X58&gt;0.1,X58&lt;=0.2),"0.1 to 0.2",AND(X58&gt;0.2,X58&lt;=0.3),"0.2 to 0.3",AND(X58&gt;0.3,X58&lt;=0.4),"0.3 to 0.4",AND(X58&gt;0.4,X58&lt;=0.5),"0.4 to 0.5",AND(X58&gt;0.5,X58&lt;=0.75),"0.5 to 0.75",AND(X58&gt;0.75,X58&lt;=1),"0.75 to 1",AND(X58&gt;1,X58&lt;=2),"1 to 2",AND(X58&gt;2,X58&lt;=3),"2 to 3",AND(X58&gt;3,X58&lt;=4),"3 to 4",AND(X58&gt;4,X58&lt;=5),"4 to 5",AND(X58&gt;5,X58&lt;=10),"5 to 10",X58&gt;10,"10+")</f>
        <v>0.1 to 0.2</v>
      </c>
      <c r="X58" s="16">
        <f t="shared" si="3"/>
        <v>0.154644079938687</v>
      </c>
      <c r="Y58" s="5" t="str">
        <f t="array" ref="Y58">_xlfn.IFS(AND(Z58&gt;0,Z58&lt;=1),"0 to 1",AND(Z58&gt;1,Z58&lt;=2),"1 to 2",AND(Z58&gt;2,Z58&lt;=4),"2 to 4",AND(Z58&gt;4,Z58&lt;=6),"4 to 6",AND(Z58&gt;6,Z58&lt;=8),"6 to 8",AND(Z58&gt;8,Z58&lt;=10),"8 to 10",AND(Z58&gt;10,Z58&lt;=15),"10 to 15",AND(Z58&gt;15,Z58&lt;=20),"15 to 20",AND(Z58&gt;20,Z58&lt;=25),"20 to 25",AND(Z58&gt;25,Z58&lt;=30),"25 to 30",AND(Z58&gt;30,Z58&lt;=40),"30 to 40",AND(Z58&gt;40,Z58&lt;=50),"40 to 50",Z58&gt;50,"50+")</f>
        <v>6 to 8</v>
      </c>
      <c r="Z58" s="9">
        <f t="array" ref="Z58">_xlfn.IFS(AA58="oz",_xlfn.IFS(R58="oz",Q58,R58="fl oz",Q58*1.04,R58="ml",Q58*0.0338),AA58="fl oz",_xlfn.IFS(R58="oz",Q58/1.04,R58="fl oz",Q58,R58="ml",Q58*0.0338/1.04),AA58="ml",_xlfn.IFS(R58="oz",Q58/0.0338,R58="fl oz",Q58*1.04/0.0338,R58="ml",Q58))</f>
        <v>6.76</v>
      </c>
      <c r="AA58" s="9" t="str">
        <f>_xlfn.XLOOKUP($E58,'Raw Data'!$E:$E,'Raw Data'!AA:AA,"ERROR",0,1)</f>
        <v>oz</v>
      </c>
      <c r="AB58" s="5" t="s">
        <v>231</v>
      </c>
      <c r="AC58" s="5" t="s">
        <v>48</v>
      </c>
      <c r="AD58" s="5" t="s">
        <v>232</v>
      </c>
      <c r="AE58">
        <f>IF(SUMIF('Ingredients Backend'!$AE$1:$CD$1,AE$3,'Ingredients Backend'!$AE57:$CD57)&gt;=1,1,0)</f>
        <v>0</v>
      </c>
      <c r="AF58">
        <f>IF(SUMIF('Ingredients Backend'!$AE$1:$CD$1,AF$3,'Ingredients Backend'!$AE57:$CD57)&gt;=1,1,0)</f>
        <v>0</v>
      </c>
      <c r="AG58">
        <f>IF(SUMIF('Ingredients Backend'!$AE$1:$CD$1,AG$3,'Ingredients Backend'!$AE57:$CD57)&gt;=1,1,0)</f>
        <v>0</v>
      </c>
      <c r="AH58">
        <f>IF(SUMIF('Ingredients Backend'!$AE$1:$CD$1,AH$3,'Ingredients Backend'!$AE57:$CD57)&gt;=1,1,0)</f>
        <v>0</v>
      </c>
      <c r="AI58">
        <f>IF(SUMIF('Ingredients Backend'!$AE$1:$CD$1,AI$3,'Ingredients Backend'!$AE57:$CD57)&gt;=1,1,0)</f>
        <v>0</v>
      </c>
      <c r="AJ58">
        <f>IF(SUMIF('Ingredients Backend'!$AE$1:$CD$1,AJ$3,'Ingredients Backend'!$AE57:$CD57)&gt;=1,1,0)</f>
        <v>0</v>
      </c>
      <c r="AK58">
        <f>IF(SUMIF('Ingredients Backend'!$AE$1:$CD$1,AK$3,'Ingredients Backend'!$AE57:$CD57)&gt;=1,1,0)</f>
        <v>0</v>
      </c>
      <c r="AL58">
        <f>IF(SUMIF('Ingredients Backend'!$AE$1:$CD$1,AL$3,'Ingredients Backend'!$AE57:$CD57)&gt;=1,1,0)</f>
        <v>0</v>
      </c>
      <c r="AM58">
        <f>IF(SUMIF('Ingredients Backend'!$AE$1:$CD$1,AM$3,'Ingredients Backend'!$AE57:$CD57)&gt;=1,1,0)</f>
        <v>0</v>
      </c>
      <c r="AN58">
        <f>IF(SUMIF('Ingredients Backend'!$AE$1:$CD$1,AN$3,'Ingredients Backend'!$AE57:$CD57)&gt;=1,1,0)</f>
        <v>0</v>
      </c>
      <c r="AO58">
        <f>IF(SUMIF('Ingredients Backend'!$AE$1:$CD$1,AO$3,'Ingredients Backend'!$AE57:$CD57)&gt;=1,1,0)</f>
        <v>0</v>
      </c>
      <c r="AP58">
        <f>IF(SUMIF('Ingredients Backend'!$AE$1:$CD$1,AP$3,'Ingredients Backend'!$AE57:$CD57)&gt;=1,1,0)</f>
        <v>0</v>
      </c>
      <c r="AQ58">
        <f>IF(SUMIF('Ingredients Backend'!$AE$1:$CD$1,AQ$3,'Ingredients Backend'!$AE57:$CD57)&gt;=1,1,0)</f>
        <v>1</v>
      </c>
      <c r="AR58">
        <f>IF(SUMIF('Ingredients Backend'!$AE$1:$CD$1,AR$3,'Ingredients Backend'!$AE57:$CD57)&gt;=1,1,0)</f>
        <v>0</v>
      </c>
      <c r="AS58">
        <f>IF(SUMIF('Ingredients Backend'!$AE$1:$CD$1,AS$3,'Ingredients Backend'!$AE57:$CD57)&gt;=1,1,0)</f>
        <v>0</v>
      </c>
      <c r="AT58">
        <f>IF(SUMIF('Ingredients Backend'!$AE$1:$CD$1,AT$3,'Ingredients Backend'!$AE57:$CD57)&gt;=1,1,0)</f>
        <v>0</v>
      </c>
      <c r="AU58">
        <f>IF(SUMIF('Ingredients Backend'!$AE$1:$CD$1,AU$3,'Ingredients Backend'!$AE57:$CD57)&gt;=1,1,0)</f>
        <v>0</v>
      </c>
      <c r="AV58">
        <f>IF(SUMIF('Ingredients Backend'!$AE$1:$CD$1,AV$3,'Ingredients Backend'!$AE57:$CD57)&gt;=1,1,0)</f>
        <v>0</v>
      </c>
      <c r="AW58">
        <f>IF(SUMIF('Ingredients Backend'!$AE$1:$CD$1,AW$3,'Ingredients Backend'!$AE57:$CD57)&gt;=1,1,0)</f>
        <v>0</v>
      </c>
      <c r="AX58">
        <f>IF(SUMIF('Ingredients Backend'!$AE$1:$CD$1,AX$3,'Ingredients Backend'!$AE57:$CD57)&gt;=1,1,0)</f>
        <v>0</v>
      </c>
      <c r="AY58">
        <f>IF(SUMIF('Ingredients Backend'!$AE$1:$CD$1,AY$3,'Ingredients Backend'!$AE57:$CD57)&gt;=1,1,0)</f>
        <v>1</v>
      </c>
      <c r="AZ58">
        <f>IF(SUMIF('Ingredients Backend'!$AE$1:$CD$1,AZ$3,'Ingredients Backend'!$AE57:$CD57)&gt;=1,1,0)</f>
        <v>1</v>
      </c>
      <c r="BA58">
        <f>IF(SUMIF('Ingredients Backend'!$AE$1:$CD$1,BA$3,'Ingredients Backend'!$AE57:$CD57)&gt;=1,1,0)</f>
        <v>0</v>
      </c>
      <c r="BB58">
        <f>IF(SUMIF('Ingredients Backend'!$AE$1:$CD$1,BB$3,'Ingredients Backend'!$AE57:$CD57)&gt;=1,1,0)</f>
        <v>0</v>
      </c>
      <c r="BC58">
        <f>IF(SUMIF('Ingredients Backend'!$AE$1:$CD$1,BC$3,'Ingredients Backend'!$AE57:$CD57)&gt;=1,1,0)</f>
        <v>0</v>
      </c>
      <c r="BD58">
        <f>IF(SUMIF('Ingredients Backend'!$AE$1:$CD$1,BD$3,'Ingredients Backend'!$AE57:$CD57)&gt;=1,1,0)</f>
        <v>0</v>
      </c>
      <c r="BE58">
        <f>IF(SUMIF('Ingredients Backend'!$AE$1:$CD$1,BE$3,'Ingredients Backend'!$AE57:$CD57)&gt;=1,1,0)</f>
        <v>0</v>
      </c>
      <c r="BF58">
        <f>IF(SUMIF('Ingredients Backend'!$AE$1:$CD$1,BF$3,'Ingredients Backend'!$AE57:$CD57)&gt;=1,1,0)</f>
        <v>0</v>
      </c>
      <c r="BG58">
        <f>IF(SUMIF('Ingredients Backend'!$AE$1:$CD$1,BG$3,'Ingredients Backend'!$AE57:$CD57)&gt;=1,1,0)</f>
        <v>0</v>
      </c>
      <c r="BH58">
        <f>IF(SUMIF('Ingredients Backend'!$AE$1:$CD$1,BH$3,'Ingredients Backend'!$AE57:$CD57)&gt;=1,1,0)</f>
        <v>0</v>
      </c>
      <c r="BI58">
        <f>IF(SUMIF('Ingredients Backend'!$AE$1:$CD$1,BI$3,'Ingredients Backend'!$AE57:$CD57)&gt;=1,1,0)</f>
        <v>0</v>
      </c>
      <c r="BJ58">
        <f>IF(SUMIF('Ingredients Backend'!$AE$1:$CD$1,BJ$3,'Ingredients Backend'!$AE57:$CD57)&gt;=1,1,0)</f>
        <v>0</v>
      </c>
      <c r="BK58">
        <f>IF(SUMIF('Ingredients Backend'!$AE$1:$CD$1,BK$3,'Ingredients Backend'!$AE57:$CD57)&gt;=1,1,0)</f>
        <v>0</v>
      </c>
      <c r="BL58">
        <f>IF(SUMIF('Ingredients Backend'!$AE$1:$CD$1,BL$3,'Ingredients Backend'!$AE57:$CD57)&gt;=1,1,0)</f>
        <v>0</v>
      </c>
      <c r="BM58">
        <f>IF(SUMIF('Ingredients Backend'!$AE$1:$CD$1,BM$3,'Ingredients Backend'!$AE57:$CD57)&gt;=1,1,0)</f>
        <v>0</v>
      </c>
      <c r="BN58">
        <f>IF(SUMIF('Ingredients Backend'!$AE$1:$CD$1,BN$3,'Ingredients Backend'!$AE57:$CD57)&gt;=1,1,0)</f>
        <v>0</v>
      </c>
      <c r="BO58">
        <f>IF(SUMIF('Ingredients Backend'!$AE$1:$CD$1,BO$3,'Ingredients Backend'!$AE57:$CD57)&gt;=1,1,0)</f>
        <v>0</v>
      </c>
      <c r="BP58">
        <f>IF(SUMIF('Ingredients Backend'!$AE$1:$CD$1,BP$3,'Ingredients Backend'!$AE57:$CD57)&gt;=1,1,0)</f>
        <v>0</v>
      </c>
      <c r="BQ58">
        <f>IF(SUMIF('Ingredients Backend'!$AE$1:$CD$1,BQ$3,'Ingredients Backend'!$AE57:$CD57)&gt;=1,1,0)</f>
        <v>0</v>
      </c>
      <c r="BR58">
        <f>IF(SUMIF('Ingredients Backend'!$AE$1:$CD$1,BR$3,'Ingredients Backend'!$AE57:$CD57)&gt;=1,1,0)</f>
        <v>0</v>
      </c>
      <c r="BS58">
        <f>IF(SUMIF('Ingredients Backend'!$AE$1:$CD$1,BS$3,'Ingredients Backend'!$AE57:$CD57)&gt;=1,1,0)</f>
        <v>0</v>
      </c>
      <c r="BT58">
        <f>IF(SUMIF('Ingredients Backend'!$AE$1:$CD$1,BT$3,'Ingredients Backend'!$AE57:$CD57)&gt;=1,1,0)</f>
        <v>1</v>
      </c>
      <c r="BU58">
        <f>IF(SUMIF('Ingredients Backend'!$AE$1:$CD$1,BU$3,'Ingredients Backend'!$AE57:$CD57)&gt;=1,1,0)</f>
        <v>0</v>
      </c>
      <c r="BV58">
        <f>IF(SUMIF('Ingredients Backend'!$AE$1:$CD$1,BV$3,'Ingredients Backend'!$AE57:$CD57)&gt;=1,1,0)</f>
        <v>0</v>
      </c>
      <c r="BW58">
        <f>IF(SUMIF('Ingredients Backend'!$AE$1:$CD$1,BW$3,'Ingredients Backend'!$AE57:$CD57)&gt;=1,1,0)</f>
        <v>1</v>
      </c>
      <c r="BX58">
        <f>IF(SUMIF('Ingredients Backend'!$AE$1:$CD$1,BX$3,'Ingredients Backend'!$AE57:$CD57)&gt;=1,1,0)</f>
        <v>0</v>
      </c>
      <c r="BY58">
        <f>IF(SUMIF('Ingredients Backend'!$AE$1:$CD$1,BY$3,'Ingredients Backend'!$AE57:$CD57)&gt;=1,1,0)</f>
        <v>1</v>
      </c>
    </row>
    <row r="59" hidden="1" spans="1:77">
      <c r="A59" s="5" t="str">
        <f>_xlfn.XLOOKUP($E59,'Raw Data'!$E:$E,'Raw Data'!A:A,"ERROR",0,1)</f>
        <v>AE</v>
      </c>
      <c r="B59" s="5" t="str">
        <f>_xlfn.XLOOKUP($E59,'Raw Data'!$E:$E,'Raw Data'!B:B,"ERROR",0,1)</f>
        <v>Hair Mousses</v>
      </c>
      <c r="C59" s="5" t="str">
        <f>_xlfn.XLOOKUP($E59,'Raw Data'!$E:$E,'Raw Data'!C:C,"ERROR",0,1)</f>
        <v>Wood</v>
      </c>
      <c r="D59" s="5" t="str">
        <f>_xlfn.XLOOKUP($E59,'Raw Data'!$E:$E,'Raw Data'!D:D,"ERROR",0,1)</f>
        <v>www.amazon.ae/dp/B0009VS7O6</v>
      </c>
      <c r="E59" s="5" t="s">
        <v>233</v>
      </c>
      <c r="F59" s="9" t="str">
        <f>_xlfn.XLOOKUP($E59,'Raw Data'!$E:$E,'Raw Data'!F:F,"ERROR",0,1)</f>
        <v>Fantasia Liquid Mousse Spritz Super Hold, 12 Fl Oz</v>
      </c>
      <c r="G59" s="10">
        <f>_xlfn.XLOOKUP($E59,'Raw Data'!$E:$E,'Raw Data'!G:G,"ERROR",0,1)</f>
        <v>35</v>
      </c>
      <c r="H59" s="9">
        <f>_xlfn.XLOOKUP($E59,'Raw Data'!$E:$E,'Raw Data'!H:H,"ERROR",0,1)</f>
        <v>2624.88</v>
      </c>
      <c r="I59" s="9">
        <f>_xlfn.XLOOKUP($E59,'Raw Data'!$E:$E,'Raw Data'!I:I,"ERROR",0,1)</f>
        <v>0.00351424474865495</v>
      </c>
      <c r="J59" s="9" t="str">
        <f>_xlfn.XLOOKUP($E59,'Raw Data'!$E:$E,'Raw Data'!J:J,"ERROR",0,1)</f>
        <v>Yes</v>
      </c>
      <c r="K59" s="14" t="str">
        <f t="array" ref="K59">_xlfn.IFS(AND(L59&gt;0,L59&lt;=5),"0 to 5",AND(L59&gt;5,L59&lt;=10),"5 to 10",AND(L59&gt;10,L59&lt;=15),"10 to 15",AND(L59&gt;15,L59&lt;=20),"15 to 20",AND(L59&gt;20,L59&lt;=30),"20 to 30",AND(L59&gt;30,L59&lt;=40),"30 to 40",AND(L59&gt;40,L59&lt;=50),"40 to 50",AND(L59&gt;50,L59&lt;=75),"50 to 75",AND(L59&gt;75,L59&lt;=100),"75 to 100",AND(L59&gt;100,L59&lt;=150),"100 to 150",AND(L59&gt;150,L59&lt;=200),"150 to 200",AND(L59&gt;200,L59&lt;=250),"200 to 250",AND(L59&gt;250,L59&lt;=300),"250 to 300",AND(L59&gt;300,L59&lt;=400),"300 to 400",AND(L59&gt;400,L59&lt;=500),"400 to 500",L59&gt;500,"500+")</f>
        <v>75 to 100</v>
      </c>
      <c r="L59" s="9">
        <f>_xlfn.XLOOKUP($E59,'Raw Data'!$E:$E,'Raw Data'!L:L,"ERROR",0,1)</f>
        <v>77.65</v>
      </c>
      <c r="M59" s="14" t="str">
        <f t="array" ref="M59">_xlfn.IFS(AND(N59&gt;0,N59&lt;=5),"0 to 5",AND(N59&gt;5,N59&lt;=10),"5 to 10",AND(N59&gt;10,N59&lt;=15),"10 to 15",AND(N59&gt;15,N59&lt;=20),"15 to 20",AND(N59&gt;20,N59&lt;=30),"20 to 30",AND(N59&gt;30,N59&lt;=40),"30 to 40",AND(N59&gt;40,N59&lt;=50),"40 to 50",AND(N59&gt;50,N59&lt;=75),"50 to 75",AND(N59&gt;75,N59&lt;=100),"75 to 100",AND(N59&gt;100,N59&lt;=150),"100 to 150",AND(N59&gt;150,N59&lt;=200),"150 to 200",AND(N59&gt;200,N59&lt;=250),"200 to 250",AND(N59&gt;250,N59&lt;=300),"250 to 300",AND(N59&gt;300,N59&lt;=400),"300 to 400",AND(N59&gt;400,N59&lt;=500),"400 to 500",N59&gt;500,"500+")</f>
        <v>100 to 150</v>
      </c>
      <c r="N59" s="9">
        <f>_xlfn.XLOOKUP($E59,'Raw Data'!$E:$E,'Raw Data'!N:N,"ERROR",0,1)</f>
        <v>108.61</v>
      </c>
      <c r="O59" s="14" t="str">
        <f t="array" ref="O59">_xlfn.IFS(P59=0,"No Discount",AND(P59&gt;0,P59&lt;=0.02),"0% to 2%",AND(P59&gt;0.02,P59&lt;=0.04),"2% to 4%",AND(P59&gt;0.04,P59&lt;=0.06),"4% to 6%",AND(P59&gt;0.06,P59&lt;=0.08),"6% to 8%",AND(P59&gt;0.08,P59&lt;=0.1),"8% to 10%",AND(P59&gt;0.1,P59&lt;=0.15),"10% to 15%",AND(P59&gt;0.15,P59&lt;=0.2),"15% to 20%",AND(P59&gt;0.2,P59&lt;=0.25),"20% to 25%",AND(P59&gt;0.25,P59&lt;=0.3),"25% to 30%",AND(P59&gt;0.3,P59&lt;=0.4),"30% to 40%",AND(P59&gt;0.4,P59&lt;=0.5),"40% to 50%",AND(P59&gt;0.5,P59&lt;=0.75),"50% to 75%",AND(P59&gt;0.75,P59&lt;=1),"75% to 100%")</f>
        <v>25% to 30%</v>
      </c>
      <c r="P59" s="10">
        <f>_xlfn.XLOOKUP($E59,'Raw Data'!$E:$E,'Raw Data'!P:P,"ERROR",0,1)</f>
        <v>0.285056624620201</v>
      </c>
      <c r="Q59" s="9">
        <f>_xlfn.XLOOKUP($E59,'Raw Data'!$E:$E,'Raw Data'!Q:Q,"ERROR",0,1)</f>
        <v>12</v>
      </c>
      <c r="R59" s="9" t="str">
        <f>_xlfn.XLOOKUP($E59,'Raw Data'!$E:$E,'Raw Data'!R:R,"ERROR",0,1)</f>
        <v>fl oz</v>
      </c>
      <c r="S59" s="5" t="str">
        <f t="array" ref="S59">_xlfn.IFS(AND(T59&gt;0,T59&lt;=0.05),"0 to 0.05",AND(T59&gt;0.05,T59&lt;=0.1),"0.05 to 0.1",AND(T59&gt;0.1,T59&lt;=0.2),"0.1 to 0.2",AND(T59&gt;0.2,T59&lt;=0.3),"0.2 to 0.3",AND(T59&gt;0.3,T59&lt;=0.4),"0.3 to 0.4",AND(T59&gt;0.4,T59&lt;=0.5),"0.4 to 0.5",AND(T59&gt;0.5,T59&lt;=0.75),"0.5 to 0.75",AND(T59&gt;0.75,T59&lt;=1),"0.75 to 1",AND(T59&gt;1,T59&lt;=2),"1 to 2",AND(T59&gt;2,T59&lt;=3),"2 to 3",AND(T59&gt;3,T59&lt;=4),"3 to 4",AND(T59&gt;4,T59&lt;=5),"4 to 5",AND(T59&gt;5,T59&lt;=10),"5 to 10",T59&gt;10,"10+")</f>
        <v>0.2 to 0.3</v>
      </c>
      <c r="T59" s="10">
        <f t="shared" si="1"/>
        <v>0.210414444646775</v>
      </c>
      <c r="U59" s="15" t="str">
        <f t="array" ref="U59">_xlfn.IFS(AND(V59&gt;0,V59&lt;=0.05),"0 to 0.05",AND(V59&gt;0.05,V59&lt;=0.1),"0.05 to 0.1",AND(V59&gt;0.1,V59&lt;=0.2),"0.1 to 0.2",AND(V59&gt;0.2,V59&lt;=0.3),"0.2 to 0.3",AND(V59&gt;0.3,V59&lt;=0.4),"0.3 to 0.4",AND(V59&gt;0.4,V59&lt;=0.5),"0.4 to 0.5",AND(V59&gt;0.5,V59&lt;=0.75),"0.5 to 0.75",AND(V59&gt;0.75,V59&lt;=1),"0.75 to 1",AND(V59&gt;1,V59&lt;=2),"1 to 2",AND(V59&gt;2,V59&lt;=3),"2 to 3",AND(V59&gt;3,V59&lt;=4),"3 to 4",AND(V59&gt;4,V59&lt;=5),"4 to 5",AND(V59&gt;5,V59&lt;=10),"5 to 10",V59&gt;10,"10+")</f>
        <v>0.05 to 0.1</v>
      </c>
      <c r="V59" s="10">
        <f t="shared" si="2"/>
        <v>0.0794634960068677</v>
      </c>
      <c r="W59" s="15" t="str">
        <f t="array" ref="W59">_xlfn.IFS(AND(X59&gt;0,X59&lt;=0.05),"0 to 0.05",AND(X59&gt;0.05,X59&lt;=0.1),"0.05 to 0.1",AND(X59&gt;0.1,X59&lt;=0.2),"0.1 to 0.2",AND(X59&gt;0.2,X59&lt;=0.3),"0.2 to 0.3",AND(X59&gt;0.3,X59&lt;=0.4),"0.3 to 0.4",AND(X59&gt;0.4,X59&lt;=0.5),"0.4 to 0.5",AND(X59&gt;0.5,X59&lt;=0.75),"0.5 to 0.75",AND(X59&gt;0.75,X59&lt;=1),"0.75 to 1",AND(X59&gt;1,X59&lt;=2),"1 to 2",AND(X59&gt;2,X59&lt;=3),"2 to 3",AND(X59&gt;3,X59&lt;=4),"3 to 4",AND(X59&gt;4,X59&lt;=5),"4 to 5",AND(X59&gt;5,X59&lt;=10),"5 to 10",X59&gt;10,"10+")</f>
        <v>0.05 to 0.1</v>
      </c>
      <c r="X59" s="16">
        <f t="shared" si="3"/>
        <v>0.0568119000546292</v>
      </c>
      <c r="Y59" s="5" t="str">
        <f t="array" ref="Y59">_xlfn.IFS(AND(Z59&gt;0,Z59&lt;=1),"0 to 1",AND(Z59&gt;1,Z59&lt;=2),"1 to 2",AND(Z59&gt;2,Z59&lt;=4),"2 to 4",AND(Z59&gt;4,Z59&lt;=6),"4 to 6",AND(Z59&gt;6,Z59&lt;=8),"6 to 8",AND(Z59&gt;8,Z59&lt;=10),"8 to 10",AND(Z59&gt;10,Z59&lt;=15),"10 to 15",AND(Z59&gt;15,Z59&lt;=20),"15 to 20",AND(Z59&gt;20,Z59&lt;=25),"20 to 25",AND(Z59&gt;25,Z59&lt;=30),"25 to 30",AND(Z59&gt;30,Z59&lt;=40),"30 to 40",AND(Z59&gt;40,Z59&lt;=50),"40 to 50",Z59&gt;50,"50+")</f>
        <v>10 to 15</v>
      </c>
      <c r="Z59" s="9">
        <f t="array" ref="Z59">_xlfn.IFS(AA59="oz",_xlfn.IFS(R59="oz",Q59,R59="fl oz",Q59*1.04,R59="ml",Q59*0.0338),AA59="fl oz",_xlfn.IFS(R59="oz",Q59/1.04,R59="fl oz",Q59,R59="ml",Q59*0.0338/1.04),AA59="ml",_xlfn.IFS(R59="oz",Q59/0.0338,R59="fl oz",Q59*1.04/0.0338,R59="ml",Q59))</f>
        <v>12.48</v>
      </c>
      <c r="AA59" s="9" t="str">
        <f>_xlfn.XLOOKUP($E59,'Raw Data'!$E:$E,'Raw Data'!AA:AA,"ERROR",0,1)</f>
        <v>oz</v>
      </c>
      <c r="AB59" s="5" t="s">
        <v>234</v>
      </c>
      <c r="AC59" s="5" t="s">
        <v>144</v>
      </c>
      <c r="AD59" s="5" t="s">
        <v>43</v>
      </c>
      <c r="AE59">
        <f>IF(SUMIF('Ingredients Backend'!$AE$1:$CD$1,AE$3,'Ingredients Backend'!$AE58:$CD58)&gt;=1,1,0)</f>
        <v>0</v>
      </c>
      <c r="AF59">
        <f>IF(SUMIF('Ingredients Backend'!$AE$1:$CD$1,AF$3,'Ingredients Backend'!$AE58:$CD58)&gt;=1,1,0)</f>
        <v>0</v>
      </c>
      <c r="AG59">
        <f>IF(SUMIF('Ingredients Backend'!$AE$1:$CD$1,AG$3,'Ingredients Backend'!$AE58:$CD58)&gt;=1,1,0)</f>
        <v>0</v>
      </c>
      <c r="AH59">
        <f>IF(SUMIF('Ingredients Backend'!$AE$1:$CD$1,AH$3,'Ingredients Backend'!$AE58:$CD58)&gt;=1,1,0)</f>
        <v>0</v>
      </c>
      <c r="AI59">
        <f>IF(SUMIF('Ingredients Backend'!$AE$1:$CD$1,AI$3,'Ingredients Backend'!$AE58:$CD58)&gt;=1,1,0)</f>
        <v>0</v>
      </c>
      <c r="AJ59">
        <f>IF(SUMIF('Ingredients Backend'!$AE$1:$CD$1,AJ$3,'Ingredients Backend'!$AE58:$CD58)&gt;=1,1,0)</f>
        <v>0</v>
      </c>
      <c r="AK59">
        <f>IF(SUMIF('Ingredients Backend'!$AE$1:$CD$1,AK$3,'Ingredients Backend'!$AE58:$CD58)&gt;=1,1,0)</f>
        <v>0</v>
      </c>
      <c r="AL59">
        <f>IF(SUMIF('Ingredients Backend'!$AE$1:$CD$1,AL$3,'Ingredients Backend'!$AE58:$CD58)&gt;=1,1,0)</f>
        <v>0</v>
      </c>
      <c r="AM59">
        <f>IF(SUMIF('Ingredients Backend'!$AE$1:$CD$1,AM$3,'Ingredients Backend'!$AE58:$CD58)&gt;=1,1,0)</f>
        <v>0</v>
      </c>
      <c r="AN59">
        <f>IF(SUMIF('Ingredients Backend'!$AE$1:$CD$1,AN$3,'Ingredients Backend'!$AE58:$CD58)&gt;=1,1,0)</f>
        <v>0</v>
      </c>
      <c r="AO59">
        <f>IF(SUMIF('Ingredients Backend'!$AE$1:$CD$1,AO$3,'Ingredients Backend'!$AE58:$CD58)&gt;=1,1,0)</f>
        <v>0</v>
      </c>
      <c r="AP59">
        <f>IF(SUMIF('Ingredients Backend'!$AE$1:$CD$1,AP$3,'Ingredients Backend'!$AE58:$CD58)&gt;=1,1,0)</f>
        <v>0</v>
      </c>
      <c r="AQ59">
        <f>IF(SUMIF('Ingredients Backend'!$AE$1:$CD$1,AQ$3,'Ingredients Backend'!$AE58:$CD58)&gt;=1,1,0)</f>
        <v>0</v>
      </c>
      <c r="AR59">
        <f>IF(SUMIF('Ingredients Backend'!$AE$1:$CD$1,AR$3,'Ingredients Backend'!$AE58:$CD58)&gt;=1,1,0)</f>
        <v>0</v>
      </c>
      <c r="AS59">
        <f>IF(SUMIF('Ingredients Backend'!$AE$1:$CD$1,AS$3,'Ingredients Backend'!$AE58:$CD58)&gt;=1,1,0)</f>
        <v>0</v>
      </c>
      <c r="AT59">
        <f>IF(SUMIF('Ingredients Backend'!$AE$1:$CD$1,AT$3,'Ingredients Backend'!$AE58:$CD58)&gt;=1,1,0)</f>
        <v>0</v>
      </c>
      <c r="AU59">
        <f>IF(SUMIF('Ingredients Backend'!$AE$1:$CD$1,AU$3,'Ingredients Backend'!$AE58:$CD58)&gt;=1,1,0)</f>
        <v>0</v>
      </c>
      <c r="AV59">
        <f>IF(SUMIF('Ingredients Backend'!$AE$1:$CD$1,AV$3,'Ingredients Backend'!$AE58:$CD58)&gt;=1,1,0)</f>
        <v>0</v>
      </c>
      <c r="AW59">
        <f>IF(SUMIF('Ingredients Backend'!$AE$1:$CD$1,AW$3,'Ingredients Backend'!$AE58:$CD58)&gt;=1,1,0)</f>
        <v>0</v>
      </c>
      <c r="AX59">
        <f>IF(SUMIF('Ingredients Backend'!$AE$1:$CD$1,AX$3,'Ingredients Backend'!$AE58:$CD58)&gt;=1,1,0)</f>
        <v>0</v>
      </c>
      <c r="AY59">
        <f>IF(SUMIF('Ingredients Backend'!$AE$1:$CD$1,AY$3,'Ingredients Backend'!$AE58:$CD58)&gt;=1,1,0)</f>
        <v>0</v>
      </c>
      <c r="AZ59">
        <f>IF(SUMIF('Ingredients Backend'!$AE$1:$CD$1,AZ$3,'Ingredients Backend'!$AE58:$CD58)&gt;=1,1,0)</f>
        <v>0</v>
      </c>
      <c r="BA59">
        <f>IF(SUMIF('Ingredients Backend'!$AE$1:$CD$1,BA$3,'Ingredients Backend'!$AE58:$CD58)&gt;=1,1,0)</f>
        <v>0</v>
      </c>
      <c r="BB59">
        <f>IF(SUMIF('Ingredients Backend'!$AE$1:$CD$1,BB$3,'Ingredients Backend'!$AE58:$CD58)&gt;=1,1,0)</f>
        <v>0</v>
      </c>
      <c r="BC59">
        <f>IF(SUMIF('Ingredients Backend'!$AE$1:$CD$1,BC$3,'Ingredients Backend'!$AE58:$CD58)&gt;=1,1,0)</f>
        <v>0</v>
      </c>
      <c r="BD59">
        <f>IF(SUMIF('Ingredients Backend'!$AE$1:$CD$1,BD$3,'Ingredients Backend'!$AE58:$CD58)&gt;=1,1,0)</f>
        <v>0</v>
      </c>
      <c r="BE59">
        <f>IF(SUMIF('Ingredients Backend'!$AE$1:$CD$1,BE$3,'Ingredients Backend'!$AE58:$CD58)&gt;=1,1,0)</f>
        <v>0</v>
      </c>
      <c r="BF59">
        <f>IF(SUMIF('Ingredients Backend'!$AE$1:$CD$1,BF$3,'Ingredients Backend'!$AE58:$CD58)&gt;=1,1,0)</f>
        <v>0</v>
      </c>
      <c r="BG59">
        <f>IF(SUMIF('Ingredients Backend'!$AE$1:$CD$1,BG$3,'Ingredients Backend'!$AE58:$CD58)&gt;=1,1,0)</f>
        <v>1</v>
      </c>
      <c r="BH59">
        <f>IF(SUMIF('Ingredients Backend'!$AE$1:$CD$1,BH$3,'Ingredients Backend'!$AE58:$CD58)&gt;=1,1,0)</f>
        <v>0</v>
      </c>
      <c r="BI59">
        <f>IF(SUMIF('Ingredients Backend'!$AE$1:$CD$1,BI$3,'Ingredients Backend'!$AE58:$CD58)&gt;=1,1,0)</f>
        <v>0</v>
      </c>
      <c r="BJ59">
        <f>IF(SUMIF('Ingredients Backend'!$AE$1:$CD$1,BJ$3,'Ingredients Backend'!$AE58:$CD58)&gt;=1,1,0)</f>
        <v>0</v>
      </c>
      <c r="BK59">
        <f>IF(SUMIF('Ingredients Backend'!$AE$1:$CD$1,BK$3,'Ingredients Backend'!$AE58:$CD58)&gt;=1,1,0)</f>
        <v>0</v>
      </c>
      <c r="BL59">
        <f>IF(SUMIF('Ingredients Backend'!$AE$1:$CD$1,BL$3,'Ingredients Backend'!$AE58:$CD58)&gt;=1,1,0)</f>
        <v>0</v>
      </c>
      <c r="BM59">
        <f>IF(SUMIF('Ingredients Backend'!$AE$1:$CD$1,BM$3,'Ingredients Backend'!$AE58:$CD58)&gt;=1,1,0)</f>
        <v>0</v>
      </c>
      <c r="BN59">
        <f>IF(SUMIF('Ingredients Backend'!$AE$1:$CD$1,BN$3,'Ingredients Backend'!$AE58:$CD58)&gt;=1,1,0)</f>
        <v>0</v>
      </c>
      <c r="BO59">
        <f>IF(SUMIF('Ingredients Backend'!$AE$1:$CD$1,BO$3,'Ingredients Backend'!$AE58:$CD58)&gt;=1,1,0)</f>
        <v>0</v>
      </c>
      <c r="BP59">
        <f>IF(SUMIF('Ingredients Backend'!$AE$1:$CD$1,BP$3,'Ingredients Backend'!$AE58:$CD58)&gt;=1,1,0)</f>
        <v>0</v>
      </c>
      <c r="BQ59">
        <f>IF(SUMIF('Ingredients Backend'!$AE$1:$CD$1,BQ$3,'Ingredients Backend'!$AE58:$CD58)&gt;=1,1,0)</f>
        <v>0</v>
      </c>
      <c r="BR59">
        <f>IF(SUMIF('Ingredients Backend'!$AE$1:$CD$1,BR$3,'Ingredients Backend'!$AE58:$CD58)&gt;=1,1,0)</f>
        <v>0</v>
      </c>
      <c r="BS59">
        <f>IF(SUMIF('Ingredients Backend'!$AE$1:$CD$1,BS$3,'Ingredients Backend'!$AE58:$CD58)&gt;=1,1,0)</f>
        <v>0</v>
      </c>
      <c r="BT59">
        <f>IF(SUMIF('Ingredients Backend'!$AE$1:$CD$1,BT$3,'Ingredients Backend'!$AE58:$CD58)&gt;=1,1,0)</f>
        <v>0</v>
      </c>
      <c r="BU59">
        <f>IF(SUMIF('Ingredients Backend'!$AE$1:$CD$1,BU$3,'Ingredients Backend'!$AE58:$CD58)&gt;=1,1,0)</f>
        <v>0</v>
      </c>
      <c r="BV59">
        <f>IF(SUMIF('Ingredients Backend'!$AE$1:$CD$1,BV$3,'Ingredients Backend'!$AE58:$CD58)&gt;=1,1,0)</f>
        <v>0</v>
      </c>
      <c r="BW59">
        <f>IF(SUMIF('Ingredients Backend'!$AE$1:$CD$1,BW$3,'Ingredients Backend'!$AE58:$CD58)&gt;=1,1,0)</f>
        <v>0</v>
      </c>
      <c r="BX59">
        <f>IF(SUMIF('Ingredients Backend'!$AE$1:$CD$1,BX$3,'Ingredients Backend'!$AE58:$CD58)&gt;=1,1,0)</f>
        <v>0</v>
      </c>
      <c r="BY59">
        <f>IF(SUMIF('Ingredients Backend'!$AE$1:$CD$1,BY$3,'Ingredients Backend'!$AE58:$CD58)&gt;=1,1,0)</f>
        <v>0</v>
      </c>
    </row>
    <row r="60" hidden="1" spans="1:77">
      <c r="A60" s="5" t="str">
        <f>_xlfn.XLOOKUP($E60,'Raw Data'!$E:$E,'Raw Data'!A:A,"ERROR",0,1)</f>
        <v>AE</v>
      </c>
      <c r="B60" s="5" t="str">
        <f>_xlfn.XLOOKUP($E60,'Raw Data'!$E:$E,'Raw Data'!B:B,"ERROR",0,1)</f>
        <v>Hair Mousses</v>
      </c>
      <c r="C60" s="5" t="str">
        <f>_xlfn.XLOOKUP($E60,'Raw Data'!$E:$E,'Raw Data'!C:C,"ERROR",0,1)</f>
        <v>Oribe</v>
      </c>
      <c r="D60" s="5" t="str">
        <f>_xlfn.XLOOKUP($E60,'Raw Data'!$E:$E,'Raw Data'!D:D,"ERROR",0,1)</f>
        <v>www.amazon.ae/dp/B00DHONW8I</v>
      </c>
      <c r="E60" s="5" t="s">
        <v>235</v>
      </c>
      <c r="F60" s="9" t="str">
        <f>_xlfn.XLOOKUP($E60,'Raw Data'!$E:$E,'Raw Data'!F:F,"ERROR",0,1)</f>
        <v>Oribe Curl Shaping Mousse , 5.7 Fl Oz (Pack of 1) Oribe Curl Shaping Mousse , 5.7 Fl Oz (Pack of 1)</v>
      </c>
      <c r="G60" s="10">
        <f>_xlfn.XLOOKUP($E60,'Raw Data'!$E:$E,'Raw Data'!G:G,"ERROR",0,1)</f>
        <v>13</v>
      </c>
      <c r="H60" s="9">
        <f>_xlfn.XLOOKUP($E60,'Raw Data'!$E:$E,'Raw Data'!H:H,"ERROR",0,1)</f>
        <v>2616</v>
      </c>
      <c r="I60" s="9">
        <f>_xlfn.XLOOKUP($E60,'Raw Data'!$E:$E,'Raw Data'!I:I,"ERROR",0,1)</f>
        <v>0.00350235601722035</v>
      </c>
      <c r="J60" s="9" t="str">
        <f>_xlfn.XLOOKUP($E60,'Raw Data'!$E:$E,'Raw Data'!J:J,"ERROR",0,1)</f>
        <v>Yes</v>
      </c>
      <c r="K60" s="14" t="str">
        <f t="array" ref="K60">_xlfn.IFS(AND(L60&gt;0,L60&lt;=5),"0 to 5",AND(L60&gt;5,L60&lt;=10),"5 to 10",AND(L60&gt;10,L60&lt;=15),"10 to 15",AND(L60&gt;15,L60&lt;=20),"15 to 20",AND(L60&gt;20,L60&lt;=30),"20 to 30",AND(L60&gt;30,L60&lt;=40),"30 to 40",AND(L60&gt;40,L60&lt;=50),"40 to 50",AND(L60&gt;50,L60&lt;=75),"50 to 75",AND(L60&gt;75,L60&lt;=100),"75 to 100",AND(L60&gt;100,L60&lt;=150),"100 to 150",AND(L60&gt;150,L60&lt;=200),"150 to 200",AND(L60&gt;200,L60&lt;=250),"200 to 250",AND(L60&gt;250,L60&lt;=300),"250 to 300",AND(L60&gt;300,L60&lt;=400),"300 to 400",AND(L60&gt;400,L60&lt;=500),"400 to 500",L60&gt;500,"500+")</f>
        <v>200 to 250</v>
      </c>
      <c r="L60" s="9">
        <f>_xlfn.XLOOKUP($E60,'Raw Data'!$E:$E,'Raw Data'!L:L,"ERROR",0,1)</f>
        <v>206.52</v>
      </c>
      <c r="M60" s="14" t="str">
        <f t="array" ref="M60">_xlfn.IFS(AND(N60&gt;0,N60&lt;=5),"0 to 5",AND(N60&gt;5,N60&lt;=10),"5 to 10",AND(N60&gt;10,N60&lt;=15),"10 to 15",AND(N60&gt;15,N60&lt;=20),"15 to 20",AND(N60&gt;20,N60&lt;=30),"20 to 30",AND(N60&gt;30,N60&lt;=40),"30 to 40",AND(N60&gt;40,N60&lt;=50),"40 to 50",AND(N60&gt;50,N60&lt;=75),"50 to 75",AND(N60&gt;75,N60&lt;=100),"75 to 100",AND(N60&gt;100,N60&lt;=150),"100 to 150",AND(N60&gt;150,N60&lt;=200),"150 to 200",AND(N60&gt;200,N60&lt;=250),"200 to 250",AND(N60&gt;250,N60&lt;=300),"250 to 300",AND(N60&gt;300,N60&lt;=400),"300 to 400",AND(N60&gt;400,N60&lt;=500),"400 to 500",N60&gt;500,"500+")</f>
        <v>200 to 250</v>
      </c>
      <c r="N60" s="9">
        <f>_xlfn.XLOOKUP($E60,'Raw Data'!$E:$E,'Raw Data'!N:N,"ERROR",0,1)</f>
        <v>212.25</v>
      </c>
      <c r="O60" s="14" t="str">
        <f t="array" ref="O60">_xlfn.IFS(P60=0,"No Discount",AND(P60&gt;0,P60&lt;=0.02),"0% to 2%",AND(P60&gt;0.02,P60&lt;=0.04),"2% to 4%",AND(P60&gt;0.04,P60&lt;=0.06),"4% to 6%",AND(P60&gt;0.06,P60&lt;=0.08),"6% to 8%",AND(P60&gt;0.08,P60&lt;=0.1),"8% to 10%",AND(P60&gt;0.1,P60&lt;=0.15),"10% to 15%",AND(P60&gt;0.15,P60&lt;=0.2),"15% to 20%",AND(P60&gt;0.2,P60&lt;=0.25),"20% to 25%",AND(P60&gt;0.25,P60&lt;=0.3),"25% to 30%",AND(P60&gt;0.3,P60&lt;=0.4),"30% to 40%",AND(P60&gt;0.4,P60&lt;=0.5),"40% to 50%",AND(P60&gt;0.5,P60&lt;=0.75),"50% to 75%",AND(P60&gt;0.75,P60&lt;=1),"75% to 100%")</f>
        <v>2% to 4%</v>
      </c>
      <c r="P60" s="10">
        <f>_xlfn.XLOOKUP($E60,'Raw Data'!$E:$E,'Raw Data'!P:P,"ERROR",0,1)</f>
        <v>0.0269964664310954</v>
      </c>
      <c r="Q60" s="9">
        <f>_xlfn.XLOOKUP($E60,'Raw Data'!$E:$E,'Raw Data'!Q:Q,"ERROR",0,1)</f>
        <v>5.7</v>
      </c>
      <c r="R60" s="9" t="str">
        <f>_xlfn.XLOOKUP($E60,'Raw Data'!$E:$E,'Raw Data'!R:R,"ERROR",0,1)</f>
        <v>fl oz</v>
      </c>
      <c r="S60" s="5" t="str">
        <f t="array" ref="S60">_xlfn.IFS(AND(T60&gt;0,T60&lt;=0.05),"0 to 0.05",AND(T60&gt;0.05,T60&lt;=0.1),"0.05 to 0.1",AND(T60&gt;0.1,T60&lt;=0.2),"0.1 to 0.2",AND(T60&gt;0.2,T60&lt;=0.3),"0.2 to 0.3",AND(T60&gt;0.3,T60&lt;=0.4),"0.3 to 0.4",AND(T60&gt;0.4,T60&lt;=0.5),"0.4 to 0.5",AND(T60&gt;0.5,T60&lt;=0.75),"0.5 to 0.75",AND(T60&gt;0.75,T60&lt;=1),"0.75 to 1",AND(T60&gt;1,T60&lt;=2),"1 to 2",AND(T60&gt;2,T60&lt;=3),"2 to 3",AND(T60&gt;3,T60&lt;=4),"3 to 4",AND(T60&gt;4,T60&lt;=5),"4 to 5",AND(T60&gt;5,T60&lt;=10),"5 to 10",T60&gt;10,"10+")</f>
        <v>1 to 2</v>
      </c>
      <c r="T60" s="10">
        <f t="shared" si="1"/>
        <v>1.1781554508002</v>
      </c>
      <c r="U60" s="15" t="str">
        <f t="array" ref="U60">_xlfn.IFS(AND(V60&gt;0,V60&lt;=0.05),"0 to 0.05",AND(V60&gt;0.05,V60&lt;=0.1),"0.05 to 0.1",AND(V60&gt;0.1,V60&lt;=0.2),"0.1 to 0.2",AND(V60&gt;0.2,V60&lt;=0.3),"0.2 to 0.3",AND(V60&gt;0.3,V60&lt;=0.4),"0.3 to 0.4",AND(V60&gt;0.4,V60&lt;=0.5),"0.4 to 0.5",AND(V60&gt;0.5,V60&lt;=0.75),"0.5 to 0.75",AND(V60&gt;0.75,V60&lt;=1),"0.75 to 1",AND(V60&gt;1,V60&lt;=2),"1 to 2",AND(V60&gt;2,V60&lt;=3),"2 to 3",AND(V60&gt;3,V60&lt;=4),"3 to 4",AND(V60&gt;4,V60&lt;=5),"4 to 5",AND(V60&gt;5,V60&lt;=10),"5 to 10",V60&gt;10,"10+")</f>
        <v>0.3 to 0.4</v>
      </c>
      <c r="V60" s="10">
        <f t="shared" si="2"/>
        <v>0.326927868955707</v>
      </c>
      <c r="W60" s="15" t="str">
        <f t="array" ref="W60">_xlfn.IFS(AND(X60&gt;0,X60&lt;=0.05),"0 to 0.05",AND(X60&gt;0.05,X60&lt;=0.1),"0.05 to 0.1",AND(X60&gt;0.1,X60&lt;=0.2),"0.1 to 0.2",AND(X60&gt;0.2,X60&lt;=0.3),"0.2 to 0.3",AND(X60&gt;0.3,X60&lt;=0.4),"0.3 to 0.4",AND(X60&gt;0.4,X60&lt;=0.5),"0.4 to 0.5",AND(X60&gt;0.5,X60&lt;=0.75),"0.5 to 0.75",AND(X60&gt;0.75,X60&lt;=1),"0.75 to 1",AND(X60&gt;1,X60&lt;=2),"1 to 2",AND(X60&gt;2,X60&lt;=3),"2 to 3",AND(X60&gt;3,X60&lt;=4),"3 to 4",AND(X60&gt;4,X60&lt;=5),"4 to 5",AND(X60&gt;5,X60&lt;=10),"5 to 10",X60&gt;10,"10+")</f>
        <v>0.3 to 0.4</v>
      </c>
      <c r="X60" s="16">
        <f t="shared" si="3"/>
        <v>0.318101971716054</v>
      </c>
      <c r="Y60" s="5" t="str">
        <f t="array" ref="Y60">_xlfn.IFS(AND(Z60&gt;0,Z60&lt;=1),"0 to 1",AND(Z60&gt;1,Z60&lt;=2),"1 to 2",AND(Z60&gt;2,Z60&lt;=4),"2 to 4",AND(Z60&gt;4,Z60&lt;=6),"4 to 6",AND(Z60&gt;6,Z60&lt;=8),"6 to 8",AND(Z60&gt;8,Z60&lt;=10),"8 to 10",AND(Z60&gt;10,Z60&lt;=15),"10 to 15",AND(Z60&gt;15,Z60&lt;=20),"15 to 20",AND(Z60&gt;20,Z60&lt;=25),"20 to 25",AND(Z60&gt;25,Z60&lt;=30),"25 to 30",AND(Z60&gt;30,Z60&lt;=40),"30 to 40",AND(Z60&gt;40,Z60&lt;=50),"40 to 50",Z60&gt;50,"50+")</f>
        <v>4 to 6</v>
      </c>
      <c r="Z60" s="9">
        <f t="array" ref="Z60">_xlfn.IFS(AA60="oz",_xlfn.IFS(R60="oz",Q60,R60="fl oz",Q60*1.04,R60="ml",Q60*0.0338),AA60="fl oz",_xlfn.IFS(R60="oz",Q60/1.04,R60="fl oz",Q60,R60="ml",Q60*0.0338/1.04),AA60="ml",_xlfn.IFS(R60="oz",Q60/0.0338,R60="fl oz",Q60*1.04/0.0338,R60="ml",Q60))</f>
        <v>5.928</v>
      </c>
      <c r="AA60" s="9" t="str">
        <f>_xlfn.XLOOKUP($E60,'Raw Data'!$E:$E,'Raw Data'!AA:AA,"ERROR",0,1)</f>
        <v>oz</v>
      </c>
      <c r="AB60" s="5" t="s">
        <v>236</v>
      </c>
      <c r="AC60" s="5" t="s">
        <v>43</v>
      </c>
      <c r="AD60" s="5" t="s">
        <v>43</v>
      </c>
      <c r="AE60">
        <f>IF(SUMIF('Ingredients Backend'!$AE$1:$CD$1,AE$3,'Ingredients Backend'!$AE59:$CD59)&gt;=1,1,0)</f>
        <v>0</v>
      </c>
      <c r="AF60">
        <f>IF(SUMIF('Ingredients Backend'!$AE$1:$CD$1,AF$3,'Ingredients Backend'!$AE59:$CD59)&gt;=1,1,0)</f>
        <v>0</v>
      </c>
      <c r="AG60">
        <f>IF(SUMIF('Ingredients Backend'!$AE$1:$CD$1,AG$3,'Ingredients Backend'!$AE59:$CD59)&gt;=1,1,0)</f>
        <v>0</v>
      </c>
      <c r="AH60">
        <f>IF(SUMIF('Ingredients Backend'!$AE$1:$CD$1,AH$3,'Ingredients Backend'!$AE59:$CD59)&gt;=1,1,0)</f>
        <v>0</v>
      </c>
      <c r="AI60">
        <f>IF(SUMIF('Ingredients Backend'!$AE$1:$CD$1,AI$3,'Ingredients Backend'!$AE59:$CD59)&gt;=1,1,0)</f>
        <v>0</v>
      </c>
      <c r="AJ60">
        <f>IF(SUMIF('Ingredients Backend'!$AE$1:$CD$1,AJ$3,'Ingredients Backend'!$AE59:$CD59)&gt;=1,1,0)</f>
        <v>0</v>
      </c>
      <c r="AK60">
        <f>IF(SUMIF('Ingredients Backend'!$AE$1:$CD$1,AK$3,'Ingredients Backend'!$AE59:$CD59)&gt;=1,1,0)</f>
        <v>0</v>
      </c>
      <c r="AL60">
        <f>IF(SUMIF('Ingredients Backend'!$AE$1:$CD$1,AL$3,'Ingredients Backend'!$AE59:$CD59)&gt;=1,1,0)</f>
        <v>0</v>
      </c>
      <c r="AM60">
        <f>IF(SUMIF('Ingredients Backend'!$AE$1:$CD$1,AM$3,'Ingredients Backend'!$AE59:$CD59)&gt;=1,1,0)</f>
        <v>0</v>
      </c>
      <c r="AN60">
        <f>IF(SUMIF('Ingredients Backend'!$AE$1:$CD$1,AN$3,'Ingredients Backend'!$AE59:$CD59)&gt;=1,1,0)</f>
        <v>0</v>
      </c>
      <c r="AO60">
        <f>IF(SUMIF('Ingredients Backend'!$AE$1:$CD$1,AO$3,'Ingredients Backend'!$AE59:$CD59)&gt;=1,1,0)</f>
        <v>0</v>
      </c>
      <c r="AP60">
        <f>IF(SUMIF('Ingredients Backend'!$AE$1:$CD$1,AP$3,'Ingredients Backend'!$AE59:$CD59)&gt;=1,1,0)</f>
        <v>0</v>
      </c>
      <c r="AQ60">
        <f>IF(SUMIF('Ingredients Backend'!$AE$1:$CD$1,AQ$3,'Ingredients Backend'!$AE59:$CD59)&gt;=1,1,0)</f>
        <v>0</v>
      </c>
      <c r="AR60">
        <f>IF(SUMIF('Ingredients Backend'!$AE$1:$CD$1,AR$3,'Ingredients Backend'!$AE59:$CD59)&gt;=1,1,0)</f>
        <v>0</v>
      </c>
      <c r="AS60">
        <f>IF(SUMIF('Ingredients Backend'!$AE$1:$CD$1,AS$3,'Ingredients Backend'!$AE59:$CD59)&gt;=1,1,0)</f>
        <v>0</v>
      </c>
      <c r="AT60">
        <f>IF(SUMIF('Ingredients Backend'!$AE$1:$CD$1,AT$3,'Ingredients Backend'!$AE59:$CD59)&gt;=1,1,0)</f>
        <v>0</v>
      </c>
      <c r="AU60">
        <f>IF(SUMIF('Ingredients Backend'!$AE$1:$CD$1,AU$3,'Ingredients Backend'!$AE59:$CD59)&gt;=1,1,0)</f>
        <v>0</v>
      </c>
      <c r="AV60">
        <f>IF(SUMIF('Ingredients Backend'!$AE$1:$CD$1,AV$3,'Ingredients Backend'!$AE59:$CD59)&gt;=1,1,0)</f>
        <v>0</v>
      </c>
      <c r="AW60">
        <f>IF(SUMIF('Ingredients Backend'!$AE$1:$CD$1,AW$3,'Ingredients Backend'!$AE59:$CD59)&gt;=1,1,0)</f>
        <v>0</v>
      </c>
      <c r="AX60">
        <f>IF(SUMIF('Ingredients Backend'!$AE$1:$CD$1,AX$3,'Ingredients Backend'!$AE59:$CD59)&gt;=1,1,0)</f>
        <v>0</v>
      </c>
      <c r="AY60">
        <f>IF(SUMIF('Ingredients Backend'!$AE$1:$CD$1,AY$3,'Ingredients Backend'!$AE59:$CD59)&gt;=1,1,0)</f>
        <v>0</v>
      </c>
      <c r="AZ60">
        <f>IF(SUMIF('Ingredients Backend'!$AE$1:$CD$1,AZ$3,'Ingredients Backend'!$AE59:$CD59)&gt;=1,1,0)</f>
        <v>0</v>
      </c>
      <c r="BA60">
        <f>IF(SUMIF('Ingredients Backend'!$AE$1:$CD$1,BA$3,'Ingredients Backend'!$AE59:$CD59)&gt;=1,1,0)</f>
        <v>0</v>
      </c>
      <c r="BB60">
        <f>IF(SUMIF('Ingredients Backend'!$AE$1:$CD$1,BB$3,'Ingredients Backend'!$AE59:$CD59)&gt;=1,1,0)</f>
        <v>0</v>
      </c>
      <c r="BC60">
        <f>IF(SUMIF('Ingredients Backend'!$AE$1:$CD$1,BC$3,'Ingredients Backend'!$AE59:$CD59)&gt;=1,1,0)</f>
        <v>0</v>
      </c>
      <c r="BD60">
        <f>IF(SUMIF('Ingredients Backend'!$AE$1:$CD$1,BD$3,'Ingredients Backend'!$AE59:$CD59)&gt;=1,1,0)</f>
        <v>0</v>
      </c>
      <c r="BE60">
        <f>IF(SUMIF('Ingredients Backend'!$AE$1:$CD$1,BE$3,'Ingredients Backend'!$AE59:$CD59)&gt;=1,1,0)</f>
        <v>0</v>
      </c>
      <c r="BF60">
        <f>IF(SUMIF('Ingredients Backend'!$AE$1:$CD$1,BF$3,'Ingredients Backend'!$AE59:$CD59)&gt;=1,1,0)</f>
        <v>0</v>
      </c>
      <c r="BG60">
        <f>IF(SUMIF('Ingredients Backend'!$AE$1:$CD$1,BG$3,'Ingredients Backend'!$AE59:$CD59)&gt;=1,1,0)</f>
        <v>1</v>
      </c>
      <c r="BH60">
        <f>IF(SUMIF('Ingredients Backend'!$AE$1:$CD$1,BH$3,'Ingredients Backend'!$AE59:$CD59)&gt;=1,1,0)</f>
        <v>0</v>
      </c>
      <c r="BI60">
        <f>IF(SUMIF('Ingredients Backend'!$AE$1:$CD$1,BI$3,'Ingredients Backend'!$AE59:$CD59)&gt;=1,1,0)</f>
        <v>0</v>
      </c>
      <c r="BJ60">
        <f>IF(SUMIF('Ingredients Backend'!$AE$1:$CD$1,BJ$3,'Ingredients Backend'!$AE59:$CD59)&gt;=1,1,0)</f>
        <v>0</v>
      </c>
      <c r="BK60">
        <f>IF(SUMIF('Ingredients Backend'!$AE$1:$CD$1,BK$3,'Ingredients Backend'!$AE59:$CD59)&gt;=1,1,0)</f>
        <v>0</v>
      </c>
      <c r="BL60">
        <f>IF(SUMIF('Ingredients Backend'!$AE$1:$CD$1,BL$3,'Ingredients Backend'!$AE59:$CD59)&gt;=1,1,0)</f>
        <v>0</v>
      </c>
      <c r="BM60">
        <f>IF(SUMIF('Ingredients Backend'!$AE$1:$CD$1,BM$3,'Ingredients Backend'!$AE59:$CD59)&gt;=1,1,0)</f>
        <v>0</v>
      </c>
      <c r="BN60">
        <f>IF(SUMIF('Ingredients Backend'!$AE$1:$CD$1,BN$3,'Ingredients Backend'!$AE59:$CD59)&gt;=1,1,0)</f>
        <v>0</v>
      </c>
      <c r="BO60">
        <f>IF(SUMIF('Ingredients Backend'!$AE$1:$CD$1,BO$3,'Ingredients Backend'!$AE59:$CD59)&gt;=1,1,0)</f>
        <v>0</v>
      </c>
      <c r="BP60">
        <f>IF(SUMIF('Ingredients Backend'!$AE$1:$CD$1,BP$3,'Ingredients Backend'!$AE59:$CD59)&gt;=1,1,0)</f>
        <v>0</v>
      </c>
      <c r="BQ60">
        <f>IF(SUMIF('Ingredients Backend'!$AE$1:$CD$1,BQ$3,'Ingredients Backend'!$AE59:$CD59)&gt;=1,1,0)</f>
        <v>0</v>
      </c>
      <c r="BR60">
        <f>IF(SUMIF('Ingredients Backend'!$AE$1:$CD$1,BR$3,'Ingredients Backend'!$AE59:$CD59)&gt;=1,1,0)</f>
        <v>0</v>
      </c>
      <c r="BS60">
        <f>IF(SUMIF('Ingredients Backend'!$AE$1:$CD$1,BS$3,'Ingredients Backend'!$AE59:$CD59)&gt;=1,1,0)</f>
        <v>0</v>
      </c>
      <c r="BT60">
        <f>IF(SUMIF('Ingredients Backend'!$AE$1:$CD$1,BT$3,'Ingredients Backend'!$AE59:$CD59)&gt;=1,1,0)</f>
        <v>0</v>
      </c>
      <c r="BU60">
        <f>IF(SUMIF('Ingredients Backend'!$AE$1:$CD$1,BU$3,'Ingredients Backend'!$AE59:$CD59)&gt;=1,1,0)</f>
        <v>0</v>
      </c>
      <c r="BV60">
        <f>IF(SUMIF('Ingredients Backend'!$AE$1:$CD$1,BV$3,'Ingredients Backend'!$AE59:$CD59)&gt;=1,1,0)</f>
        <v>0</v>
      </c>
      <c r="BW60">
        <f>IF(SUMIF('Ingredients Backend'!$AE$1:$CD$1,BW$3,'Ingredients Backend'!$AE59:$CD59)&gt;=1,1,0)</f>
        <v>0</v>
      </c>
      <c r="BX60">
        <f>IF(SUMIF('Ingredients Backend'!$AE$1:$CD$1,BX$3,'Ingredients Backend'!$AE59:$CD59)&gt;=1,1,0)</f>
        <v>0</v>
      </c>
      <c r="BY60">
        <f>IF(SUMIF('Ingredients Backend'!$AE$1:$CD$1,BY$3,'Ingredients Backend'!$AE59:$CD59)&gt;=1,1,0)</f>
        <v>0</v>
      </c>
    </row>
    <row r="61" hidden="1" spans="1:77">
      <c r="A61" s="5" t="str">
        <f>_xlfn.XLOOKUP($E61,'Raw Data'!$E:$E,'Raw Data'!A:A,"ERROR",0,1)</f>
        <v>AE</v>
      </c>
      <c r="B61" s="5" t="str">
        <f>_xlfn.XLOOKUP($E61,'Raw Data'!$E:$E,'Raw Data'!B:B,"ERROR",0,1)</f>
        <v>Hair Mousses</v>
      </c>
      <c r="C61" s="5" t="str">
        <f>_xlfn.XLOOKUP($E61,'Raw Data'!$E:$E,'Raw Data'!C:C,"ERROR",0,1)</f>
        <v>The Doux</v>
      </c>
      <c r="D61" s="5" t="str">
        <f>_xlfn.XLOOKUP($E61,'Raw Data'!$E:$E,'Raw Data'!D:D,"ERROR",0,1)</f>
        <v>www.amazon.ae/dp/B08J4GB7YG</v>
      </c>
      <c r="E61" s="5" t="s">
        <v>237</v>
      </c>
      <c r="F61" s="9" t="str">
        <f>_xlfn.XLOOKUP($E61,'Raw Data'!$E:$E,'Raw Data'!F:F,"ERROR",0,1)</f>
        <v>The Doux Mousse Define Texture Foam 7 Oz. The Doux Mousse Define Texture Foam 7 Oz.</v>
      </c>
      <c r="G61" s="10">
        <f>_xlfn.XLOOKUP($E61,'Raw Data'!$E:$E,'Raw Data'!G:G,"ERROR",0,1)</f>
        <v>27</v>
      </c>
      <c r="H61" s="9">
        <f>_xlfn.XLOOKUP($E61,'Raw Data'!$E:$E,'Raw Data'!H:H,"ERROR",0,1)</f>
        <v>2610.34</v>
      </c>
      <c r="I61" s="9">
        <f>_xlfn.XLOOKUP($E61,'Raw Data'!$E:$E,'Raw Data'!I:I,"ERROR",0,1)</f>
        <v>0.0034947782897519</v>
      </c>
      <c r="J61" s="9" t="str">
        <f>_xlfn.XLOOKUP($E61,'Raw Data'!$E:$E,'Raw Data'!J:J,"ERROR",0,1)</f>
        <v>Yes</v>
      </c>
      <c r="K61" s="14" t="str">
        <f t="array" ref="K61">_xlfn.IFS(AND(L61&gt;0,L61&lt;=5),"0 to 5",AND(L61&gt;5,L61&lt;=10),"5 to 10",AND(L61&gt;10,L61&lt;=15),"10 to 15",AND(L61&gt;15,L61&lt;=20),"15 to 20",AND(L61&gt;20,L61&lt;=30),"20 to 30",AND(L61&gt;30,L61&lt;=40),"30 to 40",AND(L61&gt;40,L61&lt;=50),"40 to 50",AND(L61&gt;50,L61&lt;=75),"50 to 75",AND(L61&gt;75,L61&lt;=100),"75 to 100",AND(L61&gt;100,L61&lt;=150),"100 to 150",AND(L61&gt;150,L61&lt;=200),"150 to 200",AND(L61&gt;200,L61&lt;=250),"200 to 250",AND(L61&gt;250,L61&lt;=300),"250 to 300",AND(L61&gt;300,L61&lt;=400),"300 to 400",AND(L61&gt;400,L61&lt;=500),"400 to 500",L61&gt;500,"500+")</f>
        <v>100 to 150</v>
      </c>
      <c r="L61" s="9">
        <f>_xlfn.XLOOKUP($E61,'Raw Data'!$E:$E,'Raw Data'!L:L,"ERROR",0,1)</f>
        <v>105.37</v>
      </c>
      <c r="M61" s="14" t="str">
        <f t="array" ref="M61">_xlfn.IFS(AND(N61&gt;0,N61&lt;=5),"0 to 5",AND(N61&gt;5,N61&lt;=10),"5 to 10",AND(N61&gt;10,N61&lt;=15),"10 to 15",AND(N61&gt;15,N61&lt;=20),"15 to 20",AND(N61&gt;20,N61&lt;=30),"20 to 30",AND(N61&gt;30,N61&lt;=40),"30 to 40",AND(N61&gt;40,N61&lt;=50),"40 to 50",AND(N61&gt;50,N61&lt;=75),"50 to 75",AND(N61&gt;75,N61&lt;=100),"75 to 100",AND(N61&gt;100,N61&lt;=150),"100 to 150",AND(N61&gt;150,N61&lt;=200),"150 to 200",AND(N61&gt;200,N61&lt;=250),"200 to 250",AND(N61&gt;250,N61&lt;=300),"250 to 300",AND(N61&gt;300,N61&lt;=400),"300 to 400",AND(N61&gt;400,N61&lt;=500),"400 to 500",N61&gt;500,"500+")</f>
        <v>100 to 150</v>
      </c>
      <c r="N61" s="9">
        <f>_xlfn.XLOOKUP($E61,'Raw Data'!$E:$E,'Raw Data'!N:N,"ERROR",0,1)</f>
        <v>107.84</v>
      </c>
      <c r="O61" s="14" t="str">
        <f t="array" ref="O61">_xlfn.IFS(P61=0,"No Discount",AND(P61&gt;0,P61&lt;=0.02),"0% to 2%",AND(P61&gt;0.02,P61&lt;=0.04),"2% to 4%",AND(P61&gt;0.04,P61&lt;=0.06),"4% to 6%",AND(P61&gt;0.06,P61&lt;=0.08),"6% to 8%",AND(P61&gt;0.08,P61&lt;=0.1),"8% to 10%",AND(P61&gt;0.1,P61&lt;=0.15),"10% to 15%",AND(P61&gt;0.15,P61&lt;=0.2),"15% to 20%",AND(P61&gt;0.2,P61&lt;=0.25),"20% to 25%",AND(P61&gt;0.25,P61&lt;=0.3),"25% to 30%",AND(P61&gt;0.3,P61&lt;=0.4),"30% to 40%",AND(P61&gt;0.4,P61&lt;=0.5),"40% to 50%",AND(P61&gt;0.5,P61&lt;=0.75),"50% to 75%",AND(P61&gt;0.75,P61&lt;=1),"75% to 100%")</f>
        <v>2% to 4%</v>
      </c>
      <c r="P61" s="10">
        <f>_xlfn.XLOOKUP($E61,'Raw Data'!$E:$E,'Raw Data'!P:P,"ERROR",0,1)</f>
        <v>0.0229043026706231</v>
      </c>
      <c r="Q61" s="9">
        <f>_xlfn.XLOOKUP($E61,'Raw Data'!$E:$E,'Raw Data'!Q:Q,"ERROR",0,1)</f>
        <v>7</v>
      </c>
      <c r="R61" s="9" t="str">
        <f>_xlfn.XLOOKUP($E61,'Raw Data'!$E:$E,'Raw Data'!R:R,"ERROR",0,1)</f>
        <v>oz</v>
      </c>
      <c r="S61" s="5" t="str">
        <f t="array" ref="S61">_xlfn.IFS(AND(T61&gt;0,T61&lt;=0.05),"0 to 0.05",AND(T61&gt;0.05,T61&lt;=0.1),"0.05 to 0.1",AND(T61&gt;0.1,T61&lt;=0.2),"0.1 to 0.2",AND(T61&gt;0.2,T61&lt;=0.3),"0.2 to 0.3",AND(T61&gt;0.3,T61&lt;=0.4),"0.3 to 0.4",AND(T61&gt;0.4,T61&lt;=0.5),"0.4 to 0.5",AND(T61&gt;0.5,T61&lt;=0.75),"0.5 to 0.75",AND(T61&gt;0.75,T61&lt;=1),"0.75 to 1",AND(T61&gt;1,T61&lt;=2),"1 to 2",AND(T61&gt;2,T61&lt;=3),"2 to 3",AND(T61&gt;3,T61&lt;=4),"3 to 4",AND(T61&gt;4,T61&lt;=5),"4 to 5",AND(T61&gt;5,T61&lt;=10),"5 to 10",T61&gt;10,"10+")</f>
        <v>0.5 to 0.75</v>
      </c>
      <c r="T61" s="10">
        <f t="shared" si="1"/>
        <v>0.509058408618774</v>
      </c>
      <c r="U61" s="15" t="str">
        <f t="array" ref="U61">_xlfn.IFS(AND(V61&gt;0,V61&lt;=0.05),"0 to 0.05",AND(V61&gt;0.05,V61&lt;=0.1),"0.05 to 0.1",AND(V61&gt;0.1,V61&lt;=0.2),"0.1 to 0.2",AND(V61&gt;0.2,V61&lt;=0.3),"0.2 to 0.3",AND(V61&gt;0.3,V61&lt;=0.4),"0.3 to 0.4",AND(V61&gt;0.4,V61&lt;=0.5),"0.4 to 0.5",AND(V61&gt;0.5,V61&lt;=0.75),"0.5 to 0.75",AND(V61&gt;0.75,V61&lt;=1),"0.75 to 1",AND(V61&gt;1,V61&lt;=2),"1 to 2",AND(V61&gt;2,V61&lt;=3),"2 to 3",AND(V61&gt;3,V61&lt;=4),"3 to 4",AND(V61&gt;4,V61&lt;=5),"4 to 5",AND(V61&gt;5,V61&lt;=10),"5 to 10",V61&gt;10,"10+")</f>
        <v>0.1 to 0.2</v>
      </c>
      <c r="V61" s="10">
        <f t="shared" si="2"/>
        <v>0.140667665104594</v>
      </c>
      <c r="W61" s="15" t="str">
        <f t="array" ref="W61">_xlfn.IFS(AND(X61&gt;0,X61&lt;=0.05),"0 to 0.05",AND(X61&gt;0.05,X61&lt;=0.1),"0.05 to 0.1",AND(X61&gt;0.1,X61&lt;=0.2),"0.1 to 0.2",AND(X61&gt;0.2,X61&lt;=0.3),"0.2 to 0.3",AND(X61&gt;0.3,X61&lt;=0.4),"0.3 to 0.4",AND(X61&gt;0.4,X61&lt;=0.5),"0.4 to 0.5",AND(X61&gt;0.5,X61&lt;=0.75),"0.5 to 0.75",AND(X61&gt;0.75,X61&lt;=1),"0.75 to 1",AND(X61&gt;1,X61&lt;=2),"1 to 2",AND(X61&gt;2,X61&lt;=3),"2 to 3",AND(X61&gt;3,X61&lt;=4),"3 to 4",AND(X61&gt;4,X61&lt;=5),"4 to 5",AND(X61&gt;5,X61&lt;=10),"5 to 10",X61&gt;10,"10+")</f>
        <v>0.1 to 0.2</v>
      </c>
      <c r="X61" s="16">
        <f t="shared" si="3"/>
        <v>0.137445770327069</v>
      </c>
      <c r="Y61" s="5" t="str">
        <f t="array" ref="Y61">_xlfn.IFS(AND(Z61&gt;0,Z61&lt;=1),"0 to 1",AND(Z61&gt;1,Z61&lt;=2),"1 to 2",AND(Z61&gt;2,Z61&lt;=4),"2 to 4",AND(Z61&gt;4,Z61&lt;=6),"4 to 6",AND(Z61&gt;6,Z61&lt;=8),"6 to 8",AND(Z61&gt;8,Z61&lt;=10),"8 to 10",AND(Z61&gt;10,Z61&lt;=15),"10 to 15",AND(Z61&gt;15,Z61&lt;=20),"15 to 20",AND(Z61&gt;20,Z61&lt;=25),"20 to 25",AND(Z61&gt;25,Z61&lt;=30),"25 to 30",AND(Z61&gt;30,Z61&lt;=40),"30 to 40",AND(Z61&gt;40,Z61&lt;=50),"40 to 50",Z61&gt;50,"50+")</f>
        <v>6 to 8</v>
      </c>
      <c r="Z61" s="9">
        <f t="array" ref="Z61">_xlfn.IFS(AA61="oz",_xlfn.IFS(R61="oz",Q61,R61="fl oz",Q61*1.04,R61="ml",Q61*0.0338),AA61="fl oz",_xlfn.IFS(R61="oz",Q61/1.04,R61="fl oz",Q61,R61="ml",Q61*0.0338/1.04),AA61="ml",_xlfn.IFS(R61="oz",Q61/0.0338,R61="fl oz",Q61*1.04/0.0338,R61="ml",Q61))</f>
        <v>7</v>
      </c>
      <c r="AA61" s="9" t="str">
        <f>_xlfn.XLOOKUP($E61,'Raw Data'!$E:$E,'Raw Data'!AA:AA,"ERROR",0,1)</f>
        <v>oz</v>
      </c>
      <c r="AB61" s="5" t="s">
        <v>238</v>
      </c>
      <c r="AC61" s="5" t="s">
        <v>46</v>
      </c>
      <c r="AD61" s="5" t="s">
        <v>239</v>
      </c>
      <c r="AE61">
        <f>IF(SUMIF('Ingredients Backend'!$AE$1:$CD$1,AE$3,'Ingredients Backend'!$AE60:$CD60)&gt;=1,1,0)</f>
        <v>0</v>
      </c>
      <c r="AF61">
        <f>IF(SUMIF('Ingredients Backend'!$AE$1:$CD$1,AF$3,'Ingredients Backend'!$AE60:$CD60)&gt;=1,1,0)</f>
        <v>0</v>
      </c>
      <c r="AG61">
        <f>IF(SUMIF('Ingredients Backend'!$AE$1:$CD$1,AG$3,'Ingredients Backend'!$AE60:$CD60)&gt;=1,1,0)</f>
        <v>0</v>
      </c>
      <c r="AH61">
        <f>IF(SUMIF('Ingredients Backend'!$AE$1:$CD$1,AH$3,'Ingredients Backend'!$AE60:$CD60)&gt;=1,1,0)</f>
        <v>0</v>
      </c>
      <c r="AI61">
        <f>IF(SUMIF('Ingredients Backend'!$AE$1:$CD$1,AI$3,'Ingredients Backend'!$AE60:$CD60)&gt;=1,1,0)</f>
        <v>0</v>
      </c>
      <c r="AJ61">
        <f>IF(SUMIF('Ingredients Backend'!$AE$1:$CD$1,AJ$3,'Ingredients Backend'!$AE60:$CD60)&gt;=1,1,0)</f>
        <v>0</v>
      </c>
      <c r="AK61">
        <f>IF(SUMIF('Ingredients Backend'!$AE$1:$CD$1,AK$3,'Ingredients Backend'!$AE60:$CD60)&gt;=1,1,0)</f>
        <v>0</v>
      </c>
      <c r="AL61">
        <f>IF(SUMIF('Ingredients Backend'!$AE$1:$CD$1,AL$3,'Ingredients Backend'!$AE60:$CD60)&gt;=1,1,0)</f>
        <v>0</v>
      </c>
      <c r="AM61">
        <f>IF(SUMIF('Ingredients Backend'!$AE$1:$CD$1,AM$3,'Ingredients Backend'!$AE60:$CD60)&gt;=1,1,0)</f>
        <v>0</v>
      </c>
      <c r="AN61">
        <f>IF(SUMIF('Ingredients Backend'!$AE$1:$CD$1,AN$3,'Ingredients Backend'!$AE60:$CD60)&gt;=1,1,0)</f>
        <v>0</v>
      </c>
      <c r="AO61">
        <f>IF(SUMIF('Ingredients Backend'!$AE$1:$CD$1,AO$3,'Ingredients Backend'!$AE60:$CD60)&gt;=1,1,0)</f>
        <v>0</v>
      </c>
      <c r="AP61">
        <f>IF(SUMIF('Ingredients Backend'!$AE$1:$CD$1,AP$3,'Ingredients Backend'!$AE60:$CD60)&gt;=1,1,0)</f>
        <v>0</v>
      </c>
      <c r="AQ61">
        <f>IF(SUMIF('Ingredients Backend'!$AE$1:$CD$1,AQ$3,'Ingredients Backend'!$AE60:$CD60)&gt;=1,1,0)</f>
        <v>0</v>
      </c>
      <c r="AR61">
        <f>IF(SUMIF('Ingredients Backend'!$AE$1:$CD$1,AR$3,'Ingredients Backend'!$AE60:$CD60)&gt;=1,1,0)</f>
        <v>0</v>
      </c>
      <c r="AS61">
        <f>IF(SUMIF('Ingredients Backend'!$AE$1:$CD$1,AS$3,'Ingredients Backend'!$AE60:$CD60)&gt;=1,1,0)</f>
        <v>0</v>
      </c>
      <c r="AT61">
        <f>IF(SUMIF('Ingredients Backend'!$AE$1:$CD$1,AT$3,'Ingredients Backend'!$AE60:$CD60)&gt;=1,1,0)</f>
        <v>0</v>
      </c>
      <c r="AU61">
        <f>IF(SUMIF('Ingredients Backend'!$AE$1:$CD$1,AU$3,'Ingredients Backend'!$AE60:$CD60)&gt;=1,1,0)</f>
        <v>0</v>
      </c>
      <c r="AV61">
        <f>IF(SUMIF('Ingredients Backend'!$AE$1:$CD$1,AV$3,'Ingredients Backend'!$AE60:$CD60)&gt;=1,1,0)</f>
        <v>0</v>
      </c>
      <c r="AW61">
        <f>IF(SUMIF('Ingredients Backend'!$AE$1:$CD$1,AW$3,'Ingredients Backend'!$AE60:$CD60)&gt;=1,1,0)</f>
        <v>0</v>
      </c>
      <c r="AX61">
        <f>IF(SUMIF('Ingredients Backend'!$AE$1:$CD$1,AX$3,'Ingredients Backend'!$AE60:$CD60)&gt;=1,1,0)</f>
        <v>0</v>
      </c>
      <c r="AY61">
        <f>IF(SUMIF('Ingredients Backend'!$AE$1:$CD$1,AY$3,'Ingredients Backend'!$AE60:$CD60)&gt;=1,1,0)</f>
        <v>0</v>
      </c>
      <c r="AZ61">
        <f>IF(SUMIF('Ingredients Backend'!$AE$1:$CD$1,AZ$3,'Ingredients Backend'!$AE60:$CD60)&gt;=1,1,0)</f>
        <v>0</v>
      </c>
      <c r="BA61">
        <f>IF(SUMIF('Ingredients Backend'!$AE$1:$CD$1,BA$3,'Ingredients Backend'!$AE60:$CD60)&gt;=1,1,0)</f>
        <v>0</v>
      </c>
      <c r="BB61">
        <f>IF(SUMIF('Ingredients Backend'!$AE$1:$CD$1,BB$3,'Ingredients Backend'!$AE60:$CD60)&gt;=1,1,0)</f>
        <v>0</v>
      </c>
      <c r="BC61">
        <f>IF(SUMIF('Ingredients Backend'!$AE$1:$CD$1,BC$3,'Ingredients Backend'!$AE60:$CD60)&gt;=1,1,0)</f>
        <v>0</v>
      </c>
      <c r="BD61">
        <f>IF(SUMIF('Ingredients Backend'!$AE$1:$CD$1,BD$3,'Ingredients Backend'!$AE60:$CD60)&gt;=1,1,0)</f>
        <v>0</v>
      </c>
      <c r="BE61">
        <f>IF(SUMIF('Ingredients Backend'!$AE$1:$CD$1,BE$3,'Ingredients Backend'!$AE60:$CD60)&gt;=1,1,0)</f>
        <v>0</v>
      </c>
      <c r="BF61">
        <f>IF(SUMIF('Ingredients Backend'!$AE$1:$CD$1,BF$3,'Ingredients Backend'!$AE60:$CD60)&gt;=1,1,0)</f>
        <v>0</v>
      </c>
      <c r="BG61">
        <f>IF(SUMIF('Ingredients Backend'!$AE$1:$CD$1,BG$3,'Ingredients Backend'!$AE60:$CD60)&gt;=1,1,0)</f>
        <v>0</v>
      </c>
      <c r="BH61">
        <f>IF(SUMIF('Ingredients Backend'!$AE$1:$CD$1,BH$3,'Ingredients Backend'!$AE60:$CD60)&gt;=1,1,0)</f>
        <v>0</v>
      </c>
      <c r="BI61">
        <f>IF(SUMIF('Ingredients Backend'!$AE$1:$CD$1,BI$3,'Ingredients Backend'!$AE60:$CD60)&gt;=1,1,0)</f>
        <v>0</v>
      </c>
      <c r="BJ61">
        <f>IF(SUMIF('Ingredients Backend'!$AE$1:$CD$1,BJ$3,'Ingredients Backend'!$AE60:$CD60)&gt;=1,1,0)</f>
        <v>0</v>
      </c>
      <c r="BK61">
        <f>IF(SUMIF('Ingredients Backend'!$AE$1:$CD$1,BK$3,'Ingredients Backend'!$AE60:$CD60)&gt;=1,1,0)</f>
        <v>0</v>
      </c>
      <c r="BL61">
        <f>IF(SUMIF('Ingredients Backend'!$AE$1:$CD$1,BL$3,'Ingredients Backend'!$AE60:$CD60)&gt;=1,1,0)</f>
        <v>0</v>
      </c>
      <c r="BM61">
        <f>IF(SUMIF('Ingredients Backend'!$AE$1:$CD$1,BM$3,'Ingredients Backend'!$AE60:$CD60)&gt;=1,1,0)</f>
        <v>0</v>
      </c>
      <c r="BN61">
        <f>IF(SUMIF('Ingredients Backend'!$AE$1:$CD$1,BN$3,'Ingredients Backend'!$AE60:$CD60)&gt;=1,1,0)</f>
        <v>0</v>
      </c>
      <c r="BO61">
        <f>IF(SUMIF('Ingredients Backend'!$AE$1:$CD$1,BO$3,'Ingredients Backend'!$AE60:$CD60)&gt;=1,1,0)</f>
        <v>0</v>
      </c>
      <c r="BP61">
        <f>IF(SUMIF('Ingredients Backend'!$AE$1:$CD$1,BP$3,'Ingredients Backend'!$AE60:$CD60)&gt;=1,1,0)</f>
        <v>0</v>
      </c>
      <c r="BQ61">
        <f>IF(SUMIF('Ingredients Backend'!$AE$1:$CD$1,BQ$3,'Ingredients Backend'!$AE60:$CD60)&gt;=1,1,0)</f>
        <v>0</v>
      </c>
      <c r="BR61">
        <f>IF(SUMIF('Ingredients Backend'!$AE$1:$CD$1,BR$3,'Ingredients Backend'!$AE60:$CD60)&gt;=1,1,0)</f>
        <v>0</v>
      </c>
      <c r="BS61">
        <f>IF(SUMIF('Ingredients Backend'!$AE$1:$CD$1,BS$3,'Ingredients Backend'!$AE60:$CD60)&gt;=1,1,0)</f>
        <v>1</v>
      </c>
      <c r="BT61">
        <f>IF(SUMIF('Ingredients Backend'!$AE$1:$CD$1,BT$3,'Ingredients Backend'!$AE60:$CD60)&gt;=1,1,0)</f>
        <v>0</v>
      </c>
      <c r="BU61">
        <f>IF(SUMIF('Ingredients Backend'!$AE$1:$CD$1,BU$3,'Ingredients Backend'!$AE60:$CD60)&gt;=1,1,0)</f>
        <v>0</v>
      </c>
      <c r="BV61">
        <f>IF(SUMIF('Ingredients Backend'!$AE$1:$CD$1,BV$3,'Ingredients Backend'!$AE60:$CD60)&gt;=1,1,0)</f>
        <v>0</v>
      </c>
      <c r="BW61">
        <f>IF(SUMIF('Ingredients Backend'!$AE$1:$CD$1,BW$3,'Ingredients Backend'!$AE60:$CD60)&gt;=1,1,0)</f>
        <v>0</v>
      </c>
      <c r="BX61">
        <f>IF(SUMIF('Ingredients Backend'!$AE$1:$CD$1,BX$3,'Ingredients Backend'!$AE60:$CD60)&gt;=1,1,0)</f>
        <v>0</v>
      </c>
      <c r="BY61">
        <f>IF(SUMIF('Ingredients Backend'!$AE$1:$CD$1,BY$3,'Ingredients Backend'!$AE60:$CD60)&gt;=1,1,0)</f>
        <v>0</v>
      </c>
    </row>
    <row r="62" hidden="1" spans="1:77">
      <c r="A62" s="5" t="str">
        <f>_xlfn.XLOOKUP($E62,'Raw Data'!$E:$E,'Raw Data'!A:A,"ERROR",0,1)</f>
        <v>AE</v>
      </c>
      <c r="B62" s="5" t="str">
        <f>_xlfn.XLOOKUP($E62,'Raw Data'!$E:$E,'Raw Data'!B:B,"ERROR",0,1)</f>
        <v>Hair Mousses</v>
      </c>
      <c r="C62" s="5" t="str">
        <f>_xlfn.XLOOKUP($E62,'Raw Data'!$E:$E,'Raw Data'!C:C,"ERROR",0,1)</f>
        <v>ORIBE</v>
      </c>
      <c r="D62" s="5" t="str">
        <f>_xlfn.XLOOKUP($E62,'Raw Data'!$E:$E,'Raw Data'!D:D,"ERROR",0,1)</f>
        <v>www.amazon.ae/dp/B00J9PYDZ0</v>
      </c>
      <c r="E62" s="5" t="s">
        <v>240</v>
      </c>
      <c r="F62" s="9" t="str">
        <f>_xlfn.XLOOKUP($E62,'Raw Data'!$E:$E,'Raw Data'!F:F,"ERROR",0,1)</f>
        <v>Oribe Grandiose Hair Plumping  Mousse , 2.5 oz</v>
      </c>
      <c r="G62" s="10">
        <f>_xlfn.XLOOKUP($E62,'Raw Data'!$E:$E,'Raw Data'!G:G,"ERROR",0,1)</f>
        <v>20</v>
      </c>
      <c r="H62" s="9">
        <f>_xlfn.XLOOKUP($E62,'Raw Data'!$E:$E,'Raw Data'!H:H,"ERROR",0,1)</f>
        <v>2551.87</v>
      </c>
      <c r="I62" s="9">
        <f>_xlfn.XLOOKUP($E62,'Raw Data'!$E:$E,'Raw Data'!I:I,"ERROR",0,1)</f>
        <v>0.00341649741959636</v>
      </c>
      <c r="J62" s="9" t="str">
        <f>_xlfn.XLOOKUP($E62,'Raw Data'!$E:$E,'Raw Data'!J:J,"ERROR",0,1)</f>
        <v>Yes</v>
      </c>
      <c r="K62" s="14" t="str">
        <f t="array" ref="K62">_xlfn.IFS(AND(L62&gt;0,L62&lt;=5),"0 to 5",AND(L62&gt;5,L62&lt;=10),"5 to 10",AND(L62&gt;10,L62&lt;=15),"10 to 15",AND(L62&gt;15,L62&lt;=20),"15 to 20",AND(L62&gt;20,L62&lt;=30),"20 to 30",AND(L62&gt;30,L62&lt;=40),"30 to 40",AND(L62&gt;40,L62&lt;=50),"40 to 50",AND(L62&gt;50,L62&lt;=75),"50 to 75",AND(L62&gt;75,L62&lt;=100),"75 to 100",AND(L62&gt;100,L62&lt;=150),"100 to 150",AND(L62&gt;150,L62&lt;=200),"150 to 200",AND(L62&gt;200,L62&lt;=250),"200 to 250",AND(L62&gt;250,L62&lt;=300),"250 to 300",AND(L62&gt;300,L62&lt;=400),"300 to 400",AND(L62&gt;400,L62&lt;=500),"400 to 500",L62&gt;500,"500+")</f>
        <v>100 to 150</v>
      </c>
      <c r="L62" s="9">
        <f>_xlfn.XLOOKUP($E62,'Raw Data'!$E:$E,'Raw Data'!L:L,"ERROR",0,1)</f>
        <v>129.9</v>
      </c>
      <c r="M62" s="14" t="str">
        <f t="array" ref="M62">_xlfn.IFS(AND(N62&gt;0,N62&lt;=5),"0 to 5",AND(N62&gt;5,N62&lt;=10),"5 to 10",AND(N62&gt;10,N62&lt;=15),"10 to 15",AND(N62&gt;15,N62&lt;=20),"15 to 20",AND(N62&gt;20,N62&lt;=30),"20 to 30",AND(N62&gt;30,N62&lt;=40),"30 to 40",AND(N62&gt;40,N62&lt;=50),"40 to 50",AND(N62&gt;50,N62&lt;=75),"50 to 75",AND(N62&gt;75,N62&lt;=100),"75 to 100",AND(N62&gt;100,N62&lt;=150),"100 to 150",AND(N62&gt;150,N62&lt;=200),"150 to 200",AND(N62&gt;200,N62&lt;=250),"200 to 250",AND(N62&gt;250,N62&lt;=300),"250 to 300",AND(N62&gt;300,N62&lt;=400),"300 to 400",AND(N62&gt;400,N62&lt;=500),"400 to 500",N62&gt;500,"500+")</f>
        <v>100 to 150</v>
      </c>
      <c r="N62" s="9">
        <f>_xlfn.XLOOKUP($E62,'Raw Data'!$E:$E,'Raw Data'!N:N,"ERROR",0,1)</f>
        <v>137.75</v>
      </c>
      <c r="O62" s="14" t="str">
        <f t="array" ref="O62">_xlfn.IFS(P62=0,"No Discount",AND(P62&gt;0,P62&lt;=0.02),"0% to 2%",AND(P62&gt;0.02,P62&lt;=0.04),"2% to 4%",AND(P62&gt;0.04,P62&lt;=0.06),"4% to 6%",AND(P62&gt;0.06,P62&lt;=0.08),"6% to 8%",AND(P62&gt;0.08,P62&lt;=0.1),"8% to 10%",AND(P62&gt;0.1,P62&lt;=0.15),"10% to 15%",AND(P62&gt;0.15,P62&lt;=0.2),"15% to 20%",AND(P62&gt;0.2,P62&lt;=0.25),"20% to 25%",AND(P62&gt;0.25,P62&lt;=0.3),"25% to 30%",AND(P62&gt;0.3,P62&lt;=0.4),"30% to 40%",AND(P62&gt;0.4,P62&lt;=0.5),"40% to 50%",AND(P62&gt;0.5,P62&lt;=0.75),"50% to 75%",AND(P62&gt;0.75,P62&lt;=1),"75% to 100%")</f>
        <v>4% to 6%</v>
      </c>
      <c r="P62" s="10">
        <f>_xlfn.XLOOKUP($E62,'Raw Data'!$E:$E,'Raw Data'!P:P,"ERROR",0,1)</f>
        <v>0.0569872958257713</v>
      </c>
      <c r="Q62" s="9">
        <f>_xlfn.XLOOKUP($E62,'Raw Data'!$E:$E,'Raw Data'!Q:Q,"ERROR",0,1)</f>
        <v>2.5</v>
      </c>
      <c r="R62" s="9" t="str">
        <f>_xlfn.XLOOKUP($E62,'Raw Data'!$E:$E,'Raw Data'!R:R,"ERROR",0,1)</f>
        <v>oz</v>
      </c>
      <c r="S62" s="5" t="str">
        <f t="array" ref="S62">_xlfn.IFS(AND(T62&gt;0,T62&lt;=0.05),"0 to 0.05",AND(T62&gt;0.05,T62&lt;=0.1),"0.05 to 0.1",AND(T62&gt;0.1,T62&lt;=0.2),"0.1 to 0.2",AND(T62&gt;0.2,T62&lt;=0.3),"0.2 to 0.3",AND(T62&gt;0.3,T62&lt;=0.4),"0.3 to 0.4",AND(T62&gt;0.4,T62&lt;=0.5),"0.4 to 0.5",AND(T62&gt;0.5,T62&lt;=0.75),"0.5 to 0.75",AND(T62&gt;0.75,T62&lt;=1),"0.75 to 1",AND(T62&gt;1,T62&lt;=2),"1 to 2",AND(T62&gt;2,T62&lt;=3),"2 to 3",AND(T62&gt;3,T62&lt;=4),"3 to 4",AND(T62&gt;4,T62&lt;=5),"4 to 5",AND(T62&gt;5,T62&lt;=10),"5 to 10",T62&gt;10,"10+")</f>
        <v>1 to 2</v>
      </c>
      <c r="T62" s="10">
        <f t="shared" si="1"/>
        <v>1.75718633750423</v>
      </c>
      <c r="U62" s="15" t="str">
        <f t="array" ref="U62">_xlfn.IFS(AND(V62&gt;0,V62&lt;=0.05),"0 to 0.05",AND(V62&gt;0.05,V62&lt;=0.1),"0.05 to 0.1",AND(V62&gt;0.1,V62&lt;=0.2),"0.1 to 0.2",AND(V62&gt;0.2,V62&lt;=0.3),"0.2 to 0.3",AND(V62&gt;0.3,V62&lt;=0.4),"0.3 to 0.4",AND(V62&gt;0.4,V62&lt;=0.5),"0.4 to 0.5",AND(V62&gt;0.5,V62&lt;=0.75),"0.5 to 0.75",AND(V62&gt;0.75,V62&lt;=1),"0.75 to 1",AND(V62&gt;1,V62&lt;=2),"1 to 2",AND(V62&gt;2,V62&lt;=3),"2 to 3",AND(V62&gt;3,V62&lt;=4),"3 to 4",AND(V62&gt;4,V62&lt;=5),"4 to 5",AND(V62&gt;5,V62&lt;=10),"5 to 10",V62&gt;10,"10+")</f>
        <v>0.5 to 0.75</v>
      </c>
      <c r="V62" s="10">
        <f t="shared" si="2"/>
        <v>0.503111261413595</v>
      </c>
      <c r="W62" s="15" t="str">
        <f t="array" ref="W62">_xlfn.IFS(AND(X62&gt;0,X62&lt;=0.05),"0 to 0.05",AND(X62&gt;0.05,X62&lt;=0.1),"0.05 to 0.1",AND(X62&gt;0.1,X62&lt;=0.2),"0.1 to 0.2",AND(X62&gt;0.2,X62&lt;=0.3),"0.2 to 0.3",AND(X62&gt;0.3,X62&lt;=0.4),"0.3 to 0.4",AND(X62&gt;0.4,X62&lt;=0.5),"0.4 to 0.5",AND(X62&gt;0.5,X62&lt;=0.75),"0.5 to 0.75",AND(X62&gt;0.75,X62&lt;=1),"0.75 to 1",AND(X62&gt;1,X62&lt;=2),"1 to 2",AND(X62&gt;2,X62&lt;=3),"2 to 3",AND(X62&gt;3,X62&lt;=4),"3 to 4",AND(X62&gt;4,X62&lt;=5),"4 to 5",AND(X62&gt;5,X62&lt;=10),"5 to 10",X62&gt;10,"10+")</f>
        <v>0.4 to 0.5</v>
      </c>
      <c r="X62" s="16">
        <f t="shared" si="3"/>
        <v>0.474440311126141</v>
      </c>
      <c r="Y62" s="5" t="str">
        <f t="array" ref="Y62">_xlfn.IFS(AND(Z62&gt;0,Z62&lt;=1),"0 to 1",AND(Z62&gt;1,Z62&lt;=2),"1 to 2",AND(Z62&gt;2,Z62&lt;=4),"2 to 4",AND(Z62&gt;4,Z62&lt;=6),"4 to 6",AND(Z62&gt;6,Z62&lt;=8),"6 to 8",AND(Z62&gt;8,Z62&lt;=10),"8 to 10",AND(Z62&gt;10,Z62&lt;=15),"10 to 15",AND(Z62&gt;15,Z62&lt;=20),"15 to 20",AND(Z62&gt;20,Z62&lt;=25),"20 to 25",AND(Z62&gt;25,Z62&lt;=30),"25 to 30",AND(Z62&gt;30,Z62&lt;=40),"30 to 40",AND(Z62&gt;40,Z62&lt;=50),"40 to 50",Z62&gt;50,"50+")</f>
        <v>2 to 4</v>
      </c>
      <c r="Z62" s="9">
        <f t="array" ref="Z62">_xlfn.IFS(AA62="oz",_xlfn.IFS(R62="oz",Q62,R62="fl oz",Q62*1.04,R62="ml",Q62*0.0338),AA62="fl oz",_xlfn.IFS(R62="oz",Q62/1.04,R62="fl oz",Q62,R62="ml",Q62*0.0338/1.04),AA62="ml",_xlfn.IFS(R62="oz",Q62/0.0338,R62="fl oz",Q62*1.04/0.0338,R62="ml",Q62))</f>
        <v>2.5</v>
      </c>
      <c r="AA62" s="9" t="str">
        <f>_xlfn.XLOOKUP($E62,'Raw Data'!$E:$E,'Raw Data'!AA:AA,"ERROR",0,1)</f>
        <v>oz</v>
      </c>
      <c r="AB62" s="5" t="s">
        <v>33</v>
      </c>
      <c r="AC62" s="5" t="s">
        <v>241</v>
      </c>
      <c r="AD62" s="5" t="s">
        <v>242</v>
      </c>
      <c r="AE62">
        <f>IF(SUMIF('Ingredients Backend'!$AE$1:$CD$1,AE$3,'Ingredients Backend'!$AE61:$CD61)&gt;=1,1,0)</f>
        <v>0</v>
      </c>
      <c r="AF62">
        <f>IF(SUMIF('Ingredients Backend'!$AE$1:$CD$1,AF$3,'Ingredients Backend'!$AE61:$CD61)&gt;=1,1,0)</f>
        <v>0</v>
      </c>
      <c r="AG62">
        <f>IF(SUMIF('Ingredients Backend'!$AE$1:$CD$1,AG$3,'Ingredients Backend'!$AE61:$CD61)&gt;=1,1,0)</f>
        <v>0</v>
      </c>
      <c r="AH62">
        <f>IF(SUMIF('Ingredients Backend'!$AE$1:$CD$1,AH$3,'Ingredients Backend'!$AE61:$CD61)&gt;=1,1,0)</f>
        <v>0</v>
      </c>
      <c r="AI62">
        <f>IF(SUMIF('Ingredients Backend'!$AE$1:$CD$1,AI$3,'Ingredients Backend'!$AE61:$CD61)&gt;=1,1,0)</f>
        <v>0</v>
      </c>
      <c r="AJ62">
        <f>IF(SUMIF('Ingredients Backend'!$AE$1:$CD$1,AJ$3,'Ingredients Backend'!$AE61:$CD61)&gt;=1,1,0)</f>
        <v>0</v>
      </c>
      <c r="AK62">
        <f>IF(SUMIF('Ingredients Backend'!$AE$1:$CD$1,AK$3,'Ingredients Backend'!$AE61:$CD61)&gt;=1,1,0)</f>
        <v>0</v>
      </c>
      <c r="AL62">
        <f>IF(SUMIF('Ingredients Backend'!$AE$1:$CD$1,AL$3,'Ingredients Backend'!$AE61:$CD61)&gt;=1,1,0)</f>
        <v>0</v>
      </c>
      <c r="AM62">
        <f>IF(SUMIF('Ingredients Backend'!$AE$1:$CD$1,AM$3,'Ingredients Backend'!$AE61:$CD61)&gt;=1,1,0)</f>
        <v>0</v>
      </c>
      <c r="AN62">
        <f>IF(SUMIF('Ingredients Backend'!$AE$1:$CD$1,AN$3,'Ingredients Backend'!$AE61:$CD61)&gt;=1,1,0)</f>
        <v>1</v>
      </c>
      <c r="AO62">
        <f>IF(SUMIF('Ingredients Backend'!$AE$1:$CD$1,AO$3,'Ingredients Backend'!$AE61:$CD61)&gt;=1,1,0)</f>
        <v>0</v>
      </c>
      <c r="AP62">
        <f>IF(SUMIF('Ingredients Backend'!$AE$1:$CD$1,AP$3,'Ingredients Backend'!$AE61:$CD61)&gt;=1,1,0)</f>
        <v>0</v>
      </c>
      <c r="AQ62">
        <f>IF(SUMIF('Ingredients Backend'!$AE$1:$CD$1,AQ$3,'Ingredients Backend'!$AE61:$CD61)&gt;=1,1,0)</f>
        <v>1</v>
      </c>
      <c r="AR62">
        <f>IF(SUMIF('Ingredients Backend'!$AE$1:$CD$1,AR$3,'Ingredients Backend'!$AE61:$CD61)&gt;=1,1,0)</f>
        <v>0</v>
      </c>
      <c r="AS62">
        <f>IF(SUMIF('Ingredients Backend'!$AE$1:$CD$1,AS$3,'Ingredients Backend'!$AE61:$CD61)&gt;=1,1,0)</f>
        <v>0</v>
      </c>
      <c r="AT62">
        <f>IF(SUMIF('Ingredients Backend'!$AE$1:$CD$1,AT$3,'Ingredients Backend'!$AE61:$CD61)&gt;=1,1,0)</f>
        <v>0</v>
      </c>
      <c r="AU62">
        <f>IF(SUMIF('Ingredients Backend'!$AE$1:$CD$1,AU$3,'Ingredients Backend'!$AE61:$CD61)&gt;=1,1,0)</f>
        <v>0</v>
      </c>
      <c r="AV62">
        <f>IF(SUMIF('Ingredients Backend'!$AE$1:$CD$1,AV$3,'Ingredients Backend'!$AE61:$CD61)&gt;=1,1,0)</f>
        <v>0</v>
      </c>
      <c r="AW62">
        <f>IF(SUMIF('Ingredients Backend'!$AE$1:$CD$1,AW$3,'Ingredients Backend'!$AE61:$CD61)&gt;=1,1,0)</f>
        <v>0</v>
      </c>
      <c r="AX62">
        <f>IF(SUMIF('Ingredients Backend'!$AE$1:$CD$1,AX$3,'Ingredients Backend'!$AE61:$CD61)&gt;=1,1,0)</f>
        <v>0</v>
      </c>
      <c r="AY62">
        <f>IF(SUMIF('Ingredients Backend'!$AE$1:$CD$1,AY$3,'Ingredients Backend'!$AE61:$CD61)&gt;=1,1,0)</f>
        <v>0</v>
      </c>
      <c r="AZ62">
        <f>IF(SUMIF('Ingredients Backend'!$AE$1:$CD$1,AZ$3,'Ingredients Backend'!$AE61:$CD61)&gt;=1,1,0)</f>
        <v>0</v>
      </c>
      <c r="BA62">
        <f>IF(SUMIF('Ingredients Backend'!$AE$1:$CD$1,BA$3,'Ingredients Backend'!$AE61:$CD61)&gt;=1,1,0)</f>
        <v>0</v>
      </c>
      <c r="BB62">
        <f>IF(SUMIF('Ingredients Backend'!$AE$1:$CD$1,BB$3,'Ingredients Backend'!$AE61:$CD61)&gt;=1,1,0)</f>
        <v>0</v>
      </c>
      <c r="BC62">
        <f>IF(SUMIF('Ingredients Backend'!$AE$1:$CD$1,BC$3,'Ingredients Backend'!$AE61:$CD61)&gt;=1,1,0)</f>
        <v>0</v>
      </c>
      <c r="BD62">
        <f>IF(SUMIF('Ingredients Backend'!$AE$1:$CD$1,BD$3,'Ingredients Backend'!$AE61:$CD61)&gt;=1,1,0)</f>
        <v>0</v>
      </c>
      <c r="BE62">
        <f>IF(SUMIF('Ingredients Backend'!$AE$1:$CD$1,BE$3,'Ingredients Backend'!$AE61:$CD61)&gt;=1,1,0)</f>
        <v>0</v>
      </c>
      <c r="BF62">
        <f>IF(SUMIF('Ingredients Backend'!$AE$1:$CD$1,BF$3,'Ingredients Backend'!$AE61:$CD61)&gt;=1,1,0)</f>
        <v>0</v>
      </c>
      <c r="BG62">
        <f>IF(SUMIF('Ingredients Backend'!$AE$1:$CD$1,BG$3,'Ingredients Backend'!$AE61:$CD61)&gt;=1,1,0)</f>
        <v>0</v>
      </c>
      <c r="BH62">
        <f>IF(SUMIF('Ingredients Backend'!$AE$1:$CD$1,BH$3,'Ingredients Backend'!$AE61:$CD61)&gt;=1,1,0)</f>
        <v>0</v>
      </c>
      <c r="BI62">
        <f>IF(SUMIF('Ingredients Backend'!$AE$1:$CD$1,BI$3,'Ingredients Backend'!$AE61:$CD61)&gt;=1,1,0)</f>
        <v>0</v>
      </c>
      <c r="BJ62">
        <f>IF(SUMIF('Ingredients Backend'!$AE$1:$CD$1,BJ$3,'Ingredients Backend'!$AE61:$CD61)&gt;=1,1,0)</f>
        <v>0</v>
      </c>
      <c r="BK62">
        <f>IF(SUMIF('Ingredients Backend'!$AE$1:$CD$1,BK$3,'Ingredients Backend'!$AE61:$CD61)&gt;=1,1,0)</f>
        <v>0</v>
      </c>
      <c r="BL62">
        <f>IF(SUMIF('Ingredients Backend'!$AE$1:$CD$1,BL$3,'Ingredients Backend'!$AE61:$CD61)&gt;=1,1,0)</f>
        <v>0</v>
      </c>
      <c r="BM62">
        <f>IF(SUMIF('Ingredients Backend'!$AE$1:$CD$1,BM$3,'Ingredients Backend'!$AE61:$CD61)&gt;=1,1,0)</f>
        <v>0</v>
      </c>
      <c r="BN62">
        <f>IF(SUMIF('Ingredients Backend'!$AE$1:$CD$1,BN$3,'Ingredients Backend'!$AE61:$CD61)&gt;=1,1,0)</f>
        <v>0</v>
      </c>
      <c r="BO62">
        <f>IF(SUMIF('Ingredients Backend'!$AE$1:$CD$1,BO$3,'Ingredients Backend'!$AE61:$CD61)&gt;=1,1,0)</f>
        <v>0</v>
      </c>
      <c r="BP62">
        <f>IF(SUMIF('Ingredients Backend'!$AE$1:$CD$1,BP$3,'Ingredients Backend'!$AE61:$CD61)&gt;=1,1,0)</f>
        <v>0</v>
      </c>
      <c r="BQ62">
        <f>IF(SUMIF('Ingredients Backend'!$AE$1:$CD$1,BQ$3,'Ingredients Backend'!$AE61:$CD61)&gt;=1,1,0)</f>
        <v>0</v>
      </c>
      <c r="BR62">
        <f>IF(SUMIF('Ingredients Backend'!$AE$1:$CD$1,BR$3,'Ingredients Backend'!$AE61:$CD61)&gt;=1,1,0)</f>
        <v>0</v>
      </c>
      <c r="BS62">
        <f>IF(SUMIF('Ingredients Backend'!$AE$1:$CD$1,BS$3,'Ingredients Backend'!$AE61:$CD61)&gt;=1,1,0)</f>
        <v>0</v>
      </c>
      <c r="BT62">
        <f>IF(SUMIF('Ingredients Backend'!$AE$1:$CD$1,BT$3,'Ingredients Backend'!$AE61:$CD61)&gt;=1,1,0)</f>
        <v>0</v>
      </c>
      <c r="BU62">
        <f>IF(SUMIF('Ingredients Backend'!$AE$1:$CD$1,BU$3,'Ingredients Backend'!$AE61:$CD61)&gt;=1,1,0)</f>
        <v>0</v>
      </c>
      <c r="BV62">
        <f>IF(SUMIF('Ingredients Backend'!$AE$1:$CD$1,BV$3,'Ingredients Backend'!$AE61:$CD61)&gt;=1,1,0)</f>
        <v>0</v>
      </c>
      <c r="BW62">
        <f>IF(SUMIF('Ingredients Backend'!$AE$1:$CD$1,BW$3,'Ingredients Backend'!$AE61:$CD61)&gt;=1,1,0)</f>
        <v>0</v>
      </c>
      <c r="BX62">
        <f>IF(SUMIF('Ingredients Backend'!$AE$1:$CD$1,BX$3,'Ingredients Backend'!$AE61:$CD61)&gt;=1,1,0)</f>
        <v>0</v>
      </c>
      <c r="BY62">
        <f>IF(SUMIF('Ingredients Backend'!$AE$1:$CD$1,BY$3,'Ingredients Backend'!$AE61:$CD61)&gt;=1,1,0)</f>
        <v>1</v>
      </c>
    </row>
    <row r="63" hidden="1" spans="1:77">
      <c r="A63" s="5" t="str">
        <f>_xlfn.XLOOKUP($E63,'Raw Data'!$E:$E,'Raw Data'!A:A,"ERROR",0,1)</f>
        <v>AE</v>
      </c>
      <c r="B63" s="5" t="str">
        <f>_xlfn.XLOOKUP($E63,'Raw Data'!$E:$E,'Raw Data'!B:B,"ERROR",0,1)</f>
        <v>Hair Mousses</v>
      </c>
      <c r="C63" s="5" t="str">
        <f>_xlfn.XLOOKUP($E63,'Raw Data'!$E:$E,'Raw Data'!C:C,"ERROR",0,1)</f>
        <v>Aussie</v>
      </c>
      <c r="D63" s="5" t="str">
        <f>_xlfn.XLOOKUP($E63,'Raw Data'!$E:$E,'Raw Data'!D:D,"ERROR",0,1)</f>
        <v>www.amazon.ae/dp/B07MM68THK</v>
      </c>
      <c r="E63" s="5" t="s">
        <v>243</v>
      </c>
      <c r="F63" s="9" t="str">
        <f>_xlfn.XLOOKUP($E63,'Raw Data'!$E:$E,'Raw Data'!F:F,"ERROR",0,1)</f>
        <v>Aussie Miracle Curls Mousse, 6oz (Maximum Hold)</v>
      </c>
      <c r="G63" s="10">
        <f>_xlfn.XLOOKUP($E63,'Raw Data'!$E:$E,'Raw Data'!G:G,"ERROR",0,1)</f>
        <v>32</v>
      </c>
      <c r="H63" s="9">
        <f>_xlfn.XLOOKUP($E63,'Raw Data'!$E:$E,'Raw Data'!H:H,"ERROR",0,1)</f>
        <v>2384.44</v>
      </c>
      <c r="I63" s="9">
        <f>_xlfn.XLOOKUP($E63,'Raw Data'!$E:$E,'Raw Data'!I:I,"ERROR",0,1)</f>
        <v>0.00319233860156762</v>
      </c>
      <c r="J63" s="9" t="str">
        <f>_xlfn.XLOOKUP($E63,'Raw Data'!$E:$E,'Raw Data'!J:J,"ERROR",0,1)</f>
        <v>Yes</v>
      </c>
      <c r="K63" s="14" t="str">
        <f t="array" ref="K63">_xlfn.IFS(AND(L63&gt;0,L63&lt;=5),"0 to 5",AND(L63&gt;5,L63&lt;=10),"5 to 10",AND(L63&gt;10,L63&lt;=15),"10 to 15",AND(L63&gt;15,L63&lt;=20),"15 to 20",AND(L63&gt;20,L63&lt;=30),"20 to 30",AND(L63&gt;30,L63&lt;=40),"30 to 40",AND(L63&gt;40,L63&lt;=50),"40 to 50",AND(L63&gt;50,L63&lt;=75),"50 to 75",AND(L63&gt;75,L63&lt;=100),"75 to 100",AND(L63&gt;100,L63&lt;=150),"100 to 150",AND(L63&gt;150,L63&lt;=200),"150 to 200",AND(L63&gt;200,L63&lt;=250),"200 to 250",AND(L63&gt;250,L63&lt;=300),"250 to 300",AND(L63&gt;300,L63&lt;=400),"300 to 400",AND(L63&gt;400,L63&lt;=500),"400 to 500",L63&gt;500,"500+")</f>
        <v>75 to 100</v>
      </c>
      <c r="L63" s="9">
        <f>_xlfn.XLOOKUP($E63,'Raw Data'!$E:$E,'Raw Data'!L:L,"ERROR",0,1)</f>
        <v>75.23</v>
      </c>
      <c r="M63" s="14" t="str">
        <f t="array" ref="M63">_xlfn.IFS(AND(N63&gt;0,N63&lt;=5),"0 to 5",AND(N63&gt;5,N63&lt;=10),"5 to 10",AND(N63&gt;10,N63&lt;=15),"10 to 15",AND(N63&gt;15,N63&lt;=20),"15 to 20",AND(N63&gt;20,N63&lt;=30),"20 to 30",AND(N63&gt;30,N63&lt;=40),"30 to 40",AND(N63&gt;40,N63&lt;=50),"40 to 50",AND(N63&gt;50,N63&lt;=75),"50 to 75",AND(N63&gt;75,N63&lt;=100),"75 to 100",AND(N63&gt;100,N63&lt;=150),"100 to 150",AND(N63&gt;150,N63&lt;=200),"150 to 200",AND(N63&gt;200,N63&lt;=250),"200 to 250",AND(N63&gt;250,N63&lt;=300),"250 to 300",AND(N63&gt;300,N63&lt;=400),"300 to 400",AND(N63&gt;400,N63&lt;=500),"400 to 500",N63&gt;500,"500+")</f>
        <v>75 to 100</v>
      </c>
      <c r="N63" s="9">
        <f>_xlfn.XLOOKUP($E63,'Raw Data'!$E:$E,'Raw Data'!N:N,"ERROR",0,1)</f>
        <v>76.61</v>
      </c>
      <c r="O63" s="14" t="str">
        <f t="array" ref="O63">_xlfn.IFS(P63=0,"No Discount",AND(P63&gt;0,P63&lt;=0.02),"0% to 2%",AND(P63&gt;0.02,P63&lt;=0.04),"2% to 4%",AND(P63&gt;0.04,P63&lt;=0.06),"4% to 6%",AND(P63&gt;0.06,P63&lt;=0.08),"6% to 8%",AND(P63&gt;0.08,P63&lt;=0.1),"8% to 10%",AND(P63&gt;0.1,P63&lt;=0.15),"10% to 15%",AND(P63&gt;0.15,P63&lt;=0.2),"15% to 20%",AND(P63&gt;0.2,P63&lt;=0.25),"20% to 25%",AND(P63&gt;0.25,P63&lt;=0.3),"25% to 30%",AND(P63&gt;0.3,P63&lt;=0.4),"30% to 40%",AND(P63&gt;0.4,P63&lt;=0.5),"40% to 50%",AND(P63&gt;0.5,P63&lt;=0.75),"50% to 75%",AND(P63&gt;0.75,P63&lt;=1),"75% to 100%")</f>
        <v>0% to 2%</v>
      </c>
      <c r="P63" s="10">
        <f>_xlfn.XLOOKUP($E63,'Raw Data'!$E:$E,'Raw Data'!P:P,"ERROR",0,1)</f>
        <v>0.0180133141887481</v>
      </c>
      <c r="Q63" s="9">
        <f>_xlfn.XLOOKUP($E63,'Raw Data'!$E:$E,'Raw Data'!Q:Q,"ERROR",0,1)</f>
        <v>6</v>
      </c>
      <c r="R63" s="9" t="str">
        <f>_xlfn.XLOOKUP($E63,'Raw Data'!$E:$E,'Raw Data'!R:R,"ERROR",0,1)</f>
        <v>oz</v>
      </c>
      <c r="S63" s="5" t="str">
        <f t="array" ref="S63">_xlfn.IFS(AND(T63&gt;0,T63&lt;=0.05),"0 to 0.05",AND(T63&gt;0.05,T63&lt;=0.1),"0.05 to 0.1",AND(T63&gt;0.1,T63&lt;=0.2),"0.1 to 0.2",AND(T63&gt;0.2,T63&lt;=0.3),"0.2 to 0.3",AND(T63&gt;0.3,T63&lt;=0.4),"0.3 to 0.4",AND(T63&gt;0.4,T63&lt;=0.5),"0.4 to 0.5",AND(T63&gt;0.5,T63&lt;=0.75),"0.5 to 0.75",AND(T63&gt;0.75,T63&lt;=1),"0.75 to 1",AND(T63&gt;1,T63&lt;=2),"1 to 2",AND(T63&gt;2,T63&lt;=3),"2 to 3",AND(T63&gt;3,T63&lt;=4),"3 to 4",AND(T63&gt;4,T63&lt;=5),"4 to 5",AND(T63&gt;5,T63&lt;=10),"5 to 10",T63&gt;10,"10+")</f>
        <v>0.4 to 0.5</v>
      </c>
      <c r="T63" s="10">
        <f t="shared" si="1"/>
        <v>0.424022094465111</v>
      </c>
      <c r="U63" s="15" t="str">
        <f t="array" ref="U63">_xlfn.IFS(AND(V63&gt;0,V63&lt;=0.05),"0 to 0.05",AND(V63&gt;0.05,V63&lt;=0.1),"0.05 to 0.1",AND(V63&gt;0.1,V63&lt;=0.2),"0.1 to 0.2",AND(V63&gt;0.2,V63&lt;=0.3),"0.2 to 0.3",AND(V63&gt;0.3,V63&lt;=0.4),"0.3 to 0.4",AND(V63&gt;0.4,V63&lt;=0.5),"0.4 to 0.5",AND(V63&gt;0.5,V63&lt;=0.75),"0.5 to 0.75",AND(V63&gt;0.75,V63&lt;=1),"0.75 to 1",AND(V63&gt;1,V63&lt;=2),"1 to 2",AND(V63&gt;2,V63&lt;=3),"2 to 3",AND(V63&gt;3,V63&lt;=4),"3 to 4",AND(V63&gt;4,V63&lt;=5),"4 to 5",AND(V63&gt;5,V63&lt;=10),"5 to 10",V63&gt;10,"10+")</f>
        <v>0.1 to 0.2</v>
      </c>
      <c r="V63" s="10">
        <f t="shared" si="2"/>
        <v>0.116586066959757</v>
      </c>
      <c r="W63" s="15" t="str">
        <f t="array" ref="W63">_xlfn.IFS(AND(X63&gt;0,X63&lt;=0.05),"0 to 0.05",AND(X63&gt;0.05,X63&lt;=0.1),"0.05 to 0.1",AND(X63&gt;0.1,X63&lt;=0.2),"0.1 to 0.2",AND(X63&gt;0.2,X63&lt;=0.3),"0.2 to 0.3",AND(X63&gt;0.3,X63&lt;=0.4),"0.3 to 0.4",AND(X63&gt;0.4,X63&lt;=0.5),"0.4 to 0.5",AND(X63&gt;0.5,X63&lt;=0.75),"0.5 to 0.75",AND(X63&gt;0.75,X63&lt;=1),"0.75 to 1",AND(X63&gt;1,X63&lt;=2),"1 to 2",AND(X63&gt;2,X63&lt;=3),"2 to 3",AND(X63&gt;3,X63&lt;=4),"3 to 4",AND(X63&gt;4,X63&lt;=5),"4 to 5",AND(X63&gt;5,X63&lt;=10),"5 to 10",X63&gt;10,"10+")</f>
        <v>0.1 to 0.2</v>
      </c>
      <c r="X63" s="16">
        <f t="shared" si="3"/>
        <v>0.11448596550558</v>
      </c>
      <c r="Y63" s="5" t="str">
        <f t="array" ref="Y63">_xlfn.IFS(AND(Z63&gt;0,Z63&lt;=1),"0 to 1",AND(Z63&gt;1,Z63&lt;=2),"1 to 2",AND(Z63&gt;2,Z63&lt;=4),"2 to 4",AND(Z63&gt;4,Z63&lt;=6),"4 to 6",AND(Z63&gt;6,Z63&lt;=8),"6 to 8",AND(Z63&gt;8,Z63&lt;=10),"8 to 10",AND(Z63&gt;10,Z63&lt;=15),"10 to 15",AND(Z63&gt;15,Z63&lt;=20),"15 to 20",AND(Z63&gt;20,Z63&lt;=25),"20 to 25",AND(Z63&gt;25,Z63&lt;=30),"25 to 30",AND(Z63&gt;30,Z63&lt;=40),"30 to 40",AND(Z63&gt;40,Z63&lt;=50),"40 to 50",Z63&gt;50,"50+")</f>
        <v>4 to 6</v>
      </c>
      <c r="Z63" s="9">
        <f t="array" ref="Z63">_xlfn.IFS(AA63="oz",_xlfn.IFS(R63="oz",Q63,R63="fl oz",Q63*1.04,R63="ml",Q63*0.0338),AA63="fl oz",_xlfn.IFS(R63="oz",Q63/1.04,R63="fl oz",Q63,R63="ml",Q63*0.0338/1.04),AA63="ml",_xlfn.IFS(R63="oz",Q63/0.0338,R63="fl oz",Q63*1.04/0.0338,R63="ml",Q63))</f>
        <v>6</v>
      </c>
      <c r="AA63" s="9" t="str">
        <f>_xlfn.XLOOKUP($E63,'Raw Data'!$E:$E,'Raw Data'!AA:AA,"ERROR",0,1)</f>
        <v>oz</v>
      </c>
      <c r="AB63" s="5" t="s">
        <v>36</v>
      </c>
      <c r="AC63" s="5" t="s">
        <v>138</v>
      </c>
      <c r="AD63" s="5" t="s">
        <v>244</v>
      </c>
      <c r="AE63">
        <f>IF(SUMIF('Ingredients Backend'!$AE$1:$CD$1,AE$3,'Ingredients Backend'!$AE62:$CD62)&gt;=1,1,0)</f>
        <v>0</v>
      </c>
      <c r="AF63">
        <f>IF(SUMIF('Ingredients Backend'!$AE$1:$CD$1,AF$3,'Ingredients Backend'!$AE62:$CD62)&gt;=1,1,0)</f>
        <v>0</v>
      </c>
      <c r="AG63">
        <f>IF(SUMIF('Ingredients Backend'!$AE$1:$CD$1,AG$3,'Ingredients Backend'!$AE62:$CD62)&gt;=1,1,0)</f>
        <v>0</v>
      </c>
      <c r="AH63">
        <f>IF(SUMIF('Ingredients Backend'!$AE$1:$CD$1,AH$3,'Ingredients Backend'!$AE62:$CD62)&gt;=1,1,0)</f>
        <v>0</v>
      </c>
      <c r="AI63">
        <f>IF(SUMIF('Ingredients Backend'!$AE$1:$CD$1,AI$3,'Ingredients Backend'!$AE62:$CD62)&gt;=1,1,0)</f>
        <v>0</v>
      </c>
      <c r="AJ63">
        <f>IF(SUMIF('Ingredients Backend'!$AE$1:$CD$1,AJ$3,'Ingredients Backend'!$AE62:$CD62)&gt;=1,1,0)</f>
        <v>0</v>
      </c>
      <c r="AK63">
        <f>IF(SUMIF('Ingredients Backend'!$AE$1:$CD$1,AK$3,'Ingredients Backend'!$AE62:$CD62)&gt;=1,1,0)</f>
        <v>0</v>
      </c>
      <c r="AL63">
        <f>IF(SUMIF('Ingredients Backend'!$AE$1:$CD$1,AL$3,'Ingredients Backend'!$AE62:$CD62)&gt;=1,1,0)</f>
        <v>0</v>
      </c>
      <c r="AM63">
        <f>IF(SUMIF('Ingredients Backend'!$AE$1:$CD$1,AM$3,'Ingredients Backend'!$AE62:$CD62)&gt;=1,1,0)</f>
        <v>0</v>
      </c>
      <c r="AN63">
        <f>IF(SUMIF('Ingredients Backend'!$AE$1:$CD$1,AN$3,'Ingredients Backend'!$AE62:$CD62)&gt;=1,1,0)</f>
        <v>0</v>
      </c>
      <c r="AO63">
        <f>IF(SUMIF('Ingredients Backend'!$AE$1:$CD$1,AO$3,'Ingredients Backend'!$AE62:$CD62)&gt;=1,1,0)</f>
        <v>0</v>
      </c>
      <c r="AP63">
        <f>IF(SUMIF('Ingredients Backend'!$AE$1:$CD$1,AP$3,'Ingredients Backend'!$AE62:$CD62)&gt;=1,1,0)</f>
        <v>0</v>
      </c>
      <c r="AQ63">
        <f>IF(SUMIF('Ingredients Backend'!$AE$1:$CD$1,AQ$3,'Ingredients Backend'!$AE62:$CD62)&gt;=1,1,0)</f>
        <v>0</v>
      </c>
      <c r="AR63">
        <f>IF(SUMIF('Ingredients Backend'!$AE$1:$CD$1,AR$3,'Ingredients Backend'!$AE62:$CD62)&gt;=1,1,0)</f>
        <v>0</v>
      </c>
      <c r="AS63">
        <f>IF(SUMIF('Ingredients Backend'!$AE$1:$CD$1,AS$3,'Ingredients Backend'!$AE62:$CD62)&gt;=1,1,0)</f>
        <v>1</v>
      </c>
      <c r="AT63">
        <f>IF(SUMIF('Ingredients Backend'!$AE$1:$CD$1,AT$3,'Ingredients Backend'!$AE62:$CD62)&gt;=1,1,0)</f>
        <v>0</v>
      </c>
      <c r="AU63">
        <f>IF(SUMIF('Ingredients Backend'!$AE$1:$CD$1,AU$3,'Ingredients Backend'!$AE62:$CD62)&gt;=1,1,0)</f>
        <v>0</v>
      </c>
      <c r="AV63">
        <f>IF(SUMIF('Ingredients Backend'!$AE$1:$CD$1,AV$3,'Ingredients Backend'!$AE62:$CD62)&gt;=1,1,0)</f>
        <v>0</v>
      </c>
      <c r="AW63">
        <f>IF(SUMIF('Ingredients Backend'!$AE$1:$CD$1,AW$3,'Ingredients Backend'!$AE62:$CD62)&gt;=1,1,0)</f>
        <v>0</v>
      </c>
      <c r="AX63">
        <f>IF(SUMIF('Ingredients Backend'!$AE$1:$CD$1,AX$3,'Ingredients Backend'!$AE62:$CD62)&gt;=1,1,0)</f>
        <v>0</v>
      </c>
      <c r="AY63">
        <f>IF(SUMIF('Ingredients Backend'!$AE$1:$CD$1,AY$3,'Ingredients Backend'!$AE62:$CD62)&gt;=1,1,0)</f>
        <v>0</v>
      </c>
      <c r="AZ63">
        <f>IF(SUMIF('Ingredients Backend'!$AE$1:$CD$1,AZ$3,'Ingredients Backend'!$AE62:$CD62)&gt;=1,1,0)</f>
        <v>0</v>
      </c>
      <c r="BA63">
        <f>IF(SUMIF('Ingredients Backend'!$AE$1:$CD$1,BA$3,'Ingredients Backend'!$AE62:$CD62)&gt;=1,1,0)</f>
        <v>1</v>
      </c>
      <c r="BB63">
        <f>IF(SUMIF('Ingredients Backend'!$AE$1:$CD$1,BB$3,'Ingredients Backend'!$AE62:$CD62)&gt;=1,1,0)</f>
        <v>0</v>
      </c>
      <c r="BC63">
        <f>IF(SUMIF('Ingredients Backend'!$AE$1:$CD$1,BC$3,'Ingredients Backend'!$AE62:$CD62)&gt;=1,1,0)</f>
        <v>0</v>
      </c>
      <c r="BD63">
        <f>IF(SUMIF('Ingredients Backend'!$AE$1:$CD$1,BD$3,'Ingredients Backend'!$AE62:$CD62)&gt;=1,1,0)</f>
        <v>0</v>
      </c>
      <c r="BE63">
        <f>IF(SUMIF('Ingredients Backend'!$AE$1:$CD$1,BE$3,'Ingredients Backend'!$AE62:$CD62)&gt;=1,1,0)</f>
        <v>0</v>
      </c>
      <c r="BF63">
        <f>IF(SUMIF('Ingredients Backend'!$AE$1:$CD$1,BF$3,'Ingredients Backend'!$AE62:$CD62)&gt;=1,1,0)</f>
        <v>0</v>
      </c>
      <c r="BG63">
        <f>IF(SUMIF('Ingredients Backend'!$AE$1:$CD$1,BG$3,'Ingredients Backend'!$AE62:$CD62)&gt;=1,1,0)</f>
        <v>0</v>
      </c>
      <c r="BH63">
        <f>IF(SUMIF('Ingredients Backend'!$AE$1:$CD$1,BH$3,'Ingredients Backend'!$AE62:$CD62)&gt;=1,1,0)</f>
        <v>0</v>
      </c>
      <c r="BI63">
        <f>IF(SUMIF('Ingredients Backend'!$AE$1:$CD$1,BI$3,'Ingredients Backend'!$AE62:$CD62)&gt;=1,1,0)</f>
        <v>0</v>
      </c>
      <c r="BJ63">
        <f>IF(SUMIF('Ingredients Backend'!$AE$1:$CD$1,BJ$3,'Ingredients Backend'!$AE62:$CD62)&gt;=1,1,0)</f>
        <v>0</v>
      </c>
      <c r="BK63">
        <f>IF(SUMIF('Ingredients Backend'!$AE$1:$CD$1,BK$3,'Ingredients Backend'!$AE62:$CD62)&gt;=1,1,0)</f>
        <v>0</v>
      </c>
      <c r="BL63">
        <f>IF(SUMIF('Ingredients Backend'!$AE$1:$CD$1,BL$3,'Ingredients Backend'!$AE62:$CD62)&gt;=1,1,0)</f>
        <v>0</v>
      </c>
      <c r="BM63">
        <f>IF(SUMIF('Ingredients Backend'!$AE$1:$CD$1,BM$3,'Ingredients Backend'!$AE62:$CD62)&gt;=1,1,0)</f>
        <v>0</v>
      </c>
      <c r="BN63">
        <f>IF(SUMIF('Ingredients Backend'!$AE$1:$CD$1,BN$3,'Ingredients Backend'!$AE62:$CD62)&gt;=1,1,0)</f>
        <v>0</v>
      </c>
      <c r="BO63">
        <f>IF(SUMIF('Ingredients Backend'!$AE$1:$CD$1,BO$3,'Ingredients Backend'!$AE62:$CD62)&gt;=1,1,0)</f>
        <v>0</v>
      </c>
      <c r="BP63">
        <f>IF(SUMIF('Ingredients Backend'!$AE$1:$CD$1,BP$3,'Ingredients Backend'!$AE62:$CD62)&gt;=1,1,0)</f>
        <v>0</v>
      </c>
      <c r="BQ63">
        <f>IF(SUMIF('Ingredients Backend'!$AE$1:$CD$1,BQ$3,'Ingredients Backend'!$AE62:$CD62)&gt;=1,1,0)</f>
        <v>0</v>
      </c>
      <c r="BR63">
        <f>IF(SUMIF('Ingredients Backend'!$AE$1:$CD$1,BR$3,'Ingredients Backend'!$AE62:$CD62)&gt;=1,1,0)</f>
        <v>0</v>
      </c>
      <c r="BS63">
        <f>IF(SUMIF('Ingredients Backend'!$AE$1:$CD$1,BS$3,'Ingredients Backend'!$AE62:$CD62)&gt;=1,1,0)</f>
        <v>0</v>
      </c>
      <c r="BT63">
        <f>IF(SUMIF('Ingredients Backend'!$AE$1:$CD$1,BT$3,'Ingredients Backend'!$AE62:$CD62)&gt;=1,1,0)</f>
        <v>0</v>
      </c>
      <c r="BU63">
        <f>IF(SUMIF('Ingredients Backend'!$AE$1:$CD$1,BU$3,'Ingredients Backend'!$AE62:$CD62)&gt;=1,1,0)</f>
        <v>0</v>
      </c>
      <c r="BV63">
        <f>IF(SUMIF('Ingredients Backend'!$AE$1:$CD$1,BV$3,'Ingredients Backend'!$AE62:$CD62)&gt;=1,1,0)</f>
        <v>0</v>
      </c>
      <c r="BW63">
        <f>IF(SUMIF('Ingredients Backend'!$AE$1:$CD$1,BW$3,'Ingredients Backend'!$AE62:$CD62)&gt;=1,1,0)</f>
        <v>0</v>
      </c>
      <c r="BX63">
        <f>IF(SUMIF('Ingredients Backend'!$AE$1:$CD$1,BX$3,'Ingredients Backend'!$AE62:$CD62)&gt;=1,1,0)</f>
        <v>0</v>
      </c>
      <c r="BY63">
        <f>IF(SUMIF('Ingredients Backend'!$AE$1:$CD$1,BY$3,'Ingredients Backend'!$AE62:$CD62)&gt;=1,1,0)</f>
        <v>0</v>
      </c>
    </row>
    <row r="64" hidden="1" spans="1:77">
      <c r="A64" s="5" t="str">
        <f>_xlfn.XLOOKUP($E64,'Raw Data'!$E:$E,'Raw Data'!A:A,"ERROR",0,1)</f>
        <v>AE</v>
      </c>
      <c r="B64" s="5" t="str">
        <f>_xlfn.XLOOKUP($E64,'Raw Data'!$E:$E,'Raw Data'!B:B,"ERROR",0,1)</f>
        <v>Hair Mousses</v>
      </c>
      <c r="C64" s="5" t="str">
        <f>_xlfn.XLOOKUP($E64,'Raw Data'!$E:$E,'Raw Data'!C:C,"ERROR",0,1)</f>
        <v>Wella</v>
      </c>
      <c r="D64" s="5" t="str">
        <f>_xlfn.XLOOKUP($E64,'Raw Data'!$E:$E,'Raw Data'!D:D,"ERROR",0,1)</f>
        <v>www.amazon.ae/dp/B01BG8PV4E</v>
      </c>
      <c r="E64" s="5" t="s">
        <v>245</v>
      </c>
      <c r="F64" s="9" t="str">
        <f>_xlfn.XLOOKUP($E64,'Raw Data'!$E:$E,'Raw Data'!F:F,"ERROR",0,1)</f>
        <v>Wella Professionals EIMI Extra Volume Strong Hold Volumizing Hair Mousse | 300 ml | Hair Volumizer with Heat Protection &amp; Shine</v>
      </c>
      <c r="G64" s="10">
        <f>_xlfn.XLOOKUP($E64,'Raw Data'!$E:$E,'Raw Data'!G:G,"ERROR",0,1)</f>
        <v>25</v>
      </c>
      <c r="H64" s="9">
        <f>_xlfn.XLOOKUP($E64,'Raw Data'!$E:$E,'Raw Data'!H:H,"ERROR",0,1)</f>
        <v>2382.6</v>
      </c>
      <c r="I64" s="9">
        <f>_xlfn.XLOOKUP($E64,'Raw Data'!$E:$E,'Raw Data'!I:I,"ERROR",0,1)</f>
        <v>0.00318987517072982</v>
      </c>
      <c r="J64" s="9" t="str">
        <f>_xlfn.XLOOKUP($E64,'Raw Data'!$E:$E,'Raw Data'!J:J,"ERROR",0,1)</f>
        <v>Yes</v>
      </c>
      <c r="K64" s="14" t="str">
        <f t="array" ref="K64">_xlfn.IFS(AND(L64&gt;0,L64&lt;=5),"0 to 5",AND(L64&gt;5,L64&lt;=10),"5 to 10",AND(L64&gt;10,L64&lt;=15),"10 to 15",AND(L64&gt;15,L64&lt;=20),"15 to 20",AND(L64&gt;20,L64&lt;=30),"20 to 30",AND(L64&gt;30,L64&lt;=40),"30 to 40",AND(L64&gt;40,L64&lt;=50),"40 to 50",AND(L64&gt;50,L64&lt;=75),"50 to 75",AND(L64&gt;75,L64&lt;=100),"75 to 100",AND(L64&gt;100,L64&lt;=150),"100 to 150",AND(L64&gt;150,L64&lt;=200),"150 to 200",AND(L64&gt;200,L64&lt;=250),"200 to 250",AND(L64&gt;250,L64&lt;=300),"250 to 300",AND(L64&gt;300,L64&lt;=400),"300 to 400",AND(L64&gt;400,L64&lt;=500),"400 to 500",L64&gt;500,"500+")</f>
        <v>75 to 100</v>
      </c>
      <c r="L64" s="9">
        <f>_xlfn.XLOOKUP($E64,'Raw Data'!$E:$E,'Raw Data'!L:L,"ERROR",0,1)</f>
        <v>94.91</v>
      </c>
      <c r="M64" s="14" t="str">
        <f t="array" ref="M64">_xlfn.IFS(AND(N64&gt;0,N64&lt;=5),"0 to 5",AND(N64&gt;5,N64&lt;=10),"5 to 10",AND(N64&gt;10,N64&lt;=15),"10 to 15",AND(N64&gt;15,N64&lt;=20),"15 to 20",AND(N64&gt;20,N64&lt;=30),"20 to 30",AND(N64&gt;30,N64&lt;=40),"30 to 40",AND(N64&gt;40,N64&lt;=50),"40 to 50",AND(N64&gt;50,N64&lt;=75),"50 to 75",AND(N64&gt;75,N64&lt;=100),"75 to 100",AND(N64&gt;100,N64&lt;=150),"100 to 150",AND(N64&gt;150,N64&lt;=200),"150 to 200",AND(N64&gt;200,N64&lt;=250),"200 to 250",AND(N64&gt;250,N64&lt;=300),"250 to 300",AND(N64&gt;300,N64&lt;=400),"300 to 400",AND(N64&gt;400,N64&lt;=500),"400 to 500",N64&gt;500,"500+")</f>
        <v>75 to 100</v>
      </c>
      <c r="N64" s="9">
        <f>_xlfn.XLOOKUP($E64,'Raw Data'!$E:$E,'Raw Data'!N:N,"ERROR",0,1)</f>
        <v>96.54</v>
      </c>
      <c r="O64" s="14" t="str">
        <f t="array" ref="O64">_xlfn.IFS(P64=0,"No Discount",AND(P64&gt;0,P64&lt;=0.02),"0% to 2%",AND(P64&gt;0.02,P64&lt;=0.04),"2% to 4%",AND(P64&gt;0.04,P64&lt;=0.06),"4% to 6%",AND(P64&gt;0.06,P64&lt;=0.08),"6% to 8%",AND(P64&gt;0.08,P64&lt;=0.1),"8% to 10%",AND(P64&gt;0.1,P64&lt;=0.15),"10% to 15%",AND(P64&gt;0.15,P64&lt;=0.2),"15% to 20%",AND(P64&gt;0.2,P64&lt;=0.25),"20% to 25%",AND(P64&gt;0.25,P64&lt;=0.3),"25% to 30%",AND(P64&gt;0.3,P64&lt;=0.4),"30% to 40%",AND(P64&gt;0.4,P64&lt;=0.5),"40% to 50%",AND(P64&gt;0.5,P64&lt;=0.75),"50% to 75%",AND(P64&gt;0.75,P64&lt;=1),"75% to 100%")</f>
        <v>0% to 2%</v>
      </c>
      <c r="P64" s="10">
        <f>_xlfn.XLOOKUP($E64,'Raw Data'!$E:$E,'Raw Data'!P:P,"ERROR",0,1)</f>
        <v>0.0168841930805885</v>
      </c>
      <c r="Q64" s="9">
        <f>_xlfn.XLOOKUP($E64,'Raw Data'!$E:$E,'Raw Data'!Q:Q,"ERROR",0,1)</f>
        <v>300</v>
      </c>
      <c r="R64" s="9" t="str">
        <f>_xlfn.XLOOKUP($E64,'Raw Data'!$E:$E,'Raw Data'!R:R,"ERROR",0,1)</f>
        <v>ml</v>
      </c>
      <c r="S64" s="5" t="str">
        <f t="array" ref="S64">_xlfn.IFS(AND(T64&gt;0,T64&lt;=0.05),"0 to 0.05",AND(T64&gt;0.05,T64&lt;=0.1),"0.05 to 0.1",AND(T64&gt;0.1,T64&lt;=0.2),"0.1 to 0.2",AND(T64&gt;0.2,T64&lt;=0.3),"0.2 to 0.3",AND(T64&gt;0.3,T64&lt;=0.4),"0.3 to 0.4",AND(T64&gt;0.4,T64&lt;=0.5),"0.4 to 0.5",AND(T64&gt;0.5,T64&lt;=0.75),"0.5 to 0.75",AND(T64&gt;0.75,T64&lt;=1),"0.75 to 1",AND(T64&gt;1,T64&lt;=2),"1 to 2",AND(T64&gt;2,T64&lt;=3),"2 to 3",AND(T64&gt;3,T64&lt;=4),"3 to 4",AND(T64&gt;4,T64&lt;=5),"4 to 5",AND(T64&gt;5,T64&lt;=10),"5 to 10",T64&gt;10,"10+")</f>
        <v>0.3 to 0.4</v>
      </c>
      <c r="T64" s="10">
        <f t="shared" si="1"/>
        <v>0.31653569672872</v>
      </c>
      <c r="U64" s="15" t="str">
        <f t="array" ref="U64">_xlfn.IFS(AND(V64&gt;0,V64&lt;=0.05),"0 to 0.05",AND(V64&gt;0.05,V64&lt;=0.1),"0.05 to 0.1",AND(V64&gt;0.1,V64&lt;=0.2),"0.1 to 0.2",AND(V64&gt;0.2,V64&lt;=0.3),"0.2 to 0.3",AND(V64&gt;0.3,V64&lt;=0.4),"0.3 to 0.4",AND(V64&gt;0.4,V64&lt;=0.5),"0.4 to 0.5",AND(V64&gt;0.5,V64&lt;=0.75),"0.5 to 0.75",AND(V64&gt;0.75,V64&lt;=1),"0.75 to 1",AND(V64&gt;1,V64&lt;=2),"1 to 2",AND(V64&gt;2,V64&lt;=3),"2 to 3",AND(V64&gt;3,V64&lt;=4),"3 to 4",AND(V64&gt;4,V64&lt;=5),"4 to 5",AND(V64&gt;5,V64&lt;=10),"5 to 10",V64&gt;10,"10+")</f>
        <v>0.05 to 0.1</v>
      </c>
      <c r="V64" s="10">
        <f t="shared" si="2"/>
        <v>0.0869324219133017</v>
      </c>
      <c r="W64" s="15" t="str">
        <f t="array" ref="W64">_xlfn.IFS(AND(X64&gt;0,X64&lt;=0.05),"0 to 0.05",AND(X64&gt;0.05,X64&lt;=0.1),"0.05 to 0.1",AND(X64&gt;0.1,X64&lt;=0.2),"0.1 to 0.2",AND(X64&gt;0.2,X64&lt;=0.3),"0.2 to 0.3",AND(X64&gt;0.3,X64&lt;=0.4),"0.3 to 0.4",AND(X64&gt;0.4,X64&lt;=0.5),"0.4 to 0.5",AND(X64&gt;0.5,X64&lt;=0.75),"0.5 to 0.75",AND(X64&gt;0.75,X64&lt;=1),"0.75 to 1",AND(X64&gt;1,X64&lt;=2),"1 to 2",AND(X64&gt;2,X64&lt;=3),"2 to 3",AND(X64&gt;3,X64&lt;=4),"3 to 4",AND(X64&gt;4,X64&lt;=5),"4 to 5",AND(X64&gt;5,X64&lt;=10),"5 to 10",X64&gt;10,"10+")</f>
        <v>0.05 to 0.1</v>
      </c>
      <c r="X64" s="16">
        <f t="shared" si="3"/>
        <v>0.0854646381167544</v>
      </c>
      <c r="Y64" s="5" t="str">
        <f t="array" ref="Y64">_xlfn.IFS(AND(Z64&gt;0,Z64&lt;=1),"0 to 1",AND(Z64&gt;1,Z64&lt;=2),"1 to 2",AND(Z64&gt;2,Z64&lt;=4),"2 to 4",AND(Z64&gt;4,Z64&lt;=6),"4 to 6",AND(Z64&gt;6,Z64&lt;=8),"6 to 8",AND(Z64&gt;8,Z64&lt;=10),"8 to 10",AND(Z64&gt;10,Z64&lt;=15),"10 to 15",AND(Z64&gt;15,Z64&lt;=20),"15 to 20",AND(Z64&gt;20,Z64&lt;=25),"20 to 25",AND(Z64&gt;25,Z64&lt;=30),"25 to 30",AND(Z64&gt;30,Z64&lt;=40),"30 to 40",AND(Z64&gt;40,Z64&lt;=50),"40 to 50",Z64&gt;50,"50+")</f>
        <v>10 to 15</v>
      </c>
      <c r="Z64" s="9">
        <f t="array" ref="Z64">_xlfn.IFS(AA64="oz",_xlfn.IFS(R64="oz",Q64,R64="fl oz",Q64*1.04,R64="ml",Q64*0.0338),AA64="fl oz",_xlfn.IFS(R64="oz",Q64/1.04,R64="fl oz",Q64,R64="ml",Q64*0.0338/1.04),AA64="ml",_xlfn.IFS(R64="oz",Q64/0.0338,R64="fl oz",Q64*1.04/0.0338,R64="ml",Q64))</f>
        <v>10.14</v>
      </c>
      <c r="AA64" s="9" t="str">
        <f>_xlfn.XLOOKUP($E64,'Raw Data'!$E:$E,'Raw Data'!AA:AA,"ERROR",0,1)</f>
        <v>oz</v>
      </c>
      <c r="AB64" s="5" t="s">
        <v>246</v>
      </c>
      <c r="AC64" s="5" t="s">
        <v>144</v>
      </c>
      <c r="AD64" s="5" t="s">
        <v>43</v>
      </c>
      <c r="AE64">
        <f>IF(SUMIF('Ingredients Backend'!$AE$1:$CD$1,AE$3,'Ingredients Backend'!$AE63:$CD63)&gt;=1,1,0)</f>
        <v>0</v>
      </c>
      <c r="AF64">
        <f>IF(SUMIF('Ingredients Backend'!$AE$1:$CD$1,AF$3,'Ingredients Backend'!$AE63:$CD63)&gt;=1,1,0)</f>
        <v>0</v>
      </c>
      <c r="AG64">
        <f>IF(SUMIF('Ingredients Backend'!$AE$1:$CD$1,AG$3,'Ingredients Backend'!$AE63:$CD63)&gt;=1,1,0)</f>
        <v>0</v>
      </c>
      <c r="AH64">
        <f>IF(SUMIF('Ingredients Backend'!$AE$1:$CD$1,AH$3,'Ingredients Backend'!$AE63:$CD63)&gt;=1,1,0)</f>
        <v>0</v>
      </c>
      <c r="AI64">
        <f>IF(SUMIF('Ingredients Backend'!$AE$1:$CD$1,AI$3,'Ingredients Backend'!$AE63:$CD63)&gt;=1,1,0)</f>
        <v>0</v>
      </c>
      <c r="AJ64">
        <f>IF(SUMIF('Ingredients Backend'!$AE$1:$CD$1,AJ$3,'Ingredients Backend'!$AE63:$CD63)&gt;=1,1,0)</f>
        <v>0</v>
      </c>
      <c r="AK64">
        <f>IF(SUMIF('Ingredients Backend'!$AE$1:$CD$1,AK$3,'Ingredients Backend'!$AE63:$CD63)&gt;=1,1,0)</f>
        <v>0</v>
      </c>
      <c r="AL64">
        <f>IF(SUMIF('Ingredients Backend'!$AE$1:$CD$1,AL$3,'Ingredients Backend'!$AE63:$CD63)&gt;=1,1,0)</f>
        <v>0</v>
      </c>
      <c r="AM64">
        <f>IF(SUMIF('Ingredients Backend'!$AE$1:$CD$1,AM$3,'Ingredients Backend'!$AE63:$CD63)&gt;=1,1,0)</f>
        <v>0</v>
      </c>
      <c r="AN64">
        <f>IF(SUMIF('Ingredients Backend'!$AE$1:$CD$1,AN$3,'Ingredients Backend'!$AE63:$CD63)&gt;=1,1,0)</f>
        <v>0</v>
      </c>
      <c r="AO64">
        <f>IF(SUMIF('Ingredients Backend'!$AE$1:$CD$1,AO$3,'Ingredients Backend'!$AE63:$CD63)&gt;=1,1,0)</f>
        <v>0</v>
      </c>
      <c r="AP64">
        <f>IF(SUMIF('Ingredients Backend'!$AE$1:$CD$1,AP$3,'Ingredients Backend'!$AE63:$CD63)&gt;=1,1,0)</f>
        <v>0</v>
      </c>
      <c r="AQ64">
        <f>IF(SUMIF('Ingredients Backend'!$AE$1:$CD$1,AQ$3,'Ingredients Backend'!$AE63:$CD63)&gt;=1,1,0)</f>
        <v>0</v>
      </c>
      <c r="AR64">
        <f>IF(SUMIF('Ingredients Backend'!$AE$1:$CD$1,AR$3,'Ingredients Backend'!$AE63:$CD63)&gt;=1,1,0)</f>
        <v>0</v>
      </c>
      <c r="AS64">
        <f>IF(SUMIF('Ingredients Backend'!$AE$1:$CD$1,AS$3,'Ingredients Backend'!$AE63:$CD63)&gt;=1,1,0)</f>
        <v>0</v>
      </c>
      <c r="AT64">
        <f>IF(SUMIF('Ingredients Backend'!$AE$1:$CD$1,AT$3,'Ingredients Backend'!$AE63:$CD63)&gt;=1,1,0)</f>
        <v>0</v>
      </c>
      <c r="AU64">
        <f>IF(SUMIF('Ingredients Backend'!$AE$1:$CD$1,AU$3,'Ingredients Backend'!$AE63:$CD63)&gt;=1,1,0)</f>
        <v>0</v>
      </c>
      <c r="AV64">
        <f>IF(SUMIF('Ingredients Backend'!$AE$1:$CD$1,AV$3,'Ingredients Backend'!$AE63:$CD63)&gt;=1,1,0)</f>
        <v>0</v>
      </c>
      <c r="AW64">
        <f>IF(SUMIF('Ingredients Backend'!$AE$1:$CD$1,AW$3,'Ingredients Backend'!$AE63:$CD63)&gt;=1,1,0)</f>
        <v>0</v>
      </c>
      <c r="AX64">
        <f>IF(SUMIF('Ingredients Backend'!$AE$1:$CD$1,AX$3,'Ingredients Backend'!$AE63:$CD63)&gt;=1,1,0)</f>
        <v>0</v>
      </c>
      <c r="AY64">
        <f>IF(SUMIF('Ingredients Backend'!$AE$1:$CD$1,AY$3,'Ingredients Backend'!$AE63:$CD63)&gt;=1,1,0)</f>
        <v>0</v>
      </c>
      <c r="AZ64">
        <f>IF(SUMIF('Ingredients Backend'!$AE$1:$CD$1,AZ$3,'Ingredients Backend'!$AE63:$CD63)&gt;=1,1,0)</f>
        <v>0</v>
      </c>
      <c r="BA64">
        <f>IF(SUMIF('Ingredients Backend'!$AE$1:$CD$1,BA$3,'Ingredients Backend'!$AE63:$CD63)&gt;=1,1,0)</f>
        <v>0</v>
      </c>
      <c r="BB64">
        <f>IF(SUMIF('Ingredients Backend'!$AE$1:$CD$1,BB$3,'Ingredients Backend'!$AE63:$CD63)&gt;=1,1,0)</f>
        <v>0</v>
      </c>
      <c r="BC64">
        <f>IF(SUMIF('Ingredients Backend'!$AE$1:$CD$1,BC$3,'Ingredients Backend'!$AE63:$CD63)&gt;=1,1,0)</f>
        <v>0</v>
      </c>
      <c r="BD64">
        <f>IF(SUMIF('Ingredients Backend'!$AE$1:$CD$1,BD$3,'Ingredients Backend'!$AE63:$CD63)&gt;=1,1,0)</f>
        <v>0</v>
      </c>
      <c r="BE64">
        <f>IF(SUMIF('Ingredients Backend'!$AE$1:$CD$1,BE$3,'Ingredients Backend'!$AE63:$CD63)&gt;=1,1,0)</f>
        <v>0</v>
      </c>
      <c r="BF64">
        <f>IF(SUMIF('Ingredients Backend'!$AE$1:$CD$1,BF$3,'Ingredients Backend'!$AE63:$CD63)&gt;=1,1,0)</f>
        <v>0</v>
      </c>
      <c r="BG64">
        <f>IF(SUMIF('Ingredients Backend'!$AE$1:$CD$1,BG$3,'Ingredients Backend'!$AE63:$CD63)&gt;=1,1,0)</f>
        <v>1</v>
      </c>
      <c r="BH64">
        <f>IF(SUMIF('Ingredients Backend'!$AE$1:$CD$1,BH$3,'Ingredients Backend'!$AE63:$CD63)&gt;=1,1,0)</f>
        <v>0</v>
      </c>
      <c r="BI64">
        <f>IF(SUMIF('Ingredients Backend'!$AE$1:$CD$1,BI$3,'Ingredients Backend'!$AE63:$CD63)&gt;=1,1,0)</f>
        <v>0</v>
      </c>
      <c r="BJ64">
        <f>IF(SUMIF('Ingredients Backend'!$AE$1:$CD$1,BJ$3,'Ingredients Backend'!$AE63:$CD63)&gt;=1,1,0)</f>
        <v>0</v>
      </c>
      <c r="BK64">
        <f>IF(SUMIF('Ingredients Backend'!$AE$1:$CD$1,BK$3,'Ingredients Backend'!$AE63:$CD63)&gt;=1,1,0)</f>
        <v>0</v>
      </c>
      <c r="BL64">
        <f>IF(SUMIF('Ingredients Backend'!$AE$1:$CD$1,BL$3,'Ingredients Backend'!$AE63:$CD63)&gt;=1,1,0)</f>
        <v>0</v>
      </c>
      <c r="BM64">
        <f>IF(SUMIF('Ingredients Backend'!$AE$1:$CD$1,BM$3,'Ingredients Backend'!$AE63:$CD63)&gt;=1,1,0)</f>
        <v>0</v>
      </c>
      <c r="BN64">
        <f>IF(SUMIF('Ingredients Backend'!$AE$1:$CD$1,BN$3,'Ingredients Backend'!$AE63:$CD63)&gt;=1,1,0)</f>
        <v>0</v>
      </c>
      <c r="BO64">
        <f>IF(SUMIF('Ingredients Backend'!$AE$1:$CD$1,BO$3,'Ingredients Backend'!$AE63:$CD63)&gt;=1,1,0)</f>
        <v>0</v>
      </c>
      <c r="BP64">
        <f>IF(SUMIF('Ingredients Backend'!$AE$1:$CD$1,BP$3,'Ingredients Backend'!$AE63:$CD63)&gt;=1,1,0)</f>
        <v>0</v>
      </c>
      <c r="BQ64">
        <f>IF(SUMIF('Ingredients Backend'!$AE$1:$CD$1,BQ$3,'Ingredients Backend'!$AE63:$CD63)&gt;=1,1,0)</f>
        <v>0</v>
      </c>
      <c r="BR64">
        <f>IF(SUMIF('Ingredients Backend'!$AE$1:$CD$1,BR$3,'Ingredients Backend'!$AE63:$CD63)&gt;=1,1,0)</f>
        <v>0</v>
      </c>
      <c r="BS64">
        <f>IF(SUMIF('Ingredients Backend'!$AE$1:$CD$1,BS$3,'Ingredients Backend'!$AE63:$CD63)&gt;=1,1,0)</f>
        <v>0</v>
      </c>
      <c r="BT64">
        <f>IF(SUMIF('Ingredients Backend'!$AE$1:$CD$1,BT$3,'Ingredients Backend'!$AE63:$CD63)&gt;=1,1,0)</f>
        <v>0</v>
      </c>
      <c r="BU64">
        <f>IF(SUMIF('Ingredients Backend'!$AE$1:$CD$1,BU$3,'Ingredients Backend'!$AE63:$CD63)&gt;=1,1,0)</f>
        <v>0</v>
      </c>
      <c r="BV64">
        <f>IF(SUMIF('Ingredients Backend'!$AE$1:$CD$1,BV$3,'Ingredients Backend'!$AE63:$CD63)&gt;=1,1,0)</f>
        <v>0</v>
      </c>
      <c r="BW64">
        <f>IF(SUMIF('Ingredients Backend'!$AE$1:$CD$1,BW$3,'Ingredients Backend'!$AE63:$CD63)&gt;=1,1,0)</f>
        <v>0</v>
      </c>
      <c r="BX64">
        <f>IF(SUMIF('Ingredients Backend'!$AE$1:$CD$1,BX$3,'Ingredients Backend'!$AE63:$CD63)&gt;=1,1,0)</f>
        <v>0</v>
      </c>
      <c r="BY64">
        <f>IF(SUMIF('Ingredients Backend'!$AE$1:$CD$1,BY$3,'Ingredients Backend'!$AE63:$CD63)&gt;=1,1,0)</f>
        <v>0</v>
      </c>
    </row>
    <row r="65" hidden="1" spans="1:77">
      <c r="A65" s="5" t="str">
        <f>_xlfn.XLOOKUP($E65,'Raw Data'!$E:$E,'Raw Data'!A:A,"ERROR",0,1)</f>
        <v>AE</v>
      </c>
      <c r="B65" s="5" t="str">
        <f>_xlfn.XLOOKUP($E65,'Raw Data'!$E:$E,'Raw Data'!B:B,"ERROR",0,1)</f>
        <v>Hair Mousses</v>
      </c>
      <c r="C65" s="5" t="str">
        <f>_xlfn.XLOOKUP($E65,'Raw Data'!$E:$E,'Raw Data'!C:C,"ERROR",0,1)</f>
        <v>Enliven</v>
      </c>
      <c r="D65" s="5" t="str">
        <f>_xlfn.XLOOKUP($E65,'Raw Data'!$E:$E,'Raw Data'!D:D,"ERROR",0,1)</f>
        <v>www.amazon.ae/dp/B007E9M67A</v>
      </c>
      <c r="E65" s="5" t="s">
        <v>247</v>
      </c>
      <c r="F65" s="9" t="str">
        <f>_xlfn.XLOOKUP($E65,'Raw Data'!$E:$E,'Raw Data'!F:F,"ERROR",0,1)</f>
        <v>Enliven Pro V Hair Mousse - 300 ml, white, Unscented Enliven Pro V Hair Mousse - 300 ml, white, Unscented</v>
      </c>
      <c r="G65" s="10">
        <f>_xlfn.XLOOKUP($E65,'Raw Data'!$E:$E,'Raw Data'!G:G,"ERROR",0,1)</f>
        <v>37</v>
      </c>
      <c r="H65" s="9">
        <f>_xlfn.XLOOKUP($E65,'Raw Data'!$E:$E,'Raw Data'!H:H,"ERROR",0,1)</f>
        <v>2372.56</v>
      </c>
      <c r="I65" s="9">
        <f>_xlfn.XLOOKUP($E65,'Raw Data'!$E:$E,'Raw Data'!I:I,"ERROR",0,1)</f>
        <v>0.00317643340681052</v>
      </c>
      <c r="J65" s="9" t="str">
        <f>_xlfn.XLOOKUP($E65,'Raw Data'!$E:$E,'Raw Data'!J:J,"ERROR",0,1)</f>
        <v>Yes</v>
      </c>
      <c r="K65" s="14" t="str">
        <f t="array" ref="K65">_xlfn.IFS(AND(L65&gt;0,L65&lt;=5),"0 to 5",AND(L65&gt;5,L65&lt;=10),"5 to 10",AND(L65&gt;10,L65&lt;=15),"10 to 15",AND(L65&gt;15,L65&lt;=20),"15 to 20",AND(L65&gt;20,L65&lt;=30),"20 to 30",AND(L65&gt;30,L65&lt;=40),"30 to 40",AND(L65&gt;40,L65&lt;=50),"40 to 50",AND(L65&gt;50,L65&lt;=75),"50 to 75",AND(L65&gt;75,L65&lt;=100),"75 to 100",AND(L65&gt;100,L65&lt;=150),"100 to 150",AND(L65&gt;150,L65&lt;=200),"150 to 200",AND(L65&gt;200,L65&lt;=250),"200 to 250",AND(L65&gt;250,L65&lt;=300),"250 to 300",AND(L65&gt;300,L65&lt;=400),"300 to 400",AND(L65&gt;400,L65&lt;=500),"400 to 500",L65&gt;500,"500+")</f>
        <v>50 to 75</v>
      </c>
      <c r="L65" s="9">
        <f>_xlfn.XLOOKUP($E65,'Raw Data'!$E:$E,'Raw Data'!L:L,"ERROR",0,1)</f>
        <v>66.84</v>
      </c>
      <c r="M65" s="14" t="str">
        <f t="array" ref="M65">_xlfn.IFS(AND(N65&gt;0,N65&lt;=5),"0 to 5",AND(N65&gt;5,N65&lt;=10),"5 to 10",AND(N65&gt;10,N65&lt;=15),"10 to 15",AND(N65&gt;15,N65&lt;=20),"15 to 20",AND(N65&gt;20,N65&lt;=30),"20 to 30",AND(N65&gt;30,N65&lt;=40),"30 to 40",AND(N65&gt;40,N65&lt;=50),"40 to 50",AND(N65&gt;50,N65&lt;=75),"50 to 75",AND(N65&gt;75,N65&lt;=100),"75 to 100",AND(N65&gt;100,N65&lt;=150),"100 to 150",AND(N65&gt;150,N65&lt;=200),"150 to 200",AND(N65&gt;200,N65&lt;=250),"200 to 250",AND(N65&gt;250,N65&lt;=300),"250 to 300",AND(N65&gt;300,N65&lt;=400),"300 to 400",AND(N65&gt;400,N65&lt;=500),"400 to 500",N65&gt;500,"500+")</f>
        <v>50 to 75</v>
      </c>
      <c r="N65" s="9">
        <f>_xlfn.XLOOKUP($E65,'Raw Data'!$E:$E,'Raw Data'!N:N,"ERROR",0,1)</f>
        <v>70.31</v>
      </c>
      <c r="O65" s="14" t="str">
        <f t="array" ref="O65">_xlfn.IFS(P65=0,"No Discount",AND(P65&gt;0,P65&lt;=0.02),"0% to 2%",AND(P65&gt;0.02,P65&lt;=0.04),"2% to 4%",AND(P65&gt;0.04,P65&lt;=0.06),"4% to 6%",AND(P65&gt;0.06,P65&lt;=0.08),"6% to 8%",AND(P65&gt;0.08,P65&lt;=0.1),"8% to 10%",AND(P65&gt;0.1,P65&lt;=0.15),"10% to 15%",AND(P65&gt;0.15,P65&lt;=0.2),"15% to 20%",AND(P65&gt;0.2,P65&lt;=0.25),"20% to 25%",AND(P65&gt;0.25,P65&lt;=0.3),"25% to 30%",AND(P65&gt;0.3,P65&lt;=0.4),"30% to 40%",AND(P65&gt;0.4,P65&lt;=0.5),"40% to 50%",AND(P65&gt;0.5,P65&lt;=0.75),"50% to 75%",AND(P65&gt;0.75,P65&lt;=1),"75% to 100%")</f>
        <v>4% to 6%</v>
      </c>
      <c r="P65" s="10">
        <f>_xlfn.XLOOKUP($E65,'Raw Data'!$E:$E,'Raw Data'!P:P,"ERROR",0,1)</f>
        <v>0.0493528658796757</v>
      </c>
      <c r="Q65" s="9">
        <f>_xlfn.XLOOKUP($E65,'Raw Data'!$E:$E,'Raw Data'!Q:Q,"ERROR",0,1)</f>
        <v>300</v>
      </c>
      <c r="R65" s="9" t="str">
        <f>_xlfn.XLOOKUP($E65,'Raw Data'!$E:$E,'Raw Data'!R:R,"ERROR",0,1)</f>
        <v>ml</v>
      </c>
      <c r="S65" s="5" t="str">
        <f t="array" ref="S65">_xlfn.IFS(AND(T65&gt;0,T65&lt;=0.05),"0 to 0.05",AND(T65&gt;0.05,T65&lt;=0.1),"0.05 to 0.1",AND(T65&gt;0.1,T65&lt;=0.2),"0.1 to 0.2",AND(T65&gt;0.2,T65&lt;=0.3),"0.2 to 0.3",AND(T65&gt;0.3,T65&lt;=0.4),"0.3 to 0.4",AND(T65&gt;0.4,T65&lt;=0.5),"0.4 to 0.5",AND(T65&gt;0.5,T65&lt;=0.75),"0.5 to 0.75",AND(T65&gt;0.75,T65&lt;=1),"0.75 to 1",AND(T65&gt;1,T65&lt;=2),"1 to 2",AND(T65&gt;2,T65&lt;=3),"2 to 3",AND(T65&gt;3,T65&lt;=4),"3 to 4",AND(T65&gt;4,T65&lt;=5),"4 to 5",AND(T65&gt;5,T65&lt;=10),"5 to 10",T65&gt;10,"10+")</f>
        <v>0.2 to 0.3</v>
      </c>
      <c r="T65" s="10">
        <f t="shared" si="1"/>
        <v>0.222919038766701</v>
      </c>
      <c r="U65" s="15" t="str">
        <f t="array" ref="U65">_xlfn.IFS(AND(V65&gt;0,V65&lt;=0.05),"0 to 0.05",AND(V65&gt;0.05,V65&lt;=0.1),"0.05 to 0.1",AND(V65&gt;0.1,V65&lt;=0.2),"0.1 to 0.2",AND(V65&gt;0.2,V65&lt;=0.3),"0.2 to 0.3",AND(V65&gt;0.3,V65&lt;=0.4),"0.3 to 0.4",AND(V65&gt;0.4,V65&lt;=0.5),"0.4 to 0.5",AND(V65&gt;0.5,V65&lt;=0.75),"0.5 to 0.75",AND(V65&gt;0.75,V65&lt;=1),"0.75 to 1",AND(V65&gt;1,V65&lt;=2),"1 to 2",AND(V65&gt;2,V65&lt;=3),"2 to 3",AND(V65&gt;3,V65&lt;=4),"3 to 4",AND(V65&gt;4,V65&lt;=5),"4 to 5",AND(V65&gt;5,V65&lt;=10),"5 to 10",V65&gt;10,"10+")</f>
        <v>0.05 to 0.1</v>
      </c>
      <c r="V65" s="10">
        <f t="shared" si="2"/>
        <v>0.0633128090400274</v>
      </c>
      <c r="W65" s="15" t="str">
        <f t="array" ref="W65">_xlfn.IFS(AND(X65&gt;0,X65&lt;=0.05),"0 to 0.05",AND(X65&gt;0.05,X65&lt;=0.1),"0.05 to 0.1",AND(X65&gt;0.1,X65&lt;=0.2),"0.1 to 0.2",AND(X65&gt;0.2,X65&lt;=0.3),"0.2 to 0.3",AND(X65&gt;0.3,X65&lt;=0.4),"0.3 to 0.4",AND(X65&gt;0.4,X65&lt;=0.5),"0.4 to 0.5",AND(X65&gt;0.5,X65&lt;=0.75),"0.5 to 0.75",AND(X65&gt;0.75,X65&lt;=1),"0.75 to 1",AND(X65&gt;1,X65&lt;=2),"1 to 2",AND(X65&gt;2,X65&lt;=3),"2 to 3",AND(X65&gt;3,X65&lt;=4),"3 to 4",AND(X65&gt;4,X65&lt;=5),"4 to 5",AND(X65&gt;5,X65&lt;=10),"5 to 10",X65&gt;10,"10+")</f>
        <v>0.05 to 0.1</v>
      </c>
      <c r="X65" s="16">
        <f t="shared" si="3"/>
        <v>0.0601881404670094</v>
      </c>
      <c r="Y65" s="5" t="str">
        <f t="array" ref="Y65">_xlfn.IFS(AND(Z65&gt;0,Z65&lt;=1),"0 to 1",AND(Z65&gt;1,Z65&lt;=2),"1 to 2",AND(Z65&gt;2,Z65&lt;=4),"2 to 4",AND(Z65&gt;4,Z65&lt;=6),"4 to 6",AND(Z65&gt;6,Z65&lt;=8),"6 to 8",AND(Z65&gt;8,Z65&lt;=10),"8 to 10",AND(Z65&gt;10,Z65&lt;=15),"10 to 15",AND(Z65&gt;15,Z65&lt;=20),"15 to 20",AND(Z65&gt;20,Z65&lt;=25),"20 to 25",AND(Z65&gt;25,Z65&lt;=30),"25 to 30",AND(Z65&gt;30,Z65&lt;=40),"30 to 40",AND(Z65&gt;40,Z65&lt;=50),"40 to 50",Z65&gt;50,"50+")</f>
        <v>10 to 15</v>
      </c>
      <c r="Z65" s="9">
        <f t="array" ref="Z65">_xlfn.IFS(AA65="oz",_xlfn.IFS(R65="oz",Q65,R65="fl oz",Q65*1.04,R65="ml",Q65*0.0338),AA65="fl oz",_xlfn.IFS(R65="oz",Q65/1.04,R65="fl oz",Q65,R65="ml",Q65*0.0338/1.04),AA65="ml",_xlfn.IFS(R65="oz",Q65/0.0338,R65="fl oz",Q65*1.04/0.0338,R65="ml",Q65))</f>
        <v>10.14</v>
      </c>
      <c r="AA65" s="9" t="str">
        <f>_xlfn.XLOOKUP($E65,'Raw Data'!$E:$E,'Raw Data'!AA:AA,"ERROR",0,1)</f>
        <v>oz</v>
      </c>
      <c r="AB65" s="5" t="s">
        <v>36</v>
      </c>
      <c r="AC65" s="5" t="s">
        <v>144</v>
      </c>
      <c r="AD65" s="5" t="s">
        <v>248</v>
      </c>
      <c r="AE65">
        <f>IF(SUMIF('Ingredients Backend'!$AE$1:$CD$1,AE$3,'Ingredients Backend'!$AE64:$CD64)&gt;=1,1,0)</f>
        <v>0</v>
      </c>
      <c r="AF65">
        <f>IF(SUMIF('Ingredients Backend'!$AE$1:$CD$1,AF$3,'Ingredients Backend'!$AE64:$CD64)&gt;=1,1,0)</f>
        <v>0</v>
      </c>
      <c r="AG65">
        <f>IF(SUMIF('Ingredients Backend'!$AE$1:$CD$1,AG$3,'Ingredients Backend'!$AE64:$CD64)&gt;=1,1,0)</f>
        <v>0</v>
      </c>
      <c r="AH65">
        <f>IF(SUMIF('Ingredients Backend'!$AE$1:$CD$1,AH$3,'Ingredients Backend'!$AE64:$CD64)&gt;=1,1,0)</f>
        <v>0</v>
      </c>
      <c r="AI65">
        <f>IF(SUMIF('Ingredients Backend'!$AE$1:$CD$1,AI$3,'Ingredients Backend'!$AE64:$CD64)&gt;=1,1,0)</f>
        <v>0</v>
      </c>
      <c r="AJ65">
        <f>IF(SUMIF('Ingredients Backend'!$AE$1:$CD$1,AJ$3,'Ingredients Backend'!$AE64:$CD64)&gt;=1,1,0)</f>
        <v>0</v>
      </c>
      <c r="AK65">
        <f>IF(SUMIF('Ingredients Backend'!$AE$1:$CD$1,AK$3,'Ingredients Backend'!$AE64:$CD64)&gt;=1,1,0)</f>
        <v>0</v>
      </c>
      <c r="AL65">
        <f>IF(SUMIF('Ingredients Backend'!$AE$1:$CD$1,AL$3,'Ingredients Backend'!$AE64:$CD64)&gt;=1,1,0)</f>
        <v>0</v>
      </c>
      <c r="AM65">
        <f>IF(SUMIF('Ingredients Backend'!$AE$1:$CD$1,AM$3,'Ingredients Backend'!$AE64:$CD64)&gt;=1,1,0)</f>
        <v>0</v>
      </c>
      <c r="AN65">
        <f>IF(SUMIF('Ingredients Backend'!$AE$1:$CD$1,AN$3,'Ingredients Backend'!$AE64:$CD64)&gt;=1,1,0)</f>
        <v>0</v>
      </c>
      <c r="AO65">
        <f>IF(SUMIF('Ingredients Backend'!$AE$1:$CD$1,AO$3,'Ingredients Backend'!$AE64:$CD64)&gt;=1,1,0)</f>
        <v>0</v>
      </c>
      <c r="AP65">
        <f>IF(SUMIF('Ingredients Backend'!$AE$1:$CD$1,AP$3,'Ingredients Backend'!$AE64:$CD64)&gt;=1,1,0)</f>
        <v>0</v>
      </c>
      <c r="AQ65">
        <f>IF(SUMIF('Ingredients Backend'!$AE$1:$CD$1,AQ$3,'Ingredients Backend'!$AE64:$CD64)&gt;=1,1,0)</f>
        <v>1</v>
      </c>
      <c r="AR65">
        <f>IF(SUMIF('Ingredients Backend'!$AE$1:$CD$1,AR$3,'Ingredients Backend'!$AE64:$CD64)&gt;=1,1,0)</f>
        <v>0</v>
      </c>
      <c r="AS65">
        <f>IF(SUMIF('Ingredients Backend'!$AE$1:$CD$1,AS$3,'Ingredients Backend'!$AE64:$CD64)&gt;=1,1,0)</f>
        <v>0</v>
      </c>
      <c r="AT65">
        <f>IF(SUMIF('Ingredients Backend'!$AE$1:$CD$1,AT$3,'Ingredients Backend'!$AE64:$CD64)&gt;=1,1,0)</f>
        <v>0</v>
      </c>
      <c r="AU65">
        <f>IF(SUMIF('Ingredients Backend'!$AE$1:$CD$1,AU$3,'Ingredients Backend'!$AE64:$CD64)&gt;=1,1,0)</f>
        <v>0</v>
      </c>
      <c r="AV65">
        <f>IF(SUMIF('Ingredients Backend'!$AE$1:$CD$1,AV$3,'Ingredients Backend'!$AE64:$CD64)&gt;=1,1,0)</f>
        <v>0</v>
      </c>
      <c r="AW65">
        <f>IF(SUMIF('Ingredients Backend'!$AE$1:$CD$1,AW$3,'Ingredients Backend'!$AE64:$CD64)&gt;=1,1,0)</f>
        <v>0</v>
      </c>
      <c r="AX65">
        <f>IF(SUMIF('Ingredients Backend'!$AE$1:$CD$1,AX$3,'Ingredients Backend'!$AE64:$CD64)&gt;=1,1,0)</f>
        <v>0</v>
      </c>
      <c r="AY65">
        <f>IF(SUMIF('Ingredients Backend'!$AE$1:$CD$1,AY$3,'Ingredients Backend'!$AE64:$CD64)&gt;=1,1,0)</f>
        <v>1</v>
      </c>
      <c r="AZ65">
        <f>IF(SUMIF('Ingredients Backend'!$AE$1:$CD$1,AZ$3,'Ingredients Backend'!$AE64:$CD64)&gt;=1,1,0)</f>
        <v>0</v>
      </c>
      <c r="BA65">
        <f>IF(SUMIF('Ingredients Backend'!$AE$1:$CD$1,BA$3,'Ingredients Backend'!$AE64:$CD64)&gt;=1,1,0)</f>
        <v>0</v>
      </c>
      <c r="BB65">
        <f>IF(SUMIF('Ingredients Backend'!$AE$1:$CD$1,BB$3,'Ingredients Backend'!$AE64:$CD64)&gt;=1,1,0)</f>
        <v>0</v>
      </c>
      <c r="BC65">
        <f>IF(SUMIF('Ingredients Backend'!$AE$1:$CD$1,BC$3,'Ingredients Backend'!$AE64:$CD64)&gt;=1,1,0)</f>
        <v>0</v>
      </c>
      <c r="BD65">
        <f>IF(SUMIF('Ingredients Backend'!$AE$1:$CD$1,BD$3,'Ingredients Backend'!$AE64:$CD64)&gt;=1,1,0)</f>
        <v>0</v>
      </c>
      <c r="BE65">
        <f>IF(SUMIF('Ingredients Backend'!$AE$1:$CD$1,BE$3,'Ingredients Backend'!$AE64:$CD64)&gt;=1,1,0)</f>
        <v>0</v>
      </c>
      <c r="BF65">
        <f>IF(SUMIF('Ingredients Backend'!$AE$1:$CD$1,BF$3,'Ingredients Backend'!$AE64:$CD64)&gt;=1,1,0)</f>
        <v>0</v>
      </c>
      <c r="BG65">
        <f>IF(SUMIF('Ingredients Backend'!$AE$1:$CD$1,BG$3,'Ingredients Backend'!$AE64:$CD64)&gt;=1,1,0)</f>
        <v>0</v>
      </c>
      <c r="BH65">
        <f>IF(SUMIF('Ingredients Backend'!$AE$1:$CD$1,BH$3,'Ingredients Backend'!$AE64:$CD64)&gt;=1,1,0)</f>
        <v>0</v>
      </c>
      <c r="BI65">
        <f>IF(SUMIF('Ingredients Backend'!$AE$1:$CD$1,BI$3,'Ingredients Backend'!$AE64:$CD64)&gt;=1,1,0)</f>
        <v>0</v>
      </c>
      <c r="BJ65">
        <f>IF(SUMIF('Ingredients Backend'!$AE$1:$CD$1,BJ$3,'Ingredients Backend'!$AE64:$CD64)&gt;=1,1,0)</f>
        <v>0</v>
      </c>
      <c r="BK65">
        <f>IF(SUMIF('Ingredients Backend'!$AE$1:$CD$1,BK$3,'Ingredients Backend'!$AE64:$CD64)&gt;=1,1,0)</f>
        <v>0</v>
      </c>
      <c r="BL65">
        <f>IF(SUMIF('Ingredients Backend'!$AE$1:$CD$1,BL$3,'Ingredients Backend'!$AE64:$CD64)&gt;=1,1,0)</f>
        <v>0</v>
      </c>
      <c r="BM65">
        <f>IF(SUMIF('Ingredients Backend'!$AE$1:$CD$1,BM$3,'Ingredients Backend'!$AE64:$CD64)&gt;=1,1,0)</f>
        <v>0</v>
      </c>
      <c r="BN65">
        <f>IF(SUMIF('Ingredients Backend'!$AE$1:$CD$1,BN$3,'Ingredients Backend'!$AE64:$CD64)&gt;=1,1,0)</f>
        <v>0</v>
      </c>
      <c r="BO65">
        <f>IF(SUMIF('Ingredients Backend'!$AE$1:$CD$1,BO$3,'Ingredients Backend'!$AE64:$CD64)&gt;=1,1,0)</f>
        <v>0</v>
      </c>
      <c r="BP65">
        <f>IF(SUMIF('Ingredients Backend'!$AE$1:$CD$1,BP$3,'Ingredients Backend'!$AE64:$CD64)&gt;=1,1,0)</f>
        <v>0</v>
      </c>
      <c r="BQ65">
        <f>IF(SUMIF('Ingredients Backend'!$AE$1:$CD$1,BQ$3,'Ingredients Backend'!$AE64:$CD64)&gt;=1,1,0)</f>
        <v>0</v>
      </c>
      <c r="BR65">
        <f>IF(SUMIF('Ingredients Backend'!$AE$1:$CD$1,BR$3,'Ingredients Backend'!$AE64:$CD64)&gt;=1,1,0)</f>
        <v>0</v>
      </c>
      <c r="BS65">
        <f>IF(SUMIF('Ingredients Backend'!$AE$1:$CD$1,BS$3,'Ingredients Backend'!$AE64:$CD64)&gt;=1,1,0)</f>
        <v>0</v>
      </c>
      <c r="BT65">
        <f>IF(SUMIF('Ingredients Backend'!$AE$1:$CD$1,BT$3,'Ingredients Backend'!$AE64:$CD64)&gt;=1,1,0)</f>
        <v>0</v>
      </c>
      <c r="BU65">
        <f>IF(SUMIF('Ingredients Backend'!$AE$1:$CD$1,BU$3,'Ingredients Backend'!$AE64:$CD64)&gt;=1,1,0)</f>
        <v>0</v>
      </c>
      <c r="BV65">
        <f>IF(SUMIF('Ingredients Backend'!$AE$1:$CD$1,BV$3,'Ingredients Backend'!$AE64:$CD64)&gt;=1,1,0)</f>
        <v>0</v>
      </c>
      <c r="BW65">
        <f>IF(SUMIF('Ingredients Backend'!$AE$1:$CD$1,BW$3,'Ingredients Backend'!$AE64:$CD64)&gt;=1,1,0)</f>
        <v>0</v>
      </c>
      <c r="BX65">
        <f>IF(SUMIF('Ingredients Backend'!$AE$1:$CD$1,BX$3,'Ingredients Backend'!$AE64:$CD64)&gt;=1,1,0)</f>
        <v>0</v>
      </c>
      <c r="BY65">
        <f>IF(SUMIF('Ingredients Backend'!$AE$1:$CD$1,BY$3,'Ingredients Backend'!$AE64:$CD64)&gt;=1,1,0)</f>
        <v>1</v>
      </c>
    </row>
    <row r="66" spans="1:77">
      <c r="A66" s="5" t="str">
        <f>_xlfn.XLOOKUP($E66,'Raw Data'!$E:$E,'Raw Data'!A:A,"ERROR",0,1)</f>
        <v>AE</v>
      </c>
      <c r="B66" s="5" t="str">
        <f>_xlfn.XLOOKUP($E66,'Raw Data'!$E:$E,'Raw Data'!B:B,"ERROR",0,1)</f>
        <v>Hair Mousses</v>
      </c>
      <c r="C66" s="5" t="str">
        <f>_xlfn.XLOOKUP($E66,'Raw Data'!$E:$E,'Raw Data'!C:C,"ERROR",0,1)</f>
        <v>ogx</v>
      </c>
      <c r="D66" s="5" t="str">
        <f>_xlfn.XLOOKUP($E66,'Raw Data'!$E:$E,'Raw Data'!D:D,"ERROR",0,1)</f>
        <v>www.amazon.ae/dp/B077732ZF6</v>
      </c>
      <c r="E66" s="5" t="s">
        <v>249</v>
      </c>
      <c r="F66" s="9" t="str">
        <f>_xlfn.XLOOKUP($E66,'Raw Data'!$E:$E,'Raw Data'!F:F,"ERROR",0,1)</f>
        <v>Ogx Coconut Curls Decadent Creamy Mousse 7.9 Ounce (2 Pack)</v>
      </c>
      <c r="G66" s="10">
        <f>_xlfn.XLOOKUP($E66,'Raw Data'!$E:$E,'Raw Data'!G:G,"ERROR",0,1)</f>
        <v>23</v>
      </c>
      <c r="H66" s="9">
        <f>_xlfn.XLOOKUP($E66,'Raw Data'!$E:$E,'Raw Data'!H:H,"ERROR",0,1)</f>
        <v>2336.51</v>
      </c>
      <c r="I66" s="9">
        <f>_xlfn.XLOOKUP($E66,'Raw Data'!$E:$E,'Raw Data'!I:I,"ERROR",0,1)</f>
        <v>0.00312816890588514</v>
      </c>
      <c r="J66" s="9" t="str">
        <f>_xlfn.XLOOKUP($E66,'Raw Data'!$E:$E,'Raw Data'!J:J,"ERROR",0,1)</f>
        <v>Yes</v>
      </c>
      <c r="K66" s="14" t="str">
        <f t="array" ref="K66">_xlfn.IFS(AND(L66&gt;0,L66&lt;=5),"0 to 5",AND(L66&gt;5,L66&lt;=10),"5 to 10",AND(L66&gt;10,L66&lt;=15),"10 to 15",AND(L66&gt;15,L66&lt;=20),"15 to 20",AND(L66&gt;20,L66&lt;=30),"20 to 30",AND(L66&gt;30,L66&lt;=40),"30 to 40",AND(L66&gt;40,L66&lt;=50),"40 to 50",AND(L66&gt;50,L66&lt;=75),"50 to 75",AND(L66&gt;75,L66&lt;=100),"75 to 100",AND(L66&gt;100,L66&lt;=150),"100 to 150",AND(L66&gt;150,L66&lt;=200),"150 to 200",AND(L66&gt;200,L66&lt;=250),"200 to 250",AND(L66&gt;250,L66&lt;=300),"250 to 300",AND(L66&gt;300,L66&lt;=400),"300 to 400",AND(L66&gt;400,L66&lt;=500),"400 to 500",L66&gt;500,"500+")</f>
        <v>100 to 150</v>
      </c>
      <c r="L66" s="9">
        <f>_xlfn.XLOOKUP($E66,'Raw Data'!$E:$E,'Raw Data'!L:L,"ERROR",0,1)</f>
        <v>108.7</v>
      </c>
      <c r="M66" s="14" t="str">
        <f t="array" ref="M66">_xlfn.IFS(AND(N66&gt;0,N66&lt;=5),"0 to 5",AND(N66&gt;5,N66&lt;=10),"5 to 10",AND(N66&gt;10,N66&lt;=15),"10 to 15",AND(N66&gt;15,N66&lt;=20),"15 to 20",AND(N66&gt;20,N66&lt;=30),"20 to 30",AND(N66&gt;30,N66&lt;=40),"30 to 40",AND(N66&gt;40,N66&lt;=50),"40 to 50",AND(N66&gt;50,N66&lt;=75),"50 to 75",AND(N66&gt;75,N66&lt;=100),"75 to 100",AND(N66&gt;100,N66&lt;=150),"100 to 150",AND(N66&gt;150,N66&lt;=200),"150 to 200",AND(N66&gt;200,N66&lt;=250),"200 to 250",AND(N66&gt;250,N66&lt;=300),"250 to 300",AND(N66&gt;300,N66&lt;=400),"300 to 400",AND(N66&gt;400,N66&lt;=500),"400 to 500",N66&gt;500,"500+")</f>
        <v>100 to 150</v>
      </c>
      <c r="N66" s="9">
        <f>_xlfn.XLOOKUP($E66,'Raw Data'!$E:$E,'Raw Data'!N:N,"ERROR",0,1)</f>
        <v>119.44</v>
      </c>
      <c r="O66" s="14" t="str">
        <f t="array" ref="O66">_xlfn.IFS(P66=0,"No Discount",AND(P66&gt;0,P66&lt;=0.02),"0% to 2%",AND(P66&gt;0.02,P66&lt;=0.04),"2% to 4%",AND(P66&gt;0.04,P66&lt;=0.06),"4% to 6%",AND(P66&gt;0.06,P66&lt;=0.08),"6% to 8%",AND(P66&gt;0.08,P66&lt;=0.1),"8% to 10%",AND(P66&gt;0.1,P66&lt;=0.15),"10% to 15%",AND(P66&gt;0.15,P66&lt;=0.2),"15% to 20%",AND(P66&gt;0.2,P66&lt;=0.25),"20% to 25%",AND(P66&gt;0.25,P66&lt;=0.3),"25% to 30%",AND(P66&gt;0.3,P66&lt;=0.4),"30% to 40%",AND(P66&gt;0.4,P66&lt;=0.5),"40% to 50%",AND(P66&gt;0.5,P66&lt;=0.75),"50% to 75%",AND(P66&gt;0.75,P66&lt;=1),"75% to 100%")</f>
        <v>8% to 10%</v>
      </c>
      <c r="P66" s="10">
        <f>_xlfn.XLOOKUP($E66,'Raw Data'!$E:$E,'Raw Data'!P:P,"ERROR",0,1)</f>
        <v>0.0899196249162759</v>
      </c>
      <c r="Q66" s="9">
        <f>_xlfn.XLOOKUP($E66,'Raw Data'!$E:$E,'Raw Data'!Q:Q,"ERROR",0,1)</f>
        <v>15.8</v>
      </c>
      <c r="R66" s="9" t="str">
        <f>_xlfn.XLOOKUP($E66,'Raw Data'!$E:$E,'Raw Data'!R:R,"ERROR",0,1)</f>
        <v>oz</v>
      </c>
      <c r="S66" s="5" t="str">
        <f t="array" ref="S66">_xlfn.IFS(AND(T66&gt;0,T66&lt;=0.05),"0 to 0.05",AND(T66&gt;0.05,T66&lt;=0.1),"0.05 to 0.1",AND(T66&gt;0.1,T66&lt;=0.2),"0.1 to 0.2",AND(T66&gt;0.2,T66&lt;=0.3),"0.2 to 0.3",AND(T66&gt;0.3,T66&lt;=0.4),"0.3 to 0.4",AND(T66&gt;0.4,T66&lt;=0.5),"0.4 to 0.5",AND(T66&gt;0.5,T66&lt;=0.75),"0.5 to 0.75",AND(T66&gt;0.75,T66&lt;=1),"0.75 to 1",AND(T66&gt;1,T66&lt;=2),"1 to 2",AND(T66&gt;2,T66&lt;=3),"2 to 3",AND(T66&gt;3,T66&lt;=4),"3 to 4",AND(T66&gt;4,T66&lt;=5),"4 to 5",AND(T66&gt;5,T66&lt;=10),"5 to 10",T66&gt;10,"10+")</f>
        <v>0.2 to 0.3</v>
      </c>
      <c r="T66" s="10">
        <f t="shared" si="1"/>
        <v>0.232659683308862</v>
      </c>
      <c r="U66" s="15" t="str">
        <f t="array" ref="U66">_xlfn.IFS(AND(V66&gt;0,V66&lt;=0.05),"0 to 0.05",AND(V66&gt;0.05,V66&lt;=0.1),"0.05 to 0.1",AND(V66&gt;0.1,V66&lt;=0.2),"0.1 to 0.2",AND(V66&gt;0.2,V66&lt;=0.3),"0.2 to 0.3",AND(V66&gt;0.3,V66&lt;=0.4),"0.3 to 0.4",AND(V66&gt;0.4,V66&lt;=0.5),"0.4 to 0.5",AND(V66&gt;0.5,V66&lt;=0.75),"0.5 to 0.75",AND(V66&gt;0.75,V66&lt;=1),"0.75 to 1",AND(V66&gt;1,V66&lt;=2),"1 to 2",AND(V66&gt;2,V66&lt;=3),"2 to 3",AND(V66&gt;3,V66&lt;=4),"3 to 4",AND(V66&gt;4,V66&lt;=5),"4 to 5",AND(V66&gt;5,V66&lt;=10),"5 to 10",V66&gt;10,"10+")</f>
        <v>0.05 to 0.1</v>
      </c>
      <c r="V66" s="10">
        <f t="shared" si="2"/>
        <v>0.0690247984828962</v>
      </c>
      <c r="W66" s="15" t="str">
        <f t="array" ref="W66">_xlfn.IFS(AND(X66&gt;0,X66&lt;=0.05),"0 to 0.05",AND(X66&gt;0.05,X66&lt;=0.1),"0.05 to 0.1",AND(X66&gt;0.1,X66&lt;=0.2),"0.1 to 0.2",AND(X66&gt;0.2,X66&lt;=0.3),"0.2 to 0.3",AND(X66&gt;0.3,X66&lt;=0.4),"0.3 to 0.4",AND(X66&gt;0.4,X66&lt;=0.5),"0.4 to 0.5",AND(X66&gt;0.5,X66&lt;=0.75),"0.5 to 0.75",AND(X66&gt;0.75,X66&lt;=1),"0.75 to 1",AND(X66&gt;1,X66&lt;=2),"1 to 2",AND(X66&gt;2,X66&lt;=3),"2 to 3",AND(X66&gt;3,X66&lt;=4),"3 to 4",AND(X66&gt;4,X66&lt;=5),"4 to 5",AND(X66&gt;5,X66&lt;=10),"5 to 10",X66&gt;10,"10+")</f>
        <v>0.05 to 0.1</v>
      </c>
      <c r="X66" s="16">
        <f t="shared" si="3"/>
        <v>0.0628181144933926</v>
      </c>
      <c r="Y66" s="5" t="str">
        <f t="array" ref="Y66">_xlfn.IFS(AND(Z66&gt;0,Z66&lt;=1),"0 to 1",AND(Z66&gt;1,Z66&lt;=2),"1 to 2",AND(Z66&gt;2,Z66&lt;=4),"2 to 4",AND(Z66&gt;4,Z66&lt;=6),"4 to 6",AND(Z66&gt;6,Z66&lt;=8),"6 to 8",AND(Z66&gt;8,Z66&lt;=10),"8 to 10",AND(Z66&gt;10,Z66&lt;=15),"10 to 15",AND(Z66&gt;15,Z66&lt;=20),"15 to 20",AND(Z66&gt;20,Z66&lt;=25),"20 to 25",AND(Z66&gt;25,Z66&lt;=30),"25 to 30",AND(Z66&gt;30,Z66&lt;=40),"30 to 40",AND(Z66&gt;40,Z66&lt;=50),"40 to 50",Z66&gt;50,"50+")</f>
        <v>15 to 20</v>
      </c>
      <c r="Z66" s="9">
        <f t="array" ref="Z66">_xlfn.IFS(AA66="oz",_xlfn.IFS(R66="oz",Q66,R66="fl oz",Q66*1.04,R66="ml",Q66*0.0338),AA66="fl oz",_xlfn.IFS(R66="oz",Q66/1.04,R66="fl oz",Q66,R66="ml",Q66*0.0338/1.04),AA66="ml",_xlfn.IFS(R66="oz",Q66/0.0338,R66="fl oz",Q66*1.04/0.0338,R66="ml",Q66))</f>
        <v>15.8</v>
      </c>
      <c r="AA66" s="9" t="str">
        <f>_xlfn.XLOOKUP($E66,'Raw Data'!$E:$E,'Raw Data'!AA:AA,"ERROR",0,1)</f>
        <v>oz</v>
      </c>
      <c r="AB66" s="5" t="s">
        <v>250</v>
      </c>
      <c r="AC66" s="5" t="s">
        <v>43</v>
      </c>
      <c r="AD66" s="5" t="s">
        <v>251</v>
      </c>
      <c r="AE66">
        <f>IF(SUMIF('Ingredients Backend'!$AE$1:$CD$1,AE$3,'Ingredients Backend'!$AE65:$CD65)&gt;=1,1,0)</f>
        <v>0</v>
      </c>
      <c r="AF66">
        <f>IF(SUMIF('Ingredients Backend'!$AE$1:$CD$1,AF$3,'Ingredients Backend'!$AE65:$CD65)&gt;=1,1,0)</f>
        <v>0</v>
      </c>
      <c r="AG66">
        <f>IF(SUMIF('Ingredients Backend'!$AE$1:$CD$1,AG$3,'Ingredients Backend'!$AE65:$CD65)&gt;=1,1,0)</f>
        <v>0</v>
      </c>
      <c r="AH66">
        <f>IF(SUMIF('Ingredients Backend'!$AE$1:$CD$1,AH$3,'Ingredients Backend'!$AE65:$CD65)&gt;=1,1,0)</f>
        <v>0</v>
      </c>
      <c r="AI66">
        <f>IF(SUMIF('Ingredients Backend'!$AE$1:$CD$1,AI$3,'Ingredients Backend'!$AE65:$CD65)&gt;=1,1,0)</f>
        <v>0</v>
      </c>
      <c r="AJ66">
        <f>IF(SUMIF('Ingredients Backend'!$AE$1:$CD$1,AJ$3,'Ingredients Backend'!$AE65:$CD65)&gt;=1,1,0)</f>
        <v>0</v>
      </c>
      <c r="AK66">
        <f>IF(SUMIF('Ingredients Backend'!$AE$1:$CD$1,AK$3,'Ingredients Backend'!$AE65:$CD65)&gt;=1,1,0)</f>
        <v>0</v>
      </c>
      <c r="AL66">
        <f>IF(SUMIF('Ingredients Backend'!$AE$1:$CD$1,AL$3,'Ingredients Backend'!$AE65:$CD65)&gt;=1,1,0)</f>
        <v>0</v>
      </c>
      <c r="AM66">
        <f>IF(SUMIF('Ingredients Backend'!$AE$1:$CD$1,AM$3,'Ingredients Backend'!$AE65:$CD65)&gt;=1,1,0)</f>
        <v>0</v>
      </c>
      <c r="AN66">
        <f>IF(SUMIF('Ingredients Backend'!$AE$1:$CD$1,AN$3,'Ingredients Backend'!$AE65:$CD65)&gt;=1,1,0)</f>
        <v>0</v>
      </c>
      <c r="AO66">
        <f>IF(SUMIF('Ingredients Backend'!$AE$1:$CD$1,AO$3,'Ingredients Backend'!$AE65:$CD65)&gt;=1,1,0)</f>
        <v>0</v>
      </c>
      <c r="AP66">
        <f>IF(SUMIF('Ingredients Backend'!$AE$1:$CD$1,AP$3,'Ingredients Backend'!$AE65:$CD65)&gt;=1,1,0)</f>
        <v>0</v>
      </c>
      <c r="AQ66">
        <f>IF(SUMIF('Ingredients Backend'!$AE$1:$CD$1,AQ$3,'Ingredients Backend'!$AE65:$CD65)&gt;=1,1,0)</f>
        <v>0</v>
      </c>
      <c r="AR66">
        <f>IF(SUMIF('Ingredients Backend'!$AE$1:$CD$1,AR$3,'Ingredients Backend'!$AE65:$CD65)&gt;=1,1,0)</f>
        <v>0</v>
      </c>
      <c r="AS66">
        <f>IF(SUMIF('Ingredients Backend'!$AE$1:$CD$1,AS$3,'Ingredients Backend'!$AE65:$CD65)&gt;=1,1,0)</f>
        <v>1</v>
      </c>
      <c r="AT66">
        <f>IF(SUMIF('Ingredients Backend'!$AE$1:$CD$1,AT$3,'Ingredients Backend'!$AE65:$CD65)&gt;=1,1,0)</f>
        <v>0</v>
      </c>
      <c r="AU66">
        <f>IF(SUMIF('Ingredients Backend'!$AE$1:$CD$1,AU$3,'Ingredients Backend'!$AE65:$CD65)&gt;=1,1,0)</f>
        <v>0</v>
      </c>
      <c r="AV66">
        <f>IF(SUMIF('Ingredients Backend'!$AE$1:$CD$1,AV$3,'Ingredients Backend'!$AE65:$CD65)&gt;=1,1,0)</f>
        <v>0</v>
      </c>
      <c r="AW66">
        <f>IF(SUMIF('Ingredients Backend'!$AE$1:$CD$1,AW$3,'Ingredients Backend'!$AE65:$CD65)&gt;=1,1,0)</f>
        <v>0</v>
      </c>
      <c r="AX66">
        <f>IF(SUMIF('Ingredients Backend'!$AE$1:$CD$1,AX$3,'Ingredients Backend'!$AE65:$CD65)&gt;=1,1,0)</f>
        <v>0</v>
      </c>
      <c r="AY66">
        <f>IF(SUMIF('Ingredients Backend'!$AE$1:$CD$1,AY$3,'Ingredients Backend'!$AE65:$CD65)&gt;=1,1,0)</f>
        <v>0</v>
      </c>
      <c r="AZ66">
        <f>IF(SUMIF('Ingredients Backend'!$AE$1:$CD$1,AZ$3,'Ingredients Backend'!$AE65:$CD65)&gt;=1,1,0)</f>
        <v>0</v>
      </c>
      <c r="BA66">
        <f>IF(SUMIF('Ingredients Backend'!$AE$1:$CD$1,BA$3,'Ingredients Backend'!$AE65:$CD65)&gt;=1,1,0)</f>
        <v>0</v>
      </c>
      <c r="BB66">
        <f>IF(SUMIF('Ingredients Backend'!$AE$1:$CD$1,BB$3,'Ingredients Backend'!$AE65:$CD65)&gt;=1,1,0)</f>
        <v>0</v>
      </c>
      <c r="BC66">
        <f>IF(SUMIF('Ingredients Backend'!$AE$1:$CD$1,BC$3,'Ingredients Backend'!$AE65:$CD65)&gt;=1,1,0)</f>
        <v>0</v>
      </c>
      <c r="BD66">
        <f>IF(SUMIF('Ingredients Backend'!$AE$1:$CD$1,BD$3,'Ingredients Backend'!$AE65:$CD65)&gt;=1,1,0)</f>
        <v>0</v>
      </c>
      <c r="BE66">
        <f>IF(SUMIF('Ingredients Backend'!$AE$1:$CD$1,BE$3,'Ingredients Backend'!$AE65:$CD65)&gt;=1,1,0)</f>
        <v>0</v>
      </c>
      <c r="BF66">
        <f>IF(SUMIF('Ingredients Backend'!$AE$1:$CD$1,BF$3,'Ingredients Backend'!$AE65:$CD65)&gt;=1,1,0)</f>
        <v>0</v>
      </c>
      <c r="BG66">
        <f>IF(SUMIF('Ingredients Backend'!$AE$1:$CD$1,BG$3,'Ingredients Backend'!$AE65:$CD65)&gt;=1,1,0)</f>
        <v>0</v>
      </c>
      <c r="BH66">
        <f>IF(SUMIF('Ingredients Backend'!$AE$1:$CD$1,BH$3,'Ingredients Backend'!$AE65:$CD65)&gt;=1,1,0)</f>
        <v>0</v>
      </c>
      <c r="BI66">
        <f>IF(SUMIF('Ingredients Backend'!$AE$1:$CD$1,BI$3,'Ingredients Backend'!$AE65:$CD65)&gt;=1,1,0)</f>
        <v>0</v>
      </c>
      <c r="BJ66">
        <f>IF(SUMIF('Ingredients Backend'!$AE$1:$CD$1,BJ$3,'Ingredients Backend'!$AE65:$CD65)&gt;=1,1,0)</f>
        <v>0</v>
      </c>
      <c r="BK66">
        <f>IF(SUMIF('Ingredients Backend'!$AE$1:$CD$1,BK$3,'Ingredients Backend'!$AE65:$CD65)&gt;=1,1,0)</f>
        <v>0</v>
      </c>
      <c r="BL66">
        <f>IF(SUMIF('Ingredients Backend'!$AE$1:$CD$1,BL$3,'Ingredients Backend'!$AE65:$CD65)&gt;=1,1,0)</f>
        <v>0</v>
      </c>
      <c r="BM66">
        <f>IF(SUMIF('Ingredients Backend'!$AE$1:$CD$1,BM$3,'Ingredients Backend'!$AE65:$CD65)&gt;=1,1,0)</f>
        <v>0</v>
      </c>
      <c r="BN66">
        <f>IF(SUMIF('Ingredients Backend'!$AE$1:$CD$1,BN$3,'Ingredients Backend'!$AE65:$CD65)&gt;=1,1,0)</f>
        <v>0</v>
      </c>
      <c r="BO66">
        <f>IF(SUMIF('Ingredients Backend'!$AE$1:$CD$1,BO$3,'Ingredients Backend'!$AE65:$CD65)&gt;=1,1,0)</f>
        <v>0</v>
      </c>
      <c r="BP66">
        <f>IF(SUMIF('Ingredients Backend'!$AE$1:$CD$1,BP$3,'Ingredients Backend'!$AE65:$CD65)&gt;=1,1,0)</f>
        <v>0</v>
      </c>
      <c r="BQ66">
        <f>IF(SUMIF('Ingredients Backend'!$AE$1:$CD$1,BQ$3,'Ingredients Backend'!$AE65:$CD65)&gt;=1,1,0)</f>
        <v>1</v>
      </c>
      <c r="BR66">
        <f>IF(SUMIF('Ingredients Backend'!$AE$1:$CD$1,BR$3,'Ingredients Backend'!$AE65:$CD65)&gt;=1,1,0)</f>
        <v>0</v>
      </c>
      <c r="BS66">
        <f>IF(SUMIF('Ingredients Backend'!$AE$1:$CD$1,BS$3,'Ingredients Backend'!$AE65:$CD65)&gt;=1,1,0)</f>
        <v>0</v>
      </c>
      <c r="BT66">
        <f>IF(SUMIF('Ingredients Backend'!$AE$1:$CD$1,BT$3,'Ingredients Backend'!$AE65:$CD65)&gt;=1,1,0)</f>
        <v>0</v>
      </c>
      <c r="BU66">
        <f>IF(SUMIF('Ingredients Backend'!$AE$1:$CD$1,BU$3,'Ingredients Backend'!$AE65:$CD65)&gt;=1,1,0)</f>
        <v>0</v>
      </c>
      <c r="BV66">
        <f>IF(SUMIF('Ingredients Backend'!$AE$1:$CD$1,BV$3,'Ingredients Backend'!$AE65:$CD65)&gt;=1,1,0)</f>
        <v>0</v>
      </c>
      <c r="BW66">
        <f>IF(SUMIF('Ingredients Backend'!$AE$1:$CD$1,BW$3,'Ingredients Backend'!$AE65:$CD65)&gt;=1,1,0)</f>
        <v>0</v>
      </c>
      <c r="BX66">
        <f>IF(SUMIF('Ingredients Backend'!$AE$1:$CD$1,BX$3,'Ingredients Backend'!$AE65:$CD65)&gt;=1,1,0)</f>
        <v>0</v>
      </c>
      <c r="BY66">
        <f>IF(SUMIF('Ingredients Backend'!$AE$1:$CD$1,BY$3,'Ingredients Backend'!$AE65:$CD65)&gt;=1,1,0)</f>
        <v>0</v>
      </c>
    </row>
    <row r="67" hidden="1" spans="1:77">
      <c r="A67" s="5" t="str">
        <f>_xlfn.XLOOKUP($E67,'Raw Data'!$E:$E,'Raw Data'!A:A,"ERROR",0,1)</f>
        <v>AE</v>
      </c>
      <c r="B67" s="5" t="str">
        <f>_xlfn.XLOOKUP($E67,'Raw Data'!$E:$E,'Raw Data'!B:B,"ERROR",0,1)</f>
        <v>Hair Mousses</v>
      </c>
      <c r="C67" s="5" t="str">
        <f>_xlfn.XLOOKUP($E67,'Raw Data'!$E:$E,'Raw Data'!C:C,"ERROR",0,1)</f>
        <v>keune</v>
      </c>
      <c r="D67" s="5" t="str">
        <f>_xlfn.XLOOKUP($E67,'Raw Data'!$E:$E,'Raw Data'!D:D,"ERROR",0,1)</f>
        <v>www.amazon.ae/dp/B07TLL5SYV</v>
      </c>
      <c r="E67" s="5" t="s">
        <v>252</v>
      </c>
      <c r="F67" s="9" t="str">
        <f>_xlfn.XLOOKUP($E67,'Raw Data'!$E:$E,'Raw Data'!F:F,"ERROR",0,1)</f>
        <v>Keune - Style Strong Mousse - Volumizing Mousse - Dramatic Volume, Conditions Hair with UV Filter Formula - 500ML</v>
      </c>
      <c r="G67" s="10">
        <f>_xlfn.XLOOKUP($E67,'Raw Data'!$E:$E,'Raw Data'!G:G,"ERROR",0,1)</f>
        <v>27</v>
      </c>
      <c r="H67" s="9">
        <f>_xlfn.XLOOKUP($E67,'Raw Data'!$E:$E,'Raw Data'!H:H,"ERROR",0,1)</f>
        <v>2254.41</v>
      </c>
      <c r="I67" s="9">
        <f>_xlfn.XLOOKUP($E67,'Raw Data'!$E:$E,'Raw Data'!I:I,"ERROR",0,1)</f>
        <v>0.00301825169295937</v>
      </c>
      <c r="J67" s="9" t="str">
        <f>_xlfn.XLOOKUP($E67,'Raw Data'!$E:$E,'Raw Data'!J:J,"ERROR",0,1)</f>
        <v>Yes</v>
      </c>
      <c r="K67" s="14" t="str">
        <f t="array" ref="K67">_xlfn.IFS(AND(L67&gt;0,L67&lt;=5),"0 to 5",AND(L67&gt;5,L67&lt;=10),"5 to 10",AND(L67&gt;10,L67&lt;=15),"10 to 15",AND(L67&gt;15,L67&lt;=20),"15 to 20",AND(L67&gt;20,L67&lt;=30),"20 to 30",AND(L67&gt;30,L67&lt;=40),"30 to 40",AND(L67&gt;40,L67&lt;=50),"40 to 50",AND(L67&gt;50,L67&lt;=75),"50 to 75",AND(L67&gt;75,L67&lt;=100),"75 to 100",AND(L67&gt;100,L67&lt;=150),"100 to 150",AND(L67&gt;150,L67&lt;=200),"150 to 200",AND(L67&gt;200,L67&lt;=250),"200 to 250",AND(L67&gt;250,L67&lt;=300),"250 to 300",AND(L67&gt;300,L67&lt;=400),"300 to 400",AND(L67&gt;400,L67&lt;=500),"400 to 500",L67&gt;500,"500+")</f>
        <v>75 to 100</v>
      </c>
      <c r="L67" s="9">
        <f>_xlfn.XLOOKUP($E67,'Raw Data'!$E:$E,'Raw Data'!L:L,"ERROR",0,1)</f>
        <v>85</v>
      </c>
      <c r="M67" s="14" t="str">
        <f t="array" ref="M67">_xlfn.IFS(AND(N67&gt;0,N67&lt;=5),"0 to 5",AND(N67&gt;5,N67&lt;=10),"5 to 10",AND(N67&gt;10,N67&lt;=15),"10 to 15",AND(N67&gt;15,N67&lt;=20),"15 to 20",AND(N67&gt;20,N67&lt;=30),"20 to 30",AND(N67&gt;30,N67&lt;=40),"30 to 40",AND(N67&gt;40,N67&lt;=50),"40 to 50",AND(N67&gt;50,N67&lt;=75),"50 to 75",AND(N67&gt;75,N67&lt;=100),"75 to 100",AND(N67&gt;100,N67&lt;=150),"100 to 150",AND(N67&gt;150,N67&lt;=200),"150 to 200",AND(N67&gt;200,N67&lt;=250),"200 to 250",AND(N67&gt;250,N67&lt;=300),"250 to 300",AND(N67&gt;300,N67&lt;=400),"300 to 400",AND(N67&gt;400,N67&lt;=500),"400 to 500",N67&gt;500,"500+")</f>
        <v>75 to 100</v>
      </c>
      <c r="N67" s="9">
        <f>_xlfn.XLOOKUP($E67,'Raw Data'!$E:$E,'Raw Data'!N:N,"ERROR",0,1)</f>
        <v>85</v>
      </c>
      <c r="O67" s="14" t="str">
        <f t="array" ref="O67">_xlfn.IFS(P67=0,"No Discount",AND(P67&gt;0,P67&lt;=0.02),"0% to 2%",AND(P67&gt;0.02,P67&lt;=0.04),"2% to 4%",AND(P67&gt;0.04,P67&lt;=0.06),"4% to 6%",AND(P67&gt;0.06,P67&lt;=0.08),"6% to 8%",AND(P67&gt;0.08,P67&lt;=0.1),"8% to 10%",AND(P67&gt;0.1,P67&lt;=0.15),"10% to 15%",AND(P67&gt;0.15,P67&lt;=0.2),"15% to 20%",AND(P67&gt;0.2,P67&lt;=0.25),"20% to 25%",AND(P67&gt;0.25,P67&lt;=0.3),"25% to 30%",AND(P67&gt;0.3,P67&lt;=0.4),"30% to 40%",AND(P67&gt;0.4,P67&lt;=0.5),"40% to 50%",AND(P67&gt;0.5,P67&lt;=0.75),"50% to 75%",AND(P67&gt;0.75,P67&lt;=1),"75% to 100%")</f>
        <v>No Discount</v>
      </c>
      <c r="P67" s="10">
        <f>_xlfn.XLOOKUP($E67,'Raw Data'!$E:$E,'Raw Data'!P:P,"ERROR",0,1)</f>
        <v>0</v>
      </c>
      <c r="Q67" s="9">
        <f>_xlfn.XLOOKUP($E67,'Raw Data'!$E:$E,'Raw Data'!Q:Q,"ERROR",0,1)</f>
        <v>500</v>
      </c>
      <c r="R67" s="9" t="str">
        <f>_xlfn.XLOOKUP($E67,'Raw Data'!$E:$E,'Raw Data'!R:R,"ERROR",0,1)</f>
        <v>ml</v>
      </c>
      <c r="S67" s="5" t="str">
        <f t="array" ref="S67">_xlfn.IFS(AND(T67&gt;0,T67&lt;=0.05),"0 to 0.05",AND(T67&gt;0.05,T67&lt;=0.1),"0.05 to 0.1",AND(T67&gt;0.1,T67&lt;=0.2),"0.1 to 0.2",AND(T67&gt;0.2,T67&lt;=0.3),"0.2 to 0.3",AND(T67&gt;0.3,T67&lt;=0.4),"0.3 to 0.4",AND(T67&gt;0.4,T67&lt;=0.5),"0.4 to 0.5",AND(T67&gt;0.5,T67&lt;=0.75),"0.5 to 0.75",AND(T67&gt;0.75,T67&lt;=1),"0.75 to 1",AND(T67&gt;1,T67&lt;=2),"1 to 2",AND(T67&gt;2,T67&lt;=3),"2 to 3",AND(T67&gt;3,T67&lt;=4),"3 to 4",AND(T67&gt;4,T67&lt;=5),"4 to 5",AND(T67&gt;5,T67&lt;=10),"5 to 10",T67&gt;10,"10+")</f>
        <v>0.1 to 0.2</v>
      </c>
      <c r="T67" s="10">
        <f t="shared" si="1"/>
        <v>0.17009082850242</v>
      </c>
      <c r="U67" s="15" t="str">
        <f t="array" ref="U67">_xlfn.IFS(AND(V67&gt;0,V67&lt;=0.05),"0 to 0.05",AND(V67&gt;0.05,V67&lt;=0.1),"0.05 to 0.1",AND(V67&gt;0.1,V67&lt;=0.2),"0.1 to 0.2",AND(V67&gt;0.2,V67&lt;=0.3),"0.2 to 0.3",AND(V67&gt;0.3,V67&lt;=0.4),"0.3 to 0.4",AND(V67&gt;0.4,V67&lt;=0.5),"0.4 to 0.5",AND(V67&gt;0.5,V67&lt;=0.75),"0.5 to 0.75",AND(V67&gt;0.75,V67&lt;=1),"0.75 to 1",AND(V67&gt;1,V67&lt;=2),"1 to 2",AND(V67&gt;2,V67&lt;=3),"2 to 3",AND(V67&gt;3,V67&lt;=4),"3 to 4",AND(V67&gt;4,V67&lt;=5),"4 to 5",AND(V67&gt;5,V67&lt;=10),"5 to 10",V67&gt;10,"10+")</f>
        <v>0 to 0.05</v>
      </c>
      <c r="V67" s="10">
        <f t="shared" si="2"/>
        <v>0.0459245236956535</v>
      </c>
      <c r="W67" s="15" t="str">
        <f t="array" ref="W67">_xlfn.IFS(AND(X67&gt;0,X67&lt;=0.05),"0 to 0.05",AND(X67&gt;0.05,X67&lt;=0.1),"0.05 to 0.1",AND(X67&gt;0.1,X67&lt;=0.2),"0.1 to 0.2",AND(X67&gt;0.2,X67&lt;=0.3),"0.2 to 0.3",AND(X67&gt;0.3,X67&lt;=0.4),"0.3 to 0.4",AND(X67&gt;0.4,X67&lt;=0.5),"0.4 to 0.5",AND(X67&gt;0.5,X67&lt;=0.75),"0.5 to 0.75",AND(X67&gt;0.75,X67&lt;=1),"0.75 to 1",AND(X67&gt;1,X67&lt;=2),"1 to 2",AND(X67&gt;2,X67&lt;=3),"2 to 3",AND(X67&gt;3,X67&lt;=4),"3 to 4",AND(X67&gt;4,X67&lt;=5),"4 to 5",AND(X67&gt;5,X67&lt;=10),"5 to 10",X67&gt;10,"10+")</f>
        <v>0 to 0.05</v>
      </c>
      <c r="X67" s="16">
        <f t="shared" si="3"/>
        <v>0.0459245236956535</v>
      </c>
      <c r="Y67" s="5" t="str">
        <f t="array" ref="Y67">_xlfn.IFS(AND(Z67&gt;0,Z67&lt;=1),"0 to 1",AND(Z67&gt;1,Z67&lt;=2),"1 to 2",AND(Z67&gt;2,Z67&lt;=4),"2 to 4",AND(Z67&gt;4,Z67&lt;=6),"4 to 6",AND(Z67&gt;6,Z67&lt;=8),"6 to 8",AND(Z67&gt;8,Z67&lt;=10),"8 to 10",AND(Z67&gt;10,Z67&lt;=15),"10 to 15",AND(Z67&gt;15,Z67&lt;=20),"15 to 20",AND(Z67&gt;20,Z67&lt;=25),"20 to 25",AND(Z67&gt;25,Z67&lt;=30),"25 to 30",AND(Z67&gt;30,Z67&lt;=40),"30 to 40",AND(Z67&gt;40,Z67&lt;=50),"40 to 50",Z67&gt;50,"50+")</f>
        <v>15 to 20</v>
      </c>
      <c r="Z67" s="9">
        <f t="array" ref="Z67">_xlfn.IFS(AA67="oz",_xlfn.IFS(R67="oz",Q67,R67="fl oz",Q67*1.04,R67="ml",Q67*0.0338),AA67="fl oz",_xlfn.IFS(R67="oz",Q67/1.04,R67="fl oz",Q67,R67="ml",Q67*0.0338/1.04),AA67="ml",_xlfn.IFS(R67="oz",Q67/0.0338,R67="fl oz",Q67*1.04/0.0338,R67="ml",Q67))</f>
        <v>16.9</v>
      </c>
      <c r="AA67" s="9" t="str">
        <f>_xlfn.XLOOKUP($E67,'Raw Data'!$E:$E,'Raw Data'!AA:AA,"ERROR",0,1)</f>
        <v>oz</v>
      </c>
      <c r="AB67" s="5" t="s">
        <v>253</v>
      </c>
      <c r="AC67" s="5" t="s">
        <v>43</v>
      </c>
      <c r="AD67" s="5" t="s">
        <v>43</v>
      </c>
      <c r="AE67">
        <f>IF(SUMIF('Ingredients Backend'!$AE$1:$CD$1,AE$3,'Ingredients Backend'!$AE66:$CD66)&gt;=1,1,0)</f>
        <v>0</v>
      </c>
      <c r="AF67">
        <f>IF(SUMIF('Ingredients Backend'!$AE$1:$CD$1,AF$3,'Ingredients Backend'!$AE66:$CD66)&gt;=1,1,0)</f>
        <v>0</v>
      </c>
      <c r="AG67">
        <f>IF(SUMIF('Ingredients Backend'!$AE$1:$CD$1,AG$3,'Ingredients Backend'!$AE66:$CD66)&gt;=1,1,0)</f>
        <v>0</v>
      </c>
      <c r="AH67">
        <f>IF(SUMIF('Ingredients Backend'!$AE$1:$CD$1,AH$3,'Ingredients Backend'!$AE66:$CD66)&gt;=1,1,0)</f>
        <v>0</v>
      </c>
      <c r="AI67">
        <f>IF(SUMIF('Ingredients Backend'!$AE$1:$CD$1,AI$3,'Ingredients Backend'!$AE66:$CD66)&gt;=1,1,0)</f>
        <v>0</v>
      </c>
      <c r="AJ67">
        <f>IF(SUMIF('Ingredients Backend'!$AE$1:$CD$1,AJ$3,'Ingredients Backend'!$AE66:$CD66)&gt;=1,1,0)</f>
        <v>0</v>
      </c>
      <c r="AK67">
        <f>IF(SUMIF('Ingredients Backend'!$AE$1:$CD$1,AK$3,'Ingredients Backend'!$AE66:$CD66)&gt;=1,1,0)</f>
        <v>0</v>
      </c>
      <c r="AL67">
        <f>IF(SUMIF('Ingredients Backend'!$AE$1:$CD$1,AL$3,'Ingredients Backend'!$AE66:$CD66)&gt;=1,1,0)</f>
        <v>0</v>
      </c>
      <c r="AM67">
        <f>IF(SUMIF('Ingredients Backend'!$AE$1:$CD$1,AM$3,'Ingredients Backend'!$AE66:$CD66)&gt;=1,1,0)</f>
        <v>0</v>
      </c>
      <c r="AN67">
        <f>IF(SUMIF('Ingredients Backend'!$AE$1:$CD$1,AN$3,'Ingredients Backend'!$AE66:$CD66)&gt;=1,1,0)</f>
        <v>0</v>
      </c>
      <c r="AO67">
        <f>IF(SUMIF('Ingredients Backend'!$AE$1:$CD$1,AO$3,'Ingredients Backend'!$AE66:$CD66)&gt;=1,1,0)</f>
        <v>0</v>
      </c>
      <c r="AP67">
        <f>IF(SUMIF('Ingredients Backend'!$AE$1:$CD$1,AP$3,'Ingredients Backend'!$AE66:$CD66)&gt;=1,1,0)</f>
        <v>0</v>
      </c>
      <c r="AQ67">
        <f>IF(SUMIF('Ingredients Backend'!$AE$1:$CD$1,AQ$3,'Ingredients Backend'!$AE66:$CD66)&gt;=1,1,0)</f>
        <v>0</v>
      </c>
      <c r="AR67">
        <f>IF(SUMIF('Ingredients Backend'!$AE$1:$CD$1,AR$3,'Ingredients Backend'!$AE66:$CD66)&gt;=1,1,0)</f>
        <v>0</v>
      </c>
      <c r="AS67">
        <f>IF(SUMIF('Ingredients Backend'!$AE$1:$CD$1,AS$3,'Ingredients Backend'!$AE66:$CD66)&gt;=1,1,0)</f>
        <v>0</v>
      </c>
      <c r="AT67">
        <f>IF(SUMIF('Ingredients Backend'!$AE$1:$CD$1,AT$3,'Ingredients Backend'!$AE66:$CD66)&gt;=1,1,0)</f>
        <v>0</v>
      </c>
      <c r="AU67">
        <f>IF(SUMIF('Ingredients Backend'!$AE$1:$CD$1,AU$3,'Ingredients Backend'!$AE66:$CD66)&gt;=1,1,0)</f>
        <v>0</v>
      </c>
      <c r="AV67">
        <f>IF(SUMIF('Ingredients Backend'!$AE$1:$CD$1,AV$3,'Ingredients Backend'!$AE66:$CD66)&gt;=1,1,0)</f>
        <v>0</v>
      </c>
      <c r="AW67">
        <f>IF(SUMIF('Ingredients Backend'!$AE$1:$CD$1,AW$3,'Ingredients Backend'!$AE66:$CD66)&gt;=1,1,0)</f>
        <v>0</v>
      </c>
      <c r="AX67">
        <f>IF(SUMIF('Ingredients Backend'!$AE$1:$CD$1,AX$3,'Ingredients Backend'!$AE66:$CD66)&gt;=1,1,0)</f>
        <v>0</v>
      </c>
      <c r="AY67">
        <f>IF(SUMIF('Ingredients Backend'!$AE$1:$CD$1,AY$3,'Ingredients Backend'!$AE66:$CD66)&gt;=1,1,0)</f>
        <v>0</v>
      </c>
      <c r="AZ67">
        <f>IF(SUMIF('Ingredients Backend'!$AE$1:$CD$1,AZ$3,'Ingredients Backend'!$AE66:$CD66)&gt;=1,1,0)</f>
        <v>0</v>
      </c>
      <c r="BA67">
        <f>IF(SUMIF('Ingredients Backend'!$AE$1:$CD$1,BA$3,'Ingredients Backend'!$AE66:$CD66)&gt;=1,1,0)</f>
        <v>0</v>
      </c>
      <c r="BB67">
        <f>IF(SUMIF('Ingredients Backend'!$AE$1:$CD$1,BB$3,'Ingredients Backend'!$AE66:$CD66)&gt;=1,1,0)</f>
        <v>0</v>
      </c>
      <c r="BC67">
        <f>IF(SUMIF('Ingredients Backend'!$AE$1:$CD$1,BC$3,'Ingredients Backend'!$AE66:$CD66)&gt;=1,1,0)</f>
        <v>0</v>
      </c>
      <c r="BD67">
        <f>IF(SUMIF('Ingredients Backend'!$AE$1:$CD$1,BD$3,'Ingredients Backend'!$AE66:$CD66)&gt;=1,1,0)</f>
        <v>0</v>
      </c>
      <c r="BE67">
        <f>IF(SUMIF('Ingredients Backend'!$AE$1:$CD$1,BE$3,'Ingredients Backend'!$AE66:$CD66)&gt;=1,1,0)</f>
        <v>0</v>
      </c>
      <c r="BF67">
        <f>IF(SUMIF('Ingredients Backend'!$AE$1:$CD$1,BF$3,'Ingredients Backend'!$AE66:$CD66)&gt;=1,1,0)</f>
        <v>0</v>
      </c>
      <c r="BG67">
        <f>IF(SUMIF('Ingredients Backend'!$AE$1:$CD$1,BG$3,'Ingredients Backend'!$AE66:$CD66)&gt;=1,1,0)</f>
        <v>1</v>
      </c>
      <c r="BH67">
        <f>IF(SUMIF('Ingredients Backend'!$AE$1:$CD$1,BH$3,'Ingredients Backend'!$AE66:$CD66)&gt;=1,1,0)</f>
        <v>0</v>
      </c>
      <c r="BI67">
        <f>IF(SUMIF('Ingredients Backend'!$AE$1:$CD$1,BI$3,'Ingredients Backend'!$AE66:$CD66)&gt;=1,1,0)</f>
        <v>0</v>
      </c>
      <c r="BJ67">
        <f>IF(SUMIF('Ingredients Backend'!$AE$1:$CD$1,BJ$3,'Ingredients Backend'!$AE66:$CD66)&gt;=1,1,0)</f>
        <v>0</v>
      </c>
      <c r="BK67">
        <f>IF(SUMIF('Ingredients Backend'!$AE$1:$CD$1,BK$3,'Ingredients Backend'!$AE66:$CD66)&gt;=1,1,0)</f>
        <v>0</v>
      </c>
      <c r="BL67">
        <f>IF(SUMIF('Ingredients Backend'!$AE$1:$CD$1,BL$3,'Ingredients Backend'!$AE66:$CD66)&gt;=1,1,0)</f>
        <v>0</v>
      </c>
      <c r="BM67">
        <f>IF(SUMIF('Ingredients Backend'!$AE$1:$CD$1,BM$3,'Ingredients Backend'!$AE66:$CD66)&gt;=1,1,0)</f>
        <v>0</v>
      </c>
      <c r="BN67">
        <f>IF(SUMIF('Ingredients Backend'!$AE$1:$CD$1,BN$3,'Ingredients Backend'!$AE66:$CD66)&gt;=1,1,0)</f>
        <v>0</v>
      </c>
      <c r="BO67">
        <f>IF(SUMIF('Ingredients Backend'!$AE$1:$CD$1,BO$3,'Ingredients Backend'!$AE66:$CD66)&gt;=1,1,0)</f>
        <v>0</v>
      </c>
      <c r="BP67">
        <f>IF(SUMIF('Ingredients Backend'!$AE$1:$CD$1,BP$3,'Ingredients Backend'!$AE66:$CD66)&gt;=1,1,0)</f>
        <v>0</v>
      </c>
      <c r="BQ67">
        <f>IF(SUMIF('Ingredients Backend'!$AE$1:$CD$1,BQ$3,'Ingredients Backend'!$AE66:$CD66)&gt;=1,1,0)</f>
        <v>0</v>
      </c>
      <c r="BR67">
        <f>IF(SUMIF('Ingredients Backend'!$AE$1:$CD$1,BR$3,'Ingredients Backend'!$AE66:$CD66)&gt;=1,1,0)</f>
        <v>0</v>
      </c>
      <c r="BS67">
        <f>IF(SUMIF('Ingredients Backend'!$AE$1:$CD$1,BS$3,'Ingredients Backend'!$AE66:$CD66)&gt;=1,1,0)</f>
        <v>0</v>
      </c>
      <c r="BT67">
        <f>IF(SUMIF('Ingredients Backend'!$AE$1:$CD$1,BT$3,'Ingredients Backend'!$AE66:$CD66)&gt;=1,1,0)</f>
        <v>0</v>
      </c>
      <c r="BU67">
        <f>IF(SUMIF('Ingredients Backend'!$AE$1:$CD$1,BU$3,'Ingredients Backend'!$AE66:$CD66)&gt;=1,1,0)</f>
        <v>0</v>
      </c>
      <c r="BV67">
        <f>IF(SUMIF('Ingredients Backend'!$AE$1:$CD$1,BV$3,'Ingredients Backend'!$AE66:$CD66)&gt;=1,1,0)</f>
        <v>0</v>
      </c>
      <c r="BW67">
        <f>IF(SUMIF('Ingredients Backend'!$AE$1:$CD$1,BW$3,'Ingredients Backend'!$AE66:$CD66)&gt;=1,1,0)</f>
        <v>0</v>
      </c>
      <c r="BX67">
        <f>IF(SUMIF('Ingredients Backend'!$AE$1:$CD$1,BX$3,'Ingredients Backend'!$AE66:$CD66)&gt;=1,1,0)</f>
        <v>0</v>
      </c>
      <c r="BY67">
        <f>IF(SUMIF('Ingredients Backend'!$AE$1:$CD$1,BY$3,'Ingredients Backend'!$AE66:$CD66)&gt;=1,1,0)</f>
        <v>0</v>
      </c>
    </row>
    <row r="68" hidden="1" spans="1:77">
      <c r="A68" s="5" t="str">
        <f>_xlfn.XLOOKUP($E68,'Raw Data'!$E:$E,'Raw Data'!A:A,"ERROR",0,1)</f>
        <v>AE</v>
      </c>
      <c r="B68" s="5" t="str">
        <f>_xlfn.XLOOKUP($E68,'Raw Data'!$E:$E,'Raw Data'!B:B,"ERROR",0,1)</f>
        <v>Hair Mousses</v>
      </c>
      <c r="C68" s="5" t="str">
        <f>_xlfn.XLOOKUP($E68,'Raw Data'!$E:$E,'Raw Data'!C:C,"ERROR",0,1)</f>
        <v>HASK</v>
      </c>
      <c r="D68" s="5" t="str">
        <f>_xlfn.XLOOKUP($E68,'Raw Data'!$E:$E,'Raw Data'!D:D,"ERROR",0,1)</f>
        <v>www.amazon.ae/dp/B08NV3HGMS</v>
      </c>
      <c r="E68" s="5" t="s">
        <v>254</v>
      </c>
      <c r="F68" s="9" t="str">
        <f>_xlfn.XLOOKUP($E68,'Raw Data'!$E:$E,'Raw Data'!F:F,"ERROR",0,1)</f>
        <v>Curl Care COCONUT &amp; ARGAN OIL</v>
      </c>
      <c r="G68" s="10">
        <f>_xlfn.XLOOKUP($E68,'Raw Data'!$E:$E,'Raw Data'!G:G,"ERROR",0,1)</f>
        <v>19</v>
      </c>
      <c r="H68" s="9">
        <f>_xlfn.XLOOKUP($E68,'Raw Data'!$E:$E,'Raw Data'!H:H,"ERROR",0,1)</f>
        <v>2219.15</v>
      </c>
      <c r="I68" s="9">
        <f>_xlfn.XLOOKUP($E68,'Raw Data'!$E:$E,'Raw Data'!I:I,"ERROR",0,1)</f>
        <v>0.00297104486070892</v>
      </c>
      <c r="J68" s="9" t="str">
        <f>_xlfn.XLOOKUP($E68,'Raw Data'!$E:$E,'Raw Data'!J:J,"ERROR",0,1)</f>
        <v>Yes</v>
      </c>
      <c r="K68" s="14" t="str">
        <f t="array" ref="K68">_xlfn.IFS(AND(L68&gt;0,L68&lt;=5),"0 to 5",AND(L68&gt;5,L68&lt;=10),"5 to 10",AND(L68&gt;10,L68&lt;=15),"10 to 15",AND(L68&gt;15,L68&lt;=20),"15 to 20",AND(L68&gt;20,L68&lt;=30),"20 to 30",AND(L68&gt;30,L68&lt;=40),"30 to 40",AND(L68&gt;40,L68&lt;=50),"40 to 50",AND(L68&gt;50,L68&lt;=75),"50 to 75",AND(L68&gt;75,L68&lt;=100),"75 to 100",AND(L68&gt;100,L68&lt;=150),"100 to 150",AND(L68&gt;150,L68&lt;=200),"150 to 200",AND(L68&gt;200,L68&lt;=250),"200 to 250",AND(L68&gt;250,L68&lt;=300),"250 to 300",AND(L68&gt;300,L68&lt;=400),"300 to 400",AND(L68&gt;400,L68&lt;=500),"400 to 500",L68&gt;500,"500+")</f>
        <v>100 to 150</v>
      </c>
      <c r="L68" s="9">
        <f>_xlfn.XLOOKUP($E68,'Raw Data'!$E:$E,'Raw Data'!L:L,"ERROR",0,1)</f>
        <v>113.88</v>
      </c>
      <c r="M68" s="14" t="str">
        <f t="array" ref="M68">_xlfn.IFS(AND(N68&gt;0,N68&lt;=5),"0 to 5",AND(N68&gt;5,N68&lt;=10),"5 to 10",AND(N68&gt;10,N68&lt;=15),"10 to 15",AND(N68&gt;15,N68&lt;=20),"15 to 20",AND(N68&gt;20,N68&lt;=30),"20 to 30",AND(N68&gt;30,N68&lt;=40),"30 to 40",AND(N68&gt;40,N68&lt;=50),"40 to 50",AND(N68&gt;50,N68&lt;=75),"50 to 75",AND(N68&gt;75,N68&lt;=100),"75 to 100",AND(N68&gt;100,N68&lt;=150),"100 to 150",AND(N68&gt;150,N68&lt;=200),"150 to 200",AND(N68&gt;200,N68&lt;=250),"200 to 250",AND(N68&gt;250,N68&lt;=300),"250 to 300",AND(N68&gt;300,N68&lt;=400),"300 to 400",AND(N68&gt;400,N68&lt;=500),"400 to 500",N68&gt;500,"500+")</f>
        <v>100 to 150</v>
      </c>
      <c r="N68" s="9">
        <f>_xlfn.XLOOKUP($E68,'Raw Data'!$E:$E,'Raw Data'!N:N,"ERROR",0,1)</f>
        <v>118.8</v>
      </c>
      <c r="O68" s="14" t="str">
        <f t="array" ref="O68">_xlfn.IFS(P68=0,"No Discount",AND(P68&gt;0,P68&lt;=0.02),"0% to 2%",AND(P68&gt;0.02,P68&lt;=0.04),"2% to 4%",AND(P68&gt;0.04,P68&lt;=0.06),"4% to 6%",AND(P68&gt;0.06,P68&lt;=0.08),"6% to 8%",AND(P68&gt;0.08,P68&lt;=0.1),"8% to 10%",AND(P68&gt;0.1,P68&lt;=0.15),"10% to 15%",AND(P68&gt;0.15,P68&lt;=0.2),"15% to 20%",AND(P68&gt;0.2,P68&lt;=0.25),"20% to 25%",AND(P68&gt;0.25,P68&lt;=0.3),"25% to 30%",AND(P68&gt;0.3,P68&lt;=0.4),"30% to 40%",AND(P68&gt;0.4,P68&lt;=0.5),"40% to 50%",AND(P68&gt;0.5,P68&lt;=0.75),"50% to 75%",AND(P68&gt;0.75,P68&lt;=1),"75% to 100%")</f>
        <v>4% to 6%</v>
      </c>
      <c r="P68" s="10">
        <f>_xlfn.XLOOKUP($E68,'Raw Data'!$E:$E,'Raw Data'!P:P,"ERROR",0,1)</f>
        <v>0.0414141414141414</v>
      </c>
      <c r="Q68" s="9">
        <v>7</v>
      </c>
      <c r="R68" s="9" t="s">
        <v>95</v>
      </c>
      <c r="S68" s="5" t="str">
        <f t="array" ref="S68">_xlfn.IFS(AND(T68&gt;0,T68&lt;=0.05),"0 to 0.05",AND(T68&gt;0.05,T68&lt;=0.1),"0.05 to 0.1",AND(T68&gt;0.1,T68&lt;=0.2),"0.1 to 0.2",AND(T68&gt;0.2,T68&lt;=0.3),"0.2 to 0.3",AND(T68&gt;0.3,T68&lt;=0.4),"0.3 to 0.4",AND(T68&gt;0.4,T68&lt;=0.5),"0.4 to 0.5",AND(T68&gt;0.5,T68&lt;=0.75),"0.5 to 0.75",AND(T68&gt;0.75,T68&lt;=1),"0.75 to 1",AND(T68&gt;1,T68&lt;=2),"1 to 2",AND(T68&gt;2,T68&lt;=3),"2 to 3",AND(T68&gt;3,T68&lt;=4),"3 to 4",AND(T68&gt;4,T68&lt;=5),"4 to 5",AND(T68&gt;5,T68&lt;=10),"5 to 10",T68&gt;10,"10+")</f>
        <v>0.5 to 0.75</v>
      </c>
      <c r="T68" s="10">
        <f t="shared" si="1"/>
        <v>0.529011063336393</v>
      </c>
      <c r="U68" s="15" t="str">
        <f t="array" ref="U68">_xlfn.IFS(AND(V68&gt;0,V68&lt;=0.05),"0 to 0.05",AND(V68&gt;0.05,V68&lt;=0.1),"0.05 to 0.1",AND(V68&gt;0.1,V68&lt;=0.2),"0.1 to 0.2",AND(V68&gt;0.2,V68&lt;=0.3),"0.2 to 0.3",AND(V68&gt;0.3,V68&lt;=0.4),"0.3 to 0.4",AND(V68&gt;0.4,V68&lt;=0.5),"0.4 to 0.5",AND(V68&gt;0.5,V68&lt;=0.75),"0.5 to 0.75",AND(V68&gt;0.75,V68&lt;=1),"0.75 to 1",AND(V68&gt;1,V68&lt;=2),"1 to 2",AND(V68&gt;2,V68&lt;=3),"2 to 3",AND(V68&gt;3,V68&lt;=4),"3 to 4",AND(V68&gt;4,V68&lt;=5),"4 to 5",AND(V68&gt;5,V68&lt;=10),"5 to 10",V68&gt;10,"10+")</f>
        <v>0.1 to 0.2</v>
      </c>
      <c r="V68" s="10">
        <f t="shared" si="2"/>
        <v>0.1490038537722</v>
      </c>
      <c r="W68" s="15" t="str">
        <f t="array" ref="W68">_xlfn.IFS(AND(X68&gt;0,X68&lt;=0.05),"0 to 0.05",AND(X68&gt;0.05,X68&lt;=0.1),"0.05 to 0.1",AND(X68&gt;0.1,X68&lt;=0.2),"0.1 to 0.2",AND(X68&gt;0.2,X68&lt;=0.3),"0.2 to 0.3",AND(X68&gt;0.3,X68&lt;=0.4),"0.3 to 0.4",AND(X68&gt;0.4,X68&lt;=0.5),"0.4 to 0.5",AND(X68&gt;0.5,X68&lt;=0.75),"0.5 to 0.75",AND(X68&gt;0.75,X68&lt;=1),"0.75 to 1",AND(X68&gt;1,X68&lt;=2),"1 to 2",AND(X68&gt;2,X68&lt;=3),"2 to 3",AND(X68&gt;3,X68&lt;=4),"3 to 4",AND(X68&gt;4,X68&lt;=5),"4 to 5",AND(X68&gt;5,X68&lt;=10),"5 to 10",X68&gt;10,"10+")</f>
        <v>0.1 to 0.2</v>
      </c>
      <c r="X68" s="16">
        <f t="shared" si="3"/>
        <v>0.142832987100826</v>
      </c>
      <c r="Y68" s="5" t="str">
        <f t="array" ref="Y68">_xlfn.IFS(AND(Z68&gt;0,Z68&lt;=1),"0 to 1",AND(Z68&gt;1,Z68&lt;=2),"1 to 2",AND(Z68&gt;2,Z68&lt;=4),"2 to 4",AND(Z68&gt;4,Z68&lt;=6),"4 to 6",AND(Z68&gt;6,Z68&lt;=8),"6 to 8",AND(Z68&gt;8,Z68&lt;=10),"8 to 10",AND(Z68&gt;10,Z68&lt;=15),"10 to 15",AND(Z68&gt;15,Z68&lt;=20),"15 to 20",AND(Z68&gt;20,Z68&lt;=25),"20 to 25",AND(Z68&gt;25,Z68&lt;=30),"25 to 30",AND(Z68&gt;30,Z68&lt;=40),"30 to 40",AND(Z68&gt;40,Z68&lt;=50),"40 to 50",Z68&gt;50,"50+")</f>
        <v>6 to 8</v>
      </c>
      <c r="Z68" s="9">
        <f t="array" ref="Z68">_xlfn.IFS(AA68="oz",_xlfn.IFS(R68="oz",Q68,R68="fl oz",Q68*1.04,R68="ml",Q68*0.0338),AA68="fl oz",_xlfn.IFS(R68="oz",Q68/1.04,R68="fl oz",Q68,R68="ml",Q68*0.0338/1.04),AA68="ml",_xlfn.IFS(R68="oz",Q68/0.0338,R68="fl oz",Q68*1.04/0.0338,R68="ml",Q68))</f>
        <v>7.28</v>
      </c>
      <c r="AA68" s="9" t="s">
        <v>96</v>
      </c>
      <c r="AB68" s="5" t="s">
        <v>255</v>
      </c>
      <c r="AC68" s="5" t="s">
        <v>256</v>
      </c>
      <c r="AD68" s="5" t="s">
        <v>257</v>
      </c>
      <c r="AE68">
        <f>IF(SUMIF('Ingredients Backend'!$AE$1:$CD$1,AE$3,'Ingredients Backend'!$AE67:$CD67)&gt;=1,1,0)</f>
        <v>0</v>
      </c>
      <c r="AF68">
        <f>IF(SUMIF('Ingredients Backend'!$AE$1:$CD$1,AF$3,'Ingredients Backend'!$AE67:$CD67)&gt;=1,1,0)</f>
        <v>0</v>
      </c>
      <c r="AG68">
        <f>IF(SUMIF('Ingredients Backend'!$AE$1:$CD$1,AG$3,'Ingredients Backend'!$AE67:$CD67)&gt;=1,1,0)</f>
        <v>0</v>
      </c>
      <c r="AH68">
        <f>IF(SUMIF('Ingredients Backend'!$AE$1:$CD$1,AH$3,'Ingredients Backend'!$AE67:$CD67)&gt;=1,1,0)</f>
        <v>0</v>
      </c>
      <c r="AI68">
        <f>IF(SUMIF('Ingredients Backend'!$AE$1:$CD$1,AI$3,'Ingredients Backend'!$AE67:$CD67)&gt;=1,1,0)</f>
        <v>0</v>
      </c>
      <c r="AJ68">
        <f>IF(SUMIF('Ingredients Backend'!$AE$1:$CD$1,AJ$3,'Ingredients Backend'!$AE67:$CD67)&gt;=1,1,0)</f>
        <v>0</v>
      </c>
      <c r="AK68">
        <f>IF(SUMIF('Ingredients Backend'!$AE$1:$CD$1,AK$3,'Ingredients Backend'!$AE67:$CD67)&gt;=1,1,0)</f>
        <v>0</v>
      </c>
      <c r="AL68">
        <f>IF(SUMIF('Ingredients Backend'!$AE$1:$CD$1,AL$3,'Ingredients Backend'!$AE67:$CD67)&gt;=1,1,0)</f>
        <v>1</v>
      </c>
      <c r="AM68">
        <f>IF(SUMIF('Ingredients Backend'!$AE$1:$CD$1,AM$3,'Ingredients Backend'!$AE67:$CD67)&gt;=1,1,0)</f>
        <v>0</v>
      </c>
      <c r="AN68">
        <f>IF(SUMIF('Ingredients Backend'!$AE$1:$CD$1,AN$3,'Ingredients Backend'!$AE67:$CD67)&gt;=1,1,0)</f>
        <v>0</v>
      </c>
      <c r="AO68">
        <f>IF(SUMIF('Ingredients Backend'!$AE$1:$CD$1,AO$3,'Ingredients Backend'!$AE67:$CD67)&gt;=1,1,0)</f>
        <v>0</v>
      </c>
      <c r="AP68">
        <f>IF(SUMIF('Ingredients Backend'!$AE$1:$CD$1,AP$3,'Ingredients Backend'!$AE67:$CD67)&gt;=1,1,0)</f>
        <v>0</v>
      </c>
      <c r="AQ68">
        <f>IF(SUMIF('Ingredients Backend'!$AE$1:$CD$1,AQ$3,'Ingredients Backend'!$AE67:$CD67)&gt;=1,1,0)</f>
        <v>0</v>
      </c>
      <c r="AR68">
        <f>IF(SUMIF('Ingredients Backend'!$AE$1:$CD$1,AR$3,'Ingredients Backend'!$AE67:$CD67)&gt;=1,1,0)</f>
        <v>0</v>
      </c>
      <c r="AS68">
        <f>IF(SUMIF('Ingredients Backend'!$AE$1:$CD$1,AS$3,'Ingredients Backend'!$AE67:$CD67)&gt;=1,1,0)</f>
        <v>0</v>
      </c>
      <c r="AT68">
        <f>IF(SUMIF('Ingredients Backend'!$AE$1:$CD$1,AT$3,'Ingredients Backend'!$AE67:$CD67)&gt;=1,1,0)</f>
        <v>1</v>
      </c>
      <c r="AU68">
        <f>IF(SUMIF('Ingredients Backend'!$AE$1:$CD$1,AU$3,'Ingredients Backend'!$AE67:$CD67)&gt;=1,1,0)</f>
        <v>0</v>
      </c>
      <c r="AV68">
        <f>IF(SUMIF('Ingredients Backend'!$AE$1:$CD$1,AV$3,'Ingredients Backend'!$AE67:$CD67)&gt;=1,1,0)</f>
        <v>0</v>
      </c>
      <c r="AW68">
        <f>IF(SUMIF('Ingredients Backend'!$AE$1:$CD$1,AW$3,'Ingredients Backend'!$AE67:$CD67)&gt;=1,1,0)</f>
        <v>0</v>
      </c>
      <c r="AX68">
        <f>IF(SUMIF('Ingredients Backend'!$AE$1:$CD$1,AX$3,'Ingredients Backend'!$AE67:$CD67)&gt;=1,1,0)</f>
        <v>0</v>
      </c>
      <c r="AY68">
        <f>IF(SUMIF('Ingredients Backend'!$AE$1:$CD$1,AY$3,'Ingredients Backend'!$AE67:$CD67)&gt;=1,1,0)</f>
        <v>0</v>
      </c>
      <c r="AZ68">
        <f>IF(SUMIF('Ingredients Backend'!$AE$1:$CD$1,AZ$3,'Ingredients Backend'!$AE67:$CD67)&gt;=1,1,0)</f>
        <v>0</v>
      </c>
      <c r="BA68">
        <f>IF(SUMIF('Ingredients Backend'!$AE$1:$CD$1,BA$3,'Ingredients Backend'!$AE67:$CD67)&gt;=1,1,0)</f>
        <v>0</v>
      </c>
      <c r="BB68">
        <f>IF(SUMIF('Ingredients Backend'!$AE$1:$CD$1,BB$3,'Ingredients Backend'!$AE67:$CD67)&gt;=1,1,0)</f>
        <v>0</v>
      </c>
      <c r="BC68">
        <f>IF(SUMIF('Ingredients Backend'!$AE$1:$CD$1,BC$3,'Ingredients Backend'!$AE67:$CD67)&gt;=1,1,0)</f>
        <v>0</v>
      </c>
      <c r="BD68">
        <f>IF(SUMIF('Ingredients Backend'!$AE$1:$CD$1,BD$3,'Ingredients Backend'!$AE67:$CD67)&gt;=1,1,0)</f>
        <v>0</v>
      </c>
      <c r="BE68">
        <f>IF(SUMIF('Ingredients Backend'!$AE$1:$CD$1,BE$3,'Ingredients Backend'!$AE67:$CD67)&gt;=1,1,0)</f>
        <v>0</v>
      </c>
      <c r="BF68">
        <f>IF(SUMIF('Ingredients Backend'!$AE$1:$CD$1,BF$3,'Ingredients Backend'!$AE67:$CD67)&gt;=1,1,0)</f>
        <v>0</v>
      </c>
      <c r="BG68">
        <f>IF(SUMIF('Ingredients Backend'!$AE$1:$CD$1,BG$3,'Ingredients Backend'!$AE67:$CD67)&gt;=1,1,0)</f>
        <v>0</v>
      </c>
      <c r="BH68">
        <f>IF(SUMIF('Ingredients Backend'!$AE$1:$CD$1,BH$3,'Ingredients Backend'!$AE67:$CD67)&gt;=1,1,0)</f>
        <v>0</v>
      </c>
      <c r="BI68">
        <f>IF(SUMIF('Ingredients Backend'!$AE$1:$CD$1,BI$3,'Ingredients Backend'!$AE67:$CD67)&gt;=1,1,0)</f>
        <v>0</v>
      </c>
      <c r="BJ68">
        <f>IF(SUMIF('Ingredients Backend'!$AE$1:$CD$1,BJ$3,'Ingredients Backend'!$AE67:$CD67)&gt;=1,1,0)</f>
        <v>0</v>
      </c>
      <c r="BK68">
        <f>IF(SUMIF('Ingredients Backend'!$AE$1:$CD$1,BK$3,'Ingredients Backend'!$AE67:$CD67)&gt;=1,1,0)</f>
        <v>0</v>
      </c>
      <c r="BL68">
        <f>IF(SUMIF('Ingredients Backend'!$AE$1:$CD$1,BL$3,'Ingredients Backend'!$AE67:$CD67)&gt;=1,1,0)</f>
        <v>0</v>
      </c>
      <c r="BM68">
        <f>IF(SUMIF('Ingredients Backend'!$AE$1:$CD$1,BM$3,'Ingredients Backend'!$AE67:$CD67)&gt;=1,1,0)</f>
        <v>0</v>
      </c>
      <c r="BN68">
        <f>IF(SUMIF('Ingredients Backend'!$AE$1:$CD$1,BN$3,'Ingredients Backend'!$AE67:$CD67)&gt;=1,1,0)</f>
        <v>0</v>
      </c>
      <c r="BO68">
        <f>IF(SUMIF('Ingredients Backend'!$AE$1:$CD$1,BO$3,'Ingredients Backend'!$AE67:$CD67)&gt;=1,1,0)</f>
        <v>0</v>
      </c>
      <c r="BP68">
        <f>IF(SUMIF('Ingredients Backend'!$AE$1:$CD$1,BP$3,'Ingredients Backend'!$AE67:$CD67)&gt;=1,1,0)</f>
        <v>0</v>
      </c>
      <c r="BQ68">
        <f>IF(SUMIF('Ingredients Backend'!$AE$1:$CD$1,BQ$3,'Ingredients Backend'!$AE67:$CD67)&gt;=1,1,0)</f>
        <v>0</v>
      </c>
      <c r="BR68">
        <f>IF(SUMIF('Ingredients Backend'!$AE$1:$CD$1,BR$3,'Ingredients Backend'!$AE67:$CD67)&gt;=1,1,0)</f>
        <v>0</v>
      </c>
      <c r="BS68">
        <f>IF(SUMIF('Ingredients Backend'!$AE$1:$CD$1,BS$3,'Ingredients Backend'!$AE67:$CD67)&gt;=1,1,0)</f>
        <v>0</v>
      </c>
      <c r="BT68">
        <f>IF(SUMIF('Ingredients Backend'!$AE$1:$CD$1,BT$3,'Ingredients Backend'!$AE67:$CD67)&gt;=1,1,0)</f>
        <v>0</v>
      </c>
      <c r="BU68">
        <f>IF(SUMIF('Ingredients Backend'!$AE$1:$CD$1,BU$3,'Ingredients Backend'!$AE67:$CD67)&gt;=1,1,0)</f>
        <v>0</v>
      </c>
      <c r="BV68">
        <f>IF(SUMIF('Ingredients Backend'!$AE$1:$CD$1,BV$3,'Ingredients Backend'!$AE67:$CD67)&gt;=1,1,0)</f>
        <v>0</v>
      </c>
      <c r="BW68">
        <f>IF(SUMIF('Ingredients Backend'!$AE$1:$CD$1,BW$3,'Ingredients Backend'!$AE67:$CD67)&gt;=1,1,0)</f>
        <v>0</v>
      </c>
      <c r="BX68">
        <f>IF(SUMIF('Ingredients Backend'!$AE$1:$CD$1,BX$3,'Ingredients Backend'!$AE67:$CD67)&gt;=1,1,0)</f>
        <v>0</v>
      </c>
      <c r="BY68">
        <f>IF(SUMIF('Ingredients Backend'!$AE$1:$CD$1,BY$3,'Ingredients Backend'!$AE67:$CD67)&gt;=1,1,0)</f>
        <v>0</v>
      </c>
    </row>
    <row r="69" hidden="1" spans="1:77">
      <c r="A69" s="5" t="str">
        <f>_xlfn.XLOOKUP($E69,'Raw Data'!$E:$E,'Raw Data'!A:A,"ERROR",0,1)</f>
        <v>AE</v>
      </c>
      <c r="B69" s="5" t="str">
        <f>_xlfn.XLOOKUP($E69,'Raw Data'!$E:$E,'Raw Data'!B:B,"ERROR",0,1)</f>
        <v>Hair Mousses</v>
      </c>
      <c r="C69" s="5" t="str">
        <f>_xlfn.XLOOKUP($E69,'Raw Data'!$E:$E,'Raw Data'!C:C,"ERROR",0,1)</f>
        <v>not you mother's</v>
      </c>
      <c r="D69" s="5" t="str">
        <f>_xlfn.XLOOKUP($E69,'Raw Data'!$E:$E,'Raw Data'!D:D,"ERROR",0,1)</f>
        <v>www.amazon.ae/dp/B07QD2KWDN</v>
      </c>
      <c r="E69" s="5" t="s">
        <v>258</v>
      </c>
      <c r="F69" s="9" t="str">
        <f>_xlfn.XLOOKUP($E69,'Raw Data'!$E:$E,'Raw Data'!F:F,"ERROR",0,1)</f>
        <v>Not Your Mother's Not Your Mothers Curl Talk Curl Activating Mousse 7 Ounce (2 Pack)</v>
      </c>
      <c r="G69" s="10">
        <f>_xlfn.XLOOKUP($E69,'Raw Data'!$E:$E,'Raw Data'!G:G,"ERROR",0,1)</f>
        <v>20</v>
      </c>
      <c r="H69" s="9">
        <f>_xlfn.XLOOKUP($E69,'Raw Data'!$E:$E,'Raw Data'!H:H,"ERROR",0,1)</f>
        <v>2180.78</v>
      </c>
      <c r="I69" s="9">
        <f>_xlfn.XLOOKUP($E69,'Raw Data'!$E:$E,'Raw Data'!I:I,"ERROR",0,1)</f>
        <v>0.00291967429481414</v>
      </c>
      <c r="J69" s="9" t="str">
        <f>_xlfn.XLOOKUP($E69,'Raw Data'!$E:$E,'Raw Data'!J:J,"ERROR",0,1)</f>
        <v>Yes</v>
      </c>
      <c r="K69" s="14" t="str">
        <f t="array" ref="K69">_xlfn.IFS(AND(L69&gt;0,L69&lt;=5),"0 to 5",AND(L69&gt;5,L69&lt;=10),"5 to 10",AND(L69&gt;10,L69&lt;=15),"10 to 15",AND(L69&gt;15,L69&lt;=20),"15 to 20",AND(L69&gt;20,L69&lt;=30),"20 to 30",AND(L69&gt;30,L69&lt;=40),"30 to 40",AND(L69&gt;40,L69&lt;=50),"40 to 50",AND(L69&gt;50,L69&lt;=75),"50 to 75",AND(L69&gt;75,L69&lt;=100),"75 to 100",AND(L69&gt;100,L69&lt;=150),"100 to 150",AND(L69&gt;150,L69&lt;=200),"150 to 200",AND(L69&gt;200,L69&lt;=250),"200 to 250",AND(L69&gt;250,L69&lt;=300),"250 to 300",AND(L69&gt;300,L69&lt;=400),"300 to 400",AND(L69&gt;400,L69&lt;=500),"400 to 500",L69&gt;500,"500+")</f>
        <v>100 to 150</v>
      </c>
      <c r="L69" s="9">
        <f>_xlfn.XLOOKUP($E69,'Raw Data'!$E:$E,'Raw Data'!L:L,"ERROR",0,1)</f>
        <v>108.12</v>
      </c>
      <c r="M69" s="14" t="str">
        <f t="array" ref="M69">_xlfn.IFS(AND(N69&gt;0,N69&lt;=5),"0 to 5",AND(N69&gt;5,N69&lt;=10),"5 to 10",AND(N69&gt;10,N69&lt;=15),"10 to 15",AND(N69&gt;15,N69&lt;=20),"15 to 20",AND(N69&gt;20,N69&lt;=30),"20 to 30",AND(N69&gt;30,N69&lt;=40),"30 to 40",AND(N69&gt;40,N69&lt;=50),"40 to 50",AND(N69&gt;50,N69&lt;=75),"50 to 75",AND(N69&gt;75,N69&lt;=100),"75 to 100",AND(N69&gt;100,N69&lt;=150),"100 to 150",AND(N69&gt;150,N69&lt;=200),"150 to 200",AND(N69&gt;200,N69&lt;=250),"200 to 250",AND(N69&gt;250,N69&lt;=300),"250 to 300",AND(N69&gt;300,N69&lt;=400),"300 to 400",AND(N69&gt;400,N69&lt;=500),"400 to 500",N69&gt;500,"500+")</f>
        <v>100 to 150</v>
      </c>
      <c r="N69" s="9">
        <f>_xlfn.XLOOKUP($E69,'Raw Data'!$E:$E,'Raw Data'!N:N,"ERROR",0,1)</f>
        <v>112.9</v>
      </c>
      <c r="O69" s="14" t="str">
        <f t="array" ref="O69">_xlfn.IFS(P69=0,"No Discount",AND(P69&gt;0,P69&lt;=0.02),"0% to 2%",AND(P69&gt;0.02,P69&lt;=0.04),"2% to 4%",AND(P69&gt;0.04,P69&lt;=0.06),"4% to 6%",AND(P69&gt;0.06,P69&lt;=0.08),"6% to 8%",AND(P69&gt;0.08,P69&lt;=0.1),"8% to 10%",AND(P69&gt;0.1,P69&lt;=0.15),"10% to 15%",AND(P69&gt;0.15,P69&lt;=0.2),"15% to 20%",AND(P69&gt;0.2,P69&lt;=0.25),"20% to 25%",AND(P69&gt;0.25,P69&lt;=0.3),"25% to 30%",AND(P69&gt;0.3,P69&lt;=0.4),"30% to 40%",AND(P69&gt;0.4,P69&lt;=0.5),"40% to 50%",AND(P69&gt;0.5,P69&lt;=0.75),"50% to 75%",AND(P69&gt;0.75,P69&lt;=1),"75% to 100%")</f>
        <v>4% to 6%</v>
      </c>
      <c r="P69" s="10">
        <f>_xlfn.XLOOKUP($E69,'Raw Data'!$E:$E,'Raw Data'!P:P,"ERROR",0,1)</f>
        <v>0.0423383525243578</v>
      </c>
      <c r="Q69" s="9">
        <f>_xlfn.XLOOKUP($E69,'Raw Data'!$E:$E,'Raw Data'!Q:Q,"ERROR",0,1)</f>
        <v>14</v>
      </c>
      <c r="R69" s="9" t="str">
        <f>_xlfn.XLOOKUP($E69,'Raw Data'!$E:$E,'Raw Data'!R:R,"ERROR",0,1)</f>
        <v>oz</v>
      </c>
      <c r="S69" s="5" t="str">
        <f t="array" ref="S69">_xlfn.IFS(AND(T69&gt;0,T69&lt;=0.05),"0 to 0.05",AND(T69&gt;0.05,T69&lt;=0.1),"0.05 to 0.1",AND(T69&gt;0.1,T69&lt;=0.2),"0.1 to 0.2",AND(T69&gt;0.2,T69&lt;=0.3),"0.2 to 0.3",AND(T69&gt;0.3,T69&lt;=0.4),"0.3 to 0.4",AND(T69&gt;0.4,T69&lt;=0.5),"0.4 to 0.5",AND(T69&gt;0.5,T69&lt;=0.75),"0.5 to 0.75",AND(T69&gt;0.75,T69&lt;=1),"0.75 to 1",AND(T69&gt;1,T69&lt;=2),"1 to 2",AND(T69&gt;2,T69&lt;=3),"2 to 3",AND(T69&gt;3,T69&lt;=4),"3 to 4",AND(T69&gt;4,T69&lt;=5),"4 to 5",AND(T69&gt;5,T69&lt;=10),"5 to 10",T69&gt;10,"10+")</f>
        <v>0.2 to 0.3</v>
      </c>
      <c r="T69" s="10">
        <f t="shared" ref="T69:T74" si="4">L69/(Z69*29.57)</f>
        <v>0.261172037296488</v>
      </c>
      <c r="U69" s="15" t="str">
        <f t="array" ref="U69">_xlfn.IFS(AND(V69&gt;0,V69&lt;=0.05),"0 to 0.05",AND(V69&gt;0.05,V69&lt;=0.1),"0.05 to 0.1",AND(V69&gt;0.1,V69&lt;=0.2),"0.1 to 0.2",AND(V69&gt;0.2,V69&lt;=0.3),"0.2 to 0.3",AND(V69&gt;0.3,V69&lt;=0.4),"0.3 to 0.4",AND(V69&gt;0.4,V69&lt;=0.5),"0.4 to 0.5",AND(V69&gt;0.5,V69&lt;=0.75),"0.5 to 0.75",AND(V69&gt;0.75,V69&lt;=1),"0.75 to 1",AND(V69&gt;1,V69&lt;=2),"1 to 2",AND(V69&gt;2,V69&lt;=3),"2 to 3",AND(V69&gt;3,V69&lt;=4),"3 to 4",AND(V69&gt;4,V69&lt;=5),"4 to 5",AND(V69&gt;5,V69&lt;=10),"5 to 10",V69&gt;10,"10+")</f>
        <v>0.05 to 0.1</v>
      </c>
      <c r="V69" s="10">
        <f t="shared" ref="V69:V74" si="5">N69/($Z69*29.57)*0.27</f>
        <v>0.0736339919802889</v>
      </c>
      <c r="W69" s="15" t="str">
        <f t="array" ref="W69">_xlfn.IFS(AND(X69&gt;0,X69&lt;=0.05),"0 to 0.05",AND(X69&gt;0.05,X69&lt;=0.1),"0.05 to 0.1",AND(X69&gt;0.1,X69&lt;=0.2),"0.1 to 0.2",AND(X69&gt;0.2,X69&lt;=0.3),"0.2 to 0.3",AND(X69&gt;0.3,X69&lt;=0.4),"0.3 to 0.4",AND(X69&gt;0.4,X69&lt;=0.5),"0.4 to 0.5",AND(X69&gt;0.5,X69&lt;=0.75),"0.5 to 0.75",AND(X69&gt;0.75,X69&lt;=1),"0.75 to 1",AND(X69&gt;1,X69&lt;=2),"1 to 2",AND(X69&gt;2,X69&lt;=3),"2 to 3",AND(X69&gt;3,X69&lt;=4),"3 to 4",AND(X69&gt;4,X69&lt;=5),"4 to 5",AND(X69&gt;5,X69&lt;=10),"5 to 10",X69&gt;10,"10+")</f>
        <v>0.05 to 0.1</v>
      </c>
      <c r="X69" s="16">
        <f t="shared" ref="X69:X132" si="6">L69/($Z69*29.57)*0.27</f>
        <v>0.0705164500700517</v>
      </c>
      <c r="Y69" s="5" t="str">
        <f t="array" ref="Y69">_xlfn.IFS(AND(Z69&gt;0,Z69&lt;=1),"0 to 1",AND(Z69&gt;1,Z69&lt;=2),"1 to 2",AND(Z69&gt;2,Z69&lt;=4),"2 to 4",AND(Z69&gt;4,Z69&lt;=6),"4 to 6",AND(Z69&gt;6,Z69&lt;=8),"6 to 8",AND(Z69&gt;8,Z69&lt;=10),"8 to 10",AND(Z69&gt;10,Z69&lt;=15),"10 to 15",AND(Z69&gt;15,Z69&lt;=20),"15 to 20",AND(Z69&gt;20,Z69&lt;=25),"20 to 25",AND(Z69&gt;25,Z69&lt;=30),"25 to 30",AND(Z69&gt;30,Z69&lt;=40),"30 to 40",AND(Z69&gt;40,Z69&lt;=50),"40 to 50",Z69&gt;50,"50+")</f>
        <v>10 to 15</v>
      </c>
      <c r="Z69" s="9">
        <f t="array" ref="Z69">_xlfn.IFS(AA69="oz",_xlfn.IFS(R69="oz",Q69,R69="fl oz",Q69*1.04,R69="ml",Q69*0.0338),AA69="fl oz",_xlfn.IFS(R69="oz",Q69/1.04,R69="fl oz",Q69,R69="ml",Q69*0.0338/1.04),AA69="ml",_xlfn.IFS(R69="oz",Q69/0.0338,R69="fl oz",Q69*1.04/0.0338,R69="ml",Q69))</f>
        <v>14</v>
      </c>
      <c r="AA69" s="9" t="str">
        <f>_xlfn.XLOOKUP($E69,'Raw Data'!$E:$E,'Raw Data'!AA:AA,"ERROR",0,1)</f>
        <v>oz</v>
      </c>
      <c r="AB69" s="5" t="s">
        <v>259</v>
      </c>
      <c r="AC69" s="5" t="s">
        <v>43</v>
      </c>
      <c r="AD69" s="5" t="s">
        <v>43</v>
      </c>
      <c r="AE69">
        <f>IF(SUMIF('Ingredients Backend'!$AE$1:$CD$1,AE$3,'Ingredients Backend'!$AE68:$CD68)&gt;=1,1,0)</f>
        <v>0</v>
      </c>
      <c r="AF69">
        <f>IF(SUMIF('Ingredients Backend'!$AE$1:$CD$1,AF$3,'Ingredients Backend'!$AE68:$CD68)&gt;=1,1,0)</f>
        <v>0</v>
      </c>
      <c r="AG69">
        <f>IF(SUMIF('Ingredients Backend'!$AE$1:$CD$1,AG$3,'Ingredients Backend'!$AE68:$CD68)&gt;=1,1,0)</f>
        <v>0</v>
      </c>
      <c r="AH69">
        <f>IF(SUMIF('Ingredients Backend'!$AE$1:$CD$1,AH$3,'Ingredients Backend'!$AE68:$CD68)&gt;=1,1,0)</f>
        <v>0</v>
      </c>
      <c r="AI69">
        <f>IF(SUMIF('Ingredients Backend'!$AE$1:$CD$1,AI$3,'Ingredients Backend'!$AE68:$CD68)&gt;=1,1,0)</f>
        <v>0</v>
      </c>
      <c r="AJ69">
        <f>IF(SUMIF('Ingredients Backend'!$AE$1:$CD$1,AJ$3,'Ingredients Backend'!$AE68:$CD68)&gt;=1,1,0)</f>
        <v>0</v>
      </c>
      <c r="AK69">
        <f>IF(SUMIF('Ingredients Backend'!$AE$1:$CD$1,AK$3,'Ingredients Backend'!$AE68:$CD68)&gt;=1,1,0)</f>
        <v>0</v>
      </c>
      <c r="AL69">
        <f>IF(SUMIF('Ingredients Backend'!$AE$1:$CD$1,AL$3,'Ingredients Backend'!$AE68:$CD68)&gt;=1,1,0)</f>
        <v>0</v>
      </c>
      <c r="AM69">
        <f>IF(SUMIF('Ingredients Backend'!$AE$1:$CD$1,AM$3,'Ingredients Backend'!$AE68:$CD68)&gt;=1,1,0)</f>
        <v>0</v>
      </c>
      <c r="AN69">
        <f>IF(SUMIF('Ingredients Backend'!$AE$1:$CD$1,AN$3,'Ingredients Backend'!$AE68:$CD68)&gt;=1,1,0)</f>
        <v>0</v>
      </c>
      <c r="AO69">
        <f>IF(SUMIF('Ingredients Backend'!$AE$1:$CD$1,AO$3,'Ingredients Backend'!$AE68:$CD68)&gt;=1,1,0)</f>
        <v>0</v>
      </c>
      <c r="AP69">
        <f>IF(SUMIF('Ingredients Backend'!$AE$1:$CD$1,AP$3,'Ingredients Backend'!$AE68:$CD68)&gt;=1,1,0)</f>
        <v>0</v>
      </c>
      <c r="AQ69">
        <f>IF(SUMIF('Ingredients Backend'!$AE$1:$CD$1,AQ$3,'Ingredients Backend'!$AE68:$CD68)&gt;=1,1,0)</f>
        <v>0</v>
      </c>
      <c r="AR69">
        <f>IF(SUMIF('Ingredients Backend'!$AE$1:$CD$1,AR$3,'Ingredients Backend'!$AE68:$CD68)&gt;=1,1,0)</f>
        <v>0</v>
      </c>
      <c r="AS69">
        <f>IF(SUMIF('Ingredients Backend'!$AE$1:$CD$1,AS$3,'Ingredients Backend'!$AE68:$CD68)&gt;=1,1,0)</f>
        <v>0</v>
      </c>
      <c r="AT69">
        <f>IF(SUMIF('Ingredients Backend'!$AE$1:$CD$1,AT$3,'Ingredients Backend'!$AE68:$CD68)&gt;=1,1,0)</f>
        <v>0</v>
      </c>
      <c r="AU69">
        <f>IF(SUMIF('Ingredients Backend'!$AE$1:$CD$1,AU$3,'Ingredients Backend'!$AE68:$CD68)&gt;=1,1,0)</f>
        <v>0</v>
      </c>
      <c r="AV69">
        <f>IF(SUMIF('Ingredients Backend'!$AE$1:$CD$1,AV$3,'Ingredients Backend'!$AE68:$CD68)&gt;=1,1,0)</f>
        <v>0</v>
      </c>
      <c r="AW69">
        <f>IF(SUMIF('Ingredients Backend'!$AE$1:$CD$1,AW$3,'Ingredients Backend'!$AE68:$CD68)&gt;=1,1,0)</f>
        <v>0</v>
      </c>
      <c r="AX69">
        <f>IF(SUMIF('Ingredients Backend'!$AE$1:$CD$1,AX$3,'Ingredients Backend'!$AE68:$CD68)&gt;=1,1,0)</f>
        <v>0</v>
      </c>
      <c r="AY69">
        <f>IF(SUMIF('Ingredients Backend'!$AE$1:$CD$1,AY$3,'Ingredients Backend'!$AE68:$CD68)&gt;=1,1,0)</f>
        <v>0</v>
      </c>
      <c r="AZ69">
        <f>IF(SUMIF('Ingredients Backend'!$AE$1:$CD$1,AZ$3,'Ingredients Backend'!$AE68:$CD68)&gt;=1,1,0)</f>
        <v>0</v>
      </c>
      <c r="BA69">
        <f>IF(SUMIF('Ingredients Backend'!$AE$1:$CD$1,BA$3,'Ingredients Backend'!$AE68:$CD68)&gt;=1,1,0)</f>
        <v>0</v>
      </c>
      <c r="BB69">
        <f>IF(SUMIF('Ingredients Backend'!$AE$1:$CD$1,BB$3,'Ingredients Backend'!$AE68:$CD68)&gt;=1,1,0)</f>
        <v>0</v>
      </c>
      <c r="BC69">
        <f>IF(SUMIF('Ingredients Backend'!$AE$1:$CD$1,BC$3,'Ingredients Backend'!$AE68:$CD68)&gt;=1,1,0)</f>
        <v>0</v>
      </c>
      <c r="BD69">
        <f>IF(SUMIF('Ingredients Backend'!$AE$1:$CD$1,BD$3,'Ingredients Backend'!$AE68:$CD68)&gt;=1,1,0)</f>
        <v>0</v>
      </c>
      <c r="BE69">
        <f>IF(SUMIF('Ingredients Backend'!$AE$1:$CD$1,BE$3,'Ingredients Backend'!$AE68:$CD68)&gt;=1,1,0)</f>
        <v>0</v>
      </c>
      <c r="BF69">
        <f>IF(SUMIF('Ingredients Backend'!$AE$1:$CD$1,BF$3,'Ingredients Backend'!$AE68:$CD68)&gt;=1,1,0)</f>
        <v>0</v>
      </c>
      <c r="BG69">
        <f>IF(SUMIF('Ingredients Backend'!$AE$1:$CD$1,BG$3,'Ingredients Backend'!$AE68:$CD68)&gt;=1,1,0)</f>
        <v>1</v>
      </c>
      <c r="BH69">
        <f>IF(SUMIF('Ingredients Backend'!$AE$1:$CD$1,BH$3,'Ingredients Backend'!$AE68:$CD68)&gt;=1,1,0)</f>
        <v>0</v>
      </c>
      <c r="BI69">
        <f>IF(SUMIF('Ingredients Backend'!$AE$1:$CD$1,BI$3,'Ingredients Backend'!$AE68:$CD68)&gt;=1,1,0)</f>
        <v>0</v>
      </c>
      <c r="BJ69">
        <f>IF(SUMIF('Ingredients Backend'!$AE$1:$CD$1,BJ$3,'Ingredients Backend'!$AE68:$CD68)&gt;=1,1,0)</f>
        <v>0</v>
      </c>
      <c r="BK69">
        <f>IF(SUMIF('Ingredients Backend'!$AE$1:$CD$1,BK$3,'Ingredients Backend'!$AE68:$CD68)&gt;=1,1,0)</f>
        <v>0</v>
      </c>
      <c r="BL69">
        <f>IF(SUMIF('Ingredients Backend'!$AE$1:$CD$1,BL$3,'Ingredients Backend'!$AE68:$CD68)&gt;=1,1,0)</f>
        <v>0</v>
      </c>
      <c r="BM69">
        <f>IF(SUMIF('Ingredients Backend'!$AE$1:$CD$1,BM$3,'Ingredients Backend'!$AE68:$CD68)&gt;=1,1,0)</f>
        <v>0</v>
      </c>
      <c r="BN69">
        <f>IF(SUMIF('Ingredients Backend'!$AE$1:$CD$1,BN$3,'Ingredients Backend'!$AE68:$CD68)&gt;=1,1,0)</f>
        <v>0</v>
      </c>
      <c r="BO69">
        <f>IF(SUMIF('Ingredients Backend'!$AE$1:$CD$1,BO$3,'Ingredients Backend'!$AE68:$CD68)&gt;=1,1,0)</f>
        <v>0</v>
      </c>
      <c r="BP69">
        <f>IF(SUMIF('Ingredients Backend'!$AE$1:$CD$1,BP$3,'Ingredients Backend'!$AE68:$CD68)&gt;=1,1,0)</f>
        <v>0</v>
      </c>
      <c r="BQ69">
        <f>IF(SUMIF('Ingredients Backend'!$AE$1:$CD$1,BQ$3,'Ingredients Backend'!$AE68:$CD68)&gt;=1,1,0)</f>
        <v>0</v>
      </c>
      <c r="BR69">
        <f>IF(SUMIF('Ingredients Backend'!$AE$1:$CD$1,BR$3,'Ingredients Backend'!$AE68:$CD68)&gt;=1,1,0)</f>
        <v>0</v>
      </c>
      <c r="BS69">
        <f>IF(SUMIF('Ingredients Backend'!$AE$1:$CD$1,BS$3,'Ingredients Backend'!$AE68:$CD68)&gt;=1,1,0)</f>
        <v>0</v>
      </c>
      <c r="BT69">
        <f>IF(SUMIF('Ingredients Backend'!$AE$1:$CD$1,BT$3,'Ingredients Backend'!$AE68:$CD68)&gt;=1,1,0)</f>
        <v>0</v>
      </c>
      <c r="BU69">
        <f>IF(SUMIF('Ingredients Backend'!$AE$1:$CD$1,BU$3,'Ingredients Backend'!$AE68:$CD68)&gt;=1,1,0)</f>
        <v>0</v>
      </c>
      <c r="BV69">
        <f>IF(SUMIF('Ingredients Backend'!$AE$1:$CD$1,BV$3,'Ingredients Backend'!$AE68:$CD68)&gt;=1,1,0)</f>
        <v>0</v>
      </c>
      <c r="BW69">
        <f>IF(SUMIF('Ingredients Backend'!$AE$1:$CD$1,BW$3,'Ingredients Backend'!$AE68:$CD68)&gt;=1,1,0)</f>
        <v>0</v>
      </c>
      <c r="BX69">
        <f>IF(SUMIF('Ingredients Backend'!$AE$1:$CD$1,BX$3,'Ingredients Backend'!$AE68:$CD68)&gt;=1,1,0)</f>
        <v>0</v>
      </c>
      <c r="BY69">
        <f>IF(SUMIF('Ingredients Backend'!$AE$1:$CD$1,BY$3,'Ingredients Backend'!$AE68:$CD68)&gt;=1,1,0)</f>
        <v>0</v>
      </c>
    </row>
    <row r="70" hidden="1" spans="1:77">
      <c r="A70" s="5" t="str">
        <f>_xlfn.XLOOKUP($E70,'Raw Data'!$E:$E,'Raw Data'!A:A,"ERROR",0,1)</f>
        <v>AE</v>
      </c>
      <c r="B70" s="5" t="str">
        <f>_xlfn.XLOOKUP($E70,'Raw Data'!$E:$E,'Raw Data'!B:B,"ERROR",0,1)</f>
        <v>Hair Mousses</v>
      </c>
      <c r="C70" s="5" t="str">
        <f>_xlfn.XLOOKUP($E70,'Raw Data'!$E:$E,'Raw Data'!C:C,"ERROR",0,1)</f>
        <v>cantu</v>
      </c>
      <c r="D70" s="5" t="str">
        <f>_xlfn.XLOOKUP($E70,'Raw Data'!$E:$E,'Raw Data'!D:D,"ERROR",0,1)</f>
        <v>www.amazon.ae/dp/B0B6WQPCWR</v>
      </c>
      <c r="E70" s="5" t="s">
        <v>260</v>
      </c>
      <c r="F70" s="9" t="str">
        <f>_xlfn.XLOOKUP($E70,'Raw Data'!$E:$E,'Raw Data'!F:F,"ERROR",0,1)</f>
        <v>CANTU Avocado Hydrating Styling Mousse 248ml, Clear (packaging may vary)</v>
      </c>
      <c r="G70" s="10">
        <f>_xlfn.XLOOKUP($E70,'Raw Data'!$E:$E,'Raw Data'!G:G,"ERROR",0,1)</f>
        <v>48</v>
      </c>
      <c r="H70" s="9">
        <f>_xlfn.XLOOKUP($E70,'Raw Data'!$E:$E,'Raw Data'!H:H,"ERROR",0,1)</f>
        <v>2150.03</v>
      </c>
      <c r="I70" s="9">
        <f>_xlfn.XLOOKUP($E70,'Raw Data'!$E:$E,'Raw Data'!I:I,"ERROR",0,1)</f>
        <v>0.00287850554575851</v>
      </c>
      <c r="J70" s="9" t="str">
        <f>_xlfn.XLOOKUP($E70,'Raw Data'!$E:$E,'Raw Data'!J:J,"ERROR",0,1)</f>
        <v>Yes</v>
      </c>
      <c r="K70" s="14" t="str">
        <f t="array" ref="K70">_xlfn.IFS(AND(L70&gt;0,L70&lt;=5),"0 to 5",AND(L70&gt;5,L70&lt;=10),"5 to 10",AND(L70&gt;10,L70&lt;=15),"10 to 15",AND(L70&gt;15,L70&lt;=20),"15 to 20",AND(L70&gt;20,L70&lt;=30),"20 to 30",AND(L70&gt;30,L70&lt;=40),"30 to 40",AND(L70&gt;40,L70&lt;=50),"40 to 50",AND(L70&gt;50,L70&lt;=75),"50 to 75",AND(L70&gt;75,L70&lt;=100),"75 to 100",AND(L70&gt;100,L70&lt;=150),"100 to 150",AND(L70&gt;150,L70&lt;=200),"150 to 200",AND(L70&gt;200,L70&lt;=250),"200 to 250",AND(L70&gt;250,L70&lt;=300),"250 to 300",AND(L70&gt;300,L70&lt;=400),"300 to 400",AND(L70&gt;400,L70&lt;=500),"400 to 500",L70&gt;500,"500+")</f>
        <v>40 to 50</v>
      </c>
      <c r="L70" s="9">
        <f>_xlfn.XLOOKUP($E70,'Raw Data'!$E:$E,'Raw Data'!L:L,"ERROR",0,1)</f>
        <v>44.1</v>
      </c>
      <c r="M70" s="14" t="str">
        <f t="array" ref="M70">_xlfn.IFS(AND(N70&gt;0,N70&lt;=5),"0 to 5",AND(N70&gt;5,N70&lt;=10),"5 to 10",AND(N70&gt;10,N70&lt;=15),"10 to 15",AND(N70&gt;15,N70&lt;=20),"15 to 20",AND(N70&gt;20,N70&lt;=30),"20 to 30",AND(N70&gt;30,N70&lt;=40),"30 to 40",AND(N70&gt;40,N70&lt;=50),"40 to 50",AND(N70&gt;50,N70&lt;=75),"50 to 75",AND(N70&gt;75,N70&lt;=100),"75 to 100",AND(N70&gt;100,N70&lt;=150),"100 to 150",AND(N70&gt;150,N70&lt;=200),"150 to 200",AND(N70&gt;200,N70&lt;=250),"200 to 250",AND(N70&gt;250,N70&lt;=300),"250 to 300",AND(N70&gt;300,N70&lt;=400),"300 to 400",AND(N70&gt;400,N70&lt;=500),"400 to 500",N70&gt;500,"500+")</f>
        <v>40 to 50</v>
      </c>
      <c r="N70" s="9">
        <f>_xlfn.XLOOKUP($E70,'Raw Data'!$E:$E,'Raw Data'!N:N,"ERROR",0,1)</f>
        <v>45.3</v>
      </c>
      <c r="O70" s="14" t="str">
        <f t="array" ref="O70">_xlfn.IFS(P70=0,"No Discount",AND(P70&gt;0,P70&lt;=0.02),"0% to 2%",AND(P70&gt;0.02,P70&lt;=0.04),"2% to 4%",AND(P70&gt;0.04,P70&lt;=0.06),"4% to 6%",AND(P70&gt;0.06,P70&lt;=0.08),"6% to 8%",AND(P70&gt;0.08,P70&lt;=0.1),"8% to 10%",AND(P70&gt;0.1,P70&lt;=0.15),"10% to 15%",AND(P70&gt;0.15,P70&lt;=0.2),"15% to 20%",AND(P70&gt;0.2,P70&lt;=0.25),"20% to 25%",AND(P70&gt;0.25,P70&lt;=0.3),"25% to 30%",AND(P70&gt;0.3,P70&lt;=0.4),"30% to 40%",AND(P70&gt;0.4,P70&lt;=0.5),"40% to 50%",AND(P70&gt;0.5,P70&lt;=0.75),"50% to 75%",AND(P70&gt;0.75,P70&lt;=1),"75% to 100%")</f>
        <v>2% to 4%</v>
      </c>
      <c r="P70" s="10">
        <f>_xlfn.XLOOKUP($E70,'Raw Data'!$E:$E,'Raw Data'!P:P,"ERROR",0,1)</f>
        <v>0.0264900662251655</v>
      </c>
      <c r="Q70" s="9">
        <f>_xlfn.XLOOKUP($E70,'Raw Data'!$E:$E,'Raw Data'!Q:Q,"ERROR",0,1)</f>
        <v>248</v>
      </c>
      <c r="R70" s="9" t="str">
        <f>_xlfn.XLOOKUP($E70,'Raw Data'!$E:$E,'Raw Data'!R:R,"ERROR",0,1)</f>
        <v>ml</v>
      </c>
      <c r="S70" s="5" t="str">
        <f t="array" ref="S70">_xlfn.IFS(AND(T70&gt;0,T70&lt;=0.05),"0 to 0.05",AND(T70&gt;0.05,T70&lt;=0.1),"0.05 to 0.1",AND(T70&gt;0.1,T70&lt;=0.2),"0.1 to 0.2",AND(T70&gt;0.2,T70&lt;=0.3),"0.2 to 0.3",AND(T70&gt;0.3,T70&lt;=0.4),"0.3 to 0.4",AND(T70&gt;0.4,T70&lt;=0.5),"0.4 to 0.5",AND(T70&gt;0.5,T70&lt;=0.75),"0.5 to 0.75",AND(T70&gt;0.75,T70&lt;=1),"0.75 to 1",AND(T70&gt;1,T70&lt;=2),"1 to 2",AND(T70&gt;2,T70&lt;=3),"2 to 3",AND(T70&gt;3,T70&lt;=4),"3 to 4",AND(T70&gt;4,T70&lt;=5),"4 to 5",AND(T70&gt;5,T70&lt;=10),"5 to 10",T70&gt;10,"10+")</f>
        <v>0.1 to 0.2</v>
      </c>
      <c r="T70" s="10">
        <f t="shared" si="4"/>
        <v>0.177917588637494</v>
      </c>
      <c r="U70" s="15" t="str">
        <f t="array" ref="U70">_xlfn.IFS(AND(V70&gt;0,V70&lt;=0.05),"0 to 0.05",AND(V70&gt;0.05,V70&lt;=0.1),"0.05 to 0.1",AND(V70&gt;0.1,V70&lt;=0.2),"0.1 to 0.2",AND(V70&gt;0.2,V70&lt;=0.3),"0.2 to 0.3",AND(V70&gt;0.3,V70&lt;=0.4),"0.3 to 0.4",AND(V70&gt;0.4,V70&lt;=0.5),"0.4 to 0.5",AND(V70&gt;0.5,V70&lt;=0.75),"0.5 to 0.75",AND(V70&gt;0.75,V70&lt;=1),"0.75 to 1",AND(V70&gt;1,V70&lt;=2),"1 to 2",AND(V70&gt;2,V70&lt;=3),"2 to 3",AND(V70&gt;3,V70&lt;=4),"3 to 4",AND(V70&gt;4,V70&lt;=5),"4 to 5",AND(V70&gt;5,V70&lt;=10),"5 to 10",V70&gt;10,"10+")</f>
        <v>0 to 0.05</v>
      </c>
      <c r="V70" s="10">
        <f t="shared" si="5"/>
        <v>0.0493448985629294</v>
      </c>
      <c r="W70" s="15" t="str">
        <f t="array" ref="W70">_xlfn.IFS(AND(X70&gt;0,X70&lt;=0.05),"0 to 0.05",AND(X70&gt;0.05,X70&lt;=0.1),"0.05 to 0.1",AND(X70&gt;0.1,X70&lt;=0.2),"0.1 to 0.2",AND(X70&gt;0.2,X70&lt;=0.3),"0.2 to 0.3",AND(X70&gt;0.3,X70&lt;=0.4),"0.3 to 0.4",AND(X70&gt;0.4,X70&lt;=0.5),"0.4 to 0.5",AND(X70&gt;0.5,X70&lt;=0.75),"0.5 to 0.75",AND(X70&gt;0.75,X70&lt;=1),"0.75 to 1",AND(X70&gt;1,X70&lt;=2),"1 to 2",AND(X70&gt;2,X70&lt;=3),"2 to 3",AND(X70&gt;3,X70&lt;=4),"3 to 4",AND(X70&gt;4,X70&lt;=5),"4 to 5",AND(X70&gt;5,X70&lt;=10),"5 to 10",X70&gt;10,"10+")</f>
        <v>0 to 0.05</v>
      </c>
      <c r="X70" s="16">
        <f t="shared" si="6"/>
        <v>0.0480377489321233</v>
      </c>
      <c r="Y70" s="5" t="str">
        <f t="array" ref="Y70">_xlfn.IFS(AND(Z70&gt;0,Z70&lt;=1),"0 to 1",AND(Z70&gt;1,Z70&lt;=2),"1 to 2",AND(Z70&gt;2,Z70&lt;=4),"2 to 4",AND(Z70&gt;4,Z70&lt;=6),"4 to 6",AND(Z70&gt;6,Z70&lt;=8),"6 to 8",AND(Z70&gt;8,Z70&lt;=10),"8 to 10",AND(Z70&gt;10,Z70&lt;=15),"10 to 15",AND(Z70&gt;15,Z70&lt;=20),"15 to 20",AND(Z70&gt;20,Z70&lt;=25),"20 to 25",AND(Z70&gt;25,Z70&lt;=30),"25 to 30",AND(Z70&gt;30,Z70&lt;=40),"30 to 40",AND(Z70&gt;40,Z70&lt;=50),"40 to 50",Z70&gt;50,"50+")</f>
        <v>8 to 10</v>
      </c>
      <c r="Z70" s="9">
        <f t="array" ref="Z70">_xlfn.IFS(AA70="oz",_xlfn.IFS(R70="oz",Q70,R70="fl oz",Q70*1.04,R70="ml",Q70*0.0338),AA70="fl oz",_xlfn.IFS(R70="oz",Q70/1.04,R70="fl oz",Q70,R70="ml",Q70*0.0338/1.04),AA70="ml",_xlfn.IFS(R70="oz",Q70/0.0338,R70="fl oz",Q70*1.04/0.0338,R70="ml",Q70))</f>
        <v>8.3824</v>
      </c>
      <c r="AA70" s="9" t="str">
        <f>_xlfn.XLOOKUP($E70,'Raw Data'!$E:$E,'Raw Data'!AA:AA,"ERROR",0,1)</f>
        <v>oz</v>
      </c>
      <c r="AB70" s="5" t="s">
        <v>261</v>
      </c>
      <c r="AC70" s="5" t="s">
        <v>262</v>
      </c>
      <c r="AD70" s="5" t="s">
        <v>263</v>
      </c>
      <c r="AE70">
        <f>IF(SUMIF('Ingredients Backend'!$AE$1:$CD$1,AE$3,'Ingredients Backend'!$AE69:$CD69)&gt;=1,1,0)</f>
        <v>1</v>
      </c>
      <c r="AF70">
        <f>IF(SUMIF('Ingredients Backend'!$AE$1:$CD$1,AF$3,'Ingredients Backend'!$AE69:$CD69)&gt;=1,1,0)</f>
        <v>0</v>
      </c>
      <c r="AG70">
        <f>IF(SUMIF('Ingredients Backend'!$AE$1:$CD$1,AG$3,'Ingredients Backend'!$AE69:$CD69)&gt;=1,1,0)</f>
        <v>0</v>
      </c>
      <c r="AH70">
        <f>IF(SUMIF('Ingredients Backend'!$AE$1:$CD$1,AH$3,'Ingredients Backend'!$AE69:$CD69)&gt;=1,1,0)</f>
        <v>0</v>
      </c>
      <c r="AI70">
        <f>IF(SUMIF('Ingredients Backend'!$AE$1:$CD$1,AI$3,'Ingredients Backend'!$AE69:$CD69)&gt;=1,1,0)</f>
        <v>0</v>
      </c>
      <c r="AJ70">
        <f>IF(SUMIF('Ingredients Backend'!$AE$1:$CD$1,AJ$3,'Ingredients Backend'!$AE69:$CD69)&gt;=1,1,0)</f>
        <v>0</v>
      </c>
      <c r="AK70">
        <f>IF(SUMIF('Ingredients Backend'!$AE$1:$CD$1,AK$3,'Ingredients Backend'!$AE69:$CD69)&gt;=1,1,0)</f>
        <v>0</v>
      </c>
      <c r="AL70">
        <f>IF(SUMIF('Ingredients Backend'!$AE$1:$CD$1,AL$3,'Ingredients Backend'!$AE69:$CD69)&gt;=1,1,0)</f>
        <v>0</v>
      </c>
      <c r="AM70">
        <f>IF(SUMIF('Ingredients Backend'!$AE$1:$CD$1,AM$3,'Ingredients Backend'!$AE69:$CD69)&gt;=1,1,0)</f>
        <v>0</v>
      </c>
      <c r="AN70">
        <f>IF(SUMIF('Ingredients Backend'!$AE$1:$CD$1,AN$3,'Ingredients Backend'!$AE69:$CD69)&gt;=1,1,0)</f>
        <v>0</v>
      </c>
      <c r="AO70">
        <f>IF(SUMIF('Ingredients Backend'!$AE$1:$CD$1,AO$3,'Ingredients Backend'!$AE69:$CD69)&gt;=1,1,0)</f>
        <v>0</v>
      </c>
      <c r="AP70">
        <f>IF(SUMIF('Ingredients Backend'!$AE$1:$CD$1,AP$3,'Ingredients Backend'!$AE69:$CD69)&gt;=1,1,0)</f>
        <v>0</v>
      </c>
      <c r="AQ70">
        <f>IF(SUMIF('Ingredients Backend'!$AE$1:$CD$1,AQ$3,'Ingredients Backend'!$AE69:$CD69)&gt;=1,1,0)</f>
        <v>0</v>
      </c>
      <c r="AR70">
        <f>IF(SUMIF('Ingredients Backend'!$AE$1:$CD$1,AR$3,'Ingredients Backend'!$AE69:$CD69)&gt;=1,1,0)</f>
        <v>0</v>
      </c>
      <c r="AS70">
        <f>IF(SUMIF('Ingredients Backend'!$AE$1:$CD$1,AS$3,'Ingredients Backend'!$AE69:$CD69)&gt;=1,1,0)</f>
        <v>0</v>
      </c>
      <c r="AT70">
        <f>IF(SUMIF('Ingredients Backend'!$AE$1:$CD$1,AT$3,'Ingredients Backend'!$AE69:$CD69)&gt;=1,1,0)</f>
        <v>0</v>
      </c>
      <c r="AU70">
        <f>IF(SUMIF('Ingredients Backend'!$AE$1:$CD$1,AU$3,'Ingredients Backend'!$AE69:$CD69)&gt;=1,1,0)</f>
        <v>0</v>
      </c>
      <c r="AV70">
        <f>IF(SUMIF('Ingredients Backend'!$AE$1:$CD$1,AV$3,'Ingredients Backend'!$AE69:$CD69)&gt;=1,1,0)</f>
        <v>0</v>
      </c>
      <c r="AW70">
        <f>IF(SUMIF('Ingredients Backend'!$AE$1:$CD$1,AW$3,'Ingredients Backend'!$AE69:$CD69)&gt;=1,1,0)</f>
        <v>0</v>
      </c>
      <c r="AX70">
        <f>IF(SUMIF('Ingredients Backend'!$AE$1:$CD$1,AX$3,'Ingredients Backend'!$AE69:$CD69)&gt;=1,1,0)</f>
        <v>1</v>
      </c>
      <c r="AY70">
        <f>IF(SUMIF('Ingredients Backend'!$AE$1:$CD$1,AY$3,'Ingredients Backend'!$AE69:$CD69)&gt;=1,1,0)</f>
        <v>0</v>
      </c>
      <c r="AZ70">
        <f>IF(SUMIF('Ingredients Backend'!$AE$1:$CD$1,AZ$3,'Ingredients Backend'!$AE69:$CD69)&gt;=1,1,0)</f>
        <v>1</v>
      </c>
      <c r="BA70">
        <f>IF(SUMIF('Ingredients Backend'!$AE$1:$CD$1,BA$3,'Ingredients Backend'!$AE69:$CD69)&gt;=1,1,0)</f>
        <v>0</v>
      </c>
      <c r="BB70">
        <f>IF(SUMIF('Ingredients Backend'!$AE$1:$CD$1,BB$3,'Ingredients Backend'!$AE69:$CD69)&gt;=1,1,0)</f>
        <v>0</v>
      </c>
      <c r="BC70">
        <f>IF(SUMIF('Ingredients Backend'!$AE$1:$CD$1,BC$3,'Ingredients Backend'!$AE69:$CD69)&gt;=1,1,0)</f>
        <v>0</v>
      </c>
      <c r="BD70">
        <f>IF(SUMIF('Ingredients Backend'!$AE$1:$CD$1,BD$3,'Ingredients Backend'!$AE69:$CD69)&gt;=1,1,0)</f>
        <v>0</v>
      </c>
      <c r="BE70">
        <f>IF(SUMIF('Ingredients Backend'!$AE$1:$CD$1,BE$3,'Ingredients Backend'!$AE69:$CD69)&gt;=1,1,0)</f>
        <v>0</v>
      </c>
      <c r="BF70">
        <f>IF(SUMIF('Ingredients Backend'!$AE$1:$CD$1,BF$3,'Ingredients Backend'!$AE69:$CD69)&gt;=1,1,0)</f>
        <v>0</v>
      </c>
      <c r="BG70">
        <f>IF(SUMIF('Ingredients Backend'!$AE$1:$CD$1,BG$3,'Ingredients Backend'!$AE69:$CD69)&gt;=1,1,0)</f>
        <v>0</v>
      </c>
      <c r="BH70">
        <f>IF(SUMIF('Ingredients Backend'!$AE$1:$CD$1,BH$3,'Ingredients Backend'!$AE69:$CD69)&gt;=1,1,0)</f>
        <v>0</v>
      </c>
      <c r="BI70">
        <f>IF(SUMIF('Ingredients Backend'!$AE$1:$CD$1,BI$3,'Ingredients Backend'!$AE69:$CD69)&gt;=1,1,0)</f>
        <v>0</v>
      </c>
      <c r="BJ70">
        <f>IF(SUMIF('Ingredients Backend'!$AE$1:$CD$1,BJ$3,'Ingredients Backend'!$AE69:$CD69)&gt;=1,1,0)</f>
        <v>0</v>
      </c>
      <c r="BK70">
        <f>IF(SUMIF('Ingredients Backend'!$AE$1:$CD$1,BK$3,'Ingredients Backend'!$AE69:$CD69)&gt;=1,1,0)</f>
        <v>0</v>
      </c>
      <c r="BL70">
        <f>IF(SUMIF('Ingredients Backend'!$AE$1:$CD$1,BL$3,'Ingredients Backend'!$AE69:$CD69)&gt;=1,1,0)</f>
        <v>0</v>
      </c>
      <c r="BM70">
        <f>IF(SUMIF('Ingredients Backend'!$AE$1:$CD$1,BM$3,'Ingredients Backend'!$AE69:$CD69)&gt;=1,1,0)</f>
        <v>0</v>
      </c>
      <c r="BN70">
        <f>IF(SUMIF('Ingredients Backend'!$AE$1:$CD$1,BN$3,'Ingredients Backend'!$AE69:$CD69)&gt;=1,1,0)</f>
        <v>0</v>
      </c>
      <c r="BO70">
        <f>IF(SUMIF('Ingredients Backend'!$AE$1:$CD$1,BO$3,'Ingredients Backend'!$AE69:$CD69)&gt;=1,1,0)</f>
        <v>0</v>
      </c>
      <c r="BP70">
        <f>IF(SUMIF('Ingredients Backend'!$AE$1:$CD$1,BP$3,'Ingredients Backend'!$AE69:$CD69)&gt;=1,1,0)</f>
        <v>0</v>
      </c>
      <c r="BQ70">
        <f>IF(SUMIF('Ingredients Backend'!$AE$1:$CD$1,BQ$3,'Ingredients Backend'!$AE69:$CD69)&gt;=1,1,0)</f>
        <v>0</v>
      </c>
      <c r="BR70">
        <f>IF(SUMIF('Ingredients Backend'!$AE$1:$CD$1,BR$3,'Ingredients Backend'!$AE69:$CD69)&gt;=1,1,0)</f>
        <v>0</v>
      </c>
      <c r="BS70">
        <f>IF(SUMIF('Ingredients Backend'!$AE$1:$CD$1,BS$3,'Ingredients Backend'!$AE69:$CD69)&gt;=1,1,0)</f>
        <v>0</v>
      </c>
      <c r="BT70">
        <f>IF(SUMIF('Ingredients Backend'!$AE$1:$CD$1,BT$3,'Ingredients Backend'!$AE69:$CD69)&gt;=1,1,0)</f>
        <v>0</v>
      </c>
      <c r="BU70">
        <f>IF(SUMIF('Ingredients Backend'!$AE$1:$CD$1,BU$3,'Ingredients Backend'!$AE69:$CD69)&gt;=1,1,0)</f>
        <v>0</v>
      </c>
      <c r="BV70">
        <f>IF(SUMIF('Ingredients Backend'!$AE$1:$CD$1,BV$3,'Ingredients Backend'!$AE69:$CD69)&gt;=1,1,0)</f>
        <v>0</v>
      </c>
      <c r="BW70">
        <f>IF(SUMIF('Ingredients Backend'!$AE$1:$CD$1,BW$3,'Ingredients Backend'!$AE69:$CD69)&gt;=1,1,0)</f>
        <v>0</v>
      </c>
      <c r="BX70">
        <f>IF(SUMIF('Ingredients Backend'!$AE$1:$CD$1,BX$3,'Ingredients Backend'!$AE69:$CD69)&gt;=1,1,0)</f>
        <v>0</v>
      </c>
      <c r="BY70">
        <f>IF(SUMIF('Ingredients Backend'!$AE$1:$CD$1,BY$3,'Ingredients Backend'!$AE69:$CD69)&gt;=1,1,0)</f>
        <v>0</v>
      </c>
    </row>
    <row r="71" hidden="1" spans="1:77">
      <c r="A71" s="5" t="str">
        <f>_xlfn.XLOOKUP($E71,'Raw Data'!$E:$E,'Raw Data'!A:A,"ERROR",0,1)</f>
        <v>AE</v>
      </c>
      <c r="B71" s="5" t="str">
        <f>_xlfn.XLOOKUP($E71,'Raw Data'!$E:$E,'Raw Data'!B:B,"ERROR",0,1)</f>
        <v>Hair Mousses</v>
      </c>
      <c r="C71" s="5" t="str">
        <f>_xlfn.XLOOKUP($E71,'Raw Data'!$E:$E,'Raw Data'!C:C,"ERROR",0,1)</f>
        <v>Wella</v>
      </c>
      <c r="D71" s="5" t="str">
        <f>_xlfn.XLOOKUP($E71,'Raw Data'!$E:$E,'Raw Data'!D:D,"ERROR",0,1)</f>
        <v>www.amazon.ae/dp/B0117XPSUK</v>
      </c>
      <c r="E71" s="5" t="s">
        <v>264</v>
      </c>
      <c r="F71" s="9" t="str">
        <f>_xlfn.XLOOKUP($E71,'Raw Data'!$E:$E,'Raw Data'!F:F,"ERROR",0,1)</f>
        <v>Wella Professionals Eimi Natural Volume Mousse per Dare Volume - 300 ml</v>
      </c>
      <c r="G71" s="10">
        <f>_xlfn.XLOOKUP($E71,'Raw Data'!$E:$E,'Raw Data'!G:G,"ERROR",0,1)</f>
        <v>35</v>
      </c>
      <c r="H71" s="9">
        <f>_xlfn.XLOOKUP($E71,'Raw Data'!$E:$E,'Raw Data'!H:H,"ERROR",0,1)</f>
        <v>2121.8</v>
      </c>
      <c r="I71" s="9">
        <f>_xlfn.XLOOKUP($E71,'Raw Data'!$E:$E,'Raw Data'!I:I,"ERROR",0,1)</f>
        <v>0.00284071062589378</v>
      </c>
      <c r="J71" s="9" t="str">
        <f>_xlfn.XLOOKUP($E71,'Raw Data'!$E:$E,'Raw Data'!J:J,"ERROR",0,1)</f>
        <v>Yes</v>
      </c>
      <c r="K71" s="14" t="str">
        <f t="array" ref="K71">_xlfn.IFS(AND(L71&gt;0,L71&lt;=5),"0 to 5",AND(L71&gt;5,L71&lt;=10),"5 to 10",AND(L71&gt;10,L71&lt;=15),"10 to 15",AND(L71&gt;15,L71&lt;=20),"15 to 20",AND(L71&gt;20,L71&lt;=30),"20 to 30",AND(L71&gt;30,L71&lt;=40),"30 to 40",AND(L71&gt;40,L71&lt;=50),"40 to 50",AND(L71&gt;50,L71&lt;=75),"50 to 75",AND(L71&gt;75,L71&lt;=100),"75 to 100",AND(L71&gt;100,L71&lt;=150),"100 to 150",AND(L71&gt;150,L71&lt;=200),"150 to 200",AND(L71&gt;200,L71&lt;=250),"200 to 250",AND(L71&gt;250,L71&lt;=300),"250 to 300",AND(L71&gt;300,L71&lt;=400),"300 to 400",AND(L71&gt;400,L71&lt;=500),"400 to 500",L71&gt;500,"500+")</f>
        <v>50 to 75</v>
      </c>
      <c r="L71" s="9">
        <f>_xlfn.XLOOKUP($E71,'Raw Data'!$E:$E,'Raw Data'!L:L,"ERROR",0,1)</f>
        <v>60</v>
      </c>
      <c r="M71" s="14" t="str">
        <f t="array" ref="M71">_xlfn.IFS(AND(N71&gt;0,N71&lt;=5),"0 to 5",AND(N71&gt;5,N71&lt;=10),"5 to 10",AND(N71&gt;10,N71&lt;=15),"10 to 15",AND(N71&gt;15,N71&lt;=20),"15 to 20",AND(N71&gt;20,N71&lt;=30),"20 to 30",AND(N71&gt;30,N71&lt;=40),"30 to 40",AND(N71&gt;40,N71&lt;=50),"40 to 50",AND(N71&gt;50,N71&lt;=75),"50 to 75",AND(N71&gt;75,N71&lt;=100),"75 to 100",AND(N71&gt;100,N71&lt;=150),"100 to 150",AND(N71&gt;150,N71&lt;=200),"150 to 200",AND(N71&gt;200,N71&lt;=250),"200 to 250",AND(N71&gt;250,N71&lt;=300),"250 to 300",AND(N71&gt;300,N71&lt;=400),"300 to 400",AND(N71&gt;400,N71&lt;=500),"400 to 500",N71&gt;500,"500+")</f>
        <v>50 to 75</v>
      </c>
      <c r="N71" s="9">
        <f>_xlfn.XLOOKUP($E71,'Raw Data'!$E:$E,'Raw Data'!N:N,"ERROR",0,1)</f>
        <v>60</v>
      </c>
      <c r="O71" s="14" t="str">
        <f t="array" ref="O71">_xlfn.IFS(P71=0,"No Discount",AND(P71&gt;0,P71&lt;=0.02),"0% to 2%",AND(P71&gt;0.02,P71&lt;=0.04),"2% to 4%",AND(P71&gt;0.04,P71&lt;=0.06),"4% to 6%",AND(P71&gt;0.06,P71&lt;=0.08),"6% to 8%",AND(P71&gt;0.08,P71&lt;=0.1),"8% to 10%",AND(P71&gt;0.1,P71&lt;=0.15),"10% to 15%",AND(P71&gt;0.15,P71&lt;=0.2),"15% to 20%",AND(P71&gt;0.2,P71&lt;=0.25),"20% to 25%",AND(P71&gt;0.25,P71&lt;=0.3),"25% to 30%",AND(P71&gt;0.3,P71&lt;=0.4),"30% to 40%",AND(P71&gt;0.4,P71&lt;=0.5),"40% to 50%",AND(P71&gt;0.5,P71&lt;=0.75),"50% to 75%",AND(P71&gt;0.75,P71&lt;=1),"75% to 100%")</f>
        <v>No Discount</v>
      </c>
      <c r="P71" s="10">
        <f>_xlfn.XLOOKUP($E71,'Raw Data'!$E:$E,'Raw Data'!P:P,"ERROR",0,1)</f>
        <v>0</v>
      </c>
      <c r="Q71" s="9">
        <f>_xlfn.XLOOKUP($E71,'Raw Data'!$E:$E,'Raw Data'!Q:Q,"ERROR",0,1)</f>
        <v>300</v>
      </c>
      <c r="R71" s="9" t="str">
        <f>_xlfn.XLOOKUP($E71,'Raw Data'!$E:$E,'Raw Data'!R:R,"ERROR",0,1)</f>
        <v>ml</v>
      </c>
      <c r="S71" s="5" t="str">
        <f t="array" ref="S71">_xlfn.IFS(AND(T71&gt;0,T71&lt;=0.05),"0 to 0.05",AND(T71&gt;0.05,T71&lt;=0.1),"0.05 to 0.1",AND(T71&gt;0.1,T71&lt;=0.2),"0.1 to 0.2",AND(T71&gt;0.2,T71&lt;=0.3),"0.2 to 0.3",AND(T71&gt;0.3,T71&lt;=0.4),"0.3 to 0.4",AND(T71&gt;0.4,T71&lt;=0.5),"0.4 to 0.5",AND(T71&gt;0.5,T71&lt;=0.75),"0.5 to 0.75",AND(T71&gt;0.75,T71&lt;=1),"0.75 to 1",AND(T71&gt;1,T71&lt;=2),"1 to 2",AND(T71&gt;2,T71&lt;=3),"2 to 3",AND(T71&gt;3,T71&lt;=4),"3 to 4",AND(T71&gt;4,T71&lt;=5),"4 to 5",AND(T71&gt;5,T71&lt;=10),"5 to 10",T71&gt;10,"10+")</f>
        <v>0.2 to 0.3</v>
      </c>
      <c r="T71" s="10">
        <f t="shared" si="4"/>
        <v>0.200106857061671</v>
      </c>
      <c r="U71" s="15" t="str">
        <f t="array" ref="U71">_xlfn.IFS(AND(V71&gt;0,V71&lt;=0.05),"0 to 0.05",AND(V71&gt;0.05,V71&lt;=0.1),"0.05 to 0.1",AND(V71&gt;0.1,V71&lt;=0.2),"0.1 to 0.2",AND(V71&gt;0.2,V71&lt;=0.3),"0.2 to 0.3",AND(V71&gt;0.3,V71&lt;=0.4),"0.3 to 0.4",AND(V71&gt;0.4,V71&lt;=0.5),"0.4 to 0.5",AND(V71&gt;0.5,V71&lt;=0.75),"0.5 to 0.75",AND(V71&gt;0.75,V71&lt;=1),"0.75 to 1",AND(V71&gt;1,V71&lt;=2),"1 to 2",AND(V71&gt;2,V71&lt;=3),"2 to 3",AND(V71&gt;3,V71&lt;=4),"3 to 4",AND(V71&gt;4,V71&lt;=5),"4 to 5",AND(V71&gt;5,V71&lt;=10),"5 to 10",V71&gt;10,"10+")</f>
        <v>0.05 to 0.1</v>
      </c>
      <c r="V71" s="10">
        <f t="shared" si="5"/>
        <v>0.0540288514066512</v>
      </c>
      <c r="W71" s="15" t="str">
        <f t="array" ref="W71">_xlfn.IFS(AND(X71&gt;0,X71&lt;=0.05),"0 to 0.05",AND(X71&gt;0.05,X71&lt;=0.1),"0.05 to 0.1",AND(X71&gt;0.1,X71&lt;=0.2),"0.1 to 0.2",AND(X71&gt;0.2,X71&lt;=0.3),"0.2 to 0.3",AND(X71&gt;0.3,X71&lt;=0.4),"0.3 to 0.4",AND(X71&gt;0.4,X71&lt;=0.5),"0.4 to 0.5",AND(X71&gt;0.5,X71&lt;=0.75),"0.5 to 0.75",AND(X71&gt;0.75,X71&lt;=1),"0.75 to 1",AND(X71&gt;1,X71&lt;=2),"1 to 2",AND(X71&gt;2,X71&lt;=3),"2 to 3",AND(X71&gt;3,X71&lt;=4),"3 to 4",AND(X71&gt;4,X71&lt;=5),"4 to 5",AND(X71&gt;5,X71&lt;=10),"5 to 10",X71&gt;10,"10+")</f>
        <v>0.05 to 0.1</v>
      </c>
      <c r="X71" s="16">
        <f t="shared" si="6"/>
        <v>0.0540288514066512</v>
      </c>
      <c r="Y71" s="5" t="str">
        <f t="array" ref="Y71">_xlfn.IFS(AND(Z71&gt;0,Z71&lt;=1),"0 to 1",AND(Z71&gt;1,Z71&lt;=2),"1 to 2",AND(Z71&gt;2,Z71&lt;=4),"2 to 4",AND(Z71&gt;4,Z71&lt;=6),"4 to 6",AND(Z71&gt;6,Z71&lt;=8),"6 to 8",AND(Z71&gt;8,Z71&lt;=10),"8 to 10",AND(Z71&gt;10,Z71&lt;=15),"10 to 15",AND(Z71&gt;15,Z71&lt;=20),"15 to 20",AND(Z71&gt;20,Z71&lt;=25),"20 to 25",AND(Z71&gt;25,Z71&lt;=30),"25 to 30",AND(Z71&gt;30,Z71&lt;=40),"30 to 40",AND(Z71&gt;40,Z71&lt;=50),"40 to 50",Z71&gt;50,"50+")</f>
        <v>10 to 15</v>
      </c>
      <c r="Z71" s="9">
        <f t="array" ref="Z71">_xlfn.IFS(AA71="oz",_xlfn.IFS(R71="oz",Q71,R71="fl oz",Q71*1.04,R71="ml",Q71*0.0338),AA71="fl oz",_xlfn.IFS(R71="oz",Q71/1.04,R71="fl oz",Q71,R71="ml",Q71*0.0338/1.04),AA71="ml",_xlfn.IFS(R71="oz",Q71/0.0338,R71="fl oz",Q71*1.04/0.0338,R71="ml",Q71))</f>
        <v>10.14</v>
      </c>
      <c r="AA71" s="9" t="str">
        <f>_xlfn.XLOOKUP($E71,'Raw Data'!$E:$E,'Raw Data'!AA:AA,"ERROR",0,1)</f>
        <v>oz</v>
      </c>
      <c r="AB71" s="5" t="s">
        <v>265</v>
      </c>
      <c r="AC71" s="5" t="s">
        <v>144</v>
      </c>
      <c r="AD71" s="5" t="s">
        <v>43</v>
      </c>
      <c r="AE71">
        <f>IF(SUMIF('Ingredients Backend'!$AE$1:$CD$1,AE$3,'Ingredients Backend'!$AE70:$CD70)&gt;=1,1,0)</f>
        <v>0</v>
      </c>
      <c r="AF71">
        <f>IF(SUMIF('Ingredients Backend'!$AE$1:$CD$1,AF$3,'Ingredients Backend'!$AE70:$CD70)&gt;=1,1,0)</f>
        <v>0</v>
      </c>
      <c r="AG71">
        <f>IF(SUMIF('Ingredients Backend'!$AE$1:$CD$1,AG$3,'Ingredients Backend'!$AE70:$CD70)&gt;=1,1,0)</f>
        <v>0</v>
      </c>
      <c r="AH71">
        <f>IF(SUMIF('Ingredients Backend'!$AE$1:$CD$1,AH$3,'Ingredients Backend'!$AE70:$CD70)&gt;=1,1,0)</f>
        <v>0</v>
      </c>
      <c r="AI71">
        <f>IF(SUMIF('Ingredients Backend'!$AE$1:$CD$1,AI$3,'Ingredients Backend'!$AE70:$CD70)&gt;=1,1,0)</f>
        <v>0</v>
      </c>
      <c r="AJ71">
        <f>IF(SUMIF('Ingredients Backend'!$AE$1:$CD$1,AJ$3,'Ingredients Backend'!$AE70:$CD70)&gt;=1,1,0)</f>
        <v>0</v>
      </c>
      <c r="AK71">
        <f>IF(SUMIF('Ingredients Backend'!$AE$1:$CD$1,AK$3,'Ingredients Backend'!$AE70:$CD70)&gt;=1,1,0)</f>
        <v>0</v>
      </c>
      <c r="AL71">
        <f>IF(SUMIF('Ingredients Backend'!$AE$1:$CD$1,AL$3,'Ingredients Backend'!$AE70:$CD70)&gt;=1,1,0)</f>
        <v>0</v>
      </c>
      <c r="AM71">
        <f>IF(SUMIF('Ingredients Backend'!$AE$1:$CD$1,AM$3,'Ingredients Backend'!$AE70:$CD70)&gt;=1,1,0)</f>
        <v>0</v>
      </c>
      <c r="AN71">
        <f>IF(SUMIF('Ingredients Backend'!$AE$1:$CD$1,AN$3,'Ingredients Backend'!$AE70:$CD70)&gt;=1,1,0)</f>
        <v>0</v>
      </c>
      <c r="AO71">
        <f>IF(SUMIF('Ingredients Backend'!$AE$1:$CD$1,AO$3,'Ingredients Backend'!$AE70:$CD70)&gt;=1,1,0)</f>
        <v>0</v>
      </c>
      <c r="AP71">
        <f>IF(SUMIF('Ingredients Backend'!$AE$1:$CD$1,AP$3,'Ingredients Backend'!$AE70:$CD70)&gt;=1,1,0)</f>
        <v>0</v>
      </c>
      <c r="AQ71">
        <f>IF(SUMIF('Ingredients Backend'!$AE$1:$CD$1,AQ$3,'Ingredients Backend'!$AE70:$CD70)&gt;=1,1,0)</f>
        <v>0</v>
      </c>
      <c r="AR71">
        <f>IF(SUMIF('Ingredients Backend'!$AE$1:$CD$1,AR$3,'Ingredients Backend'!$AE70:$CD70)&gt;=1,1,0)</f>
        <v>0</v>
      </c>
      <c r="AS71">
        <f>IF(SUMIF('Ingredients Backend'!$AE$1:$CD$1,AS$3,'Ingredients Backend'!$AE70:$CD70)&gt;=1,1,0)</f>
        <v>0</v>
      </c>
      <c r="AT71">
        <f>IF(SUMIF('Ingredients Backend'!$AE$1:$CD$1,AT$3,'Ingredients Backend'!$AE70:$CD70)&gt;=1,1,0)</f>
        <v>0</v>
      </c>
      <c r="AU71">
        <f>IF(SUMIF('Ingredients Backend'!$AE$1:$CD$1,AU$3,'Ingredients Backend'!$AE70:$CD70)&gt;=1,1,0)</f>
        <v>0</v>
      </c>
      <c r="AV71">
        <f>IF(SUMIF('Ingredients Backend'!$AE$1:$CD$1,AV$3,'Ingredients Backend'!$AE70:$CD70)&gt;=1,1,0)</f>
        <v>0</v>
      </c>
      <c r="AW71">
        <f>IF(SUMIF('Ingredients Backend'!$AE$1:$CD$1,AW$3,'Ingredients Backend'!$AE70:$CD70)&gt;=1,1,0)</f>
        <v>0</v>
      </c>
      <c r="AX71">
        <f>IF(SUMIF('Ingredients Backend'!$AE$1:$CD$1,AX$3,'Ingredients Backend'!$AE70:$CD70)&gt;=1,1,0)</f>
        <v>0</v>
      </c>
      <c r="AY71">
        <f>IF(SUMIF('Ingredients Backend'!$AE$1:$CD$1,AY$3,'Ingredients Backend'!$AE70:$CD70)&gt;=1,1,0)</f>
        <v>0</v>
      </c>
      <c r="AZ71">
        <f>IF(SUMIF('Ingredients Backend'!$AE$1:$CD$1,AZ$3,'Ingredients Backend'!$AE70:$CD70)&gt;=1,1,0)</f>
        <v>0</v>
      </c>
      <c r="BA71">
        <f>IF(SUMIF('Ingredients Backend'!$AE$1:$CD$1,BA$3,'Ingredients Backend'!$AE70:$CD70)&gt;=1,1,0)</f>
        <v>0</v>
      </c>
      <c r="BB71">
        <f>IF(SUMIF('Ingredients Backend'!$AE$1:$CD$1,BB$3,'Ingredients Backend'!$AE70:$CD70)&gt;=1,1,0)</f>
        <v>0</v>
      </c>
      <c r="BC71">
        <f>IF(SUMIF('Ingredients Backend'!$AE$1:$CD$1,BC$3,'Ingredients Backend'!$AE70:$CD70)&gt;=1,1,0)</f>
        <v>0</v>
      </c>
      <c r="BD71">
        <f>IF(SUMIF('Ingredients Backend'!$AE$1:$CD$1,BD$3,'Ingredients Backend'!$AE70:$CD70)&gt;=1,1,0)</f>
        <v>0</v>
      </c>
      <c r="BE71">
        <f>IF(SUMIF('Ingredients Backend'!$AE$1:$CD$1,BE$3,'Ingredients Backend'!$AE70:$CD70)&gt;=1,1,0)</f>
        <v>0</v>
      </c>
      <c r="BF71">
        <f>IF(SUMIF('Ingredients Backend'!$AE$1:$CD$1,BF$3,'Ingredients Backend'!$AE70:$CD70)&gt;=1,1,0)</f>
        <v>0</v>
      </c>
      <c r="BG71">
        <f>IF(SUMIF('Ingredients Backend'!$AE$1:$CD$1,BG$3,'Ingredients Backend'!$AE70:$CD70)&gt;=1,1,0)</f>
        <v>1</v>
      </c>
      <c r="BH71">
        <f>IF(SUMIF('Ingredients Backend'!$AE$1:$CD$1,BH$3,'Ingredients Backend'!$AE70:$CD70)&gt;=1,1,0)</f>
        <v>0</v>
      </c>
      <c r="BI71">
        <f>IF(SUMIF('Ingredients Backend'!$AE$1:$CD$1,BI$3,'Ingredients Backend'!$AE70:$CD70)&gt;=1,1,0)</f>
        <v>0</v>
      </c>
      <c r="BJ71">
        <f>IF(SUMIF('Ingredients Backend'!$AE$1:$CD$1,BJ$3,'Ingredients Backend'!$AE70:$CD70)&gt;=1,1,0)</f>
        <v>0</v>
      </c>
      <c r="BK71">
        <f>IF(SUMIF('Ingredients Backend'!$AE$1:$CD$1,BK$3,'Ingredients Backend'!$AE70:$CD70)&gt;=1,1,0)</f>
        <v>0</v>
      </c>
      <c r="BL71">
        <f>IF(SUMIF('Ingredients Backend'!$AE$1:$CD$1,BL$3,'Ingredients Backend'!$AE70:$CD70)&gt;=1,1,0)</f>
        <v>0</v>
      </c>
      <c r="BM71">
        <f>IF(SUMIF('Ingredients Backend'!$AE$1:$CD$1,BM$3,'Ingredients Backend'!$AE70:$CD70)&gt;=1,1,0)</f>
        <v>0</v>
      </c>
      <c r="BN71">
        <f>IF(SUMIF('Ingredients Backend'!$AE$1:$CD$1,BN$3,'Ingredients Backend'!$AE70:$CD70)&gt;=1,1,0)</f>
        <v>0</v>
      </c>
      <c r="BO71">
        <f>IF(SUMIF('Ingredients Backend'!$AE$1:$CD$1,BO$3,'Ingredients Backend'!$AE70:$CD70)&gt;=1,1,0)</f>
        <v>0</v>
      </c>
      <c r="BP71">
        <f>IF(SUMIF('Ingredients Backend'!$AE$1:$CD$1,BP$3,'Ingredients Backend'!$AE70:$CD70)&gt;=1,1,0)</f>
        <v>0</v>
      </c>
      <c r="BQ71">
        <f>IF(SUMIF('Ingredients Backend'!$AE$1:$CD$1,BQ$3,'Ingredients Backend'!$AE70:$CD70)&gt;=1,1,0)</f>
        <v>0</v>
      </c>
      <c r="BR71">
        <f>IF(SUMIF('Ingredients Backend'!$AE$1:$CD$1,BR$3,'Ingredients Backend'!$AE70:$CD70)&gt;=1,1,0)</f>
        <v>0</v>
      </c>
      <c r="BS71">
        <f>IF(SUMIF('Ingredients Backend'!$AE$1:$CD$1,BS$3,'Ingredients Backend'!$AE70:$CD70)&gt;=1,1,0)</f>
        <v>0</v>
      </c>
      <c r="BT71">
        <f>IF(SUMIF('Ingredients Backend'!$AE$1:$CD$1,BT$3,'Ingredients Backend'!$AE70:$CD70)&gt;=1,1,0)</f>
        <v>0</v>
      </c>
      <c r="BU71">
        <f>IF(SUMIF('Ingredients Backend'!$AE$1:$CD$1,BU$3,'Ingredients Backend'!$AE70:$CD70)&gt;=1,1,0)</f>
        <v>0</v>
      </c>
      <c r="BV71">
        <f>IF(SUMIF('Ingredients Backend'!$AE$1:$CD$1,BV$3,'Ingredients Backend'!$AE70:$CD70)&gt;=1,1,0)</f>
        <v>0</v>
      </c>
      <c r="BW71">
        <f>IF(SUMIF('Ingredients Backend'!$AE$1:$CD$1,BW$3,'Ingredients Backend'!$AE70:$CD70)&gt;=1,1,0)</f>
        <v>0</v>
      </c>
      <c r="BX71">
        <f>IF(SUMIF('Ingredients Backend'!$AE$1:$CD$1,BX$3,'Ingredients Backend'!$AE70:$CD70)&gt;=1,1,0)</f>
        <v>0</v>
      </c>
      <c r="BY71">
        <f>IF(SUMIF('Ingredients Backend'!$AE$1:$CD$1,BY$3,'Ingredients Backend'!$AE70:$CD70)&gt;=1,1,0)</f>
        <v>0</v>
      </c>
    </row>
    <row r="72" hidden="1" spans="1:77">
      <c r="A72" s="5" t="str">
        <f>_xlfn.XLOOKUP($E72,'Raw Data'!$E:$E,'Raw Data'!A:A,"ERROR",0,1)</f>
        <v>AE</v>
      </c>
      <c r="B72" s="5" t="str">
        <f>_xlfn.XLOOKUP($E72,'Raw Data'!$E:$E,'Raw Data'!B:B,"ERROR",0,1)</f>
        <v>Hair Mousses</v>
      </c>
      <c r="C72" s="5" t="str">
        <f>_xlfn.XLOOKUP($E72,'Raw Data'!$E:$E,'Raw Data'!C:C,"ERROR",0,1)</f>
        <v>Mielle</v>
      </c>
      <c r="D72" s="5" t="str">
        <f>_xlfn.XLOOKUP($E72,'Raw Data'!$E:$E,'Raw Data'!D:D,"ERROR",0,1)</f>
        <v>www.amazon.ae/dp/B06XYSHCST</v>
      </c>
      <c r="E72" s="5" t="s">
        <v>266</v>
      </c>
      <c r="F72" s="9" t="str">
        <f>_xlfn.XLOOKUP($E72,'Raw Data'!$E:$E,'Raw Data'!F:F,"ERROR",0,1)</f>
        <v>Mielle Organics Brazilian Curly Cocktail Curl  Mousse  7.5oz"Pack of 2"</v>
      </c>
      <c r="G72" s="10">
        <f>_xlfn.XLOOKUP($E72,'Raw Data'!$E:$E,'Raw Data'!G:G,"ERROR",0,1)</f>
        <v>19</v>
      </c>
      <c r="H72" s="9">
        <f>_xlfn.XLOOKUP($E72,'Raw Data'!$E:$E,'Raw Data'!H:H,"ERROR",0,1)</f>
        <v>2120.93</v>
      </c>
      <c r="I72" s="9">
        <f>_xlfn.XLOOKUP($E72,'Raw Data'!$E:$E,'Raw Data'!I:I,"ERROR",0,1)</f>
        <v>0.00283954585153026</v>
      </c>
      <c r="J72" s="9" t="str">
        <f>_xlfn.XLOOKUP($E72,'Raw Data'!$E:$E,'Raw Data'!J:J,"ERROR",0,1)</f>
        <v>Yes</v>
      </c>
      <c r="K72" s="14" t="str">
        <f t="array" ref="K72">_xlfn.IFS(AND(L72&gt;0,L72&lt;=5),"0 to 5",AND(L72&gt;5,L72&lt;=10),"5 to 10",AND(L72&gt;10,L72&lt;=15),"10 to 15",AND(L72&gt;15,L72&lt;=20),"15 to 20",AND(L72&gt;20,L72&lt;=30),"20 to 30",AND(L72&gt;30,L72&lt;=40),"30 to 40",AND(L72&gt;40,L72&lt;=50),"40 to 50",AND(L72&gt;50,L72&lt;=75),"50 to 75",AND(L72&gt;75,L72&lt;=100),"75 to 100",AND(L72&gt;100,L72&lt;=150),"100 to 150",AND(L72&gt;150,L72&lt;=200),"150 to 200",AND(L72&gt;200,L72&lt;=250),"200 to 250",AND(L72&gt;250,L72&lt;=300),"250 to 300",AND(L72&gt;300,L72&lt;=400),"300 to 400",AND(L72&gt;400,L72&lt;=500),"400 to 500",L72&gt;500,"500+")</f>
        <v>100 to 150</v>
      </c>
      <c r="L72" s="9">
        <f>_xlfn.XLOOKUP($E72,'Raw Data'!$E:$E,'Raw Data'!L:L,"ERROR",0,1)</f>
        <v>113.29</v>
      </c>
      <c r="M72" s="14" t="str">
        <f t="array" ref="M72">_xlfn.IFS(AND(N72&gt;0,N72&lt;=5),"0 to 5",AND(N72&gt;5,N72&lt;=10),"5 to 10",AND(N72&gt;10,N72&lt;=15),"10 to 15",AND(N72&gt;15,N72&lt;=20),"15 to 20",AND(N72&gt;20,N72&lt;=30),"20 to 30",AND(N72&gt;30,N72&lt;=40),"30 to 40",AND(N72&gt;40,N72&lt;=50),"40 to 50",AND(N72&gt;50,N72&lt;=75),"50 to 75",AND(N72&gt;75,N72&lt;=100),"75 to 100",AND(N72&gt;100,N72&lt;=150),"100 to 150",AND(N72&gt;150,N72&lt;=200),"150 to 200",AND(N72&gt;200,N72&lt;=250),"200 to 250",AND(N72&gt;250,N72&lt;=300),"250 to 300",AND(N72&gt;300,N72&lt;=400),"300 to 400",AND(N72&gt;400,N72&lt;=500),"400 to 500",N72&gt;500,"500+")</f>
        <v>100 to 150</v>
      </c>
      <c r="N72" s="9">
        <f>_xlfn.XLOOKUP($E72,'Raw Data'!$E:$E,'Raw Data'!N:N,"ERROR",0,1)</f>
        <v>115.72</v>
      </c>
      <c r="O72" s="14" t="str">
        <f t="array" ref="O72">_xlfn.IFS(P72=0,"No Discount",AND(P72&gt;0,P72&lt;=0.02),"0% to 2%",AND(P72&gt;0.02,P72&lt;=0.04),"2% to 4%",AND(P72&gt;0.04,P72&lt;=0.06),"4% to 6%",AND(P72&gt;0.06,P72&lt;=0.08),"6% to 8%",AND(P72&gt;0.08,P72&lt;=0.1),"8% to 10%",AND(P72&gt;0.1,P72&lt;=0.15),"10% to 15%",AND(P72&gt;0.15,P72&lt;=0.2),"15% to 20%",AND(P72&gt;0.2,P72&lt;=0.25),"20% to 25%",AND(P72&gt;0.25,P72&lt;=0.3),"25% to 30%",AND(P72&gt;0.3,P72&lt;=0.4),"30% to 40%",AND(P72&gt;0.4,P72&lt;=0.5),"40% to 50%",AND(P72&gt;0.5,P72&lt;=0.75),"50% to 75%",AND(P72&gt;0.75,P72&lt;=1),"75% to 100%")</f>
        <v>2% to 4%</v>
      </c>
      <c r="P72" s="10">
        <f>_xlfn.XLOOKUP($E72,'Raw Data'!$E:$E,'Raw Data'!P:P,"ERROR",0,1)</f>
        <v>0.0209989630141721</v>
      </c>
      <c r="Q72" s="9">
        <f>_xlfn.XLOOKUP($E72,'Raw Data'!$E:$E,'Raw Data'!Q:Q,"ERROR",0,1)</f>
        <v>15</v>
      </c>
      <c r="R72" s="9" t="str">
        <f>_xlfn.XLOOKUP($E72,'Raw Data'!$E:$E,'Raw Data'!R:R,"ERROR",0,1)</f>
        <v>oz</v>
      </c>
      <c r="S72" s="5" t="str">
        <f t="array" ref="S72">_xlfn.IFS(AND(T72&gt;0,T72&lt;=0.05),"0 to 0.05",AND(T72&gt;0.05,T72&lt;=0.1),"0.05 to 0.1",AND(T72&gt;0.1,T72&lt;=0.2),"0.1 to 0.2",AND(T72&gt;0.2,T72&lt;=0.3),"0.2 to 0.3",AND(T72&gt;0.3,T72&lt;=0.4),"0.3 to 0.4",AND(T72&gt;0.4,T72&lt;=0.5),"0.4 to 0.5",AND(T72&gt;0.5,T72&lt;=0.75),"0.5 to 0.75",AND(T72&gt;0.75,T72&lt;=1),"0.75 to 1",AND(T72&gt;1,T72&lt;=2),"1 to 2",AND(T72&gt;2,T72&lt;=3),"2 to 3",AND(T72&gt;3,T72&lt;=4),"3 to 4",AND(T72&gt;4,T72&lt;=5),"4 to 5",AND(T72&gt;5,T72&lt;=10),"5 to 10",T72&gt;10,"10+")</f>
        <v>0.2 to 0.3</v>
      </c>
      <c r="T72" s="10">
        <f t="shared" si="4"/>
        <v>0.255416525758088</v>
      </c>
      <c r="U72" s="15" t="str">
        <f t="array" ref="U72">_xlfn.IFS(AND(V72&gt;0,V72&lt;=0.05),"0 to 0.05",AND(V72&gt;0.05,V72&lt;=0.1),"0.05 to 0.1",AND(V72&gt;0.1,V72&lt;=0.2),"0.1 to 0.2",AND(V72&gt;0.2,V72&lt;=0.3),"0.2 to 0.3",AND(V72&gt;0.3,V72&lt;=0.4),"0.3 to 0.4",AND(V72&gt;0.4,V72&lt;=0.5),"0.4 to 0.5",AND(V72&gt;0.5,V72&lt;=0.75),"0.5 to 0.75",AND(V72&gt;0.75,V72&lt;=1),"0.75 to 1",AND(V72&gt;1,V72&lt;=2),"1 to 2",AND(V72&gt;2,V72&lt;=3),"2 to 3",AND(V72&gt;3,V72&lt;=4),"3 to 4",AND(V72&gt;4,V72&lt;=5),"4 to 5",AND(V72&gt;5,V72&lt;=10),"5 to 10",V72&gt;10,"10+")</f>
        <v>0.05 to 0.1</v>
      </c>
      <c r="V72" s="10">
        <f t="shared" si="5"/>
        <v>0.0704416638484951</v>
      </c>
      <c r="W72" s="15" t="str">
        <f t="array" ref="W72">_xlfn.IFS(AND(X72&gt;0,X72&lt;=0.05),"0 to 0.05",AND(X72&gt;0.05,X72&lt;=0.1),"0.05 to 0.1",AND(X72&gt;0.1,X72&lt;=0.2),"0.1 to 0.2",AND(X72&gt;0.2,X72&lt;=0.3),"0.2 to 0.3",AND(X72&gt;0.3,X72&lt;=0.4),"0.3 to 0.4",AND(X72&gt;0.4,X72&lt;=0.5),"0.4 to 0.5",AND(X72&gt;0.5,X72&lt;=0.75),"0.5 to 0.75",AND(X72&gt;0.75,X72&lt;=1),"0.75 to 1",AND(X72&gt;1,X72&lt;=2),"1 to 2",AND(X72&gt;2,X72&lt;=3),"2 to 3",AND(X72&gt;3,X72&lt;=4),"3 to 4",AND(X72&gt;4,X72&lt;=5),"4 to 5",AND(X72&gt;5,X72&lt;=10),"5 to 10",X72&gt;10,"10+")</f>
        <v>0.05 to 0.1</v>
      </c>
      <c r="X72" s="16">
        <f t="shared" si="6"/>
        <v>0.0689624619546838</v>
      </c>
      <c r="Y72" s="5" t="str">
        <f t="array" ref="Y72">_xlfn.IFS(AND(Z72&gt;0,Z72&lt;=1),"0 to 1",AND(Z72&gt;1,Z72&lt;=2),"1 to 2",AND(Z72&gt;2,Z72&lt;=4),"2 to 4",AND(Z72&gt;4,Z72&lt;=6),"4 to 6",AND(Z72&gt;6,Z72&lt;=8),"6 to 8",AND(Z72&gt;8,Z72&lt;=10),"8 to 10",AND(Z72&gt;10,Z72&lt;=15),"10 to 15",AND(Z72&gt;15,Z72&lt;=20),"15 to 20",AND(Z72&gt;20,Z72&lt;=25),"20 to 25",AND(Z72&gt;25,Z72&lt;=30),"25 to 30",AND(Z72&gt;30,Z72&lt;=40),"30 to 40",AND(Z72&gt;40,Z72&lt;=50),"40 to 50",Z72&gt;50,"50+")</f>
        <v>10 to 15</v>
      </c>
      <c r="Z72" s="9">
        <f t="array" ref="Z72">_xlfn.IFS(AA72="oz",_xlfn.IFS(R72="oz",Q72,R72="fl oz",Q72*1.04,R72="ml",Q72*0.0338),AA72="fl oz",_xlfn.IFS(R72="oz",Q72/1.04,R72="fl oz",Q72,R72="ml",Q72*0.0338/1.04),AA72="ml",_xlfn.IFS(R72="oz",Q72/0.0338,R72="fl oz",Q72*1.04/0.0338,R72="ml",Q72))</f>
        <v>15</v>
      </c>
      <c r="AA72" s="9" t="str">
        <f>_xlfn.XLOOKUP($E72,'Raw Data'!$E:$E,'Raw Data'!AA:AA,"ERROR",0,1)</f>
        <v>oz</v>
      </c>
      <c r="AB72" s="5" t="s">
        <v>43</v>
      </c>
      <c r="AC72" s="5" t="s">
        <v>267</v>
      </c>
      <c r="AD72" s="5" t="s">
        <v>268</v>
      </c>
      <c r="AE72">
        <f>IF(SUMIF('Ingredients Backend'!$AE$1:$CD$1,AE$3,'Ingredients Backend'!$AE71:$CD71)&gt;=1,1,0)</f>
        <v>0</v>
      </c>
      <c r="AF72">
        <f>IF(SUMIF('Ingredients Backend'!$AE$1:$CD$1,AF$3,'Ingredients Backend'!$AE71:$CD71)&gt;=1,1,0)</f>
        <v>0</v>
      </c>
      <c r="AG72">
        <f>IF(SUMIF('Ingredients Backend'!$AE$1:$CD$1,AG$3,'Ingredients Backend'!$AE71:$CD71)&gt;=1,1,0)</f>
        <v>0</v>
      </c>
      <c r="AH72">
        <f>IF(SUMIF('Ingredients Backend'!$AE$1:$CD$1,AH$3,'Ingredients Backend'!$AE71:$CD71)&gt;=1,1,0)</f>
        <v>0</v>
      </c>
      <c r="AI72">
        <f>IF(SUMIF('Ingredients Backend'!$AE$1:$CD$1,AI$3,'Ingredients Backend'!$AE71:$CD71)&gt;=1,1,0)</f>
        <v>0</v>
      </c>
      <c r="AJ72">
        <f>IF(SUMIF('Ingredients Backend'!$AE$1:$CD$1,AJ$3,'Ingredients Backend'!$AE71:$CD71)&gt;=1,1,0)</f>
        <v>0</v>
      </c>
      <c r="AK72">
        <f>IF(SUMIF('Ingredients Backend'!$AE$1:$CD$1,AK$3,'Ingredients Backend'!$AE71:$CD71)&gt;=1,1,0)</f>
        <v>0</v>
      </c>
      <c r="AL72">
        <f>IF(SUMIF('Ingredients Backend'!$AE$1:$CD$1,AL$3,'Ingredients Backend'!$AE71:$CD71)&gt;=1,1,0)</f>
        <v>0</v>
      </c>
      <c r="AM72">
        <f>IF(SUMIF('Ingredients Backend'!$AE$1:$CD$1,AM$3,'Ingredients Backend'!$AE71:$CD71)&gt;=1,1,0)</f>
        <v>1</v>
      </c>
      <c r="AN72">
        <f>IF(SUMIF('Ingredients Backend'!$AE$1:$CD$1,AN$3,'Ingredients Backend'!$AE71:$CD71)&gt;=1,1,0)</f>
        <v>0</v>
      </c>
      <c r="AO72">
        <f>IF(SUMIF('Ingredients Backend'!$AE$1:$CD$1,AO$3,'Ingredients Backend'!$AE71:$CD71)&gt;=1,1,0)</f>
        <v>0</v>
      </c>
      <c r="AP72">
        <f>IF(SUMIF('Ingredients Backend'!$AE$1:$CD$1,AP$3,'Ingredients Backend'!$AE71:$CD71)&gt;=1,1,0)</f>
        <v>0</v>
      </c>
      <c r="AQ72">
        <f>IF(SUMIF('Ingredients Backend'!$AE$1:$CD$1,AQ$3,'Ingredients Backend'!$AE71:$CD71)&gt;=1,1,0)</f>
        <v>0</v>
      </c>
      <c r="AR72">
        <f>IF(SUMIF('Ingredients Backend'!$AE$1:$CD$1,AR$3,'Ingredients Backend'!$AE71:$CD71)&gt;=1,1,0)</f>
        <v>0</v>
      </c>
      <c r="AS72">
        <f>IF(SUMIF('Ingredients Backend'!$AE$1:$CD$1,AS$3,'Ingredients Backend'!$AE71:$CD71)&gt;=1,1,0)</f>
        <v>0</v>
      </c>
      <c r="AT72">
        <f>IF(SUMIF('Ingredients Backend'!$AE$1:$CD$1,AT$3,'Ingredients Backend'!$AE71:$CD71)&gt;=1,1,0)</f>
        <v>0</v>
      </c>
      <c r="AU72">
        <f>IF(SUMIF('Ingredients Backend'!$AE$1:$CD$1,AU$3,'Ingredients Backend'!$AE71:$CD71)&gt;=1,1,0)</f>
        <v>0</v>
      </c>
      <c r="AV72">
        <f>IF(SUMIF('Ingredients Backend'!$AE$1:$CD$1,AV$3,'Ingredients Backend'!$AE71:$CD71)&gt;=1,1,0)</f>
        <v>0</v>
      </c>
      <c r="AW72">
        <f>IF(SUMIF('Ingredients Backend'!$AE$1:$CD$1,AW$3,'Ingredients Backend'!$AE71:$CD71)&gt;=1,1,0)</f>
        <v>0</v>
      </c>
      <c r="AX72">
        <f>IF(SUMIF('Ingredients Backend'!$AE$1:$CD$1,AX$3,'Ingredients Backend'!$AE71:$CD71)&gt;=1,1,0)</f>
        <v>0</v>
      </c>
      <c r="AY72">
        <f>IF(SUMIF('Ingredients Backend'!$AE$1:$CD$1,AY$3,'Ingredients Backend'!$AE71:$CD71)&gt;=1,1,0)</f>
        <v>0</v>
      </c>
      <c r="AZ72">
        <f>IF(SUMIF('Ingredients Backend'!$AE$1:$CD$1,AZ$3,'Ingredients Backend'!$AE71:$CD71)&gt;=1,1,0)</f>
        <v>0</v>
      </c>
      <c r="BA72">
        <f>IF(SUMIF('Ingredients Backend'!$AE$1:$CD$1,BA$3,'Ingredients Backend'!$AE71:$CD71)&gt;=1,1,0)</f>
        <v>0</v>
      </c>
      <c r="BB72">
        <f>IF(SUMIF('Ingredients Backend'!$AE$1:$CD$1,BB$3,'Ingredients Backend'!$AE71:$CD71)&gt;=1,1,0)</f>
        <v>0</v>
      </c>
      <c r="BC72">
        <f>IF(SUMIF('Ingredients Backend'!$AE$1:$CD$1,BC$3,'Ingredients Backend'!$AE71:$CD71)&gt;=1,1,0)</f>
        <v>0</v>
      </c>
      <c r="BD72">
        <f>IF(SUMIF('Ingredients Backend'!$AE$1:$CD$1,BD$3,'Ingredients Backend'!$AE71:$CD71)&gt;=1,1,0)</f>
        <v>0</v>
      </c>
      <c r="BE72">
        <f>IF(SUMIF('Ingredients Backend'!$AE$1:$CD$1,BE$3,'Ingredients Backend'!$AE71:$CD71)&gt;=1,1,0)</f>
        <v>0</v>
      </c>
      <c r="BF72">
        <f>IF(SUMIF('Ingredients Backend'!$AE$1:$CD$1,BF$3,'Ingredients Backend'!$AE71:$CD71)&gt;=1,1,0)</f>
        <v>0</v>
      </c>
      <c r="BG72">
        <f>IF(SUMIF('Ingredients Backend'!$AE$1:$CD$1,BG$3,'Ingredients Backend'!$AE71:$CD71)&gt;=1,1,0)</f>
        <v>0</v>
      </c>
      <c r="BH72">
        <f>IF(SUMIF('Ingredients Backend'!$AE$1:$CD$1,BH$3,'Ingredients Backend'!$AE71:$CD71)&gt;=1,1,0)</f>
        <v>0</v>
      </c>
      <c r="BI72">
        <f>IF(SUMIF('Ingredients Backend'!$AE$1:$CD$1,BI$3,'Ingredients Backend'!$AE71:$CD71)&gt;=1,1,0)</f>
        <v>0</v>
      </c>
      <c r="BJ72">
        <f>IF(SUMIF('Ingredients Backend'!$AE$1:$CD$1,BJ$3,'Ingredients Backend'!$AE71:$CD71)&gt;=1,1,0)</f>
        <v>0</v>
      </c>
      <c r="BK72">
        <f>IF(SUMIF('Ingredients Backend'!$AE$1:$CD$1,BK$3,'Ingredients Backend'!$AE71:$CD71)&gt;=1,1,0)</f>
        <v>0</v>
      </c>
      <c r="BL72">
        <f>IF(SUMIF('Ingredients Backend'!$AE$1:$CD$1,BL$3,'Ingredients Backend'!$AE71:$CD71)&gt;=1,1,0)</f>
        <v>0</v>
      </c>
      <c r="BM72">
        <f>IF(SUMIF('Ingredients Backend'!$AE$1:$CD$1,BM$3,'Ingredients Backend'!$AE71:$CD71)&gt;=1,1,0)</f>
        <v>0</v>
      </c>
      <c r="BN72">
        <f>IF(SUMIF('Ingredients Backend'!$AE$1:$CD$1,BN$3,'Ingredients Backend'!$AE71:$CD71)&gt;=1,1,0)</f>
        <v>0</v>
      </c>
      <c r="BO72">
        <f>IF(SUMIF('Ingredients Backend'!$AE$1:$CD$1,BO$3,'Ingredients Backend'!$AE71:$CD71)&gt;=1,1,0)</f>
        <v>0</v>
      </c>
      <c r="BP72">
        <f>IF(SUMIF('Ingredients Backend'!$AE$1:$CD$1,BP$3,'Ingredients Backend'!$AE71:$CD71)&gt;=1,1,0)</f>
        <v>0</v>
      </c>
      <c r="BQ72">
        <f>IF(SUMIF('Ingredients Backend'!$AE$1:$CD$1,BQ$3,'Ingredients Backend'!$AE71:$CD71)&gt;=1,1,0)</f>
        <v>0</v>
      </c>
      <c r="BR72">
        <f>IF(SUMIF('Ingredients Backend'!$AE$1:$CD$1,BR$3,'Ingredients Backend'!$AE71:$CD71)&gt;=1,1,0)</f>
        <v>0</v>
      </c>
      <c r="BS72">
        <f>IF(SUMIF('Ingredients Backend'!$AE$1:$CD$1,BS$3,'Ingredients Backend'!$AE71:$CD71)&gt;=1,1,0)</f>
        <v>0</v>
      </c>
      <c r="BT72">
        <f>IF(SUMIF('Ingredients Backend'!$AE$1:$CD$1,BT$3,'Ingredients Backend'!$AE71:$CD71)&gt;=1,1,0)</f>
        <v>0</v>
      </c>
      <c r="BU72">
        <f>IF(SUMIF('Ingredients Backend'!$AE$1:$CD$1,BU$3,'Ingredients Backend'!$AE71:$CD71)&gt;=1,1,0)</f>
        <v>0</v>
      </c>
      <c r="BV72">
        <f>IF(SUMIF('Ingredients Backend'!$AE$1:$CD$1,BV$3,'Ingredients Backend'!$AE71:$CD71)&gt;=1,1,0)</f>
        <v>0</v>
      </c>
      <c r="BW72">
        <f>IF(SUMIF('Ingredients Backend'!$AE$1:$CD$1,BW$3,'Ingredients Backend'!$AE71:$CD71)&gt;=1,1,0)</f>
        <v>0</v>
      </c>
      <c r="BX72">
        <f>IF(SUMIF('Ingredients Backend'!$AE$1:$CD$1,BX$3,'Ingredients Backend'!$AE71:$CD71)&gt;=1,1,0)</f>
        <v>0</v>
      </c>
      <c r="BY72">
        <f>IF(SUMIF('Ingredients Backend'!$AE$1:$CD$1,BY$3,'Ingredients Backend'!$AE71:$CD71)&gt;=1,1,0)</f>
        <v>0</v>
      </c>
    </row>
    <row r="73" hidden="1" spans="1:77">
      <c r="A73" s="5" t="str">
        <f>_xlfn.XLOOKUP($E73,'Raw Data'!$E:$E,'Raw Data'!A:A,"ERROR",0,1)</f>
        <v>AE</v>
      </c>
      <c r="B73" s="5" t="str">
        <f>_xlfn.XLOOKUP($E73,'Raw Data'!$E:$E,'Raw Data'!B:B,"ERROR",0,1)</f>
        <v>Hair Mousses</v>
      </c>
      <c r="C73" s="5" t="str">
        <f>_xlfn.XLOOKUP($E73,'Raw Data'!$E:$E,'Raw Data'!C:C,"ERROR",0,1)</f>
        <v>Garnier</v>
      </c>
      <c r="D73" s="5" t="str">
        <f>_xlfn.XLOOKUP($E73,'Raw Data'!$E:$E,'Raw Data'!D:D,"ERROR",0,1)</f>
        <v>www.amazon.ae/dp/B000JEAYT4</v>
      </c>
      <c r="E73" s="5" t="s">
        <v>269</v>
      </c>
      <c r="F73" s="9" t="str">
        <f>_xlfn.XLOOKUP($E73,'Raw Data'!$E:$E,'Raw Data'!F:F,"ERROR",0,1)</f>
        <v>Garnier Fructis Style Curl Construct Creation Mousse, 6.8 Oz, 1 Count (Packaging May Vary)</v>
      </c>
      <c r="G73" s="10">
        <f>_xlfn.XLOOKUP($E73,'Raw Data'!$E:$E,'Raw Data'!G:G,"ERROR",0,1)</f>
        <v>42</v>
      </c>
      <c r="H73" s="9">
        <f>_xlfn.XLOOKUP($E73,'Raw Data'!$E:$E,'Raw Data'!H:H,"ERROR",0,1)</f>
        <v>2092.59</v>
      </c>
      <c r="I73" s="9">
        <f>_xlfn.XLOOKUP($E73,'Raw Data'!$E:$E,'Raw Data'!I:I,"ERROR",0,1)</f>
        <v>0.0028016036613437</v>
      </c>
      <c r="J73" s="9" t="str">
        <f>_xlfn.XLOOKUP($E73,'Raw Data'!$E:$E,'Raw Data'!J:J,"ERROR",0,1)</f>
        <v>Yes</v>
      </c>
      <c r="K73" s="14" t="str">
        <f t="array" ref="K73">_xlfn.IFS(AND(L73&gt;0,L73&lt;=5),"0 to 5",AND(L73&gt;5,L73&lt;=10),"5 to 10",AND(L73&gt;10,L73&lt;=15),"10 to 15",AND(L73&gt;15,L73&lt;=20),"15 to 20",AND(L73&gt;20,L73&lt;=30),"20 to 30",AND(L73&gt;30,L73&lt;=40),"30 to 40",AND(L73&gt;40,L73&lt;=50),"40 to 50",AND(L73&gt;50,L73&lt;=75),"50 to 75",AND(L73&gt;75,L73&lt;=100),"75 to 100",AND(L73&gt;100,L73&lt;=150),"100 to 150",AND(L73&gt;150,L73&lt;=200),"150 to 200",AND(L73&gt;200,L73&lt;=250),"200 to 250",AND(L73&gt;250,L73&lt;=300),"250 to 300",AND(L73&gt;300,L73&lt;=400),"300 to 400",AND(L73&gt;400,L73&lt;=500),"400 to 500",L73&gt;500,"500+")</f>
        <v>50 to 75</v>
      </c>
      <c r="L73" s="9">
        <f>_xlfn.XLOOKUP($E73,'Raw Data'!$E:$E,'Raw Data'!L:L,"ERROR",0,1)</f>
        <v>53.36</v>
      </c>
      <c r="M73" s="14" t="str">
        <f t="array" ref="M73">_xlfn.IFS(AND(N73&gt;0,N73&lt;=5),"0 to 5",AND(N73&gt;5,N73&lt;=10),"5 to 10",AND(N73&gt;10,N73&lt;=15),"10 to 15",AND(N73&gt;15,N73&lt;=20),"15 to 20",AND(N73&gt;20,N73&lt;=30),"20 to 30",AND(N73&gt;30,N73&lt;=40),"30 to 40",AND(N73&gt;40,N73&lt;=50),"40 to 50",AND(N73&gt;50,N73&lt;=75),"50 to 75",AND(N73&gt;75,N73&lt;=100),"75 to 100",AND(N73&gt;100,N73&lt;=150),"100 to 150",AND(N73&gt;150,N73&lt;=200),"150 to 200",AND(N73&gt;200,N73&lt;=250),"200 to 250",AND(N73&gt;250,N73&lt;=300),"250 to 300",AND(N73&gt;300,N73&lt;=400),"300 to 400",AND(N73&gt;400,N73&lt;=500),"400 to 500",N73&gt;500,"500+")</f>
        <v>50 to 75</v>
      </c>
      <c r="N73" s="9">
        <f>_xlfn.XLOOKUP($E73,'Raw Data'!$E:$E,'Raw Data'!N:N,"ERROR",0,1)</f>
        <v>64.88</v>
      </c>
      <c r="O73" s="14" t="str">
        <f t="array" ref="O73">_xlfn.IFS(P73=0,"No Discount",AND(P73&gt;0,P73&lt;=0.02),"0% to 2%",AND(P73&gt;0.02,P73&lt;=0.04),"2% to 4%",AND(P73&gt;0.04,P73&lt;=0.06),"4% to 6%",AND(P73&gt;0.06,P73&lt;=0.08),"6% to 8%",AND(P73&gt;0.08,P73&lt;=0.1),"8% to 10%",AND(P73&gt;0.1,P73&lt;=0.15),"10% to 15%",AND(P73&gt;0.15,P73&lt;=0.2),"15% to 20%",AND(P73&gt;0.2,P73&lt;=0.25),"20% to 25%",AND(P73&gt;0.25,P73&lt;=0.3),"25% to 30%",AND(P73&gt;0.3,P73&lt;=0.4),"30% to 40%",AND(P73&gt;0.4,P73&lt;=0.5),"40% to 50%",AND(P73&gt;0.5,P73&lt;=0.75),"50% to 75%",AND(P73&gt;0.75,P73&lt;=1),"75% to 100%")</f>
        <v>15% to 20%</v>
      </c>
      <c r="P73" s="10">
        <f>_xlfn.XLOOKUP($E73,'Raw Data'!$E:$E,'Raw Data'!P:P,"ERROR",0,1)</f>
        <v>0.177558569667078</v>
      </c>
      <c r="Q73" s="9">
        <f>_xlfn.XLOOKUP($E73,'Raw Data'!$E:$E,'Raw Data'!Q:Q,"ERROR",0,1)</f>
        <v>6.8</v>
      </c>
      <c r="R73" s="9" t="str">
        <f>_xlfn.XLOOKUP($E73,'Raw Data'!$E:$E,'Raw Data'!R:R,"ERROR",0,1)</f>
        <v>oz</v>
      </c>
      <c r="S73" s="5" t="str">
        <f t="array" ref="S73">_xlfn.IFS(AND(T73&gt;0,T73&lt;=0.05),"0 to 0.05",AND(T73&gt;0.05,T73&lt;=0.1),"0.05 to 0.1",AND(T73&gt;0.1,T73&lt;=0.2),"0.1 to 0.2",AND(T73&gt;0.2,T73&lt;=0.3),"0.2 to 0.3",AND(T73&gt;0.3,T73&lt;=0.4),"0.3 to 0.4",AND(T73&gt;0.4,T73&lt;=0.5),"0.4 to 0.5",AND(T73&gt;0.5,T73&lt;=0.75),"0.5 to 0.75",AND(T73&gt;0.75,T73&lt;=1),"0.75 to 1",AND(T73&gt;1,T73&lt;=2),"1 to 2",AND(T73&gt;2,T73&lt;=3),"2 to 3",AND(T73&gt;3,T73&lt;=4),"3 to 4",AND(T73&gt;4,T73&lt;=5),"4 to 5",AND(T73&gt;5,T73&lt;=10),"5 to 10",T73&gt;10,"10+")</f>
        <v>0.2 to 0.3</v>
      </c>
      <c r="T73" s="10">
        <f t="shared" si="4"/>
        <v>0.265372297041915</v>
      </c>
      <c r="U73" s="15" t="str">
        <f t="array" ref="U73">_xlfn.IFS(AND(V73&gt;0,V73&lt;=0.05),"0 to 0.05",AND(V73&gt;0.05,V73&lt;=0.1),"0.05 to 0.1",AND(V73&gt;0.1,V73&lt;=0.2),"0.1 to 0.2",AND(V73&gt;0.2,V73&lt;=0.3),"0.2 to 0.3",AND(V73&gt;0.3,V73&lt;=0.4),"0.3 to 0.4",AND(V73&gt;0.4,V73&lt;=0.5),"0.4 to 0.5",AND(V73&gt;0.5,V73&lt;=0.75),"0.5 to 0.75",AND(V73&gt;0.75,V73&lt;=1),"0.75 to 1",AND(V73&gt;1,V73&lt;=2),"1 to 2",AND(V73&gt;2,V73&lt;=3),"2 to 3",AND(V73&gt;3,V73&lt;=4),"3 to 4",AND(V73&gt;4,V73&lt;=5),"4 to 5",AND(V73&gt;5,V73&lt;=10),"5 to 10",V73&gt;10,"10+")</f>
        <v>0.05 to 0.1</v>
      </c>
      <c r="V73" s="10">
        <f t="shared" si="5"/>
        <v>0.0871192981758141</v>
      </c>
      <c r="W73" s="15" t="str">
        <f t="array" ref="W73">_xlfn.IFS(AND(X73&gt;0,X73&lt;=0.05),"0 to 0.05",AND(X73&gt;0.05,X73&lt;=0.1),"0.05 to 0.1",AND(X73&gt;0.1,X73&lt;=0.2),"0.1 to 0.2",AND(X73&gt;0.2,X73&lt;=0.3),"0.2 to 0.3",AND(X73&gt;0.3,X73&lt;=0.4),"0.3 to 0.4",AND(X73&gt;0.4,X73&lt;=0.5),"0.4 to 0.5",AND(X73&gt;0.5,X73&lt;=0.75),"0.5 to 0.75",AND(X73&gt;0.75,X73&lt;=1),"0.75 to 1",AND(X73&gt;1,X73&lt;=2),"1 to 2",AND(X73&gt;2,X73&lt;=3),"2 to 3",AND(X73&gt;3,X73&lt;=4),"3 to 4",AND(X73&gt;4,X73&lt;=5),"4 to 5",AND(X73&gt;5,X73&lt;=10),"5 to 10",X73&gt;10,"10+")</f>
        <v>0.05 to 0.1</v>
      </c>
      <c r="X73" s="16">
        <f t="shared" si="6"/>
        <v>0.0716505202013169</v>
      </c>
      <c r="Y73" s="5" t="str">
        <f t="array" ref="Y73">_xlfn.IFS(AND(Z73&gt;0,Z73&lt;=1),"0 to 1",AND(Z73&gt;1,Z73&lt;=2),"1 to 2",AND(Z73&gt;2,Z73&lt;=4),"2 to 4",AND(Z73&gt;4,Z73&lt;=6),"4 to 6",AND(Z73&gt;6,Z73&lt;=8),"6 to 8",AND(Z73&gt;8,Z73&lt;=10),"8 to 10",AND(Z73&gt;10,Z73&lt;=15),"10 to 15",AND(Z73&gt;15,Z73&lt;=20),"15 to 20",AND(Z73&gt;20,Z73&lt;=25),"20 to 25",AND(Z73&gt;25,Z73&lt;=30),"25 to 30",AND(Z73&gt;30,Z73&lt;=40),"30 to 40",AND(Z73&gt;40,Z73&lt;=50),"40 to 50",Z73&gt;50,"50+")</f>
        <v>6 to 8</v>
      </c>
      <c r="Z73" s="9">
        <f t="array" ref="Z73">_xlfn.IFS(AA73="oz",_xlfn.IFS(R73="oz",Q73,R73="fl oz",Q73*1.04,R73="ml",Q73*0.0338),AA73="fl oz",_xlfn.IFS(R73="oz",Q73/1.04,R73="fl oz",Q73,R73="ml",Q73*0.0338/1.04),AA73="ml",_xlfn.IFS(R73="oz",Q73/0.0338,R73="fl oz",Q73*1.04/0.0338,R73="ml",Q73))</f>
        <v>6.8</v>
      </c>
      <c r="AA73" s="9" t="str">
        <f>_xlfn.XLOOKUP($E73,'Raw Data'!$E:$E,'Raw Data'!AA:AA,"ERROR",0,1)</f>
        <v>oz</v>
      </c>
      <c r="AB73" s="5" t="s">
        <v>270</v>
      </c>
      <c r="AC73" s="5" t="s">
        <v>40</v>
      </c>
      <c r="AD73" s="5" t="s">
        <v>43</v>
      </c>
      <c r="AE73">
        <f>IF(SUMIF('Ingredients Backend'!$AE$1:$CD$1,AE$3,'Ingredients Backend'!$AE72:$CD72)&gt;=1,1,0)</f>
        <v>0</v>
      </c>
      <c r="AF73">
        <f>IF(SUMIF('Ingredients Backend'!$AE$1:$CD$1,AF$3,'Ingredients Backend'!$AE72:$CD72)&gt;=1,1,0)</f>
        <v>0</v>
      </c>
      <c r="AG73">
        <f>IF(SUMIF('Ingredients Backend'!$AE$1:$CD$1,AG$3,'Ingredients Backend'!$AE72:$CD72)&gt;=1,1,0)</f>
        <v>0</v>
      </c>
      <c r="AH73">
        <f>IF(SUMIF('Ingredients Backend'!$AE$1:$CD$1,AH$3,'Ingredients Backend'!$AE72:$CD72)&gt;=1,1,0)</f>
        <v>0</v>
      </c>
      <c r="AI73">
        <f>IF(SUMIF('Ingredients Backend'!$AE$1:$CD$1,AI$3,'Ingredients Backend'!$AE72:$CD72)&gt;=1,1,0)</f>
        <v>0</v>
      </c>
      <c r="AJ73">
        <f>IF(SUMIF('Ingredients Backend'!$AE$1:$CD$1,AJ$3,'Ingredients Backend'!$AE72:$CD72)&gt;=1,1,0)</f>
        <v>0</v>
      </c>
      <c r="AK73">
        <f>IF(SUMIF('Ingredients Backend'!$AE$1:$CD$1,AK$3,'Ingredients Backend'!$AE72:$CD72)&gt;=1,1,0)</f>
        <v>0</v>
      </c>
      <c r="AL73">
        <f>IF(SUMIF('Ingredients Backend'!$AE$1:$CD$1,AL$3,'Ingredients Backend'!$AE72:$CD72)&gt;=1,1,0)</f>
        <v>0</v>
      </c>
      <c r="AM73">
        <f>IF(SUMIF('Ingredients Backend'!$AE$1:$CD$1,AM$3,'Ingredients Backend'!$AE72:$CD72)&gt;=1,1,0)</f>
        <v>0</v>
      </c>
      <c r="AN73">
        <f>IF(SUMIF('Ingredients Backend'!$AE$1:$CD$1,AN$3,'Ingredients Backend'!$AE72:$CD72)&gt;=1,1,0)</f>
        <v>0</v>
      </c>
      <c r="AO73">
        <f>IF(SUMIF('Ingredients Backend'!$AE$1:$CD$1,AO$3,'Ingredients Backend'!$AE72:$CD72)&gt;=1,1,0)</f>
        <v>0</v>
      </c>
      <c r="AP73">
        <f>IF(SUMIF('Ingredients Backend'!$AE$1:$CD$1,AP$3,'Ingredients Backend'!$AE72:$CD72)&gt;=1,1,0)</f>
        <v>0</v>
      </c>
      <c r="AQ73">
        <f>IF(SUMIF('Ingredients Backend'!$AE$1:$CD$1,AQ$3,'Ingredients Backend'!$AE72:$CD72)&gt;=1,1,0)</f>
        <v>0</v>
      </c>
      <c r="AR73">
        <f>IF(SUMIF('Ingredients Backend'!$AE$1:$CD$1,AR$3,'Ingredients Backend'!$AE72:$CD72)&gt;=1,1,0)</f>
        <v>0</v>
      </c>
      <c r="AS73">
        <f>IF(SUMIF('Ingredients Backend'!$AE$1:$CD$1,AS$3,'Ingredients Backend'!$AE72:$CD72)&gt;=1,1,0)</f>
        <v>0</v>
      </c>
      <c r="AT73">
        <f>IF(SUMIF('Ingredients Backend'!$AE$1:$CD$1,AT$3,'Ingredients Backend'!$AE72:$CD72)&gt;=1,1,0)</f>
        <v>0</v>
      </c>
      <c r="AU73">
        <f>IF(SUMIF('Ingredients Backend'!$AE$1:$CD$1,AU$3,'Ingredients Backend'!$AE72:$CD72)&gt;=1,1,0)</f>
        <v>0</v>
      </c>
      <c r="AV73">
        <f>IF(SUMIF('Ingredients Backend'!$AE$1:$CD$1,AV$3,'Ingredients Backend'!$AE72:$CD72)&gt;=1,1,0)</f>
        <v>0</v>
      </c>
      <c r="AW73">
        <f>IF(SUMIF('Ingredients Backend'!$AE$1:$CD$1,AW$3,'Ingredients Backend'!$AE72:$CD72)&gt;=1,1,0)</f>
        <v>0</v>
      </c>
      <c r="AX73">
        <f>IF(SUMIF('Ingredients Backend'!$AE$1:$CD$1,AX$3,'Ingredients Backend'!$AE72:$CD72)&gt;=1,1,0)</f>
        <v>0</v>
      </c>
      <c r="AY73">
        <f>IF(SUMIF('Ingredients Backend'!$AE$1:$CD$1,AY$3,'Ingredients Backend'!$AE72:$CD72)&gt;=1,1,0)</f>
        <v>0</v>
      </c>
      <c r="AZ73">
        <f>IF(SUMIF('Ingredients Backend'!$AE$1:$CD$1,AZ$3,'Ingredients Backend'!$AE72:$CD72)&gt;=1,1,0)</f>
        <v>0</v>
      </c>
      <c r="BA73">
        <f>IF(SUMIF('Ingredients Backend'!$AE$1:$CD$1,BA$3,'Ingredients Backend'!$AE72:$CD72)&gt;=1,1,0)</f>
        <v>0</v>
      </c>
      <c r="BB73">
        <f>IF(SUMIF('Ingredients Backend'!$AE$1:$CD$1,BB$3,'Ingredients Backend'!$AE72:$CD72)&gt;=1,1,0)</f>
        <v>0</v>
      </c>
      <c r="BC73">
        <f>IF(SUMIF('Ingredients Backend'!$AE$1:$CD$1,BC$3,'Ingredients Backend'!$AE72:$CD72)&gt;=1,1,0)</f>
        <v>0</v>
      </c>
      <c r="BD73">
        <f>IF(SUMIF('Ingredients Backend'!$AE$1:$CD$1,BD$3,'Ingredients Backend'!$AE72:$CD72)&gt;=1,1,0)</f>
        <v>0</v>
      </c>
      <c r="BE73">
        <f>IF(SUMIF('Ingredients Backend'!$AE$1:$CD$1,BE$3,'Ingredients Backend'!$AE72:$CD72)&gt;=1,1,0)</f>
        <v>0</v>
      </c>
      <c r="BF73">
        <f>IF(SUMIF('Ingredients Backend'!$AE$1:$CD$1,BF$3,'Ingredients Backend'!$AE72:$CD72)&gt;=1,1,0)</f>
        <v>0</v>
      </c>
      <c r="BG73">
        <f>IF(SUMIF('Ingredients Backend'!$AE$1:$CD$1,BG$3,'Ingredients Backend'!$AE72:$CD72)&gt;=1,1,0)</f>
        <v>1</v>
      </c>
      <c r="BH73">
        <f>IF(SUMIF('Ingredients Backend'!$AE$1:$CD$1,BH$3,'Ingredients Backend'!$AE72:$CD72)&gt;=1,1,0)</f>
        <v>0</v>
      </c>
      <c r="BI73">
        <f>IF(SUMIF('Ingredients Backend'!$AE$1:$CD$1,BI$3,'Ingredients Backend'!$AE72:$CD72)&gt;=1,1,0)</f>
        <v>0</v>
      </c>
      <c r="BJ73">
        <f>IF(SUMIF('Ingredients Backend'!$AE$1:$CD$1,BJ$3,'Ingredients Backend'!$AE72:$CD72)&gt;=1,1,0)</f>
        <v>0</v>
      </c>
      <c r="BK73">
        <f>IF(SUMIF('Ingredients Backend'!$AE$1:$CD$1,BK$3,'Ingredients Backend'!$AE72:$CD72)&gt;=1,1,0)</f>
        <v>0</v>
      </c>
      <c r="BL73">
        <f>IF(SUMIF('Ingredients Backend'!$AE$1:$CD$1,BL$3,'Ingredients Backend'!$AE72:$CD72)&gt;=1,1,0)</f>
        <v>0</v>
      </c>
      <c r="BM73">
        <f>IF(SUMIF('Ingredients Backend'!$AE$1:$CD$1,BM$3,'Ingredients Backend'!$AE72:$CD72)&gt;=1,1,0)</f>
        <v>0</v>
      </c>
      <c r="BN73">
        <f>IF(SUMIF('Ingredients Backend'!$AE$1:$CD$1,BN$3,'Ingredients Backend'!$AE72:$CD72)&gt;=1,1,0)</f>
        <v>0</v>
      </c>
      <c r="BO73">
        <f>IF(SUMIF('Ingredients Backend'!$AE$1:$CD$1,BO$3,'Ingredients Backend'!$AE72:$CD72)&gt;=1,1,0)</f>
        <v>0</v>
      </c>
      <c r="BP73">
        <f>IF(SUMIF('Ingredients Backend'!$AE$1:$CD$1,BP$3,'Ingredients Backend'!$AE72:$CD72)&gt;=1,1,0)</f>
        <v>0</v>
      </c>
      <c r="BQ73">
        <f>IF(SUMIF('Ingredients Backend'!$AE$1:$CD$1,BQ$3,'Ingredients Backend'!$AE72:$CD72)&gt;=1,1,0)</f>
        <v>0</v>
      </c>
      <c r="BR73">
        <f>IF(SUMIF('Ingredients Backend'!$AE$1:$CD$1,BR$3,'Ingredients Backend'!$AE72:$CD72)&gt;=1,1,0)</f>
        <v>0</v>
      </c>
      <c r="BS73">
        <f>IF(SUMIF('Ingredients Backend'!$AE$1:$CD$1,BS$3,'Ingredients Backend'!$AE72:$CD72)&gt;=1,1,0)</f>
        <v>0</v>
      </c>
      <c r="BT73">
        <f>IF(SUMIF('Ingredients Backend'!$AE$1:$CD$1,BT$3,'Ingredients Backend'!$AE72:$CD72)&gt;=1,1,0)</f>
        <v>0</v>
      </c>
      <c r="BU73">
        <f>IF(SUMIF('Ingredients Backend'!$AE$1:$CD$1,BU$3,'Ingredients Backend'!$AE72:$CD72)&gt;=1,1,0)</f>
        <v>0</v>
      </c>
      <c r="BV73">
        <f>IF(SUMIF('Ingredients Backend'!$AE$1:$CD$1,BV$3,'Ingredients Backend'!$AE72:$CD72)&gt;=1,1,0)</f>
        <v>0</v>
      </c>
      <c r="BW73">
        <f>IF(SUMIF('Ingredients Backend'!$AE$1:$CD$1,BW$3,'Ingredients Backend'!$AE72:$CD72)&gt;=1,1,0)</f>
        <v>0</v>
      </c>
      <c r="BX73">
        <f>IF(SUMIF('Ingredients Backend'!$AE$1:$CD$1,BX$3,'Ingredients Backend'!$AE72:$CD72)&gt;=1,1,0)</f>
        <v>0</v>
      </c>
      <c r="BY73">
        <f>IF(SUMIF('Ingredients Backend'!$AE$1:$CD$1,BY$3,'Ingredients Backend'!$AE72:$CD72)&gt;=1,1,0)</f>
        <v>0</v>
      </c>
    </row>
    <row r="74" hidden="1" spans="1:77">
      <c r="A74" s="5" t="str">
        <f>_xlfn.XLOOKUP($E74,'Raw Data'!$E:$E,'Raw Data'!A:A,"ERROR",0,1)</f>
        <v>AE</v>
      </c>
      <c r="B74" s="5" t="str">
        <f>_xlfn.XLOOKUP($E74,'Raw Data'!$E:$E,'Raw Data'!B:B,"ERROR",0,1)</f>
        <v>Hair Mousses</v>
      </c>
      <c r="C74" s="5" t="str">
        <f>_xlfn.XLOOKUP($E74,'Raw Data'!$E:$E,'Raw Data'!C:C,"ERROR",0,1)</f>
        <v>thedoux</v>
      </c>
      <c r="D74" s="5" t="str">
        <f>_xlfn.XLOOKUP($E74,'Raw Data'!$E:$E,'Raw Data'!D:D,"ERROR",0,1)</f>
        <v>www.amazon.ae/dp/B079F4YNMS</v>
      </c>
      <c r="E74" s="5" t="s">
        <v>271</v>
      </c>
      <c r="F74" s="9" t="str">
        <f>_xlfn.XLOOKUP($E74,'Raw Data'!$E:$E,'Raw Data'!F:F,"ERROR",0,1)</f>
        <v>The Doux Mousse Def Texture Foam, 7 fl oz The Doux Mousse Def Texture Foam, 7 fl oz</v>
      </c>
      <c r="G74" s="10">
        <f>_xlfn.XLOOKUP($E74,'Raw Data'!$E:$E,'Raw Data'!G:G,"ERROR",0,1)</f>
        <v>21</v>
      </c>
      <c r="H74" s="9">
        <f>_xlfn.XLOOKUP($E74,'Raw Data'!$E:$E,'Raw Data'!H:H,"ERROR",0,1)</f>
        <v>2034.35</v>
      </c>
      <c r="I74" s="9">
        <f>_xlfn.XLOOKUP($E74,'Raw Data'!$E:$E,'Raw Data'!I:I,"ERROR",0,1)</f>
        <v>0.00272363072004289</v>
      </c>
      <c r="J74" s="9" t="str">
        <f>_xlfn.XLOOKUP($E74,'Raw Data'!$E:$E,'Raw Data'!J:J,"ERROR",0,1)</f>
        <v>Yes</v>
      </c>
      <c r="K74" s="14" t="str">
        <f t="array" ref="K74">_xlfn.IFS(AND(L74&gt;0,L74&lt;=5),"0 to 5",AND(L74&gt;5,L74&lt;=10),"5 to 10",AND(L74&gt;10,L74&lt;=15),"10 to 15",AND(L74&gt;15,L74&lt;=20),"15 to 20",AND(L74&gt;20,L74&lt;=30),"20 to 30",AND(L74&gt;30,L74&lt;=40),"30 to 40",AND(L74&gt;40,L74&lt;=50),"40 to 50",AND(L74&gt;50,L74&lt;=75),"50 to 75",AND(L74&gt;75,L74&lt;=100),"75 to 100",AND(L74&gt;100,L74&lt;=150),"100 to 150",AND(L74&gt;150,L74&lt;=200),"150 to 200",AND(L74&gt;200,L74&lt;=250),"200 to 250",AND(L74&gt;250,L74&lt;=300),"250 to 300",AND(L74&gt;300,L74&lt;=400),"300 to 400",AND(L74&gt;400,L74&lt;=500),"400 to 500",L74&gt;500,"500+")</f>
        <v>75 to 100</v>
      </c>
      <c r="L74" s="9">
        <f>_xlfn.XLOOKUP($E74,'Raw Data'!$E:$E,'Raw Data'!L:L,"ERROR",0,1)</f>
        <v>96.61</v>
      </c>
      <c r="M74" s="14" t="str">
        <f t="array" ref="M74">_xlfn.IFS(AND(N74&gt;0,N74&lt;=5),"0 to 5",AND(N74&gt;5,N74&lt;=10),"5 to 10",AND(N74&gt;10,N74&lt;=15),"10 to 15",AND(N74&gt;15,N74&lt;=20),"15 to 20",AND(N74&gt;20,N74&lt;=30),"20 to 30",AND(N74&gt;30,N74&lt;=40),"30 to 40",AND(N74&gt;40,N74&lt;=50),"40 to 50",AND(N74&gt;50,N74&lt;=75),"50 to 75",AND(N74&gt;75,N74&lt;=100),"75 to 100",AND(N74&gt;100,N74&lt;=150),"100 to 150",AND(N74&gt;150,N74&lt;=200),"150 to 200",AND(N74&gt;200,N74&lt;=250),"200 to 250",AND(N74&gt;250,N74&lt;=300),"250 to 300",AND(N74&gt;300,N74&lt;=400),"300 to 400",AND(N74&gt;400,N74&lt;=500),"400 to 500",N74&gt;500,"500+")</f>
        <v>75 to 100</v>
      </c>
      <c r="N74" s="9">
        <f>_xlfn.XLOOKUP($E74,'Raw Data'!$E:$E,'Raw Data'!N:N,"ERROR",0,1)</f>
        <v>98.06</v>
      </c>
      <c r="O74" s="14" t="str">
        <f t="array" ref="O74">_xlfn.IFS(P74=0,"No Discount",AND(P74&gt;0,P74&lt;=0.02),"0% to 2%",AND(P74&gt;0.02,P74&lt;=0.04),"2% to 4%",AND(P74&gt;0.04,P74&lt;=0.06),"4% to 6%",AND(P74&gt;0.06,P74&lt;=0.08),"6% to 8%",AND(P74&gt;0.08,P74&lt;=0.1),"8% to 10%",AND(P74&gt;0.1,P74&lt;=0.15),"10% to 15%",AND(P74&gt;0.15,P74&lt;=0.2),"15% to 20%",AND(P74&gt;0.2,P74&lt;=0.25),"20% to 25%",AND(P74&gt;0.25,P74&lt;=0.3),"25% to 30%",AND(P74&gt;0.3,P74&lt;=0.4),"30% to 40%",AND(P74&gt;0.4,P74&lt;=0.5),"40% to 50%",AND(P74&gt;0.5,P74&lt;=0.75),"50% to 75%",AND(P74&gt;0.75,P74&lt;=1),"75% to 100%")</f>
        <v>0% to 2%</v>
      </c>
      <c r="P74" s="10">
        <f>_xlfn.XLOOKUP($E74,'Raw Data'!$E:$E,'Raw Data'!P:P,"ERROR",0,1)</f>
        <v>0.0147868651845809</v>
      </c>
      <c r="Q74" s="9">
        <f>_xlfn.XLOOKUP($E74,'Raw Data'!$E:$E,'Raw Data'!Q:Q,"ERROR",0,1)</f>
        <v>7</v>
      </c>
      <c r="R74" s="9" t="str">
        <f>_xlfn.XLOOKUP($E74,'Raw Data'!$E:$E,'Raw Data'!R:R,"ERROR",0,1)</f>
        <v>fl oz</v>
      </c>
      <c r="S74" s="5" t="str">
        <f t="array" ref="S74">_xlfn.IFS(AND(T74&gt;0,T74&lt;=0.05),"0 to 0.05",AND(T74&gt;0.05,T74&lt;=0.1),"0.05 to 0.1",AND(T74&gt;0.1,T74&lt;=0.2),"0.1 to 0.2",AND(T74&gt;0.2,T74&lt;=0.3),"0.2 to 0.3",AND(T74&gt;0.3,T74&lt;=0.4),"0.3 to 0.4",AND(T74&gt;0.4,T74&lt;=0.5),"0.4 to 0.5",AND(T74&gt;0.5,T74&lt;=0.75),"0.5 to 0.75",AND(T74&gt;0.75,T74&lt;=1),"0.75 to 1",AND(T74&gt;1,T74&lt;=2),"1 to 2",AND(T74&gt;2,T74&lt;=3),"2 to 3",AND(T74&gt;3,T74&lt;=4),"3 to 4",AND(T74&gt;4,T74&lt;=5),"4 to 5",AND(T74&gt;5,T74&lt;=10),"5 to 10",T74&gt;10,"10+")</f>
        <v>0.4 to 0.5</v>
      </c>
      <c r="T74" s="10">
        <f t="shared" si="4"/>
        <v>0.448786080338329</v>
      </c>
      <c r="U74" s="15" t="str">
        <f t="array" ref="U74">_xlfn.IFS(AND(V74&gt;0,V74&lt;=0.05),"0 to 0.05",AND(V74&gt;0.05,V74&lt;=0.1),"0.05 to 0.1",AND(V74&gt;0.1,V74&lt;=0.2),"0.1 to 0.2",AND(V74&gt;0.2,V74&lt;=0.3),"0.2 to 0.3",AND(V74&gt;0.3,V74&lt;=0.4),"0.3 to 0.4",AND(V74&gt;0.4,V74&lt;=0.5),"0.4 to 0.5",AND(V74&gt;0.5,V74&lt;=0.75),"0.5 to 0.75",AND(V74&gt;0.75,V74&lt;=1),"0.75 to 1",AND(V74&gt;1,V74&lt;=2),"1 to 2",AND(V74&gt;2,V74&lt;=3),"2 to 3",AND(V74&gt;3,V74&lt;=4),"3 to 4",AND(V74&gt;4,V74&lt;=5),"4 to 5",AND(V74&gt;5,V74&lt;=10),"5 to 10",V74&gt;10,"10+")</f>
        <v>0.1 to 0.2</v>
      </c>
      <c r="V74" s="10">
        <f t="shared" si="5"/>
        <v>0.122990891421733</v>
      </c>
      <c r="W74" s="15" t="str">
        <f t="array" ref="W74">_xlfn.IFS(AND(X74&gt;0,X74&lt;=0.05),"0 to 0.05",AND(X74&gt;0.05,X74&lt;=0.1),"0.05 to 0.1",AND(X74&gt;0.1,X74&lt;=0.2),"0.1 to 0.2",AND(X74&gt;0.2,X74&lt;=0.3),"0.2 to 0.3",AND(X74&gt;0.3,X74&lt;=0.4),"0.3 to 0.4",AND(X74&gt;0.4,X74&lt;=0.5),"0.4 to 0.5",AND(X74&gt;0.5,X74&lt;=0.75),"0.5 to 0.75",AND(X74&gt;0.75,X74&lt;=1),"0.75 to 1",AND(X74&gt;1,X74&lt;=2),"1 to 2",AND(X74&gt;2,X74&lt;=3),"2 to 3",AND(X74&gt;3,X74&lt;=4),"3 to 4",AND(X74&gt;4,X74&lt;=5),"4 to 5",AND(X74&gt;5,X74&lt;=10),"5 to 10",X74&gt;10,"10+")</f>
        <v>0.1 to 0.2</v>
      </c>
      <c r="X74" s="16">
        <f t="shared" si="6"/>
        <v>0.121172241691349</v>
      </c>
      <c r="Y74" s="5" t="str">
        <f t="array" ref="Y74">_xlfn.IFS(AND(Z74&gt;0,Z74&lt;=1),"0 to 1",AND(Z74&gt;1,Z74&lt;=2),"1 to 2",AND(Z74&gt;2,Z74&lt;=4),"2 to 4",AND(Z74&gt;4,Z74&lt;=6),"4 to 6",AND(Z74&gt;6,Z74&lt;=8),"6 to 8",AND(Z74&gt;8,Z74&lt;=10),"8 to 10",AND(Z74&gt;10,Z74&lt;=15),"10 to 15",AND(Z74&gt;15,Z74&lt;=20),"15 to 20",AND(Z74&gt;20,Z74&lt;=25),"20 to 25",AND(Z74&gt;25,Z74&lt;=30),"25 to 30",AND(Z74&gt;30,Z74&lt;=40),"30 to 40",AND(Z74&gt;40,Z74&lt;=50),"40 to 50",Z74&gt;50,"50+")</f>
        <v>6 to 8</v>
      </c>
      <c r="Z74" s="9">
        <f t="array" ref="Z74">_xlfn.IFS(AA74="oz",_xlfn.IFS(R74="oz",Q74,R74="fl oz",Q74*1.04,R74="ml",Q74*0.0338),AA74="fl oz",_xlfn.IFS(R74="oz",Q74/1.04,R74="fl oz",Q74,R74="ml",Q74*0.0338/1.04),AA74="ml",_xlfn.IFS(R74="oz",Q74/0.0338,R74="fl oz",Q74*1.04/0.0338,R74="ml",Q74))</f>
        <v>7.28</v>
      </c>
      <c r="AA74" s="9" t="str">
        <f>_xlfn.XLOOKUP($E74,'Raw Data'!$E:$E,'Raw Data'!AA:AA,"ERROR",0,1)</f>
        <v>oz</v>
      </c>
      <c r="AB74" s="5" t="s">
        <v>272</v>
      </c>
      <c r="AC74" s="5" t="s">
        <v>46</v>
      </c>
      <c r="AD74" s="5" t="s">
        <v>273</v>
      </c>
      <c r="AE74">
        <f>IF(SUMIF('Ingredients Backend'!$AE$1:$CD$1,AE$3,'Ingredients Backend'!$AE73:$CD73)&gt;=1,1,0)</f>
        <v>0</v>
      </c>
      <c r="AF74">
        <f>IF(SUMIF('Ingredients Backend'!$AE$1:$CD$1,AF$3,'Ingredients Backend'!$AE73:$CD73)&gt;=1,1,0)</f>
        <v>0</v>
      </c>
      <c r="AG74">
        <f>IF(SUMIF('Ingredients Backend'!$AE$1:$CD$1,AG$3,'Ingredients Backend'!$AE73:$CD73)&gt;=1,1,0)</f>
        <v>1</v>
      </c>
      <c r="AH74">
        <f>IF(SUMIF('Ingredients Backend'!$AE$1:$CD$1,AH$3,'Ingredients Backend'!$AE73:$CD73)&gt;=1,1,0)</f>
        <v>0</v>
      </c>
      <c r="AI74">
        <f>IF(SUMIF('Ingredients Backend'!$AE$1:$CD$1,AI$3,'Ingredients Backend'!$AE73:$CD73)&gt;=1,1,0)</f>
        <v>0</v>
      </c>
      <c r="AJ74">
        <f>IF(SUMIF('Ingredients Backend'!$AE$1:$CD$1,AJ$3,'Ingredients Backend'!$AE73:$CD73)&gt;=1,1,0)</f>
        <v>0</v>
      </c>
      <c r="AK74">
        <f>IF(SUMIF('Ingredients Backend'!$AE$1:$CD$1,AK$3,'Ingredients Backend'!$AE73:$CD73)&gt;=1,1,0)</f>
        <v>0</v>
      </c>
      <c r="AL74">
        <f>IF(SUMIF('Ingredients Backend'!$AE$1:$CD$1,AL$3,'Ingredients Backend'!$AE73:$CD73)&gt;=1,1,0)</f>
        <v>0</v>
      </c>
      <c r="AM74">
        <f>IF(SUMIF('Ingredients Backend'!$AE$1:$CD$1,AM$3,'Ingredients Backend'!$AE73:$CD73)&gt;=1,1,0)</f>
        <v>0</v>
      </c>
      <c r="AN74">
        <f>IF(SUMIF('Ingredients Backend'!$AE$1:$CD$1,AN$3,'Ingredients Backend'!$AE73:$CD73)&gt;=1,1,0)</f>
        <v>0</v>
      </c>
      <c r="AO74">
        <f>IF(SUMIF('Ingredients Backend'!$AE$1:$CD$1,AO$3,'Ingredients Backend'!$AE73:$CD73)&gt;=1,1,0)</f>
        <v>0</v>
      </c>
      <c r="AP74">
        <f>IF(SUMIF('Ingredients Backend'!$AE$1:$CD$1,AP$3,'Ingredients Backend'!$AE73:$CD73)&gt;=1,1,0)</f>
        <v>0</v>
      </c>
      <c r="AQ74">
        <f>IF(SUMIF('Ingredients Backend'!$AE$1:$CD$1,AQ$3,'Ingredients Backend'!$AE73:$CD73)&gt;=1,1,0)</f>
        <v>1</v>
      </c>
      <c r="AR74">
        <f>IF(SUMIF('Ingredients Backend'!$AE$1:$CD$1,AR$3,'Ingredients Backend'!$AE73:$CD73)&gt;=1,1,0)</f>
        <v>0</v>
      </c>
      <c r="AS74">
        <f>IF(SUMIF('Ingredients Backend'!$AE$1:$CD$1,AS$3,'Ingredients Backend'!$AE73:$CD73)&gt;=1,1,0)</f>
        <v>0</v>
      </c>
      <c r="AT74">
        <f>IF(SUMIF('Ingredients Backend'!$AE$1:$CD$1,AT$3,'Ingredients Backend'!$AE73:$CD73)&gt;=1,1,0)</f>
        <v>0</v>
      </c>
      <c r="AU74">
        <f>IF(SUMIF('Ingredients Backend'!$AE$1:$CD$1,AU$3,'Ingredients Backend'!$AE73:$CD73)&gt;=1,1,0)</f>
        <v>0</v>
      </c>
      <c r="AV74">
        <f>IF(SUMIF('Ingredients Backend'!$AE$1:$CD$1,AV$3,'Ingredients Backend'!$AE73:$CD73)&gt;=1,1,0)</f>
        <v>1</v>
      </c>
      <c r="AW74">
        <f>IF(SUMIF('Ingredients Backend'!$AE$1:$CD$1,AW$3,'Ingredients Backend'!$AE73:$CD73)&gt;=1,1,0)</f>
        <v>0</v>
      </c>
      <c r="AX74">
        <f>IF(SUMIF('Ingredients Backend'!$AE$1:$CD$1,AX$3,'Ingredients Backend'!$AE73:$CD73)&gt;=1,1,0)</f>
        <v>0</v>
      </c>
      <c r="AY74">
        <f>IF(SUMIF('Ingredients Backend'!$AE$1:$CD$1,AY$3,'Ingredients Backend'!$AE73:$CD73)&gt;=1,1,0)</f>
        <v>1</v>
      </c>
      <c r="AZ74">
        <f>IF(SUMIF('Ingredients Backend'!$AE$1:$CD$1,AZ$3,'Ingredients Backend'!$AE73:$CD73)&gt;=1,1,0)</f>
        <v>0</v>
      </c>
      <c r="BA74">
        <f>IF(SUMIF('Ingredients Backend'!$AE$1:$CD$1,BA$3,'Ingredients Backend'!$AE73:$CD73)&gt;=1,1,0)</f>
        <v>0</v>
      </c>
      <c r="BB74">
        <f>IF(SUMIF('Ingredients Backend'!$AE$1:$CD$1,BB$3,'Ingredients Backend'!$AE73:$CD73)&gt;=1,1,0)</f>
        <v>0</v>
      </c>
      <c r="BC74">
        <f>IF(SUMIF('Ingredients Backend'!$AE$1:$CD$1,BC$3,'Ingredients Backend'!$AE73:$CD73)&gt;=1,1,0)</f>
        <v>0</v>
      </c>
      <c r="BD74">
        <f>IF(SUMIF('Ingredients Backend'!$AE$1:$CD$1,BD$3,'Ingredients Backend'!$AE73:$CD73)&gt;=1,1,0)</f>
        <v>0</v>
      </c>
      <c r="BE74">
        <f>IF(SUMIF('Ingredients Backend'!$AE$1:$CD$1,BE$3,'Ingredients Backend'!$AE73:$CD73)&gt;=1,1,0)</f>
        <v>0</v>
      </c>
      <c r="BF74">
        <f>IF(SUMIF('Ingredients Backend'!$AE$1:$CD$1,BF$3,'Ingredients Backend'!$AE73:$CD73)&gt;=1,1,0)</f>
        <v>0</v>
      </c>
      <c r="BG74">
        <f>IF(SUMIF('Ingredients Backend'!$AE$1:$CD$1,BG$3,'Ingredients Backend'!$AE73:$CD73)&gt;=1,1,0)</f>
        <v>0</v>
      </c>
      <c r="BH74">
        <f>IF(SUMIF('Ingredients Backend'!$AE$1:$CD$1,BH$3,'Ingredients Backend'!$AE73:$CD73)&gt;=1,1,0)</f>
        <v>0</v>
      </c>
      <c r="BI74">
        <f>IF(SUMIF('Ingredients Backend'!$AE$1:$CD$1,BI$3,'Ingredients Backend'!$AE73:$CD73)&gt;=1,1,0)</f>
        <v>0</v>
      </c>
      <c r="BJ74">
        <f>IF(SUMIF('Ingredients Backend'!$AE$1:$CD$1,BJ$3,'Ingredients Backend'!$AE73:$CD73)&gt;=1,1,0)</f>
        <v>0</v>
      </c>
      <c r="BK74">
        <f>IF(SUMIF('Ingredients Backend'!$AE$1:$CD$1,BK$3,'Ingredients Backend'!$AE73:$CD73)&gt;=1,1,0)</f>
        <v>0</v>
      </c>
      <c r="BL74">
        <f>IF(SUMIF('Ingredients Backend'!$AE$1:$CD$1,BL$3,'Ingredients Backend'!$AE73:$CD73)&gt;=1,1,0)</f>
        <v>1</v>
      </c>
      <c r="BM74">
        <f>IF(SUMIF('Ingredients Backend'!$AE$1:$CD$1,BM$3,'Ingredients Backend'!$AE73:$CD73)&gt;=1,1,0)</f>
        <v>0</v>
      </c>
      <c r="BN74">
        <f>IF(SUMIF('Ingredients Backend'!$AE$1:$CD$1,BN$3,'Ingredients Backend'!$AE73:$CD73)&gt;=1,1,0)</f>
        <v>0</v>
      </c>
      <c r="BO74">
        <f>IF(SUMIF('Ingredients Backend'!$AE$1:$CD$1,BO$3,'Ingredients Backend'!$AE73:$CD73)&gt;=1,1,0)</f>
        <v>0</v>
      </c>
      <c r="BP74">
        <f>IF(SUMIF('Ingredients Backend'!$AE$1:$CD$1,BP$3,'Ingredients Backend'!$AE73:$CD73)&gt;=1,1,0)</f>
        <v>0</v>
      </c>
      <c r="BQ74">
        <f>IF(SUMIF('Ingredients Backend'!$AE$1:$CD$1,BQ$3,'Ingredients Backend'!$AE73:$CD73)&gt;=1,1,0)</f>
        <v>0</v>
      </c>
      <c r="BR74">
        <f>IF(SUMIF('Ingredients Backend'!$AE$1:$CD$1,BR$3,'Ingredients Backend'!$AE73:$CD73)&gt;=1,1,0)</f>
        <v>0</v>
      </c>
      <c r="BS74">
        <f>IF(SUMIF('Ingredients Backend'!$AE$1:$CD$1,BS$3,'Ingredients Backend'!$AE73:$CD73)&gt;=1,1,0)</f>
        <v>1</v>
      </c>
      <c r="BT74">
        <f>IF(SUMIF('Ingredients Backend'!$AE$1:$CD$1,BT$3,'Ingredients Backend'!$AE73:$CD73)&gt;=1,1,0)</f>
        <v>0</v>
      </c>
      <c r="BU74">
        <f>IF(SUMIF('Ingredients Backend'!$AE$1:$CD$1,BU$3,'Ingredients Backend'!$AE73:$CD73)&gt;=1,1,0)</f>
        <v>0</v>
      </c>
      <c r="BV74">
        <f>IF(SUMIF('Ingredients Backend'!$AE$1:$CD$1,BV$3,'Ingredients Backend'!$AE73:$CD73)&gt;=1,1,0)</f>
        <v>0</v>
      </c>
      <c r="BW74">
        <f>IF(SUMIF('Ingredients Backend'!$AE$1:$CD$1,BW$3,'Ingredients Backend'!$AE73:$CD73)&gt;=1,1,0)</f>
        <v>0</v>
      </c>
      <c r="BX74">
        <f>IF(SUMIF('Ingredients Backend'!$AE$1:$CD$1,BX$3,'Ingredients Backend'!$AE73:$CD73)&gt;=1,1,0)</f>
        <v>0</v>
      </c>
      <c r="BY74">
        <f>IF(SUMIF('Ingredients Backend'!$AE$1:$CD$1,BY$3,'Ingredients Backend'!$AE73:$CD73)&gt;=1,1,0)</f>
        <v>1</v>
      </c>
    </row>
    <row r="75" hidden="1" spans="1:27">
      <c r="A75" s="5" t="str">
        <f>_xlfn.XLOOKUP($E75,'Raw Data'!$E:$E,'Raw Data'!A:A,"ERROR",0,1)</f>
        <v>AE</v>
      </c>
      <c r="B75" s="5" t="str">
        <f>_xlfn.XLOOKUP($E75,'Raw Data'!$E:$E,'Raw Data'!B:B,"ERROR",0,1)</f>
        <v>Hair Mousses</v>
      </c>
      <c r="C75" s="5" t="str">
        <f>_xlfn.XLOOKUP($E75,'Raw Data'!$E:$E,'Raw Data'!C:C,"ERROR",0,1)</f>
        <v>tigi bed head</v>
      </c>
      <c r="D75" s="5" t="str">
        <f>_xlfn.XLOOKUP($E75,'Raw Data'!$E:$E,'Raw Data'!D:D,"ERROR",0,1)</f>
        <v>www.amazon.ae/dp/B073R1BX16</v>
      </c>
      <c r="E75" s="5" t="s">
        <v>274</v>
      </c>
      <c r="F75" s="9" t="str">
        <f>_xlfn.XLOOKUP($E75,'Raw Data'!$E:$E,'Raw Data'!F:F,"ERROR",0,1)</f>
        <v>Bed Head by Tigi Foxy Curls Extreme Curl Mousse for Curl Definition, 250 ml</v>
      </c>
      <c r="G75" s="10">
        <f>_xlfn.XLOOKUP($E75,'Raw Data'!$E:$E,'Raw Data'!G:G,"ERROR",0,1)</f>
        <v>28</v>
      </c>
      <c r="H75" s="9">
        <f>_xlfn.XLOOKUP($E75,'Raw Data'!$E:$E,'Raw Data'!H:H,"ERROR",0,1)</f>
        <v>1944.98</v>
      </c>
      <c r="I75" s="9">
        <f>_xlfn.XLOOKUP($E75,'Raw Data'!$E:$E,'Raw Data'!I:I,"ERROR",0,1)</f>
        <v>0.00260398027766561</v>
      </c>
      <c r="J75" s="9" t="str">
        <f>_xlfn.XLOOKUP($E75,'Raw Data'!$E:$E,'Raw Data'!J:J,"ERROR",0,1)</f>
        <v>No</v>
      </c>
      <c r="K75" s="14" t="str">
        <f t="array" ref="K75">_xlfn.IFS(AND(L75&gt;0,L75&lt;=5),"0 to 5",AND(L75&gt;5,L75&lt;=10),"5 to 10",AND(L75&gt;10,L75&lt;=15),"10 to 15",AND(L75&gt;15,L75&lt;=20),"15 to 20",AND(L75&gt;20,L75&lt;=30),"20 to 30",AND(L75&gt;30,L75&lt;=40),"30 to 40",AND(L75&gt;40,L75&lt;=50),"40 to 50",AND(L75&gt;50,L75&lt;=75),"50 to 75",AND(L75&gt;75,L75&lt;=100),"75 to 100",AND(L75&gt;100,L75&lt;=150),"100 to 150",AND(L75&gt;150,L75&lt;=200),"150 to 200",AND(L75&gt;200,L75&lt;=250),"200 to 250",AND(L75&gt;250,L75&lt;=300),"250 to 300",AND(L75&gt;300,L75&lt;=400),"300 to 400",AND(L75&gt;400,L75&lt;=500),"400 to 500",L75&gt;500,"500+")</f>
        <v>50 to 75</v>
      </c>
      <c r="L75" s="9">
        <f>_xlfn.XLOOKUP($E75,'Raw Data'!$E:$E,'Raw Data'!L:L,"ERROR",0,1)</f>
        <v>70</v>
      </c>
      <c r="M75" s="14" t="str">
        <f t="array" ref="M75">_xlfn.IFS(AND(N75&gt;0,N75&lt;=5),"0 to 5",AND(N75&gt;5,N75&lt;=10),"5 to 10",AND(N75&gt;10,N75&lt;=15),"10 to 15",AND(N75&gt;15,N75&lt;=20),"15 to 20",AND(N75&gt;20,N75&lt;=30),"20 to 30",AND(N75&gt;30,N75&lt;=40),"30 to 40",AND(N75&gt;40,N75&lt;=50),"40 to 50",AND(N75&gt;50,N75&lt;=75),"50 to 75",AND(N75&gt;75,N75&lt;=100),"75 to 100",AND(N75&gt;100,N75&lt;=150),"100 to 150",AND(N75&gt;150,N75&lt;=200),"150 to 200",AND(N75&gt;200,N75&lt;=250),"200 to 250",AND(N75&gt;250,N75&lt;=300),"250 to 300",AND(N75&gt;300,N75&lt;=400),"300 to 400",AND(N75&gt;400,N75&lt;=500),"400 to 500",N75&gt;500,"500+")</f>
        <v>50 to 75</v>
      </c>
      <c r="N75" s="9">
        <f>_xlfn.XLOOKUP($E75,'Raw Data'!$E:$E,'Raw Data'!N:N,"ERROR",0,1)</f>
        <v>70</v>
      </c>
      <c r="O75" s="14" t="str">
        <f t="array" ref="O75">_xlfn.IFS(P75=0,"No Discount",AND(P75&gt;0,P75&lt;=0.02),"0% to 2%",AND(P75&gt;0.02,P75&lt;=0.04),"2% to 4%",AND(P75&gt;0.04,P75&lt;=0.06),"4% to 6%",AND(P75&gt;0.06,P75&lt;=0.08),"6% to 8%",AND(P75&gt;0.08,P75&lt;=0.1),"8% to 10%",AND(P75&gt;0.1,P75&lt;=0.15),"10% to 15%",AND(P75&gt;0.15,P75&lt;=0.2),"15% to 20%",AND(P75&gt;0.2,P75&lt;=0.25),"20% to 25%",AND(P75&gt;0.25,P75&lt;=0.3),"25% to 30%",AND(P75&gt;0.3,P75&lt;=0.4),"30% to 40%",AND(P75&gt;0.4,P75&lt;=0.5),"40% to 50%",AND(P75&gt;0.5,P75&lt;=0.75),"50% to 75%",AND(P75&gt;0.75,P75&lt;=1),"75% to 100%")</f>
        <v>No Discount</v>
      </c>
      <c r="P75" s="10">
        <f>_xlfn.XLOOKUP($E75,'Raw Data'!$E:$E,'Raw Data'!P:P,"ERROR",0,1)</f>
        <v>0</v>
      </c>
      <c r="Q75" s="9">
        <f>_xlfn.XLOOKUP($E75,'Raw Data'!$E:$E,'Raw Data'!Q:Q,"ERROR",0,1)</f>
        <v>250</v>
      </c>
      <c r="R75" s="9" t="str">
        <f>_xlfn.XLOOKUP($E75,'Raw Data'!$E:$E,'Raw Data'!R:R,"ERROR",0,1)</f>
        <v>ml</v>
      </c>
      <c r="S75" s="5" t="str">
        <f t="array" ref="S75">_xlfn.IFS(AND(T75&gt;0,T75&lt;=0.05),"0 to 0.05",AND(T75&gt;0.05,T75&lt;=0.1),"0.05 to 0.1",AND(T75&gt;0.1,T75&lt;=0.2),"0.1 to 0.2",AND(T75&gt;0.2,T75&lt;=0.3),"0.2 to 0.3",AND(T75&gt;0.3,T75&lt;=0.4),"0.3 to 0.4",AND(T75&gt;0.4,T75&lt;=0.5),"0.4 to 0.5",AND(T75&gt;0.5,T75&lt;=0.75),"0.5 to 0.75",AND(T75&gt;0.75,T75&lt;=1),"0.75 to 1",AND(T75&gt;1,T75&lt;=2),"1 to 2",AND(T75&gt;2,T75&lt;=3),"2 to 3",AND(T75&gt;3,T75&lt;=4),"3 to 4",AND(T75&gt;4,T75&lt;=5),"4 to 5",AND(T75&gt;5,T75&lt;=10),"5 to 10",T75&gt;10,"10+")</f>
        <v>0.2 to 0.3</v>
      </c>
      <c r="T75" s="10">
        <f>_xlfn.XLOOKUP($E75,'Raw Data'!$E:$E,'Raw Data'!T:T,"ERROR",0,1)</f>
        <v>0.280149599886339</v>
      </c>
      <c r="U75" s="15" t="str">
        <f t="array" ref="U75">_xlfn.IFS(AND(V75&gt;0,V75&lt;=0.05),"0 to 0.05",AND(V75&gt;0.05,V75&lt;=0.1),"0.05 to 0.1",AND(V75&gt;0.1,V75&lt;=0.2),"0.1 to 0.2",AND(V75&gt;0.2,V75&lt;=0.3),"0.2 to 0.3",AND(V75&gt;0.3,V75&lt;=0.4),"0.3 to 0.4",AND(V75&gt;0.4,V75&lt;=0.5),"0.4 to 0.5",AND(V75&gt;0.5,V75&lt;=0.75),"0.5 to 0.75",AND(V75&gt;0.75,V75&lt;=1),"0.75 to 1",AND(V75&gt;1,V75&lt;=2),"1 to 2",AND(V75&gt;2,V75&lt;=3),"2 to 3",AND(V75&gt;3,V75&lt;=4),"3 to 4",AND(V75&gt;4,V75&lt;=5),"4 to 5",AND(V75&gt;5,V75&lt;=10),"5 to 10",V75&gt;10,"10+")</f>
        <v>0.05 to 0.1</v>
      </c>
      <c r="V75" s="10">
        <f>_xlfn.XLOOKUP($E75,'Raw Data'!$E:$E,'Raw Data'!V:V,"ERROR",0,1)</f>
        <v>0.0756403919693116</v>
      </c>
      <c r="W75" s="15" t="str">
        <f t="array" ref="W75">_xlfn.IFS(AND(X75&gt;0,X75&lt;=0.05),"0 to 0.05",AND(X75&gt;0.05,X75&lt;=0.1),"0.05 to 0.1",AND(X75&gt;0.1,X75&lt;=0.2),"0.1 to 0.2",AND(X75&gt;0.2,X75&lt;=0.3),"0.2 to 0.3",AND(X75&gt;0.3,X75&lt;=0.4),"0.3 to 0.4",AND(X75&gt;0.4,X75&lt;=0.5),"0.4 to 0.5",AND(X75&gt;0.5,X75&lt;=0.75),"0.5 to 0.75",AND(X75&gt;0.75,X75&lt;=1),"0.75 to 1",AND(X75&gt;1,X75&lt;=2),"1 to 2",AND(X75&gt;2,X75&lt;=3),"2 to 3",AND(X75&gt;3,X75&lt;=4),"3 to 4",AND(X75&gt;4,X75&lt;=5),"4 to 5",AND(X75&gt;5,X75&lt;=10),"5 to 10",X75&gt;10,"10+")</f>
        <v>0.05 to 0.1</v>
      </c>
      <c r="X75" s="16">
        <f t="shared" si="6"/>
        <v>0.0756403919693116</v>
      </c>
      <c r="Y75" s="5" t="str">
        <f t="array" ref="Y75">_xlfn.IFS(AND(Z75&gt;0,Z75&lt;=1),"0 to 1",AND(Z75&gt;1,Z75&lt;=2),"1 to 2",AND(Z75&gt;2,Z75&lt;=4),"2 to 4",AND(Z75&gt;4,Z75&lt;=6),"4 to 6",AND(Z75&gt;6,Z75&lt;=8),"6 to 8",AND(Z75&gt;8,Z75&lt;=10),"8 to 10",AND(Z75&gt;10,Z75&lt;=15),"10 to 15",AND(Z75&gt;15,Z75&lt;=20),"15 to 20",AND(Z75&gt;20,Z75&lt;=25),"20 to 25",AND(Z75&gt;25,Z75&lt;=30),"25 to 30",AND(Z75&gt;30,Z75&lt;=40),"30 to 40",AND(Z75&gt;40,Z75&lt;=50),"40 to 50",Z75&gt;50,"50+")</f>
        <v>8 to 10</v>
      </c>
      <c r="Z75" s="9">
        <f>_xlfn.XLOOKUP($E75,'Raw Data'!$E:$E,'Raw Data'!Z:Z,"ERROR",0,1)</f>
        <v>8.45</v>
      </c>
      <c r="AA75" s="9" t="str">
        <f>_xlfn.XLOOKUP($E75,'Raw Data'!$E:$E,'Raw Data'!AA:AA,"ERROR",0,1)</f>
        <v>oz</v>
      </c>
    </row>
    <row r="76" hidden="1" spans="1:27">
      <c r="A76" s="5" t="str">
        <f>_xlfn.XLOOKUP($E76,'Raw Data'!$E:$E,'Raw Data'!A:A,"ERROR",0,1)</f>
        <v>AE</v>
      </c>
      <c r="B76" s="5" t="str">
        <f>_xlfn.XLOOKUP($E76,'Raw Data'!$E:$E,'Raw Data'!B:B,"ERROR",0,1)</f>
        <v>Hair Mousses</v>
      </c>
      <c r="C76" s="5" t="str">
        <f>_xlfn.XLOOKUP($E76,'Raw Data'!$E:$E,'Raw Data'!C:C,"ERROR",0,1)</f>
        <v>shea moisture</v>
      </c>
      <c r="D76" s="5" t="str">
        <f>_xlfn.XLOOKUP($E76,'Raw Data'!$E:$E,'Raw Data'!D:D,"ERROR",0,1)</f>
        <v>www.amazon.ae/dp/B01CTCE8DG</v>
      </c>
      <c r="E76" s="5" t="s">
        <v>275</v>
      </c>
      <c r="F76" s="9" t="str">
        <f>_xlfn.XLOOKUP($E76,'Raw Data'!$E:$E,'Raw Data'!F:F,"ERROR",0,1)</f>
        <v>Shea Moisture Coconut &amp; Hibiscus Curl Enhancing Smoothie 12 Oz, Pack of 3</v>
      </c>
      <c r="G76" s="10">
        <f>_xlfn.XLOOKUP($E76,'Raw Data'!$E:$E,'Raw Data'!G:G,"ERROR",0,1)</f>
        <v>10</v>
      </c>
      <c r="H76" s="9">
        <f>_xlfn.XLOOKUP($E76,'Raw Data'!$E:$E,'Raw Data'!H:H,"ERROR",0,1)</f>
        <v>1848.06</v>
      </c>
      <c r="I76" s="9">
        <f>_xlfn.XLOOKUP($E76,'Raw Data'!$E:$E,'Raw Data'!I:I,"ERROR",0,1)</f>
        <v>0.0024742217359267</v>
      </c>
      <c r="J76" s="9" t="str">
        <f>_xlfn.XLOOKUP($E76,'Raw Data'!$E:$E,'Raw Data'!J:J,"ERROR",0,1)</f>
        <v>No</v>
      </c>
      <c r="K76" s="14" t="str">
        <f t="array" ref="K76">_xlfn.IFS(AND(L76&gt;0,L76&lt;=5),"0 to 5",AND(L76&gt;5,L76&lt;=10),"5 to 10",AND(L76&gt;10,L76&lt;=15),"10 to 15",AND(L76&gt;15,L76&lt;=20),"15 to 20",AND(L76&gt;20,L76&lt;=30),"20 to 30",AND(L76&gt;30,L76&lt;=40),"30 to 40",AND(L76&gt;40,L76&lt;=50),"40 to 50",AND(L76&gt;50,L76&lt;=75),"50 to 75",AND(L76&gt;75,L76&lt;=100),"75 to 100",AND(L76&gt;100,L76&lt;=150),"100 to 150",AND(L76&gt;150,L76&lt;=200),"150 to 200",AND(L76&gt;200,L76&lt;=250),"200 to 250",AND(L76&gt;250,L76&lt;=300),"250 to 300",AND(L76&gt;300,L76&lt;=400),"300 to 400",AND(L76&gt;400,L76&lt;=500),"400 to 500",L76&gt;500,"500+")</f>
        <v>150 to 200</v>
      </c>
      <c r="L76" s="9">
        <f>_xlfn.XLOOKUP($E76,'Raw Data'!$E:$E,'Raw Data'!L:L,"ERROR",0,1)</f>
        <v>183.52</v>
      </c>
      <c r="M76" s="14" t="str">
        <f t="array" ref="M76">_xlfn.IFS(AND(N76&gt;0,N76&lt;=5),"0 to 5",AND(N76&gt;5,N76&lt;=10),"5 to 10",AND(N76&gt;10,N76&lt;=15),"10 to 15",AND(N76&gt;15,N76&lt;=20),"15 to 20",AND(N76&gt;20,N76&lt;=30),"20 to 30",AND(N76&gt;30,N76&lt;=40),"30 to 40",AND(N76&gt;40,N76&lt;=50),"40 to 50",AND(N76&gt;50,N76&lt;=75),"50 to 75",AND(N76&gt;75,N76&lt;=100),"75 to 100",AND(N76&gt;100,N76&lt;=150),"100 to 150",AND(N76&gt;150,N76&lt;=200),"150 to 200",AND(N76&gt;200,N76&lt;=250),"200 to 250",AND(N76&gt;250,N76&lt;=300),"250 to 300",AND(N76&gt;300,N76&lt;=400),"300 to 400",AND(N76&gt;400,N76&lt;=500),"400 to 500",N76&gt;500,"500+")</f>
        <v>150 to 200</v>
      </c>
      <c r="N76" s="9">
        <f>_xlfn.XLOOKUP($E76,'Raw Data'!$E:$E,'Raw Data'!N:N,"ERROR",0,1)</f>
        <v>184</v>
      </c>
      <c r="O76" s="14" t="str">
        <f t="array" ref="O76">_xlfn.IFS(P76=0,"No Discount",AND(P76&gt;0,P76&lt;=0.02),"0% to 2%",AND(P76&gt;0.02,P76&lt;=0.04),"2% to 4%",AND(P76&gt;0.04,P76&lt;=0.06),"4% to 6%",AND(P76&gt;0.06,P76&lt;=0.08),"6% to 8%",AND(P76&gt;0.08,P76&lt;=0.1),"8% to 10%",AND(P76&gt;0.1,P76&lt;=0.15),"10% to 15%",AND(P76&gt;0.15,P76&lt;=0.2),"15% to 20%",AND(P76&gt;0.2,P76&lt;=0.25),"20% to 25%",AND(P76&gt;0.25,P76&lt;=0.3),"25% to 30%",AND(P76&gt;0.3,P76&lt;=0.4),"30% to 40%",AND(P76&gt;0.4,P76&lt;=0.5),"40% to 50%",AND(P76&gt;0.5,P76&lt;=0.75),"50% to 75%",AND(P76&gt;0.75,P76&lt;=1),"75% to 100%")</f>
        <v>0% to 2%</v>
      </c>
      <c r="P76" s="10">
        <f>_xlfn.XLOOKUP($E76,'Raw Data'!$E:$E,'Raw Data'!P:P,"ERROR",0,1)</f>
        <v>0.00260869565217386</v>
      </c>
      <c r="Q76" s="9">
        <f>_xlfn.XLOOKUP($E76,'Raw Data'!$E:$E,'Raw Data'!Q:Q,"ERROR",0,1)</f>
        <v>36</v>
      </c>
      <c r="R76" s="9" t="str">
        <f>_xlfn.XLOOKUP($E76,'Raw Data'!$E:$E,'Raw Data'!R:R,"ERROR",0,1)</f>
        <v>oz</v>
      </c>
      <c r="S76" s="5" t="str">
        <f t="array" ref="S76">_xlfn.IFS(AND(T76&gt;0,T76&lt;=0.05),"0 to 0.05",AND(T76&gt;0.05,T76&lt;=0.1),"0.05 to 0.1",AND(T76&gt;0.1,T76&lt;=0.2),"0.1 to 0.2",AND(T76&gt;0.2,T76&lt;=0.3),"0.2 to 0.3",AND(T76&gt;0.3,T76&lt;=0.4),"0.3 to 0.4",AND(T76&gt;0.4,T76&lt;=0.5),"0.4 to 0.5",AND(T76&gt;0.5,T76&lt;=0.75),"0.5 to 0.75",AND(T76&gt;0.75,T76&lt;=1),"0.75 to 1",AND(T76&gt;1,T76&lt;=2),"1 to 2",AND(T76&gt;2,T76&lt;=3),"2 to 3",AND(T76&gt;3,T76&lt;=4),"3 to 4",AND(T76&gt;4,T76&lt;=5),"4 to 5",AND(T76&gt;5,T76&lt;=10),"5 to 10",T76&gt;10,"10+")</f>
        <v>0.1 to 0.2</v>
      </c>
      <c r="T76" s="10">
        <f>_xlfn.XLOOKUP($E76,'Raw Data'!$E:$E,'Raw Data'!T:T,"ERROR",0,1)</f>
        <v>0.17239694885958</v>
      </c>
      <c r="U76" s="15" t="str">
        <f t="array" ref="U76">_xlfn.IFS(AND(V76&gt;0,V76&lt;=0.05),"0 to 0.05",AND(V76&gt;0.05,V76&lt;=0.1),"0.05 to 0.1",AND(V76&gt;0.1,V76&lt;=0.2),"0.1 to 0.2",AND(V76&gt;0.2,V76&lt;=0.3),"0.2 to 0.3",AND(V76&gt;0.3,V76&lt;=0.4),"0.3 to 0.4",AND(V76&gt;0.4,V76&lt;=0.5),"0.4 to 0.5",AND(V76&gt;0.5,V76&lt;=0.75),"0.5 to 0.75",AND(V76&gt;0.75,V76&lt;=1),"0.75 to 1",AND(V76&gt;1,V76&lt;=2),"1 to 2",AND(V76&gt;2,V76&lt;=3),"2 to 3",AND(V76&gt;3,V76&lt;=4),"3 to 4",AND(V76&gt;4,V76&lt;=5),"4 to 5",AND(V76&gt;5,V76&lt;=10),"5 to 10",V76&gt;10,"10+")</f>
        <v>0 to 0.05</v>
      </c>
      <c r="V76" s="10">
        <f>_xlfn.XLOOKUP($E76,'Raw Data'!$E:$E,'Raw Data'!V:V,"ERROR",0,1)</f>
        <v>0.0466689212039229</v>
      </c>
      <c r="W76" s="15" t="str">
        <f t="array" ref="W76">_xlfn.IFS(AND(X76&gt;0,X76&lt;=0.05),"0 to 0.05",AND(X76&gt;0.05,X76&lt;=0.1),"0.05 to 0.1",AND(X76&gt;0.1,X76&lt;=0.2),"0.1 to 0.2",AND(X76&gt;0.2,X76&lt;=0.3),"0.2 to 0.3",AND(X76&gt;0.3,X76&lt;=0.4),"0.3 to 0.4",AND(X76&gt;0.4,X76&lt;=0.5),"0.4 to 0.5",AND(X76&gt;0.5,X76&lt;=0.75),"0.5 to 0.75",AND(X76&gt;0.75,X76&lt;=1),"0.75 to 1",AND(X76&gt;1,X76&lt;=2),"1 to 2",AND(X76&gt;2,X76&lt;=3),"2 to 3",AND(X76&gt;3,X76&lt;=4),"3 to 4",AND(X76&gt;4,X76&lt;=5),"4 to 5",AND(X76&gt;5,X76&lt;=10),"5 to 10",X76&gt;10,"10+")</f>
        <v>0 to 0.05</v>
      </c>
      <c r="X76" s="16">
        <f t="shared" si="6"/>
        <v>0.0465471761920866</v>
      </c>
      <c r="Y76" s="5" t="str">
        <f t="array" ref="Y76">_xlfn.IFS(AND(Z76&gt;0,Z76&lt;=1),"0 to 1",AND(Z76&gt;1,Z76&lt;=2),"1 to 2",AND(Z76&gt;2,Z76&lt;=4),"2 to 4",AND(Z76&gt;4,Z76&lt;=6),"4 to 6",AND(Z76&gt;6,Z76&lt;=8),"6 to 8",AND(Z76&gt;8,Z76&lt;=10),"8 to 10",AND(Z76&gt;10,Z76&lt;=15),"10 to 15",AND(Z76&gt;15,Z76&lt;=20),"15 to 20",AND(Z76&gt;20,Z76&lt;=25),"20 to 25",AND(Z76&gt;25,Z76&lt;=30),"25 to 30",AND(Z76&gt;30,Z76&lt;=40),"30 to 40",AND(Z76&gt;40,Z76&lt;=50),"40 to 50",Z76&gt;50,"50+")</f>
        <v>30 to 40</v>
      </c>
      <c r="Z76" s="9">
        <f>_xlfn.XLOOKUP($E76,'Raw Data'!$E:$E,'Raw Data'!Z:Z,"ERROR",0,1)</f>
        <v>36</v>
      </c>
      <c r="AA76" s="9" t="str">
        <f>_xlfn.XLOOKUP($E76,'Raw Data'!$E:$E,'Raw Data'!AA:AA,"ERROR",0,1)</f>
        <v>oz</v>
      </c>
    </row>
    <row r="77" hidden="1" spans="1:27">
      <c r="A77" s="5" t="str">
        <f>_xlfn.XLOOKUP($E77,'Raw Data'!$E:$E,'Raw Data'!A:A,"ERROR",0,1)</f>
        <v>AE</v>
      </c>
      <c r="B77" s="5" t="str">
        <f>_xlfn.XLOOKUP($E77,'Raw Data'!$E:$E,'Raw Data'!B:B,"ERROR",0,1)</f>
        <v>Hair Mousses</v>
      </c>
      <c r="C77" s="5" t="str">
        <f>_xlfn.XLOOKUP($E77,'Raw Data'!$E:$E,'Raw Data'!C:C,"ERROR",0,1)</f>
        <v>schwarzkopf</v>
      </c>
      <c r="D77" s="5" t="str">
        <f>_xlfn.XLOOKUP($E77,'Raw Data'!$E:$E,'Raw Data'!D:D,"ERROR",0,1)</f>
        <v>www.amazon.ae/dp/B002I9N0OY</v>
      </c>
      <c r="E77" s="5" t="s">
        <v>276</v>
      </c>
      <c r="F77" s="9" t="str">
        <f>_xlfn.XLOOKUP($E77,'Raw Data'!$E:$E,'Raw Data'!F:F,"ERROR",0,1)</f>
        <v>Schwarzkopf Osis Plus Grip Strong Mousse Grip, Number 4, 200 ml</v>
      </c>
      <c r="G77" s="10">
        <f>_xlfn.XLOOKUP($E77,'Raw Data'!$E:$E,'Raw Data'!G:G,"ERROR",0,1)</f>
        <v>19</v>
      </c>
      <c r="H77" s="9">
        <f>_xlfn.XLOOKUP($E77,'Raw Data'!$E:$E,'Raw Data'!H:H,"ERROR",0,1)</f>
        <v>1836.13</v>
      </c>
      <c r="I77" s="9">
        <f>_xlfn.XLOOKUP($E77,'Raw Data'!$E:$E,'Raw Data'!I:I,"ERROR",0,1)</f>
        <v>0.00245824960011422</v>
      </c>
      <c r="J77" s="9" t="str">
        <f>_xlfn.XLOOKUP($E77,'Raw Data'!$E:$E,'Raw Data'!J:J,"ERROR",0,1)</f>
        <v>No</v>
      </c>
      <c r="K77" s="14" t="str">
        <f t="array" ref="K77">_xlfn.IFS(AND(L77&gt;0,L77&lt;=5),"0 to 5",AND(L77&gt;5,L77&lt;=10),"5 to 10",AND(L77&gt;10,L77&lt;=15),"10 to 15",AND(L77&gt;15,L77&lt;=20),"15 to 20",AND(L77&gt;20,L77&lt;=30),"20 to 30",AND(L77&gt;30,L77&lt;=40),"30 to 40",AND(L77&gt;40,L77&lt;=50),"40 to 50",AND(L77&gt;50,L77&lt;=75),"50 to 75",AND(L77&gt;75,L77&lt;=100),"75 to 100",AND(L77&gt;100,L77&lt;=150),"100 to 150",AND(L77&gt;150,L77&lt;=200),"150 to 200",AND(L77&gt;200,L77&lt;=250),"200 to 250",AND(L77&gt;250,L77&lt;=300),"250 to 300",AND(L77&gt;300,L77&lt;=400),"300 to 400",AND(L77&gt;400,L77&lt;=500),"400 to 500",L77&gt;500,"500+")</f>
        <v>75 to 100</v>
      </c>
      <c r="L77" s="9">
        <f>_xlfn.XLOOKUP($E77,'Raw Data'!$E:$E,'Raw Data'!L:L,"ERROR",0,1)</f>
        <v>88.73</v>
      </c>
      <c r="M77" s="14" t="str">
        <f t="array" ref="M77">_xlfn.IFS(AND(N77&gt;0,N77&lt;=5),"0 to 5",AND(N77&gt;5,N77&lt;=10),"5 to 10",AND(N77&gt;10,N77&lt;=15),"10 to 15",AND(N77&gt;15,N77&lt;=20),"15 to 20",AND(N77&gt;20,N77&lt;=30),"20 to 30",AND(N77&gt;30,N77&lt;=40),"30 to 40",AND(N77&gt;40,N77&lt;=50),"40 to 50",AND(N77&gt;50,N77&lt;=75),"50 to 75",AND(N77&gt;75,N77&lt;=100),"75 to 100",AND(N77&gt;100,N77&lt;=150),"100 to 150",AND(N77&gt;150,N77&lt;=200),"150 to 200",AND(N77&gt;200,N77&lt;=250),"200 to 250",AND(N77&gt;250,N77&lt;=300),"250 to 300",AND(N77&gt;300,N77&lt;=400),"300 to 400",AND(N77&gt;400,N77&lt;=500),"400 to 500",N77&gt;500,"500+")</f>
        <v>100 to 150</v>
      </c>
      <c r="N77" s="9">
        <f>_xlfn.XLOOKUP($E77,'Raw Data'!$E:$E,'Raw Data'!N:N,"ERROR",0,1)</f>
        <v>105.8</v>
      </c>
      <c r="O77" s="14" t="str">
        <f t="array" ref="O77">_xlfn.IFS(P77=0,"No Discount",AND(P77&gt;0,P77&lt;=0.02),"0% to 2%",AND(P77&gt;0.02,P77&lt;=0.04),"2% to 4%",AND(P77&gt;0.04,P77&lt;=0.06),"4% to 6%",AND(P77&gt;0.06,P77&lt;=0.08),"6% to 8%",AND(P77&gt;0.08,P77&lt;=0.1),"8% to 10%",AND(P77&gt;0.1,P77&lt;=0.15),"10% to 15%",AND(P77&gt;0.15,P77&lt;=0.2),"15% to 20%",AND(P77&gt;0.2,P77&lt;=0.25),"20% to 25%",AND(P77&gt;0.25,P77&lt;=0.3),"25% to 30%",AND(P77&gt;0.3,P77&lt;=0.4),"30% to 40%",AND(P77&gt;0.4,P77&lt;=0.5),"40% to 50%",AND(P77&gt;0.5,P77&lt;=0.75),"50% to 75%",AND(P77&gt;0.75,P77&lt;=1),"75% to 100%")</f>
        <v>15% to 20%</v>
      </c>
      <c r="P77" s="10">
        <f>_xlfn.XLOOKUP($E77,'Raw Data'!$E:$E,'Raw Data'!P:P,"ERROR",0,1)</f>
        <v>0.161342155009452</v>
      </c>
      <c r="Q77" s="9">
        <f>_xlfn.XLOOKUP($E77,'Raw Data'!$E:$E,'Raw Data'!Q:Q,"ERROR",0,1)</f>
        <v>200</v>
      </c>
      <c r="R77" s="9" t="str">
        <f>_xlfn.XLOOKUP($E77,'Raw Data'!$E:$E,'Raw Data'!R:R,"ERROR",0,1)</f>
        <v>ml</v>
      </c>
      <c r="S77" s="5" t="str">
        <f t="array" ref="S77">_xlfn.IFS(AND(T77&gt;0,T77&lt;=0.05),"0 to 0.05",AND(T77&gt;0.05,T77&lt;=0.1),"0.05 to 0.1",AND(T77&gt;0.1,T77&lt;=0.2),"0.1 to 0.2",AND(T77&gt;0.2,T77&lt;=0.3),"0.2 to 0.3",AND(T77&gt;0.3,T77&lt;=0.4),"0.3 to 0.4",AND(T77&gt;0.4,T77&lt;=0.5),"0.4 to 0.5",AND(T77&gt;0.5,T77&lt;=0.75),"0.5 to 0.75",AND(T77&gt;0.75,T77&lt;=1),"0.75 to 1",AND(T77&gt;1,T77&lt;=2),"1 to 2",AND(T77&gt;2,T77&lt;=3),"2 to 3",AND(T77&gt;3,T77&lt;=4),"3 to 4",AND(T77&gt;4,T77&lt;=5),"4 to 5",AND(T77&gt;5,T77&lt;=10),"5 to 10",T77&gt;10,"10+")</f>
        <v>0.4 to 0.5</v>
      </c>
      <c r="T77" s="10">
        <f>_xlfn.XLOOKUP($E77,'Raw Data'!$E:$E,'Raw Data'!T:T,"ERROR",0,1)</f>
        <v>0.443887035677052</v>
      </c>
      <c r="U77" s="15" t="str">
        <f t="array" ref="U77">_xlfn.IFS(AND(V77&gt;0,V77&lt;=0.05),"0 to 0.05",AND(V77&gt;0.05,V77&lt;=0.1),"0.05 to 0.1",AND(V77&gt;0.1,V77&lt;=0.2),"0.1 to 0.2",AND(V77&gt;0.2,V77&lt;=0.3),"0.2 to 0.3",AND(V77&gt;0.3,V77&lt;=0.4),"0.3 to 0.4",AND(V77&gt;0.4,V77&lt;=0.5),"0.4 to 0.5",AND(V77&gt;0.5,V77&lt;=0.75),"0.5 to 0.75",AND(V77&gt;0.75,V77&lt;=1),"0.75 to 1",AND(V77&gt;1,V77&lt;=2),"1 to 2",AND(V77&gt;2,V77&lt;=3),"2 to 3",AND(V77&gt;3,V77&lt;=4),"3 to 4",AND(V77&gt;4,V77&lt;=5),"4 to 5",AND(V77&gt;5,V77&lt;=10),"5 to 10",V77&gt;10,"10+")</f>
        <v>0.1 to 0.2</v>
      </c>
      <c r="V77" s="10">
        <f>_xlfn.XLOOKUP($E77,'Raw Data'!$E:$E,'Raw Data'!V:V,"ERROR",0,1)</f>
        <v>0.142906311970592</v>
      </c>
      <c r="W77" s="15" t="str">
        <f t="array" ref="W77">_xlfn.IFS(AND(X77&gt;0,X77&lt;=0.05),"0 to 0.05",AND(X77&gt;0.05,X77&lt;=0.1),"0.05 to 0.1",AND(X77&gt;0.1,X77&lt;=0.2),"0.1 to 0.2",AND(X77&gt;0.2,X77&lt;=0.3),"0.2 to 0.3",AND(X77&gt;0.3,X77&lt;=0.4),"0.3 to 0.4",AND(X77&gt;0.4,X77&lt;=0.5),"0.4 to 0.5",AND(X77&gt;0.5,X77&lt;=0.75),"0.5 to 0.75",AND(X77&gt;0.75,X77&lt;=1),"0.75 to 1",AND(X77&gt;1,X77&lt;=2),"1 to 2",AND(X77&gt;2,X77&lt;=3),"2 to 3",AND(X77&gt;3,X77&lt;=4),"3 to 4",AND(X77&gt;4,X77&lt;=5),"4 to 5",AND(X77&gt;5,X77&lt;=10),"5 to 10",X77&gt;10,"10+")</f>
        <v>0.1 to 0.2</v>
      </c>
      <c r="X77" s="16">
        <f t="shared" si="6"/>
        <v>0.119849499632804</v>
      </c>
      <c r="Y77" s="5" t="str">
        <f t="array" ref="Y77">_xlfn.IFS(AND(Z77&gt;0,Z77&lt;=1),"0 to 1",AND(Z77&gt;1,Z77&lt;=2),"1 to 2",AND(Z77&gt;2,Z77&lt;=4),"2 to 4",AND(Z77&gt;4,Z77&lt;=6),"4 to 6",AND(Z77&gt;6,Z77&lt;=8),"6 to 8",AND(Z77&gt;8,Z77&lt;=10),"8 to 10",AND(Z77&gt;10,Z77&lt;=15),"10 to 15",AND(Z77&gt;15,Z77&lt;=20),"15 to 20",AND(Z77&gt;20,Z77&lt;=25),"20 to 25",AND(Z77&gt;25,Z77&lt;=30),"25 to 30",AND(Z77&gt;30,Z77&lt;=40),"30 to 40",AND(Z77&gt;40,Z77&lt;=50),"40 to 50",Z77&gt;50,"50+")</f>
        <v>6 to 8</v>
      </c>
      <c r="Z77" s="9">
        <f>_xlfn.XLOOKUP($E77,'Raw Data'!$E:$E,'Raw Data'!Z:Z,"ERROR",0,1)</f>
        <v>6.76</v>
      </c>
      <c r="AA77" s="9" t="str">
        <f>_xlfn.XLOOKUP($E77,'Raw Data'!$E:$E,'Raw Data'!AA:AA,"ERROR",0,1)</f>
        <v>oz</v>
      </c>
    </row>
    <row r="78" hidden="1" spans="1:27">
      <c r="A78" s="5" t="str">
        <f>_xlfn.XLOOKUP($E78,'Raw Data'!$E:$E,'Raw Data'!A:A,"ERROR",0,1)</f>
        <v>AE</v>
      </c>
      <c r="B78" s="5" t="str">
        <f>_xlfn.XLOOKUP($E78,'Raw Data'!$E:$E,'Raw Data'!B:B,"ERROR",0,1)</f>
        <v>Hair Mousses</v>
      </c>
      <c r="C78" s="5" t="str">
        <f>_xlfn.XLOOKUP($E78,'Raw Data'!$E:$E,'Raw Data'!C:C,"ERROR",0,1)</f>
        <v>others</v>
      </c>
      <c r="D78" s="5" t="str">
        <f>_xlfn.XLOOKUP($E78,'Raw Data'!$E:$E,'Raw Data'!D:D,"ERROR",0,1)</f>
        <v>www.amazon.ae/dp/B07HHN1864</v>
      </c>
      <c r="E78" s="5" t="s">
        <v>277</v>
      </c>
      <c r="F78" s="9" t="str">
        <f>_xlfn.XLOOKUP($E78,'Raw Data'!$E:$E,'Raw Data'!F:F,"ERROR",0,1)</f>
        <v>OUIDAD Vitalcurl+ Soft Defining Mousse, 5.7 oz (Pack of 1) OUIDAD Vitalcurl+ Soft Defining Mousse, 5.7 oz (Pack of 1)</v>
      </c>
      <c r="G78" s="10">
        <f>_xlfn.XLOOKUP($E78,'Raw Data'!$E:$E,'Raw Data'!G:G,"ERROR",0,1)</f>
        <v>10</v>
      </c>
      <c r="H78" s="9">
        <f>_xlfn.XLOOKUP($E78,'Raw Data'!$E:$E,'Raw Data'!H:H,"ERROR",0,1)</f>
        <v>1827.4</v>
      </c>
      <c r="I78" s="9">
        <f>_xlfn.XLOOKUP($E78,'Raw Data'!$E:$E,'Raw Data'!I:I,"ERROR",0,1)</f>
        <v>0.00244656169184574</v>
      </c>
      <c r="J78" s="9" t="str">
        <f>_xlfn.XLOOKUP($E78,'Raw Data'!$E:$E,'Raw Data'!J:J,"ERROR",0,1)</f>
        <v>No</v>
      </c>
      <c r="K78" s="14" t="str">
        <f t="array" ref="K78">_xlfn.IFS(AND(L78&gt;0,L78&lt;=5),"0 to 5",AND(L78&gt;5,L78&lt;=10),"5 to 10",AND(L78&gt;10,L78&lt;=15),"10 to 15",AND(L78&gt;15,L78&lt;=20),"15 to 20",AND(L78&gt;20,L78&lt;=30),"20 to 30",AND(L78&gt;30,L78&lt;=40),"30 to 40",AND(L78&gt;40,L78&lt;=50),"40 to 50",AND(L78&gt;50,L78&lt;=75),"50 to 75",AND(L78&gt;75,L78&lt;=100),"75 to 100",AND(L78&gt;100,L78&lt;=150),"100 to 150",AND(L78&gt;150,L78&lt;=200),"150 to 200",AND(L78&gt;200,L78&lt;=250),"200 to 250",AND(L78&gt;250,L78&lt;=300),"250 to 300",AND(L78&gt;300,L78&lt;=400),"300 to 400",AND(L78&gt;400,L78&lt;=500),"400 to 500",L78&gt;500,"500+")</f>
        <v>150 to 200</v>
      </c>
      <c r="L78" s="9">
        <f>_xlfn.XLOOKUP($E78,'Raw Data'!$E:$E,'Raw Data'!L:L,"ERROR",0,1)</f>
        <v>175.85</v>
      </c>
      <c r="M78" s="14" t="str">
        <f t="array" ref="M78">_xlfn.IFS(AND(N78&gt;0,N78&lt;=5),"0 to 5",AND(N78&gt;5,N78&lt;=10),"5 to 10",AND(N78&gt;10,N78&lt;=15),"10 to 15",AND(N78&gt;15,N78&lt;=20),"15 to 20",AND(N78&gt;20,N78&lt;=30),"20 to 30",AND(N78&gt;30,N78&lt;=40),"30 to 40",AND(N78&gt;40,N78&lt;=50),"40 to 50",AND(N78&gt;50,N78&lt;=75),"50 to 75",AND(N78&gt;75,N78&lt;=100),"75 to 100",AND(N78&gt;100,N78&lt;=150),"100 to 150",AND(N78&gt;150,N78&lt;=200),"150 to 200",AND(N78&gt;200,N78&lt;=250),"200 to 250",AND(N78&gt;250,N78&lt;=300),"250 to 300",AND(N78&gt;300,N78&lt;=400),"300 to 400",AND(N78&gt;400,N78&lt;=500),"400 to 500",N78&gt;500,"500+")</f>
        <v>200 to 250</v>
      </c>
      <c r="N78" s="9">
        <f>_xlfn.XLOOKUP($E78,'Raw Data'!$E:$E,'Raw Data'!N:N,"ERROR",0,1)</f>
        <v>214.31</v>
      </c>
      <c r="O78" s="14" t="str">
        <f t="array" ref="O78">_xlfn.IFS(P78=0,"No Discount",AND(P78&gt;0,P78&lt;=0.02),"0% to 2%",AND(P78&gt;0.02,P78&lt;=0.04),"2% to 4%",AND(P78&gt;0.04,P78&lt;=0.06),"4% to 6%",AND(P78&gt;0.06,P78&lt;=0.08),"6% to 8%",AND(P78&gt;0.08,P78&lt;=0.1),"8% to 10%",AND(P78&gt;0.1,P78&lt;=0.15),"10% to 15%",AND(P78&gt;0.15,P78&lt;=0.2),"15% to 20%",AND(P78&gt;0.2,P78&lt;=0.25),"20% to 25%",AND(P78&gt;0.25,P78&lt;=0.3),"25% to 30%",AND(P78&gt;0.3,P78&lt;=0.4),"30% to 40%",AND(P78&gt;0.4,P78&lt;=0.5),"40% to 50%",AND(P78&gt;0.5,P78&lt;=0.75),"50% to 75%",AND(P78&gt;0.75,P78&lt;=1),"75% to 100%")</f>
        <v>15% to 20%</v>
      </c>
      <c r="P78" s="10">
        <f>_xlfn.XLOOKUP($E78,'Raw Data'!$E:$E,'Raw Data'!P:P,"ERROR",0,1)</f>
        <v>0.179459661238393</v>
      </c>
      <c r="Q78" s="9">
        <f>_xlfn.XLOOKUP($E78,'Raw Data'!$E:$E,'Raw Data'!Q:Q,"ERROR",0,1)</f>
        <v>5.7</v>
      </c>
      <c r="R78" s="9" t="str">
        <f>_xlfn.XLOOKUP($E78,'Raw Data'!$E:$E,'Raw Data'!R:R,"ERROR",0,1)</f>
        <v>oz</v>
      </c>
      <c r="S78" s="5" t="str">
        <f t="array" ref="S78">_xlfn.IFS(AND(T78&gt;0,T78&lt;=0.05),"0 to 0.05",AND(T78&gt;0.05,T78&lt;=0.1),"0.05 to 0.1",AND(T78&gt;0.1,T78&lt;=0.2),"0.1 to 0.2",AND(T78&gt;0.2,T78&lt;=0.3),"0.2 to 0.3",AND(T78&gt;0.3,T78&lt;=0.4),"0.3 to 0.4",AND(T78&gt;0.4,T78&lt;=0.5),"0.4 to 0.5",AND(T78&gt;0.5,T78&lt;=0.75),"0.5 to 0.75",AND(T78&gt;0.75,T78&lt;=1),"0.75 to 1",AND(T78&gt;1,T78&lt;=2),"1 to 2",AND(T78&gt;2,T78&lt;=3),"2 to 3",AND(T78&gt;3,T78&lt;=4),"3 to 4",AND(T78&gt;4,T78&lt;=5),"4 to 5",AND(T78&gt;5,T78&lt;=10),"5 to 10",T78&gt;10,"10+")</f>
        <v>1 to 2</v>
      </c>
      <c r="T78" s="10">
        <f>_xlfn.XLOOKUP($E78,'Raw Data'!$E:$E,'Raw Data'!T:T,"ERROR",0,1)</f>
        <v>1.04331678028348</v>
      </c>
      <c r="U78" s="15" t="str">
        <f t="array" ref="U78">_xlfn.IFS(AND(V78&gt;0,V78&lt;=0.05),"0 to 0.05",AND(V78&gt;0.05,V78&lt;=0.1),"0.05 to 0.1",AND(V78&gt;0.1,V78&lt;=0.2),"0.1 to 0.2",AND(V78&gt;0.2,V78&lt;=0.3),"0.2 to 0.3",AND(V78&gt;0.3,V78&lt;=0.4),"0.3 to 0.4",AND(V78&gt;0.4,V78&lt;=0.5),"0.4 to 0.5",AND(V78&gt;0.5,V78&lt;=0.75),"0.5 to 0.75",AND(V78&gt;0.75,V78&lt;=1),"0.75 to 1",AND(V78&gt;1,V78&lt;=2),"1 to 2",AND(V78&gt;2,V78&lt;=3),"2 to 3",AND(V78&gt;3,V78&lt;=4),"3 to 4",AND(V78&gt;4,V78&lt;=5),"4 to 5",AND(V78&gt;5,V78&lt;=10),"5 to 10",V78&gt;10,"10+")</f>
        <v>0.3 to 0.4</v>
      </c>
      <c r="V78" s="10">
        <f>_xlfn.XLOOKUP($E78,'Raw Data'!$E:$E,'Raw Data'!V:V,"ERROR",0,1)</f>
        <v>0.343304914297919</v>
      </c>
      <c r="W78" s="15" t="str">
        <f t="array" ref="W78">_xlfn.IFS(AND(X78&gt;0,X78&lt;=0.05),"0 to 0.05",AND(X78&gt;0.05,X78&lt;=0.1),"0.05 to 0.1",AND(X78&gt;0.1,X78&lt;=0.2),"0.1 to 0.2",AND(X78&gt;0.2,X78&lt;=0.3),"0.2 to 0.3",AND(X78&gt;0.3,X78&lt;=0.4),"0.3 to 0.4",AND(X78&gt;0.4,X78&lt;=0.5),"0.4 to 0.5",AND(X78&gt;0.5,X78&lt;=0.75),"0.5 to 0.75",AND(X78&gt;0.75,X78&lt;=1),"0.75 to 1",AND(X78&gt;1,X78&lt;=2),"1 to 2",AND(X78&gt;2,X78&lt;=3),"2 to 3",AND(X78&gt;3,X78&lt;=4),"3 to 4",AND(X78&gt;4,X78&lt;=5),"4 to 5",AND(X78&gt;5,X78&lt;=10),"5 to 10",X78&gt;10,"10+")</f>
        <v>0.2 to 0.3</v>
      </c>
      <c r="X78" s="16">
        <f t="shared" si="6"/>
        <v>0.281695530676539</v>
      </c>
      <c r="Y78" s="5" t="str">
        <f t="array" ref="Y78">_xlfn.IFS(AND(Z78&gt;0,Z78&lt;=1),"0 to 1",AND(Z78&gt;1,Z78&lt;=2),"1 to 2",AND(Z78&gt;2,Z78&lt;=4),"2 to 4",AND(Z78&gt;4,Z78&lt;=6),"4 to 6",AND(Z78&gt;6,Z78&lt;=8),"6 to 8",AND(Z78&gt;8,Z78&lt;=10),"8 to 10",AND(Z78&gt;10,Z78&lt;=15),"10 to 15",AND(Z78&gt;15,Z78&lt;=20),"15 to 20",AND(Z78&gt;20,Z78&lt;=25),"20 to 25",AND(Z78&gt;25,Z78&lt;=30),"25 to 30",AND(Z78&gt;30,Z78&lt;=40),"30 to 40",AND(Z78&gt;40,Z78&lt;=50),"40 to 50",Z78&gt;50,"50+")</f>
        <v>4 to 6</v>
      </c>
      <c r="Z78" s="9">
        <f>_xlfn.XLOOKUP($E78,'Raw Data'!$E:$E,'Raw Data'!Z:Z,"ERROR",0,1)</f>
        <v>5.7</v>
      </c>
      <c r="AA78" s="9" t="str">
        <f>_xlfn.XLOOKUP($E78,'Raw Data'!$E:$E,'Raw Data'!AA:AA,"ERROR",0,1)</f>
        <v>oz</v>
      </c>
    </row>
    <row r="79" hidden="1" spans="1:27">
      <c r="A79" s="5" t="str">
        <f>_xlfn.XLOOKUP($E79,'Raw Data'!$E:$E,'Raw Data'!A:A,"ERROR",0,1)</f>
        <v>AE</v>
      </c>
      <c r="B79" s="5" t="str">
        <f>_xlfn.XLOOKUP($E79,'Raw Data'!$E:$E,'Raw Data'!B:B,"ERROR",0,1)</f>
        <v>Hair Mousses</v>
      </c>
      <c r="C79" s="5" t="str">
        <f>_xlfn.XLOOKUP($E79,'Raw Data'!$E:$E,'Raw Data'!C:C,"ERROR",0,1)</f>
        <v>SheaMoisture</v>
      </c>
      <c r="D79" s="5" t="str">
        <f>_xlfn.XLOOKUP($E79,'Raw Data'!$E:$E,'Raw Data'!D:D,"ERROR",0,1)</f>
        <v>www.amazon.ae/dp/B08P5XYLYZ</v>
      </c>
      <c r="E79" s="5" t="s">
        <v>278</v>
      </c>
      <c r="F79" s="9" t="str">
        <f>_xlfn.XLOOKUP($E79,'Raw Data'!$E:$E,'Raw Data'!F:F,"ERROR",0,1)</f>
        <v>SheaMoisture  Mousse  for Curly Hair, Wig or Weave, Tea Tree and Borage Seed Oil, Paraben-free Styling  Mousse , 7.5 Ounce</v>
      </c>
      <c r="G79" s="10">
        <f>_xlfn.XLOOKUP($E79,'Raw Data'!$E:$E,'Raw Data'!G:G,"ERROR",0,1)</f>
        <v>28</v>
      </c>
      <c r="H79" s="9">
        <f>_xlfn.XLOOKUP($E79,'Raw Data'!$E:$E,'Raw Data'!H:H,"ERROR",0,1)</f>
        <v>1807.51</v>
      </c>
      <c r="I79" s="9">
        <f>_xlfn.XLOOKUP($E79,'Raw Data'!$E:$E,'Raw Data'!I:I,"ERROR",0,1)</f>
        <v>0.00241993254001757</v>
      </c>
      <c r="J79" s="9" t="str">
        <f>_xlfn.XLOOKUP($E79,'Raw Data'!$E:$E,'Raw Data'!J:J,"ERROR",0,1)</f>
        <v>No</v>
      </c>
      <c r="K79" s="14" t="str">
        <f t="array" ref="K79">_xlfn.IFS(AND(L79&gt;0,L79&lt;=5),"0 to 5",AND(L79&gt;5,L79&lt;=10),"5 to 10",AND(L79&gt;10,L79&lt;=15),"10 to 15",AND(L79&gt;15,L79&lt;=20),"15 to 20",AND(L79&gt;20,L79&lt;=30),"20 to 30",AND(L79&gt;30,L79&lt;=40),"30 to 40",AND(L79&gt;40,L79&lt;=50),"40 to 50",AND(L79&gt;50,L79&lt;=75),"50 to 75",AND(L79&gt;75,L79&lt;=100),"75 to 100",AND(L79&gt;100,L79&lt;=150),"100 to 150",AND(L79&gt;150,L79&lt;=200),"150 to 200",AND(L79&gt;200,L79&lt;=250),"200 to 250",AND(L79&gt;250,L79&lt;=300),"250 to 300",AND(L79&gt;300,L79&lt;=400),"300 to 400",AND(L79&gt;400,L79&lt;=500),"400 to 500",L79&gt;500,"500+")</f>
        <v>50 to 75</v>
      </c>
      <c r="L79" s="9">
        <f>_xlfn.XLOOKUP($E79,'Raw Data'!$E:$E,'Raw Data'!L:L,"ERROR",0,1)</f>
        <v>62.58</v>
      </c>
      <c r="M79" s="14" t="str">
        <f t="array" ref="M79">_xlfn.IFS(AND(N79&gt;0,N79&lt;=5),"0 to 5",AND(N79&gt;5,N79&lt;=10),"5 to 10",AND(N79&gt;10,N79&lt;=15),"10 to 15",AND(N79&gt;15,N79&lt;=20),"15 to 20",AND(N79&gt;20,N79&lt;=30),"20 to 30",AND(N79&gt;30,N79&lt;=40),"30 to 40",AND(N79&gt;40,N79&lt;=50),"40 to 50",AND(N79&gt;50,N79&lt;=75),"50 to 75",AND(N79&gt;75,N79&lt;=100),"75 to 100",AND(N79&gt;100,N79&lt;=150),"100 to 150",AND(N79&gt;150,N79&lt;=200),"150 to 200",AND(N79&gt;200,N79&lt;=250),"200 to 250",AND(N79&gt;250,N79&lt;=300),"250 to 300",AND(N79&gt;300,N79&lt;=400),"300 to 400",AND(N79&gt;400,N79&lt;=500),"400 to 500",N79&gt;500,"500+")</f>
        <v>50 to 75</v>
      </c>
      <c r="N79" s="9">
        <f>_xlfn.XLOOKUP($E79,'Raw Data'!$E:$E,'Raw Data'!N:N,"ERROR",0,1)</f>
        <v>65.21</v>
      </c>
      <c r="O79" s="14" t="str">
        <f t="array" ref="O79">_xlfn.IFS(P79=0,"No Discount",AND(P79&gt;0,P79&lt;=0.02),"0% to 2%",AND(P79&gt;0.02,P79&lt;=0.04),"2% to 4%",AND(P79&gt;0.04,P79&lt;=0.06),"4% to 6%",AND(P79&gt;0.06,P79&lt;=0.08),"6% to 8%",AND(P79&gt;0.08,P79&lt;=0.1),"8% to 10%",AND(P79&gt;0.1,P79&lt;=0.15),"10% to 15%",AND(P79&gt;0.15,P79&lt;=0.2),"15% to 20%",AND(P79&gt;0.2,P79&lt;=0.25),"20% to 25%",AND(P79&gt;0.25,P79&lt;=0.3),"25% to 30%",AND(P79&gt;0.3,P79&lt;=0.4),"30% to 40%",AND(P79&gt;0.4,P79&lt;=0.5),"40% to 50%",AND(P79&gt;0.5,P79&lt;=0.75),"50% to 75%",AND(P79&gt;0.75,P79&lt;=1),"75% to 100%")</f>
        <v>4% to 6%</v>
      </c>
      <c r="P79" s="10">
        <f>_xlfn.XLOOKUP($E79,'Raw Data'!$E:$E,'Raw Data'!P:P,"ERROR",0,1)</f>
        <v>0.0403312375402545</v>
      </c>
      <c r="Q79" s="9">
        <f>_xlfn.XLOOKUP($E79,'Raw Data'!$E:$E,'Raw Data'!Q:Q,"ERROR",0,1)</f>
        <v>7.5</v>
      </c>
      <c r="R79" s="9" t="str">
        <f>_xlfn.XLOOKUP($E79,'Raw Data'!$E:$E,'Raw Data'!R:R,"ERROR",0,1)</f>
        <v>oz</v>
      </c>
      <c r="S79" s="5" t="str">
        <f t="array" ref="S79">_xlfn.IFS(AND(T79&gt;0,T79&lt;=0.05),"0 to 0.05",AND(T79&gt;0.05,T79&lt;=0.1),"0.05 to 0.1",AND(T79&gt;0.1,T79&lt;=0.2),"0.1 to 0.2",AND(T79&gt;0.2,T79&lt;=0.3),"0.2 to 0.3",AND(T79&gt;0.3,T79&lt;=0.4),"0.3 to 0.4",AND(T79&gt;0.4,T79&lt;=0.5),"0.4 to 0.5",AND(T79&gt;0.5,T79&lt;=0.75),"0.5 to 0.75",AND(T79&gt;0.75,T79&lt;=1),"0.75 to 1",AND(T79&gt;1,T79&lt;=2),"1 to 2",AND(T79&gt;2,T79&lt;=3),"2 to 3",AND(T79&gt;3,T79&lt;=4),"3 to 4",AND(T79&gt;4,T79&lt;=5),"4 to 5",AND(T79&gt;5,T79&lt;=10),"5 to 10",T79&gt;10,"10+")</f>
        <v>0.2 to 0.3</v>
      </c>
      <c r="T79" s="10">
        <f>_xlfn.XLOOKUP($E79,'Raw Data'!$E:$E,'Raw Data'!T:T,"ERROR",0,1)</f>
        <v>0.282177882989516</v>
      </c>
      <c r="U79" s="15" t="str">
        <f t="array" ref="U79">_xlfn.IFS(AND(V79&gt;0,V79&lt;=0.05),"0 to 0.05",AND(V79&gt;0.05,V79&lt;=0.1),"0.05 to 0.1",AND(V79&gt;0.1,V79&lt;=0.2),"0.1 to 0.2",AND(V79&gt;0.2,V79&lt;=0.3),"0.2 to 0.3",AND(V79&gt;0.3,V79&lt;=0.4),"0.3 to 0.4",AND(V79&gt;0.4,V79&lt;=0.5),"0.4 to 0.5",AND(V79&gt;0.5,V79&lt;=0.75),"0.5 to 0.75",AND(V79&gt;0.75,V79&lt;=1),"0.75 to 1",AND(V79&gt;1,V79&lt;=2),"1 to 2",AND(V79&gt;2,V79&lt;=3),"2 to 3",AND(V79&gt;3,V79&lt;=4),"3 to 4",AND(V79&gt;4,V79&lt;=5),"4 to 5",AND(V79&gt;5,V79&lt;=10),"5 to 10",V79&gt;10,"10+")</f>
        <v>0.05 to 0.1</v>
      </c>
      <c r="V79" s="10">
        <f>_xlfn.XLOOKUP($E79,'Raw Data'!$E:$E,'Raw Data'!V:V,"ERROR",0,1)</f>
        <v>0.0793899222184647</v>
      </c>
      <c r="W79" s="15" t="str">
        <f t="array" ref="W79">_xlfn.IFS(AND(X79&gt;0,X79&lt;=0.05),"0 to 0.05",AND(X79&gt;0.05,X79&lt;=0.1),"0.05 to 0.1",AND(X79&gt;0.1,X79&lt;=0.2),"0.1 to 0.2",AND(X79&gt;0.2,X79&lt;=0.3),"0.2 to 0.3",AND(X79&gt;0.3,X79&lt;=0.4),"0.3 to 0.4",AND(X79&gt;0.4,X79&lt;=0.5),"0.4 to 0.5",AND(X79&gt;0.5,X79&lt;=0.75),"0.5 to 0.75",AND(X79&gt;0.75,X79&lt;=1),"0.75 to 1",AND(X79&gt;1,X79&lt;=2),"1 to 2",AND(X79&gt;2,X79&lt;=3),"2 to 3",AND(X79&gt;3,X79&lt;=4),"3 to 4",AND(X79&gt;4,X79&lt;=5),"4 to 5",AND(X79&gt;5,X79&lt;=10),"5 to 10",X79&gt;10,"10+")</f>
        <v>0.05 to 0.1</v>
      </c>
      <c r="X79" s="16">
        <f t="shared" si="6"/>
        <v>0.0761880284071694</v>
      </c>
      <c r="Y79" s="5" t="str">
        <f t="array" ref="Y79">_xlfn.IFS(AND(Z79&gt;0,Z79&lt;=1),"0 to 1",AND(Z79&gt;1,Z79&lt;=2),"1 to 2",AND(Z79&gt;2,Z79&lt;=4),"2 to 4",AND(Z79&gt;4,Z79&lt;=6),"4 to 6",AND(Z79&gt;6,Z79&lt;=8),"6 to 8",AND(Z79&gt;8,Z79&lt;=10),"8 to 10",AND(Z79&gt;10,Z79&lt;=15),"10 to 15",AND(Z79&gt;15,Z79&lt;=20),"15 to 20",AND(Z79&gt;20,Z79&lt;=25),"20 to 25",AND(Z79&gt;25,Z79&lt;=30),"25 to 30",AND(Z79&gt;30,Z79&lt;=40),"30 to 40",AND(Z79&gt;40,Z79&lt;=50),"40 to 50",Z79&gt;50,"50+")</f>
        <v>6 to 8</v>
      </c>
      <c r="Z79" s="9">
        <f>_xlfn.XLOOKUP($E79,'Raw Data'!$E:$E,'Raw Data'!Z:Z,"ERROR",0,1)</f>
        <v>7.5</v>
      </c>
      <c r="AA79" s="9" t="str">
        <f>_xlfn.XLOOKUP($E79,'Raw Data'!$E:$E,'Raw Data'!AA:AA,"ERROR",0,1)</f>
        <v>oz</v>
      </c>
    </row>
    <row r="80" hidden="1" spans="1:27">
      <c r="A80" s="5" t="str">
        <f>_xlfn.XLOOKUP($E80,'Raw Data'!$E:$E,'Raw Data'!A:A,"ERROR",0,1)</f>
        <v>AE</v>
      </c>
      <c r="B80" s="5" t="str">
        <f>_xlfn.XLOOKUP($E80,'Raw Data'!$E:$E,'Raw Data'!B:B,"ERROR",0,1)</f>
        <v>Hair Mousses</v>
      </c>
      <c r="C80" s="5" t="str">
        <f>_xlfn.XLOOKUP($E80,'Raw Data'!$E:$E,'Raw Data'!C:C,"ERROR",0,1)</f>
        <v>tgin</v>
      </c>
      <c r="D80" s="5" t="str">
        <f>_xlfn.XLOOKUP($E80,'Raw Data'!$E:$E,'Raw Data'!D:D,"ERROR",0,1)</f>
        <v>www.amazon.ae/dp/B084SRGZLY</v>
      </c>
      <c r="E80" s="5" t="s">
        <v>279</v>
      </c>
      <c r="F80" s="9" t="str">
        <f>_xlfn.XLOOKUP($E80,'Raw Data'!$E:$E,'Raw Data'!F:F,"ERROR",0,1)</f>
        <v>tgin Rose Water Defining  Mousse  for Natural hair - Curls - Waves - Low Porosity Hair - Fine hair 8oz</v>
      </c>
      <c r="G80" s="10">
        <f>_xlfn.XLOOKUP($E80,'Raw Data'!$E:$E,'Raw Data'!G:G,"ERROR",0,1)</f>
        <v>28</v>
      </c>
      <c r="H80" s="9">
        <f>_xlfn.XLOOKUP($E80,'Raw Data'!$E:$E,'Raw Data'!H:H,"ERROR",0,1)</f>
        <v>1742.49</v>
      </c>
      <c r="I80" s="9">
        <f>_xlfn.XLOOKUP($E80,'Raw Data'!$E:$E,'Raw Data'!I:I,"ERROR",0,1)</f>
        <v>0.00233288239160791</v>
      </c>
      <c r="J80" s="9" t="str">
        <f>_xlfn.XLOOKUP($E80,'Raw Data'!$E:$E,'Raw Data'!J:J,"ERROR",0,1)</f>
        <v>No</v>
      </c>
      <c r="K80" s="14" t="str">
        <f t="array" ref="K80">_xlfn.IFS(AND(L80&gt;0,L80&lt;=5),"0 to 5",AND(L80&gt;5,L80&lt;=10),"5 to 10",AND(L80&gt;10,L80&lt;=15),"10 to 15",AND(L80&gt;15,L80&lt;=20),"15 to 20",AND(L80&gt;20,L80&lt;=30),"20 to 30",AND(L80&gt;30,L80&lt;=40),"30 to 40",AND(L80&gt;40,L80&lt;=50),"40 to 50",AND(L80&gt;50,L80&lt;=75),"50 to 75",AND(L80&gt;75,L80&lt;=100),"75 to 100",AND(L80&gt;100,L80&lt;=150),"100 to 150",AND(L80&gt;150,L80&lt;=200),"150 to 200",AND(L80&gt;200,L80&lt;=250),"200 to 250",AND(L80&gt;250,L80&lt;=300),"250 to 300",AND(L80&gt;300,L80&lt;=400),"300 to 400",AND(L80&gt;400,L80&lt;=500),"400 to 500",L80&gt;500,"500+")</f>
        <v>50 to 75</v>
      </c>
      <c r="L80" s="9">
        <f>_xlfn.XLOOKUP($E80,'Raw Data'!$E:$E,'Raw Data'!L:L,"ERROR",0,1)</f>
        <v>62.73</v>
      </c>
      <c r="M80" s="14" t="str">
        <f t="array" ref="M80">_xlfn.IFS(AND(N80&gt;0,N80&lt;=5),"0 to 5",AND(N80&gt;5,N80&lt;=10),"5 to 10",AND(N80&gt;10,N80&lt;=15),"10 to 15",AND(N80&gt;15,N80&lt;=20),"15 to 20",AND(N80&gt;20,N80&lt;=30),"20 to 30",AND(N80&gt;30,N80&lt;=40),"30 to 40",AND(N80&gt;40,N80&lt;=50),"40 to 50",AND(N80&gt;50,N80&lt;=75),"50 to 75",AND(N80&gt;75,N80&lt;=100),"75 to 100",AND(N80&gt;100,N80&lt;=150),"100 to 150",AND(N80&gt;150,N80&lt;=200),"150 to 200",AND(N80&gt;200,N80&lt;=250),"200 to 250",AND(N80&gt;250,N80&lt;=300),"250 to 300",AND(N80&gt;300,N80&lt;=400),"300 to 400",AND(N80&gt;400,N80&lt;=500),"400 to 500",N80&gt;500,"500+")</f>
        <v>50 to 75</v>
      </c>
      <c r="N80" s="9">
        <f>_xlfn.XLOOKUP($E80,'Raw Data'!$E:$E,'Raw Data'!N:N,"ERROR",0,1)</f>
        <v>63.16</v>
      </c>
      <c r="O80" s="14" t="str">
        <f t="array" ref="O80">_xlfn.IFS(P80=0,"No Discount",AND(P80&gt;0,P80&lt;=0.02),"0% to 2%",AND(P80&gt;0.02,P80&lt;=0.04),"2% to 4%",AND(P80&gt;0.04,P80&lt;=0.06),"4% to 6%",AND(P80&gt;0.06,P80&lt;=0.08),"6% to 8%",AND(P80&gt;0.08,P80&lt;=0.1),"8% to 10%",AND(P80&gt;0.1,P80&lt;=0.15),"10% to 15%",AND(P80&gt;0.15,P80&lt;=0.2),"15% to 20%",AND(P80&gt;0.2,P80&lt;=0.25),"20% to 25%",AND(P80&gt;0.25,P80&lt;=0.3),"25% to 30%",AND(P80&gt;0.3,P80&lt;=0.4),"30% to 40%",AND(P80&gt;0.4,P80&lt;=0.5),"40% to 50%",AND(P80&gt;0.5,P80&lt;=0.75),"50% to 75%",AND(P80&gt;0.75,P80&lt;=1),"75% to 100%")</f>
        <v>0% to 2%</v>
      </c>
      <c r="P80" s="10">
        <f>_xlfn.XLOOKUP($E80,'Raw Data'!$E:$E,'Raw Data'!P:P,"ERROR",0,1)</f>
        <v>0.00680810639645345</v>
      </c>
      <c r="Q80" s="9">
        <f>_xlfn.XLOOKUP($E80,'Raw Data'!$E:$E,'Raw Data'!Q:Q,"ERROR",0,1)</f>
        <v>8</v>
      </c>
      <c r="R80" s="9" t="str">
        <f>_xlfn.XLOOKUP($E80,'Raw Data'!$E:$E,'Raw Data'!R:R,"ERROR",0,1)</f>
        <v>oz</v>
      </c>
      <c r="S80" s="5" t="str">
        <f t="array" ref="S80">_xlfn.IFS(AND(T80&gt;0,T80&lt;=0.05),"0 to 0.05",AND(T80&gt;0.05,T80&lt;=0.1),"0.05 to 0.1",AND(T80&gt;0.1,T80&lt;=0.2),"0.1 to 0.2",AND(T80&gt;0.2,T80&lt;=0.3),"0.2 to 0.3",AND(T80&gt;0.3,T80&lt;=0.4),"0.3 to 0.4",AND(T80&gt;0.4,T80&lt;=0.5),"0.4 to 0.5",AND(T80&gt;0.5,T80&lt;=0.75),"0.5 to 0.75",AND(T80&gt;0.75,T80&lt;=1),"0.75 to 1",AND(T80&gt;1,T80&lt;=2),"1 to 2",AND(T80&gt;2,T80&lt;=3),"2 to 3",AND(T80&gt;3,T80&lt;=4),"3 to 4",AND(T80&gt;4,T80&lt;=5),"4 to 5",AND(T80&gt;5,T80&lt;=10),"5 to 10",T80&gt;10,"10+")</f>
        <v>0.2 to 0.3</v>
      </c>
      <c r="T80" s="10">
        <f>_xlfn.XLOOKUP($E80,'Raw Data'!$E:$E,'Raw Data'!T:T,"ERROR",0,1)</f>
        <v>0.265175853905986</v>
      </c>
      <c r="U80" s="15" t="str">
        <f t="array" ref="U80">_xlfn.IFS(AND(V80&gt;0,V80&lt;=0.05),"0 to 0.05",AND(V80&gt;0.05,V80&lt;=0.1),"0.05 to 0.1",AND(V80&gt;0.1,V80&lt;=0.2),"0.1 to 0.2",AND(V80&gt;0.2,V80&lt;=0.3),"0.2 to 0.3",AND(V80&gt;0.3,V80&lt;=0.4),"0.3 to 0.4",AND(V80&gt;0.4,V80&lt;=0.5),"0.4 to 0.5",AND(V80&gt;0.5,V80&lt;=0.75),"0.5 to 0.75",AND(V80&gt;0.75,V80&lt;=1),"0.75 to 1",AND(V80&gt;1,V80&lt;=2),"1 to 2",AND(V80&gt;2,V80&lt;=3),"2 to 3",AND(V80&gt;3,V80&lt;=4),"3 to 4",AND(V80&gt;4,V80&lt;=5),"4 to 5",AND(V80&gt;5,V80&lt;=10),"5 to 10",V80&gt;10,"10+")</f>
        <v>0.05 to 0.1</v>
      </c>
      <c r="V80" s="10">
        <f>_xlfn.XLOOKUP($E80,'Raw Data'!$E:$E,'Raw Data'!V:V,"ERROR",0,1)</f>
        <v>0.0720882651335813</v>
      </c>
      <c r="W80" s="15" t="str">
        <f t="array" ref="W80">_xlfn.IFS(AND(X80&gt;0,X80&lt;=0.05),"0 to 0.05",AND(X80&gt;0.05,X80&lt;=0.1),"0.05 to 0.1",AND(X80&gt;0.1,X80&lt;=0.2),"0.1 to 0.2",AND(X80&gt;0.2,X80&lt;=0.3),"0.2 to 0.3",AND(X80&gt;0.3,X80&lt;=0.4),"0.3 to 0.4",AND(X80&gt;0.4,X80&lt;=0.5),"0.4 to 0.5",AND(X80&gt;0.5,X80&lt;=0.75),"0.5 to 0.75",AND(X80&gt;0.75,X80&lt;=1),"0.75 to 1",AND(X80&gt;1,X80&lt;=2),"1 to 2",AND(X80&gt;2,X80&lt;=3),"2 to 3",AND(X80&gt;3,X80&lt;=4),"3 to 4",AND(X80&gt;4,X80&lt;=5),"4 to 5",AND(X80&gt;5,X80&lt;=10),"5 to 10",X80&gt;10,"10+")</f>
        <v>0.05 to 0.1</v>
      </c>
      <c r="X80" s="16">
        <f t="shared" si="6"/>
        <v>0.0715974805546162</v>
      </c>
      <c r="Y80" s="5" t="str">
        <f t="array" ref="Y80">_xlfn.IFS(AND(Z80&gt;0,Z80&lt;=1),"0 to 1",AND(Z80&gt;1,Z80&lt;=2),"1 to 2",AND(Z80&gt;2,Z80&lt;=4),"2 to 4",AND(Z80&gt;4,Z80&lt;=6),"4 to 6",AND(Z80&gt;6,Z80&lt;=8),"6 to 8",AND(Z80&gt;8,Z80&lt;=10),"8 to 10",AND(Z80&gt;10,Z80&lt;=15),"10 to 15",AND(Z80&gt;15,Z80&lt;=20),"15 to 20",AND(Z80&gt;20,Z80&lt;=25),"20 to 25",AND(Z80&gt;25,Z80&lt;=30),"25 to 30",AND(Z80&gt;30,Z80&lt;=40),"30 to 40",AND(Z80&gt;40,Z80&lt;=50),"40 to 50",Z80&gt;50,"50+")</f>
        <v>6 to 8</v>
      </c>
      <c r="Z80" s="9">
        <f>_xlfn.XLOOKUP($E80,'Raw Data'!$E:$E,'Raw Data'!Z:Z,"ERROR",0,1)</f>
        <v>8</v>
      </c>
      <c r="AA80" s="9" t="str">
        <f>_xlfn.XLOOKUP($E80,'Raw Data'!$E:$E,'Raw Data'!AA:AA,"ERROR",0,1)</f>
        <v>oz</v>
      </c>
    </row>
    <row r="81" hidden="1" spans="1:27">
      <c r="A81" s="5" t="str">
        <f>_xlfn.XLOOKUP($E81,'Raw Data'!$E:$E,'Raw Data'!A:A,"ERROR",0,1)</f>
        <v>AE</v>
      </c>
      <c r="B81" s="5" t="str">
        <f>_xlfn.XLOOKUP($E81,'Raw Data'!$E:$E,'Raw Data'!B:B,"ERROR",0,1)</f>
        <v>Hair Mousses</v>
      </c>
      <c r="C81" s="5" t="str">
        <f>_xlfn.XLOOKUP($E81,'Raw Data'!$E:$E,'Raw Data'!C:C,"ERROR",0,1)</f>
        <v>Tresemme</v>
      </c>
      <c r="D81" s="5" t="str">
        <f>_xlfn.XLOOKUP($E81,'Raw Data'!$E:$E,'Raw Data'!D:D,"ERROR",0,1)</f>
        <v>www.amazon.ae/dp/B09HKWMQSD</v>
      </c>
      <c r="E81" s="5" t="s">
        <v>280</v>
      </c>
      <c r="F81" s="9" t="str">
        <f>_xlfn.XLOOKUP($E81,'Raw Data'!$E:$E,'Raw Data'!F:F,"ERROR",0,1)</f>
        <v>TRESemmÃ©  Mousse  Tres Extra Hold, Extra Firm Control  Mousse , Frizz Control with Flexible Feel, Hair Styling  Mousse , Styling Foam for All Hair Types, Humidity Resistant, 2 pack - 10.5 oz each</v>
      </c>
      <c r="G81" s="10">
        <f>_xlfn.XLOOKUP($E81,'Raw Data'!$E:$E,'Raw Data'!G:G,"ERROR",0,1)</f>
        <v>11</v>
      </c>
      <c r="H81" s="9">
        <f>_xlfn.XLOOKUP($E81,'Raw Data'!$E:$E,'Raw Data'!H:H,"ERROR",0,1)</f>
        <v>1681.55</v>
      </c>
      <c r="I81" s="9">
        <f>_xlfn.XLOOKUP($E81,'Raw Data'!$E:$E,'Raw Data'!I:I,"ERROR",0,1)</f>
        <v>0.00225129463331685</v>
      </c>
      <c r="J81" s="9" t="str">
        <f>_xlfn.XLOOKUP($E81,'Raw Data'!$E:$E,'Raw Data'!J:J,"ERROR",0,1)</f>
        <v>No</v>
      </c>
      <c r="K81" s="14" t="str">
        <f t="array" ref="K81">_xlfn.IFS(AND(L81&gt;0,L81&lt;=5),"0 to 5",AND(L81&gt;5,L81&lt;=10),"5 to 10",AND(L81&gt;10,L81&lt;=15),"10 to 15",AND(L81&gt;15,L81&lt;=20),"15 to 20",AND(L81&gt;20,L81&lt;=30),"20 to 30",AND(L81&gt;30,L81&lt;=40),"30 to 40",AND(L81&gt;40,L81&lt;=50),"40 to 50",AND(L81&gt;50,L81&lt;=75),"50 to 75",AND(L81&gt;75,L81&lt;=100),"75 to 100",AND(L81&gt;100,L81&lt;=150),"100 to 150",AND(L81&gt;150,L81&lt;=200),"150 to 200",AND(L81&gt;200,L81&lt;=250),"200 to 250",AND(L81&gt;250,L81&lt;=300),"250 to 300",AND(L81&gt;300,L81&lt;=400),"300 to 400",AND(L81&gt;400,L81&lt;=500),"400 to 500",L81&gt;500,"500+")</f>
        <v>100 to 150</v>
      </c>
      <c r="L81" s="9">
        <f>_xlfn.XLOOKUP($E81,'Raw Data'!$E:$E,'Raw Data'!L:L,"ERROR",0,1)</f>
        <v>148.72</v>
      </c>
      <c r="M81" s="14" t="str">
        <f t="array" ref="M81">_xlfn.IFS(AND(N81&gt;0,N81&lt;=5),"0 to 5",AND(N81&gt;5,N81&lt;=10),"5 to 10",AND(N81&gt;10,N81&lt;=15),"10 to 15",AND(N81&gt;15,N81&lt;=20),"15 to 20",AND(N81&gt;20,N81&lt;=30),"20 to 30",AND(N81&gt;30,N81&lt;=40),"30 to 40",AND(N81&gt;40,N81&lt;=50),"40 to 50",AND(N81&gt;50,N81&lt;=75),"50 to 75",AND(N81&gt;75,N81&lt;=100),"75 to 100",AND(N81&gt;100,N81&lt;=150),"100 to 150",AND(N81&gt;150,N81&lt;=200),"150 to 200",AND(N81&gt;200,N81&lt;=250),"200 to 250",AND(N81&gt;250,N81&lt;=300),"250 to 300",AND(N81&gt;300,N81&lt;=400),"300 to 400",AND(N81&gt;400,N81&lt;=500),"400 to 500",N81&gt;500,"500+")</f>
        <v>150 to 200</v>
      </c>
      <c r="N81" s="9">
        <f>_xlfn.XLOOKUP($E81,'Raw Data'!$E:$E,'Raw Data'!N:N,"ERROR",0,1)</f>
        <v>151.19</v>
      </c>
      <c r="O81" s="14" t="str">
        <f t="array" ref="O81">_xlfn.IFS(P81=0,"No Discount",AND(P81&gt;0,P81&lt;=0.02),"0% to 2%",AND(P81&gt;0.02,P81&lt;=0.04),"2% to 4%",AND(P81&gt;0.04,P81&lt;=0.06),"4% to 6%",AND(P81&gt;0.06,P81&lt;=0.08),"6% to 8%",AND(P81&gt;0.08,P81&lt;=0.1),"8% to 10%",AND(P81&gt;0.1,P81&lt;=0.15),"10% to 15%",AND(P81&gt;0.15,P81&lt;=0.2),"15% to 20%",AND(P81&gt;0.2,P81&lt;=0.25),"20% to 25%",AND(P81&gt;0.25,P81&lt;=0.3),"25% to 30%",AND(P81&gt;0.3,P81&lt;=0.4),"30% to 40%",AND(P81&gt;0.4,P81&lt;=0.5),"40% to 50%",AND(P81&gt;0.5,P81&lt;=0.75),"50% to 75%",AND(P81&gt;0.75,P81&lt;=1),"75% to 100%")</f>
        <v>0% to 2%</v>
      </c>
      <c r="P81" s="10">
        <f>_xlfn.XLOOKUP($E81,'Raw Data'!$E:$E,'Raw Data'!P:P,"ERROR",0,1)</f>
        <v>0.0163370593293207</v>
      </c>
      <c r="Q81" s="9">
        <f>_xlfn.XLOOKUP($E81,'Raw Data'!$E:$E,'Raw Data'!Q:Q,"ERROR",0,1)</f>
        <v>21</v>
      </c>
      <c r="R81" s="9" t="str">
        <f>_xlfn.XLOOKUP($E81,'Raw Data'!$E:$E,'Raw Data'!R:R,"ERROR",0,1)</f>
        <v>oz</v>
      </c>
      <c r="S81" s="5" t="str">
        <f t="array" ref="S81">_xlfn.IFS(AND(T81&gt;0,T81&lt;=0.05),"0 to 0.05",AND(T81&gt;0.05,T81&lt;=0.1),"0.05 to 0.1",AND(T81&gt;0.1,T81&lt;=0.2),"0.1 to 0.2",AND(T81&gt;0.2,T81&lt;=0.3),"0.2 to 0.3",AND(T81&gt;0.3,T81&lt;=0.4),"0.3 to 0.4",AND(T81&gt;0.4,T81&lt;=0.5),"0.4 to 0.5",AND(T81&gt;0.5,T81&lt;=0.75),"0.5 to 0.75",AND(T81&gt;0.75,T81&lt;=1),"0.75 to 1",AND(T81&gt;1,T81&lt;=2),"1 to 2",AND(T81&gt;2,T81&lt;=3),"2 to 3",AND(T81&gt;3,T81&lt;=4),"3 to 4",AND(T81&gt;4,T81&lt;=5),"4 to 5",AND(T81&gt;5,T81&lt;=10),"5 to 10",T81&gt;10,"10+")</f>
        <v>0.2 to 0.3</v>
      </c>
      <c r="T81" s="10">
        <f>_xlfn.XLOOKUP($E81,'Raw Data'!$E:$E,'Raw Data'!T:T,"ERROR",0,1)</f>
        <v>0.239496271961608</v>
      </c>
      <c r="U81" s="15" t="str">
        <f t="array" ref="U81">_xlfn.IFS(AND(V81&gt;0,V81&lt;=0.05),"0 to 0.05",AND(V81&gt;0.05,V81&lt;=0.1),"0.05 to 0.1",AND(V81&gt;0.1,V81&lt;=0.2),"0.1 to 0.2",AND(V81&gt;0.2,V81&lt;=0.3),"0.2 to 0.3",AND(V81&gt;0.3,V81&lt;=0.4),"0.3 to 0.4",AND(V81&gt;0.4,V81&lt;=0.5),"0.4 to 0.5",AND(V81&gt;0.5,V81&lt;=0.75),"0.5 to 0.75",AND(V81&gt;0.75,V81&lt;=1),"0.75 to 1",AND(V81&gt;1,V81&lt;=2),"1 to 2",AND(V81&gt;2,V81&lt;=3),"2 to 3",AND(V81&gt;3,V81&lt;=4),"3 to 4",AND(V81&gt;4,V81&lt;=5),"4 to 5",AND(V81&gt;5,V81&lt;=10),"5 to 10",V81&gt;10,"10+")</f>
        <v>0.05 to 0.1</v>
      </c>
      <c r="V81" s="10">
        <f>_xlfn.XLOOKUP($E81,'Raw Data'!$E:$E,'Raw Data'!V:V,"ERROR",0,1)</f>
        <v>0.0657379583554761</v>
      </c>
      <c r="W81" s="15" t="str">
        <f t="array" ref="W81">_xlfn.IFS(AND(X81&gt;0,X81&lt;=0.05),"0 to 0.05",AND(X81&gt;0.05,X81&lt;=0.1),"0.05 to 0.1",AND(X81&gt;0.1,X81&lt;=0.2),"0.1 to 0.2",AND(X81&gt;0.2,X81&lt;=0.3),"0.2 to 0.3",AND(X81&gt;0.3,X81&lt;=0.4),"0.3 to 0.4",AND(X81&gt;0.4,X81&lt;=0.5),"0.4 to 0.5",AND(X81&gt;0.5,X81&lt;=0.75),"0.5 to 0.75",AND(X81&gt;0.75,X81&lt;=1),"0.75 to 1",AND(X81&gt;1,X81&lt;=2),"1 to 2",AND(X81&gt;2,X81&lt;=3),"2 to 3",AND(X81&gt;3,X81&lt;=4),"3 to 4",AND(X81&gt;4,X81&lt;=5),"4 to 5",AND(X81&gt;5,X81&lt;=10),"5 to 10",X81&gt;10,"10+")</f>
        <v>0.05 to 0.1</v>
      </c>
      <c r="X81" s="16">
        <f t="shared" si="6"/>
        <v>0.0646639934296343</v>
      </c>
      <c r="Y81" s="5" t="str">
        <f t="array" ref="Y81">_xlfn.IFS(AND(Z81&gt;0,Z81&lt;=1),"0 to 1",AND(Z81&gt;1,Z81&lt;=2),"1 to 2",AND(Z81&gt;2,Z81&lt;=4),"2 to 4",AND(Z81&gt;4,Z81&lt;=6),"4 to 6",AND(Z81&gt;6,Z81&lt;=8),"6 to 8",AND(Z81&gt;8,Z81&lt;=10),"8 to 10",AND(Z81&gt;10,Z81&lt;=15),"10 to 15",AND(Z81&gt;15,Z81&lt;=20),"15 to 20",AND(Z81&gt;20,Z81&lt;=25),"20 to 25",AND(Z81&gt;25,Z81&lt;=30),"25 to 30",AND(Z81&gt;30,Z81&lt;=40),"30 to 40",AND(Z81&gt;40,Z81&lt;=50),"40 to 50",Z81&gt;50,"50+")</f>
        <v>20 to 25</v>
      </c>
      <c r="Z81" s="9">
        <f>_xlfn.XLOOKUP($E81,'Raw Data'!$E:$E,'Raw Data'!Z:Z,"ERROR",0,1)</f>
        <v>21</v>
      </c>
      <c r="AA81" s="9" t="str">
        <f>_xlfn.XLOOKUP($E81,'Raw Data'!$E:$E,'Raw Data'!AA:AA,"ERROR",0,1)</f>
        <v>oz</v>
      </c>
    </row>
    <row r="82" hidden="1" spans="1:27">
      <c r="A82" s="5" t="str">
        <f>_xlfn.XLOOKUP($E82,'Raw Data'!$E:$E,'Raw Data'!A:A,"ERROR",0,1)</f>
        <v>AE</v>
      </c>
      <c r="B82" s="5" t="str">
        <f>_xlfn.XLOOKUP($E82,'Raw Data'!$E:$E,'Raw Data'!B:B,"ERROR",0,1)</f>
        <v>Hair Mousses</v>
      </c>
      <c r="C82" s="5" t="str">
        <f>_xlfn.XLOOKUP($E82,'Raw Data'!$E:$E,'Raw Data'!C:C,"ERROR",0,1)</f>
        <v>herbal essences</v>
      </c>
      <c r="D82" s="5" t="str">
        <f>_xlfn.XLOOKUP($E82,'Raw Data'!$E:$E,'Raw Data'!D:D,"ERROR",0,1)</f>
        <v>www.amazon.ae/dp/B0741GKYMS</v>
      </c>
      <c r="E82" s="5" t="s">
        <v>281</v>
      </c>
      <c r="F82" s="9" t="str">
        <f>_xlfn.XLOOKUP($E82,'Raw Data'!$E:$E,'Raw Data'!F:F,"ERROR",0,1)</f>
        <v>Herbal Essences  Mousse  6.8 Ounce Totally Twisted  Curl  Boosting (201ml) (Pack of 2)</v>
      </c>
      <c r="G82" s="10">
        <f>_xlfn.XLOOKUP($E82,'Raw Data'!$E:$E,'Raw Data'!G:G,"ERROR",0,1)</f>
        <v>16</v>
      </c>
      <c r="H82" s="9">
        <f>_xlfn.XLOOKUP($E82,'Raw Data'!$E:$E,'Raw Data'!H:H,"ERROR",0,1)</f>
        <v>1681.24</v>
      </c>
      <c r="I82" s="9">
        <f>_xlfn.XLOOKUP($E82,'Raw Data'!$E:$E,'Raw Data'!I:I,"ERROR",0,1)</f>
        <v>0.00225087959877352</v>
      </c>
      <c r="J82" s="9" t="str">
        <f>_xlfn.XLOOKUP($E82,'Raw Data'!$E:$E,'Raw Data'!J:J,"ERROR",0,1)</f>
        <v>No</v>
      </c>
      <c r="K82" s="14" t="str">
        <f t="array" ref="K82">_xlfn.IFS(AND(L82&gt;0,L82&lt;=5),"0 to 5",AND(L82&gt;5,L82&lt;=10),"5 to 10",AND(L82&gt;10,L82&lt;=15),"10 to 15",AND(L82&gt;15,L82&lt;=20),"15 to 20",AND(L82&gt;20,L82&lt;=30),"20 to 30",AND(L82&gt;30,L82&lt;=40),"30 to 40",AND(L82&gt;40,L82&lt;=50),"40 to 50",AND(L82&gt;50,L82&lt;=75),"50 to 75",AND(L82&gt;75,L82&lt;=100),"75 to 100",AND(L82&gt;100,L82&lt;=150),"100 to 150",AND(L82&gt;150,L82&lt;=200),"150 to 200",AND(L82&gt;200,L82&lt;=250),"200 to 250",AND(L82&gt;250,L82&lt;=300),"250 to 300",AND(L82&gt;300,L82&lt;=400),"300 to 400",AND(L82&gt;400,L82&lt;=500),"400 to 500",L82&gt;500,"500+")</f>
        <v>100 to 150</v>
      </c>
      <c r="L82" s="9">
        <f>_xlfn.XLOOKUP($E82,'Raw Data'!$E:$E,'Raw Data'!L:L,"ERROR",0,1)</f>
        <v>113.64</v>
      </c>
      <c r="M82" s="14" t="str">
        <f t="array" ref="M82">_xlfn.IFS(AND(N82&gt;0,N82&lt;=5),"0 to 5",AND(N82&gt;5,N82&lt;=10),"5 to 10",AND(N82&gt;10,N82&lt;=15),"10 to 15",AND(N82&gt;15,N82&lt;=20),"15 to 20",AND(N82&gt;20,N82&lt;=30),"20 to 30",AND(N82&gt;30,N82&lt;=40),"30 to 40",AND(N82&gt;40,N82&lt;=50),"40 to 50",AND(N82&gt;50,N82&lt;=75),"50 to 75",AND(N82&gt;75,N82&lt;=100),"75 to 100",AND(N82&gt;100,N82&lt;=150),"100 to 150",AND(N82&gt;150,N82&lt;=200),"150 to 200",AND(N82&gt;200,N82&lt;=250),"200 to 250",AND(N82&gt;250,N82&lt;=300),"250 to 300",AND(N82&gt;300,N82&lt;=400),"300 to 400",AND(N82&gt;400,N82&lt;=500),"400 to 500",N82&gt;500,"500+")</f>
        <v>100 to 150</v>
      </c>
      <c r="N82" s="9">
        <f>_xlfn.XLOOKUP($E82,'Raw Data'!$E:$E,'Raw Data'!N:N,"ERROR",0,1)</f>
        <v>124.21</v>
      </c>
      <c r="O82" s="14" t="str">
        <f t="array" ref="O82">_xlfn.IFS(P82=0,"No Discount",AND(P82&gt;0,P82&lt;=0.02),"0% to 2%",AND(P82&gt;0.02,P82&lt;=0.04),"2% to 4%",AND(P82&gt;0.04,P82&lt;=0.06),"4% to 6%",AND(P82&gt;0.06,P82&lt;=0.08),"6% to 8%",AND(P82&gt;0.08,P82&lt;=0.1),"8% to 10%",AND(P82&gt;0.1,P82&lt;=0.15),"10% to 15%",AND(P82&gt;0.15,P82&lt;=0.2),"15% to 20%",AND(P82&gt;0.2,P82&lt;=0.25),"20% to 25%",AND(P82&gt;0.25,P82&lt;=0.3),"25% to 30%",AND(P82&gt;0.3,P82&lt;=0.4),"30% to 40%",AND(P82&gt;0.4,P82&lt;=0.5),"40% to 50%",AND(P82&gt;0.5,P82&lt;=0.75),"50% to 75%",AND(P82&gt;0.75,P82&lt;=1),"75% to 100%")</f>
        <v>8% to 10%</v>
      </c>
      <c r="P82" s="10">
        <f>_xlfn.XLOOKUP($E82,'Raw Data'!$E:$E,'Raw Data'!P:P,"ERROR",0,1)</f>
        <v>0.0850978182110941</v>
      </c>
      <c r="Q82" s="9">
        <f>_xlfn.XLOOKUP($E82,'Raw Data'!$E:$E,'Raw Data'!Q:Q,"ERROR",0,1)</f>
        <v>13.6</v>
      </c>
      <c r="R82" s="9" t="str">
        <f>_xlfn.XLOOKUP($E82,'Raw Data'!$E:$E,'Raw Data'!R:R,"ERROR",0,1)</f>
        <v>oz</v>
      </c>
      <c r="S82" s="5" t="str">
        <f t="array" ref="S82">_xlfn.IFS(AND(T82&gt;0,T82&lt;=0.05),"0 to 0.05",AND(T82&gt;0.05,T82&lt;=0.1),"0.05 to 0.1",AND(T82&gt;0.1,T82&lt;=0.2),"0.1 to 0.2",AND(T82&gt;0.2,T82&lt;=0.3),"0.2 to 0.3",AND(T82&gt;0.3,T82&lt;=0.4),"0.3 to 0.4",AND(T82&gt;0.4,T82&lt;=0.5),"0.4 to 0.5",AND(T82&gt;0.5,T82&lt;=0.75),"0.5 to 0.75",AND(T82&gt;0.75,T82&lt;=1),"0.75 to 1",AND(T82&gt;1,T82&lt;=2),"1 to 2",AND(T82&gt;2,T82&lt;=3),"2 to 3",AND(T82&gt;3,T82&lt;=4),"3 to 4",AND(T82&gt;4,T82&lt;=5),"4 to 5",AND(T82&gt;5,T82&lt;=10),"5 to 10",T82&gt;10,"10+")</f>
        <v>0.2 to 0.3</v>
      </c>
      <c r="T82" s="10">
        <f>_xlfn.XLOOKUP($E82,'Raw Data'!$E:$E,'Raw Data'!T:T,"ERROR",0,1)</f>
        <v>0.282579721100479</v>
      </c>
      <c r="U82" s="15" t="str">
        <f t="array" ref="U82">_xlfn.IFS(AND(V82&gt;0,V82&lt;=0.05),"0 to 0.05",AND(V82&gt;0.05,V82&lt;=0.1),"0.05 to 0.1",AND(V82&gt;0.1,V82&lt;=0.2),"0.1 to 0.2",AND(V82&gt;0.2,V82&lt;=0.3),"0.2 to 0.3",AND(V82&gt;0.3,V82&lt;=0.4),"0.3 to 0.4",AND(V82&gt;0.4,V82&lt;=0.5),"0.4 to 0.5",AND(V82&gt;0.5,V82&lt;=0.75),"0.5 to 0.75",AND(V82&gt;0.75,V82&lt;=1),"0.75 to 1",AND(V82&gt;1,V82&lt;=2),"1 to 2",AND(V82&gt;2,V82&lt;=3),"2 to 3",AND(V82&gt;3,V82&lt;=4),"3 to 4",AND(V82&gt;4,V82&lt;=5),"4 to 5",AND(V82&gt;5,V82&lt;=10),"5 to 10",V82&gt;10,"10+")</f>
        <v>0.05 to 0.1</v>
      </c>
      <c r="V82" s="10">
        <f>_xlfn.XLOOKUP($E82,'Raw Data'!$E:$E,'Raw Data'!V:V,"ERROR",0,1)</f>
        <v>0.0833930951481032</v>
      </c>
      <c r="W82" s="15" t="str">
        <f t="array" ref="W82">_xlfn.IFS(AND(X82&gt;0,X82&lt;=0.05),"0 to 0.05",AND(X82&gt;0.05,X82&lt;=0.1),"0.05 to 0.1",AND(X82&gt;0.1,X82&lt;=0.2),"0.1 to 0.2",AND(X82&gt;0.2,X82&lt;=0.3),"0.2 to 0.3",AND(X82&gt;0.3,X82&lt;=0.4),"0.3 to 0.4",AND(X82&gt;0.4,X82&lt;=0.5),"0.4 to 0.5",AND(X82&gt;0.5,X82&lt;=0.75),"0.5 to 0.75",AND(X82&gt;0.75,X82&lt;=1),"0.75 to 1",AND(X82&gt;1,X82&lt;=2),"1 to 2",AND(X82&gt;2,X82&lt;=3),"2 to 3",AND(X82&gt;3,X82&lt;=4),"3 to 4",AND(X82&gt;4,X82&lt;=5),"4 to 5",AND(X82&gt;5,X82&lt;=10),"5 to 10",X82&gt;10,"10+")</f>
        <v>0.05 to 0.1</v>
      </c>
      <c r="X82" s="16">
        <f t="shared" si="6"/>
        <v>0.0762965246971294</v>
      </c>
      <c r="Y82" s="5" t="str">
        <f t="array" ref="Y82">_xlfn.IFS(AND(Z82&gt;0,Z82&lt;=1),"0 to 1",AND(Z82&gt;1,Z82&lt;=2),"1 to 2",AND(Z82&gt;2,Z82&lt;=4),"2 to 4",AND(Z82&gt;4,Z82&lt;=6),"4 to 6",AND(Z82&gt;6,Z82&lt;=8),"6 to 8",AND(Z82&gt;8,Z82&lt;=10),"8 to 10",AND(Z82&gt;10,Z82&lt;=15),"10 to 15",AND(Z82&gt;15,Z82&lt;=20),"15 to 20",AND(Z82&gt;20,Z82&lt;=25),"20 to 25",AND(Z82&gt;25,Z82&lt;=30),"25 to 30",AND(Z82&gt;30,Z82&lt;=40),"30 to 40",AND(Z82&gt;40,Z82&lt;=50),"40 to 50",Z82&gt;50,"50+")</f>
        <v>10 to 15</v>
      </c>
      <c r="Z82" s="9">
        <f>_xlfn.XLOOKUP($E82,'Raw Data'!$E:$E,'Raw Data'!Z:Z,"ERROR",0,1)</f>
        <v>13.6</v>
      </c>
      <c r="AA82" s="9" t="str">
        <f>_xlfn.XLOOKUP($E82,'Raw Data'!$E:$E,'Raw Data'!AA:AA,"ERROR",0,1)</f>
        <v>oz</v>
      </c>
    </row>
    <row r="83" hidden="1" spans="1:27">
      <c r="A83" s="5" t="str">
        <f>_xlfn.XLOOKUP($E83,'Raw Data'!$E:$E,'Raw Data'!A:A,"ERROR",0,1)</f>
        <v>AE</v>
      </c>
      <c r="B83" s="5" t="str">
        <f>_xlfn.XLOOKUP($E83,'Raw Data'!$E:$E,'Raw Data'!B:B,"ERROR",0,1)</f>
        <v>Hair Mousses</v>
      </c>
      <c r="C83" s="5" t="str">
        <f>_xlfn.XLOOKUP($E83,'Raw Data'!$E:$E,'Raw Data'!C:C,"ERROR",0,1)</f>
        <v>Tresemme</v>
      </c>
      <c r="D83" s="5" t="str">
        <f>_xlfn.XLOOKUP($E83,'Raw Data'!$E:$E,'Raw Data'!D:D,"ERROR",0,1)</f>
        <v>www.amazon.ae/dp/B098J83CGD</v>
      </c>
      <c r="E83" s="5" t="s">
        <v>282</v>
      </c>
      <c r="F83" s="9" t="str">
        <f>_xlfn.XLOOKUP($E83,'Raw Data'!$E:$E,'Raw Data'!F:F,"ERROR",0,1)</f>
        <v>TRESemmÃ© Extra Hold Hair  Mousse  Pack of 6 For 24H Touchable Hold &amp; Volume with Pro Lock Tech 10.5 oz</v>
      </c>
      <c r="G83" s="10">
        <f>_xlfn.XLOOKUP($E83,'Raw Data'!$E:$E,'Raw Data'!G:G,"ERROR",0,1)</f>
        <v>3</v>
      </c>
      <c r="H83" s="9">
        <f>_xlfn.XLOOKUP($E83,'Raw Data'!$E:$E,'Raw Data'!H:H,"ERROR",0,1)</f>
        <v>1626.71</v>
      </c>
      <c r="I83" s="9">
        <f>_xlfn.XLOOKUP($E83,'Raw Data'!$E:$E,'Raw Data'!I:I,"ERROR",0,1)</f>
        <v>0.00217787368378154</v>
      </c>
      <c r="J83" s="9" t="str">
        <f>_xlfn.XLOOKUP($E83,'Raw Data'!$E:$E,'Raw Data'!J:J,"ERROR",0,1)</f>
        <v>No</v>
      </c>
      <c r="K83" s="14" t="str">
        <f t="array" ref="K83">_xlfn.IFS(AND(L83&gt;0,L83&lt;=5),"0 to 5",AND(L83&gt;5,L83&lt;=10),"5 to 10",AND(L83&gt;10,L83&lt;=15),"10 to 15",AND(L83&gt;15,L83&lt;=20),"15 to 20",AND(L83&gt;20,L83&lt;=30),"20 to 30",AND(L83&gt;30,L83&lt;=40),"30 to 40",AND(L83&gt;40,L83&lt;=50),"40 to 50",AND(L83&gt;50,L83&lt;=75),"50 to 75",AND(L83&gt;75,L83&lt;=100),"75 to 100",AND(L83&gt;100,L83&lt;=150),"100 to 150",AND(L83&gt;150,L83&lt;=200),"150 to 200",AND(L83&gt;200,L83&lt;=250),"200 to 250",AND(L83&gt;250,L83&lt;=300),"250 to 300",AND(L83&gt;300,L83&lt;=400),"300 to 400",AND(L83&gt;400,L83&lt;=500),"400 to 500",L83&gt;500,"500+")</f>
        <v>500+</v>
      </c>
      <c r="L83" s="9">
        <f>_xlfn.XLOOKUP($E83,'Raw Data'!$E:$E,'Raw Data'!L:L,"ERROR",0,1)</f>
        <v>706.77</v>
      </c>
      <c r="M83" s="14" t="str">
        <f t="array" ref="M83">_xlfn.IFS(AND(N83&gt;0,N83&lt;=5),"0 to 5",AND(N83&gt;5,N83&lt;=10),"5 to 10",AND(N83&gt;10,N83&lt;=15),"10 to 15",AND(N83&gt;15,N83&lt;=20),"15 to 20",AND(N83&gt;20,N83&lt;=30),"20 to 30",AND(N83&gt;30,N83&lt;=40),"30 to 40",AND(N83&gt;40,N83&lt;=50),"40 to 50",AND(N83&gt;50,N83&lt;=75),"50 to 75",AND(N83&gt;75,N83&lt;=100),"75 to 100",AND(N83&gt;100,N83&lt;=150),"100 to 150",AND(N83&gt;150,N83&lt;=200),"150 to 200",AND(N83&gt;200,N83&lt;=250),"200 to 250",AND(N83&gt;250,N83&lt;=300),"250 to 300",AND(N83&gt;300,N83&lt;=400),"300 to 400",AND(N83&gt;400,N83&lt;=500),"400 to 500",N83&gt;500,"500+")</f>
        <v>500+</v>
      </c>
      <c r="N83" s="9">
        <f>_xlfn.XLOOKUP($E83,'Raw Data'!$E:$E,'Raw Data'!N:N,"ERROR",0,1)</f>
        <v>716.69</v>
      </c>
      <c r="O83" s="14" t="str">
        <f t="array" ref="O83">_xlfn.IFS(P83=0,"No Discount",AND(P83&gt;0,P83&lt;=0.02),"0% to 2%",AND(P83&gt;0.02,P83&lt;=0.04),"2% to 4%",AND(P83&gt;0.04,P83&lt;=0.06),"4% to 6%",AND(P83&gt;0.06,P83&lt;=0.08),"6% to 8%",AND(P83&gt;0.08,P83&lt;=0.1),"8% to 10%",AND(P83&gt;0.1,P83&lt;=0.15),"10% to 15%",AND(P83&gt;0.15,P83&lt;=0.2),"15% to 20%",AND(P83&gt;0.2,P83&lt;=0.25),"20% to 25%",AND(P83&gt;0.25,P83&lt;=0.3),"25% to 30%",AND(P83&gt;0.3,P83&lt;=0.4),"30% to 40%",AND(P83&gt;0.4,P83&lt;=0.5),"40% to 50%",AND(P83&gt;0.5,P83&lt;=0.75),"50% to 75%",AND(P83&gt;0.75,P83&lt;=1),"75% to 100%")</f>
        <v>0% to 2%</v>
      </c>
      <c r="P83" s="10">
        <f>_xlfn.XLOOKUP($E83,'Raw Data'!$E:$E,'Raw Data'!P:P,"ERROR",0,1)</f>
        <v>0.0138414098145643</v>
      </c>
      <c r="Q83" s="9">
        <f>_xlfn.XLOOKUP($E83,'Raw Data'!$E:$E,'Raw Data'!Q:Q,"ERROR",0,1)</f>
        <v>31.8</v>
      </c>
      <c r="R83" s="9" t="str">
        <f>_xlfn.XLOOKUP($E83,'Raw Data'!$E:$E,'Raw Data'!R:R,"ERROR",0,1)</f>
        <v>oz</v>
      </c>
      <c r="S83" s="5" t="str">
        <f t="array" ref="S83">_xlfn.IFS(AND(T83&gt;0,T83&lt;=0.05),"0 to 0.05",AND(T83&gt;0.05,T83&lt;=0.1),"0.05 to 0.1",AND(T83&gt;0.1,T83&lt;=0.2),"0.1 to 0.2",AND(T83&gt;0.2,T83&lt;=0.3),"0.2 to 0.3",AND(T83&gt;0.3,T83&lt;=0.4),"0.3 to 0.4",AND(T83&gt;0.4,T83&lt;=0.5),"0.4 to 0.5",AND(T83&gt;0.5,T83&lt;=0.75),"0.5 to 0.75",AND(T83&gt;0.75,T83&lt;=1),"0.75 to 1",AND(T83&gt;1,T83&lt;=2),"1 to 2",AND(T83&gt;2,T83&lt;=3),"2 to 3",AND(T83&gt;3,T83&lt;=4),"3 to 4",AND(T83&gt;4,T83&lt;=5),"4 to 5",AND(T83&gt;5,T83&lt;=10),"5 to 10",T83&gt;10,"10+")</f>
        <v>0.75 to 1</v>
      </c>
      <c r="T83" s="10">
        <f>_xlfn.XLOOKUP($E83,'Raw Data'!$E:$E,'Raw Data'!T:T,"ERROR",0,1)</f>
        <v>0.751622309709611</v>
      </c>
      <c r="U83" s="15" t="str">
        <f t="array" ref="U83">_xlfn.IFS(AND(V83&gt;0,V83&lt;=0.05),"0 to 0.05",AND(V83&gt;0.05,V83&lt;=0.1),"0.05 to 0.1",AND(V83&gt;0.1,V83&lt;=0.2),"0.1 to 0.2",AND(V83&gt;0.2,V83&lt;=0.3),"0.2 to 0.3",AND(V83&gt;0.3,V83&lt;=0.4),"0.3 to 0.4",AND(V83&gt;0.4,V83&lt;=0.5),"0.4 to 0.5",AND(V83&gt;0.5,V83&lt;=0.75),"0.5 to 0.75",AND(V83&gt;0.75,V83&lt;=1),"0.75 to 1",AND(V83&gt;1,V83&lt;=2),"1 to 2",AND(V83&gt;2,V83&lt;=3),"2 to 3",AND(V83&gt;3,V83&lt;=4),"3 to 4",AND(V83&gt;4,V83&lt;=5),"4 to 5",AND(V83&gt;5,V83&lt;=10),"5 to 10",V83&gt;10,"10+")</f>
        <v>0.2 to 0.3</v>
      </c>
      <c r="V83" s="10">
        <f>_xlfn.XLOOKUP($E83,'Raw Data'!$E:$E,'Raw Data'!V:V,"ERROR",0,1)</f>
        <v>0.205786397483426</v>
      </c>
      <c r="W83" s="15" t="str">
        <f t="array" ref="W83">_xlfn.IFS(AND(X83&gt;0,X83&lt;=0.05),"0 to 0.05",AND(X83&gt;0.05,X83&lt;=0.1),"0.05 to 0.1",AND(X83&gt;0.1,X83&lt;=0.2),"0.1 to 0.2",AND(X83&gt;0.2,X83&lt;=0.3),"0.2 to 0.3",AND(X83&gt;0.3,X83&lt;=0.4),"0.3 to 0.4",AND(X83&gt;0.4,X83&lt;=0.5),"0.4 to 0.5",AND(X83&gt;0.5,X83&lt;=0.75),"0.5 to 0.75",AND(X83&gt;0.75,X83&lt;=1),"0.75 to 1",AND(X83&gt;1,X83&lt;=2),"1 to 2",AND(X83&gt;2,X83&lt;=3),"2 to 3",AND(X83&gt;3,X83&lt;=4),"3 to 4",AND(X83&gt;4,X83&lt;=5),"4 to 5",AND(X83&gt;5,X83&lt;=10),"5 to 10",X83&gt;10,"10+")</f>
        <v>0.2 to 0.3</v>
      </c>
      <c r="X83" s="16">
        <f t="shared" si="6"/>
        <v>0.202938023621595</v>
      </c>
      <c r="Y83" s="5" t="str">
        <f t="array" ref="Y83">_xlfn.IFS(AND(Z83&gt;0,Z83&lt;=1),"0 to 1",AND(Z83&gt;1,Z83&lt;=2),"1 to 2",AND(Z83&gt;2,Z83&lt;=4),"2 to 4",AND(Z83&gt;4,Z83&lt;=6),"4 to 6",AND(Z83&gt;6,Z83&lt;=8),"6 to 8",AND(Z83&gt;8,Z83&lt;=10),"8 to 10",AND(Z83&gt;10,Z83&lt;=15),"10 to 15",AND(Z83&gt;15,Z83&lt;=20),"15 to 20",AND(Z83&gt;20,Z83&lt;=25),"20 to 25",AND(Z83&gt;25,Z83&lt;=30),"25 to 30",AND(Z83&gt;30,Z83&lt;=40),"30 to 40",AND(Z83&gt;40,Z83&lt;=50),"40 to 50",Z83&gt;50,"50+")</f>
        <v>30 to 40</v>
      </c>
      <c r="Z83" s="9">
        <f>_xlfn.XLOOKUP($E83,'Raw Data'!$E:$E,'Raw Data'!Z:Z,"ERROR",0,1)</f>
        <v>31.8</v>
      </c>
      <c r="AA83" s="9" t="str">
        <f>_xlfn.XLOOKUP($E83,'Raw Data'!$E:$E,'Raw Data'!AA:AA,"ERROR",0,1)</f>
        <v>oz</v>
      </c>
    </row>
    <row r="84" hidden="1" spans="1:27">
      <c r="A84" s="5" t="str">
        <f>_xlfn.XLOOKUP($E84,'Raw Data'!$E:$E,'Raw Data'!A:A,"ERROR",0,1)</f>
        <v>AE</v>
      </c>
      <c r="B84" s="5" t="str">
        <f>_xlfn.XLOOKUP($E84,'Raw Data'!$E:$E,'Raw Data'!B:B,"ERROR",0,1)</f>
        <v>Hair Mousses</v>
      </c>
      <c r="C84" s="5" t="str">
        <f>_xlfn.XLOOKUP($E84,'Raw Data'!$E:$E,'Raw Data'!C:C,"ERROR",0,1)</f>
        <v>r+co</v>
      </c>
      <c r="D84" s="5" t="str">
        <f>_xlfn.XLOOKUP($E84,'Raw Data'!$E:$E,'Raw Data'!D:D,"ERROR",0,1)</f>
        <v>www.amazon.ae/dp/B01A7QACAY</v>
      </c>
      <c r="E84" s="5" t="s">
        <v>283</v>
      </c>
      <c r="F84" s="9" t="str">
        <f>_xlfn.XLOOKUP($E84,'Raw Data'!$E:$E,'Raw Data'!F:F,"ERROR",0,1)</f>
        <v>R+Co Chiffon Styling  Mousse  | Shapeable Body + Volume + Shine | Vegan + Cruelty-Free | 5.6 Oz</v>
      </c>
      <c r="G84" s="10">
        <f>_xlfn.XLOOKUP($E84,'Raw Data'!$E:$E,'Raw Data'!G:G,"ERROR",0,1)</f>
        <v>8</v>
      </c>
      <c r="H84" s="9">
        <f>_xlfn.XLOOKUP($E84,'Raw Data'!$E:$E,'Raw Data'!H:H,"ERROR",0,1)</f>
        <v>1601.43</v>
      </c>
      <c r="I84" s="9">
        <f>_xlfn.XLOOKUP($E84,'Raw Data'!$E:$E,'Raw Data'!I:I,"ERROR",0,1)</f>
        <v>0.00214402828618394</v>
      </c>
      <c r="J84" s="9" t="str">
        <f>_xlfn.XLOOKUP($E84,'Raw Data'!$E:$E,'Raw Data'!J:J,"ERROR",0,1)</f>
        <v>No</v>
      </c>
      <c r="K84" s="14" t="str">
        <f t="array" ref="K84">_xlfn.IFS(AND(L84&gt;0,L84&lt;=5),"0 to 5",AND(L84&gt;5,L84&lt;=10),"5 to 10",AND(L84&gt;10,L84&lt;=15),"10 to 15",AND(L84&gt;15,L84&lt;=20),"15 to 20",AND(L84&gt;20,L84&lt;=30),"20 to 30",AND(L84&gt;30,L84&lt;=40),"30 to 40",AND(L84&gt;40,L84&lt;=50),"40 to 50",AND(L84&gt;50,L84&lt;=75),"50 to 75",AND(L84&gt;75,L84&lt;=100),"75 to 100",AND(L84&gt;100,L84&lt;=150),"100 to 150",AND(L84&gt;150,L84&lt;=200),"150 to 200",AND(L84&gt;200,L84&lt;=250),"200 to 250",AND(L84&gt;250,L84&lt;=300),"250 to 300",AND(L84&gt;300,L84&lt;=400),"300 to 400",AND(L84&gt;400,L84&lt;=500),"400 to 500",L84&gt;500,"500+")</f>
        <v>200 to 250</v>
      </c>
      <c r="L84" s="9">
        <f>_xlfn.XLOOKUP($E84,'Raw Data'!$E:$E,'Raw Data'!L:L,"ERROR",0,1)</f>
        <v>213.18</v>
      </c>
      <c r="M84" s="14" t="str">
        <f t="array" ref="M84">_xlfn.IFS(AND(N84&gt;0,N84&lt;=5),"0 to 5",AND(N84&gt;5,N84&lt;=10),"5 to 10",AND(N84&gt;10,N84&lt;=15),"10 to 15",AND(N84&gt;15,N84&lt;=20),"15 to 20",AND(N84&gt;20,N84&lt;=30),"20 to 30",AND(N84&gt;30,N84&lt;=40),"30 to 40",AND(N84&gt;40,N84&lt;=50),"40 to 50",AND(N84&gt;50,N84&lt;=75),"50 to 75",AND(N84&gt;75,N84&lt;=100),"75 to 100",AND(N84&gt;100,N84&lt;=150),"100 to 150",AND(N84&gt;150,N84&lt;=200),"150 to 200",AND(N84&gt;200,N84&lt;=250),"200 to 250",AND(N84&gt;250,N84&lt;=300),"250 to 300",AND(N84&gt;300,N84&lt;=400),"300 to 400",AND(N84&gt;400,N84&lt;=500),"400 to 500",N84&gt;500,"500+")</f>
        <v>200 to 250</v>
      </c>
      <c r="N84" s="9">
        <f>_xlfn.XLOOKUP($E84,'Raw Data'!$E:$E,'Raw Data'!N:N,"ERROR",0,1)</f>
        <v>214.38</v>
      </c>
      <c r="O84" s="14" t="str">
        <f t="array" ref="O84">_xlfn.IFS(P84=0,"No Discount",AND(P84&gt;0,P84&lt;=0.02),"0% to 2%",AND(P84&gt;0.02,P84&lt;=0.04),"2% to 4%",AND(P84&gt;0.04,P84&lt;=0.06),"4% to 6%",AND(P84&gt;0.06,P84&lt;=0.08),"6% to 8%",AND(P84&gt;0.08,P84&lt;=0.1),"8% to 10%",AND(P84&gt;0.1,P84&lt;=0.15),"10% to 15%",AND(P84&gt;0.15,P84&lt;=0.2),"15% to 20%",AND(P84&gt;0.2,P84&lt;=0.25),"20% to 25%",AND(P84&gt;0.25,P84&lt;=0.3),"25% to 30%",AND(P84&gt;0.3,P84&lt;=0.4),"30% to 40%",AND(P84&gt;0.4,P84&lt;=0.5),"40% to 50%",AND(P84&gt;0.5,P84&lt;=0.75),"50% to 75%",AND(P84&gt;0.75,P84&lt;=1),"75% to 100%")</f>
        <v>0% to 2%</v>
      </c>
      <c r="P84" s="10">
        <f>_xlfn.XLOOKUP($E84,'Raw Data'!$E:$E,'Raw Data'!P:P,"ERROR",0,1)</f>
        <v>0.00559753708368313</v>
      </c>
      <c r="Q84" s="9">
        <f>_xlfn.XLOOKUP($E84,'Raw Data'!$E:$E,'Raw Data'!Q:Q,"ERROR",0,1)</f>
        <v>5.6</v>
      </c>
      <c r="R84" s="9" t="str">
        <f>_xlfn.XLOOKUP($E84,'Raw Data'!$E:$E,'Raw Data'!R:R,"ERROR",0,1)</f>
        <v>oz</v>
      </c>
      <c r="S84" s="5" t="str">
        <f t="array" ref="S84">_xlfn.IFS(AND(T84&gt;0,T84&lt;=0.05),"0 to 0.05",AND(T84&gt;0.05,T84&lt;=0.1),"0.05 to 0.1",AND(T84&gt;0.1,T84&lt;=0.2),"0.1 to 0.2",AND(T84&gt;0.2,T84&lt;=0.3),"0.2 to 0.3",AND(T84&gt;0.3,T84&lt;=0.4),"0.3 to 0.4",AND(T84&gt;0.4,T84&lt;=0.5),"0.4 to 0.5",AND(T84&gt;0.5,T84&lt;=0.75),"0.5 to 0.75",AND(T84&gt;0.75,T84&lt;=1),"0.75 to 1",AND(T84&gt;1,T84&lt;=2),"1 to 2",AND(T84&gt;2,T84&lt;=3),"2 to 3",AND(T84&gt;3,T84&lt;=4),"3 to 4",AND(T84&gt;4,T84&lt;=5),"4 to 5",AND(T84&gt;5,T84&lt;=10),"5 to 10",T84&gt;10,"10+")</f>
        <v>1 to 2</v>
      </c>
      <c r="T84" s="10">
        <f>_xlfn.XLOOKUP($E84,'Raw Data'!$E:$E,'Raw Data'!T:T,"ERROR",0,1)</f>
        <v>1.28738103290014</v>
      </c>
      <c r="U84" s="15" t="str">
        <f t="array" ref="U84">_xlfn.IFS(AND(V84&gt;0,V84&lt;=0.05),"0 to 0.05",AND(V84&gt;0.05,V84&lt;=0.1),"0.05 to 0.1",AND(V84&gt;0.1,V84&lt;=0.2),"0.1 to 0.2",AND(V84&gt;0.2,V84&lt;=0.3),"0.2 to 0.3",AND(V84&gt;0.3,V84&lt;=0.4),"0.3 to 0.4",AND(V84&gt;0.4,V84&lt;=0.5),"0.4 to 0.5",AND(V84&gt;0.5,V84&lt;=0.75),"0.5 to 0.75",AND(V84&gt;0.75,V84&lt;=1),"0.75 to 1",AND(V84&gt;1,V84&lt;=2),"1 to 2",AND(V84&gt;2,V84&lt;=3),"2 to 3",AND(V84&gt;3,V84&lt;=4),"3 to 4",AND(V84&gt;4,V84&lt;=5),"4 to 5",AND(V84&gt;5,V84&lt;=10),"5 to 10",V84&gt;10,"10+")</f>
        <v>0.3 to 0.4</v>
      </c>
      <c r="V84" s="10">
        <f>_xlfn.XLOOKUP($E84,'Raw Data'!$E:$E,'Raw Data'!V:V,"ERROR",0,1)</f>
        <v>0.349549495144693</v>
      </c>
      <c r="W84" s="15" t="str">
        <f t="array" ref="W84">_xlfn.IFS(AND(X84&gt;0,X84&lt;=0.05),"0 to 0.05",AND(X84&gt;0.05,X84&lt;=0.1),"0.05 to 0.1",AND(X84&gt;0.1,X84&lt;=0.2),"0.1 to 0.2",AND(X84&gt;0.2,X84&lt;=0.3),"0.2 to 0.3",AND(X84&gt;0.3,X84&lt;=0.4),"0.3 to 0.4",AND(X84&gt;0.4,X84&lt;=0.5),"0.4 to 0.5",AND(X84&gt;0.5,X84&lt;=0.75),"0.5 to 0.75",AND(X84&gt;0.75,X84&lt;=1),"0.75 to 1",AND(X84&gt;1,X84&lt;=2),"1 to 2",AND(X84&gt;2,X84&lt;=3),"2 to 3",AND(X84&gt;3,X84&lt;=4),"3 to 4",AND(X84&gt;4,X84&lt;=5),"4 to 5",AND(X84&gt;5,X84&lt;=10),"5 to 10",X84&gt;10,"10+")</f>
        <v>0.3 to 0.4</v>
      </c>
      <c r="X84" s="16">
        <f t="shared" si="6"/>
        <v>0.347592878883038</v>
      </c>
      <c r="Y84" s="5" t="str">
        <f t="array" ref="Y84">_xlfn.IFS(AND(Z84&gt;0,Z84&lt;=1),"0 to 1",AND(Z84&gt;1,Z84&lt;=2),"1 to 2",AND(Z84&gt;2,Z84&lt;=4),"2 to 4",AND(Z84&gt;4,Z84&lt;=6),"4 to 6",AND(Z84&gt;6,Z84&lt;=8),"6 to 8",AND(Z84&gt;8,Z84&lt;=10),"8 to 10",AND(Z84&gt;10,Z84&lt;=15),"10 to 15",AND(Z84&gt;15,Z84&lt;=20),"15 to 20",AND(Z84&gt;20,Z84&lt;=25),"20 to 25",AND(Z84&gt;25,Z84&lt;=30),"25 to 30",AND(Z84&gt;30,Z84&lt;=40),"30 to 40",AND(Z84&gt;40,Z84&lt;=50),"40 to 50",Z84&gt;50,"50+")</f>
        <v>4 to 6</v>
      </c>
      <c r="Z84" s="9">
        <f>_xlfn.XLOOKUP($E84,'Raw Data'!$E:$E,'Raw Data'!Z:Z,"ERROR",0,1)</f>
        <v>5.6</v>
      </c>
      <c r="AA84" s="9" t="str">
        <f>_xlfn.XLOOKUP($E84,'Raw Data'!$E:$E,'Raw Data'!AA:AA,"ERROR",0,1)</f>
        <v>oz</v>
      </c>
    </row>
    <row r="85" hidden="1" spans="1:27">
      <c r="A85" s="5" t="str">
        <f>_xlfn.XLOOKUP($E85,'Raw Data'!$E:$E,'Raw Data'!A:A,"ERROR",0,1)</f>
        <v>AE</v>
      </c>
      <c r="B85" s="5" t="str">
        <f>_xlfn.XLOOKUP($E85,'Raw Data'!$E:$E,'Raw Data'!B:B,"ERROR",0,1)</f>
        <v>Hair Mousses</v>
      </c>
      <c r="C85" s="5" t="str">
        <f>_xlfn.XLOOKUP($E85,'Raw Data'!$E:$E,'Raw Data'!C:C,"ERROR",0,1)</f>
        <v>Wella</v>
      </c>
      <c r="D85" s="5" t="str">
        <f>_xlfn.XLOOKUP($E85,'Raw Data'!$E:$E,'Raw Data'!D:D,"ERROR",0,1)</f>
        <v>www.amazon.ae/dp/B00GC4UI1E</v>
      </c>
      <c r="E85" s="5" t="s">
        <v>284</v>
      </c>
      <c r="F85" s="9" t="str">
        <f>_xlfn.XLOOKUP($E85,'Raw Data'!$E:$E,'Raw Data'!F:F,"ERROR",0,1)</f>
        <v>Wella SP Men Pigment Black  Mousse</v>
      </c>
      <c r="G85" s="10">
        <f>_xlfn.XLOOKUP($E85,'Raw Data'!$E:$E,'Raw Data'!G:G,"ERROR",0,1)</f>
        <v>6</v>
      </c>
      <c r="H85" s="9">
        <f>_xlfn.XLOOKUP($E85,'Raw Data'!$E:$E,'Raw Data'!H:H,"ERROR",0,1)</f>
        <v>1600.77</v>
      </c>
      <c r="I85" s="9">
        <f>_xlfn.XLOOKUP($E85,'Raw Data'!$E:$E,'Raw Data'!I:I,"ERROR",0,1)</f>
        <v>0.00214314466425299</v>
      </c>
      <c r="J85" s="9" t="str">
        <f>_xlfn.XLOOKUP($E85,'Raw Data'!$E:$E,'Raw Data'!J:J,"ERROR",0,1)</f>
        <v>No</v>
      </c>
      <c r="K85" s="14" t="str">
        <f t="array" ref="K85">_xlfn.IFS(AND(L85&gt;0,L85&lt;=5),"0 to 5",AND(L85&gt;5,L85&lt;=10),"5 to 10",AND(L85&gt;10,L85&lt;=15),"10 to 15",AND(L85&gt;15,L85&lt;=20),"15 to 20",AND(L85&gt;20,L85&lt;=30),"20 to 30",AND(L85&gt;30,L85&lt;=40),"30 to 40",AND(L85&gt;40,L85&lt;=50),"40 to 50",AND(L85&gt;50,L85&lt;=75),"50 to 75",AND(L85&gt;75,L85&lt;=100),"75 to 100",AND(L85&gt;100,L85&lt;=150),"100 to 150",AND(L85&gt;150,L85&lt;=200),"150 to 200",AND(L85&gt;200,L85&lt;=250),"200 to 250",AND(L85&gt;250,L85&lt;=300),"250 to 300",AND(L85&gt;300,L85&lt;=400),"300 to 400",AND(L85&gt;400,L85&lt;=500),"400 to 500",L85&gt;500,"500+")</f>
        <v>200 to 250</v>
      </c>
      <c r="L85" s="9">
        <f>_xlfn.XLOOKUP($E85,'Raw Data'!$E:$E,'Raw Data'!L:L,"ERROR",0,1)</f>
        <v>237.15</v>
      </c>
      <c r="M85" s="14" t="str">
        <f t="array" ref="M85">_xlfn.IFS(AND(N85&gt;0,N85&lt;=5),"0 to 5",AND(N85&gt;5,N85&lt;=10),"5 to 10",AND(N85&gt;10,N85&lt;=15),"10 to 15",AND(N85&gt;15,N85&lt;=20),"15 to 20",AND(N85&gt;20,N85&lt;=30),"20 to 30",AND(N85&gt;30,N85&lt;=40),"30 to 40",AND(N85&gt;40,N85&lt;=50),"40 to 50",AND(N85&gt;50,N85&lt;=75),"50 to 75",AND(N85&gt;75,N85&lt;=100),"75 to 100",AND(N85&gt;100,N85&lt;=150),"100 to 150",AND(N85&gt;150,N85&lt;=200),"150 to 200",AND(N85&gt;200,N85&lt;=250),"200 to 250",AND(N85&gt;250,N85&lt;=300),"250 to 300",AND(N85&gt;300,N85&lt;=400),"300 to 400",AND(N85&gt;400,N85&lt;=500),"400 to 500",N85&gt;500,"500+")</f>
        <v>200 to 250</v>
      </c>
      <c r="N85" s="9">
        <f>_xlfn.XLOOKUP($E85,'Raw Data'!$E:$E,'Raw Data'!N:N,"ERROR",0,1)</f>
        <v>237.15</v>
      </c>
      <c r="O85" s="14" t="str">
        <f t="array" ref="O85">_xlfn.IFS(P85=0,"No Discount",AND(P85&gt;0,P85&lt;=0.02),"0% to 2%",AND(P85&gt;0.02,P85&lt;=0.04),"2% to 4%",AND(P85&gt;0.04,P85&lt;=0.06),"4% to 6%",AND(P85&gt;0.06,P85&lt;=0.08),"6% to 8%",AND(P85&gt;0.08,P85&lt;=0.1),"8% to 10%",AND(P85&gt;0.1,P85&lt;=0.15),"10% to 15%",AND(P85&gt;0.15,P85&lt;=0.2),"15% to 20%",AND(P85&gt;0.2,P85&lt;=0.25),"20% to 25%",AND(P85&gt;0.25,P85&lt;=0.3),"25% to 30%",AND(P85&gt;0.3,P85&lt;=0.4),"30% to 40%",AND(P85&gt;0.4,P85&lt;=0.5),"40% to 50%",AND(P85&gt;0.5,P85&lt;=0.75),"50% to 75%",AND(P85&gt;0.75,P85&lt;=1),"75% to 100%")</f>
        <v>No Discount</v>
      </c>
      <c r="P85" s="10">
        <f>_xlfn.XLOOKUP($E85,'Raw Data'!$E:$E,'Raw Data'!P:P,"ERROR",0,1)</f>
        <v>0</v>
      </c>
      <c r="Q85" s="9">
        <f>_xlfn.XLOOKUP($E85,'Raw Data'!$E:$E,'Raw Data'!Q:Q,"ERROR",0,1)</f>
        <v>0</v>
      </c>
      <c r="R85" s="9">
        <f>_xlfn.XLOOKUP($E85,'Raw Data'!$E:$E,'Raw Data'!R:R,"ERROR",0,1)</f>
        <v>0</v>
      </c>
      <c r="S85" s="5" t="e">
        <f t="array" ref="S85">_xlfn.IFS(AND(T85&gt;0,T85&lt;=0.05),"0 to 0.05",AND(T85&gt;0.05,T85&lt;=0.1),"0.05 to 0.1",AND(T85&gt;0.1,T85&lt;=0.2),"0.1 to 0.2",AND(T85&gt;0.2,T85&lt;=0.3),"0.2 to 0.3",AND(T85&gt;0.3,T85&lt;=0.4),"0.3 to 0.4",AND(T85&gt;0.4,T85&lt;=0.5),"0.4 to 0.5",AND(T85&gt;0.5,T85&lt;=0.75),"0.5 to 0.75",AND(T85&gt;0.75,T85&lt;=1),"0.75 to 1",AND(T85&gt;1,T85&lt;=2),"1 to 2",AND(T85&gt;2,T85&lt;=3),"2 to 3",AND(T85&gt;3,T85&lt;=4),"3 to 4",AND(T85&gt;4,T85&lt;=5),"4 to 5",AND(T85&gt;5,T85&lt;=10),"5 to 10",T85&gt;10,"10+")</f>
        <v>#N/A</v>
      </c>
      <c r="T85" s="10">
        <f>_xlfn.XLOOKUP($E85,'Raw Data'!$E:$E,'Raw Data'!T:T,"ERROR",0,1)</f>
        <v>0</v>
      </c>
      <c r="U85" s="15" t="e">
        <f t="array" ref="U85">_xlfn.IFS(AND(V85&gt;0,V85&lt;=0.05),"0 to 0.05",AND(V85&gt;0.05,V85&lt;=0.1),"0.05 to 0.1",AND(V85&gt;0.1,V85&lt;=0.2),"0.1 to 0.2",AND(V85&gt;0.2,V85&lt;=0.3),"0.2 to 0.3",AND(V85&gt;0.3,V85&lt;=0.4),"0.3 to 0.4",AND(V85&gt;0.4,V85&lt;=0.5),"0.4 to 0.5",AND(V85&gt;0.5,V85&lt;=0.75),"0.5 to 0.75",AND(V85&gt;0.75,V85&lt;=1),"0.75 to 1",AND(V85&gt;1,V85&lt;=2),"1 to 2",AND(V85&gt;2,V85&lt;=3),"2 to 3",AND(V85&gt;3,V85&lt;=4),"3 to 4",AND(V85&gt;4,V85&lt;=5),"4 to 5",AND(V85&gt;5,V85&lt;=10),"5 to 10",V85&gt;10,"10+")</f>
        <v>#N/A</v>
      </c>
      <c r="V85" s="10">
        <f>_xlfn.XLOOKUP($E85,'Raw Data'!$E:$E,'Raw Data'!V:V,"ERROR",0,1)</f>
        <v>0</v>
      </c>
      <c r="W85" s="15" t="e">
        <f t="array" ref="W85">_xlfn.IFS(AND(X85&gt;0,X85&lt;=0.05),"0 to 0.05",AND(X85&gt;0.05,X85&lt;=0.1),"0.05 to 0.1",AND(X85&gt;0.1,X85&lt;=0.2),"0.1 to 0.2",AND(X85&gt;0.2,X85&lt;=0.3),"0.2 to 0.3",AND(X85&gt;0.3,X85&lt;=0.4),"0.3 to 0.4",AND(X85&gt;0.4,X85&lt;=0.5),"0.4 to 0.5",AND(X85&gt;0.5,X85&lt;=0.75),"0.5 to 0.75",AND(X85&gt;0.75,X85&lt;=1),"0.75 to 1",AND(X85&gt;1,X85&lt;=2),"1 to 2",AND(X85&gt;2,X85&lt;=3),"2 to 3",AND(X85&gt;3,X85&lt;=4),"3 to 4",AND(X85&gt;4,X85&lt;=5),"4 to 5",AND(X85&gt;5,X85&lt;=10),"5 to 10",X85&gt;10,"10+")</f>
        <v>#DIV/0!</v>
      </c>
      <c r="X85" s="16" t="e">
        <f t="shared" si="6"/>
        <v>#DIV/0!</v>
      </c>
      <c r="Y85" s="5" t="e">
        <f t="array" ref="Y85">_xlfn.IFS(AND(Z85&gt;0,Z85&lt;=1),"0 to 1",AND(Z85&gt;1,Z85&lt;=2),"1 to 2",AND(Z85&gt;2,Z85&lt;=4),"2 to 4",AND(Z85&gt;4,Z85&lt;=6),"4 to 6",AND(Z85&gt;6,Z85&lt;=8),"6 to 8",AND(Z85&gt;8,Z85&lt;=10),"8 to 10",AND(Z85&gt;10,Z85&lt;=15),"10 to 15",AND(Z85&gt;15,Z85&lt;=20),"15 to 20",AND(Z85&gt;20,Z85&lt;=25),"20 to 25",AND(Z85&gt;25,Z85&lt;=30),"25 to 30",AND(Z85&gt;30,Z85&lt;=40),"30 to 40",AND(Z85&gt;40,Z85&lt;=50),"40 to 50",Z85&gt;50,"50+")</f>
        <v>#N/A</v>
      </c>
      <c r="Z85" s="9">
        <f>_xlfn.XLOOKUP($E85,'Raw Data'!$E:$E,'Raw Data'!Z:Z,"ERROR",0,1)</f>
        <v>0</v>
      </c>
      <c r="AA85" s="9">
        <f>_xlfn.XLOOKUP($E85,'Raw Data'!$E:$E,'Raw Data'!AA:AA,"ERROR",0,1)</f>
        <v>0</v>
      </c>
    </row>
    <row r="86" hidden="1" spans="1:27">
      <c r="A86" s="5" t="str">
        <f>_xlfn.XLOOKUP($E86,'Raw Data'!$E:$E,'Raw Data'!A:A,"ERROR",0,1)</f>
        <v>AE</v>
      </c>
      <c r="B86" s="5" t="str">
        <f>_xlfn.XLOOKUP($E86,'Raw Data'!$E:$E,'Raw Data'!B:B,"ERROR",0,1)</f>
        <v>Hair Mousses</v>
      </c>
      <c r="C86" s="5" t="str">
        <f>_xlfn.XLOOKUP($E86,'Raw Data'!$E:$E,'Raw Data'!C:C,"ERROR",0,1)</f>
        <v>pantene</v>
      </c>
      <c r="D86" s="5" t="str">
        <f>_xlfn.XLOOKUP($E86,'Raw Data'!$E:$E,'Raw Data'!D:D,"ERROR",0,1)</f>
        <v>www.amazon.ae/dp/B003F6VJ0G</v>
      </c>
      <c r="E86" s="5" t="s">
        <v>285</v>
      </c>
      <c r="F86" s="9" t="str">
        <f>_xlfn.XLOOKUP($E86,'Raw Data'!$E:$E,'Raw Data'!F:F,"ERROR",0,1)</f>
        <v>Pantene Pro-V Style Series Volume Body Boosting Mousse, 6.60 oz (Pack of 3)</v>
      </c>
      <c r="G86" s="10">
        <f>_xlfn.XLOOKUP($E86,'Raw Data'!$E:$E,'Raw Data'!G:G,"ERROR",0,1)</f>
        <v>13</v>
      </c>
      <c r="H86" s="9">
        <f>_xlfn.XLOOKUP($E86,'Raw Data'!$E:$E,'Raw Data'!H:H,"ERROR",0,1)</f>
        <v>1557.78</v>
      </c>
      <c r="I86" s="9">
        <f>_xlfn.XLOOKUP($E86,'Raw Data'!$E:$E,'Raw Data'!I:I,"ERROR",0,1)</f>
        <v>0.00208558874484156</v>
      </c>
      <c r="J86" s="9" t="str">
        <f>_xlfn.XLOOKUP($E86,'Raw Data'!$E:$E,'Raw Data'!J:J,"ERROR",0,1)</f>
        <v>No</v>
      </c>
      <c r="K86" s="14" t="str">
        <f t="array" ref="K86">_xlfn.IFS(AND(L86&gt;0,L86&lt;=5),"0 to 5",AND(L86&gt;5,L86&lt;=10),"5 to 10",AND(L86&gt;10,L86&lt;=15),"10 to 15",AND(L86&gt;15,L86&lt;=20),"15 to 20",AND(L86&gt;20,L86&lt;=30),"20 to 30",AND(L86&gt;30,L86&lt;=40),"30 to 40",AND(L86&gt;40,L86&lt;=50),"40 to 50",AND(L86&gt;50,L86&lt;=75),"50 to 75",AND(L86&gt;75,L86&lt;=100),"75 to 100",AND(L86&gt;100,L86&lt;=150),"100 to 150",AND(L86&gt;150,L86&lt;=200),"150 to 200",AND(L86&gt;200,L86&lt;=250),"200 to 250",AND(L86&gt;250,L86&lt;=300),"250 to 300",AND(L86&gt;300,L86&lt;=400),"300 to 400",AND(L86&gt;400,L86&lt;=500),"400 to 500",L86&gt;500,"500+")</f>
        <v>100 to 150</v>
      </c>
      <c r="L86" s="9">
        <f>_xlfn.XLOOKUP($E86,'Raw Data'!$E:$E,'Raw Data'!L:L,"ERROR",0,1)</f>
        <v>121.32</v>
      </c>
      <c r="M86" s="14" t="str">
        <f t="array" ref="M86">_xlfn.IFS(AND(N86&gt;0,N86&lt;=5),"0 to 5",AND(N86&gt;5,N86&lt;=10),"5 to 10",AND(N86&gt;10,N86&lt;=15),"10 to 15",AND(N86&gt;15,N86&lt;=20),"15 to 20",AND(N86&gt;20,N86&lt;=30),"20 to 30",AND(N86&gt;30,N86&lt;=40),"30 to 40",AND(N86&gt;40,N86&lt;=50),"40 to 50",AND(N86&gt;50,N86&lt;=75),"50 to 75",AND(N86&gt;75,N86&lt;=100),"75 to 100",AND(N86&gt;100,N86&lt;=150),"100 to 150",AND(N86&gt;150,N86&lt;=200),"150 to 200",AND(N86&gt;200,N86&lt;=250),"200 to 250",AND(N86&gt;250,N86&lt;=300),"250 to 300",AND(N86&gt;300,N86&lt;=400),"300 to 400",AND(N86&gt;400,N86&lt;=500),"400 to 500",N86&gt;500,"500+")</f>
        <v>100 to 150</v>
      </c>
      <c r="N86" s="9">
        <f>_xlfn.XLOOKUP($E86,'Raw Data'!$E:$E,'Raw Data'!N:N,"ERROR",0,1)</f>
        <v>122.81</v>
      </c>
      <c r="O86" s="14" t="str">
        <f t="array" ref="O86">_xlfn.IFS(P86=0,"No Discount",AND(P86&gt;0,P86&lt;=0.02),"0% to 2%",AND(P86&gt;0.02,P86&lt;=0.04),"2% to 4%",AND(P86&gt;0.04,P86&lt;=0.06),"4% to 6%",AND(P86&gt;0.06,P86&lt;=0.08),"6% to 8%",AND(P86&gt;0.08,P86&lt;=0.1),"8% to 10%",AND(P86&gt;0.1,P86&lt;=0.15),"10% to 15%",AND(P86&gt;0.15,P86&lt;=0.2),"15% to 20%",AND(P86&gt;0.2,P86&lt;=0.25),"20% to 25%",AND(P86&gt;0.25,P86&lt;=0.3),"25% to 30%",AND(P86&gt;0.3,P86&lt;=0.4),"30% to 40%",AND(P86&gt;0.4,P86&lt;=0.5),"40% to 50%",AND(P86&gt;0.5,P86&lt;=0.75),"50% to 75%",AND(P86&gt;0.75,P86&lt;=1),"75% to 100%")</f>
        <v>0% to 2%</v>
      </c>
      <c r="P86" s="10">
        <f>_xlfn.XLOOKUP($E86,'Raw Data'!$E:$E,'Raw Data'!P:P,"ERROR",0,1)</f>
        <v>0.0121325624949109</v>
      </c>
      <c r="Q86" s="9">
        <f>_xlfn.XLOOKUP($E86,'Raw Data'!$E:$E,'Raw Data'!Q:Q,"ERROR",0,1)</f>
        <v>19.8</v>
      </c>
      <c r="R86" s="9" t="str">
        <f>_xlfn.XLOOKUP($E86,'Raw Data'!$E:$E,'Raw Data'!R:R,"ERROR",0,1)</f>
        <v>oz</v>
      </c>
      <c r="S86" s="5" t="str">
        <f t="array" ref="S86">_xlfn.IFS(AND(T86&gt;0,T86&lt;=0.05),"0 to 0.05",AND(T86&gt;0.05,T86&lt;=0.1),"0.05 to 0.1",AND(T86&gt;0.1,T86&lt;=0.2),"0.1 to 0.2",AND(T86&gt;0.2,T86&lt;=0.3),"0.2 to 0.3",AND(T86&gt;0.3,T86&lt;=0.4),"0.3 to 0.4",AND(T86&gt;0.4,T86&lt;=0.5),"0.4 to 0.5",AND(T86&gt;0.5,T86&lt;=0.75),"0.5 to 0.75",AND(T86&gt;0.75,T86&lt;=1),"0.75 to 1",AND(T86&gt;1,T86&lt;=2),"1 to 2",AND(T86&gt;2,T86&lt;=3),"2 to 3",AND(T86&gt;3,T86&lt;=4),"3 to 4",AND(T86&gt;4,T86&lt;=5),"4 to 5",AND(T86&gt;5,T86&lt;=10),"5 to 10",T86&gt;10,"10+")</f>
        <v>0.2 to 0.3</v>
      </c>
      <c r="T86" s="10">
        <f>_xlfn.XLOOKUP($E86,'Raw Data'!$E:$E,'Raw Data'!T:T,"ERROR",0,1)</f>
        <v>0.207212469640606</v>
      </c>
      <c r="U86" s="15" t="str">
        <f t="array" ref="U86">_xlfn.IFS(AND(V86&gt;0,V86&lt;=0.05),"0 to 0.05",AND(V86&gt;0.05,V86&lt;=0.1),"0.05 to 0.1",AND(V86&gt;0.1,V86&lt;=0.2),"0.1 to 0.2",AND(V86&gt;0.2,V86&lt;=0.3),"0.2 to 0.3",AND(V86&gt;0.3,V86&lt;=0.4),"0.3 to 0.4",AND(V86&gt;0.4,V86&lt;=0.5),"0.4 to 0.5",AND(V86&gt;0.5,V86&lt;=0.75),"0.5 to 0.75",AND(V86&gt;0.75,V86&lt;=1),"0.75 to 1",AND(V86&gt;1,V86&lt;=2),"1 to 2",AND(V86&gt;2,V86&lt;=3),"2 to 3",AND(V86&gt;3,V86&lt;=4),"3 to 4",AND(V86&gt;4,V86&lt;=5),"4 to 5",AND(V86&gt;5,V86&lt;=10),"5 to 10",V86&gt;10,"10+")</f>
        <v>0.05 to 0.1</v>
      </c>
      <c r="V86" s="10">
        <f>_xlfn.XLOOKUP($E86,'Raw Data'!$E:$E,'Raw Data'!V:V,"ERROR",0,1)</f>
        <v>0.0566344882712823</v>
      </c>
      <c r="W86" s="15" t="str">
        <f t="array" ref="W86">_xlfn.IFS(AND(X86&gt;0,X86&lt;=0.05),"0 to 0.05",AND(X86&gt;0.05,X86&lt;=0.1),"0.05 to 0.1",AND(X86&gt;0.1,X86&lt;=0.2),"0.1 to 0.2",AND(X86&gt;0.2,X86&lt;=0.3),"0.2 to 0.3",AND(X86&gt;0.3,X86&lt;=0.4),"0.3 to 0.4",AND(X86&gt;0.4,X86&lt;=0.5),"0.4 to 0.5",AND(X86&gt;0.5,X86&lt;=0.75),"0.5 to 0.75",AND(X86&gt;0.75,X86&lt;=1),"0.75 to 1",AND(X86&gt;1,X86&lt;=2),"1 to 2",AND(X86&gt;2,X86&lt;=3),"2 to 3",AND(X86&gt;3,X86&lt;=4),"3 to 4",AND(X86&gt;4,X86&lt;=5),"4 to 5",AND(X86&gt;5,X86&lt;=10),"5 to 10",X86&gt;10,"10+")</f>
        <v>0.05 to 0.1</v>
      </c>
      <c r="X86" s="16">
        <f t="shared" si="6"/>
        <v>0.0559473668029637</v>
      </c>
      <c r="Y86" s="5" t="str">
        <f t="array" ref="Y86">_xlfn.IFS(AND(Z86&gt;0,Z86&lt;=1),"0 to 1",AND(Z86&gt;1,Z86&lt;=2),"1 to 2",AND(Z86&gt;2,Z86&lt;=4),"2 to 4",AND(Z86&gt;4,Z86&lt;=6),"4 to 6",AND(Z86&gt;6,Z86&lt;=8),"6 to 8",AND(Z86&gt;8,Z86&lt;=10),"8 to 10",AND(Z86&gt;10,Z86&lt;=15),"10 to 15",AND(Z86&gt;15,Z86&lt;=20),"15 to 20",AND(Z86&gt;20,Z86&lt;=25),"20 to 25",AND(Z86&gt;25,Z86&lt;=30),"25 to 30",AND(Z86&gt;30,Z86&lt;=40),"30 to 40",AND(Z86&gt;40,Z86&lt;=50),"40 to 50",Z86&gt;50,"50+")</f>
        <v>15 to 20</v>
      </c>
      <c r="Z86" s="9">
        <f>_xlfn.XLOOKUP($E86,'Raw Data'!$E:$E,'Raw Data'!Z:Z,"ERROR",0,1)</f>
        <v>19.8</v>
      </c>
      <c r="AA86" s="9" t="str">
        <f>_xlfn.XLOOKUP($E86,'Raw Data'!$E:$E,'Raw Data'!AA:AA,"ERROR",0,1)</f>
        <v>oz</v>
      </c>
    </row>
    <row r="87" hidden="1" spans="1:27">
      <c r="A87" s="5" t="str">
        <f>_xlfn.XLOOKUP($E87,'Raw Data'!$E:$E,'Raw Data'!A:A,"ERROR",0,1)</f>
        <v>AE</v>
      </c>
      <c r="B87" s="5" t="str">
        <f>_xlfn.XLOOKUP($E87,'Raw Data'!$E:$E,'Raw Data'!B:B,"ERROR",0,1)</f>
        <v>Hair Mousses</v>
      </c>
      <c r="C87" s="5" t="str">
        <f>_xlfn.XLOOKUP($E87,'Raw Data'!$E:$E,'Raw Data'!C:C,"ERROR",0,1)</f>
        <v>label m</v>
      </c>
      <c r="D87" s="5" t="str">
        <f>_xlfn.XLOOKUP($E87,'Raw Data'!$E:$E,'Raw Data'!D:D,"ERROR",0,1)</f>
        <v>www.amazon.ae/dp/B07MW557ZZ</v>
      </c>
      <c r="E87" s="5" t="s">
        <v>286</v>
      </c>
      <c r="F87" s="9" t="str">
        <f>_xlfn.XLOOKUP($E87,'Raw Data'!$E:$E,'Raw Data'!F:F,"ERROR",0,1)</f>
        <v>LABEL M Curl Define Souffle, 120 millilitre</v>
      </c>
      <c r="G87" s="10">
        <f>_xlfn.XLOOKUP($E87,'Raw Data'!$E:$E,'Raw Data'!G:G,"ERROR",0,1)</f>
        <v>10</v>
      </c>
      <c r="H87" s="9">
        <f>_xlfn.XLOOKUP($E87,'Raw Data'!$E:$E,'Raw Data'!H:H,"ERROR",0,1)</f>
        <v>1506.76</v>
      </c>
      <c r="I87" s="9">
        <f>_xlfn.XLOOKUP($E87,'Raw Data'!$E:$E,'Raw Data'!I:I,"ERROR",0,1)</f>
        <v>0.0020172820919369</v>
      </c>
      <c r="J87" s="9" t="str">
        <f>_xlfn.XLOOKUP($E87,'Raw Data'!$E:$E,'Raw Data'!J:J,"ERROR",0,1)</f>
        <v>No</v>
      </c>
      <c r="K87" s="14" t="str">
        <f t="array" ref="K87">_xlfn.IFS(AND(L87&gt;0,L87&lt;=5),"0 to 5",AND(L87&gt;5,L87&lt;=10),"5 to 10",AND(L87&gt;10,L87&lt;=15),"10 to 15",AND(L87&gt;15,L87&lt;=20),"15 to 20",AND(L87&gt;20,L87&lt;=30),"20 to 30",AND(L87&gt;30,L87&lt;=40),"30 to 40",AND(L87&gt;40,L87&lt;=50),"40 to 50",AND(L87&gt;50,L87&lt;=75),"50 to 75",AND(L87&gt;75,L87&lt;=100),"75 to 100",AND(L87&gt;100,L87&lt;=150),"100 to 150",AND(L87&gt;150,L87&lt;=200),"150 to 200",AND(L87&gt;200,L87&lt;=250),"200 to 250",AND(L87&gt;250,L87&lt;=300),"250 to 300",AND(L87&gt;300,L87&lt;=400),"300 to 400",AND(L87&gt;400,L87&lt;=500),"400 to 500",L87&gt;500,"500+")</f>
        <v>150 to 200</v>
      </c>
      <c r="L87" s="9">
        <f>_xlfn.XLOOKUP($E87,'Raw Data'!$E:$E,'Raw Data'!L:L,"ERROR",0,1)</f>
        <v>152.59</v>
      </c>
      <c r="M87" s="14" t="str">
        <f t="array" ref="M87">_xlfn.IFS(AND(N87&gt;0,N87&lt;=5),"0 to 5",AND(N87&gt;5,N87&lt;=10),"5 to 10",AND(N87&gt;10,N87&lt;=15),"10 to 15",AND(N87&gt;15,N87&lt;=20),"15 to 20",AND(N87&gt;20,N87&lt;=30),"20 to 30",AND(N87&gt;30,N87&lt;=40),"30 to 40",AND(N87&gt;40,N87&lt;=50),"40 to 50",AND(N87&gt;50,N87&lt;=75),"50 to 75",AND(N87&gt;75,N87&lt;=100),"75 to 100",AND(N87&gt;100,N87&lt;=150),"100 to 150",AND(N87&gt;150,N87&lt;=200),"150 to 200",AND(N87&gt;200,N87&lt;=250),"200 to 250",AND(N87&gt;250,N87&lt;=300),"250 to 300",AND(N87&gt;300,N87&lt;=400),"300 to 400",AND(N87&gt;400,N87&lt;=500),"400 to 500",N87&gt;500,"500+")</f>
        <v>150 to 200</v>
      </c>
      <c r="N87" s="9">
        <f>_xlfn.XLOOKUP($E87,'Raw Data'!$E:$E,'Raw Data'!N:N,"ERROR",0,1)</f>
        <v>172.58</v>
      </c>
      <c r="O87" s="14" t="str">
        <f t="array" ref="O87">_xlfn.IFS(P87=0,"No Discount",AND(P87&gt;0,P87&lt;=0.02),"0% to 2%",AND(P87&gt;0.02,P87&lt;=0.04),"2% to 4%",AND(P87&gt;0.04,P87&lt;=0.06),"4% to 6%",AND(P87&gt;0.06,P87&lt;=0.08),"6% to 8%",AND(P87&gt;0.08,P87&lt;=0.1),"8% to 10%",AND(P87&gt;0.1,P87&lt;=0.15),"10% to 15%",AND(P87&gt;0.15,P87&lt;=0.2),"15% to 20%",AND(P87&gt;0.2,P87&lt;=0.25),"20% to 25%",AND(P87&gt;0.25,P87&lt;=0.3),"25% to 30%",AND(P87&gt;0.3,P87&lt;=0.4),"30% to 40%",AND(P87&gt;0.4,P87&lt;=0.5),"40% to 50%",AND(P87&gt;0.5,P87&lt;=0.75),"50% to 75%",AND(P87&gt;0.75,P87&lt;=1),"75% to 100%")</f>
        <v>10% to 15%</v>
      </c>
      <c r="P87" s="10">
        <f>_xlfn.XLOOKUP($E87,'Raw Data'!$E:$E,'Raw Data'!P:P,"ERROR",0,1)</f>
        <v>0.115830339552671</v>
      </c>
      <c r="Q87" s="9">
        <f>_xlfn.XLOOKUP($E87,'Raw Data'!$E:$E,'Raw Data'!Q:Q,"ERROR",0,1)</f>
        <v>120</v>
      </c>
      <c r="R87" s="9" t="str">
        <f>_xlfn.XLOOKUP($E87,'Raw Data'!$E:$E,'Raw Data'!R:R,"ERROR",0,1)</f>
        <v>ml</v>
      </c>
      <c r="S87" s="5" t="str">
        <f t="array" ref="S87">_xlfn.IFS(AND(T87&gt;0,T87&lt;=0.05),"0 to 0.05",AND(T87&gt;0.05,T87&lt;=0.1),"0.05 to 0.1",AND(T87&gt;0.1,T87&lt;=0.2),"0.1 to 0.2",AND(T87&gt;0.2,T87&lt;=0.3),"0.2 to 0.3",AND(T87&gt;0.3,T87&lt;=0.4),"0.3 to 0.4",AND(T87&gt;0.4,T87&lt;=0.5),"0.4 to 0.5",AND(T87&gt;0.5,T87&lt;=0.75),"0.5 to 0.75",AND(T87&gt;0.75,T87&lt;=1),"0.75 to 1",AND(T87&gt;1,T87&lt;=2),"1 to 2",AND(T87&gt;2,T87&lt;=3),"2 to 3",AND(T87&gt;3,T87&lt;=4),"3 to 4",AND(T87&gt;4,T87&lt;=5),"4 to 5",AND(T87&gt;5,T87&lt;=10),"5 to 10",T87&gt;10,"10+")</f>
        <v>1 to 2</v>
      </c>
      <c r="T87" s="10">
        <f>_xlfn.XLOOKUP($E87,'Raw Data'!$E:$E,'Raw Data'!T:T,"ERROR",0,1)</f>
        <v>1.27226272162668</v>
      </c>
      <c r="U87" s="15" t="str">
        <f t="array" ref="U87">_xlfn.IFS(AND(V87&gt;0,V87&lt;=0.05),"0 to 0.05",AND(V87&gt;0.05,V87&lt;=0.1),"0.05 to 0.1",AND(V87&gt;0.1,V87&lt;=0.2),"0.1 to 0.2",AND(V87&gt;0.2,V87&lt;=0.3),"0.2 to 0.3",AND(V87&gt;0.3,V87&lt;=0.4),"0.3 to 0.4",AND(V87&gt;0.4,V87&lt;=0.5),"0.4 to 0.5",AND(V87&gt;0.5,V87&lt;=0.75),"0.5 to 0.75",AND(V87&gt;0.75,V87&lt;=1),"0.75 to 1",AND(V87&gt;1,V87&lt;=2),"1 to 2",AND(V87&gt;2,V87&lt;=3),"2 to 3",AND(V87&gt;3,V87&lt;=4),"3 to 4",AND(V87&gt;4,V87&lt;=5),"4 to 5",AND(V87&gt;5,V87&lt;=10),"5 to 10",V87&gt;10,"10+")</f>
        <v>0.3 to 0.4</v>
      </c>
      <c r="V87" s="10">
        <f>_xlfn.XLOOKUP($E87,'Raw Data'!$E:$E,'Raw Data'!V:V,"ERROR",0,1)</f>
        <v>0.388512465656661</v>
      </c>
      <c r="W87" s="15" t="str">
        <f t="array" ref="W87">_xlfn.IFS(AND(X87&gt;0,X87&lt;=0.05),"0 to 0.05",AND(X87&gt;0.05,X87&lt;=0.1),"0.05 to 0.1",AND(X87&gt;0.1,X87&lt;=0.2),"0.1 to 0.2",AND(X87&gt;0.2,X87&lt;=0.3),"0.2 to 0.3",AND(X87&gt;0.3,X87&lt;=0.4),"0.3 to 0.4",AND(X87&gt;0.4,X87&lt;=0.5),"0.4 to 0.5",AND(X87&gt;0.5,X87&lt;=0.75),"0.5 to 0.75",AND(X87&gt;0.75,X87&lt;=1),"0.75 to 1",AND(X87&gt;1,X87&lt;=2),"1 to 2",AND(X87&gt;2,X87&lt;=3),"2 to 3",AND(X87&gt;3,X87&lt;=4),"3 to 4",AND(X87&gt;4,X87&lt;=5),"4 to 5",AND(X87&gt;5,X87&lt;=10),"5 to 10",X87&gt;10,"10+")</f>
        <v>0.3 to 0.4</v>
      </c>
      <c r="X87" s="16">
        <f t="shared" si="6"/>
        <v>0.343510934839204</v>
      </c>
      <c r="Y87" s="5" t="str">
        <f t="array" ref="Y87">_xlfn.IFS(AND(Z87&gt;0,Z87&lt;=1),"0 to 1",AND(Z87&gt;1,Z87&lt;=2),"1 to 2",AND(Z87&gt;2,Z87&lt;=4),"2 to 4",AND(Z87&gt;4,Z87&lt;=6),"4 to 6",AND(Z87&gt;6,Z87&lt;=8),"6 to 8",AND(Z87&gt;8,Z87&lt;=10),"8 to 10",AND(Z87&gt;10,Z87&lt;=15),"10 to 15",AND(Z87&gt;15,Z87&lt;=20),"15 to 20",AND(Z87&gt;20,Z87&lt;=25),"20 to 25",AND(Z87&gt;25,Z87&lt;=30),"25 to 30",AND(Z87&gt;30,Z87&lt;=40),"30 to 40",AND(Z87&gt;40,Z87&lt;=50),"40 to 50",Z87&gt;50,"50+")</f>
        <v>4 to 6</v>
      </c>
      <c r="Z87" s="9">
        <f>_xlfn.XLOOKUP($E87,'Raw Data'!$E:$E,'Raw Data'!Z:Z,"ERROR",0,1)</f>
        <v>4.056</v>
      </c>
      <c r="AA87" s="9" t="str">
        <f>_xlfn.XLOOKUP($E87,'Raw Data'!$E:$E,'Raw Data'!AA:AA,"ERROR",0,1)</f>
        <v>oz</v>
      </c>
    </row>
    <row r="88" hidden="1" spans="1:27">
      <c r="A88" s="5" t="str">
        <f>_xlfn.XLOOKUP($E88,'Raw Data'!$E:$E,'Raw Data'!A:A,"ERROR",0,1)</f>
        <v>AE</v>
      </c>
      <c r="B88" s="5" t="str">
        <f>_xlfn.XLOOKUP($E88,'Raw Data'!$E:$E,'Raw Data'!B:B,"ERROR",0,1)</f>
        <v>Hair Mousses</v>
      </c>
      <c r="C88" s="5" t="str">
        <f>_xlfn.XLOOKUP($E88,'Raw Data'!$E:$E,'Raw Data'!C:C,"ERROR",0,1)</f>
        <v>GOT 2B</v>
      </c>
      <c r="D88" s="5" t="str">
        <f>_xlfn.XLOOKUP($E88,'Raw Data'!$E:$E,'Raw Data'!D:D,"ERROR",0,1)</f>
        <v>www.amazon.ae/dp/B082NDT1YJ</v>
      </c>
      <c r="E88" s="5" t="s">
        <v>287</v>
      </c>
      <c r="F88" s="9" t="str">
        <f>_xlfn.XLOOKUP($E88,'Raw Data'!$E:$E,'Raw Data'!F:F,"ERROR",0,1)</f>
        <v>Got2b Volumaniac Bodifying Hair Mousse, 8 oz Got2b Volumaniac Bodifying Hair Mousse, 8 oz</v>
      </c>
      <c r="G88" s="10">
        <f>_xlfn.XLOOKUP($E88,'Raw Data'!$E:$E,'Raw Data'!G:G,"ERROR",0,1)</f>
        <v>23</v>
      </c>
      <c r="H88" s="9">
        <f>_xlfn.XLOOKUP($E88,'Raw Data'!$E:$E,'Raw Data'!H:H,"ERROR",0,1)</f>
        <v>1454.95</v>
      </c>
      <c r="I88" s="9">
        <f>_xlfn.XLOOKUP($E88,'Raw Data'!$E:$E,'Raw Data'!I:I,"ERROR",0,1)</f>
        <v>0.00194791777035732</v>
      </c>
      <c r="J88" s="9" t="str">
        <f>_xlfn.XLOOKUP($E88,'Raw Data'!$E:$E,'Raw Data'!J:J,"ERROR",0,1)</f>
        <v>No</v>
      </c>
      <c r="K88" s="14" t="str">
        <f t="array" ref="K88">_xlfn.IFS(AND(L88&gt;0,L88&lt;=5),"0 to 5",AND(L88&gt;5,L88&lt;=10),"5 to 10",AND(L88&gt;10,L88&lt;=15),"10 to 15",AND(L88&gt;15,L88&lt;=20),"15 to 20",AND(L88&gt;20,L88&lt;=30),"20 to 30",AND(L88&gt;30,L88&lt;=40),"30 to 40",AND(L88&gt;40,L88&lt;=50),"40 to 50",AND(L88&gt;50,L88&lt;=75),"50 to 75",AND(L88&gt;75,L88&lt;=100),"75 to 100",AND(L88&gt;100,L88&lt;=150),"100 to 150",AND(L88&gt;150,L88&lt;=200),"150 to 200",AND(L88&gt;200,L88&lt;=250),"200 to 250",AND(L88&gt;250,L88&lt;=300),"250 to 300",AND(L88&gt;300,L88&lt;=400),"300 to 400",AND(L88&gt;400,L88&lt;=500),"400 to 500",L88&gt;500,"500+")</f>
        <v>50 to 75</v>
      </c>
      <c r="L88" s="9">
        <f>_xlfn.XLOOKUP($E88,'Raw Data'!$E:$E,'Raw Data'!L:L,"ERROR",0,1)</f>
        <v>64</v>
      </c>
      <c r="M88" s="14" t="str">
        <f t="array" ref="M88">_xlfn.IFS(AND(N88&gt;0,N88&lt;=5),"0 to 5",AND(N88&gt;5,N88&lt;=10),"5 to 10",AND(N88&gt;10,N88&lt;=15),"10 to 15",AND(N88&gt;15,N88&lt;=20),"15 to 20",AND(N88&gt;20,N88&lt;=30),"20 to 30",AND(N88&gt;30,N88&lt;=40),"30 to 40",AND(N88&gt;40,N88&lt;=50),"40 to 50",AND(N88&gt;50,N88&lt;=75),"50 to 75",AND(N88&gt;75,N88&lt;=100),"75 to 100",AND(N88&gt;100,N88&lt;=150),"100 to 150",AND(N88&gt;150,N88&lt;=200),"150 to 200",AND(N88&gt;200,N88&lt;=250),"200 to 250",AND(N88&gt;250,N88&lt;=300),"250 to 300",AND(N88&gt;300,N88&lt;=400),"300 to 400",AND(N88&gt;400,N88&lt;=500),"400 to 500",N88&gt;500,"500+")</f>
        <v>50 to 75</v>
      </c>
      <c r="N88" s="9">
        <f>_xlfn.XLOOKUP($E88,'Raw Data'!$E:$E,'Raw Data'!N:N,"ERROR",0,1)</f>
        <v>64</v>
      </c>
      <c r="O88" s="14" t="str">
        <f t="array" ref="O88">_xlfn.IFS(P88=0,"No Discount",AND(P88&gt;0,P88&lt;=0.02),"0% to 2%",AND(P88&gt;0.02,P88&lt;=0.04),"2% to 4%",AND(P88&gt;0.04,P88&lt;=0.06),"4% to 6%",AND(P88&gt;0.06,P88&lt;=0.08),"6% to 8%",AND(P88&gt;0.08,P88&lt;=0.1),"8% to 10%",AND(P88&gt;0.1,P88&lt;=0.15),"10% to 15%",AND(P88&gt;0.15,P88&lt;=0.2),"15% to 20%",AND(P88&gt;0.2,P88&lt;=0.25),"20% to 25%",AND(P88&gt;0.25,P88&lt;=0.3),"25% to 30%",AND(P88&gt;0.3,P88&lt;=0.4),"30% to 40%",AND(P88&gt;0.4,P88&lt;=0.5),"40% to 50%",AND(P88&gt;0.5,P88&lt;=0.75),"50% to 75%",AND(P88&gt;0.75,P88&lt;=1),"75% to 100%")</f>
        <v>No Discount</v>
      </c>
      <c r="P88" s="10">
        <f>_xlfn.XLOOKUP($E88,'Raw Data'!$E:$E,'Raw Data'!P:P,"ERROR",0,1)</f>
        <v>0</v>
      </c>
      <c r="Q88" s="9">
        <f>_xlfn.XLOOKUP($E88,'Raw Data'!$E:$E,'Raw Data'!Q:Q,"ERROR",0,1)</f>
        <v>8</v>
      </c>
      <c r="R88" s="9" t="str">
        <f>_xlfn.XLOOKUP($E88,'Raw Data'!$E:$E,'Raw Data'!R:R,"ERROR",0,1)</f>
        <v>oz</v>
      </c>
      <c r="S88" s="5" t="str">
        <f t="array" ref="S88">_xlfn.IFS(AND(T88&gt;0,T88&lt;=0.05),"0 to 0.05",AND(T88&gt;0.05,T88&lt;=0.1),"0.05 to 0.1",AND(T88&gt;0.1,T88&lt;=0.2),"0.1 to 0.2",AND(T88&gt;0.2,T88&lt;=0.3),"0.2 to 0.3",AND(T88&gt;0.3,T88&lt;=0.4),"0.3 to 0.4",AND(T88&gt;0.4,T88&lt;=0.5),"0.4 to 0.5",AND(T88&gt;0.5,T88&lt;=0.75),"0.5 to 0.75",AND(T88&gt;0.75,T88&lt;=1),"0.75 to 1",AND(T88&gt;1,T88&lt;=2),"1 to 2",AND(T88&gt;2,T88&lt;=3),"2 to 3",AND(T88&gt;3,T88&lt;=4),"3 to 4",AND(T88&gt;4,T88&lt;=5),"4 to 5",AND(T88&gt;5,T88&lt;=10),"5 to 10",T88&gt;10,"10+")</f>
        <v>0.2 to 0.3</v>
      </c>
      <c r="T88" s="10">
        <f>_xlfn.XLOOKUP($E88,'Raw Data'!$E:$E,'Raw Data'!T:T,"ERROR",0,1)</f>
        <v>0.270544470747379</v>
      </c>
      <c r="U88" s="15" t="str">
        <f t="array" ref="U88">_xlfn.IFS(AND(V88&gt;0,V88&lt;=0.05),"0 to 0.05",AND(V88&gt;0.05,V88&lt;=0.1),"0.05 to 0.1",AND(V88&gt;0.1,V88&lt;=0.2),"0.1 to 0.2",AND(V88&gt;0.2,V88&lt;=0.3),"0.2 to 0.3",AND(V88&gt;0.3,V88&lt;=0.4),"0.3 to 0.4",AND(V88&gt;0.4,V88&lt;=0.5),"0.4 to 0.5",AND(V88&gt;0.5,V88&lt;=0.75),"0.5 to 0.75",AND(V88&gt;0.75,V88&lt;=1),"0.75 to 1",AND(V88&gt;1,V88&lt;=2),"1 to 2",AND(V88&gt;2,V88&lt;=3),"2 to 3",AND(V88&gt;3,V88&lt;=4),"3 to 4",AND(V88&gt;4,V88&lt;=5),"4 to 5",AND(V88&gt;5,V88&lt;=10),"5 to 10",V88&gt;10,"10+")</f>
        <v>0.05 to 0.1</v>
      </c>
      <c r="V88" s="10">
        <f>_xlfn.XLOOKUP($E88,'Raw Data'!$E:$E,'Raw Data'!V:V,"ERROR",0,1)</f>
        <v>0.0730470071017924</v>
      </c>
      <c r="W88" s="15" t="str">
        <f t="array" ref="W88">_xlfn.IFS(AND(X88&gt;0,X88&lt;=0.05),"0 to 0.05",AND(X88&gt;0.05,X88&lt;=0.1),"0.05 to 0.1",AND(X88&gt;0.1,X88&lt;=0.2),"0.1 to 0.2",AND(X88&gt;0.2,X88&lt;=0.3),"0.2 to 0.3",AND(X88&gt;0.3,X88&lt;=0.4),"0.3 to 0.4",AND(X88&gt;0.4,X88&lt;=0.5),"0.4 to 0.5",AND(X88&gt;0.5,X88&lt;=0.75),"0.5 to 0.75",AND(X88&gt;0.75,X88&lt;=1),"0.75 to 1",AND(X88&gt;1,X88&lt;=2),"1 to 2",AND(X88&gt;2,X88&lt;=3),"2 to 3",AND(X88&gt;3,X88&lt;=4),"3 to 4",AND(X88&gt;4,X88&lt;=5),"4 to 5",AND(X88&gt;5,X88&lt;=10),"5 to 10",X88&gt;10,"10+")</f>
        <v>0.05 to 0.1</v>
      </c>
      <c r="X88" s="16">
        <f t="shared" si="6"/>
        <v>0.0730470071017924</v>
      </c>
      <c r="Y88" s="5" t="str">
        <f t="array" ref="Y88">_xlfn.IFS(AND(Z88&gt;0,Z88&lt;=1),"0 to 1",AND(Z88&gt;1,Z88&lt;=2),"1 to 2",AND(Z88&gt;2,Z88&lt;=4),"2 to 4",AND(Z88&gt;4,Z88&lt;=6),"4 to 6",AND(Z88&gt;6,Z88&lt;=8),"6 to 8",AND(Z88&gt;8,Z88&lt;=10),"8 to 10",AND(Z88&gt;10,Z88&lt;=15),"10 to 15",AND(Z88&gt;15,Z88&lt;=20),"15 to 20",AND(Z88&gt;20,Z88&lt;=25),"20 to 25",AND(Z88&gt;25,Z88&lt;=30),"25 to 30",AND(Z88&gt;30,Z88&lt;=40),"30 to 40",AND(Z88&gt;40,Z88&lt;=50),"40 to 50",Z88&gt;50,"50+")</f>
        <v>6 to 8</v>
      </c>
      <c r="Z88" s="9">
        <f>_xlfn.XLOOKUP($E88,'Raw Data'!$E:$E,'Raw Data'!Z:Z,"ERROR",0,1)</f>
        <v>8</v>
      </c>
      <c r="AA88" s="9" t="str">
        <f>_xlfn.XLOOKUP($E88,'Raw Data'!$E:$E,'Raw Data'!AA:AA,"ERROR",0,1)</f>
        <v>oz</v>
      </c>
    </row>
    <row r="89" hidden="1" spans="1:27">
      <c r="A89" s="5" t="str">
        <f>_xlfn.XLOOKUP($E89,'Raw Data'!$E:$E,'Raw Data'!A:A,"ERROR",0,1)</f>
        <v>AE</v>
      </c>
      <c r="B89" s="5" t="str">
        <f>_xlfn.XLOOKUP($E89,'Raw Data'!$E:$E,'Raw Data'!B:B,"ERROR",0,1)</f>
        <v>Hair Mousses</v>
      </c>
      <c r="C89" s="5" t="str">
        <f>_xlfn.XLOOKUP($E89,'Raw Data'!$E:$E,'Raw Data'!C:C,"ERROR",0,1)</f>
        <v>Tresemme</v>
      </c>
      <c r="D89" s="5" t="str">
        <f>_xlfn.XLOOKUP($E89,'Raw Data'!$E:$E,'Raw Data'!D:D,"ERROR",0,1)</f>
        <v>www.amazon.ae/dp/B00SD8K4NE</v>
      </c>
      <c r="E89" s="5" t="s">
        <v>288</v>
      </c>
      <c r="F89" s="9" t="str">
        <f>_xlfn.XLOOKUP($E89,'Raw Data'!$E:$E,'Raw Data'!F:F,"ERROR",0,1)</f>
        <v>TRESemmÃ© Flawless Curls Moisturizing  Mousse  Extra Hold Flawless Curls Styling  Mousse  10.5 oz</v>
      </c>
      <c r="G89" s="10">
        <f>_xlfn.XLOOKUP($E89,'Raw Data'!$E:$E,'Raw Data'!G:G,"ERROR",0,1)</f>
        <v>16</v>
      </c>
      <c r="H89" s="9">
        <f>_xlfn.XLOOKUP($E89,'Raw Data'!$E:$E,'Raw Data'!H:H,"ERROR",0,1)</f>
        <v>1428.02</v>
      </c>
      <c r="I89" s="9">
        <f>_xlfn.XLOOKUP($E89,'Raw Data'!$E:$E,'Raw Data'!I:I,"ERROR",0,1)</f>
        <v>0.00191186331793234</v>
      </c>
      <c r="J89" s="9" t="str">
        <f>_xlfn.XLOOKUP($E89,'Raw Data'!$E:$E,'Raw Data'!J:J,"ERROR",0,1)</f>
        <v>No</v>
      </c>
      <c r="K89" s="14" t="str">
        <f t="array" ref="K89">_xlfn.IFS(AND(L89&gt;0,L89&lt;=5),"0 to 5",AND(L89&gt;5,L89&lt;=10),"5 to 10",AND(L89&gt;10,L89&lt;=15),"10 to 15",AND(L89&gt;15,L89&lt;=20),"15 to 20",AND(L89&gt;20,L89&lt;=30),"20 to 30",AND(L89&gt;30,L89&lt;=40),"30 to 40",AND(L89&gt;40,L89&lt;=50),"40 to 50",AND(L89&gt;50,L89&lt;=75),"50 to 75",AND(L89&gt;75,L89&lt;=100),"75 to 100",AND(L89&gt;100,L89&lt;=150),"100 to 150",AND(L89&gt;150,L89&lt;=200),"150 to 200",AND(L89&gt;200,L89&lt;=250),"200 to 250",AND(L89&gt;250,L89&lt;=300),"250 to 300",AND(L89&gt;300,L89&lt;=400),"300 to 400",AND(L89&gt;400,L89&lt;=500),"400 to 500",L89&gt;500,"500+")</f>
        <v>75 to 100</v>
      </c>
      <c r="L89" s="9">
        <f>_xlfn.XLOOKUP($E89,'Raw Data'!$E:$E,'Raw Data'!L:L,"ERROR",0,1)</f>
        <v>87.1</v>
      </c>
      <c r="M89" s="14" t="str">
        <f t="array" ref="M89">_xlfn.IFS(AND(N89&gt;0,N89&lt;=5),"0 to 5",AND(N89&gt;5,N89&lt;=10),"5 to 10",AND(N89&gt;10,N89&lt;=15),"10 to 15",AND(N89&gt;15,N89&lt;=20),"15 to 20",AND(N89&gt;20,N89&lt;=30),"20 to 30",AND(N89&gt;30,N89&lt;=40),"30 to 40",AND(N89&gt;40,N89&lt;=50),"40 to 50",AND(N89&gt;50,N89&lt;=75),"50 to 75",AND(N89&gt;75,N89&lt;=100),"75 to 100",AND(N89&gt;100,N89&lt;=150),"100 to 150",AND(N89&gt;150,N89&lt;=200),"150 to 200",AND(N89&gt;200,N89&lt;=250),"200 to 250",AND(N89&gt;250,N89&lt;=300),"250 to 300",AND(N89&gt;300,N89&lt;=400),"300 to 400",AND(N89&gt;400,N89&lt;=500),"400 to 500",N89&gt;500,"500+")</f>
        <v>75 to 100</v>
      </c>
      <c r="N89" s="9">
        <f>_xlfn.XLOOKUP($E89,'Raw Data'!$E:$E,'Raw Data'!N:N,"ERROR",0,1)</f>
        <v>87.61</v>
      </c>
      <c r="O89" s="14" t="str">
        <f t="array" ref="O89">_xlfn.IFS(P89=0,"No Discount",AND(P89&gt;0,P89&lt;=0.02),"0% to 2%",AND(P89&gt;0.02,P89&lt;=0.04),"2% to 4%",AND(P89&gt;0.04,P89&lt;=0.06),"4% to 6%",AND(P89&gt;0.06,P89&lt;=0.08),"6% to 8%",AND(P89&gt;0.08,P89&lt;=0.1),"8% to 10%",AND(P89&gt;0.1,P89&lt;=0.15),"10% to 15%",AND(P89&gt;0.15,P89&lt;=0.2),"15% to 20%",AND(P89&gt;0.2,P89&lt;=0.25),"20% to 25%",AND(P89&gt;0.25,P89&lt;=0.3),"25% to 30%",AND(P89&gt;0.3,P89&lt;=0.4),"30% to 40%",AND(P89&gt;0.4,P89&lt;=0.5),"40% to 50%",AND(P89&gt;0.5,P89&lt;=0.75),"50% to 75%",AND(P89&gt;0.75,P89&lt;=1),"75% to 100%")</f>
        <v>0% to 2%</v>
      </c>
      <c r="P89" s="10">
        <f>_xlfn.XLOOKUP($E89,'Raw Data'!$E:$E,'Raw Data'!P:P,"ERROR",0,1)</f>
        <v>0.00582125328158892</v>
      </c>
      <c r="Q89" s="9">
        <f>_xlfn.XLOOKUP($E89,'Raw Data'!$E:$E,'Raw Data'!Q:Q,"ERROR",0,1)</f>
        <v>10.5</v>
      </c>
      <c r="R89" s="9" t="str">
        <f>_xlfn.XLOOKUP($E89,'Raw Data'!$E:$E,'Raw Data'!R:R,"ERROR",0,1)</f>
        <v>oz</v>
      </c>
      <c r="S89" s="5" t="str">
        <f t="array" ref="S89">_xlfn.IFS(AND(T89&gt;0,T89&lt;=0.05),"0 to 0.05",AND(T89&gt;0.05,T89&lt;=0.1),"0.05 to 0.1",AND(T89&gt;0.1,T89&lt;=0.2),"0.1 to 0.2",AND(T89&gt;0.2,T89&lt;=0.3),"0.2 to 0.3",AND(T89&gt;0.3,T89&lt;=0.4),"0.3 to 0.4",AND(T89&gt;0.4,T89&lt;=0.5),"0.4 to 0.5",AND(T89&gt;0.5,T89&lt;=0.75),"0.5 to 0.75",AND(T89&gt;0.75,T89&lt;=1),"0.75 to 1",AND(T89&gt;1,T89&lt;=2),"1 to 2",AND(T89&gt;2,T89&lt;=3),"2 to 3",AND(T89&gt;3,T89&lt;=4),"3 to 4",AND(T89&gt;4,T89&lt;=5),"4 to 5",AND(T89&gt;5,T89&lt;=10),"5 to 10",T89&gt;10,"10+")</f>
        <v>0.2 to 0.3</v>
      </c>
      <c r="T89" s="10">
        <f>_xlfn.XLOOKUP($E89,'Raw Data'!$E:$E,'Raw Data'!T:T,"ERROR",0,1)</f>
        <v>0.280528850024961</v>
      </c>
      <c r="U89" s="15" t="str">
        <f t="array" ref="U89">_xlfn.IFS(AND(V89&gt;0,V89&lt;=0.05),"0 to 0.05",AND(V89&gt;0.05,V89&lt;=0.1),"0.05 to 0.1",AND(V89&gt;0.1,V89&lt;=0.2),"0.1 to 0.2",AND(V89&gt;0.2,V89&lt;=0.3),"0.2 to 0.3",AND(V89&gt;0.3,V89&lt;=0.4),"0.3 to 0.4",AND(V89&gt;0.4,V89&lt;=0.5),"0.4 to 0.5",AND(V89&gt;0.5,V89&lt;=0.75),"0.5 to 0.75",AND(V89&gt;0.75,V89&lt;=1),"0.75 to 1",AND(V89&gt;1,V89&lt;=2),"1 to 2",AND(V89&gt;2,V89&lt;=3),"2 to 3",AND(V89&gt;3,V89&lt;=4),"3 to 4",AND(V89&gt;4,V89&lt;=5),"4 to 5",AND(V89&gt;5,V89&lt;=10),"5 to 10",V89&gt;10,"10+")</f>
        <v>0.05 to 0.1</v>
      </c>
      <c r="V89" s="10">
        <f>_xlfn.XLOOKUP($E89,'Raw Data'!$E:$E,'Raw Data'!V:V,"ERROR",0,1)</f>
        <v>0.0761862891927146</v>
      </c>
      <c r="W89" s="15" t="str">
        <f t="array" ref="W89">_xlfn.IFS(AND(X89&gt;0,X89&lt;=0.05),"0 to 0.05",AND(X89&gt;0.05,X89&lt;=0.1),"0.05 to 0.1",AND(X89&gt;0.1,X89&lt;=0.2),"0.1 to 0.2",AND(X89&gt;0.2,X89&lt;=0.3),"0.2 to 0.3",AND(X89&gt;0.3,X89&lt;=0.4),"0.3 to 0.4",AND(X89&gt;0.4,X89&lt;=0.5),"0.4 to 0.5",AND(X89&gt;0.5,X89&lt;=0.75),"0.5 to 0.75",AND(X89&gt;0.75,X89&lt;=1),"0.75 to 1",AND(X89&gt;1,X89&lt;=2),"1 to 2",AND(X89&gt;2,X89&lt;=3),"2 to 3",AND(X89&gt;3,X89&lt;=4),"3 to 4",AND(X89&gt;4,X89&lt;=5),"4 to 5",AND(X89&gt;5,X89&lt;=10),"5 to 10",X89&gt;10,"10+")</f>
        <v>0.05 to 0.1</v>
      </c>
      <c r="X89" s="16">
        <f t="shared" si="6"/>
        <v>0.0757427895067394</v>
      </c>
      <c r="Y89" s="5" t="str">
        <f t="array" ref="Y89">_xlfn.IFS(AND(Z89&gt;0,Z89&lt;=1),"0 to 1",AND(Z89&gt;1,Z89&lt;=2),"1 to 2",AND(Z89&gt;2,Z89&lt;=4),"2 to 4",AND(Z89&gt;4,Z89&lt;=6),"4 to 6",AND(Z89&gt;6,Z89&lt;=8),"6 to 8",AND(Z89&gt;8,Z89&lt;=10),"8 to 10",AND(Z89&gt;10,Z89&lt;=15),"10 to 15",AND(Z89&gt;15,Z89&lt;=20),"15 to 20",AND(Z89&gt;20,Z89&lt;=25),"20 to 25",AND(Z89&gt;25,Z89&lt;=30),"25 to 30",AND(Z89&gt;30,Z89&lt;=40),"30 to 40",AND(Z89&gt;40,Z89&lt;=50),"40 to 50",Z89&gt;50,"50+")</f>
        <v>10 to 15</v>
      </c>
      <c r="Z89" s="9">
        <f>_xlfn.XLOOKUP($E89,'Raw Data'!$E:$E,'Raw Data'!Z:Z,"ERROR",0,1)</f>
        <v>10.5</v>
      </c>
      <c r="AA89" s="9" t="str">
        <f>_xlfn.XLOOKUP($E89,'Raw Data'!$E:$E,'Raw Data'!AA:AA,"ERROR",0,1)</f>
        <v>oz</v>
      </c>
    </row>
    <row r="90" hidden="1" spans="1:27">
      <c r="A90" s="5" t="str">
        <f>_xlfn.XLOOKUP($E90,'Raw Data'!$E:$E,'Raw Data'!A:A,"ERROR",0,1)</f>
        <v>AE</v>
      </c>
      <c r="B90" s="5" t="str">
        <f>_xlfn.XLOOKUP($E90,'Raw Data'!$E:$E,'Raw Data'!B:B,"ERROR",0,1)</f>
        <v>Hair Mousses</v>
      </c>
      <c r="C90" s="5" t="str">
        <f>_xlfn.XLOOKUP($E90,'Raw Data'!$E:$E,'Raw Data'!C:C,"ERROR",0,1)</f>
        <v>thank god it's natural</v>
      </c>
      <c r="D90" s="5" t="str">
        <f>_xlfn.XLOOKUP($E90,'Raw Data'!$E:$E,'Raw Data'!D:D,"ERROR",0,1)</f>
        <v>www.amazon.ae/dp/B07NSFFBFD</v>
      </c>
      <c r="E90" s="5" t="s">
        <v>289</v>
      </c>
      <c r="F90" s="9" t="str">
        <f>_xlfn.XLOOKUP($E90,'Raw Data'!$E:$E,'Raw Data'!F:F,"ERROR",0,1)</f>
        <v>tgin Honey Whip Hydrating Mousse For Natural Hair - Dry Hair - Curly Hair - Damaged Hair - 8 Oz tgin Honey Whip Hydrating Mousse For Natural Hair - Dry Hair - Curly Hair - Damaged Hair - 8 Oz</v>
      </c>
      <c r="G90" s="10">
        <f>_xlfn.XLOOKUP($E90,'Raw Data'!$E:$E,'Raw Data'!G:G,"ERROR",0,1)</f>
        <v>20</v>
      </c>
      <c r="H90" s="9">
        <f>_xlfn.XLOOKUP($E90,'Raw Data'!$E:$E,'Raw Data'!H:H,"ERROR",0,1)</f>
        <v>1427.97</v>
      </c>
      <c r="I90" s="9">
        <f>_xlfn.XLOOKUP($E90,'Raw Data'!$E:$E,'Raw Data'!I:I,"ERROR",0,1)</f>
        <v>0.00191179637687696</v>
      </c>
      <c r="J90" s="9" t="str">
        <f>_xlfn.XLOOKUP($E90,'Raw Data'!$E:$E,'Raw Data'!J:J,"ERROR",0,1)</f>
        <v>No</v>
      </c>
      <c r="K90" s="14" t="str">
        <f t="array" ref="K90">_xlfn.IFS(AND(L90&gt;0,L90&lt;=5),"0 to 5",AND(L90&gt;5,L90&lt;=10),"5 to 10",AND(L90&gt;10,L90&lt;=15),"10 to 15",AND(L90&gt;15,L90&lt;=20),"15 to 20",AND(L90&gt;20,L90&lt;=30),"20 to 30",AND(L90&gt;30,L90&lt;=40),"30 to 40",AND(L90&gt;40,L90&lt;=50),"40 to 50",AND(L90&gt;50,L90&lt;=75),"50 to 75",AND(L90&gt;75,L90&lt;=100),"75 to 100",AND(L90&gt;100,L90&lt;=150),"100 to 150",AND(L90&gt;150,L90&lt;=200),"150 to 200",AND(L90&gt;200,L90&lt;=250),"200 to 250",AND(L90&gt;250,L90&lt;=300),"250 to 300",AND(L90&gt;300,L90&lt;=400),"300 to 400",AND(L90&gt;400,L90&lt;=500),"400 to 500",L90&gt;500,"500+")</f>
        <v>50 to 75</v>
      </c>
      <c r="L90" s="9">
        <f>_xlfn.XLOOKUP($E90,'Raw Data'!$E:$E,'Raw Data'!L:L,"ERROR",0,1)</f>
        <v>71.57</v>
      </c>
      <c r="M90" s="14" t="str">
        <f t="array" ref="M90">_xlfn.IFS(AND(N90&gt;0,N90&lt;=5),"0 to 5",AND(N90&gt;5,N90&lt;=10),"5 to 10",AND(N90&gt;10,N90&lt;=15),"10 to 15",AND(N90&gt;15,N90&lt;=20),"15 to 20",AND(N90&gt;20,N90&lt;=30),"20 to 30",AND(N90&gt;30,N90&lt;=40),"30 to 40",AND(N90&gt;40,N90&lt;=50),"40 to 50",AND(N90&gt;50,N90&lt;=75),"50 to 75",AND(N90&gt;75,N90&lt;=100),"75 to 100",AND(N90&gt;100,N90&lt;=150),"100 to 150",AND(N90&gt;150,N90&lt;=200),"150 to 200",AND(N90&gt;200,N90&lt;=250),"200 to 250",AND(N90&gt;250,N90&lt;=300),"250 to 300",AND(N90&gt;300,N90&lt;=400),"300 to 400",AND(N90&gt;400,N90&lt;=500),"400 to 500",N90&gt;500,"500+")</f>
        <v>50 to 75</v>
      </c>
      <c r="N90" s="9">
        <f>_xlfn.XLOOKUP($E90,'Raw Data'!$E:$E,'Raw Data'!N:N,"ERROR",0,1)</f>
        <v>71.68</v>
      </c>
      <c r="O90" s="14" t="str">
        <f t="array" ref="O90">_xlfn.IFS(P90=0,"No Discount",AND(P90&gt;0,P90&lt;=0.02),"0% to 2%",AND(P90&gt;0.02,P90&lt;=0.04),"2% to 4%",AND(P90&gt;0.04,P90&lt;=0.06),"4% to 6%",AND(P90&gt;0.06,P90&lt;=0.08),"6% to 8%",AND(P90&gt;0.08,P90&lt;=0.1),"8% to 10%",AND(P90&gt;0.1,P90&lt;=0.15),"10% to 15%",AND(P90&gt;0.15,P90&lt;=0.2),"15% to 20%",AND(P90&gt;0.2,P90&lt;=0.25),"20% to 25%",AND(P90&gt;0.25,P90&lt;=0.3),"25% to 30%",AND(P90&gt;0.3,P90&lt;=0.4),"30% to 40%",AND(P90&gt;0.4,P90&lt;=0.5),"40% to 50%",AND(P90&gt;0.5,P90&lt;=0.75),"50% to 75%",AND(P90&gt;0.75,P90&lt;=1),"75% to 100%")</f>
        <v>0% to 2%</v>
      </c>
      <c r="P90" s="10">
        <f>_xlfn.XLOOKUP($E90,'Raw Data'!$E:$E,'Raw Data'!P:P,"ERROR",0,1)</f>
        <v>0.0015345982142859</v>
      </c>
      <c r="Q90" s="9">
        <f>_xlfn.XLOOKUP($E90,'Raw Data'!$E:$E,'Raw Data'!Q:Q,"ERROR",0,1)</f>
        <v>8</v>
      </c>
      <c r="R90" s="9" t="str">
        <f>_xlfn.XLOOKUP($E90,'Raw Data'!$E:$E,'Raw Data'!R:R,"ERROR",0,1)</f>
        <v>oz</v>
      </c>
      <c r="S90" s="5" t="str">
        <f t="array" ref="S90">_xlfn.IFS(AND(T90&gt;0,T90&lt;=0.05),"0 to 0.05",AND(T90&gt;0.05,T90&lt;=0.1),"0.05 to 0.1",AND(T90&gt;0.1,T90&lt;=0.2),"0.1 to 0.2",AND(T90&gt;0.2,T90&lt;=0.3),"0.2 to 0.3",AND(T90&gt;0.3,T90&lt;=0.4),"0.3 to 0.4",AND(T90&gt;0.4,T90&lt;=0.5),"0.4 to 0.5",AND(T90&gt;0.5,T90&lt;=0.75),"0.5 to 0.75",AND(T90&gt;0.75,T90&lt;=1),"0.75 to 1",AND(T90&gt;1,T90&lt;=2),"1 to 2",AND(T90&gt;2,T90&lt;=3),"2 to 3",AND(T90&gt;3,T90&lt;=4),"3 to 4",AND(T90&gt;4,T90&lt;=5),"4 to 5",AND(T90&gt;5,T90&lt;=10),"5 to 10",T90&gt;10,"10+")</f>
        <v>0.3 to 0.4</v>
      </c>
      <c r="T90" s="10">
        <f>_xlfn.XLOOKUP($E90,'Raw Data'!$E:$E,'Raw Data'!T:T,"ERROR",0,1)</f>
        <v>0.302544808927967</v>
      </c>
      <c r="U90" s="15" t="str">
        <f t="array" ref="U90">_xlfn.IFS(AND(V90&gt;0,V90&lt;=0.05),"0 to 0.05",AND(V90&gt;0.05,V90&lt;=0.1),"0.05 to 0.1",AND(V90&gt;0.1,V90&lt;=0.2),"0.1 to 0.2",AND(V90&gt;0.2,V90&lt;=0.3),"0.2 to 0.3",AND(V90&gt;0.3,V90&lt;=0.4),"0.3 to 0.4",AND(V90&gt;0.4,V90&lt;=0.5),"0.4 to 0.5",AND(V90&gt;0.5,V90&lt;=0.75),"0.5 to 0.75",AND(V90&gt;0.75,V90&lt;=1),"0.75 to 1",AND(V90&gt;1,V90&lt;=2),"1 to 2",AND(V90&gt;2,V90&lt;=3),"2 to 3",AND(V90&gt;3,V90&lt;=4),"3 to 4",AND(V90&gt;4,V90&lt;=5),"4 to 5",AND(V90&gt;5,V90&lt;=10),"5 to 10",V90&gt;10,"10+")</f>
        <v>0.05 to 0.1</v>
      </c>
      <c r="V90" s="10">
        <f>_xlfn.XLOOKUP($E90,'Raw Data'!$E:$E,'Raw Data'!V:V,"ERROR",0,1)</f>
        <v>0.0818126479540074</v>
      </c>
      <c r="W90" s="15" t="str">
        <f t="array" ref="W90">_xlfn.IFS(AND(X90&gt;0,X90&lt;=0.05),"0 to 0.05",AND(X90&gt;0.05,X90&lt;=0.1),"0.05 to 0.1",AND(X90&gt;0.1,X90&lt;=0.2),"0.1 to 0.2",AND(X90&gt;0.2,X90&lt;=0.3),"0.2 to 0.3",AND(X90&gt;0.3,X90&lt;=0.4),"0.3 to 0.4",AND(X90&gt;0.4,X90&lt;=0.5),"0.4 to 0.5",AND(X90&gt;0.5,X90&lt;=0.75),"0.5 to 0.75",AND(X90&gt;0.75,X90&lt;=1),"0.75 to 1",AND(X90&gt;1,X90&lt;=2),"1 to 2",AND(X90&gt;2,X90&lt;=3),"2 to 3",AND(X90&gt;3,X90&lt;=4),"3 to 4",AND(X90&gt;4,X90&lt;=5),"4 to 5",AND(X90&gt;5,X90&lt;=10),"5 to 10",X90&gt;10,"10+")</f>
        <v>0.05 to 0.1</v>
      </c>
      <c r="X90" s="16">
        <f t="shared" si="6"/>
        <v>0.0816870984105512</v>
      </c>
      <c r="Y90" s="5" t="str">
        <f t="array" ref="Y90">_xlfn.IFS(AND(Z90&gt;0,Z90&lt;=1),"0 to 1",AND(Z90&gt;1,Z90&lt;=2),"1 to 2",AND(Z90&gt;2,Z90&lt;=4),"2 to 4",AND(Z90&gt;4,Z90&lt;=6),"4 to 6",AND(Z90&gt;6,Z90&lt;=8),"6 to 8",AND(Z90&gt;8,Z90&lt;=10),"8 to 10",AND(Z90&gt;10,Z90&lt;=15),"10 to 15",AND(Z90&gt;15,Z90&lt;=20),"15 to 20",AND(Z90&gt;20,Z90&lt;=25),"20 to 25",AND(Z90&gt;25,Z90&lt;=30),"25 to 30",AND(Z90&gt;30,Z90&lt;=40),"30 to 40",AND(Z90&gt;40,Z90&lt;=50),"40 to 50",Z90&gt;50,"50+")</f>
        <v>6 to 8</v>
      </c>
      <c r="Z90" s="9">
        <f>_xlfn.XLOOKUP($E90,'Raw Data'!$E:$E,'Raw Data'!Z:Z,"ERROR",0,1)</f>
        <v>8</v>
      </c>
      <c r="AA90" s="9" t="str">
        <f>_xlfn.XLOOKUP($E90,'Raw Data'!$E:$E,'Raw Data'!AA:AA,"ERROR",0,1)</f>
        <v>oz</v>
      </c>
    </row>
    <row r="91" hidden="1" spans="1:27">
      <c r="A91" s="5" t="str">
        <f>_xlfn.XLOOKUP($E91,'Raw Data'!$E:$E,'Raw Data'!A:A,"ERROR",0,1)</f>
        <v>AE</v>
      </c>
      <c r="B91" s="5" t="str">
        <f>_xlfn.XLOOKUP($E91,'Raw Data'!$E:$E,'Raw Data'!B:B,"ERROR",0,1)</f>
        <v>Hair Mousses</v>
      </c>
      <c r="C91" s="5" t="str">
        <f>_xlfn.XLOOKUP($E91,'Raw Data'!$E:$E,'Raw Data'!C:C,"ERROR",0,1)</f>
        <v>ORS</v>
      </c>
      <c r="D91" s="5" t="str">
        <f>_xlfn.XLOOKUP($E91,'Raw Data'!$E:$E,'Raw Data'!D:D,"ERROR",0,1)</f>
        <v>www.amazon.ae/dp/B00GMOZ9N6</v>
      </c>
      <c r="E91" s="5" t="s">
        <v>290</v>
      </c>
      <c r="F91" s="9" t="str">
        <f>_xlfn.XLOOKUP($E91,'Raw Data'!$E:$E,'Raw Data'!F:F,"ERROR",0,1)</f>
        <v>Ors Olive Oil Mousse Wrap / Set 7 Ounce (207ml) (3 Pack)</v>
      </c>
      <c r="G91" s="10">
        <f>_xlfn.XLOOKUP($E91,'Raw Data'!$E:$E,'Raw Data'!G:G,"ERROR",0,1)</f>
        <v>13</v>
      </c>
      <c r="H91" s="9">
        <f>_xlfn.XLOOKUP($E91,'Raw Data'!$E:$E,'Raw Data'!H:H,"ERROR",0,1)</f>
        <v>1405.44</v>
      </c>
      <c r="I91" s="9">
        <f>_xlfn.XLOOKUP($E91,'Raw Data'!$E:$E,'Raw Data'!I:I,"ERROR",0,1)</f>
        <v>0.00188163273732499</v>
      </c>
      <c r="J91" s="9" t="str">
        <f>_xlfn.XLOOKUP($E91,'Raw Data'!$E:$E,'Raw Data'!J:J,"ERROR",0,1)</f>
        <v>No</v>
      </c>
      <c r="K91" s="14" t="str">
        <f t="array" ref="K91">_xlfn.IFS(AND(L91&gt;0,L91&lt;=5),"0 to 5",AND(L91&gt;5,L91&lt;=10),"5 to 10",AND(L91&gt;10,L91&lt;=15),"10 to 15",AND(L91&gt;15,L91&lt;=20),"15 to 20",AND(L91&gt;20,L91&lt;=30),"20 to 30",AND(L91&gt;30,L91&lt;=40),"30 to 40",AND(L91&gt;40,L91&lt;=50),"40 to 50",AND(L91&gt;50,L91&lt;=75),"50 to 75",AND(L91&gt;75,L91&lt;=100),"75 to 100",AND(L91&gt;100,L91&lt;=150),"100 to 150",AND(L91&gt;150,L91&lt;=200),"150 to 200",AND(L91&gt;200,L91&lt;=250),"200 to 250",AND(L91&gt;250,L91&lt;=300),"250 to 300",AND(L91&gt;300,L91&lt;=400),"300 to 400",AND(L91&gt;400,L91&lt;=500),"400 to 500",L91&gt;500,"500+")</f>
        <v>100 to 150</v>
      </c>
      <c r="L91" s="9">
        <f>_xlfn.XLOOKUP($E91,'Raw Data'!$E:$E,'Raw Data'!L:L,"ERROR",0,1)</f>
        <v>112.13</v>
      </c>
      <c r="M91" s="14" t="str">
        <f t="array" ref="M91">_xlfn.IFS(AND(N91&gt;0,N91&lt;=5),"0 to 5",AND(N91&gt;5,N91&lt;=10),"5 to 10",AND(N91&gt;10,N91&lt;=15),"10 to 15",AND(N91&gt;15,N91&lt;=20),"15 to 20",AND(N91&gt;20,N91&lt;=30),"20 to 30",AND(N91&gt;30,N91&lt;=40),"30 to 40",AND(N91&gt;40,N91&lt;=50),"40 to 50",AND(N91&gt;50,N91&lt;=75),"50 to 75",AND(N91&gt;75,N91&lt;=100),"75 to 100",AND(N91&gt;100,N91&lt;=150),"100 to 150",AND(N91&gt;150,N91&lt;=200),"150 to 200",AND(N91&gt;200,N91&lt;=250),"200 to 250",AND(N91&gt;250,N91&lt;=300),"250 to 300",AND(N91&gt;300,N91&lt;=400),"300 to 400",AND(N91&gt;400,N91&lt;=500),"400 to 500",N91&gt;500,"500+")</f>
        <v>100 to 150</v>
      </c>
      <c r="N91" s="9">
        <f>_xlfn.XLOOKUP($E91,'Raw Data'!$E:$E,'Raw Data'!N:N,"ERROR",0,1)</f>
        <v>116.98</v>
      </c>
      <c r="O91" s="14" t="str">
        <f t="array" ref="O91">_xlfn.IFS(P91=0,"No Discount",AND(P91&gt;0,P91&lt;=0.02),"0% to 2%",AND(P91&gt;0.02,P91&lt;=0.04),"2% to 4%",AND(P91&gt;0.04,P91&lt;=0.06),"4% to 6%",AND(P91&gt;0.06,P91&lt;=0.08),"6% to 8%",AND(P91&gt;0.08,P91&lt;=0.1),"8% to 10%",AND(P91&gt;0.1,P91&lt;=0.15),"10% to 15%",AND(P91&gt;0.15,P91&lt;=0.2),"15% to 20%",AND(P91&gt;0.2,P91&lt;=0.25),"20% to 25%",AND(P91&gt;0.25,P91&lt;=0.3),"25% to 30%",AND(P91&gt;0.3,P91&lt;=0.4),"30% to 40%",AND(P91&gt;0.4,P91&lt;=0.5),"40% to 50%",AND(P91&gt;0.5,P91&lt;=0.75),"50% to 75%",AND(P91&gt;0.75,P91&lt;=1),"75% to 100%")</f>
        <v>4% to 6%</v>
      </c>
      <c r="P91" s="10">
        <f>_xlfn.XLOOKUP($E91,'Raw Data'!$E:$E,'Raw Data'!P:P,"ERROR",0,1)</f>
        <v>0.0414600786459225</v>
      </c>
      <c r="Q91" s="9">
        <f>_xlfn.XLOOKUP($E91,'Raw Data'!$E:$E,'Raw Data'!Q:Q,"ERROR",0,1)</f>
        <v>21</v>
      </c>
      <c r="R91" s="9" t="str">
        <f>_xlfn.XLOOKUP($E91,'Raw Data'!$E:$E,'Raw Data'!R:R,"ERROR",0,1)</f>
        <v>oz</v>
      </c>
      <c r="S91" s="5" t="str">
        <f t="array" ref="S91">_xlfn.IFS(AND(T91&gt;0,T91&lt;=0.05),"0 to 0.05",AND(T91&gt;0.05,T91&lt;=0.1),"0.05 to 0.1",AND(T91&gt;0.1,T91&lt;=0.2),"0.1 to 0.2",AND(T91&gt;0.2,T91&lt;=0.3),"0.2 to 0.3",AND(T91&gt;0.3,T91&lt;=0.4),"0.3 to 0.4",AND(T91&gt;0.4,T91&lt;=0.5),"0.4 to 0.5",AND(T91&gt;0.5,T91&lt;=0.75),"0.5 to 0.75",AND(T91&gt;0.75,T91&lt;=1),"0.75 to 1",AND(T91&gt;1,T91&lt;=2),"1 to 2",AND(T91&gt;2,T91&lt;=3),"2 to 3",AND(T91&gt;3,T91&lt;=4),"3 to 4",AND(T91&gt;4,T91&lt;=5),"4 to 5",AND(T91&gt;5,T91&lt;=10),"5 to 10",T91&gt;10,"10+")</f>
        <v>0.1 to 0.2</v>
      </c>
      <c r="T91" s="10">
        <f>_xlfn.XLOOKUP($E91,'Raw Data'!$E:$E,'Raw Data'!T:T,"ERROR",0,1)</f>
        <v>0.180572330386331</v>
      </c>
      <c r="U91" s="15" t="str">
        <f t="array" ref="U91">_xlfn.IFS(AND(V91&gt;0,V91&lt;=0.05),"0 to 0.05",AND(V91&gt;0.05,V91&lt;=0.1),"0.05 to 0.1",AND(V91&gt;0.1,V91&lt;=0.2),"0.1 to 0.2",AND(V91&gt;0.2,V91&lt;=0.3),"0.2 to 0.3",AND(V91&gt;0.3,V91&lt;=0.4),"0.3 to 0.4",AND(V91&gt;0.4,V91&lt;=0.5),"0.4 to 0.5",AND(V91&gt;0.5,V91&lt;=0.75),"0.5 to 0.75",AND(V91&gt;0.75,V91&lt;=1),"0.75 to 1",AND(V91&gt;1,V91&lt;=2),"1 to 2",AND(V91&gt;2,V91&lt;=3),"2 to 3",AND(V91&gt;3,V91&lt;=4),"3 to 4",AND(V91&gt;4,V91&lt;=5),"4 to 5",AND(V91&gt;5,V91&lt;=10),"5 to 10",V91&gt;10,"10+")</f>
        <v>0.05 to 0.1</v>
      </c>
      <c r="V91" s="10">
        <f>_xlfn.XLOOKUP($E91,'Raw Data'!$E:$E,'Raw Data'!V:V,"ERROR",0,1)</f>
        <v>0.0508633267307599</v>
      </c>
      <c r="W91" s="15" t="str">
        <f t="array" ref="W91">_xlfn.IFS(AND(X91&gt;0,X91&lt;=0.05),"0 to 0.05",AND(X91&gt;0.05,X91&lt;=0.1),"0.05 to 0.1",AND(X91&gt;0.1,X91&lt;=0.2),"0.1 to 0.2",AND(X91&gt;0.2,X91&lt;=0.3),"0.2 to 0.3",AND(X91&gt;0.3,X91&lt;=0.4),"0.3 to 0.4",AND(X91&gt;0.4,X91&lt;=0.5),"0.4 to 0.5",AND(X91&gt;0.5,X91&lt;=0.75),"0.5 to 0.75",AND(X91&gt;0.75,X91&lt;=1),"0.75 to 1",AND(X91&gt;1,X91&lt;=2),"1 to 2",AND(X91&gt;2,X91&lt;=3),"2 to 3",AND(X91&gt;3,X91&lt;=4),"3 to 4",AND(X91&gt;4,X91&lt;=5),"4 to 5",AND(X91&gt;5,X91&lt;=10),"5 to 10",X91&gt;10,"10+")</f>
        <v>0 to 0.05</v>
      </c>
      <c r="X91" s="16">
        <f t="shared" si="6"/>
        <v>0.0487545292043094</v>
      </c>
      <c r="Y91" s="5" t="str">
        <f t="array" ref="Y91">_xlfn.IFS(AND(Z91&gt;0,Z91&lt;=1),"0 to 1",AND(Z91&gt;1,Z91&lt;=2),"1 to 2",AND(Z91&gt;2,Z91&lt;=4),"2 to 4",AND(Z91&gt;4,Z91&lt;=6),"4 to 6",AND(Z91&gt;6,Z91&lt;=8),"6 to 8",AND(Z91&gt;8,Z91&lt;=10),"8 to 10",AND(Z91&gt;10,Z91&lt;=15),"10 to 15",AND(Z91&gt;15,Z91&lt;=20),"15 to 20",AND(Z91&gt;20,Z91&lt;=25),"20 to 25",AND(Z91&gt;25,Z91&lt;=30),"25 to 30",AND(Z91&gt;30,Z91&lt;=40),"30 to 40",AND(Z91&gt;40,Z91&lt;=50),"40 to 50",Z91&gt;50,"50+")</f>
        <v>20 to 25</v>
      </c>
      <c r="Z91" s="9">
        <f>_xlfn.XLOOKUP($E91,'Raw Data'!$E:$E,'Raw Data'!Z:Z,"ERROR",0,1)</f>
        <v>21</v>
      </c>
      <c r="AA91" s="9" t="str">
        <f>_xlfn.XLOOKUP($E91,'Raw Data'!$E:$E,'Raw Data'!AA:AA,"ERROR",0,1)</f>
        <v>oz</v>
      </c>
    </row>
    <row r="92" hidden="1" spans="1:27">
      <c r="A92" s="5" t="str">
        <f>_xlfn.XLOOKUP($E92,'Raw Data'!$E:$E,'Raw Data'!A:A,"ERROR",0,1)</f>
        <v>AE</v>
      </c>
      <c r="B92" s="5" t="str">
        <f>_xlfn.XLOOKUP($E92,'Raw Data'!$E:$E,'Raw Data'!B:B,"ERROR",0,1)</f>
        <v>Hair Mousses</v>
      </c>
      <c r="C92" s="5" t="str">
        <f>_xlfn.XLOOKUP($E92,'Raw Data'!$E:$E,'Raw Data'!C:C,"ERROR",0,1)</f>
        <v>others</v>
      </c>
      <c r="D92" s="5" t="str">
        <f>_xlfn.XLOOKUP($E92,'Raw Data'!$E:$E,'Raw Data'!D:D,"ERROR",0,1)</f>
        <v>www.amazon.ae/dp/B07J3NXV3W</v>
      </c>
      <c r="E92" s="5" t="s">
        <v>291</v>
      </c>
      <c r="F92" s="9" t="str">
        <f>_xlfn.XLOOKUP($E92,'Raw Data'!$E:$E,'Raw Data'!F:F,"ERROR",0,1)</f>
        <v>Erborian Double Mousse Cleansing Foam - 145 ml, White</v>
      </c>
      <c r="G92" s="10">
        <f>_xlfn.XLOOKUP($E92,'Raw Data'!$E:$E,'Raw Data'!G:G,"ERROR",0,1)</f>
        <v>5</v>
      </c>
      <c r="H92" s="9">
        <f>_xlfn.XLOOKUP($E92,'Raw Data'!$E:$E,'Raw Data'!H:H,"ERROR",0,1)</f>
        <v>1389.42</v>
      </c>
      <c r="I92" s="9">
        <f>_xlfn.XLOOKUP($E92,'Raw Data'!$E:$E,'Raw Data'!I:I,"ERROR",0,1)</f>
        <v>0.00186018482318283</v>
      </c>
      <c r="J92" s="9" t="str">
        <f>_xlfn.XLOOKUP($E92,'Raw Data'!$E:$E,'Raw Data'!J:J,"ERROR",0,1)</f>
        <v>No</v>
      </c>
      <c r="K92" s="14" t="str">
        <f t="array" ref="K92">_xlfn.IFS(AND(L92&gt;0,L92&lt;=5),"0 to 5",AND(L92&gt;5,L92&lt;=10),"5 to 10",AND(L92&gt;10,L92&lt;=15),"10 to 15",AND(L92&gt;15,L92&lt;=20),"15 to 20",AND(L92&gt;20,L92&lt;=30),"20 to 30",AND(L92&gt;30,L92&lt;=40),"30 to 40",AND(L92&gt;40,L92&lt;=50),"40 to 50",AND(L92&gt;50,L92&lt;=75),"50 to 75",AND(L92&gt;75,L92&lt;=100),"75 to 100",AND(L92&gt;100,L92&lt;=150),"100 to 150",AND(L92&gt;150,L92&lt;=200),"150 to 200",AND(L92&gt;200,L92&lt;=250),"200 to 250",AND(L92&gt;250,L92&lt;=300),"250 to 300",AND(L92&gt;300,L92&lt;=400),"300 to 400",AND(L92&gt;400,L92&lt;=500),"400 to 500",L92&gt;500,"500+")</f>
        <v>250 to 300</v>
      </c>
      <c r="L92" s="9">
        <f>_xlfn.XLOOKUP($E92,'Raw Data'!$E:$E,'Raw Data'!L:L,"ERROR",0,1)</f>
        <v>254.93</v>
      </c>
      <c r="M92" s="14" t="str">
        <f t="array" ref="M92">_xlfn.IFS(AND(N92&gt;0,N92&lt;=5),"0 to 5",AND(N92&gt;5,N92&lt;=10),"5 to 10",AND(N92&gt;10,N92&lt;=15),"10 to 15",AND(N92&gt;15,N92&lt;=20),"15 to 20",AND(N92&gt;20,N92&lt;=30),"20 to 30",AND(N92&gt;30,N92&lt;=40),"30 to 40",AND(N92&gt;40,N92&lt;=50),"40 to 50",AND(N92&gt;50,N92&lt;=75),"50 to 75",AND(N92&gt;75,N92&lt;=100),"75 to 100",AND(N92&gt;100,N92&lt;=150),"100 to 150",AND(N92&gt;150,N92&lt;=200),"150 to 200",AND(N92&gt;200,N92&lt;=250),"200 to 250",AND(N92&gt;250,N92&lt;=300),"250 to 300",AND(N92&gt;300,N92&lt;=400),"300 to 400",AND(N92&gt;400,N92&lt;=500),"400 to 500",N92&gt;500,"500+")</f>
        <v>250 to 300</v>
      </c>
      <c r="N92" s="9">
        <f>_xlfn.XLOOKUP($E92,'Raw Data'!$E:$E,'Raw Data'!N:N,"ERROR",0,1)</f>
        <v>254.93</v>
      </c>
      <c r="O92" s="14" t="str">
        <f t="array" ref="O92">_xlfn.IFS(P92=0,"No Discount",AND(P92&gt;0,P92&lt;=0.02),"0% to 2%",AND(P92&gt;0.02,P92&lt;=0.04),"2% to 4%",AND(P92&gt;0.04,P92&lt;=0.06),"4% to 6%",AND(P92&gt;0.06,P92&lt;=0.08),"6% to 8%",AND(P92&gt;0.08,P92&lt;=0.1),"8% to 10%",AND(P92&gt;0.1,P92&lt;=0.15),"10% to 15%",AND(P92&gt;0.15,P92&lt;=0.2),"15% to 20%",AND(P92&gt;0.2,P92&lt;=0.25),"20% to 25%",AND(P92&gt;0.25,P92&lt;=0.3),"25% to 30%",AND(P92&gt;0.3,P92&lt;=0.4),"30% to 40%",AND(P92&gt;0.4,P92&lt;=0.5),"40% to 50%",AND(P92&gt;0.5,P92&lt;=0.75),"50% to 75%",AND(P92&gt;0.75,P92&lt;=1),"75% to 100%")</f>
        <v>No Discount</v>
      </c>
      <c r="P92" s="10">
        <f>_xlfn.XLOOKUP($E92,'Raw Data'!$E:$E,'Raw Data'!P:P,"ERROR",0,1)</f>
        <v>0</v>
      </c>
      <c r="Q92" s="9">
        <f>_xlfn.XLOOKUP($E92,'Raw Data'!$E:$E,'Raw Data'!Q:Q,"ERROR",0,1)</f>
        <v>145</v>
      </c>
      <c r="R92" s="9" t="str">
        <f>_xlfn.XLOOKUP($E92,'Raw Data'!$E:$E,'Raw Data'!R:R,"ERROR",0,1)</f>
        <v>ml</v>
      </c>
      <c r="S92" s="5" t="str">
        <f t="array" ref="S92">_xlfn.IFS(AND(T92&gt;0,T92&lt;=0.05),"0 to 0.05",AND(T92&gt;0.05,T92&lt;=0.1),"0.05 to 0.1",AND(T92&gt;0.1,T92&lt;=0.2),"0.1 to 0.2",AND(T92&gt;0.2,T92&lt;=0.3),"0.2 to 0.3",AND(T92&gt;0.3,T92&lt;=0.4),"0.3 to 0.4",AND(T92&gt;0.4,T92&lt;=0.5),"0.4 to 0.5",AND(T92&gt;0.5,T92&lt;=0.75),"0.5 to 0.75",AND(T92&gt;0.75,T92&lt;=1),"0.75 to 1",AND(T92&gt;1,T92&lt;=2),"1 to 2",AND(T92&gt;2,T92&lt;=3),"2 to 3",AND(T92&gt;3,T92&lt;=4),"3 to 4",AND(T92&gt;4,T92&lt;=5),"4 to 5",AND(T92&gt;5,T92&lt;=10),"5 to 10",T92&gt;10,"10+")</f>
        <v>1 to 2</v>
      </c>
      <c r="T92" s="10">
        <f>_xlfn.XLOOKUP($E92,'Raw Data'!$E:$E,'Raw Data'!T:T,"ERROR",0,1)</f>
        <v>1.7590772783011</v>
      </c>
      <c r="U92" s="15" t="str">
        <f t="array" ref="U92">_xlfn.IFS(AND(V92&gt;0,V92&lt;=0.05),"0 to 0.05",AND(V92&gt;0.05,V92&lt;=0.1),"0.05 to 0.1",AND(V92&gt;0.1,V92&lt;=0.2),"0.1 to 0.2",AND(V92&gt;0.2,V92&lt;=0.3),"0.2 to 0.3",AND(V92&gt;0.3,V92&lt;=0.4),"0.3 to 0.4",AND(V92&gt;0.4,V92&lt;=0.5),"0.4 to 0.5",AND(V92&gt;0.5,V92&lt;=0.75),"0.5 to 0.75",AND(V92&gt;0.75,V92&lt;=1),"0.75 to 1",AND(V92&gt;1,V92&lt;=2),"1 to 2",AND(V92&gt;2,V92&lt;=3),"2 to 3",AND(V92&gt;3,V92&lt;=4),"3 to 4",AND(V92&gt;4,V92&lt;=5),"4 to 5",AND(V92&gt;5,V92&lt;=10),"5 to 10",V92&gt;10,"10+")</f>
        <v>0.4 to 0.5</v>
      </c>
      <c r="V92" s="10">
        <f>_xlfn.XLOOKUP($E92,'Raw Data'!$E:$E,'Raw Data'!V:V,"ERROR",0,1)</f>
        <v>0.474950865141296</v>
      </c>
      <c r="W92" s="15" t="str">
        <f t="array" ref="W92">_xlfn.IFS(AND(X92&gt;0,X92&lt;=0.05),"0 to 0.05",AND(X92&gt;0.05,X92&lt;=0.1),"0.05 to 0.1",AND(X92&gt;0.1,X92&lt;=0.2),"0.1 to 0.2",AND(X92&gt;0.2,X92&lt;=0.3),"0.2 to 0.3",AND(X92&gt;0.3,X92&lt;=0.4),"0.3 to 0.4",AND(X92&gt;0.4,X92&lt;=0.5),"0.4 to 0.5",AND(X92&gt;0.5,X92&lt;=0.75),"0.5 to 0.75",AND(X92&gt;0.75,X92&lt;=1),"0.75 to 1",AND(X92&gt;1,X92&lt;=2),"1 to 2",AND(X92&gt;2,X92&lt;=3),"2 to 3",AND(X92&gt;3,X92&lt;=4),"3 to 4",AND(X92&gt;4,X92&lt;=5),"4 to 5",AND(X92&gt;5,X92&lt;=10),"5 to 10",X92&gt;10,"10+")</f>
        <v>0.4 to 0.5</v>
      </c>
      <c r="X92" s="16">
        <f t="shared" si="6"/>
        <v>0.474950865141296</v>
      </c>
      <c r="Y92" s="5" t="str">
        <f t="array" ref="Y92">_xlfn.IFS(AND(Z92&gt;0,Z92&lt;=1),"0 to 1",AND(Z92&gt;1,Z92&lt;=2),"1 to 2",AND(Z92&gt;2,Z92&lt;=4),"2 to 4",AND(Z92&gt;4,Z92&lt;=6),"4 to 6",AND(Z92&gt;6,Z92&lt;=8),"6 to 8",AND(Z92&gt;8,Z92&lt;=10),"8 to 10",AND(Z92&gt;10,Z92&lt;=15),"10 to 15",AND(Z92&gt;15,Z92&lt;=20),"15 to 20",AND(Z92&gt;20,Z92&lt;=25),"20 to 25",AND(Z92&gt;25,Z92&lt;=30),"25 to 30",AND(Z92&gt;30,Z92&lt;=40),"30 to 40",AND(Z92&gt;40,Z92&lt;=50),"40 to 50",Z92&gt;50,"50+")</f>
        <v>4 to 6</v>
      </c>
      <c r="Z92" s="9">
        <f>_xlfn.XLOOKUP($E92,'Raw Data'!$E:$E,'Raw Data'!Z:Z,"ERROR",0,1)</f>
        <v>4.901</v>
      </c>
      <c r="AA92" s="9" t="str">
        <f>_xlfn.XLOOKUP($E92,'Raw Data'!$E:$E,'Raw Data'!AA:AA,"ERROR",0,1)</f>
        <v>oz</v>
      </c>
    </row>
    <row r="93" hidden="1" spans="1:27">
      <c r="A93" s="5" t="str">
        <f>_xlfn.XLOOKUP($E93,'Raw Data'!$E:$E,'Raw Data'!A:A,"ERROR",0,1)</f>
        <v>AE</v>
      </c>
      <c r="B93" s="5" t="str">
        <f>_xlfn.XLOOKUP($E93,'Raw Data'!$E:$E,'Raw Data'!B:B,"ERROR",0,1)</f>
        <v>Hair Mousses</v>
      </c>
      <c r="C93" s="5" t="str">
        <f>_xlfn.XLOOKUP($E93,'Raw Data'!$E:$E,'Raw Data'!C:C,"ERROR",0,1)</f>
        <v>tricovel</v>
      </c>
      <c r="D93" s="5" t="str">
        <f>_xlfn.XLOOKUP($E93,'Raw Data'!$E:$E,'Raw Data'!D:D,"ERROR",0,1)</f>
        <v>www.amazon.ae/dp/B08JVD3WG3</v>
      </c>
      <c r="E93" s="5" t="s">
        <v>292</v>
      </c>
      <c r="F93" s="9" t="str">
        <f>_xlfn.XLOOKUP($E93,'Raw Data'!$E:$E,'Raw Data'!F:F,"ERROR",0,1)</f>
        <v>Tricovel Anti Dandruff Hair Mousse, 70 ml</v>
      </c>
      <c r="G93" s="10">
        <f>_xlfn.XLOOKUP($E93,'Raw Data'!$E:$E,'Raw Data'!G:G,"ERROR",0,1)</f>
        <v>6</v>
      </c>
      <c r="H93" s="9">
        <f>_xlfn.XLOOKUP($E93,'Raw Data'!$E:$E,'Raw Data'!H:H,"ERROR",0,1)</f>
        <v>1374.71</v>
      </c>
      <c r="I93" s="9">
        <f>_xlfn.XLOOKUP($E93,'Raw Data'!$E:$E,'Raw Data'!I:I,"ERROR",0,1)</f>
        <v>0.00184049076469151</v>
      </c>
      <c r="J93" s="9" t="str">
        <f>_xlfn.XLOOKUP($E93,'Raw Data'!$E:$E,'Raw Data'!J:J,"ERROR",0,1)</f>
        <v>No</v>
      </c>
      <c r="K93" s="14" t="str">
        <f t="array" ref="K93">_xlfn.IFS(AND(L93&gt;0,L93&lt;=5),"0 to 5",AND(L93&gt;5,L93&lt;=10),"5 to 10",AND(L93&gt;10,L93&lt;=15),"10 to 15",AND(L93&gt;15,L93&lt;=20),"15 to 20",AND(L93&gt;20,L93&lt;=30),"20 to 30",AND(L93&gt;30,L93&lt;=40),"30 to 40",AND(L93&gt;40,L93&lt;=50),"40 to 50",AND(L93&gt;50,L93&lt;=75),"50 to 75",AND(L93&gt;75,L93&lt;=100),"75 to 100",AND(L93&gt;100,L93&lt;=150),"100 to 150",AND(L93&gt;150,L93&lt;=200),"150 to 200",AND(L93&gt;200,L93&lt;=250),"200 to 250",AND(L93&gt;250,L93&lt;=300),"250 to 300",AND(L93&gt;300,L93&lt;=400),"300 to 400",AND(L93&gt;400,L93&lt;=500),"400 to 500",L93&gt;500,"500+")</f>
        <v>200 to 250</v>
      </c>
      <c r="L93" s="9">
        <f>_xlfn.XLOOKUP($E93,'Raw Data'!$E:$E,'Raw Data'!L:L,"ERROR",0,1)</f>
        <v>225.59</v>
      </c>
      <c r="M93" s="14" t="str">
        <f t="array" ref="M93">_xlfn.IFS(AND(N93&gt;0,N93&lt;=5),"0 to 5",AND(N93&gt;5,N93&lt;=10),"5 to 10",AND(N93&gt;10,N93&lt;=15),"10 to 15",AND(N93&gt;15,N93&lt;=20),"15 to 20",AND(N93&gt;20,N93&lt;=30),"20 to 30",AND(N93&gt;30,N93&lt;=40),"30 to 40",AND(N93&gt;40,N93&lt;=50),"40 to 50",AND(N93&gt;50,N93&lt;=75),"50 to 75",AND(N93&gt;75,N93&lt;=100),"75 to 100",AND(N93&gt;100,N93&lt;=150),"100 to 150",AND(N93&gt;150,N93&lt;=200),"150 to 200",AND(N93&gt;200,N93&lt;=250),"200 to 250",AND(N93&gt;250,N93&lt;=300),"250 to 300",AND(N93&gt;300,N93&lt;=400),"300 to 400",AND(N93&gt;400,N93&lt;=500),"400 to 500",N93&gt;500,"500+")</f>
        <v>200 to 250</v>
      </c>
      <c r="N93" s="9">
        <f>_xlfn.XLOOKUP($E93,'Raw Data'!$E:$E,'Raw Data'!N:N,"ERROR",0,1)</f>
        <v>232.19</v>
      </c>
      <c r="O93" s="14" t="str">
        <f t="array" ref="O93">_xlfn.IFS(P93=0,"No Discount",AND(P93&gt;0,P93&lt;=0.02),"0% to 2%",AND(P93&gt;0.02,P93&lt;=0.04),"2% to 4%",AND(P93&gt;0.04,P93&lt;=0.06),"4% to 6%",AND(P93&gt;0.06,P93&lt;=0.08),"6% to 8%",AND(P93&gt;0.08,P93&lt;=0.1),"8% to 10%",AND(P93&gt;0.1,P93&lt;=0.15),"10% to 15%",AND(P93&gt;0.15,P93&lt;=0.2),"15% to 20%",AND(P93&gt;0.2,P93&lt;=0.25),"20% to 25%",AND(P93&gt;0.25,P93&lt;=0.3),"25% to 30%",AND(P93&gt;0.3,P93&lt;=0.4),"30% to 40%",AND(P93&gt;0.4,P93&lt;=0.5),"40% to 50%",AND(P93&gt;0.5,P93&lt;=0.75),"50% to 75%",AND(P93&gt;0.75,P93&lt;=1),"75% to 100%")</f>
        <v>2% to 4%</v>
      </c>
      <c r="P93" s="10">
        <f>_xlfn.XLOOKUP($E93,'Raw Data'!$E:$E,'Raw Data'!P:P,"ERROR",0,1)</f>
        <v>0.0284249967698867</v>
      </c>
      <c r="Q93" s="9">
        <f>_xlfn.XLOOKUP($E93,'Raw Data'!$E:$E,'Raw Data'!Q:Q,"ERROR",0,1)</f>
        <v>70</v>
      </c>
      <c r="R93" s="9" t="str">
        <f>_xlfn.XLOOKUP($E93,'Raw Data'!$E:$E,'Raw Data'!R:R,"ERROR",0,1)</f>
        <v>ml</v>
      </c>
      <c r="S93" s="5" t="str">
        <f t="array" ref="S93">_xlfn.IFS(AND(T93&gt;0,T93&lt;=0.05),"0 to 0.05",AND(T93&gt;0.05,T93&lt;=0.1),"0.05 to 0.1",AND(T93&gt;0.1,T93&lt;=0.2),"0.1 to 0.2",AND(T93&gt;0.2,T93&lt;=0.3),"0.2 to 0.3",AND(T93&gt;0.3,T93&lt;=0.4),"0.3 to 0.4",AND(T93&gt;0.4,T93&lt;=0.5),"0.4 to 0.5",AND(T93&gt;0.5,T93&lt;=0.75),"0.5 to 0.75",AND(T93&gt;0.75,T93&lt;=1),"0.75 to 1",AND(T93&gt;1,T93&lt;=2),"1 to 2",AND(T93&gt;2,T93&lt;=3),"2 to 3",AND(T93&gt;3,T93&lt;=4),"3 to 4",AND(T93&gt;4,T93&lt;=5),"4 to 5",AND(T93&gt;5,T93&lt;=10),"5 to 10",T93&gt;10,"10+")</f>
        <v>3 to 4</v>
      </c>
      <c r="T93" s="10">
        <f>_xlfn.XLOOKUP($E93,'Raw Data'!$E:$E,'Raw Data'!T:T,"ERROR",0,1)</f>
        <v>3.22443613461017</v>
      </c>
      <c r="U93" s="15" t="str">
        <f t="array" ref="U93">_xlfn.IFS(AND(V93&gt;0,V93&lt;=0.05),"0 to 0.05",AND(V93&gt;0.05,V93&lt;=0.1),"0.05 to 0.1",AND(V93&gt;0.1,V93&lt;=0.2),"0.1 to 0.2",AND(V93&gt;0.2,V93&lt;=0.3),"0.2 to 0.3",AND(V93&gt;0.3,V93&lt;=0.4),"0.3 to 0.4",AND(V93&gt;0.4,V93&lt;=0.5),"0.4 to 0.5",AND(V93&gt;0.5,V93&lt;=0.75),"0.5 to 0.75",AND(V93&gt;0.75,V93&lt;=1),"0.75 to 1",AND(V93&gt;1,V93&lt;=2),"1 to 2",AND(V93&gt;2,V93&lt;=3),"2 to 3",AND(V93&gt;3,V93&lt;=4),"3 to 4",AND(V93&gt;4,V93&lt;=5),"4 to 5",AND(V93&gt;5,V93&lt;=10),"5 to 10",V93&gt;10,"10+")</f>
        <v>0.75 to 1</v>
      </c>
      <c r="V93" s="10">
        <f>_xlfn.XLOOKUP($E93,'Raw Data'!$E:$E,'Raw Data'!V:V,"ERROR",0,1)</f>
        <v>0.89606850057931</v>
      </c>
      <c r="W93" s="15" t="str">
        <f t="array" ref="W93">_xlfn.IFS(AND(X93&gt;0,X93&lt;=0.05),"0 to 0.05",AND(X93&gt;0.05,X93&lt;=0.1),"0.05 to 0.1",AND(X93&gt;0.1,X93&lt;=0.2),"0.1 to 0.2",AND(X93&gt;0.2,X93&lt;=0.3),"0.2 to 0.3",AND(X93&gt;0.3,X93&lt;=0.4),"0.3 to 0.4",AND(X93&gt;0.4,X93&lt;=0.5),"0.4 to 0.5",AND(X93&gt;0.5,X93&lt;=0.75),"0.5 to 0.75",AND(X93&gt;0.75,X93&lt;=1),"0.75 to 1",AND(X93&gt;1,X93&lt;=2),"1 to 2",AND(X93&gt;2,X93&lt;=3),"2 to 3",AND(X93&gt;3,X93&lt;=4),"3 to 4",AND(X93&gt;4,X93&lt;=5),"4 to 5",AND(X93&gt;5,X93&lt;=10),"5 to 10",X93&gt;10,"10+")</f>
        <v>0.75 to 1</v>
      </c>
      <c r="X93" s="16">
        <f t="shared" si="6"/>
        <v>0.870597756344745</v>
      </c>
      <c r="Y93" s="5" t="str">
        <f t="array" ref="Y93">_xlfn.IFS(AND(Z93&gt;0,Z93&lt;=1),"0 to 1",AND(Z93&gt;1,Z93&lt;=2),"1 to 2",AND(Z93&gt;2,Z93&lt;=4),"2 to 4",AND(Z93&gt;4,Z93&lt;=6),"4 to 6",AND(Z93&gt;6,Z93&lt;=8),"6 to 8",AND(Z93&gt;8,Z93&lt;=10),"8 to 10",AND(Z93&gt;10,Z93&lt;=15),"10 to 15",AND(Z93&gt;15,Z93&lt;=20),"15 to 20",AND(Z93&gt;20,Z93&lt;=25),"20 to 25",AND(Z93&gt;25,Z93&lt;=30),"25 to 30",AND(Z93&gt;30,Z93&lt;=40),"30 to 40",AND(Z93&gt;40,Z93&lt;=50),"40 to 50",Z93&gt;50,"50+")</f>
        <v>2 to 4</v>
      </c>
      <c r="Z93" s="9">
        <f>_xlfn.XLOOKUP($E93,'Raw Data'!$E:$E,'Raw Data'!Z:Z,"ERROR",0,1)</f>
        <v>2.366</v>
      </c>
      <c r="AA93" s="9" t="str">
        <f>_xlfn.XLOOKUP($E93,'Raw Data'!$E:$E,'Raw Data'!AA:AA,"ERROR",0,1)</f>
        <v>oz</v>
      </c>
    </row>
    <row r="94" hidden="1" spans="1:27">
      <c r="A94" s="5" t="str">
        <f>_xlfn.XLOOKUP($E94,'Raw Data'!$E:$E,'Raw Data'!A:A,"ERROR",0,1)</f>
        <v>AE</v>
      </c>
      <c r="B94" s="5" t="str">
        <f>_xlfn.XLOOKUP($E94,'Raw Data'!$E:$E,'Raw Data'!B:B,"ERROR",0,1)</f>
        <v>Hair Mousses</v>
      </c>
      <c r="C94" s="5" t="str">
        <f>_xlfn.XLOOKUP($E94,'Raw Data'!$E:$E,'Raw Data'!C:C,"ERROR",0,1)</f>
        <v>herbal essences</v>
      </c>
      <c r="D94" s="5" t="str">
        <f>_xlfn.XLOOKUP($E94,'Raw Data'!$E:$E,'Raw Data'!D:D,"ERROR",0,1)</f>
        <v>www.amazon.ae/dp/B003AYEG8U</v>
      </c>
      <c r="E94" s="5" t="s">
        <v>293</v>
      </c>
      <c r="F94" s="9" t="str">
        <f>_xlfn.XLOOKUP($E94,'Raw Data'!$E:$E,'Raw Data'!F:F,"ERROR",0,1)</f>
        <v>Herbal Essences Hair Mousse 6.8 Oz, Pack of 3</v>
      </c>
      <c r="G94" s="10">
        <f>_xlfn.XLOOKUP($E94,'Raw Data'!$E:$E,'Raw Data'!G:G,"ERROR",0,1)</f>
        <v>10</v>
      </c>
      <c r="H94" s="9">
        <f>_xlfn.XLOOKUP($E94,'Raw Data'!$E:$E,'Raw Data'!H:H,"ERROR",0,1)</f>
        <v>1366.29</v>
      </c>
      <c r="I94" s="9">
        <f>_xlfn.XLOOKUP($E94,'Raw Data'!$E:$E,'Raw Data'!I:I,"ERROR",0,1)</f>
        <v>0.00182921789096636</v>
      </c>
      <c r="J94" s="9" t="str">
        <f>_xlfn.XLOOKUP($E94,'Raw Data'!$E:$E,'Raw Data'!J:J,"ERROR",0,1)</f>
        <v>No</v>
      </c>
      <c r="K94" s="14" t="str">
        <f t="array" ref="K94">_xlfn.IFS(AND(L94&gt;0,L94&lt;=5),"0 to 5",AND(L94&gt;5,L94&lt;=10),"5 to 10",AND(L94&gt;10,L94&lt;=15),"10 to 15",AND(L94&gt;15,L94&lt;=20),"15 to 20",AND(L94&gt;20,L94&lt;=30),"20 to 30",AND(L94&gt;30,L94&lt;=40),"30 to 40",AND(L94&gt;40,L94&lt;=50),"40 to 50",AND(L94&gt;50,L94&lt;=75),"50 to 75",AND(L94&gt;75,L94&lt;=100),"75 to 100",AND(L94&gt;100,L94&lt;=150),"100 to 150",AND(L94&gt;150,L94&lt;=200),"150 to 200",AND(L94&gt;200,L94&lt;=250),"200 to 250",AND(L94&gt;250,L94&lt;=300),"250 to 300",AND(L94&gt;300,L94&lt;=400),"300 to 400",AND(L94&gt;400,L94&lt;=500),"400 to 500",L94&gt;500,"500+")</f>
        <v>100 to 150</v>
      </c>
      <c r="L94" s="9">
        <f>_xlfn.XLOOKUP($E94,'Raw Data'!$E:$E,'Raw Data'!L:L,"ERROR",0,1)</f>
        <v>121.43</v>
      </c>
      <c r="M94" s="14" t="str">
        <f t="array" ref="M94">_xlfn.IFS(AND(N94&gt;0,N94&lt;=5),"0 to 5",AND(N94&gt;5,N94&lt;=10),"5 to 10",AND(N94&gt;10,N94&lt;=15),"10 to 15",AND(N94&gt;15,N94&lt;=20),"15 to 20",AND(N94&gt;20,N94&lt;=30),"20 to 30",AND(N94&gt;30,N94&lt;=40),"30 to 40",AND(N94&gt;40,N94&lt;=50),"40 to 50",AND(N94&gt;50,N94&lt;=75),"50 to 75",AND(N94&gt;75,N94&lt;=100),"75 to 100",AND(N94&gt;100,N94&lt;=150),"100 to 150",AND(N94&gt;150,N94&lt;=200),"150 to 200",AND(N94&gt;200,N94&lt;=250),"200 to 250",AND(N94&gt;250,N94&lt;=300),"250 to 300",AND(N94&gt;300,N94&lt;=400),"300 to 400",AND(N94&gt;400,N94&lt;=500),"400 to 500",N94&gt;500,"500+")</f>
        <v>100 to 150</v>
      </c>
      <c r="N94" s="9">
        <f>_xlfn.XLOOKUP($E94,'Raw Data'!$E:$E,'Raw Data'!N:N,"ERROR",0,1)</f>
        <v>127.81</v>
      </c>
      <c r="O94" s="14" t="str">
        <f t="array" ref="O94">_xlfn.IFS(P94=0,"No Discount",AND(P94&gt;0,P94&lt;=0.02),"0% to 2%",AND(P94&gt;0.02,P94&lt;=0.04),"2% to 4%",AND(P94&gt;0.04,P94&lt;=0.06),"4% to 6%",AND(P94&gt;0.06,P94&lt;=0.08),"6% to 8%",AND(P94&gt;0.08,P94&lt;=0.1),"8% to 10%",AND(P94&gt;0.1,P94&lt;=0.15),"10% to 15%",AND(P94&gt;0.15,P94&lt;=0.2),"15% to 20%",AND(P94&gt;0.2,P94&lt;=0.25),"20% to 25%",AND(P94&gt;0.25,P94&lt;=0.3),"25% to 30%",AND(P94&gt;0.3,P94&lt;=0.4),"30% to 40%",AND(P94&gt;0.4,P94&lt;=0.5),"40% to 50%",AND(P94&gt;0.5,P94&lt;=0.75),"50% to 75%",AND(P94&gt;0.75,P94&lt;=1),"75% to 100%")</f>
        <v>4% to 6%</v>
      </c>
      <c r="P94" s="10">
        <f>_xlfn.XLOOKUP($E94,'Raw Data'!$E:$E,'Raw Data'!P:P,"ERROR",0,1)</f>
        <v>0.0499178468038494</v>
      </c>
      <c r="Q94" s="9">
        <f>_xlfn.XLOOKUP($E94,'Raw Data'!$E:$E,'Raw Data'!Q:Q,"ERROR",0,1)</f>
        <v>20.4</v>
      </c>
      <c r="R94" s="9" t="str">
        <f>_xlfn.XLOOKUP($E94,'Raw Data'!$E:$E,'Raw Data'!R:R,"ERROR",0,1)</f>
        <v>oz</v>
      </c>
      <c r="S94" s="5" t="str">
        <f t="array" ref="S94">_xlfn.IFS(AND(T94&gt;0,T94&lt;=0.05),"0 to 0.05",AND(T94&gt;0.05,T94&lt;=0.1),"0.05 to 0.1",AND(T94&gt;0.1,T94&lt;=0.2),"0.1 to 0.2",AND(T94&gt;0.2,T94&lt;=0.3),"0.2 to 0.3",AND(T94&gt;0.3,T94&lt;=0.4),"0.3 to 0.4",AND(T94&gt;0.4,T94&lt;=0.5),"0.4 to 0.5",AND(T94&gt;0.5,T94&lt;=0.75),"0.5 to 0.75",AND(T94&gt;0.75,T94&lt;=1),"0.75 to 1",AND(T94&gt;1,T94&lt;=2),"1 to 2",AND(T94&gt;2,T94&lt;=3),"2 to 3",AND(T94&gt;3,T94&lt;=4),"3 to 4",AND(T94&gt;4,T94&lt;=5),"4 to 5",AND(T94&gt;5,T94&lt;=10),"5 to 10",T94&gt;10,"10+")</f>
        <v>0.2 to 0.3</v>
      </c>
      <c r="T94" s="10">
        <f>_xlfn.XLOOKUP($E94,'Raw Data'!$E:$E,'Raw Data'!T:T,"ERROR",0,1)</f>
        <v>0.201300337517489</v>
      </c>
      <c r="U94" s="15" t="str">
        <f t="array" ref="U94">_xlfn.IFS(AND(V94&gt;0,V94&lt;=0.05),"0 to 0.05",AND(V94&gt;0.05,V94&lt;=0.1),"0.05 to 0.1",AND(V94&gt;0.1,V94&lt;=0.2),"0.1 to 0.2",AND(V94&gt;0.2,V94&lt;=0.3),"0.2 to 0.3",AND(V94&gt;0.3,V94&lt;=0.4),"0.3 to 0.4",AND(V94&gt;0.4,V94&lt;=0.5),"0.4 to 0.5",AND(V94&gt;0.5,V94&lt;=0.75),"0.5 to 0.75",AND(V94&gt;0.75,V94&lt;=1),"0.75 to 1",AND(V94&gt;1,V94&lt;=2),"1 to 2",AND(V94&gt;2,V94&lt;=3),"2 to 3",AND(V94&gt;3,V94&lt;=4),"3 to 4",AND(V94&gt;4,V94&lt;=5),"4 to 5",AND(V94&gt;5,V94&lt;=10),"5 to 10",V94&gt;10,"10+")</f>
        <v>0.05 to 0.1</v>
      </c>
      <c r="V94" s="10">
        <f>_xlfn.XLOOKUP($E94,'Raw Data'!$E:$E,'Raw Data'!V:V,"ERROR",0,1)</f>
        <v>0.0572067278044123</v>
      </c>
      <c r="W94" s="15" t="str">
        <f t="array" ref="W94">_xlfn.IFS(AND(X94&gt;0,X94&lt;=0.05),"0 to 0.05",AND(X94&gt;0.05,X94&lt;=0.1),"0.05 to 0.1",AND(X94&gt;0.1,X94&lt;=0.2),"0.1 to 0.2",AND(X94&gt;0.2,X94&lt;=0.3),"0.2 to 0.3",AND(X94&gt;0.3,X94&lt;=0.4),"0.3 to 0.4",AND(X94&gt;0.4,X94&lt;=0.5),"0.4 to 0.5",AND(X94&gt;0.5,X94&lt;=0.75),"0.5 to 0.75",AND(X94&gt;0.75,X94&lt;=1),"0.75 to 1",AND(X94&gt;1,X94&lt;=2),"1 to 2",AND(X94&gt;2,X94&lt;=3),"2 to 3",AND(X94&gt;3,X94&lt;=4),"3 to 4",AND(X94&gt;4,X94&lt;=5),"4 to 5",AND(X94&gt;5,X94&lt;=10),"5 to 10",X94&gt;10,"10+")</f>
        <v>0.05 to 0.1</v>
      </c>
      <c r="X94" s="16">
        <f t="shared" si="6"/>
        <v>0.0543510911297221</v>
      </c>
      <c r="Y94" s="5" t="str">
        <f t="array" ref="Y94">_xlfn.IFS(AND(Z94&gt;0,Z94&lt;=1),"0 to 1",AND(Z94&gt;1,Z94&lt;=2),"1 to 2",AND(Z94&gt;2,Z94&lt;=4),"2 to 4",AND(Z94&gt;4,Z94&lt;=6),"4 to 6",AND(Z94&gt;6,Z94&lt;=8),"6 to 8",AND(Z94&gt;8,Z94&lt;=10),"8 to 10",AND(Z94&gt;10,Z94&lt;=15),"10 to 15",AND(Z94&gt;15,Z94&lt;=20),"15 to 20",AND(Z94&gt;20,Z94&lt;=25),"20 to 25",AND(Z94&gt;25,Z94&lt;=30),"25 to 30",AND(Z94&gt;30,Z94&lt;=40),"30 to 40",AND(Z94&gt;40,Z94&lt;=50),"40 to 50",Z94&gt;50,"50+")</f>
        <v>20 to 25</v>
      </c>
      <c r="Z94" s="9">
        <f>_xlfn.XLOOKUP($E94,'Raw Data'!$E:$E,'Raw Data'!Z:Z,"ERROR",0,1)</f>
        <v>20.4</v>
      </c>
      <c r="AA94" s="9" t="str">
        <f>_xlfn.XLOOKUP($E94,'Raw Data'!$E:$E,'Raw Data'!AA:AA,"ERROR",0,1)</f>
        <v>oz</v>
      </c>
    </row>
    <row r="95" hidden="1" spans="1:27">
      <c r="A95" s="5" t="str">
        <f>_xlfn.XLOOKUP($E95,'Raw Data'!$E:$E,'Raw Data'!A:A,"ERROR",0,1)</f>
        <v>AE</v>
      </c>
      <c r="B95" s="5" t="str">
        <f>_xlfn.XLOOKUP($E95,'Raw Data'!$E:$E,'Raw Data'!B:B,"ERROR",0,1)</f>
        <v>Hair Mousses</v>
      </c>
      <c r="C95" s="5" t="str">
        <f>_xlfn.XLOOKUP($E95,'Raw Data'!$E:$E,'Raw Data'!C:C,"ERROR",0,1)</f>
        <v>Wella</v>
      </c>
      <c r="D95" s="5" t="str">
        <f>_xlfn.XLOOKUP($E95,'Raw Data'!$E:$E,'Raw Data'!D:D,"ERROR",0,1)</f>
        <v>www.amazon.ae/dp/B016AVH0HI</v>
      </c>
      <c r="E95" s="5" t="s">
        <v>294</v>
      </c>
      <c r="F95" s="9" t="str">
        <f>_xlfn.XLOOKUP($E95,'Raw Data'!$E:$E,'Raw Data'!F:F,"ERROR",0,1)</f>
        <v>Wella EIMI Root Shoot Mousse, For a Precise Root Lift, Added Volume, And A Light Hold, 6.8 oz</v>
      </c>
      <c r="G95" s="10">
        <f>_xlfn.XLOOKUP($E95,'Raw Data'!$E:$E,'Raw Data'!G:G,"ERROR",0,1)</f>
        <v>9</v>
      </c>
      <c r="H95" s="9">
        <f>_xlfn.XLOOKUP($E95,'Raw Data'!$E:$E,'Raw Data'!H:H,"ERROR",0,1)</f>
        <v>1339.97</v>
      </c>
      <c r="I95" s="9">
        <f>_xlfn.XLOOKUP($E95,'Raw Data'!$E:$E,'Raw Data'!I:I,"ERROR",0,1)</f>
        <v>0.00179398011941695</v>
      </c>
      <c r="J95" s="9" t="str">
        <f>_xlfn.XLOOKUP($E95,'Raw Data'!$E:$E,'Raw Data'!J:J,"ERROR",0,1)</f>
        <v>No</v>
      </c>
      <c r="K95" s="14" t="str">
        <f t="array" ref="K95">_xlfn.IFS(AND(L95&gt;0,L95&lt;=5),"0 to 5",AND(L95&gt;5,L95&lt;=10),"5 to 10",AND(L95&gt;10,L95&lt;=15),"10 to 15",AND(L95&gt;15,L95&lt;=20),"15 to 20",AND(L95&gt;20,L95&lt;=30),"20 to 30",AND(L95&gt;30,L95&lt;=40),"30 to 40",AND(L95&gt;40,L95&lt;=50),"40 to 50",AND(L95&gt;50,L95&lt;=75),"50 to 75",AND(L95&gt;75,L95&lt;=100),"75 to 100",AND(L95&gt;100,L95&lt;=150),"100 to 150",AND(L95&gt;150,L95&lt;=200),"150 to 200",AND(L95&gt;200,L95&lt;=250),"200 to 250",AND(L95&gt;250,L95&lt;=300),"250 to 300",AND(L95&gt;300,L95&lt;=400),"300 to 400",AND(L95&gt;400,L95&lt;=500),"400 to 500",L95&gt;500,"500+")</f>
        <v>150 to 200</v>
      </c>
      <c r="L95" s="9">
        <f>_xlfn.XLOOKUP($E95,'Raw Data'!$E:$E,'Raw Data'!L:L,"ERROR",0,1)</f>
        <v>151.02</v>
      </c>
      <c r="M95" s="14" t="str">
        <f t="array" ref="M95">_xlfn.IFS(AND(N95&gt;0,N95&lt;=5),"0 to 5",AND(N95&gt;5,N95&lt;=10),"5 to 10",AND(N95&gt;10,N95&lt;=15),"10 to 15",AND(N95&gt;15,N95&lt;=20),"15 to 20",AND(N95&gt;20,N95&lt;=30),"20 to 30",AND(N95&gt;30,N95&lt;=40),"30 to 40",AND(N95&gt;40,N95&lt;=50),"40 to 50",AND(N95&gt;50,N95&lt;=75),"50 to 75",AND(N95&gt;75,N95&lt;=100),"75 to 100",AND(N95&gt;100,N95&lt;=150),"100 to 150",AND(N95&gt;150,N95&lt;=200),"150 to 200",AND(N95&gt;200,N95&lt;=250),"200 to 250",AND(N95&gt;250,N95&lt;=300),"250 to 300",AND(N95&gt;300,N95&lt;=400),"300 to 400",AND(N95&gt;400,N95&lt;=500),"400 to 500",N95&gt;500,"500+")</f>
        <v>150 to 200</v>
      </c>
      <c r="N95" s="9">
        <f>_xlfn.XLOOKUP($E95,'Raw Data'!$E:$E,'Raw Data'!N:N,"ERROR",0,1)</f>
        <v>151.53</v>
      </c>
      <c r="O95" s="14" t="str">
        <f t="array" ref="O95">_xlfn.IFS(P95=0,"No Discount",AND(P95&gt;0,P95&lt;=0.02),"0% to 2%",AND(P95&gt;0.02,P95&lt;=0.04),"2% to 4%",AND(P95&gt;0.04,P95&lt;=0.06),"4% to 6%",AND(P95&gt;0.06,P95&lt;=0.08),"6% to 8%",AND(P95&gt;0.08,P95&lt;=0.1),"8% to 10%",AND(P95&gt;0.1,P95&lt;=0.15),"10% to 15%",AND(P95&gt;0.15,P95&lt;=0.2),"15% to 20%",AND(P95&gt;0.2,P95&lt;=0.25),"20% to 25%",AND(P95&gt;0.25,P95&lt;=0.3),"25% to 30%",AND(P95&gt;0.3,P95&lt;=0.4),"30% to 40%",AND(P95&gt;0.4,P95&lt;=0.5),"40% to 50%",AND(P95&gt;0.5,P95&lt;=0.75),"50% to 75%",AND(P95&gt;0.75,P95&lt;=1),"75% to 100%")</f>
        <v>0% to 2%</v>
      </c>
      <c r="P95" s="10">
        <f>_xlfn.XLOOKUP($E95,'Raw Data'!$E:$E,'Raw Data'!P:P,"ERROR",0,1)</f>
        <v>0.00336567016432384</v>
      </c>
      <c r="Q95" s="9">
        <f>_xlfn.XLOOKUP($E95,'Raw Data'!$E:$E,'Raw Data'!Q:Q,"ERROR",0,1)</f>
        <v>6.8</v>
      </c>
      <c r="R95" s="9" t="str">
        <f>_xlfn.XLOOKUP($E95,'Raw Data'!$E:$E,'Raw Data'!R:R,"ERROR",0,1)</f>
        <v>oz</v>
      </c>
      <c r="S95" s="5" t="str">
        <f t="array" ref="S95">_xlfn.IFS(AND(T95&gt;0,T95&lt;=0.05),"0 to 0.05",AND(T95&gt;0.05,T95&lt;=0.1),"0.05 to 0.1",AND(T95&gt;0.1,T95&lt;=0.2),"0.1 to 0.2",AND(T95&gt;0.2,T95&lt;=0.3),"0.2 to 0.3",AND(T95&gt;0.3,T95&lt;=0.4),"0.3 to 0.4",AND(T95&gt;0.4,T95&lt;=0.5),"0.4 to 0.5",AND(T95&gt;0.5,T95&lt;=0.75),"0.5 to 0.75",AND(T95&gt;0.75,T95&lt;=1),"0.75 to 1",AND(T95&gt;1,T95&lt;=2),"1 to 2",AND(T95&gt;2,T95&lt;=3),"2 to 3",AND(T95&gt;3,T95&lt;=4),"3 to 4",AND(T95&gt;4,T95&lt;=5),"4 to 5",AND(T95&gt;5,T95&lt;=10),"5 to 10",T95&gt;10,"10+")</f>
        <v>0.75 to 1</v>
      </c>
      <c r="T95" s="10">
        <f>_xlfn.XLOOKUP($E95,'Raw Data'!$E:$E,'Raw Data'!T:T,"ERROR",0,1)</f>
        <v>0.751059300960831</v>
      </c>
      <c r="U95" s="15" t="str">
        <f t="array" ref="U95">_xlfn.IFS(AND(V95&gt;0,V95&lt;=0.05),"0 to 0.05",AND(V95&gt;0.05,V95&lt;=0.1),"0.05 to 0.1",AND(V95&gt;0.1,V95&lt;=0.2),"0.1 to 0.2",AND(V95&gt;0.2,V95&lt;=0.3),"0.2 to 0.3",AND(V95&gt;0.3,V95&lt;=0.4),"0.3 to 0.4",AND(V95&gt;0.4,V95&lt;=0.5),"0.4 to 0.5",AND(V95&gt;0.5,V95&lt;=0.75),"0.5 to 0.75",AND(V95&gt;0.75,V95&lt;=1),"0.75 to 1",AND(V95&gt;1,V95&lt;=2),"1 to 2",AND(V95&gt;2,V95&lt;=3),"2 to 3",AND(V95&gt;3,V95&lt;=4),"3 to 4",AND(V95&gt;4,V95&lt;=5),"4 to 5",AND(V95&gt;5,V95&lt;=10),"5 to 10",V95&gt;10,"10+")</f>
        <v>0.2 to 0.3</v>
      </c>
      <c r="V95" s="10">
        <f>_xlfn.XLOOKUP($E95,'Raw Data'!$E:$E,'Raw Data'!V:V,"ERROR",0,1)</f>
        <v>0.203470826951004</v>
      </c>
      <c r="W95" s="15" t="str">
        <f t="array" ref="W95">_xlfn.IFS(AND(X95&gt;0,X95&lt;=0.05),"0 to 0.05",AND(X95&gt;0.05,X95&lt;=0.1),"0.05 to 0.1",AND(X95&gt;0.1,X95&lt;=0.2),"0.1 to 0.2",AND(X95&gt;0.2,X95&lt;=0.3),"0.2 to 0.3",AND(X95&gt;0.3,X95&lt;=0.4),"0.3 to 0.4",AND(X95&gt;0.4,X95&lt;=0.5),"0.4 to 0.5",AND(X95&gt;0.5,X95&lt;=0.75),"0.5 to 0.75",AND(X95&gt;0.75,X95&lt;=1),"0.75 to 1",AND(X95&gt;1,X95&lt;=2),"1 to 2",AND(X95&gt;2,X95&lt;=3),"2 to 3",AND(X95&gt;3,X95&lt;=4),"3 to 4",AND(X95&gt;4,X95&lt;=5),"4 to 5",AND(X95&gt;5,X95&lt;=10),"5 to 10",X95&gt;10,"10+")</f>
        <v>0.2 to 0.3</v>
      </c>
      <c r="X95" s="16">
        <f t="shared" si="6"/>
        <v>0.202786011259424</v>
      </c>
      <c r="Y95" s="5" t="str">
        <f t="array" ref="Y95">_xlfn.IFS(AND(Z95&gt;0,Z95&lt;=1),"0 to 1",AND(Z95&gt;1,Z95&lt;=2),"1 to 2",AND(Z95&gt;2,Z95&lt;=4),"2 to 4",AND(Z95&gt;4,Z95&lt;=6),"4 to 6",AND(Z95&gt;6,Z95&lt;=8),"6 to 8",AND(Z95&gt;8,Z95&lt;=10),"8 to 10",AND(Z95&gt;10,Z95&lt;=15),"10 to 15",AND(Z95&gt;15,Z95&lt;=20),"15 to 20",AND(Z95&gt;20,Z95&lt;=25),"20 to 25",AND(Z95&gt;25,Z95&lt;=30),"25 to 30",AND(Z95&gt;30,Z95&lt;=40),"30 to 40",AND(Z95&gt;40,Z95&lt;=50),"40 to 50",Z95&gt;50,"50+")</f>
        <v>6 to 8</v>
      </c>
      <c r="Z95" s="9">
        <f>_xlfn.XLOOKUP($E95,'Raw Data'!$E:$E,'Raw Data'!Z:Z,"ERROR",0,1)</f>
        <v>6.8</v>
      </c>
      <c r="AA95" s="9" t="str">
        <f>_xlfn.XLOOKUP($E95,'Raw Data'!$E:$E,'Raw Data'!AA:AA,"ERROR",0,1)</f>
        <v>oz</v>
      </c>
    </row>
    <row r="96" hidden="1" spans="1:27">
      <c r="A96" s="5" t="str">
        <f>_xlfn.XLOOKUP($E96,'Raw Data'!$E:$E,'Raw Data'!A:A,"ERROR",0,1)</f>
        <v>AE</v>
      </c>
      <c r="B96" s="5" t="str">
        <f>_xlfn.XLOOKUP($E96,'Raw Data'!$E:$E,'Raw Data'!B:B,"ERROR",0,1)</f>
        <v>Hair Mousses</v>
      </c>
      <c r="C96" s="5" t="str">
        <f>_xlfn.XLOOKUP($E96,'Raw Data'!$E:$E,'Raw Data'!C:C,"ERROR",0,1)</f>
        <v>aveda</v>
      </c>
      <c r="D96" s="5" t="str">
        <f>_xlfn.XLOOKUP($E96,'Raw Data'!$E:$E,'Raw Data'!D:D,"ERROR",0,1)</f>
        <v>www.amazon.ae/dp/B09LP5SGDG</v>
      </c>
      <c r="E96" s="5" t="s">
        <v>295</v>
      </c>
      <c r="F96" s="9" t="str">
        <f>_xlfn.XLOOKUP($E96,'Raw Data'!$E:$E,'Raw Data'!F:F,"ERROR",0,1)</f>
        <v>AVEDA Invati Advanced Thickening Foam for fullness and all day volume 5oz / 150ml (hair mousse)</v>
      </c>
      <c r="G96" s="10">
        <f>_xlfn.XLOOKUP($E96,'Raw Data'!$E:$E,'Raw Data'!G:G,"ERROR",0,1)</f>
        <v>6</v>
      </c>
      <c r="H96" s="9">
        <f>_xlfn.XLOOKUP($E96,'Raw Data'!$E:$E,'Raw Data'!H:H,"ERROR",0,1)</f>
        <v>1319.03</v>
      </c>
      <c r="I96" s="9">
        <f>_xlfn.XLOOKUP($E96,'Raw Data'!$E:$E,'Raw Data'!I:I,"ERROR",0,1)</f>
        <v>0.0017659452054259</v>
      </c>
      <c r="J96" s="9" t="str">
        <f>_xlfn.XLOOKUP($E96,'Raw Data'!$E:$E,'Raw Data'!J:J,"ERROR",0,1)</f>
        <v>No</v>
      </c>
      <c r="K96" s="14" t="str">
        <f t="array" ref="K96">_xlfn.IFS(AND(L96&gt;0,L96&lt;=5),"0 to 5",AND(L96&gt;5,L96&lt;=10),"5 to 10",AND(L96&gt;10,L96&lt;=15),"10 to 15",AND(L96&gt;15,L96&lt;=20),"15 to 20",AND(L96&gt;20,L96&lt;=30),"20 to 30",AND(L96&gt;30,L96&lt;=40),"30 to 40",AND(L96&gt;40,L96&lt;=50),"40 to 50",AND(L96&gt;50,L96&lt;=75),"50 to 75",AND(L96&gt;75,L96&lt;=100),"75 to 100",AND(L96&gt;100,L96&lt;=150),"100 to 150",AND(L96&gt;150,L96&lt;=200),"150 to 200",AND(L96&gt;200,L96&lt;=250),"200 to 250",AND(L96&gt;250,L96&lt;=300),"250 to 300",AND(L96&gt;300,L96&lt;=400),"300 to 400",AND(L96&gt;400,L96&lt;=500),"400 to 500",L96&gt;500,"500+")</f>
        <v>150 to 200</v>
      </c>
      <c r="L96" s="9">
        <f>_xlfn.XLOOKUP($E96,'Raw Data'!$E:$E,'Raw Data'!L:L,"ERROR",0,1)</f>
        <v>151.19</v>
      </c>
      <c r="M96" s="14" t="str">
        <f t="array" ref="M96">_xlfn.IFS(AND(N96&gt;0,N96&lt;=5),"0 to 5",AND(N96&gt;5,N96&lt;=10),"5 to 10",AND(N96&gt;10,N96&lt;=15),"10 to 15",AND(N96&gt;15,N96&lt;=20),"15 to 20",AND(N96&gt;20,N96&lt;=30),"20 to 30",AND(N96&gt;30,N96&lt;=40),"30 to 40",AND(N96&gt;40,N96&lt;=50),"40 to 50",AND(N96&gt;50,N96&lt;=75),"50 to 75",AND(N96&gt;75,N96&lt;=100),"75 to 100",AND(N96&gt;100,N96&lt;=150),"100 to 150",AND(N96&gt;150,N96&lt;=200),"150 to 200",AND(N96&gt;200,N96&lt;=250),"200 to 250",AND(N96&gt;250,N96&lt;=300),"250 to 300",AND(N96&gt;300,N96&lt;=400),"300 to 400",AND(N96&gt;400,N96&lt;=500),"400 to 500",N96&gt;500,"500+")</f>
        <v>150 to 200</v>
      </c>
      <c r="N96" s="9">
        <f>_xlfn.XLOOKUP($E96,'Raw Data'!$E:$E,'Raw Data'!N:N,"ERROR",0,1)</f>
        <v>151.19</v>
      </c>
      <c r="O96" s="14" t="str">
        <f t="array" ref="O96">_xlfn.IFS(P96=0,"No Discount",AND(P96&gt;0,P96&lt;=0.02),"0% to 2%",AND(P96&gt;0.02,P96&lt;=0.04),"2% to 4%",AND(P96&gt;0.04,P96&lt;=0.06),"4% to 6%",AND(P96&gt;0.06,P96&lt;=0.08),"6% to 8%",AND(P96&gt;0.08,P96&lt;=0.1),"8% to 10%",AND(P96&gt;0.1,P96&lt;=0.15),"10% to 15%",AND(P96&gt;0.15,P96&lt;=0.2),"15% to 20%",AND(P96&gt;0.2,P96&lt;=0.25),"20% to 25%",AND(P96&gt;0.25,P96&lt;=0.3),"25% to 30%",AND(P96&gt;0.3,P96&lt;=0.4),"30% to 40%",AND(P96&gt;0.4,P96&lt;=0.5),"40% to 50%",AND(P96&gt;0.5,P96&lt;=0.75),"50% to 75%",AND(P96&gt;0.75,P96&lt;=1),"75% to 100%")</f>
        <v>No Discount</v>
      </c>
      <c r="P96" s="10">
        <f>_xlfn.XLOOKUP($E96,'Raw Data'!$E:$E,'Raw Data'!P:P,"ERROR",0,1)</f>
        <v>0</v>
      </c>
      <c r="Q96" s="9">
        <f>_xlfn.XLOOKUP($E96,'Raw Data'!$E:$E,'Raw Data'!Q:Q,"ERROR",0,1)</f>
        <v>5</v>
      </c>
      <c r="R96" s="9" t="str">
        <f>_xlfn.XLOOKUP($E96,'Raw Data'!$E:$E,'Raw Data'!R:R,"ERROR",0,1)</f>
        <v>oz</v>
      </c>
      <c r="S96" s="5" t="str">
        <f t="array" ref="S96">_xlfn.IFS(AND(T96&gt;0,T96&lt;=0.05),"0 to 0.05",AND(T96&gt;0.05,T96&lt;=0.1),"0.05 to 0.1",AND(T96&gt;0.1,T96&lt;=0.2),"0.1 to 0.2",AND(T96&gt;0.2,T96&lt;=0.3),"0.2 to 0.3",AND(T96&gt;0.3,T96&lt;=0.4),"0.3 to 0.4",AND(T96&gt;0.4,T96&lt;=0.5),"0.4 to 0.5",AND(T96&gt;0.5,T96&lt;=0.75),"0.5 to 0.75",AND(T96&gt;0.75,T96&lt;=1),"0.75 to 1",AND(T96&gt;1,T96&lt;=2),"1 to 2",AND(T96&gt;2,T96&lt;=3),"2 to 3",AND(T96&gt;3,T96&lt;=4),"3 to 4",AND(T96&gt;4,T96&lt;=5),"4 to 5",AND(T96&gt;5,T96&lt;=10),"5 to 10",T96&gt;10,"10+")</f>
        <v>1 to 2</v>
      </c>
      <c r="T96" s="10">
        <f>_xlfn.XLOOKUP($E96,'Raw Data'!$E:$E,'Raw Data'!T:T,"ERROR",0,1)</f>
        <v>1.02259046330741</v>
      </c>
      <c r="U96" s="15" t="str">
        <f t="array" ref="U96">_xlfn.IFS(AND(V96&gt;0,V96&lt;=0.05),"0 to 0.05",AND(V96&gt;0.05,V96&lt;=0.1),"0.05 to 0.1",AND(V96&gt;0.1,V96&lt;=0.2),"0.1 to 0.2",AND(V96&gt;0.2,V96&lt;=0.3),"0.2 to 0.3",AND(V96&gt;0.3,V96&lt;=0.4),"0.3 to 0.4",AND(V96&gt;0.4,V96&lt;=0.5),"0.4 to 0.5",AND(V96&gt;0.5,V96&lt;=0.75),"0.5 to 0.75",AND(V96&gt;0.75,V96&lt;=1),"0.75 to 1",AND(V96&gt;1,V96&lt;=2),"1 to 2",AND(V96&gt;2,V96&lt;=3),"2 to 3",AND(V96&gt;3,V96&lt;=4),"3 to 4",AND(V96&gt;4,V96&lt;=5),"4 to 5",AND(V96&gt;5,V96&lt;=10),"5 to 10",V96&gt;10,"10+")</f>
        <v>0.2 to 0.3</v>
      </c>
      <c r="V96" s="10">
        <f>_xlfn.XLOOKUP($E96,'Raw Data'!$E:$E,'Raw Data'!V:V,"ERROR",0,1)</f>
        <v>0.276099425093</v>
      </c>
      <c r="W96" s="15" t="str">
        <f t="array" ref="W96">_xlfn.IFS(AND(X96&gt;0,X96&lt;=0.05),"0 to 0.05",AND(X96&gt;0.05,X96&lt;=0.1),"0.05 to 0.1",AND(X96&gt;0.1,X96&lt;=0.2),"0.1 to 0.2",AND(X96&gt;0.2,X96&lt;=0.3),"0.2 to 0.3",AND(X96&gt;0.3,X96&lt;=0.4),"0.3 to 0.4",AND(X96&gt;0.4,X96&lt;=0.5),"0.4 to 0.5",AND(X96&gt;0.5,X96&lt;=0.75),"0.5 to 0.75",AND(X96&gt;0.75,X96&lt;=1),"0.75 to 1",AND(X96&gt;1,X96&lt;=2),"1 to 2",AND(X96&gt;2,X96&lt;=3),"2 to 3",AND(X96&gt;3,X96&lt;=4),"3 to 4",AND(X96&gt;4,X96&lt;=5),"4 to 5",AND(X96&gt;5,X96&lt;=10),"5 to 10",X96&gt;10,"10+")</f>
        <v>0.2 to 0.3</v>
      </c>
      <c r="X96" s="16">
        <f t="shared" si="6"/>
        <v>0.276099425093</v>
      </c>
      <c r="Y96" s="5" t="str">
        <f t="array" ref="Y96">_xlfn.IFS(AND(Z96&gt;0,Z96&lt;=1),"0 to 1",AND(Z96&gt;1,Z96&lt;=2),"1 to 2",AND(Z96&gt;2,Z96&lt;=4),"2 to 4",AND(Z96&gt;4,Z96&lt;=6),"4 to 6",AND(Z96&gt;6,Z96&lt;=8),"6 to 8",AND(Z96&gt;8,Z96&lt;=10),"8 to 10",AND(Z96&gt;10,Z96&lt;=15),"10 to 15",AND(Z96&gt;15,Z96&lt;=20),"15 to 20",AND(Z96&gt;20,Z96&lt;=25),"20 to 25",AND(Z96&gt;25,Z96&lt;=30),"25 to 30",AND(Z96&gt;30,Z96&lt;=40),"30 to 40",AND(Z96&gt;40,Z96&lt;=50),"40 to 50",Z96&gt;50,"50+")</f>
        <v>4 to 6</v>
      </c>
      <c r="Z96" s="9">
        <f>_xlfn.XLOOKUP($E96,'Raw Data'!$E:$E,'Raw Data'!Z:Z,"ERROR",0,1)</f>
        <v>5</v>
      </c>
      <c r="AA96" s="9" t="str">
        <f>_xlfn.XLOOKUP($E96,'Raw Data'!$E:$E,'Raw Data'!AA:AA,"ERROR",0,1)</f>
        <v>oz</v>
      </c>
    </row>
    <row r="97" hidden="1" spans="1:27">
      <c r="A97" s="5" t="str">
        <f>_xlfn.XLOOKUP($E97,'Raw Data'!$E:$E,'Raw Data'!A:A,"ERROR",0,1)</f>
        <v>AE</v>
      </c>
      <c r="B97" s="5" t="str">
        <f>_xlfn.XLOOKUP($E97,'Raw Data'!$E:$E,'Raw Data'!B:B,"ERROR",0,1)</f>
        <v>Hair Mousses</v>
      </c>
      <c r="C97" s="5" t="str">
        <f>_xlfn.XLOOKUP($E97,'Raw Data'!$E:$E,'Raw Data'!C:C,"ERROR",0,1)</f>
        <v>devacurl</v>
      </c>
      <c r="D97" s="5" t="str">
        <f>_xlfn.XLOOKUP($E97,'Raw Data'!$E:$E,'Raw Data'!D:D,"ERROR",0,1)</f>
        <v>www.amazon.ae/dp/B01LBN986G</v>
      </c>
      <c r="E97" s="5" t="s">
        <v>296</v>
      </c>
      <c r="F97" s="9" t="str">
        <f>_xlfn.XLOOKUP($E97,'Raw Data'!$E:$E,'Raw Data'!F:F,"ERROR",0,1)</f>
        <v>DevaCurl Frizz-Free Volumizing Foam 7.5 oz</v>
      </c>
      <c r="G97" s="10">
        <f>_xlfn.XLOOKUP($E97,'Raw Data'!$E:$E,'Raw Data'!G:G,"ERROR",0,1)</f>
        <v>10</v>
      </c>
      <c r="H97" s="9">
        <f>_xlfn.XLOOKUP($E97,'Raw Data'!$E:$E,'Raw Data'!H:H,"ERROR",0,1)</f>
        <v>1303.39</v>
      </c>
      <c r="I97" s="9">
        <f>_xlfn.XLOOKUP($E97,'Raw Data'!$E:$E,'Raw Data'!I:I,"ERROR",0,1)</f>
        <v>0.0017450060433046</v>
      </c>
      <c r="J97" s="9" t="str">
        <f>_xlfn.XLOOKUP($E97,'Raw Data'!$E:$E,'Raw Data'!J:J,"ERROR",0,1)</f>
        <v>No</v>
      </c>
      <c r="K97" s="14" t="str">
        <f t="array" ref="K97">_xlfn.IFS(AND(L97&gt;0,L97&lt;=5),"0 to 5",AND(L97&gt;5,L97&lt;=10),"5 to 10",AND(L97&gt;10,L97&lt;=15),"10 to 15",AND(L97&gt;15,L97&lt;=20),"15 to 20",AND(L97&gt;20,L97&lt;=30),"20 to 30",AND(L97&gt;30,L97&lt;=40),"30 to 40",AND(L97&gt;40,L97&lt;=50),"40 to 50",AND(L97&gt;50,L97&lt;=75),"50 to 75",AND(L97&gt;75,L97&lt;=100),"75 to 100",AND(L97&gt;100,L97&lt;=150),"100 to 150",AND(L97&gt;150,L97&lt;=200),"150 to 200",AND(L97&gt;200,L97&lt;=250),"200 to 250",AND(L97&gt;250,L97&lt;=300),"250 to 300",AND(L97&gt;300,L97&lt;=400),"300 to 400",AND(L97&gt;400,L97&lt;=500),"400 to 500",L97&gt;500,"500+")</f>
        <v>100 to 150</v>
      </c>
      <c r="L97" s="9">
        <f>_xlfn.XLOOKUP($E97,'Raw Data'!$E:$E,'Raw Data'!L:L,"ERROR",0,1)</f>
        <v>128.56</v>
      </c>
      <c r="M97" s="14" t="str">
        <f t="array" ref="M97">_xlfn.IFS(AND(N97&gt;0,N97&lt;=5),"0 to 5",AND(N97&gt;5,N97&lt;=10),"5 to 10",AND(N97&gt;10,N97&lt;=15),"10 to 15",AND(N97&gt;15,N97&lt;=20),"15 to 20",AND(N97&gt;20,N97&lt;=30),"20 to 30",AND(N97&gt;30,N97&lt;=40),"30 to 40",AND(N97&gt;40,N97&lt;=50),"40 to 50",AND(N97&gt;50,N97&lt;=75),"50 to 75",AND(N97&gt;75,N97&lt;=100),"75 to 100",AND(N97&gt;100,N97&lt;=150),"100 to 150",AND(N97&gt;150,N97&lt;=200),"150 to 200",AND(N97&gt;200,N97&lt;=250),"200 to 250",AND(N97&gt;250,N97&lt;=300),"250 to 300",AND(N97&gt;300,N97&lt;=400),"300 to 400",AND(N97&gt;400,N97&lt;=500),"400 to 500",N97&gt;500,"500+")</f>
        <v>100 to 150</v>
      </c>
      <c r="N97" s="9">
        <f>_xlfn.XLOOKUP($E97,'Raw Data'!$E:$E,'Raw Data'!N:N,"ERROR",0,1)</f>
        <v>128.56</v>
      </c>
      <c r="O97" s="14" t="str">
        <f t="array" ref="O97">_xlfn.IFS(P97=0,"No Discount",AND(P97&gt;0,P97&lt;=0.02),"0% to 2%",AND(P97&gt;0.02,P97&lt;=0.04),"2% to 4%",AND(P97&gt;0.04,P97&lt;=0.06),"4% to 6%",AND(P97&gt;0.06,P97&lt;=0.08),"6% to 8%",AND(P97&gt;0.08,P97&lt;=0.1),"8% to 10%",AND(P97&gt;0.1,P97&lt;=0.15),"10% to 15%",AND(P97&gt;0.15,P97&lt;=0.2),"15% to 20%",AND(P97&gt;0.2,P97&lt;=0.25),"20% to 25%",AND(P97&gt;0.25,P97&lt;=0.3),"25% to 30%",AND(P97&gt;0.3,P97&lt;=0.4),"30% to 40%",AND(P97&gt;0.4,P97&lt;=0.5),"40% to 50%",AND(P97&gt;0.5,P97&lt;=0.75),"50% to 75%",AND(P97&gt;0.75,P97&lt;=1),"75% to 100%")</f>
        <v>No Discount</v>
      </c>
      <c r="P97" s="10">
        <f>_xlfn.XLOOKUP($E97,'Raw Data'!$E:$E,'Raw Data'!P:P,"ERROR",0,1)</f>
        <v>0</v>
      </c>
      <c r="Q97" s="9">
        <f>_xlfn.XLOOKUP($E97,'Raw Data'!$E:$E,'Raw Data'!Q:Q,"ERROR",0,1)</f>
        <v>7.5</v>
      </c>
      <c r="R97" s="9" t="str">
        <f>_xlfn.XLOOKUP($E97,'Raw Data'!$E:$E,'Raw Data'!R:R,"ERROR",0,1)</f>
        <v>oz</v>
      </c>
      <c r="S97" s="5" t="str">
        <f t="array" ref="S97">_xlfn.IFS(AND(T97&gt;0,T97&lt;=0.05),"0 to 0.05",AND(T97&gt;0.05,T97&lt;=0.1),"0.05 to 0.1",AND(T97&gt;0.1,T97&lt;=0.2),"0.1 to 0.2",AND(T97&gt;0.2,T97&lt;=0.3),"0.2 to 0.3",AND(T97&gt;0.3,T97&lt;=0.4),"0.3 to 0.4",AND(T97&gt;0.4,T97&lt;=0.5),"0.4 to 0.5",AND(T97&gt;0.5,T97&lt;=0.75),"0.5 to 0.75",AND(T97&gt;0.75,T97&lt;=1),"0.75 to 1",AND(T97&gt;1,T97&lt;=2),"1 to 2",AND(T97&gt;2,T97&lt;=3),"2 to 3",AND(T97&gt;3,T97&lt;=4),"3 to 4",AND(T97&gt;4,T97&lt;=5),"4 to 5",AND(T97&gt;5,T97&lt;=10),"5 to 10",T97&gt;10,"10+")</f>
        <v>0.5 to 0.75</v>
      </c>
      <c r="T97" s="10">
        <f>_xlfn.XLOOKUP($E97,'Raw Data'!$E:$E,'Raw Data'!T:T,"ERROR",0,1)</f>
        <v>0.579686619321384</v>
      </c>
      <c r="U97" s="15" t="str">
        <f t="array" ref="U97">_xlfn.IFS(AND(V97&gt;0,V97&lt;=0.05),"0 to 0.05",AND(V97&gt;0.05,V97&lt;=0.1),"0.05 to 0.1",AND(V97&gt;0.1,V97&lt;=0.2),"0.1 to 0.2",AND(V97&gt;0.2,V97&lt;=0.3),"0.2 to 0.3",AND(V97&gt;0.3,V97&lt;=0.4),"0.3 to 0.4",AND(V97&gt;0.4,V97&lt;=0.5),"0.4 to 0.5",AND(V97&gt;0.5,V97&lt;=0.75),"0.5 to 0.75",AND(V97&gt;0.75,V97&lt;=1),"0.75 to 1",AND(V97&gt;1,V97&lt;=2),"1 to 2",AND(V97&gt;2,V97&lt;=3),"2 to 3",AND(V97&gt;3,V97&lt;=4),"3 to 4",AND(V97&gt;4,V97&lt;=5),"4 to 5",AND(V97&gt;5,V97&lt;=10),"5 to 10",V97&gt;10,"10+")</f>
        <v>0.1 to 0.2</v>
      </c>
      <c r="V97" s="10">
        <f>_xlfn.XLOOKUP($E97,'Raw Data'!$E:$E,'Raw Data'!V:V,"ERROR",0,1)</f>
        <v>0.156515387216774</v>
      </c>
      <c r="W97" s="15" t="str">
        <f t="array" ref="W97">_xlfn.IFS(AND(X97&gt;0,X97&lt;=0.05),"0 to 0.05",AND(X97&gt;0.05,X97&lt;=0.1),"0.05 to 0.1",AND(X97&gt;0.1,X97&lt;=0.2),"0.1 to 0.2",AND(X97&gt;0.2,X97&lt;=0.3),"0.2 to 0.3",AND(X97&gt;0.3,X97&lt;=0.4),"0.3 to 0.4",AND(X97&gt;0.4,X97&lt;=0.5),"0.4 to 0.5",AND(X97&gt;0.5,X97&lt;=0.75),"0.5 to 0.75",AND(X97&gt;0.75,X97&lt;=1),"0.75 to 1",AND(X97&gt;1,X97&lt;=2),"1 to 2",AND(X97&gt;2,X97&lt;=3),"2 to 3",AND(X97&gt;3,X97&lt;=4),"3 to 4",AND(X97&gt;4,X97&lt;=5),"4 to 5",AND(X97&gt;5,X97&lt;=10),"5 to 10",X97&gt;10,"10+")</f>
        <v>0.1 to 0.2</v>
      </c>
      <c r="X97" s="16">
        <f t="shared" si="6"/>
        <v>0.156515387216774</v>
      </c>
      <c r="Y97" s="5" t="str">
        <f t="array" ref="Y97">_xlfn.IFS(AND(Z97&gt;0,Z97&lt;=1),"0 to 1",AND(Z97&gt;1,Z97&lt;=2),"1 to 2",AND(Z97&gt;2,Z97&lt;=4),"2 to 4",AND(Z97&gt;4,Z97&lt;=6),"4 to 6",AND(Z97&gt;6,Z97&lt;=8),"6 to 8",AND(Z97&gt;8,Z97&lt;=10),"8 to 10",AND(Z97&gt;10,Z97&lt;=15),"10 to 15",AND(Z97&gt;15,Z97&lt;=20),"15 to 20",AND(Z97&gt;20,Z97&lt;=25),"20 to 25",AND(Z97&gt;25,Z97&lt;=30),"25 to 30",AND(Z97&gt;30,Z97&lt;=40),"30 to 40",AND(Z97&gt;40,Z97&lt;=50),"40 to 50",Z97&gt;50,"50+")</f>
        <v>6 to 8</v>
      </c>
      <c r="Z97" s="9">
        <f>_xlfn.XLOOKUP($E97,'Raw Data'!$E:$E,'Raw Data'!Z:Z,"ERROR",0,1)</f>
        <v>7.5</v>
      </c>
      <c r="AA97" s="9" t="str">
        <f>_xlfn.XLOOKUP($E97,'Raw Data'!$E:$E,'Raw Data'!AA:AA,"ERROR",0,1)</f>
        <v>oz</v>
      </c>
    </row>
    <row r="98" hidden="1" spans="1:27">
      <c r="A98" s="5" t="str">
        <f>_xlfn.XLOOKUP($E98,'Raw Data'!$E:$E,'Raw Data'!A:A,"ERROR",0,1)</f>
        <v>AE</v>
      </c>
      <c r="B98" s="5" t="str">
        <f>_xlfn.XLOOKUP($E98,'Raw Data'!$E:$E,'Raw Data'!B:B,"ERROR",0,1)</f>
        <v>Hair Mousses</v>
      </c>
      <c r="C98" s="5" t="str">
        <f>_xlfn.XLOOKUP($E98,'Raw Data'!$E:$E,'Raw Data'!C:C,"ERROR",0,1)</f>
        <v>Big Sexy Hair</v>
      </c>
      <c r="D98" s="5" t="str">
        <f>_xlfn.XLOOKUP($E98,'Raw Data'!$E:$E,'Raw Data'!D:D,"ERROR",0,1)</f>
        <v>www.amazon.ae/dp/B01DS7AH1S</v>
      </c>
      <c r="E98" s="5" t="s">
        <v>297</v>
      </c>
      <c r="F98" s="9" t="str">
        <f>_xlfn.XLOOKUP($E98,'Raw Data'!$E:$E,'Raw Data'!F:F,"ERROR",0,1)</f>
        <v>Big Sexy Hair Root Pump Plus 470ml</v>
      </c>
      <c r="G98" s="10">
        <f>_xlfn.XLOOKUP($E98,'Raw Data'!$E:$E,'Raw Data'!G:G,"ERROR",0,1)</f>
        <v>8</v>
      </c>
      <c r="H98" s="9">
        <f>_xlfn.XLOOKUP($E98,'Raw Data'!$E:$E,'Raw Data'!H:H,"ERROR",0,1)</f>
        <v>1266.76</v>
      </c>
      <c r="I98" s="9">
        <f>_xlfn.XLOOKUP($E98,'Raw Data'!$E:$E,'Raw Data'!I:I,"ERROR",0,1)</f>
        <v>0.00169596502613687</v>
      </c>
      <c r="J98" s="9" t="str">
        <f>_xlfn.XLOOKUP($E98,'Raw Data'!$E:$E,'Raw Data'!J:J,"ERROR",0,1)</f>
        <v>No</v>
      </c>
      <c r="K98" s="14" t="str">
        <f t="array" ref="K98">_xlfn.IFS(AND(L98&gt;0,L98&lt;=5),"0 to 5",AND(L98&gt;5,L98&lt;=10),"5 to 10",AND(L98&gt;10,L98&lt;=15),"10 to 15",AND(L98&gt;15,L98&lt;=20),"15 to 20",AND(L98&gt;20,L98&lt;=30),"20 to 30",AND(L98&gt;30,L98&lt;=40),"30 to 40",AND(L98&gt;40,L98&lt;=50),"40 to 50",AND(L98&gt;50,L98&lt;=75),"50 to 75",AND(L98&gt;75,L98&lt;=100),"75 to 100",AND(L98&gt;100,L98&lt;=150),"100 to 150",AND(L98&gt;150,L98&lt;=200),"150 to 200",AND(L98&gt;200,L98&lt;=250),"200 to 250",AND(L98&gt;250,L98&lt;=300),"250 to 300",AND(L98&gt;300,L98&lt;=400),"300 to 400",AND(L98&gt;400,L98&lt;=500),"400 to 500",L98&gt;500,"500+")</f>
        <v>150 to 200</v>
      </c>
      <c r="L98" s="9">
        <f>_xlfn.XLOOKUP($E98,'Raw Data'!$E:$E,'Raw Data'!L:L,"ERROR",0,1)</f>
        <v>173.05</v>
      </c>
      <c r="M98" s="14" t="str">
        <f t="array" ref="M98">_xlfn.IFS(AND(N98&gt;0,N98&lt;=5),"0 to 5",AND(N98&gt;5,N98&lt;=10),"5 to 10",AND(N98&gt;10,N98&lt;=15),"10 to 15",AND(N98&gt;15,N98&lt;=20),"15 to 20",AND(N98&gt;20,N98&lt;=30),"20 to 30",AND(N98&gt;30,N98&lt;=40),"30 to 40",AND(N98&gt;40,N98&lt;=50),"40 to 50",AND(N98&gt;50,N98&lt;=75),"50 to 75",AND(N98&gt;75,N98&lt;=100),"75 to 100",AND(N98&gt;100,N98&lt;=150),"100 to 150",AND(N98&gt;150,N98&lt;=200),"150 to 200",AND(N98&gt;200,N98&lt;=250),"200 to 250",AND(N98&gt;250,N98&lt;=300),"250 to 300",AND(N98&gt;300,N98&lt;=400),"300 to 400",AND(N98&gt;400,N98&lt;=500),"400 to 500",N98&gt;500,"500+")</f>
        <v>150 to 200</v>
      </c>
      <c r="N98" s="9">
        <f>_xlfn.XLOOKUP($E98,'Raw Data'!$E:$E,'Raw Data'!N:N,"ERROR",0,1)</f>
        <v>183.58</v>
      </c>
      <c r="O98" s="14" t="str">
        <f t="array" ref="O98">_xlfn.IFS(P98=0,"No Discount",AND(P98&gt;0,P98&lt;=0.02),"0% to 2%",AND(P98&gt;0.02,P98&lt;=0.04),"2% to 4%",AND(P98&gt;0.04,P98&lt;=0.06),"4% to 6%",AND(P98&gt;0.06,P98&lt;=0.08),"6% to 8%",AND(P98&gt;0.08,P98&lt;=0.1),"8% to 10%",AND(P98&gt;0.1,P98&lt;=0.15),"10% to 15%",AND(P98&gt;0.15,P98&lt;=0.2),"15% to 20%",AND(P98&gt;0.2,P98&lt;=0.25),"20% to 25%",AND(P98&gt;0.25,P98&lt;=0.3),"25% to 30%",AND(P98&gt;0.3,P98&lt;=0.4),"30% to 40%",AND(P98&gt;0.4,P98&lt;=0.5),"40% to 50%",AND(P98&gt;0.5,P98&lt;=0.75),"50% to 75%",AND(P98&gt;0.75,P98&lt;=1),"75% to 100%")</f>
        <v>4% to 6%</v>
      </c>
      <c r="P98" s="10">
        <f>_xlfn.XLOOKUP($E98,'Raw Data'!$E:$E,'Raw Data'!P:P,"ERROR",0,1)</f>
        <v>0.0573591894541889</v>
      </c>
      <c r="Q98" s="9">
        <f>_xlfn.XLOOKUP($E98,'Raw Data'!$E:$E,'Raw Data'!Q:Q,"ERROR",0,1)</f>
        <v>470</v>
      </c>
      <c r="R98" s="9" t="str">
        <f>_xlfn.XLOOKUP($E98,'Raw Data'!$E:$E,'Raw Data'!R:R,"ERROR",0,1)</f>
        <v>ml</v>
      </c>
      <c r="S98" s="5" t="str">
        <f t="array" ref="S98">_xlfn.IFS(AND(T98&gt;0,T98&lt;=0.05),"0 to 0.05",AND(T98&gt;0.05,T98&lt;=0.1),"0.05 to 0.1",AND(T98&gt;0.1,T98&lt;=0.2),"0.1 to 0.2",AND(T98&gt;0.2,T98&lt;=0.3),"0.2 to 0.3",AND(T98&gt;0.3,T98&lt;=0.4),"0.3 to 0.4",AND(T98&gt;0.4,T98&lt;=0.5),"0.4 to 0.5",AND(T98&gt;0.5,T98&lt;=0.75),"0.5 to 0.75",AND(T98&gt;0.75,T98&lt;=1),"0.75 to 1",AND(T98&gt;1,T98&lt;=2),"1 to 2",AND(T98&gt;2,T98&lt;=3),"2 to 3",AND(T98&gt;3,T98&lt;=4),"3 to 4",AND(T98&gt;4,T98&lt;=5),"4 to 5",AND(T98&gt;5,T98&lt;=10),"5 to 10",T98&gt;10,"10+")</f>
        <v>0.3 to 0.4</v>
      </c>
      <c r="T98" s="10">
        <f>_xlfn.XLOOKUP($E98,'Raw Data'!$E:$E,'Raw Data'!T:T,"ERROR",0,1)</f>
        <v>0.368388208665129</v>
      </c>
      <c r="U98" s="15" t="str">
        <f t="array" ref="U98">_xlfn.IFS(AND(V98&gt;0,V98&lt;=0.05),"0 to 0.05",AND(V98&gt;0.05,V98&lt;=0.1),"0.05 to 0.1",AND(V98&gt;0.1,V98&lt;=0.2),"0.1 to 0.2",AND(V98&gt;0.2,V98&lt;=0.3),"0.2 to 0.3",AND(V98&gt;0.3,V98&lt;=0.4),"0.3 to 0.4",AND(V98&gt;0.4,V98&lt;=0.5),"0.4 to 0.5",AND(V98&gt;0.5,V98&lt;=0.75),"0.5 to 0.75",AND(V98&gt;0.75,V98&lt;=1),"0.75 to 1",AND(V98&gt;1,V98&lt;=2),"1 to 2",AND(V98&gt;2,V98&lt;=3),"2 to 3",AND(V98&gt;3,V98&lt;=4),"3 to 4",AND(V98&gt;4,V98&lt;=5),"4 to 5",AND(V98&gt;5,V98&lt;=10),"5 to 10",V98&gt;10,"10+")</f>
        <v>0.1 to 0.2</v>
      </c>
      <c r="V98" s="10">
        <f>_xlfn.XLOOKUP($E98,'Raw Data'!$E:$E,'Raw Data'!V:V,"ERROR",0,1)</f>
        <v>0.10551719724716</v>
      </c>
      <c r="W98" s="15" t="str">
        <f t="array" ref="W98">_xlfn.IFS(AND(X98&gt;0,X98&lt;=0.05),"0 to 0.05",AND(X98&gt;0.05,X98&lt;=0.1),"0.05 to 0.1",AND(X98&gt;0.1,X98&lt;=0.2),"0.1 to 0.2",AND(X98&gt;0.2,X98&lt;=0.3),"0.2 to 0.3",AND(X98&gt;0.3,X98&lt;=0.4),"0.3 to 0.4",AND(X98&gt;0.4,X98&lt;=0.5),"0.4 to 0.5",AND(X98&gt;0.5,X98&lt;=0.75),"0.5 to 0.75",AND(X98&gt;0.75,X98&lt;=1),"0.75 to 1",AND(X98&gt;1,X98&lt;=2),"1 to 2",AND(X98&gt;2,X98&lt;=3),"2 to 3",AND(X98&gt;3,X98&lt;=4),"3 to 4",AND(X98&gt;4,X98&lt;=5),"4 to 5",AND(X98&gt;5,X98&lt;=10),"5 to 10",X98&gt;10,"10+")</f>
        <v>0.05 to 0.1</v>
      </c>
      <c r="X98" s="16">
        <f t="shared" si="6"/>
        <v>0.0994648163395849</v>
      </c>
      <c r="Y98" s="5" t="str">
        <f t="array" ref="Y98">_xlfn.IFS(AND(Z98&gt;0,Z98&lt;=1),"0 to 1",AND(Z98&gt;1,Z98&lt;=2),"1 to 2",AND(Z98&gt;2,Z98&lt;=4),"2 to 4",AND(Z98&gt;4,Z98&lt;=6),"4 to 6",AND(Z98&gt;6,Z98&lt;=8),"6 to 8",AND(Z98&gt;8,Z98&lt;=10),"8 to 10",AND(Z98&gt;10,Z98&lt;=15),"10 to 15",AND(Z98&gt;15,Z98&lt;=20),"15 to 20",AND(Z98&gt;20,Z98&lt;=25),"20 to 25",AND(Z98&gt;25,Z98&lt;=30),"25 to 30",AND(Z98&gt;30,Z98&lt;=40),"30 to 40",AND(Z98&gt;40,Z98&lt;=50),"40 to 50",Z98&gt;50,"50+")</f>
        <v>15 to 20</v>
      </c>
      <c r="Z98" s="9">
        <f>_xlfn.XLOOKUP($E98,'Raw Data'!$E:$E,'Raw Data'!Z:Z,"ERROR",0,1)</f>
        <v>15.886</v>
      </c>
      <c r="AA98" s="9" t="str">
        <f>_xlfn.XLOOKUP($E98,'Raw Data'!$E:$E,'Raw Data'!AA:AA,"ERROR",0,1)</f>
        <v>oz</v>
      </c>
    </row>
    <row r="99" hidden="1" spans="1:27">
      <c r="A99" s="5" t="str">
        <f>_xlfn.XLOOKUP($E99,'Raw Data'!$E:$E,'Raw Data'!A:A,"ERROR",0,1)</f>
        <v>AE</v>
      </c>
      <c r="B99" s="5" t="str">
        <f>_xlfn.XLOOKUP($E99,'Raw Data'!$E:$E,'Raw Data'!B:B,"ERROR",0,1)</f>
        <v>Hair Mousses</v>
      </c>
      <c r="C99" s="5" t="str">
        <f>_xlfn.XLOOKUP($E99,'Raw Data'!$E:$E,'Raw Data'!C:C,"ERROR",0,1)</f>
        <v>SO COZY</v>
      </c>
      <c r="D99" s="5" t="str">
        <f>_xlfn.XLOOKUP($E99,'Raw Data'!$E:$E,'Raw Data'!D:D,"ERROR",0,1)</f>
        <v>www.amazon.ae/dp/B01MQGSDQZ</v>
      </c>
      <c r="E99" s="5" t="s">
        <v>298</v>
      </c>
      <c r="F99" s="9" t="str">
        <f>_xlfn.XLOOKUP($E99,'Raw Data'!$E:$E,'Raw Data'!F:F,"ERROR",0,1)</f>
        <v>So Cozy Sensitive Styling Natural Foam for Kids 177 ml</v>
      </c>
      <c r="G99" s="10">
        <f>_xlfn.XLOOKUP($E99,'Raw Data'!$E:$E,'Raw Data'!G:G,"ERROR",0,1)</f>
        <v>25</v>
      </c>
      <c r="H99" s="9">
        <f>_xlfn.XLOOKUP($E99,'Raw Data'!$E:$E,'Raw Data'!H:H,"ERROR",0,1)</f>
        <v>1266.71</v>
      </c>
      <c r="I99" s="9">
        <f>_xlfn.XLOOKUP($E99,'Raw Data'!$E:$E,'Raw Data'!I:I,"ERROR",0,1)</f>
        <v>0.00169589808508149</v>
      </c>
      <c r="J99" s="9" t="str">
        <f>_xlfn.XLOOKUP($E99,'Raw Data'!$E:$E,'Raw Data'!J:J,"ERROR",0,1)</f>
        <v>No</v>
      </c>
      <c r="K99" s="14" t="str">
        <f t="array" ref="K99">_xlfn.IFS(AND(L99&gt;0,L99&lt;=5),"0 to 5",AND(L99&gt;5,L99&lt;=10),"5 to 10",AND(L99&gt;10,L99&lt;=15),"10 to 15",AND(L99&gt;15,L99&lt;=20),"15 to 20",AND(L99&gt;20,L99&lt;=30),"20 to 30",AND(L99&gt;30,L99&lt;=40),"30 to 40",AND(L99&gt;40,L99&lt;=50),"40 to 50",AND(L99&gt;50,L99&lt;=75),"50 to 75",AND(L99&gt;75,L99&lt;=100),"75 to 100",AND(L99&gt;100,L99&lt;=150),"100 to 150",AND(L99&gt;150,L99&lt;=200),"150 to 200",AND(L99&gt;200,L99&lt;=250),"200 to 250",AND(L99&gt;250,L99&lt;=300),"250 to 300",AND(L99&gt;300,L99&lt;=400),"300 to 400",AND(L99&gt;400,L99&lt;=500),"400 to 500",L99&gt;500,"500+")</f>
        <v>50 to 75</v>
      </c>
      <c r="L99" s="9">
        <f>_xlfn.XLOOKUP($E99,'Raw Data'!$E:$E,'Raw Data'!L:L,"ERROR",0,1)</f>
        <v>55.58</v>
      </c>
      <c r="M99" s="14" t="str">
        <f t="array" ref="M99">_xlfn.IFS(AND(N99&gt;0,N99&lt;=5),"0 to 5",AND(N99&gt;5,N99&lt;=10),"5 to 10",AND(N99&gt;10,N99&lt;=15),"10 to 15",AND(N99&gt;15,N99&lt;=20),"15 to 20",AND(N99&gt;20,N99&lt;=30),"20 to 30",AND(N99&gt;30,N99&lt;=40),"30 to 40",AND(N99&gt;40,N99&lt;=50),"40 to 50",AND(N99&gt;50,N99&lt;=75),"50 to 75",AND(N99&gt;75,N99&lt;=100),"75 to 100",AND(N99&gt;100,N99&lt;=150),"100 to 150",AND(N99&gt;150,N99&lt;=200),"150 to 200",AND(N99&gt;200,N99&lt;=250),"200 to 250",AND(N99&gt;250,N99&lt;=300),"250 to 300",AND(N99&gt;300,N99&lt;=400),"300 to 400",AND(N99&gt;400,N99&lt;=500),"400 to 500",N99&gt;500,"500+")</f>
        <v>50 to 75</v>
      </c>
      <c r="N99" s="9">
        <f>_xlfn.XLOOKUP($E99,'Raw Data'!$E:$E,'Raw Data'!N:N,"ERROR",0,1)</f>
        <v>60.55</v>
      </c>
      <c r="O99" s="14" t="str">
        <f t="array" ref="O99">_xlfn.IFS(P99=0,"No Discount",AND(P99&gt;0,P99&lt;=0.02),"0% to 2%",AND(P99&gt;0.02,P99&lt;=0.04),"2% to 4%",AND(P99&gt;0.04,P99&lt;=0.06),"4% to 6%",AND(P99&gt;0.06,P99&lt;=0.08),"6% to 8%",AND(P99&gt;0.08,P99&lt;=0.1),"8% to 10%",AND(P99&gt;0.1,P99&lt;=0.15),"10% to 15%",AND(P99&gt;0.15,P99&lt;=0.2),"15% to 20%",AND(P99&gt;0.2,P99&lt;=0.25),"20% to 25%",AND(P99&gt;0.25,P99&lt;=0.3),"25% to 30%",AND(P99&gt;0.3,P99&lt;=0.4),"30% to 40%",AND(P99&gt;0.4,P99&lt;=0.5),"40% to 50%",AND(P99&gt;0.5,P99&lt;=0.75),"50% to 75%",AND(P99&gt;0.75,P99&lt;=1),"75% to 100%")</f>
        <v>8% to 10%</v>
      </c>
      <c r="P99" s="10">
        <f>_xlfn.XLOOKUP($E99,'Raw Data'!$E:$E,'Raw Data'!P:P,"ERROR",0,1)</f>
        <v>0.0820809248554913</v>
      </c>
      <c r="Q99" s="9">
        <f>_xlfn.XLOOKUP($E99,'Raw Data'!$E:$E,'Raw Data'!Q:Q,"ERROR",0,1)</f>
        <v>177</v>
      </c>
      <c r="R99" s="9" t="str">
        <f>_xlfn.XLOOKUP($E99,'Raw Data'!$E:$E,'Raw Data'!R:R,"ERROR",0,1)</f>
        <v>ml</v>
      </c>
      <c r="S99" s="5" t="str">
        <f t="array" ref="S99">_xlfn.IFS(AND(T99&gt;0,T99&lt;=0.05),"0 to 0.05",AND(T99&gt;0.05,T99&lt;=0.1),"0.05 to 0.1",AND(T99&gt;0.1,T99&lt;=0.2),"0.1 to 0.2",AND(T99&gt;0.2,T99&lt;=0.3),"0.2 to 0.3",AND(T99&gt;0.3,T99&lt;=0.4),"0.3 to 0.4",AND(T99&gt;0.4,T99&lt;=0.5),"0.4 to 0.5",AND(T99&gt;0.5,T99&lt;=0.75),"0.5 to 0.75",AND(T99&gt;0.75,T99&lt;=1),"0.75 to 1",AND(T99&gt;1,T99&lt;=2),"1 to 2",AND(T99&gt;2,T99&lt;=3),"2 to 3",AND(T99&gt;3,T99&lt;=4),"3 to 4",AND(T99&gt;4,T99&lt;=5),"4 to 5",AND(T99&gt;5,T99&lt;=10),"5 to 10",T99&gt;10,"10+")</f>
        <v>0.3 to 0.4</v>
      </c>
      <c r="T99" s="10">
        <f>_xlfn.XLOOKUP($E99,'Raw Data'!$E:$E,'Raw Data'!T:T,"ERROR",0,1)</f>
        <v>0.314179071058974</v>
      </c>
      <c r="U99" s="15" t="str">
        <f t="array" ref="U99">_xlfn.IFS(AND(V99&gt;0,V99&lt;=0.05),"0 to 0.05",AND(V99&gt;0.05,V99&lt;=0.1),"0.05 to 0.1",AND(V99&gt;0.1,V99&lt;=0.2),"0.1 to 0.2",AND(V99&gt;0.2,V99&lt;=0.3),"0.2 to 0.3",AND(V99&gt;0.3,V99&lt;=0.4),"0.3 to 0.4",AND(V99&gt;0.4,V99&lt;=0.5),"0.4 to 0.5",AND(V99&gt;0.5,V99&lt;=0.75),"0.5 to 0.75",AND(V99&gt;0.75,V99&lt;=1),"0.75 to 1",AND(V99&gt;1,V99&lt;=2),"1 to 2",AND(V99&gt;2,V99&lt;=3),"2 to 3",AND(V99&gt;3,V99&lt;=4),"3 to 4",AND(V99&gt;4,V99&lt;=5),"4 to 5",AND(V99&gt;5,V99&lt;=10),"5 to 10",V99&gt;10,"10+")</f>
        <v>0.05 to 0.1</v>
      </c>
      <c r="V99" s="10">
        <f>_xlfn.XLOOKUP($E99,'Raw Data'!$E:$E,'Raw Data'!V:V,"ERROR",0,1)</f>
        <v>0.0924137557252183</v>
      </c>
      <c r="W99" s="15" t="str">
        <f t="array" ref="W99">_xlfn.IFS(AND(X99&gt;0,X99&lt;=0.05),"0 to 0.05",AND(X99&gt;0.05,X99&lt;=0.1),"0.05 to 0.1",AND(X99&gt;0.1,X99&lt;=0.2),"0.1 to 0.2",AND(X99&gt;0.2,X99&lt;=0.3),"0.2 to 0.3",AND(X99&gt;0.3,X99&lt;=0.4),"0.3 to 0.4",AND(X99&gt;0.4,X99&lt;=0.5),"0.4 to 0.5",AND(X99&gt;0.5,X99&lt;=0.75),"0.5 to 0.75",AND(X99&gt;0.75,X99&lt;=1),"0.75 to 1",AND(X99&gt;1,X99&lt;=2),"1 to 2",AND(X99&gt;2,X99&lt;=3),"2 to 3",AND(X99&gt;3,X99&lt;=4),"3 to 4",AND(X99&gt;4,X99&lt;=5),"4 to 5",AND(X99&gt;5,X99&lt;=10),"5 to 10",X99&gt;10,"10+")</f>
        <v>0.05 to 0.1</v>
      </c>
      <c r="X99" s="16">
        <f t="shared" si="6"/>
        <v>0.0848283491859229</v>
      </c>
      <c r="Y99" s="5" t="str">
        <f t="array" ref="Y99">_xlfn.IFS(AND(Z99&gt;0,Z99&lt;=1),"0 to 1",AND(Z99&gt;1,Z99&lt;=2),"1 to 2",AND(Z99&gt;2,Z99&lt;=4),"2 to 4",AND(Z99&gt;4,Z99&lt;=6),"4 to 6",AND(Z99&gt;6,Z99&lt;=8),"6 to 8",AND(Z99&gt;8,Z99&lt;=10),"8 to 10",AND(Z99&gt;10,Z99&lt;=15),"10 to 15",AND(Z99&gt;15,Z99&lt;=20),"15 to 20",AND(Z99&gt;20,Z99&lt;=25),"20 to 25",AND(Z99&gt;25,Z99&lt;=30),"25 to 30",AND(Z99&gt;30,Z99&lt;=40),"30 to 40",AND(Z99&gt;40,Z99&lt;=50),"40 to 50",Z99&gt;50,"50+")</f>
        <v>4 to 6</v>
      </c>
      <c r="Z99" s="9">
        <f>_xlfn.XLOOKUP($E99,'Raw Data'!$E:$E,'Raw Data'!Z:Z,"ERROR",0,1)</f>
        <v>5.9826</v>
      </c>
      <c r="AA99" s="9" t="str">
        <f>_xlfn.XLOOKUP($E99,'Raw Data'!$E:$E,'Raw Data'!AA:AA,"ERROR",0,1)</f>
        <v>oz</v>
      </c>
    </row>
    <row r="100" hidden="1" spans="1:27">
      <c r="A100" s="5" t="str">
        <f>_xlfn.XLOOKUP($E100,'Raw Data'!$E:$E,'Raw Data'!A:A,"ERROR",0,1)</f>
        <v>AE</v>
      </c>
      <c r="B100" s="5" t="str">
        <f>_xlfn.XLOOKUP($E100,'Raw Data'!$E:$E,'Raw Data'!B:B,"ERROR",0,1)</f>
        <v>Hair Mousses</v>
      </c>
      <c r="C100" s="5" t="str">
        <f>_xlfn.XLOOKUP($E100,'Raw Data'!$E:$E,'Raw Data'!C:C,"ERROR",0,1)</f>
        <v>Wella</v>
      </c>
      <c r="D100" s="5" t="str">
        <f>_xlfn.XLOOKUP($E100,'Raw Data'!$E:$E,'Raw Data'!D:D,"ERROR",0,1)</f>
        <v>www.amazon.ae/dp/B0070B5SEK</v>
      </c>
      <c r="E100" s="5" t="s">
        <v>299</v>
      </c>
      <c r="F100" s="9" t="str">
        <f>_xlfn.XLOOKUP($E100,'Raw Data'!$E:$E,'Raw Data'!F:F,"ERROR",0,1)</f>
        <v>Wella System Professional Men Gradual Tone Black 60ml - pigments in mousse</v>
      </c>
      <c r="G100" s="10">
        <f>_xlfn.XLOOKUP($E100,'Raw Data'!$E:$E,'Raw Data'!G:G,"ERROR",0,1)</f>
        <v>9</v>
      </c>
      <c r="H100" s="9">
        <f>_xlfn.XLOOKUP($E100,'Raw Data'!$E:$E,'Raw Data'!H:H,"ERROR",0,1)</f>
        <v>1262.65</v>
      </c>
      <c r="I100" s="9">
        <f>_xlfn.XLOOKUP($E100,'Raw Data'!$E:$E,'Raw Data'!I:I,"ERROR",0,1)</f>
        <v>0.00169046247138504</v>
      </c>
      <c r="J100" s="9" t="str">
        <f>_xlfn.XLOOKUP($E100,'Raw Data'!$E:$E,'Raw Data'!J:J,"ERROR",0,1)</f>
        <v>No</v>
      </c>
      <c r="K100" s="14" t="str">
        <f t="array" ref="K100">_xlfn.IFS(AND(L100&gt;0,L100&lt;=5),"0 to 5",AND(L100&gt;5,L100&lt;=10),"5 to 10",AND(L100&gt;10,L100&lt;=15),"10 to 15",AND(L100&gt;15,L100&lt;=20),"15 to 20",AND(L100&gt;20,L100&lt;=30),"20 to 30",AND(L100&gt;30,L100&lt;=40),"30 to 40",AND(L100&gt;40,L100&lt;=50),"40 to 50",AND(L100&gt;50,L100&lt;=75),"50 to 75",AND(L100&gt;75,L100&lt;=100),"75 to 100",AND(L100&gt;100,L100&lt;=150),"100 to 150",AND(L100&gt;150,L100&lt;=200),"150 to 200",AND(L100&gt;200,L100&lt;=250),"200 to 250",AND(L100&gt;250,L100&lt;=300),"250 to 300",AND(L100&gt;300,L100&lt;=400),"300 to 400",AND(L100&gt;400,L100&lt;=500),"400 to 500",L100&gt;500,"500+")</f>
        <v>100 to 150</v>
      </c>
      <c r="L100" s="9">
        <f>_xlfn.XLOOKUP($E100,'Raw Data'!$E:$E,'Raw Data'!L:L,"ERROR",0,1)</f>
        <v>135.28</v>
      </c>
      <c r="M100" s="14" t="str">
        <f t="array" ref="M100">_xlfn.IFS(AND(N100&gt;0,N100&lt;=5),"0 to 5",AND(N100&gt;5,N100&lt;=10),"5 to 10",AND(N100&gt;10,N100&lt;=15),"10 to 15",AND(N100&gt;15,N100&lt;=20),"15 to 20",AND(N100&gt;20,N100&lt;=30),"20 to 30",AND(N100&gt;30,N100&lt;=40),"30 to 40",AND(N100&gt;40,N100&lt;=50),"40 to 50",AND(N100&gt;50,N100&lt;=75),"50 to 75",AND(N100&gt;75,N100&lt;=100),"75 to 100",AND(N100&gt;100,N100&lt;=150),"100 to 150",AND(N100&gt;150,N100&lt;=200),"150 to 200",AND(N100&gt;200,N100&lt;=250),"200 to 250",AND(N100&gt;250,N100&lt;=300),"250 to 300",AND(N100&gt;300,N100&lt;=400),"300 to 400",AND(N100&gt;400,N100&lt;=500),"400 to 500",N100&gt;500,"500+")</f>
        <v>100 to 150</v>
      </c>
      <c r="N100" s="9">
        <f>_xlfn.XLOOKUP($E100,'Raw Data'!$E:$E,'Raw Data'!N:N,"ERROR",0,1)</f>
        <v>135.28</v>
      </c>
      <c r="O100" s="14" t="str">
        <f t="array" ref="O100">_xlfn.IFS(P100=0,"No Discount",AND(P100&gt;0,P100&lt;=0.02),"0% to 2%",AND(P100&gt;0.02,P100&lt;=0.04),"2% to 4%",AND(P100&gt;0.04,P100&lt;=0.06),"4% to 6%",AND(P100&gt;0.06,P100&lt;=0.08),"6% to 8%",AND(P100&gt;0.08,P100&lt;=0.1),"8% to 10%",AND(P100&gt;0.1,P100&lt;=0.15),"10% to 15%",AND(P100&gt;0.15,P100&lt;=0.2),"15% to 20%",AND(P100&gt;0.2,P100&lt;=0.25),"20% to 25%",AND(P100&gt;0.25,P100&lt;=0.3),"25% to 30%",AND(P100&gt;0.3,P100&lt;=0.4),"30% to 40%",AND(P100&gt;0.4,P100&lt;=0.5),"40% to 50%",AND(P100&gt;0.5,P100&lt;=0.75),"50% to 75%",AND(P100&gt;0.75,P100&lt;=1),"75% to 100%")</f>
        <v>No Discount</v>
      </c>
      <c r="P100" s="10">
        <f>_xlfn.XLOOKUP($E100,'Raw Data'!$E:$E,'Raw Data'!P:P,"ERROR",0,1)</f>
        <v>0</v>
      </c>
      <c r="Q100" s="9">
        <f>_xlfn.XLOOKUP($E100,'Raw Data'!$E:$E,'Raw Data'!Q:Q,"ERROR",0,1)</f>
        <v>60</v>
      </c>
      <c r="R100" s="9" t="str">
        <f>_xlfn.XLOOKUP($E100,'Raw Data'!$E:$E,'Raw Data'!R:R,"ERROR",0,1)</f>
        <v>ml</v>
      </c>
      <c r="S100" s="5" t="str">
        <f t="array" ref="S100">_xlfn.IFS(AND(T100&gt;0,T100&lt;=0.05),"0 to 0.05",AND(T100&gt;0.05,T100&lt;=0.1),"0.05 to 0.1",AND(T100&gt;0.1,T100&lt;=0.2),"0.1 to 0.2",AND(T100&gt;0.2,T100&lt;=0.3),"0.2 to 0.3",AND(T100&gt;0.3,T100&lt;=0.4),"0.3 to 0.4",AND(T100&gt;0.4,T100&lt;=0.5),"0.4 to 0.5",AND(T100&gt;0.5,T100&lt;=0.75),"0.5 to 0.75",AND(T100&gt;0.75,T100&lt;=1),"0.75 to 1",AND(T100&gt;1,T100&lt;=2),"1 to 2",AND(T100&gt;2,T100&lt;=3),"2 to 3",AND(T100&gt;3,T100&lt;=4),"3 to 4",AND(T100&gt;4,T100&lt;=5),"4 to 5",AND(T100&gt;5,T100&lt;=10),"5 to 10",T100&gt;10,"10+")</f>
        <v>2 to 3</v>
      </c>
      <c r="T100" s="10">
        <f>_xlfn.XLOOKUP($E100,'Raw Data'!$E:$E,'Raw Data'!T:T,"ERROR",0,1)</f>
        <v>2.2558713019419</v>
      </c>
      <c r="U100" s="15" t="str">
        <f t="array" ref="U100">_xlfn.IFS(AND(V100&gt;0,V100&lt;=0.05),"0 to 0.05",AND(V100&gt;0.05,V100&lt;=0.1),"0.05 to 0.1",AND(V100&gt;0.1,V100&lt;=0.2),"0.1 to 0.2",AND(V100&gt;0.2,V100&lt;=0.3),"0.2 to 0.3",AND(V100&gt;0.3,V100&lt;=0.4),"0.3 to 0.4",AND(V100&gt;0.4,V100&lt;=0.5),"0.4 to 0.5",AND(V100&gt;0.5,V100&lt;=0.75),"0.5 to 0.75",AND(V100&gt;0.75,V100&lt;=1),"0.75 to 1",AND(V100&gt;1,V100&lt;=2),"1 to 2",AND(V100&gt;2,V100&lt;=3),"2 to 3",AND(V100&gt;3,V100&lt;=4),"3 to 4",AND(V100&gt;4,V100&lt;=5),"4 to 5",AND(V100&gt;5,V100&lt;=10),"5 to 10",V100&gt;10,"10+")</f>
        <v>0.5 to 0.75</v>
      </c>
      <c r="V100" s="10">
        <f>_xlfn.XLOOKUP($E100,'Raw Data'!$E:$E,'Raw Data'!V:V,"ERROR",0,1)</f>
        <v>0.609085251524314</v>
      </c>
      <c r="W100" s="15" t="str">
        <f t="array" ref="W100">_xlfn.IFS(AND(X100&gt;0,X100&lt;=0.05),"0 to 0.05",AND(X100&gt;0.05,X100&lt;=0.1),"0.05 to 0.1",AND(X100&gt;0.1,X100&lt;=0.2),"0.1 to 0.2",AND(X100&gt;0.2,X100&lt;=0.3),"0.2 to 0.3",AND(X100&gt;0.3,X100&lt;=0.4),"0.3 to 0.4",AND(X100&gt;0.4,X100&lt;=0.5),"0.4 to 0.5",AND(X100&gt;0.5,X100&lt;=0.75),"0.5 to 0.75",AND(X100&gt;0.75,X100&lt;=1),"0.75 to 1",AND(X100&gt;1,X100&lt;=2),"1 to 2",AND(X100&gt;2,X100&lt;=3),"2 to 3",AND(X100&gt;3,X100&lt;=4),"3 to 4",AND(X100&gt;4,X100&lt;=5),"4 to 5",AND(X100&gt;5,X100&lt;=10),"5 to 10",X100&gt;10,"10+")</f>
        <v>0.5 to 0.75</v>
      </c>
      <c r="X100" s="16">
        <f t="shared" si="6"/>
        <v>0.609085251524314</v>
      </c>
      <c r="Y100" s="5" t="str">
        <f t="array" ref="Y100">_xlfn.IFS(AND(Z100&gt;0,Z100&lt;=1),"0 to 1",AND(Z100&gt;1,Z100&lt;=2),"1 to 2",AND(Z100&gt;2,Z100&lt;=4),"2 to 4",AND(Z100&gt;4,Z100&lt;=6),"4 to 6",AND(Z100&gt;6,Z100&lt;=8),"6 to 8",AND(Z100&gt;8,Z100&lt;=10),"8 to 10",AND(Z100&gt;10,Z100&lt;=15),"10 to 15",AND(Z100&gt;15,Z100&lt;=20),"15 to 20",AND(Z100&gt;20,Z100&lt;=25),"20 to 25",AND(Z100&gt;25,Z100&lt;=30),"25 to 30",AND(Z100&gt;30,Z100&lt;=40),"30 to 40",AND(Z100&gt;40,Z100&lt;=50),"40 to 50",Z100&gt;50,"50+")</f>
        <v>2 to 4</v>
      </c>
      <c r="Z100" s="9">
        <f>_xlfn.XLOOKUP($E100,'Raw Data'!$E:$E,'Raw Data'!Z:Z,"ERROR",0,1)</f>
        <v>2.028</v>
      </c>
      <c r="AA100" s="9" t="str">
        <f>_xlfn.XLOOKUP($E100,'Raw Data'!$E:$E,'Raw Data'!AA:AA,"ERROR",0,1)</f>
        <v>oz</v>
      </c>
    </row>
    <row r="101" hidden="1" spans="1:27">
      <c r="A101" s="5" t="str">
        <f>_xlfn.XLOOKUP($E101,'Raw Data'!$E:$E,'Raw Data'!A:A,"ERROR",0,1)</f>
        <v>AE</v>
      </c>
      <c r="B101" s="5" t="str">
        <f>_xlfn.XLOOKUP($E101,'Raw Data'!$E:$E,'Raw Data'!B:B,"ERROR",0,1)</f>
        <v>Hair Mousses</v>
      </c>
      <c r="C101" s="5" t="str">
        <f>_xlfn.XLOOKUP($E101,'Raw Data'!$E:$E,'Raw Data'!C:C,"ERROR",0,1)</f>
        <v>keeps</v>
      </c>
      <c r="D101" s="5" t="str">
        <f>_xlfn.XLOOKUP($E101,'Raw Data'!$E:$E,'Raw Data'!D:D,"ERROR",0,1)</f>
        <v>www.amazon.ae/dp/B09WDXPZY1</v>
      </c>
      <c r="E101" s="5" t="s">
        <v>300</v>
      </c>
      <c r="F101" s="9" t="str">
        <f>_xlfn.XLOOKUP($E101,'Raw Data'!$E:$E,'Raw Data'!F:F,"ERROR",0,1)</f>
        <v>Keeps Matte Thickening Hair  Pomade  for  Men , Medium  Hold  - Natural Ingredients for Thicker Fuller Looking Hair - Biotin, Caffeine, Green Tea &amp; Saw Palmetto - All Day  Hold  For All Hair Styles</v>
      </c>
      <c r="G101" s="10">
        <f>_xlfn.XLOOKUP($E101,'Raw Data'!$E:$E,'Raw Data'!G:G,"ERROR",0,1)</f>
        <v>8</v>
      </c>
      <c r="H101" s="9">
        <f>_xlfn.XLOOKUP($E101,'Raw Data'!$E:$E,'Raw Data'!H:H,"ERROR",0,1)</f>
        <v>1212.57</v>
      </c>
      <c r="I101" s="9">
        <f>_xlfn.XLOOKUP($E101,'Raw Data'!$E:$E,'Raw Data'!I:I,"ERROR",0,1)</f>
        <v>0.00162341431032144</v>
      </c>
      <c r="J101" s="9" t="str">
        <f>_xlfn.XLOOKUP($E101,'Raw Data'!$E:$E,'Raw Data'!J:J,"ERROR",0,1)</f>
        <v>No</v>
      </c>
      <c r="K101" s="14" t="str">
        <f t="array" ref="K101">_xlfn.IFS(AND(L101&gt;0,L101&lt;=5),"0 to 5",AND(L101&gt;5,L101&lt;=10),"5 to 10",AND(L101&gt;10,L101&lt;=15),"10 to 15",AND(L101&gt;15,L101&lt;=20),"15 to 20",AND(L101&gt;20,L101&lt;=30),"20 to 30",AND(L101&gt;30,L101&lt;=40),"30 to 40",AND(L101&gt;40,L101&lt;=50),"40 to 50",AND(L101&gt;50,L101&lt;=75),"50 to 75",AND(L101&gt;75,L101&lt;=100),"75 to 100",AND(L101&gt;100,L101&lt;=150),"100 to 150",AND(L101&gt;150,L101&lt;=200),"150 to 200",AND(L101&gt;200,L101&lt;=250),"200 to 250",AND(L101&gt;250,L101&lt;=300),"250 to 300",AND(L101&gt;300,L101&lt;=400),"300 to 400",AND(L101&gt;400,L101&lt;=500),"400 to 500",L101&gt;500,"500+")</f>
        <v>150 to 200</v>
      </c>
      <c r="L101" s="9">
        <f>_xlfn.XLOOKUP($E101,'Raw Data'!$E:$E,'Raw Data'!L:L,"ERROR",0,1)</f>
        <v>158.95</v>
      </c>
      <c r="M101" s="14" t="str">
        <f t="array" ref="M101">_xlfn.IFS(AND(N101&gt;0,N101&lt;=5),"0 to 5",AND(N101&gt;5,N101&lt;=10),"5 to 10",AND(N101&gt;10,N101&lt;=15),"10 to 15",AND(N101&gt;15,N101&lt;=20),"15 to 20",AND(N101&gt;20,N101&lt;=30),"20 to 30",AND(N101&gt;30,N101&lt;=40),"30 to 40",AND(N101&gt;40,N101&lt;=50),"40 to 50",AND(N101&gt;50,N101&lt;=75),"50 to 75",AND(N101&gt;75,N101&lt;=100),"75 to 100",AND(N101&gt;100,N101&lt;=150),"100 to 150",AND(N101&gt;150,N101&lt;=200),"150 to 200",AND(N101&gt;200,N101&lt;=250),"200 to 250",AND(N101&gt;250,N101&lt;=300),"250 to 300",AND(N101&gt;300,N101&lt;=400),"300 to 400",AND(N101&gt;400,N101&lt;=500),"400 to 500",N101&gt;500,"500+")</f>
        <v>150 to 200</v>
      </c>
      <c r="N101" s="9">
        <f>_xlfn.XLOOKUP($E101,'Raw Data'!$E:$E,'Raw Data'!N:N,"ERROR",0,1)</f>
        <v>168.37</v>
      </c>
      <c r="O101" s="14" t="str">
        <f t="array" ref="O101">_xlfn.IFS(P101=0,"No Discount",AND(P101&gt;0,P101&lt;=0.02),"0% to 2%",AND(P101&gt;0.02,P101&lt;=0.04),"2% to 4%",AND(P101&gt;0.04,P101&lt;=0.06),"4% to 6%",AND(P101&gt;0.06,P101&lt;=0.08),"6% to 8%",AND(P101&gt;0.08,P101&lt;=0.1),"8% to 10%",AND(P101&gt;0.1,P101&lt;=0.15),"10% to 15%",AND(P101&gt;0.15,P101&lt;=0.2),"15% to 20%",AND(P101&gt;0.2,P101&lt;=0.25),"20% to 25%",AND(P101&gt;0.25,P101&lt;=0.3),"25% to 30%",AND(P101&gt;0.3,P101&lt;=0.4),"30% to 40%",AND(P101&gt;0.4,P101&lt;=0.5),"40% to 50%",AND(P101&gt;0.5,P101&lt;=0.75),"50% to 75%",AND(P101&gt;0.75,P101&lt;=1),"75% to 100%")</f>
        <v>4% to 6%</v>
      </c>
      <c r="P101" s="10">
        <f>_xlfn.XLOOKUP($E101,'Raw Data'!$E:$E,'Raw Data'!P:P,"ERROR",0,1)</f>
        <v>0.0559482093009444</v>
      </c>
      <c r="Q101" s="9">
        <f>_xlfn.XLOOKUP($E101,'Raw Data'!$E:$E,'Raw Data'!Q:Q,"ERROR",0,1)</f>
        <v>3</v>
      </c>
      <c r="R101" s="9" t="str">
        <f>_xlfn.XLOOKUP($E101,'Raw Data'!$E:$E,'Raw Data'!R:R,"ERROR",0,1)</f>
        <v>fl oz</v>
      </c>
      <c r="S101" s="5" t="str">
        <f t="array" ref="S101">_xlfn.IFS(AND(T101&gt;0,T101&lt;=0.05),"0 to 0.05",AND(T101&gt;0.05,T101&lt;=0.1),"0.05 to 0.1",AND(T101&gt;0.1,T101&lt;=0.2),"0.1 to 0.2",AND(T101&gt;0.2,T101&lt;=0.3),"0.2 to 0.3",AND(T101&gt;0.3,T101&lt;=0.4),"0.3 to 0.4",AND(T101&gt;0.4,T101&lt;=0.5),"0.4 to 0.5",AND(T101&gt;0.5,T101&lt;=0.75),"0.5 to 0.75",AND(T101&gt;0.75,T101&lt;=1),"0.75 to 1",AND(T101&gt;1,T101&lt;=2),"1 to 2",AND(T101&gt;2,T101&lt;=3),"2 to 3",AND(T101&gt;3,T101&lt;=4),"3 to 4",AND(T101&gt;4,T101&lt;=5),"4 to 5",AND(T101&gt;5,T101&lt;=10),"5 to 10",T101&gt;10,"10+")</f>
        <v>1 to 2</v>
      </c>
      <c r="T101" s="10">
        <f>_xlfn.XLOOKUP($E101,'Raw Data'!$E:$E,'Raw Data'!T:T,"ERROR",0,1)</f>
        <v>1.72287835037243</v>
      </c>
      <c r="U101" s="15" t="str">
        <f t="array" ref="U101">_xlfn.IFS(AND(V101&gt;0,V101&lt;=0.05),"0 to 0.05",AND(V101&gt;0.05,V101&lt;=0.1),"0.05 to 0.1",AND(V101&gt;0.1,V101&lt;=0.2),"0.1 to 0.2",AND(V101&gt;0.2,V101&lt;=0.3),"0.2 to 0.3",AND(V101&gt;0.3,V101&lt;=0.4),"0.3 to 0.4",AND(V101&gt;0.4,V101&lt;=0.5),"0.4 to 0.5",AND(V101&gt;0.5,V101&lt;=0.75),"0.5 to 0.75",AND(V101&gt;0.75,V101&lt;=1),"0.75 to 1",AND(V101&gt;1,V101&lt;=2),"1 to 2",AND(V101&gt;2,V101&lt;=3),"2 to 3",AND(V101&gt;3,V101&lt;=4),"3 to 4",AND(V101&gt;4,V101&lt;=5),"4 to 5",AND(V101&gt;5,V101&lt;=10),"5 to 10",V101&gt;10,"10+")</f>
        <v>0.4 to 0.5</v>
      </c>
      <c r="V101" s="10">
        <f>_xlfn.XLOOKUP($E101,'Raw Data'!$E:$E,'Raw Data'!V:V,"ERROR",0,1)</f>
        <v>0.4927453760308</v>
      </c>
      <c r="W101" s="15" t="str">
        <f t="array" ref="W101">_xlfn.IFS(AND(X101&gt;0,X101&lt;=0.05),"0 to 0.05",AND(X101&gt;0.05,X101&lt;=0.1),"0.05 to 0.1",AND(X101&gt;0.1,X101&lt;=0.2),"0.1 to 0.2",AND(X101&gt;0.2,X101&lt;=0.3),"0.2 to 0.3",AND(X101&gt;0.3,X101&lt;=0.4),"0.3 to 0.4",AND(X101&gt;0.4,X101&lt;=0.5),"0.4 to 0.5",AND(X101&gt;0.5,X101&lt;=0.75),"0.5 to 0.75",AND(X101&gt;0.75,X101&lt;=1),"0.75 to 1",AND(X101&gt;1,X101&lt;=2),"1 to 2",AND(X101&gt;2,X101&lt;=3),"2 to 3",AND(X101&gt;3,X101&lt;=4),"3 to 4",AND(X101&gt;4,X101&lt;=5),"4 to 5",AND(X101&gt;5,X101&lt;=10),"5 to 10",X101&gt;10,"10+")</f>
        <v>0.4 to 0.5</v>
      </c>
      <c r="X101" s="16">
        <f t="shared" si="6"/>
        <v>0.465177154600557</v>
      </c>
      <c r="Y101" s="5" t="str">
        <f t="array" ref="Y101">_xlfn.IFS(AND(Z101&gt;0,Z101&lt;=1),"0 to 1",AND(Z101&gt;1,Z101&lt;=2),"1 to 2",AND(Z101&gt;2,Z101&lt;=4),"2 to 4",AND(Z101&gt;4,Z101&lt;=6),"4 to 6",AND(Z101&gt;6,Z101&lt;=8),"6 to 8",AND(Z101&gt;8,Z101&lt;=10),"8 to 10",AND(Z101&gt;10,Z101&lt;=15),"10 to 15",AND(Z101&gt;15,Z101&lt;=20),"15 to 20",AND(Z101&gt;20,Z101&lt;=25),"20 to 25",AND(Z101&gt;25,Z101&lt;=30),"25 to 30",AND(Z101&gt;30,Z101&lt;=40),"30 to 40",AND(Z101&gt;40,Z101&lt;=50),"40 to 50",Z101&gt;50,"50+")</f>
        <v>2 to 4</v>
      </c>
      <c r="Z101" s="9">
        <f>_xlfn.XLOOKUP($E101,'Raw Data'!$E:$E,'Raw Data'!Z:Z,"ERROR",0,1)</f>
        <v>3.12</v>
      </c>
      <c r="AA101" s="9" t="str">
        <f>_xlfn.XLOOKUP($E101,'Raw Data'!$E:$E,'Raw Data'!AA:AA,"ERROR",0,1)</f>
        <v>oz</v>
      </c>
    </row>
    <row r="102" hidden="1" spans="1:27">
      <c r="A102" s="5" t="str">
        <f>_xlfn.XLOOKUP($E102,'Raw Data'!$E:$E,'Raw Data'!A:A,"ERROR",0,1)</f>
        <v>AE</v>
      </c>
      <c r="B102" s="5" t="str">
        <f>_xlfn.XLOOKUP($E102,'Raw Data'!$E:$E,'Raw Data'!B:B,"ERROR",0,1)</f>
        <v>Hair Mousses</v>
      </c>
      <c r="C102" s="5" t="str">
        <f>_xlfn.XLOOKUP($E102,'Raw Data'!$E:$E,'Raw Data'!C:C,"ERROR",0,1)</f>
        <v>Design Essentials</v>
      </c>
      <c r="D102" s="5" t="str">
        <f>_xlfn.XLOOKUP($E102,'Raw Data'!$E:$E,'Raw Data'!D:D,"ERROR",0,1)</f>
        <v>www.amazon.ae/dp/B008074JOI</v>
      </c>
      <c r="E102" s="5" t="s">
        <v>301</v>
      </c>
      <c r="F102" s="9" t="str">
        <f>_xlfn.XLOOKUP($E102,'Raw Data'!$E:$E,'Raw Data'!F:F,"ERROR",0,1)</f>
        <v>Design Essentials Curl Enhancing Mousse, Almond and Avocado Collection, 7.5 Ounces</v>
      </c>
      <c r="G102" s="10">
        <f>_xlfn.XLOOKUP($E102,'Raw Data'!$E:$E,'Raw Data'!G:G,"ERROR",0,1)</f>
        <v>10</v>
      </c>
      <c r="H102" s="9">
        <f>_xlfn.XLOOKUP($E102,'Raw Data'!$E:$E,'Raw Data'!H:H,"ERROR",0,1)</f>
        <v>1201.46</v>
      </c>
      <c r="I102" s="9">
        <f>_xlfn.XLOOKUP($E102,'Raw Data'!$E:$E,'Raw Data'!I:I,"ERROR",0,1)</f>
        <v>0.00160854000781711</v>
      </c>
      <c r="J102" s="9" t="str">
        <f>_xlfn.XLOOKUP($E102,'Raw Data'!$E:$E,'Raw Data'!J:J,"ERROR",0,1)</f>
        <v>No</v>
      </c>
      <c r="K102" s="14" t="str">
        <f t="array" ref="K102">_xlfn.IFS(AND(L102&gt;0,L102&lt;=5),"0 to 5",AND(L102&gt;5,L102&lt;=10),"5 to 10",AND(L102&gt;10,L102&lt;=15),"10 to 15",AND(L102&gt;15,L102&lt;=20),"15 to 20",AND(L102&gt;20,L102&lt;=30),"20 to 30",AND(L102&gt;30,L102&lt;=40),"30 to 40",AND(L102&gt;40,L102&lt;=50),"40 to 50",AND(L102&gt;50,L102&lt;=75),"50 to 75",AND(L102&gt;75,L102&lt;=100),"75 to 100",AND(L102&gt;100,L102&lt;=150),"100 to 150",AND(L102&gt;150,L102&lt;=200),"150 to 200",AND(L102&gt;200,L102&lt;=250),"200 to 250",AND(L102&gt;250,L102&lt;=300),"250 to 300",AND(L102&gt;300,L102&lt;=400),"300 to 400",AND(L102&gt;400,L102&lt;=500),"400 to 500",L102&gt;500,"500+")</f>
        <v>100 to 150</v>
      </c>
      <c r="L102" s="9">
        <f>_xlfn.XLOOKUP($E102,'Raw Data'!$E:$E,'Raw Data'!L:L,"ERROR",0,1)</f>
        <v>118.23</v>
      </c>
      <c r="M102" s="14" t="str">
        <f t="array" ref="M102">_xlfn.IFS(AND(N102&gt;0,N102&lt;=5),"0 to 5",AND(N102&gt;5,N102&lt;=10),"5 to 10",AND(N102&gt;10,N102&lt;=15),"10 to 15",AND(N102&gt;15,N102&lt;=20),"15 to 20",AND(N102&gt;20,N102&lt;=30),"20 to 30",AND(N102&gt;30,N102&lt;=40),"30 to 40",AND(N102&gt;40,N102&lt;=50),"40 to 50",AND(N102&gt;50,N102&lt;=75),"50 to 75",AND(N102&gt;75,N102&lt;=100),"75 to 100",AND(N102&gt;100,N102&lt;=150),"100 to 150",AND(N102&gt;150,N102&lt;=200),"150 to 200",AND(N102&gt;200,N102&lt;=250),"200 to 250",AND(N102&gt;250,N102&lt;=300),"250 to 300",AND(N102&gt;300,N102&lt;=400),"300 to 400",AND(N102&gt;400,N102&lt;=500),"400 to 500",N102&gt;500,"500+")</f>
        <v>100 to 150</v>
      </c>
      <c r="N102" s="9">
        <f>_xlfn.XLOOKUP($E102,'Raw Data'!$E:$E,'Raw Data'!N:N,"ERROR",0,1)</f>
        <v>130.7</v>
      </c>
      <c r="O102" s="14" t="str">
        <f t="array" ref="O102">_xlfn.IFS(P102=0,"No Discount",AND(P102&gt;0,P102&lt;=0.02),"0% to 2%",AND(P102&gt;0.02,P102&lt;=0.04),"2% to 4%",AND(P102&gt;0.04,P102&lt;=0.06),"4% to 6%",AND(P102&gt;0.06,P102&lt;=0.08),"6% to 8%",AND(P102&gt;0.08,P102&lt;=0.1),"8% to 10%",AND(P102&gt;0.1,P102&lt;=0.15),"10% to 15%",AND(P102&gt;0.15,P102&lt;=0.2),"15% to 20%",AND(P102&gt;0.2,P102&lt;=0.25),"20% to 25%",AND(P102&gt;0.25,P102&lt;=0.3),"25% to 30%",AND(P102&gt;0.3,P102&lt;=0.4),"30% to 40%",AND(P102&gt;0.4,P102&lt;=0.5),"40% to 50%",AND(P102&gt;0.5,P102&lt;=0.75),"50% to 75%",AND(P102&gt;0.75,P102&lt;=1),"75% to 100%")</f>
        <v>8% to 10%</v>
      </c>
      <c r="P102" s="10">
        <f>_xlfn.XLOOKUP($E102,'Raw Data'!$E:$E,'Raw Data'!P:P,"ERROR",0,1)</f>
        <v>0.0954093343534811</v>
      </c>
      <c r="Q102" s="9">
        <f>_xlfn.XLOOKUP($E102,'Raw Data'!$E:$E,'Raw Data'!Q:Q,"ERROR",0,1)</f>
        <v>7.5</v>
      </c>
      <c r="R102" s="9" t="str">
        <f>_xlfn.XLOOKUP($E102,'Raw Data'!$E:$E,'Raw Data'!R:R,"ERROR",0,1)</f>
        <v>oz</v>
      </c>
      <c r="S102" s="5" t="str">
        <f t="array" ref="S102">_xlfn.IFS(AND(T102&gt;0,T102&lt;=0.05),"0 to 0.05",AND(T102&gt;0.05,T102&lt;=0.1),"0.05 to 0.1",AND(T102&gt;0.1,T102&lt;=0.2),"0.1 to 0.2",AND(T102&gt;0.2,T102&lt;=0.3),"0.2 to 0.3",AND(T102&gt;0.3,T102&lt;=0.4),"0.3 to 0.4",AND(T102&gt;0.4,T102&lt;=0.5),"0.4 to 0.5",AND(T102&gt;0.5,T102&lt;=0.75),"0.5 to 0.75",AND(T102&gt;0.75,T102&lt;=1),"0.75 to 1",AND(T102&gt;1,T102&lt;=2),"1 to 2",AND(T102&gt;2,T102&lt;=3),"2 to 3",AND(T102&gt;3,T102&lt;=4),"3 to 4",AND(T102&gt;4,T102&lt;=5),"4 to 5",AND(T102&gt;5,T102&lt;=10),"5 to 10",T102&gt;10,"10+")</f>
        <v>0.5 to 0.75</v>
      </c>
      <c r="T102" s="10">
        <f>_xlfn.XLOOKUP($E102,'Raw Data'!$E:$E,'Raw Data'!T:T,"ERROR",0,1)</f>
        <v>0.533107879607711</v>
      </c>
      <c r="U102" s="15" t="str">
        <f t="array" ref="U102">_xlfn.IFS(AND(V102&gt;0,V102&lt;=0.05),"0 to 0.05",AND(V102&gt;0.05,V102&lt;=0.1),"0.05 to 0.1",AND(V102&gt;0.1,V102&lt;=0.2),"0.1 to 0.2",AND(V102&gt;0.2,V102&lt;=0.3),"0.2 to 0.3",AND(V102&gt;0.3,V102&lt;=0.4),"0.3 to 0.4",AND(V102&gt;0.4,V102&lt;=0.5),"0.4 to 0.5",AND(V102&gt;0.5,V102&lt;=0.75),"0.5 to 0.75",AND(V102&gt;0.75,V102&lt;=1),"0.75 to 1",AND(V102&gt;1,V102&lt;=2),"1 to 2",AND(V102&gt;2,V102&lt;=3),"2 to 3",AND(V102&gt;3,V102&lt;=4),"3 to 4",AND(V102&gt;4,V102&lt;=5),"4 to 5",AND(V102&gt;5,V102&lt;=10),"5 to 10",V102&gt;10,"10+")</f>
        <v>0.1 to 0.2</v>
      </c>
      <c r="V102" s="10">
        <f>_xlfn.XLOOKUP($E102,'Raw Data'!$E:$E,'Raw Data'!V:V,"ERROR",0,1)</f>
        <v>0.159120730470071</v>
      </c>
      <c r="W102" s="15" t="str">
        <f t="array" ref="W102">_xlfn.IFS(AND(X102&gt;0,X102&lt;=0.05),"0 to 0.05",AND(X102&gt;0.05,X102&lt;=0.1),"0.05 to 0.1",AND(X102&gt;0.1,X102&lt;=0.2),"0.1 to 0.2",AND(X102&gt;0.2,X102&lt;=0.3),"0.2 to 0.3",AND(X102&gt;0.3,X102&lt;=0.4),"0.3 to 0.4",AND(X102&gt;0.4,X102&lt;=0.5),"0.4 to 0.5",AND(X102&gt;0.5,X102&lt;=0.75),"0.5 to 0.75",AND(X102&gt;0.75,X102&lt;=1),"0.75 to 1",AND(X102&gt;1,X102&lt;=2),"1 to 2",AND(X102&gt;2,X102&lt;=3),"2 to 3",AND(X102&gt;3,X102&lt;=4),"3 to 4",AND(X102&gt;4,X102&lt;=5),"4 to 5",AND(X102&gt;5,X102&lt;=10),"5 to 10",X102&gt;10,"10+")</f>
        <v>0.1 to 0.2</v>
      </c>
      <c r="X102" s="16">
        <f t="shared" si="6"/>
        <v>0.143939127494082</v>
      </c>
      <c r="Y102" s="5" t="str">
        <f t="array" ref="Y102">_xlfn.IFS(AND(Z102&gt;0,Z102&lt;=1),"0 to 1",AND(Z102&gt;1,Z102&lt;=2),"1 to 2",AND(Z102&gt;2,Z102&lt;=4),"2 to 4",AND(Z102&gt;4,Z102&lt;=6),"4 to 6",AND(Z102&gt;6,Z102&lt;=8),"6 to 8",AND(Z102&gt;8,Z102&lt;=10),"8 to 10",AND(Z102&gt;10,Z102&lt;=15),"10 to 15",AND(Z102&gt;15,Z102&lt;=20),"15 to 20",AND(Z102&gt;20,Z102&lt;=25),"20 to 25",AND(Z102&gt;25,Z102&lt;=30),"25 to 30",AND(Z102&gt;30,Z102&lt;=40),"30 to 40",AND(Z102&gt;40,Z102&lt;=50),"40 to 50",Z102&gt;50,"50+")</f>
        <v>6 to 8</v>
      </c>
      <c r="Z102" s="9">
        <f>_xlfn.XLOOKUP($E102,'Raw Data'!$E:$E,'Raw Data'!Z:Z,"ERROR",0,1)</f>
        <v>7.5</v>
      </c>
      <c r="AA102" s="9" t="str">
        <f>_xlfn.XLOOKUP($E102,'Raw Data'!$E:$E,'Raw Data'!AA:AA,"ERROR",0,1)</f>
        <v>oz</v>
      </c>
    </row>
    <row r="103" hidden="1" spans="1:27">
      <c r="A103" s="5" t="str">
        <f>_xlfn.XLOOKUP($E103,'Raw Data'!$E:$E,'Raw Data'!A:A,"ERROR",0,1)</f>
        <v>AE</v>
      </c>
      <c r="B103" s="5" t="str">
        <f>_xlfn.XLOOKUP($E103,'Raw Data'!$E:$E,'Raw Data'!B:B,"ERROR",0,1)</f>
        <v>Hair Mousses</v>
      </c>
      <c r="C103" s="5" t="str">
        <f>_xlfn.XLOOKUP($E103,'Raw Data'!$E:$E,'Raw Data'!C:C,"ERROR",0,1)</f>
        <v>Garnier</v>
      </c>
      <c r="D103" s="5" t="str">
        <f>_xlfn.XLOOKUP($E103,'Raw Data'!$E:$E,'Raw Data'!D:D,"ERROR",0,1)</f>
        <v>www.amazon.ae/dp/B07BYDC94S</v>
      </c>
      <c r="E103" s="5" t="s">
        <v>302</v>
      </c>
      <c r="F103" s="9" t="str">
        <f>_xlfn.XLOOKUP($E103,'Raw Data'!$E:$E,'Raw Data'!F:F,"ERROR",0,1)</f>
        <v>Garnier Fructis Style Sky-Hi Volume Mousse, Extreme Hold, 6.4 Oz, 3 Count (Packaging May Vary)</v>
      </c>
      <c r="G103" s="10">
        <f>_xlfn.XLOOKUP($E103,'Raw Data'!$E:$E,'Raw Data'!G:G,"ERROR",0,1)</f>
        <v>8</v>
      </c>
      <c r="H103" s="9">
        <f>_xlfn.XLOOKUP($E103,'Raw Data'!$E:$E,'Raw Data'!H:H,"ERROR",0,1)</f>
        <v>1182.15</v>
      </c>
      <c r="I103" s="9">
        <f>_xlfn.XLOOKUP($E103,'Raw Data'!$E:$E,'Raw Data'!I:I,"ERROR",0,1)</f>
        <v>0.00158268737223128</v>
      </c>
      <c r="J103" s="9" t="str">
        <f>_xlfn.XLOOKUP($E103,'Raw Data'!$E:$E,'Raw Data'!J:J,"ERROR",0,1)</f>
        <v>No</v>
      </c>
      <c r="K103" s="14" t="str">
        <f t="array" ref="K103">_xlfn.IFS(AND(L103&gt;0,L103&lt;=5),"0 to 5",AND(L103&gt;5,L103&lt;=10),"5 to 10",AND(L103&gt;10,L103&lt;=15),"10 to 15",AND(L103&gt;15,L103&lt;=20),"15 to 20",AND(L103&gt;20,L103&lt;=30),"20 to 30",AND(L103&gt;30,L103&lt;=40),"30 to 40",AND(L103&gt;40,L103&lt;=50),"40 to 50",AND(L103&gt;50,L103&lt;=75),"50 to 75",AND(L103&gt;75,L103&lt;=100),"75 to 100",AND(L103&gt;100,L103&lt;=150),"100 to 150",AND(L103&gt;150,L103&lt;=200),"150 to 200",AND(L103&gt;200,L103&lt;=250),"200 to 250",AND(L103&gt;250,L103&lt;=300),"250 to 300",AND(L103&gt;300,L103&lt;=400),"300 to 400",AND(L103&gt;400,L103&lt;=500),"400 to 500",L103&gt;500,"500+")</f>
        <v>100 to 150</v>
      </c>
      <c r="L103" s="9">
        <f>_xlfn.XLOOKUP($E103,'Raw Data'!$E:$E,'Raw Data'!L:L,"ERROR",0,1)</f>
        <v>146.4</v>
      </c>
      <c r="M103" s="14" t="str">
        <f t="array" ref="M103">_xlfn.IFS(AND(N103&gt;0,N103&lt;=5),"0 to 5",AND(N103&gt;5,N103&lt;=10),"5 to 10",AND(N103&gt;10,N103&lt;=15),"10 to 15",AND(N103&gt;15,N103&lt;=20),"15 to 20",AND(N103&gt;20,N103&lt;=30),"20 to 30",AND(N103&gt;30,N103&lt;=40),"30 to 40",AND(N103&gt;40,N103&lt;=50),"40 to 50",AND(N103&gt;50,N103&lt;=75),"50 to 75",AND(N103&gt;75,N103&lt;=100),"75 to 100",AND(N103&gt;100,N103&lt;=150),"100 to 150",AND(N103&gt;150,N103&lt;=200),"150 to 200",AND(N103&gt;200,N103&lt;=250),"200 to 250",AND(N103&gt;250,N103&lt;=300),"250 to 300",AND(N103&gt;300,N103&lt;=400),"300 to 400",AND(N103&gt;400,N103&lt;=500),"400 to 500",N103&gt;500,"500+")</f>
        <v>150 to 200</v>
      </c>
      <c r="N103" s="9">
        <f>_xlfn.XLOOKUP($E103,'Raw Data'!$E:$E,'Raw Data'!N:N,"ERROR",0,1)</f>
        <v>175</v>
      </c>
      <c r="O103" s="14" t="str">
        <f t="array" ref="O103">_xlfn.IFS(P103=0,"No Discount",AND(P103&gt;0,P103&lt;=0.02),"0% to 2%",AND(P103&gt;0.02,P103&lt;=0.04),"2% to 4%",AND(P103&gt;0.04,P103&lt;=0.06),"4% to 6%",AND(P103&gt;0.06,P103&lt;=0.08),"6% to 8%",AND(P103&gt;0.08,P103&lt;=0.1),"8% to 10%",AND(P103&gt;0.1,P103&lt;=0.15),"10% to 15%",AND(P103&gt;0.15,P103&lt;=0.2),"15% to 20%",AND(P103&gt;0.2,P103&lt;=0.25),"20% to 25%",AND(P103&gt;0.25,P103&lt;=0.3),"25% to 30%",AND(P103&gt;0.3,P103&lt;=0.4),"30% to 40%",AND(P103&gt;0.4,P103&lt;=0.5),"40% to 50%",AND(P103&gt;0.5,P103&lt;=0.75),"50% to 75%",AND(P103&gt;0.75,P103&lt;=1),"75% to 100%")</f>
        <v>15% to 20%</v>
      </c>
      <c r="P103" s="10">
        <f>_xlfn.XLOOKUP($E103,'Raw Data'!$E:$E,'Raw Data'!P:P,"ERROR",0,1)</f>
        <v>0.163428571428571</v>
      </c>
      <c r="Q103" s="9">
        <f>_xlfn.XLOOKUP($E103,'Raw Data'!$E:$E,'Raw Data'!Q:Q,"ERROR",0,1)</f>
        <v>19.2</v>
      </c>
      <c r="R103" s="9" t="str">
        <f>_xlfn.XLOOKUP($E103,'Raw Data'!$E:$E,'Raw Data'!R:R,"ERROR",0,1)</f>
        <v>oz</v>
      </c>
      <c r="S103" s="5" t="str">
        <f t="array" ref="S103">_xlfn.IFS(AND(T103&gt;0,T103&lt;=0.05),"0 to 0.05",AND(T103&gt;0.05,T103&lt;=0.1),"0.05 to 0.1",AND(T103&gt;0.1,T103&lt;=0.2),"0.1 to 0.2",AND(T103&gt;0.2,T103&lt;=0.3),"0.2 to 0.3",AND(T103&gt;0.3,T103&lt;=0.4),"0.3 to 0.4",AND(T103&gt;0.4,T103&lt;=0.5),"0.4 to 0.5",AND(T103&gt;0.5,T103&lt;=0.75),"0.5 to 0.75",AND(T103&gt;0.75,T103&lt;=1),"0.75 to 1",AND(T103&gt;1,T103&lt;=2),"1 to 2",AND(T103&gt;2,T103&lt;=3),"2 to 3",AND(T103&gt;3,T103&lt;=4),"3 to 4",AND(T103&gt;4,T103&lt;=5),"4 to 5",AND(T103&gt;5,T103&lt;=10),"5 to 10",T103&gt;10,"10+")</f>
        <v>0.2 to 0.3</v>
      </c>
      <c r="T103" s="10">
        <f>_xlfn.XLOOKUP($E103,'Raw Data'!$E:$E,'Raw Data'!T:T,"ERROR",0,1)</f>
        <v>0.257862698681096</v>
      </c>
      <c r="U103" s="15" t="str">
        <f t="array" ref="U103">_xlfn.IFS(AND(V103&gt;0,V103&lt;=0.05),"0 to 0.05",AND(V103&gt;0.05,V103&lt;=0.1),"0.05 to 0.1",AND(V103&gt;0.1,V103&lt;=0.2),"0.1 to 0.2",AND(V103&gt;0.2,V103&lt;=0.3),"0.2 to 0.3",AND(V103&gt;0.3,V103&lt;=0.4),"0.3 to 0.4",AND(V103&gt;0.4,V103&lt;=0.5),"0.4 to 0.5",AND(V103&gt;0.5,V103&lt;=0.75),"0.5 to 0.75",AND(V103&gt;0.75,V103&lt;=1),"0.75 to 1",AND(V103&gt;1,V103&lt;=2),"1 to 2",AND(V103&gt;2,V103&lt;=3),"2 to 3",AND(V103&gt;3,V103&lt;=4),"3 to 4",AND(V103&gt;4,V103&lt;=5),"4 to 5",AND(V103&gt;5,V103&lt;=10),"5 to 10",V103&gt;10,"10+")</f>
        <v>0.05 to 0.1</v>
      </c>
      <c r="V103" s="10">
        <f>_xlfn.XLOOKUP($E103,'Raw Data'!$E:$E,'Raw Data'!V:V,"ERROR",0,1)</f>
        <v>0.0832241291849848</v>
      </c>
      <c r="W103" s="15" t="str">
        <f t="array" ref="W103">_xlfn.IFS(AND(X103&gt;0,X103&lt;=0.05),"0 to 0.05",AND(X103&gt;0.05,X103&lt;=0.1),"0.05 to 0.1",AND(X103&gt;0.1,X103&lt;=0.2),"0.1 to 0.2",AND(X103&gt;0.2,X103&lt;=0.3),"0.2 to 0.3",AND(X103&gt;0.3,X103&lt;=0.4),"0.3 to 0.4",AND(X103&gt;0.4,X103&lt;=0.5),"0.4 to 0.5",AND(X103&gt;0.5,X103&lt;=0.75),"0.5 to 0.75",AND(X103&gt;0.75,X103&lt;=1),"0.75 to 1",AND(X103&gt;1,X103&lt;=2),"1 to 2",AND(X103&gt;2,X103&lt;=3),"2 to 3",AND(X103&gt;3,X103&lt;=4),"3 to 4",AND(X103&gt;4,X103&lt;=5),"4 to 5",AND(X103&gt;5,X103&lt;=10),"5 to 10",X103&gt;10,"10+")</f>
        <v>0.05 to 0.1</v>
      </c>
      <c r="X103" s="16">
        <f t="shared" si="6"/>
        <v>0.0696229286438958</v>
      </c>
      <c r="Y103" s="5" t="str">
        <f t="array" ref="Y103">_xlfn.IFS(AND(Z103&gt;0,Z103&lt;=1),"0 to 1",AND(Z103&gt;1,Z103&lt;=2),"1 to 2",AND(Z103&gt;2,Z103&lt;=4),"2 to 4",AND(Z103&gt;4,Z103&lt;=6),"4 to 6",AND(Z103&gt;6,Z103&lt;=8),"6 to 8",AND(Z103&gt;8,Z103&lt;=10),"8 to 10",AND(Z103&gt;10,Z103&lt;=15),"10 to 15",AND(Z103&gt;15,Z103&lt;=20),"15 to 20",AND(Z103&gt;20,Z103&lt;=25),"20 to 25",AND(Z103&gt;25,Z103&lt;=30),"25 to 30",AND(Z103&gt;30,Z103&lt;=40),"30 to 40",AND(Z103&gt;40,Z103&lt;=50),"40 to 50",Z103&gt;50,"50+")</f>
        <v>15 to 20</v>
      </c>
      <c r="Z103" s="9">
        <f>_xlfn.XLOOKUP($E103,'Raw Data'!$E:$E,'Raw Data'!Z:Z,"ERROR",0,1)</f>
        <v>19.2</v>
      </c>
      <c r="AA103" s="9" t="str">
        <f>_xlfn.XLOOKUP($E103,'Raw Data'!$E:$E,'Raw Data'!AA:AA,"ERROR",0,1)</f>
        <v>oz</v>
      </c>
    </row>
    <row r="104" hidden="1" spans="1:27">
      <c r="A104" s="5" t="str">
        <f>_xlfn.XLOOKUP($E104,'Raw Data'!$E:$E,'Raw Data'!A:A,"ERROR",0,1)</f>
        <v>AE</v>
      </c>
      <c r="B104" s="5" t="str">
        <f>_xlfn.XLOOKUP($E104,'Raw Data'!$E:$E,'Raw Data'!B:B,"ERROR",0,1)</f>
        <v>Hair Mousses</v>
      </c>
      <c r="C104" s="5" t="str">
        <f>_xlfn.XLOOKUP($E104,'Raw Data'!$E:$E,'Raw Data'!C:C,"ERROR",0,1)</f>
        <v>ebin new york</v>
      </c>
      <c r="D104" s="5" t="str">
        <f>_xlfn.XLOOKUP($E104,'Raw Data'!$E:$E,'Raw Data'!D:D,"ERROR",0,1)</f>
        <v>www.amazon.ae/dp/B09J78FM1J</v>
      </c>
      <c r="E104" s="5" t="s">
        <v>303</v>
      </c>
      <c r="F104" s="9" t="str">
        <f>_xlfn.XLOOKUP($E104,'Raw Data'!$E:$E,'Raw Data'!F:F,"ERROR",0,1)</f>
        <v>EBIN NEW YORK LOCK'N POMADE Setting Mousse Smoothing &amp; Shine - MENTHOL (12.49oz/ 354ml)</v>
      </c>
      <c r="G104" s="10">
        <f>_xlfn.XLOOKUP($E104,'Raw Data'!$E:$E,'Raw Data'!G:G,"ERROR",0,1)</f>
        <v>27</v>
      </c>
      <c r="H104" s="9">
        <f>_xlfn.XLOOKUP($E104,'Raw Data'!$E:$E,'Raw Data'!H:H,"ERROR",0,1)</f>
        <v>1167.95</v>
      </c>
      <c r="I104" s="9">
        <f>_xlfn.XLOOKUP($E104,'Raw Data'!$E:$E,'Raw Data'!I:I,"ERROR",0,1)</f>
        <v>0.00156367611250478</v>
      </c>
      <c r="J104" s="9" t="str">
        <f>_xlfn.XLOOKUP($E104,'Raw Data'!$E:$E,'Raw Data'!J:J,"ERROR",0,1)</f>
        <v>No</v>
      </c>
      <c r="K104" s="14" t="str">
        <f t="array" ref="K104">_xlfn.IFS(AND(L104&gt;0,L104&lt;=5),"0 to 5",AND(L104&gt;5,L104&lt;=10),"5 to 10",AND(L104&gt;10,L104&lt;=15),"10 to 15",AND(L104&gt;15,L104&lt;=20),"15 to 20",AND(L104&gt;20,L104&lt;=30),"20 to 30",AND(L104&gt;30,L104&lt;=40),"30 to 40",AND(L104&gt;40,L104&lt;=50),"40 to 50",AND(L104&gt;50,L104&lt;=75),"50 to 75",AND(L104&gt;75,L104&lt;=100),"75 to 100",AND(L104&gt;100,L104&lt;=150),"100 to 150",AND(L104&gt;150,L104&lt;=200),"150 to 200",AND(L104&gt;200,L104&lt;=250),"200 to 250",AND(L104&gt;250,L104&lt;=300),"250 to 300",AND(L104&gt;300,L104&lt;=400),"300 to 400",AND(L104&gt;400,L104&lt;=500),"400 to 500",L104&gt;500,"500+")</f>
        <v>40 to 50</v>
      </c>
      <c r="L104" s="9">
        <f>_xlfn.XLOOKUP($E104,'Raw Data'!$E:$E,'Raw Data'!L:L,"ERROR",0,1)</f>
        <v>42.86</v>
      </c>
      <c r="M104" s="14" t="str">
        <f t="array" ref="M104">_xlfn.IFS(AND(N104&gt;0,N104&lt;=5),"0 to 5",AND(N104&gt;5,N104&lt;=10),"5 to 10",AND(N104&gt;10,N104&lt;=15),"10 to 15",AND(N104&gt;15,N104&lt;=20),"15 to 20",AND(N104&gt;20,N104&lt;=30),"20 to 30",AND(N104&gt;30,N104&lt;=40),"30 to 40",AND(N104&gt;40,N104&lt;=50),"40 to 50",AND(N104&gt;50,N104&lt;=75),"50 to 75",AND(N104&gt;75,N104&lt;=100),"75 to 100",AND(N104&gt;100,N104&lt;=150),"100 to 150",AND(N104&gt;150,N104&lt;=200),"150 to 200",AND(N104&gt;200,N104&lt;=250),"200 to 250",AND(N104&gt;250,N104&lt;=300),"250 to 300",AND(N104&gt;300,N104&lt;=400),"300 to 400",AND(N104&gt;400,N104&lt;=500),"400 to 500",N104&gt;500,"500+")</f>
        <v>40 to 50</v>
      </c>
      <c r="N104" s="9">
        <f>_xlfn.XLOOKUP($E104,'Raw Data'!$E:$E,'Raw Data'!N:N,"ERROR",0,1)</f>
        <v>44.86</v>
      </c>
      <c r="O104" s="14" t="str">
        <f t="array" ref="O104">_xlfn.IFS(P104=0,"No Discount",AND(P104&gt;0,P104&lt;=0.02),"0% to 2%",AND(P104&gt;0.02,P104&lt;=0.04),"2% to 4%",AND(P104&gt;0.04,P104&lt;=0.06),"4% to 6%",AND(P104&gt;0.06,P104&lt;=0.08),"6% to 8%",AND(P104&gt;0.08,P104&lt;=0.1),"8% to 10%",AND(P104&gt;0.1,P104&lt;=0.15),"10% to 15%",AND(P104&gt;0.15,P104&lt;=0.2),"15% to 20%",AND(P104&gt;0.2,P104&lt;=0.25),"20% to 25%",AND(P104&gt;0.25,P104&lt;=0.3),"25% to 30%",AND(P104&gt;0.3,P104&lt;=0.4),"30% to 40%",AND(P104&gt;0.4,P104&lt;=0.5),"40% to 50%",AND(P104&gt;0.5,P104&lt;=0.75),"50% to 75%",AND(P104&gt;0.75,P104&lt;=1),"75% to 100%")</f>
        <v>4% to 6%</v>
      </c>
      <c r="P104" s="10">
        <f>_xlfn.XLOOKUP($E104,'Raw Data'!$E:$E,'Raw Data'!P:P,"ERROR",0,1)</f>
        <v>0.0445831475702185</v>
      </c>
      <c r="Q104" s="9">
        <f>_xlfn.XLOOKUP($E104,'Raw Data'!$E:$E,'Raw Data'!Q:Q,"ERROR",0,1)</f>
        <v>12.49</v>
      </c>
      <c r="R104" s="9" t="str">
        <f>_xlfn.XLOOKUP($E104,'Raw Data'!$E:$E,'Raw Data'!R:R,"ERROR",0,1)</f>
        <v>oz</v>
      </c>
      <c r="S104" s="5" t="str">
        <f t="array" ref="S104">_xlfn.IFS(AND(T104&gt;0,T104&lt;=0.05),"0 to 0.05",AND(T104&gt;0.05,T104&lt;=0.1),"0.05 to 0.1",AND(T104&gt;0.1,T104&lt;=0.2),"0.1 to 0.2",AND(T104&gt;0.2,T104&lt;=0.3),"0.2 to 0.3",AND(T104&gt;0.3,T104&lt;=0.4),"0.3 to 0.4",AND(T104&gt;0.4,T104&lt;=0.5),"0.4 to 0.5",AND(T104&gt;0.5,T104&lt;=0.75),"0.5 to 0.75",AND(T104&gt;0.75,T104&lt;=1),"0.75 to 1",AND(T104&gt;1,T104&lt;=2),"1 to 2",AND(T104&gt;2,T104&lt;=3),"2 to 3",AND(T104&gt;3,T104&lt;=4),"3 to 4",AND(T104&gt;4,T104&lt;=5),"4 to 5",AND(T104&gt;5,T104&lt;=10),"5 to 10",T104&gt;10,"10+")</f>
        <v>0.1 to 0.2</v>
      </c>
      <c r="T104" s="10">
        <f>_xlfn.XLOOKUP($E104,'Raw Data'!$E:$E,'Raw Data'!T:T,"ERROR",0,1)</f>
        <v>0.116048198721304</v>
      </c>
      <c r="U104" s="15" t="str">
        <f t="array" ref="U104">_xlfn.IFS(AND(V104&gt;0,V104&lt;=0.05),"0 to 0.05",AND(V104&gt;0.05,V104&lt;=0.1),"0.05 to 0.1",AND(V104&gt;0.1,V104&lt;=0.2),"0.1 to 0.2",AND(V104&gt;0.2,V104&lt;=0.3),"0.2 to 0.3",AND(V104&gt;0.3,V104&lt;=0.4),"0.3 to 0.4",AND(V104&gt;0.4,V104&lt;=0.5),"0.4 to 0.5",AND(V104&gt;0.5,V104&lt;=0.75),"0.5 to 0.75",AND(V104&gt;0.75,V104&lt;=1),"0.75 to 1",AND(V104&gt;1,V104&lt;=2),"1 to 2",AND(V104&gt;2,V104&lt;=3),"2 to 3",AND(V104&gt;3,V104&lt;=4),"3 to 4",AND(V104&gt;4,V104&lt;=5),"4 to 5",AND(V104&gt;5,V104&lt;=10),"5 to 10",V104&gt;10,"10+")</f>
        <v>0 to 0.05</v>
      </c>
      <c r="V104" s="10">
        <f>_xlfn.XLOOKUP($E104,'Raw Data'!$E:$E,'Raw Data'!V:V,"ERROR",0,1)</f>
        <v>0.0327951234846518</v>
      </c>
      <c r="W104" s="15" t="str">
        <f t="array" ref="W104">_xlfn.IFS(AND(X104&gt;0,X104&lt;=0.05),"0 to 0.05",AND(X104&gt;0.05,X104&lt;=0.1),"0.05 to 0.1",AND(X104&gt;0.1,X104&lt;=0.2),"0.1 to 0.2",AND(X104&gt;0.2,X104&lt;=0.3),"0.2 to 0.3",AND(X104&gt;0.3,X104&lt;=0.4),"0.3 to 0.4",AND(X104&gt;0.4,X104&lt;=0.5),"0.4 to 0.5",AND(X104&gt;0.5,X104&lt;=0.75),"0.5 to 0.75",AND(X104&gt;0.75,X104&lt;=1),"0.75 to 1",AND(X104&gt;1,X104&lt;=2),"1 to 2",AND(X104&gt;2,X104&lt;=3),"2 to 3",AND(X104&gt;3,X104&lt;=4),"3 to 4",AND(X104&gt;4,X104&lt;=5),"4 to 5",AND(X104&gt;5,X104&lt;=10),"5 to 10",X104&gt;10,"10+")</f>
        <v>0 to 0.05</v>
      </c>
      <c r="X104" s="16">
        <f t="shared" si="6"/>
        <v>0.031333013654752</v>
      </c>
      <c r="Y104" s="5" t="str">
        <f t="array" ref="Y104">_xlfn.IFS(AND(Z104&gt;0,Z104&lt;=1),"0 to 1",AND(Z104&gt;1,Z104&lt;=2),"1 to 2",AND(Z104&gt;2,Z104&lt;=4),"2 to 4",AND(Z104&gt;4,Z104&lt;=6),"4 to 6",AND(Z104&gt;6,Z104&lt;=8),"6 to 8",AND(Z104&gt;8,Z104&lt;=10),"8 to 10",AND(Z104&gt;10,Z104&lt;=15),"10 to 15",AND(Z104&gt;15,Z104&lt;=20),"15 to 20",AND(Z104&gt;20,Z104&lt;=25),"20 to 25",AND(Z104&gt;25,Z104&lt;=30),"25 to 30",AND(Z104&gt;30,Z104&lt;=40),"30 to 40",AND(Z104&gt;40,Z104&lt;=50),"40 to 50",Z104&gt;50,"50+")</f>
        <v>10 to 15</v>
      </c>
      <c r="Z104" s="9">
        <f>_xlfn.XLOOKUP($E104,'Raw Data'!$E:$E,'Raw Data'!Z:Z,"ERROR",0,1)</f>
        <v>12.49</v>
      </c>
      <c r="AA104" s="9" t="str">
        <f>_xlfn.XLOOKUP($E104,'Raw Data'!$E:$E,'Raw Data'!AA:AA,"ERROR",0,1)</f>
        <v>oz</v>
      </c>
    </row>
    <row r="105" hidden="1" spans="1:27">
      <c r="A105" s="5" t="str">
        <f>_xlfn.XLOOKUP($E105,'Raw Data'!$E:$E,'Raw Data'!A:A,"ERROR",0,1)</f>
        <v>AE</v>
      </c>
      <c r="B105" s="5" t="str">
        <f>_xlfn.XLOOKUP($E105,'Raw Data'!$E:$E,'Raw Data'!B:B,"ERROR",0,1)</f>
        <v>Hair Mousses</v>
      </c>
      <c r="C105" s="5" t="str">
        <f>_xlfn.XLOOKUP($E105,'Raw Data'!$E:$E,'Raw Data'!C:C,"ERROR",0,1)</f>
        <v>john frieda</v>
      </c>
      <c r="D105" s="5" t="str">
        <f>_xlfn.XLOOKUP($E105,'Raw Data'!$E:$E,'Raw Data'!D:D,"ERROR",0,1)</f>
        <v>www.amazon.ae/dp/B006OHM5T2</v>
      </c>
      <c r="E105" s="5" t="s">
        <v>304</v>
      </c>
      <c r="F105" s="9" t="str">
        <f>_xlfn.XLOOKUP($E105,'Raw Data'!$E:$E,'Raw Data'!F:F,"ERROR",0,1)</f>
        <v>John Frieda Volume Lift Air Whipped Foam for Lightweight Fullness, Fine Hair Nourishing Mousse for Natural Volume, 7.5 Ounces, Formulated with Air-Silk Technology</v>
      </c>
      <c r="G105" s="10">
        <f>_xlfn.XLOOKUP($E105,'Raw Data'!$E:$E,'Raw Data'!G:G,"ERROR",0,1)</f>
        <v>15</v>
      </c>
      <c r="H105" s="9">
        <f>_xlfn.XLOOKUP($E105,'Raw Data'!$E:$E,'Raw Data'!H:H,"ERROR",0,1)</f>
        <v>1134.33</v>
      </c>
      <c r="I105" s="9">
        <f>_xlfn.XLOOKUP($E105,'Raw Data'!$E:$E,'Raw Data'!I:I,"ERROR",0,1)</f>
        <v>0.00151866494687063</v>
      </c>
      <c r="J105" s="9" t="str">
        <f>_xlfn.XLOOKUP($E105,'Raw Data'!$E:$E,'Raw Data'!J:J,"ERROR",0,1)</f>
        <v>No</v>
      </c>
      <c r="K105" s="14" t="str">
        <f t="array" ref="K105">_xlfn.IFS(AND(L105&gt;0,L105&lt;=5),"0 to 5",AND(L105&gt;5,L105&lt;=10),"5 to 10",AND(L105&gt;10,L105&lt;=15),"10 to 15",AND(L105&gt;15,L105&lt;=20),"15 to 20",AND(L105&gt;20,L105&lt;=30),"20 to 30",AND(L105&gt;30,L105&lt;=40),"30 to 40",AND(L105&gt;40,L105&lt;=50),"40 to 50",AND(L105&gt;50,L105&lt;=75),"50 to 75",AND(L105&gt;75,L105&lt;=100),"75 to 100",AND(L105&gt;100,L105&lt;=150),"100 to 150",AND(L105&gt;150,L105&lt;=200),"150 to 200",AND(L105&gt;200,L105&lt;=250),"200 to 250",AND(L105&gt;250,L105&lt;=300),"250 to 300",AND(L105&gt;300,L105&lt;=400),"300 to 400",AND(L105&gt;400,L105&lt;=500),"400 to 500",L105&gt;500,"500+")</f>
        <v>50 to 75</v>
      </c>
      <c r="L105" s="9">
        <f>_xlfn.XLOOKUP($E105,'Raw Data'!$E:$E,'Raw Data'!L:L,"ERROR",0,1)</f>
        <v>74.63</v>
      </c>
      <c r="M105" s="14" t="str">
        <f t="array" ref="M105">_xlfn.IFS(AND(N105&gt;0,N105&lt;=5),"0 to 5",AND(N105&gt;5,N105&lt;=10),"5 to 10",AND(N105&gt;10,N105&lt;=15),"10 to 15",AND(N105&gt;15,N105&lt;=20),"15 to 20",AND(N105&gt;20,N105&lt;=30),"20 to 30",AND(N105&gt;30,N105&lt;=40),"30 to 40",AND(N105&gt;40,N105&lt;=50),"40 to 50",AND(N105&gt;50,N105&lt;=75),"50 to 75",AND(N105&gt;75,N105&lt;=100),"75 to 100",AND(N105&gt;100,N105&lt;=150),"100 to 150",AND(N105&gt;150,N105&lt;=200),"150 to 200",AND(N105&gt;200,N105&lt;=250),"200 to 250",AND(N105&gt;250,N105&lt;=300),"250 to 300",AND(N105&gt;300,N105&lt;=400),"300 to 400",AND(N105&gt;400,N105&lt;=500),"400 to 500",N105&gt;500,"500+")</f>
        <v>75 to 100</v>
      </c>
      <c r="N105" s="9">
        <f>_xlfn.XLOOKUP($E105,'Raw Data'!$E:$E,'Raw Data'!N:N,"ERROR",0,1)</f>
        <v>76.58</v>
      </c>
      <c r="O105" s="14" t="str">
        <f t="array" ref="O105">_xlfn.IFS(P105=0,"No Discount",AND(P105&gt;0,P105&lt;=0.02),"0% to 2%",AND(P105&gt;0.02,P105&lt;=0.04),"2% to 4%",AND(P105&gt;0.04,P105&lt;=0.06),"4% to 6%",AND(P105&gt;0.06,P105&lt;=0.08),"6% to 8%",AND(P105&gt;0.08,P105&lt;=0.1),"8% to 10%",AND(P105&gt;0.1,P105&lt;=0.15),"10% to 15%",AND(P105&gt;0.15,P105&lt;=0.2),"15% to 20%",AND(P105&gt;0.2,P105&lt;=0.25),"20% to 25%",AND(P105&gt;0.25,P105&lt;=0.3),"25% to 30%",AND(P105&gt;0.3,P105&lt;=0.4),"30% to 40%",AND(P105&gt;0.4,P105&lt;=0.5),"40% to 50%",AND(P105&gt;0.5,P105&lt;=0.75),"50% to 75%",AND(P105&gt;0.75,P105&lt;=1),"75% to 100%")</f>
        <v>2% to 4%</v>
      </c>
      <c r="P105" s="10">
        <f>_xlfn.XLOOKUP($E105,'Raw Data'!$E:$E,'Raw Data'!P:P,"ERROR",0,1)</f>
        <v>0.0254635675110995</v>
      </c>
      <c r="Q105" s="9">
        <f>_xlfn.XLOOKUP($E105,'Raw Data'!$E:$E,'Raw Data'!Q:Q,"ERROR",0,1)</f>
        <v>7.5</v>
      </c>
      <c r="R105" s="9" t="str">
        <f>_xlfn.XLOOKUP($E105,'Raw Data'!$E:$E,'Raw Data'!R:R,"ERROR",0,1)</f>
        <v>oz</v>
      </c>
      <c r="S105" s="5" t="str">
        <f t="array" ref="S105">_xlfn.IFS(AND(T105&gt;0,T105&lt;=0.05),"0 to 0.05",AND(T105&gt;0.05,T105&lt;=0.1),"0.05 to 0.1",AND(T105&gt;0.1,T105&lt;=0.2),"0.1 to 0.2",AND(T105&gt;0.2,T105&lt;=0.3),"0.2 to 0.3",AND(T105&gt;0.3,T105&lt;=0.4),"0.3 to 0.4",AND(T105&gt;0.4,T105&lt;=0.5),"0.4 to 0.5",AND(T105&gt;0.5,T105&lt;=0.75),"0.5 to 0.75",AND(T105&gt;0.75,T105&lt;=1),"0.75 to 1",AND(T105&gt;1,T105&lt;=2),"1 to 2",AND(T105&gt;2,T105&lt;=3),"2 to 3",AND(T105&gt;3,T105&lt;=4),"3 to 4",AND(T105&gt;4,T105&lt;=5),"4 to 5",AND(T105&gt;5,T105&lt;=10),"5 to 10",T105&gt;10,"10+")</f>
        <v>0.3 to 0.4</v>
      </c>
      <c r="T105" s="10">
        <f>_xlfn.XLOOKUP($E105,'Raw Data'!$E:$E,'Raw Data'!T:T,"ERROR",0,1)</f>
        <v>0.336512230864615</v>
      </c>
      <c r="U105" s="15" t="str">
        <f t="array" ref="U105">_xlfn.IFS(AND(V105&gt;0,V105&lt;=0.05),"0 to 0.05",AND(V105&gt;0.05,V105&lt;=0.1),"0.05 to 0.1",AND(V105&gt;0.1,V105&lt;=0.2),"0.1 to 0.2",AND(V105&gt;0.2,V105&lt;=0.3),"0.2 to 0.3",AND(V105&gt;0.3,V105&lt;=0.4),"0.3 to 0.4",AND(V105&gt;0.4,V105&lt;=0.5),"0.4 to 0.5",AND(V105&gt;0.5,V105&lt;=0.75),"0.5 to 0.75",AND(V105&gt;0.75,V105&lt;=1),"0.75 to 1",AND(V105&gt;1,V105&lt;=2),"1 to 2",AND(V105&gt;2,V105&lt;=3),"2 to 3",AND(V105&gt;3,V105&lt;=4),"3 to 4",AND(V105&gt;4,V105&lt;=5),"4 to 5",AND(V105&gt;5,V105&lt;=10),"5 to 10",V105&gt;10,"10+")</f>
        <v>0.05 to 0.1</v>
      </c>
      <c r="V105" s="10">
        <f>_xlfn.XLOOKUP($E105,'Raw Data'!$E:$E,'Raw Data'!V:V,"ERROR",0,1)</f>
        <v>0.0932323300642543</v>
      </c>
      <c r="W105" s="15" t="str">
        <f t="array" ref="W105">_xlfn.IFS(AND(X105&gt;0,X105&lt;=0.05),"0 to 0.05",AND(X105&gt;0.05,X105&lt;=0.1),"0.05 to 0.1",AND(X105&gt;0.1,X105&lt;=0.2),"0.1 to 0.2",AND(X105&gt;0.2,X105&lt;=0.3),"0.2 to 0.3",AND(X105&gt;0.3,X105&lt;=0.4),"0.3 to 0.4",AND(X105&gt;0.4,X105&lt;=0.5),"0.4 to 0.5",AND(X105&gt;0.5,X105&lt;=0.75),"0.5 to 0.75",AND(X105&gt;0.75,X105&lt;=1),"0.75 to 1",AND(X105&gt;1,X105&lt;=2),"1 to 2",AND(X105&gt;2,X105&lt;=3),"2 to 3",AND(X105&gt;3,X105&lt;=4),"3 to 4",AND(X105&gt;4,X105&lt;=5),"4 to 5",AND(X105&gt;5,X105&lt;=10),"5 to 10",X105&gt;10,"10+")</f>
        <v>0.05 to 0.1</v>
      </c>
      <c r="X105" s="16">
        <f t="shared" si="6"/>
        <v>0.0908583023334461</v>
      </c>
      <c r="Y105" s="5" t="str">
        <f t="array" ref="Y105">_xlfn.IFS(AND(Z105&gt;0,Z105&lt;=1),"0 to 1",AND(Z105&gt;1,Z105&lt;=2),"1 to 2",AND(Z105&gt;2,Z105&lt;=4),"2 to 4",AND(Z105&gt;4,Z105&lt;=6),"4 to 6",AND(Z105&gt;6,Z105&lt;=8),"6 to 8",AND(Z105&gt;8,Z105&lt;=10),"8 to 10",AND(Z105&gt;10,Z105&lt;=15),"10 to 15",AND(Z105&gt;15,Z105&lt;=20),"15 to 20",AND(Z105&gt;20,Z105&lt;=25),"20 to 25",AND(Z105&gt;25,Z105&lt;=30),"25 to 30",AND(Z105&gt;30,Z105&lt;=40),"30 to 40",AND(Z105&gt;40,Z105&lt;=50),"40 to 50",Z105&gt;50,"50+")</f>
        <v>6 to 8</v>
      </c>
      <c r="Z105" s="9">
        <f>_xlfn.XLOOKUP($E105,'Raw Data'!$E:$E,'Raw Data'!Z:Z,"ERROR",0,1)</f>
        <v>7.5</v>
      </c>
      <c r="AA105" s="9" t="str">
        <f>_xlfn.XLOOKUP($E105,'Raw Data'!$E:$E,'Raw Data'!AA:AA,"ERROR",0,1)</f>
        <v>oz</v>
      </c>
    </row>
    <row r="106" hidden="1" spans="1:27">
      <c r="A106" s="5" t="str">
        <f>_xlfn.XLOOKUP($E106,'Raw Data'!$E:$E,'Raw Data'!A:A,"ERROR",0,1)</f>
        <v>AE</v>
      </c>
      <c r="B106" s="5" t="str">
        <f>_xlfn.XLOOKUP($E106,'Raw Data'!$E:$E,'Raw Data'!B:B,"ERROR",0,1)</f>
        <v>Hair Mousses</v>
      </c>
      <c r="C106" s="5" t="str">
        <f>_xlfn.XLOOKUP($E106,'Raw Data'!$E:$E,'Raw Data'!C:C,"ERROR",0,1)</f>
        <v>Sebastian Professional</v>
      </c>
      <c r="D106" s="5" t="str">
        <f>_xlfn.XLOOKUP($E106,'Raw Data'!$E:$E,'Raw Data'!D:D,"ERROR",0,1)</f>
        <v>www.amazon.ae/dp/B002RS6KQG</v>
      </c>
      <c r="E106" s="5" t="s">
        <v>305</v>
      </c>
      <c r="F106" s="9" t="str">
        <f>_xlfn.XLOOKUP($E106,'Raw Data'!$E:$E,'Raw Data'!F:F,"ERROR",0,1)</f>
        <v>Sebastian Professional  Mousse  Forte, Strong-Hold  Mousse  for Professional  Hair  Styling, 7 oz</v>
      </c>
      <c r="G106" s="10">
        <f>_xlfn.XLOOKUP($E106,'Raw Data'!$E:$E,'Raw Data'!G:G,"ERROR",0,1)</f>
        <v>9</v>
      </c>
      <c r="H106" s="9">
        <f>_xlfn.XLOOKUP($E106,'Raw Data'!$E:$E,'Raw Data'!H:H,"ERROR",0,1)</f>
        <v>1080.45</v>
      </c>
      <c r="I106" s="9">
        <f>_xlfn.XLOOKUP($E106,'Raw Data'!$E:$E,'Raw Data'!I:I,"ERROR",0,1)</f>
        <v>0.00144652926559852</v>
      </c>
      <c r="J106" s="9" t="str">
        <f>_xlfn.XLOOKUP($E106,'Raw Data'!$E:$E,'Raw Data'!J:J,"ERROR",0,1)</f>
        <v>No</v>
      </c>
      <c r="K106" s="14" t="str">
        <f t="array" ref="K106">_xlfn.IFS(AND(L106&gt;0,L106&lt;=5),"0 to 5",AND(L106&gt;5,L106&lt;=10),"5 to 10",AND(L106&gt;10,L106&lt;=15),"10 to 15",AND(L106&gt;15,L106&lt;=20),"15 to 20",AND(L106&gt;20,L106&lt;=30),"20 to 30",AND(L106&gt;30,L106&lt;=40),"30 to 40",AND(L106&gt;40,L106&lt;=50),"40 to 50",AND(L106&gt;50,L106&lt;=75),"50 to 75",AND(L106&gt;75,L106&lt;=100),"75 to 100",AND(L106&gt;100,L106&lt;=150),"100 to 150",AND(L106&gt;150,L106&lt;=200),"150 to 200",AND(L106&gt;200,L106&lt;=250),"200 to 250",AND(L106&gt;250,L106&lt;=300),"250 to 300",AND(L106&gt;300,L106&lt;=400),"300 to 400",AND(L106&gt;400,L106&lt;=500),"400 to 500",L106&gt;500,"500+")</f>
        <v>100 to 150</v>
      </c>
      <c r="L106" s="9">
        <f>_xlfn.XLOOKUP($E106,'Raw Data'!$E:$E,'Raw Data'!L:L,"ERROR",0,1)</f>
        <v>117.26</v>
      </c>
      <c r="M106" s="14" t="str">
        <f t="array" ref="M106">_xlfn.IFS(AND(N106&gt;0,N106&lt;=5),"0 to 5",AND(N106&gt;5,N106&lt;=10),"5 to 10",AND(N106&gt;10,N106&lt;=15),"10 to 15",AND(N106&gt;15,N106&lt;=20),"15 to 20",AND(N106&gt;20,N106&lt;=30),"20 to 30",AND(N106&gt;30,N106&lt;=40),"30 to 40",AND(N106&gt;40,N106&lt;=50),"40 to 50",AND(N106&gt;50,N106&lt;=75),"50 to 75",AND(N106&gt;75,N106&lt;=100),"75 to 100",AND(N106&gt;100,N106&lt;=150),"100 to 150",AND(N106&gt;150,N106&lt;=200),"150 to 200",AND(N106&gt;200,N106&lt;=250),"200 to 250",AND(N106&gt;250,N106&lt;=300),"250 to 300",AND(N106&gt;300,N106&lt;=400),"300 to 400",AND(N106&gt;400,N106&lt;=500),"400 to 500",N106&gt;500,"500+")</f>
        <v>100 to 150</v>
      </c>
      <c r="N106" s="9">
        <f>_xlfn.XLOOKUP($E106,'Raw Data'!$E:$E,'Raw Data'!N:N,"ERROR",0,1)</f>
        <v>119.43</v>
      </c>
      <c r="O106" s="14" t="str">
        <f t="array" ref="O106">_xlfn.IFS(P106=0,"No Discount",AND(P106&gt;0,P106&lt;=0.02),"0% to 2%",AND(P106&gt;0.02,P106&lt;=0.04),"2% to 4%",AND(P106&gt;0.04,P106&lt;=0.06),"4% to 6%",AND(P106&gt;0.06,P106&lt;=0.08),"6% to 8%",AND(P106&gt;0.08,P106&lt;=0.1),"8% to 10%",AND(P106&gt;0.1,P106&lt;=0.15),"10% to 15%",AND(P106&gt;0.15,P106&lt;=0.2),"15% to 20%",AND(P106&gt;0.2,P106&lt;=0.25),"20% to 25%",AND(P106&gt;0.25,P106&lt;=0.3),"25% to 30%",AND(P106&gt;0.3,P106&lt;=0.4),"30% to 40%",AND(P106&gt;0.4,P106&lt;=0.5),"40% to 50%",AND(P106&gt;0.5,P106&lt;=0.75),"50% to 75%",AND(P106&gt;0.75,P106&lt;=1),"75% to 100%")</f>
        <v>0% to 2%</v>
      </c>
      <c r="P106" s="10">
        <f>_xlfn.XLOOKUP($E106,'Raw Data'!$E:$E,'Raw Data'!P:P,"ERROR",0,1)</f>
        <v>0.0181696391191493</v>
      </c>
      <c r="Q106" s="9">
        <f>_xlfn.XLOOKUP($E106,'Raw Data'!$E:$E,'Raw Data'!Q:Q,"ERROR",0,1)</f>
        <v>7</v>
      </c>
      <c r="R106" s="9" t="str">
        <f>_xlfn.XLOOKUP($E106,'Raw Data'!$E:$E,'Raw Data'!R:R,"ERROR",0,1)</f>
        <v>oz</v>
      </c>
      <c r="S106" s="5" t="str">
        <f t="array" ref="S106">_xlfn.IFS(AND(T106&gt;0,T106&lt;=0.05),"0 to 0.05",AND(T106&gt;0.05,T106&lt;=0.1),"0.05 to 0.1",AND(T106&gt;0.1,T106&lt;=0.2),"0.1 to 0.2",AND(T106&gt;0.2,T106&lt;=0.3),"0.2 to 0.3",AND(T106&gt;0.3,T106&lt;=0.4),"0.3 to 0.4",AND(T106&gt;0.4,T106&lt;=0.5),"0.4 to 0.5",AND(T106&gt;0.5,T106&lt;=0.75),"0.5 to 0.75",AND(T106&gt;0.75,T106&lt;=1),"0.75 to 1",AND(T106&gt;1,T106&lt;=2),"1 to 2",AND(T106&gt;2,T106&lt;=3),"2 to 3",AND(T106&gt;3,T106&lt;=4),"3 to 4",AND(T106&gt;4,T106&lt;=5),"4 to 5",AND(T106&gt;5,T106&lt;=10),"5 to 10",T106&gt;10,"10+")</f>
        <v>0.5 to 0.75</v>
      </c>
      <c r="T106" s="10">
        <f>_xlfn.XLOOKUP($E106,'Raw Data'!$E:$E,'Raw Data'!T:T,"ERROR",0,1)</f>
        <v>0.566500797139958</v>
      </c>
      <c r="U106" s="15" t="str">
        <f t="array" ref="U106">_xlfn.IFS(AND(V106&gt;0,V106&lt;=0.05),"0 to 0.05",AND(V106&gt;0.05,V106&lt;=0.1),"0.05 to 0.1",AND(V106&gt;0.1,V106&lt;=0.2),"0.1 to 0.2",AND(V106&gt;0.2,V106&lt;=0.3),"0.2 to 0.3",AND(V106&gt;0.3,V106&lt;=0.4),"0.3 to 0.4",AND(V106&gt;0.4,V106&lt;=0.5),"0.4 to 0.5",AND(V106&gt;0.5,V106&lt;=0.75),"0.5 to 0.75",AND(V106&gt;0.75,V106&lt;=1),"0.75 to 1",AND(V106&gt;1,V106&lt;=2),"1 to 2",AND(V106&gt;2,V106&lt;=3),"2 to 3",AND(V106&gt;3,V106&lt;=4),"3 to 4",AND(V106&gt;4,V106&lt;=5),"4 to 5",AND(V106&gt;5,V106&lt;=10),"5 to 10",V106&gt;10,"10+")</f>
        <v>0.1 to 0.2</v>
      </c>
      <c r="V106" s="10">
        <f>_xlfn.XLOOKUP($E106,'Raw Data'!$E:$E,'Raw Data'!V:V,"ERROR",0,1)</f>
        <v>0.155785786752983</v>
      </c>
      <c r="W106" s="15" t="str">
        <f t="array" ref="W106">_xlfn.IFS(AND(X106&gt;0,X106&lt;=0.05),"0 to 0.05",AND(X106&gt;0.05,X106&lt;=0.1),"0.05 to 0.1",AND(X106&gt;0.1,X106&lt;=0.2),"0.1 to 0.2",AND(X106&gt;0.2,X106&lt;=0.3),"0.2 to 0.3",AND(X106&gt;0.3,X106&lt;=0.4),"0.3 to 0.4",AND(X106&gt;0.4,X106&lt;=0.5),"0.4 to 0.5",AND(X106&gt;0.5,X106&lt;=0.75),"0.5 to 0.75",AND(X106&gt;0.75,X106&lt;=1),"0.75 to 1",AND(X106&gt;1,X106&lt;=2),"1 to 2",AND(X106&gt;2,X106&lt;=3),"2 to 3",AND(X106&gt;3,X106&lt;=4),"3 to 4",AND(X106&gt;4,X106&lt;=5),"4 to 5",AND(X106&gt;5,X106&lt;=10),"5 to 10",X106&gt;10,"10+")</f>
        <v>0.1 to 0.2</v>
      </c>
      <c r="X106" s="16">
        <f t="shared" si="6"/>
        <v>0.152955215227789</v>
      </c>
      <c r="Y106" s="5" t="str">
        <f t="array" ref="Y106">_xlfn.IFS(AND(Z106&gt;0,Z106&lt;=1),"0 to 1",AND(Z106&gt;1,Z106&lt;=2),"1 to 2",AND(Z106&gt;2,Z106&lt;=4),"2 to 4",AND(Z106&gt;4,Z106&lt;=6),"4 to 6",AND(Z106&gt;6,Z106&lt;=8),"6 to 8",AND(Z106&gt;8,Z106&lt;=10),"8 to 10",AND(Z106&gt;10,Z106&lt;=15),"10 to 15",AND(Z106&gt;15,Z106&lt;=20),"15 to 20",AND(Z106&gt;20,Z106&lt;=25),"20 to 25",AND(Z106&gt;25,Z106&lt;=30),"25 to 30",AND(Z106&gt;30,Z106&lt;=40),"30 to 40",AND(Z106&gt;40,Z106&lt;=50),"40 to 50",Z106&gt;50,"50+")</f>
        <v>6 to 8</v>
      </c>
      <c r="Z106" s="9">
        <f>_xlfn.XLOOKUP($E106,'Raw Data'!$E:$E,'Raw Data'!Z:Z,"ERROR",0,1)</f>
        <v>7</v>
      </c>
      <c r="AA106" s="9" t="str">
        <f>_xlfn.XLOOKUP($E106,'Raw Data'!$E:$E,'Raw Data'!AA:AA,"ERROR",0,1)</f>
        <v>oz</v>
      </c>
    </row>
    <row r="107" hidden="1" spans="1:27">
      <c r="A107" s="5" t="str">
        <f>_xlfn.XLOOKUP($E107,'Raw Data'!$E:$E,'Raw Data'!A:A,"ERROR",0,1)</f>
        <v>AE</v>
      </c>
      <c r="B107" s="5" t="str">
        <f>_xlfn.XLOOKUP($E107,'Raw Data'!$E:$E,'Raw Data'!B:B,"ERROR",0,1)</f>
        <v>Hair Mousses</v>
      </c>
      <c r="C107" s="5" t="str">
        <f>_xlfn.XLOOKUP($E107,'Raw Data'!$E:$E,'Raw Data'!C:C,"ERROR",0,1)</f>
        <v>Design Essentials</v>
      </c>
      <c r="D107" s="5" t="str">
        <f>_xlfn.XLOOKUP($E107,'Raw Data'!$E:$E,'Raw Data'!D:D,"ERROR",0,1)</f>
        <v>www.amazon.ae/dp/B09V4W1P9F</v>
      </c>
      <c r="E107" s="5" t="s">
        <v>306</v>
      </c>
      <c r="F107" s="9" t="str">
        <f>_xlfn.XLOOKUP($E107,'Raw Data'!$E:$E,'Raw Data'!F:F,"ERROR",0,1)</f>
        <v>Design Essentials Curl Enhancing Mousse, Almond and Avocado Collection,10 Ounce Design Essentials Curl Enhancing Mousse, Almond and Avocado Collection,10 Ounce</v>
      </c>
      <c r="G107" s="10">
        <f>_xlfn.XLOOKUP($E107,'Raw Data'!$E:$E,'Raw Data'!G:G,"ERROR",0,1)</f>
        <v>13</v>
      </c>
      <c r="H107" s="9">
        <f>_xlfn.XLOOKUP($E107,'Raw Data'!$E:$E,'Raw Data'!H:H,"ERROR",0,1)</f>
        <v>1042.65</v>
      </c>
      <c r="I107" s="9">
        <f>_xlfn.XLOOKUP($E107,'Raw Data'!$E:$E,'Raw Data'!I:I,"ERROR",0,1)</f>
        <v>0.00139592182773501</v>
      </c>
      <c r="J107" s="9" t="str">
        <f>_xlfn.XLOOKUP($E107,'Raw Data'!$E:$E,'Raw Data'!J:J,"ERROR",0,1)</f>
        <v>No</v>
      </c>
      <c r="K107" s="14" t="str">
        <f t="array" ref="K107">_xlfn.IFS(AND(L107&gt;0,L107&lt;=5),"0 to 5",AND(L107&gt;5,L107&lt;=10),"5 to 10",AND(L107&gt;10,L107&lt;=15),"10 to 15",AND(L107&gt;15,L107&lt;=20),"15 to 20",AND(L107&gt;20,L107&lt;=30),"20 to 30",AND(L107&gt;30,L107&lt;=40),"30 to 40",AND(L107&gt;40,L107&lt;=50),"40 to 50",AND(L107&gt;50,L107&lt;=75),"50 to 75",AND(L107&gt;75,L107&lt;=100),"75 to 100",AND(L107&gt;100,L107&lt;=150),"100 to 150",AND(L107&gt;150,L107&lt;=200),"150 to 200",AND(L107&gt;200,L107&lt;=250),"200 to 250",AND(L107&gt;250,L107&lt;=300),"250 to 300",AND(L107&gt;300,L107&lt;=400),"300 to 400",AND(L107&gt;400,L107&lt;=500),"400 to 500",L107&gt;500,"500+")</f>
        <v>75 to 100</v>
      </c>
      <c r="L107" s="9">
        <f>_xlfn.XLOOKUP($E107,'Raw Data'!$E:$E,'Raw Data'!L:L,"ERROR",0,1)</f>
        <v>82.43</v>
      </c>
      <c r="M107" s="14" t="str">
        <f t="array" ref="M107">_xlfn.IFS(AND(N107&gt;0,N107&lt;=5),"0 to 5",AND(N107&gt;5,N107&lt;=10),"5 to 10",AND(N107&gt;10,N107&lt;=15),"10 to 15",AND(N107&gt;15,N107&lt;=20),"15 to 20",AND(N107&gt;20,N107&lt;=30),"20 to 30",AND(N107&gt;30,N107&lt;=40),"30 to 40",AND(N107&gt;40,N107&lt;=50),"40 to 50",AND(N107&gt;50,N107&lt;=75),"50 to 75",AND(N107&gt;75,N107&lt;=100),"75 to 100",AND(N107&gt;100,N107&lt;=150),"100 to 150",AND(N107&gt;150,N107&lt;=200),"150 to 200",AND(N107&gt;200,N107&lt;=250),"200 to 250",AND(N107&gt;250,N107&lt;=300),"250 to 300",AND(N107&gt;300,N107&lt;=400),"300 to 400",AND(N107&gt;400,N107&lt;=500),"400 to 500",N107&gt;500,"500+")</f>
        <v>100 to 150</v>
      </c>
      <c r="N107" s="9">
        <f>_xlfn.XLOOKUP($E107,'Raw Data'!$E:$E,'Raw Data'!N:N,"ERROR",0,1)</f>
        <v>104.11</v>
      </c>
      <c r="O107" s="14" t="str">
        <f t="array" ref="O107">_xlfn.IFS(P107=0,"No Discount",AND(P107&gt;0,P107&lt;=0.02),"0% to 2%",AND(P107&gt;0.02,P107&lt;=0.04),"2% to 4%",AND(P107&gt;0.04,P107&lt;=0.06),"4% to 6%",AND(P107&gt;0.06,P107&lt;=0.08),"6% to 8%",AND(P107&gt;0.08,P107&lt;=0.1),"8% to 10%",AND(P107&gt;0.1,P107&lt;=0.15),"10% to 15%",AND(P107&gt;0.15,P107&lt;=0.2),"15% to 20%",AND(P107&gt;0.2,P107&lt;=0.25),"20% to 25%",AND(P107&gt;0.25,P107&lt;=0.3),"25% to 30%",AND(P107&gt;0.3,P107&lt;=0.4),"30% to 40%",AND(P107&gt;0.4,P107&lt;=0.5),"40% to 50%",AND(P107&gt;0.5,P107&lt;=0.75),"50% to 75%",AND(P107&gt;0.75,P107&lt;=1),"75% to 100%")</f>
        <v>20% to 25%</v>
      </c>
      <c r="P107" s="10">
        <f>_xlfn.XLOOKUP($E107,'Raw Data'!$E:$E,'Raw Data'!P:P,"ERROR",0,1)</f>
        <v>0.208241283258092</v>
      </c>
      <c r="Q107" s="9">
        <f>_xlfn.XLOOKUP($E107,'Raw Data'!$E:$E,'Raw Data'!Q:Q,"ERROR",0,1)</f>
        <v>10</v>
      </c>
      <c r="R107" s="9" t="str">
        <f>_xlfn.XLOOKUP($E107,'Raw Data'!$E:$E,'Raw Data'!R:R,"ERROR",0,1)</f>
        <v>oz</v>
      </c>
      <c r="S107" s="5" t="str">
        <f t="array" ref="S107">_xlfn.IFS(AND(T107&gt;0,T107&lt;=0.05),"0 to 0.05",AND(T107&gt;0.05,T107&lt;=0.1),"0.05 to 0.1",AND(T107&gt;0.1,T107&lt;=0.2),"0.1 to 0.2",AND(T107&gt;0.2,T107&lt;=0.3),"0.2 to 0.3",AND(T107&gt;0.3,T107&lt;=0.4),"0.3 to 0.4",AND(T107&gt;0.4,T107&lt;=0.5),"0.4 to 0.5",AND(T107&gt;0.5,T107&lt;=0.75),"0.5 to 0.75",AND(T107&gt;0.75,T107&lt;=1),"0.75 to 1",AND(T107&gt;1,T107&lt;=2),"1 to 2",AND(T107&gt;2,T107&lt;=3),"2 to 3",AND(T107&gt;3,T107&lt;=4),"3 to 4",AND(T107&gt;4,T107&lt;=5),"4 to 5",AND(T107&gt;5,T107&lt;=10),"5 to 10",T107&gt;10,"10+")</f>
        <v>0.2 to 0.3</v>
      </c>
      <c r="T107" s="10">
        <f>_xlfn.XLOOKUP($E107,'Raw Data'!$E:$E,'Raw Data'!T:T,"ERROR",0,1)</f>
        <v>0.278762259046331</v>
      </c>
      <c r="U107" s="15" t="str">
        <f t="array" ref="U107">_xlfn.IFS(AND(V107&gt;0,V107&lt;=0.05),"0 to 0.05",AND(V107&gt;0.05,V107&lt;=0.1),"0.05 to 0.1",AND(V107&gt;0.1,V107&lt;=0.2),"0.1 to 0.2",AND(V107&gt;0.2,V107&lt;=0.3),"0.2 to 0.3",AND(V107&gt;0.3,V107&lt;=0.4),"0.3 to 0.4",AND(V107&gt;0.4,V107&lt;=0.5),"0.4 to 0.5",AND(V107&gt;0.5,V107&lt;=0.75),"0.5 to 0.75",AND(V107&gt;0.75,V107&lt;=1),"0.75 to 1",AND(V107&gt;1,V107&lt;=2),"1 to 2",AND(V107&gt;2,V107&lt;=3),"2 to 3",AND(V107&gt;3,V107&lt;=4),"3 to 4",AND(V107&gt;4,V107&lt;=5),"4 to 5",AND(V107&gt;5,V107&lt;=10),"5 to 10",V107&gt;10,"10+")</f>
        <v>0.05 to 0.1</v>
      </c>
      <c r="V107" s="10">
        <f>_xlfn.XLOOKUP($E107,'Raw Data'!$E:$E,'Raw Data'!V:V,"ERROR",0,1)</f>
        <v>0.095061548867095</v>
      </c>
      <c r="W107" s="15" t="str">
        <f t="array" ref="W107">_xlfn.IFS(AND(X107&gt;0,X107&lt;=0.05),"0 to 0.05",AND(X107&gt;0.05,X107&lt;=0.1),"0.05 to 0.1",AND(X107&gt;0.1,X107&lt;=0.2),"0.1 to 0.2",AND(X107&gt;0.2,X107&lt;=0.3),"0.2 to 0.3",AND(X107&gt;0.3,X107&lt;=0.4),"0.3 to 0.4",AND(X107&gt;0.4,X107&lt;=0.5),"0.4 to 0.5",AND(X107&gt;0.5,X107&lt;=0.75),"0.5 to 0.75",AND(X107&gt;0.75,X107&lt;=1),"0.75 to 1",AND(X107&gt;1,X107&lt;=2),"1 to 2",AND(X107&gt;2,X107&lt;=3),"2 to 3",AND(X107&gt;3,X107&lt;=4),"3 to 4",AND(X107&gt;4,X107&lt;=5),"4 to 5",AND(X107&gt;5,X107&lt;=10),"5 to 10",X107&gt;10,"10+")</f>
        <v>0.05 to 0.1</v>
      </c>
      <c r="X107" s="16">
        <f t="shared" si="6"/>
        <v>0.0752658099425093</v>
      </c>
      <c r="Y107" s="5" t="str">
        <f t="array" ref="Y107">_xlfn.IFS(AND(Z107&gt;0,Z107&lt;=1),"0 to 1",AND(Z107&gt;1,Z107&lt;=2),"1 to 2",AND(Z107&gt;2,Z107&lt;=4),"2 to 4",AND(Z107&gt;4,Z107&lt;=6),"4 to 6",AND(Z107&gt;6,Z107&lt;=8),"6 to 8",AND(Z107&gt;8,Z107&lt;=10),"8 to 10",AND(Z107&gt;10,Z107&lt;=15),"10 to 15",AND(Z107&gt;15,Z107&lt;=20),"15 to 20",AND(Z107&gt;20,Z107&lt;=25),"20 to 25",AND(Z107&gt;25,Z107&lt;=30),"25 to 30",AND(Z107&gt;30,Z107&lt;=40),"30 to 40",AND(Z107&gt;40,Z107&lt;=50),"40 to 50",Z107&gt;50,"50+")</f>
        <v>8 to 10</v>
      </c>
      <c r="Z107" s="9">
        <f>_xlfn.XLOOKUP($E107,'Raw Data'!$E:$E,'Raw Data'!Z:Z,"ERROR",0,1)</f>
        <v>10</v>
      </c>
      <c r="AA107" s="9" t="str">
        <f>_xlfn.XLOOKUP($E107,'Raw Data'!$E:$E,'Raw Data'!AA:AA,"ERROR",0,1)</f>
        <v>oz</v>
      </c>
    </row>
    <row r="108" hidden="1" spans="1:27">
      <c r="A108" s="5" t="str">
        <f>_xlfn.XLOOKUP($E108,'Raw Data'!$E:$E,'Raw Data'!A:A,"ERROR",0,1)</f>
        <v>AE</v>
      </c>
      <c r="B108" s="5" t="str">
        <f>_xlfn.XLOOKUP($E108,'Raw Data'!$E:$E,'Raw Data'!B:B,"ERROR",0,1)</f>
        <v>Hair Mousses</v>
      </c>
      <c r="C108" s="5" t="str">
        <f>_xlfn.XLOOKUP($E108,'Raw Data'!$E:$E,'Raw Data'!C:C,"ERROR",0,1)</f>
        <v> T-Lab Professional</v>
      </c>
      <c r="D108" s="5" t="str">
        <f>_xlfn.XLOOKUP($E108,'Raw Data'!$E:$E,'Raw Data'!D:D,"ERROR",0,1)</f>
        <v>www.amazon.ae/dp/B086RLFM41</v>
      </c>
      <c r="E108" s="5" t="s">
        <v>307</v>
      </c>
      <c r="F108" s="9" t="str">
        <f>_xlfn.XLOOKUP($E108,'Raw Data'!$E:$E,'Raw Data'!F:F,"ERROR",0,1)</f>
        <v>T-Lab Professional Velvet Flex Medium  Hair   Mousse  100 ml</v>
      </c>
      <c r="G108" s="10">
        <f>_xlfn.XLOOKUP($E108,'Raw Data'!$E:$E,'Raw Data'!G:G,"ERROR",0,1)</f>
        <v>28</v>
      </c>
      <c r="H108" s="9">
        <f>_xlfn.XLOOKUP($E108,'Raw Data'!$E:$E,'Raw Data'!H:H,"ERROR",0,1)</f>
        <v>1028.06</v>
      </c>
      <c r="I108" s="9">
        <f>_xlfn.XLOOKUP($E108,'Raw Data'!$E:$E,'Raw Data'!I:I,"ERROR",0,1)</f>
        <v>0.00137638842777659</v>
      </c>
      <c r="J108" s="9" t="str">
        <f>_xlfn.XLOOKUP($E108,'Raw Data'!$E:$E,'Raw Data'!J:J,"ERROR",0,1)</f>
        <v>No</v>
      </c>
      <c r="K108" s="14" t="str">
        <f t="array" ref="K108">_xlfn.IFS(AND(L108&gt;0,L108&lt;=5),"0 to 5",AND(L108&gt;5,L108&lt;=10),"5 to 10",AND(L108&gt;10,L108&lt;=15),"10 to 15",AND(L108&gt;15,L108&lt;=20),"15 to 20",AND(L108&gt;20,L108&lt;=30),"20 to 30",AND(L108&gt;30,L108&lt;=40),"30 to 40",AND(L108&gt;40,L108&lt;=50),"40 to 50",AND(L108&gt;50,L108&lt;=75),"50 to 75",AND(L108&gt;75,L108&lt;=100),"75 to 100",AND(L108&gt;100,L108&lt;=150),"100 to 150",AND(L108&gt;150,L108&lt;=200),"150 to 200",AND(L108&gt;200,L108&lt;=250),"200 to 250",AND(L108&gt;250,L108&lt;=300),"250 to 300",AND(L108&gt;300,L108&lt;=400),"300 to 400",AND(L108&gt;400,L108&lt;=500),"400 to 500",L108&gt;500,"500+")</f>
        <v>30 to 40</v>
      </c>
      <c r="L108" s="9">
        <f>_xlfn.XLOOKUP($E108,'Raw Data'!$E:$E,'Raw Data'!L:L,"ERROR",0,1)</f>
        <v>37</v>
      </c>
      <c r="M108" s="14" t="str">
        <f t="array" ref="M108">_xlfn.IFS(AND(N108&gt;0,N108&lt;=5),"0 to 5",AND(N108&gt;5,N108&lt;=10),"5 to 10",AND(N108&gt;10,N108&lt;=15),"10 to 15",AND(N108&gt;15,N108&lt;=20),"15 to 20",AND(N108&gt;20,N108&lt;=30),"20 to 30",AND(N108&gt;30,N108&lt;=40),"30 to 40",AND(N108&gt;40,N108&lt;=50),"40 to 50",AND(N108&gt;50,N108&lt;=75),"50 to 75",AND(N108&gt;75,N108&lt;=100),"75 to 100",AND(N108&gt;100,N108&lt;=150),"100 to 150",AND(N108&gt;150,N108&lt;=200),"150 to 200",AND(N108&gt;200,N108&lt;=250),"200 to 250",AND(N108&gt;250,N108&lt;=300),"250 to 300",AND(N108&gt;300,N108&lt;=400),"300 to 400",AND(N108&gt;400,N108&lt;=500),"400 to 500",N108&gt;500,"500+")</f>
        <v>40 to 50</v>
      </c>
      <c r="N108" s="9">
        <f>_xlfn.XLOOKUP($E108,'Raw Data'!$E:$E,'Raw Data'!N:N,"ERROR",0,1)</f>
        <v>40.36</v>
      </c>
      <c r="O108" s="14" t="str">
        <f t="array" ref="O108">_xlfn.IFS(P108=0,"No Discount",AND(P108&gt;0,P108&lt;=0.02),"0% to 2%",AND(P108&gt;0.02,P108&lt;=0.04),"2% to 4%",AND(P108&gt;0.04,P108&lt;=0.06),"4% to 6%",AND(P108&gt;0.06,P108&lt;=0.08),"6% to 8%",AND(P108&gt;0.08,P108&lt;=0.1),"8% to 10%",AND(P108&gt;0.1,P108&lt;=0.15),"10% to 15%",AND(P108&gt;0.15,P108&lt;=0.2),"15% to 20%",AND(P108&gt;0.2,P108&lt;=0.25),"20% to 25%",AND(P108&gt;0.25,P108&lt;=0.3),"25% to 30%",AND(P108&gt;0.3,P108&lt;=0.4),"30% to 40%",AND(P108&gt;0.4,P108&lt;=0.5),"40% to 50%",AND(P108&gt;0.5,P108&lt;=0.75),"50% to 75%",AND(P108&gt;0.75,P108&lt;=1),"75% to 100%")</f>
        <v>8% to 10%</v>
      </c>
      <c r="P108" s="10">
        <f>_xlfn.XLOOKUP($E108,'Raw Data'!$E:$E,'Raw Data'!P:P,"ERROR",0,1)</f>
        <v>0.0832507433102081</v>
      </c>
      <c r="Q108" s="9">
        <f>_xlfn.XLOOKUP($E108,'Raw Data'!$E:$E,'Raw Data'!Q:Q,"ERROR",0,1)</f>
        <v>100</v>
      </c>
      <c r="R108" s="9" t="str">
        <f>_xlfn.XLOOKUP($E108,'Raw Data'!$E:$E,'Raw Data'!R:R,"ERROR",0,1)</f>
        <v>ml</v>
      </c>
      <c r="S108" s="5" t="str">
        <f t="array" ref="S108">_xlfn.IFS(AND(T108&gt;0,T108&lt;=0.05),"0 to 0.05",AND(T108&gt;0.05,T108&lt;=0.1),"0.05 to 0.1",AND(T108&gt;0.1,T108&lt;=0.2),"0.1 to 0.2",AND(T108&gt;0.2,T108&lt;=0.3),"0.2 to 0.3",AND(T108&gt;0.3,T108&lt;=0.4),"0.3 to 0.4",AND(T108&gt;0.4,T108&lt;=0.5),"0.4 to 0.5",AND(T108&gt;0.5,T108&lt;=0.75),"0.5 to 0.75",AND(T108&gt;0.75,T108&lt;=1),"0.75 to 1",AND(T108&gt;1,T108&lt;=2),"1 to 2",AND(T108&gt;2,T108&lt;=3),"2 to 3",AND(T108&gt;3,T108&lt;=4),"3 to 4",AND(T108&gt;4,T108&lt;=5),"4 to 5",AND(T108&gt;5,T108&lt;=10),"5 to 10",T108&gt;10,"10+")</f>
        <v>0.3 to 0.4</v>
      </c>
      <c r="T108" s="10">
        <f>_xlfn.XLOOKUP($E108,'Raw Data'!$E:$E,'Raw Data'!T:T,"ERROR",0,1)</f>
        <v>0.370197685564091</v>
      </c>
      <c r="U108" s="15" t="str">
        <f t="array" ref="U108">_xlfn.IFS(AND(V108&gt;0,V108&lt;=0.05),"0 to 0.05",AND(V108&gt;0.05,V108&lt;=0.1),"0.05 to 0.1",AND(V108&gt;0.1,V108&lt;=0.2),"0.1 to 0.2",AND(V108&gt;0.2,V108&lt;=0.3),"0.2 to 0.3",AND(V108&gt;0.3,V108&lt;=0.4),"0.3 to 0.4",AND(V108&gt;0.4,V108&lt;=0.5),"0.4 to 0.5",AND(V108&gt;0.5,V108&lt;=0.75),"0.5 to 0.75",AND(V108&gt;0.75,V108&lt;=1),"0.75 to 1",AND(V108&gt;1,V108&lt;=2),"1 to 2",AND(V108&gt;2,V108&lt;=3),"2 to 3",AND(V108&gt;3,V108&lt;=4),"3 to 4",AND(V108&gt;4,V108&lt;=5),"4 to 5",AND(V108&gt;5,V108&lt;=10),"5 to 10",V108&gt;10,"10+")</f>
        <v>0.1 to 0.2</v>
      </c>
      <c r="V108" s="10">
        <f>_xlfn.XLOOKUP($E108,'Raw Data'!$E:$E,'Raw Data'!V:V,"ERROR",0,1)</f>
        <v>0.109030222138622</v>
      </c>
      <c r="W108" s="15" t="str">
        <f t="array" ref="W108">_xlfn.IFS(AND(X108&gt;0,X108&lt;=0.05),"0 to 0.05",AND(X108&gt;0.05,X108&lt;=0.1),"0.05 to 0.1",AND(X108&gt;0.1,X108&lt;=0.2),"0.1 to 0.2",AND(X108&gt;0.2,X108&lt;=0.3),"0.2 to 0.3",AND(X108&gt;0.3,X108&lt;=0.4),"0.3 to 0.4",AND(X108&gt;0.4,X108&lt;=0.5),"0.4 to 0.5",AND(X108&gt;0.5,X108&lt;=0.75),"0.5 to 0.75",AND(X108&gt;0.75,X108&lt;=1),"0.75 to 1",AND(X108&gt;1,X108&lt;=2),"1 to 2",AND(X108&gt;2,X108&lt;=3),"2 to 3",AND(X108&gt;3,X108&lt;=4),"3 to 4",AND(X108&gt;4,X108&lt;=5),"4 to 5",AND(X108&gt;5,X108&lt;=10),"5 to 10",X108&gt;10,"10+")</f>
        <v>0.05 to 0.1</v>
      </c>
      <c r="X108" s="16">
        <f t="shared" si="6"/>
        <v>0.0999533751023046</v>
      </c>
      <c r="Y108" s="5" t="str">
        <f t="array" ref="Y108">_xlfn.IFS(AND(Z108&gt;0,Z108&lt;=1),"0 to 1",AND(Z108&gt;1,Z108&lt;=2),"1 to 2",AND(Z108&gt;2,Z108&lt;=4),"2 to 4",AND(Z108&gt;4,Z108&lt;=6),"4 to 6",AND(Z108&gt;6,Z108&lt;=8),"6 to 8",AND(Z108&gt;8,Z108&lt;=10),"8 to 10",AND(Z108&gt;10,Z108&lt;=15),"10 to 15",AND(Z108&gt;15,Z108&lt;=20),"15 to 20",AND(Z108&gt;20,Z108&lt;=25),"20 to 25",AND(Z108&gt;25,Z108&lt;=30),"25 to 30",AND(Z108&gt;30,Z108&lt;=40),"30 to 40",AND(Z108&gt;40,Z108&lt;=50),"40 to 50",Z108&gt;50,"50+")</f>
        <v>2 to 4</v>
      </c>
      <c r="Z108" s="9">
        <f>_xlfn.XLOOKUP($E108,'Raw Data'!$E:$E,'Raw Data'!Z:Z,"ERROR",0,1)</f>
        <v>3.38</v>
      </c>
      <c r="AA108" s="9" t="str">
        <f>_xlfn.XLOOKUP($E108,'Raw Data'!$E:$E,'Raw Data'!AA:AA,"ERROR",0,1)</f>
        <v>oz</v>
      </c>
    </row>
    <row r="109" hidden="1" spans="1:27">
      <c r="A109" s="5" t="str">
        <f>_xlfn.XLOOKUP($E109,'Raw Data'!$E:$E,'Raw Data'!A:A,"ERROR",0,1)</f>
        <v>AE</v>
      </c>
      <c r="B109" s="5" t="str">
        <f>_xlfn.XLOOKUP($E109,'Raw Data'!$E:$E,'Raw Data'!B:B,"ERROR",0,1)</f>
        <v>Hair Mousses</v>
      </c>
      <c r="C109" s="5" t="str">
        <f>_xlfn.XLOOKUP($E109,'Raw Data'!$E:$E,'Raw Data'!C:C,"ERROR",0,1)</f>
        <v>bumble and bumble</v>
      </c>
      <c r="D109" s="5" t="str">
        <f>_xlfn.XLOOKUP($E109,'Raw Data'!$E:$E,'Raw Data'!D:D,"ERROR",0,1)</f>
        <v>www.amazon.ae/dp/B08GCLZ149</v>
      </c>
      <c r="E109" s="5" t="s">
        <v>308</v>
      </c>
      <c r="F109" s="9" t="str">
        <f>_xlfn.XLOOKUP($E109,'Raw Data'!$E:$E,'Raw Data'!F:F,"ERROR",0,1)</f>
        <v>Bumble and Bumble Curl Mouse for Hair, 5 Oz</v>
      </c>
      <c r="G109" s="10">
        <f>_xlfn.XLOOKUP($E109,'Raw Data'!$E:$E,'Raw Data'!G:G,"ERROR",0,1)</f>
        <v>6</v>
      </c>
      <c r="H109" s="9">
        <f>_xlfn.XLOOKUP($E109,'Raw Data'!$E:$E,'Raw Data'!H:H,"ERROR",0,1)</f>
        <v>1014.17</v>
      </c>
      <c r="I109" s="9">
        <f>_xlfn.XLOOKUP($E109,'Raw Data'!$E:$E,'Raw Data'!I:I,"ERROR",0,1)</f>
        <v>0.00135779220259341</v>
      </c>
      <c r="J109" s="9" t="str">
        <f>_xlfn.XLOOKUP($E109,'Raw Data'!$E:$E,'Raw Data'!J:J,"ERROR",0,1)</f>
        <v>No</v>
      </c>
      <c r="K109" s="14" t="str">
        <f t="array" ref="K109">_xlfn.IFS(AND(L109&gt;0,L109&lt;=5),"0 to 5",AND(L109&gt;5,L109&lt;=10),"5 to 10",AND(L109&gt;10,L109&lt;=15),"10 to 15",AND(L109&gt;15,L109&lt;=20),"15 to 20",AND(L109&gt;20,L109&lt;=30),"20 to 30",AND(L109&gt;30,L109&lt;=40),"30 to 40",AND(L109&gt;40,L109&lt;=50),"40 to 50",AND(L109&gt;50,L109&lt;=75),"50 to 75",AND(L109&gt;75,L109&lt;=100),"75 to 100",AND(L109&gt;100,L109&lt;=150),"100 to 150",AND(L109&gt;150,L109&lt;=200),"150 to 200",AND(L109&gt;200,L109&lt;=250),"200 to 250",AND(L109&gt;250,L109&lt;=300),"250 to 300",AND(L109&gt;300,L109&lt;=400),"300 to 400",AND(L109&gt;400,L109&lt;=500),"400 to 500",L109&gt;500,"500+")</f>
        <v>150 to 200</v>
      </c>
      <c r="L109" s="9">
        <f>_xlfn.XLOOKUP($E109,'Raw Data'!$E:$E,'Raw Data'!L:L,"ERROR",0,1)</f>
        <v>157.6</v>
      </c>
      <c r="M109" s="14" t="str">
        <f t="array" ref="M109">_xlfn.IFS(AND(N109&gt;0,N109&lt;=5),"0 to 5",AND(N109&gt;5,N109&lt;=10),"5 to 10",AND(N109&gt;10,N109&lt;=15),"10 to 15",AND(N109&gt;15,N109&lt;=20),"15 to 20",AND(N109&gt;20,N109&lt;=30),"20 to 30",AND(N109&gt;30,N109&lt;=40),"30 to 40",AND(N109&gt;40,N109&lt;=50),"40 to 50",AND(N109&gt;50,N109&lt;=75),"50 to 75",AND(N109&gt;75,N109&lt;=100),"75 to 100",AND(N109&gt;100,N109&lt;=150),"100 to 150",AND(N109&gt;150,N109&lt;=200),"150 to 200",AND(N109&gt;200,N109&lt;=250),"200 to 250",AND(N109&gt;250,N109&lt;=300),"250 to 300",AND(N109&gt;300,N109&lt;=400),"300 to 400",AND(N109&gt;400,N109&lt;=500),"400 to 500",N109&gt;500,"500+")</f>
        <v>150 to 200</v>
      </c>
      <c r="N109" s="9">
        <f>_xlfn.XLOOKUP($E109,'Raw Data'!$E:$E,'Raw Data'!N:N,"ERROR",0,1)</f>
        <v>165.76</v>
      </c>
      <c r="O109" s="14" t="str">
        <f t="array" ref="O109">_xlfn.IFS(P109=0,"No Discount",AND(P109&gt;0,P109&lt;=0.02),"0% to 2%",AND(P109&gt;0.02,P109&lt;=0.04),"2% to 4%",AND(P109&gt;0.04,P109&lt;=0.06),"4% to 6%",AND(P109&gt;0.06,P109&lt;=0.08),"6% to 8%",AND(P109&gt;0.08,P109&lt;=0.1),"8% to 10%",AND(P109&gt;0.1,P109&lt;=0.15),"10% to 15%",AND(P109&gt;0.15,P109&lt;=0.2),"15% to 20%",AND(P109&gt;0.2,P109&lt;=0.25),"20% to 25%",AND(P109&gt;0.25,P109&lt;=0.3),"25% to 30%",AND(P109&gt;0.3,P109&lt;=0.4),"30% to 40%",AND(P109&gt;0.4,P109&lt;=0.5),"40% to 50%",AND(P109&gt;0.5,P109&lt;=0.75),"50% to 75%",AND(P109&gt;0.75,P109&lt;=1),"75% to 100%")</f>
        <v>4% to 6%</v>
      </c>
      <c r="P109" s="10">
        <f>_xlfn.XLOOKUP($E109,'Raw Data'!$E:$E,'Raw Data'!P:P,"ERROR",0,1)</f>
        <v>0.0492277992277992</v>
      </c>
      <c r="Q109" s="9">
        <f>_xlfn.XLOOKUP($E109,'Raw Data'!$E:$E,'Raw Data'!Q:Q,"ERROR",0,1)</f>
        <v>5</v>
      </c>
      <c r="R109" s="9" t="str">
        <f>_xlfn.XLOOKUP($E109,'Raw Data'!$E:$E,'Raw Data'!R:R,"ERROR",0,1)</f>
        <v>oz</v>
      </c>
      <c r="S109" s="5" t="str">
        <f t="array" ref="S109">_xlfn.IFS(AND(T109&gt;0,T109&lt;=0.05),"0 to 0.05",AND(T109&gt;0.05,T109&lt;=0.1),"0.05 to 0.1",AND(T109&gt;0.1,T109&lt;=0.2),"0.1 to 0.2",AND(T109&gt;0.2,T109&lt;=0.3),"0.2 to 0.3",AND(T109&gt;0.3,T109&lt;=0.4),"0.3 to 0.4",AND(T109&gt;0.4,T109&lt;=0.5),"0.4 to 0.5",AND(T109&gt;0.5,T109&lt;=0.75),"0.5 to 0.75",AND(T109&gt;0.75,T109&lt;=1),"0.75 to 1",AND(T109&gt;1,T109&lt;=2),"1 to 2",AND(T109&gt;2,T109&lt;=3),"2 to 3",AND(T109&gt;3,T109&lt;=4),"3 to 4",AND(T109&gt;4,T109&lt;=5),"4 to 5",AND(T109&gt;5,T109&lt;=10),"5 to 10",T109&gt;10,"10+")</f>
        <v>1 to 2</v>
      </c>
      <c r="T109" s="10">
        <f>_xlfn.XLOOKUP($E109,'Raw Data'!$E:$E,'Raw Data'!T:T,"ERROR",0,1)</f>
        <v>1.06594521474467</v>
      </c>
      <c r="U109" s="15" t="str">
        <f t="array" ref="U109">_xlfn.IFS(AND(V109&gt;0,V109&lt;=0.05),"0 to 0.05",AND(V109&gt;0.05,V109&lt;=0.1),"0.05 to 0.1",AND(V109&gt;0.1,V109&lt;=0.2),"0.1 to 0.2",AND(V109&gt;0.2,V109&lt;=0.3),"0.2 to 0.3",AND(V109&gt;0.3,V109&lt;=0.4),"0.3 to 0.4",AND(V109&gt;0.4,V109&lt;=0.5),"0.4 to 0.5",AND(V109&gt;0.5,V109&lt;=0.75),"0.5 to 0.75",AND(V109&gt;0.75,V109&lt;=1),"0.75 to 1",AND(V109&gt;1,V109&lt;=2),"1 to 2",AND(V109&gt;2,V109&lt;=3),"2 to 3",AND(V109&gt;3,V109&lt;=4),"3 to 4",AND(V109&gt;4,V109&lt;=5),"4 to 5",AND(V109&gt;5,V109&lt;=10),"5 to 10",V109&gt;10,"10+")</f>
        <v>0.3 to 0.4</v>
      </c>
      <c r="V109" s="10">
        <f>_xlfn.XLOOKUP($E109,'Raw Data'!$E:$E,'Raw Data'!V:V,"ERROR",0,1)</f>
        <v>0.302706797429828</v>
      </c>
      <c r="W109" s="15" t="str">
        <f t="array" ref="W109">_xlfn.IFS(AND(X109&gt;0,X109&lt;=0.05),"0 to 0.05",AND(X109&gt;0.05,X109&lt;=0.1),"0.05 to 0.1",AND(X109&gt;0.1,X109&lt;=0.2),"0.1 to 0.2",AND(X109&gt;0.2,X109&lt;=0.3),"0.2 to 0.3",AND(X109&gt;0.3,X109&lt;=0.4),"0.3 to 0.4",AND(X109&gt;0.4,X109&lt;=0.5),"0.4 to 0.5",AND(X109&gt;0.5,X109&lt;=0.75),"0.5 to 0.75",AND(X109&gt;0.75,X109&lt;=1),"0.75 to 1",AND(X109&gt;1,X109&lt;=2),"1 to 2",AND(X109&gt;2,X109&lt;=3),"2 to 3",AND(X109&gt;3,X109&lt;=4),"3 to 4",AND(X109&gt;4,X109&lt;=5),"4 to 5",AND(X109&gt;5,X109&lt;=10),"5 to 10",X109&gt;10,"10+")</f>
        <v>0.2 to 0.3</v>
      </c>
      <c r="X109" s="16">
        <f t="shared" si="6"/>
        <v>0.287805207981062</v>
      </c>
      <c r="Y109" s="5" t="str">
        <f t="array" ref="Y109">_xlfn.IFS(AND(Z109&gt;0,Z109&lt;=1),"0 to 1",AND(Z109&gt;1,Z109&lt;=2),"1 to 2",AND(Z109&gt;2,Z109&lt;=4),"2 to 4",AND(Z109&gt;4,Z109&lt;=6),"4 to 6",AND(Z109&gt;6,Z109&lt;=8),"6 to 8",AND(Z109&gt;8,Z109&lt;=10),"8 to 10",AND(Z109&gt;10,Z109&lt;=15),"10 to 15",AND(Z109&gt;15,Z109&lt;=20),"15 to 20",AND(Z109&gt;20,Z109&lt;=25),"20 to 25",AND(Z109&gt;25,Z109&lt;=30),"25 to 30",AND(Z109&gt;30,Z109&lt;=40),"30 to 40",AND(Z109&gt;40,Z109&lt;=50),"40 to 50",Z109&gt;50,"50+")</f>
        <v>4 to 6</v>
      </c>
      <c r="Z109" s="9">
        <f>_xlfn.XLOOKUP($E109,'Raw Data'!$E:$E,'Raw Data'!Z:Z,"ERROR",0,1)</f>
        <v>5</v>
      </c>
      <c r="AA109" s="9" t="str">
        <f>_xlfn.XLOOKUP($E109,'Raw Data'!$E:$E,'Raw Data'!AA:AA,"ERROR",0,1)</f>
        <v>oz</v>
      </c>
    </row>
    <row r="110" hidden="1" spans="1:27">
      <c r="A110" s="5" t="str">
        <f>_xlfn.XLOOKUP($E110,'Raw Data'!$E:$E,'Raw Data'!A:A,"ERROR",0,1)</f>
        <v>AE</v>
      </c>
      <c r="B110" s="5" t="str">
        <f>_xlfn.XLOOKUP($E110,'Raw Data'!$E:$E,'Raw Data'!B:B,"ERROR",0,1)</f>
        <v>Hair Mousses</v>
      </c>
      <c r="C110" s="5" t="str">
        <f>_xlfn.XLOOKUP($E110,'Raw Data'!$E:$E,'Raw Data'!C:C,"ERROR",0,1)</f>
        <v>bumble and bumble</v>
      </c>
      <c r="D110" s="5" t="str">
        <f>_xlfn.XLOOKUP($E110,'Raw Data'!$E:$E,'Raw Data'!D:D,"ERROR",0,1)</f>
        <v>www.amazon.ae/dp/B00BM1WDB0</v>
      </c>
      <c r="E110" s="5" t="s">
        <v>309</v>
      </c>
      <c r="F110" s="9" t="str">
        <f>_xlfn.XLOOKUP($E110,'Raw Data'!$E:$E,'Raw Data'!F:F,"ERROR",0,1)</f>
        <v>Bumble and Bumble Thickening Full Form Soft  Mousse  5 oz.</v>
      </c>
      <c r="G110" s="10">
        <f>_xlfn.XLOOKUP($E110,'Raw Data'!$E:$E,'Raw Data'!G:G,"ERROR",0,1)</f>
        <v>6</v>
      </c>
      <c r="H110" s="9">
        <f>_xlfn.XLOOKUP($E110,'Raw Data'!$E:$E,'Raw Data'!H:H,"ERROR",0,1)</f>
        <v>1011.64</v>
      </c>
      <c r="I110" s="9">
        <f>_xlfn.XLOOKUP($E110,'Raw Data'!$E:$E,'Raw Data'!I:I,"ERROR",0,1)</f>
        <v>0.00135440498519143</v>
      </c>
      <c r="J110" s="9" t="str">
        <f>_xlfn.XLOOKUP($E110,'Raw Data'!$E:$E,'Raw Data'!J:J,"ERROR",0,1)</f>
        <v>No</v>
      </c>
      <c r="K110" s="14" t="str">
        <f t="array" ref="K110">_xlfn.IFS(AND(L110&gt;0,L110&lt;=5),"0 to 5",AND(L110&gt;5,L110&lt;=10),"5 to 10",AND(L110&gt;10,L110&lt;=15),"10 to 15",AND(L110&gt;15,L110&lt;=20),"15 to 20",AND(L110&gt;20,L110&lt;=30),"20 to 30",AND(L110&gt;30,L110&lt;=40),"30 to 40",AND(L110&gt;40,L110&lt;=50),"40 to 50",AND(L110&gt;50,L110&lt;=75),"50 to 75",AND(L110&gt;75,L110&lt;=100),"75 to 100",AND(L110&gt;100,L110&lt;=150),"100 to 150",AND(L110&gt;150,L110&lt;=200),"150 to 200",AND(L110&gt;200,L110&lt;=250),"200 to 250",AND(L110&gt;250,L110&lt;=300),"250 to 300",AND(L110&gt;300,L110&lt;=400),"300 to 400",AND(L110&gt;400,L110&lt;=500),"400 to 500",L110&gt;500,"500+")</f>
        <v>150 to 200</v>
      </c>
      <c r="L110" s="9">
        <f>_xlfn.XLOOKUP($E110,'Raw Data'!$E:$E,'Raw Data'!L:L,"ERROR",0,1)</f>
        <v>157.92</v>
      </c>
      <c r="M110" s="14" t="str">
        <f t="array" ref="M110">_xlfn.IFS(AND(N110&gt;0,N110&lt;=5),"0 to 5",AND(N110&gt;5,N110&lt;=10),"5 to 10",AND(N110&gt;10,N110&lt;=15),"10 to 15",AND(N110&gt;15,N110&lt;=20),"15 to 20",AND(N110&gt;20,N110&lt;=30),"20 to 30",AND(N110&gt;30,N110&lt;=40),"30 to 40",AND(N110&gt;40,N110&lt;=50),"40 to 50",AND(N110&gt;50,N110&lt;=75),"50 to 75",AND(N110&gt;75,N110&lt;=100),"75 to 100",AND(N110&gt;100,N110&lt;=150),"100 to 150",AND(N110&gt;150,N110&lt;=200),"150 to 200",AND(N110&gt;200,N110&lt;=250),"200 to 250",AND(N110&gt;250,N110&lt;=300),"250 to 300",AND(N110&gt;300,N110&lt;=400),"300 to 400",AND(N110&gt;400,N110&lt;=500),"400 to 500",N110&gt;500,"500+")</f>
        <v>150 to 200</v>
      </c>
      <c r="N110" s="9">
        <f>_xlfn.XLOOKUP($E110,'Raw Data'!$E:$E,'Raw Data'!N:N,"ERROR",0,1)</f>
        <v>164.76</v>
      </c>
      <c r="O110" s="14" t="str">
        <f t="array" ref="O110">_xlfn.IFS(P110=0,"No Discount",AND(P110&gt;0,P110&lt;=0.02),"0% to 2%",AND(P110&gt;0.02,P110&lt;=0.04),"2% to 4%",AND(P110&gt;0.04,P110&lt;=0.06),"4% to 6%",AND(P110&gt;0.06,P110&lt;=0.08),"6% to 8%",AND(P110&gt;0.08,P110&lt;=0.1),"8% to 10%",AND(P110&gt;0.1,P110&lt;=0.15),"10% to 15%",AND(P110&gt;0.15,P110&lt;=0.2),"15% to 20%",AND(P110&gt;0.2,P110&lt;=0.25),"20% to 25%",AND(P110&gt;0.25,P110&lt;=0.3),"25% to 30%",AND(P110&gt;0.3,P110&lt;=0.4),"30% to 40%",AND(P110&gt;0.4,P110&lt;=0.5),"40% to 50%",AND(P110&gt;0.5,P110&lt;=0.75),"50% to 75%",AND(P110&gt;0.75,P110&lt;=1),"75% to 100%")</f>
        <v>4% to 6%</v>
      </c>
      <c r="P110" s="10">
        <f>_xlfn.XLOOKUP($E110,'Raw Data'!$E:$E,'Raw Data'!P:P,"ERROR",0,1)</f>
        <v>0.0415149308084487</v>
      </c>
      <c r="Q110" s="9">
        <f>_xlfn.XLOOKUP($E110,'Raw Data'!$E:$E,'Raw Data'!Q:Q,"ERROR",0,1)</f>
        <v>5</v>
      </c>
      <c r="R110" s="9" t="str">
        <f>_xlfn.XLOOKUP($E110,'Raw Data'!$E:$E,'Raw Data'!R:R,"ERROR",0,1)</f>
        <v>oz</v>
      </c>
      <c r="S110" s="5" t="str">
        <f t="array" ref="S110">_xlfn.IFS(AND(T110&gt;0,T110&lt;=0.05),"0 to 0.05",AND(T110&gt;0.05,T110&lt;=0.1),"0.05 to 0.1",AND(T110&gt;0.1,T110&lt;=0.2),"0.1 to 0.2",AND(T110&gt;0.2,T110&lt;=0.3),"0.2 to 0.3",AND(T110&gt;0.3,T110&lt;=0.4),"0.3 to 0.4",AND(T110&gt;0.4,T110&lt;=0.5),"0.4 to 0.5",AND(T110&gt;0.5,T110&lt;=0.75),"0.5 to 0.75",AND(T110&gt;0.75,T110&lt;=1),"0.75 to 1",AND(T110&gt;1,T110&lt;=2),"1 to 2",AND(T110&gt;2,T110&lt;=3),"2 to 3",AND(T110&gt;3,T110&lt;=4),"3 to 4",AND(T110&gt;4,T110&lt;=5),"4 to 5",AND(T110&gt;5,T110&lt;=10),"5 to 10",T110&gt;10,"10+")</f>
        <v>1 to 2</v>
      </c>
      <c r="T110" s="10">
        <f>_xlfn.XLOOKUP($E110,'Raw Data'!$E:$E,'Raw Data'!T:T,"ERROR",0,1)</f>
        <v>1.06810957051065</v>
      </c>
      <c r="U110" s="15" t="str">
        <f t="array" ref="U110">_xlfn.IFS(AND(V110&gt;0,V110&lt;=0.05),"0 to 0.05",AND(V110&gt;0.05,V110&lt;=0.1),"0.05 to 0.1",AND(V110&gt;0.1,V110&lt;=0.2),"0.1 to 0.2",AND(V110&gt;0.2,V110&lt;=0.3),"0.2 to 0.3",AND(V110&gt;0.3,V110&lt;=0.4),"0.3 to 0.4",AND(V110&gt;0.4,V110&lt;=0.5),"0.4 to 0.5",AND(V110&gt;0.5,V110&lt;=0.75),"0.5 to 0.75",AND(V110&gt;0.75,V110&lt;=1),"0.75 to 1",AND(V110&gt;1,V110&lt;=2),"1 to 2",AND(V110&gt;2,V110&lt;=3),"2 to 3",AND(V110&gt;3,V110&lt;=4),"3 to 4",AND(V110&gt;4,V110&lt;=5),"4 to 5",AND(V110&gt;5,V110&lt;=10),"5 to 10",V110&gt;10,"10+")</f>
        <v>0.3 to 0.4</v>
      </c>
      <c r="V110" s="10">
        <f>_xlfn.XLOOKUP($E110,'Raw Data'!$E:$E,'Raw Data'!V:V,"ERROR",0,1)</f>
        <v>0.300880622252283</v>
      </c>
      <c r="W110" s="15" t="str">
        <f t="array" ref="W110">_xlfn.IFS(AND(X110&gt;0,X110&lt;=0.05),"0 to 0.05",AND(X110&gt;0.05,X110&lt;=0.1),"0.05 to 0.1",AND(X110&gt;0.1,X110&lt;=0.2),"0.1 to 0.2",AND(X110&gt;0.2,X110&lt;=0.3),"0.2 to 0.3",AND(X110&gt;0.3,X110&lt;=0.4),"0.3 to 0.4",AND(X110&gt;0.4,X110&lt;=0.5),"0.4 to 0.5",AND(X110&gt;0.5,X110&lt;=0.75),"0.5 to 0.75",AND(X110&gt;0.75,X110&lt;=1),"0.75 to 1",AND(X110&gt;1,X110&lt;=2),"1 to 2",AND(X110&gt;2,X110&lt;=3),"2 to 3",AND(X110&gt;3,X110&lt;=4),"3 to 4",AND(X110&gt;4,X110&lt;=5),"4 to 5",AND(X110&gt;5,X110&lt;=10),"5 to 10",X110&gt;10,"10+")</f>
        <v>0.2 to 0.3</v>
      </c>
      <c r="X110" s="16">
        <f t="shared" si="6"/>
        <v>0.288389584037876</v>
      </c>
      <c r="Y110" s="5" t="str">
        <f t="array" ref="Y110">_xlfn.IFS(AND(Z110&gt;0,Z110&lt;=1),"0 to 1",AND(Z110&gt;1,Z110&lt;=2),"1 to 2",AND(Z110&gt;2,Z110&lt;=4),"2 to 4",AND(Z110&gt;4,Z110&lt;=6),"4 to 6",AND(Z110&gt;6,Z110&lt;=8),"6 to 8",AND(Z110&gt;8,Z110&lt;=10),"8 to 10",AND(Z110&gt;10,Z110&lt;=15),"10 to 15",AND(Z110&gt;15,Z110&lt;=20),"15 to 20",AND(Z110&gt;20,Z110&lt;=25),"20 to 25",AND(Z110&gt;25,Z110&lt;=30),"25 to 30",AND(Z110&gt;30,Z110&lt;=40),"30 to 40",AND(Z110&gt;40,Z110&lt;=50),"40 to 50",Z110&gt;50,"50+")</f>
        <v>4 to 6</v>
      </c>
      <c r="Z110" s="9">
        <f>_xlfn.XLOOKUP($E110,'Raw Data'!$E:$E,'Raw Data'!Z:Z,"ERROR",0,1)</f>
        <v>5</v>
      </c>
      <c r="AA110" s="9" t="str">
        <f>_xlfn.XLOOKUP($E110,'Raw Data'!$E:$E,'Raw Data'!AA:AA,"ERROR",0,1)</f>
        <v>oz</v>
      </c>
    </row>
    <row r="111" hidden="1" spans="1:27">
      <c r="A111" s="5" t="str">
        <f>_xlfn.XLOOKUP($E111,'Raw Data'!$E:$E,'Raw Data'!A:A,"ERROR",0,1)</f>
        <v>AE</v>
      </c>
      <c r="B111" s="5" t="str">
        <f>_xlfn.XLOOKUP($E111,'Raw Data'!$E:$E,'Raw Data'!B:B,"ERROR",0,1)</f>
        <v>Hair Mousses</v>
      </c>
      <c r="C111" s="5" t="str">
        <f>_xlfn.XLOOKUP($E111,'Raw Data'!$E:$E,'Raw Data'!C:C,"ERROR",0,1)</f>
        <v>sachajuan</v>
      </c>
      <c r="D111" s="5" t="str">
        <f>_xlfn.XLOOKUP($E111,'Raw Data'!$E:$E,'Raw Data'!D:D,"ERROR",0,1)</f>
        <v>www.amazon.ae/dp/B002V7XKRK</v>
      </c>
      <c r="E111" s="5" t="s">
        <v>310</v>
      </c>
      <c r="F111" s="9" t="str">
        <f>_xlfn.XLOOKUP($E111,'Raw Data'!$E:$E,'Raw Data'!F:F,"ERROR",0,1)</f>
        <v>Sachajuan  Hair  MoUSse, 200 Ml</v>
      </c>
      <c r="G111" s="10">
        <f>_xlfn.XLOOKUP($E111,'Raw Data'!$E:$E,'Raw Data'!G:G,"ERROR",0,1)</f>
        <v>9</v>
      </c>
      <c r="H111" s="9">
        <f>_xlfn.XLOOKUP($E111,'Raw Data'!$E:$E,'Raw Data'!H:H,"ERROR",0,1)</f>
        <v>991.51</v>
      </c>
      <c r="I111" s="9">
        <f>_xlfn.XLOOKUP($E111,'Raw Data'!$E:$E,'Raw Data'!I:I,"ERROR",0,1)</f>
        <v>0.00132745451629746</v>
      </c>
      <c r="J111" s="9" t="str">
        <f>_xlfn.XLOOKUP($E111,'Raw Data'!$E:$E,'Raw Data'!J:J,"ERROR",0,1)</f>
        <v>No</v>
      </c>
      <c r="K111" s="14" t="str">
        <f t="array" ref="K111">_xlfn.IFS(AND(L111&gt;0,L111&lt;=5),"0 to 5",AND(L111&gt;5,L111&lt;=10),"5 to 10",AND(L111&gt;10,L111&lt;=15),"10 to 15",AND(L111&gt;15,L111&lt;=20),"15 to 20",AND(L111&gt;20,L111&lt;=30),"20 to 30",AND(L111&gt;30,L111&lt;=40),"30 to 40",AND(L111&gt;40,L111&lt;=50),"40 to 50",AND(L111&gt;50,L111&lt;=75),"50 to 75",AND(L111&gt;75,L111&lt;=100),"75 to 100",AND(L111&gt;100,L111&lt;=150),"100 to 150",AND(L111&gt;150,L111&lt;=200),"150 to 200",AND(L111&gt;200,L111&lt;=250),"200 to 250",AND(L111&gt;250,L111&lt;=300),"250 to 300",AND(L111&gt;300,L111&lt;=400),"300 to 400",AND(L111&gt;400,L111&lt;=500),"400 to 500",L111&gt;500,"500+")</f>
        <v>100 to 150</v>
      </c>
      <c r="L111" s="9">
        <f>_xlfn.XLOOKUP($E111,'Raw Data'!$E:$E,'Raw Data'!L:L,"ERROR",0,1)</f>
        <v>137.3</v>
      </c>
      <c r="M111" s="14" t="str">
        <f t="array" ref="M111">_xlfn.IFS(AND(N111&gt;0,N111&lt;=5),"0 to 5",AND(N111&gt;5,N111&lt;=10),"5 to 10",AND(N111&gt;10,N111&lt;=15),"10 to 15",AND(N111&gt;15,N111&lt;=20),"15 to 20",AND(N111&gt;20,N111&lt;=30),"20 to 30",AND(N111&gt;30,N111&lt;=40),"30 to 40",AND(N111&gt;40,N111&lt;=50),"40 to 50",AND(N111&gt;50,N111&lt;=75),"50 to 75",AND(N111&gt;75,N111&lt;=100),"75 to 100",AND(N111&gt;100,N111&lt;=150),"100 to 150",AND(N111&gt;150,N111&lt;=200),"150 to 200",AND(N111&gt;200,N111&lt;=250),"200 to 250",AND(N111&gt;250,N111&lt;=300),"250 to 300",AND(N111&gt;300,N111&lt;=400),"300 to 400",AND(N111&gt;400,N111&lt;=500),"400 to 500",N111&gt;500,"500+")</f>
        <v>100 to 150</v>
      </c>
      <c r="N111" s="9">
        <f>_xlfn.XLOOKUP($E111,'Raw Data'!$E:$E,'Raw Data'!N:N,"ERROR",0,1)</f>
        <v>140.67</v>
      </c>
      <c r="O111" s="14" t="str">
        <f t="array" ref="O111">_xlfn.IFS(P111=0,"No Discount",AND(P111&gt;0,P111&lt;=0.02),"0% to 2%",AND(P111&gt;0.02,P111&lt;=0.04),"2% to 4%",AND(P111&gt;0.04,P111&lt;=0.06),"4% to 6%",AND(P111&gt;0.06,P111&lt;=0.08),"6% to 8%",AND(P111&gt;0.08,P111&lt;=0.1),"8% to 10%",AND(P111&gt;0.1,P111&lt;=0.15),"10% to 15%",AND(P111&gt;0.15,P111&lt;=0.2),"15% to 20%",AND(P111&gt;0.2,P111&lt;=0.25),"20% to 25%",AND(P111&gt;0.25,P111&lt;=0.3),"25% to 30%",AND(P111&gt;0.3,P111&lt;=0.4),"30% to 40%",AND(P111&gt;0.4,P111&lt;=0.5),"40% to 50%",AND(P111&gt;0.5,P111&lt;=0.75),"50% to 75%",AND(P111&gt;0.75,P111&lt;=1),"75% to 100%")</f>
        <v>2% to 4%</v>
      </c>
      <c r="P111" s="10">
        <f>_xlfn.XLOOKUP($E111,'Raw Data'!$E:$E,'Raw Data'!P:P,"ERROR",0,1)</f>
        <v>0.0239567782753961</v>
      </c>
      <c r="Q111" s="9">
        <f>_xlfn.XLOOKUP($E111,'Raw Data'!$E:$E,'Raw Data'!Q:Q,"ERROR",0,1)</f>
        <v>200</v>
      </c>
      <c r="R111" s="9" t="str">
        <f>_xlfn.XLOOKUP($E111,'Raw Data'!$E:$E,'Raw Data'!R:R,"ERROR",0,1)</f>
        <v>ml</v>
      </c>
      <c r="S111" s="5" t="str">
        <f t="array" ref="S111">_xlfn.IFS(AND(T111&gt;0,T111&lt;=0.05),"0 to 0.05",AND(T111&gt;0.05,T111&lt;=0.1),"0.05 to 0.1",AND(T111&gt;0.1,T111&lt;=0.2),"0.1 to 0.2",AND(T111&gt;0.2,T111&lt;=0.3),"0.2 to 0.3",AND(T111&gt;0.3,T111&lt;=0.4),"0.3 to 0.4",AND(T111&gt;0.4,T111&lt;=0.5),"0.4 to 0.5",AND(T111&gt;0.5,T111&lt;=0.75),"0.5 to 0.75",AND(T111&gt;0.75,T111&lt;=1),"0.75 to 1",AND(T111&gt;1,T111&lt;=2),"1 to 2",AND(T111&gt;2,T111&lt;=3),"2 to 3",AND(T111&gt;3,T111&lt;=4),"3 to 4",AND(T111&gt;4,T111&lt;=5),"4 to 5",AND(T111&gt;5,T111&lt;=10),"5 to 10",T111&gt;10,"10+")</f>
        <v>0.5 to 0.75</v>
      </c>
      <c r="T111" s="10">
        <f>_xlfn.XLOOKUP($E111,'Raw Data'!$E:$E,'Raw Data'!T:T,"ERROR",0,1)</f>
        <v>0.686866786864185</v>
      </c>
      <c r="U111" s="15" t="str">
        <f t="array" ref="U111">_xlfn.IFS(AND(V111&gt;0,V111&lt;=0.05),"0 to 0.05",AND(V111&gt;0.05,V111&lt;=0.1),"0.05 to 0.1",AND(V111&gt;0.1,V111&lt;=0.2),"0.1 to 0.2",AND(V111&gt;0.2,V111&lt;=0.3),"0.2 to 0.3",AND(V111&gt;0.3,V111&lt;=0.4),"0.3 to 0.4",AND(V111&gt;0.4,V111&lt;=0.5),"0.4 to 0.5",AND(V111&gt;0.5,V111&lt;=0.75),"0.5 to 0.75",AND(V111&gt;0.75,V111&lt;=1),"0.75 to 1",AND(V111&gt;1,V111&lt;=2),"1 to 2",AND(V111&gt;2,V111&lt;=3),"2 to 3",AND(V111&gt;3,V111&lt;=4),"3 to 4",AND(V111&gt;4,V111&lt;=5),"4 to 5",AND(V111&gt;5,V111&lt;=10),"5 to 10",V111&gt;10,"10+")</f>
        <v>0.1 to 0.2</v>
      </c>
      <c r="V111" s="10">
        <f>_xlfn.XLOOKUP($E111,'Raw Data'!$E:$E,'Raw Data'!V:V,"ERROR",0,1)</f>
        <v>0.19000596318434</v>
      </c>
      <c r="W111" s="15" t="str">
        <f t="array" ref="W111">_xlfn.IFS(AND(X111&gt;0,X111&lt;=0.05),"0 to 0.05",AND(X111&gt;0.05,X111&lt;=0.1),"0.05 to 0.1",AND(X111&gt;0.1,X111&lt;=0.2),"0.1 to 0.2",AND(X111&gt;0.2,X111&lt;=0.3),"0.2 to 0.3",AND(X111&gt;0.3,X111&lt;=0.4),"0.3 to 0.4",AND(X111&gt;0.4,X111&lt;=0.5),"0.4 to 0.5",AND(X111&gt;0.5,X111&lt;=0.75),"0.5 to 0.75",AND(X111&gt;0.75,X111&lt;=1),"0.75 to 1",AND(X111&gt;1,X111&lt;=2),"1 to 2",AND(X111&gt;2,X111&lt;=3),"2 to 3",AND(X111&gt;3,X111&lt;=4),"3 to 4",AND(X111&gt;4,X111&lt;=5),"4 to 5",AND(X111&gt;5,X111&lt;=10),"5 to 10",X111&gt;10,"10+")</f>
        <v>0.1 to 0.2</v>
      </c>
      <c r="X111" s="16">
        <f t="shared" si="6"/>
        <v>0.18545403245333</v>
      </c>
      <c r="Y111" s="5" t="str">
        <f t="array" ref="Y111">_xlfn.IFS(AND(Z111&gt;0,Z111&lt;=1),"0 to 1",AND(Z111&gt;1,Z111&lt;=2),"1 to 2",AND(Z111&gt;2,Z111&lt;=4),"2 to 4",AND(Z111&gt;4,Z111&lt;=6),"4 to 6",AND(Z111&gt;6,Z111&lt;=8),"6 to 8",AND(Z111&gt;8,Z111&lt;=10),"8 to 10",AND(Z111&gt;10,Z111&lt;=15),"10 to 15",AND(Z111&gt;15,Z111&lt;=20),"15 to 20",AND(Z111&gt;20,Z111&lt;=25),"20 to 25",AND(Z111&gt;25,Z111&lt;=30),"25 to 30",AND(Z111&gt;30,Z111&lt;=40),"30 to 40",AND(Z111&gt;40,Z111&lt;=50),"40 to 50",Z111&gt;50,"50+")</f>
        <v>6 to 8</v>
      </c>
      <c r="Z111" s="9">
        <f>_xlfn.XLOOKUP($E111,'Raw Data'!$E:$E,'Raw Data'!Z:Z,"ERROR",0,1)</f>
        <v>6.76</v>
      </c>
      <c r="AA111" s="9" t="str">
        <f>_xlfn.XLOOKUP($E111,'Raw Data'!$E:$E,'Raw Data'!AA:AA,"ERROR",0,1)</f>
        <v>oz</v>
      </c>
    </row>
    <row r="112" hidden="1" spans="1:27">
      <c r="A112" s="5" t="str">
        <f>_xlfn.XLOOKUP($E112,'Raw Data'!$E:$E,'Raw Data'!A:A,"ERROR",0,1)</f>
        <v>AE</v>
      </c>
      <c r="B112" s="5" t="str">
        <f>_xlfn.XLOOKUP($E112,'Raw Data'!$E:$E,'Raw Data'!B:B,"ERROR",0,1)</f>
        <v>Hair Mousses</v>
      </c>
      <c r="C112" s="5" t="str">
        <f>_xlfn.XLOOKUP($E112,'Raw Data'!$E:$E,'Raw Data'!C:C,"ERROR",0,1)</f>
        <v>Wella</v>
      </c>
      <c r="D112" s="5" t="str">
        <f>_xlfn.XLOOKUP($E112,'Raw Data'!$E:$E,'Raw Data'!D:D,"ERROR",0,1)</f>
        <v>www.amazon.ae/dp/B017SASAPQ</v>
      </c>
      <c r="E112" s="5" t="s">
        <v>311</v>
      </c>
      <c r="F112" s="9" t="str">
        <f>_xlfn.XLOOKUP($E112,'Raw Data'!$E:$E,'Raw Data'!F:F,"ERROR",0,1)</f>
        <v>Wella Professionals Eimi Root Shoot Mousse for Hair Lift Hold Level 2 75ml</v>
      </c>
      <c r="G112" s="10">
        <f>_xlfn.XLOOKUP($E112,'Raw Data'!$E:$E,'Raw Data'!G:G,"ERROR",0,1)</f>
        <v>13</v>
      </c>
      <c r="H112" s="9">
        <f>_xlfn.XLOOKUP($E112,'Raw Data'!$E:$E,'Raw Data'!H:H,"ERROR",0,1)</f>
        <v>990.99</v>
      </c>
      <c r="I112" s="9">
        <f>_xlfn.XLOOKUP($E112,'Raw Data'!$E:$E,'Raw Data'!I:I,"ERROR",0,1)</f>
        <v>0.00132675832932156</v>
      </c>
      <c r="J112" s="9" t="str">
        <f>_xlfn.XLOOKUP($E112,'Raw Data'!$E:$E,'Raw Data'!J:J,"ERROR",0,1)</f>
        <v>No</v>
      </c>
      <c r="K112" s="14" t="str">
        <f t="array" ref="K112">_xlfn.IFS(AND(L112&gt;0,L112&lt;=5),"0 to 5",AND(L112&gt;5,L112&lt;=10),"5 to 10",AND(L112&gt;10,L112&lt;=15),"10 to 15",AND(L112&gt;15,L112&lt;=20),"15 to 20",AND(L112&gt;20,L112&lt;=30),"20 to 30",AND(L112&gt;30,L112&lt;=40),"30 to 40",AND(L112&gt;40,L112&lt;=50),"40 to 50",AND(L112&gt;50,L112&lt;=75),"50 to 75",AND(L112&gt;75,L112&lt;=100),"75 to 100",AND(L112&gt;100,L112&lt;=150),"100 to 150",AND(L112&gt;150,L112&lt;=200),"150 to 200",AND(L112&gt;200,L112&lt;=250),"200 to 250",AND(L112&gt;250,L112&lt;=300),"250 to 300",AND(L112&gt;300,L112&lt;=400),"300 to 400",AND(L112&gt;400,L112&lt;=500),"400 to 500",L112&gt;500,"500+")</f>
        <v>75 to 100</v>
      </c>
      <c r="L112" s="9">
        <f>_xlfn.XLOOKUP($E112,'Raw Data'!$E:$E,'Raw Data'!L:L,"ERROR",0,1)</f>
        <v>86.93</v>
      </c>
      <c r="M112" s="14" t="str">
        <f t="array" ref="M112">_xlfn.IFS(AND(N112&gt;0,N112&lt;=5),"0 to 5",AND(N112&gt;5,N112&lt;=10),"5 to 10",AND(N112&gt;10,N112&lt;=15),"10 to 15",AND(N112&gt;15,N112&lt;=20),"15 to 20",AND(N112&gt;20,N112&lt;=30),"20 to 30",AND(N112&gt;30,N112&lt;=40),"30 to 40",AND(N112&gt;40,N112&lt;=50),"40 to 50",AND(N112&gt;50,N112&lt;=75),"50 to 75",AND(N112&gt;75,N112&lt;=100),"75 to 100",AND(N112&gt;100,N112&lt;=150),"100 to 150",AND(N112&gt;150,N112&lt;=200),"150 to 200",AND(N112&gt;200,N112&lt;=250),"200 to 250",AND(N112&gt;250,N112&lt;=300),"250 to 300",AND(N112&gt;300,N112&lt;=400),"300 to 400",AND(N112&gt;400,N112&lt;=500),"400 to 500",N112&gt;500,"500+")</f>
        <v>75 to 100</v>
      </c>
      <c r="N112" s="9">
        <f>_xlfn.XLOOKUP($E112,'Raw Data'!$E:$E,'Raw Data'!N:N,"ERROR",0,1)</f>
        <v>90.87</v>
      </c>
      <c r="O112" s="14" t="str">
        <f t="array" ref="O112">_xlfn.IFS(P112=0,"No Discount",AND(P112&gt;0,P112&lt;=0.02),"0% to 2%",AND(P112&gt;0.02,P112&lt;=0.04),"2% to 4%",AND(P112&gt;0.04,P112&lt;=0.06),"4% to 6%",AND(P112&gt;0.06,P112&lt;=0.08),"6% to 8%",AND(P112&gt;0.08,P112&lt;=0.1),"8% to 10%",AND(P112&gt;0.1,P112&lt;=0.15),"10% to 15%",AND(P112&gt;0.15,P112&lt;=0.2),"15% to 20%",AND(P112&gt;0.2,P112&lt;=0.25),"20% to 25%",AND(P112&gt;0.25,P112&lt;=0.3),"25% to 30%",AND(P112&gt;0.3,P112&lt;=0.4),"30% to 40%",AND(P112&gt;0.4,P112&lt;=0.5),"40% to 50%",AND(P112&gt;0.5,P112&lt;=0.75),"50% to 75%",AND(P112&gt;0.75,P112&lt;=1),"75% to 100%")</f>
        <v>4% to 6%</v>
      </c>
      <c r="P112" s="10">
        <f>_xlfn.XLOOKUP($E112,'Raw Data'!$E:$E,'Raw Data'!P:P,"ERROR",0,1)</f>
        <v>0.0433586442170133</v>
      </c>
      <c r="Q112" s="9">
        <f>_xlfn.XLOOKUP($E112,'Raw Data'!$E:$E,'Raw Data'!Q:Q,"ERROR",0,1)</f>
        <v>75</v>
      </c>
      <c r="R112" s="9" t="str">
        <f>_xlfn.XLOOKUP($E112,'Raw Data'!$E:$E,'Raw Data'!R:R,"ERROR",0,1)</f>
        <v>ml</v>
      </c>
      <c r="S112" s="5" t="str">
        <f t="array" ref="S112">_xlfn.IFS(AND(T112&gt;0,T112&lt;=0.05),"0 to 0.05",AND(T112&gt;0.05,T112&lt;=0.1),"0.05 to 0.1",AND(T112&gt;0.1,T112&lt;=0.2),"0.1 to 0.2",AND(T112&gt;0.2,T112&lt;=0.3),"0.2 to 0.3",AND(T112&gt;0.3,T112&lt;=0.4),"0.3 to 0.4",AND(T112&gt;0.4,T112&lt;=0.5),"0.4 to 0.5",AND(T112&gt;0.5,T112&lt;=0.75),"0.5 to 0.75",AND(T112&gt;0.75,T112&lt;=1),"0.75 to 1",AND(T112&gt;1,T112&lt;=2),"1 to 2",AND(T112&gt;2,T112&lt;=3),"2 to 3",AND(T112&gt;3,T112&lt;=4),"3 to 4",AND(T112&gt;4,T112&lt;=5),"4 to 5",AND(T112&gt;5,T112&lt;=10),"5 to 10",T112&gt;10,"10+")</f>
        <v>1 to 2</v>
      </c>
      <c r="T112" s="10">
        <f>_xlfn.XLOOKUP($E112,'Raw Data'!$E:$E,'Raw Data'!T:T,"ERROR",0,1)</f>
        <v>1.15968593895807</v>
      </c>
      <c r="U112" s="15" t="str">
        <f t="array" ref="U112">_xlfn.IFS(AND(V112&gt;0,V112&lt;=0.05),"0 to 0.05",AND(V112&gt;0.05,V112&lt;=0.1),"0.05 to 0.1",AND(V112&gt;0.1,V112&lt;=0.2),"0.1 to 0.2",AND(V112&gt;0.2,V112&lt;=0.3),"0.2 to 0.3",AND(V112&gt;0.3,V112&lt;=0.4),"0.3 to 0.4",AND(V112&gt;0.4,V112&lt;=0.5),"0.4 to 0.5",AND(V112&gt;0.5,V112&lt;=0.75),"0.5 to 0.75",AND(V112&gt;0.75,V112&lt;=1),"0.75 to 1",AND(V112&gt;1,V112&lt;=2),"1 to 2",AND(V112&gt;2,V112&lt;=3),"2 to 3",AND(V112&gt;3,V112&lt;=4),"3 to 4",AND(V112&gt;4,V112&lt;=5),"4 to 5",AND(V112&gt;5,V112&lt;=10),"5 to 10",V112&gt;10,"10+")</f>
        <v>0.3 to 0.4</v>
      </c>
      <c r="V112" s="10">
        <f>_xlfn.XLOOKUP($E112,'Raw Data'!$E:$E,'Raw Data'!V:V,"ERROR",0,1)</f>
        <v>0.327306781821493</v>
      </c>
      <c r="W112" s="15" t="str">
        <f t="array" ref="W112">_xlfn.IFS(AND(X112&gt;0,X112&lt;=0.05),"0 to 0.05",AND(X112&gt;0.05,X112&lt;=0.1),"0.05 to 0.1",AND(X112&gt;0.1,X112&lt;=0.2),"0.1 to 0.2",AND(X112&gt;0.2,X112&lt;=0.3),"0.2 to 0.3",AND(X112&gt;0.3,X112&lt;=0.4),"0.3 to 0.4",AND(X112&gt;0.4,X112&lt;=0.5),"0.4 to 0.5",AND(X112&gt;0.5,X112&lt;=0.75),"0.5 to 0.75",AND(X112&gt;0.75,X112&lt;=1),"0.75 to 1",AND(X112&gt;1,X112&lt;=2),"1 to 2",AND(X112&gt;2,X112&lt;=3),"2 to 3",AND(X112&gt;3,X112&lt;=4),"3 to 4",AND(X112&gt;4,X112&lt;=5),"4 to 5",AND(X112&gt;5,X112&lt;=10),"5 to 10",X112&gt;10,"10+")</f>
        <v>0.3 to 0.4</v>
      </c>
      <c r="X112" s="16">
        <f t="shared" si="6"/>
        <v>0.313115203518679</v>
      </c>
      <c r="Y112" s="5" t="str">
        <f t="array" ref="Y112">_xlfn.IFS(AND(Z112&gt;0,Z112&lt;=1),"0 to 1",AND(Z112&gt;1,Z112&lt;=2),"1 to 2",AND(Z112&gt;2,Z112&lt;=4),"2 to 4",AND(Z112&gt;4,Z112&lt;=6),"4 to 6",AND(Z112&gt;6,Z112&lt;=8),"6 to 8",AND(Z112&gt;8,Z112&lt;=10),"8 to 10",AND(Z112&gt;10,Z112&lt;=15),"10 to 15",AND(Z112&gt;15,Z112&lt;=20),"15 to 20",AND(Z112&gt;20,Z112&lt;=25),"20 to 25",AND(Z112&gt;25,Z112&lt;=30),"25 to 30",AND(Z112&gt;30,Z112&lt;=40),"30 to 40",AND(Z112&gt;40,Z112&lt;=50),"40 to 50",Z112&gt;50,"50+")</f>
        <v>2 to 4</v>
      </c>
      <c r="Z112" s="9">
        <f>_xlfn.XLOOKUP($E112,'Raw Data'!$E:$E,'Raw Data'!Z:Z,"ERROR",0,1)</f>
        <v>2.535</v>
      </c>
      <c r="AA112" s="9" t="str">
        <f>_xlfn.XLOOKUP($E112,'Raw Data'!$E:$E,'Raw Data'!AA:AA,"ERROR",0,1)</f>
        <v>oz</v>
      </c>
    </row>
    <row r="113" hidden="1" spans="1:27">
      <c r="A113" s="5" t="str">
        <f>_xlfn.XLOOKUP($E113,'Raw Data'!$E:$E,'Raw Data'!A:A,"ERROR",0,1)</f>
        <v>AE</v>
      </c>
      <c r="B113" s="5" t="str">
        <f>_xlfn.XLOOKUP($E113,'Raw Data'!$E:$E,'Raw Data'!B:B,"ERROR",0,1)</f>
        <v>Hair Mousses</v>
      </c>
      <c r="C113" s="5" t="str">
        <f>_xlfn.XLOOKUP($E113,'Raw Data'!$E:$E,'Raw Data'!C:C,"ERROR",0,1)</f>
        <v>pantene</v>
      </c>
      <c r="D113" s="5" t="str">
        <f>_xlfn.XLOOKUP($E113,'Raw Data'!$E:$E,'Raw Data'!D:D,"ERROR",0,1)</f>
        <v>www.amazon.ae/dp/B07NFRL4M5</v>
      </c>
      <c r="E113" s="5" t="s">
        <v>312</v>
      </c>
      <c r="F113" s="9" t="str">
        <f>_xlfn.XLOOKUP($E113,'Raw Data'!$E:$E,'Raw Data'!F:F,"ERROR",0,1)</f>
        <v>Pantene Curl Mousse For Curly Hair, Tames Frizz for Soft Touchable Curls, 6.6 Ounce (Pack of 3) Pantene Curl Mousse For Curly Hair, Tames Frizz for Soft Touchable Curls, 6.6 Ounce (Pack of 3)</v>
      </c>
      <c r="G113" s="10">
        <f>_xlfn.XLOOKUP($E113,'Raw Data'!$E:$E,'Raw Data'!G:G,"ERROR",0,1)</f>
        <v>5</v>
      </c>
      <c r="H113" s="9">
        <f>_xlfn.XLOOKUP($E113,'Raw Data'!$E:$E,'Raw Data'!H:H,"ERROR",0,1)</f>
        <v>979.98</v>
      </c>
      <c r="I113" s="9">
        <f>_xlfn.XLOOKUP($E113,'Raw Data'!$E:$E,'Raw Data'!I:I,"ERROR",0,1)</f>
        <v>0.00131201790892798</v>
      </c>
      <c r="J113" s="9" t="str">
        <f>_xlfn.XLOOKUP($E113,'Raw Data'!$E:$E,'Raw Data'!J:J,"ERROR",0,1)</f>
        <v>No</v>
      </c>
      <c r="K113" s="14" t="str">
        <f t="array" ref="K113">_xlfn.IFS(AND(L113&gt;0,L113&lt;=5),"0 to 5",AND(L113&gt;5,L113&lt;=10),"5 to 10",AND(L113&gt;10,L113&lt;=15),"10 to 15",AND(L113&gt;15,L113&lt;=20),"15 to 20",AND(L113&gt;20,L113&lt;=30),"20 to 30",AND(L113&gt;30,L113&lt;=40),"30 to 40",AND(L113&gt;40,L113&lt;=50),"40 to 50",AND(L113&gt;50,L113&lt;=75),"50 to 75",AND(L113&gt;75,L113&lt;=100),"75 to 100",AND(L113&gt;100,L113&lt;=150),"100 to 150",AND(L113&gt;150,L113&lt;=200),"150 to 200",AND(L113&gt;200,L113&lt;=250),"200 to 250",AND(L113&gt;250,L113&lt;=300),"250 to 300",AND(L113&gt;300,L113&lt;=400),"300 to 400",AND(L113&gt;400,L113&lt;=500),"400 to 500",L113&gt;500,"500+")</f>
        <v>150 to 200</v>
      </c>
      <c r="L113" s="9">
        <f>_xlfn.XLOOKUP($E113,'Raw Data'!$E:$E,'Raw Data'!L:L,"ERROR",0,1)</f>
        <v>176.32</v>
      </c>
      <c r="M113" s="14" t="str">
        <f t="array" ref="M113">_xlfn.IFS(AND(N113&gt;0,N113&lt;=5),"0 to 5",AND(N113&gt;5,N113&lt;=10),"5 to 10",AND(N113&gt;10,N113&lt;=15),"10 to 15",AND(N113&gt;15,N113&lt;=20),"15 to 20",AND(N113&gt;20,N113&lt;=30),"20 to 30",AND(N113&gt;30,N113&lt;=40),"30 to 40",AND(N113&gt;40,N113&lt;=50),"40 to 50",AND(N113&gt;50,N113&lt;=75),"50 to 75",AND(N113&gt;75,N113&lt;=100),"75 to 100",AND(N113&gt;100,N113&lt;=150),"100 to 150",AND(N113&gt;150,N113&lt;=200),"150 to 200",AND(N113&gt;200,N113&lt;=250),"200 to 250",AND(N113&gt;250,N113&lt;=300),"250 to 300",AND(N113&gt;300,N113&lt;=400),"300 to 400",AND(N113&gt;400,N113&lt;=500),"400 to 500",N113&gt;500,"500+")</f>
        <v>200 to 250</v>
      </c>
      <c r="N113" s="9">
        <f>_xlfn.XLOOKUP($E113,'Raw Data'!$E:$E,'Raw Data'!N:N,"ERROR",0,1)</f>
        <v>211.66</v>
      </c>
      <c r="O113" s="14" t="str">
        <f t="array" ref="O113">_xlfn.IFS(P113=0,"No Discount",AND(P113&gt;0,P113&lt;=0.02),"0% to 2%",AND(P113&gt;0.02,P113&lt;=0.04),"2% to 4%",AND(P113&gt;0.04,P113&lt;=0.06),"4% to 6%",AND(P113&gt;0.06,P113&lt;=0.08),"6% to 8%",AND(P113&gt;0.08,P113&lt;=0.1),"8% to 10%",AND(P113&gt;0.1,P113&lt;=0.15),"10% to 15%",AND(P113&gt;0.15,P113&lt;=0.2),"15% to 20%",AND(P113&gt;0.2,P113&lt;=0.25),"20% to 25%",AND(P113&gt;0.25,P113&lt;=0.3),"25% to 30%",AND(P113&gt;0.3,P113&lt;=0.4),"30% to 40%",AND(P113&gt;0.4,P113&lt;=0.5),"40% to 50%",AND(P113&gt;0.5,P113&lt;=0.75),"50% to 75%",AND(P113&gt;0.75,P113&lt;=1),"75% to 100%")</f>
        <v>15% to 20%</v>
      </c>
      <c r="P113" s="10">
        <f>_xlfn.XLOOKUP($E113,'Raw Data'!$E:$E,'Raw Data'!P:P,"ERROR",0,1)</f>
        <v>0.166965888689408</v>
      </c>
      <c r="Q113" s="9">
        <f>_xlfn.XLOOKUP($E113,'Raw Data'!$E:$E,'Raw Data'!Q:Q,"ERROR",0,1)</f>
        <v>19.8</v>
      </c>
      <c r="R113" s="9" t="str">
        <f>_xlfn.XLOOKUP($E113,'Raw Data'!$E:$E,'Raw Data'!R:R,"ERROR",0,1)</f>
        <v>oz</v>
      </c>
      <c r="S113" s="5" t="str">
        <f t="array" ref="S113">_xlfn.IFS(AND(T113&gt;0,T113&lt;=0.05),"0 to 0.05",AND(T113&gt;0.05,T113&lt;=0.1),"0.05 to 0.1",AND(T113&gt;0.1,T113&lt;=0.2),"0.1 to 0.2",AND(T113&gt;0.2,T113&lt;=0.3),"0.2 to 0.3",AND(T113&gt;0.3,T113&lt;=0.4),"0.3 to 0.4",AND(T113&gt;0.4,T113&lt;=0.5),"0.4 to 0.5",AND(T113&gt;0.5,T113&lt;=0.75),"0.5 to 0.75",AND(T113&gt;0.75,T113&lt;=1),"0.75 to 1",AND(T113&gt;1,T113&lt;=2),"1 to 2",AND(T113&gt;2,T113&lt;=3),"2 to 3",AND(T113&gt;3,T113&lt;=4),"3 to 4",AND(T113&gt;4,T113&lt;=5),"4 to 5",AND(T113&gt;5,T113&lt;=10),"5 to 10",T113&gt;10,"10+")</f>
        <v>0.3 to 0.4</v>
      </c>
      <c r="T113" s="10">
        <f>_xlfn.XLOOKUP($E113,'Raw Data'!$E:$E,'Raw Data'!T:T,"ERROR",0,1)</f>
        <v>0.301151521983446</v>
      </c>
      <c r="U113" s="15" t="str">
        <f t="array" ref="U113">_xlfn.IFS(AND(V113&gt;0,V113&lt;=0.05),"0 to 0.05",AND(V113&gt;0.05,V113&lt;=0.1),"0.05 to 0.1",AND(V113&gt;0.1,V113&lt;=0.2),"0.1 to 0.2",AND(V113&gt;0.2,V113&lt;=0.3),"0.2 to 0.3",AND(V113&gt;0.3,V113&lt;=0.4),"0.3 to 0.4",AND(V113&gt;0.4,V113&lt;=0.5),"0.4 to 0.5",AND(V113&gt;0.5,V113&lt;=0.75),"0.5 to 0.75",AND(V113&gt;0.75,V113&lt;=1),"0.75 to 1",AND(V113&gt;1,V113&lt;=2),"1 to 2",AND(V113&gt;2,V113&lt;=3),"2 to 3",AND(V113&gt;3,V113&lt;=4),"3 to 4",AND(V113&gt;4,V113&lt;=5),"4 to 5",AND(V113&gt;5,V113&lt;=10),"5 to 10",V113&gt;10,"10+")</f>
        <v>0.05 to 0.1</v>
      </c>
      <c r="V113" s="10">
        <f>_xlfn.XLOOKUP($E113,'Raw Data'!$E:$E,'Raw Data'!V:V,"ERROR",0,1)</f>
        <v>0.0976081409290743</v>
      </c>
      <c r="W113" s="15" t="str">
        <f t="array" ref="W113">_xlfn.IFS(AND(X113&gt;0,X113&lt;=0.05),"0 to 0.05",AND(X113&gt;0.05,X113&lt;=0.1),"0.05 to 0.1",AND(X113&gt;0.1,X113&lt;=0.2),"0.1 to 0.2",AND(X113&gt;0.2,X113&lt;=0.3),"0.2 to 0.3",AND(X113&gt;0.3,X113&lt;=0.4),"0.3 to 0.4",AND(X113&gt;0.4,X113&lt;=0.5),"0.4 to 0.5",AND(X113&gt;0.5,X113&lt;=0.75),"0.5 to 0.75",AND(X113&gt;0.75,X113&lt;=1),"0.75 to 1",AND(X113&gt;1,X113&lt;=2),"1 to 2",AND(X113&gt;2,X113&lt;=3),"2 to 3",AND(X113&gt;3,X113&lt;=4),"3 to 4",AND(X113&gt;4,X113&lt;=5),"4 to 5",AND(X113&gt;5,X113&lt;=10),"5 to 10",X113&gt;10,"10+")</f>
        <v>0.05 to 0.1</v>
      </c>
      <c r="X113" s="16">
        <f t="shared" si="6"/>
        <v>0.0813109109355305</v>
      </c>
      <c r="Y113" s="5" t="str">
        <f t="array" ref="Y113">_xlfn.IFS(AND(Z113&gt;0,Z113&lt;=1),"0 to 1",AND(Z113&gt;1,Z113&lt;=2),"1 to 2",AND(Z113&gt;2,Z113&lt;=4),"2 to 4",AND(Z113&gt;4,Z113&lt;=6),"4 to 6",AND(Z113&gt;6,Z113&lt;=8),"6 to 8",AND(Z113&gt;8,Z113&lt;=10),"8 to 10",AND(Z113&gt;10,Z113&lt;=15),"10 to 15",AND(Z113&gt;15,Z113&lt;=20),"15 to 20",AND(Z113&gt;20,Z113&lt;=25),"20 to 25",AND(Z113&gt;25,Z113&lt;=30),"25 to 30",AND(Z113&gt;30,Z113&lt;=40),"30 to 40",AND(Z113&gt;40,Z113&lt;=50),"40 to 50",Z113&gt;50,"50+")</f>
        <v>15 to 20</v>
      </c>
      <c r="Z113" s="9">
        <f>_xlfn.XLOOKUP($E113,'Raw Data'!$E:$E,'Raw Data'!Z:Z,"ERROR",0,1)</f>
        <v>19.8</v>
      </c>
      <c r="AA113" s="9" t="str">
        <f>_xlfn.XLOOKUP($E113,'Raw Data'!$E:$E,'Raw Data'!AA:AA,"ERROR",0,1)</f>
        <v>oz</v>
      </c>
    </row>
    <row r="114" hidden="1" spans="1:27">
      <c r="A114" s="5" t="str">
        <f>_xlfn.XLOOKUP($E114,'Raw Data'!$E:$E,'Raw Data'!A:A,"ERROR",0,1)</f>
        <v>AE</v>
      </c>
      <c r="B114" s="5" t="str">
        <f>_xlfn.XLOOKUP($E114,'Raw Data'!$E:$E,'Raw Data'!B:B,"ERROR",0,1)</f>
        <v>Hair Mousses</v>
      </c>
      <c r="C114" s="5" t="str">
        <f>_xlfn.XLOOKUP($E114,'Raw Data'!$E:$E,'Raw Data'!C:C,"ERROR",0,1)</f>
        <v>Wella</v>
      </c>
      <c r="D114" s="5" t="str">
        <f>_xlfn.XLOOKUP($E114,'Raw Data'!$E:$E,'Raw Data'!D:D,"ERROR",0,1)</f>
        <v>www.amazon.ae/dp/B07V72TD6Z</v>
      </c>
      <c r="E114" s="5" t="s">
        <v>313</v>
      </c>
      <c r="F114" s="9" t="str">
        <f>_xlfn.XLOOKUP($E114,'Raw Data'!$E:$E,'Raw Data'!F:F,"ERROR",0,1)</f>
        <v>Wella Wellaflex Hair Mousse Volume&amp;Repair Hold5 200ml</v>
      </c>
      <c r="G114" s="10">
        <f>_xlfn.XLOOKUP($E114,'Raw Data'!$E:$E,'Raw Data'!G:G,"ERROR",0,1)</f>
        <v>32</v>
      </c>
      <c r="H114" s="9">
        <f>_xlfn.XLOOKUP($E114,'Raw Data'!$E:$E,'Raw Data'!H:H,"ERROR",0,1)</f>
        <v>978.81</v>
      </c>
      <c r="I114" s="9">
        <f>_xlfn.XLOOKUP($E114,'Raw Data'!$E:$E,'Raw Data'!I:I,"ERROR",0,1)</f>
        <v>0.0013104514882322</v>
      </c>
      <c r="J114" s="9" t="str">
        <f>_xlfn.XLOOKUP($E114,'Raw Data'!$E:$E,'Raw Data'!J:J,"ERROR",0,1)</f>
        <v>No</v>
      </c>
      <c r="K114" s="14" t="str">
        <f t="array" ref="K114">_xlfn.IFS(AND(L114&gt;0,L114&lt;=5),"0 to 5",AND(L114&gt;5,L114&lt;=10),"5 to 10",AND(L114&gt;10,L114&lt;=15),"10 to 15",AND(L114&gt;15,L114&lt;=20),"15 to 20",AND(L114&gt;20,L114&lt;=30),"20 to 30",AND(L114&gt;30,L114&lt;=40),"30 to 40",AND(L114&gt;40,L114&lt;=50),"40 to 50",AND(L114&gt;50,L114&lt;=75),"50 to 75",AND(L114&gt;75,L114&lt;=100),"75 to 100",AND(L114&gt;100,L114&lt;=150),"100 to 150",AND(L114&gt;150,L114&lt;=200),"150 to 200",AND(L114&gt;200,L114&lt;=250),"200 to 250",AND(L114&gt;250,L114&lt;=300),"250 to 300",AND(L114&gt;300,L114&lt;=400),"300 to 400",AND(L114&gt;400,L114&lt;=500),"400 to 500",L114&gt;500,"500+")</f>
        <v>30 to 40</v>
      </c>
      <c r="L114" s="9">
        <f>_xlfn.XLOOKUP($E114,'Raw Data'!$E:$E,'Raw Data'!L:L,"ERROR",0,1)</f>
        <v>33.14</v>
      </c>
      <c r="M114" s="14" t="str">
        <f t="array" ref="M114">_xlfn.IFS(AND(N114&gt;0,N114&lt;=5),"0 to 5",AND(N114&gt;5,N114&lt;=10),"5 to 10",AND(N114&gt;10,N114&lt;=15),"10 to 15",AND(N114&gt;15,N114&lt;=20),"15 to 20",AND(N114&gt;20,N114&lt;=30),"20 to 30",AND(N114&gt;30,N114&lt;=40),"30 to 40",AND(N114&gt;40,N114&lt;=50),"40 to 50",AND(N114&gt;50,N114&lt;=75),"50 to 75",AND(N114&gt;75,N114&lt;=100),"75 to 100",AND(N114&gt;100,N114&lt;=150),"100 to 150",AND(N114&gt;150,N114&lt;=200),"150 to 200",AND(N114&gt;200,N114&lt;=250),"200 to 250",AND(N114&gt;250,N114&lt;=300),"250 to 300",AND(N114&gt;300,N114&lt;=400),"300 to 400",AND(N114&gt;400,N114&lt;=500),"400 to 500",N114&gt;500,"500+")</f>
        <v>30 to 40</v>
      </c>
      <c r="N114" s="9">
        <f>_xlfn.XLOOKUP($E114,'Raw Data'!$E:$E,'Raw Data'!N:N,"ERROR",0,1)</f>
        <v>34.27</v>
      </c>
      <c r="O114" s="14" t="str">
        <f t="array" ref="O114">_xlfn.IFS(P114=0,"No Discount",AND(P114&gt;0,P114&lt;=0.02),"0% to 2%",AND(P114&gt;0.02,P114&lt;=0.04),"2% to 4%",AND(P114&gt;0.04,P114&lt;=0.06),"4% to 6%",AND(P114&gt;0.06,P114&lt;=0.08),"6% to 8%",AND(P114&gt;0.08,P114&lt;=0.1),"8% to 10%",AND(P114&gt;0.1,P114&lt;=0.15),"10% to 15%",AND(P114&gt;0.15,P114&lt;=0.2),"15% to 20%",AND(P114&gt;0.2,P114&lt;=0.25),"20% to 25%",AND(P114&gt;0.25,P114&lt;=0.3),"25% to 30%",AND(P114&gt;0.3,P114&lt;=0.4),"30% to 40%",AND(P114&gt;0.4,P114&lt;=0.5),"40% to 50%",AND(P114&gt;0.5,P114&lt;=0.75),"50% to 75%",AND(P114&gt;0.75,P114&lt;=1),"75% to 100%")</f>
        <v>2% to 4%</v>
      </c>
      <c r="P114" s="10">
        <f>_xlfn.XLOOKUP($E114,'Raw Data'!$E:$E,'Raw Data'!P:P,"ERROR",0,1)</f>
        <v>0.0329734461628247</v>
      </c>
      <c r="Q114" s="9">
        <f>_xlfn.XLOOKUP($E114,'Raw Data'!$E:$E,'Raw Data'!Q:Q,"ERROR",0,1)</f>
        <v>200</v>
      </c>
      <c r="R114" s="9" t="str">
        <f>_xlfn.XLOOKUP($E114,'Raw Data'!$E:$E,'Raw Data'!R:R,"ERROR",0,1)</f>
        <v>ml</v>
      </c>
      <c r="S114" s="5" t="str">
        <f t="array" ref="S114">_xlfn.IFS(AND(T114&gt;0,T114&lt;=0.05),"0 to 0.05",AND(T114&gt;0.05,T114&lt;=0.1),"0.05 to 0.1",AND(T114&gt;0.1,T114&lt;=0.2),"0.1 to 0.2",AND(T114&gt;0.2,T114&lt;=0.3),"0.2 to 0.3",AND(T114&gt;0.3,T114&lt;=0.4),"0.3 to 0.4",AND(T114&gt;0.4,T114&lt;=0.5),"0.4 to 0.5",AND(T114&gt;0.5,T114&lt;=0.75),"0.5 to 0.75",AND(T114&gt;0.75,T114&lt;=1),"0.75 to 1",AND(T114&gt;1,T114&lt;=2),"1 to 2",AND(T114&gt;2,T114&lt;=3),"2 to 3",AND(T114&gt;3,T114&lt;=4),"3 to 4",AND(T114&gt;4,T114&lt;=5),"4 to 5",AND(T114&gt;5,T114&lt;=10),"5 to 10",T114&gt;10,"10+")</f>
        <v>0.1 to 0.2</v>
      </c>
      <c r="T114" s="10">
        <f>_xlfn.XLOOKUP($E114,'Raw Data'!$E:$E,'Raw Data'!T:T,"ERROR",0,1)</f>
        <v>0.165788531075594</v>
      </c>
      <c r="U114" s="15" t="str">
        <f t="array" ref="U114">_xlfn.IFS(AND(V114&gt;0,V114&lt;=0.05),"0 to 0.05",AND(V114&gt;0.05,V114&lt;=0.1),"0.05 to 0.1",AND(V114&gt;0.1,V114&lt;=0.2),"0.1 to 0.2",AND(V114&gt;0.2,V114&lt;=0.3),"0.2 to 0.3",AND(V114&gt;0.3,V114&lt;=0.4),"0.3 to 0.4",AND(V114&gt;0.4,V114&lt;=0.5),"0.4 to 0.5",AND(V114&gt;0.5,V114&lt;=0.75),"0.5 to 0.75",AND(V114&gt;0.75,V114&lt;=1),"0.75 to 1",AND(V114&gt;1,V114&lt;=2),"1 to 2",AND(V114&gt;2,V114&lt;=3),"2 to 3",AND(V114&gt;3,V114&lt;=4),"3 to 4",AND(V114&gt;4,V114&lt;=5),"4 to 5",AND(V114&gt;5,V114&lt;=10),"5 to 10",V114&gt;10,"10+")</f>
        <v>0 to 0.05</v>
      </c>
      <c r="V114" s="10">
        <f>_xlfn.XLOOKUP($E114,'Raw Data'!$E:$E,'Raw Data'!V:V,"ERROR",0,1)</f>
        <v>0.0462892184426484</v>
      </c>
      <c r="W114" s="15" t="str">
        <f t="array" ref="W114">_xlfn.IFS(AND(X114&gt;0,X114&lt;=0.05),"0 to 0.05",AND(X114&gt;0.05,X114&lt;=0.1),"0.05 to 0.1",AND(X114&gt;0.1,X114&lt;=0.2),"0.1 to 0.2",AND(X114&gt;0.2,X114&lt;=0.3),"0.2 to 0.3",AND(X114&gt;0.3,X114&lt;=0.4),"0.3 to 0.4",AND(X114&gt;0.4,X114&lt;=0.5),"0.4 to 0.5",AND(X114&gt;0.5,X114&lt;=0.75),"0.5 to 0.75",AND(X114&gt;0.75,X114&lt;=1),"0.75 to 1",AND(X114&gt;1,X114&lt;=2),"1 to 2",AND(X114&gt;2,X114&lt;=3),"2 to 3",AND(X114&gt;3,X114&lt;=4),"3 to 4",AND(X114&gt;4,X114&lt;=5),"4 to 5",AND(X114&gt;5,X114&lt;=10),"5 to 10",X114&gt;10,"10+")</f>
        <v>0 to 0.05</v>
      </c>
      <c r="X114" s="16">
        <f t="shared" si="6"/>
        <v>0.0447629033904105</v>
      </c>
      <c r="Y114" s="5" t="str">
        <f t="array" ref="Y114">_xlfn.IFS(AND(Z114&gt;0,Z114&lt;=1),"0 to 1",AND(Z114&gt;1,Z114&lt;=2),"1 to 2",AND(Z114&gt;2,Z114&lt;=4),"2 to 4",AND(Z114&gt;4,Z114&lt;=6),"4 to 6",AND(Z114&gt;6,Z114&lt;=8),"6 to 8",AND(Z114&gt;8,Z114&lt;=10),"8 to 10",AND(Z114&gt;10,Z114&lt;=15),"10 to 15",AND(Z114&gt;15,Z114&lt;=20),"15 to 20",AND(Z114&gt;20,Z114&lt;=25),"20 to 25",AND(Z114&gt;25,Z114&lt;=30),"25 to 30",AND(Z114&gt;30,Z114&lt;=40),"30 to 40",AND(Z114&gt;40,Z114&lt;=50),"40 to 50",Z114&gt;50,"50+")</f>
        <v>6 to 8</v>
      </c>
      <c r="Z114" s="9">
        <f>_xlfn.XLOOKUP($E114,'Raw Data'!$E:$E,'Raw Data'!Z:Z,"ERROR",0,1)</f>
        <v>6.76</v>
      </c>
      <c r="AA114" s="9" t="str">
        <f>_xlfn.XLOOKUP($E114,'Raw Data'!$E:$E,'Raw Data'!AA:AA,"ERROR",0,1)</f>
        <v>oz</v>
      </c>
    </row>
    <row r="115" hidden="1" spans="1:27">
      <c r="A115" s="5" t="str">
        <f>_xlfn.XLOOKUP($E115,'Raw Data'!$E:$E,'Raw Data'!A:A,"ERROR",0,1)</f>
        <v>AE</v>
      </c>
      <c r="B115" s="5" t="str">
        <f>_xlfn.XLOOKUP($E115,'Raw Data'!$E:$E,'Raw Data'!B:B,"ERROR",0,1)</f>
        <v>Hair Mousses</v>
      </c>
      <c r="C115" s="5" t="str">
        <f>_xlfn.XLOOKUP($E115,'Raw Data'!$E:$E,'Raw Data'!C:C,"ERROR",0,1)</f>
        <v>Worlds Of Curls</v>
      </c>
      <c r="D115" s="5" t="str">
        <f>_xlfn.XLOOKUP($E115,'Raw Data'!$E:$E,'Raw Data'!D:D,"ERROR",0,1)</f>
        <v>www.amazon.ae/dp/B003I2EL0C</v>
      </c>
      <c r="E115" s="5" t="s">
        <v>314</v>
      </c>
      <c r="F115" s="9" t="str">
        <f>_xlfn.XLOOKUP($E115,'Raw Data'!$E:$E,'Raw Data'!F:F,"ERROR",0,1)</f>
        <v>Worlds of Curls Curl Activator for Extra Dry Hair, 16 Ounce Worlds of Curls Curl Activator for Extra Dry Hair, 16 Ounce</v>
      </c>
      <c r="G115" s="10">
        <f>_xlfn.XLOOKUP($E115,'Raw Data'!$E:$E,'Raw Data'!G:G,"ERROR",0,1)</f>
        <v>21</v>
      </c>
      <c r="H115" s="9">
        <f>_xlfn.XLOOKUP($E115,'Raw Data'!$E:$E,'Raw Data'!H:H,"ERROR",0,1)</f>
        <v>965.96</v>
      </c>
      <c r="I115" s="9">
        <f>_xlfn.XLOOKUP($E115,'Raw Data'!$E:$E,'Raw Data'!I:I,"ERROR",0,1)</f>
        <v>0.00129324763700083</v>
      </c>
      <c r="J115" s="9" t="str">
        <f>_xlfn.XLOOKUP($E115,'Raw Data'!$E:$E,'Raw Data'!J:J,"ERROR",0,1)</f>
        <v>No</v>
      </c>
      <c r="K115" s="14" t="str">
        <f t="array" ref="K115">_xlfn.IFS(AND(L115&gt;0,L115&lt;=5),"0 to 5",AND(L115&gt;5,L115&lt;=10),"5 to 10",AND(L115&gt;10,L115&lt;=15),"10 to 15",AND(L115&gt;15,L115&lt;=20),"15 to 20",AND(L115&gt;20,L115&lt;=30),"20 to 30",AND(L115&gt;30,L115&lt;=40),"30 to 40",AND(L115&gt;40,L115&lt;=50),"40 to 50",AND(L115&gt;50,L115&lt;=75),"50 to 75",AND(L115&gt;75,L115&lt;=100),"75 to 100",AND(L115&gt;100,L115&lt;=150),"100 to 150",AND(L115&gt;150,L115&lt;=200),"150 to 200",AND(L115&gt;200,L115&lt;=250),"200 to 250",AND(L115&gt;250,L115&lt;=300),"250 to 300",AND(L115&gt;300,L115&lt;=400),"300 to 400",AND(L115&gt;400,L115&lt;=500),"400 to 500",L115&gt;500,"500+")</f>
        <v>40 to 50</v>
      </c>
      <c r="L115" s="9">
        <f>_xlfn.XLOOKUP($E115,'Raw Data'!$E:$E,'Raw Data'!L:L,"ERROR",0,1)</f>
        <v>44.99</v>
      </c>
      <c r="M115" s="14" t="str">
        <f t="array" ref="M115">_xlfn.IFS(AND(N115&gt;0,N115&lt;=5),"0 to 5",AND(N115&gt;5,N115&lt;=10),"5 to 10",AND(N115&gt;10,N115&lt;=15),"10 to 15",AND(N115&gt;15,N115&lt;=20),"15 to 20",AND(N115&gt;20,N115&lt;=30),"20 to 30",AND(N115&gt;30,N115&lt;=40),"30 to 40",AND(N115&gt;40,N115&lt;=50),"40 to 50",AND(N115&gt;50,N115&lt;=75),"50 to 75",AND(N115&gt;75,N115&lt;=100),"75 to 100",AND(N115&gt;100,N115&lt;=150),"100 to 150",AND(N115&gt;150,N115&lt;=200),"150 to 200",AND(N115&gt;200,N115&lt;=250),"200 to 250",AND(N115&gt;250,N115&lt;=300),"250 to 300",AND(N115&gt;300,N115&lt;=400),"300 to 400",AND(N115&gt;400,N115&lt;=500),"400 to 500",N115&gt;500,"500+")</f>
        <v>40 to 50</v>
      </c>
      <c r="N115" s="9">
        <f>_xlfn.XLOOKUP($E115,'Raw Data'!$E:$E,'Raw Data'!N:N,"ERROR",0,1)</f>
        <v>44.99</v>
      </c>
      <c r="O115" s="14" t="str">
        <f t="array" ref="O115">_xlfn.IFS(P115=0,"No Discount",AND(P115&gt;0,P115&lt;=0.02),"0% to 2%",AND(P115&gt;0.02,P115&lt;=0.04),"2% to 4%",AND(P115&gt;0.04,P115&lt;=0.06),"4% to 6%",AND(P115&gt;0.06,P115&lt;=0.08),"6% to 8%",AND(P115&gt;0.08,P115&lt;=0.1),"8% to 10%",AND(P115&gt;0.1,P115&lt;=0.15),"10% to 15%",AND(P115&gt;0.15,P115&lt;=0.2),"15% to 20%",AND(P115&gt;0.2,P115&lt;=0.25),"20% to 25%",AND(P115&gt;0.25,P115&lt;=0.3),"25% to 30%",AND(P115&gt;0.3,P115&lt;=0.4),"30% to 40%",AND(P115&gt;0.4,P115&lt;=0.5),"40% to 50%",AND(P115&gt;0.5,P115&lt;=0.75),"50% to 75%",AND(P115&gt;0.75,P115&lt;=1),"75% to 100%")</f>
        <v>No Discount</v>
      </c>
      <c r="P115" s="10">
        <f>_xlfn.XLOOKUP($E115,'Raw Data'!$E:$E,'Raw Data'!P:P,"ERROR",0,1)</f>
        <v>0</v>
      </c>
      <c r="Q115" s="9">
        <f>_xlfn.XLOOKUP($E115,'Raw Data'!$E:$E,'Raw Data'!Q:Q,"ERROR",0,1)</f>
        <v>16</v>
      </c>
      <c r="R115" s="9" t="str">
        <f>_xlfn.XLOOKUP($E115,'Raw Data'!$E:$E,'Raw Data'!R:R,"ERROR",0,1)</f>
        <v>oz</v>
      </c>
      <c r="S115" s="5" t="str">
        <f t="array" ref="S115">_xlfn.IFS(AND(T115&gt;0,T115&lt;=0.05),"0 to 0.05",AND(T115&gt;0.05,T115&lt;=0.1),"0.05 to 0.1",AND(T115&gt;0.1,T115&lt;=0.2),"0.1 to 0.2",AND(T115&gt;0.2,T115&lt;=0.3),"0.2 to 0.3",AND(T115&gt;0.3,T115&lt;=0.4),"0.3 to 0.4",AND(T115&gt;0.4,T115&lt;=0.5),"0.4 to 0.5",AND(T115&gt;0.5,T115&lt;=0.75),"0.5 to 0.75",AND(T115&gt;0.75,T115&lt;=1),"0.75 to 1",AND(T115&gt;1,T115&lt;=2),"1 to 2",AND(T115&gt;2,T115&lt;=3),"2 to 3",AND(T115&gt;3,T115&lt;=4),"3 to 4",AND(T115&gt;4,T115&lt;=5),"4 to 5",AND(T115&gt;5,T115&lt;=10),"5 to 10",T115&gt;10,"10+")</f>
        <v>0.05 to 0.1</v>
      </c>
      <c r="T115" s="10">
        <f>_xlfn.XLOOKUP($E115,'Raw Data'!$E:$E,'Raw Data'!T:T,"ERROR",0,1)</f>
        <v>0.0950921542103483</v>
      </c>
      <c r="U115" s="15" t="str">
        <f t="array" ref="U115">_xlfn.IFS(AND(V115&gt;0,V115&lt;=0.05),"0 to 0.05",AND(V115&gt;0.05,V115&lt;=0.1),"0.05 to 0.1",AND(V115&gt;0.1,V115&lt;=0.2),"0.1 to 0.2",AND(V115&gt;0.2,V115&lt;=0.3),"0.2 to 0.3",AND(V115&gt;0.3,V115&lt;=0.4),"0.3 to 0.4",AND(V115&gt;0.4,V115&lt;=0.5),"0.4 to 0.5",AND(V115&gt;0.5,V115&lt;=0.75),"0.5 to 0.75",AND(V115&gt;0.75,V115&lt;=1),"0.75 to 1",AND(V115&gt;1,V115&lt;=2),"1 to 2",AND(V115&gt;2,V115&lt;=3),"2 to 3",AND(V115&gt;3,V115&lt;=4),"3 to 4",AND(V115&gt;4,V115&lt;=5),"4 to 5",AND(V115&gt;5,V115&lt;=10),"5 to 10",V115&gt;10,"10+")</f>
        <v>0 to 0.05</v>
      </c>
      <c r="V115" s="10">
        <f>_xlfn.XLOOKUP($E115,'Raw Data'!$E:$E,'Raw Data'!V:V,"ERROR",0,1)</f>
        <v>0.0256748816367941</v>
      </c>
      <c r="W115" s="15" t="str">
        <f t="array" ref="W115">_xlfn.IFS(AND(X115&gt;0,X115&lt;=0.05),"0 to 0.05",AND(X115&gt;0.05,X115&lt;=0.1),"0.05 to 0.1",AND(X115&gt;0.1,X115&lt;=0.2),"0.1 to 0.2",AND(X115&gt;0.2,X115&lt;=0.3),"0.2 to 0.3",AND(X115&gt;0.3,X115&lt;=0.4),"0.3 to 0.4",AND(X115&gt;0.4,X115&lt;=0.5),"0.4 to 0.5",AND(X115&gt;0.5,X115&lt;=0.75),"0.5 to 0.75",AND(X115&gt;0.75,X115&lt;=1),"0.75 to 1",AND(X115&gt;1,X115&lt;=2),"1 to 2",AND(X115&gt;2,X115&lt;=3),"2 to 3",AND(X115&gt;3,X115&lt;=4),"3 to 4",AND(X115&gt;4,X115&lt;=5),"4 to 5",AND(X115&gt;5,X115&lt;=10),"5 to 10",X115&gt;10,"10+")</f>
        <v>0 to 0.05</v>
      </c>
      <c r="X115" s="16">
        <f t="shared" si="6"/>
        <v>0.0256748816367941</v>
      </c>
      <c r="Y115" s="5" t="str">
        <f t="array" ref="Y115">_xlfn.IFS(AND(Z115&gt;0,Z115&lt;=1),"0 to 1",AND(Z115&gt;1,Z115&lt;=2),"1 to 2",AND(Z115&gt;2,Z115&lt;=4),"2 to 4",AND(Z115&gt;4,Z115&lt;=6),"4 to 6",AND(Z115&gt;6,Z115&lt;=8),"6 to 8",AND(Z115&gt;8,Z115&lt;=10),"8 to 10",AND(Z115&gt;10,Z115&lt;=15),"10 to 15",AND(Z115&gt;15,Z115&lt;=20),"15 to 20",AND(Z115&gt;20,Z115&lt;=25),"20 to 25",AND(Z115&gt;25,Z115&lt;=30),"25 to 30",AND(Z115&gt;30,Z115&lt;=40),"30 to 40",AND(Z115&gt;40,Z115&lt;=50),"40 to 50",Z115&gt;50,"50+")</f>
        <v>15 to 20</v>
      </c>
      <c r="Z115" s="9">
        <f>_xlfn.XLOOKUP($E115,'Raw Data'!$E:$E,'Raw Data'!Z:Z,"ERROR",0,1)</f>
        <v>16</v>
      </c>
      <c r="AA115" s="9" t="str">
        <f>_xlfn.XLOOKUP($E115,'Raw Data'!$E:$E,'Raw Data'!AA:AA,"ERROR",0,1)</f>
        <v>oz</v>
      </c>
    </row>
    <row r="116" hidden="1" spans="1:27">
      <c r="A116" s="5" t="str">
        <f>_xlfn.XLOOKUP($E116,'Raw Data'!$E:$E,'Raw Data'!A:A,"ERROR",0,1)</f>
        <v>AE</v>
      </c>
      <c r="B116" s="5" t="str">
        <f>_xlfn.XLOOKUP($E116,'Raw Data'!$E:$E,'Raw Data'!B:B,"ERROR",0,1)</f>
        <v>Hair Mousses</v>
      </c>
      <c r="C116" s="5" t="str">
        <f>_xlfn.XLOOKUP($E116,'Raw Data'!$E:$E,'Raw Data'!C:C,"ERROR",0,1)</f>
        <v>umberto giannini</v>
      </c>
      <c r="D116" s="5" t="str">
        <f>_xlfn.XLOOKUP($E116,'Raw Data'!$E:$E,'Raw Data'!D:D,"ERROR",0,1)</f>
        <v>www.amazon.ae/dp/B07B9JLBBZ</v>
      </c>
      <c r="E116" s="5" t="s">
        <v>315</v>
      </c>
      <c r="F116" s="9" t="str">
        <f>_xlfn.XLOOKUP($E116,'Raw Data'!$E:$E,'Raw Data'!F:F,"ERROR",0,1)</f>
        <v>Umberto Giannini - Mermaid Hair Volume Mousse</v>
      </c>
      <c r="G116" s="10">
        <f>_xlfn.XLOOKUP($E116,'Raw Data'!$E:$E,'Raw Data'!G:G,"ERROR",0,1)</f>
        <v>11</v>
      </c>
      <c r="H116" s="9">
        <f>_xlfn.XLOOKUP($E116,'Raw Data'!$E:$E,'Raw Data'!H:H,"ERROR",0,1)</f>
        <v>947.46</v>
      </c>
      <c r="I116" s="9">
        <f>_xlfn.XLOOKUP($E116,'Raw Data'!$E:$E,'Raw Data'!I:I,"ERROR",0,1)</f>
        <v>0.00126847944651208</v>
      </c>
      <c r="J116" s="9" t="str">
        <f>_xlfn.XLOOKUP($E116,'Raw Data'!$E:$E,'Raw Data'!J:J,"ERROR",0,1)</f>
        <v>No</v>
      </c>
      <c r="K116" s="14" t="str">
        <f t="array" ref="K116">_xlfn.IFS(AND(L116&gt;0,L116&lt;=5),"0 to 5",AND(L116&gt;5,L116&lt;=10),"5 to 10",AND(L116&gt;10,L116&lt;=15),"10 to 15",AND(L116&gt;15,L116&lt;=20),"15 to 20",AND(L116&gt;20,L116&lt;=30),"20 to 30",AND(L116&gt;30,L116&lt;=40),"30 to 40",AND(L116&gt;40,L116&lt;=50),"40 to 50",AND(L116&gt;50,L116&lt;=75),"50 to 75",AND(L116&gt;75,L116&lt;=100),"75 to 100",AND(L116&gt;100,L116&lt;=150),"100 to 150",AND(L116&gt;150,L116&lt;=200),"150 to 200",AND(L116&gt;200,L116&lt;=250),"200 to 250",AND(L116&gt;250,L116&lt;=300),"250 to 300",AND(L116&gt;300,L116&lt;=400),"300 to 400",AND(L116&gt;400,L116&lt;=500),"400 to 500",L116&gt;500,"500+")</f>
        <v>75 to 100</v>
      </c>
      <c r="L116" s="9">
        <f>_xlfn.XLOOKUP($E116,'Raw Data'!$E:$E,'Raw Data'!L:L,"ERROR",0,1)</f>
        <v>85.01</v>
      </c>
      <c r="M116" s="14" t="str">
        <f t="array" ref="M116">_xlfn.IFS(AND(N116&gt;0,N116&lt;=5),"0 to 5",AND(N116&gt;5,N116&lt;=10),"5 to 10",AND(N116&gt;10,N116&lt;=15),"10 to 15",AND(N116&gt;15,N116&lt;=20),"15 to 20",AND(N116&gt;20,N116&lt;=30),"20 to 30",AND(N116&gt;30,N116&lt;=40),"30 to 40",AND(N116&gt;40,N116&lt;=50),"40 to 50",AND(N116&gt;50,N116&lt;=75),"50 to 75",AND(N116&gt;75,N116&lt;=100),"75 to 100",AND(N116&gt;100,N116&lt;=150),"100 to 150",AND(N116&gt;150,N116&lt;=200),"150 to 200",AND(N116&gt;200,N116&lt;=250),"200 to 250",AND(N116&gt;250,N116&lt;=300),"250 to 300",AND(N116&gt;300,N116&lt;=400),"300 to 400",AND(N116&gt;400,N116&lt;=500),"400 to 500",N116&gt;500,"500+")</f>
        <v>75 to 100</v>
      </c>
      <c r="N116" s="9">
        <f>_xlfn.XLOOKUP($E116,'Raw Data'!$E:$E,'Raw Data'!N:N,"ERROR",0,1)</f>
        <v>89.4</v>
      </c>
      <c r="O116" s="14" t="str">
        <f t="array" ref="O116">_xlfn.IFS(P116=0,"No Discount",AND(P116&gt;0,P116&lt;=0.02),"0% to 2%",AND(P116&gt;0.02,P116&lt;=0.04),"2% to 4%",AND(P116&gt;0.04,P116&lt;=0.06),"4% to 6%",AND(P116&gt;0.06,P116&lt;=0.08),"6% to 8%",AND(P116&gt;0.08,P116&lt;=0.1),"8% to 10%",AND(P116&gt;0.1,P116&lt;=0.15),"10% to 15%",AND(P116&gt;0.15,P116&lt;=0.2),"15% to 20%",AND(P116&gt;0.2,P116&lt;=0.25),"20% to 25%",AND(P116&gt;0.25,P116&lt;=0.3),"25% to 30%",AND(P116&gt;0.3,P116&lt;=0.4),"30% to 40%",AND(P116&gt;0.4,P116&lt;=0.5),"40% to 50%",AND(P116&gt;0.5,P116&lt;=0.75),"50% to 75%",AND(P116&gt;0.75,P116&lt;=1),"75% to 100%")</f>
        <v>4% to 6%</v>
      </c>
      <c r="P116" s="10">
        <f>_xlfn.XLOOKUP($E116,'Raw Data'!$E:$E,'Raw Data'!P:P,"ERROR",0,1)</f>
        <v>0.0491051454138702</v>
      </c>
      <c r="Q116" s="9">
        <f>_xlfn.XLOOKUP($E116,'Raw Data'!$E:$E,'Raw Data'!Q:Q,"ERROR",0,1)</f>
        <v>0</v>
      </c>
      <c r="R116" s="9">
        <f>_xlfn.XLOOKUP($E116,'Raw Data'!$E:$E,'Raw Data'!R:R,"ERROR",0,1)</f>
        <v>0</v>
      </c>
      <c r="S116" s="5" t="e">
        <f t="array" ref="S116">_xlfn.IFS(AND(T116&gt;0,T116&lt;=0.05),"0 to 0.05",AND(T116&gt;0.05,T116&lt;=0.1),"0.05 to 0.1",AND(T116&gt;0.1,T116&lt;=0.2),"0.1 to 0.2",AND(T116&gt;0.2,T116&lt;=0.3),"0.2 to 0.3",AND(T116&gt;0.3,T116&lt;=0.4),"0.3 to 0.4",AND(T116&gt;0.4,T116&lt;=0.5),"0.4 to 0.5",AND(T116&gt;0.5,T116&lt;=0.75),"0.5 to 0.75",AND(T116&gt;0.75,T116&lt;=1),"0.75 to 1",AND(T116&gt;1,T116&lt;=2),"1 to 2",AND(T116&gt;2,T116&lt;=3),"2 to 3",AND(T116&gt;3,T116&lt;=4),"3 to 4",AND(T116&gt;4,T116&lt;=5),"4 to 5",AND(T116&gt;5,T116&lt;=10),"5 to 10",T116&gt;10,"10+")</f>
        <v>#N/A</v>
      </c>
      <c r="T116" s="10">
        <f>_xlfn.XLOOKUP($E116,'Raw Data'!$E:$E,'Raw Data'!T:T,"ERROR",0,1)</f>
        <v>0</v>
      </c>
      <c r="U116" s="15" t="e">
        <f t="array" ref="U116">_xlfn.IFS(AND(V116&gt;0,V116&lt;=0.05),"0 to 0.05",AND(V116&gt;0.05,V116&lt;=0.1),"0.05 to 0.1",AND(V116&gt;0.1,V116&lt;=0.2),"0.1 to 0.2",AND(V116&gt;0.2,V116&lt;=0.3),"0.2 to 0.3",AND(V116&gt;0.3,V116&lt;=0.4),"0.3 to 0.4",AND(V116&gt;0.4,V116&lt;=0.5),"0.4 to 0.5",AND(V116&gt;0.5,V116&lt;=0.75),"0.5 to 0.75",AND(V116&gt;0.75,V116&lt;=1),"0.75 to 1",AND(V116&gt;1,V116&lt;=2),"1 to 2",AND(V116&gt;2,V116&lt;=3),"2 to 3",AND(V116&gt;3,V116&lt;=4),"3 to 4",AND(V116&gt;4,V116&lt;=5),"4 to 5",AND(V116&gt;5,V116&lt;=10),"5 to 10",V116&gt;10,"10+")</f>
        <v>#N/A</v>
      </c>
      <c r="V116" s="10">
        <f>_xlfn.XLOOKUP($E116,'Raw Data'!$E:$E,'Raw Data'!V:V,"ERROR",0,1)</f>
        <v>0</v>
      </c>
      <c r="W116" s="15" t="e">
        <f t="array" ref="W116">_xlfn.IFS(AND(X116&gt;0,X116&lt;=0.05),"0 to 0.05",AND(X116&gt;0.05,X116&lt;=0.1),"0.05 to 0.1",AND(X116&gt;0.1,X116&lt;=0.2),"0.1 to 0.2",AND(X116&gt;0.2,X116&lt;=0.3),"0.2 to 0.3",AND(X116&gt;0.3,X116&lt;=0.4),"0.3 to 0.4",AND(X116&gt;0.4,X116&lt;=0.5),"0.4 to 0.5",AND(X116&gt;0.5,X116&lt;=0.75),"0.5 to 0.75",AND(X116&gt;0.75,X116&lt;=1),"0.75 to 1",AND(X116&gt;1,X116&lt;=2),"1 to 2",AND(X116&gt;2,X116&lt;=3),"2 to 3",AND(X116&gt;3,X116&lt;=4),"3 to 4",AND(X116&gt;4,X116&lt;=5),"4 to 5",AND(X116&gt;5,X116&lt;=10),"5 to 10",X116&gt;10,"10+")</f>
        <v>#DIV/0!</v>
      </c>
      <c r="X116" s="16" t="e">
        <f t="shared" si="6"/>
        <v>#DIV/0!</v>
      </c>
      <c r="Y116" s="5" t="e">
        <f t="array" ref="Y116">_xlfn.IFS(AND(Z116&gt;0,Z116&lt;=1),"0 to 1",AND(Z116&gt;1,Z116&lt;=2),"1 to 2",AND(Z116&gt;2,Z116&lt;=4),"2 to 4",AND(Z116&gt;4,Z116&lt;=6),"4 to 6",AND(Z116&gt;6,Z116&lt;=8),"6 to 8",AND(Z116&gt;8,Z116&lt;=10),"8 to 10",AND(Z116&gt;10,Z116&lt;=15),"10 to 15",AND(Z116&gt;15,Z116&lt;=20),"15 to 20",AND(Z116&gt;20,Z116&lt;=25),"20 to 25",AND(Z116&gt;25,Z116&lt;=30),"25 to 30",AND(Z116&gt;30,Z116&lt;=40),"30 to 40",AND(Z116&gt;40,Z116&lt;=50),"40 to 50",Z116&gt;50,"50+")</f>
        <v>#N/A</v>
      </c>
      <c r="Z116" s="9">
        <f>_xlfn.XLOOKUP($E116,'Raw Data'!$E:$E,'Raw Data'!Z:Z,"ERROR",0,1)</f>
        <v>0</v>
      </c>
      <c r="AA116" s="9">
        <f>_xlfn.XLOOKUP($E116,'Raw Data'!$E:$E,'Raw Data'!AA:AA,"ERROR",0,1)</f>
        <v>0</v>
      </c>
    </row>
    <row r="117" hidden="1" spans="1:27">
      <c r="A117" s="5" t="str">
        <f>_xlfn.XLOOKUP($E117,'Raw Data'!$E:$E,'Raw Data'!A:A,"ERROR",0,1)</f>
        <v>AE</v>
      </c>
      <c r="B117" s="5" t="str">
        <f>_xlfn.XLOOKUP($E117,'Raw Data'!$E:$E,'Raw Data'!B:B,"ERROR",0,1)</f>
        <v>Hair Mousses</v>
      </c>
      <c r="C117" s="5" t="str">
        <f>_xlfn.XLOOKUP($E117,'Raw Data'!$E:$E,'Raw Data'!C:C,"ERROR",0,1)</f>
        <v>pantene</v>
      </c>
      <c r="D117" s="5" t="str">
        <f>_xlfn.XLOOKUP($E117,'Raw Data'!$E:$E,'Raw Data'!D:D,"ERROR",0,1)</f>
        <v>www.amazon.ae/dp/B003F6VJEM</v>
      </c>
      <c r="E117" s="5" t="s">
        <v>316</v>
      </c>
      <c r="F117" s="9" t="str">
        <f>_xlfn.XLOOKUP($E117,'Raw Data'!$E:$E,'Raw Data'!F:F,"ERROR",0,1)</f>
        <v>Pantene Pro-V Curl Defining Hair Mousse Maximum Hold 6.6 Oz (Pack of 3)</v>
      </c>
      <c r="G117" s="10">
        <f>_xlfn.XLOOKUP($E117,'Raw Data'!$E:$E,'Raw Data'!G:G,"ERROR",0,1)</f>
        <v>8</v>
      </c>
      <c r="H117" s="9">
        <f>_xlfn.XLOOKUP($E117,'Raw Data'!$E:$E,'Raw Data'!H:H,"ERROR",0,1)</f>
        <v>947.38</v>
      </c>
      <c r="I117" s="9">
        <f>_xlfn.XLOOKUP($E117,'Raw Data'!$E:$E,'Raw Data'!I:I,"ERROR",0,1)</f>
        <v>0.00126837234082348</v>
      </c>
      <c r="J117" s="9" t="str">
        <f>_xlfn.XLOOKUP($E117,'Raw Data'!$E:$E,'Raw Data'!J:J,"ERROR",0,1)</f>
        <v>No</v>
      </c>
      <c r="K117" s="14" t="str">
        <f t="array" ref="K117">_xlfn.IFS(AND(L117&gt;0,L117&lt;=5),"0 to 5",AND(L117&gt;5,L117&lt;=10),"5 to 10",AND(L117&gt;10,L117&lt;=15),"10 to 15",AND(L117&gt;15,L117&lt;=20),"15 to 20",AND(L117&gt;20,L117&lt;=30),"20 to 30",AND(L117&gt;30,L117&lt;=40),"30 to 40",AND(L117&gt;40,L117&lt;=50),"40 to 50",AND(L117&gt;50,L117&lt;=75),"50 to 75",AND(L117&gt;75,L117&lt;=100),"75 to 100",AND(L117&gt;100,L117&lt;=150),"100 to 150",AND(L117&gt;150,L117&lt;=200),"150 to 200",AND(L117&gt;200,L117&lt;=250),"200 to 250",AND(L117&gt;250,L117&lt;=300),"250 to 300",AND(L117&gt;300,L117&lt;=400),"300 to 400",AND(L117&gt;400,L117&lt;=500),"400 to 500",L117&gt;500,"500+")</f>
        <v>100 to 150</v>
      </c>
      <c r="L117" s="9">
        <f>_xlfn.XLOOKUP($E117,'Raw Data'!$E:$E,'Raw Data'!L:L,"ERROR",0,1)</f>
        <v>123.82</v>
      </c>
      <c r="M117" s="14" t="str">
        <f t="array" ref="M117">_xlfn.IFS(AND(N117&gt;0,N117&lt;=5),"0 to 5",AND(N117&gt;5,N117&lt;=10),"5 to 10",AND(N117&gt;10,N117&lt;=15),"10 to 15",AND(N117&gt;15,N117&lt;=20),"15 to 20",AND(N117&gt;20,N117&lt;=30),"20 to 30",AND(N117&gt;30,N117&lt;=40),"30 to 40",AND(N117&gt;40,N117&lt;=50),"40 to 50",AND(N117&gt;50,N117&lt;=75),"50 to 75",AND(N117&gt;75,N117&lt;=100),"75 to 100",AND(N117&gt;100,N117&lt;=150),"100 to 150",AND(N117&gt;150,N117&lt;=200),"150 to 200",AND(N117&gt;200,N117&lt;=250),"200 to 250",AND(N117&gt;250,N117&lt;=300),"250 to 300",AND(N117&gt;300,N117&lt;=400),"300 to 400",AND(N117&gt;400,N117&lt;=500),"400 to 500",N117&gt;500,"500+")</f>
        <v>100 to 150</v>
      </c>
      <c r="N117" s="9">
        <f>_xlfn.XLOOKUP($E117,'Raw Data'!$E:$E,'Raw Data'!N:N,"ERROR",0,1)</f>
        <v>126.05</v>
      </c>
      <c r="O117" s="14" t="str">
        <f t="array" ref="O117">_xlfn.IFS(P117=0,"No Discount",AND(P117&gt;0,P117&lt;=0.02),"0% to 2%",AND(P117&gt;0.02,P117&lt;=0.04),"2% to 4%",AND(P117&gt;0.04,P117&lt;=0.06),"4% to 6%",AND(P117&gt;0.06,P117&lt;=0.08),"6% to 8%",AND(P117&gt;0.08,P117&lt;=0.1),"8% to 10%",AND(P117&gt;0.1,P117&lt;=0.15),"10% to 15%",AND(P117&gt;0.15,P117&lt;=0.2),"15% to 20%",AND(P117&gt;0.2,P117&lt;=0.25),"20% to 25%",AND(P117&gt;0.25,P117&lt;=0.3),"25% to 30%",AND(P117&gt;0.3,P117&lt;=0.4),"30% to 40%",AND(P117&gt;0.4,P117&lt;=0.5),"40% to 50%",AND(P117&gt;0.5,P117&lt;=0.75),"50% to 75%",AND(P117&gt;0.75,P117&lt;=1),"75% to 100%")</f>
        <v>0% to 2%</v>
      </c>
      <c r="P117" s="10">
        <f>_xlfn.XLOOKUP($E117,'Raw Data'!$E:$E,'Raw Data'!P:P,"ERROR",0,1)</f>
        <v>0.017691392304641</v>
      </c>
      <c r="Q117" s="9">
        <f>_xlfn.XLOOKUP($E117,'Raw Data'!$E:$E,'Raw Data'!Q:Q,"ERROR",0,1)</f>
        <v>19.8</v>
      </c>
      <c r="R117" s="9" t="str">
        <f>_xlfn.XLOOKUP($E117,'Raw Data'!$E:$E,'Raw Data'!R:R,"ERROR",0,1)</f>
        <v>oz</v>
      </c>
      <c r="S117" s="5" t="str">
        <f t="array" ref="S117">_xlfn.IFS(AND(T117&gt;0,T117&lt;=0.05),"0 to 0.05",AND(T117&gt;0.05,T117&lt;=0.1),"0.05 to 0.1",AND(T117&gt;0.1,T117&lt;=0.2),"0.1 to 0.2",AND(T117&gt;0.2,T117&lt;=0.3),"0.2 to 0.3",AND(T117&gt;0.3,T117&lt;=0.4),"0.3 to 0.4",AND(T117&gt;0.4,T117&lt;=0.5),"0.4 to 0.5",AND(T117&gt;0.5,T117&lt;=0.75),"0.5 to 0.75",AND(T117&gt;0.75,T117&lt;=1),"0.75 to 1",AND(T117&gt;1,T117&lt;=2),"1 to 2",AND(T117&gt;2,T117&lt;=3),"2 to 3",AND(T117&gt;3,T117&lt;=4),"3 to 4",AND(T117&gt;4,T117&lt;=5),"4 to 5",AND(T117&gt;5,T117&lt;=10),"5 to 10",T117&gt;10,"10+")</f>
        <v>0.2 to 0.3</v>
      </c>
      <c r="T117" s="10">
        <f>_xlfn.XLOOKUP($E117,'Raw Data'!$E:$E,'Raw Data'!T:T,"ERROR",0,1)</f>
        <v>0.211482426565281</v>
      </c>
      <c r="U117" s="15" t="str">
        <f t="array" ref="U117">_xlfn.IFS(AND(V117&gt;0,V117&lt;=0.05),"0 to 0.05",AND(V117&gt;0.05,V117&lt;=0.1),"0.05 to 0.1",AND(V117&gt;0.1,V117&lt;=0.2),"0.1 to 0.2",AND(V117&gt;0.2,V117&lt;=0.3),"0.2 to 0.3",AND(V117&gt;0.3,V117&lt;=0.4),"0.3 to 0.4",AND(V117&gt;0.4,V117&lt;=0.5),"0.4 to 0.5",AND(V117&gt;0.5,V117&lt;=0.75),"0.5 to 0.75",AND(V117&gt;0.75,V117&lt;=1),"0.75 to 1",AND(V117&gt;1,V117&lt;=2),"1 to 2",AND(V117&gt;2,V117&lt;=3),"2 to 3",AND(V117&gt;3,V117&lt;=4),"3 to 4",AND(V117&gt;4,V117&lt;=5),"4 to 5",AND(V117&gt;5,V117&lt;=10),"5 to 10",V117&gt;10,"10+")</f>
        <v>0.05 to 0.1</v>
      </c>
      <c r="V117" s="10">
        <f>_xlfn.XLOOKUP($E117,'Raw Data'!$E:$E,'Raw Data'!V:V,"ERROR",0,1)</f>
        <v>0.0581286315983644</v>
      </c>
      <c r="W117" s="15" t="str">
        <f t="array" ref="W117">_xlfn.IFS(AND(X117&gt;0,X117&lt;=0.05),"0 to 0.05",AND(X117&gt;0.05,X117&lt;=0.1),"0.05 to 0.1",AND(X117&gt;0.1,X117&lt;=0.2),"0.1 to 0.2",AND(X117&gt;0.2,X117&lt;=0.3),"0.2 to 0.3",AND(X117&gt;0.3,X117&lt;=0.4),"0.3 to 0.4",AND(X117&gt;0.4,X117&lt;=0.5),"0.4 to 0.5",AND(X117&gt;0.5,X117&lt;=0.75),"0.5 to 0.75",AND(X117&gt;0.75,X117&lt;=1),"0.75 to 1",AND(X117&gt;1,X117&lt;=2),"1 to 2",AND(X117&gt;2,X117&lt;=3),"2 to 3",AND(X117&gt;3,X117&lt;=4),"3 to 4",AND(X117&gt;4,X117&lt;=5),"4 to 5",AND(X117&gt;5,X117&lt;=10),"5 to 10",X117&gt;10,"10+")</f>
        <v>0.05 to 0.1</v>
      </c>
      <c r="X117" s="16">
        <f t="shared" si="6"/>
        <v>0.0571002551726258</v>
      </c>
      <c r="Y117" s="5" t="str">
        <f t="array" ref="Y117">_xlfn.IFS(AND(Z117&gt;0,Z117&lt;=1),"0 to 1",AND(Z117&gt;1,Z117&lt;=2),"1 to 2",AND(Z117&gt;2,Z117&lt;=4),"2 to 4",AND(Z117&gt;4,Z117&lt;=6),"4 to 6",AND(Z117&gt;6,Z117&lt;=8),"6 to 8",AND(Z117&gt;8,Z117&lt;=10),"8 to 10",AND(Z117&gt;10,Z117&lt;=15),"10 to 15",AND(Z117&gt;15,Z117&lt;=20),"15 to 20",AND(Z117&gt;20,Z117&lt;=25),"20 to 25",AND(Z117&gt;25,Z117&lt;=30),"25 to 30",AND(Z117&gt;30,Z117&lt;=40),"30 to 40",AND(Z117&gt;40,Z117&lt;=50),"40 to 50",Z117&gt;50,"50+")</f>
        <v>15 to 20</v>
      </c>
      <c r="Z117" s="9">
        <f>_xlfn.XLOOKUP($E117,'Raw Data'!$E:$E,'Raw Data'!Z:Z,"ERROR",0,1)</f>
        <v>19.8</v>
      </c>
      <c r="AA117" s="9" t="str">
        <f>_xlfn.XLOOKUP($E117,'Raw Data'!$E:$E,'Raw Data'!AA:AA,"ERROR",0,1)</f>
        <v>oz</v>
      </c>
    </row>
    <row r="118" hidden="1" spans="1:27">
      <c r="A118" s="5" t="str">
        <f>_xlfn.XLOOKUP($E118,'Raw Data'!$E:$E,'Raw Data'!A:A,"ERROR",0,1)</f>
        <v>AE</v>
      </c>
      <c r="B118" s="5" t="str">
        <f>_xlfn.XLOOKUP($E118,'Raw Data'!$E:$E,'Raw Data'!B:B,"ERROR",0,1)</f>
        <v>Hair Mousses</v>
      </c>
      <c r="C118" s="5" t="str">
        <f>_xlfn.XLOOKUP($E118,'Raw Data'!$E:$E,'Raw Data'!C:C,"ERROR",0,1)</f>
        <v>others</v>
      </c>
      <c r="D118" s="5" t="str">
        <f>_xlfn.XLOOKUP($E118,'Raw Data'!$E:$E,'Raw Data'!D:D,"ERROR",0,1)</f>
        <v>www.amazon.ae/dp/B07JGGS6QG</v>
      </c>
      <c r="E118" s="5" t="s">
        <v>317</v>
      </c>
      <c r="F118" s="9" t="str">
        <f>_xlfn.XLOOKUP($E118,'Raw Data'!$E:$E,'Raw Data'!F:F,"ERROR",0,1)</f>
        <v>Lottabody Refine Me Curl Defining Mousse, Medium Hold for Soft Curls, Moisturizes, Controls Frizz, 7 Fl Oz Lottabody Refine Me Curl Defining Mousse, Medium Hold for Soft Curls, Moisturizes, Controls Frizz, 7 Fl Oz</v>
      </c>
      <c r="G118" s="10">
        <f>_xlfn.XLOOKUP($E118,'Raw Data'!$E:$E,'Raw Data'!G:G,"ERROR",0,1)</f>
        <v>33</v>
      </c>
      <c r="H118" s="9">
        <f>_xlfn.XLOOKUP($E118,'Raw Data'!$E:$E,'Raw Data'!H:H,"ERROR",0,1)</f>
        <v>942.86</v>
      </c>
      <c r="I118" s="9">
        <f>_xlfn.XLOOKUP($E118,'Raw Data'!$E:$E,'Raw Data'!I:I,"ERROR",0,1)</f>
        <v>0.00126232086941758</v>
      </c>
      <c r="J118" s="9" t="str">
        <f>_xlfn.XLOOKUP($E118,'Raw Data'!$E:$E,'Raw Data'!J:J,"ERROR",0,1)</f>
        <v>No</v>
      </c>
      <c r="K118" s="14" t="str">
        <f t="array" ref="K118">_xlfn.IFS(AND(L118&gt;0,L118&lt;=5),"0 to 5",AND(L118&gt;5,L118&lt;=10),"5 to 10",AND(L118&gt;10,L118&lt;=15),"10 to 15",AND(L118&gt;15,L118&lt;=20),"15 to 20",AND(L118&gt;20,L118&lt;=30),"20 to 30",AND(L118&gt;30,L118&lt;=40),"30 to 40",AND(L118&gt;40,L118&lt;=50),"40 to 50",AND(L118&gt;50,L118&lt;=75),"50 to 75",AND(L118&gt;75,L118&lt;=100),"75 to 100",AND(L118&gt;100,L118&lt;=150),"100 to 150",AND(L118&gt;150,L118&lt;=200),"150 to 200",AND(L118&gt;200,L118&lt;=250),"200 to 250",AND(L118&gt;250,L118&lt;=300),"250 to 300",AND(L118&gt;300,L118&lt;=400),"300 to 400",AND(L118&gt;400,L118&lt;=500),"400 to 500",L118&gt;500,"500+")</f>
        <v>20 to 30</v>
      </c>
      <c r="L118" s="9">
        <f>_xlfn.XLOOKUP($E118,'Raw Data'!$E:$E,'Raw Data'!L:L,"ERROR",0,1)</f>
        <v>29.8</v>
      </c>
      <c r="M118" s="14" t="str">
        <f t="array" ref="M118">_xlfn.IFS(AND(N118&gt;0,N118&lt;=5),"0 to 5",AND(N118&gt;5,N118&lt;=10),"5 to 10",AND(N118&gt;10,N118&lt;=15),"10 to 15",AND(N118&gt;15,N118&lt;=20),"15 to 20",AND(N118&gt;20,N118&lt;=30),"20 to 30",AND(N118&gt;30,N118&lt;=40),"30 to 40",AND(N118&gt;40,N118&lt;=50),"40 to 50",AND(N118&gt;50,N118&lt;=75),"50 to 75",AND(N118&gt;75,N118&lt;=100),"75 to 100",AND(N118&gt;100,N118&lt;=150),"100 to 150",AND(N118&gt;150,N118&lt;=200),"150 to 200",AND(N118&gt;200,N118&lt;=250),"200 to 250",AND(N118&gt;250,N118&lt;=300),"250 to 300",AND(N118&gt;300,N118&lt;=400),"300 to 400",AND(N118&gt;400,N118&lt;=500),"400 to 500",N118&gt;500,"500+")</f>
        <v>30 to 40</v>
      </c>
      <c r="N118" s="9">
        <f>_xlfn.XLOOKUP($E118,'Raw Data'!$E:$E,'Raw Data'!N:N,"ERROR",0,1)</f>
        <v>36.86</v>
      </c>
      <c r="O118" s="14" t="str">
        <f t="array" ref="O118">_xlfn.IFS(P118=0,"No Discount",AND(P118&gt;0,P118&lt;=0.02),"0% to 2%",AND(P118&gt;0.02,P118&lt;=0.04),"2% to 4%",AND(P118&gt;0.04,P118&lt;=0.06),"4% to 6%",AND(P118&gt;0.06,P118&lt;=0.08),"6% to 8%",AND(P118&gt;0.08,P118&lt;=0.1),"8% to 10%",AND(P118&gt;0.1,P118&lt;=0.15),"10% to 15%",AND(P118&gt;0.15,P118&lt;=0.2),"15% to 20%",AND(P118&gt;0.2,P118&lt;=0.25),"20% to 25%",AND(P118&gt;0.25,P118&lt;=0.3),"25% to 30%",AND(P118&gt;0.3,P118&lt;=0.4),"30% to 40%",AND(P118&gt;0.4,P118&lt;=0.5),"40% to 50%",AND(P118&gt;0.5,P118&lt;=0.75),"50% to 75%",AND(P118&gt;0.75,P118&lt;=1),"75% to 100%")</f>
        <v>15% to 20%</v>
      </c>
      <c r="P118" s="10">
        <f>_xlfn.XLOOKUP($E118,'Raw Data'!$E:$E,'Raw Data'!P:P,"ERROR",0,1)</f>
        <v>0.191535539880629</v>
      </c>
      <c r="Q118" s="9">
        <f>_xlfn.XLOOKUP($E118,'Raw Data'!$E:$E,'Raw Data'!Q:Q,"ERROR",0,1)</f>
        <v>7</v>
      </c>
      <c r="R118" s="9" t="str">
        <f>_xlfn.XLOOKUP($E118,'Raw Data'!$E:$E,'Raw Data'!R:R,"ERROR",0,1)</f>
        <v>fl oz</v>
      </c>
      <c r="S118" s="5" t="str">
        <f t="array" ref="S118">_xlfn.IFS(AND(T118&gt;0,T118&lt;=0.05),"0 to 0.05",AND(T118&gt;0.05,T118&lt;=0.1),"0.05 to 0.1",AND(T118&gt;0.1,T118&lt;=0.2),"0.1 to 0.2",AND(T118&gt;0.2,T118&lt;=0.3),"0.2 to 0.3",AND(T118&gt;0.3,T118&lt;=0.4),"0.3 to 0.4",AND(T118&gt;0.4,T118&lt;=0.5),"0.4 to 0.5",AND(T118&gt;0.5,T118&lt;=0.75),"0.5 to 0.75",AND(T118&gt;0.75,T118&lt;=1),"0.75 to 1",AND(T118&gt;1,T118&lt;=2),"1 to 2",AND(T118&gt;2,T118&lt;=3),"2 to 3",AND(T118&gt;3,T118&lt;=4),"3 to 4",AND(T118&gt;4,T118&lt;=5),"4 to 5",AND(T118&gt;5,T118&lt;=10),"5 to 10",T118&gt;10,"10+")</f>
        <v>0.1 to 0.2</v>
      </c>
      <c r="T118" s="10">
        <f>_xlfn.XLOOKUP($E118,'Raw Data'!$E:$E,'Raw Data'!T:T,"ERROR",0,1)</f>
        <v>0.138431065045877</v>
      </c>
      <c r="U118" s="15" t="str">
        <f t="array" ref="U118">_xlfn.IFS(AND(V118&gt;0,V118&lt;=0.05),"0 to 0.05",AND(V118&gt;0.05,V118&lt;=0.1),"0.05 to 0.1",AND(V118&gt;0.1,V118&lt;=0.2),"0.1 to 0.2",AND(V118&gt;0.2,V118&lt;=0.3),"0.2 to 0.3",AND(V118&gt;0.3,V118&lt;=0.4),"0.3 to 0.4",AND(V118&gt;0.4,V118&lt;=0.5),"0.4 to 0.5",AND(V118&gt;0.5,V118&lt;=0.75),"0.5 to 0.75",AND(V118&gt;0.75,V118&lt;=1),"0.75 to 1",AND(V118&gt;1,V118&lt;=2),"1 to 2",AND(V118&gt;2,V118&lt;=3),"2 to 3",AND(V118&gt;3,V118&lt;=4),"3 to 4",AND(V118&gt;4,V118&lt;=5),"4 to 5",AND(V118&gt;5,V118&lt;=10),"5 to 10",V118&gt;10,"10+")</f>
        <v>0 to 0.05</v>
      </c>
      <c r="V118" s="10">
        <f>_xlfn.XLOOKUP($E118,'Raw Data'!$E:$E,'Raw Data'!V:V,"ERROR",0,1)</f>
        <v>0.0462313303875698</v>
      </c>
      <c r="W118" s="15" t="str">
        <f t="array" ref="W118">_xlfn.IFS(AND(X118&gt;0,X118&lt;=0.05),"0 to 0.05",AND(X118&gt;0.05,X118&lt;=0.1),"0.05 to 0.1",AND(X118&gt;0.1,X118&lt;=0.2),"0.1 to 0.2",AND(X118&gt;0.2,X118&lt;=0.3),"0.2 to 0.3",AND(X118&gt;0.3,X118&lt;=0.4),"0.3 to 0.4",AND(X118&gt;0.4,X118&lt;=0.5),"0.4 to 0.5",AND(X118&gt;0.5,X118&lt;=0.75),"0.5 to 0.75",AND(X118&gt;0.75,X118&lt;=1),"0.75 to 1",AND(X118&gt;1,X118&lt;=2),"1 to 2",AND(X118&gt;2,X118&lt;=3),"2 to 3",AND(X118&gt;3,X118&lt;=4),"3 to 4",AND(X118&gt;4,X118&lt;=5),"4 to 5",AND(X118&gt;5,X118&lt;=10),"5 to 10",X118&gt;10,"10+")</f>
        <v>0 to 0.05</v>
      </c>
      <c r="X118" s="16">
        <f t="shared" si="6"/>
        <v>0.0373763875623869</v>
      </c>
      <c r="Y118" s="5" t="str">
        <f t="array" ref="Y118">_xlfn.IFS(AND(Z118&gt;0,Z118&lt;=1),"0 to 1",AND(Z118&gt;1,Z118&lt;=2),"1 to 2",AND(Z118&gt;2,Z118&lt;=4),"2 to 4",AND(Z118&gt;4,Z118&lt;=6),"4 to 6",AND(Z118&gt;6,Z118&lt;=8),"6 to 8",AND(Z118&gt;8,Z118&lt;=10),"8 to 10",AND(Z118&gt;10,Z118&lt;=15),"10 to 15",AND(Z118&gt;15,Z118&lt;=20),"15 to 20",AND(Z118&gt;20,Z118&lt;=25),"20 to 25",AND(Z118&gt;25,Z118&lt;=30),"25 to 30",AND(Z118&gt;30,Z118&lt;=40),"30 to 40",AND(Z118&gt;40,Z118&lt;=50),"40 to 50",Z118&gt;50,"50+")</f>
        <v>6 to 8</v>
      </c>
      <c r="Z118" s="9">
        <f>_xlfn.XLOOKUP($E118,'Raw Data'!$E:$E,'Raw Data'!Z:Z,"ERROR",0,1)</f>
        <v>7.28</v>
      </c>
      <c r="AA118" s="9" t="str">
        <f>_xlfn.XLOOKUP($E118,'Raw Data'!$E:$E,'Raw Data'!AA:AA,"ERROR",0,1)</f>
        <v>oz</v>
      </c>
    </row>
    <row r="119" hidden="1" spans="1:27">
      <c r="A119" s="5" t="str">
        <f>_xlfn.XLOOKUP($E119,'Raw Data'!$E:$E,'Raw Data'!A:A,"ERROR",0,1)</f>
        <v>AE</v>
      </c>
      <c r="B119" s="5" t="str">
        <f>_xlfn.XLOOKUP($E119,'Raw Data'!$E:$E,'Raw Data'!B:B,"ERROR",0,1)</f>
        <v>Hair Mousses</v>
      </c>
      <c r="C119" s="5" t="str">
        <f>_xlfn.XLOOKUP($E119,'Raw Data'!$E:$E,'Raw Data'!C:C,"ERROR",0,1)</f>
        <v>john frieda</v>
      </c>
      <c r="D119" s="5" t="str">
        <f>_xlfn.XLOOKUP($E119,'Raw Data'!$E:$E,'Raw Data'!D:D,"ERROR",0,1)</f>
        <v>www.amazon.ae/dp/B004801M82</v>
      </c>
      <c r="E119" s="5" t="s">
        <v>318</v>
      </c>
      <c r="F119" s="9" t="str">
        <f>_xlfn.XLOOKUP($E119,'Raw Data'!$E:$E,'Raw Data'!F:F,"ERROR",0,1)</f>
        <v>John Frieda Frizz Ease Dream Curls Curl Reviver Mousse with Heat Protection 200 ml for Naturally Wavy &amp; Curly Hair John Frieda Frizz Ease Dream Curls Curl Reviver Mousse with Heat Protection 200 ml for Naturally Wavy &amp; Curly Hair</v>
      </c>
      <c r="G119" s="10">
        <f>_xlfn.XLOOKUP($E119,'Raw Data'!$E:$E,'Raw Data'!G:G,"ERROR",0,1)</f>
        <v>10</v>
      </c>
      <c r="H119" s="9">
        <f>_xlfn.XLOOKUP($E119,'Raw Data'!$E:$E,'Raw Data'!H:H,"ERROR",0,1)</f>
        <v>941.37</v>
      </c>
      <c r="I119" s="9">
        <f>_xlfn.XLOOKUP($E119,'Raw Data'!$E:$E,'Raw Data'!I:I,"ERROR",0,1)</f>
        <v>0.0012603260259674</v>
      </c>
      <c r="J119" s="9" t="str">
        <f>_xlfn.XLOOKUP($E119,'Raw Data'!$E:$E,'Raw Data'!J:J,"ERROR",0,1)</f>
        <v>No</v>
      </c>
      <c r="K119" s="14" t="str">
        <f t="array" ref="K119">_xlfn.IFS(AND(L119&gt;0,L119&lt;=5),"0 to 5",AND(L119&gt;5,L119&lt;=10),"5 to 10",AND(L119&gt;10,L119&lt;=15),"10 to 15",AND(L119&gt;15,L119&lt;=20),"15 to 20",AND(L119&gt;20,L119&lt;=30),"20 to 30",AND(L119&gt;30,L119&lt;=40),"30 to 40",AND(L119&gt;40,L119&lt;=50),"40 to 50",AND(L119&gt;50,L119&lt;=75),"50 to 75",AND(L119&gt;75,L119&lt;=100),"75 to 100",AND(L119&gt;100,L119&lt;=150),"100 to 150",AND(L119&gt;150,L119&lt;=200),"150 to 200",AND(L119&gt;200,L119&lt;=250),"200 to 250",AND(L119&gt;250,L119&lt;=300),"250 to 300",AND(L119&gt;300,L119&lt;=400),"300 to 400",AND(L119&gt;400,L119&lt;=500),"400 to 500",L119&gt;500,"500+")</f>
        <v>75 to 100</v>
      </c>
      <c r="L119" s="9">
        <f>_xlfn.XLOOKUP($E119,'Raw Data'!$E:$E,'Raw Data'!L:L,"ERROR",0,1)</f>
        <v>95.98</v>
      </c>
      <c r="M119" s="14" t="str">
        <f t="array" ref="M119">_xlfn.IFS(AND(N119&gt;0,N119&lt;=5),"0 to 5",AND(N119&gt;5,N119&lt;=10),"5 to 10",AND(N119&gt;10,N119&lt;=15),"10 to 15",AND(N119&gt;15,N119&lt;=20),"15 to 20",AND(N119&gt;20,N119&lt;=30),"20 to 30",AND(N119&gt;30,N119&lt;=40),"30 to 40",AND(N119&gt;40,N119&lt;=50),"40 to 50",AND(N119&gt;50,N119&lt;=75),"50 to 75",AND(N119&gt;75,N119&lt;=100),"75 to 100",AND(N119&gt;100,N119&lt;=150),"100 to 150",AND(N119&gt;150,N119&lt;=200),"150 to 200",AND(N119&gt;200,N119&lt;=250),"200 to 250",AND(N119&gt;250,N119&lt;=300),"250 to 300",AND(N119&gt;300,N119&lt;=400),"300 to 400",AND(N119&gt;400,N119&lt;=500),"400 to 500",N119&gt;500,"500+")</f>
        <v>100 to 150</v>
      </c>
      <c r="N119" s="9">
        <f>_xlfn.XLOOKUP($E119,'Raw Data'!$E:$E,'Raw Data'!N:N,"ERROR",0,1)</f>
        <v>108.3</v>
      </c>
      <c r="O119" s="14" t="str">
        <f t="array" ref="O119">_xlfn.IFS(P119=0,"No Discount",AND(P119&gt;0,P119&lt;=0.02),"0% to 2%",AND(P119&gt;0.02,P119&lt;=0.04),"2% to 4%",AND(P119&gt;0.04,P119&lt;=0.06),"4% to 6%",AND(P119&gt;0.06,P119&lt;=0.08),"6% to 8%",AND(P119&gt;0.08,P119&lt;=0.1),"8% to 10%",AND(P119&gt;0.1,P119&lt;=0.15),"10% to 15%",AND(P119&gt;0.15,P119&lt;=0.2),"15% to 20%",AND(P119&gt;0.2,P119&lt;=0.25),"20% to 25%",AND(P119&gt;0.25,P119&lt;=0.3),"25% to 30%",AND(P119&gt;0.3,P119&lt;=0.4),"30% to 40%",AND(P119&gt;0.4,P119&lt;=0.5),"40% to 50%",AND(P119&gt;0.5,P119&lt;=0.75),"50% to 75%",AND(P119&gt;0.75,P119&lt;=1),"75% to 100%")</f>
        <v>10% to 15%</v>
      </c>
      <c r="P119" s="10">
        <f>_xlfn.XLOOKUP($E119,'Raw Data'!$E:$E,'Raw Data'!P:P,"ERROR",0,1)</f>
        <v>0.113758079409049</v>
      </c>
      <c r="Q119" s="9">
        <f>_xlfn.XLOOKUP($E119,'Raw Data'!$E:$E,'Raw Data'!Q:Q,"ERROR",0,1)</f>
        <v>200</v>
      </c>
      <c r="R119" s="9" t="str">
        <f>_xlfn.XLOOKUP($E119,'Raw Data'!$E:$E,'Raw Data'!R:R,"ERROR",0,1)</f>
        <v>ml</v>
      </c>
      <c r="S119" s="5" t="str">
        <f t="array" ref="S119">_xlfn.IFS(AND(T119&gt;0,T119&lt;=0.05),"0 to 0.05",AND(T119&gt;0.05,T119&lt;=0.1),"0.05 to 0.1",AND(T119&gt;0.1,T119&lt;=0.2),"0.1 to 0.2",AND(T119&gt;0.2,T119&lt;=0.3),"0.2 to 0.3",AND(T119&gt;0.3,T119&lt;=0.4),"0.3 to 0.4",AND(T119&gt;0.4,T119&lt;=0.5),"0.4 to 0.5",AND(T119&gt;0.5,T119&lt;=0.75),"0.5 to 0.75",AND(T119&gt;0.75,T119&lt;=1),"0.75 to 1",AND(T119&gt;1,T119&lt;=2),"1 to 2",AND(T119&gt;2,T119&lt;=3),"2 to 3",AND(T119&gt;3,T119&lt;=4),"3 to 4",AND(T119&gt;4,T119&lt;=5),"4 to 5",AND(T119&gt;5,T119&lt;=10),"5 to 10",T119&gt;10,"10+")</f>
        <v>0.4 to 0.5</v>
      </c>
      <c r="T119" s="10">
        <f>_xlfn.XLOOKUP($E119,'Raw Data'!$E:$E,'Raw Data'!T:T,"ERROR",0,1)</f>
        <v>0.480156403519479</v>
      </c>
      <c r="U119" s="15" t="str">
        <f t="array" ref="U119">_xlfn.IFS(AND(V119&gt;0,V119&lt;=0.05),"0 to 0.05",AND(V119&gt;0.05,V119&lt;=0.1),"0.05 to 0.1",AND(V119&gt;0.1,V119&lt;=0.2),"0.1 to 0.2",AND(V119&gt;0.2,V119&lt;=0.3),"0.2 to 0.3",AND(V119&gt;0.3,V119&lt;=0.4),"0.3 to 0.4",AND(V119&gt;0.4,V119&lt;=0.5),"0.4 to 0.5",AND(V119&gt;0.5,V119&lt;=0.75),"0.5 to 0.75",AND(V119&gt;0.75,V119&lt;=1),"0.75 to 1",AND(V119&gt;1,V119&lt;=2),"1 to 2",AND(V119&gt;2,V119&lt;=3),"2 to 3",AND(V119&gt;3,V119&lt;=4),"3 to 4",AND(V119&gt;4,V119&lt;=5),"4 to 5",AND(V119&gt;5,V119&lt;=10),"5 to 10",V119&gt;10,"10+")</f>
        <v>0.1 to 0.2</v>
      </c>
      <c r="V119" s="10">
        <f>_xlfn.XLOOKUP($E119,'Raw Data'!$E:$E,'Raw Data'!V:V,"ERROR",0,1)</f>
        <v>0.146283115183508</v>
      </c>
      <c r="W119" s="15" t="str">
        <f t="array" ref="W119">_xlfn.IFS(AND(X119&gt;0,X119&lt;=0.05),"0 to 0.05",AND(X119&gt;0.05,X119&lt;=0.1),"0.05 to 0.1",AND(X119&gt;0.1,X119&lt;=0.2),"0.1 to 0.2",AND(X119&gt;0.2,X119&lt;=0.3),"0.2 to 0.3",AND(X119&gt;0.3,X119&lt;=0.4),"0.3 to 0.4",AND(X119&gt;0.4,X119&lt;=0.5),"0.4 to 0.5",AND(X119&gt;0.5,X119&lt;=0.75),"0.5 to 0.75",AND(X119&gt;0.75,X119&lt;=1),"0.75 to 1",AND(X119&gt;1,X119&lt;=2),"1 to 2",AND(X119&gt;2,X119&lt;=3),"2 to 3",AND(X119&gt;3,X119&lt;=4),"3 to 4",AND(X119&gt;4,X119&lt;=5),"4 to 5",AND(X119&gt;5,X119&lt;=10),"5 to 10",X119&gt;10,"10+")</f>
        <v>0.1 to 0.2</v>
      </c>
      <c r="X119" s="16">
        <f t="shared" si="6"/>
        <v>0.129642228950259</v>
      </c>
      <c r="Y119" s="5" t="str">
        <f t="array" ref="Y119">_xlfn.IFS(AND(Z119&gt;0,Z119&lt;=1),"0 to 1",AND(Z119&gt;1,Z119&lt;=2),"1 to 2",AND(Z119&gt;2,Z119&lt;=4),"2 to 4",AND(Z119&gt;4,Z119&lt;=6),"4 to 6",AND(Z119&gt;6,Z119&lt;=8),"6 to 8",AND(Z119&gt;8,Z119&lt;=10),"8 to 10",AND(Z119&gt;10,Z119&lt;=15),"10 to 15",AND(Z119&gt;15,Z119&lt;=20),"15 to 20",AND(Z119&gt;20,Z119&lt;=25),"20 to 25",AND(Z119&gt;25,Z119&lt;=30),"25 to 30",AND(Z119&gt;30,Z119&lt;=40),"30 to 40",AND(Z119&gt;40,Z119&lt;=50),"40 to 50",Z119&gt;50,"50+")</f>
        <v>6 to 8</v>
      </c>
      <c r="Z119" s="9">
        <f>_xlfn.XLOOKUP($E119,'Raw Data'!$E:$E,'Raw Data'!Z:Z,"ERROR",0,1)</f>
        <v>6.76</v>
      </c>
      <c r="AA119" s="9" t="str">
        <f>_xlfn.XLOOKUP($E119,'Raw Data'!$E:$E,'Raw Data'!AA:AA,"ERROR",0,1)</f>
        <v>oz</v>
      </c>
    </row>
    <row r="120" hidden="1" spans="1:27">
      <c r="A120" s="5" t="str">
        <f>_xlfn.XLOOKUP($E120,'Raw Data'!$E:$E,'Raw Data'!A:A,"ERROR",0,1)</f>
        <v>AE</v>
      </c>
      <c r="B120" s="5" t="str">
        <f>_xlfn.XLOOKUP($E120,'Raw Data'!$E:$E,'Raw Data'!B:B,"ERROR",0,1)</f>
        <v>Hair Mousses</v>
      </c>
      <c r="C120" s="5" t="str">
        <f>_xlfn.XLOOKUP($E120,'Raw Data'!$E:$E,'Raw Data'!C:C,"ERROR",0,1)</f>
        <v>kÃ©rastase</v>
      </c>
      <c r="D120" s="5" t="str">
        <f>_xlfn.XLOOKUP($E120,'Raw Data'!$E:$E,'Raw Data'!D:D,"ERROR",0,1)</f>
        <v>www.amazon.ae/dp/B00K0LUFIQ</v>
      </c>
      <c r="E120" s="5" t="s">
        <v>319</v>
      </c>
      <c r="F120" s="9" t="str">
        <f>_xlfn.XLOOKUP($E120,'Raw Data'!$E:$E,'Raw Data'!F:F,"ERROR",0,1)</f>
        <v>KERASTASE Densifique Densimorphose  Hair   Mousse  | Volumizing &amp; Thickening Styling  Mousse  | Adds Shine | With Hyaluronic Acid | For Fine, Thin &amp; Thinning  Hair  | 5.1 Fl Oz</v>
      </c>
      <c r="G120" s="10">
        <f>_xlfn.XLOOKUP($E120,'Raw Data'!$E:$E,'Raw Data'!G:G,"ERROR",0,1)</f>
        <v>4</v>
      </c>
      <c r="H120" s="9">
        <f>_xlfn.XLOOKUP($E120,'Raw Data'!$E:$E,'Raw Data'!H:H,"ERROR",0,1)</f>
        <v>933.34</v>
      </c>
      <c r="I120" s="9">
        <f>_xlfn.XLOOKUP($E120,'Raw Data'!$E:$E,'Raw Data'!I:I,"ERROR",0,1)</f>
        <v>0.00124957529247417</v>
      </c>
      <c r="J120" s="9" t="str">
        <f>_xlfn.XLOOKUP($E120,'Raw Data'!$E:$E,'Raw Data'!J:J,"ERROR",0,1)</f>
        <v>No</v>
      </c>
      <c r="K120" s="14" t="str">
        <f t="array" ref="K120">_xlfn.IFS(AND(L120&gt;0,L120&lt;=5),"0 to 5",AND(L120&gt;5,L120&lt;=10),"5 to 10",AND(L120&gt;10,L120&lt;=15),"10 to 15",AND(L120&gt;15,L120&lt;=20),"15 to 20",AND(L120&gt;20,L120&lt;=30),"20 to 30",AND(L120&gt;30,L120&lt;=40),"30 to 40",AND(L120&gt;40,L120&lt;=50),"40 to 50",AND(L120&gt;50,L120&lt;=75),"50 to 75",AND(L120&gt;75,L120&lt;=100),"75 to 100",AND(L120&gt;100,L120&lt;=150),"100 to 150",AND(L120&gt;150,L120&lt;=200),"150 to 200",AND(L120&gt;200,L120&lt;=250),"200 to 250",AND(L120&gt;250,L120&lt;=300),"250 to 300",AND(L120&gt;300,L120&lt;=400),"300 to 400",AND(L120&gt;400,L120&lt;=500),"400 to 500",L120&gt;500,"500+")</f>
        <v>200 to 250</v>
      </c>
      <c r="L120" s="9">
        <f>_xlfn.XLOOKUP($E120,'Raw Data'!$E:$E,'Raw Data'!L:L,"ERROR",0,1)</f>
        <v>236.29</v>
      </c>
      <c r="M120" s="14" t="str">
        <f t="array" ref="M120">_xlfn.IFS(AND(N120&gt;0,N120&lt;=5),"0 to 5",AND(N120&gt;5,N120&lt;=10),"5 to 10",AND(N120&gt;10,N120&lt;=15),"10 to 15",AND(N120&gt;15,N120&lt;=20),"15 to 20",AND(N120&gt;20,N120&lt;=30),"20 to 30",AND(N120&gt;30,N120&lt;=40),"30 to 40",AND(N120&gt;40,N120&lt;=50),"40 to 50",AND(N120&gt;50,N120&lt;=75),"50 to 75",AND(N120&gt;75,N120&lt;=100),"75 to 100",AND(N120&gt;100,N120&lt;=150),"100 to 150",AND(N120&gt;150,N120&lt;=200),"150 to 200",AND(N120&gt;200,N120&lt;=250),"200 to 250",AND(N120&gt;250,N120&lt;=300),"250 to 300",AND(N120&gt;300,N120&lt;=400),"300 to 400",AND(N120&gt;400,N120&lt;=500),"400 to 500",N120&gt;500,"500+")</f>
        <v>200 to 250</v>
      </c>
      <c r="N120" s="9">
        <f>_xlfn.XLOOKUP($E120,'Raw Data'!$E:$E,'Raw Data'!N:N,"ERROR",0,1)</f>
        <v>236.29</v>
      </c>
      <c r="O120" s="14" t="str">
        <f t="array" ref="O120">_xlfn.IFS(P120=0,"No Discount",AND(P120&gt;0,P120&lt;=0.02),"0% to 2%",AND(P120&gt;0.02,P120&lt;=0.04),"2% to 4%",AND(P120&gt;0.04,P120&lt;=0.06),"4% to 6%",AND(P120&gt;0.06,P120&lt;=0.08),"6% to 8%",AND(P120&gt;0.08,P120&lt;=0.1),"8% to 10%",AND(P120&gt;0.1,P120&lt;=0.15),"10% to 15%",AND(P120&gt;0.15,P120&lt;=0.2),"15% to 20%",AND(P120&gt;0.2,P120&lt;=0.25),"20% to 25%",AND(P120&gt;0.25,P120&lt;=0.3),"25% to 30%",AND(P120&gt;0.3,P120&lt;=0.4),"30% to 40%",AND(P120&gt;0.4,P120&lt;=0.5),"40% to 50%",AND(P120&gt;0.5,P120&lt;=0.75),"50% to 75%",AND(P120&gt;0.75,P120&lt;=1),"75% to 100%")</f>
        <v>No Discount</v>
      </c>
      <c r="P120" s="10">
        <f>_xlfn.XLOOKUP($E120,'Raw Data'!$E:$E,'Raw Data'!P:P,"ERROR",0,1)</f>
        <v>0</v>
      </c>
      <c r="Q120" s="9">
        <f>_xlfn.XLOOKUP($E120,'Raw Data'!$E:$E,'Raw Data'!Q:Q,"ERROR",0,1)</f>
        <v>5.1</v>
      </c>
      <c r="R120" s="9" t="str">
        <f>_xlfn.XLOOKUP($E120,'Raw Data'!$E:$E,'Raw Data'!R:R,"ERROR",0,1)</f>
        <v>fl oz</v>
      </c>
      <c r="S120" s="5" t="str">
        <f t="array" ref="S120">_xlfn.IFS(AND(T120&gt;0,T120&lt;=0.05),"0 to 0.05",AND(T120&gt;0.05,T120&lt;=0.1),"0.05 to 0.1",AND(T120&gt;0.1,T120&lt;=0.2),"0.1 to 0.2",AND(T120&gt;0.2,T120&lt;=0.3),"0.2 to 0.3",AND(T120&gt;0.3,T120&lt;=0.4),"0.3 to 0.4",AND(T120&gt;0.4,T120&lt;=0.5),"0.4 to 0.5",AND(T120&gt;0.5,T120&lt;=0.75),"0.5 to 0.75",AND(T120&gt;0.75,T120&lt;=1),"0.75 to 1",AND(T120&gt;1,T120&lt;=2),"1 to 2",AND(T120&gt;2,T120&lt;=3),"2 to 3",AND(T120&gt;3,T120&lt;=4),"3 to 4",AND(T120&gt;4,T120&lt;=5),"4 to 5",AND(T120&gt;5,T120&lt;=10),"5 to 10",T120&gt;10,"10+")</f>
        <v>1 to 2</v>
      </c>
      <c r="T120" s="10">
        <f>_xlfn.XLOOKUP($E120,'Raw Data'!$E:$E,'Raw Data'!T:T,"ERROR",0,1)</f>
        <v>1.50657411842238</v>
      </c>
      <c r="U120" s="15" t="str">
        <f t="array" ref="U120">_xlfn.IFS(AND(V120&gt;0,V120&lt;=0.05),"0 to 0.05",AND(V120&gt;0.05,V120&lt;=0.1),"0.05 to 0.1",AND(V120&gt;0.1,V120&lt;=0.2),"0.1 to 0.2",AND(V120&gt;0.2,V120&lt;=0.3),"0.2 to 0.3",AND(V120&gt;0.3,V120&lt;=0.4),"0.3 to 0.4",AND(V120&gt;0.4,V120&lt;=0.5),"0.4 to 0.5",AND(V120&gt;0.5,V120&lt;=0.75),"0.5 to 0.75",AND(V120&gt;0.75,V120&lt;=1),"0.75 to 1",AND(V120&gt;1,V120&lt;=2),"1 to 2",AND(V120&gt;2,V120&lt;=3),"2 to 3",AND(V120&gt;3,V120&lt;=4),"3 to 4",AND(V120&gt;4,V120&lt;=5),"4 to 5",AND(V120&gt;5,V120&lt;=10),"5 to 10",V120&gt;10,"10+")</f>
        <v>0.4 to 0.5</v>
      </c>
      <c r="V120" s="10">
        <f>_xlfn.XLOOKUP($E120,'Raw Data'!$E:$E,'Raw Data'!V:V,"ERROR",0,1)</f>
        <v>0.406775011974041</v>
      </c>
      <c r="W120" s="15" t="str">
        <f t="array" ref="W120">_xlfn.IFS(AND(X120&gt;0,X120&lt;=0.05),"0 to 0.05",AND(X120&gt;0.05,X120&lt;=0.1),"0.05 to 0.1",AND(X120&gt;0.1,X120&lt;=0.2),"0.1 to 0.2",AND(X120&gt;0.2,X120&lt;=0.3),"0.2 to 0.3",AND(X120&gt;0.3,X120&lt;=0.4),"0.3 to 0.4",AND(X120&gt;0.4,X120&lt;=0.5),"0.4 to 0.5",AND(X120&gt;0.5,X120&lt;=0.75),"0.5 to 0.75",AND(X120&gt;0.75,X120&lt;=1),"0.75 to 1",AND(X120&gt;1,X120&lt;=2),"1 to 2",AND(X120&gt;2,X120&lt;=3),"2 to 3",AND(X120&gt;3,X120&lt;=4),"3 to 4",AND(X120&gt;4,X120&lt;=5),"4 to 5",AND(X120&gt;5,X120&lt;=10),"5 to 10",X120&gt;10,"10+")</f>
        <v>0.4 to 0.5</v>
      </c>
      <c r="X120" s="16">
        <f t="shared" si="6"/>
        <v>0.406775011974041</v>
      </c>
      <c r="Y120" s="5" t="str">
        <f t="array" ref="Y120">_xlfn.IFS(AND(Z120&gt;0,Z120&lt;=1),"0 to 1",AND(Z120&gt;1,Z120&lt;=2),"1 to 2",AND(Z120&gt;2,Z120&lt;=4),"2 to 4",AND(Z120&gt;4,Z120&lt;=6),"4 to 6",AND(Z120&gt;6,Z120&lt;=8),"6 to 8",AND(Z120&gt;8,Z120&lt;=10),"8 to 10",AND(Z120&gt;10,Z120&lt;=15),"10 to 15",AND(Z120&gt;15,Z120&lt;=20),"15 to 20",AND(Z120&gt;20,Z120&lt;=25),"20 to 25",AND(Z120&gt;25,Z120&lt;=30),"25 to 30",AND(Z120&gt;30,Z120&lt;=40),"30 to 40",AND(Z120&gt;40,Z120&lt;=50),"40 to 50",Z120&gt;50,"50+")</f>
        <v>4 to 6</v>
      </c>
      <c r="Z120" s="9">
        <f>_xlfn.XLOOKUP($E120,'Raw Data'!$E:$E,'Raw Data'!Z:Z,"ERROR",0,1)</f>
        <v>5.304</v>
      </c>
      <c r="AA120" s="9" t="str">
        <f>_xlfn.XLOOKUP($E120,'Raw Data'!$E:$E,'Raw Data'!AA:AA,"ERROR",0,1)</f>
        <v>oz</v>
      </c>
    </row>
    <row r="121" hidden="1" spans="1:27">
      <c r="A121" s="5" t="str">
        <f>_xlfn.XLOOKUP($E121,'Raw Data'!$E:$E,'Raw Data'!A:A,"ERROR",0,1)</f>
        <v>AE</v>
      </c>
      <c r="B121" s="5" t="str">
        <f>_xlfn.XLOOKUP($E121,'Raw Data'!$E:$E,'Raw Data'!B:B,"ERROR",0,1)</f>
        <v>Hair Mousses</v>
      </c>
      <c r="C121" s="5" t="str">
        <f>_xlfn.XLOOKUP($E121,'Raw Data'!$E:$E,'Raw Data'!C:C,"ERROR",0,1)</f>
        <v>dove</v>
      </c>
      <c r="D121" s="5" t="str">
        <f>_xlfn.XLOOKUP($E121,'Raw Data'!$E:$E,'Raw Data'!D:D,"ERROR",0,1)</f>
        <v>www.amazon.ae/dp/B006T8BYAM</v>
      </c>
      <c r="E121" s="5" t="s">
        <v>320</v>
      </c>
      <c r="F121" s="9" t="str">
        <f>_xlfn.XLOOKUP($E121,'Raw Data'!$E:$E,'Raw Data'!F:F,"ERROR",0,1)</f>
        <v>Dove STYLE+care Curls Defining Mousse, Soft Hold 7 oz Dove STYLE+care Curls Defining Mousse, Soft Hold 7 oz</v>
      </c>
      <c r="G121" s="10">
        <f>_xlfn.XLOOKUP($E121,'Raw Data'!$E:$E,'Raw Data'!G:G,"ERROR",0,1)</f>
        <v>11</v>
      </c>
      <c r="H121" s="9">
        <f>_xlfn.XLOOKUP($E121,'Raw Data'!$E:$E,'Raw Data'!H:H,"ERROR",0,1)</f>
        <v>904.76</v>
      </c>
      <c r="I121" s="9">
        <f>_xlfn.XLOOKUP($E121,'Raw Data'!$E:$E,'Raw Data'!I:I,"ERROR",0,1)</f>
        <v>0.00121131178522182</v>
      </c>
      <c r="J121" s="9" t="str">
        <f>_xlfn.XLOOKUP($E121,'Raw Data'!$E:$E,'Raw Data'!J:J,"ERROR",0,1)</f>
        <v>No</v>
      </c>
      <c r="K121" s="14" t="str">
        <f t="array" ref="K121">_xlfn.IFS(AND(L121&gt;0,L121&lt;=5),"0 to 5",AND(L121&gt;5,L121&lt;=10),"5 to 10",AND(L121&gt;10,L121&lt;=15),"10 to 15",AND(L121&gt;15,L121&lt;=20),"15 to 20",AND(L121&gt;20,L121&lt;=30),"20 to 30",AND(L121&gt;30,L121&lt;=40),"30 to 40",AND(L121&gt;40,L121&lt;=50),"40 to 50",AND(L121&gt;50,L121&lt;=75),"50 to 75",AND(L121&gt;75,L121&lt;=100),"75 to 100",AND(L121&gt;100,L121&lt;=150),"100 to 150",AND(L121&gt;150,L121&lt;=200),"150 to 200",AND(L121&gt;200,L121&lt;=250),"200 to 250",AND(L121&gt;250,L121&lt;=300),"250 to 300",AND(L121&gt;300,L121&lt;=400),"300 to 400",AND(L121&gt;400,L121&lt;=500),"400 to 500",L121&gt;500,"500+")</f>
        <v>75 to 100</v>
      </c>
      <c r="L121" s="9">
        <f>_xlfn.XLOOKUP($E121,'Raw Data'!$E:$E,'Raw Data'!L:L,"ERROR",0,1)</f>
        <v>77.25</v>
      </c>
      <c r="M121" s="14" t="str">
        <f t="array" ref="M121">_xlfn.IFS(AND(N121&gt;0,N121&lt;=5),"0 to 5",AND(N121&gt;5,N121&lt;=10),"5 to 10",AND(N121&gt;10,N121&lt;=15),"10 to 15",AND(N121&gt;15,N121&lt;=20),"15 to 20",AND(N121&gt;20,N121&lt;=30),"20 to 30",AND(N121&gt;30,N121&lt;=40),"30 to 40",AND(N121&gt;40,N121&lt;=50),"40 to 50",AND(N121&gt;50,N121&lt;=75),"50 to 75",AND(N121&gt;75,N121&lt;=100),"75 to 100",AND(N121&gt;100,N121&lt;=150),"100 to 150",AND(N121&gt;150,N121&lt;=200),"150 to 200",AND(N121&gt;200,N121&lt;=250),"200 to 250",AND(N121&gt;250,N121&lt;=300),"250 to 300",AND(N121&gt;300,N121&lt;=400),"300 to 400",AND(N121&gt;400,N121&lt;=500),"400 to 500",N121&gt;500,"500+")</f>
        <v>75 to 100</v>
      </c>
      <c r="N121" s="9">
        <f>_xlfn.XLOOKUP($E121,'Raw Data'!$E:$E,'Raw Data'!N:N,"ERROR",0,1)</f>
        <v>79.86</v>
      </c>
      <c r="O121" s="14" t="str">
        <f t="array" ref="O121">_xlfn.IFS(P121=0,"No Discount",AND(P121&gt;0,P121&lt;=0.02),"0% to 2%",AND(P121&gt;0.02,P121&lt;=0.04),"2% to 4%",AND(P121&gt;0.04,P121&lt;=0.06),"4% to 6%",AND(P121&gt;0.06,P121&lt;=0.08),"6% to 8%",AND(P121&gt;0.08,P121&lt;=0.1),"8% to 10%",AND(P121&gt;0.1,P121&lt;=0.15),"10% to 15%",AND(P121&gt;0.15,P121&lt;=0.2),"15% to 20%",AND(P121&gt;0.2,P121&lt;=0.25),"20% to 25%",AND(P121&gt;0.25,P121&lt;=0.3),"25% to 30%",AND(P121&gt;0.3,P121&lt;=0.4),"30% to 40%",AND(P121&gt;0.4,P121&lt;=0.5),"40% to 50%",AND(P121&gt;0.5,P121&lt;=0.75),"50% to 75%",AND(P121&gt;0.75,P121&lt;=1),"75% to 100%")</f>
        <v>2% to 4%</v>
      </c>
      <c r="P121" s="10">
        <f>_xlfn.XLOOKUP($E121,'Raw Data'!$E:$E,'Raw Data'!P:P,"ERROR",0,1)</f>
        <v>0.0326821938392186</v>
      </c>
      <c r="Q121" s="9">
        <f>_xlfn.XLOOKUP($E121,'Raw Data'!$E:$E,'Raw Data'!Q:Q,"ERROR",0,1)</f>
        <v>7</v>
      </c>
      <c r="R121" s="9" t="str">
        <f>_xlfn.XLOOKUP($E121,'Raw Data'!$E:$E,'Raw Data'!R:R,"ERROR",0,1)</f>
        <v>oz</v>
      </c>
      <c r="S121" s="5" t="str">
        <f t="array" ref="S121">_xlfn.IFS(AND(T121&gt;0,T121&lt;=0.05),"0 to 0.05",AND(T121&gt;0.05,T121&lt;=0.1),"0.05 to 0.1",AND(T121&gt;0.1,T121&lt;=0.2),"0.1 to 0.2",AND(T121&gt;0.2,T121&lt;=0.3),"0.2 to 0.3",AND(T121&gt;0.3,T121&lt;=0.4),"0.3 to 0.4",AND(T121&gt;0.4,T121&lt;=0.5),"0.4 to 0.5",AND(T121&gt;0.5,T121&lt;=0.75),"0.5 to 0.75",AND(T121&gt;0.75,T121&lt;=1),"0.75 to 1",AND(T121&gt;1,T121&lt;=2),"1 to 2",AND(T121&gt;2,T121&lt;=3),"2 to 3",AND(T121&gt;3,T121&lt;=4),"3 to 4",AND(T121&gt;4,T121&lt;=5),"4 to 5",AND(T121&gt;5,T121&lt;=10),"5 to 10",T121&gt;10,"10+")</f>
        <v>0.3 to 0.4</v>
      </c>
      <c r="T121" s="10">
        <f>_xlfn.XLOOKUP($E121,'Raw Data'!$E:$E,'Raw Data'!T:T,"ERROR",0,1)</f>
        <v>0.373206435093483</v>
      </c>
      <c r="U121" s="15" t="str">
        <f t="array" ref="U121">_xlfn.IFS(AND(V121&gt;0,V121&lt;=0.05),"0 to 0.05",AND(V121&gt;0.05,V121&lt;=0.1),"0.05 to 0.1",AND(V121&gt;0.1,V121&lt;=0.2),"0.1 to 0.2",AND(V121&gt;0.2,V121&lt;=0.3),"0.2 to 0.3",AND(V121&gt;0.3,V121&lt;=0.4),"0.3 to 0.4",AND(V121&gt;0.4,V121&lt;=0.5),"0.4 to 0.5",AND(V121&gt;0.5,V121&lt;=0.75),"0.5 to 0.75",AND(V121&gt;0.75,V121&lt;=1),"0.75 to 1",AND(V121&gt;1,V121&lt;=2),"1 to 2",AND(V121&gt;2,V121&lt;=3),"2 to 3",AND(V121&gt;3,V121&lt;=4),"3 to 4",AND(V121&gt;4,V121&lt;=5),"4 to 5",AND(V121&gt;5,V121&lt;=10),"5 to 10",V121&gt;10,"10+")</f>
        <v>0.1 to 0.2</v>
      </c>
      <c r="V121" s="10">
        <f>_xlfn.XLOOKUP($E121,'Raw Data'!$E:$E,'Raw Data'!V:V,"ERROR",0,1)</f>
        <v>0.10417024977052</v>
      </c>
      <c r="W121" s="15" t="str">
        <f t="array" ref="W121">_xlfn.IFS(AND(X121&gt;0,X121&lt;=0.05),"0 to 0.05",AND(X121&gt;0.05,X121&lt;=0.1),"0.05 to 0.1",AND(X121&gt;0.1,X121&lt;=0.2),"0.1 to 0.2",AND(X121&gt;0.2,X121&lt;=0.3),"0.2 to 0.3",AND(X121&gt;0.3,X121&lt;=0.4),"0.3 to 0.4",AND(X121&gt;0.4,X121&lt;=0.5),"0.4 to 0.5",AND(X121&gt;0.5,X121&lt;=0.75),"0.5 to 0.75",AND(X121&gt;0.75,X121&lt;=1),"0.75 to 1",AND(X121&gt;1,X121&lt;=2),"1 to 2",AND(X121&gt;2,X121&lt;=3),"2 to 3",AND(X121&gt;3,X121&lt;=4),"3 to 4",AND(X121&gt;4,X121&lt;=5),"4 to 5",AND(X121&gt;5,X121&lt;=10),"5 to 10",X121&gt;10,"10+")</f>
        <v>0.1 to 0.2</v>
      </c>
      <c r="X121" s="16">
        <f t="shared" si="6"/>
        <v>0.10076573747524</v>
      </c>
      <c r="Y121" s="5" t="str">
        <f t="array" ref="Y121">_xlfn.IFS(AND(Z121&gt;0,Z121&lt;=1),"0 to 1",AND(Z121&gt;1,Z121&lt;=2),"1 to 2",AND(Z121&gt;2,Z121&lt;=4),"2 to 4",AND(Z121&gt;4,Z121&lt;=6),"4 to 6",AND(Z121&gt;6,Z121&lt;=8),"6 to 8",AND(Z121&gt;8,Z121&lt;=10),"8 to 10",AND(Z121&gt;10,Z121&lt;=15),"10 to 15",AND(Z121&gt;15,Z121&lt;=20),"15 to 20",AND(Z121&gt;20,Z121&lt;=25),"20 to 25",AND(Z121&gt;25,Z121&lt;=30),"25 to 30",AND(Z121&gt;30,Z121&lt;=40),"30 to 40",AND(Z121&gt;40,Z121&lt;=50),"40 to 50",Z121&gt;50,"50+")</f>
        <v>6 to 8</v>
      </c>
      <c r="Z121" s="9">
        <f>_xlfn.XLOOKUP($E121,'Raw Data'!$E:$E,'Raw Data'!Z:Z,"ERROR",0,1)</f>
        <v>7</v>
      </c>
      <c r="AA121" s="9" t="str">
        <f>_xlfn.XLOOKUP($E121,'Raw Data'!$E:$E,'Raw Data'!AA:AA,"ERROR",0,1)</f>
        <v>oz</v>
      </c>
    </row>
    <row r="122" hidden="1" spans="1:27">
      <c r="A122" s="5" t="str">
        <f>_xlfn.XLOOKUP($E122,'Raw Data'!$E:$E,'Raw Data'!A:A,"ERROR",0,1)</f>
        <v>AE</v>
      </c>
      <c r="B122" s="5" t="str">
        <f>_xlfn.XLOOKUP($E122,'Raw Data'!$E:$E,'Raw Data'!B:B,"ERROR",0,1)</f>
        <v>Hair Mousses</v>
      </c>
      <c r="C122" s="5" t="str">
        <f>_xlfn.XLOOKUP($E122,'Raw Data'!$E:$E,'Raw Data'!C:C,"ERROR",0,1)</f>
        <v>iGK</v>
      </c>
      <c r="D122" s="5" t="str">
        <f>_xlfn.XLOOKUP($E122,'Raw Data'!$E:$E,'Raw Data'!D:D,"ERROR",0,1)</f>
        <v>www.amazon.ae/dp/B091MJ3P9X</v>
      </c>
      <c r="E122" s="5" t="s">
        <v>321</v>
      </c>
      <c r="F122" s="9" t="str">
        <f>_xlfn.XLOOKUP($E122,'Raw Data'!$E:$E,'Raw Data'!F:F,"ERROR",0,1)</f>
        <v>IGK BIG TIME Volume &amp; Thickening Mousse | Moveable + Fullness + Frizz Control | Vegan + Cruelty Free | 6.2 Oz</v>
      </c>
      <c r="G122" s="10">
        <f>_xlfn.XLOOKUP($E122,'Raw Data'!$E:$E,'Raw Data'!G:G,"ERROR",0,1)</f>
        <v>4</v>
      </c>
      <c r="H122" s="9">
        <f>_xlfn.XLOOKUP($E122,'Raw Data'!$E:$E,'Raw Data'!H:H,"ERROR",0,1)</f>
        <v>901.5</v>
      </c>
      <c r="I122" s="9">
        <f>_xlfn.XLOOKUP($E122,'Raw Data'!$E:$E,'Raw Data'!I:I,"ERROR",0,1)</f>
        <v>0.00120694722841137</v>
      </c>
      <c r="J122" s="9" t="str">
        <f>_xlfn.XLOOKUP($E122,'Raw Data'!$E:$E,'Raw Data'!J:J,"ERROR",0,1)</f>
        <v>No</v>
      </c>
      <c r="K122" s="14" t="str">
        <f t="array" ref="K122">_xlfn.IFS(AND(L122&gt;0,L122&lt;=5),"0 to 5",AND(L122&gt;5,L122&lt;=10),"5 to 10",AND(L122&gt;10,L122&lt;=15),"10 to 15",AND(L122&gt;15,L122&lt;=20),"15 to 20",AND(L122&gt;20,L122&lt;=30),"20 to 30",AND(L122&gt;30,L122&lt;=40),"30 to 40",AND(L122&gt;40,L122&lt;=50),"40 to 50",AND(L122&gt;50,L122&lt;=75),"50 to 75",AND(L122&gt;75,L122&lt;=100),"75 to 100",AND(L122&gt;100,L122&lt;=150),"100 to 150",AND(L122&gt;150,L122&lt;=200),"150 to 200",AND(L122&gt;200,L122&lt;=250),"200 to 250",AND(L122&gt;250,L122&lt;=300),"250 to 300",AND(L122&gt;300,L122&lt;=400),"300 to 400",AND(L122&gt;400,L122&lt;=500),"400 to 500",L122&gt;500,"500+")</f>
        <v>200 to 250</v>
      </c>
      <c r="L122" s="9">
        <f>_xlfn.XLOOKUP($E122,'Raw Data'!$E:$E,'Raw Data'!L:L,"ERROR",0,1)</f>
        <v>245.87</v>
      </c>
      <c r="M122" s="14" t="str">
        <f t="array" ref="M122">_xlfn.IFS(AND(N122&gt;0,N122&lt;=5),"0 to 5",AND(N122&gt;5,N122&lt;=10),"5 to 10",AND(N122&gt;10,N122&lt;=15),"10 to 15",AND(N122&gt;15,N122&lt;=20),"15 to 20",AND(N122&gt;20,N122&lt;=30),"20 to 30",AND(N122&gt;30,N122&lt;=40),"30 to 40",AND(N122&gt;40,N122&lt;=50),"40 to 50",AND(N122&gt;50,N122&lt;=75),"50 to 75",AND(N122&gt;75,N122&lt;=100),"75 to 100",AND(N122&gt;100,N122&lt;=150),"100 to 150",AND(N122&gt;150,N122&lt;=200),"150 to 200",AND(N122&gt;200,N122&lt;=250),"200 to 250",AND(N122&gt;250,N122&lt;=300),"250 to 300",AND(N122&gt;300,N122&lt;=400),"300 to 400",AND(N122&gt;400,N122&lt;=500),"400 to 500",N122&gt;500,"500+")</f>
        <v>200 to 250</v>
      </c>
      <c r="N122" s="9">
        <f>_xlfn.XLOOKUP($E122,'Raw Data'!$E:$E,'Raw Data'!N:N,"ERROR",0,1)</f>
        <v>246.76</v>
      </c>
      <c r="O122" s="14" t="str">
        <f t="array" ref="O122">_xlfn.IFS(P122=0,"No Discount",AND(P122&gt;0,P122&lt;=0.02),"0% to 2%",AND(P122&gt;0.02,P122&lt;=0.04),"2% to 4%",AND(P122&gt;0.04,P122&lt;=0.06),"4% to 6%",AND(P122&gt;0.06,P122&lt;=0.08),"6% to 8%",AND(P122&gt;0.08,P122&lt;=0.1),"8% to 10%",AND(P122&gt;0.1,P122&lt;=0.15),"10% to 15%",AND(P122&gt;0.15,P122&lt;=0.2),"15% to 20%",AND(P122&gt;0.2,P122&lt;=0.25),"20% to 25%",AND(P122&gt;0.25,P122&lt;=0.3),"25% to 30%",AND(P122&gt;0.3,P122&lt;=0.4),"30% to 40%",AND(P122&gt;0.4,P122&lt;=0.5),"40% to 50%",AND(P122&gt;0.5,P122&lt;=0.75),"50% to 75%",AND(P122&gt;0.75,P122&lt;=1),"75% to 100%")</f>
        <v>0% to 2%</v>
      </c>
      <c r="P122" s="10">
        <f>_xlfn.XLOOKUP($E122,'Raw Data'!$E:$E,'Raw Data'!P:P,"ERROR",0,1)</f>
        <v>0.00360674339439126</v>
      </c>
      <c r="Q122" s="9">
        <f>_xlfn.XLOOKUP($E122,'Raw Data'!$E:$E,'Raw Data'!Q:Q,"ERROR",0,1)</f>
        <v>6.2</v>
      </c>
      <c r="R122" s="9" t="str">
        <f>_xlfn.XLOOKUP($E122,'Raw Data'!$E:$E,'Raw Data'!R:R,"ERROR",0,1)</f>
        <v>oz</v>
      </c>
      <c r="S122" s="5" t="str">
        <f t="array" ref="S122">_xlfn.IFS(AND(T122&gt;0,T122&lt;=0.05),"0 to 0.05",AND(T122&gt;0.05,T122&lt;=0.1),"0.05 to 0.1",AND(T122&gt;0.1,T122&lt;=0.2),"0.1 to 0.2",AND(T122&gt;0.2,T122&lt;=0.3),"0.2 to 0.3",AND(T122&gt;0.3,T122&lt;=0.4),"0.3 to 0.4",AND(T122&gt;0.4,T122&lt;=0.5),"0.4 to 0.5",AND(T122&gt;0.5,T122&lt;=0.75),"0.5 to 0.75",AND(T122&gt;0.75,T122&lt;=1),"0.75 to 1",AND(T122&gt;1,T122&lt;=2),"1 to 2",AND(T122&gt;2,T122&lt;=3),"2 to 3",AND(T122&gt;3,T122&lt;=4),"3 to 4",AND(T122&gt;4,T122&lt;=5),"4 to 5",AND(T122&gt;5,T122&lt;=10),"5 to 10",T122&gt;10,"10+")</f>
        <v>1 to 2</v>
      </c>
      <c r="T122" s="10">
        <f>_xlfn.XLOOKUP($E122,'Raw Data'!$E:$E,'Raw Data'!T:T,"ERROR",0,1)</f>
        <v>1.34110421416649</v>
      </c>
      <c r="U122" s="15" t="str">
        <f t="array" ref="U122">_xlfn.IFS(AND(V122&gt;0,V122&lt;=0.05),"0 to 0.05",AND(V122&gt;0.05,V122&lt;=0.1),"0.05 to 0.1",AND(V122&gt;0.1,V122&lt;=0.2),"0.1 to 0.2",AND(V122&gt;0.2,V122&lt;=0.3),"0.2 to 0.3",AND(V122&gt;0.3,V122&lt;=0.4),"0.3 to 0.4",AND(V122&gt;0.4,V122&lt;=0.5),"0.4 to 0.5",AND(V122&gt;0.5,V122&lt;=0.75),"0.5 to 0.75",AND(V122&gt;0.75,V122&lt;=1),"0.75 to 1",AND(V122&gt;1,V122&lt;=2),"1 to 2",AND(V122&gt;2,V122&lt;=3),"2 to 3",AND(V122&gt;3,V122&lt;=4),"3 to 4",AND(V122&gt;4,V122&lt;=5),"4 to 5",AND(V122&gt;5,V122&lt;=10),"5 to 10",V122&gt;10,"10+")</f>
        <v>0.3 to 0.4</v>
      </c>
      <c r="V122" s="10">
        <f>_xlfn.XLOOKUP($E122,'Raw Data'!$E:$E,'Raw Data'!V:V,"ERROR",0,1)</f>
        <v>0.363408860331417</v>
      </c>
      <c r="W122" s="15" t="str">
        <f t="array" ref="W122">_xlfn.IFS(AND(X122&gt;0,X122&lt;=0.05),"0 to 0.05",AND(X122&gt;0.05,X122&lt;=0.1),"0.05 to 0.1",AND(X122&gt;0.1,X122&lt;=0.2),"0.1 to 0.2",AND(X122&gt;0.2,X122&lt;=0.3),"0.2 to 0.3",AND(X122&gt;0.3,X122&lt;=0.4),"0.3 to 0.4",AND(X122&gt;0.4,X122&lt;=0.5),"0.4 to 0.5",AND(X122&gt;0.5,X122&lt;=0.75),"0.5 to 0.75",AND(X122&gt;0.75,X122&lt;=1),"0.75 to 1",AND(X122&gt;1,X122&lt;=2),"1 to 2",AND(X122&gt;2,X122&lt;=3),"2 to 3",AND(X122&gt;3,X122&lt;=4),"3 to 4",AND(X122&gt;4,X122&lt;=5),"4 to 5",AND(X122&gt;5,X122&lt;=10),"5 to 10",X122&gt;10,"10+")</f>
        <v>0.3 to 0.4</v>
      </c>
      <c r="X122" s="16">
        <f t="shared" si="6"/>
        <v>0.362098137824953</v>
      </c>
      <c r="Y122" s="5" t="str">
        <f t="array" ref="Y122">_xlfn.IFS(AND(Z122&gt;0,Z122&lt;=1),"0 to 1",AND(Z122&gt;1,Z122&lt;=2),"1 to 2",AND(Z122&gt;2,Z122&lt;=4),"2 to 4",AND(Z122&gt;4,Z122&lt;=6),"4 to 6",AND(Z122&gt;6,Z122&lt;=8),"6 to 8",AND(Z122&gt;8,Z122&lt;=10),"8 to 10",AND(Z122&gt;10,Z122&lt;=15),"10 to 15",AND(Z122&gt;15,Z122&lt;=20),"15 to 20",AND(Z122&gt;20,Z122&lt;=25),"20 to 25",AND(Z122&gt;25,Z122&lt;=30),"25 to 30",AND(Z122&gt;30,Z122&lt;=40),"30 to 40",AND(Z122&gt;40,Z122&lt;=50),"40 to 50",Z122&gt;50,"50+")</f>
        <v>6 to 8</v>
      </c>
      <c r="Z122" s="9">
        <f>_xlfn.XLOOKUP($E122,'Raw Data'!$E:$E,'Raw Data'!Z:Z,"ERROR",0,1)</f>
        <v>6.2</v>
      </c>
      <c r="AA122" s="9" t="str">
        <f>_xlfn.XLOOKUP($E122,'Raw Data'!$E:$E,'Raw Data'!AA:AA,"ERROR",0,1)</f>
        <v>oz</v>
      </c>
    </row>
    <row r="123" hidden="1" spans="1:27">
      <c r="A123" s="5" t="str">
        <f>_xlfn.XLOOKUP($E123,'Raw Data'!$E:$E,'Raw Data'!A:A,"ERROR",0,1)</f>
        <v>AE</v>
      </c>
      <c r="B123" s="5" t="str">
        <f>_xlfn.XLOOKUP($E123,'Raw Data'!$E:$E,'Raw Data'!B:B,"ERROR",0,1)</f>
        <v>Hair Mousses</v>
      </c>
      <c r="C123" s="5" t="str">
        <f>_xlfn.XLOOKUP($E123,'Raw Data'!$E:$E,'Raw Data'!C:C,"ERROR",0,1)</f>
        <v>Aussie</v>
      </c>
      <c r="D123" s="5" t="str">
        <f>_xlfn.XLOOKUP($E123,'Raw Data'!$E:$E,'Raw Data'!D:D,"ERROR",0,1)</f>
        <v>www.amazon.ae/dp/B07M7XRF9Z</v>
      </c>
      <c r="E123" s="5" t="s">
        <v>322</v>
      </c>
      <c r="F123" s="9" t="str">
        <f>_xlfn.XLOOKUP($E123,'Raw Data'!$E:$E,'Raw Data'!F:F,"ERROR",0,1)</f>
        <v>Aussie Headstrong Volume With Bamboo &amp; Kakadu Plum Mousse, 6.0 Fl oz, 4.669 Fl oz</v>
      </c>
      <c r="G123" s="10">
        <f>_xlfn.XLOOKUP($E123,'Raw Data'!$E:$E,'Raw Data'!G:G,"ERROR",0,1)</f>
        <v>11</v>
      </c>
      <c r="H123" s="9">
        <f>_xlfn.XLOOKUP($E123,'Raw Data'!$E:$E,'Raw Data'!H:H,"ERROR",0,1)</f>
        <v>892.86</v>
      </c>
      <c r="I123" s="9">
        <f>_xlfn.XLOOKUP($E123,'Raw Data'!$E:$E,'Raw Data'!I:I,"ERROR",0,1)</f>
        <v>0.00119537981404257</v>
      </c>
      <c r="J123" s="9" t="str">
        <f>_xlfn.XLOOKUP($E123,'Raw Data'!$E:$E,'Raw Data'!J:J,"ERROR",0,1)</f>
        <v>No</v>
      </c>
      <c r="K123" s="14" t="str">
        <f t="array" ref="K123">_xlfn.IFS(AND(L123&gt;0,L123&lt;=5),"0 to 5",AND(L123&gt;5,L123&lt;=10),"5 to 10",AND(L123&gt;10,L123&lt;=15),"10 to 15",AND(L123&gt;15,L123&lt;=20),"15 to 20",AND(L123&gt;20,L123&lt;=30),"20 to 30",AND(L123&gt;30,L123&lt;=40),"30 to 40",AND(L123&gt;40,L123&lt;=50),"40 to 50",AND(L123&gt;50,L123&lt;=75),"50 to 75",AND(L123&gt;75,L123&lt;=100),"75 to 100",AND(L123&gt;100,L123&lt;=150),"100 to 150",AND(L123&gt;150,L123&lt;=200),"150 to 200",AND(L123&gt;200,L123&lt;=250),"200 to 250",AND(L123&gt;250,L123&lt;=300),"250 to 300",AND(L123&gt;300,L123&lt;=400),"300 to 400",AND(L123&gt;400,L123&lt;=500),"400 to 500",L123&gt;500,"500+")</f>
        <v>75 to 100</v>
      </c>
      <c r="L123" s="9">
        <f>_xlfn.XLOOKUP($E123,'Raw Data'!$E:$E,'Raw Data'!L:L,"ERROR",0,1)</f>
        <v>76.53</v>
      </c>
      <c r="M123" s="14" t="str">
        <f t="array" ref="M123">_xlfn.IFS(AND(N123&gt;0,N123&lt;=5),"0 to 5",AND(N123&gt;5,N123&lt;=10),"5 to 10",AND(N123&gt;10,N123&lt;=15),"10 to 15",AND(N123&gt;15,N123&lt;=20),"15 to 20",AND(N123&gt;20,N123&lt;=30),"20 to 30",AND(N123&gt;30,N123&lt;=40),"30 to 40",AND(N123&gt;40,N123&lt;=50),"40 to 50",AND(N123&gt;50,N123&lt;=75),"50 to 75",AND(N123&gt;75,N123&lt;=100),"75 to 100",AND(N123&gt;100,N123&lt;=150),"100 to 150",AND(N123&gt;150,N123&lt;=200),"150 to 200",AND(N123&gt;200,N123&lt;=250),"200 to 250",AND(N123&gt;250,N123&lt;=300),"250 to 300",AND(N123&gt;300,N123&lt;=400),"300 to 400",AND(N123&gt;400,N123&lt;=500),"400 to 500",N123&gt;500,"500+")</f>
        <v>75 to 100</v>
      </c>
      <c r="N123" s="9">
        <f>_xlfn.XLOOKUP($E123,'Raw Data'!$E:$E,'Raw Data'!N:N,"ERROR",0,1)</f>
        <v>78.21</v>
      </c>
      <c r="O123" s="14" t="str">
        <f t="array" ref="O123">_xlfn.IFS(P123=0,"No Discount",AND(P123&gt;0,P123&lt;=0.02),"0% to 2%",AND(P123&gt;0.02,P123&lt;=0.04),"2% to 4%",AND(P123&gt;0.04,P123&lt;=0.06),"4% to 6%",AND(P123&gt;0.06,P123&lt;=0.08),"6% to 8%",AND(P123&gt;0.08,P123&lt;=0.1),"8% to 10%",AND(P123&gt;0.1,P123&lt;=0.15),"10% to 15%",AND(P123&gt;0.15,P123&lt;=0.2),"15% to 20%",AND(P123&gt;0.2,P123&lt;=0.25),"20% to 25%",AND(P123&gt;0.25,P123&lt;=0.3),"25% to 30%",AND(P123&gt;0.3,P123&lt;=0.4),"30% to 40%",AND(P123&gt;0.4,P123&lt;=0.5),"40% to 50%",AND(P123&gt;0.5,P123&lt;=0.75),"50% to 75%",AND(P123&gt;0.75,P123&lt;=1),"75% to 100%")</f>
        <v>2% to 4%</v>
      </c>
      <c r="P123" s="10">
        <f>_xlfn.XLOOKUP($E123,'Raw Data'!$E:$E,'Raw Data'!P:P,"ERROR",0,1)</f>
        <v>0.0214806290755657</v>
      </c>
      <c r="Q123" s="9">
        <f>_xlfn.XLOOKUP($E123,'Raw Data'!$E:$E,'Raw Data'!Q:Q,"ERROR",0,1)</f>
        <v>6</v>
      </c>
      <c r="R123" s="9" t="str">
        <f>_xlfn.XLOOKUP($E123,'Raw Data'!$E:$E,'Raw Data'!R:R,"ERROR",0,1)</f>
        <v>fl oz</v>
      </c>
      <c r="S123" s="5" t="str">
        <f t="array" ref="S123">_xlfn.IFS(AND(T123&gt;0,T123&lt;=0.05),"0 to 0.05",AND(T123&gt;0.05,T123&lt;=0.1),"0.05 to 0.1",AND(T123&gt;0.1,T123&lt;=0.2),"0.1 to 0.2",AND(T123&gt;0.2,T123&lt;=0.3),"0.2 to 0.3",AND(T123&gt;0.3,T123&lt;=0.4),"0.3 to 0.4",AND(T123&gt;0.4,T123&lt;=0.5),"0.4 to 0.5",AND(T123&gt;0.5,T123&lt;=0.75),"0.5 to 0.75",AND(T123&gt;0.75,T123&lt;=1),"0.75 to 1",AND(T123&gt;1,T123&lt;=2),"1 to 2",AND(T123&gt;2,T123&lt;=3),"2 to 3",AND(T123&gt;3,T123&lt;=4),"3 to 4",AND(T123&gt;4,T123&lt;=5),"4 to 5",AND(T123&gt;5,T123&lt;=10),"5 to 10",T123&gt;10,"10+")</f>
        <v>0.4 to 0.5</v>
      </c>
      <c r="T123" s="10">
        <f>_xlfn.XLOOKUP($E123,'Raw Data'!$E:$E,'Raw Data'!T:T,"ERROR",0,1)</f>
        <v>0.414758981296012</v>
      </c>
      <c r="U123" s="15" t="str">
        <f t="array" ref="U123">_xlfn.IFS(AND(V123&gt;0,V123&lt;=0.05),"0 to 0.05",AND(V123&gt;0.05,V123&lt;=0.1),"0.05 to 0.1",AND(V123&gt;0.1,V123&lt;=0.2),"0.1 to 0.2",AND(V123&gt;0.2,V123&lt;=0.3),"0.2 to 0.3",AND(V123&gt;0.3,V123&lt;=0.4),"0.3 to 0.4",AND(V123&gt;0.4,V123&lt;=0.5),"0.4 to 0.5",AND(V123&gt;0.5,V123&lt;=0.75),"0.5 to 0.75",AND(V123&gt;0.75,V123&lt;=1),"0.75 to 1",AND(V123&gt;1,V123&lt;=2),"1 to 2",AND(V123&gt;2,V123&lt;=3),"2 to 3",AND(V123&gt;3,V123&lt;=4),"3 to 4",AND(V123&gt;4,V123&lt;=5),"4 to 5",AND(V123&gt;5,V123&lt;=10),"5 to 10",V123&gt;10,"10+")</f>
        <v>0.1 to 0.2</v>
      </c>
      <c r="V123" s="10">
        <f>_xlfn.XLOOKUP($E123,'Raw Data'!$E:$E,'Raw Data'!V:V,"ERROR",0,1)</f>
        <v>0.114443237688926</v>
      </c>
      <c r="W123" s="15" t="str">
        <f t="array" ref="W123">_xlfn.IFS(AND(X123&gt;0,X123&lt;=0.05),"0 to 0.05",AND(X123&gt;0.05,X123&lt;=0.1),"0.05 to 0.1",AND(X123&gt;0.1,X123&lt;=0.2),"0.1 to 0.2",AND(X123&gt;0.2,X123&lt;=0.3),"0.2 to 0.3",AND(X123&gt;0.3,X123&lt;=0.4),"0.3 to 0.4",AND(X123&gt;0.4,X123&lt;=0.5),"0.4 to 0.5",AND(X123&gt;0.5,X123&lt;=0.75),"0.5 to 0.75",AND(X123&gt;0.75,X123&lt;=1),"0.75 to 1",AND(X123&gt;1,X123&lt;=2),"1 to 2",AND(X123&gt;2,X123&lt;=3),"2 to 3",AND(X123&gt;3,X123&lt;=4),"3 to 4",AND(X123&gt;4,X123&lt;=5),"4 to 5",AND(X123&gt;5,X123&lt;=10),"5 to 10",X123&gt;10,"10+")</f>
        <v>0.1 to 0.2</v>
      </c>
      <c r="X123" s="16">
        <f t="shared" si="6"/>
        <v>0.111984924949923</v>
      </c>
      <c r="Y123" s="5" t="str">
        <f t="array" ref="Y123">_xlfn.IFS(AND(Z123&gt;0,Z123&lt;=1),"0 to 1",AND(Z123&gt;1,Z123&lt;=2),"1 to 2",AND(Z123&gt;2,Z123&lt;=4),"2 to 4",AND(Z123&gt;4,Z123&lt;=6),"4 to 6",AND(Z123&gt;6,Z123&lt;=8),"6 to 8",AND(Z123&gt;8,Z123&lt;=10),"8 to 10",AND(Z123&gt;10,Z123&lt;=15),"10 to 15",AND(Z123&gt;15,Z123&lt;=20),"15 to 20",AND(Z123&gt;20,Z123&lt;=25),"20 to 25",AND(Z123&gt;25,Z123&lt;=30),"25 to 30",AND(Z123&gt;30,Z123&lt;=40),"30 to 40",AND(Z123&gt;40,Z123&lt;=50),"40 to 50",Z123&gt;50,"50+")</f>
        <v>6 to 8</v>
      </c>
      <c r="Z123" s="9">
        <f>_xlfn.XLOOKUP($E123,'Raw Data'!$E:$E,'Raw Data'!Z:Z,"ERROR",0,1)</f>
        <v>6.24</v>
      </c>
      <c r="AA123" s="9" t="str">
        <f>_xlfn.XLOOKUP($E123,'Raw Data'!$E:$E,'Raw Data'!AA:AA,"ERROR",0,1)</f>
        <v>oz</v>
      </c>
    </row>
    <row r="124" hidden="1" spans="1:27">
      <c r="A124" s="5" t="str">
        <f>_xlfn.XLOOKUP($E124,'Raw Data'!$E:$E,'Raw Data'!A:A,"ERROR",0,1)</f>
        <v>AE</v>
      </c>
      <c r="B124" s="5" t="str">
        <f>_xlfn.XLOOKUP($E124,'Raw Data'!$E:$E,'Raw Data'!B:B,"ERROR",0,1)</f>
        <v>Hair Mousses</v>
      </c>
      <c r="C124" s="5" t="str">
        <f>_xlfn.XLOOKUP($E124,'Raw Data'!$E:$E,'Raw Data'!C:C,"ERROR",0,1)</f>
        <v>l'oreal paris</v>
      </c>
      <c r="D124" s="5" t="str">
        <f>_xlfn.XLOOKUP($E124,'Raw Data'!$E:$E,'Raw Data'!D:D,"ERROR",0,1)</f>
        <v>www.amazon.ae/dp/B00JR90SDY</v>
      </c>
      <c r="E124" s="5" t="s">
        <v>323</v>
      </c>
      <c r="F124" s="9" t="str">
        <f>_xlfn.XLOOKUP($E124,'Raw Data'!$E:$E,'Raw Data'!F:F,"ERROR",0,1)</f>
        <v>L'OrÃƒÂ©al Elvive Styliste Mousse Full Restores, Hold Firm, 200ml</v>
      </c>
      <c r="G124" s="10">
        <f>_xlfn.XLOOKUP($E124,'Raw Data'!$E:$E,'Raw Data'!G:G,"ERROR",0,1)</f>
        <v>20</v>
      </c>
      <c r="H124" s="9">
        <f>_xlfn.XLOOKUP($E124,'Raw Data'!$E:$E,'Raw Data'!H:H,"ERROR",0,1)</f>
        <v>889.13</v>
      </c>
      <c r="I124" s="9">
        <f>_xlfn.XLOOKUP($E124,'Raw Data'!$E:$E,'Raw Data'!I:I,"ERROR",0,1)</f>
        <v>0.00119038601131159</v>
      </c>
      <c r="J124" s="9" t="str">
        <f>_xlfn.XLOOKUP($E124,'Raw Data'!$E:$E,'Raw Data'!J:J,"ERROR",0,1)</f>
        <v>No</v>
      </c>
      <c r="K124" s="14" t="str">
        <f t="array" ref="K124">_xlfn.IFS(AND(L124&gt;0,L124&lt;=5),"0 to 5",AND(L124&gt;5,L124&lt;=10),"5 to 10",AND(L124&gt;10,L124&lt;=15),"10 to 15",AND(L124&gt;15,L124&lt;=20),"15 to 20",AND(L124&gt;20,L124&lt;=30),"20 to 30",AND(L124&gt;30,L124&lt;=40),"30 to 40",AND(L124&gt;40,L124&lt;=50),"40 to 50",AND(L124&gt;50,L124&lt;=75),"50 to 75",AND(L124&gt;75,L124&lt;=100),"75 to 100",AND(L124&gt;100,L124&lt;=150),"100 to 150",AND(L124&gt;150,L124&lt;=200),"150 to 200",AND(L124&gt;200,L124&lt;=250),"200 to 250",AND(L124&gt;250,L124&lt;=300),"250 to 300",AND(L124&gt;300,L124&lt;=400),"300 to 400",AND(L124&gt;400,L124&lt;=500),"400 to 500",L124&gt;500,"500+")</f>
        <v>40 to 50</v>
      </c>
      <c r="L124" s="9">
        <f>_xlfn.XLOOKUP($E124,'Raw Data'!$E:$E,'Raw Data'!L:L,"ERROR",0,1)</f>
        <v>44</v>
      </c>
      <c r="M124" s="14" t="str">
        <f t="array" ref="M124">_xlfn.IFS(AND(N124&gt;0,N124&lt;=5),"0 to 5",AND(N124&gt;5,N124&lt;=10),"5 to 10",AND(N124&gt;10,N124&lt;=15),"10 to 15",AND(N124&gt;15,N124&lt;=20),"15 to 20",AND(N124&gt;20,N124&lt;=30),"20 to 30",AND(N124&gt;30,N124&lt;=40),"30 to 40",AND(N124&gt;40,N124&lt;=50),"40 to 50",AND(N124&gt;50,N124&lt;=75),"50 to 75",AND(N124&gt;75,N124&lt;=100),"75 to 100",AND(N124&gt;100,N124&lt;=150),"100 to 150",AND(N124&gt;150,N124&lt;=200),"150 to 200",AND(N124&gt;200,N124&lt;=250),"200 to 250",AND(N124&gt;250,N124&lt;=300),"250 to 300",AND(N124&gt;300,N124&lt;=400),"300 to 400",AND(N124&gt;400,N124&lt;=500),"400 to 500",N124&gt;500,"500+")</f>
        <v>40 to 50</v>
      </c>
      <c r="N124" s="9">
        <f>_xlfn.XLOOKUP($E124,'Raw Data'!$E:$E,'Raw Data'!N:N,"ERROR",0,1)</f>
        <v>44</v>
      </c>
      <c r="O124" s="14" t="str">
        <f t="array" ref="O124">_xlfn.IFS(P124=0,"No Discount",AND(P124&gt;0,P124&lt;=0.02),"0% to 2%",AND(P124&gt;0.02,P124&lt;=0.04),"2% to 4%",AND(P124&gt;0.04,P124&lt;=0.06),"4% to 6%",AND(P124&gt;0.06,P124&lt;=0.08),"6% to 8%",AND(P124&gt;0.08,P124&lt;=0.1),"8% to 10%",AND(P124&gt;0.1,P124&lt;=0.15),"10% to 15%",AND(P124&gt;0.15,P124&lt;=0.2),"15% to 20%",AND(P124&gt;0.2,P124&lt;=0.25),"20% to 25%",AND(P124&gt;0.25,P124&lt;=0.3),"25% to 30%",AND(P124&gt;0.3,P124&lt;=0.4),"30% to 40%",AND(P124&gt;0.4,P124&lt;=0.5),"40% to 50%",AND(P124&gt;0.5,P124&lt;=0.75),"50% to 75%",AND(P124&gt;0.75,P124&lt;=1),"75% to 100%")</f>
        <v>No Discount</v>
      </c>
      <c r="P124" s="10">
        <f>_xlfn.XLOOKUP($E124,'Raw Data'!$E:$E,'Raw Data'!P:P,"ERROR",0,1)</f>
        <v>0</v>
      </c>
      <c r="Q124" s="9">
        <f>_xlfn.XLOOKUP($E124,'Raw Data'!$E:$E,'Raw Data'!Q:Q,"ERROR",0,1)</f>
        <v>200</v>
      </c>
      <c r="R124" s="9" t="str">
        <f>_xlfn.XLOOKUP($E124,'Raw Data'!$E:$E,'Raw Data'!R:R,"ERROR",0,1)</f>
        <v>ml</v>
      </c>
      <c r="S124" s="5" t="str">
        <f t="array" ref="S124">_xlfn.IFS(AND(T124&gt;0,T124&lt;=0.05),"0 to 0.05",AND(T124&gt;0.05,T124&lt;=0.1),"0.05 to 0.1",AND(T124&gt;0.1,T124&lt;=0.2),"0.1 to 0.2",AND(T124&gt;0.2,T124&lt;=0.3),"0.2 to 0.3",AND(T124&gt;0.3,T124&lt;=0.4),"0.3 to 0.4",AND(T124&gt;0.4,T124&lt;=0.5),"0.4 to 0.5",AND(T124&gt;0.5,T124&lt;=0.75),"0.5 to 0.75",AND(T124&gt;0.75,T124&lt;=1),"0.75 to 1",AND(T124&gt;1,T124&lt;=2),"1 to 2",AND(T124&gt;2,T124&lt;=3),"2 to 3",AND(T124&gt;3,T124&lt;=4),"3 to 4",AND(T124&gt;4,T124&lt;=5),"4 to 5",AND(T124&gt;5,T124&lt;=10),"5 to 10",T124&gt;10,"10+")</f>
        <v>0.2 to 0.3</v>
      </c>
      <c r="T124" s="10">
        <f>_xlfn.XLOOKUP($E124,'Raw Data'!$E:$E,'Raw Data'!T:T,"ERROR",0,1)</f>
        <v>0.220117542767838</v>
      </c>
      <c r="U124" s="15" t="str">
        <f t="array" ref="U124">_xlfn.IFS(AND(V124&gt;0,V124&lt;=0.05),"0 to 0.05",AND(V124&gt;0.05,V124&lt;=0.1),"0.05 to 0.1",AND(V124&gt;0.1,V124&lt;=0.2),"0.1 to 0.2",AND(V124&gt;0.2,V124&lt;=0.3),"0.2 to 0.3",AND(V124&gt;0.3,V124&lt;=0.4),"0.3 to 0.4",AND(V124&gt;0.4,V124&lt;=0.5),"0.4 to 0.5",AND(V124&gt;0.5,V124&lt;=0.75),"0.5 to 0.75",AND(V124&gt;0.75,V124&lt;=1),"0.75 to 1",AND(V124&gt;1,V124&lt;=2),"1 to 2",AND(V124&gt;2,V124&lt;=3),"2 to 3",AND(V124&gt;3,V124&lt;=4),"3 to 4",AND(V124&gt;4,V124&lt;=5),"4 to 5",AND(V124&gt;5,V124&lt;=10),"5 to 10",V124&gt;10,"10+")</f>
        <v>0.05 to 0.1</v>
      </c>
      <c r="V124" s="10">
        <f>_xlfn.XLOOKUP($E124,'Raw Data'!$E:$E,'Raw Data'!V:V,"ERROR",0,1)</f>
        <v>0.0594317365473163</v>
      </c>
      <c r="W124" s="15" t="str">
        <f t="array" ref="W124">_xlfn.IFS(AND(X124&gt;0,X124&lt;=0.05),"0 to 0.05",AND(X124&gt;0.05,X124&lt;=0.1),"0.05 to 0.1",AND(X124&gt;0.1,X124&lt;=0.2),"0.1 to 0.2",AND(X124&gt;0.2,X124&lt;=0.3),"0.2 to 0.3",AND(X124&gt;0.3,X124&lt;=0.4),"0.3 to 0.4",AND(X124&gt;0.4,X124&lt;=0.5),"0.4 to 0.5",AND(X124&gt;0.5,X124&lt;=0.75),"0.5 to 0.75",AND(X124&gt;0.75,X124&lt;=1),"0.75 to 1",AND(X124&gt;1,X124&lt;=2),"1 to 2",AND(X124&gt;2,X124&lt;=3),"2 to 3",AND(X124&gt;3,X124&lt;=4),"3 to 4",AND(X124&gt;4,X124&lt;=5),"4 to 5",AND(X124&gt;5,X124&lt;=10),"5 to 10",X124&gt;10,"10+")</f>
        <v>0.05 to 0.1</v>
      </c>
      <c r="X124" s="16">
        <f t="shared" si="6"/>
        <v>0.0594317365473163</v>
      </c>
      <c r="Y124" s="5" t="str">
        <f t="array" ref="Y124">_xlfn.IFS(AND(Z124&gt;0,Z124&lt;=1),"0 to 1",AND(Z124&gt;1,Z124&lt;=2),"1 to 2",AND(Z124&gt;2,Z124&lt;=4),"2 to 4",AND(Z124&gt;4,Z124&lt;=6),"4 to 6",AND(Z124&gt;6,Z124&lt;=8),"6 to 8",AND(Z124&gt;8,Z124&lt;=10),"8 to 10",AND(Z124&gt;10,Z124&lt;=15),"10 to 15",AND(Z124&gt;15,Z124&lt;=20),"15 to 20",AND(Z124&gt;20,Z124&lt;=25),"20 to 25",AND(Z124&gt;25,Z124&lt;=30),"25 to 30",AND(Z124&gt;30,Z124&lt;=40),"30 to 40",AND(Z124&gt;40,Z124&lt;=50),"40 to 50",Z124&gt;50,"50+")</f>
        <v>6 to 8</v>
      </c>
      <c r="Z124" s="9">
        <f>_xlfn.XLOOKUP($E124,'Raw Data'!$E:$E,'Raw Data'!Z:Z,"ERROR",0,1)</f>
        <v>6.76</v>
      </c>
      <c r="AA124" s="9" t="str">
        <f>_xlfn.XLOOKUP($E124,'Raw Data'!$E:$E,'Raw Data'!AA:AA,"ERROR",0,1)</f>
        <v>oz</v>
      </c>
    </row>
    <row r="125" hidden="1" spans="1:27">
      <c r="A125" s="5" t="str">
        <f>_xlfn.XLOOKUP($E125,'Raw Data'!$E:$E,'Raw Data'!A:A,"ERROR",0,1)</f>
        <v>AE</v>
      </c>
      <c r="B125" s="5" t="str">
        <f>_xlfn.XLOOKUP($E125,'Raw Data'!$E:$E,'Raw Data'!B:B,"ERROR",0,1)</f>
        <v>Hair Mousses</v>
      </c>
      <c r="C125" s="5" t="str">
        <f>_xlfn.XLOOKUP($E125,'Raw Data'!$E:$E,'Raw Data'!C:C,"ERROR",0,1)</f>
        <v>aphogee</v>
      </c>
      <c r="D125" s="5" t="str">
        <f>_xlfn.XLOOKUP($E125,'Raw Data'!$E:$E,'Raw Data'!D:D,"ERROR",0,1)</f>
        <v>www.amazon.ae/dp/B00IAANL4Y</v>
      </c>
      <c r="E125" s="5" t="s">
        <v>324</v>
      </c>
      <c r="F125" s="9" t="str">
        <f>_xlfn.XLOOKUP($E125,'Raw Data'!$E:$E,'Raw Data'!F:F,"ERROR",0,1)</f>
        <v>ApHogee Style &amp; Wrap Mousse 8.5oz"Pack of 2"</v>
      </c>
      <c r="G125" s="10">
        <f>_xlfn.XLOOKUP($E125,'Raw Data'!$E:$E,'Raw Data'!G:G,"ERROR",0,1)</f>
        <v>9</v>
      </c>
      <c r="H125" s="9">
        <f>_xlfn.XLOOKUP($E125,'Raw Data'!$E:$E,'Raw Data'!H:H,"ERROR",0,1)</f>
        <v>885.98</v>
      </c>
      <c r="I125" s="9">
        <f>_xlfn.XLOOKUP($E125,'Raw Data'!$E:$E,'Raw Data'!I:I,"ERROR",0,1)</f>
        <v>0.00118616872482297</v>
      </c>
      <c r="J125" s="9" t="str">
        <f>_xlfn.XLOOKUP($E125,'Raw Data'!$E:$E,'Raw Data'!J:J,"ERROR",0,1)</f>
        <v>No</v>
      </c>
      <c r="K125" s="14" t="str">
        <f t="array" ref="K125">_xlfn.IFS(AND(L125&gt;0,L125&lt;=5),"0 to 5",AND(L125&gt;5,L125&lt;=10),"5 to 10",AND(L125&gt;10,L125&lt;=15),"10 to 15",AND(L125&gt;15,L125&lt;=20),"15 to 20",AND(L125&gt;20,L125&lt;=30),"20 to 30",AND(L125&gt;30,L125&lt;=40),"30 to 40",AND(L125&gt;40,L125&lt;=50),"40 to 50",AND(L125&gt;50,L125&lt;=75),"50 to 75",AND(L125&gt;75,L125&lt;=100),"75 to 100",AND(L125&gt;100,L125&lt;=150),"100 to 150",AND(L125&gt;150,L125&lt;=200),"150 to 200",AND(L125&gt;200,L125&lt;=250),"200 to 250",AND(L125&gt;250,L125&lt;=300),"250 to 300",AND(L125&gt;300,L125&lt;=400),"300 to 400",AND(L125&gt;400,L125&lt;=500),"400 to 500",L125&gt;500,"500+")</f>
        <v>75 to 100</v>
      </c>
      <c r="L125" s="9">
        <f>_xlfn.XLOOKUP($E125,'Raw Data'!$E:$E,'Raw Data'!L:L,"ERROR",0,1)</f>
        <v>98.33</v>
      </c>
      <c r="M125" s="14" t="str">
        <f t="array" ref="M125">_xlfn.IFS(AND(N125&gt;0,N125&lt;=5),"0 to 5",AND(N125&gt;5,N125&lt;=10),"5 to 10",AND(N125&gt;10,N125&lt;=15),"10 to 15",AND(N125&gt;15,N125&lt;=20),"15 to 20",AND(N125&gt;20,N125&lt;=30),"20 to 30",AND(N125&gt;30,N125&lt;=40),"30 to 40",AND(N125&gt;40,N125&lt;=50),"40 to 50",AND(N125&gt;50,N125&lt;=75),"50 to 75",AND(N125&gt;75,N125&lt;=100),"75 to 100",AND(N125&gt;100,N125&lt;=150),"100 to 150",AND(N125&gt;150,N125&lt;=200),"150 to 200",AND(N125&gt;200,N125&lt;=250),"200 to 250",AND(N125&gt;250,N125&lt;=300),"250 to 300",AND(N125&gt;300,N125&lt;=400),"300 to 400",AND(N125&gt;400,N125&lt;=500),"400 to 500",N125&gt;500,"500+")</f>
        <v>75 to 100</v>
      </c>
      <c r="N125" s="9">
        <f>_xlfn.XLOOKUP($E125,'Raw Data'!$E:$E,'Raw Data'!N:N,"ERROR",0,1)</f>
        <v>98.99</v>
      </c>
      <c r="O125" s="14" t="str">
        <f t="array" ref="O125">_xlfn.IFS(P125=0,"No Discount",AND(P125&gt;0,P125&lt;=0.02),"0% to 2%",AND(P125&gt;0.02,P125&lt;=0.04),"2% to 4%",AND(P125&gt;0.04,P125&lt;=0.06),"4% to 6%",AND(P125&gt;0.06,P125&lt;=0.08),"6% to 8%",AND(P125&gt;0.08,P125&lt;=0.1),"8% to 10%",AND(P125&gt;0.1,P125&lt;=0.15),"10% to 15%",AND(P125&gt;0.15,P125&lt;=0.2),"15% to 20%",AND(P125&gt;0.2,P125&lt;=0.25),"20% to 25%",AND(P125&gt;0.25,P125&lt;=0.3),"25% to 30%",AND(P125&gt;0.3,P125&lt;=0.4),"30% to 40%",AND(P125&gt;0.4,P125&lt;=0.5),"40% to 50%",AND(P125&gt;0.5,P125&lt;=0.75),"50% to 75%",AND(P125&gt;0.75,P125&lt;=1),"75% to 100%")</f>
        <v>0% to 2%</v>
      </c>
      <c r="P125" s="10">
        <f>_xlfn.XLOOKUP($E125,'Raw Data'!$E:$E,'Raw Data'!P:P,"ERROR",0,1)</f>
        <v>0.00666734013536717</v>
      </c>
      <c r="Q125" s="9">
        <f>_xlfn.XLOOKUP($E125,'Raw Data'!$E:$E,'Raw Data'!Q:Q,"ERROR",0,1)</f>
        <v>17</v>
      </c>
      <c r="R125" s="9" t="str">
        <f>_xlfn.XLOOKUP($E125,'Raw Data'!$E:$E,'Raw Data'!R:R,"ERROR",0,1)</f>
        <v>oz</v>
      </c>
      <c r="S125" s="5" t="str">
        <f t="array" ref="S125">_xlfn.IFS(AND(T125&gt;0,T125&lt;=0.05),"0 to 0.05",AND(T125&gt;0.05,T125&lt;=0.1),"0.05 to 0.1",AND(T125&gt;0.1,T125&lt;=0.2),"0.1 to 0.2",AND(T125&gt;0.2,T125&lt;=0.3),"0.2 to 0.3",AND(T125&gt;0.3,T125&lt;=0.4),"0.3 to 0.4",AND(T125&gt;0.4,T125&lt;=0.5),"0.4 to 0.5",AND(T125&gt;0.5,T125&lt;=0.75),"0.5 to 0.75",AND(T125&gt;0.75,T125&lt;=1),"0.75 to 1",AND(T125&gt;1,T125&lt;=2),"1 to 2",AND(T125&gt;2,T125&lt;=3),"2 to 3",AND(T125&gt;3,T125&lt;=4),"3 to 4",AND(T125&gt;4,T125&lt;=5),"4 to 5",AND(T125&gt;5,T125&lt;=10),"5 to 10",T125&gt;10,"10+")</f>
        <v>0.1 to 0.2</v>
      </c>
      <c r="T125" s="10">
        <f>_xlfn.XLOOKUP($E125,'Raw Data'!$E:$E,'Raw Data'!T:T,"ERROR",0,1)</f>
        <v>0.195607630945513</v>
      </c>
      <c r="U125" s="15" t="str">
        <f t="array" ref="U125">_xlfn.IFS(AND(V125&gt;0,V125&lt;=0.05),"0 to 0.05",AND(V125&gt;0.05,V125&lt;=0.1),"0.05 to 0.1",AND(V125&gt;0.1,V125&lt;=0.2),"0.1 to 0.2",AND(V125&gt;0.2,V125&lt;=0.3),"0.2 to 0.3",AND(V125&gt;0.3,V125&lt;=0.4),"0.3 to 0.4",AND(V125&gt;0.4,V125&lt;=0.5),"0.4 to 0.5",AND(V125&gt;0.5,V125&lt;=0.75),"0.5 to 0.75",AND(V125&gt;0.75,V125&lt;=1),"0.75 to 1",AND(V125&gt;1,V125&lt;=2),"1 to 2",AND(V125&gt;2,V125&lt;=3),"2 to 3",AND(V125&gt;3,V125&lt;=4),"3 to 4",AND(V125&gt;4,V125&lt;=5),"4 to 5",AND(V125&gt;5,V125&lt;=10),"5 to 10",V125&gt;10,"10+")</f>
        <v>0.05 to 0.1</v>
      </c>
      <c r="V125" s="10">
        <f>_xlfn.XLOOKUP($E125,'Raw Data'!$E:$E,'Raw Data'!V:V,"ERROR",0,1)</f>
        <v>0.0531685531838708</v>
      </c>
      <c r="W125" s="15" t="str">
        <f t="array" ref="W125">_xlfn.IFS(AND(X125&gt;0,X125&lt;=0.05),"0 to 0.05",AND(X125&gt;0.05,X125&lt;=0.1),"0.05 to 0.1",AND(X125&gt;0.1,X125&lt;=0.2),"0.1 to 0.2",AND(X125&gt;0.2,X125&lt;=0.3),"0.2 to 0.3",AND(X125&gt;0.3,X125&lt;=0.4),"0.3 to 0.4",AND(X125&gt;0.4,X125&lt;=0.5),"0.4 to 0.5",AND(X125&gt;0.5,X125&lt;=0.75),"0.5 to 0.75",AND(X125&gt;0.75,X125&lt;=1),"0.75 to 1",AND(X125&gt;1,X125&lt;=2),"1 to 2",AND(X125&gt;2,X125&lt;=3),"2 to 3",AND(X125&gt;3,X125&lt;=4),"3 to 4",AND(X125&gt;4,X125&lt;=5),"4 to 5",AND(X125&gt;5,X125&lt;=10),"5 to 10",X125&gt;10,"10+")</f>
        <v>0.05 to 0.1</v>
      </c>
      <c r="X125" s="16">
        <f t="shared" si="6"/>
        <v>0.0528140603552886</v>
      </c>
      <c r="Y125" s="5" t="str">
        <f t="array" ref="Y125">_xlfn.IFS(AND(Z125&gt;0,Z125&lt;=1),"0 to 1",AND(Z125&gt;1,Z125&lt;=2),"1 to 2",AND(Z125&gt;2,Z125&lt;=4),"2 to 4",AND(Z125&gt;4,Z125&lt;=6),"4 to 6",AND(Z125&gt;6,Z125&lt;=8),"6 to 8",AND(Z125&gt;8,Z125&lt;=10),"8 to 10",AND(Z125&gt;10,Z125&lt;=15),"10 to 15",AND(Z125&gt;15,Z125&lt;=20),"15 to 20",AND(Z125&gt;20,Z125&lt;=25),"20 to 25",AND(Z125&gt;25,Z125&lt;=30),"25 to 30",AND(Z125&gt;30,Z125&lt;=40),"30 to 40",AND(Z125&gt;40,Z125&lt;=50),"40 to 50",Z125&gt;50,"50+")</f>
        <v>15 to 20</v>
      </c>
      <c r="Z125" s="9">
        <f>_xlfn.XLOOKUP($E125,'Raw Data'!$E:$E,'Raw Data'!Z:Z,"ERROR",0,1)</f>
        <v>17</v>
      </c>
      <c r="AA125" s="9" t="str">
        <f>_xlfn.XLOOKUP($E125,'Raw Data'!$E:$E,'Raw Data'!AA:AA,"ERROR",0,1)</f>
        <v>oz</v>
      </c>
    </row>
    <row r="126" hidden="1" spans="1:27">
      <c r="A126" s="5" t="str">
        <f>_xlfn.XLOOKUP($E126,'Raw Data'!$E:$E,'Raw Data'!A:A,"ERROR",0,1)</f>
        <v>AE</v>
      </c>
      <c r="B126" s="5" t="str">
        <f>_xlfn.XLOOKUP($E126,'Raw Data'!$E:$E,'Raw Data'!B:B,"ERROR",0,1)</f>
        <v>Hair Mousses</v>
      </c>
      <c r="C126" s="5" t="str">
        <f>_xlfn.XLOOKUP($E126,'Raw Data'!$E:$E,'Raw Data'!C:C,"ERROR",0,1)</f>
        <v>AmPro</v>
      </c>
      <c r="D126" s="5" t="str">
        <f>_xlfn.XLOOKUP($E126,'Raw Data'!$E:$E,'Raw Data'!D:D,"ERROR",0,1)</f>
        <v>www.amazon.ae/dp/B08MBD47TX</v>
      </c>
      <c r="E126" s="5" t="s">
        <v>325</v>
      </c>
      <c r="F126" s="9" t="str">
        <f>_xlfn.XLOOKUP($E126,'Raw Data'!$E:$E,'Raw Data'!F:F,"ERROR",0,1)</f>
        <v>Shine N Jam Magic Fingers For Braiders Setting Mousse 12 Ounce (354ml) Shine N Jam Magic Fingers For Braiders Setting Mousse 12 Ounce (354ml)</v>
      </c>
      <c r="G126" s="10">
        <f>_xlfn.XLOOKUP($E126,'Raw Data'!$E:$E,'Raw Data'!G:G,"ERROR",0,1)</f>
        <v>11</v>
      </c>
      <c r="H126" s="9">
        <f>_xlfn.XLOOKUP($E126,'Raw Data'!$E:$E,'Raw Data'!H:H,"ERROR",0,1)</f>
        <v>880.43</v>
      </c>
      <c r="I126" s="9">
        <f>_xlfn.XLOOKUP($E126,'Raw Data'!$E:$E,'Raw Data'!I:I,"ERROR",0,1)</f>
        <v>0.00117873826767634</v>
      </c>
      <c r="J126" s="9" t="str">
        <f>_xlfn.XLOOKUP($E126,'Raw Data'!$E:$E,'Raw Data'!J:J,"ERROR",0,1)</f>
        <v>No</v>
      </c>
      <c r="K126" s="14" t="str">
        <f t="array" ref="K126">_xlfn.IFS(AND(L126&gt;0,L126&lt;=5),"0 to 5",AND(L126&gt;5,L126&lt;=10),"5 to 10",AND(L126&gt;10,L126&lt;=15),"10 to 15",AND(L126&gt;15,L126&lt;=20),"15 to 20",AND(L126&gt;20,L126&lt;=30),"20 to 30",AND(L126&gt;30,L126&lt;=40),"30 to 40",AND(L126&gt;40,L126&lt;=50),"40 to 50",AND(L126&gt;50,L126&lt;=75),"50 to 75",AND(L126&gt;75,L126&lt;=100),"75 to 100",AND(L126&gt;100,L126&lt;=150),"100 to 150",AND(L126&gt;150,L126&lt;=200),"150 to 200",AND(L126&gt;200,L126&lt;=250),"200 to 250",AND(L126&gt;250,L126&lt;=300),"250 to 300",AND(L126&gt;300,L126&lt;=400),"300 to 400",AND(L126&gt;400,L126&lt;=500),"400 to 500",L126&gt;500,"500+")</f>
        <v>50 to 75</v>
      </c>
      <c r="L126" s="9">
        <f>_xlfn.XLOOKUP($E126,'Raw Data'!$E:$E,'Raw Data'!L:L,"ERROR",0,1)</f>
        <v>74.28</v>
      </c>
      <c r="M126" s="14" t="str">
        <f t="array" ref="M126">_xlfn.IFS(AND(N126&gt;0,N126&lt;=5),"0 to 5",AND(N126&gt;5,N126&lt;=10),"5 to 10",AND(N126&gt;10,N126&lt;=15),"10 to 15",AND(N126&gt;15,N126&lt;=20),"15 to 20",AND(N126&gt;20,N126&lt;=30),"20 to 30",AND(N126&gt;30,N126&lt;=40),"30 to 40",AND(N126&gt;40,N126&lt;=50),"40 to 50",AND(N126&gt;50,N126&lt;=75),"50 to 75",AND(N126&gt;75,N126&lt;=100),"75 to 100",AND(N126&gt;100,N126&lt;=150),"100 to 150",AND(N126&gt;150,N126&lt;=200),"150 to 200",AND(N126&gt;200,N126&lt;=250),"200 to 250",AND(N126&gt;250,N126&lt;=300),"250 to 300",AND(N126&gt;300,N126&lt;=400),"300 to 400",AND(N126&gt;400,N126&lt;=500),"400 to 500",N126&gt;500,"500+")</f>
        <v>75 to 100</v>
      </c>
      <c r="N126" s="9">
        <f>_xlfn.XLOOKUP($E126,'Raw Data'!$E:$E,'Raw Data'!N:N,"ERROR",0,1)</f>
        <v>88.1</v>
      </c>
      <c r="O126" s="14" t="str">
        <f t="array" ref="O126">_xlfn.IFS(P126=0,"No Discount",AND(P126&gt;0,P126&lt;=0.02),"0% to 2%",AND(P126&gt;0.02,P126&lt;=0.04),"2% to 4%",AND(P126&gt;0.04,P126&lt;=0.06),"4% to 6%",AND(P126&gt;0.06,P126&lt;=0.08),"6% to 8%",AND(P126&gt;0.08,P126&lt;=0.1),"8% to 10%",AND(P126&gt;0.1,P126&lt;=0.15),"10% to 15%",AND(P126&gt;0.15,P126&lt;=0.2),"15% to 20%",AND(P126&gt;0.2,P126&lt;=0.25),"20% to 25%",AND(P126&gt;0.25,P126&lt;=0.3),"25% to 30%",AND(P126&gt;0.3,P126&lt;=0.4),"30% to 40%",AND(P126&gt;0.4,P126&lt;=0.5),"40% to 50%",AND(P126&gt;0.5,P126&lt;=0.75),"50% to 75%",AND(P126&gt;0.75,P126&lt;=1),"75% to 100%")</f>
        <v>15% to 20%</v>
      </c>
      <c r="P126" s="10">
        <f>_xlfn.XLOOKUP($E126,'Raw Data'!$E:$E,'Raw Data'!P:P,"ERROR",0,1)</f>
        <v>0.156867196367764</v>
      </c>
      <c r="Q126" s="9">
        <f>_xlfn.XLOOKUP($E126,'Raw Data'!$E:$E,'Raw Data'!Q:Q,"ERROR",0,1)</f>
        <v>12</v>
      </c>
      <c r="R126" s="9" t="str">
        <f>_xlfn.XLOOKUP($E126,'Raw Data'!$E:$E,'Raw Data'!R:R,"ERROR",0,1)</f>
        <v>oz</v>
      </c>
      <c r="S126" s="5" t="str">
        <f t="array" ref="S126">_xlfn.IFS(AND(T126&gt;0,T126&lt;=0.05),"0 to 0.05",AND(T126&gt;0.05,T126&lt;=0.1),"0.05 to 0.1",AND(T126&gt;0.1,T126&lt;=0.2),"0.1 to 0.2",AND(T126&gt;0.2,T126&lt;=0.3),"0.2 to 0.3",AND(T126&gt;0.3,T126&lt;=0.4),"0.3 to 0.4",AND(T126&gt;0.4,T126&lt;=0.5),"0.4 to 0.5",AND(T126&gt;0.5,T126&lt;=0.75),"0.5 to 0.75",AND(T126&gt;0.75,T126&lt;=1),"0.75 to 1",AND(T126&gt;1,T126&lt;=2),"1 to 2",AND(T126&gt;2,T126&lt;=3),"2 to 3",AND(T126&gt;3,T126&lt;=4),"3 to 4",AND(T126&gt;4,T126&lt;=5),"4 to 5",AND(T126&gt;5,T126&lt;=10),"5 to 10",T126&gt;10,"10+")</f>
        <v>0.2 to 0.3</v>
      </c>
      <c r="T126" s="10">
        <f>_xlfn.XLOOKUP($E126,'Raw Data'!$E:$E,'Raw Data'!T:T,"ERROR",0,1)</f>
        <v>0.209333784240785</v>
      </c>
      <c r="U126" s="15" t="str">
        <f t="array" ref="U126">_xlfn.IFS(AND(V126&gt;0,V126&lt;=0.05),"0 to 0.05",AND(V126&gt;0.05,V126&lt;=0.1),"0.05 to 0.1",AND(V126&gt;0.1,V126&lt;=0.2),"0.1 to 0.2",AND(V126&gt;0.2,V126&lt;=0.3),"0.2 to 0.3",AND(V126&gt;0.3,V126&lt;=0.4),"0.3 to 0.4",AND(V126&gt;0.4,V126&lt;=0.5),"0.4 to 0.5",AND(V126&gt;0.5,V126&lt;=0.75),"0.5 to 0.75",AND(V126&gt;0.75,V126&lt;=1),"0.75 to 1",AND(V126&gt;1,V126&lt;=2),"1 to 2",AND(V126&gt;2,V126&lt;=3),"2 to 3",AND(V126&gt;3,V126&lt;=4),"3 to 4",AND(V126&gt;4,V126&lt;=5),"4 to 5",AND(V126&gt;5,V126&lt;=10),"5 to 10",V126&gt;10,"10+")</f>
        <v>0.05 to 0.1</v>
      </c>
      <c r="V126" s="10">
        <f>_xlfn.XLOOKUP($E126,'Raw Data'!$E:$E,'Raw Data'!V:V,"ERROR",0,1)</f>
        <v>0.067035847142374</v>
      </c>
      <c r="W126" s="15" t="str">
        <f t="array" ref="W126">_xlfn.IFS(AND(X126&gt;0,X126&lt;=0.05),"0 to 0.05",AND(X126&gt;0.05,X126&lt;=0.1),"0.05 to 0.1",AND(X126&gt;0.1,X126&lt;=0.2),"0.1 to 0.2",AND(X126&gt;0.2,X126&lt;=0.3),"0.2 to 0.3",AND(X126&gt;0.3,X126&lt;=0.4),"0.3 to 0.4",AND(X126&gt;0.4,X126&lt;=0.5),"0.4 to 0.5",AND(X126&gt;0.5,X126&lt;=0.75),"0.5 to 0.75",AND(X126&gt;0.75,X126&lt;=1),"0.75 to 1",AND(X126&gt;1,X126&lt;=2),"1 to 2",AND(X126&gt;2,X126&lt;=3),"2 to 3",AND(X126&gt;3,X126&lt;=4),"3 to 4",AND(X126&gt;4,X126&lt;=5),"4 to 5",AND(X126&gt;5,X126&lt;=10),"5 to 10",X126&gt;10,"10+")</f>
        <v>0.05 to 0.1</v>
      </c>
      <c r="X126" s="16">
        <f t="shared" si="6"/>
        <v>0.0565201217450118</v>
      </c>
      <c r="Y126" s="5" t="str">
        <f t="array" ref="Y126">_xlfn.IFS(AND(Z126&gt;0,Z126&lt;=1),"0 to 1",AND(Z126&gt;1,Z126&lt;=2),"1 to 2",AND(Z126&gt;2,Z126&lt;=4),"2 to 4",AND(Z126&gt;4,Z126&lt;=6),"4 to 6",AND(Z126&gt;6,Z126&lt;=8),"6 to 8",AND(Z126&gt;8,Z126&lt;=10),"8 to 10",AND(Z126&gt;10,Z126&lt;=15),"10 to 15",AND(Z126&gt;15,Z126&lt;=20),"15 to 20",AND(Z126&gt;20,Z126&lt;=25),"20 to 25",AND(Z126&gt;25,Z126&lt;=30),"25 to 30",AND(Z126&gt;30,Z126&lt;=40),"30 to 40",AND(Z126&gt;40,Z126&lt;=50),"40 to 50",Z126&gt;50,"50+")</f>
        <v>10 to 15</v>
      </c>
      <c r="Z126" s="9">
        <f>_xlfn.XLOOKUP($E126,'Raw Data'!$E:$E,'Raw Data'!Z:Z,"ERROR",0,1)</f>
        <v>12</v>
      </c>
      <c r="AA126" s="9" t="str">
        <f>_xlfn.XLOOKUP($E126,'Raw Data'!$E:$E,'Raw Data'!AA:AA,"ERROR",0,1)</f>
        <v>oz</v>
      </c>
    </row>
    <row r="127" hidden="1" spans="1:27">
      <c r="A127" s="5" t="str">
        <f>_xlfn.XLOOKUP($E127,'Raw Data'!$E:$E,'Raw Data'!A:A,"ERROR",0,1)</f>
        <v>AE</v>
      </c>
      <c r="B127" s="5" t="str">
        <f>_xlfn.XLOOKUP($E127,'Raw Data'!$E:$E,'Raw Data'!B:B,"ERROR",0,1)</f>
        <v>Hair Mousses</v>
      </c>
      <c r="C127" s="5" t="str">
        <f>_xlfn.XLOOKUP($E127,'Raw Data'!$E:$E,'Raw Data'!C:C,"ERROR",0,1)</f>
        <v>SHEA MOISTURE</v>
      </c>
      <c r="D127" s="5" t="str">
        <f>_xlfn.XLOOKUP($E127,'Raw Data'!$E:$E,'Raw Data'!D:D,"ERROR",0,1)</f>
        <v>www.amazon.ae/dp/B078NCGWZ2</v>
      </c>
      <c r="E127" s="5" t="s">
        <v>326</v>
      </c>
      <c r="F127" s="9" t="str">
        <f>_xlfn.XLOOKUP($E127,'Raw Data'!$E:$E,'Raw Data'!F:F,"ERROR",0,1)</f>
        <v>Shea Moisture Family Size Coconut &amp; Hibiscus Curl Enhancing Smoothie16 oz</v>
      </c>
      <c r="G127" s="10">
        <f>_xlfn.XLOOKUP($E127,'Raw Data'!$E:$E,'Raw Data'!G:G,"ERROR",0,1)</f>
        <v>5</v>
      </c>
      <c r="H127" s="9">
        <f>_xlfn.XLOOKUP($E127,'Raw Data'!$E:$E,'Raw Data'!H:H,"ERROR",0,1)</f>
        <v>876.3</v>
      </c>
      <c r="I127" s="9">
        <f>_xlfn.XLOOKUP($E127,'Raw Data'!$E:$E,'Raw Data'!I:I,"ERROR",0,1)</f>
        <v>0.00117320893650237</v>
      </c>
      <c r="J127" s="9" t="str">
        <f>_xlfn.XLOOKUP($E127,'Raw Data'!$E:$E,'Raw Data'!J:J,"ERROR",0,1)</f>
        <v>No</v>
      </c>
      <c r="K127" s="14" t="str">
        <f t="array" ref="K127">_xlfn.IFS(AND(L127&gt;0,L127&lt;=5),"0 to 5",AND(L127&gt;5,L127&lt;=10),"5 to 10",AND(L127&gt;10,L127&lt;=15),"10 to 15",AND(L127&gt;15,L127&lt;=20),"15 to 20",AND(L127&gt;20,L127&lt;=30),"20 to 30",AND(L127&gt;30,L127&lt;=40),"30 to 40",AND(L127&gt;40,L127&lt;=50),"40 to 50",AND(L127&gt;50,L127&lt;=75),"50 to 75",AND(L127&gt;75,L127&lt;=100),"75 to 100",AND(L127&gt;100,L127&lt;=150),"100 to 150",AND(L127&gt;150,L127&lt;=200),"150 to 200",AND(L127&gt;200,L127&lt;=250),"200 to 250",AND(L127&gt;250,L127&lt;=300),"250 to 300",AND(L127&gt;300,L127&lt;=400),"300 to 400",AND(L127&gt;400,L127&lt;=500),"400 to 500",L127&gt;500,"500+")</f>
        <v>150 to 200</v>
      </c>
      <c r="L127" s="9">
        <f>_xlfn.XLOOKUP($E127,'Raw Data'!$E:$E,'Raw Data'!L:L,"ERROR",0,1)</f>
        <v>173.46</v>
      </c>
      <c r="M127" s="14" t="str">
        <f t="array" ref="M127">_xlfn.IFS(AND(N127&gt;0,N127&lt;=5),"0 to 5",AND(N127&gt;5,N127&lt;=10),"5 to 10",AND(N127&gt;10,N127&lt;=15),"10 to 15",AND(N127&gt;15,N127&lt;=20),"15 to 20",AND(N127&gt;20,N127&lt;=30),"20 to 30",AND(N127&gt;30,N127&lt;=40),"30 to 40",AND(N127&gt;40,N127&lt;=50),"40 to 50",AND(N127&gt;50,N127&lt;=75),"50 to 75",AND(N127&gt;75,N127&lt;=100),"75 to 100",AND(N127&gt;100,N127&lt;=150),"100 to 150",AND(N127&gt;150,N127&lt;=200),"150 to 200",AND(N127&gt;200,N127&lt;=250),"200 to 250",AND(N127&gt;250,N127&lt;=300),"250 to 300",AND(N127&gt;300,N127&lt;=400),"300 to 400",AND(N127&gt;400,N127&lt;=500),"400 to 500",N127&gt;500,"500+")</f>
        <v>150 to 200</v>
      </c>
      <c r="N127" s="9">
        <f>_xlfn.XLOOKUP($E127,'Raw Data'!$E:$E,'Raw Data'!N:N,"ERROR",0,1)</f>
        <v>173.46</v>
      </c>
      <c r="O127" s="14" t="str">
        <f t="array" ref="O127">_xlfn.IFS(P127=0,"No Discount",AND(P127&gt;0,P127&lt;=0.02),"0% to 2%",AND(P127&gt;0.02,P127&lt;=0.04),"2% to 4%",AND(P127&gt;0.04,P127&lt;=0.06),"4% to 6%",AND(P127&gt;0.06,P127&lt;=0.08),"6% to 8%",AND(P127&gt;0.08,P127&lt;=0.1),"8% to 10%",AND(P127&gt;0.1,P127&lt;=0.15),"10% to 15%",AND(P127&gt;0.15,P127&lt;=0.2),"15% to 20%",AND(P127&gt;0.2,P127&lt;=0.25),"20% to 25%",AND(P127&gt;0.25,P127&lt;=0.3),"25% to 30%",AND(P127&gt;0.3,P127&lt;=0.4),"30% to 40%",AND(P127&gt;0.4,P127&lt;=0.5),"40% to 50%",AND(P127&gt;0.5,P127&lt;=0.75),"50% to 75%",AND(P127&gt;0.75,P127&lt;=1),"75% to 100%")</f>
        <v>No Discount</v>
      </c>
      <c r="P127" s="10">
        <f>_xlfn.XLOOKUP($E127,'Raw Data'!$E:$E,'Raw Data'!P:P,"ERROR",0,1)</f>
        <v>0</v>
      </c>
      <c r="Q127" s="9">
        <f>_xlfn.XLOOKUP($E127,'Raw Data'!$E:$E,'Raw Data'!Q:Q,"ERROR",0,1)</f>
        <v>16</v>
      </c>
      <c r="R127" s="9" t="str">
        <f>_xlfn.XLOOKUP($E127,'Raw Data'!$E:$E,'Raw Data'!R:R,"ERROR",0,1)</f>
        <v>oz</v>
      </c>
      <c r="S127" s="5" t="str">
        <f t="array" ref="S127">_xlfn.IFS(AND(T127&gt;0,T127&lt;=0.05),"0 to 0.05",AND(T127&gt;0.05,T127&lt;=0.1),"0.05 to 0.1",AND(T127&gt;0.1,T127&lt;=0.2),"0.1 to 0.2",AND(T127&gt;0.2,T127&lt;=0.3),"0.2 to 0.3",AND(T127&gt;0.3,T127&lt;=0.4),"0.3 to 0.4",AND(T127&gt;0.4,T127&lt;=0.5),"0.4 to 0.5",AND(T127&gt;0.5,T127&lt;=0.75),"0.5 to 0.75",AND(T127&gt;0.75,T127&lt;=1),"0.75 to 1",AND(T127&gt;1,T127&lt;=2),"1 to 2",AND(T127&gt;2,T127&lt;=3),"2 to 3",AND(T127&gt;3,T127&lt;=4),"3 to 4",AND(T127&gt;4,T127&lt;=5),"4 to 5",AND(T127&gt;5,T127&lt;=10),"5 to 10",T127&gt;10,"10+")</f>
        <v>0.3 to 0.4</v>
      </c>
      <c r="T127" s="10">
        <f>_xlfn.XLOOKUP($E127,'Raw Data'!$E:$E,'Raw Data'!T:T,"ERROR",0,1)</f>
        <v>0.366630030436253</v>
      </c>
      <c r="U127" s="15" t="str">
        <f t="array" ref="U127">_xlfn.IFS(AND(V127&gt;0,V127&lt;=0.05),"0 to 0.05",AND(V127&gt;0.05,V127&lt;=0.1),"0.05 to 0.1",AND(V127&gt;0.1,V127&lt;=0.2),"0.1 to 0.2",AND(V127&gt;0.2,V127&lt;=0.3),"0.2 to 0.3",AND(V127&gt;0.3,V127&lt;=0.4),"0.3 to 0.4",AND(V127&gt;0.4,V127&lt;=0.5),"0.4 to 0.5",AND(V127&gt;0.5,V127&lt;=0.75),"0.5 to 0.75",AND(V127&gt;0.75,V127&lt;=1),"0.75 to 1",AND(V127&gt;1,V127&lt;=2),"1 to 2",AND(V127&gt;2,V127&lt;=3),"2 to 3",AND(V127&gt;3,V127&lt;=4),"3 to 4",AND(V127&gt;4,V127&lt;=5),"4 to 5",AND(V127&gt;5,V127&lt;=10),"5 to 10",V127&gt;10,"10+")</f>
        <v>0.05 to 0.1</v>
      </c>
      <c r="V127" s="10">
        <f>_xlfn.XLOOKUP($E127,'Raw Data'!$E:$E,'Raw Data'!V:V,"ERROR",0,1)</f>
        <v>0.0989901082177883</v>
      </c>
      <c r="W127" s="15" t="str">
        <f t="array" ref="W127">_xlfn.IFS(AND(X127&gt;0,X127&lt;=0.05),"0 to 0.05",AND(X127&gt;0.05,X127&lt;=0.1),"0.05 to 0.1",AND(X127&gt;0.1,X127&lt;=0.2),"0.1 to 0.2",AND(X127&gt;0.2,X127&lt;=0.3),"0.2 to 0.3",AND(X127&gt;0.3,X127&lt;=0.4),"0.3 to 0.4",AND(X127&gt;0.4,X127&lt;=0.5),"0.4 to 0.5",AND(X127&gt;0.5,X127&lt;=0.75),"0.5 to 0.75",AND(X127&gt;0.75,X127&lt;=1),"0.75 to 1",AND(X127&gt;1,X127&lt;=2),"1 to 2",AND(X127&gt;2,X127&lt;=3),"2 to 3",AND(X127&gt;3,X127&lt;=4),"3 to 4",AND(X127&gt;4,X127&lt;=5),"4 to 5",AND(X127&gt;5,X127&lt;=10),"5 to 10",X127&gt;10,"10+")</f>
        <v>0.05 to 0.1</v>
      </c>
      <c r="X127" s="16">
        <f t="shared" si="6"/>
        <v>0.0989901082177883</v>
      </c>
      <c r="Y127" s="5" t="str">
        <f t="array" ref="Y127">_xlfn.IFS(AND(Z127&gt;0,Z127&lt;=1),"0 to 1",AND(Z127&gt;1,Z127&lt;=2),"1 to 2",AND(Z127&gt;2,Z127&lt;=4),"2 to 4",AND(Z127&gt;4,Z127&lt;=6),"4 to 6",AND(Z127&gt;6,Z127&lt;=8),"6 to 8",AND(Z127&gt;8,Z127&lt;=10),"8 to 10",AND(Z127&gt;10,Z127&lt;=15),"10 to 15",AND(Z127&gt;15,Z127&lt;=20),"15 to 20",AND(Z127&gt;20,Z127&lt;=25),"20 to 25",AND(Z127&gt;25,Z127&lt;=30),"25 to 30",AND(Z127&gt;30,Z127&lt;=40),"30 to 40",AND(Z127&gt;40,Z127&lt;=50),"40 to 50",Z127&gt;50,"50+")</f>
        <v>15 to 20</v>
      </c>
      <c r="Z127" s="9">
        <f>_xlfn.XLOOKUP($E127,'Raw Data'!$E:$E,'Raw Data'!Z:Z,"ERROR",0,1)</f>
        <v>16</v>
      </c>
      <c r="AA127" s="9" t="str">
        <f>_xlfn.XLOOKUP($E127,'Raw Data'!$E:$E,'Raw Data'!AA:AA,"ERROR",0,1)</f>
        <v>oz</v>
      </c>
    </row>
    <row r="128" hidden="1" spans="1:27">
      <c r="A128" s="5" t="str">
        <f>_xlfn.XLOOKUP($E128,'Raw Data'!$E:$E,'Raw Data'!A:A,"ERROR",0,1)</f>
        <v>AE</v>
      </c>
      <c r="B128" s="5" t="str">
        <f>_xlfn.XLOOKUP($E128,'Raw Data'!$E:$E,'Raw Data'!B:B,"ERROR",0,1)</f>
        <v>Hair Mousses</v>
      </c>
      <c r="C128" s="5" t="str">
        <f>_xlfn.XLOOKUP($E128,'Raw Data'!$E:$E,'Raw Data'!C:C,"ERROR",0,1)</f>
        <v>Murdock London</v>
      </c>
      <c r="D128" s="5" t="str">
        <f>_xlfn.XLOOKUP($E128,'Raw Data'!$E:$E,'Raw Data'!D:D,"ERROR",0,1)</f>
        <v>www.amazon.ae/dp/B08MFP92JM</v>
      </c>
      <c r="E128" s="5" t="s">
        <v>327</v>
      </c>
      <c r="F128" s="9" t="str">
        <f>_xlfn.XLOOKUP($E128,'Raw Data'!$E:$E,'Raw Data'!F:F,"ERROR",0,1)</f>
        <v>Murdock London Sea Salt  Volume   Mousse  | Thickening Matte Provides  Volume  and Hold | Vegan | Made in England | 150ml</v>
      </c>
      <c r="G128" s="10">
        <f>_xlfn.XLOOKUP($E128,'Raw Data'!$E:$E,'Raw Data'!G:G,"ERROR",0,1)</f>
        <v>8</v>
      </c>
      <c r="H128" s="9">
        <f>_xlfn.XLOOKUP($E128,'Raw Data'!$E:$E,'Raw Data'!H:H,"ERROR",0,1)</f>
        <v>836.72</v>
      </c>
      <c r="I128" s="9">
        <f>_xlfn.XLOOKUP($E128,'Raw Data'!$E:$E,'Raw Data'!I:I,"ERROR",0,1)</f>
        <v>0.00112021839706751</v>
      </c>
      <c r="J128" s="9" t="str">
        <f>_xlfn.XLOOKUP($E128,'Raw Data'!$E:$E,'Raw Data'!J:J,"ERROR",0,1)</f>
        <v>No</v>
      </c>
      <c r="K128" s="14" t="str">
        <f t="array" ref="K128">_xlfn.IFS(AND(L128&gt;0,L128&lt;=5),"0 to 5",AND(L128&gt;5,L128&lt;=10),"5 to 10",AND(L128&gt;10,L128&lt;=15),"10 to 15",AND(L128&gt;15,L128&lt;=20),"15 to 20",AND(L128&gt;20,L128&lt;=30),"20 to 30",AND(L128&gt;30,L128&lt;=40),"30 to 40",AND(L128&gt;40,L128&lt;=50),"40 to 50",AND(L128&gt;50,L128&lt;=75),"50 to 75",AND(L128&gt;75,L128&lt;=100),"75 to 100",AND(L128&gt;100,L128&lt;=150),"100 to 150",AND(L128&gt;150,L128&lt;=200),"150 to 200",AND(L128&gt;200,L128&lt;=250),"200 to 250",AND(L128&gt;250,L128&lt;=300),"250 to 300",AND(L128&gt;300,L128&lt;=400),"300 to 400",AND(L128&gt;400,L128&lt;=500),"400 to 500",L128&gt;500,"500+")</f>
        <v>100 to 150</v>
      </c>
      <c r="L128" s="9">
        <f>_xlfn.XLOOKUP($E128,'Raw Data'!$E:$E,'Raw Data'!L:L,"ERROR",0,1)</f>
        <v>122.74</v>
      </c>
      <c r="M128" s="14" t="str">
        <f t="array" ref="M128">_xlfn.IFS(AND(N128&gt;0,N128&lt;=5),"0 to 5",AND(N128&gt;5,N128&lt;=10),"5 to 10",AND(N128&gt;10,N128&lt;=15),"10 to 15",AND(N128&gt;15,N128&lt;=20),"15 to 20",AND(N128&gt;20,N128&lt;=30),"20 to 30",AND(N128&gt;30,N128&lt;=40),"30 to 40",AND(N128&gt;40,N128&lt;=50),"40 to 50",AND(N128&gt;50,N128&lt;=75),"50 to 75",AND(N128&gt;75,N128&lt;=100),"75 to 100",AND(N128&gt;100,N128&lt;=150),"100 to 150",AND(N128&gt;150,N128&lt;=200),"150 to 200",AND(N128&gt;200,N128&lt;=250),"200 to 250",AND(N128&gt;250,N128&lt;=300),"250 to 300",AND(N128&gt;300,N128&lt;=400),"300 to 400",AND(N128&gt;400,N128&lt;=500),"400 to 500",N128&gt;500,"500+")</f>
        <v>100 to 150</v>
      </c>
      <c r="N128" s="9">
        <f>_xlfn.XLOOKUP($E128,'Raw Data'!$E:$E,'Raw Data'!N:N,"ERROR",0,1)</f>
        <v>124.88</v>
      </c>
      <c r="O128" s="14" t="str">
        <f t="array" ref="O128">_xlfn.IFS(P128=0,"No Discount",AND(P128&gt;0,P128&lt;=0.02),"0% to 2%",AND(P128&gt;0.02,P128&lt;=0.04),"2% to 4%",AND(P128&gt;0.04,P128&lt;=0.06),"4% to 6%",AND(P128&gt;0.06,P128&lt;=0.08),"6% to 8%",AND(P128&gt;0.08,P128&lt;=0.1),"8% to 10%",AND(P128&gt;0.1,P128&lt;=0.15),"10% to 15%",AND(P128&gt;0.15,P128&lt;=0.2),"15% to 20%",AND(P128&gt;0.2,P128&lt;=0.25),"20% to 25%",AND(P128&gt;0.25,P128&lt;=0.3),"25% to 30%",AND(P128&gt;0.3,P128&lt;=0.4),"30% to 40%",AND(P128&gt;0.4,P128&lt;=0.5),"40% to 50%",AND(P128&gt;0.5,P128&lt;=0.75),"50% to 75%",AND(P128&gt;0.75,P128&lt;=1),"75% to 100%")</f>
        <v>0% to 2%</v>
      </c>
      <c r="P128" s="10">
        <f>_xlfn.XLOOKUP($E128,'Raw Data'!$E:$E,'Raw Data'!P:P,"ERROR",0,1)</f>
        <v>0.0171364509929532</v>
      </c>
      <c r="Q128" s="9">
        <f>_xlfn.XLOOKUP($E128,'Raw Data'!$E:$E,'Raw Data'!Q:Q,"ERROR",0,1)</f>
        <v>150</v>
      </c>
      <c r="R128" s="9" t="str">
        <f>_xlfn.XLOOKUP($E128,'Raw Data'!$E:$E,'Raw Data'!R:R,"ERROR",0,1)</f>
        <v>ml</v>
      </c>
      <c r="S128" s="5" t="str">
        <f t="array" ref="S128">_xlfn.IFS(AND(T128&gt;0,T128&lt;=0.05),"0 to 0.05",AND(T128&gt;0.05,T128&lt;=0.1),"0.05 to 0.1",AND(T128&gt;0.1,T128&lt;=0.2),"0.1 to 0.2",AND(T128&gt;0.2,T128&lt;=0.3),"0.2 to 0.3",AND(T128&gt;0.3,T128&lt;=0.4),"0.3 to 0.4",AND(T128&gt;0.4,T128&lt;=0.5),"0.4 to 0.5",AND(T128&gt;0.5,T128&lt;=0.75),"0.5 to 0.75",AND(T128&gt;0.75,T128&lt;=1),"0.75 to 1",AND(T128&gt;1,T128&lt;=2),"1 to 2",AND(T128&gt;2,T128&lt;=3),"2 to 3",AND(T128&gt;3,T128&lt;=4),"3 to 4",AND(T128&gt;4,T128&lt;=5),"4 to 5",AND(T128&gt;5,T128&lt;=10),"5 to 10",T128&gt;10,"10+")</f>
        <v>0.75 to 1</v>
      </c>
      <c r="T128" s="10">
        <f>_xlfn.XLOOKUP($E128,'Raw Data'!$E:$E,'Raw Data'!T:T,"ERROR",0,1)</f>
        <v>0.818703854524983</v>
      </c>
      <c r="U128" s="15" t="str">
        <f t="array" ref="U128">_xlfn.IFS(AND(V128&gt;0,V128&lt;=0.05),"0 to 0.05",AND(V128&gt;0.05,V128&lt;=0.1),"0.05 to 0.1",AND(V128&gt;0.1,V128&lt;=0.2),"0.1 to 0.2",AND(V128&gt;0.2,V128&lt;=0.3),"0.2 to 0.3",AND(V128&gt;0.3,V128&lt;=0.4),"0.3 to 0.4",AND(V128&gt;0.4,V128&lt;=0.5),"0.4 to 0.5",AND(V128&gt;0.5,V128&lt;=0.75),"0.5 to 0.75",AND(V128&gt;0.75,V128&lt;=1),"0.75 to 1",AND(V128&gt;1,V128&lt;=2),"1 to 2",AND(V128&gt;2,V128&lt;=3),"2 to 3",AND(V128&gt;3,V128&lt;=4),"3 to 4",AND(V128&gt;4,V128&lt;=5),"4 to 5",AND(V128&gt;5,V128&lt;=10),"5 to 10",V128&gt;10,"10+")</f>
        <v>0.2 to 0.3</v>
      </c>
      <c r="V128" s="10">
        <f>_xlfn.XLOOKUP($E128,'Raw Data'!$E:$E,'Raw Data'!V:V,"ERROR",0,1)</f>
        <v>0.224904098788753</v>
      </c>
      <c r="W128" s="15" t="str">
        <f t="array" ref="W128">_xlfn.IFS(AND(X128&gt;0,X128&lt;=0.05),"0 to 0.05",AND(X128&gt;0.05,X128&lt;=0.1),"0.05 to 0.1",AND(X128&gt;0.1,X128&lt;=0.2),"0.1 to 0.2",AND(X128&gt;0.2,X128&lt;=0.3),"0.2 to 0.3",AND(X128&gt;0.3,X128&lt;=0.4),"0.3 to 0.4",AND(X128&gt;0.4,X128&lt;=0.5),"0.4 to 0.5",AND(X128&gt;0.5,X128&lt;=0.75),"0.5 to 0.75",AND(X128&gt;0.75,X128&lt;=1),"0.75 to 1",AND(X128&gt;1,X128&lt;=2),"1 to 2",AND(X128&gt;2,X128&lt;=3),"2 to 3",AND(X128&gt;3,X128&lt;=4),"3 to 4",AND(X128&gt;4,X128&lt;=5),"4 to 5",AND(X128&gt;5,X128&lt;=10),"5 to 10",X128&gt;10,"10+")</f>
        <v>0.2 to 0.3</v>
      </c>
      <c r="X128" s="16">
        <f t="shared" si="6"/>
        <v>0.221050040721745</v>
      </c>
      <c r="Y128" s="5" t="str">
        <f t="array" ref="Y128">_xlfn.IFS(AND(Z128&gt;0,Z128&lt;=1),"0 to 1",AND(Z128&gt;1,Z128&lt;=2),"1 to 2",AND(Z128&gt;2,Z128&lt;=4),"2 to 4",AND(Z128&gt;4,Z128&lt;=6),"4 to 6",AND(Z128&gt;6,Z128&lt;=8),"6 to 8",AND(Z128&gt;8,Z128&lt;=10),"8 to 10",AND(Z128&gt;10,Z128&lt;=15),"10 to 15",AND(Z128&gt;15,Z128&lt;=20),"15 to 20",AND(Z128&gt;20,Z128&lt;=25),"20 to 25",AND(Z128&gt;25,Z128&lt;=30),"25 to 30",AND(Z128&gt;30,Z128&lt;=40),"30 to 40",AND(Z128&gt;40,Z128&lt;=50),"40 to 50",Z128&gt;50,"50+")</f>
        <v>4 to 6</v>
      </c>
      <c r="Z128" s="9">
        <f>_xlfn.XLOOKUP($E128,'Raw Data'!$E:$E,'Raw Data'!Z:Z,"ERROR",0,1)</f>
        <v>5.07</v>
      </c>
      <c r="AA128" s="9" t="str">
        <f>_xlfn.XLOOKUP($E128,'Raw Data'!$E:$E,'Raw Data'!AA:AA,"ERROR",0,1)</f>
        <v>oz</v>
      </c>
    </row>
    <row r="129" hidden="1" spans="1:27">
      <c r="A129" s="5" t="str">
        <f>_xlfn.XLOOKUP($E129,'Raw Data'!$E:$E,'Raw Data'!A:A,"ERROR",0,1)</f>
        <v>AE</v>
      </c>
      <c r="B129" s="5" t="str">
        <f>_xlfn.XLOOKUP($E129,'Raw Data'!$E:$E,'Raw Data'!B:B,"ERROR",0,1)</f>
        <v>Hair Mousses</v>
      </c>
      <c r="C129" s="5" t="str">
        <f>_xlfn.XLOOKUP($E129,'Raw Data'!$E:$E,'Raw Data'!C:C,"ERROR",0,1)</f>
        <v>amika</v>
      </c>
      <c r="D129" s="5" t="str">
        <f>_xlfn.XLOOKUP($E129,'Raw Data'!$E:$E,'Raw Data'!D:D,"ERROR",0,1)</f>
        <v>www.amazon.ae/dp/B07H3CYSBT</v>
      </c>
      <c r="E129" s="5" t="s">
        <v>328</v>
      </c>
      <c r="F129" s="9" t="str">
        <f>_xlfn.XLOOKUP($E129,'Raw Data'!$E:$E,'Raw Data'!F:F,"ERROR",0,1)</f>
        <v>plus size perfect body mousse</v>
      </c>
      <c r="G129" s="10">
        <f>_xlfn.XLOOKUP($E129,'Raw Data'!$E:$E,'Raw Data'!G:G,"ERROR",0,1)</f>
        <v>10</v>
      </c>
      <c r="H129" s="9">
        <f>_xlfn.XLOOKUP($E129,'Raw Data'!$E:$E,'Raw Data'!H:H,"ERROR",0,1)</f>
        <v>829.78</v>
      </c>
      <c r="I129" s="9">
        <f>_xlfn.XLOOKUP($E129,'Raw Data'!$E:$E,'Raw Data'!I:I,"ERROR",0,1)</f>
        <v>0.00111092697858146</v>
      </c>
      <c r="J129" s="9" t="str">
        <f>_xlfn.XLOOKUP($E129,'Raw Data'!$E:$E,'Raw Data'!J:J,"ERROR",0,1)</f>
        <v>No</v>
      </c>
      <c r="K129" s="14" t="str">
        <f t="array" ref="K129">_xlfn.IFS(AND(L129&gt;0,L129&lt;=5),"0 to 5",AND(L129&gt;5,L129&lt;=10),"5 to 10",AND(L129&gt;10,L129&lt;=15),"10 to 15",AND(L129&gt;15,L129&lt;=20),"15 to 20",AND(L129&gt;20,L129&lt;=30),"20 to 30",AND(L129&gt;30,L129&lt;=40),"30 to 40",AND(L129&gt;40,L129&lt;=50),"40 to 50",AND(L129&gt;50,L129&lt;=75),"50 to 75",AND(L129&gt;75,L129&lt;=100),"75 to 100",AND(L129&gt;100,L129&lt;=150),"100 to 150",AND(L129&gt;150,L129&lt;=200),"150 to 200",AND(L129&gt;200,L129&lt;=250),"200 to 250",AND(L129&gt;250,L129&lt;=300),"250 to 300",AND(L129&gt;300,L129&lt;=400),"300 to 400",AND(L129&gt;400,L129&lt;=500),"400 to 500",L129&gt;500,"500+")</f>
        <v>75 to 100</v>
      </c>
      <c r="L129" s="9">
        <f>_xlfn.XLOOKUP($E129,'Raw Data'!$E:$E,'Raw Data'!L:L,"ERROR",0,1)</f>
        <v>88.7</v>
      </c>
      <c r="M129" s="14" t="str">
        <f t="array" ref="M129">_xlfn.IFS(AND(N129&gt;0,N129&lt;=5),"0 to 5",AND(N129&gt;5,N129&lt;=10),"5 to 10",AND(N129&gt;10,N129&lt;=15),"10 to 15",AND(N129&gt;15,N129&lt;=20),"15 to 20",AND(N129&gt;20,N129&lt;=30),"20 to 30",AND(N129&gt;30,N129&lt;=40),"30 to 40",AND(N129&gt;40,N129&lt;=50),"40 to 50",AND(N129&gt;50,N129&lt;=75),"50 to 75",AND(N129&gt;75,N129&lt;=100),"75 to 100",AND(N129&gt;100,N129&lt;=150),"100 to 150",AND(N129&gt;150,N129&lt;=200),"150 to 200",AND(N129&gt;200,N129&lt;=250),"200 to 250",AND(N129&gt;250,N129&lt;=300),"250 to 300",AND(N129&gt;300,N129&lt;=400),"300 to 400",AND(N129&gt;400,N129&lt;=500),"400 to 500",N129&gt;500,"500+")</f>
        <v>75 to 100</v>
      </c>
      <c r="N129" s="9">
        <f>_xlfn.XLOOKUP($E129,'Raw Data'!$E:$E,'Raw Data'!N:N,"ERROR",0,1)</f>
        <v>94.48</v>
      </c>
      <c r="O129" s="14" t="str">
        <f t="array" ref="O129">_xlfn.IFS(P129=0,"No Discount",AND(P129&gt;0,P129&lt;=0.02),"0% to 2%",AND(P129&gt;0.02,P129&lt;=0.04),"2% to 4%",AND(P129&gt;0.04,P129&lt;=0.06),"4% to 6%",AND(P129&gt;0.06,P129&lt;=0.08),"6% to 8%",AND(P129&gt;0.08,P129&lt;=0.1),"8% to 10%",AND(P129&gt;0.1,P129&lt;=0.15),"10% to 15%",AND(P129&gt;0.15,P129&lt;=0.2),"15% to 20%",AND(P129&gt;0.2,P129&lt;=0.25),"20% to 25%",AND(P129&gt;0.25,P129&lt;=0.3),"25% to 30%",AND(P129&gt;0.3,P129&lt;=0.4),"30% to 40%",AND(P129&gt;0.4,P129&lt;=0.5),"40% to 50%",AND(P129&gt;0.5,P129&lt;=0.75),"50% to 75%",AND(P129&gt;0.75,P129&lt;=1),"75% to 100%")</f>
        <v>6% to 8%</v>
      </c>
      <c r="P129" s="10">
        <f>_xlfn.XLOOKUP($E129,'Raw Data'!$E:$E,'Raw Data'!P:P,"ERROR",0,1)</f>
        <v>0.0611769686706181</v>
      </c>
      <c r="Q129" s="9">
        <f>_xlfn.XLOOKUP($E129,'Raw Data'!$E:$E,'Raw Data'!Q:Q,"ERROR",0,1)</f>
        <v>0</v>
      </c>
      <c r="R129" s="9">
        <f>_xlfn.XLOOKUP($E129,'Raw Data'!$E:$E,'Raw Data'!R:R,"ERROR",0,1)</f>
        <v>0</v>
      </c>
      <c r="S129" s="5" t="e">
        <f t="array" ref="S129">_xlfn.IFS(AND(T129&gt;0,T129&lt;=0.05),"0 to 0.05",AND(T129&gt;0.05,T129&lt;=0.1),"0.05 to 0.1",AND(T129&gt;0.1,T129&lt;=0.2),"0.1 to 0.2",AND(T129&gt;0.2,T129&lt;=0.3),"0.2 to 0.3",AND(T129&gt;0.3,T129&lt;=0.4),"0.3 to 0.4",AND(T129&gt;0.4,T129&lt;=0.5),"0.4 to 0.5",AND(T129&gt;0.5,T129&lt;=0.75),"0.5 to 0.75",AND(T129&gt;0.75,T129&lt;=1),"0.75 to 1",AND(T129&gt;1,T129&lt;=2),"1 to 2",AND(T129&gt;2,T129&lt;=3),"2 to 3",AND(T129&gt;3,T129&lt;=4),"3 to 4",AND(T129&gt;4,T129&lt;=5),"4 to 5",AND(T129&gt;5,T129&lt;=10),"5 to 10",T129&gt;10,"10+")</f>
        <v>#N/A</v>
      </c>
      <c r="T129" s="10">
        <f>_xlfn.XLOOKUP($E129,'Raw Data'!$E:$E,'Raw Data'!T:T,"ERROR",0,1)</f>
        <v>0</v>
      </c>
      <c r="U129" s="15" t="e">
        <f t="array" ref="U129">_xlfn.IFS(AND(V129&gt;0,V129&lt;=0.05),"0 to 0.05",AND(V129&gt;0.05,V129&lt;=0.1),"0.05 to 0.1",AND(V129&gt;0.1,V129&lt;=0.2),"0.1 to 0.2",AND(V129&gt;0.2,V129&lt;=0.3),"0.2 to 0.3",AND(V129&gt;0.3,V129&lt;=0.4),"0.3 to 0.4",AND(V129&gt;0.4,V129&lt;=0.5),"0.4 to 0.5",AND(V129&gt;0.5,V129&lt;=0.75),"0.5 to 0.75",AND(V129&gt;0.75,V129&lt;=1),"0.75 to 1",AND(V129&gt;1,V129&lt;=2),"1 to 2",AND(V129&gt;2,V129&lt;=3),"2 to 3",AND(V129&gt;3,V129&lt;=4),"3 to 4",AND(V129&gt;4,V129&lt;=5),"4 to 5",AND(V129&gt;5,V129&lt;=10),"5 to 10",V129&gt;10,"10+")</f>
        <v>#N/A</v>
      </c>
      <c r="V129" s="10">
        <f>_xlfn.XLOOKUP($E129,'Raw Data'!$E:$E,'Raw Data'!V:V,"ERROR",0,1)</f>
        <v>0</v>
      </c>
      <c r="W129" s="15" t="e">
        <f t="array" ref="W129">_xlfn.IFS(AND(X129&gt;0,X129&lt;=0.05),"0 to 0.05",AND(X129&gt;0.05,X129&lt;=0.1),"0.05 to 0.1",AND(X129&gt;0.1,X129&lt;=0.2),"0.1 to 0.2",AND(X129&gt;0.2,X129&lt;=0.3),"0.2 to 0.3",AND(X129&gt;0.3,X129&lt;=0.4),"0.3 to 0.4",AND(X129&gt;0.4,X129&lt;=0.5),"0.4 to 0.5",AND(X129&gt;0.5,X129&lt;=0.75),"0.5 to 0.75",AND(X129&gt;0.75,X129&lt;=1),"0.75 to 1",AND(X129&gt;1,X129&lt;=2),"1 to 2",AND(X129&gt;2,X129&lt;=3),"2 to 3",AND(X129&gt;3,X129&lt;=4),"3 to 4",AND(X129&gt;4,X129&lt;=5),"4 to 5",AND(X129&gt;5,X129&lt;=10),"5 to 10",X129&gt;10,"10+")</f>
        <v>#DIV/0!</v>
      </c>
      <c r="X129" s="16" t="e">
        <f t="shared" si="6"/>
        <v>#DIV/0!</v>
      </c>
      <c r="Y129" s="5" t="e">
        <f t="array" ref="Y129">_xlfn.IFS(AND(Z129&gt;0,Z129&lt;=1),"0 to 1",AND(Z129&gt;1,Z129&lt;=2),"1 to 2",AND(Z129&gt;2,Z129&lt;=4),"2 to 4",AND(Z129&gt;4,Z129&lt;=6),"4 to 6",AND(Z129&gt;6,Z129&lt;=8),"6 to 8",AND(Z129&gt;8,Z129&lt;=10),"8 to 10",AND(Z129&gt;10,Z129&lt;=15),"10 to 15",AND(Z129&gt;15,Z129&lt;=20),"15 to 20",AND(Z129&gt;20,Z129&lt;=25),"20 to 25",AND(Z129&gt;25,Z129&lt;=30),"25 to 30",AND(Z129&gt;30,Z129&lt;=40),"30 to 40",AND(Z129&gt;40,Z129&lt;=50),"40 to 50",Z129&gt;50,"50+")</f>
        <v>#N/A</v>
      </c>
      <c r="Z129" s="9">
        <f>_xlfn.XLOOKUP($E129,'Raw Data'!$E:$E,'Raw Data'!Z:Z,"ERROR",0,1)</f>
        <v>0</v>
      </c>
      <c r="AA129" s="9">
        <f>_xlfn.XLOOKUP($E129,'Raw Data'!$E:$E,'Raw Data'!AA:AA,"ERROR",0,1)</f>
        <v>0</v>
      </c>
    </row>
    <row r="130" hidden="1" spans="1:27">
      <c r="A130" s="5" t="str">
        <f>_xlfn.XLOOKUP($E130,'Raw Data'!$E:$E,'Raw Data'!A:A,"ERROR",0,1)</f>
        <v>AE</v>
      </c>
      <c r="B130" s="5" t="str">
        <f>_xlfn.XLOOKUP($E130,'Raw Data'!$E:$E,'Raw Data'!B:B,"ERROR",0,1)</f>
        <v>Hair Mousses</v>
      </c>
      <c r="C130" s="5" t="str">
        <f>_xlfn.XLOOKUP($E130,'Raw Data'!$E:$E,'Raw Data'!C:C,"ERROR",0,1)</f>
        <v>Aussie</v>
      </c>
      <c r="D130" s="5" t="str">
        <f>_xlfn.XLOOKUP($E130,'Raw Data'!$E:$E,'Raw Data'!D:D,"ERROR",0,1)</f>
        <v>www.amazon.ae/dp/B07NFRMCFX</v>
      </c>
      <c r="E130" s="5" t="s">
        <v>329</v>
      </c>
      <c r="F130" s="9" t="str">
        <f>_xlfn.XLOOKUP($E130,'Raw Data'!$E:$E,'Raw Data'!F:F,"ERROR",0,1)</f>
        <v>Aussie Mousse, with Bamboo &amp; Kakadu Plum, Headstrong Volume, For Fine Hair, 6 fl oz, Triple Pack Aussie Mousse, with Bamboo &amp; Kakadu Plum, Headstrong Volume, For Fine Hair, 6 fl oz, Triple Pack</v>
      </c>
      <c r="G130" s="10">
        <f>_xlfn.XLOOKUP($E130,'Raw Data'!$E:$E,'Raw Data'!G:G,"ERROR",0,1)</f>
        <v>6</v>
      </c>
      <c r="H130" s="9">
        <f>_xlfn.XLOOKUP($E130,'Raw Data'!$E:$E,'Raw Data'!H:H,"ERROR",0,1)</f>
        <v>815.88</v>
      </c>
      <c r="I130" s="9">
        <f>_xlfn.XLOOKUP($E130,'Raw Data'!$E:$E,'Raw Data'!I:I,"ERROR",0,1)</f>
        <v>0.00109231736518721</v>
      </c>
      <c r="J130" s="9" t="str">
        <f>_xlfn.XLOOKUP($E130,'Raw Data'!$E:$E,'Raw Data'!J:J,"ERROR",0,1)</f>
        <v>No</v>
      </c>
      <c r="K130" s="14" t="str">
        <f t="array" ref="K130">_xlfn.IFS(AND(L130&gt;0,L130&lt;=5),"0 to 5",AND(L130&gt;5,L130&lt;=10),"5 to 10",AND(L130&gt;10,L130&lt;=15),"10 to 15",AND(L130&gt;15,L130&lt;=20),"15 to 20",AND(L130&gt;20,L130&lt;=30),"20 to 30",AND(L130&gt;30,L130&lt;=40),"30 to 40",AND(L130&gt;40,L130&lt;=50),"40 to 50",AND(L130&gt;50,L130&lt;=75),"50 to 75",AND(L130&gt;75,L130&lt;=100),"75 to 100",AND(L130&gt;100,L130&lt;=150),"100 to 150",AND(L130&gt;150,L130&lt;=200),"150 to 200",AND(L130&gt;200,L130&lt;=250),"200 to 250",AND(L130&gt;250,L130&lt;=300),"250 to 300",AND(L130&gt;300,L130&lt;=400),"300 to 400",AND(L130&gt;400,L130&lt;=500),"400 to 500",L130&gt;500,"500+")</f>
        <v>100 to 150</v>
      </c>
      <c r="L130" s="9">
        <f>_xlfn.XLOOKUP($E130,'Raw Data'!$E:$E,'Raw Data'!L:L,"ERROR",0,1)</f>
        <v>127.52</v>
      </c>
      <c r="M130" s="14" t="str">
        <f t="array" ref="M130">_xlfn.IFS(AND(N130&gt;0,N130&lt;=5),"0 to 5",AND(N130&gt;5,N130&lt;=10),"5 to 10",AND(N130&gt;10,N130&lt;=15),"10 to 15",AND(N130&gt;15,N130&lt;=20),"15 to 20",AND(N130&gt;20,N130&lt;=30),"20 to 30",AND(N130&gt;30,N130&lt;=40),"30 to 40",AND(N130&gt;40,N130&lt;=50),"40 to 50",AND(N130&gt;50,N130&lt;=75),"50 to 75",AND(N130&gt;75,N130&lt;=100),"75 to 100",AND(N130&gt;100,N130&lt;=150),"100 to 150",AND(N130&gt;150,N130&lt;=200),"150 to 200",AND(N130&gt;200,N130&lt;=250),"200 to 250",AND(N130&gt;250,N130&lt;=300),"250 to 300",AND(N130&gt;300,N130&lt;=400),"300 to 400",AND(N130&gt;400,N130&lt;=500),"400 to 500",N130&gt;500,"500+")</f>
        <v>100 to 150</v>
      </c>
      <c r="N130" s="9">
        <f>_xlfn.XLOOKUP($E130,'Raw Data'!$E:$E,'Raw Data'!N:N,"ERROR",0,1)</f>
        <v>129.86</v>
      </c>
      <c r="O130" s="14" t="str">
        <f t="array" ref="O130">_xlfn.IFS(P130=0,"No Discount",AND(P130&gt;0,P130&lt;=0.02),"0% to 2%",AND(P130&gt;0.02,P130&lt;=0.04),"2% to 4%",AND(P130&gt;0.04,P130&lt;=0.06),"4% to 6%",AND(P130&gt;0.06,P130&lt;=0.08),"6% to 8%",AND(P130&gt;0.08,P130&lt;=0.1),"8% to 10%",AND(P130&gt;0.1,P130&lt;=0.15),"10% to 15%",AND(P130&gt;0.15,P130&lt;=0.2),"15% to 20%",AND(P130&gt;0.2,P130&lt;=0.25),"20% to 25%",AND(P130&gt;0.25,P130&lt;=0.3),"25% to 30%",AND(P130&gt;0.3,P130&lt;=0.4),"30% to 40%",AND(P130&gt;0.4,P130&lt;=0.5),"40% to 50%",AND(P130&gt;0.5,P130&lt;=0.75),"50% to 75%",AND(P130&gt;0.75,P130&lt;=1),"75% to 100%")</f>
        <v>0% to 2%</v>
      </c>
      <c r="P130" s="10">
        <f>_xlfn.XLOOKUP($E130,'Raw Data'!$E:$E,'Raw Data'!P:P,"ERROR",0,1)</f>
        <v>0.0180194055136302</v>
      </c>
      <c r="Q130" s="9">
        <f>_xlfn.XLOOKUP($E130,'Raw Data'!$E:$E,'Raw Data'!Q:Q,"ERROR",0,1)</f>
        <v>18</v>
      </c>
      <c r="R130" s="9" t="str">
        <f>_xlfn.XLOOKUP($E130,'Raw Data'!$E:$E,'Raw Data'!R:R,"ERROR",0,1)</f>
        <v>fl oz</v>
      </c>
      <c r="S130" s="5" t="str">
        <f t="array" ref="S130">_xlfn.IFS(AND(T130&gt;0,T130&lt;=0.05),"0 to 0.05",AND(T130&gt;0.05,T130&lt;=0.1),"0.05 to 0.1",AND(T130&gt;0.1,T130&lt;=0.2),"0.1 to 0.2",AND(T130&gt;0.2,T130&lt;=0.3),"0.2 to 0.3",AND(T130&gt;0.3,T130&lt;=0.4),"0.3 to 0.4",AND(T130&gt;0.4,T130&lt;=0.5),"0.4 to 0.5",AND(T130&gt;0.5,T130&lt;=0.75),"0.5 to 0.75",AND(T130&gt;0.75,T130&lt;=1),"0.75 to 1",AND(T130&gt;1,T130&lt;=2),"1 to 2",AND(T130&gt;2,T130&lt;=3),"2 to 3",AND(T130&gt;3,T130&lt;=4),"3 to 4",AND(T130&gt;4,T130&lt;=5),"4 to 5",AND(T130&gt;5,T130&lt;=10),"5 to 10",T130&gt;10,"10+")</f>
        <v>0.2 to 0.3</v>
      </c>
      <c r="T130" s="10">
        <f>_xlfn.XLOOKUP($E130,'Raw Data'!$E:$E,'Raw Data'!T:T,"ERROR",0,1)</f>
        <v>0.230367460668441</v>
      </c>
      <c r="U130" s="15" t="str">
        <f t="array" ref="U130">_xlfn.IFS(AND(V130&gt;0,V130&lt;=0.05),"0 to 0.05",AND(V130&gt;0.05,V130&lt;=0.1),"0.05 to 0.1",AND(V130&gt;0.1,V130&lt;=0.2),"0.1 to 0.2",AND(V130&gt;0.2,V130&lt;=0.3),"0.2 to 0.3",AND(V130&gt;0.3,V130&lt;=0.4),"0.3 to 0.4",AND(V130&gt;0.4,V130&lt;=0.5),"0.4 to 0.5",AND(V130&gt;0.5,V130&lt;=0.75),"0.5 to 0.75",AND(V130&gt;0.75,V130&lt;=1),"0.75 to 1",AND(V130&gt;1,V130&lt;=2),"1 to 2",AND(V130&gt;2,V130&lt;=3),"2 to 3",AND(V130&gt;3,V130&lt;=4),"3 to 4",AND(V130&gt;4,V130&lt;=5),"4 to 5",AND(V130&gt;5,V130&lt;=10),"5 to 10",V130&gt;10,"10+")</f>
        <v>0.05 to 0.1</v>
      </c>
      <c r="V130" s="10">
        <f>_xlfn.XLOOKUP($E130,'Raw Data'!$E:$E,'Raw Data'!V:V,"ERROR",0,1)</f>
        <v>0.0633405738664447</v>
      </c>
      <c r="W130" s="15" t="str">
        <f t="array" ref="W130">_xlfn.IFS(AND(X130&gt;0,X130&lt;=0.05),"0 to 0.05",AND(X130&gt;0.05,X130&lt;=0.1),"0.05 to 0.1",AND(X130&gt;0.1,X130&lt;=0.2),"0.1 to 0.2",AND(X130&gt;0.2,X130&lt;=0.3),"0.2 to 0.3",AND(X130&gt;0.3,X130&lt;=0.4),"0.3 to 0.4",AND(X130&gt;0.4,X130&lt;=0.5),"0.4 to 0.5",AND(X130&gt;0.5,X130&lt;=0.75),"0.5 to 0.75",AND(X130&gt;0.75,X130&lt;=1),"0.75 to 1",AND(X130&gt;1,X130&lt;=2),"1 to 2",AND(X130&gt;2,X130&lt;=3),"2 to 3",AND(X130&gt;3,X130&lt;=4),"3 to 4",AND(X130&gt;4,X130&lt;=5),"4 to 5",AND(X130&gt;5,X130&lt;=10),"5 to 10",X130&gt;10,"10+")</f>
        <v>0.05 to 0.1</v>
      </c>
      <c r="X130" s="16">
        <f t="shared" si="6"/>
        <v>0.0621992143804792</v>
      </c>
      <c r="Y130" s="5" t="str">
        <f t="array" ref="Y130">_xlfn.IFS(AND(Z130&gt;0,Z130&lt;=1),"0 to 1",AND(Z130&gt;1,Z130&lt;=2),"1 to 2",AND(Z130&gt;2,Z130&lt;=4),"2 to 4",AND(Z130&gt;4,Z130&lt;=6),"4 to 6",AND(Z130&gt;6,Z130&lt;=8),"6 to 8",AND(Z130&gt;8,Z130&lt;=10),"8 to 10",AND(Z130&gt;10,Z130&lt;=15),"10 to 15",AND(Z130&gt;15,Z130&lt;=20),"15 to 20",AND(Z130&gt;20,Z130&lt;=25),"20 to 25",AND(Z130&gt;25,Z130&lt;=30),"25 to 30",AND(Z130&gt;30,Z130&lt;=40),"30 to 40",AND(Z130&gt;40,Z130&lt;=50),"40 to 50",Z130&gt;50,"50+")</f>
        <v>15 to 20</v>
      </c>
      <c r="Z130" s="9">
        <f>_xlfn.XLOOKUP($E130,'Raw Data'!$E:$E,'Raw Data'!Z:Z,"ERROR",0,1)</f>
        <v>18.72</v>
      </c>
      <c r="AA130" s="9" t="str">
        <f>_xlfn.XLOOKUP($E130,'Raw Data'!$E:$E,'Raw Data'!AA:AA,"ERROR",0,1)</f>
        <v>oz</v>
      </c>
    </row>
    <row r="131" hidden="1" spans="1:27">
      <c r="A131" s="5" t="str">
        <f>_xlfn.XLOOKUP($E131,'Raw Data'!$E:$E,'Raw Data'!A:A,"ERROR",0,1)</f>
        <v>AE</v>
      </c>
      <c r="B131" s="5" t="str">
        <f>_xlfn.XLOOKUP($E131,'Raw Data'!$E:$E,'Raw Data'!B:B,"ERROR",0,1)</f>
        <v>Hair Mousses</v>
      </c>
      <c r="C131" s="5" t="str">
        <f>_xlfn.XLOOKUP($E131,'Raw Data'!$E:$E,'Raw Data'!C:C,"ERROR",0,1)</f>
        <v>herbal essences</v>
      </c>
      <c r="D131" s="5" t="str">
        <f>_xlfn.XLOOKUP($E131,'Raw Data'!$E:$E,'Raw Data'!D:D,"ERROR",0,1)</f>
        <v>www.amazon.ae/dp/B00KOA2A22</v>
      </c>
      <c r="E131" s="5" t="s">
        <v>330</v>
      </c>
      <c r="F131" s="9" t="str">
        <f>_xlfn.XLOOKUP($E131,'Raw Data'!$E:$E,'Raw Data'!F:F,"ERROR",0,1)</f>
        <v>Herbal Essences Set Me Up Mousse for Unisex, Extra Hold, 6.8 oz Herbal Essences Set Me Up Mousse for Unisex, Extra Hold, 6.8 oz</v>
      </c>
      <c r="G131" s="10">
        <f>_xlfn.XLOOKUP($E131,'Raw Data'!$E:$E,'Raw Data'!G:G,"ERROR",0,1)</f>
        <v>9</v>
      </c>
      <c r="H131" s="9">
        <f>_xlfn.XLOOKUP($E131,'Raw Data'!$E:$E,'Raw Data'!H:H,"ERROR",0,1)</f>
        <v>794.01</v>
      </c>
      <c r="I131" s="9">
        <f>_xlfn.XLOOKUP($E131,'Raw Data'!$E:$E,'Raw Data'!I:I,"ERROR",0,1)</f>
        <v>0.00106303734756618</v>
      </c>
      <c r="J131" s="9" t="str">
        <f>_xlfn.XLOOKUP($E131,'Raw Data'!$E:$E,'Raw Data'!J:J,"ERROR",0,1)</f>
        <v>No</v>
      </c>
      <c r="K131" s="14" t="str">
        <f t="array" ref="K131">_xlfn.IFS(AND(L131&gt;0,L131&lt;=5),"0 to 5",AND(L131&gt;5,L131&lt;=10),"5 to 10",AND(L131&gt;10,L131&lt;=15),"10 to 15",AND(L131&gt;15,L131&lt;=20),"15 to 20",AND(L131&gt;20,L131&lt;=30),"20 to 30",AND(L131&gt;30,L131&lt;=40),"30 to 40",AND(L131&gt;40,L131&lt;=50),"40 to 50",AND(L131&gt;50,L131&lt;=75),"50 to 75",AND(L131&gt;75,L131&lt;=100),"75 to 100",AND(L131&gt;100,L131&lt;=150),"100 to 150",AND(L131&gt;150,L131&lt;=200),"150 to 200",AND(L131&gt;200,L131&lt;=250),"200 to 250",AND(L131&gt;250,L131&lt;=300),"250 to 300",AND(L131&gt;300,L131&lt;=400),"300 to 400",AND(L131&gt;400,L131&lt;=500),"400 to 500",L131&gt;500,"500+")</f>
        <v>75 to 100</v>
      </c>
      <c r="L131" s="9">
        <f>_xlfn.XLOOKUP($E131,'Raw Data'!$E:$E,'Raw Data'!L:L,"ERROR",0,1)</f>
        <v>82.77</v>
      </c>
      <c r="M131" s="14" t="str">
        <f t="array" ref="M131">_xlfn.IFS(AND(N131&gt;0,N131&lt;=5),"0 to 5",AND(N131&gt;5,N131&lt;=10),"5 to 10",AND(N131&gt;10,N131&lt;=15),"10 to 15",AND(N131&gt;15,N131&lt;=20),"15 to 20",AND(N131&gt;20,N131&lt;=30),"20 to 30",AND(N131&gt;30,N131&lt;=40),"30 to 40",AND(N131&gt;40,N131&lt;=50),"40 to 50",AND(N131&gt;50,N131&lt;=75),"50 to 75",AND(N131&gt;75,N131&lt;=100),"75 to 100",AND(N131&gt;100,N131&lt;=150),"100 to 150",AND(N131&gt;150,N131&lt;=200),"150 to 200",AND(N131&gt;200,N131&lt;=250),"200 to 250",AND(N131&gt;250,N131&lt;=300),"250 to 300",AND(N131&gt;300,N131&lt;=400),"300 to 400",AND(N131&gt;400,N131&lt;=500),"400 to 500",N131&gt;500,"500+")</f>
        <v>75 to 100</v>
      </c>
      <c r="N131" s="9">
        <f>_xlfn.XLOOKUP($E131,'Raw Data'!$E:$E,'Raw Data'!N:N,"ERROR",0,1)</f>
        <v>95.26</v>
      </c>
      <c r="O131" s="14" t="str">
        <f t="array" ref="O131">_xlfn.IFS(P131=0,"No Discount",AND(P131&gt;0,P131&lt;=0.02),"0% to 2%",AND(P131&gt;0.02,P131&lt;=0.04),"2% to 4%",AND(P131&gt;0.04,P131&lt;=0.06),"4% to 6%",AND(P131&gt;0.06,P131&lt;=0.08),"6% to 8%",AND(P131&gt;0.08,P131&lt;=0.1),"8% to 10%",AND(P131&gt;0.1,P131&lt;=0.15),"10% to 15%",AND(P131&gt;0.15,P131&lt;=0.2),"15% to 20%",AND(P131&gt;0.2,P131&lt;=0.25),"20% to 25%",AND(P131&gt;0.25,P131&lt;=0.3),"25% to 30%",AND(P131&gt;0.3,P131&lt;=0.4),"30% to 40%",AND(P131&gt;0.4,P131&lt;=0.5),"40% to 50%",AND(P131&gt;0.5,P131&lt;=0.75),"50% to 75%",AND(P131&gt;0.75,P131&lt;=1),"75% to 100%")</f>
        <v>10% to 15%</v>
      </c>
      <c r="P131" s="10">
        <f>_xlfn.XLOOKUP($E131,'Raw Data'!$E:$E,'Raw Data'!P:P,"ERROR",0,1)</f>
        <v>0.131114843585975</v>
      </c>
      <c r="Q131" s="9">
        <f>_xlfn.XLOOKUP($E131,'Raw Data'!$E:$E,'Raw Data'!Q:Q,"ERROR",0,1)</f>
        <v>6.8</v>
      </c>
      <c r="R131" s="9" t="str">
        <f>_xlfn.XLOOKUP($E131,'Raw Data'!$E:$E,'Raw Data'!R:R,"ERROR",0,1)</f>
        <v>oz</v>
      </c>
      <c r="S131" s="5" t="str">
        <f t="array" ref="S131">_xlfn.IFS(AND(T131&gt;0,T131&lt;=0.05),"0 to 0.05",AND(T131&gt;0.05,T131&lt;=0.1),"0.05 to 0.1",AND(T131&gt;0.1,T131&lt;=0.2),"0.1 to 0.2",AND(T131&gt;0.2,T131&lt;=0.3),"0.2 to 0.3",AND(T131&gt;0.3,T131&lt;=0.4),"0.3 to 0.4",AND(T131&gt;0.4,T131&lt;=0.5),"0.4 to 0.5",AND(T131&gt;0.5,T131&lt;=0.75),"0.5 to 0.75",AND(T131&gt;0.75,T131&lt;=1),"0.75 to 1",AND(T131&gt;1,T131&lt;=2),"1 to 2",AND(T131&gt;2,T131&lt;=3),"2 to 3",AND(T131&gt;3,T131&lt;=4),"3 to 4",AND(T131&gt;4,T131&lt;=5),"4 to 5",AND(T131&gt;5,T131&lt;=10),"5 to 10",T131&gt;10,"10+")</f>
        <v>0.4 to 0.5</v>
      </c>
      <c r="T131" s="10">
        <f>_xlfn.XLOOKUP($E131,'Raw Data'!$E:$E,'Raw Data'!T:T,"ERROR",0,1)</f>
        <v>0.411635401539716</v>
      </c>
      <c r="U131" s="15" t="str">
        <f t="array" ref="U131">_xlfn.IFS(AND(V131&gt;0,V131&lt;=0.05),"0 to 0.05",AND(V131&gt;0.05,V131&lt;=0.1),"0.05 to 0.1",AND(V131&gt;0.1,V131&lt;=0.2),"0.1 to 0.2",AND(V131&gt;0.2,V131&lt;=0.3),"0.2 to 0.3",AND(V131&gt;0.3,V131&lt;=0.4),"0.3 to 0.4",AND(V131&gt;0.4,V131&lt;=0.5),"0.4 to 0.5",AND(V131&gt;0.5,V131&lt;=0.75),"0.5 to 0.75",AND(V131&gt;0.75,V131&lt;=1),"0.75 to 1",AND(V131&gt;1,V131&lt;=2),"1 to 2",AND(V131&gt;2,V131&lt;=3),"2 to 3",AND(V131&gt;3,V131&lt;=4),"3 to 4",AND(V131&gt;4,V131&lt;=5),"4 to 5",AND(V131&gt;5,V131&lt;=10),"5 to 10",V131&gt;10,"10+")</f>
        <v>0.1 to 0.2</v>
      </c>
      <c r="V131" s="10">
        <f>_xlfn.XLOOKUP($E131,'Raw Data'!$E:$E,'Raw Data'!V:V,"ERROR",0,1)</f>
        <v>0.127912828980087</v>
      </c>
      <c r="W131" s="15" t="str">
        <f t="array" ref="W131">_xlfn.IFS(AND(X131&gt;0,X131&lt;=0.05),"0 to 0.05",AND(X131&gt;0.05,X131&lt;=0.1),"0.05 to 0.1",AND(X131&gt;0.1,X131&lt;=0.2),"0.1 to 0.2",AND(X131&gt;0.2,X131&lt;=0.3),"0.2 to 0.3",AND(X131&gt;0.3,X131&lt;=0.4),"0.3 to 0.4",AND(X131&gt;0.4,X131&lt;=0.5),"0.4 to 0.5",AND(X131&gt;0.5,X131&lt;=0.75),"0.5 to 0.75",AND(X131&gt;0.75,X131&lt;=1),"0.75 to 1",AND(X131&gt;1,X131&lt;=2),"1 to 2",AND(X131&gt;2,X131&lt;=3),"2 to 3",AND(X131&gt;3,X131&lt;=4),"3 to 4",AND(X131&gt;4,X131&lt;=5),"4 to 5",AND(X131&gt;5,X131&lt;=10),"5 to 10",X131&gt;10,"10+")</f>
        <v>0.1 to 0.2</v>
      </c>
      <c r="X131" s="16">
        <f t="shared" si="6"/>
        <v>0.111141558415723</v>
      </c>
      <c r="Y131" s="5" t="str">
        <f t="array" ref="Y131">_xlfn.IFS(AND(Z131&gt;0,Z131&lt;=1),"0 to 1",AND(Z131&gt;1,Z131&lt;=2),"1 to 2",AND(Z131&gt;2,Z131&lt;=4),"2 to 4",AND(Z131&gt;4,Z131&lt;=6),"4 to 6",AND(Z131&gt;6,Z131&lt;=8),"6 to 8",AND(Z131&gt;8,Z131&lt;=10),"8 to 10",AND(Z131&gt;10,Z131&lt;=15),"10 to 15",AND(Z131&gt;15,Z131&lt;=20),"15 to 20",AND(Z131&gt;20,Z131&lt;=25),"20 to 25",AND(Z131&gt;25,Z131&lt;=30),"25 to 30",AND(Z131&gt;30,Z131&lt;=40),"30 to 40",AND(Z131&gt;40,Z131&lt;=50),"40 to 50",Z131&gt;50,"50+")</f>
        <v>6 to 8</v>
      </c>
      <c r="Z131" s="9">
        <f>_xlfn.XLOOKUP($E131,'Raw Data'!$E:$E,'Raw Data'!Z:Z,"ERROR",0,1)</f>
        <v>6.8</v>
      </c>
      <c r="AA131" s="9" t="str">
        <f>_xlfn.XLOOKUP($E131,'Raw Data'!$E:$E,'Raw Data'!AA:AA,"ERROR",0,1)</f>
        <v>oz</v>
      </c>
    </row>
    <row r="132" hidden="1" spans="1:27">
      <c r="A132" s="5" t="str">
        <f>_xlfn.XLOOKUP($E132,'Raw Data'!$E:$E,'Raw Data'!A:A,"ERROR",0,1)</f>
        <v>AE</v>
      </c>
      <c r="B132" s="5" t="str">
        <f>_xlfn.XLOOKUP($E132,'Raw Data'!$E:$E,'Raw Data'!B:B,"ERROR",0,1)</f>
        <v>Hair Mousses</v>
      </c>
      <c r="C132" s="5" t="str">
        <f>_xlfn.XLOOKUP($E132,'Raw Data'!$E:$E,'Raw Data'!C:C,"ERROR",0,1)</f>
        <v>redken</v>
      </c>
      <c r="D132" s="5" t="str">
        <f>_xlfn.XLOOKUP($E132,'Raw Data'!$E:$E,'Raw Data'!D:D,"ERROR",0,1)</f>
        <v>www.amazon.ae/dp/B09DHB4GD7</v>
      </c>
      <c r="E132" s="5" t="s">
        <v>331</v>
      </c>
      <c r="F132" s="9" t="str">
        <f>_xlfn.XLOOKUP($E132,'Raw Data'!$E:$E,'Raw Data'!F:F,"ERROR",0,1)</f>
        <v>Redken Color Extend Blondage Toning Foam Mousse | Purple Foam | Anti Brass for Blonde Hair</v>
      </c>
      <c r="G132" s="10">
        <f>_xlfn.XLOOKUP($E132,'Raw Data'!$E:$E,'Raw Data'!G:G,"ERROR",0,1)</f>
        <v>4</v>
      </c>
      <c r="H132" s="9">
        <f>_xlfn.XLOOKUP($E132,'Raw Data'!$E:$E,'Raw Data'!H:H,"ERROR",0,1)</f>
        <v>780.52</v>
      </c>
      <c r="I132" s="9">
        <f>_xlfn.XLOOKUP($E132,'Raw Data'!$E:$E,'Raw Data'!I:I,"ERROR",0,1)</f>
        <v>0.001044976650826</v>
      </c>
      <c r="J132" s="9" t="str">
        <f>_xlfn.XLOOKUP($E132,'Raw Data'!$E:$E,'Raw Data'!J:J,"ERROR",0,1)</f>
        <v>No</v>
      </c>
      <c r="K132" s="14" t="str">
        <f t="array" ref="K132">_xlfn.IFS(AND(L132&gt;0,L132&lt;=5),"0 to 5",AND(L132&gt;5,L132&lt;=10),"5 to 10",AND(L132&gt;10,L132&lt;=15),"10 to 15",AND(L132&gt;15,L132&lt;=20),"15 to 20",AND(L132&gt;20,L132&lt;=30),"20 to 30",AND(L132&gt;30,L132&lt;=40),"30 to 40",AND(L132&gt;40,L132&lt;=50),"40 to 50",AND(L132&gt;50,L132&lt;=75),"50 to 75",AND(L132&gt;75,L132&lt;=100),"75 to 100",AND(L132&gt;100,L132&lt;=150),"100 to 150",AND(L132&gt;150,L132&lt;=200),"150 to 200",AND(L132&gt;200,L132&lt;=250),"200 to 250",AND(L132&gt;250,L132&lt;=300),"250 to 300",AND(L132&gt;300,L132&lt;=400),"300 to 400",AND(L132&gt;400,L132&lt;=500),"400 to 500",L132&gt;500,"500+")</f>
        <v>200 to 250</v>
      </c>
      <c r="L132" s="9">
        <f>_xlfn.XLOOKUP($E132,'Raw Data'!$E:$E,'Raw Data'!L:L,"ERROR",0,1)</f>
        <v>206</v>
      </c>
      <c r="M132" s="14" t="str">
        <f t="array" ref="M132">_xlfn.IFS(AND(N132&gt;0,N132&lt;=5),"0 to 5",AND(N132&gt;5,N132&lt;=10),"5 to 10",AND(N132&gt;10,N132&lt;=15),"10 to 15",AND(N132&gt;15,N132&lt;=20),"15 to 20",AND(N132&gt;20,N132&lt;=30),"20 to 30",AND(N132&gt;30,N132&lt;=40),"30 to 40",AND(N132&gt;40,N132&lt;=50),"40 to 50",AND(N132&gt;50,N132&lt;=75),"50 to 75",AND(N132&gt;75,N132&lt;=100),"75 to 100",AND(N132&gt;100,N132&lt;=150),"100 to 150",AND(N132&gt;150,N132&lt;=200),"150 to 200",AND(N132&gt;200,N132&lt;=250),"200 to 250",AND(N132&gt;250,N132&lt;=300),"250 to 300",AND(N132&gt;300,N132&lt;=400),"300 to 400",AND(N132&gt;400,N132&lt;=500),"400 to 500",N132&gt;500,"500+")</f>
        <v>200 to 250</v>
      </c>
      <c r="N132" s="9">
        <f>_xlfn.XLOOKUP($E132,'Raw Data'!$E:$E,'Raw Data'!N:N,"ERROR",0,1)</f>
        <v>206</v>
      </c>
      <c r="O132" s="14" t="str">
        <f t="array" ref="O132">_xlfn.IFS(P132=0,"No Discount",AND(P132&gt;0,P132&lt;=0.02),"0% to 2%",AND(P132&gt;0.02,P132&lt;=0.04),"2% to 4%",AND(P132&gt;0.04,P132&lt;=0.06),"4% to 6%",AND(P132&gt;0.06,P132&lt;=0.08),"6% to 8%",AND(P132&gt;0.08,P132&lt;=0.1),"8% to 10%",AND(P132&gt;0.1,P132&lt;=0.15),"10% to 15%",AND(P132&gt;0.15,P132&lt;=0.2),"15% to 20%",AND(P132&gt;0.2,P132&lt;=0.25),"20% to 25%",AND(P132&gt;0.25,P132&lt;=0.3),"25% to 30%",AND(P132&gt;0.3,P132&lt;=0.4),"30% to 40%",AND(P132&gt;0.4,P132&lt;=0.5),"40% to 50%",AND(P132&gt;0.5,P132&lt;=0.75),"50% to 75%",AND(P132&gt;0.75,P132&lt;=1),"75% to 100%")</f>
        <v>No Discount</v>
      </c>
      <c r="P132" s="10">
        <f>_xlfn.XLOOKUP($E132,'Raw Data'!$E:$E,'Raw Data'!P:P,"ERROR",0,1)</f>
        <v>0</v>
      </c>
      <c r="Q132" s="9">
        <f>_xlfn.XLOOKUP($E132,'Raw Data'!$E:$E,'Raw Data'!Q:Q,"ERROR",0,1)</f>
        <v>0</v>
      </c>
      <c r="R132" s="9">
        <f>_xlfn.XLOOKUP($E132,'Raw Data'!$E:$E,'Raw Data'!R:R,"ERROR",0,1)</f>
        <v>0</v>
      </c>
      <c r="S132" s="5" t="e">
        <f t="array" ref="S132">_xlfn.IFS(AND(T132&gt;0,T132&lt;=0.05),"0 to 0.05",AND(T132&gt;0.05,T132&lt;=0.1),"0.05 to 0.1",AND(T132&gt;0.1,T132&lt;=0.2),"0.1 to 0.2",AND(T132&gt;0.2,T132&lt;=0.3),"0.2 to 0.3",AND(T132&gt;0.3,T132&lt;=0.4),"0.3 to 0.4",AND(T132&gt;0.4,T132&lt;=0.5),"0.4 to 0.5",AND(T132&gt;0.5,T132&lt;=0.75),"0.5 to 0.75",AND(T132&gt;0.75,T132&lt;=1),"0.75 to 1",AND(T132&gt;1,T132&lt;=2),"1 to 2",AND(T132&gt;2,T132&lt;=3),"2 to 3",AND(T132&gt;3,T132&lt;=4),"3 to 4",AND(T132&gt;4,T132&lt;=5),"4 to 5",AND(T132&gt;5,T132&lt;=10),"5 to 10",T132&gt;10,"10+")</f>
        <v>#N/A</v>
      </c>
      <c r="T132" s="10">
        <f>_xlfn.XLOOKUP($E132,'Raw Data'!$E:$E,'Raw Data'!T:T,"ERROR",0,1)</f>
        <v>0</v>
      </c>
      <c r="U132" s="15" t="e">
        <f t="array" ref="U132">_xlfn.IFS(AND(V132&gt;0,V132&lt;=0.05),"0 to 0.05",AND(V132&gt;0.05,V132&lt;=0.1),"0.05 to 0.1",AND(V132&gt;0.1,V132&lt;=0.2),"0.1 to 0.2",AND(V132&gt;0.2,V132&lt;=0.3),"0.2 to 0.3",AND(V132&gt;0.3,V132&lt;=0.4),"0.3 to 0.4",AND(V132&gt;0.4,V132&lt;=0.5),"0.4 to 0.5",AND(V132&gt;0.5,V132&lt;=0.75),"0.5 to 0.75",AND(V132&gt;0.75,V132&lt;=1),"0.75 to 1",AND(V132&gt;1,V132&lt;=2),"1 to 2",AND(V132&gt;2,V132&lt;=3),"2 to 3",AND(V132&gt;3,V132&lt;=4),"3 to 4",AND(V132&gt;4,V132&lt;=5),"4 to 5",AND(V132&gt;5,V132&lt;=10),"5 to 10",V132&gt;10,"10+")</f>
        <v>#N/A</v>
      </c>
      <c r="V132" s="10">
        <f>_xlfn.XLOOKUP($E132,'Raw Data'!$E:$E,'Raw Data'!V:V,"ERROR",0,1)</f>
        <v>0</v>
      </c>
      <c r="W132" s="15" t="e">
        <f t="array" ref="W132">_xlfn.IFS(AND(X132&gt;0,X132&lt;=0.05),"0 to 0.05",AND(X132&gt;0.05,X132&lt;=0.1),"0.05 to 0.1",AND(X132&gt;0.1,X132&lt;=0.2),"0.1 to 0.2",AND(X132&gt;0.2,X132&lt;=0.3),"0.2 to 0.3",AND(X132&gt;0.3,X132&lt;=0.4),"0.3 to 0.4",AND(X132&gt;0.4,X132&lt;=0.5),"0.4 to 0.5",AND(X132&gt;0.5,X132&lt;=0.75),"0.5 to 0.75",AND(X132&gt;0.75,X132&lt;=1),"0.75 to 1",AND(X132&gt;1,X132&lt;=2),"1 to 2",AND(X132&gt;2,X132&lt;=3),"2 to 3",AND(X132&gt;3,X132&lt;=4),"3 to 4",AND(X132&gt;4,X132&lt;=5),"4 to 5",AND(X132&gt;5,X132&lt;=10),"5 to 10",X132&gt;10,"10+")</f>
        <v>#DIV/0!</v>
      </c>
      <c r="X132" s="16" t="e">
        <f t="shared" si="6"/>
        <v>#DIV/0!</v>
      </c>
      <c r="Y132" s="5" t="e">
        <f t="array" ref="Y132">_xlfn.IFS(AND(Z132&gt;0,Z132&lt;=1),"0 to 1",AND(Z132&gt;1,Z132&lt;=2),"1 to 2",AND(Z132&gt;2,Z132&lt;=4),"2 to 4",AND(Z132&gt;4,Z132&lt;=6),"4 to 6",AND(Z132&gt;6,Z132&lt;=8),"6 to 8",AND(Z132&gt;8,Z132&lt;=10),"8 to 10",AND(Z132&gt;10,Z132&lt;=15),"10 to 15",AND(Z132&gt;15,Z132&lt;=20),"15 to 20",AND(Z132&gt;20,Z132&lt;=25),"20 to 25",AND(Z132&gt;25,Z132&lt;=30),"25 to 30",AND(Z132&gt;30,Z132&lt;=40),"30 to 40",AND(Z132&gt;40,Z132&lt;=50),"40 to 50",Z132&gt;50,"50+")</f>
        <v>#N/A</v>
      </c>
      <c r="Z132" s="9">
        <f>_xlfn.XLOOKUP($E132,'Raw Data'!$E:$E,'Raw Data'!Z:Z,"ERROR",0,1)</f>
        <v>0</v>
      </c>
      <c r="AA132" s="9">
        <f>_xlfn.XLOOKUP($E132,'Raw Data'!$E:$E,'Raw Data'!AA:AA,"ERROR",0,1)</f>
        <v>0</v>
      </c>
    </row>
    <row r="133" hidden="1" spans="1:27">
      <c r="A133" s="5" t="str">
        <f>_xlfn.XLOOKUP($E133,'Raw Data'!$E:$E,'Raw Data'!A:A,"ERROR",0,1)</f>
        <v>AE</v>
      </c>
      <c r="B133" s="5" t="str">
        <f>_xlfn.XLOOKUP($E133,'Raw Data'!$E:$E,'Raw Data'!B:B,"ERROR",0,1)</f>
        <v>Hair Mousses</v>
      </c>
      <c r="C133" s="5" t="str">
        <f>_xlfn.XLOOKUP($E133,'Raw Data'!$E:$E,'Raw Data'!C:C,"ERROR",0,1)</f>
        <v>living proof</v>
      </c>
      <c r="D133" s="5" t="str">
        <f>_xlfn.XLOOKUP($E133,'Raw Data'!$E:$E,'Raw Data'!D:D,"ERROR",0,1)</f>
        <v>www.amazon.ae/dp/B0773QP7MV</v>
      </c>
      <c r="E133" s="5" t="s">
        <v>332</v>
      </c>
      <c r="F133" s="9" t="str">
        <f>_xlfn.XLOOKUP($E133,'Raw Data'!$E:$E,'Raw Data'!F:F,"ERROR",0,1)</f>
        <v>Living Proof 1736 Timeless Plumping Mousse (1.9 oz)</v>
      </c>
      <c r="G133" s="10">
        <f>_xlfn.XLOOKUP($E133,'Raw Data'!$E:$E,'Raw Data'!G:G,"ERROR",0,1)</f>
        <v>18</v>
      </c>
      <c r="H133" s="9">
        <f>_xlfn.XLOOKUP($E133,'Raw Data'!$E:$E,'Raw Data'!H:H,"ERROR",0,1)</f>
        <v>777.99</v>
      </c>
      <c r="I133" s="9">
        <f>_xlfn.XLOOKUP($E133,'Raw Data'!$E:$E,'Raw Data'!I:I,"ERROR",0,1)</f>
        <v>0.00104158943342403</v>
      </c>
      <c r="J133" s="9" t="str">
        <f>_xlfn.XLOOKUP($E133,'Raw Data'!$E:$E,'Raw Data'!J:J,"ERROR",0,1)</f>
        <v>No</v>
      </c>
      <c r="K133" s="14" t="str">
        <f t="array" ref="K133">_xlfn.IFS(AND(L133&gt;0,L133&lt;=5),"0 to 5",AND(L133&gt;5,L133&lt;=10),"5 to 10",AND(L133&gt;10,L133&lt;=15),"10 to 15",AND(L133&gt;15,L133&lt;=20),"15 to 20",AND(L133&gt;20,L133&lt;=30),"20 to 30",AND(L133&gt;30,L133&lt;=40),"30 to 40",AND(L133&gt;40,L133&lt;=50),"40 to 50",AND(L133&gt;50,L133&lt;=75),"50 to 75",AND(L133&gt;75,L133&lt;=100),"75 to 100",AND(L133&gt;100,L133&lt;=150),"100 to 150",AND(L133&gt;150,L133&lt;=200),"150 to 200",AND(L133&gt;200,L133&lt;=250),"200 to 250",AND(L133&gt;250,L133&lt;=300),"250 to 300",AND(L133&gt;300,L133&lt;=400),"300 to 400",AND(L133&gt;400,L133&lt;=500),"400 to 500",L133&gt;500,"500+")</f>
        <v>40 to 50</v>
      </c>
      <c r="L133" s="9">
        <f>_xlfn.XLOOKUP($E133,'Raw Data'!$E:$E,'Raw Data'!L:L,"ERROR",0,1)</f>
        <v>44</v>
      </c>
      <c r="M133" s="14" t="str">
        <f t="array" ref="M133">_xlfn.IFS(AND(N133&gt;0,N133&lt;=5),"0 to 5",AND(N133&gt;5,N133&lt;=10),"5 to 10",AND(N133&gt;10,N133&lt;=15),"10 to 15",AND(N133&gt;15,N133&lt;=20),"15 to 20",AND(N133&gt;20,N133&lt;=30),"20 to 30",AND(N133&gt;30,N133&lt;=40),"30 to 40",AND(N133&gt;40,N133&lt;=50),"40 to 50",AND(N133&gt;50,N133&lt;=75),"50 to 75",AND(N133&gt;75,N133&lt;=100),"75 to 100",AND(N133&gt;100,N133&lt;=150),"100 to 150",AND(N133&gt;150,N133&lt;=200),"150 to 200",AND(N133&gt;200,N133&lt;=250),"200 to 250",AND(N133&gt;250,N133&lt;=300),"250 to 300",AND(N133&gt;300,N133&lt;=400),"300 to 400",AND(N133&gt;400,N133&lt;=500),"400 to 500",N133&gt;500,"500+")</f>
        <v>40 to 50</v>
      </c>
      <c r="N133" s="9">
        <f>_xlfn.XLOOKUP($E133,'Raw Data'!$E:$E,'Raw Data'!N:N,"ERROR",0,1)</f>
        <v>44</v>
      </c>
      <c r="O133" s="14" t="str">
        <f t="array" ref="O133">_xlfn.IFS(P133=0,"No Discount",AND(P133&gt;0,P133&lt;=0.02),"0% to 2%",AND(P133&gt;0.02,P133&lt;=0.04),"2% to 4%",AND(P133&gt;0.04,P133&lt;=0.06),"4% to 6%",AND(P133&gt;0.06,P133&lt;=0.08),"6% to 8%",AND(P133&gt;0.08,P133&lt;=0.1),"8% to 10%",AND(P133&gt;0.1,P133&lt;=0.15),"10% to 15%",AND(P133&gt;0.15,P133&lt;=0.2),"15% to 20%",AND(P133&gt;0.2,P133&lt;=0.25),"20% to 25%",AND(P133&gt;0.25,P133&lt;=0.3),"25% to 30%",AND(P133&gt;0.3,P133&lt;=0.4),"30% to 40%",AND(P133&gt;0.4,P133&lt;=0.5),"40% to 50%",AND(P133&gt;0.5,P133&lt;=0.75),"50% to 75%",AND(P133&gt;0.75,P133&lt;=1),"75% to 100%")</f>
        <v>No Discount</v>
      </c>
      <c r="P133" s="10">
        <f>_xlfn.XLOOKUP($E133,'Raw Data'!$E:$E,'Raw Data'!P:P,"ERROR",0,1)</f>
        <v>0</v>
      </c>
      <c r="Q133" s="9">
        <f>_xlfn.XLOOKUP($E133,'Raw Data'!$E:$E,'Raw Data'!Q:Q,"ERROR",0,1)</f>
        <v>1.9</v>
      </c>
      <c r="R133" s="9" t="str">
        <f>_xlfn.XLOOKUP($E133,'Raw Data'!$E:$E,'Raw Data'!R:R,"ERROR",0,1)</f>
        <v>oz</v>
      </c>
      <c r="S133" s="5" t="str">
        <f t="array" ref="S133">_xlfn.IFS(AND(T133&gt;0,T133&lt;=0.05),"0 to 0.05",AND(T133&gt;0.05,T133&lt;=0.1),"0.05 to 0.1",AND(T133&gt;0.1,T133&lt;=0.2),"0.1 to 0.2",AND(T133&gt;0.2,T133&lt;=0.3),"0.2 to 0.3",AND(T133&gt;0.3,T133&lt;=0.4),"0.3 to 0.4",AND(T133&gt;0.4,T133&lt;=0.5),"0.4 to 0.5",AND(T133&gt;0.5,T133&lt;=0.75),"0.5 to 0.75",AND(T133&gt;0.75,T133&lt;=1),"0.75 to 1",AND(T133&gt;1,T133&lt;=2),"1 to 2",AND(T133&gt;2,T133&lt;=3),"2 to 3",AND(T133&gt;3,T133&lt;=4),"3 to 4",AND(T133&gt;4,T133&lt;=5),"4 to 5",AND(T133&gt;5,T133&lt;=10),"5 to 10",T133&gt;10,"10+")</f>
        <v>0.75 to 1</v>
      </c>
      <c r="T133" s="10">
        <f>_xlfn.XLOOKUP($E133,'Raw Data'!$E:$E,'Raw Data'!T:T,"ERROR",0,1)</f>
        <v>0.783155046900308</v>
      </c>
      <c r="U133" s="15" t="str">
        <f t="array" ref="U133">_xlfn.IFS(AND(V133&gt;0,V133&lt;=0.05),"0 to 0.05",AND(V133&gt;0.05,V133&lt;=0.1),"0.05 to 0.1",AND(V133&gt;0.1,V133&lt;=0.2),"0.1 to 0.2",AND(V133&gt;0.2,V133&lt;=0.3),"0.2 to 0.3",AND(V133&gt;0.3,V133&lt;=0.4),"0.3 to 0.4",AND(V133&gt;0.4,V133&lt;=0.5),"0.4 to 0.5",AND(V133&gt;0.5,V133&lt;=0.75),"0.5 to 0.75",AND(V133&gt;0.75,V133&lt;=1),"0.75 to 1",AND(V133&gt;1,V133&lt;=2),"1 to 2",AND(V133&gt;2,V133&lt;=3),"2 to 3",AND(V133&gt;3,V133&lt;=4),"3 to 4",AND(V133&gt;4,V133&lt;=5),"4 to 5",AND(V133&gt;5,V133&lt;=10),"5 to 10",V133&gt;10,"10+")</f>
        <v>0.2 to 0.3</v>
      </c>
      <c r="V133" s="10">
        <f>_xlfn.XLOOKUP($E133,'Raw Data'!$E:$E,'Raw Data'!V:V,"ERROR",0,1)</f>
        <v>0.211451862663083</v>
      </c>
      <c r="W133" s="15" t="str">
        <f t="array" ref="W133">_xlfn.IFS(AND(X133&gt;0,X133&lt;=0.05),"0 to 0.05",AND(X133&gt;0.05,X133&lt;=0.1),"0.05 to 0.1",AND(X133&gt;0.1,X133&lt;=0.2),"0.1 to 0.2",AND(X133&gt;0.2,X133&lt;=0.3),"0.2 to 0.3",AND(X133&gt;0.3,X133&lt;=0.4),"0.3 to 0.4",AND(X133&gt;0.4,X133&lt;=0.5),"0.4 to 0.5",AND(X133&gt;0.5,X133&lt;=0.75),"0.5 to 0.75",AND(X133&gt;0.75,X133&lt;=1),"0.75 to 1",AND(X133&gt;1,X133&lt;=2),"1 to 2",AND(X133&gt;2,X133&lt;=3),"2 to 3",AND(X133&gt;3,X133&lt;=4),"3 to 4",AND(X133&gt;4,X133&lt;=5),"4 to 5",AND(X133&gt;5,X133&lt;=10),"5 to 10",X133&gt;10,"10+")</f>
        <v>0.2 to 0.3</v>
      </c>
      <c r="X133" s="16">
        <f t="shared" ref="X133:X196" si="7">L133/($Z133*29.57)*0.27</f>
        <v>0.211451862663083</v>
      </c>
      <c r="Y133" s="5" t="str">
        <f t="array" ref="Y133">_xlfn.IFS(AND(Z133&gt;0,Z133&lt;=1),"0 to 1",AND(Z133&gt;1,Z133&lt;=2),"1 to 2",AND(Z133&gt;2,Z133&lt;=4),"2 to 4",AND(Z133&gt;4,Z133&lt;=6),"4 to 6",AND(Z133&gt;6,Z133&lt;=8),"6 to 8",AND(Z133&gt;8,Z133&lt;=10),"8 to 10",AND(Z133&gt;10,Z133&lt;=15),"10 to 15",AND(Z133&gt;15,Z133&lt;=20),"15 to 20",AND(Z133&gt;20,Z133&lt;=25),"20 to 25",AND(Z133&gt;25,Z133&lt;=30),"25 to 30",AND(Z133&gt;30,Z133&lt;=40),"30 to 40",AND(Z133&gt;40,Z133&lt;=50),"40 to 50",Z133&gt;50,"50+")</f>
        <v>1 to 2</v>
      </c>
      <c r="Z133" s="9">
        <f>_xlfn.XLOOKUP($E133,'Raw Data'!$E:$E,'Raw Data'!Z:Z,"ERROR",0,1)</f>
        <v>1.9</v>
      </c>
      <c r="AA133" s="9" t="str">
        <f>_xlfn.XLOOKUP($E133,'Raw Data'!$E:$E,'Raw Data'!AA:AA,"ERROR",0,1)</f>
        <v>oz</v>
      </c>
    </row>
    <row r="134" hidden="1" spans="1:27">
      <c r="A134" s="5" t="str">
        <f>_xlfn.XLOOKUP($E134,'Raw Data'!$E:$E,'Raw Data'!A:A,"ERROR",0,1)</f>
        <v>AE</v>
      </c>
      <c r="B134" s="5" t="str">
        <f>_xlfn.XLOOKUP($E134,'Raw Data'!$E:$E,'Raw Data'!B:B,"ERROR",0,1)</f>
        <v>Hair Mousses</v>
      </c>
      <c r="C134" s="5" t="str">
        <f>_xlfn.XLOOKUP($E134,'Raw Data'!$E:$E,'Raw Data'!C:C,"ERROR",0,1)</f>
        <v>Authentic Beauty Concept</v>
      </c>
      <c r="D134" s="5" t="str">
        <f>_xlfn.XLOOKUP($E134,'Raw Data'!$E:$E,'Raw Data'!D:D,"ERROR",0,1)</f>
        <v>www.amazon.ae/dp/B08N7XN28F</v>
      </c>
      <c r="E134" s="5" t="s">
        <v>333</v>
      </c>
      <c r="F134" s="9" t="str">
        <f>_xlfn.XLOOKUP($E134,'Raw Data'!$E:$E,'Raw Data'!F:F,"ERROR",0,1)</f>
        <v>Authentic Beauty Concept Amplify Mousse | All Hair Types | Adds Light Grip to Hair | Vegan &amp; Cruelty-free | Silicone-free | 6.7 oz.</v>
      </c>
      <c r="G134" s="10">
        <f>_xlfn.XLOOKUP($E134,'Raw Data'!$E:$E,'Raw Data'!G:G,"ERROR",0,1)</f>
        <v>5</v>
      </c>
      <c r="H134" s="9">
        <f>_xlfn.XLOOKUP($E134,'Raw Data'!$E:$E,'Raw Data'!H:H,"ERROR",0,1)</f>
        <v>761.57</v>
      </c>
      <c r="I134" s="9">
        <f>_xlfn.XLOOKUP($E134,'Raw Data'!$E:$E,'Raw Data'!I:I,"ERROR",0,1)</f>
        <v>0.00101960599083888</v>
      </c>
      <c r="J134" s="9" t="str">
        <f>_xlfn.XLOOKUP($E134,'Raw Data'!$E:$E,'Raw Data'!J:J,"ERROR",0,1)</f>
        <v>No</v>
      </c>
      <c r="K134" s="14" t="str">
        <f t="array" ref="K134">_xlfn.IFS(AND(L134&gt;0,L134&lt;=5),"0 to 5",AND(L134&gt;5,L134&lt;=10),"5 to 10",AND(L134&gt;10,L134&lt;=15),"10 to 15",AND(L134&gt;15,L134&lt;=20),"15 to 20",AND(L134&gt;20,L134&lt;=30),"20 to 30",AND(L134&gt;30,L134&lt;=40),"30 to 40",AND(L134&gt;40,L134&lt;=50),"40 to 50",AND(L134&gt;50,L134&lt;=75),"50 to 75",AND(L134&gt;75,L134&lt;=100),"75 to 100",AND(L134&gt;100,L134&lt;=150),"100 to 150",AND(L134&gt;150,L134&lt;=200),"150 to 200",AND(L134&gt;200,L134&lt;=250),"200 to 250",AND(L134&gt;250,L134&lt;=300),"250 to 300",AND(L134&gt;300,L134&lt;=400),"300 to 400",AND(L134&gt;400,L134&lt;=500),"400 to 500",L134&gt;500,"500+")</f>
        <v>150 to 200</v>
      </c>
      <c r="L134" s="9">
        <f>_xlfn.XLOOKUP($E134,'Raw Data'!$E:$E,'Raw Data'!L:L,"ERROR",0,1)</f>
        <v>150.24</v>
      </c>
      <c r="M134" s="14" t="str">
        <f t="array" ref="M134">_xlfn.IFS(AND(N134&gt;0,N134&lt;=5),"0 to 5",AND(N134&gt;5,N134&lt;=10),"5 to 10",AND(N134&gt;10,N134&lt;=15),"10 to 15",AND(N134&gt;15,N134&lt;=20),"15 to 20",AND(N134&gt;20,N134&lt;=30),"20 to 30",AND(N134&gt;30,N134&lt;=40),"30 to 40",AND(N134&gt;40,N134&lt;=50),"40 to 50",AND(N134&gt;50,N134&lt;=75),"50 to 75",AND(N134&gt;75,N134&lt;=100),"75 to 100",AND(N134&gt;100,N134&lt;=150),"100 to 150",AND(N134&gt;150,N134&lt;=200),"150 to 200",AND(N134&gt;200,N134&lt;=250),"200 to 250",AND(N134&gt;250,N134&lt;=300),"250 to 300",AND(N134&gt;300,N134&lt;=400),"300 to 400",AND(N134&gt;400,N134&lt;=500),"400 to 500",N134&gt;500,"500+")</f>
        <v>150 to 200</v>
      </c>
      <c r="N134" s="9">
        <f>_xlfn.XLOOKUP($E134,'Raw Data'!$E:$E,'Raw Data'!N:N,"ERROR",0,1)</f>
        <v>150.44</v>
      </c>
      <c r="O134" s="14" t="str">
        <f t="array" ref="O134">_xlfn.IFS(P134=0,"No Discount",AND(P134&gt;0,P134&lt;=0.02),"0% to 2%",AND(P134&gt;0.02,P134&lt;=0.04),"2% to 4%",AND(P134&gt;0.04,P134&lt;=0.06),"4% to 6%",AND(P134&gt;0.06,P134&lt;=0.08),"6% to 8%",AND(P134&gt;0.08,P134&lt;=0.1),"8% to 10%",AND(P134&gt;0.1,P134&lt;=0.15),"10% to 15%",AND(P134&gt;0.15,P134&lt;=0.2),"15% to 20%",AND(P134&gt;0.2,P134&lt;=0.25),"20% to 25%",AND(P134&gt;0.25,P134&lt;=0.3),"25% to 30%",AND(P134&gt;0.3,P134&lt;=0.4),"30% to 40%",AND(P134&gt;0.4,P134&lt;=0.5),"40% to 50%",AND(P134&gt;0.5,P134&lt;=0.75),"50% to 75%",AND(P134&gt;0.75,P134&lt;=1),"75% to 100%")</f>
        <v>0% to 2%</v>
      </c>
      <c r="P134" s="10">
        <f>_xlfn.XLOOKUP($E134,'Raw Data'!$E:$E,'Raw Data'!P:P,"ERROR",0,1)</f>
        <v>0.00132943366126023</v>
      </c>
      <c r="Q134" s="9">
        <f>_xlfn.XLOOKUP($E134,'Raw Data'!$E:$E,'Raw Data'!Q:Q,"ERROR",0,1)</f>
        <v>6.7</v>
      </c>
      <c r="R134" s="9" t="str">
        <f>_xlfn.XLOOKUP($E134,'Raw Data'!$E:$E,'Raw Data'!R:R,"ERROR",0,1)</f>
        <v>oz</v>
      </c>
      <c r="S134" s="5" t="str">
        <f t="array" ref="S134">_xlfn.IFS(AND(T134&gt;0,T134&lt;=0.05),"0 to 0.05",AND(T134&gt;0.05,T134&lt;=0.1),"0.05 to 0.1",AND(T134&gt;0.1,T134&lt;=0.2),"0.1 to 0.2",AND(T134&gt;0.2,T134&lt;=0.3),"0.2 to 0.3",AND(T134&gt;0.3,T134&lt;=0.4),"0.3 to 0.4",AND(T134&gt;0.4,T134&lt;=0.5),"0.4 to 0.5",AND(T134&gt;0.5,T134&lt;=0.75),"0.5 to 0.75",AND(T134&gt;0.75,T134&lt;=1),"0.75 to 1",AND(T134&gt;1,T134&lt;=2),"1 to 2",AND(T134&gt;2,T134&lt;=3),"2 to 3",AND(T134&gt;3,T134&lt;=4),"3 to 4",AND(T134&gt;4,T134&lt;=5),"4 to 5",AND(T134&gt;5,T134&lt;=10),"5 to 10",T134&gt;10,"10+")</f>
        <v>0.75 to 1</v>
      </c>
      <c r="T134" s="10">
        <f>_xlfn.XLOOKUP($E134,'Raw Data'!$E:$E,'Raw Data'!T:T,"ERROR",0,1)</f>
        <v>0.758332113527728</v>
      </c>
      <c r="U134" s="15" t="str">
        <f t="array" ref="U134">_xlfn.IFS(AND(V134&gt;0,V134&lt;=0.05),"0 to 0.05",AND(V134&gt;0.05,V134&lt;=0.1),"0.05 to 0.1",AND(V134&gt;0.1,V134&lt;=0.2),"0.1 to 0.2",AND(V134&gt;0.2,V134&lt;=0.3),"0.2 to 0.3",AND(V134&gt;0.3,V134&lt;=0.4),"0.3 to 0.4",AND(V134&gt;0.4,V134&lt;=0.5),"0.4 to 0.5",AND(V134&gt;0.5,V134&lt;=0.75),"0.5 to 0.75",AND(V134&gt;0.75,V134&lt;=1),"0.75 to 1",AND(V134&gt;1,V134&lt;=2),"1 to 2",AND(V134&gt;2,V134&lt;=3),"2 to 3",AND(V134&gt;3,V134&lt;=4),"3 to 4",AND(V134&gt;4,V134&lt;=5),"4 to 5",AND(V134&gt;5,V134&lt;=10),"5 to 10",V134&gt;10,"10+")</f>
        <v>0.2 to 0.3</v>
      </c>
      <c r="V134" s="10">
        <f>_xlfn.XLOOKUP($E134,'Raw Data'!$E:$E,'Raw Data'!V:V,"ERROR",0,1)</f>
        <v>0.205022234111822</v>
      </c>
      <c r="W134" s="15" t="str">
        <f t="array" ref="W134">_xlfn.IFS(AND(X134&gt;0,X134&lt;=0.05),"0 to 0.05",AND(X134&gt;0.05,X134&lt;=0.1),"0.05 to 0.1",AND(X134&gt;0.1,X134&lt;=0.2),"0.1 to 0.2",AND(X134&gt;0.2,X134&lt;=0.3),"0.2 to 0.3",AND(X134&gt;0.3,X134&lt;=0.4),"0.3 to 0.4",AND(X134&gt;0.4,X134&lt;=0.5),"0.4 to 0.5",AND(X134&gt;0.5,X134&lt;=0.75),"0.5 to 0.75",AND(X134&gt;0.75,X134&lt;=1),"0.75 to 1",AND(X134&gt;1,X134&lt;=2),"1 to 2",AND(X134&gt;2,X134&lt;=3),"2 to 3",AND(X134&gt;3,X134&lt;=4),"3 to 4",AND(X134&gt;4,X134&lt;=5),"4 to 5",AND(X134&gt;5,X134&lt;=10),"5 to 10",X134&gt;10,"10+")</f>
        <v>0.2 to 0.3</v>
      </c>
      <c r="X134" s="16">
        <f t="shared" si="7"/>
        <v>0.204749670652487</v>
      </c>
      <c r="Y134" s="5" t="str">
        <f t="array" ref="Y134">_xlfn.IFS(AND(Z134&gt;0,Z134&lt;=1),"0 to 1",AND(Z134&gt;1,Z134&lt;=2),"1 to 2",AND(Z134&gt;2,Z134&lt;=4),"2 to 4",AND(Z134&gt;4,Z134&lt;=6),"4 to 6",AND(Z134&gt;6,Z134&lt;=8),"6 to 8",AND(Z134&gt;8,Z134&lt;=10),"8 to 10",AND(Z134&gt;10,Z134&lt;=15),"10 to 15",AND(Z134&gt;15,Z134&lt;=20),"15 to 20",AND(Z134&gt;20,Z134&lt;=25),"20 to 25",AND(Z134&gt;25,Z134&lt;=30),"25 to 30",AND(Z134&gt;30,Z134&lt;=40),"30 to 40",AND(Z134&gt;40,Z134&lt;=50),"40 to 50",Z134&gt;50,"50+")</f>
        <v>6 to 8</v>
      </c>
      <c r="Z134" s="9">
        <f>_xlfn.XLOOKUP($E134,'Raw Data'!$E:$E,'Raw Data'!Z:Z,"ERROR",0,1)</f>
        <v>6.7</v>
      </c>
      <c r="AA134" s="9" t="str">
        <f>_xlfn.XLOOKUP($E134,'Raw Data'!$E:$E,'Raw Data'!AA:AA,"ERROR",0,1)</f>
        <v>oz</v>
      </c>
    </row>
    <row r="135" hidden="1" spans="1:27">
      <c r="A135" s="5" t="str">
        <f>_xlfn.XLOOKUP($E135,'Raw Data'!$E:$E,'Raw Data'!A:A,"ERROR",0,1)</f>
        <v>AE</v>
      </c>
      <c r="B135" s="5" t="str">
        <f>_xlfn.XLOOKUP($E135,'Raw Data'!$E:$E,'Raw Data'!B:B,"ERROR",0,1)</f>
        <v>Hair Mousses</v>
      </c>
      <c r="C135" s="5" t="str">
        <f>_xlfn.XLOOKUP($E135,'Raw Data'!$E:$E,'Raw Data'!C:C,"ERROR",0,1)</f>
        <v>fanola</v>
      </c>
      <c r="D135" s="5" t="str">
        <f>_xlfn.XLOOKUP($E135,'Raw Data'!$E:$E,'Raw Data'!D:D,"ERROR",0,1)</f>
        <v>www.amazon.ae/dp/B075JG354F</v>
      </c>
      <c r="E135" s="5" t="s">
        <v>334</v>
      </c>
      <c r="F135" s="9" t="str">
        <f>_xlfn.XLOOKUP($E135,'Raw Data'!$E:$E,'Raw Data'!F:F,"ERROR",0,1)</f>
        <v>Fanola  Styling  Tools  Hair  Mousse Gel Extra Strong/mousse for curly  hair</v>
      </c>
      <c r="G135" s="10">
        <f>_xlfn.XLOOKUP($E135,'Raw Data'!$E:$E,'Raw Data'!G:G,"ERROR",0,1)</f>
        <v>8</v>
      </c>
      <c r="H135" s="9">
        <f>_xlfn.XLOOKUP($E135,'Raw Data'!$E:$E,'Raw Data'!H:H,"ERROR",0,1)</f>
        <v>757.6</v>
      </c>
      <c r="I135" s="9">
        <f>_xlfn.XLOOKUP($E135,'Raw Data'!$E:$E,'Raw Data'!I:I,"ERROR",0,1)</f>
        <v>0.0010142908710421</v>
      </c>
      <c r="J135" s="9" t="str">
        <f>_xlfn.XLOOKUP($E135,'Raw Data'!$E:$E,'Raw Data'!J:J,"ERROR",0,1)</f>
        <v>No</v>
      </c>
      <c r="K135" s="14" t="str">
        <f t="array" ref="K135">_xlfn.IFS(AND(L135&gt;0,L135&lt;=5),"0 to 5",AND(L135&gt;5,L135&lt;=10),"5 to 10",AND(L135&gt;10,L135&lt;=15),"10 to 15",AND(L135&gt;15,L135&lt;=20),"15 to 20",AND(L135&gt;20,L135&lt;=30),"20 to 30",AND(L135&gt;30,L135&lt;=40),"30 to 40",AND(L135&gt;40,L135&lt;=50),"40 to 50",AND(L135&gt;50,L135&lt;=75),"50 to 75",AND(L135&gt;75,L135&lt;=100),"75 to 100",AND(L135&gt;100,L135&lt;=150),"100 to 150",AND(L135&gt;150,L135&lt;=200),"150 to 200",AND(L135&gt;200,L135&lt;=250),"200 to 250",AND(L135&gt;250,L135&lt;=300),"250 to 300",AND(L135&gt;300,L135&lt;=400),"300 to 400",AND(L135&gt;400,L135&lt;=500),"400 to 500",L135&gt;500,"500+")</f>
        <v>100 to 150</v>
      </c>
      <c r="L135" s="9">
        <f>_xlfn.XLOOKUP($E135,'Raw Data'!$E:$E,'Raw Data'!L:L,"ERROR",0,1)</f>
        <v>107.52</v>
      </c>
      <c r="M135" s="14" t="str">
        <f t="array" ref="M135">_xlfn.IFS(AND(N135&gt;0,N135&lt;=5),"0 to 5",AND(N135&gt;5,N135&lt;=10),"5 to 10",AND(N135&gt;10,N135&lt;=15),"10 to 15",AND(N135&gt;15,N135&lt;=20),"15 to 20",AND(N135&gt;20,N135&lt;=30),"20 to 30",AND(N135&gt;30,N135&lt;=40),"30 to 40",AND(N135&gt;40,N135&lt;=50),"40 to 50",AND(N135&gt;50,N135&lt;=75),"50 to 75",AND(N135&gt;75,N135&lt;=100),"75 to 100",AND(N135&gt;100,N135&lt;=150),"100 to 150",AND(N135&gt;150,N135&lt;=200),"150 to 200",AND(N135&gt;200,N135&lt;=250),"200 to 250",AND(N135&gt;250,N135&lt;=300),"250 to 300",AND(N135&gt;300,N135&lt;=400),"300 to 400",AND(N135&gt;400,N135&lt;=500),"400 to 500",N135&gt;500,"500+")</f>
        <v>100 to 150</v>
      </c>
      <c r="N135" s="9">
        <f>_xlfn.XLOOKUP($E135,'Raw Data'!$E:$E,'Raw Data'!N:N,"ERROR",0,1)</f>
        <v>113.29</v>
      </c>
      <c r="O135" s="14" t="str">
        <f t="array" ref="O135">_xlfn.IFS(P135=0,"No Discount",AND(P135&gt;0,P135&lt;=0.02),"0% to 2%",AND(P135&gt;0.02,P135&lt;=0.04),"2% to 4%",AND(P135&gt;0.04,P135&lt;=0.06),"4% to 6%",AND(P135&gt;0.06,P135&lt;=0.08),"6% to 8%",AND(P135&gt;0.08,P135&lt;=0.1),"8% to 10%",AND(P135&gt;0.1,P135&lt;=0.15),"10% to 15%",AND(P135&gt;0.15,P135&lt;=0.2),"15% to 20%",AND(P135&gt;0.2,P135&lt;=0.25),"20% to 25%",AND(P135&gt;0.25,P135&lt;=0.3),"25% to 30%",AND(P135&gt;0.3,P135&lt;=0.4),"30% to 40%",AND(P135&gt;0.4,P135&lt;=0.5),"40% to 50%",AND(P135&gt;0.5,P135&lt;=0.75),"50% to 75%",AND(P135&gt;0.75,P135&lt;=1),"75% to 100%")</f>
        <v>4% to 6%</v>
      </c>
      <c r="P135" s="10">
        <f>_xlfn.XLOOKUP($E135,'Raw Data'!$E:$E,'Raw Data'!P:P,"ERROR",0,1)</f>
        <v>0.0509312384146881</v>
      </c>
      <c r="Q135" s="9">
        <f>_xlfn.XLOOKUP($E135,'Raw Data'!$E:$E,'Raw Data'!Q:Q,"ERROR",0,1)</f>
        <v>0</v>
      </c>
      <c r="R135" s="9">
        <f>_xlfn.XLOOKUP($E135,'Raw Data'!$E:$E,'Raw Data'!R:R,"ERROR",0,1)</f>
        <v>0</v>
      </c>
      <c r="S135" s="5" t="e">
        <f t="array" ref="S135">_xlfn.IFS(AND(T135&gt;0,T135&lt;=0.05),"0 to 0.05",AND(T135&gt;0.05,T135&lt;=0.1),"0.05 to 0.1",AND(T135&gt;0.1,T135&lt;=0.2),"0.1 to 0.2",AND(T135&gt;0.2,T135&lt;=0.3),"0.2 to 0.3",AND(T135&gt;0.3,T135&lt;=0.4),"0.3 to 0.4",AND(T135&gt;0.4,T135&lt;=0.5),"0.4 to 0.5",AND(T135&gt;0.5,T135&lt;=0.75),"0.5 to 0.75",AND(T135&gt;0.75,T135&lt;=1),"0.75 to 1",AND(T135&gt;1,T135&lt;=2),"1 to 2",AND(T135&gt;2,T135&lt;=3),"2 to 3",AND(T135&gt;3,T135&lt;=4),"3 to 4",AND(T135&gt;4,T135&lt;=5),"4 to 5",AND(T135&gt;5,T135&lt;=10),"5 to 10",T135&gt;10,"10+")</f>
        <v>#N/A</v>
      </c>
      <c r="T135" s="10">
        <f>_xlfn.XLOOKUP($E135,'Raw Data'!$E:$E,'Raw Data'!T:T,"ERROR",0,1)</f>
        <v>0</v>
      </c>
      <c r="U135" s="15" t="e">
        <f t="array" ref="U135">_xlfn.IFS(AND(V135&gt;0,V135&lt;=0.05),"0 to 0.05",AND(V135&gt;0.05,V135&lt;=0.1),"0.05 to 0.1",AND(V135&gt;0.1,V135&lt;=0.2),"0.1 to 0.2",AND(V135&gt;0.2,V135&lt;=0.3),"0.2 to 0.3",AND(V135&gt;0.3,V135&lt;=0.4),"0.3 to 0.4",AND(V135&gt;0.4,V135&lt;=0.5),"0.4 to 0.5",AND(V135&gt;0.5,V135&lt;=0.75),"0.5 to 0.75",AND(V135&gt;0.75,V135&lt;=1),"0.75 to 1",AND(V135&gt;1,V135&lt;=2),"1 to 2",AND(V135&gt;2,V135&lt;=3),"2 to 3",AND(V135&gt;3,V135&lt;=4),"3 to 4",AND(V135&gt;4,V135&lt;=5),"4 to 5",AND(V135&gt;5,V135&lt;=10),"5 to 10",V135&gt;10,"10+")</f>
        <v>#N/A</v>
      </c>
      <c r="V135" s="10">
        <f>_xlfn.XLOOKUP($E135,'Raw Data'!$E:$E,'Raw Data'!V:V,"ERROR",0,1)</f>
        <v>0</v>
      </c>
      <c r="W135" s="15" t="e">
        <f t="array" ref="W135">_xlfn.IFS(AND(X135&gt;0,X135&lt;=0.05),"0 to 0.05",AND(X135&gt;0.05,X135&lt;=0.1),"0.05 to 0.1",AND(X135&gt;0.1,X135&lt;=0.2),"0.1 to 0.2",AND(X135&gt;0.2,X135&lt;=0.3),"0.2 to 0.3",AND(X135&gt;0.3,X135&lt;=0.4),"0.3 to 0.4",AND(X135&gt;0.4,X135&lt;=0.5),"0.4 to 0.5",AND(X135&gt;0.5,X135&lt;=0.75),"0.5 to 0.75",AND(X135&gt;0.75,X135&lt;=1),"0.75 to 1",AND(X135&gt;1,X135&lt;=2),"1 to 2",AND(X135&gt;2,X135&lt;=3),"2 to 3",AND(X135&gt;3,X135&lt;=4),"3 to 4",AND(X135&gt;4,X135&lt;=5),"4 to 5",AND(X135&gt;5,X135&lt;=10),"5 to 10",X135&gt;10,"10+")</f>
        <v>#DIV/0!</v>
      </c>
      <c r="X135" s="16" t="e">
        <f t="shared" si="7"/>
        <v>#DIV/0!</v>
      </c>
      <c r="Y135" s="5" t="e">
        <f t="array" ref="Y135">_xlfn.IFS(AND(Z135&gt;0,Z135&lt;=1),"0 to 1",AND(Z135&gt;1,Z135&lt;=2),"1 to 2",AND(Z135&gt;2,Z135&lt;=4),"2 to 4",AND(Z135&gt;4,Z135&lt;=6),"4 to 6",AND(Z135&gt;6,Z135&lt;=8),"6 to 8",AND(Z135&gt;8,Z135&lt;=10),"8 to 10",AND(Z135&gt;10,Z135&lt;=15),"10 to 15",AND(Z135&gt;15,Z135&lt;=20),"15 to 20",AND(Z135&gt;20,Z135&lt;=25),"20 to 25",AND(Z135&gt;25,Z135&lt;=30),"25 to 30",AND(Z135&gt;30,Z135&lt;=40),"30 to 40",AND(Z135&gt;40,Z135&lt;=50),"40 to 50",Z135&gt;50,"50+")</f>
        <v>#N/A</v>
      </c>
      <c r="Z135" s="9">
        <f>_xlfn.XLOOKUP($E135,'Raw Data'!$E:$E,'Raw Data'!Z:Z,"ERROR",0,1)</f>
        <v>0</v>
      </c>
      <c r="AA135" s="9">
        <f>_xlfn.XLOOKUP($E135,'Raw Data'!$E:$E,'Raw Data'!AA:AA,"ERROR",0,1)</f>
        <v>0</v>
      </c>
    </row>
    <row r="136" hidden="1" spans="1:27">
      <c r="A136" s="5" t="str">
        <f>_xlfn.XLOOKUP($E136,'Raw Data'!$E:$E,'Raw Data'!A:A,"ERROR",0,1)</f>
        <v>AE</v>
      </c>
      <c r="B136" s="5" t="str">
        <f>_xlfn.XLOOKUP($E136,'Raw Data'!$E:$E,'Raw Data'!B:B,"ERROR",0,1)</f>
        <v>Hair Mousses</v>
      </c>
      <c r="C136" s="5" t="str">
        <f>_xlfn.XLOOKUP($E136,'Raw Data'!$E:$E,'Raw Data'!C:C,"ERROR",0,1)</f>
        <v>Aunt Jackie's</v>
      </c>
      <c r="D136" s="5" t="str">
        <f>_xlfn.XLOOKUP($E136,'Raw Data'!$E:$E,'Raw Data'!D:D,"ERROR",0,1)</f>
        <v>www.amazon.ae/dp/B07V5K6LCT</v>
      </c>
      <c r="E136" s="5" t="s">
        <v>335</v>
      </c>
      <c r="F136" s="9" t="str">
        <f>_xlfn.XLOOKUP($E136,'Raw Data'!$E:$E,'Raw Data'!F:F,"ERROR",0,1)</f>
        <v>Aunt Jackie's Grapeseed Style and Shine Recipes Frizz Patrol Anti-Poof Setting Hair  Mousse , Sets Curly Hair Styles in Place,Purple Fl.Oz 8.5 Ounce</v>
      </c>
      <c r="G136" s="10">
        <f>_xlfn.XLOOKUP($E136,'Raw Data'!$E:$E,'Raw Data'!G:G,"ERROR",0,1)</f>
        <v>19</v>
      </c>
      <c r="H136" s="9">
        <f>_xlfn.XLOOKUP($E136,'Raw Data'!$E:$E,'Raw Data'!H:H,"ERROR",0,1)</f>
        <v>749.94</v>
      </c>
      <c r="I136" s="9">
        <f>_xlfn.XLOOKUP($E136,'Raw Data'!$E:$E,'Raw Data'!I:I,"ERROR",0,1)</f>
        <v>0.00100403550135865</v>
      </c>
      <c r="J136" s="9" t="str">
        <f>_xlfn.XLOOKUP($E136,'Raw Data'!$E:$E,'Raw Data'!J:J,"ERROR",0,1)</f>
        <v>No</v>
      </c>
      <c r="K136" s="14" t="str">
        <f t="array" ref="K136">_xlfn.IFS(AND(L136&gt;0,L136&lt;=5),"0 to 5",AND(L136&gt;5,L136&lt;=10),"5 to 10",AND(L136&gt;10,L136&lt;=15),"10 to 15",AND(L136&gt;15,L136&lt;=20),"15 to 20",AND(L136&gt;20,L136&lt;=30),"20 to 30",AND(L136&gt;30,L136&lt;=40),"30 to 40",AND(L136&gt;40,L136&lt;=50),"40 to 50",AND(L136&gt;50,L136&lt;=75),"50 to 75",AND(L136&gt;75,L136&lt;=100),"75 to 100",AND(L136&gt;100,L136&lt;=150),"100 to 150",AND(L136&gt;150,L136&lt;=200),"150 to 200",AND(L136&gt;200,L136&lt;=250),"200 to 250",AND(L136&gt;250,L136&lt;=300),"250 to 300",AND(L136&gt;300,L136&lt;=400),"300 to 400",AND(L136&gt;400,L136&lt;=500),"400 to 500",L136&gt;500,"500+")</f>
        <v>30 to 40</v>
      </c>
      <c r="L136" s="9">
        <f>_xlfn.XLOOKUP($E136,'Raw Data'!$E:$E,'Raw Data'!L:L,"ERROR",0,1)</f>
        <v>39.59</v>
      </c>
      <c r="M136" s="14" t="str">
        <f t="array" ref="M136">_xlfn.IFS(AND(N136&gt;0,N136&lt;=5),"0 to 5",AND(N136&gt;5,N136&lt;=10),"5 to 10",AND(N136&gt;10,N136&lt;=15),"10 to 15",AND(N136&gt;15,N136&lt;=20),"15 to 20",AND(N136&gt;20,N136&lt;=30),"20 to 30",AND(N136&gt;30,N136&lt;=40),"30 to 40",AND(N136&gt;40,N136&lt;=50),"40 to 50",AND(N136&gt;50,N136&lt;=75),"50 to 75",AND(N136&gt;75,N136&lt;=100),"75 to 100",AND(N136&gt;100,N136&lt;=150),"100 to 150",AND(N136&gt;150,N136&lt;=200),"150 to 200",AND(N136&gt;200,N136&lt;=250),"200 to 250",AND(N136&gt;250,N136&lt;=300),"250 to 300",AND(N136&gt;300,N136&lt;=400),"300 to 400",AND(N136&gt;400,N136&lt;=500),"400 to 500",N136&gt;500,"500+")</f>
        <v>30 to 40</v>
      </c>
      <c r="N136" s="9">
        <f>_xlfn.XLOOKUP($E136,'Raw Data'!$E:$E,'Raw Data'!N:N,"ERROR",0,1)</f>
        <v>39.59</v>
      </c>
      <c r="O136" s="14" t="str">
        <f t="array" ref="O136">_xlfn.IFS(P136=0,"No Discount",AND(P136&gt;0,P136&lt;=0.02),"0% to 2%",AND(P136&gt;0.02,P136&lt;=0.04),"2% to 4%",AND(P136&gt;0.04,P136&lt;=0.06),"4% to 6%",AND(P136&gt;0.06,P136&lt;=0.08),"6% to 8%",AND(P136&gt;0.08,P136&lt;=0.1),"8% to 10%",AND(P136&gt;0.1,P136&lt;=0.15),"10% to 15%",AND(P136&gt;0.15,P136&lt;=0.2),"15% to 20%",AND(P136&gt;0.2,P136&lt;=0.25),"20% to 25%",AND(P136&gt;0.25,P136&lt;=0.3),"25% to 30%",AND(P136&gt;0.3,P136&lt;=0.4),"30% to 40%",AND(P136&gt;0.4,P136&lt;=0.5),"40% to 50%",AND(P136&gt;0.5,P136&lt;=0.75),"50% to 75%",AND(P136&gt;0.75,P136&lt;=1),"75% to 100%")</f>
        <v>No Discount</v>
      </c>
      <c r="P136" s="10">
        <f>_xlfn.XLOOKUP($E136,'Raw Data'!$E:$E,'Raw Data'!P:P,"ERROR",0,1)</f>
        <v>0</v>
      </c>
      <c r="Q136" s="9">
        <f>_xlfn.XLOOKUP($E136,'Raw Data'!$E:$E,'Raw Data'!Q:Q,"ERROR",0,1)</f>
        <v>8.5</v>
      </c>
      <c r="R136" s="9" t="str">
        <f>_xlfn.XLOOKUP($E136,'Raw Data'!$E:$E,'Raw Data'!R:R,"ERROR",0,1)</f>
        <v>oz</v>
      </c>
      <c r="S136" s="5" t="str">
        <f t="array" ref="S136">_xlfn.IFS(AND(T136&gt;0,T136&lt;=0.05),"0 to 0.05",AND(T136&gt;0.05,T136&lt;=0.1),"0.05 to 0.1",AND(T136&gt;0.1,T136&lt;=0.2),"0.1 to 0.2",AND(T136&gt;0.2,T136&lt;=0.3),"0.2 to 0.3",AND(T136&gt;0.3,T136&lt;=0.4),"0.3 to 0.4",AND(T136&gt;0.4,T136&lt;=0.5),"0.4 to 0.5",AND(T136&gt;0.5,T136&lt;=0.75),"0.5 to 0.75",AND(T136&gt;0.75,T136&lt;=1),"0.75 to 1",AND(T136&gt;1,T136&lt;=2),"1 to 2",AND(T136&gt;2,T136&lt;=3),"2 to 3",AND(T136&gt;3,T136&lt;=4),"3 to 4",AND(T136&gt;4,T136&lt;=5),"4 to 5",AND(T136&gt;5,T136&lt;=10),"5 to 10",T136&gt;10,"10+")</f>
        <v>0.1 to 0.2</v>
      </c>
      <c r="T136" s="10">
        <f>_xlfn.XLOOKUP($E136,'Raw Data'!$E:$E,'Raw Data'!T:T,"ERROR",0,1)</f>
        <v>0.157512582307187</v>
      </c>
      <c r="U136" s="15" t="str">
        <f t="array" ref="U136">_xlfn.IFS(AND(V136&gt;0,V136&lt;=0.05),"0 to 0.05",AND(V136&gt;0.05,V136&lt;=0.1),"0.05 to 0.1",AND(V136&gt;0.1,V136&lt;=0.2),"0.1 to 0.2",AND(V136&gt;0.2,V136&lt;=0.3),"0.2 to 0.3",AND(V136&gt;0.3,V136&lt;=0.4),"0.3 to 0.4",AND(V136&gt;0.4,V136&lt;=0.5),"0.4 to 0.5",AND(V136&gt;0.5,V136&lt;=0.75),"0.5 to 0.75",AND(V136&gt;0.75,V136&lt;=1),"0.75 to 1",AND(V136&gt;1,V136&lt;=2),"1 to 2",AND(V136&gt;2,V136&lt;=3),"2 to 3",AND(V136&gt;3,V136&lt;=4),"3 to 4",AND(V136&gt;4,V136&lt;=5),"4 to 5",AND(V136&gt;5,V136&lt;=10),"5 to 10",V136&gt;10,"10+")</f>
        <v>0 to 0.05</v>
      </c>
      <c r="V136" s="10">
        <f>_xlfn.XLOOKUP($E136,'Raw Data'!$E:$E,'Raw Data'!V:V,"ERROR",0,1)</f>
        <v>0.0425283972229406</v>
      </c>
      <c r="W136" s="15" t="str">
        <f t="array" ref="W136">_xlfn.IFS(AND(X136&gt;0,X136&lt;=0.05),"0 to 0.05",AND(X136&gt;0.05,X136&lt;=0.1),"0.05 to 0.1",AND(X136&gt;0.1,X136&lt;=0.2),"0.1 to 0.2",AND(X136&gt;0.2,X136&lt;=0.3),"0.2 to 0.3",AND(X136&gt;0.3,X136&lt;=0.4),"0.3 to 0.4",AND(X136&gt;0.4,X136&lt;=0.5),"0.4 to 0.5",AND(X136&gt;0.5,X136&lt;=0.75),"0.5 to 0.75",AND(X136&gt;0.75,X136&lt;=1),"0.75 to 1",AND(X136&gt;1,X136&lt;=2),"1 to 2",AND(X136&gt;2,X136&lt;=3),"2 to 3",AND(X136&gt;3,X136&lt;=4),"3 to 4",AND(X136&gt;4,X136&lt;=5),"4 to 5",AND(X136&gt;5,X136&lt;=10),"5 to 10",X136&gt;10,"10+")</f>
        <v>0 to 0.05</v>
      </c>
      <c r="X136" s="16">
        <f t="shared" si="7"/>
        <v>0.0425283972229406</v>
      </c>
      <c r="Y136" s="5" t="str">
        <f t="array" ref="Y136">_xlfn.IFS(AND(Z136&gt;0,Z136&lt;=1),"0 to 1",AND(Z136&gt;1,Z136&lt;=2),"1 to 2",AND(Z136&gt;2,Z136&lt;=4),"2 to 4",AND(Z136&gt;4,Z136&lt;=6),"4 to 6",AND(Z136&gt;6,Z136&lt;=8),"6 to 8",AND(Z136&gt;8,Z136&lt;=10),"8 to 10",AND(Z136&gt;10,Z136&lt;=15),"10 to 15",AND(Z136&gt;15,Z136&lt;=20),"15 to 20",AND(Z136&gt;20,Z136&lt;=25),"20 to 25",AND(Z136&gt;25,Z136&lt;=30),"25 to 30",AND(Z136&gt;30,Z136&lt;=40),"30 to 40",AND(Z136&gt;40,Z136&lt;=50),"40 to 50",Z136&gt;50,"50+")</f>
        <v>8 to 10</v>
      </c>
      <c r="Z136" s="9">
        <f>_xlfn.XLOOKUP($E136,'Raw Data'!$E:$E,'Raw Data'!Z:Z,"ERROR",0,1)</f>
        <v>8.5</v>
      </c>
      <c r="AA136" s="9" t="str">
        <f>_xlfn.XLOOKUP($E136,'Raw Data'!$E:$E,'Raw Data'!AA:AA,"ERROR",0,1)</f>
        <v>oz</v>
      </c>
    </row>
    <row r="137" hidden="1" spans="1:27">
      <c r="A137" s="5" t="str">
        <f>_xlfn.XLOOKUP($E137,'Raw Data'!$E:$E,'Raw Data'!A:A,"ERROR",0,1)</f>
        <v>AE</v>
      </c>
      <c r="B137" s="5" t="str">
        <f>_xlfn.XLOOKUP($E137,'Raw Data'!$E:$E,'Raw Data'!B:B,"ERROR",0,1)</f>
        <v>Hair Mousses</v>
      </c>
      <c r="C137" s="5" t="str">
        <f>_xlfn.XLOOKUP($E137,'Raw Data'!$E:$E,'Raw Data'!C:C,"ERROR",0,1)</f>
        <v>HAWAIIAN SILKY</v>
      </c>
      <c r="D137" s="5" t="str">
        <f>_xlfn.XLOOKUP($E137,'Raw Data'!$E:$E,'Raw Data'!D:D,"ERROR",0,1)</f>
        <v>www.amazon.ae/dp/B0872DG4K2</v>
      </c>
      <c r="E137" s="5" t="s">
        <v>336</v>
      </c>
      <c r="F137" s="9" t="str">
        <f>_xlfn.XLOOKUP($E137,'Raw Data'!$E:$E,'Raw Data'!F:F,"ERROR",0,1)</f>
        <v>HAWAIIAN SILKY TRIPPLE BUTTER CURL WHIP MOUSSE 8OZ</v>
      </c>
      <c r="G137" s="10">
        <f>_xlfn.XLOOKUP($E137,'Raw Data'!$E:$E,'Raw Data'!G:G,"ERROR",0,1)</f>
        <v>11</v>
      </c>
      <c r="H137" s="9">
        <f>_xlfn.XLOOKUP($E137,'Raw Data'!$E:$E,'Raw Data'!H:H,"ERROR",0,1)</f>
        <v>735.61</v>
      </c>
      <c r="I137" s="9">
        <f>_xlfn.XLOOKUP($E137,'Raw Data'!$E:$E,'Raw Data'!I:I,"ERROR",0,1)</f>
        <v>0.000984850194888173</v>
      </c>
      <c r="J137" s="9" t="str">
        <f>_xlfn.XLOOKUP($E137,'Raw Data'!$E:$E,'Raw Data'!J:J,"ERROR",0,1)</f>
        <v>No</v>
      </c>
      <c r="K137" s="14" t="str">
        <f t="array" ref="K137">_xlfn.IFS(AND(L137&gt;0,L137&lt;=5),"0 to 5",AND(L137&gt;5,L137&lt;=10),"5 to 10",AND(L137&gt;10,L137&lt;=15),"10 to 15",AND(L137&gt;15,L137&lt;=20),"15 to 20",AND(L137&gt;20,L137&lt;=30),"20 to 30",AND(L137&gt;30,L137&lt;=40),"30 to 40",AND(L137&gt;40,L137&lt;=50),"40 to 50",AND(L137&gt;50,L137&lt;=75),"50 to 75",AND(L137&gt;75,L137&lt;=100),"75 to 100",AND(L137&gt;100,L137&lt;=150),"100 to 150",AND(L137&gt;150,L137&lt;=200),"150 to 200",AND(L137&gt;200,L137&lt;=250),"200 to 250",AND(L137&gt;250,L137&lt;=300),"250 to 300",AND(L137&gt;300,L137&lt;=400),"300 to 400",AND(L137&gt;400,L137&lt;=500),"400 to 500",L137&gt;500,"500+")</f>
        <v>50 to 75</v>
      </c>
      <c r="L137" s="9">
        <f>_xlfn.XLOOKUP($E137,'Raw Data'!$E:$E,'Raw Data'!L:L,"ERROR",0,1)</f>
        <v>61.76</v>
      </c>
      <c r="M137" s="14" t="str">
        <f t="array" ref="M137">_xlfn.IFS(AND(N137&gt;0,N137&lt;=5),"0 to 5",AND(N137&gt;5,N137&lt;=10),"5 to 10",AND(N137&gt;10,N137&lt;=15),"10 to 15",AND(N137&gt;15,N137&lt;=20),"15 to 20",AND(N137&gt;20,N137&lt;=30),"20 to 30",AND(N137&gt;30,N137&lt;=40),"30 to 40",AND(N137&gt;40,N137&lt;=50),"40 to 50",AND(N137&gt;50,N137&lt;=75),"50 to 75",AND(N137&gt;75,N137&lt;=100),"75 to 100",AND(N137&gt;100,N137&lt;=150),"100 to 150",AND(N137&gt;150,N137&lt;=200),"150 to 200",AND(N137&gt;200,N137&lt;=250),"200 to 250",AND(N137&gt;250,N137&lt;=300),"250 to 300",AND(N137&gt;300,N137&lt;=400),"300 to 400",AND(N137&gt;400,N137&lt;=500),"400 to 500",N137&gt;500,"500+")</f>
        <v>50 to 75</v>
      </c>
      <c r="N137" s="9">
        <f>_xlfn.XLOOKUP($E137,'Raw Data'!$E:$E,'Raw Data'!N:N,"ERROR",0,1)</f>
        <v>67.13</v>
      </c>
      <c r="O137" s="14" t="str">
        <f t="array" ref="O137">_xlfn.IFS(P137=0,"No Discount",AND(P137&gt;0,P137&lt;=0.02),"0% to 2%",AND(P137&gt;0.02,P137&lt;=0.04),"2% to 4%",AND(P137&gt;0.04,P137&lt;=0.06),"4% to 6%",AND(P137&gt;0.06,P137&lt;=0.08),"6% to 8%",AND(P137&gt;0.08,P137&lt;=0.1),"8% to 10%",AND(P137&gt;0.1,P137&lt;=0.15),"10% to 15%",AND(P137&gt;0.15,P137&lt;=0.2),"15% to 20%",AND(P137&gt;0.2,P137&lt;=0.25),"20% to 25%",AND(P137&gt;0.25,P137&lt;=0.3),"25% to 30%",AND(P137&gt;0.3,P137&lt;=0.4),"30% to 40%",AND(P137&gt;0.4,P137&lt;=0.5),"40% to 50%",AND(P137&gt;0.5,P137&lt;=0.75),"50% to 75%",AND(P137&gt;0.75,P137&lt;=1),"75% to 100%")</f>
        <v>6% to 8%</v>
      </c>
      <c r="P137" s="10">
        <f>_xlfn.XLOOKUP($E137,'Raw Data'!$E:$E,'Raw Data'!P:P,"ERROR",0,1)</f>
        <v>0.0799940414121853</v>
      </c>
      <c r="Q137" s="9">
        <f>_xlfn.XLOOKUP($E137,'Raw Data'!$E:$E,'Raw Data'!Q:Q,"ERROR",0,1)</f>
        <v>8</v>
      </c>
      <c r="R137" s="9" t="str">
        <f>_xlfn.XLOOKUP($E137,'Raw Data'!$E:$E,'Raw Data'!R:R,"ERROR",0,1)</f>
        <v>oz</v>
      </c>
      <c r="S137" s="5" t="str">
        <f t="array" ref="S137">_xlfn.IFS(AND(T137&gt;0,T137&lt;=0.05),"0 to 0.05",AND(T137&gt;0.05,T137&lt;=0.1),"0.05 to 0.1",AND(T137&gt;0.1,T137&lt;=0.2),"0.1 to 0.2",AND(T137&gt;0.2,T137&lt;=0.3),"0.2 to 0.3",AND(T137&gt;0.3,T137&lt;=0.4),"0.3 to 0.4",AND(T137&gt;0.4,T137&lt;=0.5),"0.4 to 0.5",AND(T137&gt;0.5,T137&lt;=0.75),"0.5 to 0.75",AND(T137&gt;0.75,T137&lt;=1),"0.75 to 1",AND(T137&gt;1,T137&lt;=2),"1 to 2",AND(T137&gt;2,T137&lt;=3),"2 to 3",AND(T137&gt;3,T137&lt;=4),"3 to 4",AND(T137&gt;4,T137&lt;=5),"4 to 5",AND(T137&gt;5,T137&lt;=10),"5 to 10",T137&gt;10,"10+")</f>
        <v>0.2 to 0.3</v>
      </c>
      <c r="T137" s="10">
        <f>_xlfn.XLOOKUP($E137,'Raw Data'!$E:$E,'Raw Data'!T:T,"ERROR",0,1)</f>
        <v>0.261075414271221</v>
      </c>
      <c r="U137" s="15" t="str">
        <f t="array" ref="U137">_xlfn.IFS(AND(V137&gt;0,V137&lt;=0.05),"0 to 0.05",AND(V137&gt;0.05,V137&lt;=0.1),"0.05 to 0.1",AND(V137&gt;0.1,V137&lt;=0.2),"0.1 to 0.2",AND(V137&gt;0.2,V137&lt;=0.3),"0.2 to 0.3",AND(V137&gt;0.3,V137&lt;=0.4),"0.3 to 0.4",AND(V137&gt;0.4,V137&lt;=0.5),"0.4 to 0.5",AND(V137&gt;0.5,V137&lt;=0.75),"0.5 to 0.75",AND(V137&gt;0.75,V137&lt;=1),"0.75 to 1",AND(V137&gt;1,V137&lt;=2),"1 to 2",AND(V137&gt;2,V137&lt;=3),"2 to 3",AND(V137&gt;3,V137&lt;=4),"3 to 4",AND(V137&gt;4,V137&lt;=5),"4 to 5",AND(V137&gt;5,V137&lt;=10),"5 to 10",V137&gt;10,"10+")</f>
        <v>0.05 to 0.1</v>
      </c>
      <c r="V137" s="10">
        <f>_xlfn.XLOOKUP($E137,'Raw Data'!$E:$E,'Raw Data'!V:V,"ERROR",0,1)</f>
        <v>0.0766194622928644</v>
      </c>
      <c r="W137" s="15" t="str">
        <f t="array" ref="W137">_xlfn.IFS(AND(X137&gt;0,X137&lt;=0.05),"0 to 0.05",AND(X137&gt;0.05,X137&lt;=0.1),"0.05 to 0.1",AND(X137&gt;0.1,X137&lt;=0.2),"0.1 to 0.2",AND(X137&gt;0.2,X137&lt;=0.3),"0.2 to 0.3",AND(X137&gt;0.3,X137&lt;=0.4),"0.3 to 0.4",AND(X137&gt;0.4,X137&lt;=0.5),"0.4 to 0.5",AND(X137&gt;0.5,X137&lt;=0.75),"0.5 to 0.75",AND(X137&gt;0.75,X137&lt;=1),"0.75 to 1",AND(X137&gt;1,X137&lt;=2),"1 to 2",AND(X137&gt;2,X137&lt;=3),"2 to 3",AND(X137&gt;3,X137&lt;=4),"3 to 4",AND(X137&gt;4,X137&lt;=5),"4 to 5",AND(X137&gt;5,X137&lt;=10),"5 to 10",X137&gt;10,"10+")</f>
        <v>0.05 to 0.1</v>
      </c>
      <c r="X137" s="16">
        <f t="shared" si="7"/>
        <v>0.0704903618532296</v>
      </c>
      <c r="Y137" s="5" t="str">
        <f t="array" ref="Y137">_xlfn.IFS(AND(Z137&gt;0,Z137&lt;=1),"0 to 1",AND(Z137&gt;1,Z137&lt;=2),"1 to 2",AND(Z137&gt;2,Z137&lt;=4),"2 to 4",AND(Z137&gt;4,Z137&lt;=6),"4 to 6",AND(Z137&gt;6,Z137&lt;=8),"6 to 8",AND(Z137&gt;8,Z137&lt;=10),"8 to 10",AND(Z137&gt;10,Z137&lt;=15),"10 to 15",AND(Z137&gt;15,Z137&lt;=20),"15 to 20",AND(Z137&gt;20,Z137&lt;=25),"20 to 25",AND(Z137&gt;25,Z137&lt;=30),"25 to 30",AND(Z137&gt;30,Z137&lt;=40),"30 to 40",AND(Z137&gt;40,Z137&lt;=50),"40 to 50",Z137&gt;50,"50+")</f>
        <v>6 to 8</v>
      </c>
      <c r="Z137" s="9">
        <f>_xlfn.XLOOKUP($E137,'Raw Data'!$E:$E,'Raw Data'!Z:Z,"ERROR",0,1)</f>
        <v>8</v>
      </c>
      <c r="AA137" s="9" t="str">
        <f>_xlfn.XLOOKUP($E137,'Raw Data'!$E:$E,'Raw Data'!AA:AA,"ERROR",0,1)</f>
        <v>oz</v>
      </c>
    </row>
    <row r="138" hidden="1" spans="1:27">
      <c r="A138" s="5" t="str">
        <f>_xlfn.XLOOKUP($E138,'Raw Data'!$E:$E,'Raw Data'!A:A,"ERROR",0,1)</f>
        <v>AE</v>
      </c>
      <c r="B138" s="5" t="str">
        <f>_xlfn.XLOOKUP($E138,'Raw Data'!$E:$E,'Raw Data'!B:B,"ERROR",0,1)</f>
        <v>Hair Mousses</v>
      </c>
      <c r="C138" s="5" t="str">
        <f>_xlfn.XLOOKUP($E138,'Raw Data'!$E:$E,'Raw Data'!C:C,"ERROR",0,1)</f>
        <v>goldwell</v>
      </c>
      <c r="D138" s="5" t="str">
        <f>_xlfn.XLOOKUP($E138,'Raw Data'!$E:$E,'Raw Data'!D:D,"ERROR",0,1)</f>
        <v>www.amazon.ae/dp/B007AKQMYQ</v>
      </c>
      <c r="E138" s="5" t="s">
        <v>337</v>
      </c>
      <c r="F138" s="9" t="str">
        <f>_xlfn.XLOOKUP($E138,'Raw Data'!$E:$E,'Raw Data'!F:F,"ERROR",0,1)</f>
        <v>Goldwell StyleSign Ultra Volume Top Whip Shaping Mousse 300mL</v>
      </c>
      <c r="G138" s="10">
        <f>_xlfn.XLOOKUP($E138,'Raw Data'!$E:$E,'Raw Data'!G:G,"ERROR",0,1)</f>
        <v>5</v>
      </c>
      <c r="H138" s="9">
        <f>_xlfn.XLOOKUP($E138,'Raw Data'!$E:$E,'Raw Data'!H:H,"ERROR",0,1)</f>
        <v>730.18</v>
      </c>
      <c r="I138" s="9">
        <f>_xlfn.XLOOKUP($E138,'Raw Data'!$E:$E,'Raw Data'!I:I,"ERROR",0,1)</f>
        <v>0.000977580396274447</v>
      </c>
      <c r="J138" s="9" t="str">
        <f>_xlfn.XLOOKUP($E138,'Raw Data'!$E:$E,'Raw Data'!J:J,"ERROR",0,1)</f>
        <v>No</v>
      </c>
      <c r="K138" s="14" t="str">
        <f t="array" ref="K138">_xlfn.IFS(AND(L138&gt;0,L138&lt;=5),"0 to 5",AND(L138&gt;5,L138&lt;=10),"5 to 10",AND(L138&gt;10,L138&lt;=15),"10 to 15",AND(L138&gt;15,L138&lt;=20),"15 to 20",AND(L138&gt;20,L138&lt;=30),"20 to 30",AND(L138&gt;30,L138&lt;=40),"30 to 40",AND(L138&gt;40,L138&lt;=50),"40 to 50",AND(L138&gt;50,L138&lt;=75),"50 to 75",AND(L138&gt;75,L138&lt;=100),"75 to 100",AND(L138&gt;100,L138&lt;=150),"100 to 150",AND(L138&gt;150,L138&lt;=200),"150 to 200",AND(L138&gt;200,L138&lt;=250),"200 to 250",AND(L138&gt;250,L138&lt;=300),"250 to 300",AND(L138&gt;300,L138&lt;=400),"300 to 400",AND(L138&gt;400,L138&lt;=500),"400 to 500",L138&gt;500,"500+")</f>
        <v>100 to 150</v>
      </c>
      <c r="L138" s="9">
        <f>_xlfn.XLOOKUP($E138,'Raw Data'!$E:$E,'Raw Data'!L:L,"ERROR",0,1)</f>
        <v>134.18</v>
      </c>
      <c r="M138" s="14" t="str">
        <f t="array" ref="M138">_xlfn.IFS(AND(N138&gt;0,N138&lt;=5),"0 to 5",AND(N138&gt;5,N138&lt;=10),"5 to 10",AND(N138&gt;10,N138&lt;=15),"10 to 15",AND(N138&gt;15,N138&lt;=20),"15 to 20",AND(N138&gt;20,N138&lt;=30),"20 to 30",AND(N138&gt;30,N138&lt;=40),"30 to 40",AND(N138&gt;40,N138&lt;=50),"40 to 50",AND(N138&gt;50,N138&lt;=75),"50 to 75",AND(N138&gt;75,N138&lt;=100),"75 to 100",AND(N138&gt;100,N138&lt;=150),"100 to 150",AND(N138&gt;150,N138&lt;=200),"150 to 200",AND(N138&gt;200,N138&lt;=250),"200 to 250",AND(N138&gt;250,N138&lt;=300),"250 to 300",AND(N138&gt;300,N138&lt;=400),"300 to 400",AND(N138&gt;400,N138&lt;=500),"400 to 500",N138&gt;500,"500+")</f>
        <v>150 to 200</v>
      </c>
      <c r="N138" s="9">
        <f>_xlfn.XLOOKUP($E138,'Raw Data'!$E:$E,'Raw Data'!N:N,"ERROR",0,1)</f>
        <v>153.07</v>
      </c>
      <c r="O138" s="14" t="str">
        <f t="array" ref="O138">_xlfn.IFS(P138=0,"No Discount",AND(P138&gt;0,P138&lt;=0.02),"0% to 2%",AND(P138&gt;0.02,P138&lt;=0.04),"2% to 4%",AND(P138&gt;0.04,P138&lt;=0.06),"4% to 6%",AND(P138&gt;0.06,P138&lt;=0.08),"6% to 8%",AND(P138&gt;0.08,P138&lt;=0.1),"8% to 10%",AND(P138&gt;0.1,P138&lt;=0.15),"10% to 15%",AND(P138&gt;0.15,P138&lt;=0.2),"15% to 20%",AND(P138&gt;0.2,P138&lt;=0.25),"20% to 25%",AND(P138&gt;0.25,P138&lt;=0.3),"25% to 30%",AND(P138&gt;0.3,P138&lt;=0.4),"30% to 40%",AND(P138&gt;0.4,P138&lt;=0.5),"40% to 50%",AND(P138&gt;0.5,P138&lt;=0.75),"50% to 75%",AND(P138&gt;0.75,P138&lt;=1),"75% to 100%")</f>
        <v>10% to 15%</v>
      </c>
      <c r="P138" s="10">
        <f>_xlfn.XLOOKUP($E138,'Raw Data'!$E:$E,'Raw Data'!P:P,"ERROR",0,1)</f>
        <v>0.123407591298099</v>
      </c>
      <c r="Q138" s="9">
        <f>_xlfn.XLOOKUP($E138,'Raw Data'!$E:$E,'Raw Data'!Q:Q,"ERROR",0,1)</f>
        <v>300</v>
      </c>
      <c r="R138" s="9" t="str">
        <f>_xlfn.XLOOKUP($E138,'Raw Data'!$E:$E,'Raw Data'!R:R,"ERROR",0,1)</f>
        <v>ml</v>
      </c>
      <c r="S138" s="5" t="str">
        <f t="array" ref="S138">_xlfn.IFS(AND(T138&gt;0,T138&lt;=0.05),"0 to 0.05",AND(T138&gt;0.05,T138&lt;=0.1),"0.05 to 0.1",AND(T138&gt;0.1,T138&lt;=0.2),"0.1 to 0.2",AND(T138&gt;0.2,T138&lt;=0.3),"0.2 to 0.3",AND(T138&gt;0.3,T138&lt;=0.4),"0.3 to 0.4",AND(T138&gt;0.4,T138&lt;=0.5),"0.4 to 0.5",AND(T138&gt;0.5,T138&lt;=0.75),"0.5 to 0.75",AND(T138&gt;0.75,T138&lt;=1),"0.75 to 1",AND(T138&gt;1,T138&lt;=2),"1 to 2",AND(T138&gt;2,T138&lt;=3),"2 to 3",AND(T138&gt;3,T138&lt;=4),"3 to 4",AND(T138&gt;4,T138&lt;=5),"4 to 5",AND(T138&gt;5,T138&lt;=10),"5 to 10",T138&gt;10,"10+")</f>
        <v>0.4 to 0.5</v>
      </c>
      <c r="T138" s="10">
        <f>_xlfn.XLOOKUP($E138,'Raw Data'!$E:$E,'Raw Data'!T:T,"ERROR",0,1)</f>
        <v>0.447505634675584</v>
      </c>
      <c r="U138" s="15" t="str">
        <f t="array" ref="U138">_xlfn.IFS(AND(V138&gt;0,V138&lt;=0.05),"0 to 0.05",AND(V138&gt;0.05,V138&lt;=0.1),"0.05 to 0.1",AND(V138&gt;0.1,V138&lt;=0.2),"0.1 to 0.2",AND(V138&gt;0.2,V138&lt;=0.3),"0.2 to 0.3",AND(V138&gt;0.3,V138&lt;=0.4),"0.3 to 0.4",AND(V138&gt;0.4,V138&lt;=0.5),"0.4 to 0.5",AND(V138&gt;0.5,V138&lt;=0.75),"0.5 to 0.75",AND(V138&gt;0.75,V138&lt;=1),"0.75 to 1",AND(V138&gt;1,V138&lt;=2),"1 to 2",AND(V138&gt;2,V138&lt;=3),"2 to 3",AND(V138&gt;3,V138&lt;=4),"3 to 4",AND(V138&gt;4,V138&lt;=5),"4 to 5",AND(V138&gt;5,V138&lt;=10),"5 to 10",V138&gt;10,"10+")</f>
        <v>0.1 to 0.2</v>
      </c>
      <c r="V138" s="10">
        <f>_xlfn.XLOOKUP($E138,'Raw Data'!$E:$E,'Raw Data'!V:V,"ERROR",0,1)</f>
        <v>0.137836604746935</v>
      </c>
      <c r="W138" s="15" t="str">
        <f t="array" ref="W138">_xlfn.IFS(AND(X138&gt;0,X138&lt;=0.05),"0 to 0.05",AND(X138&gt;0.05,X138&lt;=0.1),"0.05 to 0.1",AND(X138&gt;0.1,X138&lt;=0.2),"0.1 to 0.2",AND(X138&gt;0.2,X138&lt;=0.3),"0.2 to 0.3",AND(X138&gt;0.3,X138&lt;=0.4),"0.3 to 0.4",AND(X138&gt;0.4,X138&lt;=0.5),"0.4 to 0.5",AND(X138&gt;0.5,X138&lt;=0.75),"0.5 to 0.75",AND(X138&gt;0.75,X138&lt;=1),"0.75 to 1",AND(X138&gt;1,X138&lt;=2),"1 to 2",AND(X138&gt;2,X138&lt;=3),"2 to 3",AND(X138&gt;3,X138&lt;=4),"3 to 4",AND(X138&gt;4,X138&lt;=5),"4 to 5",AND(X138&gt;5,X138&lt;=10),"5 to 10",X138&gt;10,"10+")</f>
        <v>0.1 to 0.2</v>
      </c>
      <c r="X138" s="16">
        <f t="shared" si="7"/>
        <v>0.120826521362408</v>
      </c>
      <c r="Y138" s="5" t="str">
        <f t="array" ref="Y138">_xlfn.IFS(AND(Z138&gt;0,Z138&lt;=1),"0 to 1",AND(Z138&gt;1,Z138&lt;=2),"1 to 2",AND(Z138&gt;2,Z138&lt;=4),"2 to 4",AND(Z138&gt;4,Z138&lt;=6),"4 to 6",AND(Z138&gt;6,Z138&lt;=8),"6 to 8",AND(Z138&gt;8,Z138&lt;=10),"8 to 10",AND(Z138&gt;10,Z138&lt;=15),"10 to 15",AND(Z138&gt;15,Z138&lt;=20),"15 to 20",AND(Z138&gt;20,Z138&lt;=25),"20 to 25",AND(Z138&gt;25,Z138&lt;=30),"25 to 30",AND(Z138&gt;30,Z138&lt;=40),"30 to 40",AND(Z138&gt;40,Z138&lt;=50),"40 to 50",Z138&gt;50,"50+")</f>
        <v>10 to 15</v>
      </c>
      <c r="Z138" s="9">
        <f>_xlfn.XLOOKUP($E138,'Raw Data'!$E:$E,'Raw Data'!Z:Z,"ERROR",0,1)</f>
        <v>10.14</v>
      </c>
      <c r="AA138" s="9" t="str">
        <f>_xlfn.XLOOKUP($E138,'Raw Data'!$E:$E,'Raw Data'!AA:AA,"ERROR",0,1)</f>
        <v>oz</v>
      </c>
    </row>
    <row r="139" hidden="1" spans="1:27">
      <c r="A139" s="5" t="str">
        <f>_xlfn.XLOOKUP($E139,'Raw Data'!$E:$E,'Raw Data'!A:A,"ERROR",0,1)</f>
        <v>AE</v>
      </c>
      <c r="B139" s="5" t="str">
        <f>_xlfn.XLOOKUP($E139,'Raw Data'!$E:$E,'Raw Data'!B:B,"ERROR",0,1)</f>
        <v>Hair Mousses</v>
      </c>
      <c r="C139" s="5" t="str">
        <f>_xlfn.XLOOKUP($E139,'Raw Data'!$E:$E,'Raw Data'!C:C,"ERROR",0,1)</f>
        <v>cantu</v>
      </c>
      <c r="D139" s="5" t="str">
        <f>_xlfn.XLOOKUP($E139,'Raw Data'!$E:$E,'Raw Data'!D:D,"ERROR",0,1)</f>
        <v>www.amazon.ae/dp/B01MT6HNG3</v>
      </c>
      <c r="E139" s="5" t="s">
        <v>338</v>
      </c>
      <c r="F139" s="9" t="str">
        <f>_xlfn.XLOOKUP($E139,'Raw Data'!$E:$E,'Raw Data'!F:F,"ERROR",0,1)</f>
        <v>Cantu Natural  Hair  Wave Whip Curling  Mousse  8.4oz by Cantu</v>
      </c>
      <c r="G139" s="10">
        <f>_xlfn.XLOOKUP($E139,'Raw Data'!$E:$E,'Raw Data'!G:G,"ERROR",0,1)</f>
        <v>20</v>
      </c>
      <c r="H139" s="9">
        <f>_xlfn.XLOOKUP($E139,'Raw Data'!$E:$E,'Raw Data'!H:H,"ERROR",0,1)</f>
        <v>715.99</v>
      </c>
      <c r="I139" s="9">
        <f>_xlfn.XLOOKUP($E139,'Raw Data'!$E:$E,'Raw Data'!I:I,"ERROR",0,1)</f>
        <v>0.00095858252475902</v>
      </c>
      <c r="J139" s="9" t="str">
        <f>_xlfn.XLOOKUP($E139,'Raw Data'!$E:$E,'Raw Data'!J:J,"ERROR",0,1)</f>
        <v>No</v>
      </c>
      <c r="K139" s="14" t="str">
        <f t="array" ref="K139">_xlfn.IFS(AND(L139&gt;0,L139&lt;=5),"0 to 5",AND(L139&gt;5,L139&lt;=10),"5 to 10",AND(L139&gt;10,L139&lt;=15),"10 to 15",AND(L139&gt;15,L139&lt;=20),"15 to 20",AND(L139&gt;20,L139&lt;=30),"20 to 30",AND(L139&gt;30,L139&lt;=40),"30 to 40",AND(L139&gt;40,L139&lt;=50),"40 to 50",AND(L139&gt;50,L139&lt;=75),"50 to 75",AND(L139&gt;75,L139&lt;=100),"75 to 100",AND(L139&gt;100,L139&lt;=150),"100 to 150",AND(L139&gt;150,L139&lt;=200),"150 to 200",AND(L139&gt;200,L139&lt;=250),"200 to 250",AND(L139&gt;250,L139&lt;=300),"250 to 300",AND(L139&gt;300,L139&lt;=400),"300 to 400",AND(L139&gt;400,L139&lt;=500),"400 to 500",L139&gt;500,"500+")</f>
        <v>30 to 40</v>
      </c>
      <c r="L139" s="9">
        <f>_xlfn.XLOOKUP($E139,'Raw Data'!$E:$E,'Raw Data'!L:L,"ERROR",0,1)</f>
        <v>34.92</v>
      </c>
      <c r="M139" s="14" t="str">
        <f t="array" ref="M139">_xlfn.IFS(AND(N139&gt;0,N139&lt;=5),"0 to 5",AND(N139&gt;5,N139&lt;=10),"5 to 10",AND(N139&gt;10,N139&lt;=15),"10 to 15",AND(N139&gt;15,N139&lt;=20),"15 to 20",AND(N139&gt;20,N139&lt;=30),"20 to 30",AND(N139&gt;30,N139&lt;=40),"30 to 40",AND(N139&gt;40,N139&lt;=50),"40 to 50",AND(N139&gt;50,N139&lt;=75),"50 to 75",AND(N139&gt;75,N139&lt;=100),"75 to 100",AND(N139&gt;100,N139&lt;=150),"100 to 150",AND(N139&gt;150,N139&lt;=200),"150 to 200",AND(N139&gt;200,N139&lt;=250),"200 to 250",AND(N139&gt;250,N139&lt;=300),"250 to 300",AND(N139&gt;300,N139&lt;=400),"300 to 400",AND(N139&gt;400,N139&lt;=500),"400 to 500",N139&gt;500,"500+")</f>
        <v>40 to 50</v>
      </c>
      <c r="N139" s="9">
        <f>_xlfn.XLOOKUP($E139,'Raw Data'!$E:$E,'Raw Data'!N:N,"ERROR",0,1)</f>
        <v>41.52</v>
      </c>
      <c r="O139" s="14" t="str">
        <f t="array" ref="O139">_xlfn.IFS(P139=0,"No Discount",AND(P139&gt;0,P139&lt;=0.02),"0% to 2%",AND(P139&gt;0.02,P139&lt;=0.04),"2% to 4%",AND(P139&gt;0.04,P139&lt;=0.06),"4% to 6%",AND(P139&gt;0.06,P139&lt;=0.08),"6% to 8%",AND(P139&gt;0.08,P139&lt;=0.1),"8% to 10%",AND(P139&gt;0.1,P139&lt;=0.15),"10% to 15%",AND(P139&gt;0.15,P139&lt;=0.2),"15% to 20%",AND(P139&gt;0.2,P139&lt;=0.25),"20% to 25%",AND(P139&gt;0.25,P139&lt;=0.3),"25% to 30%",AND(P139&gt;0.3,P139&lt;=0.4),"30% to 40%",AND(P139&gt;0.4,P139&lt;=0.5),"40% to 50%",AND(P139&gt;0.5,P139&lt;=0.75),"50% to 75%",AND(P139&gt;0.75,P139&lt;=1),"75% to 100%")</f>
        <v>15% to 20%</v>
      </c>
      <c r="P139" s="10">
        <f>_xlfn.XLOOKUP($E139,'Raw Data'!$E:$E,'Raw Data'!P:P,"ERROR",0,1)</f>
        <v>0.158959537572254</v>
      </c>
      <c r="Q139" s="9">
        <f>_xlfn.XLOOKUP($E139,'Raw Data'!$E:$E,'Raw Data'!Q:Q,"ERROR",0,1)</f>
        <v>8.4</v>
      </c>
      <c r="R139" s="9" t="str">
        <f>_xlfn.XLOOKUP($E139,'Raw Data'!$E:$E,'Raw Data'!R:R,"ERROR",0,1)</f>
        <v>oz</v>
      </c>
      <c r="S139" s="5" t="str">
        <f t="array" ref="S139">_xlfn.IFS(AND(T139&gt;0,T139&lt;=0.05),"0 to 0.05",AND(T139&gt;0.05,T139&lt;=0.1),"0.05 to 0.1",AND(T139&gt;0.1,T139&lt;=0.2),"0.1 to 0.2",AND(T139&gt;0.2,T139&lt;=0.3),"0.2 to 0.3",AND(T139&gt;0.3,T139&lt;=0.4),"0.3 to 0.4",AND(T139&gt;0.4,T139&lt;=0.5),"0.4 to 0.5",AND(T139&gt;0.5,T139&lt;=0.75),"0.5 to 0.75",AND(T139&gt;0.75,T139&lt;=1),"0.75 to 1",AND(T139&gt;1,T139&lt;=2),"1 to 2",AND(T139&gt;2,T139&lt;=3),"2 to 3",AND(T139&gt;3,T139&lt;=4),"3 to 4",AND(T139&gt;4,T139&lt;=5),"4 to 5",AND(T139&gt;5,T139&lt;=10),"5 to 10",T139&gt;10,"10+")</f>
        <v>0.1 to 0.2</v>
      </c>
      <c r="T139" s="10">
        <f>_xlfn.XLOOKUP($E139,'Raw Data'!$E:$E,'Raw Data'!T:T,"ERROR",0,1)</f>
        <v>0.14058650176337</v>
      </c>
      <c r="U139" s="15" t="str">
        <f t="array" ref="U139">_xlfn.IFS(AND(V139&gt;0,V139&lt;=0.05),"0 to 0.05",AND(V139&gt;0.05,V139&lt;=0.1),"0.05 to 0.1",AND(V139&gt;0.1,V139&lt;=0.2),"0.1 to 0.2",AND(V139&gt;0.2,V139&lt;=0.3),"0.2 to 0.3",AND(V139&gt;0.3,V139&lt;=0.4),"0.3 to 0.4",AND(V139&gt;0.4,V139&lt;=0.5),"0.4 to 0.5",AND(V139&gt;0.5,V139&lt;=0.75),"0.5 to 0.75",AND(V139&gt;0.75,V139&lt;=1),"0.75 to 1",AND(V139&gt;1,V139&lt;=2),"1 to 2",AND(V139&gt;2,V139&lt;=3),"2 to 3",AND(V139&gt;3,V139&lt;=4),"3 to 4",AND(V139&gt;4,V139&lt;=5),"4 to 5",AND(V139&gt;5,V139&lt;=10),"5 to 10",V139&gt;10,"10+")</f>
        <v>0 to 0.05</v>
      </c>
      <c r="V139" s="10">
        <f>_xlfn.XLOOKUP($E139,'Raw Data'!$E:$E,'Raw Data'!V:V,"ERROR",0,1)</f>
        <v>0.0451326151021789</v>
      </c>
      <c r="W139" s="15" t="str">
        <f t="array" ref="W139">_xlfn.IFS(AND(X139&gt;0,X139&lt;=0.05),"0 to 0.05",AND(X139&gt;0.05,X139&lt;=0.1),"0.05 to 0.1",AND(X139&gt;0.1,X139&lt;=0.2),"0.1 to 0.2",AND(X139&gt;0.2,X139&lt;=0.3),"0.2 to 0.3",AND(X139&gt;0.3,X139&lt;=0.4),"0.3 to 0.4",AND(X139&gt;0.4,X139&lt;=0.5),"0.4 to 0.5",AND(X139&gt;0.5,X139&lt;=0.75),"0.5 to 0.75",AND(X139&gt;0.75,X139&lt;=1),"0.75 to 1",AND(X139&gt;1,X139&lt;=2),"1 to 2",AND(X139&gt;2,X139&lt;=3),"2 to 3",AND(X139&gt;3,X139&lt;=4),"3 to 4",AND(X139&gt;4,X139&lt;=5),"4 to 5",AND(X139&gt;5,X139&lt;=10),"5 to 10",X139&gt;10,"10+")</f>
        <v>0 to 0.05</v>
      </c>
      <c r="X139" s="16">
        <f t="shared" si="7"/>
        <v>0.03795835547611</v>
      </c>
      <c r="Y139" s="5" t="str">
        <f t="array" ref="Y139">_xlfn.IFS(AND(Z139&gt;0,Z139&lt;=1),"0 to 1",AND(Z139&gt;1,Z139&lt;=2),"1 to 2",AND(Z139&gt;2,Z139&lt;=4),"2 to 4",AND(Z139&gt;4,Z139&lt;=6),"4 to 6",AND(Z139&gt;6,Z139&lt;=8),"6 to 8",AND(Z139&gt;8,Z139&lt;=10),"8 to 10",AND(Z139&gt;10,Z139&lt;=15),"10 to 15",AND(Z139&gt;15,Z139&lt;=20),"15 to 20",AND(Z139&gt;20,Z139&lt;=25),"20 to 25",AND(Z139&gt;25,Z139&lt;=30),"25 to 30",AND(Z139&gt;30,Z139&lt;=40),"30 to 40",AND(Z139&gt;40,Z139&lt;=50),"40 to 50",Z139&gt;50,"50+")</f>
        <v>8 to 10</v>
      </c>
      <c r="Z139" s="9">
        <f>_xlfn.XLOOKUP($E139,'Raw Data'!$E:$E,'Raw Data'!Z:Z,"ERROR",0,1)</f>
        <v>8.4</v>
      </c>
      <c r="AA139" s="9" t="str">
        <f>_xlfn.XLOOKUP($E139,'Raw Data'!$E:$E,'Raw Data'!AA:AA,"ERROR",0,1)</f>
        <v>oz</v>
      </c>
    </row>
    <row r="140" hidden="1" spans="1:27">
      <c r="A140" s="5" t="str">
        <f>_xlfn.XLOOKUP($E140,'Raw Data'!$E:$E,'Raw Data'!A:A,"ERROR",0,1)</f>
        <v>AE</v>
      </c>
      <c r="B140" s="5" t="str">
        <f>_xlfn.XLOOKUP($E140,'Raw Data'!$E:$E,'Raw Data'!B:B,"ERROR",0,1)</f>
        <v>Hair Mousses</v>
      </c>
      <c r="C140" s="5" t="str">
        <f>_xlfn.XLOOKUP($E140,'Raw Data'!$E:$E,'Raw Data'!C:C,"ERROR",0,1)</f>
        <v>herbal essences</v>
      </c>
      <c r="D140" s="5" t="str">
        <f>_xlfn.XLOOKUP($E140,'Raw Data'!$E:$E,'Raw Data'!D:D,"ERROR",0,1)</f>
        <v>www.amazon.ae/dp/B011Z9VHG0</v>
      </c>
      <c r="E140" s="5" t="s">
        <v>339</v>
      </c>
      <c r="F140" s="9" t="str">
        <f>_xlfn.XLOOKUP($E140,'Raw Data'!$E:$E,'Raw Data'!F:F,"ERROR",0,1)</f>
        <v>Herbal Essences Totally Twisted  Curl  Boosting Hair  Mousse , 6.8 Ounce (Pack of 3)</v>
      </c>
      <c r="G140" s="10">
        <f>_xlfn.XLOOKUP($E140,'Raw Data'!$E:$E,'Raw Data'!G:G,"ERROR",0,1)</f>
        <v>4</v>
      </c>
      <c r="H140" s="9">
        <f>_xlfn.XLOOKUP($E140,'Raw Data'!$E:$E,'Raw Data'!H:H,"ERROR",0,1)</f>
        <v>704.74</v>
      </c>
      <c r="I140" s="9">
        <f>_xlfn.XLOOKUP($E140,'Raw Data'!$E:$E,'Raw Data'!I:I,"ERROR",0,1)</f>
        <v>0.000943520787299644</v>
      </c>
      <c r="J140" s="9" t="str">
        <f>_xlfn.XLOOKUP($E140,'Raw Data'!$E:$E,'Raw Data'!J:J,"ERROR",0,1)</f>
        <v>No</v>
      </c>
      <c r="K140" s="14" t="str">
        <f t="array" ref="K140">_xlfn.IFS(AND(L140&gt;0,L140&lt;=5),"0 to 5",AND(L140&gt;5,L140&lt;=10),"5 to 10",AND(L140&gt;10,L140&lt;=15),"10 to 15",AND(L140&gt;15,L140&lt;=20),"15 to 20",AND(L140&gt;20,L140&lt;=30),"20 to 30",AND(L140&gt;30,L140&lt;=40),"30 to 40",AND(L140&gt;40,L140&lt;=50),"40 to 50",AND(L140&gt;50,L140&lt;=75),"50 to 75",AND(L140&gt;75,L140&lt;=100),"75 to 100",AND(L140&gt;100,L140&lt;=150),"100 to 150",AND(L140&gt;150,L140&lt;=200),"150 to 200",AND(L140&gt;200,L140&lt;=250),"200 to 250",AND(L140&gt;250,L140&lt;=300),"250 to 300",AND(L140&gt;300,L140&lt;=400),"300 to 400",AND(L140&gt;400,L140&lt;=500),"400 to 500",L140&gt;500,"500+")</f>
        <v>150 to 200</v>
      </c>
      <c r="L140" s="9">
        <f>_xlfn.XLOOKUP($E140,'Raw Data'!$E:$E,'Raw Data'!L:L,"ERROR",0,1)</f>
        <v>156.44</v>
      </c>
      <c r="M140" s="14" t="str">
        <f t="array" ref="M140">_xlfn.IFS(AND(N140&gt;0,N140&lt;=5),"0 to 5",AND(N140&gt;5,N140&lt;=10),"5 to 10",AND(N140&gt;10,N140&lt;=15),"10 to 15",AND(N140&gt;15,N140&lt;=20),"15 to 20",AND(N140&gt;20,N140&lt;=30),"20 to 30",AND(N140&gt;30,N140&lt;=40),"30 to 40",AND(N140&gt;40,N140&lt;=50),"40 to 50",AND(N140&gt;50,N140&lt;=75),"50 to 75",AND(N140&gt;75,N140&lt;=100),"75 to 100",AND(N140&gt;100,N140&lt;=150),"100 to 150",AND(N140&gt;150,N140&lt;=200),"150 to 200",AND(N140&gt;200,N140&lt;=250),"200 to 250",AND(N140&gt;250,N140&lt;=300),"250 to 300",AND(N140&gt;300,N140&lt;=400),"300 to 400",AND(N140&gt;400,N140&lt;=500),"400 to 500",N140&gt;500,"500+")</f>
        <v>150 to 200</v>
      </c>
      <c r="N140" s="9">
        <f>_xlfn.XLOOKUP($E140,'Raw Data'!$E:$E,'Raw Data'!N:N,"ERROR",0,1)</f>
        <v>186</v>
      </c>
      <c r="O140" s="14" t="str">
        <f t="array" ref="O140">_xlfn.IFS(P140=0,"No Discount",AND(P140&gt;0,P140&lt;=0.02),"0% to 2%",AND(P140&gt;0.02,P140&lt;=0.04),"2% to 4%",AND(P140&gt;0.04,P140&lt;=0.06),"4% to 6%",AND(P140&gt;0.06,P140&lt;=0.08),"6% to 8%",AND(P140&gt;0.08,P140&lt;=0.1),"8% to 10%",AND(P140&gt;0.1,P140&lt;=0.15),"10% to 15%",AND(P140&gt;0.15,P140&lt;=0.2),"15% to 20%",AND(P140&gt;0.2,P140&lt;=0.25),"20% to 25%",AND(P140&gt;0.25,P140&lt;=0.3),"25% to 30%",AND(P140&gt;0.3,P140&lt;=0.4),"30% to 40%",AND(P140&gt;0.4,P140&lt;=0.5),"40% to 50%",AND(P140&gt;0.5,P140&lt;=0.75),"50% to 75%",AND(P140&gt;0.75,P140&lt;=1),"75% to 100%")</f>
        <v>15% to 20%</v>
      </c>
      <c r="P140" s="10">
        <f>_xlfn.XLOOKUP($E140,'Raw Data'!$E:$E,'Raw Data'!P:P,"ERROR",0,1)</f>
        <v>0.158924731182796</v>
      </c>
      <c r="Q140" s="9">
        <f>_xlfn.XLOOKUP($E140,'Raw Data'!$E:$E,'Raw Data'!Q:Q,"ERROR",0,1)</f>
        <v>20.4</v>
      </c>
      <c r="R140" s="9" t="str">
        <f>_xlfn.XLOOKUP($E140,'Raw Data'!$E:$E,'Raw Data'!R:R,"ERROR",0,1)</f>
        <v>oz</v>
      </c>
      <c r="S140" s="5" t="str">
        <f t="array" ref="S140">_xlfn.IFS(AND(T140&gt;0,T140&lt;=0.05),"0 to 0.05",AND(T140&gt;0.05,T140&lt;=0.1),"0.05 to 0.1",AND(T140&gt;0.1,T140&lt;=0.2),"0.1 to 0.2",AND(T140&gt;0.2,T140&lt;=0.3),"0.2 to 0.3",AND(T140&gt;0.3,T140&lt;=0.4),"0.3 to 0.4",AND(T140&gt;0.4,T140&lt;=0.5),"0.4 to 0.5",AND(T140&gt;0.5,T140&lt;=0.75),"0.5 to 0.75",AND(T140&gt;0.75,T140&lt;=1),"0.75 to 1",AND(T140&gt;1,T140&lt;=2),"1 to 2",AND(T140&gt;2,T140&lt;=3),"2 to 3",AND(T140&gt;3,T140&lt;=4),"3 to 4",AND(T140&gt;4,T140&lt;=5),"4 to 5",AND(T140&gt;5,T140&lt;=10),"5 to 10",T140&gt;10,"10+")</f>
        <v>0.2 to 0.3</v>
      </c>
      <c r="T140" s="10">
        <f>_xlfn.XLOOKUP($E140,'Raw Data'!$E:$E,'Raw Data'!T:T,"ERROR",0,1)</f>
        <v>0.259338094385539</v>
      </c>
      <c r="U140" s="15" t="str">
        <f t="array" ref="U140">_xlfn.IFS(AND(V140&gt;0,V140&lt;=0.05),"0 to 0.05",AND(V140&gt;0.05,V140&lt;=0.1),"0.05 to 0.1",AND(V140&gt;0.1,V140&lt;=0.2),"0.1 to 0.2",AND(V140&gt;0.2,V140&lt;=0.3),"0.2 to 0.3",AND(V140&gt;0.3,V140&lt;=0.4),"0.3 to 0.4",AND(V140&gt;0.4,V140&lt;=0.5),"0.4 to 0.5",AND(V140&gt;0.5,V140&lt;=0.75),"0.5 to 0.75",AND(V140&gt;0.75,V140&lt;=1),"0.75 to 1",AND(V140&gt;1,V140&lt;=2),"1 to 2",AND(V140&gt;2,V140&lt;=3),"2 to 3",AND(V140&gt;3,V140&lt;=4),"3 to 4",AND(V140&gt;4,V140&lt;=5),"4 to 5",AND(V140&gt;5,V140&lt;=10),"5 to 10",V140&gt;10,"10+")</f>
        <v>0.05 to 0.1</v>
      </c>
      <c r="V140" s="10">
        <f>_xlfn.XLOOKUP($E140,'Raw Data'!$E:$E,'Raw Data'!V:V,"ERROR",0,1)</f>
        <v>0.0832521036821898</v>
      </c>
      <c r="W140" s="15" t="str">
        <f t="array" ref="W140">_xlfn.IFS(AND(X140&gt;0,X140&lt;=0.05),"0 to 0.05",AND(X140&gt;0.05,X140&lt;=0.1),"0.05 to 0.1",AND(X140&gt;0.1,X140&lt;=0.2),"0.1 to 0.2",AND(X140&gt;0.2,X140&lt;=0.3),"0.2 to 0.3",AND(X140&gt;0.3,X140&lt;=0.4),"0.3 to 0.4",AND(X140&gt;0.4,X140&lt;=0.5),"0.4 to 0.5",AND(X140&gt;0.5,X140&lt;=0.75),"0.5 to 0.75",AND(X140&gt;0.75,X140&lt;=1),"0.75 to 1",AND(X140&gt;1,X140&lt;=2),"1 to 2",AND(X140&gt;2,X140&lt;=3),"2 to 3",AND(X140&gt;3,X140&lt;=4),"3 to 4",AND(X140&gt;4,X140&lt;=5),"4 to 5",AND(X140&gt;5,X140&lt;=10),"5 to 10",X140&gt;10,"10+")</f>
        <v>0.05 to 0.1</v>
      </c>
      <c r="X140" s="16">
        <f t="shared" si="7"/>
        <v>0.0700212854840956</v>
      </c>
      <c r="Y140" s="5" t="str">
        <f t="array" ref="Y140">_xlfn.IFS(AND(Z140&gt;0,Z140&lt;=1),"0 to 1",AND(Z140&gt;1,Z140&lt;=2),"1 to 2",AND(Z140&gt;2,Z140&lt;=4),"2 to 4",AND(Z140&gt;4,Z140&lt;=6),"4 to 6",AND(Z140&gt;6,Z140&lt;=8),"6 to 8",AND(Z140&gt;8,Z140&lt;=10),"8 to 10",AND(Z140&gt;10,Z140&lt;=15),"10 to 15",AND(Z140&gt;15,Z140&lt;=20),"15 to 20",AND(Z140&gt;20,Z140&lt;=25),"20 to 25",AND(Z140&gt;25,Z140&lt;=30),"25 to 30",AND(Z140&gt;30,Z140&lt;=40),"30 to 40",AND(Z140&gt;40,Z140&lt;=50),"40 to 50",Z140&gt;50,"50+")</f>
        <v>20 to 25</v>
      </c>
      <c r="Z140" s="9">
        <f>_xlfn.XLOOKUP($E140,'Raw Data'!$E:$E,'Raw Data'!Z:Z,"ERROR",0,1)</f>
        <v>20.4</v>
      </c>
      <c r="AA140" s="9" t="str">
        <f>_xlfn.XLOOKUP($E140,'Raw Data'!$E:$E,'Raw Data'!AA:AA,"ERROR",0,1)</f>
        <v>oz</v>
      </c>
    </row>
    <row r="141" hidden="1" spans="1:27">
      <c r="A141" s="5" t="str">
        <f>_xlfn.XLOOKUP($E141,'Raw Data'!$E:$E,'Raw Data'!A:A,"ERROR",0,1)</f>
        <v>AE</v>
      </c>
      <c r="B141" s="5" t="str">
        <f>_xlfn.XLOOKUP($E141,'Raw Data'!$E:$E,'Raw Data'!B:B,"ERROR",0,1)</f>
        <v>Hair Mousses</v>
      </c>
      <c r="C141" s="5" t="str">
        <f>_xlfn.XLOOKUP($E141,'Raw Data'!$E:$E,'Raw Data'!C:C,"ERROR",0,1)</f>
        <v>herbal essences</v>
      </c>
      <c r="D141" s="5" t="str">
        <f>_xlfn.XLOOKUP($E141,'Raw Data'!$E:$E,'Raw Data'!D:D,"ERROR",0,1)</f>
        <v>www.amazon.ae/dp/B07KKN7NY1</v>
      </c>
      <c r="E141" s="5" t="s">
        <v>340</v>
      </c>
      <c r="F141" s="9" t="str">
        <f>_xlfn.XLOOKUP($E141,'Raw Data'!$E:$E,'Raw Data'!F:F,"ERROR",0,1)</f>
        <v>Herbal Essence Mousse 6.8 Ounce Tousle Me Softly Tousling (201ml) (2 Pack)</v>
      </c>
      <c r="G141" s="10">
        <f>_xlfn.XLOOKUP($E141,'Raw Data'!$E:$E,'Raw Data'!G:G,"ERROR",0,1)</f>
        <v>4</v>
      </c>
      <c r="H141" s="9">
        <f>_xlfn.XLOOKUP($E141,'Raw Data'!$E:$E,'Raw Data'!H:H,"ERROR",0,1)</f>
        <v>674.43</v>
      </c>
      <c r="I141" s="9">
        <f>_xlfn.XLOOKUP($E141,'Raw Data'!$E:$E,'Raw Data'!I:I,"ERROR",0,1)</f>
        <v>0.000902941119531315</v>
      </c>
      <c r="J141" s="9" t="str">
        <f>_xlfn.XLOOKUP($E141,'Raw Data'!$E:$E,'Raw Data'!J:J,"ERROR",0,1)</f>
        <v>No</v>
      </c>
      <c r="K141" s="14" t="str">
        <f t="array" ref="K141">_xlfn.IFS(AND(L141&gt;0,L141&lt;=5),"0 to 5",AND(L141&gt;5,L141&lt;=10),"5 to 10",AND(L141&gt;10,L141&lt;=15),"10 to 15",AND(L141&gt;15,L141&lt;=20),"15 to 20",AND(L141&gt;20,L141&lt;=30),"20 to 30",AND(L141&gt;30,L141&lt;=40),"30 to 40",AND(L141&gt;40,L141&lt;=50),"40 to 50",AND(L141&gt;50,L141&lt;=75),"50 to 75",AND(L141&gt;75,L141&lt;=100),"75 to 100",AND(L141&gt;100,L141&lt;=150),"100 to 150",AND(L141&gt;150,L141&lt;=200),"150 to 200",AND(L141&gt;200,L141&lt;=250),"200 to 250",AND(L141&gt;250,L141&lt;=300),"250 to 300",AND(L141&gt;300,L141&lt;=400),"300 to 400",AND(L141&gt;400,L141&lt;=500),"400 to 500",L141&gt;500,"500+")</f>
        <v>150 to 200</v>
      </c>
      <c r="L141" s="9">
        <f>_xlfn.XLOOKUP($E141,'Raw Data'!$E:$E,'Raw Data'!L:L,"ERROR",0,1)</f>
        <v>184.07</v>
      </c>
      <c r="M141" s="14" t="str">
        <f t="array" ref="M141">_xlfn.IFS(AND(N141&gt;0,N141&lt;=5),"0 to 5",AND(N141&gt;5,N141&lt;=10),"5 to 10",AND(N141&gt;10,N141&lt;=15),"10 to 15",AND(N141&gt;15,N141&lt;=20),"15 to 20",AND(N141&gt;20,N141&lt;=30),"20 to 30",AND(N141&gt;30,N141&lt;=40),"30 to 40",AND(N141&gt;40,N141&lt;=50),"40 to 50",AND(N141&gt;50,N141&lt;=75),"50 to 75",AND(N141&gt;75,N141&lt;=100),"75 to 100",AND(N141&gt;100,N141&lt;=150),"100 to 150",AND(N141&gt;150,N141&lt;=200),"150 to 200",AND(N141&gt;200,N141&lt;=250),"200 to 250",AND(N141&gt;250,N141&lt;=300),"250 to 300",AND(N141&gt;300,N141&lt;=400),"300 to 400",AND(N141&gt;400,N141&lt;=500),"400 to 500",N141&gt;500,"500+")</f>
        <v>150 to 200</v>
      </c>
      <c r="N141" s="9">
        <f>_xlfn.XLOOKUP($E141,'Raw Data'!$E:$E,'Raw Data'!N:N,"ERROR",0,1)</f>
        <v>184.32</v>
      </c>
      <c r="O141" s="14" t="str">
        <f t="array" ref="O141">_xlfn.IFS(P141=0,"No Discount",AND(P141&gt;0,P141&lt;=0.02),"0% to 2%",AND(P141&gt;0.02,P141&lt;=0.04),"2% to 4%",AND(P141&gt;0.04,P141&lt;=0.06),"4% to 6%",AND(P141&gt;0.06,P141&lt;=0.08),"6% to 8%",AND(P141&gt;0.08,P141&lt;=0.1),"8% to 10%",AND(P141&gt;0.1,P141&lt;=0.15),"10% to 15%",AND(P141&gt;0.15,P141&lt;=0.2),"15% to 20%",AND(P141&gt;0.2,P141&lt;=0.25),"20% to 25%",AND(P141&gt;0.25,P141&lt;=0.3),"25% to 30%",AND(P141&gt;0.3,P141&lt;=0.4),"30% to 40%",AND(P141&gt;0.4,P141&lt;=0.5),"40% to 50%",AND(P141&gt;0.5,P141&lt;=0.75),"50% to 75%",AND(P141&gt;0.75,P141&lt;=1),"75% to 100%")</f>
        <v>0% to 2%</v>
      </c>
      <c r="P141" s="10">
        <f>_xlfn.XLOOKUP($E141,'Raw Data'!$E:$E,'Raw Data'!P:P,"ERROR",0,1)</f>
        <v>0.00135633680555556</v>
      </c>
      <c r="Q141" s="9">
        <f>_xlfn.XLOOKUP($E141,'Raw Data'!$E:$E,'Raw Data'!Q:Q,"ERROR",0,1)</f>
        <v>402</v>
      </c>
      <c r="R141" s="9" t="str">
        <f>_xlfn.XLOOKUP($E141,'Raw Data'!$E:$E,'Raw Data'!R:R,"ERROR",0,1)</f>
        <v>ml</v>
      </c>
      <c r="S141" s="5" t="str">
        <f t="array" ref="S141">_xlfn.IFS(AND(T141&gt;0,T141&lt;=0.05),"0 to 0.05",AND(T141&gt;0.05,T141&lt;=0.1),"0.05 to 0.1",AND(T141&gt;0.1,T141&lt;=0.2),"0.1 to 0.2",AND(T141&gt;0.2,T141&lt;=0.3),"0.2 to 0.3",AND(T141&gt;0.3,T141&lt;=0.4),"0.3 to 0.4",AND(T141&gt;0.4,T141&lt;=0.5),"0.4 to 0.5",AND(T141&gt;0.5,T141&lt;=0.75),"0.5 to 0.75",AND(T141&gt;0.75,T141&lt;=1),"0.75 to 1",AND(T141&gt;1,T141&lt;=2),"1 to 2",AND(T141&gt;2,T141&lt;=3),"2 to 3",AND(T141&gt;3,T141&lt;=4),"3 to 4",AND(T141&gt;4,T141&lt;=5),"4 to 5",AND(T141&gt;5,T141&lt;=10),"5 to 10",T141&gt;10,"10+")</f>
        <v>0.4 to 0.5</v>
      </c>
      <c r="T141" s="10">
        <f>_xlfn.XLOOKUP($E141,'Raw Data'!$E:$E,'Raw Data'!T:T,"ERROR",0,1)</f>
        <v>0.458130213673405</v>
      </c>
      <c r="U141" s="15" t="str">
        <f t="array" ref="U141">_xlfn.IFS(AND(V141&gt;0,V141&lt;=0.05),"0 to 0.05",AND(V141&gt;0.05,V141&lt;=0.1),"0.05 to 0.1",AND(V141&gt;0.1,V141&lt;=0.2),"0.1 to 0.2",AND(V141&gt;0.2,V141&lt;=0.3),"0.2 to 0.3",AND(V141&gt;0.3,V141&lt;=0.4),"0.3 to 0.4",AND(V141&gt;0.4,V141&lt;=0.5),"0.4 to 0.5",AND(V141&gt;0.5,V141&lt;=0.75),"0.5 to 0.75",AND(V141&gt;0.75,V141&lt;=1),"0.75 to 1",AND(V141&gt;1,V141&lt;=2),"1 to 2",AND(V141&gt;2,V141&lt;=3),"2 to 3",AND(V141&gt;3,V141&lt;=4),"3 to 4",AND(V141&gt;4,V141&lt;=5),"4 to 5",AND(V141&gt;5,V141&lt;=10),"5 to 10",V141&gt;10,"10+")</f>
        <v>0.1 to 0.2</v>
      </c>
      <c r="V141" s="10">
        <f>_xlfn.XLOOKUP($E141,'Raw Data'!$E:$E,'Raw Data'!V:V,"ERROR",0,1)</f>
        <v>0.123863157851666</v>
      </c>
      <c r="W141" s="15" t="str">
        <f t="array" ref="W141">_xlfn.IFS(AND(X141&gt;0,X141&lt;=0.05),"0 to 0.05",AND(X141&gt;0.05,X141&lt;=0.1),"0.05 to 0.1",AND(X141&gt;0.1,X141&lt;=0.2),"0.1 to 0.2",AND(X141&gt;0.2,X141&lt;=0.3),"0.2 to 0.3",AND(X141&gt;0.3,X141&lt;=0.4),"0.3 to 0.4",AND(X141&gt;0.4,X141&lt;=0.5),"0.4 to 0.5",AND(X141&gt;0.5,X141&lt;=0.75),"0.5 to 0.75",AND(X141&gt;0.75,X141&lt;=1),"0.75 to 1",AND(X141&gt;1,X141&lt;=2),"1 to 2",AND(X141&gt;2,X141&lt;=3),"2 to 3",AND(X141&gt;3,X141&lt;=4),"3 to 4",AND(X141&gt;4,X141&lt;=5),"4 to 5",AND(X141&gt;5,X141&lt;=10),"5 to 10",X141&gt;10,"10+")</f>
        <v>0.1 to 0.2</v>
      </c>
      <c r="X141" s="16">
        <f t="shared" si="7"/>
        <v>0.123695157691819</v>
      </c>
      <c r="Y141" s="5" t="str">
        <f t="array" ref="Y141">_xlfn.IFS(AND(Z141&gt;0,Z141&lt;=1),"0 to 1",AND(Z141&gt;1,Z141&lt;=2),"1 to 2",AND(Z141&gt;2,Z141&lt;=4),"2 to 4",AND(Z141&gt;4,Z141&lt;=6),"4 to 6",AND(Z141&gt;6,Z141&lt;=8),"6 to 8",AND(Z141&gt;8,Z141&lt;=10),"8 to 10",AND(Z141&gt;10,Z141&lt;=15),"10 to 15",AND(Z141&gt;15,Z141&lt;=20),"15 to 20",AND(Z141&gt;20,Z141&lt;=25),"20 to 25",AND(Z141&gt;25,Z141&lt;=30),"25 to 30",AND(Z141&gt;30,Z141&lt;=40),"30 to 40",AND(Z141&gt;40,Z141&lt;=50),"40 to 50",Z141&gt;50,"50+")</f>
        <v>10 to 15</v>
      </c>
      <c r="Z141" s="9">
        <f>_xlfn.XLOOKUP($E141,'Raw Data'!$E:$E,'Raw Data'!Z:Z,"ERROR",0,1)</f>
        <v>13.5876</v>
      </c>
      <c r="AA141" s="9" t="str">
        <f>_xlfn.XLOOKUP($E141,'Raw Data'!$E:$E,'Raw Data'!AA:AA,"ERROR",0,1)</f>
        <v>oz</v>
      </c>
    </row>
    <row r="142" hidden="1" spans="1:27">
      <c r="A142" s="5" t="str">
        <f>_xlfn.XLOOKUP($E142,'Raw Data'!$E:$E,'Raw Data'!A:A,"ERROR",0,1)</f>
        <v>AE</v>
      </c>
      <c r="B142" s="5" t="str">
        <f>_xlfn.XLOOKUP($E142,'Raw Data'!$E:$E,'Raw Data'!B:B,"ERROR",0,1)</f>
        <v>Hair Mousses</v>
      </c>
      <c r="C142" s="5" t="str">
        <f>_xlfn.XLOOKUP($E142,'Raw Data'!$E:$E,'Raw Data'!C:C,"ERROR",0,1)</f>
        <v>John Frieda</v>
      </c>
      <c r="D142" s="5" t="str">
        <f>_xlfn.XLOOKUP($E142,'Raw Data'!$E:$E,'Raw Data'!D:D,"ERROR",0,1)</f>
        <v>www.amazon.ae/dp/B01DSSOHTK</v>
      </c>
      <c r="E142" s="5" t="s">
        <v>341</v>
      </c>
      <c r="F142" s="9" t="str">
        <f>_xlfn.XLOOKUP($E142,'Raw Data'!$E:$E,'Raw Data'!F:F,"ERROR",0,1)</f>
        <v>John Frieda  Volume  Lift Air Whipped Foam  Mousse , 200 ml (Pack of 1)</v>
      </c>
      <c r="G142" s="10">
        <f>_xlfn.XLOOKUP($E142,'Raw Data'!$E:$E,'Raw Data'!G:G,"ERROR",0,1)</f>
        <v>4</v>
      </c>
      <c r="H142" s="9">
        <f>_xlfn.XLOOKUP($E142,'Raw Data'!$E:$E,'Raw Data'!H:H,"ERROR",0,1)</f>
        <v>654.83</v>
      </c>
      <c r="I142" s="9">
        <f>_xlfn.XLOOKUP($E142,'Raw Data'!$E:$E,'Raw Data'!I:I,"ERROR",0,1)</f>
        <v>0.000876700225824312</v>
      </c>
      <c r="J142" s="9" t="str">
        <f>_xlfn.XLOOKUP($E142,'Raw Data'!$E:$E,'Raw Data'!J:J,"ERROR",0,1)</f>
        <v>No</v>
      </c>
      <c r="K142" s="14" t="str">
        <f t="array" ref="K142">_xlfn.IFS(AND(L142&gt;0,L142&lt;=5),"0 to 5",AND(L142&gt;5,L142&lt;=10),"5 to 10",AND(L142&gt;10,L142&lt;=15),"10 to 15",AND(L142&gt;15,L142&lt;=20),"15 to 20",AND(L142&gt;20,L142&lt;=30),"20 to 30",AND(L142&gt;30,L142&lt;=40),"30 to 40",AND(L142&gt;40,L142&lt;=50),"40 to 50",AND(L142&gt;50,L142&lt;=75),"50 to 75",AND(L142&gt;75,L142&lt;=100),"75 to 100",AND(L142&gt;100,L142&lt;=150),"100 to 150",AND(L142&gt;150,L142&lt;=200),"150 to 200",AND(L142&gt;200,L142&lt;=250),"200 to 250",AND(L142&gt;250,L142&lt;=300),"250 to 300",AND(L142&gt;300,L142&lt;=400),"300 to 400",AND(L142&gt;400,L142&lt;=500),"400 to 500",L142&gt;500,"500+")</f>
        <v>150 to 200</v>
      </c>
      <c r="L142" s="9">
        <f>_xlfn.XLOOKUP($E142,'Raw Data'!$E:$E,'Raw Data'!L:L,"ERROR",0,1)</f>
        <v>165.58</v>
      </c>
      <c r="M142" s="14" t="str">
        <f t="array" ref="M142">_xlfn.IFS(AND(N142&gt;0,N142&lt;=5),"0 to 5",AND(N142&gt;5,N142&lt;=10),"5 to 10",AND(N142&gt;10,N142&lt;=15),"10 to 15",AND(N142&gt;15,N142&lt;=20),"15 to 20",AND(N142&gt;20,N142&lt;=30),"20 to 30",AND(N142&gt;30,N142&lt;=40),"30 to 40",AND(N142&gt;40,N142&lt;=50),"40 to 50",AND(N142&gt;50,N142&lt;=75),"50 to 75",AND(N142&gt;75,N142&lt;=100),"75 to 100",AND(N142&gt;100,N142&lt;=150),"100 to 150",AND(N142&gt;150,N142&lt;=200),"150 to 200",AND(N142&gt;200,N142&lt;=250),"200 to 250",AND(N142&gt;250,N142&lt;=300),"250 to 300",AND(N142&gt;300,N142&lt;=400),"300 to 400",AND(N142&gt;400,N142&lt;=500),"400 to 500",N142&gt;500,"500+")</f>
        <v>150 to 200</v>
      </c>
      <c r="N142" s="9">
        <f>_xlfn.XLOOKUP($E142,'Raw Data'!$E:$E,'Raw Data'!N:N,"ERROR",0,1)</f>
        <v>188</v>
      </c>
      <c r="O142" s="14" t="str">
        <f t="array" ref="O142">_xlfn.IFS(P142=0,"No Discount",AND(P142&gt;0,P142&lt;=0.02),"0% to 2%",AND(P142&gt;0.02,P142&lt;=0.04),"2% to 4%",AND(P142&gt;0.04,P142&lt;=0.06),"4% to 6%",AND(P142&gt;0.06,P142&lt;=0.08),"6% to 8%",AND(P142&gt;0.08,P142&lt;=0.1),"8% to 10%",AND(P142&gt;0.1,P142&lt;=0.15),"10% to 15%",AND(P142&gt;0.15,P142&lt;=0.2),"15% to 20%",AND(P142&gt;0.2,P142&lt;=0.25),"20% to 25%",AND(P142&gt;0.25,P142&lt;=0.3),"25% to 30%",AND(P142&gt;0.3,P142&lt;=0.4),"30% to 40%",AND(P142&gt;0.4,P142&lt;=0.5),"40% to 50%",AND(P142&gt;0.5,P142&lt;=0.75),"50% to 75%",AND(P142&gt;0.75,P142&lt;=1),"75% to 100%")</f>
        <v>10% to 15%</v>
      </c>
      <c r="P142" s="10">
        <f>_xlfn.XLOOKUP($E142,'Raw Data'!$E:$E,'Raw Data'!P:P,"ERROR",0,1)</f>
        <v>0.119255319148936</v>
      </c>
      <c r="Q142" s="9">
        <f>_xlfn.XLOOKUP($E142,'Raw Data'!$E:$E,'Raw Data'!Q:Q,"ERROR",0,1)</f>
        <v>200</v>
      </c>
      <c r="R142" s="9" t="str">
        <f>_xlfn.XLOOKUP($E142,'Raw Data'!$E:$E,'Raw Data'!R:R,"ERROR",0,1)</f>
        <v>ml</v>
      </c>
      <c r="S142" s="5" t="str">
        <f t="array" ref="S142">_xlfn.IFS(AND(T142&gt;0,T142&lt;=0.05),"0 to 0.05",AND(T142&gt;0.05,T142&lt;=0.1),"0.05 to 0.1",AND(T142&gt;0.1,T142&lt;=0.2),"0.1 to 0.2",AND(T142&gt;0.2,T142&lt;=0.3),"0.2 to 0.3",AND(T142&gt;0.3,T142&lt;=0.4),"0.3 to 0.4",AND(T142&gt;0.4,T142&lt;=0.5),"0.4 to 0.5",AND(T142&gt;0.5,T142&lt;=0.75),"0.5 to 0.75",AND(T142&gt;0.75,T142&lt;=1),"0.75 to 1",AND(T142&gt;1,T142&lt;=2),"1 to 2",AND(T142&gt;2,T142&lt;=3),"2 to 3",AND(T142&gt;3,T142&lt;=4),"3 to 4",AND(T142&gt;4,T142&lt;=5),"4 to 5",AND(T142&gt;5,T142&lt;=10),"5 to 10",T142&gt;10,"10+")</f>
        <v>0.75 to 1</v>
      </c>
      <c r="T142" s="10">
        <f>_xlfn.XLOOKUP($E142,'Raw Data'!$E:$E,'Raw Data'!T:T,"ERROR",0,1)</f>
        <v>0.828342334806787</v>
      </c>
      <c r="U142" s="15" t="str">
        <f t="array" ref="U142">_xlfn.IFS(AND(V142&gt;0,V142&lt;=0.05),"0 to 0.05",AND(V142&gt;0.05,V142&lt;=0.1),"0.05 to 0.1",AND(V142&gt;0.1,V142&lt;=0.2),"0.1 to 0.2",AND(V142&gt;0.2,V142&lt;=0.3),"0.2 to 0.3",AND(V142&gt;0.3,V142&lt;=0.4),"0.3 to 0.4",AND(V142&gt;0.4,V142&lt;=0.5),"0.4 to 0.5",AND(V142&gt;0.5,V142&lt;=0.75),"0.5 to 0.75",AND(V142&gt;0.75,V142&lt;=1),"0.75 to 1",AND(V142&gt;1,V142&lt;=2),"1 to 2",AND(V142&gt;2,V142&lt;=3),"2 to 3",AND(V142&gt;3,V142&lt;=4),"3 to 4",AND(V142&gt;4,V142&lt;=5),"4 to 5",AND(V142&gt;5,V142&lt;=10),"5 to 10",V142&gt;10,"10+")</f>
        <v>0.2 to 0.3</v>
      </c>
      <c r="V142" s="10">
        <f>_xlfn.XLOOKUP($E142,'Raw Data'!$E:$E,'Raw Data'!V:V,"ERROR",0,1)</f>
        <v>0.25393560161126</v>
      </c>
      <c r="W142" s="15" t="str">
        <f t="array" ref="W142">_xlfn.IFS(AND(X142&gt;0,X142&lt;=0.05),"0 to 0.05",AND(X142&gt;0.05,X142&lt;=0.1),"0.05 to 0.1",AND(X142&gt;0.1,X142&lt;=0.2),"0.1 to 0.2",AND(X142&gt;0.2,X142&lt;=0.3),"0.2 to 0.3",AND(X142&gt;0.3,X142&lt;=0.4),"0.3 to 0.4",AND(X142&gt;0.4,X142&lt;=0.5),"0.4 to 0.5",AND(X142&gt;0.5,X142&lt;=0.75),"0.5 to 0.75",AND(X142&gt;0.75,X142&lt;=1),"0.75 to 1",AND(X142&gt;1,X142&lt;=2),"1 to 2",AND(X142&gt;2,X142&lt;=3),"2 to 3",AND(X142&gt;3,X142&lt;=4),"3 to 4",AND(X142&gt;4,X142&lt;=5),"4 to 5",AND(X142&gt;5,X142&lt;=10),"5 to 10",X142&gt;10,"10+")</f>
        <v>0.2 to 0.3</v>
      </c>
      <c r="X142" s="16">
        <f t="shared" si="7"/>
        <v>0.223652430397832</v>
      </c>
      <c r="Y142" s="5" t="str">
        <f t="array" ref="Y142">_xlfn.IFS(AND(Z142&gt;0,Z142&lt;=1),"0 to 1",AND(Z142&gt;1,Z142&lt;=2),"1 to 2",AND(Z142&gt;2,Z142&lt;=4),"2 to 4",AND(Z142&gt;4,Z142&lt;=6),"4 to 6",AND(Z142&gt;6,Z142&lt;=8),"6 to 8",AND(Z142&gt;8,Z142&lt;=10),"8 to 10",AND(Z142&gt;10,Z142&lt;=15),"10 to 15",AND(Z142&gt;15,Z142&lt;=20),"15 to 20",AND(Z142&gt;20,Z142&lt;=25),"20 to 25",AND(Z142&gt;25,Z142&lt;=30),"25 to 30",AND(Z142&gt;30,Z142&lt;=40),"30 to 40",AND(Z142&gt;40,Z142&lt;=50),"40 to 50",Z142&gt;50,"50+")</f>
        <v>6 to 8</v>
      </c>
      <c r="Z142" s="9">
        <f>_xlfn.XLOOKUP($E142,'Raw Data'!$E:$E,'Raw Data'!Z:Z,"ERROR",0,1)</f>
        <v>6.76</v>
      </c>
      <c r="AA142" s="9" t="str">
        <f>_xlfn.XLOOKUP($E142,'Raw Data'!$E:$E,'Raw Data'!AA:AA,"ERROR",0,1)</f>
        <v>oz</v>
      </c>
    </row>
    <row r="143" hidden="1" spans="1:27">
      <c r="A143" s="5" t="str">
        <f>_xlfn.XLOOKUP($E143,'Raw Data'!$E:$E,'Raw Data'!A:A,"ERROR",0,1)</f>
        <v>AE</v>
      </c>
      <c r="B143" s="5" t="str">
        <f>_xlfn.XLOOKUP($E143,'Raw Data'!$E:$E,'Raw Data'!B:B,"ERROR",0,1)</f>
        <v>Hair Mousses</v>
      </c>
      <c r="C143" s="5" t="str">
        <f>_xlfn.XLOOKUP($E143,'Raw Data'!$E:$E,'Raw Data'!C:C,"ERROR",0,1)</f>
        <v>Dippity-Do</v>
      </c>
      <c r="D143" s="5" t="str">
        <f>_xlfn.XLOOKUP($E143,'Raw Data'!$E:$E,'Raw Data'!D:D,"ERROR",0,1)</f>
        <v>www.amazon.ae/dp/B06XDS1WV5</v>
      </c>
      <c r="E143" s="5" t="s">
        <v>342</v>
      </c>
      <c r="F143" s="9" t="str">
        <f>_xlfn.XLOOKUP($E143,'Raw Data'!$E:$E,'Raw Data'!F:F,"ERROR",0,1)</f>
        <v>Dippity-Do Girls with Curls Enhancing Mousse Dippity-Do Girls with Curls Enhancing Mousse</v>
      </c>
      <c r="G143" s="10">
        <f>_xlfn.XLOOKUP($E143,'Raw Data'!$E:$E,'Raw Data'!G:G,"ERROR",0,1)</f>
        <v>10</v>
      </c>
      <c r="H143" s="9">
        <f>_xlfn.XLOOKUP($E143,'Raw Data'!$E:$E,'Raw Data'!H:H,"ERROR",0,1)</f>
        <v>653.34</v>
      </c>
      <c r="I143" s="9">
        <f>_xlfn.XLOOKUP($E143,'Raw Data'!$E:$E,'Raw Data'!I:I,"ERROR",0,1)</f>
        <v>0.000874705382374137</v>
      </c>
      <c r="J143" s="9" t="str">
        <f>_xlfn.XLOOKUP($E143,'Raw Data'!$E:$E,'Raw Data'!J:J,"ERROR",0,1)</f>
        <v>No</v>
      </c>
      <c r="K143" s="14" t="str">
        <f t="array" ref="K143">_xlfn.IFS(AND(L143&gt;0,L143&lt;=5),"0 to 5",AND(L143&gt;5,L143&lt;=10),"5 to 10",AND(L143&gt;10,L143&lt;=15),"10 to 15",AND(L143&gt;15,L143&lt;=20),"15 to 20",AND(L143&gt;20,L143&lt;=30),"20 to 30",AND(L143&gt;30,L143&lt;=40),"30 to 40",AND(L143&gt;40,L143&lt;=50),"40 to 50",AND(L143&gt;50,L143&lt;=75),"50 to 75",AND(L143&gt;75,L143&lt;=100),"75 to 100",AND(L143&gt;100,L143&lt;=150),"100 to 150",AND(L143&gt;150,L143&lt;=200),"150 to 200",AND(L143&gt;200,L143&lt;=250),"200 to 250",AND(L143&gt;250,L143&lt;=300),"250 to 300",AND(L143&gt;300,L143&lt;=400),"300 to 400",AND(L143&gt;400,L143&lt;=500),"400 to 500",L143&gt;500,"500+")</f>
        <v>50 to 75</v>
      </c>
      <c r="L143" s="9">
        <f>_xlfn.XLOOKUP($E143,'Raw Data'!$E:$E,'Raw Data'!L:L,"ERROR",0,1)</f>
        <v>62.17</v>
      </c>
      <c r="M143" s="14" t="str">
        <f t="array" ref="M143">_xlfn.IFS(AND(N143&gt;0,N143&lt;=5),"0 to 5",AND(N143&gt;5,N143&lt;=10),"5 to 10",AND(N143&gt;10,N143&lt;=15),"10 to 15",AND(N143&gt;15,N143&lt;=20),"15 to 20",AND(N143&gt;20,N143&lt;=30),"20 to 30",AND(N143&gt;30,N143&lt;=40),"30 to 40",AND(N143&gt;40,N143&lt;=50),"40 to 50",AND(N143&gt;50,N143&lt;=75),"50 to 75",AND(N143&gt;75,N143&lt;=100),"75 to 100",AND(N143&gt;100,N143&lt;=150),"100 to 150",AND(N143&gt;150,N143&lt;=200),"150 to 200",AND(N143&gt;200,N143&lt;=250),"200 to 250",AND(N143&gt;250,N143&lt;=300),"250 to 300",AND(N143&gt;300,N143&lt;=400),"300 to 400",AND(N143&gt;400,N143&lt;=500),"400 to 500",N143&gt;500,"500+")</f>
        <v>75 to 100</v>
      </c>
      <c r="N143" s="9">
        <f>_xlfn.XLOOKUP($E143,'Raw Data'!$E:$E,'Raw Data'!N:N,"ERROR",0,1)</f>
        <v>82.21</v>
      </c>
      <c r="O143" s="14" t="str">
        <f t="array" ref="O143">_xlfn.IFS(P143=0,"No Discount",AND(P143&gt;0,P143&lt;=0.02),"0% to 2%",AND(P143&gt;0.02,P143&lt;=0.04),"2% to 4%",AND(P143&gt;0.04,P143&lt;=0.06),"4% to 6%",AND(P143&gt;0.06,P143&lt;=0.08),"6% to 8%",AND(P143&gt;0.08,P143&lt;=0.1),"8% to 10%",AND(P143&gt;0.1,P143&lt;=0.15),"10% to 15%",AND(P143&gt;0.15,P143&lt;=0.2),"15% to 20%",AND(P143&gt;0.2,P143&lt;=0.25),"20% to 25%",AND(P143&gt;0.25,P143&lt;=0.3),"25% to 30%",AND(P143&gt;0.3,P143&lt;=0.4),"30% to 40%",AND(P143&gt;0.4,P143&lt;=0.5),"40% to 50%",AND(P143&gt;0.5,P143&lt;=0.75),"50% to 75%",AND(P143&gt;0.75,P143&lt;=1),"75% to 100%")</f>
        <v>20% to 25%</v>
      </c>
      <c r="P143" s="10">
        <f>_xlfn.XLOOKUP($E143,'Raw Data'!$E:$E,'Raw Data'!P:P,"ERROR",0,1)</f>
        <v>0.243765965211045</v>
      </c>
      <c r="Q143" s="9">
        <f>_xlfn.XLOOKUP($E143,'Raw Data'!$E:$E,'Raw Data'!Q:Q,"ERROR",0,1)</f>
        <v>0</v>
      </c>
      <c r="R143" s="9">
        <f>_xlfn.XLOOKUP($E143,'Raw Data'!$E:$E,'Raw Data'!R:R,"ERROR",0,1)</f>
        <v>0</v>
      </c>
      <c r="S143" s="5" t="e">
        <f t="array" ref="S143">_xlfn.IFS(AND(T143&gt;0,T143&lt;=0.05),"0 to 0.05",AND(T143&gt;0.05,T143&lt;=0.1),"0.05 to 0.1",AND(T143&gt;0.1,T143&lt;=0.2),"0.1 to 0.2",AND(T143&gt;0.2,T143&lt;=0.3),"0.2 to 0.3",AND(T143&gt;0.3,T143&lt;=0.4),"0.3 to 0.4",AND(T143&gt;0.4,T143&lt;=0.5),"0.4 to 0.5",AND(T143&gt;0.5,T143&lt;=0.75),"0.5 to 0.75",AND(T143&gt;0.75,T143&lt;=1),"0.75 to 1",AND(T143&gt;1,T143&lt;=2),"1 to 2",AND(T143&gt;2,T143&lt;=3),"2 to 3",AND(T143&gt;3,T143&lt;=4),"3 to 4",AND(T143&gt;4,T143&lt;=5),"4 to 5",AND(T143&gt;5,T143&lt;=10),"5 to 10",T143&gt;10,"10+")</f>
        <v>#N/A</v>
      </c>
      <c r="T143" s="10">
        <f>_xlfn.XLOOKUP($E143,'Raw Data'!$E:$E,'Raw Data'!T:T,"ERROR",0,1)</f>
        <v>0</v>
      </c>
      <c r="U143" s="15" t="e">
        <f t="array" ref="U143">_xlfn.IFS(AND(V143&gt;0,V143&lt;=0.05),"0 to 0.05",AND(V143&gt;0.05,V143&lt;=0.1),"0.05 to 0.1",AND(V143&gt;0.1,V143&lt;=0.2),"0.1 to 0.2",AND(V143&gt;0.2,V143&lt;=0.3),"0.2 to 0.3",AND(V143&gt;0.3,V143&lt;=0.4),"0.3 to 0.4",AND(V143&gt;0.4,V143&lt;=0.5),"0.4 to 0.5",AND(V143&gt;0.5,V143&lt;=0.75),"0.5 to 0.75",AND(V143&gt;0.75,V143&lt;=1),"0.75 to 1",AND(V143&gt;1,V143&lt;=2),"1 to 2",AND(V143&gt;2,V143&lt;=3),"2 to 3",AND(V143&gt;3,V143&lt;=4),"3 to 4",AND(V143&gt;4,V143&lt;=5),"4 to 5",AND(V143&gt;5,V143&lt;=10),"5 to 10",V143&gt;10,"10+")</f>
        <v>#N/A</v>
      </c>
      <c r="V143" s="10">
        <f>_xlfn.XLOOKUP($E143,'Raw Data'!$E:$E,'Raw Data'!V:V,"ERROR",0,1)</f>
        <v>0</v>
      </c>
      <c r="W143" s="15" t="e">
        <f t="array" ref="W143">_xlfn.IFS(AND(X143&gt;0,X143&lt;=0.05),"0 to 0.05",AND(X143&gt;0.05,X143&lt;=0.1),"0.05 to 0.1",AND(X143&gt;0.1,X143&lt;=0.2),"0.1 to 0.2",AND(X143&gt;0.2,X143&lt;=0.3),"0.2 to 0.3",AND(X143&gt;0.3,X143&lt;=0.4),"0.3 to 0.4",AND(X143&gt;0.4,X143&lt;=0.5),"0.4 to 0.5",AND(X143&gt;0.5,X143&lt;=0.75),"0.5 to 0.75",AND(X143&gt;0.75,X143&lt;=1),"0.75 to 1",AND(X143&gt;1,X143&lt;=2),"1 to 2",AND(X143&gt;2,X143&lt;=3),"2 to 3",AND(X143&gt;3,X143&lt;=4),"3 to 4",AND(X143&gt;4,X143&lt;=5),"4 to 5",AND(X143&gt;5,X143&lt;=10),"5 to 10",X143&gt;10,"10+")</f>
        <v>#DIV/0!</v>
      </c>
      <c r="X143" s="16" t="e">
        <f t="shared" si="7"/>
        <v>#DIV/0!</v>
      </c>
      <c r="Y143" s="5" t="e">
        <f t="array" ref="Y143">_xlfn.IFS(AND(Z143&gt;0,Z143&lt;=1),"0 to 1",AND(Z143&gt;1,Z143&lt;=2),"1 to 2",AND(Z143&gt;2,Z143&lt;=4),"2 to 4",AND(Z143&gt;4,Z143&lt;=6),"4 to 6",AND(Z143&gt;6,Z143&lt;=8),"6 to 8",AND(Z143&gt;8,Z143&lt;=10),"8 to 10",AND(Z143&gt;10,Z143&lt;=15),"10 to 15",AND(Z143&gt;15,Z143&lt;=20),"15 to 20",AND(Z143&gt;20,Z143&lt;=25),"20 to 25",AND(Z143&gt;25,Z143&lt;=30),"25 to 30",AND(Z143&gt;30,Z143&lt;=40),"30 to 40",AND(Z143&gt;40,Z143&lt;=50),"40 to 50",Z143&gt;50,"50+")</f>
        <v>#N/A</v>
      </c>
      <c r="Z143" s="9">
        <f>_xlfn.XLOOKUP($E143,'Raw Data'!$E:$E,'Raw Data'!Z:Z,"ERROR",0,1)</f>
        <v>0</v>
      </c>
      <c r="AA143" s="9">
        <f>_xlfn.XLOOKUP($E143,'Raw Data'!$E:$E,'Raw Data'!AA:AA,"ERROR",0,1)</f>
        <v>0</v>
      </c>
    </row>
    <row r="144" hidden="1" spans="1:27">
      <c r="A144" s="5" t="str">
        <f>_xlfn.XLOOKUP($E144,'Raw Data'!$E:$E,'Raw Data'!A:A,"ERROR",0,1)</f>
        <v>AE</v>
      </c>
      <c r="B144" s="5" t="str">
        <f>_xlfn.XLOOKUP($E144,'Raw Data'!$E:$E,'Raw Data'!B:B,"ERROR",0,1)</f>
        <v>Hair Mousses</v>
      </c>
      <c r="C144" s="5" t="str">
        <f>_xlfn.XLOOKUP($E144,'Raw Data'!$E:$E,'Raw Data'!C:C,"ERROR",0,1)</f>
        <v>pantene</v>
      </c>
      <c r="D144" s="5" t="str">
        <f>_xlfn.XLOOKUP($E144,'Raw Data'!$E:$E,'Raw Data'!D:D,"ERROR",0,1)</f>
        <v>www.amazon.ae/dp/B078YGG9YV</v>
      </c>
      <c r="E144" s="5" t="s">
        <v>343</v>
      </c>
      <c r="F144" s="9" t="str">
        <f>_xlfn.XLOOKUP($E144,'Raw Data'!$E:$E,'Raw Data'!F:F,"ERROR",0,1)</f>
        <v>Pantene  Pro-V Fine  Hair  Triple Action Volume Maximum Hold  Mousse , 6.6 oz (Pack of 5)</v>
      </c>
      <c r="G144" s="10">
        <f>_xlfn.XLOOKUP($E144,'Raw Data'!$E:$E,'Raw Data'!G:G,"ERROR",0,1)</f>
        <v>4</v>
      </c>
      <c r="H144" s="9">
        <f>_xlfn.XLOOKUP($E144,'Raw Data'!$E:$E,'Raw Data'!H:H,"ERROR",0,1)</f>
        <v>650.08</v>
      </c>
      <c r="I144" s="9">
        <f>_xlfn.XLOOKUP($E144,'Raw Data'!$E:$E,'Raw Data'!I:I,"ERROR",0,1)</f>
        <v>0.000870340825563686</v>
      </c>
      <c r="J144" s="9" t="str">
        <f>_xlfn.XLOOKUP($E144,'Raw Data'!$E:$E,'Raw Data'!J:J,"ERROR",0,1)</f>
        <v>No</v>
      </c>
      <c r="K144" s="14" t="str">
        <f t="array" ref="K144">_xlfn.IFS(AND(L144&gt;0,L144&lt;=5),"0 to 5",AND(L144&gt;5,L144&lt;=10),"5 to 10",AND(L144&gt;10,L144&lt;=15),"10 to 15",AND(L144&gt;15,L144&lt;=20),"15 to 20",AND(L144&gt;20,L144&lt;=30),"20 to 30",AND(L144&gt;30,L144&lt;=40),"30 to 40",AND(L144&gt;40,L144&lt;=50),"40 to 50",AND(L144&gt;50,L144&lt;=75),"50 to 75",AND(L144&gt;75,L144&lt;=100),"75 to 100",AND(L144&gt;100,L144&lt;=150),"100 to 150",AND(L144&gt;150,L144&lt;=200),"150 to 200",AND(L144&gt;200,L144&lt;=250),"200 to 250",AND(L144&gt;250,L144&lt;=300),"250 to 300",AND(L144&gt;300,L144&lt;=400),"300 to 400",AND(L144&gt;400,L144&lt;=500),"400 to 500",L144&gt;500,"500+")</f>
        <v>150 to 200</v>
      </c>
      <c r="L144" s="9">
        <f>_xlfn.XLOOKUP($E144,'Raw Data'!$E:$E,'Raw Data'!L:L,"ERROR",0,1)</f>
        <v>170.69</v>
      </c>
      <c r="M144" s="14" t="str">
        <f t="array" ref="M144">_xlfn.IFS(AND(N144&gt;0,N144&lt;=5),"0 to 5",AND(N144&gt;5,N144&lt;=10),"5 to 10",AND(N144&gt;10,N144&lt;=15),"10 to 15",AND(N144&gt;15,N144&lt;=20),"15 to 20",AND(N144&gt;20,N144&lt;=30),"20 to 30",AND(N144&gt;30,N144&lt;=40),"30 to 40",AND(N144&gt;40,N144&lt;=50),"40 to 50",AND(N144&gt;50,N144&lt;=75),"50 to 75",AND(N144&gt;75,N144&lt;=100),"75 to 100",AND(N144&gt;100,N144&lt;=150),"100 to 150",AND(N144&gt;150,N144&lt;=200),"150 to 200",AND(N144&gt;200,N144&lt;=250),"200 to 250",AND(N144&gt;250,N144&lt;=300),"250 to 300",AND(N144&gt;300,N144&lt;=400),"300 to 400",AND(N144&gt;400,N144&lt;=500),"400 to 500",N144&gt;500,"500+")</f>
        <v>150 to 200</v>
      </c>
      <c r="N144" s="9">
        <f>_xlfn.XLOOKUP($E144,'Raw Data'!$E:$E,'Raw Data'!N:N,"ERROR",0,1)</f>
        <v>170.91</v>
      </c>
      <c r="O144" s="14" t="str">
        <f t="array" ref="O144">_xlfn.IFS(P144=0,"No Discount",AND(P144&gt;0,P144&lt;=0.02),"0% to 2%",AND(P144&gt;0.02,P144&lt;=0.04),"2% to 4%",AND(P144&gt;0.04,P144&lt;=0.06),"4% to 6%",AND(P144&gt;0.06,P144&lt;=0.08),"6% to 8%",AND(P144&gt;0.08,P144&lt;=0.1),"8% to 10%",AND(P144&gt;0.1,P144&lt;=0.15),"10% to 15%",AND(P144&gt;0.15,P144&lt;=0.2),"15% to 20%",AND(P144&gt;0.2,P144&lt;=0.25),"20% to 25%",AND(P144&gt;0.25,P144&lt;=0.3),"25% to 30%",AND(P144&gt;0.3,P144&lt;=0.4),"30% to 40%",AND(P144&gt;0.4,P144&lt;=0.5),"40% to 50%",AND(P144&gt;0.5,P144&lt;=0.75),"50% to 75%",AND(P144&gt;0.75,P144&lt;=1),"75% to 100%")</f>
        <v>0% to 2%</v>
      </c>
      <c r="P144" s="10">
        <f>_xlfn.XLOOKUP($E144,'Raw Data'!$E:$E,'Raw Data'!P:P,"ERROR",0,1)</f>
        <v>0.00128722719560002</v>
      </c>
      <c r="Q144" s="9">
        <f>_xlfn.XLOOKUP($E144,'Raw Data'!$E:$E,'Raw Data'!Q:Q,"ERROR",0,1)</f>
        <v>33</v>
      </c>
      <c r="R144" s="9" t="str">
        <f>_xlfn.XLOOKUP($E144,'Raw Data'!$E:$E,'Raw Data'!R:R,"ERROR",0,1)</f>
        <v>oz</v>
      </c>
      <c r="S144" s="5" t="str">
        <f t="array" ref="S144">_xlfn.IFS(AND(T144&gt;0,T144&lt;=0.05),"0 to 0.05",AND(T144&gt;0.05,T144&lt;=0.1),"0.05 to 0.1",AND(T144&gt;0.1,T144&lt;=0.2),"0.1 to 0.2",AND(T144&gt;0.2,T144&lt;=0.3),"0.2 to 0.3",AND(T144&gt;0.3,T144&lt;=0.4),"0.3 to 0.4",AND(T144&gt;0.4,T144&lt;=0.5),"0.4 to 0.5",AND(T144&gt;0.5,T144&lt;=0.75),"0.5 to 0.75",AND(T144&gt;0.75,T144&lt;=1),"0.75 to 1",AND(T144&gt;1,T144&lt;=2),"1 to 2",AND(T144&gt;2,T144&lt;=3),"2 to 3",AND(T144&gt;3,T144&lt;=4),"3 to 4",AND(T144&gt;4,T144&lt;=5),"4 to 5",AND(T144&gt;5,T144&lt;=10),"5 to 10",T144&gt;10,"10+")</f>
        <v>0.1 to 0.2</v>
      </c>
      <c r="T144" s="10">
        <f>_xlfn.XLOOKUP($E144,'Raw Data'!$E:$E,'Raw Data'!T:T,"ERROR",0,1)</f>
        <v>0.174921347393447</v>
      </c>
      <c r="U144" s="15" t="str">
        <f t="array" ref="U144">_xlfn.IFS(AND(V144&gt;0,V144&lt;=0.05),"0 to 0.05",AND(V144&gt;0.05,V144&lt;=0.1),"0.05 to 0.1",AND(V144&gt;0.1,V144&lt;=0.2),"0.1 to 0.2",AND(V144&gt;0.2,V144&lt;=0.3),"0.2 to 0.3",AND(V144&gt;0.3,V144&lt;=0.4),"0.3 to 0.4",AND(V144&gt;0.4,V144&lt;=0.5),"0.4 to 0.5",AND(V144&gt;0.5,V144&lt;=0.75),"0.5 to 0.75",AND(V144&gt;0.75,V144&lt;=1),"0.75 to 1",AND(V144&gt;1,V144&lt;=2),"1 to 2",AND(V144&gt;2,V144&lt;=3),"2 to 3",AND(V144&gt;3,V144&lt;=4),"3 to 4",AND(V144&gt;4,V144&lt;=5),"4 to 5",AND(V144&gt;5,V144&lt;=10),"5 to 10",V144&gt;10,"10+")</f>
        <v>0 to 0.05</v>
      </c>
      <c r="V144" s="10">
        <f>_xlfn.XLOOKUP($E144,'Raw Data'!$E:$E,'Raw Data'!V:V,"ERROR",0,1)</f>
        <v>0.047289636302149</v>
      </c>
      <c r="W144" s="15" t="str">
        <f t="array" ref="W144">_xlfn.IFS(AND(X144&gt;0,X144&lt;=0.05),"0 to 0.05",AND(X144&gt;0.05,X144&lt;=0.1),"0.05 to 0.1",AND(X144&gt;0.1,X144&lt;=0.2),"0.1 to 0.2",AND(X144&gt;0.2,X144&lt;=0.3),"0.2 to 0.3",AND(X144&gt;0.3,X144&lt;=0.4),"0.3 to 0.4",AND(X144&gt;0.4,X144&lt;=0.5),"0.4 to 0.5",AND(X144&gt;0.5,X144&lt;=0.75),"0.5 to 0.75",AND(X144&gt;0.75,X144&lt;=1),"0.75 to 1",AND(X144&gt;1,X144&lt;=2),"1 to 2",AND(X144&gt;2,X144&lt;=3),"2 to 3",AND(X144&gt;3,X144&lt;=4),"3 to 4",AND(X144&gt;4,X144&lt;=5),"4 to 5",AND(X144&gt;5,X144&lt;=10),"5 to 10",X144&gt;10,"10+")</f>
        <v>0 to 0.05</v>
      </c>
      <c r="X144" s="16">
        <f t="shared" si="7"/>
        <v>0.0472287637962308</v>
      </c>
      <c r="Y144" s="5" t="str">
        <f t="array" ref="Y144">_xlfn.IFS(AND(Z144&gt;0,Z144&lt;=1),"0 to 1",AND(Z144&gt;1,Z144&lt;=2),"1 to 2",AND(Z144&gt;2,Z144&lt;=4),"2 to 4",AND(Z144&gt;4,Z144&lt;=6),"4 to 6",AND(Z144&gt;6,Z144&lt;=8),"6 to 8",AND(Z144&gt;8,Z144&lt;=10),"8 to 10",AND(Z144&gt;10,Z144&lt;=15),"10 to 15",AND(Z144&gt;15,Z144&lt;=20),"15 to 20",AND(Z144&gt;20,Z144&lt;=25),"20 to 25",AND(Z144&gt;25,Z144&lt;=30),"25 to 30",AND(Z144&gt;30,Z144&lt;=40),"30 to 40",AND(Z144&gt;40,Z144&lt;=50),"40 to 50",Z144&gt;50,"50+")</f>
        <v>30 to 40</v>
      </c>
      <c r="Z144" s="9">
        <f>_xlfn.XLOOKUP($E144,'Raw Data'!$E:$E,'Raw Data'!Z:Z,"ERROR",0,1)</f>
        <v>33</v>
      </c>
      <c r="AA144" s="9" t="str">
        <f>_xlfn.XLOOKUP($E144,'Raw Data'!$E:$E,'Raw Data'!AA:AA,"ERROR",0,1)</f>
        <v>oz</v>
      </c>
    </row>
    <row r="145" hidden="1" spans="1:27">
      <c r="A145" s="5" t="str">
        <f>_xlfn.XLOOKUP($E145,'Raw Data'!$E:$E,'Raw Data'!A:A,"ERROR",0,1)</f>
        <v>AE</v>
      </c>
      <c r="B145" s="5" t="str">
        <f>_xlfn.XLOOKUP($E145,'Raw Data'!$E:$E,'Raw Data'!B:B,"ERROR",0,1)</f>
        <v>Hair Mousses</v>
      </c>
      <c r="C145" s="5" t="str">
        <f>_xlfn.XLOOKUP($E145,'Raw Data'!$E:$E,'Raw Data'!C:C,"ERROR",0,1)</f>
        <v>shea moisture</v>
      </c>
      <c r="D145" s="5" t="str">
        <f>_xlfn.XLOOKUP($E145,'Raw Data'!$E:$E,'Raw Data'!D:D,"ERROR",0,1)</f>
        <v>www.amazon.ae/dp/B0118Q5I2Y</v>
      </c>
      <c r="E145" s="5" t="s">
        <v>344</v>
      </c>
      <c r="F145" s="9" t="str">
        <f>_xlfn.XLOOKUP($E145,'Raw Data'!$E:$E,'Raw Data'!F:F,"ERROR",0,1)</f>
        <v>Shea Moisture Coconut and Hibiscus Curl Enhancing Smoothie, 453 g</v>
      </c>
      <c r="G145" s="10">
        <f>_xlfn.XLOOKUP($E145,'Raw Data'!$E:$E,'Raw Data'!G:G,"ERROR",0,1)</f>
        <v>9</v>
      </c>
      <c r="H145" s="9">
        <f>_xlfn.XLOOKUP($E145,'Raw Data'!$E:$E,'Raw Data'!H:H,"ERROR",0,1)</f>
        <v>649.04</v>
      </c>
      <c r="I145" s="9">
        <f>_xlfn.XLOOKUP($E145,'Raw Data'!$E:$E,'Raw Data'!I:I,"ERROR",0,1)</f>
        <v>0.000868948451611886</v>
      </c>
      <c r="J145" s="9" t="str">
        <f>_xlfn.XLOOKUP($E145,'Raw Data'!$E:$E,'Raw Data'!J:J,"ERROR",0,1)</f>
        <v>No</v>
      </c>
      <c r="K145" s="14" t="str">
        <f t="array" ref="K145">_xlfn.IFS(AND(L145&gt;0,L145&lt;=5),"0 to 5",AND(L145&gt;5,L145&lt;=10),"5 to 10",AND(L145&gt;10,L145&lt;=15),"10 to 15",AND(L145&gt;15,L145&lt;=20),"15 to 20",AND(L145&gt;20,L145&lt;=30),"20 to 30",AND(L145&gt;30,L145&lt;=40),"30 to 40",AND(L145&gt;40,L145&lt;=50),"40 to 50",AND(L145&gt;50,L145&lt;=75),"50 to 75",AND(L145&gt;75,L145&lt;=100),"75 to 100",AND(L145&gt;100,L145&lt;=150),"100 to 150",AND(L145&gt;150,L145&lt;=200),"150 to 200",AND(L145&gt;200,L145&lt;=250),"200 to 250",AND(L145&gt;250,L145&lt;=300),"250 to 300",AND(L145&gt;300,L145&lt;=400),"300 to 400",AND(L145&gt;400,L145&lt;=500),"400 to 500",L145&gt;500,"500+")</f>
        <v>50 to 75</v>
      </c>
      <c r="L145" s="9">
        <f>_xlfn.XLOOKUP($E145,'Raw Data'!$E:$E,'Raw Data'!L:L,"ERROR",0,1)</f>
        <v>73.18</v>
      </c>
      <c r="M145" s="14" t="str">
        <f t="array" ref="M145">_xlfn.IFS(AND(N145&gt;0,N145&lt;=5),"0 to 5",AND(N145&gt;5,N145&lt;=10),"5 to 10",AND(N145&gt;10,N145&lt;=15),"10 to 15",AND(N145&gt;15,N145&lt;=20),"15 to 20",AND(N145&gt;20,N145&lt;=30),"20 to 30",AND(N145&gt;30,N145&lt;=40),"30 to 40",AND(N145&gt;40,N145&lt;=50),"40 to 50",AND(N145&gt;50,N145&lt;=75),"50 to 75",AND(N145&gt;75,N145&lt;=100),"75 to 100",AND(N145&gt;100,N145&lt;=150),"100 to 150",AND(N145&gt;150,N145&lt;=200),"150 to 200",AND(N145&gt;200,N145&lt;=250),"200 to 250",AND(N145&gt;250,N145&lt;=300),"250 to 300",AND(N145&gt;300,N145&lt;=400),"300 to 400",AND(N145&gt;400,N145&lt;=500),"400 to 500",N145&gt;500,"500+")</f>
        <v>50 to 75</v>
      </c>
      <c r="N145" s="9">
        <f>_xlfn.XLOOKUP($E145,'Raw Data'!$E:$E,'Raw Data'!N:N,"ERROR",0,1)</f>
        <v>73.86</v>
      </c>
      <c r="O145" s="14" t="str">
        <f t="array" ref="O145">_xlfn.IFS(P145=0,"No Discount",AND(P145&gt;0,P145&lt;=0.02),"0% to 2%",AND(P145&gt;0.02,P145&lt;=0.04),"2% to 4%",AND(P145&gt;0.04,P145&lt;=0.06),"4% to 6%",AND(P145&gt;0.06,P145&lt;=0.08),"6% to 8%",AND(P145&gt;0.08,P145&lt;=0.1),"8% to 10%",AND(P145&gt;0.1,P145&lt;=0.15),"10% to 15%",AND(P145&gt;0.15,P145&lt;=0.2),"15% to 20%",AND(P145&gt;0.2,P145&lt;=0.25),"20% to 25%",AND(P145&gt;0.25,P145&lt;=0.3),"25% to 30%",AND(P145&gt;0.3,P145&lt;=0.4),"30% to 40%",AND(P145&gt;0.4,P145&lt;=0.5),"40% to 50%",AND(P145&gt;0.5,P145&lt;=0.75),"50% to 75%",AND(P145&gt;0.75,P145&lt;=1),"75% to 100%")</f>
        <v>0% to 2%</v>
      </c>
      <c r="P145" s="10">
        <f>_xlfn.XLOOKUP($E145,'Raw Data'!$E:$E,'Raw Data'!P:P,"ERROR",0,1)</f>
        <v>0.00920660709450301</v>
      </c>
      <c r="Q145" s="9">
        <f>_xlfn.XLOOKUP($E145,'Raw Data'!$E:$E,'Raw Data'!Q:Q,"ERROR",0,1)</f>
        <v>453</v>
      </c>
      <c r="R145" s="9" t="str">
        <f>_xlfn.XLOOKUP($E145,'Raw Data'!$E:$E,'Raw Data'!R:R,"ERROR",0,1)</f>
        <v>gm</v>
      </c>
      <c r="S145" s="5" t="str">
        <f t="array" ref="S145">_xlfn.IFS(AND(T145&gt;0,T145&lt;=0.05),"0 to 0.05",AND(T145&gt;0.05,T145&lt;=0.1),"0.05 to 0.1",AND(T145&gt;0.1,T145&lt;=0.2),"0.1 to 0.2",AND(T145&gt;0.2,T145&lt;=0.3),"0.2 to 0.3",AND(T145&gt;0.3,T145&lt;=0.4),"0.3 to 0.4",AND(T145&gt;0.4,T145&lt;=0.5),"0.4 to 0.5",AND(T145&gt;0.5,T145&lt;=0.75),"0.5 to 0.75",AND(T145&gt;0.75,T145&lt;=1),"0.75 to 1",AND(T145&gt;1,T145&lt;=2),"1 to 2",AND(T145&gt;2,T145&lt;=3),"2 to 3",AND(T145&gt;3,T145&lt;=4),"3 to 4",AND(T145&gt;4,T145&lt;=5),"4 to 5",AND(T145&gt;5,T145&lt;=10),"5 to 10",T145&gt;10,"10+")</f>
        <v>0.1 to 0.2</v>
      </c>
      <c r="T145" s="10">
        <f>_xlfn.XLOOKUP($E145,'Raw Data'!$E:$E,'Raw Data'!T:T,"ERROR",0,1)</f>
        <v>0.161631565118908</v>
      </c>
      <c r="U145" s="15" t="str">
        <f t="array" ref="U145">_xlfn.IFS(AND(V145&gt;0,V145&lt;=0.05),"0 to 0.05",AND(V145&gt;0.05,V145&lt;=0.1),"0.05 to 0.1",AND(V145&gt;0.1,V145&lt;=0.2),"0.1 to 0.2",AND(V145&gt;0.2,V145&lt;=0.3),"0.2 to 0.3",AND(V145&gt;0.3,V145&lt;=0.4),"0.3 to 0.4",AND(V145&gt;0.4,V145&lt;=0.5),"0.4 to 0.5",AND(V145&gt;0.5,V145&lt;=0.75),"0.5 to 0.75",AND(V145&gt;0.75,V145&lt;=1),"0.75 to 1",AND(V145&gt;1,V145&lt;=2),"1 to 2",AND(V145&gt;2,V145&lt;=3),"2 to 3",AND(V145&gt;3,V145&lt;=4),"3 to 4",AND(V145&gt;4,V145&lt;=5),"4 to 5",AND(V145&gt;5,V145&lt;=10),"5 to 10",V145&gt;10,"10+")</f>
        <v>0 to 0.05</v>
      </c>
      <c r="V145" s="10">
        <f>_xlfn.XLOOKUP($E145,'Raw Data'!$E:$E,'Raw Data'!V:V,"ERROR",0,1)</f>
        <v>0.0440460371401242</v>
      </c>
      <c r="W145" s="15" t="str">
        <f t="array" ref="W145">_xlfn.IFS(AND(X145&gt;0,X145&lt;=0.05),"0 to 0.05",AND(X145&gt;0.05,X145&lt;=0.1),"0.05 to 0.1",AND(X145&gt;0.1,X145&lt;=0.2),"0.1 to 0.2",AND(X145&gt;0.2,X145&lt;=0.3),"0.2 to 0.3",AND(X145&gt;0.3,X145&lt;=0.4),"0.3 to 0.4",AND(X145&gt;0.4,X145&lt;=0.5),"0.4 to 0.5",AND(X145&gt;0.5,X145&lt;=0.75),"0.5 to 0.75",AND(X145&gt;0.75,X145&lt;=1),"0.75 to 1",AND(X145&gt;1,X145&lt;=2),"1 to 2",AND(X145&gt;2,X145&lt;=3),"2 to 3",AND(X145&gt;3,X145&lt;=4),"3 to 4",AND(X145&gt;4,X145&lt;=5),"4 to 5",AND(X145&gt;5,X145&lt;=10),"5 to 10",X145&gt;10,"10+")</f>
        <v>0 to 0.05</v>
      </c>
      <c r="X145" s="16">
        <f t="shared" si="7"/>
        <v>0.0436405225821052</v>
      </c>
      <c r="Y145" s="5" t="str">
        <f t="array" ref="Y145">_xlfn.IFS(AND(Z145&gt;0,Z145&lt;=1),"0 to 1",AND(Z145&gt;1,Z145&lt;=2),"1 to 2",AND(Z145&gt;2,Z145&lt;=4),"2 to 4",AND(Z145&gt;4,Z145&lt;=6),"4 to 6",AND(Z145&gt;6,Z145&lt;=8),"6 to 8",AND(Z145&gt;8,Z145&lt;=10),"8 to 10",AND(Z145&gt;10,Z145&lt;=15),"10 to 15",AND(Z145&gt;15,Z145&lt;=20),"15 to 20",AND(Z145&gt;20,Z145&lt;=25),"20 to 25",AND(Z145&gt;25,Z145&lt;=30),"25 to 30",AND(Z145&gt;30,Z145&lt;=40),"30 to 40",AND(Z145&gt;40,Z145&lt;=50),"40 to 50",Z145&gt;50,"50+")</f>
        <v>15 to 20</v>
      </c>
      <c r="Z145" s="9">
        <f>_xlfn.XLOOKUP($E145,'Raw Data'!$E:$E,'Raw Data'!Z:Z,"ERROR",0,1)</f>
        <v>15.3114</v>
      </c>
      <c r="AA145" s="9" t="str">
        <f>_xlfn.XLOOKUP($E145,'Raw Data'!$E:$E,'Raw Data'!AA:AA,"ERROR",0,1)</f>
        <v>oz</v>
      </c>
    </row>
    <row r="146" hidden="1" spans="1:27">
      <c r="A146" s="5" t="str">
        <f>_xlfn.XLOOKUP($E146,'Raw Data'!$E:$E,'Raw Data'!A:A,"ERROR",0,1)</f>
        <v>AE</v>
      </c>
      <c r="B146" s="5" t="str">
        <f>_xlfn.XLOOKUP($E146,'Raw Data'!$E:$E,'Raw Data'!B:B,"ERROR",0,1)</f>
        <v>Hair Mousses</v>
      </c>
      <c r="C146" s="5" t="str">
        <f>_xlfn.XLOOKUP($E146,'Raw Data'!$E:$E,'Raw Data'!C:C,"ERROR",0,1)</f>
        <v>suave</v>
      </c>
      <c r="D146" s="5" t="str">
        <f>_xlfn.XLOOKUP($E146,'Raw Data'!$E:$E,'Raw Data'!D:D,"ERROR",0,1)</f>
        <v>www.amazon.ae/dp/B0002IKRMQ</v>
      </c>
      <c r="E146" s="5" t="s">
        <v>345</v>
      </c>
      <c r="F146" s="9" t="str">
        <f>_xlfn.XLOOKUP($E146,'Raw Data'!$E:$E,'Raw Data'!F:F,"ERROR",0,1)</f>
        <v>Suave Max Hold Volumizing Mousse, 9 oz</v>
      </c>
      <c r="G146" s="10">
        <f>_xlfn.XLOOKUP($E146,'Raw Data'!$E:$E,'Raw Data'!G:G,"ERROR",0,1)</f>
        <v>9</v>
      </c>
      <c r="H146" s="9">
        <f>_xlfn.XLOOKUP($E146,'Raw Data'!$E:$E,'Raw Data'!H:H,"ERROR",0,1)</f>
        <v>640.2</v>
      </c>
      <c r="I146" s="9">
        <f>_xlfn.XLOOKUP($E146,'Raw Data'!$E:$E,'Raw Data'!I:I,"ERROR",0,1)</f>
        <v>0.000857113273021585</v>
      </c>
      <c r="J146" s="9" t="str">
        <f>_xlfn.XLOOKUP($E146,'Raw Data'!$E:$E,'Raw Data'!J:J,"ERROR",0,1)</f>
        <v>No</v>
      </c>
      <c r="K146" s="14" t="str">
        <f t="array" ref="K146">_xlfn.IFS(AND(L146&gt;0,L146&lt;=5),"0 to 5",AND(L146&gt;5,L146&lt;=10),"5 to 10",AND(L146&gt;10,L146&lt;=15),"10 to 15",AND(L146&gt;15,L146&lt;=20),"15 to 20",AND(L146&gt;20,L146&lt;=30),"20 to 30",AND(L146&gt;30,L146&lt;=40),"30 to 40",AND(L146&gt;40,L146&lt;=50),"40 to 50",AND(L146&gt;50,L146&lt;=75),"50 to 75",AND(L146&gt;75,L146&lt;=100),"75 to 100",AND(L146&gt;100,L146&lt;=150),"100 to 150",AND(L146&gt;150,L146&lt;=200),"150 to 200",AND(L146&gt;200,L146&lt;=250),"200 to 250",AND(L146&gt;250,L146&lt;=300),"250 to 300",AND(L146&gt;300,L146&lt;=400),"300 to 400",AND(L146&gt;400,L146&lt;=500),"400 to 500",L146&gt;500,"500+")</f>
        <v>50 to 75</v>
      </c>
      <c r="L146" s="9">
        <f>_xlfn.XLOOKUP($E146,'Raw Data'!$E:$E,'Raw Data'!L:L,"ERROR",0,1)</f>
        <v>71.61</v>
      </c>
      <c r="M146" s="14" t="str">
        <f t="array" ref="M146">_xlfn.IFS(AND(N146&gt;0,N146&lt;=5),"0 to 5",AND(N146&gt;5,N146&lt;=10),"5 to 10",AND(N146&gt;10,N146&lt;=15),"10 to 15",AND(N146&gt;15,N146&lt;=20),"15 to 20",AND(N146&gt;20,N146&lt;=30),"20 to 30",AND(N146&gt;30,N146&lt;=40),"30 to 40",AND(N146&gt;40,N146&lt;=50),"40 to 50",AND(N146&gt;50,N146&lt;=75),"50 to 75",AND(N146&gt;75,N146&lt;=100),"75 to 100",AND(N146&gt;100,N146&lt;=150),"100 to 150",AND(N146&gt;150,N146&lt;=200),"150 to 200",AND(N146&gt;200,N146&lt;=250),"200 to 250",AND(N146&gt;250,N146&lt;=300),"250 to 300",AND(N146&gt;300,N146&lt;=400),"300 to 400",AND(N146&gt;400,N146&lt;=500),"400 to 500",N146&gt;500,"500+")</f>
        <v>75 to 100</v>
      </c>
      <c r="N146" s="9">
        <f>_xlfn.XLOOKUP($E146,'Raw Data'!$E:$E,'Raw Data'!N:N,"ERROR",0,1)</f>
        <v>75.36</v>
      </c>
      <c r="O146" s="14" t="str">
        <f t="array" ref="O146">_xlfn.IFS(P146=0,"No Discount",AND(P146&gt;0,P146&lt;=0.02),"0% to 2%",AND(P146&gt;0.02,P146&lt;=0.04),"2% to 4%",AND(P146&gt;0.04,P146&lt;=0.06),"4% to 6%",AND(P146&gt;0.06,P146&lt;=0.08),"6% to 8%",AND(P146&gt;0.08,P146&lt;=0.1),"8% to 10%",AND(P146&gt;0.1,P146&lt;=0.15),"10% to 15%",AND(P146&gt;0.15,P146&lt;=0.2),"15% to 20%",AND(P146&gt;0.2,P146&lt;=0.25),"20% to 25%",AND(P146&gt;0.25,P146&lt;=0.3),"25% to 30%",AND(P146&gt;0.3,P146&lt;=0.4),"30% to 40%",AND(P146&gt;0.4,P146&lt;=0.5),"40% to 50%",AND(P146&gt;0.5,P146&lt;=0.75),"50% to 75%",AND(P146&gt;0.75,P146&lt;=1),"75% to 100%")</f>
        <v>4% to 6%</v>
      </c>
      <c r="P146" s="10">
        <f>_xlfn.XLOOKUP($E146,'Raw Data'!$E:$E,'Raw Data'!P:P,"ERROR",0,1)</f>
        <v>0.0497611464968153</v>
      </c>
      <c r="Q146" s="9">
        <f>_xlfn.XLOOKUP($E146,'Raw Data'!$E:$E,'Raw Data'!Q:Q,"ERROR",0,1)</f>
        <v>9</v>
      </c>
      <c r="R146" s="9" t="str">
        <f>_xlfn.XLOOKUP($E146,'Raw Data'!$E:$E,'Raw Data'!R:R,"ERROR",0,1)</f>
        <v>oz</v>
      </c>
      <c r="S146" s="5" t="str">
        <f t="array" ref="S146">_xlfn.IFS(AND(T146&gt;0,T146&lt;=0.05),"0 to 0.05",AND(T146&gt;0.05,T146&lt;=0.1),"0.05 to 0.1",AND(T146&gt;0.1,T146&lt;=0.2),"0.1 to 0.2",AND(T146&gt;0.2,T146&lt;=0.3),"0.2 to 0.3",AND(T146&gt;0.3,T146&lt;=0.4),"0.3 to 0.4",AND(T146&gt;0.4,T146&lt;=0.5),"0.4 to 0.5",AND(T146&gt;0.5,T146&lt;=0.75),"0.5 to 0.75",AND(T146&gt;0.75,T146&lt;=1),"0.75 to 1",AND(T146&gt;1,T146&lt;=2),"1 to 2",AND(T146&gt;2,T146&lt;=3),"2 to 3",AND(T146&gt;3,T146&lt;=4),"3 to 4",AND(T146&gt;4,T146&lt;=5),"4 to 5",AND(T146&gt;5,T146&lt;=10),"5 to 10",T146&gt;10,"10+")</f>
        <v>0.2 to 0.3</v>
      </c>
      <c r="T146" s="10">
        <f>_xlfn.XLOOKUP($E146,'Raw Data'!$E:$E,'Raw Data'!T:T,"ERROR",0,1)</f>
        <v>0.269079021530831</v>
      </c>
      <c r="U146" s="15" t="str">
        <f t="array" ref="U146">_xlfn.IFS(AND(V146&gt;0,V146&lt;=0.05),"0 to 0.05",AND(V146&gt;0.05,V146&lt;=0.1),"0.05 to 0.1",AND(V146&gt;0.1,V146&lt;=0.2),"0.1 to 0.2",AND(V146&gt;0.2,V146&lt;=0.3),"0.2 to 0.3",AND(V146&gt;0.3,V146&lt;=0.4),"0.3 to 0.4",AND(V146&gt;0.4,V146&lt;=0.5),"0.4 to 0.5",AND(V146&gt;0.5,V146&lt;=0.75),"0.5 to 0.75",AND(V146&gt;0.75,V146&lt;=1),"0.75 to 1",AND(V146&gt;1,V146&lt;=2),"1 to 2",AND(V146&gt;2,V146&lt;=3),"2 to 3",AND(V146&gt;3,V146&lt;=4),"3 to 4",AND(V146&gt;4,V146&lt;=5),"4 to 5",AND(V146&gt;5,V146&lt;=10),"5 to 10",V146&gt;10,"10+")</f>
        <v>0.05 to 0.1</v>
      </c>
      <c r="V146" s="10">
        <f>_xlfn.XLOOKUP($E146,'Raw Data'!$E:$E,'Raw Data'!V:V,"ERROR",0,1)</f>
        <v>0.0764558674332093</v>
      </c>
      <c r="W146" s="15" t="str">
        <f t="array" ref="W146">_xlfn.IFS(AND(X146&gt;0,X146&lt;=0.05),"0 to 0.05",AND(X146&gt;0.05,X146&lt;=0.1),"0.05 to 0.1",AND(X146&gt;0.1,X146&lt;=0.2),"0.1 to 0.2",AND(X146&gt;0.2,X146&lt;=0.3),"0.2 to 0.3",AND(X146&gt;0.3,X146&lt;=0.4),"0.3 to 0.4",AND(X146&gt;0.4,X146&lt;=0.5),"0.4 to 0.5",AND(X146&gt;0.5,X146&lt;=0.75),"0.5 to 0.75",AND(X146&gt;0.75,X146&lt;=1),"0.75 to 1",AND(X146&gt;1,X146&lt;=2),"1 to 2",AND(X146&gt;2,X146&lt;=3),"2 to 3",AND(X146&gt;3,X146&lt;=4),"3 to 4",AND(X146&gt;4,X146&lt;=5),"4 to 5",AND(X146&gt;5,X146&lt;=10),"5 to 10",X146&gt;10,"10+")</f>
        <v>0.05 to 0.1</v>
      </c>
      <c r="X146" s="16">
        <f t="shared" si="7"/>
        <v>0.0726513358133243</v>
      </c>
      <c r="Y146" s="5" t="str">
        <f t="array" ref="Y146">_xlfn.IFS(AND(Z146&gt;0,Z146&lt;=1),"0 to 1",AND(Z146&gt;1,Z146&lt;=2),"1 to 2",AND(Z146&gt;2,Z146&lt;=4),"2 to 4",AND(Z146&gt;4,Z146&lt;=6),"4 to 6",AND(Z146&gt;6,Z146&lt;=8),"6 to 8",AND(Z146&gt;8,Z146&lt;=10),"8 to 10",AND(Z146&gt;10,Z146&lt;=15),"10 to 15",AND(Z146&gt;15,Z146&lt;=20),"15 to 20",AND(Z146&gt;20,Z146&lt;=25),"20 to 25",AND(Z146&gt;25,Z146&lt;=30),"25 to 30",AND(Z146&gt;30,Z146&lt;=40),"30 to 40",AND(Z146&gt;40,Z146&lt;=50),"40 to 50",Z146&gt;50,"50+")</f>
        <v>8 to 10</v>
      </c>
      <c r="Z146" s="9">
        <f>_xlfn.XLOOKUP($E146,'Raw Data'!$E:$E,'Raw Data'!Z:Z,"ERROR",0,1)</f>
        <v>9</v>
      </c>
      <c r="AA146" s="9" t="str">
        <f>_xlfn.XLOOKUP($E146,'Raw Data'!$E:$E,'Raw Data'!AA:AA,"ERROR",0,1)</f>
        <v>oz</v>
      </c>
    </row>
    <row r="147" hidden="1" spans="1:27">
      <c r="A147" s="5" t="str">
        <f>_xlfn.XLOOKUP($E147,'Raw Data'!$E:$E,'Raw Data'!A:A,"ERROR",0,1)</f>
        <v>AE</v>
      </c>
      <c r="B147" s="5" t="str">
        <f>_xlfn.XLOOKUP($E147,'Raw Data'!$E:$E,'Raw Data'!B:B,"ERROR",0,1)</f>
        <v>Hair Mousses</v>
      </c>
      <c r="C147" s="5" t="str">
        <f>_xlfn.XLOOKUP($E147,'Raw Data'!$E:$E,'Raw Data'!C:C,"ERROR",0,1)</f>
        <v>virtue</v>
      </c>
      <c r="D147" s="5" t="str">
        <f>_xlfn.XLOOKUP($E147,'Raw Data'!$E:$E,'Raw Data'!D:D,"ERROR",0,1)</f>
        <v>www.amazon.ae/dp/B07YL7ZC1C</v>
      </c>
      <c r="E147" s="5" t="s">
        <v>346</v>
      </c>
      <c r="F147" s="9" t="str">
        <f>_xlfn.XLOOKUP($E147,'Raw Data'!$E:$E,'Raw Data'!F:F,"ERROR",0,1)</f>
        <v>VIRTUE Create Volumizing Mousse, 156 g 5.5 oz</v>
      </c>
      <c r="G147" s="10">
        <f>_xlfn.XLOOKUP($E147,'Raw Data'!$E:$E,'Raw Data'!G:G,"ERROR",0,1)</f>
        <v>3</v>
      </c>
      <c r="H147" s="9">
        <f>_xlfn.XLOOKUP($E147,'Raw Data'!$E:$E,'Raw Data'!H:H,"ERROR",0,1)</f>
        <v>634.09</v>
      </c>
      <c r="I147" s="9">
        <f>_xlfn.XLOOKUP($E147,'Raw Data'!$E:$E,'Raw Data'!I:I,"ERROR",0,1)</f>
        <v>0.000848933076054759</v>
      </c>
      <c r="J147" s="9" t="str">
        <f>_xlfn.XLOOKUP($E147,'Raw Data'!$E:$E,'Raw Data'!J:J,"ERROR",0,1)</f>
        <v>No</v>
      </c>
      <c r="K147" s="14" t="str">
        <f t="array" ref="K147">_xlfn.IFS(AND(L147&gt;0,L147&lt;=5),"0 to 5",AND(L147&gt;5,L147&lt;=10),"5 to 10",AND(L147&gt;10,L147&lt;=15),"10 to 15",AND(L147&gt;15,L147&lt;=20),"15 to 20",AND(L147&gt;20,L147&lt;=30),"20 to 30",AND(L147&gt;30,L147&lt;=40),"30 to 40",AND(L147&gt;40,L147&lt;=50),"40 to 50",AND(L147&gt;50,L147&lt;=75),"50 to 75",AND(L147&gt;75,L147&lt;=100),"75 to 100",AND(L147&gt;100,L147&lt;=150),"100 to 150",AND(L147&gt;150,L147&lt;=200),"150 to 200",AND(L147&gt;200,L147&lt;=250),"200 to 250",AND(L147&gt;250,L147&lt;=300),"250 to 300",AND(L147&gt;300,L147&lt;=400),"300 to 400",AND(L147&gt;400,L147&lt;=500),"400 to 500",L147&gt;500,"500+")</f>
        <v>250 to 300</v>
      </c>
      <c r="L147" s="9">
        <f>_xlfn.XLOOKUP($E147,'Raw Data'!$E:$E,'Raw Data'!L:L,"ERROR",0,1)</f>
        <v>254.01</v>
      </c>
      <c r="M147" s="14" t="str">
        <f t="array" ref="M147">_xlfn.IFS(AND(N147&gt;0,N147&lt;=5),"0 to 5",AND(N147&gt;5,N147&lt;=10),"5 to 10",AND(N147&gt;10,N147&lt;=15),"10 to 15",AND(N147&gt;15,N147&lt;=20),"15 to 20",AND(N147&gt;20,N147&lt;=30),"20 to 30",AND(N147&gt;30,N147&lt;=40),"30 to 40",AND(N147&gt;40,N147&lt;=50),"40 to 50",AND(N147&gt;50,N147&lt;=75),"50 to 75",AND(N147&gt;75,N147&lt;=100),"75 to 100",AND(N147&gt;100,N147&lt;=150),"100 to 150",AND(N147&gt;150,N147&lt;=200),"150 to 200",AND(N147&gt;200,N147&lt;=250),"200 to 250",AND(N147&gt;250,N147&lt;=300),"250 to 300",AND(N147&gt;300,N147&lt;=400),"300 to 400",AND(N147&gt;400,N147&lt;=500),"400 to 500",N147&gt;500,"500+")</f>
        <v>250 to 300</v>
      </c>
      <c r="N147" s="9">
        <f>_xlfn.XLOOKUP($E147,'Raw Data'!$E:$E,'Raw Data'!N:N,"ERROR",0,1)</f>
        <v>256.55</v>
      </c>
      <c r="O147" s="14" t="str">
        <f t="array" ref="O147">_xlfn.IFS(P147=0,"No Discount",AND(P147&gt;0,P147&lt;=0.02),"0% to 2%",AND(P147&gt;0.02,P147&lt;=0.04),"2% to 4%",AND(P147&gt;0.04,P147&lt;=0.06),"4% to 6%",AND(P147&gt;0.06,P147&lt;=0.08),"6% to 8%",AND(P147&gt;0.08,P147&lt;=0.1),"8% to 10%",AND(P147&gt;0.1,P147&lt;=0.15),"10% to 15%",AND(P147&gt;0.15,P147&lt;=0.2),"15% to 20%",AND(P147&gt;0.2,P147&lt;=0.25),"20% to 25%",AND(P147&gt;0.25,P147&lt;=0.3),"25% to 30%",AND(P147&gt;0.3,P147&lt;=0.4),"30% to 40%",AND(P147&gt;0.4,P147&lt;=0.5),"40% to 50%",AND(P147&gt;0.5,P147&lt;=0.75),"50% to 75%",AND(P147&gt;0.75,P147&lt;=1),"75% to 100%")</f>
        <v>0% to 2%</v>
      </c>
      <c r="P147" s="10">
        <f>_xlfn.XLOOKUP($E147,'Raw Data'!$E:$E,'Raw Data'!P:P,"ERROR",0,1)</f>
        <v>0.00990060417072703</v>
      </c>
      <c r="Q147" s="9">
        <f>_xlfn.XLOOKUP($E147,'Raw Data'!$E:$E,'Raw Data'!Q:Q,"ERROR",0,1)</f>
        <v>156</v>
      </c>
      <c r="R147" s="9" t="str">
        <f>_xlfn.XLOOKUP($E147,'Raw Data'!$E:$E,'Raw Data'!R:R,"ERROR",0,1)</f>
        <v>gm</v>
      </c>
      <c r="S147" s="5" t="str">
        <f t="array" ref="S147">_xlfn.IFS(AND(T147&gt;0,T147&lt;=0.05),"0 to 0.05",AND(T147&gt;0.05,T147&lt;=0.1),"0.05 to 0.1",AND(T147&gt;0.1,T147&lt;=0.2),"0.1 to 0.2",AND(T147&gt;0.2,T147&lt;=0.3),"0.2 to 0.3",AND(T147&gt;0.3,T147&lt;=0.4),"0.3 to 0.4",AND(T147&gt;0.4,T147&lt;=0.5),"0.4 to 0.5",AND(T147&gt;0.5,T147&lt;=0.75),"0.5 to 0.75",AND(T147&gt;0.75,T147&lt;=1),"0.75 to 1",AND(T147&gt;1,T147&lt;=2),"1 to 2",AND(T147&gt;2,T147&lt;=3),"2 to 3",AND(T147&gt;3,T147&lt;=4),"3 to 4",AND(T147&gt;4,T147&lt;=5),"4 to 5",AND(T147&gt;5,T147&lt;=10),"5 to 10",T147&gt;10,"10+")</f>
        <v>1 to 2</v>
      </c>
      <c r="T147" s="10">
        <f>_xlfn.XLOOKUP($E147,'Raw Data'!$E:$E,'Raw Data'!T:T,"ERROR",0,1)</f>
        <v>1.62913919109728</v>
      </c>
      <c r="U147" s="15" t="str">
        <f t="array" ref="U147">_xlfn.IFS(AND(V147&gt;0,V147&lt;=0.05),"0 to 0.05",AND(V147&gt;0.05,V147&lt;=0.1),"0.05 to 0.1",AND(V147&gt;0.1,V147&lt;=0.2),"0.1 to 0.2",AND(V147&gt;0.2,V147&lt;=0.3),"0.2 to 0.3",AND(V147&gt;0.3,V147&lt;=0.4),"0.3 to 0.4",AND(V147&gt;0.4,V147&lt;=0.5),"0.4 to 0.5",AND(V147&gt;0.5,V147&lt;=0.75),"0.5 to 0.75",AND(V147&gt;0.75,V147&lt;=1),"0.75 to 1",AND(V147&gt;1,V147&lt;=2),"1 to 2",AND(V147&gt;2,V147&lt;=3),"2 to 3",AND(V147&gt;3,V147&lt;=4),"3 to 4",AND(V147&gt;4,V147&lt;=5),"4 to 5",AND(V147&gt;5,V147&lt;=10),"5 to 10",V147&gt;10,"10+")</f>
        <v>0.4 to 0.5</v>
      </c>
      <c r="V147" s="10">
        <f>_xlfn.XLOOKUP($E147,'Raw Data'!$E:$E,'Raw Data'!V:V,"ERROR",0,1)</f>
        <v>0.444266084242832</v>
      </c>
      <c r="W147" s="15" t="str">
        <f t="array" ref="W147">_xlfn.IFS(AND(X147&gt;0,X147&lt;=0.05),"0 to 0.05",AND(X147&gt;0.05,X147&lt;=0.1),"0.05 to 0.1",AND(X147&gt;0.1,X147&lt;=0.2),"0.1 to 0.2",AND(X147&gt;0.2,X147&lt;=0.3),"0.2 to 0.3",AND(X147&gt;0.3,X147&lt;=0.4),"0.3 to 0.4",AND(X147&gt;0.4,X147&lt;=0.5),"0.4 to 0.5",AND(X147&gt;0.5,X147&lt;=0.75),"0.5 to 0.75",AND(X147&gt;0.75,X147&lt;=1),"0.75 to 1",AND(X147&gt;1,X147&lt;=2),"1 to 2",AND(X147&gt;2,X147&lt;=3),"2 to 3",AND(X147&gt;3,X147&lt;=4),"3 to 4",AND(X147&gt;4,X147&lt;=5),"4 to 5",AND(X147&gt;5,X147&lt;=10),"5 to 10",X147&gt;10,"10+")</f>
        <v>0.4 to 0.5</v>
      </c>
      <c r="X147" s="16">
        <f t="shared" si="7"/>
        <v>0.439867581596265</v>
      </c>
      <c r="Y147" s="5" t="str">
        <f t="array" ref="Y147">_xlfn.IFS(AND(Z147&gt;0,Z147&lt;=1),"0 to 1",AND(Z147&gt;1,Z147&lt;=2),"1 to 2",AND(Z147&gt;2,Z147&lt;=4),"2 to 4",AND(Z147&gt;4,Z147&lt;=6),"4 to 6",AND(Z147&gt;6,Z147&lt;=8),"6 to 8",AND(Z147&gt;8,Z147&lt;=10),"8 to 10",AND(Z147&gt;10,Z147&lt;=15),"10 to 15",AND(Z147&gt;15,Z147&lt;=20),"15 to 20",AND(Z147&gt;20,Z147&lt;=25),"20 to 25",AND(Z147&gt;25,Z147&lt;=30),"25 to 30",AND(Z147&gt;30,Z147&lt;=40),"30 to 40",AND(Z147&gt;40,Z147&lt;=50),"40 to 50",Z147&gt;50,"50+")</f>
        <v>4 to 6</v>
      </c>
      <c r="Z147" s="9">
        <f>_xlfn.XLOOKUP($E147,'Raw Data'!$E:$E,'Raw Data'!Z:Z,"ERROR",0,1)</f>
        <v>5.2728</v>
      </c>
      <c r="AA147" s="9" t="str">
        <f>_xlfn.XLOOKUP($E147,'Raw Data'!$E:$E,'Raw Data'!AA:AA,"ERROR",0,1)</f>
        <v>oz</v>
      </c>
    </row>
    <row r="148" hidden="1" spans="1:27">
      <c r="A148" s="5" t="str">
        <f>_xlfn.XLOOKUP($E148,'Raw Data'!$E:$E,'Raw Data'!A:A,"ERROR",0,1)</f>
        <v>AE</v>
      </c>
      <c r="B148" s="5" t="str">
        <f>_xlfn.XLOOKUP($E148,'Raw Data'!$E:$E,'Raw Data'!B:B,"ERROR",0,1)</f>
        <v>Hair Mousses</v>
      </c>
      <c r="C148" s="5" t="str">
        <f>_xlfn.XLOOKUP($E148,'Raw Data'!$E:$E,'Raw Data'!C:C,"ERROR",0,1)</f>
        <v>herbal essences</v>
      </c>
      <c r="D148" s="5" t="str">
        <f>_xlfn.XLOOKUP($E148,'Raw Data'!$E:$E,'Raw Data'!D:D,"ERROR",0,1)</f>
        <v>www.amazon.ae/dp/B079P8LP32</v>
      </c>
      <c r="E148" s="5" t="s">
        <v>347</v>
      </c>
      <c r="F148" s="9" t="str">
        <f>_xlfn.XLOOKUP($E148,'Raw Data'!$E:$E,'Raw Data'!F:F,"ERROR",0,1)</f>
        <v>Herbal Essences Haircare - Totally Twisted Curl Boosting Mousse - Strong Hold (3) - Net Wt. 6.8 OZ (192 g) Per Can - Pack of 4 Cans</v>
      </c>
      <c r="G148" s="10">
        <f>_xlfn.XLOOKUP($E148,'Raw Data'!$E:$E,'Raw Data'!G:G,"ERROR",0,1)</f>
        <v>5</v>
      </c>
      <c r="H148" s="9">
        <f>_xlfn.XLOOKUP($E148,'Raw Data'!$E:$E,'Raw Data'!H:H,"ERROR",0,1)</f>
        <v>612.35</v>
      </c>
      <c r="I148" s="9">
        <f>_xlfn.XLOOKUP($E148,'Raw Data'!$E:$E,'Raw Data'!I:I,"ERROR",0,1)</f>
        <v>0.000819827105177706</v>
      </c>
      <c r="J148" s="9" t="str">
        <f>_xlfn.XLOOKUP($E148,'Raw Data'!$E:$E,'Raw Data'!J:J,"ERROR",0,1)</f>
        <v>No</v>
      </c>
      <c r="K148" s="14" t="str">
        <f t="array" ref="K148">_xlfn.IFS(AND(L148&gt;0,L148&lt;=5),"0 to 5",AND(L148&gt;5,L148&lt;=10),"5 to 10",AND(L148&gt;10,L148&lt;=15),"10 to 15",AND(L148&gt;15,L148&lt;=20),"15 to 20",AND(L148&gt;20,L148&lt;=30),"20 to 30",AND(L148&gt;30,L148&lt;=40),"30 to 40",AND(L148&gt;40,L148&lt;=50),"40 to 50",AND(L148&gt;50,L148&lt;=75),"50 to 75",AND(L148&gt;75,L148&lt;=100),"75 to 100",AND(L148&gt;100,L148&lt;=150),"100 to 150",AND(L148&gt;150,L148&lt;=200),"150 to 200",AND(L148&gt;200,L148&lt;=250),"200 to 250",AND(L148&gt;250,L148&lt;=300),"250 to 300",AND(L148&gt;300,L148&lt;=400),"300 to 400",AND(L148&gt;400,L148&lt;=500),"400 to 500",L148&gt;500,"500+")</f>
        <v>100 to 150</v>
      </c>
      <c r="L148" s="9">
        <f>_xlfn.XLOOKUP($E148,'Raw Data'!$E:$E,'Raw Data'!L:L,"ERROR",0,1)</f>
        <v>123.08</v>
      </c>
      <c r="M148" s="14" t="str">
        <f t="array" ref="M148">_xlfn.IFS(AND(N148&gt;0,N148&lt;=5),"0 to 5",AND(N148&gt;5,N148&lt;=10),"5 to 10",AND(N148&gt;10,N148&lt;=15),"10 to 15",AND(N148&gt;15,N148&lt;=20),"15 to 20",AND(N148&gt;20,N148&lt;=30),"20 to 30",AND(N148&gt;30,N148&lt;=40),"30 to 40",AND(N148&gt;40,N148&lt;=50),"40 to 50",AND(N148&gt;50,N148&lt;=75),"50 to 75",AND(N148&gt;75,N148&lt;=100),"75 to 100",AND(N148&gt;100,N148&lt;=150),"100 to 150",AND(N148&gt;150,N148&lt;=200),"150 to 200",AND(N148&gt;200,N148&lt;=250),"200 to 250",AND(N148&gt;250,N148&lt;=300),"250 to 300",AND(N148&gt;300,N148&lt;=400),"300 to 400",AND(N148&gt;400,N148&lt;=500),"400 to 500",N148&gt;500,"500+")</f>
        <v>100 to 150</v>
      </c>
      <c r="N148" s="9">
        <f>_xlfn.XLOOKUP($E148,'Raw Data'!$E:$E,'Raw Data'!N:N,"ERROR",0,1)</f>
        <v>123.08</v>
      </c>
      <c r="O148" s="14" t="str">
        <f t="array" ref="O148">_xlfn.IFS(P148=0,"No Discount",AND(P148&gt;0,P148&lt;=0.02),"0% to 2%",AND(P148&gt;0.02,P148&lt;=0.04),"2% to 4%",AND(P148&gt;0.04,P148&lt;=0.06),"4% to 6%",AND(P148&gt;0.06,P148&lt;=0.08),"6% to 8%",AND(P148&gt;0.08,P148&lt;=0.1),"8% to 10%",AND(P148&gt;0.1,P148&lt;=0.15),"10% to 15%",AND(P148&gt;0.15,P148&lt;=0.2),"15% to 20%",AND(P148&gt;0.2,P148&lt;=0.25),"20% to 25%",AND(P148&gt;0.25,P148&lt;=0.3),"25% to 30%",AND(P148&gt;0.3,P148&lt;=0.4),"30% to 40%",AND(P148&gt;0.4,P148&lt;=0.5),"40% to 50%",AND(P148&gt;0.5,P148&lt;=0.75),"50% to 75%",AND(P148&gt;0.75,P148&lt;=1),"75% to 100%")</f>
        <v>No Discount</v>
      </c>
      <c r="P148" s="10">
        <f>_xlfn.XLOOKUP($E148,'Raw Data'!$E:$E,'Raw Data'!P:P,"ERROR",0,1)</f>
        <v>0</v>
      </c>
      <c r="Q148" s="9">
        <f>_xlfn.XLOOKUP($E148,'Raw Data'!$E:$E,'Raw Data'!Q:Q,"ERROR",0,1)</f>
        <v>27.2</v>
      </c>
      <c r="R148" s="9" t="str">
        <f>_xlfn.XLOOKUP($E148,'Raw Data'!$E:$E,'Raw Data'!R:R,"ERROR",0,1)</f>
        <v>oz</v>
      </c>
      <c r="S148" s="5" t="str">
        <f t="array" ref="S148">_xlfn.IFS(AND(T148&gt;0,T148&lt;=0.05),"0 to 0.05",AND(T148&gt;0.05,T148&lt;=0.1),"0.05 to 0.1",AND(T148&gt;0.1,T148&lt;=0.2),"0.1 to 0.2",AND(T148&gt;0.2,T148&lt;=0.3),"0.2 to 0.3",AND(T148&gt;0.3,T148&lt;=0.4),"0.3 to 0.4",AND(T148&gt;0.4,T148&lt;=0.5),"0.4 to 0.5",AND(T148&gt;0.5,T148&lt;=0.75),"0.5 to 0.75",AND(T148&gt;0.75,T148&lt;=1),"0.75 to 1",AND(T148&gt;1,T148&lt;=2),"1 to 2",AND(T148&gt;2,T148&lt;=3),"2 to 3",AND(T148&gt;3,T148&lt;=4),"3 to 4",AND(T148&gt;4,T148&lt;=5),"4 to 5",AND(T148&gt;5,T148&lt;=10),"5 to 10",T148&gt;10,"10+")</f>
        <v>0.1 to 0.2</v>
      </c>
      <c r="T148" s="10">
        <f>_xlfn.XLOOKUP($E148,'Raw Data'!$E:$E,'Raw Data'!T:T,"ERROR",0,1)</f>
        <v>0.153026716266486</v>
      </c>
      <c r="U148" s="15" t="str">
        <f t="array" ref="U148">_xlfn.IFS(AND(V148&gt;0,V148&lt;=0.05),"0 to 0.05",AND(V148&gt;0.05,V148&lt;=0.1),"0.05 to 0.1",AND(V148&gt;0.1,V148&lt;=0.2),"0.1 to 0.2",AND(V148&gt;0.2,V148&lt;=0.3),"0.2 to 0.3",AND(V148&gt;0.3,V148&lt;=0.4),"0.3 to 0.4",AND(V148&gt;0.4,V148&lt;=0.5),"0.4 to 0.5",AND(V148&gt;0.5,V148&lt;=0.75),"0.5 to 0.75",AND(V148&gt;0.75,V148&lt;=1),"0.75 to 1",AND(V148&gt;1,V148&lt;=2),"1 to 2",AND(V148&gt;2,V148&lt;=3),"2 to 3",AND(V148&gt;3,V148&lt;=4),"3 to 4",AND(V148&gt;4,V148&lt;=5),"4 to 5",AND(V148&gt;5,V148&lt;=10),"5 to 10",V148&gt;10,"10+")</f>
        <v>0 to 0.05</v>
      </c>
      <c r="V148" s="10">
        <f>_xlfn.XLOOKUP($E148,'Raw Data'!$E:$E,'Raw Data'!V:V,"ERROR",0,1)</f>
        <v>0.0413172133919513</v>
      </c>
      <c r="W148" s="15" t="str">
        <f t="array" ref="W148">_xlfn.IFS(AND(X148&gt;0,X148&lt;=0.05),"0 to 0.05",AND(X148&gt;0.05,X148&lt;=0.1),"0.05 to 0.1",AND(X148&gt;0.1,X148&lt;=0.2),"0.1 to 0.2",AND(X148&gt;0.2,X148&lt;=0.3),"0.2 to 0.3",AND(X148&gt;0.3,X148&lt;=0.4),"0.3 to 0.4",AND(X148&gt;0.4,X148&lt;=0.5),"0.4 to 0.5",AND(X148&gt;0.5,X148&lt;=0.75),"0.5 to 0.75",AND(X148&gt;0.75,X148&lt;=1),"0.75 to 1",AND(X148&gt;1,X148&lt;=2),"1 to 2",AND(X148&gt;2,X148&lt;=3),"2 to 3",AND(X148&gt;3,X148&lt;=4),"3 to 4",AND(X148&gt;4,X148&lt;=5),"4 to 5",AND(X148&gt;5,X148&lt;=10),"5 to 10",X148&gt;10,"10+")</f>
        <v>0 to 0.05</v>
      </c>
      <c r="X148" s="16">
        <f t="shared" si="7"/>
        <v>0.0413172133919513</v>
      </c>
      <c r="Y148" s="5" t="str">
        <f t="array" ref="Y148">_xlfn.IFS(AND(Z148&gt;0,Z148&lt;=1),"0 to 1",AND(Z148&gt;1,Z148&lt;=2),"1 to 2",AND(Z148&gt;2,Z148&lt;=4),"2 to 4",AND(Z148&gt;4,Z148&lt;=6),"4 to 6",AND(Z148&gt;6,Z148&lt;=8),"6 to 8",AND(Z148&gt;8,Z148&lt;=10),"8 to 10",AND(Z148&gt;10,Z148&lt;=15),"10 to 15",AND(Z148&gt;15,Z148&lt;=20),"15 to 20",AND(Z148&gt;20,Z148&lt;=25),"20 to 25",AND(Z148&gt;25,Z148&lt;=30),"25 to 30",AND(Z148&gt;30,Z148&lt;=40),"30 to 40",AND(Z148&gt;40,Z148&lt;=50),"40 to 50",Z148&gt;50,"50+")</f>
        <v>25 to 30</v>
      </c>
      <c r="Z148" s="9">
        <f>_xlfn.XLOOKUP($E148,'Raw Data'!$E:$E,'Raw Data'!Z:Z,"ERROR",0,1)</f>
        <v>27.2</v>
      </c>
      <c r="AA148" s="9" t="str">
        <f>_xlfn.XLOOKUP($E148,'Raw Data'!$E:$E,'Raw Data'!AA:AA,"ERROR",0,1)</f>
        <v>oz</v>
      </c>
    </row>
    <row r="149" hidden="1" spans="1:27">
      <c r="A149" s="5" t="str">
        <f>_xlfn.XLOOKUP($E149,'Raw Data'!$E:$E,'Raw Data'!A:A,"ERROR",0,1)</f>
        <v>AE</v>
      </c>
      <c r="B149" s="5" t="str">
        <f>_xlfn.XLOOKUP($E149,'Raw Data'!$E:$E,'Raw Data'!B:B,"ERROR",0,1)</f>
        <v>Hair Mousses</v>
      </c>
      <c r="C149" s="5" t="str">
        <f>_xlfn.XLOOKUP($E149,'Raw Data'!$E:$E,'Raw Data'!C:C,"ERROR",0,1)</f>
        <v>living proof</v>
      </c>
      <c r="D149" s="5" t="str">
        <f>_xlfn.XLOOKUP($E149,'Raw Data'!$E:$E,'Raw Data'!D:D,"ERROR",0,1)</f>
        <v>www.amazon.ae/dp/B00ER4SYYY</v>
      </c>
      <c r="E149" s="5" t="s">
        <v>348</v>
      </c>
      <c r="F149" s="9" t="str">
        <f>_xlfn.XLOOKUP($E149,'Raw Data'!$E:$E,'Raw Data'!F:F,"ERROR",0,1)</f>
        <v>Living proof Full Thickening Mousse</v>
      </c>
      <c r="G149" s="10">
        <f>_xlfn.XLOOKUP($E149,'Raw Data'!$E:$E,'Raw Data'!G:G,"ERROR",0,1)</f>
        <v>4</v>
      </c>
      <c r="H149" s="9">
        <f>_xlfn.XLOOKUP($E149,'Raw Data'!$E:$E,'Raw Data'!H:H,"ERROR",0,1)</f>
        <v>597.39</v>
      </c>
      <c r="I149" s="9">
        <f>_xlfn.XLOOKUP($E149,'Raw Data'!$E:$E,'Raw Data'!I:I,"ERROR",0,1)</f>
        <v>0.000799798341409504</v>
      </c>
      <c r="J149" s="9" t="str">
        <f>_xlfn.XLOOKUP($E149,'Raw Data'!$E:$E,'Raw Data'!J:J,"ERROR",0,1)</f>
        <v>No</v>
      </c>
      <c r="K149" s="14" t="str">
        <f t="array" ref="K149">_xlfn.IFS(AND(L149&gt;0,L149&lt;=5),"0 to 5",AND(L149&gt;5,L149&lt;=10),"5 to 10",AND(L149&gt;10,L149&lt;=15),"10 to 15",AND(L149&gt;15,L149&lt;=20),"15 to 20",AND(L149&gt;20,L149&lt;=30),"20 to 30",AND(L149&gt;30,L149&lt;=40),"30 to 40",AND(L149&gt;40,L149&lt;=50),"40 to 50",AND(L149&gt;50,L149&lt;=75),"50 to 75",AND(L149&gt;75,L149&lt;=100),"75 to 100",AND(L149&gt;100,L149&lt;=150),"100 to 150",AND(L149&gt;150,L149&lt;=200),"150 to 200",AND(L149&gt;200,L149&lt;=250),"200 to 250",AND(L149&gt;250,L149&lt;=300),"250 to 300",AND(L149&gt;300,L149&lt;=400),"300 to 400",AND(L149&gt;400,L149&lt;=500),"400 to 500",L149&gt;500,"500+")</f>
        <v>150 to 200</v>
      </c>
      <c r="L149" s="9">
        <f>_xlfn.XLOOKUP($E149,'Raw Data'!$E:$E,'Raw Data'!L:L,"ERROR",0,1)</f>
        <v>171.82</v>
      </c>
      <c r="M149" s="14" t="str">
        <f t="array" ref="M149">_xlfn.IFS(AND(N149&gt;0,N149&lt;=5),"0 to 5",AND(N149&gt;5,N149&lt;=10),"5 to 10",AND(N149&gt;10,N149&lt;=15),"10 to 15",AND(N149&gt;15,N149&lt;=20),"15 to 20",AND(N149&gt;20,N149&lt;=30),"20 to 30",AND(N149&gt;30,N149&lt;=40),"30 to 40",AND(N149&gt;40,N149&lt;=50),"40 to 50",AND(N149&gt;50,N149&lt;=75),"50 to 75",AND(N149&gt;75,N149&lt;=100),"75 to 100",AND(N149&gt;100,N149&lt;=150),"100 to 150",AND(N149&gt;150,N149&lt;=200),"150 to 200",AND(N149&gt;200,N149&lt;=250),"200 to 250",AND(N149&gt;250,N149&lt;=300),"250 to 300",AND(N149&gt;300,N149&lt;=400),"300 to 400",AND(N149&gt;400,N149&lt;=500),"400 to 500",N149&gt;500,"500+")</f>
        <v>150 to 200</v>
      </c>
      <c r="N149" s="9">
        <f>_xlfn.XLOOKUP($E149,'Raw Data'!$E:$E,'Raw Data'!N:N,"ERROR",0,1)</f>
        <v>172.71</v>
      </c>
      <c r="O149" s="14" t="str">
        <f t="array" ref="O149">_xlfn.IFS(P149=0,"No Discount",AND(P149&gt;0,P149&lt;=0.02),"0% to 2%",AND(P149&gt;0.02,P149&lt;=0.04),"2% to 4%",AND(P149&gt;0.04,P149&lt;=0.06),"4% to 6%",AND(P149&gt;0.06,P149&lt;=0.08),"6% to 8%",AND(P149&gt;0.08,P149&lt;=0.1),"8% to 10%",AND(P149&gt;0.1,P149&lt;=0.15),"10% to 15%",AND(P149&gt;0.15,P149&lt;=0.2),"15% to 20%",AND(P149&gt;0.2,P149&lt;=0.25),"20% to 25%",AND(P149&gt;0.25,P149&lt;=0.3),"25% to 30%",AND(P149&gt;0.3,P149&lt;=0.4),"30% to 40%",AND(P149&gt;0.4,P149&lt;=0.5),"40% to 50%",AND(P149&gt;0.5,P149&lt;=0.75),"50% to 75%",AND(P149&gt;0.75,P149&lt;=1),"75% to 100%")</f>
        <v>0% to 2%</v>
      </c>
      <c r="P149" s="10">
        <f>_xlfn.XLOOKUP($E149,'Raw Data'!$E:$E,'Raw Data'!P:P,"ERROR",0,1)</f>
        <v>0.00515314689363682</v>
      </c>
      <c r="Q149" s="9">
        <f>_xlfn.XLOOKUP($E149,'Raw Data'!$E:$E,'Raw Data'!Q:Q,"ERROR",0,1)</f>
        <v>0</v>
      </c>
      <c r="R149" s="9">
        <f>_xlfn.XLOOKUP($E149,'Raw Data'!$E:$E,'Raw Data'!R:R,"ERROR",0,1)</f>
        <v>0</v>
      </c>
      <c r="S149" s="5" t="e">
        <f t="array" ref="S149">_xlfn.IFS(AND(T149&gt;0,T149&lt;=0.05),"0 to 0.05",AND(T149&gt;0.05,T149&lt;=0.1),"0.05 to 0.1",AND(T149&gt;0.1,T149&lt;=0.2),"0.1 to 0.2",AND(T149&gt;0.2,T149&lt;=0.3),"0.2 to 0.3",AND(T149&gt;0.3,T149&lt;=0.4),"0.3 to 0.4",AND(T149&gt;0.4,T149&lt;=0.5),"0.4 to 0.5",AND(T149&gt;0.5,T149&lt;=0.75),"0.5 to 0.75",AND(T149&gt;0.75,T149&lt;=1),"0.75 to 1",AND(T149&gt;1,T149&lt;=2),"1 to 2",AND(T149&gt;2,T149&lt;=3),"2 to 3",AND(T149&gt;3,T149&lt;=4),"3 to 4",AND(T149&gt;4,T149&lt;=5),"4 to 5",AND(T149&gt;5,T149&lt;=10),"5 to 10",T149&gt;10,"10+")</f>
        <v>#N/A</v>
      </c>
      <c r="T149" s="10">
        <f>_xlfn.XLOOKUP($E149,'Raw Data'!$E:$E,'Raw Data'!T:T,"ERROR",0,1)</f>
        <v>0</v>
      </c>
      <c r="U149" s="15" t="e">
        <f t="array" ref="U149">_xlfn.IFS(AND(V149&gt;0,V149&lt;=0.05),"0 to 0.05",AND(V149&gt;0.05,V149&lt;=0.1),"0.05 to 0.1",AND(V149&gt;0.1,V149&lt;=0.2),"0.1 to 0.2",AND(V149&gt;0.2,V149&lt;=0.3),"0.2 to 0.3",AND(V149&gt;0.3,V149&lt;=0.4),"0.3 to 0.4",AND(V149&gt;0.4,V149&lt;=0.5),"0.4 to 0.5",AND(V149&gt;0.5,V149&lt;=0.75),"0.5 to 0.75",AND(V149&gt;0.75,V149&lt;=1),"0.75 to 1",AND(V149&gt;1,V149&lt;=2),"1 to 2",AND(V149&gt;2,V149&lt;=3),"2 to 3",AND(V149&gt;3,V149&lt;=4),"3 to 4",AND(V149&gt;4,V149&lt;=5),"4 to 5",AND(V149&gt;5,V149&lt;=10),"5 to 10",V149&gt;10,"10+")</f>
        <v>#N/A</v>
      </c>
      <c r="V149" s="10">
        <f>_xlfn.XLOOKUP($E149,'Raw Data'!$E:$E,'Raw Data'!V:V,"ERROR",0,1)</f>
        <v>0</v>
      </c>
      <c r="W149" s="15" t="e">
        <f t="array" ref="W149">_xlfn.IFS(AND(X149&gt;0,X149&lt;=0.05),"0 to 0.05",AND(X149&gt;0.05,X149&lt;=0.1),"0.05 to 0.1",AND(X149&gt;0.1,X149&lt;=0.2),"0.1 to 0.2",AND(X149&gt;0.2,X149&lt;=0.3),"0.2 to 0.3",AND(X149&gt;0.3,X149&lt;=0.4),"0.3 to 0.4",AND(X149&gt;0.4,X149&lt;=0.5),"0.4 to 0.5",AND(X149&gt;0.5,X149&lt;=0.75),"0.5 to 0.75",AND(X149&gt;0.75,X149&lt;=1),"0.75 to 1",AND(X149&gt;1,X149&lt;=2),"1 to 2",AND(X149&gt;2,X149&lt;=3),"2 to 3",AND(X149&gt;3,X149&lt;=4),"3 to 4",AND(X149&gt;4,X149&lt;=5),"4 to 5",AND(X149&gt;5,X149&lt;=10),"5 to 10",X149&gt;10,"10+")</f>
        <v>#DIV/0!</v>
      </c>
      <c r="X149" s="16" t="e">
        <f t="shared" si="7"/>
        <v>#DIV/0!</v>
      </c>
      <c r="Y149" s="5" t="e">
        <f t="array" ref="Y149">_xlfn.IFS(AND(Z149&gt;0,Z149&lt;=1),"0 to 1",AND(Z149&gt;1,Z149&lt;=2),"1 to 2",AND(Z149&gt;2,Z149&lt;=4),"2 to 4",AND(Z149&gt;4,Z149&lt;=6),"4 to 6",AND(Z149&gt;6,Z149&lt;=8),"6 to 8",AND(Z149&gt;8,Z149&lt;=10),"8 to 10",AND(Z149&gt;10,Z149&lt;=15),"10 to 15",AND(Z149&gt;15,Z149&lt;=20),"15 to 20",AND(Z149&gt;20,Z149&lt;=25),"20 to 25",AND(Z149&gt;25,Z149&lt;=30),"25 to 30",AND(Z149&gt;30,Z149&lt;=40),"30 to 40",AND(Z149&gt;40,Z149&lt;=50),"40 to 50",Z149&gt;50,"50+")</f>
        <v>#N/A</v>
      </c>
      <c r="Z149" s="9">
        <f>_xlfn.XLOOKUP($E149,'Raw Data'!$E:$E,'Raw Data'!Z:Z,"ERROR",0,1)</f>
        <v>0</v>
      </c>
      <c r="AA149" s="9">
        <f>_xlfn.XLOOKUP($E149,'Raw Data'!$E:$E,'Raw Data'!AA:AA,"ERROR",0,1)</f>
        <v>0</v>
      </c>
    </row>
    <row r="150" hidden="1" spans="1:27">
      <c r="A150" s="5" t="str">
        <f>_xlfn.XLOOKUP($E150,'Raw Data'!$E:$E,'Raw Data'!A:A,"ERROR",0,1)</f>
        <v>AE</v>
      </c>
      <c r="B150" s="5" t="str">
        <f>_xlfn.XLOOKUP($E150,'Raw Data'!$E:$E,'Raw Data'!B:B,"ERROR",0,1)</f>
        <v>Hair Mousses</v>
      </c>
      <c r="C150" s="5" t="str">
        <f>_xlfn.XLOOKUP($E150,'Raw Data'!$E:$E,'Raw Data'!C:C,"ERROR",0,1)</f>
        <v>Bellouis</v>
      </c>
      <c r="D150" s="5" t="str">
        <f>_xlfn.XLOOKUP($E150,'Raw Data'!$E:$E,'Raw Data'!D:D,"ERROR",0,1)</f>
        <v>www.amazon.ae/dp/B09X43JK2D</v>
      </c>
      <c r="E150" s="5" t="s">
        <v>349</v>
      </c>
      <c r="F150" s="9" t="str">
        <f>_xlfn.XLOOKUP($E150,'Raw Data'!$E:$E,'Raw Data'!F:F,"ERROR",0,1)</f>
        <v>Bellouis Lace Tint  Mousse , Melting  Hair   Mousse , Tinting  Foam , Wig Tint 200ml/7fl.oz, Dark Brown</v>
      </c>
      <c r="G150" s="10">
        <f>_xlfn.XLOOKUP($E150,'Raw Data'!$E:$E,'Raw Data'!G:G,"ERROR",0,1)</f>
        <v>6</v>
      </c>
      <c r="H150" s="9">
        <f>_xlfn.XLOOKUP($E150,'Raw Data'!$E:$E,'Raw Data'!H:H,"ERROR",0,1)</f>
        <v>595.75</v>
      </c>
      <c r="I150" s="9">
        <f>_xlfn.XLOOKUP($E150,'Raw Data'!$E:$E,'Raw Data'!I:I,"ERROR",0,1)</f>
        <v>0.000797602674793204</v>
      </c>
      <c r="J150" s="9" t="str">
        <f>_xlfn.XLOOKUP($E150,'Raw Data'!$E:$E,'Raw Data'!J:J,"ERROR",0,1)</f>
        <v>No</v>
      </c>
      <c r="K150" s="14" t="str">
        <f t="array" ref="K150">_xlfn.IFS(AND(L150&gt;0,L150&lt;=5),"0 to 5",AND(L150&gt;5,L150&lt;=10),"5 to 10",AND(L150&gt;10,L150&lt;=15),"10 to 15",AND(L150&gt;15,L150&lt;=20),"15 to 20",AND(L150&gt;20,L150&lt;=30),"20 to 30",AND(L150&gt;30,L150&lt;=40),"30 to 40",AND(L150&gt;40,L150&lt;=50),"40 to 50",AND(L150&gt;50,L150&lt;=75),"50 to 75",AND(L150&gt;75,L150&lt;=100),"75 to 100",AND(L150&gt;100,L150&lt;=150),"100 to 150",AND(L150&gt;150,L150&lt;=200),"150 to 200",AND(L150&gt;200,L150&lt;=250),"200 to 250",AND(L150&gt;250,L150&lt;=300),"250 to 300",AND(L150&gt;300,L150&lt;=400),"300 to 400",AND(L150&gt;400,L150&lt;=500),"400 to 500",L150&gt;500,"500+")</f>
        <v>75 to 100</v>
      </c>
      <c r="L150" s="9">
        <f>_xlfn.XLOOKUP($E150,'Raw Data'!$E:$E,'Raw Data'!L:L,"ERROR",0,1)</f>
        <v>83.16</v>
      </c>
      <c r="M150" s="14" t="str">
        <f t="array" ref="M150">_xlfn.IFS(AND(N150&gt;0,N150&lt;=5),"0 to 5",AND(N150&gt;5,N150&lt;=10),"5 to 10",AND(N150&gt;10,N150&lt;=15),"10 to 15",AND(N150&gt;15,N150&lt;=20),"15 to 20",AND(N150&gt;20,N150&lt;=30),"20 to 30",AND(N150&gt;30,N150&lt;=40),"30 to 40",AND(N150&gt;40,N150&lt;=50),"40 to 50",AND(N150&gt;50,N150&lt;=75),"50 to 75",AND(N150&gt;75,N150&lt;=100),"75 to 100",AND(N150&gt;100,N150&lt;=150),"100 to 150",AND(N150&gt;150,N150&lt;=200),"150 to 200",AND(N150&gt;200,N150&lt;=250),"200 to 250",AND(N150&gt;250,N150&lt;=300),"250 to 300",AND(N150&gt;300,N150&lt;=400),"300 to 400",AND(N150&gt;400,N150&lt;=500),"400 to 500",N150&gt;500,"500+")</f>
        <v>100 to 150</v>
      </c>
      <c r="N150" s="9">
        <f>_xlfn.XLOOKUP($E150,'Raw Data'!$E:$E,'Raw Data'!N:N,"ERROR",0,1)</f>
        <v>102.04</v>
      </c>
      <c r="O150" s="14" t="str">
        <f t="array" ref="O150">_xlfn.IFS(P150=0,"No Discount",AND(P150&gt;0,P150&lt;=0.02),"0% to 2%",AND(P150&gt;0.02,P150&lt;=0.04),"2% to 4%",AND(P150&gt;0.04,P150&lt;=0.06),"4% to 6%",AND(P150&gt;0.06,P150&lt;=0.08),"6% to 8%",AND(P150&gt;0.08,P150&lt;=0.1),"8% to 10%",AND(P150&gt;0.1,P150&lt;=0.15),"10% to 15%",AND(P150&gt;0.15,P150&lt;=0.2),"15% to 20%",AND(P150&gt;0.2,P150&lt;=0.25),"20% to 25%",AND(P150&gt;0.25,P150&lt;=0.3),"25% to 30%",AND(P150&gt;0.3,P150&lt;=0.4),"30% to 40%",AND(P150&gt;0.4,P150&lt;=0.5),"40% to 50%",AND(P150&gt;0.5,P150&lt;=0.75),"50% to 75%",AND(P150&gt;0.75,P150&lt;=1),"75% to 100%")</f>
        <v>15% to 20%</v>
      </c>
      <c r="P150" s="10">
        <f>_xlfn.XLOOKUP($E150,'Raw Data'!$E:$E,'Raw Data'!P:P,"ERROR",0,1)</f>
        <v>0.185025480203842</v>
      </c>
      <c r="Q150" s="9">
        <f>_xlfn.XLOOKUP($E150,'Raw Data'!$E:$E,'Raw Data'!Q:Q,"ERROR",0,1)</f>
        <v>200</v>
      </c>
      <c r="R150" s="9" t="str">
        <f>_xlfn.XLOOKUP($E150,'Raw Data'!$E:$E,'Raw Data'!R:R,"ERROR",0,1)</f>
        <v>ml</v>
      </c>
      <c r="S150" s="5" t="str">
        <f t="array" ref="S150">_xlfn.IFS(AND(T150&gt;0,T150&lt;=0.05),"0 to 0.05",AND(T150&gt;0.05,T150&lt;=0.1),"0.05 to 0.1",AND(T150&gt;0.1,T150&lt;=0.2),"0.1 to 0.2",AND(T150&gt;0.2,T150&lt;=0.3),"0.2 to 0.3",AND(T150&gt;0.3,T150&lt;=0.4),"0.3 to 0.4",AND(T150&gt;0.4,T150&lt;=0.5),"0.4 to 0.5",AND(T150&gt;0.5,T150&lt;=0.75),"0.5 to 0.75",AND(T150&gt;0.75,T150&lt;=1),"0.75 to 1",AND(T150&gt;1,T150&lt;=2),"1 to 2",AND(T150&gt;2,T150&lt;=3),"2 to 3",AND(T150&gt;3,T150&lt;=4),"3 to 4",AND(T150&gt;4,T150&lt;=5),"4 to 5",AND(T150&gt;5,T150&lt;=10),"5 to 10",T150&gt;10,"10+")</f>
        <v>0.4 to 0.5</v>
      </c>
      <c r="T150" s="10">
        <f>_xlfn.XLOOKUP($E150,'Raw Data'!$E:$E,'Raw Data'!T:T,"ERROR",0,1)</f>
        <v>0.416022155831214</v>
      </c>
      <c r="U150" s="15" t="str">
        <f t="array" ref="U150">_xlfn.IFS(AND(V150&gt;0,V150&lt;=0.05),"0 to 0.05",AND(V150&gt;0.05,V150&lt;=0.1),"0.05 to 0.1",AND(V150&gt;0.1,V150&lt;=0.2),"0.1 to 0.2",AND(V150&gt;0.2,V150&lt;=0.3),"0.2 to 0.3",AND(V150&gt;0.3,V150&lt;=0.4),"0.3 to 0.4",AND(V150&gt;0.4,V150&lt;=0.5),"0.4 to 0.5",AND(V150&gt;0.5,V150&lt;=0.75),"0.5 to 0.75",AND(V150&gt;0.75,V150&lt;=1),"0.75 to 1",AND(V150&gt;1,V150&lt;=2),"1 to 2",AND(V150&gt;2,V150&lt;=3),"2 to 3",AND(V150&gt;3,V150&lt;=4),"3 to 4",AND(V150&gt;4,V150&lt;=5),"4 to 5",AND(V150&gt;5,V150&lt;=10),"5 to 10",V150&gt;10,"10+")</f>
        <v>0.1 to 0.2</v>
      </c>
      <c r="V150" s="10">
        <f>_xlfn.XLOOKUP($E150,'Raw Data'!$E:$E,'Raw Data'!V:V,"ERROR",0,1)</f>
        <v>0.137827599938367</v>
      </c>
      <c r="W150" s="15" t="str">
        <f t="array" ref="W150">_xlfn.IFS(AND(X150&gt;0,X150&lt;=0.05),"0 to 0.05",AND(X150&gt;0.05,X150&lt;=0.1),"0.05 to 0.1",AND(X150&gt;0.1,X150&lt;=0.2),"0.1 to 0.2",AND(X150&gt;0.2,X150&lt;=0.3),"0.2 to 0.3",AND(X150&gt;0.3,X150&lt;=0.4),"0.3 to 0.4",AND(X150&gt;0.4,X150&lt;=0.5),"0.4 to 0.5",AND(X150&gt;0.5,X150&lt;=0.75),"0.5 to 0.75",AND(X150&gt;0.75,X150&lt;=1),"0.75 to 1",AND(X150&gt;1,X150&lt;=2),"1 to 2",AND(X150&gt;2,X150&lt;=3),"2 to 3",AND(X150&gt;3,X150&lt;=4),"3 to 4",AND(X150&gt;4,X150&lt;=5),"4 to 5",AND(X150&gt;5,X150&lt;=10),"5 to 10",X150&gt;10,"10+")</f>
        <v>0.1 to 0.2</v>
      </c>
      <c r="X150" s="16">
        <f t="shared" si="7"/>
        <v>0.112325982074428</v>
      </c>
      <c r="Y150" s="5" t="str">
        <f t="array" ref="Y150">_xlfn.IFS(AND(Z150&gt;0,Z150&lt;=1),"0 to 1",AND(Z150&gt;1,Z150&lt;=2),"1 to 2",AND(Z150&gt;2,Z150&lt;=4),"2 to 4",AND(Z150&gt;4,Z150&lt;=6),"4 to 6",AND(Z150&gt;6,Z150&lt;=8),"6 to 8",AND(Z150&gt;8,Z150&lt;=10),"8 to 10",AND(Z150&gt;10,Z150&lt;=15),"10 to 15",AND(Z150&gt;15,Z150&lt;=20),"15 to 20",AND(Z150&gt;20,Z150&lt;=25),"20 to 25",AND(Z150&gt;25,Z150&lt;=30),"25 to 30",AND(Z150&gt;30,Z150&lt;=40),"30 to 40",AND(Z150&gt;40,Z150&lt;=50),"40 to 50",Z150&gt;50,"50+")</f>
        <v>6 to 8</v>
      </c>
      <c r="Z150" s="9">
        <f>_xlfn.XLOOKUP($E150,'Raw Data'!$E:$E,'Raw Data'!Z:Z,"ERROR",0,1)</f>
        <v>6.76</v>
      </c>
      <c r="AA150" s="9" t="str">
        <f>_xlfn.XLOOKUP($E150,'Raw Data'!$E:$E,'Raw Data'!AA:AA,"ERROR",0,1)</f>
        <v>oz</v>
      </c>
    </row>
    <row r="151" hidden="1" spans="1:27">
      <c r="A151" s="5" t="str">
        <f>_xlfn.XLOOKUP($E151,'Raw Data'!$E:$E,'Raw Data'!A:A,"ERROR",0,1)</f>
        <v>AE</v>
      </c>
      <c r="B151" s="5" t="str">
        <f>_xlfn.XLOOKUP($E151,'Raw Data'!$E:$E,'Raw Data'!B:B,"ERROR",0,1)</f>
        <v>Hair Mousses</v>
      </c>
      <c r="C151" s="5" t="str">
        <f>_xlfn.XLOOKUP($E151,'Raw Data'!$E:$E,'Raw Data'!C:C,"ERROR",0,1)</f>
        <v>Tresemme</v>
      </c>
      <c r="D151" s="5" t="str">
        <f>_xlfn.XLOOKUP($E151,'Raw Data'!$E:$E,'Raw Data'!D:D,"ERROR",0,1)</f>
        <v>www.amazon.ae/dp/B01BVIOD6G</v>
      </c>
      <c r="E151" s="5" t="s">
        <v>350</v>
      </c>
      <c r="F151" s="9" t="str">
        <f>_xlfn.XLOOKUP($E151,'Raw Data'!$E:$E,'Raw Data'!F:F,"ERROR",0,1)</f>
        <v>TRESemmÃ© Hair  Mousse  Extra Hold, White, 2 Oz</v>
      </c>
      <c r="G151" s="10">
        <f>_xlfn.XLOOKUP($E151,'Raw Data'!$E:$E,'Raw Data'!G:G,"ERROR",0,1)</f>
        <v>8</v>
      </c>
      <c r="H151" s="9">
        <f>_xlfn.XLOOKUP($E151,'Raw Data'!$E:$E,'Raw Data'!H:H,"ERROR",0,1)</f>
        <v>578.06</v>
      </c>
      <c r="I151" s="9">
        <f>_xlfn.XLOOKUP($E151,'Raw Data'!$E:$E,'Raw Data'!I:I,"ERROR",0,1)</f>
        <v>0.000773918929401527</v>
      </c>
      <c r="J151" s="9" t="str">
        <f>_xlfn.XLOOKUP($E151,'Raw Data'!$E:$E,'Raw Data'!J:J,"ERROR",0,1)</f>
        <v>No</v>
      </c>
      <c r="K151" s="14" t="str">
        <f t="array" ref="K151">_xlfn.IFS(AND(L151&gt;0,L151&lt;=5),"0 to 5",AND(L151&gt;5,L151&lt;=10),"5 to 10",AND(L151&gt;10,L151&lt;=15),"10 to 15",AND(L151&gt;15,L151&lt;=20),"15 to 20",AND(L151&gt;20,L151&lt;=30),"20 to 30",AND(L151&gt;30,L151&lt;=40),"30 to 40",AND(L151&gt;40,L151&lt;=50),"40 to 50",AND(L151&gt;50,L151&lt;=75),"50 to 75",AND(L151&gt;75,L151&lt;=100),"75 to 100",AND(L151&gt;100,L151&lt;=150),"100 to 150",AND(L151&gt;150,L151&lt;=200),"150 to 200",AND(L151&gt;200,L151&lt;=250),"200 to 250",AND(L151&gt;250,L151&lt;=300),"250 to 300",AND(L151&gt;300,L151&lt;=400),"300 to 400",AND(L151&gt;400,L151&lt;=500),"400 to 500",L151&gt;500,"500+")</f>
        <v>75 to 100</v>
      </c>
      <c r="L151" s="9">
        <f>_xlfn.XLOOKUP($E151,'Raw Data'!$E:$E,'Raw Data'!L:L,"ERROR",0,1)</f>
        <v>75.06</v>
      </c>
      <c r="M151" s="14" t="str">
        <f t="array" ref="M151">_xlfn.IFS(AND(N151&gt;0,N151&lt;=5),"0 to 5",AND(N151&gt;5,N151&lt;=10),"5 to 10",AND(N151&gt;10,N151&lt;=15),"10 to 15",AND(N151&gt;15,N151&lt;=20),"15 to 20",AND(N151&gt;20,N151&lt;=30),"20 to 30",AND(N151&gt;30,N151&lt;=40),"30 to 40",AND(N151&gt;40,N151&lt;=50),"40 to 50",AND(N151&gt;50,N151&lt;=75),"50 to 75",AND(N151&gt;75,N151&lt;=100),"75 to 100",AND(N151&gt;100,N151&lt;=150),"100 to 150",AND(N151&gt;150,N151&lt;=200),"150 to 200",AND(N151&gt;200,N151&lt;=250),"200 to 250",AND(N151&gt;250,N151&lt;=300),"250 to 300",AND(N151&gt;300,N151&lt;=400),"300 to 400",AND(N151&gt;400,N151&lt;=500),"400 to 500",N151&gt;500,"500+")</f>
        <v>75 to 100</v>
      </c>
      <c r="N151" s="9">
        <f>_xlfn.XLOOKUP($E151,'Raw Data'!$E:$E,'Raw Data'!N:N,"ERROR",0,1)</f>
        <v>77.1</v>
      </c>
      <c r="O151" s="14" t="str">
        <f t="array" ref="O151">_xlfn.IFS(P151=0,"No Discount",AND(P151&gt;0,P151&lt;=0.02),"0% to 2%",AND(P151&gt;0.02,P151&lt;=0.04),"2% to 4%",AND(P151&gt;0.04,P151&lt;=0.06),"4% to 6%",AND(P151&gt;0.06,P151&lt;=0.08),"6% to 8%",AND(P151&gt;0.08,P151&lt;=0.1),"8% to 10%",AND(P151&gt;0.1,P151&lt;=0.15),"10% to 15%",AND(P151&gt;0.15,P151&lt;=0.2),"15% to 20%",AND(P151&gt;0.2,P151&lt;=0.25),"20% to 25%",AND(P151&gt;0.25,P151&lt;=0.3),"25% to 30%",AND(P151&gt;0.3,P151&lt;=0.4),"30% to 40%",AND(P151&gt;0.4,P151&lt;=0.5),"40% to 50%",AND(P151&gt;0.5,P151&lt;=0.75),"50% to 75%",AND(P151&gt;0.75,P151&lt;=1),"75% to 100%")</f>
        <v>2% to 4%</v>
      </c>
      <c r="P151" s="10">
        <f>_xlfn.XLOOKUP($E151,'Raw Data'!$E:$E,'Raw Data'!P:P,"ERROR",0,1)</f>
        <v>0.0264591439688715</v>
      </c>
      <c r="Q151" s="9">
        <f>_xlfn.XLOOKUP($E151,'Raw Data'!$E:$E,'Raw Data'!Q:Q,"ERROR",0,1)</f>
        <v>2</v>
      </c>
      <c r="R151" s="9" t="str">
        <f>_xlfn.XLOOKUP($E151,'Raw Data'!$E:$E,'Raw Data'!R:R,"ERROR",0,1)</f>
        <v>oz</v>
      </c>
      <c r="S151" s="5" t="str">
        <f t="array" ref="S151">_xlfn.IFS(AND(T151&gt;0,T151&lt;=0.05),"0 to 0.05",AND(T151&gt;0.05,T151&lt;=0.1),"0.05 to 0.1",AND(T151&gt;0.1,T151&lt;=0.2),"0.1 to 0.2",AND(T151&gt;0.2,T151&lt;=0.3),"0.2 to 0.3",AND(T151&gt;0.3,T151&lt;=0.4),"0.3 to 0.4",AND(T151&gt;0.4,T151&lt;=0.5),"0.4 to 0.5",AND(T151&gt;0.5,T151&lt;=0.75),"0.5 to 0.75",AND(T151&gt;0.75,T151&lt;=1),"0.75 to 1",AND(T151&gt;1,T151&lt;=2),"1 to 2",AND(T151&gt;2,T151&lt;=3),"2 to 3",AND(T151&gt;3,T151&lt;=4),"3 to 4",AND(T151&gt;4,T151&lt;=5),"4 to 5",AND(T151&gt;5,T151&lt;=10),"5 to 10",T151&gt;10,"10+")</f>
        <v>1 to 2</v>
      </c>
      <c r="T151" s="10">
        <f>_xlfn.XLOOKUP($E151,'Raw Data'!$E:$E,'Raw Data'!T:T,"ERROR",0,1)</f>
        <v>1.26919174839364</v>
      </c>
      <c r="U151" s="15" t="str">
        <f t="array" ref="U151">_xlfn.IFS(AND(V151&gt;0,V151&lt;=0.05),"0 to 0.05",AND(V151&gt;0.05,V151&lt;=0.1),"0.05 to 0.1",AND(V151&gt;0.1,V151&lt;=0.2),"0.1 to 0.2",AND(V151&gt;0.2,V151&lt;=0.3),"0.2 to 0.3",AND(V151&gt;0.3,V151&lt;=0.4),"0.3 to 0.4",AND(V151&gt;0.4,V151&lt;=0.5),"0.4 to 0.5",AND(V151&gt;0.5,V151&lt;=0.75),"0.5 to 0.75",AND(V151&gt;0.75,V151&lt;=1),"0.75 to 1",AND(V151&gt;1,V151&lt;=2),"1 to 2",AND(V151&gt;2,V151&lt;=3),"2 to 3",AND(V151&gt;3,V151&lt;=4),"3 to 4",AND(V151&gt;4,V151&lt;=5),"4 to 5",AND(V151&gt;5,V151&lt;=10),"5 to 10",V151&gt;10,"10+")</f>
        <v>0.3 to 0.4</v>
      </c>
      <c r="V151" s="10">
        <f>_xlfn.XLOOKUP($E151,'Raw Data'!$E:$E,'Raw Data'!V:V,"ERROR",0,1)</f>
        <v>0.351995265471762</v>
      </c>
      <c r="W151" s="15" t="str">
        <f t="array" ref="W151">_xlfn.IFS(AND(X151&gt;0,X151&lt;=0.05),"0 to 0.05",AND(X151&gt;0.05,X151&lt;=0.1),"0.05 to 0.1",AND(X151&gt;0.1,X151&lt;=0.2),"0.1 to 0.2",AND(X151&gt;0.2,X151&lt;=0.3),"0.2 to 0.3",AND(X151&gt;0.3,X151&lt;=0.4),"0.3 to 0.4",AND(X151&gt;0.4,X151&lt;=0.5),"0.4 to 0.5",AND(X151&gt;0.5,X151&lt;=0.75),"0.5 to 0.75",AND(X151&gt;0.75,X151&lt;=1),"0.75 to 1",AND(X151&gt;1,X151&lt;=2),"1 to 2",AND(X151&gt;2,X151&lt;=3),"2 to 3",AND(X151&gt;3,X151&lt;=4),"3 to 4",AND(X151&gt;4,X151&lt;=5),"4 to 5",AND(X151&gt;5,X151&lt;=10),"5 to 10",X151&gt;10,"10+")</f>
        <v>0.3 to 0.4</v>
      </c>
      <c r="X151" s="16">
        <f t="shared" si="7"/>
        <v>0.342681772066283</v>
      </c>
      <c r="Y151" s="5" t="str">
        <f t="array" ref="Y151">_xlfn.IFS(AND(Z151&gt;0,Z151&lt;=1),"0 to 1",AND(Z151&gt;1,Z151&lt;=2),"1 to 2",AND(Z151&gt;2,Z151&lt;=4),"2 to 4",AND(Z151&gt;4,Z151&lt;=6),"4 to 6",AND(Z151&gt;6,Z151&lt;=8),"6 to 8",AND(Z151&gt;8,Z151&lt;=10),"8 to 10",AND(Z151&gt;10,Z151&lt;=15),"10 to 15",AND(Z151&gt;15,Z151&lt;=20),"15 to 20",AND(Z151&gt;20,Z151&lt;=25),"20 to 25",AND(Z151&gt;25,Z151&lt;=30),"25 to 30",AND(Z151&gt;30,Z151&lt;=40),"30 to 40",AND(Z151&gt;40,Z151&lt;=50),"40 to 50",Z151&gt;50,"50+")</f>
        <v>1 to 2</v>
      </c>
      <c r="Z151" s="9">
        <f>_xlfn.XLOOKUP($E151,'Raw Data'!$E:$E,'Raw Data'!Z:Z,"ERROR",0,1)</f>
        <v>2</v>
      </c>
      <c r="AA151" s="9" t="str">
        <f>_xlfn.XLOOKUP($E151,'Raw Data'!$E:$E,'Raw Data'!AA:AA,"ERROR",0,1)</f>
        <v>oz</v>
      </c>
    </row>
    <row r="152" hidden="1" spans="1:27">
      <c r="A152" s="5" t="str">
        <f>_xlfn.XLOOKUP($E152,'Raw Data'!$E:$E,'Raw Data'!A:A,"ERROR",0,1)</f>
        <v>AE</v>
      </c>
      <c r="B152" s="5" t="str">
        <f>_xlfn.XLOOKUP($E152,'Raw Data'!$E:$E,'Raw Data'!B:B,"ERROR",0,1)</f>
        <v>Hair Mousses</v>
      </c>
      <c r="C152" s="5" t="str">
        <f>_xlfn.XLOOKUP($E152,'Raw Data'!$E:$E,'Raw Data'!C:C,"ERROR",0,1)</f>
        <v>r+co</v>
      </c>
      <c r="D152" s="5" t="str">
        <f>_xlfn.XLOOKUP($E152,'Raw Data'!$E:$E,'Raw Data'!D:D,"ERROR",0,1)</f>
        <v>www.amazon.ae/dp/B01695VXTQ</v>
      </c>
      <c r="E152" s="5" t="s">
        <v>351</v>
      </c>
      <c r="F152" s="9" t="str">
        <f>_xlfn.XLOOKUP($E152,'Raw Data'!$E:$E,'Raw Data'!F:F,"ERROR",0,1)</f>
        <v>R+Co Aircraft Pomade Mousse</v>
      </c>
      <c r="G152" s="10">
        <f>_xlfn.XLOOKUP($E152,'Raw Data'!$E:$E,'Raw Data'!G:G,"ERROR",0,1)</f>
        <v>4</v>
      </c>
      <c r="H152" s="9">
        <f>_xlfn.XLOOKUP($E152,'Raw Data'!$E:$E,'Raw Data'!H:H,"ERROR",0,1)</f>
        <v>570.87</v>
      </c>
      <c r="I152" s="9">
        <f>_xlfn.XLOOKUP($E152,'Raw Data'!$E:$E,'Raw Data'!I:I,"ERROR",0,1)</f>
        <v>0.000764292805638601</v>
      </c>
      <c r="J152" s="9" t="str">
        <f>_xlfn.XLOOKUP($E152,'Raw Data'!$E:$E,'Raw Data'!J:J,"ERROR",0,1)</f>
        <v>No</v>
      </c>
      <c r="K152" s="14" t="str">
        <f t="array" ref="K152">_xlfn.IFS(AND(L152&gt;0,L152&lt;=5),"0 to 5",AND(L152&gt;5,L152&lt;=10),"5 to 10",AND(L152&gt;10,L152&lt;=15),"10 to 15",AND(L152&gt;15,L152&lt;=20),"15 to 20",AND(L152&gt;20,L152&lt;=30),"20 to 30",AND(L152&gt;30,L152&lt;=40),"30 to 40",AND(L152&gt;40,L152&lt;=50),"40 to 50",AND(L152&gt;50,L152&lt;=75),"50 to 75",AND(L152&gt;75,L152&lt;=100),"75 to 100",AND(L152&gt;100,L152&lt;=150),"100 to 150",AND(L152&gt;150,L152&lt;=200),"150 to 200",AND(L152&gt;200,L152&lt;=250),"200 to 250",AND(L152&gt;250,L152&lt;=300),"250 to 300",AND(L152&gt;300,L152&lt;=400),"300 to 400",AND(L152&gt;400,L152&lt;=500),"400 to 500",L152&gt;500,"500+")</f>
        <v>150 to 200</v>
      </c>
      <c r="L152" s="9">
        <f>_xlfn.XLOOKUP($E152,'Raw Data'!$E:$E,'Raw Data'!L:L,"ERROR",0,1)</f>
        <v>151.47</v>
      </c>
      <c r="M152" s="14" t="str">
        <f t="array" ref="M152">_xlfn.IFS(AND(N152&gt;0,N152&lt;=5),"0 to 5",AND(N152&gt;5,N152&lt;=10),"5 to 10",AND(N152&gt;10,N152&lt;=15),"10 to 15",AND(N152&gt;15,N152&lt;=20),"15 to 20",AND(N152&gt;20,N152&lt;=30),"20 to 30",AND(N152&gt;30,N152&lt;=40),"30 to 40",AND(N152&gt;40,N152&lt;=50),"40 to 50",AND(N152&gt;50,N152&lt;=75),"50 to 75",AND(N152&gt;75,N152&lt;=100),"75 to 100",AND(N152&gt;100,N152&lt;=150),"100 to 150",AND(N152&gt;150,N152&lt;=200),"150 to 200",AND(N152&gt;200,N152&lt;=250),"200 to 250",AND(N152&gt;250,N152&lt;=300),"250 to 300",AND(N152&gt;300,N152&lt;=400),"300 to 400",AND(N152&gt;400,N152&lt;=500),"400 to 500",N152&gt;500,"500+")</f>
        <v>150 to 200</v>
      </c>
      <c r="N152" s="9">
        <f>_xlfn.XLOOKUP($E152,'Raw Data'!$E:$E,'Raw Data'!N:N,"ERROR",0,1)</f>
        <v>157.89</v>
      </c>
      <c r="O152" s="14" t="str">
        <f t="array" ref="O152">_xlfn.IFS(P152=0,"No Discount",AND(P152&gt;0,P152&lt;=0.02),"0% to 2%",AND(P152&gt;0.02,P152&lt;=0.04),"2% to 4%",AND(P152&gt;0.04,P152&lt;=0.06),"4% to 6%",AND(P152&gt;0.06,P152&lt;=0.08),"6% to 8%",AND(P152&gt;0.08,P152&lt;=0.1),"8% to 10%",AND(P152&gt;0.1,P152&lt;=0.15),"10% to 15%",AND(P152&gt;0.15,P152&lt;=0.2),"15% to 20%",AND(P152&gt;0.2,P152&lt;=0.25),"20% to 25%",AND(P152&gt;0.25,P152&lt;=0.3),"25% to 30%",AND(P152&gt;0.3,P152&lt;=0.4),"30% to 40%",AND(P152&gt;0.4,P152&lt;=0.5),"40% to 50%",AND(P152&gt;0.5,P152&lt;=0.75),"50% to 75%",AND(P152&gt;0.75,P152&lt;=1),"75% to 100%")</f>
        <v>4% to 6%</v>
      </c>
      <c r="P152" s="10">
        <f>_xlfn.XLOOKUP($E152,'Raw Data'!$E:$E,'Raw Data'!P:P,"ERROR",0,1)</f>
        <v>0.040661219836595</v>
      </c>
      <c r="Q152" s="9">
        <f>_xlfn.XLOOKUP($E152,'Raw Data'!$E:$E,'Raw Data'!Q:Q,"ERROR",0,1)</f>
        <v>0</v>
      </c>
      <c r="R152" s="9">
        <f>_xlfn.XLOOKUP($E152,'Raw Data'!$E:$E,'Raw Data'!R:R,"ERROR",0,1)</f>
        <v>0</v>
      </c>
      <c r="S152" s="5" t="e">
        <f t="array" ref="S152">_xlfn.IFS(AND(T152&gt;0,T152&lt;=0.05),"0 to 0.05",AND(T152&gt;0.05,T152&lt;=0.1),"0.05 to 0.1",AND(T152&gt;0.1,T152&lt;=0.2),"0.1 to 0.2",AND(T152&gt;0.2,T152&lt;=0.3),"0.2 to 0.3",AND(T152&gt;0.3,T152&lt;=0.4),"0.3 to 0.4",AND(T152&gt;0.4,T152&lt;=0.5),"0.4 to 0.5",AND(T152&gt;0.5,T152&lt;=0.75),"0.5 to 0.75",AND(T152&gt;0.75,T152&lt;=1),"0.75 to 1",AND(T152&gt;1,T152&lt;=2),"1 to 2",AND(T152&gt;2,T152&lt;=3),"2 to 3",AND(T152&gt;3,T152&lt;=4),"3 to 4",AND(T152&gt;4,T152&lt;=5),"4 to 5",AND(T152&gt;5,T152&lt;=10),"5 to 10",T152&gt;10,"10+")</f>
        <v>#N/A</v>
      </c>
      <c r="T152" s="10">
        <f>_xlfn.XLOOKUP($E152,'Raw Data'!$E:$E,'Raw Data'!T:T,"ERROR",0,1)</f>
        <v>0</v>
      </c>
      <c r="U152" s="15" t="e">
        <f t="array" ref="U152">_xlfn.IFS(AND(V152&gt;0,V152&lt;=0.05),"0 to 0.05",AND(V152&gt;0.05,V152&lt;=0.1),"0.05 to 0.1",AND(V152&gt;0.1,V152&lt;=0.2),"0.1 to 0.2",AND(V152&gt;0.2,V152&lt;=0.3),"0.2 to 0.3",AND(V152&gt;0.3,V152&lt;=0.4),"0.3 to 0.4",AND(V152&gt;0.4,V152&lt;=0.5),"0.4 to 0.5",AND(V152&gt;0.5,V152&lt;=0.75),"0.5 to 0.75",AND(V152&gt;0.75,V152&lt;=1),"0.75 to 1",AND(V152&gt;1,V152&lt;=2),"1 to 2",AND(V152&gt;2,V152&lt;=3),"2 to 3",AND(V152&gt;3,V152&lt;=4),"3 to 4",AND(V152&gt;4,V152&lt;=5),"4 to 5",AND(V152&gt;5,V152&lt;=10),"5 to 10",V152&gt;10,"10+")</f>
        <v>#N/A</v>
      </c>
      <c r="V152" s="10">
        <f>_xlfn.XLOOKUP($E152,'Raw Data'!$E:$E,'Raw Data'!V:V,"ERROR",0,1)</f>
        <v>0</v>
      </c>
      <c r="W152" s="15" t="e">
        <f t="array" ref="W152">_xlfn.IFS(AND(X152&gt;0,X152&lt;=0.05),"0 to 0.05",AND(X152&gt;0.05,X152&lt;=0.1),"0.05 to 0.1",AND(X152&gt;0.1,X152&lt;=0.2),"0.1 to 0.2",AND(X152&gt;0.2,X152&lt;=0.3),"0.2 to 0.3",AND(X152&gt;0.3,X152&lt;=0.4),"0.3 to 0.4",AND(X152&gt;0.4,X152&lt;=0.5),"0.4 to 0.5",AND(X152&gt;0.5,X152&lt;=0.75),"0.5 to 0.75",AND(X152&gt;0.75,X152&lt;=1),"0.75 to 1",AND(X152&gt;1,X152&lt;=2),"1 to 2",AND(X152&gt;2,X152&lt;=3),"2 to 3",AND(X152&gt;3,X152&lt;=4),"3 to 4",AND(X152&gt;4,X152&lt;=5),"4 to 5",AND(X152&gt;5,X152&lt;=10),"5 to 10",X152&gt;10,"10+")</f>
        <v>#DIV/0!</v>
      </c>
      <c r="X152" s="16" t="e">
        <f t="shared" si="7"/>
        <v>#DIV/0!</v>
      </c>
      <c r="Y152" s="5" t="e">
        <f t="array" ref="Y152">_xlfn.IFS(AND(Z152&gt;0,Z152&lt;=1),"0 to 1",AND(Z152&gt;1,Z152&lt;=2),"1 to 2",AND(Z152&gt;2,Z152&lt;=4),"2 to 4",AND(Z152&gt;4,Z152&lt;=6),"4 to 6",AND(Z152&gt;6,Z152&lt;=8),"6 to 8",AND(Z152&gt;8,Z152&lt;=10),"8 to 10",AND(Z152&gt;10,Z152&lt;=15),"10 to 15",AND(Z152&gt;15,Z152&lt;=20),"15 to 20",AND(Z152&gt;20,Z152&lt;=25),"20 to 25",AND(Z152&gt;25,Z152&lt;=30),"25 to 30",AND(Z152&gt;30,Z152&lt;=40),"30 to 40",AND(Z152&gt;40,Z152&lt;=50),"40 to 50",Z152&gt;50,"50+")</f>
        <v>#N/A</v>
      </c>
      <c r="Z152" s="9">
        <f>_xlfn.XLOOKUP($E152,'Raw Data'!$E:$E,'Raw Data'!Z:Z,"ERROR",0,1)</f>
        <v>0</v>
      </c>
      <c r="AA152" s="9">
        <f>_xlfn.XLOOKUP($E152,'Raw Data'!$E:$E,'Raw Data'!AA:AA,"ERROR",0,1)</f>
        <v>0</v>
      </c>
    </row>
    <row r="153" hidden="1" spans="1:27">
      <c r="A153" s="5" t="str">
        <f>_xlfn.XLOOKUP($E153,'Raw Data'!$E:$E,'Raw Data'!A:A,"ERROR",0,1)</f>
        <v>AE</v>
      </c>
      <c r="B153" s="5" t="str">
        <f>_xlfn.XLOOKUP($E153,'Raw Data'!$E:$E,'Raw Data'!B:B,"ERROR",0,1)</f>
        <v>Hair Mousses</v>
      </c>
      <c r="C153" s="5" t="str">
        <f>_xlfn.XLOOKUP($E153,'Raw Data'!$E:$E,'Raw Data'!C:C,"ERROR",0,1)</f>
        <v>schwarzkopf</v>
      </c>
      <c r="D153" s="5" t="str">
        <f>_xlfn.XLOOKUP($E153,'Raw Data'!$E:$E,'Raw Data'!D:D,"ERROR",0,1)</f>
        <v>www.amazon.ae/dp/B09SNYJZQR</v>
      </c>
      <c r="E153" s="5" t="s">
        <v>352</v>
      </c>
      <c r="F153" s="9" t="str">
        <f>_xlfn.XLOOKUP($E153,'Raw Data'!$E:$E,'Raw Data'!F:F,"ERROR",0,1)</f>
        <v>Schwarzkopf Styling Keratin  Hair  Mousse 250 ml</v>
      </c>
      <c r="G153" s="10">
        <f>_xlfn.XLOOKUP($E153,'Raw Data'!$E:$E,'Raw Data'!G:G,"ERROR",0,1)</f>
        <v>5</v>
      </c>
      <c r="H153" s="9">
        <f>_xlfn.XLOOKUP($E153,'Raw Data'!$E:$E,'Raw Data'!H:H,"ERROR",0,1)</f>
        <v>568.21</v>
      </c>
      <c r="I153" s="9">
        <f>_xlfn.XLOOKUP($E153,'Raw Data'!$E:$E,'Raw Data'!I:I,"ERROR",0,1)</f>
        <v>0.000760731541492651</v>
      </c>
      <c r="J153" s="9" t="str">
        <f>_xlfn.XLOOKUP($E153,'Raw Data'!$E:$E,'Raw Data'!J:J,"ERROR",0,1)</f>
        <v>No</v>
      </c>
      <c r="K153" s="14" t="str">
        <f t="array" ref="K153">_xlfn.IFS(AND(L153&gt;0,L153&lt;=5),"0 to 5",AND(L153&gt;5,L153&lt;=10),"5 to 10",AND(L153&gt;10,L153&lt;=15),"10 to 15",AND(L153&gt;15,L153&lt;=20),"15 to 20",AND(L153&gt;20,L153&lt;=30),"20 to 30",AND(L153&gt;30,L153&lt;=40),"30 to 40",AND(L153&gt;40,L153&lt;=50),"40 to 50",AND(L153&gt;50,L153&lt;=75),"50 to 75",AND(L153&gt;75,L153&lt;=100),"75 to 100",AND(L153&gt;100,L153&lt;=150),"100 to 150",AND(L153&gt;150,L153&lt;=200),"150 to 200",AND(L153&gt;200,L153&lt;=250),"200 to 250",AND(L153&gt;250,L153&lt;=300),"250 to 300",AND(L153&gt;300,L153&lt;=400),"300 to 400",AND(L153&gt;400,L153&lt;=500),"400 to 500",L153&gt;500,"500+")</f>
        <v>100 to 150</v>
      </c>
      <c r="L153" s="9">
        <f>_xlfn.XLOOKUP($E153,'Raw Data'!$E:$E,'Raw Data'!L:L,"ERROR",0,1)</f>
        <v>129.16</v>
      </c>
      <c r="M153" s="14" t="str">
        <f t="array" ref="M153">_xlfn.IFS(AND(N153&gt;0,N153&lt;=5),"0 to 5",AND(N153&gt;5,N153&lt;=10),"5 to 10",AND(N153&gt;10,N153&lt;=15),"10 to 15",AND(N153&gt;15,N153&lt;=20),"15 to 20",AND(N153&gt;20,N153&lt;=30),"20 to 30",AND(N153&gt;30,N153&lt;=40),"30 to 40",AND(N153&gt;40,N153&lt;=50),"40 to 50",AND(N153&gt;50,N153&lt;=75),"50 to 75",AND(N153&gt;75,N153&lt;=100),"75 to 100",AND(N153&gt;100,N153&lt;=150),"100 to 150",AND(N153&gt;150,N153&lt;=200),"150 to 200",AND(N153&gt;200,N153&lt;=250),"200 to 250",AND(N153&gt;250,N153&lt;=300),"250 to 300",AND(N153&gt;300,N153&lt;=400),"300 to 400",AND(N153&gt;400,N153&lt;=500),"400 to 500",N153&gt;500,"500+")</f>
        <v>100 to 150</v>
      </c>
      <c r="N153" s="9">
        <f>_xlfn.XLOOKUP($E153,'Raw Data'!$E:$E,'Raw Data'!N:N,"ERROR",0,1)</f>
        <v>134.98</v>
      </c>
      <c r="O153" s="14" t="str">
        <f t="array" ref="O153">_xlfn.IFS(P153=0,"No Discount",AND(P153&gt;0,P153&lt;=0.02),"0% to 2%",AND(P153&gt;0.02,P153&lt;=0.04),"2% to 4%",AND(P153&gt;0.04,P153&lt;=0.06),"4% to 6%",AND(P153&gt;0.06,P153&lt;=0.08),"6% to 8%",AND(P153&gt;0.08,P153&lt;=0.1),"8% to 10%",AND(P153&gt;0.1,P153&lt;=0.15),"10% to 15%",AND(P153&gt;0.15,P153&lt;=0.2),"15% to 20%",AND(P153&gt;0.2,P153&lt;=0.25),"20% to 25%",AND(P153&gt;0.25,P153&lt;=0.3),"25% to 30%",AND(P153&gt;0.3,P153&lt;=0.4),"30% to 40%",AND(P153&gt;0.4,P153&lt;=0.5),"40% to 50%",AND(P153&gt;0.5,P153&lt;=0.75),"50% to 75%",AND(P153&gt;0.75,P153&lt;=1),"75% to 100%")</f>
        <v>4% to 6%</v>
      </c>
      <c r="P153" s="10">
        <f>_xlfn.XLOOKUP($E153,'Raw Data'!$E:$E,'Raw Data'!P:P,"ERROR",0,1)</f>
        <v>0.0431174988887242</v>
      </c>
      <c r="Q153" s="9">
        <f>_xlfn.XLOOKUP($E153,'Raw Data'!$E:$E,'Raw Data'!Q:Q,"ERROR",0,1)</f>
        <v>250</v>
      </c>
      <c r="R153" s="9" t="str">
        <f>_xlfn.XLOOKUP($E153,'Raw Data'!$E:$E,'Raw Data'!R:R,"ERROR",0,1)</f>
        <v>ml</v>
      </c>
      <c r="S153" s="5" t="str">
        <f t="array" ref="S153">_xlfn.IFS(AND(T153&gt;0,T153&lt;=0.05),"0 to 0.05",AND(T153&gt;0.05,T153&lt;=0.1),"0.05 to 0.1",AND(T153&gt;0.1,T153&lt;=0.2),"0.1 to 0.2",AND(T153&gt;0.2,T153&lt;=0.3),"0.2 to 0.3",AND(T153&gt;0.3,T153&lt;=0.4),"0.3 to 0.4",AND(T153&gt;0.4,T153&lt;=0.5),"0.4 to 0.5",AND(T153&gt;0.5,T153&lt;=0.75),"0.5 to 0.75",AND(T153&gt;0.75,T153&lt;=1),"0.75 to 1",AND(T153&gt;1,T153&lt;=2),"1 to 2",AND(T153&gt;2,T153&lt;=3),"2 to 3",AND(T153&gt;3,T153&lt;=4),"3 to 4",AND(T153&gt;4,T153&lt;=5),"4 to 5",AND(T153&gt;5,T153&lt;=10),"5 to 10",T153&gt;10,"10+")</f>
        <v>0.5 to 0.75</v>
      </c>
      <c r="T153" s="10">
        <f>_xlfn.XLOOKUP($E153,'Raw Data'!$E:$E,'Raw Data'!T:T,"ERROR",0,1)</f>
        <v>0.516916033161708</v>
      </c>
      <c r="U153" s="15" t="str">
        <f t="array" ref="U153">_xlfn.IFS(AND(V153&gt;0,V153&lt;=0.05),"0 to 0.05",AND(V153&gt;0.05,V153&lt;=0.1),"0.05 to 0.1",AND(V153&gt;0.1,V153&lt;=0.2),"0.1 to 0.2",AND(V153&gt;0.2,V153&lt;=0.3),"0.2 to 0.3",AND(V153&gt;0.3,V153&lt;=0.4),"0.3 to 0.4",AND(V153&gt;0.4,V153&lt;=0.5),"0.4 to 0.5",AND(V153&gt;0.5,V153&lt;=0.75),"0.5 to 0.75",AND(V153&gt;0.75,V153&lt;=1),"0.75 to 1",AND(V153&gt;1,V153&lt;=2),"1 to 2",AND(V153&gt;2,V153&lt;=3),"2 to 3",AND(V153&gt;3,V153&lt;=4),"3 to 4",AND(V153&gt;4,V153&lt;=5),"4 to 5",AND(V153&gt;5,V153&lt;=10),"5 to 10",V153&gt;10,"10+")</f>
        <v>0.1 to 0.2</v>
      </c>
      <c r="V153" s="10">
        <f>_xlfn.XLOOKUP($E153,'Raw Data'!$E:$E,'Raw Data'!V:V,"ERROR",0,1)</f>
        <v>0.145856287257395</v>
      </c>
      <c r="W153" s="15" t="str">
        <f t="array" ref="W153">_xlfn.IFS(AND(X153&gt;0,X153&lt;=0.05),"0 to 0.05",AND(X153&gt;0.05,X153&lt;=0.1),"0.05 to 0.1",AND(X153&gt;0.1,X153&lt;=0.2),"0.1 to 0.2",AND(X153&gt;0.2,X153&lt;=0.3),"0.2 to 0.3",AND(X153&gt;0.3,X153&lt;=0.4),"0.3 to 0.4",AND(X153&gt;0.4,X153&lt;=0.5),"0.4 to 0.5",AND(X153&gt;0.5,X153&lt;=0.75),"0.5 to 0.75",AND(X153&gt;0.75,X153&lt;=1),"0.75 to 1",AND(X153&gt;1,X153&lt;=2),"1 to 2",AND(X153&gt;2,X153&lt;=3),"2 to 3",AND(X153&gt;3,X153&lt;=4),"3 to 4",AND(X153&gt;4,X153&lt;=5),"4 to 5",AND(X153&gt;5,X153&lt;=10),"5 to 10",X153&gt;10,"10+")</f>
        <v>0.1 to 0.2</v>
      </c>
      <c r="X153" s="16">
        <f t="shared" si="7"/>
        <v>0.139567328953661</v>
      </c>
      <c r="Y153" s="5" t="str">
        <f t="array" ref="Y153">_xlfn.IFS(AND(Z153&gt;0,Z153&lt;=1),"0 to 1",AND(Z153&gt;1,Z153&lt;=2),"1 to 2",AND(Z153&gt;2,Z153&lt;=4),"2 to 4",AND(Z153&gt;4,Z153&lt;=6),"4 to 6",AND(Z153&gt;6,Z153&lt;=8),"6 to 8",AND(Z153&gt;8,Z153&lt;=10),"8 to 10",AND(Z153&gt;10,Z153&lt;=15),"10 to 15",AND(Z153&gt;15,Z153&lt;=20),"15 to 20",AND(Z153&gt;20,Z153&lt;=25),"20 to 25",AND(Z153&gt;25,Z153&lt;=30),"25 to 30",AND(Z153&gt;30,Z153&lt;=40),"30 to 40",AND(Z153&gt;40,Z153&lt;=50),"40 to 50",Z153&gt;50,"50+")</f>
        <v>8 to 10</v>
      </c>
      <c r="Z153" s="9">
        <f>_xlfn.XLOOKUP($E153,'Raw Data'!$E:$E,'Raw Data'!Z:Z,"ERROR",0,1)</f>
        <v>8.45</v>
      </c>
      <c r="AA153" s="9" t="str">
        <f>_xlfn.XLOOKUP($E153,'Raw Data'!$E:$E,'Raw Data'!AA:AA,"ERROR",0,1)</f>
        <v>oz</v>
      </c>
    </row>
    <row r="154" hidden="1" spans="1:27">
      <c r="A154" s="5" t="str">
        <f>_xlfn.XLOOKUP($E154,'Raw Data'!$E:$E,'Raw Data'!A:A,"ERROR",0,1)</f>
        <v>AE</v>
      </c>
      <c r="B154" s="5" t="str">
        <f>_xlfn.XLOOKUP($E154,'Raw Data'!$E:$E,'Raw Data'!B:B,"ERROR",0,1)</f>
        <v>Hair Mousses</v>
      </c>
      <c r="C154" s="5" t="str">
        <f>_xlfn.XLOOKUP($E154,'Raw Data'!$E:$E,'Raw Data'!C:C,"ERROR",0,1)</f>
        <v>Wella</v>
      </c>
      <c r="D154" s="5" t="str">
        <f>_xlfn.XLOOKUP($E154,'Raw Data'!$E:$E,'Raw Data'!D:D,"ERROR",0,1)</f>
        <v>www.amazon.ae/dp/B0117XPZPI</v>
      </c>
      <c r="E154" s="5" t="s">
        <v>353</v>
      </c>
      <c r="F154" s="9" t="str">
        <f>_xlfn.XLOOKUP($E154,'Raw Data'!$E:$E,'Raw Data'!F:F,"ERROR",0,1)</f>
        <v>Wella Pro Professionals Eimi Shape Control Extra Firm Styling Mousse 300ml, Grey</v>
      </c>
      <c r="G154" s="10">
        <f>_xlfn.XLOOKUP($E154,'Raw Data'!$E:$E,'Raw Data'!G:G,"ERROR",0,1)</f>
        <v>9</v>
      </c>
      <c r="H154" s="9">
        <f>_xlfn.XLOOKUP($E154,'Raw Data'!$E:$E,'Raw Data'!H:H,"ERROR",0,1)</f>
        <v>542.5</v>
      </c>
      <c r="I154" s="9">
        <f>_xlfn.XLOOKUP($E154,'Raw Data'!$E:$E,'Raw Data'!I:I,"ERROR",0,1)</f>
        <v>0.000726310450818822</v>
      </c>
      <c r="J154" s="9" t="str">
        <f>_xlfn.XLOOKUP($E154,'Raw Data'!$E:$E,'Raw Data'!J:J,"ERROR",0,1)</f>
        <v>No</v>
      </c>
      <c r="K154" s="14" t="str">
        <f t="array" ref="K154">_xlfn.IFS(AND(L154&gt;0,L154&lt;=5),"0 to 5",AND(L154&gt;5,L154&lt;=10),"5 to 10",AND(L154&gt;10,L154&lt;=15),"10 to 15",AND(L154&gt;15,L154&lt;=20),"15 to 20",AND(L154&gt;20,L154&lt;=30),"20 to 30",AND(L154&gt;30,L154&lt;=40),"30 to 40",AND(L154&gt;40,L154&lt;=50),"40 to 50",AND(L154&gt;50,L154&lt;=75),"50 to 75",AND(L154&gt;75,L154&lt;=100),"75 to 100",AND(L154&gt;100,L154&lt;=150),"100 to 150",AND(L154&gt;150,L154&lt;=200),"150 to 200",AND(L154&gt;200,L154&lt;=250),"200 to 250",AND(L154&gt;250,L154&lt;=300),"250 to 300",AND(L154&gt;300,L154&lt;=400),"300 to 400",AND(L154&gt;400,L154&lt;=500),"400 to 500",L154&gt;500,"500+")</f>
        <v>75 to 100</v>
      </c>
      <c r="L154" s="9">
        <f>_xlfn.XLOOKUP($E154,'Raw Data'!$E:$E,'Raw Data'!L:L,"ERROR",0,1)</f>
        <v>83.38</v>
      </c>
      <c r="M154" s="14" t="str">
        <f t="array" ref="M154">_xlfn.IFS(AND(N154&gt;0,N154&lt;=5),"0 to 5",AND(N154&gt;5,N154&lt;=10),"5 to 10",AND(N154&gt;10,N154&lt;=15),"10 to 15",AND(N154&gt;15,N154&lt;=20),"15 to 20",AND(N154&gt;20,N154&lt;=30),"20 to 30",AND(N154&gt;30,N154&lt;=40),"30 to 40",AND(N154&gt;40,N154&lt;=50),"40 to 50",AND(N154&gt;50,N154&lt;=75),"50 to 75",AND(N154&gt;75,N154&lt;=100),"75 to 100",AND(N154&gt;100,N154&lt;=150),"100 to 150",AND(N154&gt;150,N154&lt;=200),"150 to 200",AND(N154&gt;200,N154&lt;=250),"200 to 250",AND(N154&gt;250,N154&lt;=300),"250 to 300",AND(N154&gt;300,N154&lt;=400),"300 to 400",AND(N154&gt;400,N154&lt;=500),"400 to 500",N154&gt;500,"500+")</f>
        <v>75 to 100</v>
      </c>
      <c r="N154" s="9">
        <f>_xlfn.XLOOKUP($E154,'Raw Data'!$E:$E,'Raw Data'!N:N,"ERROR",0,1)</f>
        <v>90.55</v>
      </c>
      <c r="O154" s="14" t="str">
        <f t="array" ref="O154">_xlfn.IFS(P154=0,"No Discount",AND(P154&gt;0,P154&lt;=0.02),"0% to 2%",AND(P154&gt;0.02,P154&lt;=0.04),"2% to 4%",AND(P154&gt;0.04,P154&lt;=0.06),"4% to 6%",AND(P154&gt;0.06,P154&lt;=0.08),"6% to 8%",AND(P154&gt;0.08,P154&lt;=0.1),"8% to 10%",AND(P154&gt;0.1,P154&lt;=0.15),"10% to 15%",AND(P154&gt;0.15,P154&lt;=0.2),"15% to 20%",AND(P154&gt;0.2,P154&lt;=0.25),"20% to 25%",AND(P154&gt;0.25,P154&lt;=0.3),"25% to 30%",AND(P154&gt;0.3,P154&lt;=0.4),"30% to 40%",AND(P154&gt;0.4,P154&lt;=0.5),"40% to 50%",AND(P154&gt;0.5,P154&lt;=0.75),"50% to 75%",AND(P154&gt;0.75,P154&lt;=1),"75% to 100%")</f>
        <v>6% to 8%</v>
      </c>
      <c r="P154" s="10">
        <f>_xlfn.XLOOKUP($E154,'Raw Data'!$E:$E,'Raw Data'!P:P,"ERROR",0,1)</f>
        <v>0.0791827719491994</v>
      </c>
      <c r="Q154" s="9">
        <f>_xlfn.XLOOKUP($E154,'Raw Data'!$E:$E,'Raw Data'!Q:Q,"ERROR",0,1)</f>
        <v>300</v>
      </c>
      <c r="R154" s="9" t="str">
        <f>_xlfn.XLOOKUP($E154,'Raw Data'!$E:$E,'Raw Data'!R:R,"ERROR",0,1)</f>
        <v>ml</v>
      </c>
      <c r="S154" s="5" t="str">
        <f t="array" ref="S154">_xlfn.IFS(AND(T154&gt;0,T154&lt;=0.05),"0 to 0.05",AND(T154&gt;0.05,T154&lt;=0.1),"0.05 to 0.1",AND(T154&gt;0.1,T154&lt;=0.2),"0.1 to 0.2",AND(T154&gt;0.2,T154&lt;=0.3),"0.2 to 0.3",AND(T154&gt;0.3,T154&lt;=0.4),"0.3 to 0.4",AND(T154&gt;0.4,T154&lt;=0.5),"0.4 to 0.5",AND(T154&gt;0.5,T154&lt;=0.75),"0.5 to 0.75",AND(T154&gt;0.75,T154&lt;=1),"0.75 to 1",AND(T154&gt;1,T154&lt;=2),"1 to 2",AND(T154&gt;2,T154&lt;=3),"2 to 3",AND(T154&gt;3,T154&lt;=4),"3 to 4",AND(T154&gt;4,T154&lt;=5),"4 to 5",AND(T154&gt;5,T154&lt;=10),"5 to 10",T154&gt;10,"10+")</f>
        <v>0.2 to 0.3</v>
      </c>
      <c r="T154" s="10">
        <f>_xlfn.XLOOKUP($E154,'Raw Data'!$E:$E,'Raw Data'!T:T,"ERROR",0,1)</f>
        <v>0.278081829030035</v>
      </c>
      <c r="U154" s="15" t="str">
        <f t="array" ref="U154">_xlfn.IFS(AND(V154&gt;0,V154&lt;=0.05),"0 to 0.05",AND(V154&gt;0.05,V154&lt;=0.1),"0.05 to 0.1",AND(V154&gt;0.1,V154&lt;=0.2),"0.1 to 0.2",AND(V154&gt;0.2,V154&lt;=0.3),"0.2 to 0.3",AND(V154&gt;0.3,V154&lt;=0.4),"0.3 to 0.4",AND(V154&gt;0.4,V154&lt;=0.5),"0.4 to 0.5",AND(V154&gt;0.5,V154&lt;=0.75),"0.5 to 0.75",AND(V154&gt;0.75,V154&lt;=1),"0.75 to 1",AND(V154&gt;1,V154&lt;=2),"1 to 2",AND(V154&gt;2,V154&lt;=3),"2 to 3",AND(V154&gt;3,V154&lt;=4),"3 to 4",AND(V154&gt;4,V154&lt;=5),"4 to 5",AND(V154&gt;5,V154&lt;=10),"5 to 10",V154&gt;10,"10+")</f>
        <v>0.05 to 0.1</v>
      </c>
      <c r="V154" s="10">
        <f>_xlfn.XLOOKUP($E154,'Raw Data'!$E:$E,'Raw Data'!V:V,"ERROR",0,1)</f>
        <v>0.0815385415812044</v>
      </c>
      <c r="W154" s="15" t="str">
        <f t="array" ref="W154">_xlfn.IFS(AND(X154&gt;0,X154&lt;=0.05),"0 to 0.05",AND(X154&gt;0.05,X154&lt;=0.1),"0.05 to 0.1",AND(X154&gt;0.1,X154&lt;=0.2),"0.1 to 0.2",AND(X154&gt;0.2,X154&lt;=0.3),"0.2 to 0.3",AND(X154&gt;0.3,X154&lt;=0.4),"0.3 to 0.4",AND(X154&gt;0.4,X154&lt;=0.5),"0.4 to 0.5",AND(X154&gt;0.5,X154&lt;=0.75),"0.5 to 0.75",AND(X154&gt;0.75,X154&lt;=1),"0.75 to 1",AND(X154&gt;1,X154&lt;=2),"1 to 2",AND(X154&gt;2,X154&lt;=3),"2 to 3",AND(X154&gt;3,X154&lt;=4),"3 to 4",AND(X154&gt;4,X154&lt;=5),"4 to 5",AND(X154&gt;5,X154&lt;=10),"5 to 10",X154&gt;10,"10+")</f>
        <v>0.05 to 0.1</v>
      </c>
      <c r="X154" s="16">
        <f t="shared" si="7"/>
        <v>0.0750820938381096</v>
      </c>
      <c r="Y154" s="5" t="str">
        <f t="array" ref="Y154">_xlfn.IFS(AND(Z154&gt;0,Z154&lt;=1),"0 to 1",AND(Z154&gt;1,Z154&lt;=2),"1 to 2",AND(Z154&gt;2,Z154&lt;=4),"2 to 4",AND(Z154&gt;4,Z154&lt;=6),"4 to 6",AND(Z154&gt;6,Z154&lt;=8),"6 to 8",AND(Z154&gt;8,Z154&lt;=10),"8 to 10",AND(Z154&gt;10,Z154&lt;=15),"10 to 15",AND(Z154&gt;15,Z154&lt;=20),"15 to 20",AND(Z154&gt;20,Z154&lt;=25),"20 to 25",AND(Z154&gt;25,Z154&lt;=30),"25 to 30",AND(Z154&gt;30,Z154&lt;=40),"30 to 40",AND(Z154&gt;40,Z154&lt;=50),"40 to 50",Z154&gt;50,"50+")</f>
        <v>10 to 15</v>
      </c>
      <c r="Z154" s="9">
        <f>_xlfn.XLOOKUP($E154,'Raw Data'!$E:$E,'Raw Data'!Z:Z,"ERROR",0,1)</f>
        <v>10.14</v>
      </c>
      <c r="AA154" s="9" t="str">
        <f>_xlfn.XLOOKUP($E154,'Raw Data'!$E:$E,'Raw Data'!AA:AA,"ERROR",0,1)</f>
        <v>oz</v>
      </c>
    </row>
    <row r="155" hidden="1" spans="1:27">
      <c r="A155" s="5" t="str">
        <f>_xlfn.XLOOKUP($E155,'Raw Data'!$E:$E,'Raw Data'!A:A,"ERROR",0,1)</f>
        <v>AE</v>
      </c>
      <c r="B155" s="5" t="str">
        <f>_xlfn.XLOOKUP($E155,'Raw Data'!$E:$E,'Raw Data'!B:B,"ERROR",0,1)</f>
        <v>Hair Mousses</v>
      </c>
      <c r="C155" s="5" t="str">
        <f>_xlfn.XLOOKUP($E155,'Raw Data'!$E:$E,'Raw Data'!C:C,"ERROR",0,1)</f>
        <v>cantu</v>
      </c>
      <c r="D155" s="5" t="str">
        <f>_xlfn.XLOOKUP($E155,'Raw Data'!$E:$E,'Raw Data'!D:D,"ERROR",0,1)</f>
        <v>www.amazon.ae/dp/B0178H2LY0</v>
      </c>
      <c r="E155" s="5" t="s">
        <v>354</v>
      </c>
      <c r="F155" s="9" t="str">
        <f>_xlfn.XLOOKUP($E155,'Raw Data'!$E:$E,'Raw Data'!F:F,"ERROR",0,1)</f>
        <v>Cantu Natural Hair Wave Whip Curling Mousse 8.4oz (2 Pack)</v>
      </c>
      <c r="G155" s="10">
        <f>_xlfn.XLOOKUP($E155,'Raw Data'!$E:$E,'Raw Data'!G:G,"ERROR",0,1)</f>
        <v>9</v>
      </c>
      <c r="H155" s="9">
        <f>_xlfn.XLOOKUP($E155,'Raw Data'!$E:$E,'Raw Data'!H:H,"ERROR",0,1)</f>
        <v>526.26</v>
      </c>
      <c r="I155" s="9">
        <f>_xlfn.XLOOKUP($E155,'Raw Data'!$E:$E,'Raw Data'!I:I,"ERROR",0,1)</f>
        <v>0.00070456799603302</v>
      </c>
      <c r="J155" s="9" t="str">
        <f>_xlfn.XLOOKUP($E155,'Raw Data'!$E:$E,'Raw Data'!J:J,"ERROR",0,1)</f>
        <v>No</v>
      </c>
      <c r="K155" s="14" t="str">
        <f t="array" ref="K155">_xlfn.IFS(AND(L155&gt;0,L155&lt;=5),"0 to 5",AND(L155&gt;5,L155&lt;=10),"5 to 10",AND(L155&gt;10,L155&lt;=15),"10 to 15",AND(L155&gt;15,L155&lt;=20),"15 to 20",AND(L155&gt;20,L155&lt;=30),"20 to 30",AND(L155&gt;30,L155&lt;=40),"30 to 40",AND(L155&gt;40,L155&lt;=50),"40 to 50",AND(L155&gt;50,L155&lt;=75),"50 to 75",AND(L155&gt;75,L155&lt;=100),"75 to 100",AND(L155&gt;100,L155&lt;=150),"100 to 150",AND(L155&gt;150,L155&lt;=200),"150 to 200",AND(L155&gt;200,L155&lt;=250),"200 to 250",AND(L155&gt;250,L155&lt;=300),"250 to 300",AND(L155&gt;300,L155&lt;=400),"300 to 400",AND(L155&gt;400,L155&lt;=500),"400 to 500",L155&gt;500,"500+")</f>
        <v>50 to 75</v>
      </c>
      <c r="L155" s="9">
        <f>_xlfn.XLOOKUP($E155,'Raw Data'!$E:$E,'Raw Data'!L:L,"ERROR",0,1)</f>
        <v>59.18</v>
      </c>
      <c r="M155" s="14" t="str">
        <f t="array" ref="M155">_xlfn.IFS(AND(N155&gt;0,N155&lt;=5),"0 to 5",AND(N155&gt;5,N155&lt;=10),"5 to 10",AND(N155&gt;10,N155&lt;=15),"10 to 15",AND(N155&gt;15,N155&lt;=20),"15 to 20",AND(N155&gt;20,N155&lt;=30),"20 to 30",AND(N155&gt;30,N155&lt;=40),"30 to 40",AND(N155&gt;40,N155&lt;=50),"40 to 50",AND(N155&gt;50,N155&lt;=75),"50 to 75",AND(N155&gt;75,N155&lt;=100),"75 to 100",AND(N155&gt;100,N155&lt;=150),"100 to 150",AND(N155&gt;150,N155&lt;=200),"150 to 200",AND(N155&gt;200,N155&lt;=250),"200 to 250",AND(N155&gt;250,N155&lt;=300),"250 to 300",AND(N155&gt;300,N155&lt;=400),"300 to 400",AND(N155&gt;400,N155&lt;=500),"400 to 500",N155&gt;500,"500+")</f>
        <v>50 to 75</v>
      </c>
      <c r="N155" s="9">
        <f>_xlfn.XLOOKUP($E155,'Raw Data'!$E:$E,'Raw Data'!N:N,"ERROR",0,1)</f>
        <v>61.2</v>
      </c>
      <c r="O155" s="14" t="str">
        <f t="array" ref="O155">_xlfn.IFS(P155=0,"No Discount",AND(P155&gt;0,P155&lt;=0.02),"0% to 2%",AND(P155&gt;0.02,P155&lt;=0.04),"2% to 4%",AND(P155&gt;0.04,P155&lt;=0.06),"4% to 6%",AND(P155&gt;0.06,P155&lt;=0.08),"6% to 8%",AND(P155&gt;0.08,P155&lt;=0.1),"8% to 10%",AND(P155&gt;0.1,P155&lt;=0.15),"10% to 15%",AND(P155&gt;0.15,P155&lt;=0.2),"15% to 20%",AND(P155&gt;0.2,P155&lt;=0.25),"20% to 25%",AND(P155&gt;0.25,P155&lt;=0.3),"25% to 30%",AND(P155&gt;0.3,P155&lt;=0.4),"30% to 40%",AND(P155&gt;0.4,P155&lt;=0.5),"40% to 50%",AND(P155&gt;0.5,P155&lt;=0.75),"50% to 75%",AND(P155&gt;0.75,P155&lt;=1),"75% to 100%")</f>
        <v>2% to 4%</v>
      </c>
      <c r="P155" s="10">
        <f>_xlfn.XLOOKUP($E155,'Raw Data'!$E:$E,'Raw Data'!P:P,"ERROR",0,1)</f>
        <v>0.0330065359477125</v>
      </c>
      <c r="Q155" s="9">
        <f>_xlfn.XLOOKUP($E155,'Raw Data'!$E:$E,'Raw Data'!Q:Q,"ERROR",0,1)</f>
        <v>16.8</v>
      </c>
      <c r="R155" s="9" t="str">
        <f>_xlfn.XLOOKUP($E155,'Raw Data'!$E:$E,'Raw Data'!R:R,"ERROR",0,1)</f>
        <v>oz</v>
      </c>
      <c r="S155" s="5" t="str">
        <f t="array" ref="S155">_xlfn.IFS(AND(T155&gt;0,T155&lt;=0.05),"0 to 0.05",AND(T155&gt;0.05,T155&lt;=0.1),"0.05 to 0.1",AND(T155&gt;0.1,T155&lt;=0.2),"0.1 to 0.2",AND(T155&gt;0.2,T155&lt;=0.3),"0.2 to 0.3",AND(T155&gt;0.3,T155&lt;=0.4),"0.3 to 0.4",AND(T155&gt;0.4,T155&lt;=0.5),"0.4 to 0.5",AND(T155&gt;0.5,T155&lt;=0.75),"0.5 to 0.75",AND(T155&gt;0.75,T155&lt;=1),"0.75 to 1",AND(T155&gt;1,T155&lt;=2),"1 to 2",AND(T155&gt;2,T155&lt;=3),"2 to 3",AND(T155&gt;3,T155&lt;=4),"3 to 4",AND(T155&gt;4,T155&lt;=5),"4 to 5",AND(T155&gt;5,T155&lt;=10),"5 to 10",T155&gt;10,"10+")</f>
        <v>0.1 to 0.2</v>
      </c>
      <c r="T155" s="10">
        <f>_xlfn.XLOOKUP($E155,'Raw Data'!$E:$E,'Raw Data'!T:T,"ERROR",0,1)</f>
        <v>0.119128138235341</v>
      </c>
      <c r="U155" s="15" t="str">
        <f t="array" ref="U155">_xlfn.IFS(AND(V155&gt;0,V155&lt;=0.05),"0 to 0.05",AND(V155&gt;0.05,V155&lt;=0.1),"0.05 to 0.1",AND(V155&gt;0.1,V155&lt;=0.2),"0.1 to 0.2",AND(V155&gt;0.2,V155&lt;=0.3),"0.2 to 0.3",AND(V155&gt;0.3,V155&lt;=0.4),"0.3 to 0.4",AND(V155&gt;0.4,V155&lt;=0.5),"0.4 to 0.5",AND(V155&gt;0.5,V155&lt;=0.75),"0.5 to 0.75",AND(V155&gt;0.75,V155&lt;=1),"0.75 to 1",AND(V155&gt;1,V155&lt;=2),"1 to 2",AND(V155&gt;2,V155&lt;=3),"2 to 3",AND(V155&gt;3,V155&lt;=4),"3 to 4",AND(V155&gt;4,V155&lt;=5),"4 to 5",AND(V155&gt;5,V155&lt;=10),"5 to 10",V155&gt;10,"10+")</f>
        <v>0 to 0.05</v>
      </c>
      <c r="V155" s="10">
        <f>_xlfn.XLOOKUP($E155,'Raw Data'!$E:$E,'Raw Data'!V:V,"ERROR",0,1)</f>
        <v>0.0332624764481376</v>
      </c>
      <c r="W155" s="15" t="str">
        <f t="array" ref="W155">_xlfn.IFS(AND(X155&gt;0,X155&lt;=0.05),"0 to 0.05",AND(X155&gt;0.05,X155&lt;=0.1),"0.05 to 0.1",AND(X155&gt;0.1,X155&lt;=0.2),"0.1 to 0.2",AND(X155&gt;0.2,X155&lt;=0.3),"0.2 to 0.3",AND(X155&gt;0.3,X155&lt;=0.4),"0.3 to 0.4",AND(X155&gt;0.4,X155&lt;=0.5),"0.4 to 0.5",AND(X155&gt;0.5,X155&lt;=0.75),"0.5 to 0.75",AND(X155&gt;0.75,X155&lt;=1),"0.75 to 1",AND(X155&gt;1,X155&lt;=2),"1 to 2",AND(X155&gt;2,X155&lt;=3),"2 to 3",AND(X155&gt;3,X155&lt;=4),"3 to 4",AND(X155&gt;4,X155&lt;=5),"4 to 5",AND(X155&gt;5,X155&lt;=10),"5 to 10",X155&gt;10,"10+")</f>
        <v>0 to 0.05</v>
      </c>
      <c r="X155" s="16">
        <f t="shared" si="7"/>
        <v>0.0321645973235422</v>
      </c>
      <c r="Y155" s="5" t="str">
        <f t="array" ref="Y155">_xlfn.IFS(AND(Z155&gt;0,Z155&lt;=1),"0 to 1",AND(Z155&gt;1,Z155&lt;=2),"1 to 2",AND(Z155&gt;2,Z155&lt;=4),"2 to 4",AND(Z155&gt;4,Z155&lt;=6),"4 to 6",AND(Z155&gt;6,Z155&lt;=8),"6 to 8",AND(Z155&gt;8,Z155&lt;=10),"8 to 10",AND(Z155&gt;10,Z155&lt;=15),"10 to 15",AND(Z155&gt;15,Z155&lt;=20),"15 to 20",AND(Z155&gt;20,Z155&lt;=25),"20 to 25",AND(Z155&gt;25,Z155&lt;=30),"25 to 30",AND(Z155&gt;30,Z155&lt;=40),"30 to 40",AND(Z155&gt;40,Z155&lt;=50),"40 to 50",Z155&gt;50,"50+")</f>
        <v>15 to 20</v>
      </c>
      <c r="Z155" s="9">
        <f>_xlfn.XLOOKUP($E155,'Raw Data'!$E:$E,'Raw Data'!Z:Z,"ERROR",0,1)</f>
        <v>16.8</v>
      </c>
      <c r="AA155" s="9" t="str">
        <f>_xlfn.XLOOKUP($E155,'Raw Data'!$E:$E,'Raw Data'!AA:AA,"ERROR",0,1)</f>
        <v>oz</v>
      </c>
    </row>
    <row r="156" hidden="1" spans="1:27">
      <c r="A156" s="5" t="str">
        <f>_xlfn.XLOOKUP($E156,'Raw Data'!$E:$E,'Raw Data'!A:A,"ERROR",0,1)</f>
        <v>AE</v>
      </c>
      <c r="B156" s="5" t="str">
        <f>_xlfn.XLOOKUP($E156,'Raw Data'!$E:$E,'Raw Data'!B:B,"ERROR",0,1)</f>
        <v>Hair Mousses</v>
      </c>
      <c r="C156" s="5" t="str">
        <f>_xlfn.XLOOKUP($E156,'Raw Data'!$E:$E,'Raw Data'!C:C,"ERROR",0,1)</f>
        <v>herbal essences</v>
      </c>
      <c r="D156" s="5" t="str">
        <f>_xlfn.XLOOKUP($E156,'Raw Data'!$E:$E,'Raw Data'!D:D,"ERROR",0,1)</f>
        <v>www.amazon.ae/dp/B01MF75F1B</v>
      </c>
      <c r="E156" s="5" t="s">
        <v>355</v>
      </c>
      <c r="F156" s="9" t="str">
        <f>_xlfn.XLOOKUP($E156,'Raw Data'!$E:$E,'Raw Data'!F:F,"ERROR",0,1)</f>
        <v>Herbal Essences Biorenew Curl Define Mousse, 6.6 FL OZ</v>
      </c>
      <c r="G156" s="10">
        <f>_xlfn.XLOOKUP($E156,'Raw Data'!$E:$E,'Raw Data'!G:G,"ERROR",0,1)</f>
        <v>6</v>
      </c>
      <c r="H156" s="9">
        <f>_xlfn.XLOOKUP($E156,'Raw Data'!$E:$E,'Raw Data'!H:H,"ERROR",0,1)</f>
        <v>525.32</v>
      </c>
      <c r="I156" s="9">
        <f>_xlfn.XLOOKUP($E156,'Raw Data'!$E:$E,'Raw Data'!I:I,"ERROR",0,1)</f>
        <v>0.00070330950419197</v>
      </c>
      <c r="J156" s="9" t="str">
        <f>_xlfn.XLOOKUP($E156,'Raw Data'!$E:$E,'Raw Data'!J:J,"ERROR",0,1)</f>
        <v>No</v>
      </c>
      <c r="K156" s="14" t="str">
        <f t="array" ref="K156">_xlfn.IFS(AND(L156&gt;0,L156&lt;=5),"0 to 5",AND(L156&gt;5,L156&lt;=10),"5 to 10",AND(L156&gt;10,L156&lt;=15),"10 to 15",AND(L156&gt;15,L156&lt;=20),"15 to 20",AND(L156&gt;20,L156&lt;=30),"20 to 30",AND(L156&gt;30,L156&lt;=40),"30 to 40",AND(L156&gt;40,L156&lt;=50),"40 to 50",AND(L156&gt;50,L156&lt;=75),"50 to 75",AND(L156&gt;75,L156&lt;=100),"75 to 100",AND(L156&gt;100,L156&lt;=150),"100 to 150",AND(L156&gt;150,L156&lt;=200),"150 to 200",AND(L156&gt;200,L156&lt;=250),"200 to 250",AND(L156&gt;250,L156&lt;=300),"250 to 300",AND(L156&gt;300,L156&lt;=400),"300 to 400",AND(L156&gt;400,L156&lt;=500),"400 to 500",L156&gt;500,"500+")</f>
        <v>75 to 100</v>
      </c>
      <c r="L156" s="9">
        <f>_xlfn.XLOOKUP($E156,'Raw Data'!$E:$E,'Raw Data'!L:L,"ERROR",0,1)</f>
        <v>88.53</v>
      </c>
      <c r="M156" s="14" t="str">
        <f t="array" ref="M156">_xlfn.IFS(AND(N156&gt;0,N156&lt;=5),"0 to 5",AND(N156&gt;5,N156&lt;=10),"5 to 10",AND(N156&gt;10,N156&lt;=15),"10 to 15",AND(N156&gt;15,N156&lt;=20),"15 to 20",AND(N156&gt;20,N156&lt;=30),"20 to 30",AND(N156&gt;30,N156&lt;=40),"30 to 40",AND(N156&gt;40,N156&lt;=50),"40 to 50",AND(N156&gt;50,N156&lt;=75),"50 to 75",AND(N156&gt;75,N156&lt;=100),"75 to 100",AND(N156&gt;100,N156&lt;=150),"100 to 150",AND(N156&gt;150,N156&lt;=200),"150 to 200",AND(N156&gt;200,N156&lt;=250),"200 to 250",AND(N156&gt;250,N156&lt;=300),"250 to 300",AND(N156&gt;300,N156&lt;=400),"300 to 400",AND(N156&gt;400,N156&lt;=500),"400 to 500",N156&gt;500,"500+")</f>
        <v>75 to 100</v>
      </c>
      <c r="N156" s="9">
        <f>_xlfn.XLOOKUP($E156,'Raw Data'!$E:$E,'Raw Data'!N:N,"ERROR",0,1)</f>
        <v>92.95</v>
      </c>
      <c r="O156" s="14" t="str">
        <f t="array" ref="O156">_xlfn.IFS(P156=0,"No Discount",AND(P156&gt;0,P156&lt;=0.02),"0% to 2%",AND(P156&gt;0.02,P156&lt;=0.04),"2% to 4%",AND(P156&gt;0.04,P156&lt;=0.06),"4% to 6%",AND(P156&gt;0.06,P156&lt;=0.08),"6% to 8%",AND(P156&gt;0.08,P156&lt;=0.1),"8% to 10%",AND(P156&gt;0.1,P156&lt;=0.15),"10% to 15%",AND(P156&gt;0.15,P156&lt;=0.2),"15% to 20%",AND(P156&gt;0.2,P156&lt;=0.25),"20% to 25%",AND(P156&gt;0.25,P156&lt;=0.3),"25% to 30%",AND(P156&gt;0.3,P156&lt;=0.4),"30% to 40%",AND(P156&gt;0.4,P156&lt;=0.5),"40% to 50%",AND(P156&gt;0.5,P156&lt;=0.75),"50% to 75%",AND(P156&gt;0.75,P156&lt;=1),"75% to 100%")</f>
        <v>4% to 6%</v>
      </c>
      <c r="P156" s="10">
        <f>_xlfn.XLOOKUP($E156,'Raw Data'!$E:$E,'Raw Data'!P:P,"ERROR",0,1)</f>
        <v>0.0475524475524476</v>
      </c>
      <c r="Q156" s="9">
        <f>_xlfn.XLOOKUP($E156,'Raw Data'!$E:$E,'Raw Data'!Q:Q,"ERROR",0,1)</f>
        <v>6.6</v>
      </c>
      <c r="R156" s="9" t="str">
        <f>_xlfn.XLOOKUP($E156,'Raw Data'!$E:$E,'Raw Data'!R:R,"ERROR",0,1)</f>
        <v>fl oz</v>
      </c>
      <c r="S156" s="5" t="str">
        <f t="array" ref="S156">_xlfn.IFS(AND(T156&gt;0,T156&lt;=0.05),"0 to 0.05",AND(T156&gt;0.05,T156&lt;=0.1),"0.05 to 0.1",AND(T156&gt;0.1,T156&lt;=0.2),"0.1 to 0.2",AND(T156&gt;0.2,T156&lt;=0.3),"0.2 to 0.3",AND(T156&gt;0.3,T156&lt;=0.4),"0.3 to 0.4",AND(T156&gt;0.4,T156&lt;=0.5),"0.4 to 0.5",AND(T156&gt;0.5,T156&lt;=0.75),"0.5 to 0.75",AND(T156&gt;0.75,T156&lt;=1),"0.75 to 1",AND(T156&gt;1,T156&lt;=2),"1 to 2",AND(T156&gt;2,T156&lt;=3),"2 to 3",AND(T156&gt;3,T156&lt;=4),"3 to 4",AND(T156&gt;4,T156&lt;=5),"4 to 5",AND(T156&gt;5,T156&lt;=10),"5 to 10",T156&gt;10,"10+")</f>
        <v>0.4 to 0.5</v>
      </c>
      <c r="T156" s="10">
        <f>_xlfn.XLOOKUP($E156,'Raw Data'!$E:$E,'Raw Data'!T:T,"ERROR",0,1)</f>
        <v>0.436176099855505</v>
      </c>
      <c r="U156" s="15" t="str">
        <f t="array" ref="U156">_xlfn.IFS(AND(V156&gt;0,V156&lt;=0.05),"0 to 0.05",AND(V156&gt;0.05,V156&lt;=0.1),"0.05 to 0.1",AND(V156&gt;0.1,V156&lt;=0.2),"0.1 to 0.2",AND(V156&gt;0.2,V156&lt;=0.3),"0.2 to 0.3",AND(V156&gt;0.3,V156&lt;=0.4),"0.3 to 0.4",AND(V156&gt;0.4,V156&lt;=0.5),"0.4 to 0.5",AND(V156&gt;0.5,V156&lt;=0.75),"0.5 to 0.75",AND(V156&gt;0.75,V156&lt;=1),"0.75 to 1",AND(V156&gt;1,V156&lt;=2),"1 to 2",AND(V156&gt;2,V156&lt;=3),"2 to 3",AND(V156&gt;3,V156&lt;=4),"3 to 4",AND(V156&gt;4,V156&lt;=5),"4 to 5",AND(V156&gt;5,V156&lt;=10),"5 to 10",V156&gt;10,"10+")</f>
        <v>0.1 to 0.2</v>
      </c>
      <c r="V156" s="10">
        <f>_xlfn.XLOOKUP($E156,'Raw Data'!$E:$E,'Raw Data'!V:V,"ERROR",0,1)</f>
        <v>0.123647277646263</v>
      </c>
      <c r="W156" s="15" t="str">
        <f t="array" ref="W156">_xlfn.IFS(AND(X156&gt;0,X156&lt;=0.05),"0 to 0.05",AND(X156&gt;0.05,X156&lt;=0.1),"0.05 to 0.1",AND(X156&gt;0.1,X156&lt;=0.2),"0.1 to 0.2",AND(X156&gt;0.2,X156&lt;=0.3),"0.2 to 0.3",AND(X156&gt;0.3,X156&lt;=0.4),"0.3 to 0.4",AND(X156&gt;0.4,X156&lt;=0.5),"0.4 to 0.5",AND(X156&gt;0.5,X156&lt;=0.75),"0.5 to 0.75",AND(X156&gt;0.75,X156&lt;=1),"0.75 to 1",AND(X156&gt;1,X156&lt;=2),"1 to 2",AND(X156&gt;2,X156&lt;=3),"2 to 3",AND(X156&gt;3,X156&lt;=4),"3 to 4",AND(X156&gt;4,X156&lt;=5),"4 to 5",AND(X156&gt;5,X156&lt;=10),"5 to 10",X156&gt;10,"10+")</f>
        <v>0.1 to 0.2</v>
      </c>
      <c r="X156" s="16">
        <f t="shared" si="7"/>
        <v>0.117767546960986</v>
      </c>
      <c r="Y156" s="5" t="str">
        <f t="array" ref="Y156">_xlfn.IFS(AND(Z156&gt;0,Z156&lt;=1),"0 to 1",AND(Z156&gt;1,Z156&lt;=2),"1 to 2",AND(Z156&gt;2,Z156&lt;=4),"2 to 4",AND(Z156&gt;4,Z156&lt;=6),"4 to 6",AND(Z156&gt;6,Z156&lt;=8),"6 to 8",AND(Z156&gt;8,Z156&lt;=10),"8 to 10",AND(Z156&gt;10,Z156&lt;=15),"10 to 15",AND(Z156&gt;15,Z156&lt;=20),"15 to 20",AND(Z156&gt;20,Z156&lt;=25),"20 to 25",AND(Z156&gt;25,Z156&lt;=30),"25 to 30",AND(Z156&gt;30,Z156&lt;=40),"30 to 40",AND(Z156&gt;40,Z156&lt;=50),"40 to 50",Z156&gt;50,"50+")</f>
        <v>6 to 8</v>
      </c>
      <c r="Z156" s="9">
        <f>_xlfn.XLOOKUP($E156,'Raw Data'!$E:$E,'Raw Data'!Z:Z,"ERROR",0,1)</f>
        <v>6.864</v>
      </c>
      <c r="AA156" s="9" t="str">
        <f>_xlfn.XLOOKUP($E156,'Raw Data'!$E:$E,'Raw Data'!AA:AA,"ERROR",0,1)</f>
        <v>oz</v>
      </c>
    </row>
    <row r="157" hidden="1" spans="1:27">
      <c r="A157" s="5" t="str">
        <f>_xlfn.XLOOKUP($E157,'Raw Data'!$E:$E,'Raw Data'!A:A,"ERROR",0,1)</f>
        <v>AE</v>
      </c>
      <c r="B157" s="5" t="str">
        <f>_xlfn.XLOOKUP($E157,'Raw Data'!$E:$E,'Raw Data'!B:B,"ERROR",0,1)</f>
        <v>Hair Mousses</v>
      </c>
      <c r="C157" s="5" t="str">
        <f>_xlfn.XLOOKUP($E157,'Raw Data'!$E:$E,'Raw Data'!C:C,"ERROR",0,1)</f>
        <v>design essentials</v>
      </c>
      <c r="D157" s="5" t="str">
        <f>_xlfn.XLOOKUP($E157,'Raw Data'!$E:$E,'Raw Data'!D:D,"ERROR",0,1)</f>
        <v>www.amazon.ae/dp/B07V24YN5L</v>
      </c>
      <c r="E157" s="5" t="s">
        <v>356</v>
      </c>
      <c r="F157" s="9" t="str">
        <f>_xlfn.XLOOKUP($E157,'Raw Data'!$E:$E,'Raw Data'!F:F,"ERROR",0,1)</f>
        <v>Design Essentials Natural Curl Enhancing Mousse, Quick Drying Must-Have for Perfectly Defined Luminous Curls-Almond &amp; Avocado Collection, 7.5oz</v>
      </c>
      <c r="G157" s="10">
        <f>_xlfn.XLOOKUP($E157,'Raw Data'!$E:$E,'Raw Data'!G:G,"ERROR",0,1)</f>
        <v>5</v>
      </c>
      <c r="H157" s="9">
        <f>_xlfn.XLOOKUP($E157,'Raw Data'!$E:$E,'Raw Data'!H:H,"ERROR",0,1)</f>
        <v>514.38</v>
      </c>
      <c r="I157" s="9">
        <f>_xlfn.XLOOKUP($E157,'Raw Data'!$E:$E,'Raw Data'!I:I,"ERROR",0,1)</f>
        <v>0.000688662801275918</v>
      </c>
      <c r="J157" s="9" t="str">
        <f>_xlfn.XLOOKUP($E157,'Raw Data'!$E:$E,'Raw Data'!J:J,"ERROR",0,1)</f>
        <v>No</v>
      </c>
      <c r="K157" s="14" t="str">
        <f t="array" ref="K157">_xlfn.IFS(AND(L157&gt;0,L157&lt;=5),"0 to 5",AND(L157&gt;5,L157&lt;=10),"5 to 10",AND(L157&gt;10,L157&lt;=15),"10 to 15",AND(L157&gt;15,L157&lt;=20),"15 to 20",AND(L157&gt;20,L157&lt;=30),"20 to 30",AND(L157&gt;30,L157&lt;=40),"30 to 40",AND(L157&gt;40,L157&lt;=50),"40 to 50",AND(L157&gt;50,L157&lt;=75),"50 to 75",AND(L157&gt;75,L157&lt;=100),"75 to 100",AND(L157&gt;100,L157&lt;=150),"100 to 150",AND(L157&gt;150,L157&lt;=200),"150 to 200",AND(L157&gt;200,L157&lt;=250),"200 to 250",AND(L157&gt;250,L157&lt;=300),"250 to 300",AND(L157&gt;300,L157&lt;=400),"300 to 400",AND(L157&gt;400,L157&lt;=500),"400 to 500",L157&gt;500,"500+")</f>
        <v>100 to 150</v>
      </c>
      <c r="L157" s="9">
        <f>_xlfn.XLOOKUP($E157,'Raw Data'!$E:$E,'Raw Data'!L:L,"ERROR",0,1)</f>
        <v>126.14</v>
      </c>
      <c r="M157" s="14" t="str">
        <f t="array" ref="M157">_xlfn.IFS(AND(N157&gt;0,N157&lt;=5),"0 to 5",AND(N157&gt;5,N157&lt;=10),"5 to 10",AND(N157&gt;10,N157&lt;=15),"10 to 15",AND(N157&gt;15,N157&lt;=20),"15 to 20",AND(N157&gt;20,N157&lt;=30),"20 to 30",AND(N157&gt;30,N157&lt;=40),"30 to 40",AND(N157&gt;40,N157&lt;=50),"40 to 50",AND(N157&gt;50,N157&lt;=75),"50 to 75",AND(N157&gt;75,N157&lt;=100),"75 to 100",AND(N157&gt;100,N157&lt;=150),"100 to 150",AND(N157&gt;150,N157&lt;=200),"150 to 200",AND(N157&gt;200,N157&lt;=250),"200 to 250",AND(N157&gt;250,N157&lt;=300),"250 to 300",AND(N157&gt;300,N157&lt;=400),"300 to 400",AND(N157&gt;400,N157&lt;=500),"400 to 500",N157&gt;500,"500+")</f>
        <v>100 to 150</v>
      </c>
      <c r="N157" s="9">
        <f>_xlfn.XLOOKUP($E157,'Raw Data'!$E:$E,'Raw Data'!N:N,"ERROR",0,1)</f>
        <v>126.14</v>
      </c>
      <c r="O157" s="14" t="str">
        <f t="array" ref="O157">_xlfn.IFS(P157=0,"No Discount",AND(P157&gt;0,P157&lt;=0.02),"0% to 2%",AND(P157&gt;0.02,P157&lt;=0.04),"2% to 4%",AND(P157&gt;0.04,P157&lt;=0.06),"4% to 6%",AND(P157&gt;0.06,P157&lt;=0.08),"6% to 8%",AND(P157&gt;0.08,P157&lt;=0.1),"8% to 10%",AND(P157&gt;0.1,P157&lt;=0.15),"10% to 15%",AND(P157&gt;0.15,P157&lt;=0.2),"15% to 20%",AND(P157&gt;0.2,P157&lt;=0.25),"20% to 25%",AND(P157&gt;0.25,P157&lt;=0.3),"25% to 30%",AND(P157&gt;0.3,P157&lt;=0.4),"30% to 40%",AND(P157&gt;0.4,P157&lt;=0.5),"40% to 50%",AND(P157&gt;0.5,P157&lt;=0.75),"50% to 75%",AND(P157&gt;0.75,P157&lt;=1),"75% to 100%")</f>
        <v>No Discount</v>
      </c>
      <c r="P157" s="10">
        <f>_xlfn.XLOOKUP($E157,'Raw Data'!$E:$E,'Raw Data'!P:P,"ERROR",0,1)</f>
        <v>0</v>
      </c>
      <c r="Q157" s="9">
        <f>_xlfn.XLOOKUP($E157,'Raw Data'!$E:$E,'Raw Data'!Q:Q,"ERROR",0,1)</f>
        <v>7.5</v>
      </c>
      <c r="R157" s="9" t="str">
        <f>_xlfn.XLOOKUP($E157,'Raw Data'!$E:$E,'Raw Data'!R:R,"ERROR",0,1)</f>
        <v>oz</v>
      </c>
      <c r="S157" s="5" t="str">
        <f t="array" ref="S157">_xlfn.IFS(AND(T157&gt;0,T157&lt;=0.05),"0 to 0.05",AND(T157&gt;0.05,T157&lt;=0.1),"0.05 to 0.1",AND(T157&gt;0.1,T157&lt;=0.2),"0.1 to 0.2",AND(T157&gt;0.2,T157&lt;=0.3),"0.2 to 0.3",AND(T157&gt;0.3,T157&lt;=0.4),"0.3 to 0.4",AND(T157&gt;0.4,T157&lt;=0.5),"0.4 to 0.5",AND(T157&gt;0.5,T157&lt;=0.75),"0.5 to 0.75",AND(T157&gt;0.75,T157&lt;=1),"0.75 to 1",AND(T157&gt;1,T157&lt;=2),"1 to 2",AND(T157&gt;2,T157&lt;=3),"2 to 3",AND(T157&gt;3,T157&lt;=4),"3 to 4",AND(T157&gt;4,T157&lt;=5),"4 to 5",AND(T157&gt;5,T157&lt;=10),"5 to 10",T157&gt;10,"10+")</f>
        <v>0.5 to 0.75</v>
      </c>
      <c r="T157" s="10">
        <f>_xlfn.XLOOKUP($E157,'Raw Data'!$E:$E,'Raw Data'!T:T,"ERROR",0,1)</f>
        <v>0.56877465900124</v>
      </c>
      <c r="U157" s="15" t="str">
        <f t="array" ref="U157">_xlfn.IFS(AND(V157&gt;0,V157&lt;=0.05),"0 to 0.05",AND(V157&gt;0.05,V157&lt;=0.1),"0.05 to 0.1",AND(V157&gt;0.1,V157&lt;=0.2),"0.1 to 0.2",AND(V157&gt;0.2,V157&lt;=0.3),"0.2 to 0.3",AND(V157&gt;0.3,V157&lt;=0.4),"0.3 to 0.4",AND(V157&gt;0.4,V157&lt;=0.5),"0.4 to 0.5",AND(V157&gt;0.5,V157&lt;=0.75),"0.5 to 0.75",AND(V157&gt;0.75,V157&lt;=1),"0.75 to 1",AND(V157&gt;1,V157&lt;=2),"1 to 2",AND(V157&gt;2,V157&lt;=3),"2 to 3",AND(V157&gt;3,V157&lt;=4),"3 to 4",AND(V157&gt;4,V157&lt;=5),"4 to 5",AND(V157&gt;5,V157&lt;=10),"5 to 10",V157&gt;10,"10+")</f>
        <v>0.1 to 0.2</v>
      </c>
      <c r="V157" s="10">
        <f>_xlfn.XLOOKUP($E157,'Raw Data'!$E:$E,'Raw Data'!V:V,"ERROR",0,1)</f>
        <v>0.153569157930335</v>
      </c>
      <c r="W157" s="15" t="str">
        <f t="array" ref="W157">_xlfn.IFS(AND(X157&gt;0,X157&lt;=0.05),"0 to 0.05",AND(X157&gt;0.05,X157&lt;=0.1),"0.05 to 0.1",AND(X157&gt;0.1,X157&lt;=0.2),"0.1 to 0.2",AND(X157&gt;0.2,X157&lt;=0.3),"0.2 to 0.3",AND(X157&gt;0.3,X157&lt;=0.4),"0.3 to 0.4",AND(X157&gt;0.4,X157&lt;=0.5),"0.4 to 0.5",AND(X157&gt;0.5,X157&lt;=0.75),"0.5 to 0.75",AND(X157&gt;0.75,X157&lt;=1),"0.75 to 1",AND(X157&gt;1,X157&lt;=2),"1 to 2",AND(X157&gt;2,X157&lt;=3),"2 to 3",AND(X157&gt;3,X157&lt;=4),"3 to 4",AND(X157&gt;4,X157&lt;=5),"4 to 5",AND(X157&gt;5,X157&lt;=10),"5 to 10",X157&gt;10,"10+")</f>
        <v>0.1 to 0.2</v>
      </c>
      <c r="X157" s="16">
        <f t="shared" si="7"/>
        <v>0.153569157930335</v>
      </c>
      <c r="Y157" s="5" t="str">
        <f t="array" ref="Y157">_xlfn.IFS(AND(Z157&gt;0,Z157&lt;=1),"0 to 1",AND(Z157&gt;1,Z157&lt;=2),"1 to 2",AND(Z157&gt;2,Z157&lt;=4),"2 to 4",AND(Z157&gt;4,Z157&lt;=6),"4 to 6",AND(Z157&gt;6,Z157&lt;=8),"6 to 8",AND(Z157&gt;8,Z157&lt;=10),"8 to 10",AND(Z157&gt;10,Z157&lt;=15),"10 to 15",AND(Z157&gt;15,Z157&lt;=20),"15 to 20",AND(Z157&gt;20,Z157&lt;=25),"20 to 25",AND(Z157&gt;25,Z157&lt;=30),"25 to 30",AND(Z157&gt;30,Z157&lt;=40),"30 to 40",AND(Z157&gt;40,Z157&lt;=50),"40 to 50",Z157&gt;50,"50+")</f>
        <v>6 to 8</v>
      </c>
      <c r="Z157" s="9">
        <f>_xlfn.XLOOKUP($E157,'Raw Data'!$E:$E,'Raw Data'!Z:Z,"ERROR",0,1)</f>
        <v>7.5</v>
      </c>
      <c r="AA157" s="9" t="str">
        <f>_xlfn.XLOOKUP($E157,'Raw Data'!$E:$E,'Raw Data'!AA:AA,"ERROR",0,1)</f>
        <v>oz</v>
      </c>
    </row>
    <row r="158" hidden="1" spans="1:27">
      <c r="A158" s="5" t="str">
        <f>_xlfn.XLOOKUP($E158,'Raw Data'!$E:$E,'Raw Data'!A:A,"ERROR",0,1)</f>
        <v>AE</v>
      </c>
      <c r="B158" s="5" t="str">
        <f>_xlfn.XLOOKUP($E158,'Raw Data'!$E:$E,'Raw Data'!B:B,"ERROR",0,1)</f>
        <v>Hair Mousses</v>
      </c>
      <c r="C158" s="5" t="str">
        <f>_xlfn.XLOOKUP($E158,'Raw Data'!$E:$E,'Raw Data'!C:C,"ERROR",0,1)</f>
        <v>syoss</v>
      </c>
      <c r="D158" s="5" t="str">
        <f>_xlfn.XLOOKUP($E158,'Raw Data'!$E:$E,'Raw Data'!D:D,"ERROR",0,1)</f>
        <v>www.amazon.ae/dp/B07WDQJ6NX</v>
      </c>
      <c r="E158" s="5" t="s">
        <v>357</v>
      </c>
      <c r="F158" s="9" t="str">
        <f>_xlfn.XLOOKUP($E158,'Raw Data'!$E:$E,'Raw Data'!F:F,"ERROR",0,1)</f>
        <v>Mousse Fixative TrÃ¨s Forte Ceramide Complex Syoss (250 Ml)</v>
      </c>
      <c r="G158" s="10">
        <f>_xlfn.XLOOKUP($E158,'Raw Data'!$E:$E,'Raw Data'!G:G,"ERROR",0,1)</f>
        <v>3</v>
      </c>
      <c r="H158" s="9">
        <f>_xlfn.XLOOKUP($E158,'Raw Data'!$E:$E,'Raw Data'!H:H,"ERROR",0,1)</f>
        <v>507.34</v>
      </c>
      <c r="I158" s="9">
        <f>_xlfn.XLOOKUP($E158,'Raw Data'!$E:$E,'Raw Data'!I:I,"ERROR",0,1)</f>
        <v>0.000679237500679117</v>
      </c>
      <c r="J158" s="9" t="str">
        <f>_xlfn.XLOOKUP($E158,'Raw Data'!$E:$E,'Raw Data'!J:J,"ERROR",0,1)</f>
        <v>No</v>
      </c>
      <c r="K158" s="14" t="str">
        <f t="array" ref="K158">_xlfn.IFS(AND(L158&gt;0,L158&lt;=5),"0 to 5",AND(L158&gt;5,L158&lt;=10),"5 to 10",AND(L158&gt;10,L158&lt;=15),"10 to 15",AND(L158&gt;15,L158&lt;=20),"15 to 20",AND(L158&gt;20,L158&lt;=30),"20 to 30",AND(L158&gt;30,L158&lt;=40),"30 to 40",AND(L158&gt;40,L158&lt;=50),"40 to 50",AND(L158&gt;50,L158&lt;=75),"50 to 75",AND(L158&gt;75,L158&lt;=100),"75 to 100",AND(L158&gt;100,L158&lt;=150),"100 to 150",AND(L158&gt;150,L158&lt;=200),"150 to 200",AND(L158&gt;200,L158&lt;=250),"200 to 250",AND(L158&gt;250,L158&lt;=300),"250 to 300",AND(L158&gt;300,L158&lt;=400),"300 to 400",AND(L158&gt;400,L158&lt;=500),"400 to 500",L158&gt;500,"500+")</f>
        <v>200 to 250</v>
      </c>
      <c r="L158" s="9">
        <f>_xlfn.XLOOKUP($E158,'Raw Data'!$E:$E,'Raw Data'!L:L,"ERROR",0,1)</f>
        <v>246.07</v>
      </c>
      <c r="M158" s="14" t="str">
        <f t="array" ref="M158">_xlfn.IFS(AND(N158&gt;0,N158&lt;=5),"0 to 5",AND(N158&gt;5,N158&lt;=10),"5 to 10",AND(N158&gt;10,N158&lt;=15),"10 to 15",AND(N158&gt;15,N158&lt;=20),"15 to 20",AND(N158&gt;20,N158&lt;=30),"20 to 30",AND(N158&gt;30,N158&lt;=40),"30 to 40",AND(N158&gt;40,N158&lt;=50),"40 to 50",AND(N158&gt;50,N158&lt;=75),"50 to 75",AND(N158&gt;75,N158&lt;=100),"75 to 100",AND(N158&gt;100,N158&lt;=150),"100 to 150",AND(N158&gt;150,N158&lt;=200),"150 to 200",AND(N158&gt;200,N158&lt;=250),"200 to 250",AND(N158&gt;250,N158&lt;=300),"250 to 300",AND(N158&gt;300,N158&lt;=400),"300 to 400",AND(N158&gt;400,N158&lt;=500),"400 to 500",N158&gt;500,"500+")</f>
        <v>200 to 250</v>
      </c>
      <c r="N158" s="9">
        <f>_xlfn.XLOOKUP($E158,'Raw Data'!$E:$E,'Raw Data'!N:N,"ERROR",0,1)</f>
        <v>250</v>
      </c>
      <c r="O158" s="14" t="str">
        <f t="array" ref="O158">_xlfn.IFS(P158=0,"No Discount",AND(P158&gt;0,P158&lt;=0.02),"0% to 2%",AND(P158&gt;0.02,P158&lt;=0.04),"2% to 4%",AND(P158&gt;0.04,P158&lt;=0.06),"4% to 6%",AND(P158&gt;0.06,P158&lt;=0.08),"6% to 8%",AND(P158&gt;0.08,P158&lt;=0.1),"8% to 10%",AND(P158&gt;0.1,P158&lt;=0.15),"10% to 15%",AND(P158&gt;0.15,P158&lt;=0.2),"15% to 20%",AND(P158&gt;0.2,P158&lt;=0.25),"20% to 25%",AND(P158&gt;0.25,P158&lt;=0.3),"25% to 30%",AND(P158&gt;0.3,P158&lt;=0.4),"30% to 40%",AND(P158&gt;0.4,P158&lt;=0.5),"40% to 50%",AND(P158&gt;0.5,P158&lt;=0.75),"50% to 75%",AND(P158&gt;0.75,P158&lt;=1),"75% to 100%")</f>
        <v>0% to 2%</v>
      </c>
      <c r="P158" s="10">
        <f>_xlfn.XLOOKUP($E158,'Raw Data'!$E:$E,'Raw Data'!P:P,"ERROR",0,1)</f>
        <v>0.01572</v>
      </c>
      <c r="Q158" s="9">
        <f>_xlfn.XLOOKUP($E158,'Raw Data'!$E:$E,'Raw Data'!Q:Q,"ERROR",0,1)</f>
        <v>250</v>
      </c>
      <c r="R158" s="9" t="str">
        <f>_xlfn.XLOOKUP($E158,'Raw Data'!$E:$E,'Raw Data'!R:R,"ERROR",0,1)</f>
        <v>ml</v>
      </c>
      <c r="S158" s="5" t="str">
        <f t="array" ref="S158">_xlfn.IFS(AND(T158&gt;0,T158&lt;=0.05),"0 to 0.05",AND(T158&gt;0.05,T158&lt;=0.1),"0.05 to 0.1",AND(T158&gt;0.1,T158&lt;=0.2),"0.1 to 0.2",AND(T158&gt;0.2,T158&lt;=0.3),"0.2 to 0.3",AND(T158&gt;0.3,T158&lt;=0.4),"0.3 to 0.4",AND(T158&gt;0.4,T158&lt;=0.5),"0.4 to 0.5",AND(T158&gt;0.5,T158&lt;=0.75),"0.5 to 0.75",AND(T158&gt;0.75,T158&lt;=1),"0.75 to 1",AND(T158&gt;1,T158&lt;=2),"1 to 2",AND(T158&gt;2,T158&lt;=3),"2 to 3",AND(T158&gt;3,T158&lt;=4),"3 to 4",AND(T158&gt;4,T158&lt;=5),"4 to 5",AND(T158&gt;5,T158&lt;=10),"5 to 10",T158&gt;10,"10+")</f>
        <v>0.75 to 1</v>
      </c>
      <c r="T158" s="10">
        <f>_xlfn.XLOOKUP($E158,'Raw Data'!$E:$E,'Raw Data'!T:T,"ERROR",0,1)</f>
        <v>0.984805886343307</v>
      </c>
      <c r="U158" s="15" t="str">
        <f t="array" ref="U158">_xlfn.IFS(AND(V158&gt;0,V158&lt;=0.05),"0 to 0.05",AND(V158&gt;0.05,V158&lt;=0.1),"0.05 to 0.1",AND(V158&gt;0.1,V158&lt;=0.2),"0.1 to 0.2",AND(V158&gt;0.2,V158&lt;=0.3),"0.2 to 0.3",AND(V158&gt;0.3,V158&lt;=0.4),"0.3 to 0.4",AND(V158&gt;0.4,V158&lt;=0.5),"0.4 to 0.5",AND(V158&gt;0.5,V158&lt;=0.75),"0.5 to 0.75",AND(V158&gt;0.75,V158&lt;=1),"0.75 to 1",AND(V158&gt;1,V158&lt;=2),"1 to 2",AND(V158&gt;2,V158&lt;=3),"2 to 3",AND(V158&gt;3,V158&lt;=4),"3 to 4",AND(V158&gt;4,V158&lt;=5),"4 to 5",AND(V158&gt;5,V158&lt;=10),"5 to 10",V158&gt;10,"10+")</f>
        <v>0.2 to 0.3</v>
      </c>
      <c r="V158" s="10">
        <f>_xlfn.XLOOKUP($E158,'Raw Data'!$E:$E,'Raw Data'!V:V,"ERROR",0,1)</f>
        <v>0.270144257033256</v>
      </c>
      <c r="W158" s="15" t="str">
        <f t="array" ref="W158">_xlfn.IFS(AND(X158&gt;0,X158&lt;=0.05),"0 to 0.05",AND(X158&gt;0.05,X158&lt;=0.1),"0.05 to 0.1",AND(X158&gt;0.1,X158&lt;=0.2),"0.1 to 0.2",AND(X158&gt;0.2,X158&lt;=0.3),"0.2 to 0.3",AND(X158&gt;0.3,X158&lt;=0.4),"0.3 to 0.4",AND(X158&gt;0.4,X158&lt;=0.5),"0.4 to 0.5",AND(X158&gt;0.5,X158&lt;=0.75),"0.5 to 0.75",AND(X158&gt;0.75,X158&lt;=1),"0.75 to 1",AND(X158&gt;1,X158&lt;=2),"1 to 2",AND(X158&gt;2,X158&lt;=3),"2 to 3",AND(X158&gt;3,X158&lt;=4),"3 to 4",AND(X158&gt;4,X158&lt;=5),"4 to 5",AND(X158&gt;5,X158&lt;=10),"5 to 10",X158&gt;10,"10+")</f>
        <v>0.2 to 0.3</v>
      </c>
      <c r="X158" s="16">
        <f t="shared" si="7"/>
        <v>0.265897589312693</v>
      </c>
      <c r="Y158" s="5" t="str">
        <f t="array" ref="Y158">_xlfn.IFS(AND(Z158&gt;0,Z158&lt;=1),"0 to 1",AND(Z158&gt;1,Z158&lt;=2),"1 to 2",AND(Z158&gt;2,Z158&lt;=4),"2 to 4",AND(Z158&gt;4,Z158&lt;=6),"4 to 6",AND(Z158&gt;6,Z158&lt;=8),"6 to 8",AND(Z158&gt;8,Z158&lt;=10),"8 to 10",AND(Z158&gt;10,Z158&lt;=15),"10 to 15",AND(Z158&gt;15,Z158&lt;=20),"15 to 20",AND(Z158&gt;20,Z158&lt;=25),"20 to 25",AND(Z158&gt;25,Z158&lt;=30),"25 to 30",AND(Z158&gt;30,Z158&lt;=40),"30 to 40",AND(Z158&gt;40,Z158&lt;=50),"40 to 50",Z158&gt;50,"50+")</f>
        <v>8 to 10</v>
      </c>
      <c r="Z158" s="9">
        <f>_xlfn.XLOOKUP($E158,'Raw Data'!$E:$E,'Raw Data'!Z:Z,"ERROR",0,1)</f>
        <v>8.45</v>
      </c>
      <c r="AA158" s="9" t="str">
        <f>_xlfn.XLOOKUP($E158,'Raw Data'!$E:$E,'Raw Data'!AA:AA,"ERROR",0,1)</f>
        <v>oz</v>
      </c>
    </row>
    <row r="159" hidden="1" spans="1:27">
      <c r="A159" s="5" t="str">
        <f>_xlfn.XLOOKUP($E159,'Raw Data'!$E:$E,'Raw Data'!A:A,"ERROR",0,1)</f>
        <v>AE</v>
      </c>
      <c r="B159" s="5" t="str">
        <f>_xlfn.XLOOKUP($E159,'Raw Data'!$E:$E,'Raw Data'!B:B,"ERROR",0,1)</f>
        <v>Hair Mousses</v>
      </c>
      <c r="C159" s="5" t="str">
        <f>_xlfn.XLOOKUP($E159,'Raw Data'!$E:$E,'Raw Data'!C:C,"ERROR",0,1)</f>
        <v>black professional line</v>
      </c>
      <c r="D159" s="5" t="str">
        <f>_xlfn.XLOOKUP($E159,'Raw Data'!$E:$E,'Raw Data'!D:D,"ERROR",0,1)</f>
        <v>www.amazon.ae/dp/B07MW14FCH</v>
      </c>
      <c r="E159" s="5" t="s">
        <v>358</v>
      </c>
      <c r="F159" s="9" t="str">
        <f>_xlfn.XLOOKUP($E159,'Raw Data'!$E:$E,'Raw Data'!F:F,"ERROR",0,1)</f>
        <v>Black Equal Strong Hair  Mousse  Fixing 4, 400 ml</v>
      </c>
      <c r="G159" s="10">
        <f>_xlfn.XLOOKUP($E159,'Raw Data'!$E:$E,'Raw Data'!G:G,"ERROR",0,1)</f>
        <v>10</v>
      </c>
      <c r="H159" s="9">
        <f>_xlfn.XLOOKUP($E159,'Raw Data'!$E:$E,'Raw Data'!H:H,"ERROR",0,1)</f>
        <v>505.19</v>
      </c>
      <c r="I159" s="9">
        <f>_xlfn.XLOOKUP($E159,'Raw Data'!$E:$E,'Raw Data'!I:I,"ERROR",0,1)</f>
        <v>0.000676359035297992</v>
      </c>
      <c r="J159" s="9" t="str">
        <f>_xlfn.XLOOKUP($E159,'Raw Data'!$E:$E,'Raw Data'!J:J,"ERROR",0,1)</f>
        <v>No</v>
      </c>
      <c r="K159" s="14" t="str">
        <f t="array" ref="K159">_xlfn.IFS(AND(L159&gt;0,L159&lt;=5),"0 to 5",AND(L159&gt;5,L159&lt;=10),"5 to 10",AND(L159&gt;10,L159&lt;=15),"10 to 15",AND(L159&gt;15,L159&lt;=20),"15 to 20",AND(L159&gt;20,L159&lt;=30),"20 to 30",AND(L159&gt;30,L159&lt;=40),"30 to 40",AND(L159&gt;40,L159&lt;=50),"40 to 50",AND(L159&gt;50,L159&lt;=75),"50 to 75",AND(L159&gt;75,L159&lt;=100),"75 to 100",AND(L159&gt;100,L159&lt;=150),"100 to 150",AND(L159&gt;150,L159&lt;=200),"150 to 200",AND(L159&gt;200,L159&lt;=250),"200 to 250",AND(L159&gt;250,L159&lt;=300),"250 to 300",AND(L159&gt;300,L159&lt;=400),"300 to 400",AND(L159&gt;400,L159&lt;=500),"400 to 500",L159&gt;500,"500+")</f>
        <v>40 to 50</v>
      </c>
      <c r="L159" s="9">
        <f>_xlfn.XLOOKUP($E159,'Raw Data'!$E:$E,'Raw Data'!L:L,"ERROR",0,1)</f>
        <v>50</v>
      </c>
      <c r="M159" s="14" t="str">
        <f t="array" ref="M159">_xlfn.IFS(AND(N159&gt;0,N159&lt;=5),"0 to 5",AND(N159&gt;5,N159&lt;=10),"5 to 10",AND(N159&gt;10,N159&lt;=15),"10 to 15",AND(N159&gt;15,N159&lt;=20),"15 to 20",AND(N159&gt;20,N159&lt;=30),"20 to 30",AND(N159&gt;30,N159&lt;=40),"30 to 40",AND(N159&gt;40,N159&lt;=50),"40 to 50",AND(N159&gt;50,N159&lt;=75),"50 to 75",AND(N159&gt;75,N159&lt;=100),"75 to 100",AND(N159&gt;100,N159&lt;=150),"100 to 150",AND(N159&gt;150,N159&lt;=200),"150 to 200",AND(N159&gt;200,N159&lt;=250),"200 to 250",AND(N159&gt;250,N159&lt;=300),"250 to 300",AND(N159&gt;300,N159&lt;=400),"300 to 400",AND(N159&gt;400,N159&lt;=500),"400 to 500",N159&gt;500,"500+")</f>
        <v>40 to 50</v>
      </c>
      <c r="N159" s="9">
        <f>_xlfn.XLOOKUP($E159,'Raw Data'!$E:$E,'Raw Data'!N:N,"ERROR",0,1)</f>
        <v>50</v>
      </c>
      <c r="O159" s="14" t="str">
        <f t="array" ref="O159">_xlfn.IFS(P159=0,"No Discount",AND(P159&gt;0,P159&lt;=0.02),"0% to 2%",AND(P159&gt;0.02,P159&lt;=0.04),"2% to 4%",AND(P159&gt;0.04,P159&lt;=0.06),"4% to 6%",AND(P159&gt;0.06,P159&lt;=0.08),"6% to 8%",AND(P159&gt;0.08,P159&lt;=0.1),"8% to 10%",AND(P159&gt;0.1,P159&lt;=0.15),"10% to 15%",AND(P159&gt;0.15,P159&lt;=0.2),"15% to 20%",AND(P159&gt;0.2,P159&lt;=0.25),"20% to 25%",AND(P159&gt;0.25,P159&lt;=0.3),"25% to 30%",AND(P159&gt;0.3,P159&lt;=0.4),"30% to 40%",AND(P159&gt;0.4,P159&lt;=0.5),"40% to 50%",AND(P159&gt;0.5,P159&lt;=0.75),"50% to 75%",AND(P159&gt;0.75,P159&lt;=1),"75% to 100%")</f>
        <v>No Discount</v>
      </c>
      <c r="P159" s="10">
        <f>_xlfn.XLOOKUP($E159,'Raw Data'!$E:$E,'Raw Data'!P:P,"ERROR",0,1)</f>
        <v>0</v>
      </c>
      <c r="Q159" s="9">
        <f>_xlfn.XLOOKUP($E159,'Raw Data'!$E:$E,'Raw Data'!Q:Q,"ERROR",0,1)</f>
        <v>400</v>
      </c>
      <c r="R159" s="9" t="str">
        <f>_xlfn.XLOOKUP($E159,'Raw Data'!$E:$E,'Raw Data'!R:R,"ERROR",0,1)</f>
        <v>ml</v>
      </c>
      <c r="S159" s="5" t="str">
        <f t="array" ref="S159">_xlfn.IFS(AND(T159&gt;0,T159&lt;=0.05),"0 to 0.05",AND(T159&gt;0.05,T159&lt;=0.1),"0.05 to 0.1",AND(T159&gt;0.1,T159&lt;=0.2),"0.1 to 0.2",AND(T159&gt;0.2,T159&lt;=0.3),"0.2 to 0.3",AND(T159&gt;0.3,T159&lt;=0.4),"0.3 to 0.4",AND(T159&gt;0.4,T159&lt;=0.5),"0.4 to 0.5",AND(T159&gt;0.5,T159&lt;=0.75),"0.5 to 0.75",AND(T159&gt;0.75,T159&lt;=1),"0.75 to 1",AND(T159&gt;1,T159&lt;=2),"1 to 2",AND(T159&gt;2,T159&lt;=3),"2 to 3",AND(T159&gt;3,T159&lt;=4),"3 to 4",AND(T159&gt;4,T159&lt;=5),"4 to 5",AND(T159&gt;5,T159&lt;=10),"5 to 10",T159&gt;10,"10+")</f>
        <v>0.1 to 0.2</v>
      </c>
      <c r="T159" s="10">
        <f>_xlfn.XLOOKUP($E159,'Raw Data'!$E:$E,'Raw Data'!T:T,"ERROR",0,1)</f>
        <v>0.125066785663544</v>
      </c>
      <c r="U159" s="15" t="str">
        <f t="array" ref="U159">_xlfn.IFS(AND(V159&gt;0,V159&lt;=0.05),"0 to 0.05",AND(V159&gt;0.05,V159&lt;=0.1),"0.05 to 0.1",AND(V159&gt;0.1,V159&lt;=0.2),"0.1 to 0.2",AND(V159&gt;0.2,V159&lt;=0.3),"0.2 to 0.3",AND(V159&gt;0.3,V159&lt;=0.4),"0.3 to 0.4",AND(V159&gt;0.4,V159&lt;=0.5),"0.4 to 0.5",AND(V159&gt;0.5,V159&lt;=0.75),"0.5 to 0.75",AND(V159&gt;0.75,V159&lt;=1),"0.75 to 1",AND(V159&gt;1,V159&lt;=2),"1 to 2",AND(V159&gt;2,V159&lt;=3),"2 to 3",AND(V159&gt;3,V159&lt;=4),"3 to 4",AND(V159&gt;4,V159&lt;=5),"4 to 5",AND(V159&gt;5,V159&lt;=10),"5 to 10",V159&gt;10,"10+")</f>
        <v>0 to 0.05</v>
      </c>
      <c r="V159" s="10">
        <f>_xlfn.XLOOKUP($E159,'Raw Data'!$E:$E,'Raw Data'!V:V,"ERROR",0,1)</f>
        <v>0.033768032129157</v>
      </c>
      <c r="W159" s="15" t="str">
        <f t="array" ref="W159">_xlfn.IFS(AND(X159&gt;0,X159&lt;=0.05),"0 to 0.05",AND(X159&gt;0.05,X159&lt;=0.1),"0.05 to 0.1",AND(X159&gt;0.1,X159&lt;=0.2),"0.1 to 0.2",AND(X159&gt;0.2,X159&lt;=0.3),"0.2 to 0.3",AND(X159&gt;0.3,X159&lt;=0.4),"0.3 to 0.4",AND(X159&gt;0.4,X159&lt;=0.5),"0.4 to 0.5",AND(X159&gt;0.5,X159&lt;=0.75),"0.5 to 0.75",AND(X159&gt;0.75,X159&lt;=1),"0.75 to 1",AND(X159&gt;1,X159&lt;=2),"1 to 2",AND(X159&gt;2,X159&lt;=3),"2 to 3",AND(X159&gt;3,X159&lt;=4),"3 to 4",AND(X159&gt;4,X159&lt;=5),"4 to 5",AND(X159&gt;5,X159&lt;=10),"5 to 10",X159&gt;10,"10+")</f>
        <v>0 to 0.05</v>
      </c>
      <c r="X159" s="16">
        <f t="shared" si="7"/>
        <v>0.033768032129157</v>
      </c>
      <c r="Y159" s="5" t="str">
        <f t="array" ref="Y159">_xlfn.IFS(AND(Z159&gt;0,Z159&lt;=1),"0 to 1",AND(Z159&gt;1,Z159&lt;=2),"1 to 2",AND(Z159&gt;2,Z159&lt;=4),"2 to 4",AND(Z159&gt;4,Z159&lt;=6),"4 to 6",AND(Z159&gt;6,Z159&lt;=8),"6 to 8",AND(Z159&gt;8,Z159&lt;=10),"8 to 10",AND(Z159&gt;10,Z159&lt;=15),"10 to 15",AND(Z159&gt;15,Z159&lt;=20),"15 to 20",AND(Z159&gt;20,Z159&lt;=25),"20 to 25",AND(Z159&gt;25,Z159&lt;=30),"25 to 30",AND(Z159&gt;30,Z159&lt;=40),"30 to 40",AND(Z159&gt;40,Z159&lt;=50),"40 to 50",Z159&gt;50,"50+")</f>
        <v>10 to 15</v>
      </c>
      <c r="Z159" s="9">
        <f>_xlfn.XLOOKUP($E159,'Raw Data'!$E:$E,'Raw Data'!Z:Z,"ERROR",0,1)</f>
        <v>13.52</v>
      </c>
      <c r="AA159" s="9" t="str">
        <f>_xlfn.XLOOKUP($E159,'Raw Data'!$E:$E,'Raw Data'!AA:AA,"ERROR",0,1)</f>
        <v>oz</v>
      </c>
    </row>
    <row r="160" hidden="1" spans="1:27">
      <c r="A160" s="5" t="str">
        <f>_xlfn.XLOOKUP($E160,'Raw Data'!$E:$E,'Raw Data'!A:A,"ERROR",0,1)</f>
        <v>AE</v>
      </c>
      <c r="B160" s="5" t="str">
        <f>_xlfn.XLOOKUP($E160,'Raw Data'!$E:$E,'Raw Data'!B:B,"ERROR",0,1)</f>
        <v>Hair Mousses</v>
      </c>
      <c r="C160" s="5" t="str">
        <f>_xlfn.XLOOKUP($E160,'Raw Data'!$E:$E,'Raw Data'!C:C,"ERROR",0,1)</f>
        <v>syoss</v>
      </c>
      <c r="D160" s="5" t="str">
        <f>_xlfn.XLOOKUP($E160,'Raw Data'!$E:$E,'Raw Data'!D:D,"ERROR",0,1)</f>
        <v>www.amazon.ae/dp/B07JF5VGP6</v>
      </c>
      <c r="E160" s="5" t="s">
        <v>359</v>
      </c>
      <c r="F160" s="9" t="str">
        <f>_xlfn.XLOOKUP($E160,'Raw Data'!$E:$E,'Raw Data'!F:F,"ERROR",0,1)</f>
        <v>Syoss Hair Mousse Ceramide Complex Hold5 250ml</v>
      </c>
      <c r="G160" s="10">
        <f>_xlfn.XLOOKUP($E160,'Raw Data'!$E:$E,'Raw Data'!G:G,"ERROR",0,1)</f>
        <v>1</v>
      </c>
      <c r="H160" s="9">
        <f>_xlfn.XLOOKUP($E160,'Raw Data'!$E:$E,'Raw Data'!H:H,"ERROR",0,1)</f>
        <v>498.88</v>
      </c>
      <c r="I160" s="9">
        <f>_xlfn.XLOOKUP($E160,'Raw Data'!$E:$E,'Raw Data'!I:I,"ERROR",0,1)</f>
        <v>0.000667911074109666</v>
      </c>
      <c r="J160" s="9" t="str">
        <f>_xlfn.XLOOKUP($E160,'Raw Data'!$E:$E,'Raw Data'!J:J,"ERROR",0,1)</f>
        <v>No</v>
      </c>
      <c r="K160" s="14" t="str">
        <f t="array" ref="K160">_xlfn.IFS(AND(L160&gt;0,L160&lt;=5),"0 to 5",AND(L160&gt;5,L160&lt;=10),"5 to 10",AND(L160&gt;10,L160&lt;=15),"10 to 15",AND(L160&gt;15,L160&lt;=20),"15 to 20",AND(L160&gt;20,L160&lt;=30),"20 to 30",AND(L160&gt;30,L160&lt;=40),"30 to 40",AND(L160&gt;40,L160&lt;=50),"40 to 50",AND(L160&gt;50,L160&lt;=75),"50 to 75",AND(L160&gt;75,L160&lt;=100),"75 to 100",AND(L160&gt;100,L160&lt;=150),"100 to 150",AND(L160&gt;150,L160&lt;=200),"150 to 200",AND(L160&gt;200,L160&lt;=250),"200 to 250",AND(L160&gt;250,L160&lt;=300),"250 to 300",AND(L160&gt;300,L160&lt;=400),"300 to 400",AND(L160&gt;400,L160&lt;=500),"400 to 500",L160&gt;500,"500+")</f>
        <v>300 to 400</v>
      </c>
      <c r="L160" s="9">
        <f>_xlfn.XLOOKUP($E160,'Raw Data'!$E:$E,'Raw Data'!L:L,"ERROR",0,1)</f>
        <v>395</v>
      </c>
      <c r="M160" s="14" t="str">
        <f t="array" ref="M160">_xlfn.IFS(AND(N160&gt;0,N160&lt;=5),"0 to 5",AND(N160&gt;5,N160&lt;=10),"5 to 10",AND(N160&gt;10,N160&lt;=15),"10 to 15",AND(N160&gt;15,N160&lt;=20),"15 to 20",AND(N160&gt;20,N160&lt;=30),"20 to 30",AND(N160&gt;30,N160&lt;=40),"30 to 40",AND(N160&gt;40,N160&lt;=50),"40 to 50",AND(N160&gt;50,N160&lt;=75),"50 to 75",AND(N160&gt;75,N160&lt;=100),"75 to 100",AND(N160&gt;100,N160&lt;=150),"100 to 150",AND(N160&gt;150,N160&lt;=200),"150 to 200",AND(N160&gt;200,N160&lt;=250),"200 to 250",AND(N160&gt;250,N160&lt;=300),"250 to 300",AND(N160&gt;300,N160&lt;=400),"300 to 400",AND(N160&gt;400,N160&lt;=500),"400 to 500",N160&gt;500,"500+")</f>
        <v>300 to 400</v>
      </c>
      <c r="N160" s="9">
        <f>_xlfn.XLOOKUP($E160,'Raw Data'!$E:$E,'Raw Data'!N:N,"ERROR",0,1)</f>
        <v>395</v>
      </c>
      <c r="O160" s="14" t="str">
        <f t="array" ref="O160">_xlfn.IFS(P160=0,"No Discount",AND(P160&gt;0,P160&lt;=0.02),"0% to 2%",AND(P160&gt;0.02,P160&lt;=0.04),"2% to 4%",AND(P160&gt;0.04,P160&lt;=0.06),"4% to 6%",AND(P160&gt;0.06,P160&lt;=0.08),"6% to 8%",AND(P160&gt;0.08,P160&lt;=0.1),"8% to 10%",AND(P160&gt;0.1,P160&lt;=0.15),"10% to 15%",AND(P160&gt;0.15,P160&lt;=0.2),"15% to 20%",AND(P160&gt;0.2,P160&lt;=0.25),"20% to 25%",AND(P160&gt;0.25,P160&lt;=0.3),"25% to 30%",AND(P160&gt;0.3,P160&lt;=0.4),"30% to 40%",AND(P160&gt;0.4,P160&lt;=0.5),"40% to 50%",AND(P160&gt;0.5,P160&lt;=0.75),"50% to 75%",AND(P160&gt;0.75,P160&lt;=1),"75% to 100%")</f>
        <v>No Discount</v>
      </c>
      <c r="P160" s="10">
        <f>_xlfn.XLOOKUP($E160,'Raw Data'!$E:$E,'Raw Data'!P:P,"ERROR",0,1)</f>
        <v>0</v>
      </c>
      <c r="Q160" s="9">
        <f>_xlfn.XLOOKUP($E160,'Raw Data'!$E:$E,'Raw Data'!Q:Q,"ERROR",0,1)</f>
        <v>250</v>
      </c>
      <c r="R160" s="9" t="str">
        <f>_xlfn.XLOOKUP($E160,'Raw Data'!$E:$E,'Raw Data'!R:R,"ERROR",0,1)</f>
        <v>ml</v>
      </c>
      <c r="S160" s="5" t="str">
        <f t="array" ref="S160">_xlfn.IFS(AND(T160&gt;0,T160&lt;=0.05),"0 to 0.05",AND(T160&gt;0.05,T160&lt;=0.1),"0.05 to 0.1",AND(T160&gt;0.1,T160&lt;=0.2),"0.1 to 0.2",AND(T160&gt;0.2,T160&lt;=0.3),"0.2 to 0.3",AND(T160&gt;0.3,T160&lt;=0.4),"0.3 to 0.4",AND(T160&gt;0.4,T160&lt;=0.5),"0.4 to 0.5",AND(T160&gt;0.5,T160&lt;=0.75),"0.5 to 0.75",AND(T160&gt;0.75,T160&lt;=1),"0.75 to 1",AND(T160&gt;1,T160&lt;=2),"1 to 2",AND(T160&gt;2,T160&lt;=3),"2 to 3",AND(T160&gt;3,T160&lt;=4),"3 to 4",AND(T160&gt;4,T160&lt;=5),"4 to 5",AND(T160&gt;5,T160&lt;=10),"5 to 10",T160&gt;10,"10+")</f>
        <v>1 to 2</v>
      </c>
      <c r="T160" s="10">
        <f>_xlfn.XLOOKUP($E160,'Raw Data'!$E:$E,'Raw Data'!T:T,"ERROR",0,1)</f>
        <v>1.5808441707872</v>
      </c>
      <c r="U160" s="15" t="str">
        <f t="array" ref="U160">_xlfn.IFS(AND(V160&gt;0,V160&lt;=0.05),"0 to 0.05",AND(V160&gt;0.05,V160&lt;=0.1),"0.05 to 0.1",AND(V160&gt;0.1,V160&lt;=0.2),"0.1 to 0.2",AND(V160&gt;0.2,V160&lt;=0.3),"0.2 to 0.3",AND(V160&gt;0.3,V160&lt;=0.4),"0.3 to 0.4",AND(V160&gt;0.4,V160&lt;=0.5),"0.4 to 0.5",AND(V160&gt;0.5,V160&lt;=0.75),"0.5 to 0.75",AND(V160&gt;0.75,V160&lt;=1),"0.75 to 1",AND(V160&gt;1,V160&lt;=2),"1 to 2",AND(V160&gt;2,V160&lt;=3),"2 to 3",AND(V160&gt;3,V160&lt;=4),"3 to 4",AND(V160&gt;4,V160&lt;=5),"4 to 5",AND(V160&gt;5,V160&lt;=10),"5 to 10",V160&gt;10,"10+")</f>
        <v>0.4 to 0.5</v>
      </c>
      <c r="V160" s="10">
        <f>_xlfn.XLOOKUP($E160,'Raw Data'!$E:$E,'Raw Data'!V:V,"ERROR",0,1)</f>
        <v>0.426827926112544</v>
      </c>
      <c r="W160" s="15" t="str">
        <f t="array" ref="W160">_xlfn.IFS(AND(X160&gt;0,X160&lt;=0.05),"0 to 0.05",AND(X160&gt;0.05,X160&lt;=0.1),"0.05 to 0.1",AND(X160&gt;0.1,X160&lt;=0.2),"0.1 to 0.2",AND(X160&gt;0.2,X160&lt;=0.3),"0.2 to 0.3",AND(X160&gt;0.3,X160&lt;=0.4),"0.3 to 0.4",AND(X160&gt;0.4,X160&lt;=0.5),"0.4 to 0.5",AND(X160&gt;0.5,X160&lt;=0.75),"0.5 to 0.75",AND(X160&gt;0.75,X160&lt;=1),"0.75 to 1",AND(X160&gt;1,X160&lt;=2),"1 to 2",AND(X160&gt;2,X160&lt;=3),"2 to 3",AND(X160&gt;3,X160&lt;=4),"3 to 4",AND(X160&gt;4,X160&lt;=5),"4 to 5",AND(X160&gt;5,X160&lt;=10),"5 to 10",X160&gt;10,"10+")</f>
        <v>0.4 to 0.5</v>
      </c>
      <c r="X160" s="16">
        <f t="shared" si="7"/>
        <v>0.426827926112544</v>
      </c>
      <c r="Y160" s="5" t="str">
        <f t="array" ref="Y160">_xlfn.IFS(AND(Z160&gt;0,Z160&lt;=1),"0 to 1",AND(Z160&gt;1,Z160&lt;=2),"1 to 2",AND(Z160&gt;2,Z160&lt;=4),"2 to 4",AND(Z160&gt;4,Z160&lt;=6),"4 to 6",AND(Z160&gt;6,Z160&lt;=8),"6 to 8",AND(Z160&gt;8,Z160&lt;=10),"8 to 10",AND(Z160&gt;10,Z160&lt;=15),"10 to 15",AND(Z160&gt;15,Z160&lt;=20),"15 to 20",AND(Z160&gt;20,Z160&lt;=25),"20 to 25",AND(Z160&gt;25,Z160&lt;=30),"25 to 30",AND(Z160&gt;30,Z160&lt;=40),"30 to 40",AND(Z160&gt;40,Z160&lt;=50),"40 to 50",Z160&gt;50,"50+")</f>
        <v>8 to 10</v>
      </c>
      <c r="Z160" s="9">
        <f>_xlfn.XLOOKUP($E160,'Raw Data'!$E:$E,'Raw Data'!Z:Z,"ERROR",0,1)</f>
        <v>8.45</v>
      </c>
      <c r="AA160" s="9" t="str">
        <f>_xlfn.XLOOKUP($E160,'Raw Data'!$E:$E,'Raw Data'!AA:AA,"ERROR",0,1)</f>
        <v>oz</v>
      </c>
    </row>
    <row r="161" hidden="1" spans="1:27">
      <c r="A161" s="5" t="str">
        <f>_xlfn.XLOOKUP($E161,'Raw Data'!$E:$E,'Raw Data'!A:A,"ERROR",0,1)</f>
        <v>AE</v>
      </c>
      <c r="B161" s="5" t="str">
        <f>_xlfn.XLOOKUP($E161,'Raw Data'!$E:$E,'Raw Data'!B:B,"ERROR",0,1)</f>
        <v>Hair Mousses</v>
      </c>
      <c r="C161" s="5" t="str">
        <f>_xlfn.XLOOKUP($E161,'Raw Data'!$E:$E,'Raw Data'!C:C,"ERROR",0,1)</f>
        <v>r+co</v>
      </c>
      <c r="D161" s="5" t="str">
        <f>_xlfn.XLOOKUP($E161,'Raw Data'!$E:$E,'Raw Data'!D:D,"ERROR",0,1)</f>
        <v>www.amazon.ae/dp/B00X2YPP6U</v>
      </c>
      <c r="E161" s="5" t="s">
        <v>360</v>
      </c>
      <c r="F161" s="9" t="str">
        <f>_xlfn.XLOOKUP($E161,'Raw Data'!$E:$E,'Raw Data'!F:F,"ERROR",0,1)</f>
        <v>R+Co Park Ave Blowout Balm, Vitamin-Rich Hair Balm for Smooth Blowouts R+Co Park Ave Blowout Balm, Vitamin-Rich Hair Balm for Smooth Blowouts</v>
      </c>
      <c r="G161" s="10">
        <f>_xlfn.XLOOKUP($E161,'Raw Data'!$E:$E,'Raw Data'!G:G,"ERROR",0,1)</f>
        <v>5</v>
      </c>
      <c r="H161" s="9">
        <f>_xlfn.XLOOKUP($E161,'Raw Data'!$E:$E,'Raw Data'!H:H,"ERROR",0,1)</f>
        <v>492.48</v>
      </c>
      <c r="I161" s="9">
        <f>_xlfn.XLOOKUP($E161,'Raw Data'!$E:$E,'Raw Data'!I:I,"ERROR",0,1)</f>
        <v>0.000659342619021665</v>
      </c>
      <c r="J161" s="9" t="str">
        <f>_xlfn.XLOOKUP($E161,'Raw Data'!$E:$E,'Raw Data'!J:J,"ERROR",0,1)</f>
        <v>No</v>
      </c>
      <c r="K161" s="14" t="str">
        <f t="array" ref="K161">_xlfn.IFS(AND(L161&gt;0,L161&lt;=5),"0 to 5",AND(L161&gt;5,L161&lt;=10),"5 to 10",AND(L161&gt;10,L161&lt;=15),"10 to 15",AND(L161&gt;15,L161&lt;=20),"15 to 20",AND(L161&gt;20,L161&lt;=30),"20 to 30",AND(L161&gt;30,L161&lt;=40),"30 to 40",AND(L161&gt;40,L161&lt;=50),"40 to 50",AND(L161&gt;50,L161&lt;=75),"50 to 75",AND(L161&gt;75,L161&lt;=100),"75 to 100",AND(L161&gt;100,L161&lt;=150),"100 to 150",AND(L161&gt;150,L161&lt;=200),"150 to 200",AND(L161&gt;200,L161&lt;=250),"200 to 250",AND(L161&gt;250,L161&lt;=300),"250 to 300",AND(L161&gt;300,L161&lt;=400),"300 to 400",AND(L161&gt;400,L161&lt;=500),"400 to 500",L161&gt;500,"500+")</f>
        <v>75 to 100</v>
      </c>
      <c r="L161" s="9">
        <f>_xlfn.XLOOKUP($E161,'Raw Data'!$E:$E,'Raw Data'!L:L,"ERROR",0,1)</f>
        <v>91.15</v>
      </c>
      <c r="M161" s="14" t="str">
        <f t="array" ref="M161">_xlfn.IFS(AND(N161&gt;0,N161&lt;=5),"0 to 5",AND(N161&gt;5,N161&lt;=10),"5 to 10",AND(N161&gt;10,N161&lt;=15),"10 to 15",AND(N161&gt;15,N161&lt;=20),"15 to 20",AND(N161&gt;20,N161&lt;=30),"20 to 30",AND(N161&gt;30,N161&lt;=40),"30 to 40",AND(N161&gt;40,N161&lt;=50),"40 to 50",AND(N161&gt;50,N161&lt;=75),"50 to 75",AND(N161&gt;75,N161&lt;=100),"75 to 100",AND(N161&gt;100,N161&lt;=150),"100 to 150",AND(N161&gt;150,N161&lt;=200),"150 to 200",AND(N161&gt;200,N161&lt;=250),"200 to 250",AND(N161&gt;250,N161&lt;=300),"250 to 300",AND(N161&gt;300,N161&lt;=400),"300 to 400",AND(N161&gt;400,N161&lt;=500),"400 to 500",N161&gt;500,"500+")</f>
        <v>75 to 100</v>
      </c>
      <c r="N161" s="9">
        <f>_xlfn.XLOOKUP($E161,'Raw Data'!$E:$E,'Raw Data'!N:N,"ERROR",0,1)</f>
        <v>91.15</v>
      </c>
      <c r="O161" s="14" t="str">
        <f t="array" ref="O161">_xlfn.IFS(P161=0,"No Discount",AND(P161&gt;0,P161&lt;=0.02),"0% to 2%",AND(P161&gt;0.02,P161&lt;=0.04),"2% to 4%",AND(P161&gt;0.04,P161&lt;=0.06),"4% to 6%",AND(P161&gt;0.06,P161&lt;=0.08),"6% to 8%",AND(P161&gt;0.08,P161&lt;=0.1),"8% to 10%",AND(P161&gt;0.1,P161&lt;=0.15),"10% to 15%",AND(P161&gt;0.15,P161&lt;=0.2),"15% to 20%",AND(P161&gt;0.2,P161&lt;=0.25),"20% to 25%",AND(P161&gt;0.25,P161&lt;=0.3),"25% to 30%",AND(P161&gt;0.3,P161&lt;=0.4),"30% to 40%",AND(P161&gt;0.4,P161&lt;=0.5),"40% to 50%",AND(P161&gt;0.5,P161&lt;=0.75),"50% to 75%",AND(P161&gt;0.75,P161&lt;=1),"75% to 100%")</f>
        <v>No Discount</v>
      </c>
      <c r="P161" s="10">
        <f>_xlfn.XLOOKUP($E161,'Raw Data'!$E:$E,'Raw Data'!P:P,"ERROR",0,1)</f>
        <v>0</v>
      </c>
      <c r="Q161" s="9">
        <f>_xlfn.XLOOKUP($E161,'Raw Data'!$E:$E,'Raw Data'!Q:Q,"ERROR",0,1)</f>
        <v>0</v>
      </c>
      <c r="R161" s="9">
        <f>_xlfn.XLOOKUP($E161,'Raw Data'!$E:$E,'Raw Data'!R:R,"ERROR",0,1)</f>
        <v>0</v>
      </c>
      <c r="S161" s="5" t="e">
        <f t="array" ref="S161">_xlfn.IFS(AND(T161&gt;0,T161&lt;=0.05),"0 to 0.05",AND(T161&gt;0.05,T161&lt;=0.1),"0.05 to 0.1",AND(T161&gt;0.1,T161&lt;=0.2),"0.1 to 0.2",AND(T161&gt;0.2,T161&lt;=0.3),"0.2 to 0.3",AND(T161&gt;0.3,T161&lt;=0.4),"0.3 to 0.4",AND(T161&gt;0.4,T161&lt;=0.5),"0.4 to 0.5",AND(T161&gt;0.5,T161&lt;=0.75),"0.5 to 0.75",AND(T161&gt;0.75,T161&lt;=1),"0.75 to 1",AND(T161&gt;1,T161&lt;=2),"1 to 2",AND(T161&gt;2,T161&lt;=3),"2 to 3",AND(T161&gt;3,T161&lt;=4),"3 to 4",AND(T161&gt;4,T161&lt;=5),"4 to 5",AND(T161&gt;5,T161&lt;=10),"5 to 10",T161&gt;10,"10+")</f>
        <v>#N/A</v>
      </c>
      <c r="T161" s="10">
        <f>_xlfn.XLOOKUP($E161,'Raw Data'!$E:$E,'Raw Data'!T:T,"ERROR",0,1)</f>
        <v>0</v>
      </c>
      <c r="U161" s="15" t="e">
        <f t="array" ref="U161">_xlfn.IFS(AND(V161&gt;0,V161&lt;=0.05),"0 to 0.05",AND(V161&gt;0.05,V161&lt;=0.1),"0.05 to 0.1",AND(V161&gt;0.1,V161&lt;=0.2),"0.1 to 0.2",AND(V161&gt;0.2,V161&lt;=0.3),"0.2 to 0.3",AND(V161&gt;0.3,V161&lt;=0.4),"0.3 to 0.4",AND(V161&gt;0.4,V161&lt;=0.5),"0.4 to 0.5",AND(V161&gt;0.5,V161&lt;=0.75),"0.5 to 0.75",AND(V161&gt;0.75,V161&lt;=1),"0.75 to 1",AND(V161&gt;1,V161&lt;=2),"1 to 2",AND(V161&gt;2,V161&lt;=3),"2 to 3",AND(V161&gt;3,V161&lt;=4),"3 to 4",AND(V161&gt;4,V161&lt;=5),"4 to 5",AND(V161&gt;5,V161&lt;=10),"5 to 10",V161&gt;10,"10+")</f>
        <v>#N/A</v>
      </c>
      <c r="V161" s="10">
        <f>_xlfn.XLOOKUP($E161,'Raw Data'!$E:$E,'Raw Data'!V:V,"ERROR",0,1)</f>
        <v>0</v>
      </c>
      <c r="W161" s="15" t="e">
        <f t="array" ref="W161">_xlfn.IFS(AND(X161&gt;0,X161&lt;=0.05),"0 to 0.05",AND(X161&gt;0.05,X161&lt;=0.1),"0.05 to 0.1",AND(X161&gt;0.1,X161&lt;=0.2),"0.1 to 0.2",AND(X161&gt;0.2,X161&lt;=0.3),"0.2 to 0.3",AND(X161&gt;0.3,X161&lt;=0.4),"0.3 to 0.4",AND(X161&gt;0.4,X161&lt;=0.5),"0.4 to 0.5",AND(X161&gt;0.5,X161&lt;=0.75),"0.5 to 0.75",AND(X161&gt;0.75,X161&lt;=1),"0.75 to 1",AND(X161&gt;1,X161&lt;=2),"1 to 2",AND(X161&gt;2,X161&lt;=3),"2 to 3",AND(X161&gt;3,X161&lt;=4),"3 to 4",AND(X161&gt;4,X161&lt;=5),"4 to 5",AND(X161&gt;5,X161&lt;=10),"5 to 10",X161&gt;10,"10+")</f>
        <v>#DIV/0!</v>
      </c>
      <c r="X161" s="16" t="e">
        <f t="shared" si="7"/>
        <v>#DIV/0!</v>
      </c>
      <c r="Y161" s="5" t="e">
        <f t="array" ref="Y161">_xlfn.IFS(AND(Z161&gt;0,Z161&lt;=1),"0 to 1",AND(Z161&gt;1,Z161&lt;=2),"1 to 2",AND(Z161&gt;2,Z161&lt;=4),"2 to 4",AND(Z161&gt;4,Z161&lt;=6),"4 to 6",AND(Z161&gt;6,Z161&lt;=8),"6 to 8",AND(Z161&gt;8,Z161&lt;=10),"8 to 10",AND(Z161&gt;10,Z161&lt;=15),"10 to 15",AND(Z161&gt;15,Z161&lt;=20),"15 to 20",AND(Z161&gt;20,Z161&lt;=25),"20 to 25",AND(Z161&gt;25,Z161&lt;=30),"25 to 30",AND(Z161&gt;30,Z161&lt;=40),"30 to 40",AND(Z161&gt;40,Z161&lt;=50),"40 to 50",Z161&gt;50,"50+")</f>
        <v>#N/A</v>
      </c>
      <c r="Z161" s="9">
        <f>_xlfn.XLOOKUP($E161,'Raw Data'!$E:$E,'Raw Data'!Z:Z,"ERROR",0,1)</f>
        <v>0</v>
      </c>
      <c r="AA161" s="9">
        <f>_xlfn.XLOOKUP($E161,'Raw Data'!$E:$E,'Raw Data'!AA:AA,"ERROR",0,1)</f>
        <v>0</v>
      </c>
    </row>
    <row r="162" hidden="1" spans="1:27">
      <c r="A162" s="5" t="str">
        <f>_xlfn.XLOOKUP($E162,'Raw Data'!$E:$E,'Raw Data'!A:A,"ERROR",0,1)</f>
        <v>AE</v>
      </c>
      <c r="B162" s="5" t="str">
        <f>_xlfn.XLOOKUP($E162,'Raw Data'!$E:$E,'Raw Data'!B:B,"ERROR",0,1)</f>
        <v>Hair Mousses</v>
      </c>
      <c r="C162" s="5" t="str">
        <f>_xlfn.XLOOKUP($E162,'Raw Data'!$E:$E,'Raw Data'!C:C,"ERROR",0,1)</f>
        <v>EVO</v>
      </c>
      <c r="D162" s="5" t="str">
        <f>_xlfn.XLOOKUP($E162,'Raw Data'!$E:$E,'Raw Data'!D:D,"ERROR",0,1)</f>
        <v>www.amazon.ae/dp/B07KCQG27N</v>
      </c>
      <c r="E162" s="5" t="s">
        <v>361</v>
      </c>
      <c r="F162" s="9" t="str">
        <f>_xlfn.XLOOKUP($E162,'Raw Data'!$E:$E,'Raw Data'!F:F,"ERROR",0,1)</f>
        <v>EVO Macgyver Multi-use  Mousse  - Texturizing  Mousse  - Instant Volume With Lasting Hold - 200ml / 6.8fl.oz</v>
      </c>
      <c r="G162" s="10">
        <f>_xlfn.XLOOKUP($E162,'Raw Data'!$E:$E,'Raw Data'!G:G,"ERROR",0,1)</f>
        <v>3</v>
      </c>
      <c r="H162" s="9">
        <f>_xlfn.XLOOKUP($E162,'Raw Data'!$E:$E,'Raw Data'!H:H,"ERROR",0,1)</f>
        <v>490.03</v>
      </c>
      <c r="I162" s="9">
        <f>_xlfn.XLOOKUP($E162,'Raw Data'!$E:$E,'Raw Data'!I:I,"ERROR",0,1)</f>
        <v>0.00065606250730829</v>
      </c>
      <c r="J162" s="9" t="str">
        <f>_xlfn.XLOOKUP($E162,'Raw Data'!$E:$E,'Raw Data'!J:J,"ERROR",0,1)</f>
        <v>No</v>
      </c>
      <c r="K162" s="14" t="str">
        <f t="array" ref="K162">_xlfn.IFS(AND(L162&gt;0,L162&lt;=5),"0 to 5",AND(L162&gt;5,L162&lt;=10),"5 to 10",AND(L162&gt;10,L162&lt;=15),"10 to 15",AND(L162&gt;15,L162&lt;=20),"15 to 20",AND(L162&gt;20,L162&lt;=30),"20 to 30",AND(L162&gt;30,L162&lt;=40),"30 to 40",AND(L162&gt;40,L162&lt;=50),"40 to 50",AND(L162&gt;50,L162&lt;=75),"50 to 75",AND(L162&gt;75,L162&lt;=100),"75 to 100",AND(L162&gt;100,L162&lt;=150),"100 to 150",AND(L162&gt;150,L162&lt;=200),"150 to 200",AND(L162&gt;200,L162&lt;=250),"200 to 250",AND(L162&gt;250,L162&lt;=300),"250 to 300",AND(L162&gt;300,L162&lt;=400),"300 to 400",AND(L162&gt;400,L162&lt;=500),"400 to 500",L162&gt;500,"500+")</f>
        <v>200 to 250</v>
      </c>
      <c r="L162" s="9">
        <f>_xlfn.XLOOKUP($E162,'Raw Data'!$E:$E,'Raw Data'!L:L,"ERROR",0,1)</f>
        <v>201.07</v>
      </c>
      <c r="M162" s="14" t="str">
        <f t="array" ref="M162">_xlfn.IFS(AND(N162&gt;0,N162&lt;=5),"0 to 5",AND(N162&gt;5,N162&lt;=10),"5 to 10",AND(N162&gt;10,N162&lt;=15),"10 to 15",AND(N162&gt;15,N162&lt;=20),"15 to 20",AND(N162&gt;20,N162&lt;=30),"20 to 30",AND(N162&gt;30,N162&lt;=40),"30 to 40",AND(N162&gt;40,N162&lt;=50),"40 to 50",AND(N162&gt;50,N162&lt;=75),"50 to 75",AND(N162&gt;75,N162&lt;=100),"75 to 100",AND(N162&gt;100,N162&lt;=150),"100 to 150",AND(N162&gt;150,N162&lt;=200),"150 to 200",AND(N162&gt;200,N162&lt;=250),"200 to 250",AND(N162&gt;250,N162&lt;=300),"250 to 300",AND(N162&gt;300,N162&lt;=400),"300 to 400",AND(N162&gt;400,N162&lt;=500),"400 to 500",N162&gt;500,"500+")</f>
        <v>200 to 250</v>
      </c>
      <c r="N162" s="9">
        <f>_xlfn.XLOOKUP($E162,'Raw Data'!$E:$E,'Raw Data'!N:N,"ERROR",0,1)</f>
        <v>222.07</v>
      </c>
      <c r="O162" s="14" t="str">
        <f t="array" ref="O162">_xlfn.IFS(P162=0,"No Discount",AND(P162&gt;0,P162&lt;=0.02),"0% to 2%",AND(P162&gt;0.02,P162&lt;=0.04),"2% to 4%",AND(P162&gt;0.04,P162&lt;=0.06),"4% to 6%",AND(P162&gt;0.06,P162&lt;=0.08),"6% to 8%",AND(P162&gt;0.08,P162&lt;=0.1),"8% to 10%",AND(P162&gt;0.1,P162&lt;=0.15),"10% to 15%",AND(P162&gt;0.15,P162&lt;=0.2),"15% to 20%",AND(P162&gt;0.2,P162&lt;=0.25),"20% to 25%",AND(P162&gt;0.25,P162&lt;=0.3),"25% to 30%",AND(P162&gt;0.3,P162&lt;=0.4),"30% to 40%",AND(P162&gt;0.4,P162&lt;=0.5),"40% to 50%",AND(P162&gt;0.5,P162&lt;=0.75),"50% to 75%",AND(P162&gt;0.75,P162&lt;=1),"75% to 100%")</f>
        <v>8% to 10%</v>
      </c>
      <c r="P162" s="10">
        <f>_xlfn.XLOOKUP($E162,'Raw Data'!$E:$E,'Raw Data'!P:P,"ERROR",0,1)</f>
        <v>0.0945647768721574</v>
      </c>
      <c r="Q162" s="9">
        <f>_xlfn.XLOOKUP($E162,'Raw Data'!$E:$E,'Raw Data'!Q:Q,"ERROR",0,1)</f>
        <v>200</v>
      </c>
      <c r="R162" s="9" t="str">
        <f>_xlfn.XLOOKUP($E162,'Raw Data'!$E:$E,'Raw Data'!R:R,"ERROR",0,1)</f>
        <v>ml</v>
      </c>
      <c r="S162" s="5" t="str">
        <f t="array" ref="S162">_xlfn.IFS(AND(T162&gt;0,T162&lt;=0.05),"0 to 0.05",AND(T162&gt;0.05,T162&lt;=0.1),"0.05 to 0.1",AND(T162&gt;0.1,T162&lt;=0.2),"0.1 to 0.2",AND(T162&gt;0.2,T162&lt;=0.3),"0.2 to 0.3",AND(T162&gt;0.3,T162&lt;=0.4),"0.3 to 0.4",AND(T162&gt;0.4,T162&lt;=0.5),"0.4 to 0.5",AND(T162&gt;0.5,T162&lt;=0.75),"0.5 to 0.75",AND(T162&gt;0.75,T162&lt;=1),"0.75 to 1",AND(T162&gt;1,T162&lt;=2),"1 to 2",AND(T162&gt;2,T162&lt;=3),"2 to 3",AND(T162&gt;3,T162&lt;=4),"3 to 4",AND(T162&gt;4,T162&lt;=5),"4 to 5",AND(T162&gt;5,T162&lt;=10),"5 to 10",T162&gt;10,"10+")</f>
        <v>1 to 2</v>
      </c>
      <c r="T162" s="10">
        <f>_xlfn.XLOOKUP($E162,'Raw Data'!$E:$E,'Raw Data'!T:T,"ERROR",0,1)</f>
        <v>1.00588714373475</v>
      </c>
      <c r="U162" s="15" t="str">
        <f t="array" ref="U162">_xlfn.IFS(AND(V162&gt;0,V162&lt;=0.05),"0 to 0.05",AND(V162&gt;0.05,V162&lt;=0.1),"0.05 to 0.1",AND(V162&gt;0.1,V162&lt;=0.2),"0.1 to 0.2",AND(V162&gt;0.2,V162&lt;=0.3),"0.2 to 0.3",AND(V162&gt;0.3,V162&lt;=0.4),"0.3 to 0.4",AND(V162&gt;0.4,V162&lt;=0.5),"0.4 to 0.5",AND(V162&gt;0.5,V162&lt;=0.75),"0.5 to 0.75",AND(V162&gt;0.75,V162&lt;=1),"0.75 to 1",AND(V162&gt;1,V162&lt;=2),"1 to 2",AND(V162&gt;2,V162&lt;=3),"2 to 3",AND(V162&gt;3,V162&lt;=4),"3 to 4",AND(V162&gt;4,V162&lt;=5),"4 to 5",AND(V162&gt;5,V162&lt;=10),"5 to 10",V162&gt;10,"10+")</f>
        <v>0.2 to 0.3</v>
      </c>
      <c r="V162" s="10">
        <f>_xlfn.XLOOKUP($E162,'Raw Data'!$E:$E,'Raw Data'!V:V,"ERROR",0,1)</f>
        <v>0.299954675796876</v>
      </c>
      <c r="W162" s="15" t="str">
        <f t="array" ref="W162">_xlfn.IFS(AND(X162&gt;0,X162&lt;=0.05),"0 to 0.05",AND(X162&gt;0.05,X162&lt;=0.1),"0.05 to 0.1",AND(X162&gt;0.1,X162&lt;=0.2),"0.1 to 0.2",AND(X162&gt;0.2,X162&lt;=0.3),"0.2 to 0.3",AND(X162&gt;0.3,X162&lt;=0.4),"0.3 to 0.4",AND(X162&gt;0.4,X162&lt;=0.5),"0.4 to 0.5",AND(X162&gt;0.5,X162&lt;=0.75),"0.5 to 0.75",AND(X162&gt;0.75,X162&lt;=1),"0.75 to 1",AND(X162&gt;1,X162&lt;=2),"1 to 2",AND(X162&gt;2,X162&lt;=3),"2 to 3",AND(X162&gt;3,X162&lt;=4),"3 to 4",AND(X162&gt;4,X162&lt;=5),"4 to 5",AND(X162&gt;5,X162&lt;=10),"5 to 10",X162&gt;10,"10+")</f>
        <v>0.2 to 0.3</v>
      </c>
      <c r="X162" s="16">
        <f t="shared" si="7"/>
        <v>0.271589528808384</v>
      </c>
      <c r="Y162" s="5" t="str">
        <f t="array" ref="Y162">_xlfn.IFS(AND(Z162&gt;0,Z162&lt;=1),"0 to 1",AND(Z162&gt;1,Z162&lt;=2),"1 to 2",AND(Z162&gt;2,Z162&lt;=4),"2 to 4",AND(Z162&gt;4,Z162&lt;=6),"4 to 6",AND(Z162&gt;6,Z162&lt;=8),"6 to 8",AND(Z162&gt;8,Z162&lt;=10),"8 to 10",AND(Z162&gt;10,Z162&lt;=15),"10 to 15",AND(Z162&gt;15,Z162&lt;=20),"15 to 20",AND(Z162&gt;20,Z162&lt;=25),"20 to 25",AND(Z162&gt;25,Z162&lt;=30),"25 to 30",AND(Z162&gt;30,Z162&lt;=40),"30 to 40",AND(Z162&gt;40,Z162&lt;=50),"40 to 50",Z162&gt;50,"50+")</f>
        <v>6 to 8</v>
      </c>
      <c r="Z162" s="9">
        <f>_xlfn.XLOOKUP($E162,'Raw Data'!$E:$E,'Raw Data'!Z:Z,"ERROR",0,1)</f>
        <v>6.76</v>
      </c>
      <c r="AA162" s="9" t="str">
        <f>_xlfn.XLOOKUP($E162,'Raw Data'!$E:$E,'Raw Data'!AA:AA,"ERROR",0,1)</f>
        <v>oz</v>
      </c>
    </row>
    <row r="163" hidden="1" spans="1:27">
      <c r="A163" s="5" t="str">
        <f>_xlfn.XLOOKUP($E163,'Raw Data'!$E:$E,'Raw Data'!A:A,"ERROR",0,1)</f>
        <v>AE</v>
      </c>
      <c r="B163" s="5" t="str">
        <f>_xlfn.XLOOKUP($E163,'Raw Data'!$E:$E,'Raw Data'!B:B,"ERROR",0,1)</f>
        <v>Hair Mousses</v>
      </c>
      <c r="C163" s="5" t="str">
        <f>_xlfn.XLOOKUP($E163,'Raw Data'!$E:$E,'Raw Data'!C:C,"ERROR",0,1)</f>
        <v>pantene</v>
      </c>
      <c r="D163" s="5" t="str">
        <f>_xlfn.XLOOKUP($E163,'Raw Data'!$E:$E,'Raw Data'!D:D,"ERROR",0,1)</f>
        <v>www.amazon.ae/dp/B07CRSK7MP</v>
      </c>
      <c r="E163" s="5" t="s">
        <v>362</v>
      </c>
      <c r="F163" s="9" t="str">
        <f>_xlfn.XLOOKUP($E163,'Raw Data'!$E:$E,'Raw Data'!F:F,"ERROR",0,1)</f>
        <v>Pantene Pro-V Curls Defining Mousse, Maximum Hold 6.60 oz</v>
      </c>
      <c r="G163" s="10">
        <f>_xlfn.XLOOKUP($E163,'Raw Data'!$E:$E,'Raw Data'!G:G,"ERROR",0,1)</f>
        <v>6</v>
      </c>
      <c r="H163" s="9">
        <f>_xlfn.XLOOKUP($E163,'Raw Data'!$E:$E,'Raw Data'!H:H,"ERROR",0,1)</f>
        <v>485.46</v>
      </c>
      <c r="I163" s="9">
        <f>_xlfn.XLOOKUP($E163,'Raw Data'!$E:$E,'Raw Data'!I:I,"ERROR",0,1)</f>
        <v>0.000649944094847014</v>
      </c>
      <c r="J163" s="9" t="str">
        <f>_xlfn.XLOOKUP($E163,'Raw Data'!$E:$E,'Raw Data'!J:J,"ERROR",0,1)</f>
        <v>No</v>
      </c>
      <c r="K163" s="14" t="str">
        <f t="array" ref="K163">_xlfn.IFS(AND(L163&gt;0,L163&lt;=5),"0 to 5",AND(L163&gt;5,L163&lt;=10),"5 to 10",AND(L163&gt;10,L163&lt;=15),"10 to 15",AND(L163&gt;15,L163&lt;=20),"15 to 20",AND(L163&gt;20,L163&lt;=30),"20 to 30",AND(L163&gt;30,L163&lt;=40),"30 to 40",AND(L163&gt;40,L163&lt;=50),"40 to 50",AND(L163&gt;50,L163&lt;=75),"50 to 75",AND(L163&gt;75,L163&lt;=100),"75 to 100",AND(L163&gt;100,L163&lt;=150),"100 to 150",AND(L163&gt;150,L163&lt;=200),"150 to 200",AND(L163&gt;200,L163&lt;=250),"200 to 250",AND(L163&gt;250,L163&lt;=300),"250 to 300",AND(L163&gt;300,L163&lt;=400),"300 to 400",AND(L163&gt;400,L163&lt;=500),"400 to 500",L163&gt;500,"500+")</f>
        <v>75 to 100</v>
      </c>
      <c r="L163" s="9">
        <f>_xlfn.XLOOKUP($E163,'Raw Data'!$E:$E,'Raw Data'!L:L,"ERROR",0,1)</f>
        <v>75.5</v>
      </c>
      <c r="M163" s="14" t="str">
        <f t="array" ref="M163">_xlfn.IFS(AND(N163&gt;0,N163&lt;=5),"0 to 5",AND(N163&gt;5,N163&lt;=10),"5 to 10",AND(N163&gt;10,N163&lt;=15),"10 to 15",AND(N163&gt;15,N163&lt;=20),"15 to 20",AND(N163&gt;20,N163&lt;=30),"20 to 30",AND(N163&gt;30,N163&lt;=40),"30 to 40",AND(N163&gt;40,N163&lt;=50),"40 to 50",AND(N163&gt;50,N163&lt;=75),"50 to 75",AND(N163&gt;75,N163&lt;=100),"75 to 100",AND(N163&gt;100,N163&lt;=150),"100 to 150",AND(N163&gt;150,N163&lt;=200),"150 to 200",AND(N163&gt;200,N163&lt;=250),"200 to 250",AND(N163&gt;250,N163&lt;=300),"250 to 300",AND(N163&gt;300,N163&lt;=400),"300 to 400",AND(N163&gt;400,N163&lt;=500),"400 to 500",N163&gt;500,"500+")</f>
        <v>75 to 100</v>
      </c>
      <c r="N163" s="9">
        <f>_xlfn.XLOOKUP($E163,'Raw Data'!$E:$E,'Raw Data'!N:N,"ERROR",0,1)</f>
        <v>77.1</v>
      </c>
      <c r="O163" s="14" t="str">
        <f t="array" ref="O163">_xlfn.IFS(P163=0,"No Discount",AND(P163&gt;0,P163&lt;=0.02),"0% to 2%",AND(P163&gt;0.02,P163&lt;=0.04),"2% to 4%",AND(P163&gt;0.04,P163&lt;=0.06),"4% to 6%",AND(P163&gt;0.06,P163&lt;=0.08),"6% to 8%",AND(P163&gt;0.08,P163&lt;=0.1),"8% to 10%",AND(P163&gt;0.1,P163&lt;=0.15),"10% to 15%",AND(P163&gt;0.15,P163&lt;=0.2),"15% to 20%",AND(P163&gt;0.2,P163&lt;=0.25),"20% to 25%",AND(P163&gt;0.25,P163&lt;=0.3),"25% to 30%",AND(P163&gt;0.3,P163&lt;=0.4),"30% to 40%",AND(P163&gt;0.4,P163&lt;=0.5),"40% to 50%",AND(P163&gt;0.5,P163&lt;=0.75),"50% to 75%",AND(P163&gt;0.75,P163&lt;=1),"75% to 100%")</f>
        <v>2% to 4%</v>
      </c>
      <c r="P163" s="10">
        <f>_xlfn.XLOOKUP($E163,'Raw Data'!$E:$E,'Raw Data'!P:P,"ERROR",0,1)</f>
        <v>0.0207522697795071</v>
      </c>
      <c r="Q163" s="9">
        <f>_xlfn.XLOOKUP($E163,'Raw Data'!$E:$E,'Raw Data'!Q:Q,"ERROR",0,1)</f>
        <v>6.6</v>
      </c>
      <c r="R163" s="9" t="str">
        <f>_xlfn.XLOOKUP($E163,'Raw Data'!$E:$E,'Raw Data'!R:R,"ERROR",0,1)</f>
        <v>oz</v>
      </c>
      <c r="S163" s="5" t="str">
        <f t="array" ref="S163">_xlfn.IFS(AND(T163&gt;0,T163&lt;=0.05),"0 to 0.05",AND(T163&gt;0.05,T163&lt;=0.1),"0.05 to 0.1",AND(T163&gt;0.1,T163&lt;=0.2),"0.1 to 0.2",AND(T163&gt;0.2,T163&lt;=0.3),"0.2 to 0.3",AND(T163&gt;0.3,T163&lt;=0.4),"0.3 to 0.4",AND(T163&gt;0.4,T163&lt;=0.5),"0.4 to 0.5",AND(T163&gt;0.5,T163&lt;=0.75),"0.5 to 0.75",AND(T163&gt;0.75,T163&lt;=1),"0.75 to 1",AND(T163&gt;1,T163&lt;=2),"1 to 2",AND(T163&gt;2,T163&lt;=3),"2 to 3",AND(T163&gt;3,T163&lt;=4),"3 to 4",AND(T163&gt;4,T163&lt;=5),"4 to 5",AND(T163&gt;5,T163&lt;=10),"5 to 10",T163&gt;10,"10+")</f>
        <v>0.3 to 0.4</v>
      </c>
      <c r="T163" s="10">
        <f>_xlfn.XLOOKUP($E163,'Raw Data'!$E:$E,'Raw Data'!T:T,"ERROR",0,1)</f>
        <v>0.386858097375514</v>
      </c>
      <c r="U163" s="15" t="str">
        <f t="array" ref="U163">_xlfn.IFS(AND(V163&gt;0,V163&lt;=0.05),"0 to 0.05",AND(V163&gt;0.05,V163&lt;=0.1),"0.05 to 0.1",AND(V163&gt;0.1,V163&lt;=0.2),"0.1 to 0.2",AND(V163&gt;0.2,V163&lt;=0.3),"0.2 to 0.3",AND(V163&gt;0.3,V163&lt;=0.4),"0.3 to 0.4",AND(V163&gt;0.4,V163&lt;=0.5),"0.4 to 0.5",AND(V163&gt;0.5,V163&lt;=0.75),"0.5 to 0.75",AND(V163&gt;0.75,V163&lt;=1),"0.75 to 1",AND(V163&gt;1,V163&lt;=2),"1 to 2",AND(V163&gt;2,V163&lt;=3),"2 to 3",AND(V163&gt;3,V163&lt;=4),"3 to 4",AND(V163&gt;4,V163&lt;=5),"4 to 5",AND(V163&gt;5,V163&lt;=10),"5 to 10",V163&gt;10,"10+")</f>
        <v>0.1 to 0.2</v>
      </c>
      <c r="V163" s="10">
        <f>_xlfn.XLOOKUP($E163,'Raw Data'!$E:$E,'Raw Data'!V:V,"ERROR",0,1)</f>
        <v>0.10666523196114</v>
      </c>
      <c r="W163" s="15" t="str">
        <f t="array" ref="W163">_xlfn.IFS(AND(X163&gt;0,X163&lt;=0.05),"0 to 0.05",AND(X163&gt;0.05,X163&lt;=0.1),"0.05 to 0.1",AND(X163&gt;0.1,X163&lt;=0.2),"0.1 to 0.2",AND(X163&gt;0.2,X163&lt;=0.3),"0.2 to 0.3",AND(X163&gt;0.3,X163&lt;=0.4),"0.3 to 0.4",AND(X163&gt;0.4,X163&lt;=0.5),"0.4 to 0.5",AND(X163&gt;0.5,X163&lt;=0.75),"0.5 to 0.75",AND(X163&gt;0.75,X163&lt;=1),"0.75 to 1",AND(X163&gt;1,X163&lt;=2),"1 to 2",AND(X163&gt;2,X163&lt;=3),"2 to 3",AND(X163&gt;3,X163&lt;=4),"3 to 4",AND(X163&gt;4,X163&lt;=5),"4 to 5",AND(X163&gt;5,X163&lt;=10),"5 to 10",X163&gt;10,"10+")</f>
        <v>0.1 to 0.2</v>
      </c>
      <c r="X163" s="16">
        <f t="shared" si="7"/>
        <v>0.104451686291389</v>
      </c>
      <c r="Y163" s="5" t="str">
        <f t="array" ref="Y163">_xlfn.IFS(AND(Z163&gt;0,Z163&lt;=1),"0 to 1",AND(Z163&gt;1,Z163&lt;=2),"1 to 2",AND(Z163&gt;2,Z163&lt;=4),"2 to 4",AND(Z163&gt;4,Z163&lt;=6),"4 to 6",AND(Z163&gt;6,Z163&lt;=8),"6 to 8",AND(Z163&gt;8,Z163&lt;=10),"8 to 10",AND(Z163&gt;10,Z163&lt;=15),"10 to 15",AND(Z163&gt;15,Z163&lt;=20),"15 to 20",AND(Z163&gt;20,Z163&lt;=25),"20 to 25",AND(Z163&gt;25,Z163&lt;=30),"25 to 30",AND(Z163&gt;30,Z163&lt;=40),"30 to 40",AND(Z163&gt;40,Z163&lt;=50),"40 to 50",Z163&gt;50,"50+")</f>
        <v>6 to 8</v>
      </c>
      <c r="Z163" s="9">
        <f>_xlfn.XLOOKUP($E163,'Raw Data'!$E:$E,'Raw Data'!Z:Z,"ERROR",0,1)</f>
        <v>6.6</v>
      </c>
      <c r="AA163" s="9" t="str">
        <f>_xlfn.XLOOKUP($E163,'Raw Data'!$E:$E,'Raw Data'!AA:AA,"ERROR",0,1)</f>
        <v>oz</v>
      </c>
    </row>
    <row r="164" hidden="1" spans="1:27">
      <c r="A164" s="5" t="str">
        <f>_xlfn.XLOOKUP($E164,'Raw Data'!$E:$E,'Raw Data'!A:A,"ERROR",0,1)</f>
        <v>AE</v>
      </c>
      <c r="B164" s="5" t="str">
        <f>_xlfn.XLOOKUP($E164,'Raw Data'!$E:$E,'Raw Data'!B:B,"ERROR",0,1)</f>
        <v>Hair Mousses</v>
      </c>
      <c r="C164" s="5" t="str">
        <f>_xlfn.XLOOKUP($E164,'Raw Data'!$E:$E,'Raw Data'!C:C,"ERROR",0,1)</f>
        <v>kerastase</v>
      </c>
      <c r="D164" s="5" t="str">
        <f>_xlfn.XLOOKUP($E164,'Raw Data'!$E:$E,'Raw Data'!D:D,"ERROR",0,1)</f>
        <v>www.amazon.ae/dp/B00D1XLWC8</v>
      </c>
      <c r="E164" s="5" t="s">
        <v>363</v>
      </c>
      <c r="F164" s="9" t="str">
        <f>_xlfn.XLOOKUP($E164,'Raw Data'!$E:$E,'Raw Data'!F:F,"ERROR",0,1)</f>
        <v>KÃƒÂ©rastase K Mousse Bouffante Schaumfestiger 150ml</v>
      </c>
      <c r="G164" s="10">
        <f>_xlfn.XLOOKUP($E164,'Raw Data'!$E:$E,'Raw Data'!G:G,"ERROR",0,1)</f>
        <v>1</v>
      </c>
      <c r="H164" s="9">
        <f>_xlfn.XLOOKUP($E164,'Raw Data'!$E:$E,'Raw Data'!H:H,"ERROR",0,1)</f>
        <v>483.72</v>
      </c>
      <c r="I164" s="9">
        <f>_xlfn.XLOOKUP($E164,'Raw Data'!$E:$E,'Raw Data'!I:I,"ERROR",0,1)</f>
        <v>0.000647614546119964</v>
      </c>
      <c r="J164" s="9" t="str">
        <f>_xlfn.XLOOKUP($E164,'Raw Data'!$E:$E,'Raw Data'!J:J,"ERROR",0,1)</f>
        <v>No</v>
      </c>
      <c r="K164" s="14" t="str">
        <f t="array" ref="K164">_xlfn.IFS(AND(L164&gt;0,L164&lt;=5),"0 to 5",AND(L164&gt;5,L164&lt;=10),"5 to 10",AND(L164&gt;10,L164&lt;=15),"10 to 15",AND(L164&gt;15,L164&lt;=20),"15 to 20",AND(L164&gt;20,L164&lt;=30),"20 to 30",AND(L164&gt;30,L164&lt;=40),"30 to 40",AND(L164&gt;40,L164&lt;=50),"40 to 50",AND(L164&gt;50,L164&lt;=75),"50 to 75",AND(L164&gt;75,L164&lt;=100),"75 to 100",AND(L164&gt;100,L164&lt;=150),"100 to 150",AND(L164&gt;150,L164&lt;=200),"150 to 200",AND(L164&gt;200,L164&lt;=250),"200 to 250",AND(L164&gt;250,L164&lt;=300),"250 to 300",AND(L164&gt;300,L164&lt;=400),"300 to 400",AND(L164&gt;400,L164&lt;=500),"400 to 500",L164&gt;500,"500+")</f>
        <v>150 to 200</v>
      </c>
      <c r="L164" s="9">
        <f>_xlfn.XLOOKUP($E164,'Raw Data'!$E:$E,'Raw Data'!L:L,"ERROR",0,1)</f>
        <v>167</v>
      </c>
      <c r="M164" s="14" t="str">
        <f t="array" ref="M164">_xlfn.IFS(AND(N164&gt;0,N164&lt;=5),"0 to 5",AND(N164&gt;5,N164&lt;=10),"5 to 10",AND(N164&gt;10,N164&lt;=15),"10 to 15",AND(N164&gt;15,N164&lt;=20),"15 to 20",AND(N164&gt;20,N164&lt;=30),"20 to 30",AND(N164&gt;30,N164&lt;=40),"30 to 40",AND(N164&gt;40,N164&lt;=50),"40 to 50",AND(N164&gt;50,N164&lt;=75),"50 to 75",AND(N164&gt;75,N164&lt;=100),"75 to 100",AND(N164&gt;100,N164&lt;=150),"100 to 150",AND(N164&gt;150,N164&lt;=200),"150 to 200",AND(N164&gt;200,N164&lt;=250),"200 to 250",AND(N164&gt;250,N164&lt;=300),"250 to 300",AND(N164&gt;300,N164&lt;=400),"300 to 400",AND(N164&gt;400,N164&lt;=500),"400 to 500",N164&gt;500,"500+")</f>
        <v>150 to 200</v>
      </c>
      <c r="N164" s="9">
        <f>_xlfn.XLOOKUP($E164,'Raw Data'!$E:$E,'Raw Data'!N:N,"ERROR",0,1)</f>
        <v>167</v>
      </c>
      <c r="O164" s="14" t="str">
        <f t="array" ref="O164">_xlfn.IFS(P164=0,"No Discount",AND(P164&gt;0,P164&lt;=0.02),"0% to 2%",AND(P164&gt;0.02,P164&lt;=0.04),"2% to 4%",AND(P164&gt;0.04,P164&lt;=0.06),"4% to 6%",AND(P164&gt;0.06,P164&lt;=0.08),"6% to 8%",AND(P164&gt;0.08,P164&lt;=0.1),"8% to 10%",AND(P164&gt;0.1,P164&lt;=0.15),"10% to 15%",AND(P164&gt;0.15,P164&lt;=0.2),"15% to 20%",AND(P164&gt;0.2,P164&lt;=0.25),"20% to 25%",AND(P164&gt;0.25,P164&lt;=0.3),"25% to 30%",AND(P164&gt;0.3,P164&lt;=0.4),"30% to 40%",AND(P164&gt;0.4,P164&lt;=0.5),"40% to 50%",AND(P164&gt;0.5,P164&lt;=0.75),"50% to 75%",AND(P164&gt;0.75,P164&lt;=1),"75% to 100%")</f>
        <v>No Discount</v>
      </c>
      <c r="P164" s="10">
        <f>_xlfn.XLOOKUP($E164,'Raw Data'!$E:$E,'Raw Data'!P:P,"ERROR",0,1)</f>
        <v>0</v>
      </c>
      <c r="Q164" s="9">
        <f>_xlfn.XLOOKUP($E164,'Raw Data'!$E:$E,'Raw Data'!Q:Q,"ERROR",0,1)</f>
        <v>150</v>
      </c>
      <c r="R164" s="9" t="str">
        <f>_xlfn.XLOOKUP($E164,'Raw Data'!$E:$E,'Raw Data'!R:R,"ERROR",0,1)</f>
        <v>ml</v>
      </c>
      <c r="S164" s="5" t="str">
        <f t="array" ref="S164">_xlfn.IFS(AND(T164&gt;0,T164&lt;=0.05),"0 to 0.05",AND(T164&gt;0.05,T164&lt;=0.1),"0.05 to 0.1",AND(T164&gt;0.1,T164&lt;=0.2),"0.1 to 0.2",AND(T164&gt;0.2,T164&lt;=0.3),"0.2 to 0.3",AND(T164&gt;0.3,T164&lt;=0.4),"0.3 to 0.4",AND(T164&gt;0.4,T164&lt;=0.5),"0.4 to 0.5",AND(T164&gt;0.5,T164&lt;=0.75),"0.5 to 0.75",AND(T164&gt;0.75,T164&lt;=1),"0.75 to 1",AND(T164&gt;1,T164&lt;=2),"1 to 2",AND(T164&gt;2,T164&lt;=3),"2 to 3",AND(T164&gt;3,T164&lt;=4),"3 to 4",AND(T164&gt;4,T164&lt;=5),"4 to 5",AND(T164&gt;5,T164&lt;=10),"5 to 10",T164&gt;10,"10+")</f>
        <v>1 to 2</v>
      </c>
      <c r="T164" s="10">
        <f>_xlfn.XLOOKUP($E164,'Raw Data'!$E:$E,'Raw Data'!T:T,"ERROR",0,1)</f>
        <v>1.11392817097663</v>
      </c>
      <c r="U164" s="15" t="str">
        <f t="array" ref="U164">_xlfn.IFS(AND(V164&gt;0,V164&lt;=0.05),"0 to 0.05",AND(V164&gt;0.05,V164&lt;=0.1),"0.05 to 0.1",AND(V164&gt;0.1,V164&lt;=0.2),"0.1 to 0.2",AND(V164&gt;0.2,V164&lt;=0.3),"0.2 to 0.3",AND(V164&gt;0.3,V164&lt;=0.4),"0.3 to 0.4",AND(V164&gt;0.4,V164&lt;=0.5),"0.4 to 0.5",AND(V164&gt;0.5,V164&lt;=0.75),"0.5 to 0.75",AND(V164&gt;0.75,V164&lt;=1),"0.75 to 1",AND(V164&gt;1,V164&lt;=2),"1 to 2",AND(V164&gt;2,V164&lt;=3),"2 to 3",AND(V164&gt;3,V164&lt;=4),"3 to 4",AND(V164&gt;4,V164&lt;=5),"4 to 5",AND(V164&gt;5,V164&lt;=10),"5 to 10",V164&gt;10,"10+")</f>
        <v>0.3 to 0.4</v>
      </c>
      <c r="V164" s="10">
        <f>_xlfn.XLOOKUP($E164,'Raw Data'!$E:$E,'Raw Data'!V:V,"ERROR",0,1)</f>
        <v>0.300760606163691</v>
      </c>
      <c r="W164" s="15" t="str">
        <f t="array" ref="W164">_xlfn.IFS(AND(X164&gt;0,X164&lt;=0.05),"0 to 0.05",AND(X164&gt;0.05,X164&lt;=0.1),"0.05 to 0.1",AND(X164&gt;0.1,X164&lt;=0.2),"0.1 to 0.2",AND(X164&gt;0.2,X164&lt;=0.3),"0.2 to 0.3",AND(X164&gt;0.3,X164&lt;=0.4),"0.3 to 0.4",AND(X164&gt;0.4,X164&lt;=0.5),"0.4 to 0.5",AND(X164&gt;0.5,X164&lt;=0.75),"0.5 to 0.75",AND(X164&gt;0.75,X164&lt;=1),"0.75 to 1",AND(X164&gt;1,X164&lt;=2),"1 to 2",AND(X164&gt;2,X164&lt;=3),"2 to 3",AND(X164&gt;3,X164&lt;=4),"3 to 4",AND(X164&gt;4,X164&lt;=5),"4 to 5",AND(X164&gt;5,X164&lt;=10),"5 to 10",X164&gt;10,"10+")</f>
        <v>0.3 to 0.4</v>
      </c>
      <c r="X164" s="16">
        <f t="shared" si="7"/>
        <v>0.300760606163691</v>
      </c>
      <c r="Y164" s="5" t="str">
        <f t="array" ref="Y164">_xlfn.IFS(AND(Z164&gt;0,Z164&lt;=1),"0 to 1",AND(Z164&gt;1,Z164&lt;=2),"1 to 2",AND(Z164&gt;2,Z164&lt;=4),"2 to 4",AND(Z164&gt;4,Z164&lt;=6),"4 to 6",AND(Z164&gt;6,Z164&lt;=8),"6 to 8",AND(Z164&gt;8,Z164&lt;=10),"8 to 10",AND(Z164&gt;10,Z164&lt;=15),"10 to 15",AND(Z164&gt;15,Z164&lt;=20),"15 to 20",AND(Z164&gt;20,Z164&lt;=25),"20 to 25",AND(Z164&gt;25,Z164&lt;=30),"25 to 30",AND(Z164&gt;30,Z164&lt;=40),"30 to 40",AND(Z164&gt;40,Z164&lt;=50),"40 to 50",Z164&gt;50,"50+")</f>
        <v>4 to 6</v>
      </c>
      <c r="Z164" s="9">
        <f>_xlfn.XLOOKUP($E164,'Raw Data'!$E:$E,'Raw Data'!Z:Z,"ERROR",0,1)</f>
        <v>5.07</v>
      </c>
      <c r="AA164" s="9" t="str">
        <f>_xlfn.XLOOKUP($E164,'Raw Data'!$E:$E,'Raw Data'!AA:AA,"ERROR",0,1)</f>
        <v>oz</v>
      </c>
    </row>
    <row r="165" hidden="1" spans="1:27">
      <c r="A165" s="5" t="str">
        <f>_xlfn.XLOOKUP($E165,'Raw Data'!$E:$E,'Raw Data'!A:A,"ERROR",0,1)</f>
        <v>AE</v>
      </c>
      <c r="B165" s="5" t="str">
        <f>_xlfn.XLOOKUP($E165,'Raw Data'!$E:$E,'Raw Data'!B:B,"ERROR",0,1)</f>
        <v>Hair Mousses</v>
      </c>
      <c r="C165" s="5" t="str">
        <f>_xlfn.XLOOKUP($E165,'Raw Data'!$E:$E,'Raw Data'!C:C,"ERROR",0,1)</f>
        <v>schwarzkopf</v>
      </c>
      <c r="D165" s="5" t="str">
        <f>_xlfn.XLOOKUP($E165,'Raw Data'!$E:$E,'Raw Data'!D:D,"ERROR",0,1)</f>
        <v>www.amazon.ae/dp/B016VKK9R6</v>
      </c>
      <c r="E165" s="5" t="s">
        <v>364</v>
      </c>
      <c r="F165" s="9" t="str">
        <f>_xlfn.XLOOKUP($E165,'Raw Data'!$E:$E,'Raw Data'!F:F,"ERROR",0,1)</f>
        <v>Schwarzkopf Silhouette Flexible  Mousse  200 ml</v>
      </c>
      <c r="G165" s="10">
        <f>_xlfn.XLOOKUP($E165,'Raw Data'!$E:$E,'Raw Data'!G:G,"ERROR",0,1)</f>
        <v>4</v>
      </c>
      <c r="H165" s="9">
        <f>_xlfn.XLOOKUP($E165,'Raw Data'!$E:$E,'Raw Data'!H:H,"ERROR",0,1)</f>
        <v>474.95</v>
      </c>
      <c r="I165" s="9">
        <f>_xlfn.XLOOKUP($E165,'Raw Data'!$E:$E,'Raw Data'!I:I,"ERROR",0,1)</f>
        <v>0.000635873085007188</v>
      </c>
      <c r="J165" s="9" t="str">
        <f>_xlfn.XLOOKUP($E165,'Raw Data'!$E:$E,'Raw Data'!J:J,"ERROR",0,1)</f>
        <v>No</v>
      </c>
      <c r="K165" s="14" t="str">
        <f t="array" ref="K165">_xlfn.IFS(AND(L165&gt;0,L165&lt;=5),"0 to 5",AND(L165&gt;5,L165&lt;=10),"5 to 10",AND(L165&gt;10,L165&lt;=15),"10 to 15",AND(L165&gt;15,L165&lt;=20),"15 to 20",AND(L165&gt;20,L165&lt;=30),"20 to 30",AND(L165&gt;30,L165&lt;=40),"30 to 40",AND(L165&gt;40,L165&lt;=50),"40 to 50",AND(L165&gt;50,L165&lt;=75),"50 to 75",AND(L165&gt;75,L165&lt;=100),"75 to 100",AND(L165&gt;100,L165&lt;=150),"100 to 150",AND(L165&gt;150,L165&lt;=200),"150 to 200",AND(L165&gt;200,L165&lt;=250),"200 to 250",AND(L165&gt;250,L165&lt;=300),"250 to 300",AND(L165&gt;300,L165&lt;=400),"300 to 400",AND(L165&gt;400,L165&lt;=500),"400 to 500",L165&gt;500,"500+")</f>
        <v>100 to 150</v>
      </c>
      <c r="L165" s="9">
        <f>_xlfn.XLOOKUP($E165,'Raw Data'!$E:$E,'Raw Data'!L:L,"ERROR",0,1)</f>
        <v>125.73</v>
      </c>
      <c r="M165" s="14" t="str">
        <f t="array" ref="M165">_xlfn.IFS(AND(N165&gt;0,N165&lt;=5),"0 to 5",AND(N165&gt;5,N165&lt;=10),"5 to 10",AND(N165&gt;10,N165&lt;=15),"10 to 15",AND(N165&gt;15,N165&lt;=20),"15 to 20",AND(N165&gt;20,N165&lt;=30),"20 to 30",AND(N165&gt;30,N165&lt;=40),"30 to 40",AND(N165&gt;40,N165&lt;=50),"40 to 50",AND(N165&gt;50,N165&lt;=75),"50 to 75",AND(N165&gt;75,N165&lt;=100),"75 to 100",AND(N165&gt;100,N165&lt;=150),"100 to 150",AND(N165&gt;150,N165&lt;=200),"150 to 200",AND(N165&gt;200,N165&lt;=250),"200 to 250",AND(N165&gt;250,N165&lt;=300),"250 to 300",AND(N165&gt;300,N165&lt;=400),"300 to 400",AND(N165&gt;400,N165&lt;=500),"400 to 500",N165&gt;500,"500+")</f>
        <v>100 to 150</v>
      </c>
      <c r="N165" s="9">
        <f>_xlfn.XLOOKUP($E165,'Raw Data'!$E:$E,'Raw Data'!N:N,"ERROR",0,1)</f>
        <v>126.02</v>
      </c>
      <c r="O165" s="14" t="str">
        <f t="array" ref="O165">_xlfn.IFS(P165=0,"No Discount",AND(P165&gt;0,P165&lt;=0.02),"0% to 2%",AND(P165&gt;0.02,P165&lt;=0.04),"2% to 4%",AND(P165&gt;0.04,P165&lt;=0.06),"4% to 6%",AND(P165&gt;0.06,P165&lt;=0.08),"6% to 8%",AND(P165&gt;0.08,P165&lt;=0.1),"8% to 10%",AND(P165&gt;0.1,P165&lt;=0.15),"10% to 15%",AND(P165&gt;0.15,P165&lt;=0.2),"15% to 20%",AND(P165&gt;0.2,P165&lt;=0.25),"20% to 25%",AND(P165&gt;0.25,P165&lt;=0.3),"25% to 30%",AND(P165&gt;0.3,P165&lt;=0.4),"30% to 40%",AND(P165&gt;0.4,P165&lt;=0.5),"40% to 50%",AND(P165&gt;0.5,P165&lt;=0.75),"50% to 75%",AND(P165&gt;0.75,P165&lt;=1),"75% to 100%")</f>
        <v>0% to 2%</v>
      </c>
      <c r="P165" s="10">
        <f>_xlfn.XLOOKUP($E165,'Raw Data'!$E:$E,'Raw Data'!P:P,"ERROR",0,1)</f>
        <v>0.00230122202824942</v>
      </c>
      <c r="Q165" s="9">
        <f>_xlfn.XLOOKUP($E165,'Raw Data'!$E:$E,'Raw Data'!Q:Q,"ERROR",0,1)</f>
        <v>200</v>
      </c>
      <c r="R165" s="9" t="str">
        <f>_xlfn.XLOOKUP($E165,'Raw Data'!$E:$E,'Raw Data'!R:R,"ERROR",0,1)</f>
        <v>ml</v>
      </c>
      <c r="S165" s="5" t="str">
        <f t="array" ref="S165">_xlfn.IFS(AND(T165&gt;0,T165&lt;=0.05),"0 to 0.05",AND(T165&gt;0.05,T165&lt;=0.1),"0.05 to 0.1",AND(T165&gt;0.1,T165&lt;=0.2),"0.1 to 0.2",AND(T165&gt;0.2,T165&lt;=0.3),"0.2 to 0.3",AND(T165&gt;0.3,T165&lt;=0.4),"0.3 to 0.4",AND(T165&gt;0.4,T165&lt;=0.5),"0.4 to 0.5",AND(T165&gt;0.5,T165&lt;=0.75),"0.5 to 0.75",AND(T165&gt;0.75,T165&lt;=1),"0.75 to 1",AND(T165&gt;1,T165&lt;=2),"1 to 2",AND(T165&gt;2,T165&lt;=3),"2 to 3",AND(T165&gt;3,T165&lt;=4),"3 to 4",AND(T165&gt;4,T165&lt;=5),"4 to 5",AND(T165&gt;5,T165&lt;=10),"5 to 10",T165&gt;10,"10+")</f>
        <v>0.5 to 0.75</v>
      </c>
      <c r="T165" s="10">
        <f>_xlfn.XLOOKUP($E165,'Raw Data'!$E:$E,'Raw Data'!T:T,"ERROR",0,1)</f>
        <v>0.628985878459097</v>
      </c>
      <c r="U165" s="15" t="str">
        <f t="array" ref="U165">_xlfn.IFS(AND(V165&gt;0,V165&lt;=0.05),"0 to 0.05",AND(V165&gt;0.05,V165&lt;=0.1),"0.05 to 0.1",AND(V165&gt;0.1,V165&lt;=0.2),"0.1 to 0.2",AND(V165&gt;0.2,V165&lt;=0.3),"0.2 to 0.3",AND(V165&gt;0.3,V165&lt;=0.4),"0.3 to 0.4",AND(V165&gt;0.4,V165&lt;=0.5),"0.4 to 0.5",AND(V165&gt;0.5,V165&lt;=0.75),"0.5 to 0.75",AND(V165&gt;0.75,V165&lt;=1),"0.75 to 1",AND(V165&gt;1,V165&lt;=2),"1 to 2",AND(V165&gt;2,V165&lt;=3),"2 to 3",AND(V165&gt;3,V165&lt;=4),"3 to 4",AND(V165&gt;4,V165&lt;=5),"4 to 5",AND(V165&gt;5,V165&lt;=10),"5 to 10",V165&gt;10,"10+")</f>
        <v>0.1 to 0.2</v>
      </c>
      <c r="V165" s="10">
        <f>_xlfn.XLOOKUP($E165,'Raw Data'!$E:$E,'Raw Data'!V:V,"ERROR",0,1)</f>
        <v>0.170217896356654</v>
      </c>
      <c r="W165" s="15" t="str">
        <f t="array" ref="W165">_xlfn.IFS(AND(X165&gt;0,X165&lt;=0.05),"0 to 0.05",AND(X165&gt;0.05,X165&lt;=0.1),"0.05 to 0.1",AND(X165&gt;0.1,X165&lt;=0.2),"0.1 to 0.2",AND(X165&gt;0.2,X165&lt;=0.3),"0.2 to 0.3",AND(X165&gt;0.3,X165&lt;=0.4),"0.3 to 0.4",AND(X165&gt;0.4,X165&lt;=0.5),"0.4 to 0.5",AND(X165&gt;0.5,X165&lt;=0.75),"0.5 to 0.75",AND(X165&gt;0.75,X165&lt;=1),"0.75 to 1",AND(X165&gt;1,X165&lt;=2),"1 to 2",AND(X165&gt;2,X165&lt;=3),"2 to 3",AND(X165&gt;3,X165&lt;=4),"3 to 4",AND(X165&gt;4,X165&lt;=5),"4 to 5",AND(X165&gt;5,X165&lt;=10),"5 to 10",X165&gt;10,"10+")</f>
        <v>0.1 to 0.2</v>
      </c>
      <c r="X165" s="16">
        <f t="shared" si="7"/>
        <v>0.169826187183956</v>
      </c>
      <c r="Y165" s="5" t="str">
        <f t="array" ref="Y165">_xlfn.IFS(AND(Z165&gt;0,Z165&lt;=1),"0 to 1",AND(Z165&gt;1,Z165&lt;=2),"1 to 2",AND(Z165&gt;2,Z165&lt;=4),"2 to 4",AND(Z165&gt;4,Z165&lt;=6),"4 to 6",AND(Z165&gt;6,Z165&lt;=8),"6 to 8",AND(Z165&gt;8,Z165&lt;=10),"8 to 10",AND(Z165&gt;10,Z165&lt;=15),"10 to 15",AND(Z165&gt;15,Z165&lt;=20),"15 to 20",AND(Z165&gt;20,Z165&lt;=25),"20 to 25",AND(Z165&gt;25,Z165&lt;=30),"25 to 30",AND(Z165&gt;30,Z165&lt;=40),"30 to 40",AND(Z165&gt;40,Z165&lt;=50),"40 to 50",Z165&gt;50,"50+")</f>
        <v>6 to 8</v>
      </c>
      <c r="Z165" s="9">
        <f>_xlfn.XLOOKUP($E165,'Raw Data'!$E:$E,'Raw Data'!Z:Z,"ERROR",0,1)</f>
        <v>6.76</v>
      </c>
      <c r="AA165" s="9" t="str">
        <f>_xlfn.XLOOKUP($E165,'Raw Data'!$E:$E,'Raw Data'!AA:AA,"ERROR",0,1)</f>
        <v>oz</v>
      </c>
    </row>
    <row r="166" hidden="1" spans="1:27">
      <c r="A166" s="5" t="str">
        <f>_xlfn.XLOOKUP($E166,'Raw Data'!$E:$E,'Raw Data'!A:A,"ERROR",0,1)</f>
        <v>AE</v>
      </c>
      <c r="B166" s="5" t="str">
        <f>_xlfn.XLOOKUP($E166,'Raw Data'!$E:$E,'Raw Data'!B:B,"ERROR",0,1)</f>
        <v>Hair Mousses</v>
      </c>
      <c r="C166" s="5" t="str">
        <f>_xlfn.XLOOKUP($E166,'Raw Data'!$E:$E,'Raw Data'!C:C,"ERROR",0,1)</f>
        <v>schwarzkopf</v>
      </c>
      <c r="D166" s="5" t="str">
        <f>_xlfn.XLOOKUP($E166,'Raw Data'!$E:$E,'Raw Data'!D:D,"ERROR",0,1)</f>
        <v>www.amazon.ae/dp/B003M0RDGY</v>
      </c>
      <c r="E166" s="5" t="s">
        <v>365</v>
      </c>
      <c r="F166" s="9" t="str">
        <f>_xlfn.XLOOKUP($E166,'Raw Data'!$E:$E,'Raw Data'!F:F,"ERROR",0,1)</f>
        <v>Schwarzkopf Osis Grip Super Hold Mousse 200ml Schwarzkopf Osis Grip Super Hold Mousse 200ml</v>
      </c>
      <c r="G166" s="10">
        <f>_xlfn.XLOOKUP($E166,'Raw Data'!$E:$E,'Raw Data'!G:G,"ERROR",0,1)</f>
        <v>9</v>
      </c>
      <c r="H166" s="9">
        <f>_xlfn.XLOOKUP($E166,'Raw Data'!$E:$E,'Raw Data'!H:H,"ERROR",0,1)</f>
        <v>468.48</v>
      </c>
      <c r="I166" s="9">
        <f>_xlfn.XLOOKUP($E166,'Raw Data'!$E:$E,'Raw Data'!I:I,"ERROR",0,1)</f>
        <v>0.000627210912441662</v>
      </c>
      <c r="J166" s="9" t="str">
        <f>_xlfn.XLOOKUP($E166,'Raw Data'!$E:$E,'Raw Data'!J:J,"ERROR",0,1)</f>
        <v>No</v>
      </c>
      <c r="K166" s="14" t="str">
        <f t="array" ref="K166">_xlfn.IFS(AND(L166&gt;0,L166&lt;=5),"0 to 5",AND(L166&gt;5,L166&lt;=10),"5 to 10",AND(L166&gt;10,L166&lt;=15),"10 to 15",AND(L166&gt;15,L166&lt;=20),"15 to 20",AND(L166&gt;20,L166&lt;=30),"20 to 30",AND(L166&gt;30,L166&lt;=40),"30 to 40",AND(L166&gt;40,L166&lt;=50),"40 to 50",AND(L166&gt;50,L166&lt;=75),"50 to 75",AND(L166&gt;75,L166&lt;=100),"75 to 100",AND(L166&gt;100,L166&lt;=150),"100 to 150",AND(L166&gt;150,L166&lt;=200),"150 to 200",AND(L166&gt;200,L166&lt;=250),"200 to 250",AND(L166&gt;250,L166&lt;=300),"250 to 300",AND(L166&gt;300,L166&lt;=400),"300 to 400",AND(L166&gt;400,L166&lt;=500),"400 to 500",L166&gt;500,"500+")</f>
        <v>50 to 75</v>
      </c>
      <c r="L166" s="9">
        <f>_xlfn.XLOOKUP($E166,'Raw Data'!$E:$E,'Raw Data'!L:L,"ERROR",0,1)</f>
        <v>52.99</v>
      </c>
      <c r="M166" s="14" t="str">
        <f t="array" ref="M166">_xlfn.IFS(AND(N166&gt;0,N166&lt;=5),"0 to 5",AND(N166&gt;5,N166&lt;=10),"5 to 10",AND(N166&gt;10,N166&lt;=15),"10 to 15",AND(N166&gt;15,N166&lt;=20),"15 to 20",AND(N166&gt;20,N166&lt;=30),"20 to 30",AND(N166&gt;30,N166&lt;=40),"30 to 40",AND(N166&gt;40,N166&lt;=50),"40 to 50",AND(N166&gt;50,N166&lt;=75),"50 to 75",AND(N166&gt;75,N166&lt;=100),"75 to 100",AND(N166&gt;100,N166&lt;=150),"100 to 150",AND(N166&gt;150,N166&lt;=200),"150 to 200",AND(N166&gt;200,N166&lt;=250),"200 to 250",AND(N166&gt;250,N166&lt;=300),"250 to 300",AND(N166&gt;300,N166&lt;=400),"300 to 400",AND(N166&gt;400,N166&lt;=500),"400 to 500",N166&gt;500,"500+")</f>
        <v>50 to 75</v>
      </c>
      <c r="N166" s="9">
        <f>_xlfn.XLOOKUP($E166,'Raw Data'!$E:$E,'Raw Data'!N:N,"ERROR",0,1)</f>
        <v>52.99</v>
      </c>
      <c r="O166" s="14" t="str">
        <f t="array" ref="O166">_xlfn.IFS(P166=0,"No Discount",AND(P166&gt;0,P166&lt;=0.02),"0% to 2%",AND(P166&gt;0.02,P166&lt;=0.04),"2% to 4%",AND(P166&gt;0.04,P166&lt;=0.06),"4% to 6%",AND(P166&gt;0.06,P166&lt;=0.08),"6% to 8%",AND(P166&gt;0.08,P166&lt;=0.1),"8% to 10%",AND(P166&gt;0.1,P166&lt;=0.15),"10% to 15%",AND(P166&gt;0.15,P166&lt;=0.2),"15% to 20%",AND(P166&gt;0.2,P166&lt;=0.25),"20% to 25%",AND(P166&gt;0.25,P166&lt;=0.3),"25% to 30%",AND(P166&gt;0.3,P166&lt;=0.4),"30% to 40%",AND(P166&gt;0.4,P166&lt;=0.5),"40% to 50%",AND(P166&gt;0.5,P166&lt;=0.75),"50% to 75%",AND(P166&gt;0.75,P166&lt;=1),"75% to 100%")</f>
        <v>No Discount</v>
      </c>
      <c r="P166" s="10">
        <f>_xlfn.XLOOKUP($E166,'Raw Data'!$E:$E,'Raw Data'!P:P,"ERROR",0,1)</f>
        <v>0</v>
      </c>
      <c r="Q166" s="9">
        <f>_xlfn.XLOOKUP($E166,'Raw Data'!$E:$E,'Raw Data'!Q:Q,"ERROR",0,1)</f>
        <v>200</v>
      </c>
      <c r="R166" s="9" t="str">
        <f>_xlfn.XLOOKUP($E166,'Raw Data'!$E:$E,'Raw Data'!R:R,"ERROR",0,1)</f>
        <v>ml</v>
      </c>
      <c r="S166" s="5" t="str">
        <f t="array" ref="S166">_xlfn.IFS(AND(T166&gt;0,T166&lt;=0.05),"0 to 0.05",AND(T166&gt;0.05,T166&lt;=0.1),"0.05 to 0.1",AND(T166&gt;0.1,T166&lt;=0.2),"0.1 to 0.2",AND(T166&gt;0.2,T166&lt;=0.3),"0.2 to 0.3",AND(T166&gt;0.3,T166&lt;=0.4),"0.3 to 0.4",AND(T166&gt;0.4,T166&lt;=0.5),"0.4 to 0.5",AND(T166&gt;0.5,T166&lt;=0.75),"0.5 to 0.75",AND(T166&gt;0.75,T166&lt;=1),"0.75 to 1",AND(T166&gt;1,T166&lt;=2),"1 to 2",AND(T166&gt;2,T166&lt;=3),"2 to 3",AND(T166&gt;3,T166&lt;=4),"3 to 4",AND(T166&gt;4,T166&lt;=5),"4 to 5",AND(T166&gt;5,T166&lt;=10),"5 to 10",T166&gt;10,"10+")</f>
        <v>0.2 to 0.3</v>
      </c>
      <c r="T166" s="10">
        <f>_xlfn.XLOOKUP($E166,'Raw Data'!$E:$E,'Raw Data'!T:T,"ERROR",0,1)</f>
        <v>0.265091558892449</v>
      </c>
      <c r="U166" s="15" t="str">
        <f t="array" ref="U166">_xlfn.IFS(AND(V166&gt;0,V166&lt;=0.05),"0 to 0.05",AND(V166&gt;0.05,V166&lt;=0.1),"0.05 to 0.1",AND(V166&gt;0.1,V166&lt;=0.2),"0.1 to 0.2",AND(V166&gt;0.2,V166&lt;=0.3),"0.2 to 0.3",AND(V166&gt;0.3,V166&lt;=0.4),"0.3 to 0.4",AND(V166&gt;0.4,V166&lt;=0.5),"0.4 to 0.5",AND(V166&gt;0.5,V166&lt;=0.75),"0.5 to 0.75",AND(V166&gt;0.75,V166&lt;=1),"0.75 to 1",AND(V166&gt;1,V166&lt;=2),"1 to 2",AND(V166&gt;2,V166&lt;=3),"2 to 3",AND(V166&gt;3,V166&lt;=4),"3 to 4",AND(V166&gt;4,V166&lt;=5),"4 to 5",AND(V166&gt;5,V166&lt;=10),"5 to 10",V166&gt;10,"10+")</f>
        <v>0.05 to 0.1</v>
      </c>
      <c r="V166" s="10">
        <f>_xlfn.XLOOKUP($E166,'Raw Data'!$E:$E,'Raw Data'!V:V,"ERROR",0,1)</f>
        <v>0.0715747209009611</v>
      </c>
      <c r="W166" s="15" t="str">
        <f t="array" ref="W166">_xlfn.IFS(AND(X166&gt;0,X166&lt;=0.05),"0 to 0.05",AND(X166&gt;0.05,X166&lt;=0.1),"0.05 to 0.1",AND(X166&gt;0.1,X166&lt;=0.2),"0.1 to 0.2",AND(X166&gt;0.2,X166&lt;=0.3),"0.2 to 0.3",AND(X166&gt;0.3,X166&lt;=0.4),"0.3 to 0.4",AND(X166&gt;0.4,X166&lt;=0.5),"0.4 to 0.5",AND(X166&gt;0.5,X166&lt;=0.75),"0.5 to 0.75",AND(X166&gt;0.75,X166&lt;=1),"0.75 to 1",AND(X166&gt;1,X166&lt;=2),"1 to 2",AND(X166&gt;2,X166&lt;=3),"2 to 3",AND(X166&gt;3,X166&lt;=4),"3 to 4",AND(X166&gt;4,X166&lt;=5),"4 to 5",AND(X166&gt;5,X166&lt;=10),"5 to 10",X166&gt;10,"10+")</f>
        <v>0.05 to 0.1</v>
      </c>
      <c r="X166" s="16">
        <f t="shared" si="7"/>
        <v>0.0715747209009611</v>
      </c>
      <c r="Y166" s="5" t="str">
        <f t="array" ref="Y166">_xlfn.IFS(AND(Z166&gt;0,Z166&lt;=1),"0 to 1",AND(Z166&gt;1,Z166&lt;=2),"1 to 2",AND(Z166&gt;2,Z166&lt;=4),"2 to 4",AND(Z166&gt;4,Z166&lt;=6),"4 to 6",AND(Z166&gt;6,Z166&lt;=8),"6 to 8",AND(Z166&gt;8,Z166&lt;=10),"8 to 10",AND(Z166&gt;10,Z166&lt;=15),"10 to 15",AND(Z166&gt;15,Z166&lt;=20),"15 to 20",AND(Z166&gt;20,Z166&lt;=25),"20 to 25",AND(Z166&gt;25,Z166&lt;=30),"25 to 30",AND(Z166&gt;30,Z166&lt;=40),"30 to 40",AND(Z166&gt;40,Z166&lt;=50),"40 to 50",Z166&gt;50,"50+")</f>
        <v>6 to 8</v>
      </c>
      <c r="Z166" s="9">
        <f>_xlfn.XLOOKUP($E166,'Raw Data'!$E:$E,'Raw Data'!Z:Z,"ERROR",0,1)</f>
        <v>6.76</v>
      </c>
      <c r="AA166" s="9" t="str">
        <f>_xlfn.XLOOKUP($E166,'Raw Data'!$E:$E,'Raw Data'!AA:AA,"ERROR",0,1)</f>
        <v>oz</v>
      </c>
    </row>
    <row r="167" hidden="1" spans="1:27">
      <c r="A167" s="5" t="str">
        <f>_xlfn.XLOOKUP($E167,'Raw Data'!$E:$E,'Raw Data'!A:A,"ERROR",0,1)</f>
        <v>AE</v>
      </c>
      <c r="B167" s="5" t="str">
        <f>_xlfn.XLOOKUP($E167,'Raw Data'!$E:$E,'Raw Data'!B:B,"ERROR",0,1)</f>
        <v>Hair Mousses</v>
      </c>
      <c r="C167" s="5" t="str">
        <f>_xlfn.XLOOKUP($E167,'Raw Data'!$E:$E,'Raw Data'!C:C,"ERROR",0,1)</f>
        <v>herbal essences</v>
      </c>
      <c r="D167" s="5" t="str">
        <f>_xlfn.XLOOKUP($E167,'Raw Data'!$E:$E,'Raw Data'!D:D,"ERROR",0,1)</f>
        <v>www.amazon.ae/dp/B00E4MKM44</v>
      </c>
      <c r="E167" s="5" t="s">
        <v>366</v>
      </c>
      <c r="F167" s="9" t="str">
        <f>_xlfn.XLOOKUP($E167,'Raw Data'!$E:$E,'Raw Data'!F:F,"ERROR",0,1)</f>
        <v>Herbal Essences Hair Mousse - Set Me Up - Strong Hold (3) - Net Wt. 6.8 OZ (192 g) Per Can - Pack of 2 Cans</v>
      </c>
      <c r="G167" s="10">
        <f>_xlfn.XLOOKUP($E167,'Raw Data'!$E:$E,'Raw Data'!G:G,"ERROR",0,1)</f>
        <v>5</v>
      </c>
      <c r="H167" s="9">
        <f>_xlfn.XLOOKUP($E167,'Raw Data'!$E:$E,'Raw Data'!H:H,"ERROR",0,1)</f>
        <v>460.04</v>
      </c>
      <c r="I167" s="9">
        <f>_xlfn.XLOOKUP($E167,'Raw Data'!$E:$E,'Raw Data'!I:I,"ERROR",0,1)</f>
        <v>0.000615911262294361</v>
      </c>
      <c r="J167" s="9" t="str">
        <f>_xlfn.XLOOKUP($E167,'Raw Data'!$E:$E,'Raw Data'!J:J,"ERROR",0,1)</f>
        <v>No</v>
      </c>
      <c r="K167" s="14" t="str">
        <f t="array" ref="K167">_xlfn.IFS(AND(L167&gt;0,L167&lt;=5),"0 to 5",AND(L167&gt;5,L167&lt;=10),"5 to 10",AND(L167&gt;10,L167&lt;=15),"10 to 15",AND(L167&gt;15,L167&lt;=20),"15 to 20",AND(L167&gt;20,L167&lt;=30),"20 to 30",AND(L167&gt;30,L167&lt;=40),"30 to 40",AND(L167&gt;40,L167&lt;=50),"40 to 50",AND(L167&gt;50,L167&lt;=75),"50 to 75",AND(L167&gt;75,L167&lt;=100),"75 to 100",AND(L167&gt;100,L167&lt;=150),"100 to 150",AND(L167&gt;150,L167&lt;=200),"150 to 200",AND(L167&gt;200,L167&lt;=250),"200 to 250",AND(L167&gt;250,L167&lt;=300),"250 to 300",AND(L167&gt;300,L167&lt;=400),"300 to 400",AND(L167&gt;400,L167&lt;=500),"400 to 500",L167&gt;500,"500+")</f>
        <v>75 to 100</v>
      </c>
      <c r="L167" s="9">
        <f>_xlfn.XLOOKUP($E167,'Raw Data'!$E:$E,'Raw Data'!L:L,"ERROR",0,1)</f>
        <v>89.57</v>
      </c>
      <c r="M167" s="14" t="str">
        <f t="array" ref="M167">_xlfn.IFS(AND(N167&gt;0,N167&lt;=5),"0 to 5",AND(N167&gt;5,N167&lt;=10),"5 to 10",AND(N167&gt;10,N167&lt;=15),"10 to 15",AND(N167&gt;15,N167&lt;=20),"15 to 20",AND(N167&gt;20,N167&lt;=30),"20 to 30",AND(N167&gt;30,N167&lt;=40),"30 to 40",AND(N167&gt;40,N167&lt;=50),"40 to 50",AND(N167&gt;50,N167&lt;=75),"50 to 75",AND(N167&gt;75,N167&lt;=100),"75 to 100",AND(N167&gt;100,N167&lt;=150),"100 to 150",AND(N167&gt;150,N167&lt;=200),"150 to 200",AND(N167&gt;200,N167&lt;=250),"200 to 250",AND(N167&gt;250,N167&lt;=300),"250 to 300",AND(N167&gt;300,N167&lt;=400),"300 to 400",AND(N167&gt;400,N167&lt;=500),"400 to 500",N167&gt;500,"500+")</f>
        <v>75 to 100</v>
      </c>
      <c r="N167" s="9">
        <f>_xlfn.XLOOKUP($E167,'Raw Data'!$E:$E,'Raw Data'!N:N,"ERROR",0,1)</f>
        <v>93.08</v>
      </c>
      <c r="O167" s="14" t="str">
        <f t="array" ref="O167">_xlfn.IFS(P167=0,"No Discount",AND(P167&gt;0,P167&lt;=0.02),"0% to 2%",AND(P167&gt;0.02,P167&lt;=0.04),"2% to 4%",AND(P167&gt;0.04,P167&lt;=0.06),"4% to 6%",AND(P167&gt;0.06,P167&lt;=0.08),"6% to 8%",AND(P167&gt;0.08,P167&lt;=0.1),"8% to 10%",AND(P167&gt;0.1,P167&lt;=0.15),"10% to 15%",AND(P167&gt;0.15,P167&lt;=0.2),"15% to 20%",AND(P167&gt;0.2,P167&lt;=0.25),"20% to 25%",AND(P167&gt;0.25,P167&lt;=0.3),"25% to 30%",AND(P167&gt;0.3,P167&lt;=0.4),"30% to 40%",AND(P167&gt;0.4,P167&lt;=0.5),"40% to 50%",AND(P167&gt;0.5,P167&lt;=0.75),"50% to 75%",AND(P167&gt;0.75,P167&lt;=1),"75% to 100%")</f>
        <v>2% to 4%</v>
      </c>
      <c r="P167" s="10">
        <f>_xlfn.XLOOKUP($E167,'Raw Data'!$E:$E,'Raw Data'!P:P,"ERROR",0,1)</f>
        <v>0.037709497206704</v>
      </c>
      <c r="Q167" s="9">
        <f>_xlfn.XLOOKUP($E167,'Raw Data'!$E:$E,'Raw Data'!Q:Q,"ERROR",0,1)</f>
        <v>13.6</v>
      </c>
      <c r="R167" s="9" t="str">
        <f>_xlfn.XLOOKUP($E167,'Raw Data'!$E:$E,'Raw Data'!R:R,"ERROR",0,1)</f>
        <v>oz</v>
      </c>
      <c r="S167" s="5" t="str">
        <f t="array" ref="S167">_xlfn.IFS(AND(T167&gt;0,T167&lt;=0.05),"0 to 0.05",AND(T167&gt;0.05,T167&lt;=0.1),"0.05 to 0.1",AND(T167&gt;0.1,T167&lt;=0.2),"0.1 to 0.2",AND(T167&gt;0.2,T167&lt;=0.3),"0.2 to 0.3",AND(T167&gt;0.3,T167&lt;=0.4),"0.3 to 0.4",AND(T167&gt;0.4,T167&lt;=0.5),"0.4 to 0.5",AND(T167&gt;0.5,T167&lt;=0.75),"0.5 to 0.75",AND(T167&gt;0.75,T167&lt;=1),"0.75 to 1",AND(T167&gt;1,T167&lt;=2),"1 to 2",AND(T167&gt;2,T167&lt;=3),"2 to 3",AND(T167&gt;3,T167&lt;=4),"3 to 4",AND(T167&gt;4,T167&lt;=5),"4 to 5",AND(T167&gt;5,T167&lt;=10),"5 to 10",T167&gt;10,"10+")</f>
        <v>0.2 to 0.3</v>
      </c>
      <c r="T167" s="10">
        <f>_xlfn.XLOOKUP($E167,'Raw Data'!$E:$E,'Raw Data'!T:T,"ERROR",0,1)</f>
        <v>0.222726730191569</v>
      </c>
      <c r="U167" s="15" t="str">
        <f t="array" ref="U167">_xlfn.IFS(AND(V167&gt;0,V167&lt;=0.05),"0 to 0.05",AND(V167&gt;0.05,V167&lt;=0.1),"0.05 to 0.1",AND(V167&gt;0.1,V167&lt;=0.2),"0.1 to 0.2",AND(V167&gt;0.2,V167&lt;=0.3),"0.2 to 0.3",AND(V167&gt;0.3,V167&lt;=0.4),"0.3 to 0.4",AND(V167&gt;0.4,V167&lt;=0.5),"0.4 to 0.5",AND(V167&gt;0.5,V167&lt;=0.75),"0.5 to 0.75",AND(V167&gt;0.75,V167&lt;=1),"0.75 to 1",AND(V167&gt;1,V167&lt;=2),"1 to 2",AND(V167&gt;2,V167&lt;=3),"2 to 3",AND(V167&gt;3,V167&lt;=4),"3 to 4",AND(V167&gt;4,V167&lt;=5),"4 to 5",AND(V167&gt;5,V167&lt;=10),"5 to 10",V167&gt;10,"10+")</f>
        <v>0.05 to 0.1</v>
      </c>
      <c r="V167" s="10">
        <f>_xlfn.XLOOKUP($E167,'Raw Data'!$E:$E,'Raw Data'!V:V,"ERROR",0,1)</f>
        <v>0.062492788796276</v>
      </c>
      <c r="W167" s="15" t="str">
        <f t="array" ref="W167">_xlfn.IFS(AND(X167&gt;0,X167&lt;=0.05),"0 to 0.05",AND(X167&gt;0.05,X167&lt;=0.1),"0.05 to 0.1",AND(X167&gt;0.1,X167&lt;=0.2),"0.1 to 0.2",AND(X167&gt;0.2,X167&lt;=0.3),"0.2 to 0.3",AND(X167&gt;0.3,X167&lt;=0.4),"0.3 to 0.4",AND(X167&gt;0.4,X167&lt;=0.5),"0.4 to 0.5",AND(X167&gt;0.5,X167&lt;=0.75),"0.5 to 0.75",AND(X167&gt;0.75,X167&lt;=1),"0.75 to 1",AND(X167&gt;1,X167&lt;=2),"1 to 2",AND(X167&gt;2,X167&lt;=3),"2 to 3",AND(X167&gt;3,X167&lt;=4),"3 to 4",AND(X167&gt;4,X167&lt;=5),"4 to 5",AND(X167&gt;5,X167&lt;=10),"5 to 10",X167&gt;10,"10+")</f>
        <v>0.05 to 0.1</v>
      </c>
      <c r="X167" s="16">
        <f t="shared" si="7"/>
        <v>0.0601362171517237</v>
      </c>
      <c r="Y167" s="5" t="str">
        <f t="array" ref="Y167">_xlfn.IFS(AND(Z167&gt;0,Z167&lt;=1),"0 to 1",AND(Z167&gt;1,Z167&lt;=2),"1 to 2",AND(Z167&gt;2,Z167&lt;=4),"2 to 4",AND(Z167&gt;4,Z167&lt;=6),"4 to 6",AND(Z167&gt;6,Z167&lt;=8),"6 to 8",AND(Z167&gt;8,Z167&lt;=10),"8 to 10",AND(Z167&gt;10,Z167&lt;=15),"10 to 15",AND(Z167&gt;15,Z167&lt;=20),"15 to 20",AND(Z167&gt;20,Z167&lt;=25),"20 to 25",AND(Z167&gt;25,Z167&lt;=30),"25 to 30",AND(Z167&gt;30,Z167&lt;=40),"30 to 40",AND(Z167&gt;40,Z167&lt;=50),"40 to 50",Z167&gt;50,"50+")</f>
        <v>10 to 15</v>
      </c>
      <c r="Z167" s="9">
        <f>_xlfn.XLOOKUP($E167,'Raw Data'!$E:$E,'Raw Data'!Z:Z,"ERROR",0,1)</f>
        <v>13.6</v>
      </c>
      <c r="AA167" s="9" t="str">
        <f>_xlfn.XLOOKUP($E167,'Raw Data'!$E:$E,'Raw Data'!AA:AA,"ERROR",0,1)</f>
        <v>oz</v>
      </c>
    </row>
    <row r="168" hidden="1" spans="1:27">
      <c r="A168" s="5" t="str">
        <f>_xlfn.XLOOKUP($E168,'Raw Data'!$E:$E,'Raw Data'!A:A,"ERROR",0,1)</f>
        <v>AE</v>
      </c>
      <c r="B168" s="5" t="str">
        <f>_xlfn.XLOOKUP($E168,'Raw Data'!$E:$E,'Raw Data'!B:B,"ERROR",0,1)</f>
        <v>Hair Mousses</v>
      </c>
      <c r="C168" s="5" t="str">
        <f>_xlfn.XLOOKUP($E168,'Raw Data'!$E:$E,'Raw Data'!C:C,"ERROR",0,1)</f>
        <v>enliven</v>
      </c>
      <c r="D168" s="5" t="str">
        <f>_xlfn.XLOOKUP($E168,'Raw Data'!$E:$E,'Raw Data'!D:D,"ERROR",0,1)</f>
        <v>www.amazon.ae/dp/B099DTJ668</v>
      </c>
      <c r="E168" s="5" t="s">
        <v>367</v>
      </c>
      <c r="F168" s="9" t="str">
        <f>_xlfn.XLOOKUP($E168,'Raw Data'!$E:$E,'Raw Data'!F:F,"ERROR",0,1)</f>
        <v>Enliven Ultra Hold Hair Mousse (300ml)</v>
      </c>
      <c r="G168" s="10">
        <f>_xlfn.XLOOKUP($E168,'Raw Data'!$E:$E,'Raw Data'!G:G,"ERROR",0,1)</f>
        <v>8</v>
      </c>
      <c r="H168" s="9">
        <f>_xlfn.XLOOKUP($E168,'Raw Data'!$E:$E,'Raw Data'!H:H,"ERROR",0,1)</f>
        <v>454.67</v>
      </c>
      <c r="I168" s="9">
        <f>_xlfn.XLOOKUP($E168,'Raw Data'!$E:$E,'Raw Data'!I:I,"ERROR",0,1)</f>
        <v>0.000608721792947085</v>
      </c>
      <c r="J168" s="9" t="str">
        <f>_xlfn.XLOOKUP($E168,'Raw Data'!$E:$E,'Raw Data'!J:J,"ERROR",0,1)</f>
        <v>No</v>
      </c>
      <c r="K168" s="14" t="str">
        <f t="array" ref="K168">_xlfn.IFS(AND(L168&gt;0,L168&lt;=5),"0 to 5",AND(L168&gt;5,L168&lt;=10),"5 to 10",AND(L168&gt;10,L168&lt;=15),"10 to 15",AND(L168&gt;15,L168&lt;=20),"15 to 20",AND(L168&gt;20,L168&lt;=30),"20 to 30",AND(L168&gt;30,L168&lt;=40),"30 to 40",AND(L168&gt;40,L168&lt;=50),"40 to 50",AND(L168&gt;50,L168&lt;=75),"50 to 75",AND(L168&gt;75,L168&lt;=100),"75 to 100",AND(L168&gt;100,L168&lt;=150),"100 to 150",AND(L168&gt;150,L168&lt;=200),"150 to 200",AND(L168&gt;200,L168&lt;=250),"200 to 250",AND(L168&gt;250,L168&lt;=300),"250 to 300",AND(L168&gt;300,L168&lt;=400),"300 to 400",AND(L168&gt;400,L168&lt;=500),"400 to 500",L168&gt;500,"500+")</f>
        <v>50 to 75</v>
      </c>
      <c r="L168" s="9">
        <f>_xlfn.XLOOKUP($E168,'Raw Data'!$E:$E,'Raw Data'!L:L,"ERROR",0,1)</f>
        <v>60</v>
      </c>
      <c r="M168" s="14" t="str">
        <f t="array" ref="M168">_xlfn.IFS(AND(N168&gt;0,N168&lt;=5),"0 to 5",AND(N168&gt;5,N168&lt;=10),"5 to 10",AND(N168&gt;10,N168&lt;=15),"10 to 15",AND(N168&gt;15,N168&lt;=20),"15 to 20",AND(N168&gt;20,N168&lt;=30),"20 to 30",AND(N168&gt;30,N168&lt;=40),"30 to 40",AND(N168&gt;40,N168&lt;=50),"40 to 50",AND(N168&gt;50,N168&lt;=75),"50 to 75",AND(N168&gt;75,N168&lt;=100),"75 to 100",AND(N168&gt;100,N168&lt;=150),"100 to 150",AND(N168&gt;150,N168&lt;=200),"150 to 200",AND(N168&gt;200,N168&lt;=250),"200 to 250",AND(N168&gt;250,N168&lt;=300),"250 to 300",AND(N168&gt;300,N168&lt;=400),"300 to 400",AND(N168&gt;400,N168&lt;=500),"400 to 500",N168&gt;500,"500+")</f>
        <v>50 to 75</v>
      </c>
      <c r="N168" s="9">
        <f>_xlfn.XLOOKUP($E168,'Raw Data'!$E:$E,'Raw Data'!N:N,"ERROR",0,1)</f>
        <v>60</v>
      </c>
      <c r="O168" s="14" t="str">
        <f t="array" ref="O168">_xlfn.IFS(P168=0,"No Discount",AND(P168&gt;0,P168&lt;=0.02),"0% to 2%",AND(P168&gt;0.02,P168&lt;=0.04),"2% to 4%",AND(P168&gt;0.04,P168&lt;=0.06),"4% to 6%",AND(P168&gt;0.06,P168&lt;=0.08),"6% to 8%",AND(P168&gt;0.08,P168&lt;=0.1),"8% to 10%",AND(P168&gt;0.1,P168&lt;=0.15),"10% to 15%",AND(P168&gt;0.15,P168&lt;=0.2),"15% to 20%",AND(P168&gt;0.2,P168&lt;=0.25),"20% to 25%",AND(P168&gt;0.25,P168&lt;=0.3),"25% to 30%",AND(P168&gt;0.3,P168&lt;=0.4),"30% to 40%",AND(P168&gt;0.4,P168&lt;=0.5),"40% to 50%",AND(P168&gt;0.5,P168&lt;=0.75),"50% to 75%",AND(P168&gt;0.75,P168&lt;=1),"75% to 100%")</f>
        <v>No Discount</v>
      </c>
      <c r="P168" s="10">
        <f>_xlfn.XLOOKUP($E168,'Raw Data'!$E:$E,'Raw Data'!P:P,"ERROR",0,1)</f>
        <v>0</v>
      </c>
      <c r="Q168" s="9">
        <f>_xlfn.XLOOKUP($E168,'Raw Data'!$E:$E,'Raw Data'!Q:Q,"ERROR",0,1)</f>
        <v>300</v>
      </c>
      <c r="R168" s="9" t="str">
        <f>_xlfn.XLOOKUP($E168,'Raw Data'!$E:$E,'Raw Data'!R:R,"ERROR",0,1)</f>
        <v>ml</v>
      </c>
      <c r="S168" s="5" t="str">
        <f t="array" ref="S168">_xlfn.IFS(AND(T168&gt;0,T168&lt;=0.05),"0 to 0.05",AND(T168&gt;0.05,T168&lt;=0.1),"0.05 to 0.1",AND(T168&gt;0.1,T168&lt;=0.2),"0.1 to 0.2",AND(T168&gt;0.2,T168&lt;=0.3),"0.2 to 0.3",AND(T168&gt;0.3,T168&lt;=0.4),"0.3 to 0.4",AND(T168&gt;0.4,T168&lt;=0.5),"0.4 to 0.5",AND(T168&gt;0.5,T168&lt;=0.75),"0.5 to 0.75",AND(T168&gt;0.75,T168&lt;=1),"0.75 to 1",AND(T168&gt;1,T168&lt;=2),"1 to 2",AND(T168&gt;2,T168&lt;=3),"2 to 3",AND(T168&gt;3,T168&lt;=4),"3 to 4",AND(T168&gt;4,T168&lt;=5),"4 to 5",AND(T168&gt;5,T168&lt;=10),"5 to 10",T168&gt;10,"10+")</f>
        <v>0.2 to 0.3</v>
      </c>
      <c r="T168" s="10">
        <f>_xlfn.XLOOKUP($E168,'Raw Data'!$E:$E,'Raw Data'!T:T,"ERROR",0,1)</f>
        <v>0.200106857061671</v>
      </c>
      <c r="U168" s="15" t="str">
        <f t="array" ref="U168">_xlfn.IFS(AND(V168&gt;0,V168&lt;=0.05),"0 to 0.05",AND(V168&gt;0.05,V168&lt;=0.1),"0.05 to 0.1",AND(V168&gt;0.1,V168&lt;=0.2),"0.1 to 0.2",AND(V168&gt;0.2,V168&lt;=0.3),"0.2 to 0.3",AND(V168&gt;0.3,V168&lt;=0.4),"0.3 to 0.4",AND(V168&gt;0.4,V168&lt;=0.5),"0.4 to 0.5",AND(V168&gt;0.5,V168&lt;=0.75),"0.5 to 0.75",AND(V168&gt;0.75,V168&lt;=1),"0.75 to 1",AND(V168&gt;1,V168&lt;=2),"1 to 2",AND(V168&gt;2,V168&lt;=3),"2 to 3",AND(V168&gt;3,V168&lt;=4),"3 to 4",AND(V168&gt;4,V168&lt;=5),"4 to 5",AND(V168&gt;5,V168&lt;=10),"5 to 10",V168&gt;10,"10+")</f>
        <v>0.05 to 0.1</v>
      </c>
      <c r="V168" s="10">
        <f>_xlfn.XLOOKUP($E168,'Raw Data'!$E:$E,'Raw Data'!V:V,"ERROR",0,1)</f>
        <v>0.0540288514066512</v>
      </c>
      <c r="W168" s="15" t="str">
        <f t="array" ref="W168">_xlfn.IFS(AND(X168&gt;0,X168&lt;=0.05),"0 to 0.05",AND(X168&gt;0.05,X168&lt;=0.1),"0.05 to 0.1",AND(X168&gt;0.1,X168&lt;=0.2),"0.1 to 0.2",AND(X168&gt;0.2,X168&lt;=0.3),"0.2 to 0.3",AND(X168&gt;0.3,X168&lt;=0.4),"0.3 to 0.4",AND(X168&gt;0.4,X168&lt;=0.5),"0.4 to 0.5",AND(X168&gt;0.5,X168&lt;=0.75),"0.5 to 0.75",AND(X168&gt;0.75,X168&lt;=1),"0.75 to 1",AND(X168&gt;1,X168&lt;=2),"1 to 2",AND(X168&gt;2,X168&lt;=3),"2 to 3",AND(X168&gt;3,X168&lt;=4),"3 to 4",AND(X168&gt;4,X168&lt;=5),"4 to 5",AND(X168&gt;5,X168&lt;=10),"5 to 10",X168&gt;10,"10+")</f>
        <v>0.05 to 0.1</v>
      </c>
      <c r="X168" s="16">
        <f t="shared" si="7"/>
        <v>0.0540288514066512</v>
      </c>
      <c r="Y168" s="5" t="str">
        <f t="array" ref="Y168">_xlfn.IFS(AND(Z168&gt;0,Z168&lt;=1),"0 to 1",AND(Z168&gt;1,Z168&lt;=2),"1 to 2",AND(Z168&gt;2,Z168&lt;=4),"2 to 4",AND(Z168&gt;4,Z168&lt;=6),"4 to 6",AND(Z168&gt;6,Z168&lt;=8),"6 to 8",AND(Z168&gt;8,Z168&lt;=10),"8 to 10",AND(Z168&gt;10,Z168&lt;=15),"10 to 15",AND(Z168&gt;15,Z168&lt;=20),"15 to 20",AND(Z168&gt;20,Z168&lt;=25),"20 to 25",AND(Z168&gt;25,Z168&lt;=30),"25 to 30",AND(Z168&gt;30,Z168&lt;=40),"30 to 40",AND(Z168&gt;40,Z168&lt;=50),"40 to 50",Z168&gt;50,"50+")</f>
        <v>10 to 15</v>
      </c>
      <c r="Z168" s="9">
        <f>_xlfn.XLOOKUP($E168,'Raw Data'!$E:$E,'Raw Data'!Z:Z,"ERROR",0,1)</f>
        <v>10.14</v>
      </c>
      <c r="AA168" s="9" t="str">
        <f>_xlfn.XLOOKUP($E168,'Raw Data'!$E:$E,'Raw Data'!AA:AA,"ERROR",0,1)</f>
        <v>oz</v>
      </c>
    </row>
    <row r="169" hidden="1" spans="1:27">
      <c r="A169" s="5" t="str">
        <f>_xlfn.XLOOKUP($E169,'Raw Data'!$E:$E,'Raw Data'!A:A,"ERROR",0,1)</f>
        <v>AE</v>
      </c>
      <c r="B169" s="5" t="str">
        <f>_xlfn.XLOOKUP($E169,'Raw Data'!$E:$E,'Raw Data'!B:B,"ERROR",0,1)</f>
        <v>Hair Mousses</v>
      </c>
      <c r="C169" s="5" t="str">
        <f>_xlfn.XLOOKUP($E169,'Raw Data'!$E:$E,'Raw Data'!C:C,"ERROR",0,1)</f>
        <v>LA Fresh</v>
      </c>
      <c r="D169" s="5" t="str">
        <f>_xlfn.XLOOKUP($E169,'Raw Data'!$E:$E,'Raw Data'!D:D,"ERROR",0,1)</f>
        <v>www.amazon.ae/dp/B08N1CF7NM</v>
      </c>
      <c r="E169" s="5" t="s">
        <v>368</v>
      </c>
      <c r="F169" s="9" t="str">
        <f>_xlfn.XLOOKUP($E169,'Raw Data'!$E:$E,'Raw Data'!F:F,"ERROR",0,1)</f>
        <v>LA Fresh Hair  Mousse  Ultimate Hold Extra Firm Look - 200ml</v>
      </c>
      <c r="G169" s="10">
        <f>_xlfn.XLOOKUP($E169,'Raw Data'!$E:$E,'Raw Data'!G:G,"ERROR",0,1)</f>
        <v>11</v>
      </c>
      <c r="H169" s="9">
        <f>_xlfn.XLOOKUP($E169,'Raw Data'!$E:$E,'Raw Data'!H:H,"ERROR",0,1)</f>
        <v>447.02</v>
      </c>
      <c r="I169" s="9">
        <f>_xlfn.XLOOKUP($E169,'Raw Data'!$E:$E,'Raw Data'!I:I,"ERROR",0,1)</f>
        <v>0.000598479811474709</v>
      </c>
      <c r="J169" s="9" t="str">
        <f>_xlfn.XLOOKUP($E169,'Raw Data'!$E:$E,'Raw Data'!J:J,"ERROR",0,1)</f>
        <v>No</v>
      </c>
      <c r="K169" s="14" t="str">
        <f t="array" ref="K169">_xlfn.IFS(AND(L169&gt;0,L169&lt;=5),"0 to 5",AND(L169&gt;5,L169&lt;=10),"5 to 10",AND(L169&gt;10,L169&lt;=15),"10 to 15",AND(L169&gt;15,L169&lt;=20),"15 to 20",AND(L169&gt;20,L169&lt;=30),"20 to 30",AND(L169&gt;30,L169&lt;=40),"30 to 40",AND(L169&gt;40,L169&lt;=50),"40 to 50",AND(L169&gt;50,L169&lt;=75),"50 to 75",AND(L169&gt;75,L169&lt;=100),"75 to 100",AND(L169&gt;100,L169&lt;=150),"100 to 150",AND(L169&gt;150,L169&lt;=200),"150 to 200",AND(L169&gt;200,L169&lt;=250),"200 to 250",AND(L169&gt;250,L169&lt;=300),"250 to 300",AND(L169&gt;300,L169&lt;=400),"300 to 400",AND(L169&gt;400,L169&lt;=500),"400 to 500",L169&gt;500,"500+")</f>
        <v>30 to 40</v>
      </c>
      <c r="L169" s="9">
        <f>_xlfn.XLOOKUP($E169,'Raw Data'!$E:$E,'Raw Data'!L:L,"ERROR",0,1)</f>
        <v>31.76</v>
      </c>
      <c r="M169" s="14" t="str">
        <f t="array" ref="M169">_xlfn.IFS(AND(N169&gt;0,N169&lt;=5),"0 to 5",AND(N169&gt;5,N169&lt;=10),"5 to 10",AND(N169&gt;10,N169&lt;=15),"10 to 15",AND(N169&gt;15,N169&lt;=20),"15 to 20",AND(N169&gt;20,N169&lt;=30),"20 to 30",AND(N169&gt;30,N169&lt;=40),"30 to 40",AND(N169&gt;40,N169&lt;=50),"40 to 50",AND(N169&gt;50,N169&lt;=75),"50 to 75",AND(N169&gt;75,N169&lt;=100),"75 to 100",AND(N169&gt;100,N169&lt;=150),"100 to 150",AND(N169&gt;150,N169&lt;=200),"150 to 200",AND(N169&gt;200,N169&lt;=250),"200 to 250",AND(N169&gt;250,N169&lt;=300),"250 to 300",AND(N169&gt;300,N169&lt;=400),"300 to 400",AND(N169&gt;400,N169&lt;=500),"400 to 500",N169&gt;500,"500+")</f>
        <v>30 to 40</v>
      </c>
      <c r="N169" s="9">
        <f>_xlfn.XLOOKUP($E169,'Raw Data'!$E:$E,'Raw Data'!N:N,"ERROR",0,1)</f>
        <v>37.84</v>
      </c>
      <c r="O169" s="14" t="str">
        <f t="array" ref="O169">_xlfn.IFS(P169=0,"No Discount",AND(P169&gt;0,P169&lt;=0.02),"0% to 2%",AND(P169&gt;0.02,P169&lt;=0.04),"2% to 4%",AND(P169&gt;0.04,P169&lt;=0.06),"4% to 6%",AND(P169&gt;0.06,P169&lt;=0.08),"6% to 8%",AND(P169&gt;0.08,P169&lt;=0.1),"8% to 10%",AND(P169&gt;0.1,P169&lt;=0.15),"10% to 15%",AND(P169&gt;0.15,P169&lt;=0.2),"15% to 20%",AND(P169&gt;0.2,P169&lt;=0.25),"20% to 25%",AND(P169&gt;0.25,P169&lt;=0.3),"25% to 30%",AND(P169&gt;0.3,P169&lt;=0.4),"30% to 40%",AND(P169&gt;0.4,P169&lt;=0.5),"40% to 50%",AND(P169&gt;0.5,P169&lt;=0.75),"50% to 75%",AND(P169&gt;0.75,P169&lt;=1),"75% to 100%")</f>
        <v>15% to 20%</v>
      </c>
      <c r="P169" s="10">
        <f>_xlfn.XLOOKUP($E169,'Raw Data'!$E:$E,'Raw Data'!P:P,"ERROR",0,1)</f>
        <v>0.160676532769556</v>
      </c>
      <c r="Q169" s="9">
        <f>_xlfn.XLOOKUP($E169,'Raw Data'!$E:$E,'Raw Data'!Q:Q,"ERROR",0,1)</f>
        <v>200</v>
      </c>
      <c r="R169" s="9" t="str">
        <f>_xlfn.XLOOKUP($E169,'Raw Data'!$E:$E,'Raw Data'!R:R,"ERROR",0,1)</f>
        <v>ml</v>
      </c>
      <c r="S169" s="5" t="str">
        <f t="array" ref="S169">_xlfn.IFS(AND(T169&gt;0,T169&lt;=0.05),"0 to 0.05",AND(T169&gt;0.05,T169&lt;=0.1),"0.05 to 0.1",AND(T169&gt;0.1,T169&lt;=0.2),"0.1 to 0.2",AND(T169&gt;0.2,T169&lt;=0.3),"0.2 to 0.3",AND(T169&gt;0.3,T169&lt;=0.4),"0.3 to 0.4",AND(T169&gt;0.4,T169&lt;=0.5),"0.4 to 0.5",AND(T169&gt;0.5,T169&lt;=0.75),"0.5 to 0.75",AND(T169&gt;0.75,T169&lt;=1),"0.75 to 1",AND(T169&gt;1,T169&lt;=2),"1 to 2",AND(T169&gt;2,T169&lt;=3),"2 to 3",AND(T169&gt;3,T169&lt;=4),"3 to 4",AND(T169&gt;4,T169&lt;=5),"4 to 5",AND(T169&gt;5,T169&lt;=10),"5 to 10",T169&gt;10,"10+")</f>
        <v>0.1 to 0.2</v>
      </c>
      <c r="T169" s="10">
        <f>_xlfn.XLOOKUP($E169,'Raw Data'!$E:$E,'Raw Data'!T:T,"ERROR",0,1)</f>
        <v>0.158884844506967</v>
      </c>
      <c r="U169" s="15" t="str">
        <f t="array" ref="U169">_xlfn.IFS(AND(V169&gt;0,V169&lt;=0.05),"0 to 0.05",AND(V169&gt;0.05,V169&lt;=0.1),"0.05 to 0.1",AND(V169&gt;0.1,V169&lt;=0.2),"0.1 to 0.2",AND(V169&gt;0.2,V169&lt;=0.3),"0.2 to 0.3",AND(V169&gt;0.3,V169&lt;=0.4),"0.3 to 0.4",AND(V169&gt;0.4,V169&lt;=0.5),"0.4 to 0.5",AND(V169&gt;0.5,V169&lt;=0.75),"0.5 to 0.75",AND(V169&gt;0.75,V169&lt;=1),"0.75 to 1",AND(V169&gt;1,V169&lt;=2),"1 to 2",AND(V169&gt;2,V169&lt;=3),"2 to 3",AND(V169&gt;3,V169&lt;=4),"3 to 4",AND(V169&gt;4,V169&lt;=5),"4 to 5",AND(V169&gt;5,V169&lt;=10),"5 to 10",V169&gt;10,"10+")</f>
        <v>0.05 to 0.1</v>
      </c>
      <c r="V169" s="10">
        <f>_xlfn.XLOOKUP($E169,'Raw Data'!$E:$E,'Raw Data'!V:V,"ERROR",0,1)</f>
        <v>0.051111293430692</v>
      </c>
      <c r="W169" s="15" t="str">
        <f t="array" ref="W169">_xlfn.IFS(AND(X169&gt;0,X169&lt;=0.05),"0 to 0.05",AND(X169&gt;0.05,X169&lt;=0.1),"0.05 to 0.1",AND(X169&gt;0.1,X169&lt;=0.2),"0.1 to 0.2",AND(X169&gt;0.2,X169&lt;=0.3),"0.2 to 0.3",AND(X169&gt;0.3,X169&lt;=0.4),"0.3 to 0.4",AND(X169&gt;0.4,X169&lt;=0.5),"0.4 to 0.5",AND(X169&gt;0.5,X169&lt;=0.75),"0.5 to 0.75",AND(X169&gt;0.75,X169&lt;=1),"0.75 to 1",AND(X169&gt;1,X169&lt;=2),"1 to 2",AND(X169&gt;2,X169&lt;=3),"2 to 3",AND(X169&gt;3,X169&lt;=4),"3 to 4",AND(X169&gt;4,X169&lt;=5),"4 to 5",AND(X169&gt;5,X169&lt;=10),"5 to 10",X169&gt;10,"10+")</f>
        <v>0 to 0.05</v>
      </c>
      <c r="X169" s="16">
        <f t="shared" si="7"/>
        <v>0.042898908016881</v>
      </c>
      <c r="Y169" s="5" t="str">
        <f t="array" ref="Y169">_xlfn.IFS(AND(Z169&gt;0,Z169&lt;=1),"0 to 1",AND(Z169&gt;1,Z169&lt;=2),"1 to 2",AND(Z169&gt;2,Z169&lt;=4),"2 to 4",AND(Z169&gt;4,Z169&lt;=6),"4 to 6",AND(Z169&gt;6,Z169&lt;=8),"6 to 8",AND(Z169&gt;8,Z169&lt;=10),"8 to 10",AND(Z169&gt;10,Z169&lt;=15),"10 to 15",AND(Z169&gt;15,Z169&lt;=20),"15 to 20",AND(Z169&gt;20,Z169&lt;=25),"20 to 25",AND(Z169&gt;25,Z169&lt;=30),"25 to 30",AND(Z169&gt;30,Z169&lt;=40),"30 to 40",AND(Z169&gt;40,Z169&lt;=50),"40 to 50",Z169&gt;50,"50+")</f>
        <v>6 to 8</v>
      </c>
      <c r="Z169" s="9">
        <f>_xlfn.XLOOKUP($E169,'Raw Data'!$E:$E,'Raw Data'!Z:Z,"ERROR",0,1)</f>
        <v>6.76</v>
      </c>
      <c r="AA169" s="9" t="str">
        <f>_xlfn.XLOOKUP($E169,'Raw Data'!$E:$E,'Raw Data'!AA:AA,"ERROR",0,1)</f>
        <v>oz</v>
      </c>
    </row>
    <row r="170" hidden="1" spans="1:27">
      <c r="A170" s="5" t="str">
        <f>_xlfn.XLOOKUP($E170,'Raw Data'!$E:$E,'Raw Data'!A:A,"ERROR",0,1)</f>
        <v>AE</v>
      </c>
      <c r="B170" s="5" t="str">
        <f>_xlfn.XLOOKUP($E170,'Raw Data'!$E:$E,'Raw Data'!B:B,"ERROR",0,1)</f>
        <v>Hair Mousses</v>
      </c>
      <c r="C170" s="5" t="str">
        <f>_xlfn.XLOOKUP($E170,'Raw Data'!$E:$E,'Raw Data'!C:C,"ERROR",0,1)</f>
        <v>avenue</v>
      </c>
      <c r="D170" s="5" t="str">
        <f>_xlfn.XLOOKUP($E170,'Raw Data'!$E:$E,'Raw Data'!D:D,"ERROR",0,1)</f>
        <v>www.amazon.ae/dp/B09NPSTHR6</v>
      </c>
      <c r="E170" s="5" t="s">
        <v>369</v>
      </c>
      <c r="F170" s="9" t="str">
        <f>_xlfn.XLOOKUP($E170,'Raw Data'!$E:$E,'Raw Data'!F:F,"ERROR",0,1)</f>
        <v>Avenue Man  Volume  Lift  Mousse  (8.5 oz) - Styling  Hair  Products  for  Men - Ultimate  Volume  &amp; Control Foam with Herbal Extracts  for  All  Hair  Types - Alcohol &amp; Paraben Free - Made in the USA</v>
      </c>
      <c r="G170" s="10">
        <f>_xlfn.XLOOKUP($E170,'Raw Data'!$E:$E,'Raw Data'!G:G,"ERROR",0,1)</f>
        <v>3</v>
      </c>
      <c r="H170" s="9">
        <f>_xlfn.XLOOKUP($E170,'Raw Data'!$E:$E,'Raw Data'!H:H,"ERROR",0,1)</f>
        <v>445.27</v>
      </c>
      <c r="I170" s="9">
        <f>_xlfn.XLOOKUP($E170,'Raw Data'!$E:$E,'Raw Data'!I:I,"ERROR",0,1)</f>
        <v>0.000596136874536584</v>
      </c>
      <c r="J170" s="9" t="str">
        <f>_xlfn.XLOOKUP($E170,'Raw Data'!$E:$E,'Raw Data'!J:J,"ERROR",0,1)</f>
        <v>No</v>
      </c>
      <c r="K170" s="14" t="str">
        <f t="array" ref="K170">_xlfn.IFS(AND(L170&gt;0,L170&lt;=5),"0 to 5",AND(L170&gt;5,L170&lt;=10),"5 to 10",AND(L170&gt;10,L170&lt;=15),"10 to 15",AND(L170&gt;15,L170&lt;=20),"15 to 20",AND(L170&gt;20,L170&lt;=30),"20 to 30",AND(L170&gt;30,L170&lt;=40),"30 to 40",AND(L170&gt;40,L170&lt;=50),"40 to 50",AND(L170&gt;50,L170&lt;=75),"50 to 75",AND(L170&gt;75,L170&lt;=100),"75 to 100",AND(L170&gt;100,L170&lt;=150),"100 to 150",AND(L170&gt;150,L170&lt;=200),"150 to 200",AND(L170&gt;200,L170&lt;=250),"200 to 250",AND(L170&gt;250,L170&lt;=300),"250 to 300",AND(L170&gt;300,L170&lt;=400),"300 to 400",AND(L170&gt;400,L170&lt;=500),"400 to 500",L170&gt;500,"500+")</f>
        <v>150 to 200</v>
      </c>
      <c r="L170" s="9">
        <f>_xlfn.XLOOKUP($E170,'Raw Data'!$E:$E,'Raw Data'!L:L,"ERROR",0,1)</f>
        <v>161.58</v>
      </c>
      <c r="M170" s="14" t="str">
        <f t="array" ref="M170">_xlfn.IFS(AND(N170&gt;0,N170&lt;=5),"0 to 5",AND(N170&gt;5,N170&lt;=10),"5 to 10",AND(N170&gt;10,N170&lt;=15),"10 to 15",AND(N170&gt;15,N170&lt;=20),"15 to 20",AND(N170&gt;20,N170&lt;=30),"20 to 30",AND(N170&gt;30,N170&lt;=40),"30 to 40",AND(N170&gt;40,N170&lt;=50),"40 to 50",AND(N170&gt;50,N170&lt;=75),"50 to 75",AND(N170&gt;75,N170&lt;=100),"75 to 100",AND(N170&gt;100,N170&lt;=150),"100 to 150",AND(N170&gt;150,N170&lt;=200),"150 to 200",AND(N170&gt;200,N170&lt;=250),"200 to 250",AND(N170&gt;250,N170&lt;=300),"250 to 300",AND(N170&gt;300,N170&lt;=400),"300 to 400",AND(N170&gt;400,N170&lt;=500),"400 to 500",N170&gt;500,"500+")</f>
        <v>150 to 200</v>
      </c>
      <c r="N170" s="9">
        <f>_xlfn.XLOOKUP($E170,'Raw Data'!$E:$E,'Raw Data'!N:N,"ERROR",0,1)</f>
        <v>170.75</v>
      </c>
      <c r="O170" s="14" t="str">
        <f t="array" ref="O170">_xlfn.IFS(P170=0,"No Discount",AND(P170&gt;0,P170&lt;=0.02),"0% to 2%",AND(P170&gt;0.02,P170&lt;=0.04),"2% to 4%",AND(P170&gt;0.04,P170&lt;=0.06),"4% to 6%",AND(P170&gt;0.06,P170&lt;=0.08),"6% to 8%",AND(P170&gt;0.08,P170&lt;=0.1),"8% to 10%",AND(P170&gt;0.1,P170&lt;=0.15),"10% to 15%",AND(P170&gt;0.15,P170&lt;=0.2),"15% to 20%",AND(P170&gt;0.2,P170&lt;=0.25),"20% to 25%",AND(P170&gt;0.25,P170&lt;=0.3),"25% to 30%",AND(P170&gt;0.3,P170&lt;=0.4),"30% to 40%",AND(P170&gt;0.4,P170&lt;=0.5),"40% to 50%",AND(P170&gt;0.5,P170&lt;=0.75),"50% to 75%",AND(P170&gt;0.75,P170&lt;=1),"75% to 100%")</f>
        <v>4% to 6%</v>
      </c>
      <c r="P170" s="10">
        <f>_xlfn.XLOOKUP($E170,'Raw Data'!$E:$E,'Raw Data'!P:P,"ERROR",0,1)</f>
        <v>0.0537042459736456</v>
      </c>
      <c r="Q170" s="9">
        <f>_xlfn.XLOOKUP($E170,'Raw Data'!$E:$E,'Raw Data'!Q:Q,"ERROR",0,1)</f>
        <v>8.5</v>
      </c>
      <c r="R170" s="9" t="str">
        <f>_xlfn.XLOOKUP($E170,'Raw Data'!$E:$E,'Raw Data'!R:R,"ERROR",0,1)</f>
        <v>oz</v>
      </c>
      <c r="S170" s="5" t="str">
        <f t="array" ref="S170">_xlfn.IFS(AND(T170&gt;0,T170&lt;=0.05),"0 to 0.05",AND(T170&gt;0.05,T170&lt;=0.1),"0.05 to 0.1",AND(T170&gt;0.1,T170&lt;=0.2),"0.1 to 0.2",AND(T170&gt;0.2,T170&lt;=0.3),"0.2 to 0.3",AND(T170&gt;0.3,T170&lt;=0.4),"0.3 to 0.4",AND(T170&gt;0.4,T170&lt;=0.5),"0.4 to 0.5",AND(T170&gt;0.5,T170&lt;=0.75),"0.5 to 0.75",AND(T170&gt;0.75,T170&lt;=1),"0.75 to 1",AND(T170&gt;1,T170&lt;=2),"1 to 2",AND(T170&gt;2,T170&lt;=3),"2 to 3",AND(T170&gt;3,T170&lt;=4),"3 to 4",AND(T170&gt;4,T170&lt;=5),"4 to 5",AND(T170&gt;5,T170&lt;=10),"5 to 10",T170&gt;10,"10+")</f>
        <v>0.5 to 0.75</v>
      </c>
      <c r="T170" s="10">
        <f>_xlfn.XLOOKUP($E170,'Raw Data'!$E:$E,'Raw Data'!T:T,"ERROR",0,1)</f>
        <v>0.642861405637669</v>
      </c>
      <c r="U170" s="15" t="str">
        <f t="array" ref="U170">_xlfn.IFS(AND(V170&gt;0,V170&lt;=0.05),"0 to 0.05",AND(V170&gt;0.05,V170&lt;=0.1),"0.05 to 0.1",AND(V170&gt;0.1,V170&lt;=0.2),"0.1 to 0.2",AND(V170&gt;0.2,V170&lt;=0.3),"0.2 to 0.3",AND(V170&gt;0.3,V170&lt;=0.4),"0.3 to 0.4",AND(V170&gt;0.4,V170&lt;=0.5),"0.4 to 0.5",AND(V170&gt;0.5,V170&lt;=0.75),"0.5 to 0.75",AND(V170&gt;0.75,V170&lt;=1),"0.75 to 1",AND(V170&gt;1,V170&lt;=2),"1 to 2",AND(V170&gt;2,V170&lt;=3),"2 to 3",AND(V170&gt;3,V170&lt;=4),"3 to 4",AND(V170&gt;4,V170&lt;=5),"4 to 5",AND(V170&gt;5,V170&lt;=10),"5 to 10",V170&gt;10,"10+")</f>
        <v>0.1 to 0.2</v>
      </c>
      <c r="V170" s="10">
        <f>_xlfn.XLOOKUP($E170,'Raw Data'!$E:$E,'Raw Data'!V:V,"ERROR",0,1)</f>
        <v>0.183423183273986</v>
      </c>
      <c r="W170" s="15" t="str">
        <f t="array" ref="W170">_xlfn.IFS(AND(X170&gt;0,X170&lt;=0.05),"0 to 0.05",AND(X170&gt;0.05,X170&lt;=0.1),"0.05 to 0.1",AND(X170&gt;0.1,X170&lt;=0.2),"0.1 to 0.2",AND(X170&gt;0.2,X170&lt;=0.3),"0.2 to 0.3",AND(X170&gt;0.3,X170&lt;=0.4),"0.3 to 0.4",AND(X170&gt;0.4,X170&lt;=0.5),"0.4 to 0.5",AND(X170&gt;0.5,X170&lt;=0.75),"0.5 to 0.75",AND(X170&gt;0.75,X170&lt;=1),"0.75 to 1",AND(X170&gt;1,X170&lt;=2),"1 to 2",AND(X170&gt;2,X170&lt;=3),"2 to 3",AND(X170&gt;3,X170&lt;=4),"3 to 4",AND(X170&gt;4,X170&lt;=5),"4 to 5",AND(X170&gt;5,X170&lt;=10),"5 to 10",X170&gt;10,"10+")</f>
        <v>0.1 to 0.2</v>
      </c>
      <c r="X170" s="16">
        <f t="shared" si="7"/>
        <v>0.173572579522171</v>
      </c>
      <c r="Y170" s="5" t="str">
        <f t="array" ref="Y170">_xlfn.IFS(AND(Z170&gt;0,Z170&lt;=1),"0 to 1",AND(Z170&gt;1,Z170&lt;=2),"1 to 2",AND(Z170&gt;2,Z170&lt;=4),"2 to 4",AND(Z170&gt;4,Z170&lt;=6),"4 to 6",AND(Z170&gt;6,Z170&lt;=8),"6 to 8",AND(Z170&gt;8,Z170&lt;=10),"8 to 10",AND(Z170&gt;10,Z170&lt;=15),"10 to 15",AND(Z170&gt;15,Z170&lt;=20),"15 to 20",AND(Z170&gt;20,Z170&lt;=25),"20 to 25",AND(Z170&gt;25,Z170&lt;=30),"25 to 30",AND(Z170&gt;30,Z170&lt;=40),"30 to 40",AND(Z170&gt;40,Z170&lt;=50),"40 to 50",Z170&gt;50,"50+")</f>
        <v>8 to 10</v>
      </c>
      <c r="Z170" s="9">
        <f>_xlfn.XLOOKUP($E170,'Raw Data'!$E:$E,'Raw Data'!Z:Z,"ERROR",0,1)</f>
        <v>8.5</v>
      </c>
      <c r="AA170" s="9" t="str">
        <f>_xlfn.XLOOKUP($E170,'Raw Data'!$E:$E,'Raw Data'!AA:AA,"ERROR",0,1)</f>
        <v>oz</v>
      </c>
    </row>
    <row r="171" hidden="1" spans="1:27">
      <c r="A171" s="5" t="str">
        <f>_xlfn.XLOOKUP($E171,'Raw Data'!$E:$E,'Raw Data'!A:A,"ERROR",0,1)</f>
        <v>AE</v>
      </c>
      <c r="B171" s="5" t="str">
        <f>_xlfn.XLOOKUP($E171,'Raw Data'!$E:$E,'Raw Data'!B:B,"ERROR",0,1)</f>
        <v>Hair Mousses</v>
      </c>
      <c r="C171" s="5" t="str">
        <f>_xlfn.XLOOKUP($E171,'Raw Data'!$E:$E,'Raw Data'!C:C,"ERROR",0,1)</f>
        <v>aussie</v>
      </c>
      <c r="D171" s="5" t="str">
        <f>_xlfn.XLOOKUP($E171,'Raw Data'!$E:$E,'Raw Data'!D:D,"ERROR",0,1)</f>
        <v>www.amazon.ae/dp/B004OSXGVO</v>
      </c>
      <c r="E171" s="5" t="s">
        <v>370</v>
      </c>
      <c r="F171" s="9" t="str">
        <f>_xlfn.XLOOKUP($E171,'Raw Data'!$E:$E,'Raw Data'!F:F,"ERROR",0,1)</f>
        <v>Aussie Uplift Your Hair Mousse with Australian Sea Kelp 150ml - hair gives long-lasting volume boost with the help of Personality Volume + Conditioning Mousse</v>
      </c>
      <c r="G171" s="10">
        <f>_xlfn.XLOOKUP($E171,'Raw Data'!$E:$E,'Raw Data'!G:G,"ERROR",0,1)</f>
        <v>5</v>
      </c>
      <c r="H171" s="9">
        <f>_xlfn.XLOOKUP($E171,'Raw Data'!$E:$E,'Raw Data'!H:H,"ERROR",0,1)</f>
        <v>444.57</v>
      </c>
      <c r="I171" s="9">
        <f>_xlfn.XLOOKUP($E171,'Raw Data'!$E:$E,'Raw Data'!I:I,"ERROR",0,1)</f>
        <v>0.000595199699761334</v>
      </c>
      <c r="J171" s="9" t="str">
        <f>_xlfn.XLOOKUP($E171,'Raw Data'!$E:$E,'Raw Data'!J:J,"ERROR",0,1)</f>
        <v>No</v>
      </c>
      <c r="K171" s="14" t="str">
        <f t="array" ref="K171">_xlfn.IFS(AND(L171&gt;0,L171&lt;=5),"0 to 5",AND(L171&gt;5,L171&lt;=10),"5 to 10",AND(L171&gt;10,L171&lt;=15),"10 to 15",AND(L171&gt;15,L171&lt;=20),"15 to 20",AND(L171&gt;20,L171&lt;=30),"20 to 30",AND(L171&gt;30,L171&lt;=40),"30 to 40",AND(L171&gt;40,L171&lt;=50),"40 to 50",AND(L171&gt;50,L171&lt;=75),"50 to 75",AND(L171&gt;75,L171&lt;=100),"75 to 100",AND(L171&gt;100,L171&lt;=150),"100 to 150",AND(L171&gt;150,L171&lt;=200),"150 to 200",AND(L171&gt;200,L171&lt;=250),"200 to 250",AND(L171&gt;250,L171&lt;=300),"250 to 300",AND(L171&gt;300,L171&lt;=400),"300 to 400",AND(L171&gt;400,L171&lt;=500),"400 to 500",L171&gt;500,"500+")</f>
        <v>75 to 100</v>
      </c>
      <c r="L171" s="9">
        <f>_xlfn.XLOOKUP($E171,'Raw Data'!$E:$E,'Raw Data'!L:L,"ERROR",0,1)</f>
        <v>88</v>
      </c>
      <c r="M171" s="14" t="str">
        <f t="array" ref="M171">_xlfn.IFS(AND(N171&gt;0,N171&lt;=5),"0 to 5",AND(N171&gt;5,N171&lt;=10),"5 to 10",AND(N171&gt;10,N171&lt;=15),"10 to 15",AND(N171&gt;15,N171&lt;=20),"15 to 20",AND(N171&gt;20,N171&lt;=30),"20 to 30",AND(N171&gt;30,N171&lt;=40),"30 to 40",AND(N171&gt;40,N171&lt;=50),"40 to 50",AND(N171&gt;50,N171&lt;=75),"50 to 75",AND(N171&gt;75,N171&lt;=100),"75 to 100",AND(N171&gt;100,N171&lt;=150),"100 to 150",AND(N171&gt;150,N171&lt;=200),"150 to 200",AND(N171&gt;200,N171&lt;=250),"200 to 250",AND(N171&gt;250,N171&lt;=300),"250 to 300",AND(N171&gt;300,N171&lt;=400),"300 to 400",AND(N171&gt;400,N171&lt;=500),"400 to 500",N171&gt;500,"500+")</f>
        <v>75 to 100</v>
      </c>
      <c r="N171" s="9">
        <f>_xlfn.XLOOKUP($E171,'Raw Data'!$E:$E,'Raw Data'!N:N,"ERROR",0,1)</f>
        <v>88</v>
      </c>
      <c r="O171" s="14" t="str">
        <f t="array" ref="O171">_xlfn.IFS(P171=0,"No Discount",AND(P171&gt;0,P171&lt;=0.02),"0% to 2%",AND(P171&gt;0.02,P171&lt;=0.04),"2% to 4%",AND(P171&gt;0.04,P171&lt;=0.06),"4% to 6%",AND(P171&gt;0.06,P171&lt;=0.08),"6% to 8%",AND(P171&gt;0.08,P171&lt;=0.1),"8% to 10%",AND(P171&gt;0.1,P171&lt;=0.15),"10% to 15%",AND(P171&gt;0.15,P171&lt;=0.2),"15% to 20%",AND(P171&gt;0.2,P171&lt;=0.25),"20% to 25%",AND(P171&gt;0.25,P171&lt;=0.3),"25% to 30%",AND(P171&gt;0.3,P171&lt;=0.4),"30% to 40%",AND(P171&gt;0.4,P171&lt;=0.5),"40% to 50%",AND(P171&gt;0.5,P171&lt;=0.75),"50% to 75%",AND(P171&gt;0.75,P171&lt;=1),"75% to 100%")</f>
        <v>No Discount</v>
      </c>
      <c r="P171" s="10">
        <f>_xlfn.XLOOKUP($E171,'Raw Data'!$E:$E,'Raw Data'!P:P,"ERROR",0,1)</f>
        <v>0</v>
      </c>
      <c r="Q171" s="9">
        <f>_xlfn.XLOOKUP($E171,'Raw Data'!$E:$E,'Raw Data'!Q:Q,"ERROR",0,1)</f>
        <v>150</v>
      </c>
      <c r="R171" s="9" t="str">
        <f>_xlfn.XLOOKUP($E171,'Raw Data'!$E:$E,'Raw Data'!R:R,"ERROR",0,1)</f>
        <v>ml</v>
      </c>
      <c r="S171" s="5" t="str">
        <f t="array" ref="S171">_xlfn.IFS(AND(T171&gt;0,T171&lt;=0.05),"0 to 0.05",AND(T171&gt;0.05,T171&lt;=0.1),"0.05 to 0.1",AND(T171&gt;0.1,T171&lt;=0.2),"0.1 to 0.2",AND(T171&gt;0.2,T171&lt;=0.3),"0.2 to 0.3",AND(T171&gt;0.3,T171&lt;=0.4),"0.3 to 0.4",AND(T171&gt;0.4,T171&lt;=0.5),"0.4 to 0.5",AND(T171&gt;0.5,T171&lt;=0.75),"0.5 to 0.75",AND(T171&gt;0.75,T171&lt;=1),"0.75 to 1",AND(T171&gt;1,T171&lt;=2),"1 to 2",AND(T171&gt;2,T171&lt;=3),"2 to 3",AND(T171&gt;3,T171&lt;=4),"3 to 4",AND(T171&gt;4,T171&lt;=5),"4 to 5",AND(T171&gt;5,T171&lt;=10),"5 to 10",T171&gt;10,"10+")</f>
        <v>0.5 to 0.75</v>
      </c>
      <c r="T171" s="10">
        <f>_xlfn.XLOOKUP($E171,'Raw Data'!$E:$E,'Raw Data'!T:T,"ERROR",0,1)</f>
        <v>0.586980114047568</v>
      </c>
      <c r="U171" s="15" t="str">
        <f t="array" ref="U171">_xlfn.IFS(AND(V171&gt;0,V171&lt;=0.05),"0 to 0.05",AND(V171&gt;0.05,V171&lt;=0.1),"0.05 to 0.1",AND(V171&gt;0.1,V171&lt;=0.2),"0.1 to 0.2",AND(V171&gt;0.2,V171&lt;=0.3),"0.2 to 0.3",AND(V171&gt;0.3,V171&lt;=0.4),"0.3 to 0.4",AND(V171&gt;0.4,V171&lt;=0.5),"0.4 to 0.5",AND(V171&gt;0.5,V171&lt;=0.75),"0.5 to 0.75",AND(V171&gt;0.75,V171&lt;=1),"0.75 to 1",AND(V171&gt;1,V171&lt;=2),"1 to 2",AND(V171&gt;2,V171&lt;=3),"2 to 3",AND(V171&gt;3,V171&lt;=4),"3 to 4",AND(V171&gt;4,V171&lt;=5),"4 to 5",AND(V171&gt;5,V171&lt;=10),"5 to 10",V171&gt;10,"10+")</f>
        <v>0.1 to 0.2</v>
      </c>
      <c r="V171" s="10">
        <f>_xlfn.XLOOKUP($E171,'Raw Data'!$E:$E,'Raw Data'!V:V,"ERROR",0,1)</f>
        <v>0.158484630792843</v>
      </c>
      <c r="W171" s="15" t="str">
        <f t="array" ref="W171">_xlfn.IFS(AND(X171&gt;0,X171&lt;=0.05),"0 to 0.05",AND(X171&gt;0.05,X171&lt;=0.1),"0.05 to 0.1",AND(X171&gt;0.1,X171&lt;=0.2),"0.1 to 0.2",AND(X171&gt;0.2,X171&lt;=0.3),"0.2 to 0.3",AND(X171&gt;0.3,X171&lt;=0.4),"0.3 to 0.4",AND(X171&gt;0.4,X171&lt;=0.5),"0.4 to 0.5",AND(X171&gt;0.5,X171&lt;=0.75),"0.5 to 0.75",AND(X171&gt;0.75,X171&lt;=1),"0.75 to 1",AND(X171&gt;1,X171&lt;=2),"1 to 2",AND(X171&gt;2,X171&lt;=3),"2 to 3",AND(X171&gt;3,X171&lt;=4),"3 to 4",AND(X171&gt;4,X171&lt;=5),"4 to 5",AND(X171&gt;5,X171&lt;=10),"5 to 10",X171&gt;10,"10+")</f>
        <v>0.1 to 0.2</v>
      </c>
      <c r="X171" s="16">
        <f t="shared" si="7"/>
        <v>0.158484630792843</v>
      </c>
      <c r="Y171" s="5" t="str">
        <f t="array" ref="Y171">_xlfn.IFS(AND(Z171&gt;0,Z171&lt;=1),"0 to 1",AND(Z171&gt;1,Z171&lt;=2),"1 to 2",AND(Z171&gt;2,Z171&lt;=4),"2 to 4",AND(Z171&gt;4,Z171&lt;=6),"4 to 6",AND(Z171&gt;6,Z171&lt;=8),"6 to 8",AND(Z171&gt;8,Z171&lt;=10),"8 to 10",AND(Z171&gt;10,Z171&lt;=15),"10 to 15",AND(Z171&gt;15,Z171&lt;=20),"15 to 20",AND(Z171&gt;20,Z171&lt;=25),"20 to 25",AND(Z171&gt;25,Z171&lt;=30),"25 to 30",AND(Z171&gt;30,Z171&lt;=40),"30 to 40",AND(Z171&gt;40,Z171&lt;=50),"40 to 50",Z171&gt;50,"50+")</f>
        <v>4 to 6</v>
      </c>
      <c r="Z171" s="9">
        <f>_xlfn.XLOOKUP($E171,'Raw Data'!$E:$E,'Raw Data'!Z:Z,"ERROR",0,1)</f>
        <v>5.07</v>
      </c>
      <c r="AA171" s="9" t="str">
        <f>_xlfn.XLOOKUP($E171,'Raw Data'!$E:$E,'Raw Data'!AA:AA,"ERROR",0,1)</f>
        <v>oz</v>
      </c>
    </row>
    <row r="172" hidden="1" spans="1:27">
      <c r="A172" s="5" t="str">
        <f>_xlfn.XLOOKUP($E172,'Raw Data'!$E:$E,'Raw Data'!A:A,"ERROR",0,1)</f>
        <v>AE</v>
      </c>
      <c r="B172" s="5" t="str">
        <f>_xlfn.XLOOKUP($E172,'Raw Data'!$E:$E,'Raw Data'!B:B,"ERROR",0,1)</f>
        <v>Hair Mousses</v>
      </c>
      <c r="C172" s="5" t="str">
        <f>_xlfn.XLOOKUP($E172,'Raw Data'!$E:$E,'Raw Data'!C:C,"ERROR",0,1)</f>
        <v>giovanni</v>
      </c>
      <c r="D172" s="5" t="str">
        <f>_xlfn.XLOOKUP($E172,'Raw Data'!$E:$E,'Raw Data'!D:D,"ERROR",0,1)</f>
        <v>www.amazon.ae/dp/B001ET789M</v>
      </c>
      <c r="E172" s="5" t="s">
        <v>371</v>
      </c>
      <c r="F172" s="9" t="str">
        <f>_xlfn.XLOOKUP($E172,'Raw Data'!$E:$E,'Raw Data'!F:F,"ERROR",0,1)</f>
        <v>GIOVANNI Mousse Air-Turbo Charged Hair Styling Foam, 7 oz. Each - Lightweight for Natural Curls, Medium to Firm Hold, Wash &amp; Go, No Parabens, Color Safe (Pack of 3)</v>
      </c>
      <c r="G172" s="10">
        <f>_xlfn.XLOOKUP($E172,'Raw Data'!$E:$E,'Raw Data'!G:G,"ERROR",0,1)</f>
        <v>6</v>
      </c>
      <c r="H172" s="9">
        <f>_xlfn.XLOOKUP($E172,'Raw Data'!$E:$E,'Raw Data'!H:H,"ERROR",0,1)</f>
        <v>444.33</v>
      </c>
      <c r="I172" s="9">
        <f>_xlfn.XLOOKUP($E172,'Raw Data'!$E:$E,'Raw Data'!I:I,"ERROR",0,1)</f>
        <v>0.000594878382695534</v>
      </c>
      <c r="J172" s="9" t="str">
        <f>_xlfn.XLOOKUP($E172,'Raw Data'!$E:$E,'Raw Data'!J:J,"ERROR",0,1)</f>
        <v>No</v>
      </c>
      <c r="K172" s="14" t="str">
        <f t="array" ref="K172">_xlfn.IFS(AND(L172&gt;0,L172&lt;=5),"0 to 5",AND(L172&gt;5,L172&lt;=10),"5 to 10",AND(L172&gt;10,L172&lt;=15),"10 to 15",AND(L172&gt;15,L172&lt;=20),"15 to 20",AND(L172&gt;20,L172&lt;=30),"20 to 30",AND(L172&gt;30,L172&lt;=40),"30 to 40",AND(L172&gt;40,L172&lt;=50),"40 to 50",AND(L172&gt;50,L172&lt;=75),"50 to 75",AND(L172&gt;75,L172&lt;=100),"75 to 100",AND(L172&gt;100,L172&lt;=150),"100 to 150",AND(L172&gt;150,L172&lt;=200),"150 to 200",AND(L172&gt;200,L172&lt;=250),"200 to 250",AND(L172&gt;250,L172&lt;=300),"250 to 300",AND(L172&gt;300,L172&lt;=400),"300 to 400",AND(L172&gt;400,L172&lt;=500),"400 to 500",L172&gt;500,"500+")</f>
        <v>50 to 75</v>
      </c>
      <c r="L172" s="9">
        <f>_xlfn.XLOOKUP($E172,'Raw Data'!$E:$E,'Raw Data'!L:L,"ERROR",0,1)</f>
        <v>71.7</v>
      </c>
      <c r="M172" s="14" t="str">
        <f t="array" ref="M172">_xlfn.IFS(AND(N172&gt;0,N172&lt;=5),"0 to 5",AND(N172&gt;5,N172&lt;=10),"5 to 10",AND(N172&gt;10,N172&lt;=15),"10 to 15",AND(N172&gt;15,N172&lt;=20),"15 to 20",AND(N172&gt;20,N172&lt;=30),"20 to 30",AND(N172&gt;30,N172&lt;=40),"30 to 40",AND(N172&gt;40,N172&lt;=50),"40 to 50",AND(N172&gt;50,N172&lt;=75),"50 to 75",AND(N172&gt;75,N172&lt;=100),"75 to 100",AND(N172&gt;100,N172&lt;=150),"100 to 150",AND(N172&gt;150,N172&lt;=200),"150 to 200",AND(N172&gt;200,N172&lt;=250),"200 to 250",AND(N172&gt;250,N172&lt;=300),"250 to 300",AND(N172&gt;300,N172&lt;=400),"300 to 400",AND(N172&gt;400,N172&lt;=500),"400 to 500",N172&gt;500,"500+")</f>
        <v>75 to 100</v>
      </c>
      <c r="N172" s="9">
        <f>_xlfn.XLOOKUP($E172,'Raw Data'!$E:$E,'Raw Data'!N:N,"ERROR",0,1)</f>
        <v>85.11</v>
      </c>
      <c r="O172" s="14" t="str">
        <f t="array" ref="O172">_xlfn.IFS(P172=0,"No Discount",AND(P172&gt;0,P172&lt;=0.02),"0% to 2%",AND(P172&gt;0.02,P172&lt;=0.04),"2% to 4%",AND(P172&gt;0.04,P172&lt;=0.06),"4% to 6%",AND(P172&gt;0.06,P172&lt;=0.08),"6% to 8%",AND(P172&gt;0.08,P172&lt;=0.1),"8% to 10%",AND(P172&gt;0.1,P172&lt;=0.15),"10% to 15%",AND(P172&gt;0.15,P172&lt;=0.2),"15% to 20%",AND(P172&gt;0.2,P172&lt;=0.25),"20% to 25%",AND(P172&gt;0.25,P172&lt;=0.3),"25% to 30%",AND(P172&gt;0.3,P172&lt;=0.4),"30% to 40%",AND(P172&gt;0.4,P172&lt;=0.5),"40% to 50%",AND(P172&gt;0.5,P172&lt;=0.75),"50% to 75%",AND(P172&gt;0.75,P172&lt;=1),"75% to 100%")</f>
        <v>15% to 20%</v>
      </c>
      <c r="P172" s="10">
        <f>_xlfn.XLOOKUP($E172,'Raw Data'!$E:$E,'Raw Data'!P:P,"ERROR",0,1)</f>
        <v>0.157560803665844</v>
      </c>
      <c r="Q172" s="9">
        <f>_xlfn.XLOOKUP($E172,'Raw Data'!$E:$E,'Raw Data'!Q:Q,"ERROR",0,1)</f>
        <v>21</v>
      </c>
      <c r="R172" s="9" t="str">
        <f>_xlfn.XLOOKUP($E172,'Raw Data'!$E:$E,'Raw Data'!R:R,"ERROR",0,1)</f>
        <v>oz</v>
      </c>
      <c r="S172" s="5" t="str">
        <f t="array" ref="S172">_xlfn.IFS(AND(T172&gt;0,T172&lt;=0.05),"0 to 0.05",AND(T172&gt;0.05,T172&lt;=0.1),"0.05 to 0.1",AND(T172&gt;0.1,T172&lt;=0.2),"0.1 to 0.2",AND(T172&gt;0.2,T172&lt;=0.3),"0.2 to 0.3",AND(T172&gt;0.3,T172&lt;=0.4),"0.3 to 0.4",AND(T172&gt;0.4,T172&lt;=0.5),"0.4 to 0.5",AND(T172&gt;0.5,T172&lt;=0.75),"0.5 to 0.75",AND(T172&gt;0.75,T172&lt;=1),"0.75 to 1",AND(T172&gt;1,T172&lt;=2),"1 to 2",AND(T172&gt;2,T172&lt;=3),"2 to 3",AND(T172&gt;3,T172&lt;=4),"3 to 4",AND(T172&gt;4,T172&lt;=5),"4 to 5",AND(T172&gt;5,T172&lt;=10),"5 to 10",T172&gt;10,"10+")</f>
        <v>0.1 to 0.2</v>
      </c>
      <c r="T172" s="10">
        <f>_xlfn.XLOOKUP($E172,'Raw Data'!$E:$E,'Raw Data'!T:T,"ERROR",0,1)</f>
        <v>0.115464515193971</v>
      </c>
      <c r="U172" s="15" t="str">
        <f t="array" ref="U172">_xlfn.IFS(AND(V172&gt;0,V172&lt;=0.05),"0 to 0.05",AND(V172&gt;0.05,V172&lt;=0.1),"0.05 to 0.1",AND(V172&gt;0.1,V172&lt;=0.2),"0.1 to 0.2",AND(V172&gt;0.2,V172&lt;=0.3),"0.2 to 0.3",AND(V172&gt;0.3,V172&lt;=0.4),"0.3 to 0.4",AND(V172&gt;0.4,V172&lt;=0.5),"0.4 to 0.5",AND(V172&gt;0.5,V172&lt;=0.75),"0.5 to 0.75",AND(V172&gt;0.75,V172&lt;=1),"0.75 to 1",AND(V172&gt;1,V172&lt;=2),"1 to 2",AND(V172&gt;2,V172&lt;=3),"2 to 3",AND(V172&gt;3,V172&lt;=4),"3 to 4",AND(V172&gt;4,V172&lt;=5),"4 to 5",AND(V172&gt;5,V172&lt;=10),"5 to 10",V172&gt;10,"10+")</f>
        <v>0 to 0.05</v>
      </c>
      <c r="V172" s="10">
        <f>_xlfn.XLOOKUP($E172,'Raw Data'!$E:$E,'Raw Data'!V:V,"ERROR",0,1)</f>
        <v>0.0370061355621044</v>
      </c>
      <c r="W172" s="15" t="str">
        <f t="array" ref="W172">_xlfn.IFS(AND(X172&gt;0,X172&lt;=0.05),"0 to 0.05",AND(X172&gt;0.05,X172&lt;=0.1),"0.05 to 0.1",AND(X172&gt;0.1,X172&lt;=0.2),"0.1 to 0.2",AND(X172&gt;0.2,X172&lt;=0.3),"0.2 to 0.3",AND(X172&gt;0.3,X172&lt;=0.4),"0.3 to 0.4",AND(X172&gt;0.4,X172&lt;=0.5),"0.4 to 0.5",AND(X172&gt;0.5,X172&lt;=0.75),"0.5 to 0.75",AND(X172&gt;0.75,X172&lt;=1),"0.75 to 1",AND(X172&gt;1,X172&lt;=2),"1 to 2",AND(X172&gt;2,X172&lt;=3),"2 to 3",AND(X172&gt;3,X172&lt;=4),"3 to 4",AND(X172&gt;4,X172&lt;=5),"4 to 5",AND(X172&gt;5,X172&lt;=10),"5 to 10",X172&gt;10,"10+")</f>
        <v>0 to 0.05</v>
      </c>
      <c r="X172" s="16">
        <f t="shared" si="7"/>
        <v>0.0311754191023721</v>
      </c>
      <c r="Y172" s="5" t="str">
        <f t="array" ref="Y172">_xlfn.IFS(AND(Z172&gt;0,Z172&lt;=1),"0 to 1",AND(Z172&gt;1,Z172&lt;=2),"1 to 2",AND(Z172&gt;2,Z172&lt;=4),"2 to 4",AND(Z172&gt;4,Z172&lt;=6),"4 to 6",AND(Z172&gt;6,Z172&lt;=8),"6 to 8",AND(Z172&gt;8,Z172&lt;=10),"8 to 10",AND(Z172&gt;10,Z172&lt;=15),"10 to 15",AND(Z172&gt;15,Z172&lt;=20),"15 to 20",AND(Z172&gt;20,Z172&lt;=25),"20 to 25",AND(Z172&gt;25,Z172&lt;=30),"25 to 30",AND(Z172&gt;30,Z172&lt;=40),"30 to 40",AND(Z172&gt;40,Z172&lt;=50),"40 to 50",Z172&gt;50,"50+")</f>
        <v>20 to 25</v>
      </c>
      <c r="Z172" s="9">
        <f>_xlfn.XLOOKUP($E172,'Raw Data'!$E:$E,'Raw Data'!Z:Z,"ERROR",0,1)</f>
        <v>21</v>
      </c>
      <c r="AA172" s="9" t="str">
        <f>_xlfn.XLOOKUP($E172,'Raw Data'!$E:$E,'Raw Data'!AA:AA,"ERROR",0,1)</f>
        <v>oz</v>
      </c>
    </row>
    <row r="173" hidden="1" spans="1:27">
      <c r="A173" s="5" t="str">
        <f>_xlfn.XLOOKUP($E173,'Raw Data'!$E:$E,'Raw Data'!A:A,"ERROR",0,1)</f>
        <v>AE</v>
      </c>
      <c r="B173" s="5" t="str">
        <f>_xlfn.XLOOKUP($E173,'Raw Data'!$E:$E,'Raw Data'!B:B,"ERROR",0,1)</f>
        <v>Hair Mousses</v>
      </c>
      <c r="C173" s="5" t="str">
        <f>_xlfn.XLOOKUP($E173,'Raw Data'!$E:$E,'Raw Data'!C:C,"ERROR",0,1)</f>
        <v>others</v>
      </c>
      <c r="D173" s="5" t="str">
        <f>_xlfn.XLOOKUP($E173,'Raw Data'!$E:$E,'Raw Data'!D:D,"ERROR",0,1)</f>
        <v>www.amazon.ae/dp/B00AEI46GM</v>
      </c>
      <c r="E173" s="5" t="s">
        <v>372</v>
      </c>
      <c r="F173" s="9" t="str">
        <f>_xlfn.XLOOKUP($E173,'Raw Data'!$E:$E,'Raw Data'!F:F,"ERROR",0,1)</f>
        <v>Natura BissÃƒÂ© Oxygen Mousse, 5.3 fl. oz.</v>
      </c>
      <c r="G173" s="10">
        <f>_xlfn.XLOOKUP($E173,'Raw Data'!$E:$E,'Raw Data'!G:G,"ERROR",0,1)</f>
        <v>3</v>
      </c>
      <c r="H173" s="9">
        <f>_xlfn.XLOOKUP($E173,'Raw Data'!$E:$E,'Raw Data'!H:H,"ERROR",0,1)</f>
        <v>435.39</v>
      </c>
      <c r="I173" s="9">
        <f>_xlfn.XLOOKUP($E173,'Raw Data'!$E:$E,'Raw Data'!I:I,"ERROR",0,1)</f>
        <v>0.000582909321994483</v>
      </c>
      <c r="J173" s="9" t="str">
        <f>_xlfn.XLOOKUP($E173,'Raw Data'!$E:$E,'Raw Data'!J:J,"ERROR",0,1)</f>
        <v>No</v>
      </c>
      <c r="K173" s="14" t="str">
        <f t="array" ref="K173">_xlfn.IFS(AND(L173&gt;0,L173&lt;=5),"0 to 5",AND(L173&gt;5,L173&lt;=10),"5 to 10",AND(L173&gt;10,L173&lt;=15),"10 to 15",AND(L173&gt;15,L173&lt;=20),"15 to 20",AND(L173&gt;20,L173&lt;=30),"20 to 30",AND(L173&gt;30,L173&lt;=40),"30 to 40",AND(L173&gt;40,L173&lt;=50),"40 to 50",AND(L173&gt;50,L173&lt;=75),"50 to 75",AND(L173&gt;75,L173&lt;=100),"75 to 100",AND(L173&gt;100,L173&lt;=150),"100 to 150",AND(L173&gt;150,L173&lt;=200),"150 to 200",AND(L173&gt;200,L173&lt;=250),"200 to 250",AND(L173&gt;250,L173&lt;=300),"250 to 300",AND(L173&gt;300,L173&lt;=400),"300 to 400",AND(L173&gt;400,L173&lt;=500),"400 to 500",L173&gt;500,"500+")</f>
        <v>150 to 200</v>
      </c>
      <c r="L173" s="9">
        <f>_xlfn.XLOOKUP($E173,'Raw Data'!$E:$E,'Raw Data'!L:L,"ERROR",0,1)</f>
        <v>169</v>
      </c>
      <c r="M173" s="14" t="str">
        <f t="array" ref="M173">_xlfn.IFS(AND(N173&gt;0,N173&lt;=5),"0 to 5",AND(N173&gt;5,N173&lt;=10),"5 to 10",AND(N173&gt;10,N173&lt;=15),"10 to 15",AND(N173&gt;15,N173&lt;=20),"15 to 20",AND(N173&gt;20,N173&lt;=30),"20 to 30",AND(N173&gt;30,N173&lt;=40),"30 to 40",AND(N173&gt;40,N173&lt;=50),"40 to 50",AND(N173&gt;50,N173&lt;=75),"50 to 75",AND(N173&gt;75,N173&lt;=100),"75 to 100",AND(N173&gt;100,N173&lt;=150),"100 to 150",AND(N173&gt;150,N173&lt;=200),"150 to 200",AND(N173&gt;200,N173&lt;=250),"200 to 250",AND(N173&gt;250,N173&lt;=300),"250 to 300",AND(N173&gt;300,N173&lt;=400),"300 to 400",AND(N173&gt;400,N173&lt;=500),"400 to 500",N173&gt;500,"500+")</f>
        <v>250 to 300</v>
      </c>
      <c r="N173" s="9">
        <f>_xlfn.XLOOKUP($E173,'Raw Data'!$E:$E,'Raw Data'!N:N,"ERROR",0,1)</f>
        <v>268.04</v>
      </c>
      <c r="O173" s="14" t="str">
        <f t="array" ref="O173">_xlfn.IFS(P173=0,"No Discount",AND(P173&gt;0,P173&lt;=0.02),"0% to 2%",AND(P173&gt;0.02,P173&lt;=0.04),"2% to 4%",AND(P173&gt;0.04,P173&lt;=0.06),"4% to 6%",AND(P173&gt;0.06,P173&lt;=0.08),"6% to 8%",AND(P173&gt;0.08,P173&lt;=0.1),"8% to 10%",AND(P173&gt;0.1,P173&lt;=0.15),"10% to 15%",AND(P173&gt;0.15,P173&lt;=0.2),"15% to 20%",AND(P173&gt;0.2,P173&lt;=0.25),"20% to 25%",AND(P173&gt;0.25,P173&lt;=0.3),"25% to 30%",AND(P173&gt;0.3,P173&lt;=0.4),"30% to 40%",AND(P173&gt;0.4,P173&lt;=0.5),"40% to 50%",AND(P173&gt;0.5,P173&lt;=0.75),"50% to 75%",AND(P173&gt;0.75,P173&lt;=1),"75% to 100%")</f>
        <v>30% to 40%</v>
      </c>
      <c r="P173" s="10">
        <f>_xlfn.XLOOKUP($E173,'Raw Data'!$E:$E,'Raw Data'!P:P,"ERROR",0,1)</f>
        <v>0.369497089986569</v>
      </c>
      <c r="Q173" s="9">
        <f>_xlfn.XLOOKUP($E173,'Raw Data'!$E:$E,'Raw Data'!Q:Q,"ERROR",0,1)</f>
        <v>5.3</v>
      </c>
      <c r="R173" s="9" t="str">
        <f>_xlfn.XLOOKUP($E173,'Raw Data'!$E:$E,'Raw Data'!R:R,"ERROR",0,1)</f>
        <v>fl oz</v>
      </c>
      <c r="S173" s="5" t="str">
        <f t="array" ref="S173">_xlfn.IFS(AND(T173&gt;0,T173&lt;=0.05),"0 to 0.05",AND(T173&gt;0.05,T173&lt;=0.1),"0.05 to 0.1",AND(T173&gt;0.1,T173&lt;=0.2),"0.1 to 0.2",AND(T173&gt;0.2,T173&lt;=0.3),"0.2 to 0.3",AND(T173&gt;0.3,T173&lt;=0.4),"0.3 to 0.4",AND(T173&gt;0.4,T173&lt;=0.5),"0.4 to 0.5",AND(T173&gt;0.5,T173&lt;=0.75),"0.5 to 0.75",AND(T173&gt;0.75,T173&lt;=1),"0.75 to 1",AND(T173&gt;1,T173&lt;=2),"1 to 2",AND(T173&gt;2,T173&lt;=3),"2 to 3",AND(T173&gt;3,T173&lt;=4),"3 to 4",AND(T173&gt;4,T173&lt;=5),"4 to 5",AND(T173&gt;5,T173&lt;=10),"5 to 10",T173&gt;10,"10+")</f>
        <v>1 to 2</v>
      </c>
      <c r="T173" s="10">
        <f>_xlfn.XLOOKUP($E173,'Raw Data'!$E:$E,'Raw Data'!T:T,"ERROR",0,1)</f>
        <v>1.03687444567097</v>
      </c>
      <c r="U173" s="15" t="str">
        <f t="array" ref="U173">_xlfn.IFS(AND(V173&gt;0,V173&lt;=0.05),"0 to 0.05",AND(V173&gt;0.05,V173&lt;=0.1),"0.05 to 0.1",AND(V173&gt;0.1,V173&lt;=0.2),"0.1 to 0.2",AND(V173&gt;0.2,V173&lt;=0.3),"0.2 to 0.3",AND(V173&gt;0.3,V173&lt;=0.4),"0.3 to 0.4",AND(V173&gt;0.4,V173&lt;=0.5),"0.4 to 0.5",AND(V173&gt;0.5,V173&lt;=0.75),"0.5 to 0.75",AND(V173&gt;0.75,V173&lt;=1),"0.75 to 1",AND(V173&gt;1,V173&lt;=2),"1 to 2",AND(V173&gt;2,V173&lt;=3),"2 to 3",AND(V173&gt;3,V173&lt;=4),"3 to 4",AND(V173&gt;4,V173&lt;=5),"4 to 5",AND(V173&gt;5,V173&lt;=10),"5 to 10",V173&gt;10,"10+")</f>
        <v>0.4 to 0.5</v>
      </c>
      <c r="V173" s="10">
        <f>_xlfn.XLOOKUP($E173,'Raw Data'!$E:$E,'Raw Data'!V:V,"ERROR",0,1)</f>
        <v>0.444020314395057</v>
      </c>
      <c r="W173" s="15" t="str">
        <f t="array" ref="W173">_xlfn.IFS(AND(X173&gt;0,X173&lt;=0.05),"0 to 0.05",AND(X173&gt;0.05,X173&lt;=0.1),"0.05 to 0.1",AND(X173&gt;0.1,X173&lt;=0.2),"0.1 to 0.2",AND(X173&gt;0.2,X173&lt;=0.3),"0.2 to 0.3",AND(X173&gt;0.3,X173&lt;=0.4),"0.3 to 0.4",AND(X173&gt;0.4,X173&lt;=0.5),"0.4 to 0.5",AND(X173&gt;0.5,X173&lt;=0.75),"0.5 to 0.75",AND(X173&gt;0.75,X173&lt;=1),"0.75 to 1",AND(X173&gt;1,X173&lt;=2),"1 to 2",AND(X173&gt;2,X173&lt;=3),"2 to 3",AND(X173&gt;3,X173&lt;=4),"3 to 4",AND(X173&gt;4,X173&lt;=5),"4 to 5",AND(X173&gt;5,X173&lt;=10),"5 to 10",X173&gt;10,"10+")</f>
        <v>0.2 to 0.3</v>
      </c>
      <c r="X173" s="16">
        <f t="shared" si="7"/>
        <v>0.279956100331162</v>
      </c>
      <c r="Y173" s="5" t="str">
        <f t="array" ref="Y173">_xlfn.IFS(AND(Z173&gt;0,Z173&lt;=1),"0 to 1",AND(Z173&gt;1,Z173&lt;=2),"1 to 2",AND(Z173&gt;2,Z173&lt;=4),"2 to 4",AND(Z173&gt;4,Z173&lt;=6),"4 to 6",AND(Z173&gt;6,Z173&lt;=8),"6 to 8",AND(Z173&gt;8,Z173&lt;=10),"8 to 10",AND(Z173&gt;10,Z173&lt;=15),"10 to 15",AND(Z173&gt;15,Z173&lt;=20),"15 to 20",AND(Z173&gt;20,Z173&lt;=25),"20 to 25",AND(Z173&gt;25,Z173&lt;=30),"25 to 30",AND(Z173&gt;30,Z173&lt;=40),"30 to 40",AND(Z173&gt;40,Z173&lt;=50),"40 to 50",Z173&gt;50,"50+")</f>
        <v>4 to 6</v>
      </c>
      <c r="Z173" s="9">
        <f>_xlfn.XLOOKUP($E173,'Raw Data'!$E:$E,'Raw Data'!Z:Z,"ERROR",0,1)</f>
        <v>5.512</v>
      </c>
      <c r="AA173" s="9" t="str">
        <f>_xlfn.XLOOKUP($E173,'Raw Data'!$E:$E,'Raw Data'!AA:AA,"ERROR",0,1)</f>
        <v>oz</v>
      </c>
    </row>
    <row r="174" hidden="1" spans="1:27">
      <c r="A174" s="5" t="str">
        <f>_xlfn.XLOOKUP($E174,'Raw Data'!$E:$E,'Raw Data'!A:A,"ERROR",0,1)</f>
        <v>AE</v>
      </c>
      <c r="B174" s="5" t="str">
        <f>_xlfn.XLOOKUP($E174,'Raw Data'!$E:$E,'Raw Data'!B:B,"ERROR",0,1)</f>
        <v>Hair Mousses</v>
      </c>
      <c r="C174" s="5" t="str">
        <f>_xlfn.XLOOKUP($E174,'Raw Data'!$E:$E,'Raw Data'!C:C,"ERROR",0,1)</f>
        <v>john frieda</v>
      </c>
      <c r="D174" s="5" t="str">
        <f>_xlfn.XLOOKUP($E174,'Raw Data'!$E:$E,'Raw Data'!D:D,"ERROR",0,1)</f>
        <v>www.amazon.ae/dp/B00TQ2NBO0</v>
      </c>
      <c r="E174" s="5" t="s">
        <v>373</v>
      </c>
      <c r="F174" s="9" t="str">
        <f>_xlfn.XLOOKUP($E174,'Raw Data'!$E:$E,'Raw Data'!F:F,"ERROR",0,1)</f>
        <v>John Frieda Frizz Ease Dream Curls Air-Dry Waves Styling Foam 5oz (3 Pack)</v>
      </c>
      <c r="G174" s="10">
        <f>_xlfn.XLOOKUP($E174,'Raw Data'!$E:$E,'Raw Data'!G:G,"ERROR",0,1)</f>
        <v>3</v>
      </c>
      <c r="H174" s="9">
        <f>_xlfn.XLOOKUP($E174,'Raw Data'!$E:$E,'Raw Data'!H:H,"ERROR",0,1)</f>
        <v>422.47</v>
      </c>
      <c r="I174" s="9">
        <f>_xlfn.XLOOKUP($E174,'Raw Data'!$E:$E,'Raw Data'!I:I,"ERROR",0,1)</f>
        <v>0.000565611753285581</v>
      </c>
      <c r="J174" s="9" t="str">
        <f>_xlfn.XLOOKUP($E174,'Raw Data'!$E:$E,'Raw Data'!J:J,"ERROR",0,1)</f>
        <v>No</v>
      </c>
      <c r="K174" s="14" t="str">
        <f t="array" ref="K174">_xlfn.IFS(AND(L174&gt;0,L174&lt;=5),"0 to 5",AND(L174&gt;5,L174&lt;=10),"5 to 10",AND(L174&gt;10,L174&lt;=15),"10 to 15",AND(L174&gt;15,L174&lt;=20),"15 to 20",AND(L174&gt;20,L174&lt;=30),"20 to 30",AND(L174&gt;30,L174&lt;=40),"30 to 40",AND(L174&gt;40,L174&lt;=50),"40 to 50",AND(L174&gt;50,L174&lt;=75),"50 to 75",AND(L174&gt;75,L174&lt;=100),"75 to 100",AND(L174&gt;100,L174&lt;=150),"100 to 150",AND(L174&gt;150,L174&lt;=200),"150 to 200",AND(L174&gt;200,L174&lt;=250),"200 to 250",AND(L174&gt;250,L174&lt;=300),"250 to 300",AND(L174&gt;300,L174&lt;=400),"300 to 400",AND(L174&gt;400,L174&lt;=500),"400 to 500",L174&gt;500,"500+")</f>
        <v>150 to 200</v>
      </c>
      <c r="L174" s="9">
        <f>_xlfn.XLOOKUP($E174,'Raw Data'!$E:$E,'Raw Data'!L:L,"ERROR",0,1)</f>
        <v>167.25</v>
      </c>
      <c r="M174" s="14" t="str">
        <f t="array" ref="M174">_xlfn.IFS(AND(N174&gt;0,N174&lt;=5),"0 to 5",AND(N174&gt;5,N174&lt;=10),"5 to 10",AND(N174&gt;10,N174&lt;=15),"10 to 15",AND(N174&gt;15,N174&lt;=20),"15 to 20",AND(N174&gt;20,N174&lt;=30),"20 to 30",AND(N174&gt;30,N174&lt;=40),"30 to 40",AND(N174&gt;40,N174&lt;=50),"40 to 50",AND(N174&gt;50,N174&lt;=75),"50 to 75",AND(N174&gt;75,N174&lt;=100),"75 to 100",AND(N174&gt;100,N174&lt;=150),"100 to 150",AND(N174&gt;150,N174&lt;=200),"150 to 200",AND(N174&gt;200,N174&lt;=250),"200 to 250",AND(N174&gt;250,N174&lt;=300),"250 to 300",AND(N174&gt;300,N174&lt;=400),"300 to 400",AND(N174&gt;400,N174&lt;=500),"400 to 500",N174&gt;500,"500+")</f>
        <v>150 to 200</v>
      </c>
      <c r="N174" s="9">
        <f>_xlfn.XLOOKUP($E174,'Raw Data'!$E:$E,'Raw Data'!N:N,"ERROR",0,1)</f>
        <v>169.75</v>
      </c>
      <c r="O174" s="14" t="str">
        <f t="array" ref="O174">_xlfn.IFS(P174=0,"No Discount",AND(P174&gt;0,P174&lt;=0.02),"0% to 2%",AND(P174&gt;0.02,P174&lt;=0.04),"2% to 4%",AND(P174&gt;0.04,P174&lt;=0.06),"4% to 6%",AND(P174&gt;0.06,P174&lt;=0.08),"6% to 8%",AND(P174&gt;0.08,P174&lt;=0.1),"8% to 10%",AND(P174&gt;0.1,P174&lt;=0.15),"10% to 15%",AND(P174&gt;0.15,P174&lt;=0.2),"15% to 20%",AND(P174&gt;0.2,P174&lt;=0.25),"20% to 25%",AND(P174&gt;0.25,P174&lt;=0.3),"25% to 30%",AND(P174&gt;0.3,P174&lt;=0.4),"30% to 40%",AND(P174&gt;0.4,P174&lt;=0.5),"40% to 50%",AND(P174&gt;0.5,P174&lt;=0.75),"50% to 75%",AND(P174&gt;0.75,P174&lt;=1),"75% to 100%")</f>
        <v>0% to 2%</v>
      </c>
      <c r="P174" s="10">
        <f>_xlfn.XLOOKUP($E174,'Raw Data'!$E:$E,'Raw Data'!P:P,"ERROR",0,1)</f>
        <v>0.0147275405007364</v>
      </c>
      <c r="Q174" s="9">
        <f>_xlfn.XLOOKUP($E174,'Raw Data'!$E:$E,'Raw Data'!Q:Q,"ERROR",0,1)</f>
        <v>15</v>
      </c>
      <c r="R174" s="9" t="str">
        <f>_xlfn.XLOOKUP($E174,'Raw Data'!$E:$E,'Raw Data'!R:R,"ERROR",0,1)</f>
        <v>oz</v>
      </c>
      <c r="S174" s="5" t="str">
        <f t="array" ref="S174">_xlfn.IFS(AND(T174&gt;0,T174&lt;=0.05),"0 to 0.05",AND(T174&gt;0.05,T174&lt;=0.1),"0.05 to 0.1",AND(T174&gt;0.1,T174&lt;=0.2),"0.1 to 0.2",AND(T174&gt;0.2,T174&lt;=0.3),"0.2 to 0.3",AND(T174&gt;0.3,T174&lt;=0.4),"0.3 to 0.4",AND(T174&gt;0.4,T174&lt;=0.5),"0.4 to 0.5",AND(T174&gt;0.5,T174&lt;=0.75),"0.5 to 0.75",AND(T174&gt;0.75,T174&lt;=1),"0.75 to 1",AND(T174&gt;1,T174&lt;=2),"1 to 2",AND(T174&gt;2,T174&lt;=3),"2 to 3",AND(T174&gt;3,T174&lt;=4),"3 to 4",AND(T174&gt;4,T174&lt;=5),"4 to 5",AND(T174&gt;5,T174&lt;=10),"5 to 10",T174&gt;10,"10+")</f>
        <v>0.3 to 0.4</v>
      </c>
      <c r="T174" s="10">
        <f>_xlfn.XLOOKUP($E174,'Raw Data'!$E:$E,'Raw Data'!T:T,"ERROR",0,1)</f>
        <v>0.37707135610416</v>
      </c>
      <c r="U174" s="15" t="str">
        <f t="array" ref="U174">_xlfn.IFS(AND(V174&gt;0,V174&lt;=0.05),"0 to 0.05",AND(V174&gt;0.05,V174&lt;=0.1),"0.05 to 0.1",AND(V174&gt;0.1,V174&lt;=0.2),"0.1 to 0.2",AND(V174&gt;0.2,V174&lt;=0.3),"0.2 to 0.3",AND(V174&gt;0.3,V174&lt;=0.4),"0.3 to 0.4",AND(V174&gt;0.4,V174&lt;=0.5),"0.4 to 0.5",AND(V174&gt;0.5,V174&lt;=0.75),"0.5 to 0.75",AND(V174&gt;0.75,V174&lt;=1),"0.75 to 1",AND(V174&gt;1,V174&lt;=2),"1 to 2",AND(V174&gt;2,V174&lt;=3),"2 to 3",AND(V174&gt;3,V174&lt;=4),"3 to 4",AND(V174&gt;4,V174&lt;=5),"4 to 5",AND(V174&gt;5,V174&lt;=10),"5 to 10",V174&gt;10,"10+")</f>
        <v>0.1 to 0.2</v>
      </c>
      <c r="V174" s="10">
        <f>_xlfn.XLOOKUP($E174,'Raw Data'!$E:$E,'Raw Data'!V:V,"ERROR",0,1)</f>
        <v>0.103331078796077</v>
      </c>
      <c r="W174" s="15" t="str">
        <f t="array" ref="W174">_xlfn.IFS(AND(X174&gt;0,X174&lt;=0.05),"0 to 0.05",AND(X174&gt;0.05,X174&lt;=0.1),"0.05 to 0.1",AND(X174&gt;0.1,X174&lt;=0.2),"0.1 to 0.2",AND(X174&gt;0.2,X174&lt;=0.3),"0.2 to 0.3",AND(X174&gt;0.3,X174&lt;=0.4),"0.3 to 0.4",AND(X174&gt;0.4,X174&lt;=0.5),"0.4 to 0.5",AND(X174&gt;0.5,X174&lt;=0.75),"0.5 to 0.75",AND(X174&gt;0.75,X174&lt;=1),"0.75 to 1",AND(X174&gt;1,X174&lt;=2),"1 to 2",AND(X174&gt;2,X174&lt;=3),"2 to 3",AND(X174&gt;3,X174&lt;=4),"3 to 4",AND(X174&gt;4,X174&lt;=5),"4 to 5",AND(X174&gt;5,X174&lt;=10),"5 to 10",X174&gt;10,"10+")</f>
        <v>0.1 to 0.2</v>
      </c>
      <c r="X174" s="16">
        <f t="shared" si="7"/>
        <v>0.101809266148123</v>
      </c>
      <c r="Y174" s="5" t="str">
        <f t="array" ref="Y174">_xlfn.IFS(AND(Z174&gt;0,Z174&lt;=1),"0 to 1",AND(Z174&gt;1,Z174&lt;=2),"1 to 2",AND(Z174&gt;2,Z174&lt;=4),"2 to 4",AND(Z174&gt;4,Z174&lt;=6),"4 to 6",AND(Z174&gt;6,Z174&lt;=8),"6 to 8",AND(Z174&gt;8,Z174&lt;=10),"8 to 10",AND(Z174&gt;10,Z174&lt;=15),"10 to 15",AND(Z174&gt;15,Z174&lt;=20),"15 to 20",AND(Z174&gt;20,Z174&lt;=25),"20 to 25",AND(Z174&gt;25,Z174&lt;=30),"25 to 30",AND(Z174&gt;30,Z174&lt;=40),"30 to 40",AND(Z174&gt;40,Z174&lt;=50),"40 to 50",Z174&gt;50,"50+")</f>
        <v>10 to 15</v>
      </c>
      <c r="Z174" s="9">
        <f>_xlfn.XLOOKUP($E174,'Raw Data'!$E:$E,'Raw Data'!Z:Z,"ERROR",0,1)</f>
        <v>15</v>
      </c>
      <c r="AA174" s="9" t="str">
        <f>_xlfn.XLOOKUP($E174,'Raw Data'!$E:$E,'Raw Data'!AA:AA,"ERROR",0,1)</f>
        <v>oz</v>
      </c>
    </row>
    <row r="175" hidden="1" spans="1:27">
      <c r="A175" s="5" t="str">
        <f>_xlfn.XLOOKUP($E175,'Raw Data'!$E:$E,'Raw Data'!A:A,"ERROR",0,1)</f>
        <v>AE</v>
      </c>
      <c r="B175" s="5" t="str">
        <f>_xlfn.XLOOKUP($E175,'Raw Data'!$E:$E,'Raw Data'!B:B,"ERROR",0,1)</f>
        <v>Hair Mousses</v>
      </c>
      <c r="C175" s="5" t="str">
        <f>_xlfn.XLOOKUP($E175,'Raw Data'!$E:$E,'Raw Data'!C:C,"ERROR",0,1)</f>
        <v>DRYBAR</v>
      </c>
      <c r="D175" s="5" t="str">
        <f>_xlfn.XLOOKUP($E175,'Raw Data'!$E:$E,'Raw Data'!D:D,"ERROR",0,1)</f>
        <v>www.amazon.ae/dp/B07RDMVS36</v>
      </c>
      <c r="E175" s="5" t="s">
        <v>374</v>
      </c>
      <c r="F175" s="9" t="str">
        <f>_xlfn.XLOOKUP($E175,'Raw Data'!$E:$E,'Raw Data'!F:F,"ERROR",0,1)</f>
        <v>Drybar Southern Belle Volume-Boosting Mousse</v>
      </c>
      <c r="G175" s="10">
        <f>_xlfn.XLOOKUP($E175,'Raw Data'!$E:$E,'Raw Data'!G:G,"ERROR",0,1)</f>
        <v>3</v>
      </c>
      <c r="H175" s="9">
        <f>_xlfn.XLOOKUP($E175,'Raw Data'!$E:$E,'Raw Data'!H:H,"ERROR",0,1)</f>
        <v>420.57</v>
      </c>
      <c r="I175" s="9">
        <f>_xlfn.XLOOKUP($E175,'Raw Data'!$E:$E,'Raw Data'!I:I,"ERROR",0,1)</f>
        <v>0.000563067993181331</v>
      </c>
      <c r="J175" s="9" t="str">
        <f>_xlfn.XLOOKUP($E175,'Raw Data'!$E:$E,'Raw Data'!J:J,"ERROR",0,1)</f>
        <v>No</v>
      </c>
      <c r="K175" s="14" t="str">
        <f t="array" ref="K175">_xlfn.IFS(AND(L175&gt;0,L175&lt;=5),"0 to 5",AND(L175&gt;5,L175&lt;=10),"5 to 10",AND(L175&gt;10,L175&lt;=15),"10 to 15",AND(L175&gt;15,L175&lt;=20),"15 to 20",AND(L175&gt;20,L175&lt;=30),"20 to 30",AND(L175&gt;30,L175&lt;=40),"30 to 40",AND(L175&gt;40,L175&lt;=50),"40 to 50",AND(L175&gt;50,L175&lt;=75),"50 to 75",AND(L175&gt;75,L175&lt;=100),"75 to 100",AND(L175&gt;100,L175&lt;=150),"100 to 150",AND(L175&gt;150,L175&lt;=200),"150 to 200",AND(L175&gt;200,L175&lt;=250),"200 to 250",AND(L175&gt;250,L175&lt;=300),"250 to 300",AND(L175&gt;300,L175&lt;=400),"300 to 400",AND(L175&gt;400,L175&lt;=500),"400 to 500",L175&gt;500,"500+")</f>
        <v>150 to 200</v>
      </c>
      <c r="L175" s="9">
        <f>_xlfn.XLOOKUP($E175,'Raw Data'!$E:$E,'Raw Data'!L:L,"ERROR",0,1)</f>
        <v>170.69</v>
      </c>
      <c r="M175" s="14" t="str">
        <f t="array" ref="M175">_xlfn.IFS(AND(N175&gt;0,N175&lt;=5),"0 to 5",AND(N175&gt;5,N175&lt;=10),"5 to 10",AND(N175&gt;10,N175&lt;=15),"10 to 15",AND(N175&gt;15,N175&lt;=20),"15 to 20",AND(N175&gt;20,N175&lt;=30),"20 to 30",AND(N175&gt;30,N175&lt;=40),"30 to 40",AND(N175&gt;40,N175&lt;=50),"40 to 50",AND(N175&gt;50,N175&lt;=75),"50 to 75",AND(N175&gt;75,N175&lt;=100),"75 to 100",AND(N175&gt;100,N175&lt;=150),"100 to 150",AND(N175&gt;150,N175&lt;=200),"150 to 200",AND(N175&gt;200,N175&lt;=250),"200 to 250",AND(N175&gt;250,N175&lt;=300),"250 to 300",AND(N175&gt;300,N175&lt;=400),"300 to 400",AND(N175&gt;400,N175&lt;=500),"400 to 500",N175&gt;500,"500+")</f>
        <v>150 to 200</v>
      </c>
      <c r="N175" s="9">
        <f>_xlfn.XLOOKUP($E175,'Raw Data'!$E:$E,'Raw Data'!N:N,"ERROR",0,1)</f>
        <v>171.33</v>
      </c>
      <c r="O175" s="14" t="str">
        <f t="array" ref="O175">_xlfn.IFS(P175=0,"No Discount",AND(P175&gt;0,P175&lt;=0.02),"0% to 2%",AND(P175&gt;0.02,P175&lt;=0.04),"2% to 4%",AND(P175&gt;0.04,P175&lt;=0.06),"4% to 6%",AND(P175&gt;0.06,P175&lt;=0.08),"6% to 8%",AND(P175&gt;0.08,P175&lt;=0.1),"8% to 10%",AND(P175&gt;0.1,P175&lt;=0.15),"10% to 15%",AND(P175&gt;0.15,P175&lt;=0.2),"15% to 20%",AND(P175&gt;0.2,P175&lt;=0.25),"20% to 25%",AND(P175&gt;0.25,P175&lt;=0.3),"25% to 30%",AND(P175&gt;0.3,P175&lt;=0.4),"30% to 40%",AND(P175&gt;0.4,P175&lt;=0.5),"40% to 50%",AND(P175&gt;0.5,P175&lt;=0.75),"50% to 75%",AND(P175&gt;0.75,P175&lt;=1),"75% to 100%")</f>
        <v>0% to 2%</v>
      </c>
      <c r="P175" s="10">
        <f>_xlfn.XLOOKUP($E175,'Raw Data'!$E:$E,'Raw Data'!P:P,"ERROR",0,1)</f>
        <v>0.00373548123504357</v>
      </c>
      <c r="Q175" s="9">
        <f>_xlfn.XLOOKUP($E175,'Raw Data'!$E:$E,'Raw Data'!Q:Q,"ERROR",0,1)</f>
        <v>0</v>
      </c>
      <c r="R175" s="9">
        <f>_xlfn.XLOOKUP($E175,'Raw Data'!$E:$E,'Raw Data'!R:R,"ERROR",0,1)</f>
        <v>0</v>
      </c>
      <c r="S175" s="5" t="e">
        <f t="array" ref="S175">_xlfn.IFS(AND(T175&gt;0,T175&lt;=0.05),"0 to 0.05",AND(T175&gt;0.05,T175&lt;=0.1),"0.05 to 0.1",AND(T175&gt;0.1,T175&lt;=0.2),"0.1 to 0.2",AND(T175&gt;0.2,T175&lt;=0.3),"0.2 to 0.3",AND(T175&gt;0.3,T175&lt;=0.4),"0.3 to 0.4",AND(T175&gt;0.4,T175&lt;=0.5),"0.4 to 0.5",AND(T175&gt;0.5,T175&lt;=0.75),"0.5 to 0.75",AND(T175&gt;0.75,T175&lt;=1),"0.75 to 1",AND(T175&gt;1,T175&lt;=2),"1 to 2",AND(T175&gt;2,T175&lt;=3),"2 to 3",AND(T175&gt;3,T175&lt;=4),"3 to 4",AND(T175&gt;4,T175&lt;=5),"4 to 5",AND(T175&gt;5,T175&lt;=10),"5 to 10",T175&gt;10,"10+")</f>
        <v>#N/A</v>
      </c>
      <c r="T175" s="10">
        <f>_xlfn.XLOOKUP($E175,'Raw Data'!$E:$E,'Raw Data'!T:T,"ERROR",0,1)</f>
        <v>0</v>
      </c>
      <c r="U175" s="15" t="e">
        <f t="array" ref="U175">_xlfn.IFS(AND(V175&gt;0,V175&lt;=0.05),"0 to 0.05",AND(V175&gt;0.05,V175&lt;=0.1),"0.05 to 0.1",AND(V175&gt;0.1,V175&lt;=0.2),"0.1 to 0.2",AND(V175&gt;0.2,V175&lt;=0.3),"0.2 to 0.3",AND(V175&gt;0.3,V175&lt;=0.4),"0.3 to 0.4",AND(V175&gt;0.4,V175&lt;=0.5),"0.4 to 0.5",AND(V175&gt;0.5,V175&lt;=0.75),"0.5 to 0.75",AND(V175&gt;0.75,V175&lt;=1),"0.75 to 1",AND(V175&gt;1,V175&lt;=2),"1 to 2",AND(V175&gt;2,V175&lt;=3),"2 to 3",AND(V175&gt;3,V175&lt;=4),"3 to 4",AND(V175&gt;4,V175&lt;=5),"4 to 5",AND(V175&gt;5,V175&lt;=10),"5 to 10",V175&gt;10,"10+")</f>
        <v>#N/A</v>
      </c>
      <c r="V175" s="10">
        <f>_xlfn.XLOOKUP($E175,'Raw Data'!$E:$E,'Raw Data'!V:V,"ERROR",0,1)</f>
        <v>0</v>
      </c>
      <c r="W175" s="15" t="e">
        <f t="array" ref="W175">_xlfn.IFS(AND(X175&gt;0,X175&lt;=0.05),"0 to 0.05",AND(X175&gt;0.05,X175&lt;=0.1),"0.05 to 0.1",AND(X175&gt;0.1,X175&lt;=0.2),"0.1 to 0.2",AND(X175&gt;0.2,X175&lt;=0.3),"0.2 to 0.3",AND(X175&gt;0.3,X175&lt;=0.4),"0.3 to 0.4",AND(X175&gt;0.4,X175&lt;=0.5),"0.4 to 0.5",AND(X175&gt;0.5,X175&lt;=0.75),"0.5 to 0.75",AND(X175&gt;0.75,X175&lt;=1),"0.75 to 1",AND(X175&gt;1,X175&lt;=2),"1 to 2",AND(X175&gt;2,X175&lt;=3),"2 to 3",AND(X175&gt;3,X175&lt;=4),"3 to 4",AND(X175&gt;4,X175&lt;=5),"4 to 5",AND(X175&gt;5,X175&lt;=10),"5 to 10",X175&gt;10,"10+")</f>
        <v>#DIV/0!</v>
      </c>
      <c r="X175" s="16" t="e">
        <f t="shared" si="7"/>
        <v>#DIV/0!</v>
      </c>
      <c r="Y175" s="5" t="e">
        <f t="array" ref="Y175">_xlfn.IFS(AND(Z175&gt;0,Z175&lt;=1),"0 to 1",AND(Z175&gt;1,Z175&lt;=2),"1 to 2",AND(Z175&gt;2,Z175&lt;=4),"2 to 4",AND(Z175&gt;4,Z175&lt;=6),"4 to 6",AND(Z175&gt;6,Z175&lt;=8),"6 to 8",AND(Z175&gt;8,Z175&lt;=10),"8 to 10",AND(Z175&gt;10,Z175&lt;=15),"10 to 15",AND(Z175&gt;15,Z175&lt;=20),"15 to 20",AND(Z175&gt;20,Z175&lt;=25),"20 to 25",AND(Z175&gt;25,Z175&lt;=30),"25 to 30",AND(Z175&gt;30,Z175&lt;=40),"30 to 40",AND(Z175&gt;40,Z175&lt;=50),"40 to 50",Z175&gt;50,"50+")</f>
        <v>#N/A</v>
      </c>
      <c r="Z175" s="9">
        <f>_xlfn.XLOOKUP($E175,'Raw Data'!$E:$E,'Raw Data'!Z:Z,"ERROR",0,1)</f>
        <v>0</v>
      </c>
      <c r="AA175" s="9">
        <f>_xlfn.XLOOKUP($E175,'Raw Data'!$E:$E,'Raw Data'!AA:AA,"ERROR",0,1)</f>
        <v>0</v>
      </c>
    </row>
    <row r="176" hidden="1" spans="1:27">
      <c r="A176" s="5" t="str">
        <f>_xlfn.XLOOKUP($E176,'Raw Data'!$E:$E,'Raw Data'!A:A,"ERROR",0,1)</f>
        <v>AE</v>
      </c>
      <c r="B176" s="5" t="str">
        <f>_xlfn.XLOOKUP($E176,'Raw Data'!$E:$E,'Raw Data'!B:B,"ERROR",0,1)</f>
        <v>Hair Mousses</v>
      </c>
      <c r="C176" s="5" t="str">
        <f>_xlfn.XLOOKUP($E176,'Raw Data'!$E:$E,'Raw Data'!C:C,"ERROR",0,1)</f>
        <v>umberto giannini</v>
      </c>
      <c r="D176" s="5" t="str">
        <f>_xlfn.XLOOKUP($E176,'Raw Data'!$E:$E,'Raw Data'!D:D,"ERROR",0,1)</f>
        <v>www.amazon.ae/dp/B07SRSTSV5</v>
      </c>
      <c r="E176" s="5" t="s">
        <v>375</v>
      </c>
      <c r="F176" s="9" t="str">
        <f>_xlfn.XLOOKUP($E176,'Raw Data'!$E:$E,'Raw Data'!F:F,"ERROR",0,1)</f>
        <v>Umberto   Giannini  Flowerology Orange and Rosemary Vegan Foaming Volume  Mousse</v>
      </c>
      <c r="G176" s="10">
        <f>_xlfn.XLOOKUP($E176,'Raw Data'!$E:$E,'Raw Data'!G:G,"ERROR",0,1)</f>
        <v>5</v>
      </c>
      <c r="H176" s="9">
        <f>_xlfn.XLOOKUP($E176,'Raw Data'!$E:$E,'Raw Data'!H:H,"ERROR",0,1)</f>
        <v>415.52</v>
      </c>
      <c r="I176" s="9">
        <f>_xlfn.XLOOKUP($E176,'Raw Data'!$E:$E,'Raw Data'!I:I,"ERROR",0,1)</f>
        <v>0.000556306946588455</v>
      </c>
      <c r="J176" s="9" t="str">
        <f>_xlfn.XLOOKUP($E176,'Raw Data'!$E:$E,'Raw Data'!J:J,"ERROR",0,1)</f>
        <v>No</v>
      </c>
      <c r="K176" s="14" t="str">
        <f t="array" ref="K176">_xlfn.IFS(AND(L176&gt;0,L176&lt;=5),"0 to 5",AND(L176&gt;5,L176&lt;=10),"5 to 10",AND(L176&gt;10,L176&lt;=15),"10 to 15",AND(L176&gt;15,L176&lt;=20),"15 to 20",AND(L176&gt;20,L176&lt;=30),"20 to 30",AND(L176&gt;30,L176&lt;=40),"30 to 40",AND(L176&gt;40,L176&lt;=50),"40 to 50",AND(L176&gt;50,L176&lt;=75),"50 to 75",AND(L176&gt;75,L176&lt;=100),"75 to 100",AND(L176&gt;100,L176&lt;=150),"100 to 150",AND(L176&gt;150,L176&lt;=200),"150 to 200",AND(L176&gt;200,L176&lt;=250),"200 to 250",AND(L176&gt;250,L176&lt;=300),"250 to 300",AND(L176&gt;300,L176&lt;=400),"300 to 400",AND(L176&gt;400,L176&lt;=500),"400 to 500",L176&gt;500,"500+")</f>
        <v>75 to 100</v>
      </c>
      <c r="L176" s="9">
        <f>_xlfn.XLOOKUP($E176,'Raw Data'!$E:$E,'Raw Data'!L:L,"ERROR",0,1)</f>
        <v>83.58</v>
      </c>
      <c r="M176" s="14" t="str">
        <f t="array" ref="M176">_xlfn.IFS(AND(N176&gt;0,N176&lt;=5),"0 to 5",AND(N176&gt;5,N176&lt;=10),"5 to 10",AND(N176&gt;10,N176&lt;=15),"10 to 15",AND(N176&gt;15,N176&lt;=20),"15 to 20",AND(N176&gt;20,N176&lt;=30),"20 to 30",AND(N176&gt;30,N176&lt;=40),"30 to 40",AND(N176&gt;40,N176&lt;=50),"40 to 50",AND(N176&gt;50,N176&lt;=75),"50 to 75",AND(N176&gt;75,N176&lt;=100),"75 to 100",AND(N176&gt;100,N176&lt;=150),"100 to 150",AND(N176&gt;150,N176&lt;=200),"150 to 200",AND(N176&gt;200,N176&lt;=250),"200 to 250",AND(N176&gt;250,N176&lt;=300),"250 to 300",AND(N176&gt;300,N176&lt;=400),"300 to 400",AND(N176&gt;400,N176&lt;=500),"400 to 500",N176&gt;500,"500+")</f>
        <v>75 to 100</v>
      </c>
      <c r="N176" s="9">
        <f>_xlfn.XLOOKUP($E176,'Raw Data'!$E:$E,'Raw Data'!N:N,"ERROR",0,1)</f>
        <v>83.85</v>
      </c>
      <c r="O176" s="14" t="str">
        <f t="array" ref="O176">_xlfn.IFS(P176=0,"No Discount",AND(P176&gt;0,P176&lt;=0.02),"0% to 2%",AND(P176&gt;0.02,P176&lt;=0.04),"2% to 4%",AND(P176&gt;0.04,P176&lt;=0.06),"4% to 6%",AND(P176&gt;0.06,P176&lt;=0.08),"6% to 8%",AND(P176&gt;0.08,P176&lt;=0.1),"8% to 10%",AND(P176&gt;0.1,P176&lt;=0.15),"10% to 15%",AND(P176&gt;0.15,P176&lt;=0.2),"15% to 20%",AND(P176&gt;0.2,P176&lt;=0.25),"20% to 25%",AND(P176&gt;0.25,P176&lt;=0.3),"25% to 30%",AND(P176&gt;0.3,P176&lt;=0.4),"30% to 40%",AND(P176&gt;0.4,P176&lt;=0.5),"40% to 50%",AND(P176&gt;0.5,P176&lt;=0.75),"50% to 75%",AND(P176&gt;0.75,P176&lt;=1),"75% to 100%")</f>
        <v>0% to 2%</v>
      </c>
      <c r="P176" s="10">
        <f>_xlfn.XLOOKUP($E176,'Raw Data'!$E:$E,'Raw Data'!P:P,"ERROR",0,1)</f>
        <v>0.00322003577817527</v>
      </c>
      <c r="Q176" s="9">
        <f>_xlfn.XLOOKUP($E176,'Raw Data'!$E:$E,'Raw Data'!Q:Q,"ERROR",0,1)</f>
        <v>0</v>
      </c>
      <c r="R176" s="9">
        <f>_xlfn.XLOOKUP($E176,'Raw Data'!$E:$E,'Raw Data'!R:R,"ERROR",0,1)</f>
        <v>0</v>
      </c>
      <c r="S176" s="5" t="e">
        <f t="array" ref="S176">_xlfn.IFS(AND(T176&gt;0,T176&lt;=0.05),"0 to 0.05",AND(T176&gt;0.05,T176&lt;=0.1),"0.05 to 0.1",AND(T176&gt;0.1,T176&lt;=0.2),"0.1 to 0.2",AND(T176&gt;0.2,T176&lt;=0.3),"0.2 to 0.3",AND(T176&gt;0.3,T176&lt;=0.4),"0.3 to 0.4",AND(T176&gt;0.4,T176&lt;=0.5),"0.4 to 0.5",AND(T176&gt;0.5,T176&lt;=0.75),"0.5 to 0.75",AND(T176&gt;0.75,T176&lt;=1),"0.75 to 1",AND(T176&gt;1,T176&lt;=2),"1 to 2",AND(T176&gt;2,T176&lt;=3),"2 to 3",AND(T176&gt;3,T176&lt;=4),"3 to 4",AND(T176&gt;4,T176&lt;=5),"4 to 5",AND(T176&gt;5,T176&lt;=10),"5 to 10",T176&gt;10,"10+")</f>
        <v>#N/A</v>
      </c>
      <c r="T176" s="10">
        <f>_xlfn.XLOOKUP($E176,'Raw Data'!$E:$E,'Raw Data'!T:T,"ERROR",0,1)</f>
        <v>0</v>
      </c>
      <c r="U176" s="15" t="e">
        <f t="array" ref="U176">_xlfn.IFS(AND(V176&gt;0,V176&lt;=0.05),"0 to 0.05",AND(V176&gt;0.05,V176&lt;=0.1),"0.05 to 0.1",AND(V176&gt;0.1,V176&lt;=0.2),"0.1 to 0.2",AND(V176&gt;0.2,V176&lt;=0.3),"0.2 to 0.3",AND(V176&gt;0.3,V176&lt;=0.4),"0.3 to 0.4",AND(V176&gt;0.4,V176&lt;=0.5),"0.4 to 0.5",AND(V176&gt;0.5,V176&lt;=0.75),"0.5 to 0.75",AND(V176&gt;0.75,V176&lt;=1),"0.75 to 1",AND(V176&gt;1,V176&lt;=2),"1 to 2",AND(V176&gt;2,V176&lt;=3),"2 to 3",AND(V176&gt;3,V176&lt;=4),"3 to 4",AND(V176&gt;4,V176&lt;=5),"4 to 5",AND(V176&gt;5,V176&lt;=10),"5 to 10",V176&gt;10,"10+")</f>
        <v>#N/A</v>
      </c>
      <c r="V176" s="10">
        <f>_xlfn.XLOOKUP($E176,'Raw Data'!$E:$E,'Raw Data'!V:V,"ERROR",0,1)</f>
        <v>0</v>
      </c>
      <c r="W176" s="15" t="e">
        <f t="array" ref="W176">_xlfn.IFS(AND(X176&gt;0,X176&lt;=0.05),"0 to 0.05",AND(X176&gt;0.05,X176&lt;=0.1),"0.05 to 0.1",AND(X176&gt;0.1,X176&lt;=0.2),"0.1 to 0.2",AND(X176&gt;0.2,X176&lt;=0.3),"0.2 to 0.3",AND(X176&gt;0.3,X176&lt;=0.4),"0.3 to 0.4",AND(X176&gt;0.4,X176&lt;=0.5),"0.4 to 0.5",AND(X176&gt;0.5,X176&lt;=0.75),"0.5 to 0.75",AND(X176&gt;0.75,X176&lt;=1),"0.75 to 1",AND(X176&gt;1,X176&lt;=2),"1 to 2",AND(X176&gt;2,X176&lt;=3),"2 to 3",AND(X176&gt;3,X176&lt;=4),"3 to 4",AND(X176&gt;4,X176&lt;=5),"4 to 5",AND(X176&gt;5,X176&lt;=10),"5 to 10",X176&gt;10,"10+")</f>
        <v>#DIV/0!</v>
      </c>
      <c r="X176" s="16" t="e">
        <f t="shared" si="7"/>
        <v>#DIV/0!</v>
      </c>
      <c r="Y176" s="5" t="e">
        <f t="array" ref="Y176">_xlfn.IFS(AND(Z176&gt;0,Z176&lt;=1),"0 to 1",AND(Z176&gt;1,Z176&lt;=2),"1 to 2",AND(Z176&gt;2,Z176&lt;=4),"2 to 4",AND(Z176&gt;4,Z176&lt;=6),"4 to 6",AND(Z176&gt;6,Z176&lt;=8),"6 to 8",AND(Z176&gt;8,Z176&lt;=10),"8 to 10",AND(Z176&gt;10,Z176&lt;=15),"10 to 15",AND(Z176&gt;15,Z176&lt;=20),"15 to 20",AND(Z176&gt;20,Z176&lt;=25),"20 to 25",AND(Z176&gt;25,Z176&lt;=30),"25 to 30",AND(Z176&gt;30,Z176&lt;=40),"30 to 40",AND(Z176&gt;40,Z176&lt;=50),"40 to 50",Z176&gt;50,"50+")</f>
        <v>#N/A</v>
      </c>
      <c r="Z176" s="9">
        <f>_xlfn.XLOOKUP($E176,'Raw Data'!$E:$E,'Raw Data'!Z:Z,"ERROR",0,1)</f>
        <v>0</v>
      </c>
      <c r="AA176" s="9">
        <f>_xlfn.XLOOKUP($E176,'Raw Data'!$E:$E,'Raw Data'!AA:AA,"ERROR",0,1)</f>
        <v>0</v>
      </c>
    </row>
    <row r="177" hidden="1" spans="1:27">
      <c r="A177" s="5" t="str">
        <f>_xlfn.XLOOKUP($E177,'Raw Data'!$E:$E,'Raw Data'!A:A,"ERROR",0,1)</f>
        <v>AE</v>
      </c>
      <c r="B177" s="5" t="str">
        <f>_xlfn.XLOOKUP($E177,'Raw Data'!$E:$E,'Raw Data'!B:B,"ERROR",0,1)</f>
        <v>Hair Mousses</v>
      </c>
      <c r="C177" s="5" t="str">
        <f>_xlfn.XLOOKUP($E177,'Raw Data'!$E:$E,'Raw Data'!C:C,"ERROR",0,1)</f>
        <v>redken</v>
      </c>
      <c r="D177" s="5" t="str">
        <f>_xlfn.XLOOKUP($E177,'Raw Data'!$E:$E,'Raw Data'!D:D,"ERROR",0,1)</f>
        <v>www.amazon.ae/dp/B000JHA9D2</v>
      </c>
      <c r="E177" s="5" t="s">
        <v>376</v>
      </c>
      <c r="F177" s="9" t="str">
        <f>_xlfn.XLOOKUP($E177,'Raw Data'!$E:$E,'Raw Data'!F:F,"ERROR",0,1)</f>
        <v>REDKEN Full Frame 07 All-Over Volumizing Mousse | For All Hair Types | Adds Volume &amp; Anti-Frizz Protection REDKEN Full Frame 07 All-Over Volumizing Mousse | For All Hair Types | Adds Volume &amp; Anti-Frizz Protection</v>
      </c>
      <c r="G177" s="10">
        <f>_xlfn.XLOOKUP($E177,'Raw Data'!$E:$E,'Raw Data'!G:G,"ERROR",0,1)</f>
        <v>3</v>
      </c>
      <c r="H177" s="9">
        <f>_xlfn.XLOOKUP($E177,'Raw Data'!$E:$E,'Raw Data'!H:H,"ERROR",0,1)</f>
        <v>411.73</v>
      </c>
      <c r="I177" s="9">
        <f>_xlfn.XLOOKUP($E177,'Raw Data'!$E:$E,'Raw Data'!I:I,"ERROR",0,1)</f>
        <v>0.00055123281459103</v>
      </c>
      <c r="J177" s="9" t="str">
        <f>_xlfn.XLOOKUP($E177,'Raw Data'!$E:$E,'Raw Data'!J:J,"ERROR",0,1)</f>
        <v>No</v>
      </c>
      <c r="K177" s="14" t="str">
        <f t="array" ref="K177">_xlfn.IFS(AND(L177&gt;0,L177&lt;=5),"0 to 5",AND(L177&gt;5,L177&lt;=10),"5 to 10",AND(L177&gt;10,L177&lt;=15),"10 to 15",AND(L177&gt;15,L177&lt;=20),"15 to 20",AND(L177&gt;20,L177&lt;=30),"20 to 30",AND(L177&gt;30,L177&lt;=40),"30 to 40",AND(L177&gt;40,L177&lt;=50),"40 to 50",AND(L177&gt;50,L177&lt;=75),"50 to 75",AND(L177&gt;75,L177&lt;=100),"75 to 100",AND(L177&gt;100,L177&lt;=150),"100 to 150",AND(L177&gt;150,L177&lt;=200),"150 to 200",AND(L177&gt;200,L177&lt;=250),"200 to 250",AND(L177&gt;250,L177&lt;=300),"250 to 300",AND(L177&gt;300,L177&lt;=400),"300 to 400",AND(L177&gt;400,L177&lt;=500),"400 to 500",L177&gt;500,"500+")</f>
        <v>150 to 200</v>
      </c>
      <c r="L177" s="9">
        <f>_xlfn.XLOOKUP($E177,'Raw Data'!$E:$E,'Raw Data'!L:L,"ERROR",0,1)</f>
        <v>163</v>
      </c>
      <c r="M177" s="14" t="str">
        <f t="array" ref="M177">_xlfn.IFS(AND(N177&gt;0,N177&lt;=5),"0 to 5",AND(N177&gt;5,N177&lt;=10),"5 to 10",AND(N177&gt;10,N177&lt;=15),"10 to 15",AND(N177&gt;15,N177&lt;=20),"15 to 20",AND(N177&gt;20,N177&lt;=30),"20 to 30",AND(N177&gt;30,N177&lt;=40),"30 to 40",AND(N177&gt;40,N177&lt;=50),"40 to 50",AND(N177&gt;50,N177&lt;=75),"50 to 75",AND(N177&gt;75,N177&lt;=100),"75 to 100",AND(N177&gt;100,N177&lt;=150),"100 to 150",AND(N177&gt;150,N177&lt;=200),"150 to 200",AND(N177&gt;200,N177&lt;=250),"200 to 250",AND(N177&gt;250,N177&lt;=300),"250 to 300",AND(N177&gt;300,N177&lt;=400),"300 to 400",AND(N177&gt;400,N177&lt;=500),"400 to 500",N177&gt;500,"500+")</f>
        <v>150 to 200</v>
      </c>
      <c r="N177" s="9">
        <f>_xlfn.XLOOKUP($E177,'Raw Data'!$E:$E,'Raw Data'!N:N,"ERROR",0,1)</f>
        <v>163</v>
      </c>
      <c r="O177" s="14" t="str">
        <f t="array" ref="O177">_xlfn.IFS(P177=0,"No Discount",AND(P177&gt;0,P177&lt;=0.02),"0% to 2%",AND(P177&gt;0.02,P177&lt;=0.04),"2% to 4%",AND(P177&gt;0.04,P177&lt;=0.06),"4% to 6%",AND(P177&gt;0.06,P177&lt;=0.08),"6% to 8%",AND(P177&gt;0.08,P177&lt;=0.1),"8% to 10%",AND(P177&gt;0.1,P177&lt;=0.15),"10% to 15%",AND(P177&gt;0.15,P177&lt;=0.2),"15% to 20%",AND(P177&gt;0.2,P177&lt;=0.25),"20% to 25%",AND(P177&gt;0.25,P177&lt;=0.3),"25% to 30%",AND(P177&gt;0.3,P177&lt;=0.4),"30% to 40%",AND(P177&gt;0.4,P177&lt;=0.5),"40% to 50%",AND(P177&gt;0.5,P177&lt;=0.75),"50% to 75%",AND(P177&gt;0.75,P177&lt;=1),"75% to 100%")</f>
        <v>No Discount</v>
      </c>
      <c r="P177" s="10">
        <f>_xlfn.XLOOKUP($E177,'Raw Data'!$E:$E,'Raw Data'!P:P,"ERROR",0,1)</f>
        <v>0</v>
      </c>
      <c r="Q177" s="9">
        <f>_xlfn.XLOOKUP($E177,'Raw Data'!$E:$E,'Raw Data'!Q:Q,"ERROR",0,1)</f>
        <v>0</v>
      </c>
      <c r="R177" s="9">
        <f>_xlfn.XLOOKUP($E177,'Raw Data'!$E:$E,'Raw Data'!R:R,"ERROR",0,1)</f>
        <v>0</v>
      </c>
      <c r="S177" s="5" t="e">
        <f t="array" ref="S177">_xlfn.IFS(AND(T177&gt;0,T177&lt;=0.05),"0 to 0.05",AND(T177&gt;0.05,T177&lt;=0.1),"0.05 to 0.1",AND(T177&gt;0.1,T177&lt;=0.2),"0.1 to 0.2",AND(T177&gt;0.2,T177&lt;=0.3),"0.2 to 0.3",AND(T177&gt;0.3,T177&lt;=0.4),"0.3 to 0.4",AND(T177&gt;0.4,T177&lt;=0.5),"0.4 to 0.5",AND(T177&gt;0.5,T177&lt;=0.75),"0.5 to 0.75",AND(T177&gt;0.75,T177&lt;=1),"0.75 to 1",AND(T177&gt;1,T177&lt;=2),"1 to 2",AND(T177&gt;2,T177&lt;=3),"2 to 3",AND(T177&gt;3,T177&lt;=4),"3 to 4",AND(T177&gt;4,T177&lt;=5),"4 to 5",AND(T177&gt;5,T177&lt;=10),"5 to 10",T177&gt;10,"10+")</f>
        <v>#N/A</v>
      </c>
      <c r="T177" s="10">
        <f>_xlfn.XLOOKUP($E177,'Raw Data'!$E:$E,'Raw Data'!T:T,"ERROR",0,1)</f>
        <v>0</v>
      </c>
      <c r="U177" s="15" t="e">
        <f t="array" ref="U177">_xlfn.IFS(AND(V177&gt;0,V177&lt;=0.05),"0 to 0.05",AND(V177&gt;0.05,V177&lt;=0.1),"0.05 to 0.1",AND(V177&gt;0.1,V177&lt;=0.2),"0.1 to 0.2",AND(V177&gt;0.2,V177&lt;=0.3),"0.2 to 0.3",AND(V177&gt;0.3,V177&lt;=0.4),"0.3 to 0.4",AND(V177&gt;0.4,V177&lt;=0.5),"0.4 to 0.5",AND(V177&gt;0.5,V177&lt;=0.75),"0.5 to 0.75",AND(V177&gt;0.75,V177&lt;=1),"0.75 to 1",AND(V177&gt;1,V177&lt;=2),"1 to 2",AND(V177&gt;2,V177&lt;=3),"2 to 3",AND(V177&gt;3,V177&lt;=4),"3 to 4",AND(V177&gt;4,V177&lt;=5),"4 to 5",AND(V177&gt;5,V177&lt;=10),"5 to 10",V177&gt;10,"10+")</f>
        <v>#N/A</v>
      </c>
      <c r="V177" s="10">
        <f>_xlfn.XLOOKUP($E177,'Raw Data'!$E:$E,'Raw Data'!V:V,"ERROR",0,1)</f>
        <v>0</v>
      </c>
      <c r="W177" s="15" t="e">
        <f t="array" ref="W177">_xlfn.IFS(AND(X177&gt;0,X177&lt;=0.05),"0 to 0.05",AND(X177&gt;0.05,X177&lt;=0.1),"0.05 to 0.1",AND(X177&gt;0.1,X177&lt;=0.2),"0.1 to 0.2",AND(X177&gt;0.2,X177&lt;=0.3),"0.2 to 0.3",AND(X177&gt;0.3,X177&lt;=0.4),"0.3 to 0.4",AND(X177&gt;0.4,X177&lt;=0.5),"0.4 to 0.5",AND(X177&gt;0.5,X177&lt;=0.75),"0.5 to 0.75",AND(X177&gt;0.75,X177&lt;=1),"0.75 to 1",AND(X177&gt;1,X177&lt;=2),"1 to 2",AND(X177&gt;2,X177&lt;=3),"2 to 3",AND(X177&gt;3,X177&lt;=4),"3 to 4",AND(X177&gt;4,X177&lt;=5),"4 to 5",AND(X177&gt;5,X177&lt;=10),"5 to 10",X177&gt;10,"10+")</f>
        <v>#DIV/0!</v>
      </c>
      <c r="X177" s="16" t="e">
        <f t="shared" si="7"/>
        <v>#DIV/0!</v>
      </c>
      <c r="Y177" s="5" t="e">
        <f t="array" ref="Y177">_xlfn.IFS(AND(Z177&gt;0,Z177&lt;=1),"0 to 1",AND(Z177&gt;1,Z177&lt;=2),"1 to 2",AND(Z177&gt;2,Z177&lt;=4),"2 to 4",AND(Z177&gt;4,Z177&lt;=6),"4 to 6",AND(Z177&gt;6,Z177&lt;=8),"6 to 8",AND(Z177&gt;8,Z177&lt;=10),"8 to 10",AND(Z177&gt;10,Z177&lt;=15),"10 to 15",AND(Z177&gt;15,Z177&lt;=20),"15 to 20",AND(Z177&gt;20,Z177&lt;=25),"20 to 25",AND(Z177&gt;25,Z177&lt;=30),"25 to 30",AND(Z177&gt;30,Z177&lt;=40),"30 to 40",AND(Z177&gt;40,Z177&lt;=50),"40 to 50",Z177&gt;50,"50+")</f>
        <v>#N/A</v>
      </c>
      <c r="Z177" s="9">
        <f>_xlfn.XLOOKUP($E177,'Raw Data'!$E:$E,'Raw Data'!Z:Z,"ERROR",0,1)</f>
        <v>0</v>
      </c>
      <c r="AA177" s="9">
        <f>_xlfn.XLOOKUP($E177,'Raw Data'!$E:$E,'Raw Data'!AA:AA,"ERROR",0,1)</f>
        <v>0</v>
      </c>
    </row>
    <row r="178" hidden="1" spans="1:27">
      <c r="A178" s="5" t="str">
        <f>_xlfn.XLOOKUP($E178,'Raw Data'!$E:$E,'Raw Data'!A:A,"ERROR",0,1)</f>
        <v>AE</v>
      </c>
      <c r="B178" s="5" t="str">
        <f>_xlfn.XLOOKUP($E178,'Raw Data'!$E:$E,'Raw Data'!B:B,"ERROR",0,1)</f>
        <v>Hair Mousses</v>
      </c>
      <c r="C178" s="5" t="str">
        <f>_xlfn.XLOOKUP($E178,'Raw Data'!$E:$E,'Raw Data'!C:C,"ERROR",0,1)</f>
        <v>kÃ©rastase</v>
      </c>
      <c r="D178" s="5" t="str">
        <f>_xlfn.XLOOKUP($E178,'Raw Data'!$E:$E,'Raw Data'!D:D,"ERROR",0,1)</f>
        <v>www.amazon.ae/dp/B00MQHR10C</v>
      </c>
      <c r="E178" s="5" t="s">
        <v>377</v>
      </c>
      <c r="F178" s="9" t="str">
        <f>_xlfn.XLOOKUP($E178,'Raw Data'!$E:$E,'Raw Data'!F:F,"ERROR",0,1)</f>
        <v>Kerastase K Mousse Bouffante Luxurious Volumizing 5 fl oz (150 ml)</v>
      </c>
      <c r="G178" s="10">
        <f>_xlfn.XLOOKUP($E178,'Raw Data'!$E:$E,'Raw Data'!G:G,"ERROR",0,1)</f>
        <v>1</v>
      </c>
      <c r="H178" s="9">
        <f>_xlfn.XLOOKUP($E178,'Raw Data'!$E:$E,'Raw Data'!H:H,"ERROR",0,1)</f>
        <v>407.94</v>
      </c>
      <c r="I178" s="9">
        <f>_xlfn.XLOOKUP($E178,'Raw Data'!$E:$E,'Raw Data'!I:I,"ERROR",0,1)</f>
        <v>0.000546158682593604</v>
      </c>
      <c r="J178" s="9" t="str">
        <f>_xlfn.XLOOKUP($E178,'Raw Data'!$E:$E,'Raw Data'!J:J,"ERROR",0,1)</f>
        <v>No</v>
      </c>
      <c r="K178" s="14" t="str">
        <f t="array" ref="K178">_xlfn.IFS(AND(L178&gt;0,L178&lt;=5),"0 to 5",AND(L178&gt;5,L178&lt;=10),"5 to 10",AND(L178&gt;10,L178&lt;=15),"10 to 15",AND(L178&gt;15,L178&lt;=20),"15 to 20",AND(L178&gt;20,L178&lt;=30),"20 to 30",AND(L178&gt;30,L178&lt;=40),"30 to 40",AND(L178&gt;40,L178&lt;=50),"40 to 50",AND(L178&gt;50,L178&lt;=75),"50 to 75",AND(L178&gt;75,L178&lt;=100),"75 to 100",AND(L178&gt;100,L178&lt;=150),"100 to 150",AND(L178&gt;150,L178&lt;=200),"150 to 200",AND(L178&gt;200,L178&lt;=250),"200 to 250",AND(L178&gt;250,L178&lt;=300),"250 to 300",AND(L178&gt;300,L178&lt;=400),"300 to 400",AND(L178&gt;400,L178&lt;=500),"400 to 500",L178&gt;500,"500+")</f>
        <v>150 to 200</v>
      </c>
      <c r="L178" s="9">
        <f>_xlfn.XLOOKUP($E178,'Raw Data'!$E:$E,'Raw Data'!L:L,"ERROR",0,1)</f>
        <v>167</v>
      </c>
      <c r="M178" s="14" t="str">
        <f t="array" ref="M178">_xlfn.IFS(AND(N178&gt;0,N178&lt;=5),"0 to 5",AND(N178&gt;5,N178&lt;=10),"5 to 10",AND(N178&gt;10,N178&lt;=15),"10 to 15",AND(N178&gt;15,N178&lt;=20),"15 to 20",AND(N178&gt;20,N178&lt;=30),"20 to 30",AND(N178&gt;30,N178&lt;=40),"30 to 40",AND(N178&gt;40,N178&lt;=50),"40 to 50",AND(N178&gt;50,N178&lt;=75),"50 to 75",AND(N178&gt;75,N178&lt;=100),"75 to 100",AND(N178&gt;100,N178&lt;=150),"100 to 150",AND(N178&gt;150,N178&lt;=200),"150 to 200",AND(N178&gt;200,N178&lt;=250),"200 to 250",AND(N178&gt;250,N178&lt;=300),"250 to 300",AND(N178&gt;300,N178&lt;=400),"300 to 400",AND(N178&gt;400,N178&lt;=500),"400 to 500",N178&gt;500,"500+")</f>
        <v>150 to 200</v>
      </c>
      <c r="N178" s="9">
        <f>_xlfn.XLOOKUP($E178,'Raw Data'!$E:$E,'Raw Data'!N:N,"ERROR",0,1)</f>
        <v>167</v>
      </c>
      <c r="O178" s="14" t="str">
        <f t="array" ref="O178">_xlfn.IFS(P178=0,"No Discount",AND(P178&gt;0,P178&lt;=0.02),"0% to 2%",AND(P178&gt;0.02,P178&lt;=0.04),"2% to 4%",AND(P178&gt;0.04,P178&lt;=0.06),"4% to 6%",AND(P178&gt;0.06,P178&lt;=0.08),"6% to 8%",AND(P178&gt;0.08,P178&lt;=0.1),"8% to 10%",AND(P178&gt;0.1,P178&lt;=0.15),"10% to 15%",AND(P178&gt;0.15,P178&lt;=0.2),"15% to 20%",AND(P178&gt;0.2,P178&lt;=0.25),"20% to 25%",AND(P178&gt;0.25,P178&lt;=0.3),"25% to 30%",AND(P178&gt;0.3,P178&lt;=0.4),"30% to 40%",AND(P178&gt;0.4,P178&lt;=0.5),"40% to 50%",AND(P178&gt;0.5,P178&lt;=0.75),"50% to 75%",AND(P178&gt;0.75,P178&lt;=1),"75% to 100%")</f>
        <v>No Discount</v>
      </c>
      <c r="P178" s="10">
        <f>_xlfn.XLOOKUP($E178,'Raw Data'!$E:$E,'Raw Data'!P:P,"ERROR",0,1)</f>
        <v>0</v>
      </c>
      <c r="Q178" s="9">
        <f>_xlfn.XLOOKUP($E178,'Raw Data'!$E:$E,'Raw Data'!Q:Q,"ERROR",0,1)</f>
        <v>5</v>
      </c>
      <c r="R178" s="9" t="str">
        <f>_xlfn.XLOOKUP($E178,'Raw Data'!$E:$E,'Raw Data'!R:R,"ERROR",0,1)</f>
        <v>fl oz</v>
      </c>
      <c r="S178" s="5" t="str">
        <f t="array" ref="S178">_xlfn.IFS(AND(T178&gt;0,T178&lt;=0.05),"0 to 0.05",AND(T178&gt;0.05,T178&lt;=0.1),"0.05 to 0.1",AND(T178&gt;0.1,T178&lt;=0.2),"0.1 to 0.2",AND(T178&gt;0.2,T178&lt;=0.3),"0.2 to 0.3",AND(T178&gt;0.3,T178&lt;=0.4),"0.3 to 0.4",AND(T178&gt;0.4,T178&lt;=0.5),"0.4 to 0.5",AND(T178&gt;0.5,T178&lt;=0.75),"0.5 to 0.75",AND(T178&gt;0.75,T178&lt;=1),"0.75 to 1",AND(T178&gt;1,T178&lt;=2),"1 to 2",AND(T178&gt;2,T178&lt;=3),"2 to 3",AND(T178&gt;3,T178&lt;=4),"3 to 4",AND(T178&gt;4,T178&lt;=5),"4 to 5",AND(T178&gt;5,T178&lt;=10),"5 to 10",T178&gt;10,"10+")</f>
        <v>1 to 2</v>
      </c>
      <c r="T178" s="10">
        <f>_xlfn.XLOOKUP($E178,'Raw Data'!$E:$E,'Raw Data'!T:T,"ERROR",0,1)</f>
        <v>1.08607996670222</v>
      </c>
      <c r="U178" s="15" t="str">
        <f t="array" ref="U178">_xlfn.IFS(AND(V178&gt;0,V178&lt;=0.05),"0 to 0.05",AND(V178&gt;0.05,V178&lt;=0.1),"0.05 to 0.1",AND(V178&gt;0.1,V178&lt;=0.2),"0.1 to 0.2",AND(V178&gt;0.2,V178&lt;=0.3),"0.2 to 0.3",AND(V178&gt;0.3,V178&lt;=0.4),"0.3 to 0.4",AND(V178&gt;0.4,V178&lt;=0.5),"0.4 to 0.5",AND(V178&gt;0.5,V178&lt;=0.75),"0.5 to 0.75",AND(V178&gt;0.75,V178&lt;=1),"0.75 to 1",AND(V178&gt;1,V178&lt;=2),"1 to 2",AND(V178&gt;2,V178&lt;=3),"2 to 3",AND(V178&gt;3,V178&lt;=4),"3 to 4",AND(V178&gt;4,V178&lt;=5),"4 to 5",AND(V178&gt;5,V178&lt;=10),"5 to 10",V178&gt;10,"10+")</f>
        <v>0.2 to 0.3</v>
      </c>
      <c r="V178" s="10">
        <f>_xlfn.XLOOKUP($E178,'Raw Data'!$E:$E,'Raw Data'!V:V,"ERROR",0,1)</f>
        <v>0.293241591009599</v>
      </c>
      <c r="W178" s="15" t="str">
        <f t="array" ref="W178">_xlfn.IFS(AND(X178&gt;0,X178&lt;=0.05),"0 to 0.05",AND(X178&gt;0.05,X178&lt;=0.1),"0.05 to 0.1",AND(X178&gt;0.1,X178&lt;=0.2),"0.1 to 0.2",AND(X178&gt;0.2,X178&lt;=0.3),"0.2 to 0.3",AND(X178&gt;0.3,X178&lt;=0.4),"0.3 to 0.4",AND(X178&gt;0.4,X178&lt;=0.5),"0.4 to 0.5",AND(X178&gt;0.5,X178&lt;=0.75),"0.5 to 0.75",AND(X178&gt;0.75,X178&lt;=1),"0.75 to 1",AND(X178&gt;1,X178&lt;=2),"1 to 2",AND(X178&gt;2,X178&lt;=3),"2 to 3",AND(X178&gt;3,X178&lt;=4),"3 to 4",AND(X178&gt;4,X178&lt;=5),"4 to 5",AND(X178&gt;5,X178&lt;=10),"5 to 10",X178&gt;10,"10+")</f>
        <v>0.2 to 0.3</v>
      </c>
      <c r="X178" s="16">
        <f t="shared" si="7"/>
        <v>0.293241591009599</v>
      </c>
      <c r="Y178" s="5" t="str">
        <f t="array" ref="Y178">_xlfn.IFS(AND(Z178&gt;0,Z178&lt;=1),"0 to 1",AND(Z178&gt;1,Z178&lt;=2),"1 to 2",AND(Z178&gt;2,Z178&lt;=4),"2 to 4",AND(Z178&gt;4,Z178&lt;=6),"4 to 6",AND(Z178&gt;6,Z178&lt;=8),"6 to 8",AND(Z178&gt;8,Z178&lt;=10),"8 to 10",AND(Z178&gt;10,Z178&lt;=15),"10 to 15",AND(Z178&gt;15,Z178&lt;=20),"15 to 20",AND(Z178&gt;20,Z178&lt;=25),"20 to 25",AND(Z178&gt;25,Z178&lt;=30),"25 to 30",AND(Z178&gt;30,Z178&lt;=40),"30 to 40",AND(Z178&gt;40,Z178&lt;=50),"40 to 50",Z178&gt;50,"50+")</f>
        <v>4 to 6</v>
      </c>
      <c r="Z178" s="9">
        <f>_xlfn.XLOOKUP($E178,'Raw Data'!$E:$E,'Raw Data'!Z:Z,"ERROR",0,1)</f>
        <v>5.2</v>
      </c>
      <c r="AA178" s="9" t="str">
        <f>_xlfn.XLOOKUP($E178,'Raw Data'!$E:$E,'Raw Data'!AA:AA,"ERROR",0,1)</f>
        <v>oz</v>
      </c>
    </row>
    <row r="179" hidden="1" spans="1:27">
      <c r="A179" s="5" t="str">
        <f>_xlfn.XLOOKUP($E179,'Raw Data'!$E:$E,'Raw Data'!A:A,"ERROR",0,1)</f>
        <v>AE</v>
      </c>
      <c r="B179" s="5" t="str">
        <f>_xlfn.XLOOKUP($E179,'Raw Data'!$E:$E,'Raw Data'!B:B,"ERROR",0,1)</f>
        <v>Hair Mousses</v>
      </c>
      <c r="C179" s="5" t="str">
        <f>_xlfn.XLOOKUP($E179,'Raw Data'!$E:$E,'Raw Data'!C:C,"ERROR",0,1)</f>
        <v>charles worthington</v>
      </c>
      <c r="D179" s="5" t="str">
        <f>_xlfn.XLOOKUP($E179,'Raw Data'!$E:$E,'Raw Data'!D:D,"ERROR",0,1)</f>
        <v>www.amazon.ae/dp/B091B63BKR</v>
      </c>
      <c r="E179" s="5" t="s">
        <v>378</v>
      </c>
      <c r="F179" s="9" t="str">
        <f>_xlfn.XLOOKUP($E179,'Raw Data'!$E:$E,'Raw Data'!F:F,"ERROR",0,1)</f>
        <v>Charles Worthington Thicker and Fuller Densifying Mousse, Hair Thickening Mousse for Fine Hair, Hair Thickening Products for Women and Men, Salon Hair Repair, 200 ml</v>
      </c>
      <c r="G179" s="10">
        <f>_xlfn.XLOOKUP($E179,'Raw Data'!$E:$E,'Raw Data'!G:G,"ERROR",0,1)</f>
        <v>4</v>
      </c>
      <c r="H179" s="9">
        <f>_xlfn.XLOOKUP($E179,'Raw Data'!$E:$E,'Raw Data'!H:H,"ERROR",0,1)</f>
        <v>407.93</v>
      </c>
      <c r="I179" s="9">
        <f>_xlfn.XLOOKUP($E179,'Raw Data'!$E:$E,'Raw Data'!I:I,"ERROR",0,1)</f>
        <v>0.000546145294382529</v>
      </c>
      <c r="J179" s="9" t="str">
        <f>_xlfn.XLOOKUP($E179,'Raw Data'!$E:$E,'Raw Data'!J:J,"ERROR",0,1)</f>
        <v>No</v>
      </c>
      <c r="K179" s="14" t="str">
        <f t="array" ref="K179">_xlfn.IFS(AND(L179&gt;0,L179&lt;=5),"0 to 5",AND(L179&gt;5,L179&lt;=10),"5 to 10",AND(L179&gt;10,L179&lt;=15),"10 to 15",AND(L179&gt;15,L179&lt;=20),"15 to 20",AND(L179&gt;20,L179&lt;=30),"20 to 30",AND(L179&gt;30,L179&lt;=40),"30 to 40",AND(L179&gt;40,L179&lt;=50),"40 to 50",AND(L179&gt;50,L179&lt;=75),"50 to 75",AND(L179&gt;75,L179&lt;=100),"75 to 100",AND(L179&gt;100,L179&lt;=150),"100 to 150",AND(L179&gt;150,L179&lt;=200),"150 to 200",AND(L179&gt;200,L179&lt;=250),"200 to 250",AND(L179&gt;250,L179&lt;=300),"250 to 300",AND(L179&gt;300,L179&lt;=400),"300 to 400",AND(L179&gt;400,L179&lt;=500),"400 to 500",L179&gt;500,"500+")</f>
        <v>100 to 150</v>
      </c>
      <c r="L179" s="9">
        <f>_xlfn.XLOOKUP($E179,'Raw Data'!$E:$E,'Raw Data'!L:L,"ERROR",0,1)</f>
        <v>102.82</v>
      </c>
      <c r="M179" s="14" t="str">
        <f t="array" ref="M179">_xlfn.IFS(AND(N179&gt;0,N179&lt;=5),"0 to 5",AND(N179&gt;5,N179&lt;=10),"5 to 10",AND(N179&gt;10,N179&lt;=15),"10 to 15",AND(N179&gt;15,N179&lt;=20),"15 to 20",AND(N179&gt;20,N179&lt;=30),"20 to 30",AND(N179&gt;30,N179&lt;=40),"30 to 40",AND(N179&gt;40,N179&lt;=50),"40 to 50",AND(N179&gt;50,N179&lt;=75),"50 to 75",AND(N179&gt;75,N179&lt;=100),"75 to 100",AND(N179&gt;100,N179&lt;=150),"100 to 150",AND(N179&gt;150,N179&lt;=200),"150 to 200",AND(N179&gt;200,N179&lt;=250),"200 to 250",AND(N179&gt;250,N179&lt;=300),"250 to 300",AND(N179&gt;300,N179&lt;=400),"300 to 400",AND(N179&gt;400,N179&lt;=500),"400 to 500",N179&gt;500,"500+")</f>
        <v>100 to 150</v>
      </c>
      <c r="N179" s="9">
        <f>_xlfn.XLOOKUP($E179,'Raw Data'!$E:$E,'Raw Data'!N:N,"ERROR",0,1)</f>
        <v>114.31</v>
      </c>
      <c r="O179" s="14" t="str">
        <f t="array" ref="O179">_xlfn.IFS(P179=0,"No Discount",AND(P179&gt;0,P179&lt;=0.02),"0% to 2%",AND(P179&gt;0.02,P179&lt;=0.04),"2% to 4%",AND(P179&gt;0.04,P179&lt;=0.06),"4% to 6%",AND(P179&gt;0.06,P179&lt;=0.08),"6% to 8%",AND(P179&gt;0.08,P179&lt;=0.1),"8% to 10%",AND(P179&gt;0.1,P179&lt;=0.15),"10% to 15%",AND(P179&gt;0.15,P179&lt;=0.2),"15% to 20%",AND(P179&gt;0.2,P179&lt;=0.25),"20% to 25%",AND(P179&gt;0.25,P179&lt;=0.3),"25% to 30%",AND(P179&gt;0.3,P179&lt;=0.4),"30% to 40%",AND(P179&gt;0.4,P179&lt;=0.5),"40% to 50%",AND(P179&gt;0.5,P179&lt;=0.75),"50% to 75%",AND(P179&gt;0.75,P179&lt;=1),"75% to 100%")</f>
        <v>10% to 15%</v>
      </c>
      <c r="P179" s="10">
        <f>_xlfn.XLOOKUP($E179,'Raw Data'!$E:$E,'Raw Data'!P:P,"ERROR",0,1)</f>
        <v>0.100516140320182</v>
      </c>
      <c r="Q179" s="9">
        <f>_xlfn.XLOOKUP($E179,'Raw Data'!$E:$E,'Raw Data'!Q:Q,"ERROR",0,1)</f>
        <v>200</v>
      </c>
      <c r="R179" s="9" t="str">
        <f>_xlfn.XLOOKUP($E179,'Raw Data'!$E:$E,'Raw Data'!R:R,"ERROR",0,1)</f>
        <v>ml</v>
      </c>
      <c r="S179" s="5" t="str">
        <f t="array" ref="S179">_xlfn.IFS(AND(T179&gt;0,T179&lt;=0.05),"0 to 0.05",AND(T179&gt;0.05,T179&lt;=0.1),"0.05 to 0.1",AND(T179&gt;0.1,T179&lt;=0.2),"0.1 to 0.2",AND(T179&gt;0.2,T179&lt;=0.3),"0.2 to 0.3",AND(T179&gt;0.3,T179&lt;=0.4),"0.3 to 0.4",AND(T179&gt;0.4,T179&lt;=0.5),"0.4 to 0.5",AND(T179&gt;0.5,T179&lt;=0.75),"0.5 to 0.75",AND(T179&gt;0.75,T179&lt;=1),"0.75 to 1",AND(T179&gt;1,T179&lt;=2),"1 to 2",AND(T179&gt;2,T179&lt;=3),"2 to 3",AND(T179&gt;3,T179&lt;=4),"3 to 4",AND(T179&gt;4,T179&lt;=5),"4 to 5",AND(T179&gt;5,T179&lt;=10),"5 to 10",T179&gt;10,"10+")</f>
        <v>0.5 to 0.75</v>
      </c>
      <c r="T179" s="10">
        <f>_xlfn.XLOOKUP($E179,'Raw Data'!$E:$E,'Raw Data'!T:T,"ERROR",0,1)</f>
        <v>0.514374676077025</v>
      </c>
      <c r="U179" s="15" t="str">
        <f t="array" ref="U179">_xlfn.IFS(AND(V179&gt;0,V179&lt;=0.05),"0 to 0.05",AND(V179&gt;0.05,V179&lt;=0.1),"0.05 to 0.1",AND(V179&gt;0.1,V179&lt;=0.2),"0.1 to 0.2",AND(V179&gt;0.2,V179&lt;=0.3),"0.2 to 0.3",AND(V179&gt;0.3,V179&lt;=0.4),"0.3 to 0.4",AND(V179&gt;0.4,V179&lt;=0.5),"0.4 to 0.5",AND(V179&gt;0.5,V179&lt;=0.75),"0.5 to 0.75",AND(V179&gt;0.75,V179&lt;=1),"0.75 to 1",AND(V179&gt;1,V179&lt;=2),"1 to 2",AND(V179&gt;2,V179&lt;=3),"2 to 3",AND(V179&gt;3,V179&lt;=4),"3 to 4",AND(V179&gt;4,V179&lt;=5),"4 to 5",AND(V179&gt;5,V179&lt;=10),"5 to 10",V179&gt;10,"10+")</f>
        <v>0.1 to 0.2</v>
      </c>
      <c r="V179" s="10">
        <f>_xlfn.XLOOKUP($E179,'Raw Data'!$E:$E,'Raw Data'!V:V,"ERROR",0,1)</f>
        <v>0.154400950107357</v>
      </c>
      <c r="W179" s="15" t="str">
        <f t="array" ref="W179">_xlfn.IFS(AND(X179&gt;0,X179&lt;=0.05),"0 to 0.05",AND(X179&gt;0.05,X179&lt;=0.1),"0.05 to 0.1",AND(X179&gt;0.1,X179&lt;=0.2),"0.1 to 0.2",AND(X179&gt;0.2,X179&lt;=0.3),"0.2 to 0.3",AND(X179&gt;0.3,X179&lt;=0.4),"0.3 to 0.4",AND(X179&gt;0.4,X179&lt;=0.5),"0.4 to 0.5",AND(X179&gt;0.5,X179&lt;=0.75),"0.5 to 0.75",AND(X179&gt;0.75,X179&lt;=1),"0.75 to 1",AND(X179&gt;1,X179&lt;=2),"1 to 2",AND(X179&gt;2,X179&lt;=3),"2 to 3",AND(X179&gt;3,X179&lt;=4),"3 to 4",AND(X179&gt;4,X179&lt;=5),"4 to 5",AND(X179&gt;5,X179&lt;=10),"5 to 10",X179&gt;10,"10+")</f>
        <v>0.1 to 0.2</v>
      </c>
      <c r="X179" s="16">
        <f t="shared" si="7"/>
        <v>0.138881162540797</v>
      </c>
      <c r="Y179" s="5" t="str">
        <f t="array" ref="Y179">_xlfn.IFS(AND(Z179&gt;0,Z179&lt;=1),"0 to 1",AND(Z179&gt;1,Z179&lt;=2),"1 to 2",AND(Z179&gt;2,Z179&lt;=4),"2 to 4",AND(Z179&gt;4,Z179&lt;=6),"4 to 6",AND(Z179&gt;6,Z179&lt;=8),"6 to 8",AND(Z179&gt;8,Z179&lt;=10),"8 to 10",AND(Z179&gt;10,Z179&lt;=15),"10 to 15",AND(Z179&gt;15,Z179&lt;=20),"15 to 20",AND(Z179&gt;20,Z179&lt;=25),"20 to 25",AND(Z179&gt;25,Z179&lt;=30),"25 to 30",AND(Z179&gt;30,Z179&lt;=40),"30 to 40",AND(Z179&gt;40,Z179&lt;=50),"40 to 50",Z179&gt;50,"50+")</f>
        <v>6 to 8</v>
      </c>
      <c r="Z179" s="9">
        <f>_xlfn.XLOOKUP($E179,'Raw Data'!$E:$E,'Raw Data'!Z:Z,"ERROR",0,1)</f>
        <v>6.76</v>
      </c>
      <c r="AA179" s="9" t="str">
        <f>_xlfn.XLOOKUP($E179,'Raw Data'!$E:$E,'Raw Data'!AA:AA,"ERROR",0,1)</f>
        <v>oz</v>
      </c>
    </row>
    <row r="180" hidden="1" spans="1:27">
      <c r="A180" s="5" t="str">
        <f>_xlfn.XLOOKUP($E180,'Raw Data'!$E:$E,'Raw Data'!A:A,"ERROR",0,1)</f>
        <v>AE</v>
      </c>
      <c r="B180" s="5" t="str">
        <f>_xlfn.XLOOKUP($E180,'Raw Data'!$E:$E,'Raw Data'!B:B,"ERROR",0,1)</f>
        <v>Hair Mousses</v>
      </c>
      <c r="C180" s="5" t="str">
        <f>_xlfn.XLOOKUP($E180,'Raw Data'!$E:$E,'Raw Data'!C:C,"ERROR",0,1)</f>
        <v>Unite </v>
      </c>
      <c r="D180" s="5" t="str">
        <f>_xlfn.XLOOKUP($E180,'Raw Data'!$E:$E,'Raw Data'!D:D,"ERROR",0,1)</f>
        <v>www.amazon.ae/dp/B00Q923ZN2</v>
      </c>
      <c r="E180" s="5" t="s">
        <v>379</v>
      </c>
      <c r="F180" s="9" t="str">
        <f>_xlfn.XLOOKUP($E180,'Raw Data'!$E:$E,'Raw Data'!F:F,"ERROR",0,1)</f>
        <v>UNITE  Hair  ELEVATE  Mousse  - Volumizing Foam, 6 Oz (Pack of 1)</v>
      </c>
      <c r="G180" s="10">
        <f>_xlfn.XLOOKUP($E180,'Raw Data'!$E:$E,'Raw Data'!G:G,"ERROR",0,1)</f>
        <v>3</v>
      </c>
      <c r="H180" s="9">
        <f>_xlfn.XLOOKUP($E180,'Raw Data'!$E:$E,'Raw Data'!H:H,"ERROR",0,1)</f>
        <v>404.15</v>
      </c>
      <c r="I180" s="9">
        <f>_xlfn.XLOOKUP($E180,'Raw Data'!$E:$E,'Raw Data'!I:I,"ERROR",0,1)</f>
        <v>0.000541084550596179</v>
      </c>
      <c r="J180" s="9" t="str">
        <f>_xlfn.XLOOKUP($E180,'Raw Data'!$E:$E,'Raw Data'!J:J,"ERROR",0,1)</f>
        <v>No</v>
      </c>
      <c r="K180" s="14" t="str">
        <f t="array" ref="K180">_xlfn.IFS(AND(L180&gt;0,L180&lt;=5),"0 to 5",AND(L180&gt;5,L180&lt;=10),"5 to 10",AND(L180&gt;10,L180&lt;=15),"10 to 15",AND(L180&gt;15,L180&lt;=20),"15 to 20",AND(L180&gt;20,L180&lt;=30),"20 to 30",AND(L180&gt;30,L180&lt;=40),"30 to 40",AND(L180&gt;40,L180&lt;=50),"40 to 50",AND(L180&gt;50,L180&lt;=75),"50 to 75",AND(L180&gt;75,L180&lt;=100),"75 to 100",AND(L180&gt;100,L180&lt;=150),"100 to 150",AND(L180&gt;150,L180&lt;=200),"150 to 200",AND(L180&gt;200,L180&lt;=250),"200 to 250",AND(L180&gt;250,L180&lt;=300),"250 to 300",AND(L180&gt;300,L180&lt;=400),"300 to 400",AND(L180&gt;400,L180&lt;=500),"400 to 500",L180&gt;500,"500+")</f>
        <v>150 to 200</v>
      </c>
      <c r="L180" s="9">
        <f>_xlfn.XLOOKUP($E180,'Raw Data'!$E:$E,'Raw Data'!L:L,"ERROR",0,1)</f>
        <v>160</v>
      </c>
      <c r="M180" s="14" t="str">
        <f t="array" ref="M180">_xlfn.IFS(AND(N180&gt;0,N180&lt;=5),"0 to 5",AND(N180&gt;5,N180&lt;=10),"5 to 10",AND(N180&gt;10,N180&lt;=15),"10 to 15",AND(N180&gt;15,N180&lt;=20),"15 to 20",AND(N180&gt;20,N180&lt;=30),"20 to 30",AND(N180&gt;30,N180&lt;=40),"30 to 40",AND(N180&gt;40,N180&lt;=50),"40 to 50",AND(N180&gt;50,N180&lt;=75),"50 to 75",AND(N180&gt;75,N180&lt;=100),"75 to 100",AND(N180&gt;100,N180&lt;=150),"100 to 150",AND(N180&gt;150,N180&lt;=200),"150 to 200",AND(N180&gt;200,N180&lt;=250),"200 to 250",AND(N180&gt;250,N180&lt;=300),"250 to 300",AND(N180&gt;300,N180&lt;=400),"300 to 400",AND(N180&gt;400,N180&lt;=500),"400 to 500",N180&gt;500,"500+")</f>
        <v>150 to 200</v>
      </c>
      <c r="N180" s="9">
        <f>_xlfn.XLOOKUP($E180,'Raw Data'!$E:$E,'Raw Data'!N:N,"ERROR",0,1)</f>
        <v>160</v>
      </c>
      <c r="O180" s="14" t="str">
        <f t="array" ref="O180">_xlfn.IFS(P180=0,"No Discount",AND(P180&gt;0,P180&lt;=0.02),"0% to 2%",AND(P180&gt;0.02,P180&lt;=0.04),"2% to 4%",AND(P180&gt;0.04,P180&lt;=0.06),"4% to 6%",AND(P180&gt;0.06,P180&lt;=0.08),"6% to 8%",AND(P180&gt;0.08,P180&lt;=0.1),"8% to 10%",AND(P180&gt;0.1,P180&lt;=0.15),"10% to 15%",AND(P180&gt;0.15,P180&lt;=0.2),"15% to 20%",AND(P180&gt;0.2,P180&lt;=0.25),"20% to 25%",AND(P180&gt;0.25,P180&lt;=0.3),"25% to 30%",AND(P180&gt;0.3,P180&lt;=0.4),"30% to 40%",AND(P180&gt;0.4,P180&lt;=0.5),"40% to 50%",AND(P180&gt;0.5,P180&lt;=0.75),"50% to 75%",AND(P180&gt;0.75,P180&lt;=1),"75% to 100%")</f>
        <v>No Discount</v>
      </c>
      <c r="P180" s="10">
        <f>_xlfn.XLOOKUP($E180,'Raw Data'!$E:$E,'Raw Data'!P:P,"ERROR",0,1)</f>
        <v>0</v>
      </c>
      <c r="Q180" s="9">
        <f>_xlfn.XLOOKUP($E180,'Raw Data'!$E:$E,'Raw Data'!Q:Q,"ERROR",0,1)</f>
        <v>6</v>
      </c>
      <c r="R180" s="9" t="str">
        <f>_xlfn.XLOOKUP($E180,'Raw Data'!$E:$E,'Raw Data'!R:R,"ERROR",0,1)</f>
        <v>oz</v>
      </c>
      <c r="S180" s="5" t="str">
        <f t="array" ref="S180">_xlfn.IFS(AND(T180&gt;0,T180&lt;=0.05),"0 to 0.05",AND(T180&gt;0.05,T180&lt;=0.1),"0.05 to 0.1",AND(T180&gt;0.1,T180&lt;=0.2),"0.1 to 0.2",AND(T180&gt;0.2,T180&lt;=0.3),"0.2 to 0.3",AND(T180&gt;0.3,T180&lt;=0.4),"0.3 to 0.4",AND(T180&gt;0.4,T180&lt;=0.5),"0.4 to 0.5",AND(T180&gt;0.5,T180&lt;=0.75),"0.5 to 0.75",AND(T180&gt;0.75,T180&lt;=1),"0.75 to 1",AND(T180&gt;1,T180&lt;=2),"1 to 2",AND(T180&gt;2,T180&lt;=3),"2 to 3",AND(T180&gt;3,T180&lt;=4),"3 to 4",AND(T180&gt;4,T180&lt;=5),"4 to 5",AND(T180&gt;5,T180&lt;=10),"5 to 10",T180&gt;10,"10+")</f>
        <v>0.75 to 1</v>
      </c>
      <c r="T180" s="10">
        <f>_xlfn.XLOOKUP($E180,'Raw Data'!$E:$E,'Raw Data'!T:T,"ERROR",0,1)</f>
        <v>0.901814902491264</v>
      </c>
      <c r="U180" s="15" t="str">
        <f t="array" ref="U180">_xlfn.IFS(AND(V180&gt;0,V180&lt;=0.05),"0 to 0.05",AND(V180&gt;0.05,V180&lt;=0.1),"0.05 to 0.1",AND(V180&gt;0.1,V180&lt;=0.2),"0.1 to 0.2",AND(V180&gt;0.2,V180&lt;=0.3),"0.2 to 0.3",AND(V180&gt;0.3,V180&lt;=0.4),"0.3 to 0.4",AND(V180&gt;0.4,V180&lt;=0.5),"0.4 to 0.5",AND(V180&gt;0.5,V180&lt;=0.75),"0.5 to 0.75",AND(V180&gt;0.75,V180&lt;=1),"0.75 to 1",AND(V180&gt;1,V180&lt;=2),"1 to 2",AND(V180&gt;2,V180&lt;=3),"2 to 3",AND(V180&gt;3,V180&lt;=4),"3 to 4",AND(V180&gt;4,V180&lt;=5),"4 to 5",AND(V180&gt;5,V180&lt;=10),"5 to 10",V180&gt;10,"10+")</f>
        <v>0.2 to 0.3</v>
      </c>
      <c r="V180" s="10">
        <f>_xlfn.XLOOKUP($E180,'Raw Data'!$E:$E,'Raw Data'!V:V,"ERROR",0,1)</f>
        <v>0.243490023672641</v>
      </c>
      <c r="W180" s="15" t="str">
        <f t="array" ref="W180">_xlfn.IFS(AND(X180&gt;0,X180&lt;=0.05),"0 to 0.05",AND(X180&gt;0.05,X180&lt;=0.1),"0.05 to 0.1",AND(X180&gt;0.1,X180&lt;=0.2),"0.1 to 0.2",AND(X180&gt;0.2,X180&lt;=0.3),"0.2 to 0.3",AND(X180&gt;0.3,X180&lt;=0.4),"0.3 to 0.4",AND(X180&gt;0.4,X180&lt;=0.5),"0.4 to 0.5",AND(X180&gt;0.5,X180&lt;=0.75),"0.5 to 0.75",AND(X180&gt;0.75,X180&lt;=1),"0.75 to 1",AND(X180&gt;1,X180&lt;=2),"1 to 2",AND(X180&gt;2,X180&lt;=3),"2 to 3",AND(X180&gt;3,X180&lt;=4),"3 to 4",AND(X180&gt;4,X180&lt;=5),"4 to 5",AND(X180&gt;5,X180&lt;=10),"5 to 10",X180&gt;10,"10+")</f>
        <v>0.2 to 0.3</v>
      </c>
      <c r="X180" s="16">
        <f t="shared" si="7"/>
        <v>0.243490023672641</v>
      </c>
      <c r="Y180" s="5" t="str">
        <f t="array" ref="Y180">_xlfn.IFS(AND(Z180&gt;0,Z180&lt;=1),"0 to 1",AND(Z180&gt;1,Z180&lt;=2),"1 to 2",AND(Z180&gt;2,Z180&lt;=4),"2 to 4",AND(Z180&gt;4,Z180&lt;=6),"4 to 6",AND(Z180&gt;6,Z180&lt;=8),"6 to 8",AND(Z180&gt;8,Z180&lt;=10),"8 to 10",AND(Z180&gt;10,Z180&lt;=15),"10 to 15",AND(Z180&gt;15,Z180&lt;=20),"15 to 20",AND(Z180&gt;20,Z180&lt;=25),"20 to 25",AND(Z180&gt;25,Z180&lt;=30),"25 to 30",AND(Z180&gt;30,Z180&lt;=40),"30 to 40",AND(Z180&gt;40,Z180&lt;=50),"40 to 50",Z180&gt;50,"50+")</f>
        <v>4 to 6</v>
      </c>
      <c r="Z180" s="9">
        <f>_xlfn.XLOOKUP($E180,'Raw Data'!$E:$E,'Raw Data'!Z:Z,"ERROR",0,1)</f>
        <v>6</v>
      </c>
      <c r="AA180" s="9" t="str">
        <f>_xlfn.XLOOKUP($E180,'Raw Data'!$E:$E,'Raw Data'!AA:AA,"ERROR",0,1)</f>
        <v>oz</v>
      </c>
    </row>
    <row r="181" hidden="1" spans="1:27">
      <c r="A181" s="5" t="str">
        <f>_xlfn.XLOOKUP($E181,'Raw Data'!$E:$E,'Raw Data'!A:A,"ERROR",0,1)</f>
        <v>AE</v>
      </c>
      <c r="B181" s="5" t="str">
        <f>_xlfn.XLOOKUP($E181,'Raw Data'!$E:$E,'Raw Data'!B:B,"ERROR",0,1)</f>
        <v>Hair Mousses</v>
      </c>
      <c r="C181" s="5" t="str">
        <f>_xlfn.XLOOKUP($E181,'Raw Data'!$E:$E,'Raw Data'!C:C,"ERROR",0,1)</f>
        <v>vo5</v>
      </c>
      <c r="D181" s="5" t="str">
        <f>_xlfn.XLOOKUP($E181,'Raw Data'!$E:$E,'Raw Data'!D:D,"ERROR",0,1)</f>
        <v>www.amazon.ae/dp/B07YB4ZDX2</v>
      </c>
      <c r="E181" s="5" t="s">
        <v>380</v>
      </c>
      <c r="F181" s="9" t="str">
        <f>_xlfn.XLOOKUP($E181,'Raw Data'!$E:$E,'Raw Data'!F:F,"ERROR",0,1)</f>
        <v>VO5 Natural  Volume  Foam  Mousse  150ml</v>
      </c>
      <c r="G181" s="10">
        <f>_xlfn.XLOOKUP($E181,'Raw Data'!$E:$E,'Raw Data'!G:G,"ERROR",0,1)</f>
        <v>4</v>
      </c>
      <c r="H181" s="9">
        <f>_xlfn.XLOOKUP($E181,'Raw Data'!$E:$E,'Raw Data'!H:H,"ERROR",0,1)</f>
        <v>402.71</v>
      </c>
      <c r="I181" s="9">
        <f>_xlfn.XLOOKUP($E181,'Raw Data'!$E:$E,'Raw Data'!I:I,"ERROR",0,1)</f>
        <v>0.000539156648201378</v>
      </c>
      <c r="J181" s="9" t="str">
        <f>_xlfn.XLOOKUP($E181,'Raw Data'!$E:$E,'Raw Data'!J:J,"ERROR",0,1)</f>
        <v>No</v>
      </c>
      <c r="K181" s="14" t="str">
        <f t="array" ref="K181">_xlfn.IFS(AND(L181&gt;0,L181&lt;=5),"0 to 5",AND(L181&gt;5,L181&lt;=10),"5 to 10",AND(L181&gt;10,L181&lt;=15),"10 to 15",AND(L181&gt;15,L181&lt;=20),"15 to 20",AND(L181&gt;20,L181&lt;=30),"20 to 30",AND(L181&gt;30,L181&lt;=40),"30 to 40",AND(L181&gt;40,L181&lt;=50),"40 to 50",AND(L181&gt;50,L181&lt;=75),"50 to 75",AND(L181&gt;75,L181&lt;=100),"75 to 100",AND(L181&gt;100,L181&lt;=150),"100 to 150",AND(L181&gt;150,L181&lt;=200),"150 to 200",AND(L181&gt;200,L181&lt;=250),"200 to 250",AND(L181&gt;250,L181&lt;=300),"250 to 300",AND(L181&gt;300,L181&lt;=400),"300 to 400",AND(L181&gt;400,L181&lt;=500),"400 to 500",L181&gt;500,"500+")</f>
        <v>100 to 150</v>
      </c>
      <c r="L181" s="9">
        <f>_xlfn.XLOOKUP($E181,'Raw Data'!$E:$E,'Raw Data'!L:L,"ERROR",0,1)</f>
        <v>111.6</v>
      </c>
      <c r="M181" s="14" t="str">
        <f t="array" ref="M181">_xlfn.IFS(AND(N181&gt;0,N181&lt;=5),"0 to 5",AND(N181&gt;5,N181&lt;=10),"5 to 10",AND(N181&gt;10,N181&lt;=15),"10 to 15",AND(N181&gt;15,N181&lt;=20),"15 to 20",AND(N181&gt;20,N181&lt;=30),"20 to 30",AND(N181&gt;30,N181&lt;=40),"30 to 40",AND(N181&gt;40,N181&lt;=50),"40 to 50",AND(N181&gt;50,N181&lt;=75),"50 to 75",AND(N181&gt;75,N181&lt;=100),"75 to 100",AND(N181&gt;100,N181&lt;=150),"100 to 150",AND(N181&gt;150,N181&lt;=200),"150 to 200",AND(N181&gt;200,N181&lt;=250),"200 to 250",AND(N181&gt;250,N181&lt;=300),"250 to 300",AND(N181&gt;300,N181&lt;=400),"300 to 400",AND(N181&gt;400,N181&lt;=500),"400 to 500",N181&gt;500,"500+")</f>
        <v>100 to 150</v>
      </c>
      <c r="N181" s="9">
        <f>_xlfn.XLOOKUP($E181,'Raw Data'!$E:$E,'Raw Data'!N:N,"ERROR",0,1)</f>
        <v>119.79</v>
      </c>
      <c r="O181" s="14" t="str">
        <f t="array" ref="O181">_xlfn.IFS(P181=0,"No Discount",AND(P181&gt;0,P181&lt;=0.02),"0% to 2%",AND(P181&gt;0.02,P181&lt;=0.04),"2% to 4%",AND(P181&gt;0.04,P181&lt;=0.06),"4% to 6%",AND(P181&gt;0.06,P181&lt;=0.08),"6% to 8%",AND(P181&gt;0.08,P181&lt;=0.1),"8% to 10%",AND(P181&gt;0.1,P181&lt;=0.15),"10% to 15%",AND(P181&gt;0.15,P181&lt;=0.2),"15% to 20%",AND(P181&gt;0.2,P181&lt;=0.25),"20% to 25%",AND(P181&gt;0.25,P181&lt;=0.3),"25% to 30%",AND(P181&gt;0.3,P181&lt;=0.4),"30% to 40%",AND(P181&gt;0.4,P181&lt;=0.5),"40% to 50%",AND(P181&gt;0.5,P181&lt;=0.75),"50% to 75%",AND(P181&gt;0.75,P181&lt;=1),"75% to 100%")</f>
        <v>6% to 8%</v>
      </c>
      <c r="P181" s="10">
        <f>_xlfn.XLOOKUP($E181,'Raw Data'!$E:$E,'Raw Data'!P:P,"ERROR",0,1)</f>
        <v>0.0683696468820437</v>
      </c>
      <c r="Q181" s="9">
        <f>_xlfn.XLOOKUP($E181,'Raw Data'!$E:$E,'Raw Data'!Q:Q,"ERROR",0,1)</f>
        <v>150</v>
      </c>
      <c r="R181" s="9" t="str">
        <f>_xlfn.XLOOKUP($E181,'Raw Data'!$E:$E,'Raw Data'!R:R,"ERROR",0,1)</f>
        <v>ml</v>
      </c>
      <c r="S181" s="5" t="str">
        <f t="array" ref="S181">_xlfn.IFS(AND(T181&gt;0,T181&lt;=0.05),"0 to 0.05",AND(T181&gt;0.05,T181&lt;=0.1),"0.05 to 0.1",AND(T181&gt;0.1,T181&lt;=0.2),"0.1 to 0.2",AND(T181&gt;0.2,T181&lt;=0.3),"0.2 to 0.3",AND(T181&gt;0.3,T181&lt;=0.4),"0.3 to 0.4",AND(T181&gt;0.4,T181&lt;=0.5),"0.4 to 0.5",AND(T181&gt;0.5,T181&lt;=0.75),"0.5 to 0.75",AND(T181&gt;0.75,T181&lt;=1),"0.75 to 1",AND(T181&gt;1,T181&lt;=2),"1 to 2",AND(T181&gt;2,T181&lt;=3),"2 to 3",AND(T181&gt;3,T181&lt;=4),"3 to 4",AND(T181&gt;4,T181&lt;=5),"4 to 5",AND(T181&gt;5,T181&lt;=10),"5 to 10",T181&gt;10,"10+")</f>
        <v>0.5 to 0.75</v>
      </c>
      <c r="T181" s="10">
        <f>_xlfn.XLOOKUP($E181,'Raw Data'!$E:$E,'Raw Data'!T:T,"ERROR",0,1)</f>
        <v>0.744397508269416</v>
      </c>
      <c r="U181" s="15" t="str">
        <f t="array" ref="U181">_xlfn.IFS(AND(V181&gt;0,V181&lt;=0.05),"0 to 0.05",AND(V181&gt;0.05,V181&lt;=0.1),"0.05 to 0.1",AND(V181&gt;0.1,V181&lt;=0.2),"0.1 to 0.2",AND(V181&gt;0.2,V181&lt;=0.3),"0.2 to 0.3",AND(V181&gt;0.3,V181&lt;=0.4),"0.3 to 0.4",AND(V181&gt;0.4,V181&lt;=0.5),"0.4 to 0.5",AND(V181&gt;0.5,V181&lt;=0.75),"0.5 to 0.75",AND(V181&gt;0.75,V181&lt;=1),"0.75 to 1",AND(V181&gt;1,V181&lt;=2),"1 to 2",AND(V181&gt;2,V181&lt;=3),"2 to 3",AND(V181&gt;3,V181&lt;=4),"3 to 4",AND(V181&gt;4,V181&lt;=5),"4 to 5",AND(V181&gt;5,V181&lt;=10),"5 to 10",V181&gt;10,"10+")</f>
        <v>0.2 to 0.3</v>
      </c>
      <c r="V181" s="10">
        <f>_xlfn.XLOOKUP($E181,'Raw Data'!$E:$E,'Raw Data'!V:V,"ERROR",0,1)</f>
        <v>0.215737203666758</v>
      </c>
      <c r="W181" s="15" t="str">
        <f t="array" ref="W181">_xlfn.IFS(AND(X181&gt;0,X181&lt;=0.05),"0 to 0.05",AND(X181&gt;0.05,X181&lt;=0.1),"0.05 to 0.1",AND(X181&gt;0.1,X181&lt;=0.2),"0.1 to 0.2",AND(X181&gt;0.2,X181&lt;=0.3),"0.2 to 0.3",AND(X181&gt;0.3,X181&lt;=0.4),"0.3 to 0.4",AND(X181&gt;0.4,X181&lt;=0.5),"0.4 to 0.5",AND(X181&gt;0.5,X181&lt;=0.75),"0.5 to 0.75",AND(X181&gt;0.75,X181&lt;=1),"0.75 to 1",AND(X181&gt;1,X181&lt;=2),"1 to 2",AND(X181&gt;2,X181&lt;=3),"2 to 3",AND(X181&gt;3,X181&lt;=4),"3 to 4",AND(X181&gt;4,X181&lt;=5),"4 to 5",AND(X181&gt;5,X181&lt;=10),"5 to 10",X181&gt;10,"10+")</f>
        <v>0.2 to 0.3</v>
      </c>
      <c r="X181" s="16">
        <f t="shared" si="7"/>
        <v>0.200987327232742</v>
      </c>
      <c r="Y181" s="5" t="str">
        <f t="array" ref="Y181">_xlfn.IFS(AND(Z181&gt;0,Z181&lt;=1),"0 to 1",AND(Z181&gt;1,Z181&lt;=2),"1 to 2",AND(Z181&gt;2,Z181&lt;=4),"2 to 4",AND(Z181&gt;4,Z181&lt;=6),"4 to 6",AND(Z181&gt;6,Z181&lt;=8),"6 to 8",AND(Z181&gt;8,Z181&lt;=10),"8 to 10",AND(Z181&gt;10,Z181&lt;=15),"10 to 15",AND(Z181&gt;15,Z181&lt;=20),"15 to 20",AND(Z181&gt;20,Z181&lt;=25),"20 to 25",AND(Z181&gt;25,Z181&lt;=30),"25 to 30",AND(Z181&gt;30,Z181&lt;=40),"30 to 40",AND(Z181&gt;40,Z181&lt;=50),"40 to 50",Z181&gt;50,"50+")</f>
        <v>4 to 6</v>
      </c>
      <c r="Z181" s="9">
        <f>_xlfn.XLOOKUP($E181,'Raw Data'!$E:$E,'Raw Data'!Z:Z,"ERROR",0,1)</f>
        <v>5.07</v>
      </c>
      <c r="AA181" s="9" t="str">
        <f>_xlfn.XLOOKUP($E181,'Raw Data'!$E:$E,'Raw Data'!AA:AA,"ERROR",0,1)</f>
        <v>oz</v>
      </c>
    </row>
    <row r="182" hidden="1" spans="1:27">
      <c r="A182" s="5" t="str">
        <f>_xlfn.XLOOKUP($E182,'Raw Data'!$E:$E,'Raw Data'!A:A,"ERROR",0,1)</f>
        <v>AE</v>
      </c>
      <c r="B182" s="5" t="str">
        <f>_xlfn.XLOOKUP($E182,'Raw Data'!$E:$E,'Raw Data'!B:B,"ERROR",0,1)</f>
        <v>Hair Mousses</v>
      </c>
      <c r="C182" s="5" t="str">
        <f>_xlfn.XLOOKUP($E182,'Raw Data'!$E:$E,'Raw Data'!C:C,"ERROR",0,1)</f>
        <v>Wella</v>
      </c>
      <c r="D182" s="5" t="str">
        <f>_xlfn.XLOOKUP($E182,'Raw Data'!$E:$E,'Raw Data'!D:D,"ERROR",0,1)</f>
        <v>www.amazon.ae/dp/B07W6FXB76</v>
      </c>
      <c r="E182" s="5" t="s">
        <v>381</v>
      </c>
      <c r="F182" s="9" t="str">
        <f>_xlfn.XLOOKUP($E182,'Raw Data'!$E:$E,'Raw Data'!F:F,"ERROR",0,1)</f>
        <v>Wella  Professionals EIMI Extra Volume Strong Hold Volumizing  Mousse  300 ml</v>
      </c>
      <c r="G182" s="10">
        <f>_xlfn.XLOOKUP($E182,'Raw Data'!$E:$E,'Raw Data'!G:G,"ERROR",0,1)</f>
        <v>4</v>
      </c>
      <c r="H182" s="9">
        <f>_xlfn.XLOOKUP($E182,'Raw Data'!$E:$E,'Raw Data'!H:H,"ERROR",0,1)</f>
        <v>400.24</v>
      </c>
      <c r="I182" s="9">
        <f>_xlfn.XLOOKUP($E182,'Raw Data'!$E:$E,'Raw Data'!I:I,"ERROR",0,1)</f>
        <v>0.000535849760065853</v>
      </c>
      <c r="J182" s="9" t="str">
        <f>_xlfn.XLOOKUP($E182,'Raw Data'!$E:$E,'Raw Data'!J:J,"ERROR",0,1)</f>
        <v>No</v>
      </c>
      <c r="K182" s="14" t="str">
        <f t="array" ref="K182">_xlfn.IFS(AND(L182&gt;0,L182&lt;=5),"0 to 5",AND(L182&gt;5,L182&lt;=10),"5 to 10",AND(L182&gt;10,L182&lt;=15),"10 to 15",AND(L182&gt;15,L182&lt;=20),"15 to 20",AND(L182&gt;20,L182&lt;=30),"20 to 30",AND(L182&gt;30,L182&lt;=40),"30 to 40",AND(L182&gt;40,L182&lt;=50),"40 to 50",AND(L182&gt;50,L182&lt;=75),"50 to 75",AND(L182&gt;75,L182&lt;=100),"75 to 100",AND(L182&gt;100,L182&lt;=150),"100 to 150",AND(L182&gt;150,L182&lt;=200),"150 to 200",AND(L182&gt;200,L182&lt;=250),"200 to 250",AND(L182&gt;250,L182&lt;=300),"250 to 300",AND(L182&gt;300,L182&lt;=400),"300 to 400",AND(L182&gt;400,L182&lt;=500),"400 to 500",L182&gt;500,"500+")</f>
        <v>100 to 150</v>
      </c>
      <c r="L182" s="9">
        <f>_xlfn.XLOOKUP($E182,'Raw Data'!$E:$E,'Raw Data'!L:L,"ERROR",0,1)</f>
        <v>105.75</v>
      </c>
      <c r="M182" s="14" t="str">
        <f t="array" ref="M182">_xlfn.IFS(AND(N182&gt;0,N182&lt;=5),"0 to 5",AND(N182&gt;5,N182&lt;=10),"5 to 10",AND(N182&gt;10,N182&lt;=15),"10 to 15",AND(N182&gt;15,N182&lt;=20),"15 to 20",AND(N182&gt;20,N182&lt;=30),"20 to 30",AND(N182&gt;30,N182&lt;=40),"30 to 40",AND(N182&gt;40,N182&lt;=50),"40 to 50",AND(N182&gt;50,N182&lt;=75),"50 to 75",AND(N182&gt;75,N182&lt;=100),"75 to 100",AND(N182&gt;100,N182&lt;=150),"100 to 150",AND(N182&gt;150,N182&lt;=200),"150 to 200",AND(N182&gt;200,N182&lt;=250),"200 to 250",AND(N182&gt;250,N182&lt;=300),"250 to 300",AND(N182&gt;300,N182&lt;=400),"300 to 400",AND(N182&gt;400,N182&lt;=500),"400 to 500",N182&gt;500,"500+")</f>
        <v>100 to 150</v>
      </c>
      <c r="N182" s="9">
        <f>_xlfn.XLOOKUP($E182,'Raw Data'!$E:$E,'Raw Data'!N:N,"ERROR",0,1)</f>
        <v>106.59</v>
      </c>
      <c r="O182" s="14" t="str">
        <f t="array" ref="O182">_xlfn.IFS(P182=0,"No Discount",AND(P182&gt;0,P182&lt;=0.02),"0% to 2%",AND(P182&gt;0.02,P182&lt;=0.04),"2% to 4%",AND(P182&gt;0.04,P182&lt;=0.06),"4% to 6%",AND(P182&gt;0.06,P182&lt;=0.08),"6% to 8%",AND(P182&gt;0.08,P182&lt;=0.1),"8% to 10%",AND(P182&gt;0.1,P182&lt;=0.15),"10% to 15%",AND(P182&gt;0.15,P182&lt;=0.2),"15% to 20%",AND(P182&gt;0.2,P182&lt;=0.25),"20% to 25%",AND(P182&gt;0.25,P182&lt;=0.3),"25% to 30%",AND(P182&gt;0.3,P182&lt;=0.4),"30% to 40%",AND(P182&gt;0.4,P182&lt;=0.5),"40% to 50%",AND(P182&gt;0.5,P182&lt;=0.75),"50% to 75%",AND(P182&gt;0.75,P182&lt;=1),"75% to 100%")</f>
        <v>0% to 2%</v>
      </c>
      <c r="P182" s="10">
        <f>_xlfn.XLOOKUP($E182,'Raw Data'!$E:$E,'Raw Data'!P:P,"ERROR",0,1)</f>
        <v>0.00788066422741348</v>
      </c>
      <c r="Q182" s="9">
        <f>_xlfn.XLOOKUP($E182,'Raw Data'!$E:$E,'Raw Data'!Q:Q,"ERROR",0,1)</f>
        <v>300</v>
      </c>
      <c r="R182" s="9" t="str">
        <f>_xlfn.XLOOKUP($E182,'Raw Data'!$E:$E,'Raw Data'!R:R,"ERROR",0,1)</f>
        <v>ml</v>
      </c>
      <c r="S182" s="5" t="str">
        <f t="array" ref="S182">_xlfn.IFS(AND(T182&gt;0,T182&lt;=0.05),"0 to 0.05",AND(T182&gt;0.05,T182&lt;=0.1),"0.05 to 0.1",AND(T182&gt;0.1,T182&lt;=0.2),"0.1 to 0.2",AND(T182&gt;0.2,T182&lt;=0.3),"0.2 to 0.3",AND(T182&gt;0.3,T182&lt;=0.4),"0.3 to 0.4",AND(T182&gt;0.4,T182&lt;=0.5),"0.4 to 0.5",AND(T182&gt;0.5,T182&lt;=0.75),"0.5 to 0.75",AND(T182&gt;0.75,T182&lt;=1),"0.75 to 1",AND(T182&gt;1,T182&lt;=2),"1 to 2",AND(T182&gt;2,T182&lt;=3),"2 to 3",AND(T182&gt;3,T182&lt;=4),"3 to 4",AND(T182&gt;4,T182&lt;=5),"4 to 5",AND(T182&gt;5,T182&lt;=10),"5 to 10",T182&gt;10,"10+")</f>
        <v>0.3 to 0.4</v>
      </c>
      <c r="T182" s="10">
        <f>_xlfn.XLOOKUP($E182,'Raw Data'!$E:$E,'Raw Data'!T:T,"ERROR",0,1)</f>
        <v>0.352688335571195</v>
      </c>
      <c r="U182" s="15" t="str">
        <f t="array" ref="U182">_xlfn.IFS(AND(V182&gt;0,V182&lt;=0.05),"0 to 0.05",AND(V182&gt;0.05,V182&lt;=0.1),"0.05 to 0.1",AND(V182&gt;0.1,V182&lt;=0.2),"0.1 to 0.2",AND(V182&gt;0.2,V182&lt;=0.3),"0.2 to 0.3",AND(V182&gt;0.3,V182&lt;=0.4),"0.3 to 0.4",AND(V182&gt;0.4,V182&lt;=0.5),"0.4 to 0.5",AND(V182&gt;0.5,V182&lt;=0.75),"0.5 to 0.75",AND(V182&gt;0.75,V182&lt;=1),"0.75 to 1",AND(V182&gt;1,V182&lt;=2),"1 to 2",AND(V182&gt;2,V182&lt;=3),"2 to 3",AND(V182&gt;3,V182&lt;=4),"3 to 4",AND(V182&gt;4,V182&lt;=5),"4 to 5",AND(V182&gt;5,V182&lt;=10),"5 to 10",V182&gt;10,"10+")</f>
        <v>0.05 to 0.1</v>
      </c>
      <c r="V182" s="10">
        <f>_xlfn.XLOOKUP($E182,'Raw Data'!$E:$E,'Raw Data'!V:V,"ERROR",0,1)</f>
        <v>0.0959822545239158</v>
      </c>
      <c r="W182" s="15" t="str">
        <f t="array" ref="W182">_xlfn.IFS(AND(X182&gt;0,X182&lt;=0.05),"0 to 0.05",AND(X182&gt;0.05,X182&lt;=0.1),"0.05 to 0.1",AND(X182&gt;0.1,X182&lt;=0.2),"0.1 to 0.2",AND(X182&gt;0.2,X182&lt;=0.3),"0.2 to 0.3",AND(X182&gt;0.3,X182&lt;=0.4),"0.3 to 0.4",AND(X182&gt;0.4,X182&lt;=0.5),"0.4 to 0.5",AND(X182&gt;0.5,X182&lt;=0.75),"0.5 to 0.75",AND(X182&gt;0.75,X182&lt;=1),"0.75 to 1",AND(X182&gt;1,X182&lt;=2),"1 to 2",AND(X182&gt;2,X182&lt;=3),"2 to 3",AND(X182&gt;3,X182&lt;=4),"3 to 4",AND(X182&gt;4,X182&lt;=5),"4 to 5",AND(X182&gt;5,X182&lt;=10),"5 to 10",X182&gt;10,"10+")</f>
        <v>0.05 to 0.1</v>
      </c>
      <c r="X182" s="16">
        <f t="shared" si="7"/>
        <v>0.0952258506042227</v>
      </c>
      <c r="Y182" s="5" t="str">
        <f t="array" ref="Y182">_xlfn.IFS(AND(Z182&gt;0,Z182&lt;=1),"0 to 1",AND(Z182&gt;1,Z182&lt;=2),"1 to 2",AND(Z182&gt;2,Z182&lt;=4),"2 to 4",AND(Z182&gt;4,Z182&lt;=6),"4 to 6",AND(Z182&gt;6,Z182&lt;=8),"6 to 8",AND(Z182&gt;8,Z182&lt;=10),"8 to 10",AND(Z182&gt;10,Z182&lt;=15),"10 to 15",AND(Z182&gt;15,Z182&lt;=20),"15 to 20",AND(Z182&gt;20,Z182&lt;=25),"20 to 25",AND(Z182&gt;25,Z182&lt;=30),"25 to 30",AND(Z182&gt;30,Z182&lt;=40),"30 to 40",AND(Z182&gt;40,Z182&lt;=50),"40 to 50",Z182&gt;50,"50+")</f>
        <v>10 to 15</v>
      </c>
      <c r="Z182" s="9">
        <f>_xlfn.XLOOKUP($E182,'Raw Data'!$E:$E,'Raw Data'!Z:Z,"ERROR",0,1)</f>
        <v>10.14</v>
      </c>
      <c r="AA182" s="9" t="str">
        <f>_xlfn.XLOOKUP($E182,'Raw Data'!$E:$E,'Raw Data'!AA:AA,"ERROR",0,1)</f>
        <v>oz</v>
      </c>
    </row>
    <row r="183" hidden="1" spans="1:27">
      <c r="A183" s="5" t="str">
        <f>_xlfn.XLOOKUP($E183,'Raw Data'!$E:$E,'Raw Data'!A:A,"ERROR",0,1)</f>
        <v>AE</v>
      </c>
      <c r="B183" s="5" t="str">
        <f>_xlfn.XLOOKUP($E183,'Raw Data'!$E:$E,'Raw Data'!B:B,"ERROR",0,1)</f>
        <v>Hair Mousses</v>
      </c>
      <c r="C183" s="5" t="str">
        <f>_xlfn.XLOOKUP($E183,'Raw Data'!$E:$E,'Raw Data'!C:C,"ERROR",0,1)</f>
        <v>redken</v>
      </c>
      <c r="D183" s="5" t="str">
        <f>_xlfn.XLOOKUP($E183,'Raw Data'!$E:$E,'Raw Data'!D:D,"ERROR",0,1)</f>
        <v>www.amazon.ae/dp/B002PA2LNC</v>
      </c>
      <c r="E183" s="5" t="s">
        <v>382</v>
      </c>
      <c r="F183" s="9" t="str">
        <f>_xlfn.XLOOKUP($E183,'Raw Data'!$E:$E,'Raw Data'!F:F,"ERROR",0,1)</f>
        <v>REDKEN | Aerate 08 | Bodifying Lightweight Cream-Mousse | For a Long-Lasting Medium Hold | 91g</v>
      </c>
      <c r="G183" s="10">
        <f>_xlfn.XLOOKUP($E183,'Raw Data'!$E:$E,'Raw Data'!G:G,"ERROR",0,1)</f>
        <v>3</v>
      </c>
      <c r="H183" s="9">
        <f>_xlfn.XLOOKUP($E183,'Raw Data'!$E:$E,'Raw Data'!H:H,"ERROR",0,1)</f>
        <v>394.07</v>
      </c>
      <c r="I183" s="9">
        <f>_xlfn.XLOOKUP($E183,'Raw Data'!$E:$E,'Raw Data'!I:I,"ERROR",0,1)</f>
        <v>0.000527589233832577</v>
      </c>
      <c r="J183" s="9" t="str">
        <f>_xlfn.XLOOKUP($E183,'Raw Data'!$E:$E,'Raw Data'!J:J,"ERROR",0,1)</f>
        <v>No</v>
      </c>
      <c r="K183" s="14" t="str">
        <f t="array" ref="K183">_xlfn.IFS(AND(L183&gt;0,L183&lt;=5),"0 to 5",AND(L183&gt;5,L183&lt;=10),"5 to 10",AND(L183&gt;10,L183&lt;=15),"10 to 15",AND(L183&gt;15,L183&lt;=20),"15 to 20",AND(L183&gt;20,L183&lt;=30),"20 to 30",AND(L183&gt;30,L183&lt;=40),"30 to 40",AND(L183&gt;40,L183&lt;=50),"40 to 50",AND(L183&gt;50,L183&lt;=75),"50 to 75",AND(L183&gt;75,L183&lt;=100),"75 to 100",AND(L183&gt;100,L183&lt;=150),"100 to 150",AND(L183&gt;150,L183&lt;=200),"150 to 200",AND(L183&gt;200,L183&lt;=250),"200 to 250",AND(L183&gt;250,L183&lt;=300),"250 to 300",AND(L183&gt;300,L183&lt;=400),"300 to 400",AND(L183&gt;400,L183&lt;=500),"400 to 500",L183&gt;500,"500+")</f>
        <v>150 to 200</v>
      </c>
      <c r="L183" s="9">
        <f>_xlfn.XLOOKUP($E183,'Raw Data'!$E:$E,'Raw Data'!L:L,"ERROR",0,1)</f>
        <v>156.01</v>
      </c>
      <c r="M183" s="14" t="str">
        <f t="array" ref="M183">_xlfn.IFS(AND(N183&gt;0,N183&lt;=5),"0 to 5",AND(N183&gt;5,N183&lt;=10),"5 to 10",AND(N183&gt;10,N183&lt;=15),"10 to 15",AND(N183&gt;15,N183&lt;=20),"15 to 20",AND(N183&gt;20,N183&lt;=30),"20 to 30",AND(N183&gt;30,N183&lt;=40),"30 to 40",AND(N183&gt;40,N183&lt;=50),"40 to 50",AND(N183&gt;50,N183&lt;=75),"50 to 75",AND(N183&gt;75,N183&lt;=100),"75 to 100",AND(N183&gt;100,N183&lt;=150),"100 to 150",AND(N183&gt;150,N183&lt;=200),"150 to 200",AND(N183&gt;200,N183&lt;=250),"200 to 250",AND(N183&gt;250,N183&lt;=300),"250 to 300",AND(N183&gt;300,N183&lt;=400),"300 to 400",AND(N183&gt;400,N183&lt;=500),"400 to 500",N183&gt;500,"500+")</f>
        <v>150 to 200</v>
      </c>
      <c r="N183" s="9">
        <f>_xlfn.XLOOKUP($E183,'Raw Data'!$E:$E,'Raw Data'!N:N,"ERROR",0,1)</f>
        <v>159.74</v>
      </c>
      <c r="O183" s="14" t="str">
        <f t="array" ref="O183">_xlfn.IFS(P183=0,"No Discount",AND(P183&gt;0,P183&lt;=0.02),"0% to 2%",AND(P183&gt;0.02,P183&lt;=0.04),"2% to 4%",AND(P183&gt;0.04,P183&lt;=0.06),"4% to 6%",AND(P183&gt;0.06,P183&lt;=0.08),"6% to 8%",AND(P183&gt;0.08,P183&lt;=0.1),"8% to 10%",AND(P183&gt;0.1,P183&lt;=0.15),"10% to 15%",AND(P183&gt;0.15,P183&lt;=0.2),"15% to 20%",AND(P183&gt;0.2,P183&lt;=0.25),"20% to 25%",AND(P183&gt;0.25,P183&lt;=0.3),"25% to 30%",AND(P183&gt;0.3,P183&lt;=0.4),"30% to 40%",AND(P183&gt;0.4,P183&lt;=0.5),"40% to 50%",AND(P183&gt;0.5,P183&lt;=0.75),"50% to 75%",AND(P183&gt;0.75,P183&lt;=1),"75% to 100%")</f>
        <v>2% to 4%</v>
      </c>
      <c r="P183" s="10">
        <f>_xlfn.XLOOKUP($E183,'Raw Data'!$E:$E,'Raw Data'!P:P,"ERROR",0,1)</f>
        <v>0.0233504444722675</v>
      </c>
      <c r="Q183" s="9">
        <f>_xlfn.XLOOKUP($E183,'Raw Data'!$E:$E,'Raw Data'!Q:Q,"ERROR",0,1)</f>
        <v>91</v>
      </c>
      <c r="R183" s="9" t="str">
        <f>_xlfn.XLOOKUP($E183,'Raw Data'!$E:$E,'Raw Data'!R:R,"ERROR",0,1)</f>
        <v>gm</v>
      </c>
      <c r="S183" s="5" t="str">
        <f t="array" ref="S183">_xlfn.IFS(AND(T183&gt;0,T183&lt;=0.05),"0 to 0.05",AND(T183&gt;0.05,T183&lt;=0.1),"0.05 to 0.1",AND(T183&gt;0.1,T183&lt;=0.2),"0.1 to 0.2",AND(T183&gt;0.2,T183&lt;=0.3),"0.2 to 0.3",AND(T183&gt;0.3,T183&lt;=0.4),"0.3 to 0.4",AND(T183&gt;0.4,T183&lt;=0.5),"0.4 to 0.5",AND(T183&gt;0.5,T183&lt;=0.75),"0.5 to 0.75",AND(T183&gt;0.75,T183&lt;=1),"0.75 to 1",AND(T183&gt;1,T183&lt;=2),"1 to 2",AND(T183&gt;2,T183&lt;=3),"2 to 3",AND(T183&gt;3,T183&lt;=4),"3 to 4",AND(T183&gt;4,T183&lt;=5),"4 to 5",AND(T183&gt;5,T183&lt;=10),"5 to 10",T183&gt;10,"10+")</f>
        <v>1 to 2</v>
      </c>
      <c r="T183" s="10">
        <f>_xlfn.XLOOKUP($E183,'Raw Data'!$E:$E,'Raw Data'!T:T,"ERROR",0,1)</f>
        <v>1.71531158077974</v>
      </c>
      <c r="U183" s="15" t="str">
        <f t="array" ref="U183">_xlfn.IFS(AND(V183&gt;0,V183&lt;=0.05),"0 to 0.05",AND(V183&gt;0.05,V183&lt;=0.1),"0.05 to 0.1",AND(V183&gt;0.1,V183&lt;=0.2),"0.1 to 0.2",AND(V183&gt;0.2,V183&lt;=0.3),"0.2 to 0.3",AND(V183&gt;0.3,V183&lt;=0.4),"0.3 to 0.4",AND(V183&gt;0.4,V183&lt;=0.5),"0.4 to 0.5",AND(V183&gt;0.5,V183&lt;=0.75),"0.5 to 0.75",AND(V183&gt;0.75,V183&lt;=1),"0.75 to 1",AND(V183&gt;1,V183&lt;=2),"1 to 2",AND(V183&gt;2,V183&lt;=3),"2 to 3",AND(V183&gt;3,V183&lt;=4),"3 to 4",AND(V183&gt;4,V183&lt;=5),"4 to 5",AND(V183&gt;5,V183&lt;=10),"5 to 10",V183&gt;10,"10+")</f>
        <v>0.4 to 0.5</v>
      </c>
      <c r="V183" s="10">
        <f>_xlfn.XLOOKUP($E183,'Raw Data'!$E:$E,'Raw Data'!V:V,"ERROR",0,1)</f>
        <v>0.474207072730684</v>
      </c>
      <c r="W183" s="15" t="str">
        <f t="array" ref="W183">_xlfn.IFS(AND(X183&gt;0,X183&lt;=0.05),"0 to 0.05",AND(X183&gt;0.05,X183&lt;=0.1),"0.05 to 0.1",AND(X183&gt;0.1,X183&lt;=0.2),"0.1 to 0.2",AND(X183&gt;0.2,X183&lt;=0.3),"0.2 to 0.3",AND(X183&gt;0.3,X183&lt;=0.4),"0.3 to 0.4",AND(X183&gt;0.4,X183&lt;=0.5),"0.4 to 0.5",AND(X183&gt;0.5,X183&lt;=0.75),"0.5 to 0.75",AND(X183&gt;0.75,X183&lt;=1),"0.75 to 1",AND(X183&gt;1,X183&lt;=2),"1 to 2",AND(X183&gt;2,X183&lt;=3),"2 to 3",AND(X183&gt;3,X183&lt;=4),"3 to 4",AND(X183&gt;4,X183&lt;=5),"4 to 5",AND(X183&gt;5,X183&lt;=10),"5 to 10",X183&gt;10,"10+")</f>
        <v>0.4 to 0.5</v>
      </c>
      <c r="X183" s="16">
        <f t="shared" si="7"/>
        <v>0.46313412681053</v>
      </c>
      <c r="Y183" s="5" t="str">
        <f t="array" ref="Y183">_xlfn.IFS(AND(Z183&gt;0,Z183&lt;=1),"0 to 1",AND(Z183&gt;1,Z183&lt;=2),"1 to 2",AND(Z183&gt;2,Z183&lt;=4),"2 to 4",AND(Z183&gt;4,Z183&lt;=6),"4 to 6",AND(Z183&gt;6,Z183&lt;=8),"6 to 8",AND(Z183&gt;8,Z183&lt;=10),"8 to 10",AND(Z183&gt;10,Z183&lt;=15),"10 to 15",AND(Z183&gt;15,Z183&lt;=20),"15 to 20",AND(Z183&gt;20,Z183&lt;=25),"20 to 25",AND(Z183&gt;25,Z183&lt;=30),"25 to 30",AND(Z183&gt;30,Z183&lt;=40),"30 to 40",AND(Z183&gt;40,Z183&lt;=50),"40 to 50",Z183&gt;50,"50+")</f>
        <v>2 to 4</v>
      </c>
      <c r="Z183" s="9">
        <f>_xlfn.XLOOKUP($E183,'Raw Data'!$E:$E,'Raw Data'!Z:Z,"ERROR",0,1)</f>
        <v>3.0758</v>
      </c>
      <c r="AA183" s="9" t="str">
        <f>_xlfn.XLOOKUP($E183,'Raw Data'!$E:$E,'Raw Data'!AA:AA,"ERROR",0,1)</f>
        <v>oz</v>
      </c>
    </row>
    <row r="184" hidden="1" spans="1:27">
      <c r="A184" s="5" t="str">
        <f>_xlfn.XLOOKUP($E184,'Raw Data'!$E:$E,'Raw Data'!A:A,"ERROR",0,1)</f>
        <v>AE</v>
      </c>
      <c r="B184" s="5" t="str">
        <f>_xlfn.XLOOKUP($E184,'Raw Data'!$E:$E,'Raw Data'!B:B,"ERROR",0,1)</f>
        <v>Hair Mousses</v>
      </c>
      <c r="C184" s="5" t="str">
        <f>_xlfn.XLOOKUP($E184,'Raw Data'!$E:$E,'Raw Data'!C:C,"ERROR",0,1)</f>
        <v>l'oreal paris</v>
      </c>
      <c r="D184" s="5" t="str">
        <f>_xlfn.XLOOKUP($E184,'Raw Data'!$E:$E,'Raw Data'!D:D,"ERROR",0,1)</f>
        <v>www.amazon.ae/dp/B01M10Q4OB</v>
      </c>
      <c r="E184" s="5" t="s">
        <v>383</v>
      </c>
      <c r="F184" s="9" t="str">
        <f>_xlfn.XLOOKUP($E184,'Raw Data'!$E:$E,'Raw Data'!F:F,"ERROR",0,1)</f>
        <v>L'Oreal Paris Hair Care Advanced Hairstyle Air Dry It Ruffled Body Mousse,</v>
      </c>
      <c r="G184" s="10">
        <f>_xlfn.XLOOKUP($E184,'Raw Data'!$E:$E,'Raw Data'!G:G,"ERROR",0,1)</f>
        <v>3</v>
      </c>
      <c r="H184" s="9">
        <f>_xlfn.XLOOKUP($E184,'Raw Data'!$E:$E,'Raw Data'!H:H,"ERROR",0,1)</f>
        <v>391.75</v>
      </c>
      <c r="I184" s="9">
        <f>_xlfn.XLOOKUP($E184,'Raw Data'!$E:$E,'Raw Data'!I:I,"ERROR",0,1)</f>
        <v>0.000524483168863177</v>
      </c>
      <c r="J184" s="9" t="str">
        <f>_xlfn.XLOOKUP($E184,'Raw Data'!$E:$E,'Raw Data'!J:J,"ERROR",0,1)</f>
        <v>No</v>
      </c>
      <c r="K184" s="14" t="str">
        <f t="array" ref="K184">_xlfn.IFS(AND(L184&gt;0,L184&lt;=5),"0 to 5",AND(L184&gt;5,L184&lt;=10),"5 to 10",AND(L184&gt;10,L184&lt;=15),"10 to 15",AND(L184&gt;15,L184&lt;=20),"15 to 20",AND(L184&gt;20,L184&lt;=30),"20 to 30",AND(L184&gt;30,L184&lt;=40),"30 to 40",AND(L184&gt;40,L184&lt;=50),"40 to 50",AND(L184&gt;50,L184&lt;=75),"50 to 75",AND(L184&gt;75,L184&lt;=100),"75 to 100",AND(L184&gt;100,L184&lt;=150),"100 to 150",AND(L184&gt;150,L184&lt;=200),"150 to 200",AND(L184&gt;200,L184&lt;=250),"200 to 250",AND(L184&gt;250,L184&lt;=300),"250 to 300",AND(L184&gt;300,L184&lt;=400),"300 to 400",AND(L184&gt;400,L184&lt;=500),"400 to 500",L184&gt;500,"500+")</f>
        <v>150 to 200</v>
      </c>
      <c r="L184" s="9">
        <f>_xlfn.XLOOKUP($E184,'Raw Data'!$E:$E,'Raw Data'!L:L,"ERROR",0,1)</f>
        <v>155.09</v>
      </c>
      <c r="M184" s="14" t="str">
        <f t="array" ref="M184">_xlfn.IFS(AND(N184&gt;0,N184&lt;=5),"0 to 5",AND(N184&gt;5,N184&lt;=10),"5 to 10",AND(N184&gt;10,N184&lt;=15),"10 to 15",AND(N184&gt;15,N184&lt;=20),"15 to 20",AND(N184&gt;20,N184&lt;=30),"20 to 30",AND(N184&gt;30,N184&lt;=40),"30 to 40",AND(N184&gt;40,N184&lt;=50),"40 to 50",AND(N184&gt;50,N184&lt;=75),"50 to 75",AND(N184&gt;75,N184&lt;=100),"75 to 100",AND(N184&gt;100,N184&lt;=150),"100 to 150",AND(N184&gt;150,N184&lt;=200),"150 to 200",AND(N184&gt;200,N184&lt;=250),"200 to 250",AND(N184&gt;250,N184&lt;=300),"250 to 300",AND(N184&gt;300,N184&lt;=400),"300 to 400",AND(N184&gt;400,N184&lt;=500),"400 to 500",N184&gt;500,"500+")</f>
        <v>150 to 200</v>
      </c>
      <c r="N184" s="9">
        <f>_xlfn.XLOOKUP($E184,'Raw Data'!$E:$E,'Raw Data'!N:N,"ERROR",0,1)</f>
        <v>155.09</v>
      </c>
      <c r="O184" s="14" t="str">
        <f t="array" ref="O184">_xlfn.IFS(P184=0,"No Discount",AND(P184&gt;0,P184&lt;=0.02),"0% to 2%",AND(P184&gt;0.02,P184&lt;=0.04),"2% to 4%",AND(P184&gt;0.04,P184&lt;=0.06),"4% to 6%",AND(P184&gt;0.06,P184&lt;=0.08),"6% to 8%",AND(P184&gt;0.08,P184&lt;=0.1),"8% to 10%",AND(P184&gt;0.1,P184&lt;=0.15),"10% to 15%",AND(P184&gt;0.15,P184&lt;=0.2),"15% to 20%",AND(P184&gt;0.2,P184&lt;=0.25),"20% to 25%",AND(P184&gt;0.25,P184&lt;=0.3),"25% to 30%",AND(P184&gt;0.3,P184&lt;=0.4),"30% to 40%",AND(P184&gt;0.4,P184&lt;=0.5),"40% to 50%",AND(P184&gt;0.5,P184&lt;=0.75),"50% to 75%",AND(P184&gt;0.75,P184&lt;=1),"75% to 100%")</f>
        <v>No Discount</v>
      </c>
      <c r="P184" s="10">
        <f>_xlfn.XLOOKUP($E184,'Raw Data'!$E:$E,'Raw Data'!P:P,"ERROR",0,1)</f>
        <v>0</v>
      </c>
      <c r="Q184" s="9">
        <f>_xlfn.XLOOKUP($E184,'Raw Data'!$E:$E,'Raw Data'!Q:Q,"ERROR",0,1)</f>
        <v>0</v>
      </c>
      <c r="R184" s="9">
        <f>_xlfn.XLOOKUP($E184,'Raw Data'!$E:$E,'Raw Data'!R:R,"ERROR",0,1)</f>
        <v>0</v>
      </c>
      <c r="S184" s="5" t="e">
        <f t="array" ref="S184">_xlfn.IFS(AND(T184&gt;0,T184&lt;=0.05),"0 to 0.05",AND(T184&gt;0.05,T184&lt;=0.1),"0.05 to 0.1",AND(T184&gt;0.1,T184&lt;=0.2),"0.1 to 0.2",AND(T184&gt;0.2,T184&lt;=0.3),"0.2 to 0.3",AND(T184&gt;0.3,T184&lt;=0.4),"0.3 to 0.4",AND(T184&gt;0.4,T184&lt;=0.5),"0.4 to 0.5",AND(T184&gt;0.5,T184&lt;=0.75),"0.5 to 0.75",AND(T184&gt;0.75,T184&lt;=1),"0.75 to 1",AND(T184&gt;1,T184&lt;=2),"1 to 2",AND(T184&gt;2,T184&lt;=3),"2 to 3",AND(T184&gt;3,T184&lt;=4),"3 to 4",AND(T184&gt;4,T184&lt;=5),"4 to 5",AND(T184&gt;5,T184&lt;=10),"5 to 10",T184&gt;10,"10+")</f>
        <v>#N/A</v>
      </c>
      <c r="T184" s="10">
        <f>_xlfn.XLOOKUP($E184,'Raw Data'!$E:$E,'Raw Data'!T:T,"ERROR",0,1)</f>
        <v>0</v>
      </c>
      <c r="U184" s="15" t="e">
        <f t="array" ref="U184">_xlfn.IFS(AND(V184&gt;0,V184&lt;=0.05),"0 to 0.05",AND(V184&gt;0.05,V184&lt;=0.1),"0.05 to 0.1",AND(V184&gt;0.1,V184&lt;=0.2),"0.1 to 0.2",AND(V184&gt;0.2,V184&lt;=0.3),"0.2 to 0.3",AND(V184&gt;0.3,V184&lt;=0.4),"0.3 to 0.4",AND(V184&gt;0.4,V184&lt;=0.5),"0.4 to 0.5",AND(V184&gt;0.5,V184&lt;=0.75),"0.5 to 0.75",AND(V184&gt;0.75,V184&lt;=1),"0.75 to 1",AND(V184&gt;1,V184&lt;=2),"1 to 2",AND(V184&gt;2,V184&lt;=3),"2 to 3",AND(V184&gt;3,V184&lt;=4),"3 to 4",AND(V184&gt;4,V184&lt;=5),"4 to 5",AND(V184&gt;5,V184&lt;=10),"5 to 10",V184&gt;10,"10+")</f>
        <v>#N/A</v>
      </c>
      <c r="V184" s="10">
        <f>_xlfn.XLOOKUP($E184,'Raw Data'!$E:$E,'Raw Data'!V:V,"ERROR",0,1)</f>
        <v>0</v>
      </c>
      <c r="W184" s="15" t="e">
        <f t="array" ref="W184">_xlfn.IFS(AND(X184&gt;0,X184&lt;=0.05),"0 to 0.05",AND(X184&gt;0.05,X184&lt;=0.1),"0.05 to 0.1",AND(X184&gt;0.1,X184&lt;=0.2),"0.1 to 0.2",AND(X184&gt;0.2,X184&lt;=0.3),"0.2 to 0.3",AND(X184&gt;0.3,X184&lt;=0.4),"0.3 to 0.4",AND(X184&gt;0.4,X184&lt;=0.5),"0.4 to 0.5",AND(X184&gt;0.5,X184&lt;=0.75),"0.5 to 0.75",AND(X184&gt;0.75,X184&lt;=1),"0.75 to 1",AND(X184&gt;1,X184&lt;=2),"1 to 2",AND(X184&gt;2,X184&lt;=3),"2 to 3",AND(X184&gt;3,X184&lt;=4),"3 to 4",AND(X184&gt;4,X184&lt;=5),"4 to 5",AND(X184&gt;5,X184&lt;=10),"5 to 10",X184&gt;10,"10+")</f>
        <v>#DIV/0!</v>
      </c>
      <c r="X184" s="16" t="e">
        <f t="shared" si="7"/>
        <v>#DIV/0!</v>
      </c>
      <c r="Y184" s="5" t="e">
        <f t="array" ref="Y184">_xlfn.IFS(AND(Z184&gt;0,Z184&lt;=1),"0 to 1",AND(Z184&gt;1,Z184&lt;=2),"1 to 2",AND(Z184&gt;2,Z184&lt;=4),"2 to 4",AND(Z184&gt;4,Z184&lt;=6),"4 to 6",AND(Z184&gt;6,Z184&lt;=8),"6 to 8",AND(Z184&gt;8,Z184&lt;=10),"8 to 10",AND(Z184&gt;10,Z184&lt;=15),"10 to 15",AND(Z184&gt;15,Z184&lt;=20),"15 to 20",AND(Z184&gt;20,Z184&lt;=25),"20 to 25",AND(Z184&gt;25,Z184&lt;=30),"25 to 30",AND(Z184&gt;30,Z184&lt;=40),"30 to 40",AND(Z184&gt;40,Z184&lt;=50),"40 to 50",Z184&gt;50,"50+")</f>
        <v>#N/A</v>
      </c>
      <c r="Z184" s="9">
        <f>_xlfn.XLOOKUP($E184,'Raw Data'!$E:$E,'Raw Data'!Z:Z,"ERROR",0,1)</f>
        <v>0</v>
      </c>
      <c r="AA184" s="9">
        <f>_xlfn.XLOOKUP($E184,'Raw Data'!$E:$E,'Raw Data'!AA:AA,"ERROR",0,1)</f>
        <v>0</v>
      </c>
    </row>
    <row r="185" hidden="1" spans="1:27">
      <c r="A185" s="5" t="str">
        <f>_xlfn.XLOOKUP($E185,'Raw Data'!$E:$E,'Raw Data'!A:A,"ERROR",0,1)</f>
        <v>AE</v>
      </c>
      <c r="B185" s="5" t="str">
        <f>_xlfn.XLOOKUP($E185,'Raw Data'!$E:$E,'Raw Data'!B:B,"ERROR",0,1)</f>
        <v>Hair Mousses</v>
      </c>
      <c r="C185" s="5" t="str">
        <f>_xlfn.XLOOKUP($E185,'Raw Data'!$E:$E,'Raw Data'!C:C,"ERROR",0,1)</f>
        <v>nexxus</v>
      </c>
      <c r="D185" s="5" t="str">
        <f>_xlfn.XLOOKUP($E185,'Raw Data'!$E:$E,'Raw Data'!D:D,"ERROR",0,1)</f>
        <v>www.amazon.ae/dp/B00SD8JJ8A</v>
      </c>
      <c r="E185" s="5" t="s">
        <v>384</v>
      </c>
      <c r="F185" s="9" t="str">
        <f>_xlfn.XLOOKUP($E185,'Raw Data'!$E:$E,'Raw Data'!F:F,"ERROR",0,1)</f>
        <v>Nexxus  Mousse  Plus Volumizing Foam 300 g</v>
      </c>
      <c r="G185" s="10">
        <f>_xlfn.XLOOKUP($E185,'Raw Data'!$E:$E,'Raw Data'!G:G,"ERROR",0,1)</f>
        <v>3</v>
      </c>
      <c r="H185" s="9">
        <f>_xlfn.XLOOKUP($E185,'Raw Data'!$E:$E,'Raw Data'!H:H,"ERROR",0,1)</f>
        <v>378.89</v>
      </c>
      <c r="I185" s="9">
        <f>_xlfn.XLOOKUP($E185,'Raw Data'!$E:$E,'Raw Data'!I:I,"ERROR",0,1)</f>
        <v>0.000507265929420725</v>
      </c>
      <c r="J185" s="9" t="str">
        <f>_xlfn.XLOOKUP($E185,'Raw Data'!$E:$E,'Raw Data'!J:J,"ERROR",0,1)</f>
        <v>No</v>
      </c>
      <c r="K185" s="14" t="str">
        <f t="array" ref="K185">_xlfn.IFS(AND(L185&gt;0,L185&lt;=5),"0 to 5",AND(L185&gt;5,L185&lt;=10),"5 to 10",AND(L185&gt;10,L185&lt;=15),"10 to 15",AND(L185&gt;15,L185&lt;=20),"15 to 20",AND(L185&gt;20,L185&lt;=30),"20 to 30",AND(L185&gt;30,L185&lt;=40),"30 to 40",AND(L185&gt;40,L185&lt;=50),"40 to 50",AND(L185&gt;50,L185&lt;=75),"50 to 75",AND(L185&gt;75,L185&lt;=100),"75 to 100",AND(L185&gt;100,L185&lt;=150),"100 to 150",AND(L185&gt;150,L185&lt;=200),"150 to 200",AND(L185&gt;200,L185&lt;=250),"200 to 250",AND(L185&gt;250,L185&lt;=300),"250 to 300",AND(L185&gt;300,L185&lt;=400),"300 to 400",AND(L185&gt;400,L185&lt;=500),"400 to 500",L185&gt;500,"500+")</f>
        <v>150 to 200</v>
      </c>
      <c r="L185" s="9">
        <f>_xlfn.XLOOKUP($E185,'Raw Data'!$E:$E,'Raw Data'!L:L,"ERROR",0,1)</f>
        <v>186.69</v>
      </c>
      <c r="M185" s="14" t="str">
        <f t="array" ref="M185">_xlfn.IFS(AND(N185&gt;0,N185&lt;=5),"0 to 5",AND(N185&gt;5,N185&lt;=10),"5 to 10",AND(N185&gt;10,N185&lt;=15),"10 to 15",AND(N185&gt;15,N185&lt;=20),"15 to 20",AND(N185&gt;20,N185&lt;=30),"20 to 30",AND(N185&gt;30,N185&lt;=40),"30 to 40",AND(N185&gt;40,N185&lt;=50),"40 to 50",AND(N185&gt;50,N185&lt;=75),"50 to 75",AND(N185&gt;75,N185&lt;=100),"75 to 100",AND(N185&gt;100,N185&lt;=150),"100 to 150",AND(N185&gt;150,N185&lt;=200),"150 to 200",AND(N185&gt;200,N185&lt;=250),"200 to 250",AND(N185&gt;250,N185&lt;=300),"250 to 300",AND(N185&gt;300,N185&lt;=400),"300 to 400",AND(N185&gt;400,N185&lt;=500),"400 to 500",N185&gt;500,"500+")</f>
        <v>150 to 200</v>
      </c>
      <c r="N185" s="9">
        <f>_xlfn.XLOOKUP($E185,'Raw Data'!$E:$E,'Raw Data'!N:N,"ERROR",0,1)</f>
        <v>188.27</v>
      </c>
      <c r="O185" s="14" t="str">
        <f t="array" ref="O185">_xlfn.IFS(P185=0,"No Discount",AND(P185&gt;0,P185&lt;=0.02),"0% to 2%",AND(P185&gt;0.02,P185&lt;=0.04),"2% to 4%",AND(P185&gt;0.04,P185&lt;=0.06),"4% to 6%",AND(P185&gt;0.06,P185&lt;=0.08),"6% to 8%",AND(P185&gt;0.08,P185&lt;=0.1),"8% to 10%",AND(P185&gt;0.1,P185&lt;=0.15),"10% to 15%",AND(P185&gt;0.15,P185&lt;=0.2),"15% to 20%",AND(P185&gt;0.2,P185&lt;=0.25),"20% to 25%",AND(P185&gt;0.25,P185&lt;=0.3),"25% to 30%",AND(P185&gt;0.3,P185&lt;=0.4),"30% to 40%",AND(P185&gt;0.4,P185&lt;=0.5),"40% to 50%",AND(P185&gt;0.5,P185&lt;=0.75),"50% to 75%",AND(P185&gt;0.75,P185&lt;=1),"75% to 100%")</f>
        <v>0% to 2%</v>
      </c>
      <c r="P185" s="10">
        <f>_xlfn.XLOOKUP($E185,'Raw Data'!$E:$E,'Raw Data'!P:P,"ERROR",0,1)</f>
        <v>0.00839220268762953</v>
      </c>
      <c r="Q185" s="9">
        <f>_xlfn.XLOOKUP($E185,'Raw Data'!$E:$E,'Raw Data'!Q:Q,"ERROR",0,1)</f>
        <v>300</v>
      </c>
      <c r="R185" s="9" t="str">
        <f>_xlfn.XLOOKUP($E185,'Raw Data'!$E:$E,'Raw Data'!R:R,"ERROR",0,1)</f>
        <v>gm</v>
      </c>
      <c r="S185" s="5" t="str">
        <f t="array" ref="S185">_xlfn.IFS(AND(T185&gt;0,T185&lt;=0.05),"0 to 0.05",AND(T185&gt;0.05,T185&lt;=0.1),"0.05 to 0.1",AND(T185&gt;0.1,T185&lt;=0.2),"0.1 to 0.2",AND(T185&gt;0.2,T185&lt;=0.3),"0.2 to 0.3",AND(T185&gt;0.3,T185&lt;=0.4),"0.3 to 0.4",AND(T185&gt;0.4,T185&lt;=0.5),"0.4 to 0.5",AND(T185&gt;0.5,T185&lt;=0.75),"0.5 to 0.75",AND(T185&gt;0.75,T185&lt;=1),"0.75 to 1",AND(T185&gt;1,T185&lt;=2),"1 to 2",AND(T185&gt;2,T185&lt;=3),"2 to 3",AND(T185&gt;3,T185&lt;=4),"3 to 4",AND(T185&gt;4,T185&lt;=5),"4 to 5",AND(T185&gt;5,T185&lt;=10),"5 to 10",T185&gt;10,"10+")</f>
        <v>0.5 to 0.75</v>
      </c>
      <c r="T185" s="10">
        <f>_xlfn.XLOOKUP($E185,'Raw Data'!$E:$E,'Raw Data'!T:T,"ERROR",0,1)</f>
        <v>0.622632485747389</v>
      </c>
      <c r="U185" s="15" t="str">
        <f t="array" ref="U185">_xlfn.IFS(AND(V185&gt;0,V185&lt;=0.05),"0 to 0.05",AND(V185&gt;0.05,V185&lt;=0.1),"0.05 to 0.1",AND(V185&gt;0.1,V185&lt;=0.2),"0.1 to 0.2",AND(V185&gt;0.2,V185&lt;=0.3),"0.2 to 0.3",AND(V185&gt;0.3,V185&lt;=0.4),"0.3 to 0.4",AND(V185&gt;0.4,V185&lt;=0.5),"0.4 to 0.5",AND(V185&gt;0.5,V185&lt;=0.75),"0.5 to 0.75",AND(V185&gt;0.75,V185&lt;=1),"0.75 to 1",AND(V185&gt;1,V185&lt;=2),"1 to 2",AND(V185&gt;2,V185&lt;=3),"2 to 3",AND(V185&gt;3,V185&lt;=4),"3 to 4",AND(V185&gt;4,V185&lt;=5),"4 to 5",AND(V185&gt;5,V185&lt;=10),"5 to 10",V185&gt;10,"10+")</f>
        <v>0.1 to 0.2</v>
      </c>
      <c r="V185" s="10">
        <f>_xlfn.XLOOKUP($E185,'Raw Data'!$E:$E,'Raw Data'!V:V,"ERROR",0,1)</f>
        <v>0.169533530905504</v>
      </c>
      <c r="W185" s="15" t="str">
        <f t="array" ref="W185">_xlfn.IFS(AND(X185&gt;0,X185&lt;=0.05),"0 to 0.05",AND(X185&gt;0.05,X185&lt;=0.1),"0.05 to 0.1",AND(X185&gt;0.1,X185&lt;=0.2),"0.1 to 0.2",AND(X185&gt;0.2,X185&lt;=0.3),"0.2 to 0.3",AND(X185&gt;0.3,X185&lt;=0.4),"0.3 to 0.4",AND(X185&gt;0.4,X185&lt;=0.5),"0.4 to 0.5",AND(X185&gt;0.5,X185&lt;=0.75),"0.5 to 0.75",AND(X185&gt;0.75,X185&lt;=1),"0.75 to 1",AND(X185&gt;1,X185&lt;=2),"1 to 2",AND(X185&gt;2,X185&lt;=3),"2 to 3",AND(X185&gt;3,X185&lt;=4),"3 to 4",AND(X185&gt;4,X185&lt;=5),"4 to 5",AND(X185&gt;5,X185&lt;=10),"5 to 10",X185&gt;10,"10+")</f>
        <v>0.1 to 0.2</v>
      </c>
      <c r="X185" s="16">
        <f t="shared" si="7"/>
        <v>0.168110771151795</v>
      </c>
      <c r="Y185" s="5" t="str">
        <f t="array" ref="Y185">_xlfn.IFS(AND(Z185&gt;0,Z185&lt;=1),"0 to 1",AND(Z185&gt;1,Z185&lt;=2),"1 to 2",AND(Z185&gt;2,Z185&lt;=4),"2 to 4",AND(Z185&gt;4,Z185&lt;=6),"4 to 6",AND(Z185&gt;6,Z185&lt;=8),"6 to 8",AND(Z185&gt;8,Z185&lt;=10),"8 to 10",AND(Z185&gt;10,Z185&lt;=15),"10 to 15",AND(Z185&gt;15,Z185&lt;=20),"15 to 20",AND(Z185&gt;20,Z185&lt;=25),"20 to 25",AND(Z185&gt;25,Z185&lt;=30),"25 to 30",AND(Z185&gt;30,Z185&lt;=40),"30 to 40",AND(Z185&gt;40,Z185&lt;=50),"40 to 50",Z185&gt;50,"50+")</f>
        <v>10 to 15</v>
      </c>
      <c r="Z185" s="9">
        <f>_xlfn.XLOOKUP($E185,'Raw Data'!$E:$E,'Raw Data'!Z:Z,"ERROR",0,1)</f>
        <v>10.14</v>
      </c>
      <c r="AA185" s="9" t="str">
        <f>_xlfn.XLOOKUP($E185,'Raw Data'!$E:$E,'Raw Data'!AA:AA,"ERROR",0,1)</f>
        <v>oz</v>
      </c>
    </row>
    <row r="186" hidden="1" spans="1:27">
      <c r="A186" s="5" t="str">
        <f>_xlfn.XLOOKUP($E186,'Raw Data'!$E:$E,'Raw Data'!A:A,"ERROR",0,1)</f>
        <v>AE</v>
      </c>
      <c r="B186" s="5" t="str">
        <f>_xlfn.XLOOKUP($E186,'Raw Data'!$E:$E,'Raw Data'!B:B,"ERROR",0,1)</f>
        <v>Hair Mousses</v>
      </c>
      <c r="C186" s="5" t="str">
        <f>_xlfn.XLOOKUP($E186,'Raw Data'!$E:$E,'Raw Data'!C:C,"ERROR",0,1)</f>
        <v>Schwarzkopf Henkel</v>
      </c>
      <c r="D186" s="5" t="str">
        <f>_xlfn.XLOOKUP($E186,'Raw Data'!$E:$E,'Raw Data'!D:D,"ERROR",0,1)</f>
        <v>www.amazon.ae/dp/B07KFSPR23</v>
      </c>
      <c r="E186" s="5" t="s">
        <v>385</v>
      </c>
      <c r="F186" s="9" t="str">
        <f>_xlfn.XLOOKUP($E186,'Raw Data'!$E:$E,'Raw Data'!F:F,"ERROR",0,1)</f>
        <v>Taft Volume Hair  Mousse  #4 Ultra Strong 150ml (for fine and brittle hair)</v>
      </c>
      <c r="G186" s="10">
        <f>_xlfn.XLOOKUP($E186,'Raw Data'!$E:$E,'Raw Data'!G:G,"ERROR",0,1)</f>
        <v>3</v>
      </c>
      <c r="H186" s="9">
        <f>_xlfn.XLOOKUP($E186,'Raw Data'!$E:$E,'Raw Data'!H:H,"ERROR",0,1)</f>
        <v>378.89</v>
      </c>
      <c r="I186" s="9">
        <f>_xlfn.XLOOKUP($E186,'Raw Data'!$E:$E,'Raw Data'!I:I,"ERROR",0,1)</f>
        <v>0.000507265929420725</v>
      </c>
      <c r="J186" s="9" t="str">
        <f>_xlfn.XLOOKUP($E186,'Raw Data'!$E:$E,'Raw Data'!J:J,"ERROR",0,1)</f>
        <v>No</v>
      </c>
      <c r="K186" s="14" t="str">
        <f t="array" ref="K186">_xlfn.IFS(AND(L186&gt;0,L186&lt;=5),"0 to 5",AND(L186&gt;5,L186&lt;=10),"5 to 10",AND(L186&gt;10,L186&lt;=15),"10 to 15",AND(L186&gt;15,L186&lt;=20),"15 to 20",AND(L186&gt;20,L186&lt;=30),"20 to 30",AND(L186&gt;30,L186&lt;=40),"30 to 40",AND(L186&gt;40,L186&lt;=50),"40 to 50",AND(L186&gt;50,L186&lt;=75),"50 to 75",AND(L186&gt;75,L186&lt;=100),"75 to 100",AND(L186&gt;100,L186&lt;=150),"100 to 150",AND(L186&gt;150,L186&lt;=200),"150 to 200",AND(L186&gt;200,L186&lt;=250),"200 to 250",AND(L186&gt;250,L186&lt;=300),"250 to 300",AND(L186&gt;300,L186&lt;=400),"300 to 400",AND(L186&gt;400,L186&lt;=500),"400 to 500",L186&gt;500,"500+")</f>
        <v>100 to 150</v>
      </c>
      <c r="L186" s="9">
        <f>_xlfn.XLOOKUP($E186,'Raw Data'!$E:$E,'Raw Data'!L:L,"ERROR",0,1)</f>
        <v>150</v>
      </c>
      <c r="M186" s="14" t="str">
        <f t="array" ref="M186">_xlfn.IFS(AND(N186&gt;0,N186&lt;=5),"0 to 5",AND(N186&gt;5,N186&lt;=10),"5 to 10",AND(N186&gt;10,N186&lt;=15),"10 to 15",AND(N186&gt;15,N186&lt;=20),"15 to 20",AND(N186&gt;20,N186&lt;=30),"20 to 30",AND(N186&gt;30,N186&lt;=40),"30 to 40",AND(N186&gt;40,N186&lt;=50),"40 to 50",AND(N186&gt;50,N186&lt;=75),"50 to 75",AND(N186&gt;75,N186&lt;=100),"75 to 100",AND(N186&gt;100,N186&lt;=150),"100 to 150",AND(N186&gt;150,N186&lt;=200),"150 to 200",AND(N186&gt;200,N186&lt;=250),"200 to 250",AND(N186&gt;250,N186&lt;=300),"250 to 300",AND(N186&gt;300,N186&lt;=400),"300 to 400",AND(N186&gt;400,N186&lt;=500),"400 to 500",N186&gt;500,"500+")</f>
        <v>100 to 150</v>
      </c>
      <c r="N186" s="9">
        <f>_xlfn.XLOOKUP($E186,'Raw Data'!$E:$E,'Raw Data'!N:N,"ERROR",0,1)</f>
        <v>150</v>
      </c>
      <c r="O186" s="14" t="str">
        <f t="array" ref="O186">_xlfn.IFS(P186=0,"No Discount",AND(P186&gt;0,P186&lt;=0.02),"0% to 2%",AND(P186&gt;0.02,P186&lt;=0.04),"2% to 4%",AND(P186&gt;0.04,P186&lt;=0.06),"4% to 6%",AND(P186&gt;0.06,P186&lt;=0.08),"6% to 8%",AND(P186&gt;0.08,P186&lt;=0.1),"8% to 10%",AND(P186&gt;0.1,P186&lt;=0.15),"10% to 15%",AND(P186&gt;0.15,P186&lt;=0.2),"15% to 20%",AND(P186&gt;0.2,P186&lt;=0.25),"20% to 25%",AND(P186&gt;0.25,P186&lt;=0.3),"25% to 30%",AND(P186&gt;0.3,P186&lt;=0.4),"30% to 40%",AND(P186&gt;0.4,P186&lt;=0.5),"40% to 50%",AND(P186&gt;0.5,P186&lt;=0.75),"50% to 75%",AND(P186&gt;0.75,P186&lt;=1),"75% to 100%")</f>
        <v>No Discount</v>
      </c>
      <c r="P186" s="10">
        <f>_xlfn.XLOOKUP($E186,'Raw Data'!$E:$E,'Raw Data'!P:P,"ERROR",0,1)</f>
        <v>0</v>
      </c>
      <c r="Q186" s="9">
        <f>_xlfn.XLOOKUP($E186,'Raw Data'!$E:$E,'Raw Data'!Q:Q,"ERROR",0,1)</f>
        <v>150</v>
      </c>
      <c r="R186" s="9" t="str">
        <f>_xlfn.XLOOKUP($E186,'Raw Data'!$E:$E,'Raw Data'!R:R,"ERROR",0,1)</f>
        <v>ml</v>
      </c>
      <c r="S186" s="5" t="str">
        <f t="array" ref="S186">_xlfn.IFS(AND(T186&gt;0,T186&lt;=0.05),"0 to 0.05",AND(T186&gt;0.05,T186&lt;=0.1),"0.05 to 0.1",AND(T186&gt;0.1,T186&lt;=0.2),"0.1 to 0.2",AND(T186&gt;0.2,T186&lt;=0.3),"0.2 to 0.3",AND(T186&gt;0.3,T186&lt;=0.4),"0.3 to 0.4",AND(T186&gt;0.4,T186&lt;=0.5),"0.4 to 0.5",AND(T186&gt;0.5,T186&lt;=0.75),"0.5 to 0.75",AND(T186&gt;0.75,T186&lt;=1),"0.75 to 1",AND(T186&gt;1,T186&lt;=2),"1 to 2",AND(T186&gt;2,T186&lt;=3),"2 to 3",AND(T186&gt;3,T186&lt;=4),"3 to 4",AND(T186&gt;4,T186&lt;=5),"4 to 5",AND(T186&gt;5,T186&lt;=10),"5 to 10",T186&gt;10,"10+")</f>
        <v>1 to 2</v>
      </c>
      <c r="T186" s="10">
        <f>_xlfn.XLOOKUP($E186,'Raw Data'!$E:$E,'Raw Data'!T:T,"ERROR",0,1)</f>
        <v>1.00053428530835</v>
      </c>
      <c r="U186" s="15" t="str">
        <f t="array" ref="U186">_xlfn.IFS(AND(V186&gt;0,V186&lt;=0.05),"0 to 0.05",AND(V186&gt;0.05,V186&lt;=0.1),"0.05 to 0.1",AND(V186&gt;0.1,V186&lt;=0.2),"0.1 to 0.2",AND(V186&gt;0.2,V186&lt;=0.3),"0.2 to 0.3",AND(V186&gt;0.3,V186&lt;=0.4),"0.3 to 0.4",AND(V186&gt;0.4,V186&lt;=0.5),"0.4 to 0.5",AND(V186&gt;0.5,V186&lt;=0.75),"0.5 to 0.75",AND(V186&gt;0.75,V186&lt;=1),"0.75 to 1",AND(V186&gt;1,V186&lt;=2),"1 to 2",AND(V186&gt;2,V186&lt;=3),"2 to 3",AND(V186&gt;3,V186&lt;=4),"3 to 4",AND(V186&gt;4,V186&lt;=5),"4 to 5",AND(V186&gt;5,V186&lt;=10),"5 to 10",V186&gt;10,"10+")</f>
        <v>0.2 to 0.3</v>
      </c>
      <c r="V186" s="10">
        <f>_xlfn.XLOOKUP($E186,'Raw Data'!$E:$E,'Raw Data'!V:V,"ERROR",0,1)</f>
        <v>0.270144257033256</v>
      </c>
      <c r="W186" s="15" t="str">
        <f t="array" ref="W186">_xlfn.IFS(AND(X186&gt;0,X186&lt;=0.05),"0 to 0.05",AND(X186&gt;0.05,X186&lt;=0.1),"0.05 to 0.1",AND(X186&gt;0.1,X186&lt;=0.2),"0.1 to 0.2",AND(X186&gt;0.2,X186&lt;=0.3),"0.2 to 0.3",AND(X186&gt;0.3,X186&lt;=0.4),"0.3 to 0.4",AND(X186&gt;0.4,X186&lt;=0.5),"0.4 to 0.5",AND(X186&gt;0.5,X186&lt;=0.75),"0.5 to 0.75",AND(X186&gt;0.75,X186&lt;=1),"0.75 to 1",AND(X186&gt;1,X186&lt;=2),"1 to 2",AND(X186&gt;2,X186&lt;=3),"2 to 3",AND(X186&gt;3,X186&lt;=4),"3 to 4",AND(X186&gt;4,X186&lt;=5),"4 to 5",AND(X186&gt;5,X186&lt;=10),"5 to 10",X186&gt;10,"10+")</f>
        <v>0.2 to 0.3</v>
      </c>
      <c r="X186" s="16">
        <f t="shared" si="7"/>
        <v>0.270144257033256</v>
      </c>
      <c r="Y186" s="5" t="str">
        <f t="array" ref="Y186">_xlfn.IFS(AND(Z186&gt;0,Z186&lt;=1),"0 to 1",AND(Z186&gt;1,Z186&lt;=2),"1 to 2",AND(Z186&gt;2,Z186&lt;=4),"2 to 4",AND(Z186&gt;4,Z186&lt;=6),"4 to 6",AND(Z186&gt;6,Z186&lt;=8),"6 to 8",AND(Z186&gt;8,Z186&lt;=10),"8 to 10",AND(Z186&gt;10,Z186&lt;=15),"10 to 15",AND(Z186&gt;15,Z186&lt;=20),"15 to 20",AND(Z186&gt;20,Z186&lt;=25),"20 to 25",AND(Z186&gt;25,Z186&lt;=30),"25 to 30",AND(Z186&gt;30,Z186&lt;=40),"30 to 40",AND(Z186&gt;40,Z186&lt;=50),"40 to 50",Z186&gt;50,"50+")</f>
        <v>4 to 6</v>
      </c>
      <c r="Z186" s="9">
        <f>_xlfn.XLOOKUP($E186,'Raw Data'!$E:$E,'Raw Data'!Z:Z,"ERROR",0,1)</f>
        <v>5.07</v>
      </c>
      <c r="AA186" s="9" t="str">
        <f>_xlfn.XLOOKUP($E186,'Raw Data'!$E:$E,'Raw Data'!AA:AA,"ERROR",0,1)</f>
        <v>oz</v>
      </c>
    </row>
    <row r="187" hidden="1" spans="1:27">
      <c r="A187" s="5" t="str">
        <f>_xlfn.XLOOKUP($E187,'Raw Data'!$E:$E,'Raw Data'!A:A,"ERROR",0,1)</f>
        <v>AE</v>
      </c>
      <c r="B187" s="5" t="str">
        <f>_xlfn.XLOOKUP($E187,'Raw Data'!$E:$E,'Raw Data'!B:B,"ERROR",0,1)</f>
        <v>Hair Mousses</v>
      </c>
      <c r="C187" s="5" t="str">
        <f>_xlfn.XLOOKUP($E187,'Raw Data'!$E:$E,'Raw Data'!C:C,"ERROR",0,1)</f>
        <v>Marc </v>
      </c>
      <c r="D187" s="5" t="str">
        <f>_xlfn.XLOOKUP($E187,'Raw Data'!$E:$E,'Raw Data'!D:D,"ERROR",0,1)</f>
        <v>www.amazon.ae/dp/B009Q4H7BQ</v>
      </c>
      <c r="E187" s="5" t="s">
        <v>386</v>
      </c>
      <c r="F187" s="9" t="str">
        <f>_xlfn.XLOOKUP($E187,'Raw Data'!$E:$E,'Raw Data'!F:F,"ERROR",0,1)</f>
        <v>Marc Anthony Nourishing Argan Oil of Morocco  Volume  Extra Hold  Mousse  with Keratin, 8.5oz</v>
      </c>
      <c r="G187" s="10">
        <f>_xlfn.XLOOKUP($E187,'Raw Data'!$E:$E,'Raw Data'!G:G,"ERROR",0,1)</f>
        <v>5</v>
      </c>
      <c r="H187" s="9">
        <f>_xlfn.XLOOKUP($E187,'Raw Data'!$E:$E,'Raw Data'!H:H,"ERROR",0,1)</f>
        <v>376.57</v>
      </c>
      <c r="I187" s="9">
        <f>_xlfn.XLOOKUP($E187,'Raw Data'!$E:$E,'Raw Data'!I:I,"ERROR",0,1)</f>
        <v>0.000504159864451325</v>
      </c>
      <c r="J187" s="9" t="str">
        <f>_xlfn.XLOOKUP($E187,'Raw Data'!$E:$E,'Raw Data'!J:J,"ERROR",0,1)</f>
        <v>No</v>
      </c>
      <c r="K187" s="14" t="str">
        <f t="array" ref="K187">_xlfn.IFS(AND(L187&gt;0,L187&lt;=5),"0 to 5",AND(L187&gt;5,L187&lt;=10),"5 to 10",AND(L187&gt;10,L187&lt;=15),"10 to 15",AND(L187&gt;15,L187&lt;=20),"15 to 20",AND(L187&gt;20,L187&lt;=30),"20 to 30",AND(L187&gt;30,L187&lt;=40),"30 to 40",AND(L187&gt;40,L187&lt;=50),"40 to 50",AND(L187&gt;50,L187&lt;=75),"50 to 75",AND(L187&gt;75,L187&lt;=100),"75 to 100",AND(L187&gt;100,L187&lt;=150),"100 to 150",AND(L187&gt;150,L187&lt;=200),"150 to 200",AND(L187&gt;200,L187&lt;=250),"200 to 250",AND(L187&gt;250,L187&lt;=300),"250 to 300",AND(L187&gt;300,L187&lt;=400),"300 to 400",AND(L187&gt;400,L187&lt;=500),"400 to 500",L187&gt;500,"500+")</f>
        <v>75 to 100</v>
      </c>
      <c r="L187" s="9">
        <f>_xlfn.XLOOKUP($E187,'Raw Data'!$E:$E,'Raw Data'!L:L,"ERROR",0,1)</f>
        <v>79.29</v>
      </c>
      <c r="M187" s="14" t="str">
        <f t="array" ref="M187">_xlfn.IFS(AND(N187&gt;0,N187&lt;=5),"0 to 5",AND(N187&gt;5,N187&lt;=10),"5 to 10",AND(N187&gt;10,N187&lt;=15),"10 to 15",AND(N187&gt;15,N187&lt;=20),"15 to 20",AND(N187&gt;20,N187&lt;=30),"20 to 30",AND(N187&gt;30,N187&lt;=40),"30 to 40",AND(N187&gt;40,N187&lt;=50),"40 to 50",AND(N187&gt;50,N187&lt;=75),"50 to 75",AND(N187&gt;75,N187&lt;=100),"75 to 100",AND(N187&gt;100,N187&lt;=150),"100 to 150",AND(N187&gt;150,N187&lt;=200),"150 to 200",AND(N187&gt;200,N187&lt;=250),"200 to 250",AND(N187&gt;250,N187&lt;=300),"250 to 300",AND(N187&gt;300,N187&lt;=400),"300 to 400",AND(N187&gt;400,N187&lt;=500),"400 to 500",N187&gt;500,"500+")</f>
        <v>75 to 100</v>
      </c>
      <c r="N187" s="9">
        <f>_xlfn.XLOOKUP($E187,'Raw Data'!$E:$E,'Raw Data'!N:N,"ERROR",0,1)</f>
        <v>81.25</v>
      </c>
      <c r="O187" s="14" t="str">
        <f t="array" ref="O187">_xlfn.IFS(P187=0,"No Discount",AND(P187&gt;0,P187&lt;=0.02),"0% to 2%",AND(P187&gt;0.02,P187&lt;=0.04),"2% to 4%",AND(P187&gt;0.04,P187&lt;=0.06),"4% to 6%",AND(P187&gt;0.06,P187&lt;=0.08),"6% to 8%",AND(P187&gt;0.08,P187&lt;=0.1),"8% to 10%",AND(P187&gt;0.1,P187&lt;=0.15),"10% to 15%",AND(P187&gt;0.15,P187&lt;=0.2),"15% to 20%",AND(P187&gt;0.2,P187&lt;=0.25),"20% to 25%",AND(P187&gt;0.25,P187&lt;=0.3),"25% to 30%",AND(P187&gt;0.3,P187&lt;=0.4),"30% to 40%",AND(P187&gt;0.4,P187&lt;=0.5),"40% to 50%",AND(P187&gt;0.5,P187&lt;=0.75),"50% to 75%",AND(P187&gt;0.75,P187&lt;=1),"75% to 100%")</f>
        <v>2% to 4%</v>
      </c>
      <c r="P187" s="10">
        <f>_xlfn.XLOOKUP($E187,'Raw Data'!$E:$E,'Raw Data'!P:P,"ERROR",0,1)</f>
        <v>0.0241230769230768</v>
      </c>
      <c r="Q187" s="9">
        <f>_xlfn.XLOOKUP($E187,'Raw Data'!$E:$E,'Raw Data'!Q:Q,"ERROR",0,1)</f>
        <v>8.5</v>
      </c>
      <c r="R187" s="9" t="str">
        <f>_xlfn.XLOOKUP($E187,'Raw Data'!$E:$E,'Raw Data'!R:R,"ERROR",0,1)</f>
        <v>oz</v>
      </c>
      <c r="S187" s="5" t="str">
        <f t="array" ref="S187">_xlfn.IFS(AND(T187&gt;0,T187&lt;=0.05),"0 to 0.05",AND(T187&gt;0.05,T187&lt;=0.1),"0.05 to 0.1",AND(T187&gt;0.1,T187&lt;=0.2),"0.1 to 0.2",AND(T187&gt;0.2,T187&lt;=0.3),"0.2 to 0.3",AND(T187&gt;0.3,T187&lt;=0.4),"0.3 to 0.4",AND(T187&gt;0.4,T187&lt;=0.5),"0.4 to 0.5",AND(T187&gt;0.5,T187&lt;=0.75),"0.5 to 0.75",AND(T187&gt;0.75,T187&lt;=1),"0.75 to 1",AND(T187&gt;1,T187&lt;=2),"1 to 2",AND(T187&gt;2,T187&lt;=3),"2 to 3",AND(T187&gt;3,T187&lt;=4),"3 to 4",AND(T187&gt;4,T187&lt;=5),"4 to 5",AND(T187&gt;5,T187&lt;=10),"5 to 10",T187&gt;10,"10+")</f>
        <v>0.3 to 0.4</v>
      </c>
      <c r="T187" s="10">
        <f>_xlfn.XLOOKUP($E187,'Raw Data'!$E:$E,'Raw Data'!T:T,"ERROR",0,1)</f>
        <v>0.31546281008176</v>
      </c>
      <c r="U187" s="15" t="str">
        <f t="array" ref="U187">_xlfn.IFS(AND(V187&gt;0,V187&lt;=0.05),"0 to 0.05",AND(V187&gt;0.05,V187&lt;=0.1),"0.05 to 0.1",AND(V187&gt;0.1,V187&lt;=0.2),"0.1 to 0.2",AND(V187&gt;0.2,V187&lt;=0.3),"0.2 to 0.3",AND(V187&gt;0.3,V187&lt;=0.4),"0.3 to 0.4",AND(V187&gt;0.4,V187&lt;=0.5),"0.4 to 0.5",AND(V187&gt;0.5,V187&lt;=0.75),"0.5 to 0.75",AND(V187&gt;0.75,V187&lt;=1),"0.75 to 1",AND(V187&gt;1,V187&lt;=2),"1 to 2",AND(V187&gt;2,V187&lt;=3),"2 to 3",AND(V187&gt;3,V187&lt;=4),"3 to 4",AND(V187&gt;4,V187&lt;=5),"4 to 5",AND(V187&gt;5,V187&lt;=10),"5 to 10",V187&gt;10,"10+")</f>
        <v>0.05 to 0.1</v>
      </c>
      <c r="V187" s="10">
        <f>_xlfn.XLOOKUP($E187,'Raw Data'!$E:$E,'Raw Data'!V:V,"ERROR",0,1)</f>
        <v>0.0872804312797151</v>
      </c>
      <c r="W187" s="15" t="str">
        <f t="array" ref="W187">_xlfn.IFS(AND(X187&gt;0,X187&lt;=0.05),"0 to 0.05",AND(X187&gt;0.05,X187&lt;=0.1),"0.05 to 0.1",AND(X187&gt;0.1,X187&lt;=0.2),"0.1 to 0.2",AND(X187&gt;0.2,X187&lt;=0.3),"0.2 to 0.3",AND(X187&gt;0.3,X187&lt;=0.4),"0.3 to 0.4",AND(X187&gt;0.4,X187&lt;=0.5),"0.4 to 0.5",AND(X187&gt;0.5,X187&lt;=0.75),"0.5 to 0.75",AND(X187&gt;0.75,X187&lt;=1),"0.75 to 1",AND(X187&gt;1,X187&lt;=2),"1 to 2",AND(X187&gt;2,X187&lt;=3),"2 to 3",AND(X187&gt;3,X187&lt;=4),"3 to 4",AND(X187&gt;4,X187&lt;=5),"4 to 5",AND(X187&gt;5,X187&lt;=10),"5 to 10",X187&gt;10,"10+")</f>
        <v>0.05 to 0.1</v>
      </c>
      <c r="X187" s="16">
        <f t="shared" si="7"/>
        <v>0.0851749587220752</v>
      </c>
      <c r="Y187" s="5" t="str">
        <f t="array" ref="Y187">_xlfn.IFS(AND(Z187&gt;0,Z187&lt;=1),"0 to 1",AND(Z187&gt;1,Z187&lt;=2),"1 to 2",AND(Z187&gt;2,Z187&lt;=4),"2 to 4",AND(Z187&gt;4,Z187&lt;=6),"4 to 6",AND(Z187&gt;6,Z187&lt;=8),"6 to 8",AND(Z187&gt;8,Z187&lt;=10),"8 to 10",AND(Z187&gt;10,Z187&lt;=15),"10 to 15",AND(Z187&gt;15,Z187&lt;=20),"15 to 20",AND(Z187&gt;20,Z187&lt;=25),"20 to 25",AND(Z187&gt;25,Z187&lt;=30),"25 to 30",AND(Z187&gt;30,Z187&lt;=40),"30 to 40",AND(Z187&gt;40,Z187&lt;=50),"40 to 50",Z187&gt;50,"50+")</f>
        <v>8 to 10</v>
      </c>
      <c r="Z187" s="9">
        <f>_xlfn.XLOOKUP($E187,'Raw Data'!$E:$E,'Raw Data'!Z:Z,"ERROR",0,1)</f>
        <v>8.5</v>
      </c>
      <c r="AA187" s="9" t="str">
        <f>_xlfn.XLOOKUP($E187,'Raw Data'!$E:$E,'Raw Data'!AA:AA,"ERROR",0,1)</f>
        <v>oz</v>
      </c>
    </row>
    <row r="188" hidden="1" spans="1:27">
      <c r="A188" s="5" t="str">
        <f>_xlfn.XLOOKUP($E188,'Raw Data'!$E:$E,'Raw Data'!A:A,"ERROR",0,1)</f>
        <v>AE</v>
      </c>
      <c r="B188" s="5" t="str">
        <f>_xlfn.XLOOKUP($E188,'Raw Data'!$E:$E,'Raw Data'!B:B,"ERROR",0,1)</f>
        <v>Hair Mousses</v>
      </c>
      <c r="C188" s="5" t="str">
        <f>_xlfn.XLOOKUP($E188,'Raw Data'!$E:$E,'Raw Data'!C:C,"ERROR",0,1)</f>
        <v>wen by chaz dean</v>
      </c>
      <c r="D188" s="5" t="str">
        <f>_xlfn.XLOOKUP($E188,'Raw Data'!$E:$E,'Raw Data'!D:D,"ERROR",0,1)</f>
        <v>www.amazon.ae/dp/B00V5WVHMW</v>
      </c>
      <c r="E188" s="5" t="s">
        <v>387</v>
      </c>
      <c r="F188" s="9" t="str">
        <f>_xlfn.XLOOKUP($E188,'Raw Data'!$E:$E,'Raw Data'!F:F,"ERROR",0,1)</f>
        <v>WEN by Chaz Dean Sweet Almond Mint Nourishing Mousse, 7.5 Fl Oz</v>
      </c>
      <c r="G188" s="10">
        <f>_xlfn.XLOOKUP($E188,'Raw Data'!$E:$E,'Raw Data'!G:G,"ERROR",0,1)</f>
        <v>1</v>
      </c>
      <c r="H188" s="9">
        <f>_xlfn.XLOOKUP($E188,'Raw Data'!$E:$E,'Raw Data'!H:H,"ERROR",0,1)</f>
        <v>376.37</v>
      </c>
      <c r="I188" s="9">
        <f>_xlfn.XLOOKUP($E188,'Raw Data'!$E:$E,'Raw Data'!I:I,"ERROR",0,1)</f>
        <v>0.000503892100229825</v>
      </c>
      <c r="J188" s="9" t="str">
        <f>_xlfn.XLOOKUP($E188,'Raw Data'!$E:$E,'Raw Data'!J:J,"ERROR",0,1)</f>
        <v>No</v>
      </c>
      <c r="K188" s="14" t="str">
        <f t="array" ref="K188">_xlfn.IFS(AND(L188&gt;0,L188&lt;=5),"0 to 5",AND(L188&gt;5,L188&lt;=10),"5 to 10",AND(L188&gt;10,L188&lt;=15),"10 to 15",AND(L188&gt;15,L188&lt;=20),"15 to 20",AND(L188&gt;20,L188&lt;=30),"20 to 30",AND(L188&gt;30,L188&lt;=40),"30 to 40",AND(L188&gt;40,L188&lt;=50),"40 to 50",AND(L188&gt;50,L188&lt;=75),"50 to 75",AND(L188&gt;75,L188&lt;=100),"75 to 100",AND(L188&gt;100,L188&lt;=150),"100 to 150",AND(L188&gt;150,L188&lt;=200),"150 to 200",AND(L188&gt;200,L188&lt;=250),"200 to 250",AND(L188&gt;250,L188&lt;=300),"250 to 300",AND(L188&gt;300,L188&lt;=400),"300 to 400",AND(L188&gt;400,L188&lt;=500),"400 to 500",L188&gt;500,"500+")</f>
        <v>300 to 400</v>
      </c>
      <c r="L188" s="9">
        <f>_xlfn.XLOOKUP($E188,'Raw Data'!$E:$E,'Raw Data'!L:L,"ERROR",0,1)</f>
        <v>308.63</v>
      </c>
      <c r="M188" s="14" t="str">
        <f t="array" ref="M188">_xlfn.IFS(AND(N188&gt;0,N188&lt;=5),"0 to 5",AND(N188&gt;5,N188&lt;=10),"5 to 10",AND(N188&gt;10,N188&lt;=15),"10 to 15",AND(N188&gt;15,N188&lt;=20),"15 to 20",AND(N188&gt;20,N188&lt;=30),"20 to 30",AND(N188&gt;30,N188&lt;=40),"30 to 40",AND(N188&gt;40,N188&lt;=50),"40 to 50",AND(N188&gt;50,N188&lt;=75),"50 to 75",AND(N188&gt;75,N188&lt;=100),"75 to 100",AND(N188&gt;100,N188&lt;=150),"100 to 150",AND(N188&gt;150,N188&lt;=200),"150 to 200",AND(N188&gt;200,N188&lt;=250),"200 to 250",AND(N188&gt;250,N188&lt;=300),"250 to 300",AND(N188&gt;300,N188&lt;=400),"300 to 400",AND(N188&gt;400,N188&lt;=500),"400 to 500",N188&gt;500,"500+")</f>
        <v>300 to 400</v>
      </c>
      <c r="N188" s="9">
        <f>_xlfn.XLOOKUP($E188,'Raw Data'!$E:$E,'Raw Data'!N:N,"ERROR",0,1)</f>
        <v>315</v>
      </c>
      <c r="O188" s="14" t="str">
        <f t="array" ref="O188">_xlfn.IFS(P188=0,"No Discount",AND(P188&gt;0,P188&lt;=0.02),"0% to 2%",AND(P188&gt;0.02,P188&lt;=0.04),"2% to 4%",AND(P188&gt;0.04,P188&lt;=0.06),"4% to 6%",AND(P188&gt;0.06,P188&lt;=0.08),"6% to 8%",AND(P188&gt;0.08,P188&lt;=0.1),"8% to 10%",AND(P188&gt;0.1,P188&lt;=0.15),"10% to 15%",AND(P188&gt;0.15,P188&lt;=0.2),"15% to 20%",AND(P188&gt;0.2,P188&lt;=0.25),"20% to 25%",AND(P188&gt;0.25,P188&lt;=0.3),"25% to 30%",AND(P188&gt;0.3,P188&lt;=0.4),"30% to 40%",AND(P188&gt;0.4,P188&lt;=0.5),"40% to 50%",AND(P188&gt;0.5,P188&lt;=0.75),"50% to 75%",AND(P188&gt;0.75,P188&lt;=1),"75% to 100%")</f>
        <v>2% to 4%</v>
      </c>
      <c r="P188" s="10">
        <f>_xlfn.XLOOKUP($E188,'Raw Data'!$E:$E,'Raw Data'!P:P,"ERROR",0,1)</f>
        <v>0.0202222222222222</v>
      </c>
      <c r="Q188" s="9">
        <f>_xlfn.XLOOKUP($E188,'Raw Data'!$E:$E,'Raw Data'!Q:Q,"ERROR",0,1)</f>
        <v>7.5</v>
      </c>
      <c r="R188" s="9" t="str">
        <f>_xlfn.XLOOKUP($E188,'Raw Data'!$E:$E,'Raw Data'!R:R,"ERROR",0,1)</f>
        <v>fl oz</v>
      </c>
      <c r="S188" s="5" t="str">
        <f t="array" ref="S188">_xlfn.IFS(AND(T188&gt;0,T188&lt;=0.05),"0 to 0.05",AND(T188&gt;0.05,T188&lt;=0.1),"0.05 to 0.1",AND(T188&gt;0.1,T188&lt;=0.2),"0.1 to 0.2",AND(T188&gt;0.2,T188&lt;=0.3),"0.2 to 0.3",AND(T188&gt;0.3,T188&lt;=0.4),"0.3 to 0.4",AND(T188&gt;0.4,T188&lt;=0.5),"0.4 to 0.5",AND(T188&gt;0.5,T188&lt;=0.75),"0.5 to 0.75",AND(T188&gt;0.75,T188&lt;=1),"0.75 to 1",AND(T188&gt;1,T188&lt;=2),"1 to 2",AND(T188&gt;2,T188&lt;=3),"2 to 3",AND(T188&gt;3,T188&lt;=4),"3 to 4",AND(T188&gt;4,T188&lt;=5),"4 to 5",AND(T188&gt;5,T188&lt;=10),"5 to 10",T188&gt;10,"10+")</f>
        <v>1 to 2</v>
      </c>
      <c r="T188" s="10">
        <f>_xlfn.XLOOKUP($E188,'Raw Data'!$E:$E,'Raw Data'!T:T,"ERROR",0,1)</f>
        <v>1.33811121805711</v>
      </c>
      <c r="U188" s="15" t="str">
        <f t="array" ref="U188">_xlfn.IFS(AND(V188&gt;0,V188&lt;=0.05),"0 to 0.05",AND(V188&gt;0.05,V188&lt;=0.1),"0.05 to 0.1",AND(V188&gt;0.1,V188&lt;=0.2),"0.1 to 0.2",AND(V188&gt;0.2,V188&lt;=0.3),"0.2 to 0.3",AND(V188&gt;0.3,V188&lt;=0.4),"0.3 to 0.4",AND(V188&gt;0.4,V188&lt;=0.5),"0.4 to 0.5",AND(V188&gt;0.5,V188&lt;=0.75),"0.5 to 0.75",AND(V188&gt;0.75,V188&lt;=1),"0.75 to 1",AND(V188&gt;1,V188&lt;=2),"1 to 2",AND(V188&gt;2,V188&lt;=3),"2 to 3",AND(V188&gt;3,V188&lt;=4),"3 to 4",AND(V188&gt;4,V188&lt;=5),"4 to 5",AND(V188&gt;5,V188&lt;=10),"5 to 10",V188&gt;10,"10+")</f>
        <v>0.3 to 0.4</v>
      </c>
      <c r="V188" s="10">
        <f>_xlfn.XLOOKUP($E188,'Raw Data'!$E:$E,'Raw Data'!V:V,"ERROR",0,1)</f>
        <v>0.368746910850394</v>
      </c>
      <c r="W188" s="15" t="str">
        <f t="array" ref="W188">_xlfn.IFS(AND(X188&gt;0,X188&lt;=0.05),"0 to 0.05",AND(X188&gt;0.05,X188&lt;=0.1),"0.05 to 0.1",AND(X188&gt;0.1,X188&lt;=0.2),"0.1 to 0.2",AND(X188&gt;0.2,X188&lt;=0.3),"0.2 to 0.3",AND(X188&gt;0.3,X188&lt;=0.4),"0.3 to 0.4",AND(X188&gt;0.4,X188&lt;=0.5),"0.4 to 0.5",AND(X188&gt;0.5,X188&lt;=0.75),"0.5 to 0.75",AND(X188&gt;0.75,X188&lt;=1),"0.75 to 1",AND(X188&gt;1,X188&lt;=2),"1 to 2",AND(X188&gt;2,X188&lt;=3),"2 to 3",AND(X188&gt;3,X188&lt;=4),"3 to 4",AND(X188&gt;4,X188&lt;=5),"4 to 5",AND(X188&gt;5,X188&lt;=10),"5 to 10",X188&gt;10,"10+")</f>
        <v>0.3 to 0.4</v>
      </c>
      <c r="X188" s="16">
        <f t="shared" si="7"/>
        <v>0.361290028875419</v>
      </c>
      <c r="Y188" s="5" t="str">
        <f t="array" ref="Y188">_xlfn.IFS(AND(Z188&gt;0,Z188&lt;=1),"0 to 1",AND(Z188&gt;1,Z188&lt;=2),"1 to 2",AND(Z188&gt;2,Z188&lt;=4),"2 to 4",AND(Z188&gt;4,Z188&lt;=6),"4 to 6",AND(Z188&gt;6,Z188&lt;=8),"6 to 8",AND(Z188&gt;8,Z188&lt;=10),"8 to 10",AND(Z188&gt;10,Z188&lt;=15),"10 to 15",AND(Z188&gt;15,Z188&lt;=20),"15 to 20",AND(Z188&gt;20,Z188&lt;=25),"20 to 25",AND(Z188&gt;25,Z188&lt;=30),"25 to 30",AND(Z188&gt;30,Z188&lt;=40),"30 to 40",AND(Z188&gt;40,Z188&lt;=50),"40 to 50",Z188&gt;50,"50+")</f>
        <v>6 to 8</v>
      </c>
      <c r="Z188" s="9">
        <f>_xlfn.XLOOKUP($E188,'Raw Data'!$E:$E,'Raw Data'!Z:Z,"ERROR",0,1)</f>
        <v>7.8</v>
      </c>
      <c r="AA188" s="9" t="str">
        <f>_xlfn.XLOOKUP($E188,'Raw Data'!$E:$E,'Raw Data'!AA:AA,"ERROR",0,1)</f>
        <v>oz</v>
      </c>
    </row>
    <row r="189" hidden="1" spans="1:27">
      <c r="A189" s="5" t="str">
        <f>_xlfn.XLOOKUP($E189,'Raw Data'!$E:$E,'Raw Data'!A:A,"ERROR",0,1)</f>
        <v>AE</v>
      </c>
      <c r="B189" s="5" t="str">
        <f>_xlfn.XLOOKUP($E189,'Raw Data'!$E:$E,'Raw Data'!B:B,"ERROR",0,1)</f>
        <v>Hair Mousses</v>
      </c>
      <c r="C189" s="5" t="str">
        <f>_xlfn.XLOOKUP($E189,'Raw Data'!$E:$E,'Raw Data'!C:C,"ERROR",0,1)</f>
        <v>ors olive oil</v>
      </c>
      <c r="D189" s="5" t="str">
        <f>_xlfn.XLOOKUP($E189,'Raw Data'!$E:$E,'Raw Data'!D:D,"ERROR",0,1)</f>
        <v>www.amazon.ae/dp/B07QGKRR2W</v>
      </c>
      <c r="E189" s="5" t="s">
        <v>388</v>
      </c>
      <c r="F189" s="9" t="str">
        <f>_xlfn.XLOOKUP($E189,'Raw Data'!$E:$E,'Raw Data'!F:F,"ERROR",0,1)</f>
        <v>ORS Olive Oil Hold &amp; Shine Wrap/Set Mousse 7 Oz (Pack Of 12)12</v>
      </c>
      <c r="G189" s="10">
        <f>_xlfn.XLOOKUP($E189,'Raw Data'!$E:$E,'Raw Data'!G:G,"ERROR",0,1)</f>
        <v>1</v>
      </c>
      <c r="H189" s="9">
        <f>_xlfn.XLOOKUP($E189,'Raw Data'!$E:$E,'Raw Data'!H:H,"ERROR",0,1)</f>
        <v>373.53</v>
      </c>
      <c r="I189" s="9">
        <f>_xlfn.XLOOKUP($E189,'Raw Data'!$E:$E,'Raw Data'!I:I,"ERROR",0,1)</f>
        <v>0.000500089848284525</v>
      </c>
      <c r="J189" s="9" t="str">
        <f>_xlfn.XLOOKUP($E189,'Raw Data'!$E:$E,'Raw Data'!J:J,"ERROR",0,1)</f>
        <v>No</v>
      </c>
      <c r="K189" s="14" t="str">
        <f t="array" ref="K189">_xlfn.IFS(AND(L189&gt;0,L189&lt;=5),"0 to 5",AND(L189&gt;5,L189&lt;=10),"5 to 10",AND(L189&gt;10,L189&lt;=15),"10 to 15",AND(L189&gt;15,L189&lt;=20),"15 to 20",AND(L189&gt;20,L189&lt;=30),"20 to 30",AND(L189&gt;30,L189&lt;=40),"30 to 40",AND(L189&gt;40,L189&lt;=50),"40 to 50",AND(L189&gt;50,L189&lt;=75),"50 to 75",AND(L189&gt;75,L189&lt;=100),"75 to 100",AND(L189&gt;100,L189&lt;=150),"100 to 150",AND(L189&gt;150,L189&lt;=200),"150 to 200",AND(L189&gt;200,L189&lt;=250),"200 to 250",AND(L189&gt;250,L189&lt;=300),"250 to 300",AND(L189&gt;300,L189&lt;=400),"300 to 400",AND(L189&gt;400,L189&lt;=500),"400 to 500",L189&gt;500,"500+")</f>
        <v>250 to 300</v>
      </c>
      <c r="L189" s="9">
        <f>_xlfn.XLOOKUP($E189,'Raw Data'!$E:$E,'Raw Data'!L:L,"ERROR",0,1)</f>
        <v>284</v>
      </c>
      <c r="M189" s="14" t="str">
        <f t="array" ref="M189">_xlfn.IFS(AND(N189&gt;0,N189&lt;=5),"0 to 5",AND(N189&gt;5,N189&lt;=10),"5 to 10",AND(N189&gt;10,N189&lt;=15),"10 to 15",AND(N189&gt;15,N189&lt;=20),"15 to 20",AND(N189&gt;20,N189&lt;=30),"20 to 30",AND(N189&gt;30,N189&lt;=40),"30 to 40",AND(N189&gt;40,N189&lt;=50),"40 to 50",AND(N189&gt;50,N189&lt;=75),"50 to 75",AND(N189&gt;75,N189&lt;=100),"75 to 100",AND(N189&gt;100,N189&lt;=150),"100 to 150",AND(N189&gt;150,N189&lt;=200),"150 to 200",AND(N189&gt;200,N189&lt;=250),"200 to 250",AND(N189&gt;250,N189&lt;=300),"250 to 300",AND(N189&gt;300,N189&lt;=400),"300 to 400",AND(N189&gt;400,N189&lt;=500),"400 to 500",N189&gt;500,"500+")</f>
        <v>250 to 300</v>
      </c>
      <c r="N189" s="9">
        <f>_xlfn.XLOOKUP($E189,'Raw Data'!$E:$E,'Raw Data'!N:N,"ERROR",0,1)</f>
        <v>295.75</v>
      </c>
      <c r="O189" s="14" t="str">
        <f t="array" ref="O189">_xlfn.IFS(P189=0,"No Discount",AND(P189&gt;0,P189&lt;=0.02),"0% to 2%",AND(P189&gt;0.02,P189&lt;=0.04),"2% to 4%",AND(P189&gt;0.04,P189&lt;=0.06),"4% to 6%",AND(P189&gt;0.06,P189&lt;=0.08),"6% to 8%",AND(P189&gt;0.08,P189&lt;=0.1),"8% to 10%",AND(P189&gt;0.1,P189&lt;=0.15),"10% to 15%",AND(P189&gt;0.15,P189&lt;=0.2),"15% to 20%",AND(P189&gt;0.2,P189&lt;=0.25),"20% to 25%",AND(P189&gt;0.25,P189&lt;=0.3),"25% to 30%",AND(P189&gt;0.3,P189&lt;=0.4),"30% to 40%",AND(P189&gt;0.4,P189&lt;=0.5),"40% to 50%",AND(P189&gt;0.5,P189&lt;=0.75),"50% to 75%",AND(P189&gt;0.75,P189&lt;=1),"75% to 100%")</f>
        <v>2% to 4%</v>
      </c>
      <c r="P189" s="10">
        <f>_xlfn.XLOOKUP($E189,'Raw Data'!$E:$E,'Raw Data'!P:P,"ERROR",0,1)</f>
        <v>0.0397295012679628</v>
      </c>
      <c r="Q189" s="9">
        <f>_xlfn.XLOOKUP($E189,'Raw Data'!$E:$E,'Raw Data'!Q:Q,"ERROR",0,1)</f>
        <v>84</v>
      </c>
      <c r="R189" s="9" t="str">
        <f>_xlfn.XLOOKUP($E189,'Raw Data'!$E:$E,'Raw Data'!R:R,"ERROR",0,1)</f>
        <v>oz</v>
      </c>
      <c r="S189" s="5" t="str">
        <f t="array" ref="S189">_xlfn.IFS(AND(T189&gt;0,T189&lt;=0.05),"0 to 0.05",AND(T189&gt;0.05,T189&lt;=0.1),"0.05 to 0.1",AND(T189&gt;0.1,T189&lt;=0.2),"0.1 to 0.2",AND(T189&gt;0.2,T189&lt;=0.3),"0.2 to 0.3",AND(T189&gt;0.3,T189&lt;=0.4),"0.3 to 0.4",AND(T189&gt;0.4,T189&lt;=0.5),"0.4 to 0.5",AND(T189&gt;0.5,T189&lt;=0.75),"0.5 to 0.75",AND(T189&gt;0.75,T189&lt;=1),"0.75 to 1",AND(T189&gt;1,T189&lt;=2),"1 to 2",AND(T189&gt;2,T189&lt;=3),"2 to 3",AND(T189&gt;3,T189&lt;=4),"3 to 4",AND(T189&gt;4,T189&lt;=5),"4 to 5",AND(T189&gt;5,T189&lt;=10),"5 to 10",T189&gt;10,"10+")</f>
        <v>0.1 to 0.2</v>
      </c>
      <c r="T189" s="10">
        <f>_xlfn.XLOOKUP($E189,'Raw Data'!$E:$E,'Raw Data'!T:T,"ERROR",0,1)</f>
        <v>0.114337246565857</v>
      </c>
      <c r="U189" s="15" t="str">
        <f t="array" ref="U189">_xlfn.IFS(AND(V189&gt;0,V189&lt;=0.05),"0 to 0.05",AND(V189&gt;0.05,V189&lt;=0.1),"0.05 to 0.1",AND(V189&gt;0.1,V189&lt;=0.2),"0.1 to 0.2",AND(V189&gt;0.2,V189&lt;=0.3),"0.2 to 0.3",AND(V189&gt;0.3,V189&lt;=0.4),"0.3 to 0.4",AND(V189&gt;0.4,V189&lt;=0.5),"0.4 to 0.5",AND(V189&gt;0.5,V189&lt;=0.75),"0.5 to 0.75",AND(V189&gt;0.75,V189&lt;=1),"0.75 to 1",AND(V189&gt;1,V189&lt;=2),"1 to 2",AND(V189&gt;2,V189&lt;=3),"2 to 3",AND(V189&gt;3,V189&lt;=4),"3 to 4",AND(V189&gt;4,V189&lt;=5),"4 to 5",AND(V189&gt;5,V189&lt;=10),"5 to 10",V189&gt;10,"10+")</f>
        <v>0 to 0.05</v>
      </c>
      <c r="V189" s="10">
        <f>_xlfn.XLOOKUP($E189,'Raw Data'!$E:$E,'Raw Data'!V:V,"ERROR",0,1)</f>
        <v>0.0321482921880284</v>
      </c>
      <c r="W189" s="15" t="str">
        <f t="array" ref="W189">_xlfn.IFS(AND(X189&gt;0,X189&lt;=0.05),"0 to 0.05",AND(X189&gt;0.05,X189&lt;=0.1),"0.05 to 0.1",AND(X189&gt;0.1,X189&lt;=0.2),"0.1 to 0.2",AND(X189&gt;0.2,X189&lt;=0.3),"0.2 to 0.3",AND(X189&gt;0.3,X189&lt;=0.4),"0.3 to 0.4",AND(X189&gt;0.4,X189&lt;=0.5),"0.4 to 0.5",AND(X189&gt;0.5,X189&lt;=0.75),"0.5 to 0.75",AND(X189&gt;0.75,X189&lt;=1),"0.75 to 1",AND(X189&gt;1,X189&lt;=2),"1 to 2",AND(X189&gt;2,X189&lt;=3),"2 to 3",AND(X189&gt;3,X189&lt;=4),"3 to 4",AND(X189&gt;4,X189&lt;=5),"4 to 5",AND(X189&gt;5,X189&lt;=10),"5 to 10",X189&gt;10,"10+")</f>
        <v>0 to 0.05</v>
      </c>
      <c r="X189" s="16">
        <f t="shared" si="7"/>
        <v>0.0308710565727813</v>
      </c>
      <c r="Y189" s="5" t="str">
        <f t="array" ref="Y189">_xlfn.IFS(AND(Z189&gt;0,Z189&lt;=1),"0 to 1",AND(Z189&gt;1,Z189&lt;=2),"1 to 2",AND(Z189&gt;2,Z189&lt;=4),"2 to 4",AND(Z189&gt;4,Z189&lt;=6),"4 to 6",AND(Z189&gt;6,Z189&lt;=8),"6 to 8",AND(Z189&gt;8,Z189&lt;=10),"8 to 10",AND(Z189&gt;10,Z189&lt;=15),"10 to 15",AND(Z189&gt;15,Z189&lt;=20),"15 to 20",AND(Z189&gt;20,Z189&lt;=25),"20 to 25",AND(Z189&gt;25,Z189&lt;=30),"25 to 30",AND(Z189&gt;30,Z189&lt;=40),"30 to 40",AND(Z189&gt;40,Z189&lt;=50),"40 to 50",Z189&gt;50,"50+")</f>
        <v>50+</v>
      </c>
      <c r="Z189" s="9">
        <f>_xlfn.XLOOKUP($E189,'Raw Data'!$E:$E,'Raw Data'!Z:Z,"ERROR",0,1)</f>
        <v>84</v>
      </c>
      <c r="AA189" s="9" t="str">
        <f>_xlfn.XLOOKUP($E189,'Raw Data'!$E:$E,'Raw Data'!AA:AA,"ERROR",0,1)</f>
        <v>oz</v>
      </c>
    </row>
    <row r="190" hidden="1" spans="1:27">
      <c r="A190" s="5" t="str">
        <f>_xlfn.XLOOKUP($E190,'Raw Data'!$E:$E,'Raw Data'!A:A,"ERROR",0,1)</f>
        <v>AE</v>
      </c>
      <c r="B190" s="5" t="str">
        <f>_xlfn.XLOOKUP($E190,'Raw Data'!$E:$E,'Raw Data'!B:B,"ERROR",0,1)</f>
        <v>Hair Mousses</v>
      </c>
      <c r="C190" s="5" t="str">
        <f>_xlfn.XLOOKUP($E190,'Raw Data'!$E:$E,'Raw Data'!C:C,"ERROR",0,1)</f>
        <v>redken</v>
      </c>
      <c r="D190" s="5" t="str">
        <f>_xlfn.XLOOKUP($E190,'Raw Data'!$E:$E,'Raw Data'!D:D,"ERROR",0,1)</f>
        <v>www.amazon.ae/dp/B001AGKDD2</v>
      </c>
      <c r="E190" s="5" t="s">
        <v>389</v>
      </c>
      <c r="F190" s="9" t="str">
        <f>_xlfn.XLOOKUP($E190,'Raw Data'!$E:$E,'Raw Data'!F:F,"ERROR",0,1)</f>
        <v>Redken Guts 10  Volume  Spray  Mousse , 2 Ounce</v>
      </c>
      <c r="G190" s="10">
        <f>_xlfn.XLOOKUP($E190,'Raw Data'!$E:$E,'Raw Data'!G:G,"ERROR",0,1)</f>
        <v>4</v>
      </c>
      <c r="H190" s="9">
        <f>_xlfn.XLOOKUP($E190,'Raw Data'!$E:$E,'Raw Data'!H:H,"ERROR",0,1)</f>
        <v>367.53</v>
      </c>
      <c r="I190" s="9">
        <f>_xlfn.XLOOKUP($E190,'Raw Data'!$E:$E,'Raw Data'!I:I,"ERROR",0,1)</f>
        <v>0.000492056921639524</v>
      </c>
      <c r="J190" s="9" t="str">
        <f>_xlfn.XLOOKUP($E190,'Raw Data'!$E:$E,'Raw Data'!J:J,"ERROR",0,1)</f>
        <v>No</v>
      </c>
      <c r="K190" s="14" t="str">
        <f t="array" ref="K190">_xlfn.IFS(AND(L190&gt;0,L190&lt;=5),"0 to 5",AND(L190&gt;5,L190&lt;=10),"5 to 10",AND(L190&gt;10,L190&lt;=15),"10 to 15",AND(L190&gt;15,L190&lt;=20),"15 to 20",AND(L190&gt;20,L190&lt;=30),"20 to 30",AND(L190&gt;30,L190&lt;=40),"30 to 40",AND(L190&gt;40,L190&lt;=50),"40 to 50",AND(L190&gt;50,L190&lt;=75),"50 to 75",AND(L190&gt;75,L190&lt;=100),"75 to 100",AND(L190&gt;100,L190&lt;=150),"100 to 150",AND(L190&gt;150,L190&lt;=200),"150 to 200",AND(L190&gt;200,L190&lt;=250),"200 to 250",AND(L190&gt;250,L190&lt;=300),"250 to 300",AND(L190&gt;300,L190&lt;=400),"300 to 400",AND(L190&gt;400,L190&lt;=500),"400 to 500",L190&gt;500,"500+")</f>
        <v>75 to 100</v>
      </c>
      <c r="L190" s="9">
        <f>_xlfn.XLOOKUP($E190,'Raw Data'!$E:$E,'Raw Data'!L:L,"ERROR",0,1)</f>
        <v>96.5</v>
      </c>
      <c r="M190" s="14" t="str">
        <f t="array" ref="M190">_xlfn.IFS(AND(N190&gt;0,N190&lt;=5),"0 to 5",AND(N190&gt;5,N190&lt;=10),"5 to 10",AND(N190&gt;10,N190&lt;=15),"10 to 15",AND(N190&gt;15,N190&lt;=20),"15 to 20",AND(N190&gt;20,N190&lt;=30),"20 to 30",AND(N190&gt;30,N190&lt;=40),"30 to 40",AND(N190&gt;40,N190&lt;=50),"40 to 50",AND(N190&gt;50,N190&lt;=75),"50 to 75",AND(N190&gt;75,N190&lt;=100),"75 to 100",AND(N190&gt;100,N190&lt;=150),"100 to 150",AND(N190&gt;150,N190&lt;=200),"150 to 200",AND(N190&gt;200,N190&lt;=250),"200 to 250",AND(N190&gt;250,N190&lt;=300),"250 to 300",AND(N190&gt;300,N190&lt;=400),"300 to 400",AND(N190&gt;400,N190&lt;=500),"400 to 500",N190&gt;500,"500+")</f>
        <v>75 to 100</v>
      </c>
      <c r="N190" s="9">
        <f>_xlfn.XLOOKUP($E190,'Raw Data'!$E:$E,'Raw Data'!N:N,"ERROR",0,1)</f>
        <v>96.5</v>
      </c>
      <c r="O190" s="14" t="str">
        <f t="array" ref="O190">_xlfn.IFS(P190=0,"No Discount",AND(P190&gt;0,P190&lt;=0.02),"0% to 2%",AND(P190&gt;0.02,P190&lt;=0.04),"2% to 4%",AND(P190&gt;0.04,P190&lt;=0.06),"4% to 6%",AND(P190&gt;0.06,P190&lt;=0.08),"6% to 8%",AND(P190&gt;0.08,P190&lt;=0.1),"8% to 10%",AND(P190&gt;0.1,P190&lt;=0.15),"10% to 15%",AND(P190&gt;0.15,P190&lt;=0.2),"15% to 20%",AND(P190&gt;0.2,P190&lt;=0.25),"20% to 25%",AND(P190&gt;0.25,P190&lt;=0.3),"25% to 30%",AND(P190&gt;0.3,P190&lt;=0.4),"30% to 40%",AND(P190&gt;0.4,P190&lt;=0.5),"40% to 50%",AND(P190&gt;0.5,P190&lt;=0.75),"50% to 75%",AND(P190&gt;0.75,P190&lt;=1),"75% to 100%")</f>
        <v>No Discount</v>
      </c>
      <c r="P190" s="10">
        <f>_xlfn.XLOOKUP($E190,'Raw Data'!$E:$E,'Raw Data'!P:P,"ERROR",0,1)</f>
        <v>0</v>
      </c>
      <c r="Q190" s="9">
        <f>_xlfn.XLOOKUP($E190,'Raw Data'!$E:$E,'Raw Data'!Q:Q,"ERROR",0,1)</f>
        <v>2</v>
      </c>
      <c r="R190" s="9" t="str">
        <f>_xlfn.XLOOKUP($E190,'Raw Data'!$E:$E,'Raw Data'!R:R,"ERROR",0,1)</f>
        <v>oz</v>
      </c>
      <c r="S190" s="5" t="str">
        <f t="array" ref="S190">_xlfn.IFS(AND(T190&gt;0,T190&lt;=0.05),"0 to 0.05",AND(T190&gt;0.05,T190&lt;=0.1),"0.05 to 0.1",AND(T190&gt;0.1,T190&lt;=0.2),"0.1 to 0.2",AND(T190&gt;0.2,T190&lt;=0.3),"0.2 to 0.3",AND(T190&gt;0.3,T190&lt;=0.4),"0.3 to 0.4",AND(T190&gt;0.4,T190&lt;=0.5),"0.4 to 0.5",AND(T190&gt;0.5,T190&lt;=0.75),"0.5 to 0.75",AND(T190&gt;0.75,T190&lt;=1),"0.75 to 1",AND(T190&gt;1,T190&lt;=2),"1 to 2",AND(T190&gt;2,T190&lt;=3),"2 to 3",AND(T190&gt;3,T190&lt;=4),"3 to 4",AND(T190&gt;4,T190&lt;=5),"4 to 5",AND(T190&gt;5,T190&lt;=10),"5 to 10",T190&gt;10,"10+")</f>
        <v>1 to 2</v>
      </c>
      <c r="T190" s="10">
        <f>_xlfn.XLOOKUP($E190,'Raw Data'!$E:$E,'Raw Data'!T:T,"ERROR",0,1)</f>
        <v>1.63172133919513</v>
      </c>
      <c r="U190" s="15" t="str">
        <f t="array" ref="U190">_xlfn.IFS(AND(V190&gt;0,V190&lt;=0.05),"0 to 0.05",AND(V190&gt;0.05,V190&lt;=0.1),"0.05 to 0.1",AND(V190&gt;0.1,V190&lt;=0.2),"0.1 to 0.2",AND(V190&gt;0.2,V190&lt;=0.3),"0.2 to 0.3",AND(V190&gt;0.3,V190&lt;=0.4),"0.3 to 0.4",AND(V190&gt;0.4,V190&lt;=0.5),"0.4 to 0.5",AND(V190&gt;0.5,V190&lt;=0.75),"0.5 to 0.75",AND(V190&gt;0.75,V190&lt;=1),"0.75 to 1",AND(V190&gt;1,V190&lt;=2),"1 to 2",AND(V190&gt;2,V190&lt;=3),"2 to 3",AND(V190&gt;3,V190&lt;=4),"3 to 4",AND(V190&gt;4,V190&lt;=5),"4 to 5",AND(V190&gt;5,V190&lt;=10),"5 to 10",V190&gt;10,"10+")</f>
        <v>0.4 to 0.5</v>
      </c>
      <c r="V190" s="10">
        <f>_xlfn.XLOOKUP($E190,'Raw Data'!$E:$E,'Raw Data'!V:V,"ERROR",0,1)</f>
        <v>0.440564761582685</v>
      </c>
      <c r="W190" s="15" t="str">
        <f t="array" ref="W190">_xlfn.IFS(AND(X190&gt;0,X190&lt;=0.05),"0 to 0.05",AND(X190&gt;0.05,X190&lt;=0.1),"0.05 to 0.1",AND(X190&gt;0.1,X190&lt;=0.2),"0.1 to 0.2",AND(X190&gt;0.2,X190&lt;=0.3),"0.2 to 0.3",AND(X190&gt;0.3,X190&lt;=0.4),"0.3 to 0.4",AND(X190&gt;0.4,X190&lt;=0.5),"0.4 to 0.5",AND(X190&gt;0.5,X190&lt;=0.75),"0.5 to 0.75",AND(X190&gt;0.75,X190&lt;=1),"0.75 to 1",AND(X190&gt;1,X190&lt;=2),"1 to 2",AND(X190&gt;2,X190&lt;=3),"2 to 3",AND(X190&gt;3,X190&lt;=4),"3 to 4",AND(X190&gt;4,X190&lt;=5),"4 to 5",AND(X190&gt;5,X190&lt;=10),"5 to 10",X190&gt;10,"10+")</f>
        <v>0.4 to 0.5</v>
      </c>
      <c r="X190" s="16">
        <f t="shared" si="7"/>
        <v>0.440564761582685</v>
      </c>
      <c r="Y190" s="5" t="str">
        <f t="array" ref="Y190">_xlfn.IFS(AND(Z190&gt;0,Z190&lt;=1),"0 to 1",AND(Z190&gt;1,Z190&lt;=2),"1 to 2",AND(Z190&gt;2,Z190&lt;=4),"2 to 4",AND(Z190&gt;4,Z190&lt;=6),"4 to 6",AND(Z190&gt;6,Z190&lt;=8),"6 to 8",AND(Z190&gt;8,Z190&lt;=10),"8 to 10",AND(Z190&gt;10,Z190&lt;=15),"10 to 15",AND(Z190&gt;15,Z190&lt;=20),"15 to 20",AND(Z190&gt;20,Z190&lt;=25),"20 to 25",AND(Z190&gt;25,Z190&lt;=30),"25 to 30",AND(Z190&gt;30,Z190&lt;=40),"30 to 40",AND(Z190&gt;40,Z190&lt;=50),"40 to 50",Z190&gt;50,"50+")</f>
        <v>1 to 2</v>
      </c>
      <c r="Z190" s="9">
        <f>_xlfn.XLOOKUP($E190,'Raw Data'!$E:$E,'Raw Data'!Z:Z,"ERROR",0,1)</f>
        <v>2</v>
      </c>
      <c r="AA190" s="9" t="str">
        <f>_xlfn.XLOOKUP($E190,'Raw Data'!$E:$E,'Raw Data'!AA:AA,"ERROR",0,1)</f>
        <v>oz</v>
      </c>
    </row>
    <row r="191" hidden="1" spans="1:27">
      <c r="A191" s="5" t="str">
        <f>_xlfn.XLOOKUP($E191,'Raw Data'!$E:$E,'Raw Data'!A:A,"ERROR",0,1)</f>
        <v>AE</v>
      </c>
      <c r="B191" s="5" t="str">
        <f>_xlfn.XLOOKUP($E191,'Raw Data'!$E:$E,'Raw Data'!B:B,"ERROR",0,1)</f>
        <v>Hair Mousses</v>
      </c>
      <c r="C191" s="5" t="str">
        <f>_xlfn.XLOOKUP($E191,'Raw Data'!$E:$E,'Raw Data'!C:C,"ERROR",0,1)</f>
        <v>l'oreal paris</v>
      </c>
      <c r="D191" s="5" t="str">
        <f>_xlfn.XLOOKUP($E191,'Raw Data'!$E:$E,'Raw Data'!D:D,"ERROR",0,1)</f>
        <v>www.amazon.ae/dp/B071HN7KK6</v>
      </c>
      <c r="E191" s="5" t="s">
        <v>390</v>
      </c>
      <c r="F191" s="9" t="str">
        <f>_xlfn.XLOOKUP($E191,'Raw Data'!$E:$E,'Raw Data'!F:F,"ERROR",0,1)</f>
        <v>L'OrÃƒÂ©al Paris Advanced Hairstyle BOOST IT Volume Inject Mousse, 8.3 oz.</v>
      </c>
      <c r="G191" s="10">
        <f>_xlfn.XLOOKUP($E191,'Raw Data'!$E:$E,'Raw Data'!G:G,"ERROR",0,1)</f>
        <v>5</v>
      </c>
      <c r="H191" s="9">
        <f>_xlfn.XLOOKUP($E191,'Raw Data'!$E:$E,'Raw Data'!H:H,"ERROR",0,1)</f>
        <v>361.96</v>
      </c>
      <c r="I191" s="9">
        <f>_xlfn.XLOOKUP($E191,'Raw Data'!$E:$E,'Raw Data'!I:I,"ERROR",0,1)</f>
        <v>0.000484599688070748</v>
      </c>
      <c r="J191" s="9" t="str">
        <f>_xlfn.XLOOKUP($E191,'Raw Data'!$E:$E,'Raw Data'!J:J,"ERROR",0,1)</f>
        <v>No</v>
      </c>
      <c r="K191" s="14" t="str">
        <f t="array" ref="K191">_xlfn.IFS(AND(L191&gt;0,L191&lt;=5),"0 to 5",AND(L191&gt;5,L191&lt;=10),"5 to 10",AND(L191&gt;10,L191&lt;=15),"10 to 15",AND(L191&gt;15,L191&lt;=20),"15 to 20",AND(L191&gt;20,L191&lt;=30),"20 to 30",AND(L191&gt;30,L191&lt;=40),"30 to 40",AND(L191&gt;40,L191&lt;=50),"40 to 50",AND(L191&gt;50,L191&lt;=75),"50 to 75",AND(L191&gt;75,L191&lt;=100),"75 to 100",AND(L191&gt;100,L191&lt;=150),"100 to 150",AND(L191&gt;150,L191&lt;=200),"150 to 200",AND(L191&gt;200,L191&lt;=250),"200 to 250",AND(L191&gt;250,L191&lt;=300),"250 to 300",AND(L191&gt;300,L191&lt;=400),"300 to 400",AND(L191&gt;400,L191&lt;=500),"400 to 500",L191&gt;500,"500+")</f>
        <v>75 to 100</v>
      </c>
      <c r="L191" s="9">
        <f>_xlfn.XLOOKUP($E191,'Raw Data'!$E:$E,'Raw Data'!L:L,"ERROR",0,1)</f>
        <v>75.58</v>
      </c>
      <c r="M191" s="14" t="str">
        <f t="array" ref="M191">_xlfn.IFS(AND(N191&gt;0,N191&lt;=5),"0 to 5",AND(N191&gt;5,N191&lt;=10),"5 to 10",AND(N191&gt;10,N191&lt;=15),"10 to 15",AND(N191&gt;15,N191&lt;=20),"15 to 20",AND(N191&gt;20,N191&lt;=30),"20 to 30",AND(N191&gt;30,N191&lt;=40),"30 to 40",AND(N191&gt;40,N191&lt;=50),"40 to 50",AND(N191&gt;50,N191&lt;=75),"50 to 75",AND(N191&gt;75,N191&lt;=100),"75 to 100",AND(N191&gt;100,N191&lt;=150),"100 to 150",AND(N191&gt;150,N191&lt;=200),"150 to 200",AND(N191&gt;200,N191&lt;=250),"200 to 250",AND(N191&gt;250,N191&lt;=300),"250 to 300",AND(N191&gt;300,N191&lt;=400),"300 to 400",AND(N191&gt;400,N191&lt;=500),"400 to 500",N191&gt;500,"500+")</f>
        <v>75 to 100</v>
      </c>
      <c r="N191" s="9">
        <f>_xlfn.XLOOKUP($E191,'Raw Data'!$E:$E,'Raw Data'!N:N,"ERROR",0,1)</f>
        <v>79.16</v>
      </c>
      <c r="O191" s="14" t="str">
        <f t="array" ref="O191">_xlfn.IFS(P191=0,"No Discount",AND(P191&gt;0,P191&lt;=0.02),"0% to 2%",AND(P191&gt;0.02,P191&lt;=0.04),"2% to 4%",AND(P191&gt;0.04,P191&lt;=0.06),"4% to 6%",AND(P191&gt;0.06,P191&lt;=0.08),"6% to 8%",AND(P191&gt;0.08,P191&lt;=0.1),"8% to 10%",AND(P191&gt;0.1,P191&lt;=0.15),"10% to 15%",AND(P191&gt;0.15,P191&lt;=0.2),"15% to 20%",AND(P191&gt;0.2,P191&lt;=0.25),"20% to 25%",AND(P191&gt;0.25,P191&lt;=0.3),"25% to 30%",AND(P191&gt;0.3,P191&lt;=0.4),"30% to 40%",AND(P191&gt;0.4,P191&lt;=0.5),"40% to 50%",AND(P191&gt;0.5,P191&lt;=0.75),"50% to 75%",AND(P191&gt;0.75,P191&lt;=1),"75% to 100%")</f>
        <v>4% to 6%</v>
      </c>
      <c r="P191" s="10">
        <f>_xlfn.XLOOKUP($E191,'Raw Data'!$E:$E,'Raw Data'!P:P,"ERROR",0,1)</f>
        <v>0.0452248610409297</v>
      </c>
      <c r="Q191" s="9">
        <f>_xlfn.XLOOKUP($E191,'Raw Data'!$E:$E,'Raw Data'!Q:Q,"ERROR",0,1)</f>
        <v>8.3</v>
      </c>
      <c r="R191" s="9" t="str">
        <f>_xlfn.XLOOKUP($E191,'Raw Data'!$E:$E,'Raw Data'!R:R,"ERROR",0,1)</f>
        <v>oz</v>
      </c>
      <c r="S191" s="5" t="str">
        <f t="array" ref="S191">_xlfn.IFS(AND(T191&gt;0,T191&lt;=0.05),"0 to 0.05",AND(T191&gt;0.05,T191&lt;=0.1),"0.05 to 0.1",AND(T191&gt;0.1,T191&lt;=0.2),"0.1 to 0.2",AND(T191&gt;0.2,T191&lt;=0.3),"0.2 to 0.3",AND(T191&gt;0.3,T191&lt;=0.4),"0.3 to 0.4",AND(T191&gt;0.4,T191&lt;=0.5),"0.4 to 0.5",AND(T191&gt;0.5,T191&lt;=0.75),"0.5 to 0.75",AND(T191&gt;0.75,T191&lt;=1),"0.75 to 1",AND(T191&gt;1,T191&lt;=2),"1 to 2",AND(T191&gt;2,T191&lt;=3),"2 to 3",AND(T191&gt;3,T191&lt;=4),"3 to 4",AND(T191&gt;4,T191&lt;=5),"4 to 5",AND(T191&gt;5,T191&lt;=10),"5 to 10",T191&gt;10,"10+")</f>
        <v>0.3 to 0.4</v>
      </c>
      <c r="T191" s="10">
        <f>_xlfn.XLOOKUP($E191,'Raw Data'!$E:$E,'Raw Data'!T:T,"ERROR",0,1)</f>
        <v>0.307948058721188</v>
      </c>
      <c r="U191" s="15" t="str">
        <f t="array" ref="U191">_xlfn.IFS(AND(V191&gt;0,V191&lt;=0.05),"0 to 0.05",AND(V191&gt;0.05,V191&lt;=0.1),"0.05 to 0.1",AND(V191&gt;0.1,V191&lt;=0.2),"0.1 to 0.2",AND(V191&gt;0.2,V191&lt;=0.3),"0.2 to 0.3",AND(V191&gt;0.3,V191&lt;=0.4),"0.3 to 0.4",AND(V191&gt;0.4,V191&lt;=0.5),"0.4 to 0.5",AND(V191&gt;0.5,V191&lt;=0.75),"0.5 to 0.75",AND(V191&gt;0.75,V191&lt;=1),"0.75 to 1",AND(V191&gt;1,V191&lt;=2),"1 to 2",AND(V191&gt;2,V191&lt;=3),"2 to 3",AND(V191&gt;3,V191&lt;=4),"3 to 4",AND(V191&gt;4,V191&lt;=5),"4 to 5",AND(V191&gt;5,V191&lt;=10),"5 to 10",V191&gt;10,"10+")</f>
        <v>0.05 to 0.1</v>
      </c>
      <c r="V191" s="10">
        <f>_xlfn.XLOOKUP($E191,'Raw Data'!$E:$E,'Raw Data'!V:V,"ERROR",0,1)</f>
        <v>0.0870843536472573</v>
      </c>
      <c r="W191" s="15" t="str">
        <f t="array" ref="W191">_xlfn.IFS(AND(X191&gt;0,X191&lt;=0.05),"0 to 0.05",AND(X191&gt;0.05,X191&lt;=0.1),"0.05 to 0.1",AND(X191&gt;0.1,X191&lt;=0.2),"0.1 to 0.2",AND(X191&gt;0.2,X191&lt;=0.3),"0.2 to 0.3",AND(X191&gt;0.3,X191&lt;=0.4),"0.3 to 0.4",AND(X191&gt;0.4,X191&lt;=0.5),"0.4 to 0.5",AND(X191&gt;0.5,X191&lt;=0.75),"0.5 to 0.75",AND(X191&gt;0.75,X191&lt;=1),"0.75 to 1",AND(X191&gt;1,X191&lt;=2),"1 to 2",AND(X191&gt;2,X191&lt;=3),"2 to 3",AND(X191&gt;3,X191&lt;=4),"3 to 4",AND(X191&gt;4,X191&lt;=5),"4 to 5",AND(X191&gt;5,X191&lt;=10),"5 to 10",X191&gt;10,"10+")</f>
        <v>0.05 to 0.1</v>
      </c>
      <c r="X191" s="16">
        <f t="shared" si="7"/>
        <v>0.0831459758547209</v>
      </c>
      <c r="Y191" s="5" t="str">
        <f t="array" ref="Y191">_xlfn.IFS(AND(Z191&gt;0,Z191&lt;=1),"0 to 1",AND(Z191&gt;1,Z191&lt;=2),"1 to 2",AND(Z191&gt;2,Z191&lt;=4),"2 to 4",AND(Z191&gt;4,Z191&lt;=6),"4 to 6",AND(Z191&gt;6,Z191&lt;=8),"6 to 8",AND(Z191&gt;8,Z191&lt;=10),"8 to 10",AND(Z191&gt;10,Z191&lt;=15),"10 to 15",AND(Z191&gt;15,Z191&lt;=20),"15 to 20",AND(Z191&gt;20,Z191&lt;=25),"20 to 25",AND(Z191&gt;25,Z191&lt;=30),"25 to 30",AND(Z191&gt;30,Z191&lt;=40),"30 to 40",AND(Z191&gt;40,Z191&lt;=50),"40 to 50",Z191&gt;50,"50+")</f>
        <v>8 to 10</v>
      </c>
      <c r="Z191" s="9">
        <f>_xlfn.XLOOKUP($E191,'Raw Data'!$E:$E,'Raw Data'!Z:Z,"ERROR",0,1)</f>
        <v>8.3</v>
      </c>
      <c r="AA191" s="9" t="str">
        <f>_xlfn.XLOOKUP($E191,'Raw Data'!$E:$E,'Raw Data'!AA:AA,"ERROR",0,1)</f>
        <v>oz</v>
      </c>
    </row>
    <row r="192" hidden="1" spans="1:27">
      <c r="A192" s="5" t="str">
        <f>_xlfn.XLOOKUP($E192,'Raw Data'!$E:$E,'Raw Data'!A:A,"ERROR",0,1)</f>
        <v>AE</v>
      </c>
      <c r="B192" s="5" t="str">
        <f>_xlfn.XLOOKUP($E192,'Raw Data'!$E:$E,'Raw Data'!B:B,"ERROR",0,1)</f>
        <v>Hair Mousses</v>
      </c>
      <c r="C192" s="5" t="str">
        <f>_xlfn.XLOOKUP($E192,'Raw Data'!$E:$E,'Raw Data'!C:C,"ERROR",0,1)</f>
        <v>Living proof</v>
      </c>
      <c r="D192" s="5" t="str">
        <f>_xlfn.XLOOKUP($E192,'Raw Data'!$E:$E,'Raw Data'!D:D,"ERROR",0,1)</f>
        <v>www.amazon.ae/dp/B004SCNH38</v>
      </c>
      <c r="E192" s="5" t="s">
        <v>391</v>
      </c>
      <c r="F192" s="9" t="str">
        <f>_xlfn.XLOOKUP($E192,'Raw Data'!$E:$E,'Raw Data'!F:F,"ERROR",0,1)</f>
        <v>LIVING PROOF Full Thickening Mousse (1.9 oz) LIVING PROOF Full Thickening Mousse (1.9 oz)</v>
      </c>
      <c r="G192" s="10">
        <f>_xlfn.XLOOKUP($E192,'Raw Data'!$E:$E,'Raw Data'!G:G,"ERROR",0,1)</f>
        <v>3</v>
      </c>
      <c r="H192" s="9">
        <f>_xlfn.XLOOKUP($E192,'Raw Data'!$E:$E,'Raw Data'!H:H,"ERROR",0,1)</f>
        <v>354.82</v>
      </c>
      <c r="I192" s="9">
        <f>_xlfn.XLOOKUP($E192,'Raw Data'!$E:$E,'Raw Data'!I:I,"ERROR",0,1)</f>
        <v>0.000475040505363197</v>
      </c>
      <c r="J192" s="9" t="str">
        <f>_xlfn.XLOOKUP($E192,'Raw Data'!$E:$E,'Raw Data'!J:J,"ERROR",0,1)</f>
        <v>No</v>
      </c>
      <c r="K192" s="14" t="str">
        <f t="array" ref="K192">_xlfn.IFS(AND(L192&gt;0,L192&lt;=5),"0 to 5",AND(L192&gt;5,L192&lt;=10),"5 to 10",AND(L192&gt;10,L192&lt;=15),"10 to 15",AND(L192&gt;15,L192&lt;=20),"15 to 20",AND(L192&gt;20,L192&lt;=30),"20 to 30",AND(L192&gt;30,L192&lt;=40),"30 to 40",AND(L192&gt;40,L192&lt;=50),"40 to 50",AND(L192&gt;50,L192&lt;=75),"50 to 75",AND(L192&gt;75,L192&lt;=100),"75 to 100",AND(L192&gt;100,L192&lt;=150),"100 to 150",AND(L192&gt;150,L192&lt;=200),"150 to 200",AND(L192&gt;200,L192&lt;=250),"200 to 250",AND(L192&gt;250,L192&lt;=300),"250 to 300",AND(L192&gt;300,L192&lt;=400),"300 to 400",AND(L192&gt;400,L192&lt;=500),"400 to 500",L192&gt;500,"500+")</f>
        <v>100 to 150</v>
      </c>
      <c r="L192" s="9">
        <f>_xlfn.XLOOKUP($E192,'Raw Data'!$E:$E,'Raw Data'!L:L,"ERROR",0,1)</f>
        <v>140.47</v>
      </c>
      <c r="M192" s="14" t="str">
        <f t="array" ref="M192">_xlfn.IFS(AND(N192&gt;0,N192&lt;=5),"0 to 5",AND(N192&gt;5,N192&lt;=10),"5 to 10",AND(N192&gt;10,N192&lt;=15),"10 to 15",AND(N192&gt;15,N192&lt;=20),"15 to 20",AND(N192&gt;20,N192&lt;=30),"20 to 30",AND(N192&gt;30,N192&lt;=40),"30 to 40",AND(N192&gt;40,N192&lt;=50),"40 to 50",AND(N192&gt;50,N192&lt;=75),"50 to 75",AND(N192&gt;75,N192&lt;=100),"75 to 100",AND(N192&gt;100,N192&lt;=150),"100 to 150",AND(N192&gt;150,N192&lt;=200),"150 to 200",AND(N192&gt;200,N192&lt;=250),"200 to 250",AND(N192&gt;250,N192&lt;=300),"250 to 300",AND(N192&gt;300,N192&lt;=400),"300 to 400",AND(N192&gt;400,N192&lt;=500),"400 to 500",N192&gt;500,"500+")</f>
        <v>100 to 150</v>
      </c>
      <c r="N192" s="9">
        <f>_xlfn.XLOOKUP($E192,'Raw Data'!$E:$E,'Raw Data'!N:N,"ERROR",0,1)</f>
        <v>140.47</v>
      </c>
      <c r="O192" s="14" t="str">
        <f t="array" ref="O192">_xlfn.IFS(P192=0,"No Discount",AND(P192&gt;0,P192&lt;=0.02),"0% to 2%",AND(P192&gt;0.02,P192&lt;=0.04),"2% to 4%",AND(P192&gt;0.04,P192&lt;=0.06),"4% to 6%",AND(P192&gt;0.06,P192&lt;=0.08),"6% to 8%",AND(P192&gt;0.08,P192&lt;=0.1),"8% to 10%",AND(P192&gt;0.1,P192&lt;=0.15),"10% to 15%",AND(P192&gt;0.15,P192&lt;=0.2),"15% to 20%",AND(P192&gt;0.2,P192&lt;=0.25),"20% to 25%",AND(P192&gt;0.25,P192&lt;=0.3),"25% to 30%",AND(P192&gt;0.3,P192&lt;=0.4),"30% to 40%",AND(P192&gt;0.4,P192&lt;=0.5),"40% to 50%",AND(P192&gt;0.5,P192&lt;=0.75),"50% to 75%",AND(P192&gt;0.75,P192&lt;=1),"75% to 100%")</f>
        <v>No Discount</v>
      </c>
      <c r="P192" s="10">
        <f>_xlfn.XLOOKUP($E192,'Raw Data'!$E:$E,'Raw Data'!P:P,"ERROR",0,1)</f>
        <v>0</v>
      </c>
      <c r="Q192" s="9">
        <f>_xlfn.XLOOKUP($E192,'Raw Data'!$E:$E,'Raw Data'!Q:Q,"ERROR",0,1)</f>
        <v>1.9</v>
      </c>
      <c r="R192" s="9" t="str">
        <f>_xlfn.XLOOKUP($E192,'Raw Data'!$E:$E,'Raw Data'!R:R,"ERROR",0,1)</f>
        <v>oz</v>
      </c>
      <c r="S192" s="5" t="str">
        <f t="array" ref="S192">_xlfn.IFS(AND(T192&gt;0,T192&lt;=0.05),"0 to 0.05",AND(T192&gt;0.05,T192&lt;=0.1),"0.05 to 0.1",AND(T192&gt;0.1,T192&lt;=0.2),"0.1 to 0.2",AND(T192&gt;0.2,T192&lt;=0.3),"0.2 to 0.3",AND(T192&gt;0.3,T192&lt;=0.4),"0.3 to 0.4",AND(T192&gt;0.4,T192&lt;=0.5),"0.4 to 0.5",AND(T192&gt;0.5,T192&lt;=0.75),"0.5 to 0.75",AND(T192&gt;0.75,T192&lt;=1),"0.75 to 1",AND(T192&gt;1,T192&lt;=2),"1 to 2",AND(T192&gt;2,T192&lt;=3),"2 to 3",AND(T192&gt;3,T192&lt;=4),"3 to 4",AND(T192&gt;4,T192&lt;=5),"4 to 5",AND(T192&gt;5,T192&lt;=10),"5 to 10",T192&gt;10,"10+")</f>
        <v>2 to 3</v>
      </c>
      <c r="T192" s="10">
        <f>_xlfn.XLOOKUP($E192,'Raw Data'!$E:$E,'Raw Data'!T:T,"ERROR",0,1)</f>
        <v>2.50022248722923</v>
      </c>
      <c r="U192" s="15" t="str">
        <f t="array" ref="U192">_xlfn.IFS(AND(V192&gt;0,V192&lt;=0.05),"0 to 0.05",AND(V192&gt;0.05,V192&lt;=0.1),"0.05 to 0.1",AND(V192&gt;0.1,V192&lt;=0.2),"0.1 to 0.2",AND(V192&gt;0.2,V192&lt;=0.3),"0.2 to 0.3",AND(V192&gt;0.3,V192&lt;=0.4),"0.3 to 0.4",AND(V192&gt;0.4,V192&lt;=0.5),"0.4 to 0.5",AND(V192&gt;0.5,V192&lt;=0.75),"0.5 to 0.75",AND(V192&gt;0.75,V192&lt;=1),"0.75 to 1",AND(V192&gt;1,V192&lt;=2),"1 to 2",AND(V192&gt;2,V192&lt;=3),"2 to 3",AND(V192&gt;3,V192&lt;=4),"3 to 4",AND(V192&gt;4,V192&lt;=5),"4 to 5",AND(V192&gt;5,V192&lt;=10),"5 to 10",V192&gt;10,"10+")</f>
        <v>0.5 to 0.75</v>
      </c>
      <c r="V192" s="10">
        <f>_xlfn.XLOOKUP($E192,'Raw Data'!$E:$E,'Raw Data'!V:V,"ERROR",0,1)</f>
        <v>0.675060071551893</v>
      </c>
      <c r="W192" s="15" t="str">
        <f t="array" ref="W192">_xlfn.IFS(AND(X192&gt;0,X192&lt;=0.05),"0 to 0.05",AND(X192&gt;0.05,X192&lt;=0.1),"0.05 to 0.1",AND(X192&gt;0.1,X192&lt;=0.2),"0.1 to 0.2",AND(X192&gt;0.2,X192&lt;=0.3),"0.2 to 0.3",AND(X192&gt;0.3,X192&lt;=0.4),"0.3 to 0.4",AND(X192&gt;0.4,X192&lt;=0.5),"0.4 to 0.5",AND(X192&gt;0.5,X192&lt;=0.75),"0.5 to 0.75",AND(X192&gt;0.75,X192&lt;=1),"0.75 to 1",AND(X192&gt;1,X192&lt;=2),"1 to 2",AND(X192&gt;2,X192&lt;=3),"2 to 3",AND(X192&gt;3,X192&lt;=4),"3 to 4",AND(X192&gt;4,X192&lt;=5),"4 to 5",AND(X192&gt;5,X192&lt;=10),"5 to 10",X192&gt;10,"10+")</f>
        <v>0.5 to 0.75</v>
      </c>
      <c r="X192" s="16">
        <f t="shared" si="7"/>
        <v>0.675060071551893</v>
      </c>
      <c r="Y192" s="5" t="str">
        <f t="array" ref="Y192">_xlfn.IFS(AND(Z192&gt;0,Z192&lt;=1),"0 to 1",AND(Z192&gt;1,Z192&lt;=2),"1 to 2",AND(Z192&gt;2,Z192&lt;=4),"2 to 4",AND(Z192&gt;4,Z192&lt;=6),"4 to 6",AND(Z192&gt;6,Z192&lt;=8),"6 to 8",AND(Z192&gt;8,Z192&lt;=10),"8 to 10",AND(Z192&gt;10,Z192&lt;=15),"10 to 15",AND(Z192&gt;15,Z192&lt;=20),"15 to 20",AND(Z192&gt;20,Z192&lt;=25),"20 to 25",AND(Z192&gt;25,Z192&lt;=30),"25 to 30",AND(Z192&gt;30,Z192&lt;=40),"30 to 40",AND(Z192&gt;40,Z192&lt;=50),"40 to 50",Z192&gt;50,"50+")</f>
        <v>1 to 2</v>
      </c>
      <c r="Z192" s="9">
        <f>_xlfn.XLOOKUP($E192,'Raw Data'!$E:$E,'Raw Data'!Z:Z,"ERROR",0,1)</f>
        <v>1.9</v>
      </c>
      <c r="AA192" s="9" t="str">
        <f>_xlfn.XLOOKUP($E192,'Raw Data'!$E:$E,'Raw Data'!AA:AA,"ERROR",0,1)</f>
        <v>oz</v>
      </c>
    </row>
    <row r="193" hidden="1" spans="1:27">
      <c r="A193" s="5" t="str">
        <f>_xlfn.XLOOKUP($E193,'Raw Data'!$E:$E,'Raw Data'!A:A,"ERROR",0,1)</f>
        <v>AE</v>
      </c>
      <c r="B193" s="5" t="str">
        <f>_xlfn.XLOOKUP($E193,'Raw Data'!$E:$E,'Raw Data'!B:B,"ERROR",0,1)</f>
        <v>Hair Mousses</v>
      </c>
      <c r="C193" s="5" t="str">
        <f>_xlfn.XLOOKUP($E193,'Raw Data'!$E:$E,'Raw Data'!C:C,"ERROR",0,1)</f>
        <v>goiple</v>
      </c>
      <c r="D193" s="5" t="str">
        <f>_xlfn.XLOOKUP($E193,'Raw Data'!$E:$E,'Raw Data'!D:D,"ERROR",0,1)</f>
        <v>www.amazon.ae/dp/B0BLNMZR33</v>
      </c>
      <c r="E193" s="5" t="s">
        <v>392</v>
      </c>
      <c r="F193" s="9" t="str">
        <f>_xlfn.XLOOKUP($E193,'Raw Data'!$E:$E,'Raw Data'!F:F,"ERROR",0,1)</f>
        <v>Braid   Mousse  Hair  Mousse  Braiding  Mousse  for  Braids  Twist, Locs, No Flake Extra Hold High Shine and Moisturizes, Frizz Control, High Shine, Lightweight Easy to Apply Hair Brush Silky Du-rag 8.4 fl oz</v>
      </c>
      <c r="G193" s="10">
        <f>_xlfn.XLOOKUP($E193,'Raw Data'!$E:$E,'Raw Data'!G:G,"ERROR",0,1)</f>
        <v>4</v>
      </c>
      <c r="H193" s="9">
        <f>_xlfn.XLOOKUP($E193,'Raw Data'!$E:$E,'Raw Data'!H:H,"ERROR",0,1)</f>
        <v>349.26</v>
      </c>
      <c r="I193" s="9">
        <f>_xlfn.XLOOKUP($E193,'Raw Data'!$E:$E,'Raw Data'!I:I,"ERROR",0,1)</f>
        <v>0.000467596660005496</v>
      </c>
      <c r="J193" s="9" t="str">
        <f>_xlfn.XLOOKUP($E193,'Raw Data'!$E:$E,'Raw Data'!J:J,"ERROR",0,1)</f>
        <v>No</v>
      </c>
      <c r="K193" s="14" t="str">
        <f t="array" ref="K193">_xlfn.IFS(AND(L193&gt;0,L193&lt;=5),"0 to 5",AND(L193&gt;5,L193&lt;=10),"5 to 10",AND(L193&gt;10,L193&lt;=15),"10 to 15",AND(L193&gt;15,L193&lt;=20),"15 to 20",AND(L193&gt;20,L193&lt;=30),"20 to 30",AND(L193&gt;30,L193&lt;=40),"30 to 40",AND(L193&gt;40,L193&lt;=50),"40 to 50",AND(L193&gt;50,L193&lt;=75),"50 to 75",AND(L193&gt;75,L193&lt;=100),"75 to 100",AND(L193&gt;100,L193&lt;=150),"100 to 150",AND(L193&gt;150,L193&lt;=200),"150 to 200",AND(L193&gt;200,L193&lt;=250),"200 to 250",AND(L193&gt;250,L193&lt;=300),"250 to 300",AND(L193&gt;300,L193&lt;=400),"300 to 400",AND(L193&gt;400,L193&lt;=500),"400 to 500",L193&gt;500,"500+")</f>
        <v>75 to 100</v>
      </c>
      <c r="L193" s="9">
        <f>_xlfn.XLOOKUP($E193,'Raw Data'!$E:$E,'Raw Data'!L:L,"ERROR",0,1)</f>
        <v>89.14</v>
      </c>
      <c r="M193" s="14" t="str">
        <f t="array" ref="M193">_xlfn.IFS(AND(N193&gt;0,N193&lt;=5),"0 to 5",AND(N193&gt;5,N193&lt;=10),"5 to 10",AND(N193&gt;10,N193&lt;=15),"10 to 15",AND(N193&gt;15,N193&lt;=20),"15 to 20",AND(N193&gt;20,N193&lt;=30),"20 to 30",AND(N193&gt;30,N193&lt;=40),"30 to 40",AND(N193&gt;40,N193&lt;=50),"40 to 50",AND(N193&gt;50,N193&lt;=75),"50 to 75",AND(N193&gt;75,N193&lt;=100),"75 to 100",AND(N193&gt;100,N193&lt;=150),"100 to 150",AND(N193&gt;150,N193&lt;=200),"150 to 200",AND(N193&gt;200,N193&lt;=250),"200 to 250",AND(N193&gt;250,N193&lt;=300),"250 to 300",AND(N193&gt;300,N193&lt;=400),"300 to 400",AND(N193&gt;400,N193&lt;=500),"400 to 500",N193&gt;500,"500+")</f>
        <v>75 to 100</v>
      </c>
      <c r="N193" s="9">
        <f>_xlfn.XLOOKUP($E193,'Raw Data'!$E:$E,'Raw Data'!N:N,"ERROR",0,1)</f>
        <v>91.4</v>
      </c>
      <c r="O193" s="14" t="str">
        <f t="array" ref="O193">_xlfn.IFS(P193=0,"No Discount",AND(P193&gt;0,P193&lt;=0.02),"0% to 2%",AND(P193&gt;0.02,P193&lt;=0.04),"2% to 4%",AND(P193&gt;0.04,P193&lt;=0.06),"4% to 6%",AND(P193&gt;0.06,P193&lt;=0.08),"6% to 8%",AND(P193&gt;0.08,P193&lt;=0.1),"8% to 10%",AND(P193&gt;0.1,P193&lt;=0.15),"10% to 15%",AND(P193&gt;0.15,P193&lt;=0.2),"15% to 20%",AND(P193&gt;0.2,P193&lt;=0.25),"20% to 25%",AND(P193&gt;0.25,P193&lt;=0.3),"25% to 30%",AND(P193&gt;0.3,P193&lt;=0.4),"30% to 40%",AND(P193&gt;0.4,P193&lt;=0.5),"40% to 50%",AND(P193&gt;0.5,P193&lt;=0.75),"50% to 75%",AND(P193&gt;0.75,P193&lt;=1),"75% to 100%")</f>
        <v>2% to 4%</v>
      </c>
      <c r="P193" s="10">
        <f>_xlfn.XLOOKUP($E193,'Raw Data'!$E:$E,'Raw Data'!P:P,"ERROR",0,1)</f>
        <v>0.0247264770240701</v>
      </c>
      <c r="Q193" s="9">
        <f>_xlfn.XLOOKUP($E193,'Raw Data'!$E:$E,'Raw Data'!Q:Q,"ERROR",0,1)</f>
        <v>8.4</v>
      </c>
      <c r="R193" s="9" t="str">
        <f>_xlfn.XLOOKUP($E193,'Raw Data'!$E:$E,'Raw Data'!R:R,"ERROR",0,1)</f>
        <v>fl oz</v>
      </c>
      <c r="S193" s="5" t="str">
        <f t="array" ref="S193">_xlfn.IFS(AND(T193&gt;0,T193&lt;=0.05),"0 to 0.05",AND(T193&gt;0.05,T193&lt;=0.1),"0.05 to 0.1",AND(T193&gt;0.1,T193&lt;=0.2),"0.1 to 0.2",AND(T193&gt;0.2,T193&lt;=0.3),"0.2 to 0.3",AND(T193&gt;0.3,T193&lt;=0.4),"0.3 to 0.4",AND(T193&gt;0.4,T193&lt;=0.5),"0.4 to 0.5",AND(T193&gt;0.5,T193&lt;=0.75),"0.5 to 0.75",AND(T193&gt;0.75,T193&lt;=1),"0.75 to 1",AND(T193&gt;1,T193&lt;=2),"1 to 2",AND(T193&gt;2,T193&lt;=3),"2 to 3",AND(T193&gt;3,T193&lt;=4),"3 to 4",AND(T193&gt;4,T193&lt;=5),"4 to 5",AND(T193&gt;5,T193&lt;=10),"5 to 10",T193&gt;10,"10+")</f>
        <v>0.3 to 0.4</v>
      </c>
      <c r="T193" s="10">
        <f>_xlfn.XLOOKUP($E193,'Raw Data'!$E:$E,'Raw Data'!T:T,"ERROR",0,1)</f>
        <v>0.345071172768163</v>
      </c>
      <c r="U193" s="15" t="str">
        <f t="array" ref="U193">_xlfn.IFS(AND(V193&gt;0,V193&lt;=0.05),"0 to 0.05",AND(V193&gt;0.05,V193&lt;=0.1),"0.05 to 0.1",AND(V193&gt;0.1,V193&lt;=0.2),"0.1 to 0.2",AND(V193&gt;0.2,V193&lt;=0.3),"0.2 to 0.3",AND(V193&gt;0.3,V193&lt;=0.4),"0.3 to 0.4",AND(V193&gt;0.4,V193&lt;=0.5),"0.4 to 0.5",AND(V193&gt;0.5,V193&lt;=0.75),"0.5 to 0.75",AND(V193&gt;0.75,V193&lt;=1),"0.75 to 1",AND(V193&gt;1,V193&lt;=2),"1 to 2",AND(V193&gt;2,V193&lt;=3),"2 to 3",AND(V193&gt;3,V193&lt;=4),"3 to 4",AND(V193&gt;4,V193&lt;=5),"4 to 5",AND(V193&gt;5,V193&lt;=10),"5 to 10",V193&gt;10,"10+")</f>
        <v>0.05 to 0.1</v>
      </c>
      <c r="V193" s="10">
        <f>_xlfn.XLOOKUP($E193,'Raw Data'!$E:$E,'Raw Data'!V:V,"ERROR",0,1)</f>
        <v>0.095531370894915</v>
      </c>
      <c r="W193" s="15" t="str">
        <f t="array" ref="W193">_xlfn.IFS(AND(X193&gt;0,X193&lt;=0.05),"0 to 0.05",AND(X193&gt;0.05,X193&lt;=0.1),"0.05 to 0.1",AND(X193&gt;0.1,X193&lt;=0.2),"0.1 to 0.2",AND(X193&gt;0.2,X193&lt;=0.3),"0.2 to 0.3",AND(X193&gt;0.3,X193&lt;=0.4),"0.3 to 0.4",AND(X193&gt;0.4,X193&lt;=0.5),"0.4 to 0.5",AND(X193&gt;0.5,X193&lt;=0.75),"0.5 to 0.75",AND(X193&gt;0.75,X193&lt;=1),"0.75 to 1",AND(X193&gt;1,X193&lt;=2),"1 to 2",AND(X193&gt;2,X193&lt;=3),"2 to 3",AND(X193&gt;3,X193&lt;=4),"3 to 4",AND(X193&gt;4,X193&lt;=5),"4 to 5",AND(X193&gt;5,X193&lt;=10),"5 to 10",X193&gt;10,"10+")</f>
        <v>0.05 to 0.1</v>
      </c>
      <c r="X193" s="16">
        <f t="shared" si="7"/>
        <v>0.093169216647404</v>
      </c>
      <c r="Y193" s="5" t="str">
        <f t="array" ref="Y193">_xlfn.IFS(AND(Z193&gt;0,Z193&lt;=1),"0 to 1",AND(Z193&gt;1,Z193&lt;=2),"1 to 2",AND(Z193&gt;2,Z193&lt;=4),"2 to 4",AND(Z193&gt;4,Z193&lt;=6),"4 to 6",AND(Z193&gt;6,Z193&lt;=8),"6 to 8",AND(Z193&gt;8,Z193&lt;=10),"8 to 10",AND(Z193&gt;10,Z193&lt;=15),"10 to 15",AND(Z193&gt;15,Z193&lt;=20),"15 to 20",AND(Z193&gt;20,Z193&lt;=25),"20 to 25",AND(Z193&gt;25,Z193&lt;=30),"25 to 30",AND(Z193&gt;30,Z193&lt;=40),"30 to 40",AND(Z193&gt;40,Z193&lt;=50),"40 to 50",Z193&gt;50,"50+")</f>
        <v>8 to 10</v>
      </c>
      <c r="Z193" s="9">
        <f>_xlfn.XLOOKUP($E193,'Raw Data'!$E:$E,'Raw Data'!Z:Z,"ERROR",0,1)</f>
        <v>8.736</v>
      </c>
      <c r="AA193" s="9" t="str">
        <f>_xlfn.XLOOKUP($E193,'Raw Data'!$E:$E,'Raw Data'!AA:AA,"ERROR",0,1)</f>
        <v>oz</v>
      </c>
    </row>
    <row r="194" hidden="1" spans="1:27">
      <c r="A194" s="5" t="str">
        <f>_xlfn.XLOOKUP($E194,'Raw Data'!$E:$E,'Raw Data'!A:A,"ERROR",0,1)</f>
        <v>AE</v>
      </c>
      <c r="B194" s="5" t="str">
        <f>_xlfn.XLOOKUP($E194,'Raw Data'!$E:$E,'Raw Data'!B:B,"ERROR",0,1)</f>
        <v>Hair Mousses</v>
      </c>
      <c r="C194" s="5" t="str">
        <f>_xlfn.XLOOKUP($E194,'Raw Data'!$E:$E,'Raw Data'!C:C,"ERROR",0,1)</f>
        <v>herbal essences</v>
      </c>
      <c r="D194" s="5" t="str">
        <f>_xlfn.XLOOKUP($E194,'Raw Data'!$E:$E,'Raw Data'!D:D,"ERROR",0,1)</f>
        <v>www.amazon.ae/dp/B004AI31O0</v>
      </c>
      <c r="E194" s="5" t="s">
        <v>393</v>
      </c>
      <c r="F194" s="9" t="str">
        <f>_xlfn.XLOOKUP($E194,'Raw Data'!$E:$E,'Raw Data'!F:F,"ERROR",0,1)</f>
        <v>Herbal Essences Tousle Me Softly Tousling  Hair   Mousse , 6.8 Ounce</v>
      </c>
      <c r="G194" s="10">
        <f>_xlfn.XLOOKUP($E194,'Raw Data'!$E:$E,'Raw Data'!G:G,"ERROR",0,1)</f>
        <v>3</v>
      </c>
      <c r="H194" s="9">
        <f>_xlfn.XLOOKUP($E194,'Raw Data'!$E:$E,'Raw Data'!H:H,"ERROR",0,1)</f>
        <v>346.06</v>
      </c>
      <c r="I194" s="9">
        <f>_xlfn.XLOOKUP($E194,'Raw Data'!$E:$E,'Raw Data'!I:I,"ERROR",0,1)</f>
        <v>0.000463312432461496</v>
      </c>
      <c r="J194" s="9" t="str">
        <f>_xlfn.XLOOKUP($E194,'Raw Data'!$E:$E,'Raw Data'!J:J,"ERROR",0,1)</f>
        <v>No</v>
      </c>
      <c r="K194" s="14" t="str">
        <f t="array" ref="K194">_xlfn.IFS(AND(L194&gt;0,L194&lt;=5),"0 to 5",AND(L194&gt;5,L194&lt;=10),"5 to 10",AND(L194&gt;10,L194&lt;=15),"10 to 15",AND(L194&gt;15,L194&lt;=20),"15 to 20",AND(L194&gt;20,L194&lt;=30),"20 to 30",AND(L194&gt;30,L194&lt;=40),"30 to 40",AND(L194&gt;40,L194&lt;=50),"40 to 50",AND(L194&gt;50,L194&lt;=75),"50 to 75",AND(L194&gt;75,L194&lt;=100),"75 to 100",AND(L194&gt;100,L194&lt;=150),"100 to 150",AND(L194&gt;150,L194&lt;=200),"150 to 200",AND(L194&gt;200,L194&lt;=250),"200 to 250",AND(L194&gt;250,L194&lt;=300),"250 to 300",AND(L194&gt;300,L194&lt;=400),"300 to 400",AND(L194&gt;400,L194&lt;=500),"400 to 500",L194&gt;500,"500+")</f>
        <v>100 to 150</v>
      </c>
      <c r="L194" s="9">
        <f>_xlfn.XLOOKUP($E194,'Raw Data'!$E:$E,'Raw Data'!L:L,"ERROR",0,1)</f>
        <v>137</v>
      </c>
      <c r="M194" s="14" t="str">
        <f t="array" ref="M194">_xlfn.IFS(AND(N194&gt;0,N194&lt;=5),"0 to 5",AND(N194&gt;5,N194&lt;=10),"5 to 10",AND(N194&gt;10,N194&lt;=15),"10 to 15",AND(N194&gt;15,N194&lt;=20),"15 to 20",AND(N194&gt;20,N194&lt;=30),"20 to 30",AND(N194&gt;30,N194&lt;=40),"30 to 40",AND(N194&gt;40,N194&lt;=50),"40 to 50",AND(N194&gt;50,N194&lt;=75),"50 to 75",AND(N194&gt;75,N194&lt;=100),"75 to 100",AND(N194&gt;100,N194&lt;=150),"100 to 150",AND(N194&gt;150,N194&lt;=200),"150 to 200",AND(N194&gt;200,N194&lt;=250),"200 to 250",AND(N194&gt;250,N194&lt;=300),"250 to 300",AND(N194&gt;300,N194&lt;=400),"300 to 400",AND(N194&gt;400,N194&lt;=500),"400 to 500",N194&gt;500,"500+")</f>
        <v>100 to 150</v>
      </c>
      <c r="N194" s="9">
        <f>_xlfn.XLOOKUP($E194,'Raw Data'!$E:$E,'Raw Data'!N:N,"ERROR",0,1)</f>
        <v>137</v>
      </c>
      <c r="O194" s="14" t="str">
        <f t="array" ref="O194">_xlfn.IFS(P194=0,"No Discount",AND(P194&gt;0,P194&lt;=0.02),"0% to 2%",AND(P194&gt;0.02,P194&lt;=0.04),"2% to 4%",AND(P194&gt;0.04,P194&lt;=0.06),"4% to 6%",AND(P194&gt;0.06,P194&lt;=0.08),"6% to 8%",AND(P194&gt;0.08,P194&lt;=0.1),"8% to 10%",AND(P194&gt;0.1,P194&lt;=0.15),"10% to 15%",AND(P194&gt;0.15,P194&lt;=0.2),"15% to 20%",AND(P194&gt;0.2,P194&lt;=0.25),"20% to 25%",AND(P194&gt;0.25,P194&lt;=0.3),"25% to 30%",AND(P194&gt;0.3,P194&lt;=0.4),"30% to 40%",AND(P194&gt;0.4,P194&lt;=0.5),"40% to 50%",AND(P194&gt;0.5,P194&lt;=0.75),"50% to 75%",AND(P194&gt;0.75,P194&lt;=1),"75% to 100%")</f>
        <v>No Discount</v>
      </c>
      <c r="P194" s="10">
        <f>_xlfn.XLOOKUP($E194,'Raw Data'!$E:$E,'Raw Data'!P:P,"ERROR",0,1)</f>
        <v>0</v>
      </c>
      <c r="Q194" s="9">
        <f>_xlfn.XLOOKUP($E194,'Raw Data'!$E:$E,'Raw Data'!Q:Q,"ERROR",0,1)</f>
        <v>6.8</v>
      </c>
      <c r="R194" s="9" t="str">
        <f>_xlfn.XLOOKUP($E194,'Raw Data'!$E:$E,'Raw Data'!R:R,"ERROR",0,1)</f>
        <v>oz</v>
      </c>
      <c r="S194" s="5" t="str">
        <f t="array" ref="S194">_xlfn.IFS(AND(T194&gt;0,T194&lt;=0.05),"0 to 0.05",AND(T194&gt;0.05,T194&lt;=0.1),"0.05 to 0.1",AND(T194&gt;0.1,T194&lt;=0.2),"0.1 to 0.2",AND(T194&gt;0.2,T194&lt;=0.3),"0.2 to 0.3",AND(T194&gt;0.3,T194&lt;=0.4),"0.3 to 0.4",AND(T194&gt;0.4,T194&lt;=0.5),"0.4 to 0.5",AND(T194&gt;0.5,T194&lt;=0.75),"0.5 to 0.75",AND(T194&gt;0.75,T194&lt;=1),"0.75 to 1",AND(T194&gt;1,T194&lt;=2),"1 to 2",AND(T194&gt;2,T194&lt;=3),"2 to 3",AND(T194&gt;3,T194&lt;=4),"3 to 4",AND(T194&gt;4,T194&lt;=5),"4 to 5",AND(T194&gt;5,T194&lt;=10),"5 to 10",T194&gt;10,"10+")</f>
        <v>0.5 to 0.75</v>
      </c>
      <c r="T194" s="10">
        <f>_xlfn.XLOOKUP($E194,'Raw Data'!$E:$E,'Raw Data'!T:T,"ERROR",0,1)</f>
        <v>0.68133442081601</v>
      </c>
      <c r="U194" s="15" t="str">
        <f t="array" ref="U194">_xlfn.IFS(AND(V194&gt;0,V194&lt;=0.05),"0 to 0.05",AND(V194&gt;0.05,V194&lt;=0.1),"0.05 to 0.1",AND(V194&gt;0.1,V194&lt;=0.2),"0.1 to 0.2",AND(V194&gt;0.2,V194&lt;=0.3),"0.2 to 0.3",AND(V194&gt;0.3,V194&lt;=0.4),"0.3 to 0.4",AND(V194&gt;0.4,V194&lt;=0.5),"0.4 to 0.5",AND(V194&gt;0.5,V194&lt;=0.75),"0.5 to 0.75",AND(V194&gt;0.75,V194&lt;=1),"0.75 to 1",AND(V194&gt;1,V194&lt;=2),"1 to 2",AND(V194&gt;2,V194&lt;=3),"2 to 3",AND(V194&gt;3,V194&lt;=4),"3 to 4",AND(V194&gt;4,V194&lt;=5),"4 to 5",AND(V194&gt;5,V194&lt;=10),"5 to 10",V194&gt;10,"10+")</f>
        <v>0.1 to 0.2</v>
      </c>
      <c r="V194" s="10">
        <f>_xlfn.XLOOKUP($E194,'Raw Data'!$E:$E,'Raw Data'!V:V,"ERROR",0,1)</f>
        <v>0.183960293620323</v>
      </c>
      <c r="W194" s="15" t="str">
        <f t="array" ref="W194">_xlfn.IFS(AND(X194&gt;0,X194&lt;=0.05),"0 to 0.05",AND(X194&gt;0.05,X194&lt;=0.1),"0.05 to 0.1",AND(X194&gt;0.1,X194&lt;=0.2),"0.1 to 0.2",AND(X194&gt;0.2,X194&lt;=0.3),"0.2 to 0.3",AND(X194&gt;0.3,X194&lt;=0.4),"0.3 to 0.4",AND(X194&gt;0.4,X194&lt;=0.5),"0.4 to 0.5",AND(X194&gt;0.5,X194&lt;=0.75),"0.5 to 0.75",AND(X194&gt;0.75,X194&lt;=1),"0.75 to 1",AND(X194&gt;1,X194&lt;=2),"1 to 2",AND(X194&gt;2,X194&lt;=3),"2 to 3",AND(X194&gt;3,X194&lt;=4),"3 to 4",AND(X194&gt;4,X194&lt;=5),"4 to 5",AND(X194&gt;5,X194&lt;=10),"5 to 10",X194&gt;10,"10+")</f>
        <v>0.1 to 0.2</v>
      </c>
      <c r="X194" s="16">
        <f t="shared" si="7"/>
        <v>0.183960293620323</v>
      </c>
      <c r="Y194" s="5" t="str">
        <f t="array" ref="Y194">_xlfn.IFS(AND(Z194&gt;0,Z194&lt;=1),"0 to 1",AND(Z194&gt;1,Z194&lt;=2),"1 to 2",AND(Z194&gt;2,Z194&lt;=4),"2 to 4",AND(Z194&gt;4,Z194&lt;=6),"4 to 6",AND(Z194&gt;6,Z194&lt;=8),"6 to 8",AND(Z194&gt;8,Z194&lt;=10),"8 to 10",AND(Z194&gt;10,Z194&lt;=15),"10 to 15",AND(Z194&gt;15,Z194&lt;=20),"15 to 20",AND(Z194&gt;20,Z194&lt;=25),"20 to 25",AND(Z194&gt;25,Z194&lt;=30),"25 to 30",AND(Z194&gt;30,Z194&lt;=40),"30 to 40",AND(Z194&gt;40,Z194&lt;=50),"40 to 50",Z194&gt;50,"50+")</f>
        <v>6 to 8</v>
      </c>
      <c r="Z194" s="9">
        <f>_xlfn.XLOOKUP($E194,'Raw Data'!$E:$E,'Raw Data'!Z:Z,"ERROR",0,1)</f>
        <v>6.8</v>
      </c>
      <c r="AA194" s="9" t="str">
        <f>_xlfn.XLOOKUP($E194,'Raw Data'!$E:$E,'Raw Data'!AA:AA,"ERROR",0,1)</f>
        <v>oz</v>
      </c>
    </row>
    <row r="195" hidden="1" spans="1:27">
      <c r="A195" s="5" t="str">
        <f>_xlfn.XLOOKUP($E195,'Raw Data'!$E:$E,'Raw Data'!A:A,"ERROR",0,1)</f>
        <v>AE</v>
      </c>
      <c r="B195" s="5" t="str">
        <f>_xlfn.XLOOKUP($E195,'Raw Data'!$E:$E,'Raw Data'!B:B,"ERROR",0,1)</f>
        <v>Hair Mousses</v>
      </c>
      <c r="C195" s="5" t="str">
        <f>_xlfn.XLOOKUP($E195,'Raw Data'!$E:$E,'Raw Data'!C:C,"ERROR",0,1)</f>
        <v>MATEPLEX</v>
      </c>
      <c r="D195" s="5" t="str">
        <f>_xlfn.XLOOKUP($E195,'Raw Data'!$E:$E,'Raw Data'!D:D,"ERROR",0,1)</f>
        <v>www.amazon.ae/dp/B0B4RQQ3BZ</v>
      </c>
      <c r="E195" s="5" t="s">
        <v>394</v>
      </c>
      <c r="F195" s="9" t="str">
        <f>_xlfn.XLOOKUP($E195,'Raw Data'!$E:$E,'Raw Data'!F:F,"ERROR",0,1)</f>
        <v>MATEPLEX Lace Melting Tinting Mousse for Lace Wig, Foam Mousse, Hair Mousse for Your Lace Hair Wig&amp;All Hair Types</v>
      </c>
      <c r="G195" s="10">
        <f>_xlfn.XLOOKUP($E195,'Raw Data'!$E:$E,'Raw Data'!G:G,"ERROR",0,1)</f>
        <v>5</v>
      </c>
      <c r="H195" s="9">
        <f>_xlfn.XLOOKUP($E195,'Raw Data'!$E:$E,'Raw Data'!H:H,"ERROR",0,1)</f>
        <v>343.67</v>
      </c>
      <c r="I195" s="9">
        <f>_xlfn.XLOOKUP($E195,'Raw Data'!$E:$E,'Raw Data'!I:I,"ERROR",0,1)</f>
        <v>0.000460112650014571</v>
      </c>
      <c r="J195" s="9" t="str">
        <f>_xlfn.XLOOKUP($E195,'Raw Data'!$E:$E,'Raw Data'!J:J,"ERROR",0,1)</f>
        <v>No</v>
      </c>
      <c r="K195" s="14" t="str">
        <f t="array" ref="K195">_xlfn.IFS(AND(L195&gt;0,L195&lt;=5),"0 to 5",AND(L195&gt;5,L195&lt;=10),"5 to 10",AND(L195&gt;10,L195&lt;=15),"10 to 15",AND(L195&gt;15,L195&lt;=20),"15 to 20",AND(L195&gt;20,L195&lt;=30),"20 to 30",AND(L195&gt;30,L195&lt;=40),"30 to 40",AND(L195&gt;40,L195&lt;=50),"40 to 50",AND(L195&gt;50,L195&lt;=75),"50 to 75",AND(L195&gt;75,L195&lt;=100),"75 to 100",AND(L195&gt;100,L195&lt;=150),"100 to 150",AND(L195&gt;150,L195&lt;=200),"150 to 200",AND(L195&gt;200,L195&lt;=250),"200 to 250",AND(L195&gt;250,L195&lt;=300),"250 to 300",AND(L195&gt;300,L195&lt;=400),"300 to 400",AND(L195&gt;400,L195&lt;=500),"400 to 500",L195&gt;500,"500+")</f>
        <v>75 to 100</v>
      </c>
      <c r="L195" s="9">
        <f>_xlfn.XLOOKUP($E195,'Raw Data'!$E:$E,'Raw Data'!L:L,"ERROR",0,1)</f>
        <v>75.19</v>
      </c>
      <c r="M195" s="14" t="str">
        <f t="array" ref="M195">_xlfn.IFS(AND(N195&gt;0,N195&lt;=5),"0 to 5",AND(N195&gt;5,N195&lt;=10),"5 to 10",AND(N195&gt;10,N195&lt;=15),"10 to 15",AND(N195&gt;15,N195&lt;=20),"15 to 20",AND(N195&gt;20,N195&lt;=30),"20 to 30",AND(N195&gt;30,N195&lt;=40),"30 to 40",AND(N195&gt;40,N195&lt;=50),"40 to 50",AND(N195&gt;50,N195&lt;=75),"50 to 75",AND(N195&gt;75,N195&lt;=100),"75 to 100",AND(N195&gt;100,N195&lt;=150),"100 to 150",AND(N195&gt;150,N195&lt;=200),"150 to 200",AND(N195&gt;200,N195&lt;=250),"200 to 250",AND(N195&gt;250,N195&lt;=300),"250 to 300",AND(N195&gt;300,N195&lt;=400),"300 to 400",AND(N195&gt;400,N195&lt;=500),"400 to 500",N195&gt;500,"500+")</f>
        <v>75 to 100</v>
      </c>
      <c r="N195" s="9">
        <f>_xlfn.XLOOKUP($E195,'Raw Data'!$E:$E,'Raw Data'!N:N,"ERROR",0,1)</f>
        <v>76.16</v>
      </c>
      <c r="O195" s="14" t="str">
        <f t="array" ref="O195">_xlfn.IFS(P195=0,"No Discount",AND(P195&gt;0,P195&lt;=0.02),"0% to 2%",AND(P195&gt;0.02,P195&lt;=0.04),"2% to 4%",AND(P195&gt;0.04,P195&lt;=0.06),"4% to 6%",AND(P195&gt;0.06,P195&lt;=0.08),"6% to 8%",AND(P195&gt;0.08,P195&lt;=0.1),"8% to 10%",AND(P195&gt;0.1,P195&lt;=0.15),"10% to 15%",AND(P195&gt;0.15,P195&lt;=0.2),"15% to 20%",AND(P195&gt;0.2,P195&lt;=0.25),"20% to 25%",AND(P195&gt;0.25,P195&lt;=0.3),"25% to 30%",AND(P195&gt;0.3,P195&lt;=0.4),"30% to 40%",AND(P195&gt;0.4,P195&lt;=0.5),"40% to 50%",AND(P195&gt;0.5,P195&lt;=0.75),"50% to 75%",AND(P195&gt;0.75,P195&lt;=1),"75% to 100%")</f>
        <v>0% to 2%</v>
      </c>
      <c r="P195" s="10">
        <f>_xlfn.XLOOKUP($E195,'Raw Data'!$E:$E,'Raw Data'!P:P,"ERROR",0,1)</f>
        <v>0.0127363445378151</v>
      </c>
      <c r="Q195" s="9">
        <f>_xlfn.XLOOKUP($E195,'Raw Data'!$E:$E,'Raw Data'!Q:Q,"ERROR",0,1)</f>
        <v>0</v>
      </c>
      <c r="R195" s="9">
        <f>_xlfn.XLOOKUP($E195,'Raw Data'!$E:$E,'Raw Data'!R:R,"ERROR",0,1)</f>
        <v>0</v>
      </c>
      <c r="S195" s="5" t="e">
        <f t="array" ref="S195">_xlfn.IFS(AND(T195&gt;0,T195&lt;=0.05),"0 to 0.05",AND(T195&gt;0.05,T195&lt;=0.1),"0.05 to 0.1",AND(T195&gt;0.1,T195&lt;=0.2),"0.1 to 0.2",AND(T195&gt;0.2,T195&lt;=0.3),"0.2 to 0.3",AND(T195&gt;0.3,T195&lt;=0.4),"0.3 to 0.4",AND(T195&gt;0.4,T195&lt;=0.5),"0.4 to 0.5",AND(T195&gt;0.5,T195&lt;=0.75),"0.5 to 0.75",AND(T195&gt;0.75,T195&lt;=1),"0.75 to 1",AND(T195&gt;1,T195&lt;=2),"1 to 2",AND(T195&gt;2,T195&lt;=3),"2 to 3",AND(T195&gt;3,T195&lt;=4),"3 to 4",AND(T195&gt;4,T195&lt;=5),"4 to 5",AND(T195&gt;5,T195&lt;=10),"5 to 10",T195&gt;10,"10+")</f>
        <v>#N/A</v>
      </c>
      <c r="T195" s="10">
        <f>_xlfn.XLOOKUP($E195,'Raw Data'!$E:$E,'Raw Data'!T:T,"ERROR",0,1)</f>
        <v>0</v>
      </c>
      <c r="U195" s="15" t="e">
        <f t="array" ref="U195">_xlfn.IFS(AND(V195&gt;0,V195&lt;=0.05),"0 to 0.05",AND(V195&gt;0.05,V195&lt;=0.1),"0.05 to 0.1",AND(V195&gt;0.1,V195&lt;=0.2),"0.1 to 0.2",AND(V195&gt;0.2,V195&lt;=0.3),"0.2 to 0.3",AND(V195&gt;0.3,V195&lt;=0.4),"0.3 to 0.4",AND(V195&gt;0.4,V195&lt;=0.5),"0.4 to 0.5",AND(V195&gt;0.5,V195&lt;=0.75),"0.5 to 0.75",AND(V195&gt;0.75,V195&lt;=1),"0.75 to 1",AND(V195&gt;1,V195&lt;=2),"1 to 2",AND(V195&gt;2,V195&lt;=3),"2 to 3",AND(V195&gt;3,V195&lt;=4),"3 to 4",AND(V195&gt;4,V195&lt;=5),"4 to 5",AND(V195&gt;5,V195&lt;=10),"5 to 10",V195&gt;10,"10+")</f>
        <v>#N/A</v>
      </c>
      <c r="V195" s="10">
        <f>_xlfn.XLOOKUP($E195,'Raw Data'!$E:$E,'Raw Data'!V:V,"ERROR",0,1)</f>
        <v>0</v>
      </c>
      <c r="W195" s="15" t="e">
        <f t="array" ref="W195">_xlfn.IFS(AND(X195&gt;0,X195&lt;=0.05),"0 to 0.05",AND(X195&gt;0.05,X195&lt;=0.1),"0.05 to 0.1",AND(X195&gt;0.1,X195&lt;=0.2),"0.1 to 0.2",AND(X195&gt;0.2,X195&lt;=0.3),"0.2 to 0.3",AND(X195&gt;0.3,X195&lt;=0.4),"0.3 to 0.4",AND(X195&gt;0.4,X195&lt;=0.5),"0.4 to 0.5",AND(X195&gt;0.5,X195&lt;=0.75),"0.5 to 0.75",AND(X195&gt;0.75,X195&lt;=1),"0.75 to 1",AND(X195&gt;1,X195&lt;=2),"1 to 2",AND(X195&gt;2,X195&lt;=3),"2 to 3",AND(X195&gt;3,X195&lt;=4),"3 to 4",AND(X195&gt;4,X195&lt;=5),"4 to 5",AND(X195&gt;5,X195&lt;=10),"5 to 10",X195&gt;10,"10+")</f>
        <v>#DIV/0!</v>
      </c>
      <c r="X195" s="16" t="e">
        <f t="shared" si="7"/>
        <v>#DIV/0!</v>
      </c>
      <c r="Y195" s="5" t="e">
        <f t="array" ref="Y195">_xlfn.IFS(AND(Z195&gt;0,Z195&lt;=1),"0 to 1",AND(Z195&gt;1,Z195&lt;=2),"1 to 2",AND(Z195&gt;2,Z195&lt;=4),"2 to 4",AND(Z195&gt;4,Z195&lt;=6),"4 to 6",AND(Z195&gt;6,Z195&lt;=8),"6 to 8",AND(Z195&gt;8,Z195&lt;=10),"8 to 10",AND(Z195&gt;10,Z195&lt;=15),"10 to 15",AND(Z195&gt;15,Z195&lt;=20),"15 to 20",AND(Z195&gt;20,Z195&lt;=25),"20 to 25",AND(Z195&gt;25,Z195&lt;=30),"25 to 30",AND(Z195&gt;30,Z195&lt;=40),"30 to 40",AND(Z195&gt;40,Z195&lt;=50),"40 to 50",Z195&gt;50,"50+")</f>
        <v>#N/A</v>
      </c>
      <c r="Z195" s="9">
        <f>_xlfn.XLOOKUP($E195,'Raw Data'!$E:$E,'Raw Data'!Z:Z,"ERROR",0,1)</f>
        <v>0</v>
      </c>
      <c r="AA195" s="9">
        <f>_xlfn.XLOOKUP($E195,'Raw Data'!$E:$E,'Raw Data'!AA:AA,"ERROR",0,1)</f>
        <v>0</v>
      </c>
    </row>
    <row r="196" hidden="1" spans="1:27">
      <c r="A196" s="5" t="str">
        <f>_xlfn.XLOOKUP($E196,'Raw Data'!$E:$E,'Raw Data'!A:A,"ERROR",0,1)</f>
        <v>AE</v>
      </c>
      <c r="B196" s="5" t="str">
        <f>_xlfn.XLOOKUP($E196,'Raw Data'!$E:$E,'Raw Data'!B:B,"ERROR",0,1)</f>
        <v>Hair Mousses</v>
      </c>
      <c r="C196" s="5" t="str">
        <f>_xlfn.XLOOKUP($E196,'Raw Data'!$E:$E,'Raw Data'!C:C,"ERROR",0,1)</f>
        <v>sexyhair</v>
      </c>
      <c r="D196" s="5" t="str">
        <f>_xlfn.XLOOKUP($E196,'Raw Data'!$E:$E,'Raw Data'!D:D,"ERROR",0,1)</f>
        <v>www.amazon.ae/dp/B00BVMA9H0</v>
      </c>
      <c r="E196" s="5" t="s">
        <v>395</v>
      </c>
      <c r="F196" s="9" t="str">
        <f>_xlfn.XLOOKUP($E196,'Raw Data'!$E:$E,'Raw Data'!F:F,"ERROR",0,1)</f>
        <v>SexyHair Big Altitude Bodifying Blow Dry  Mousse , 6.8 Oz | Volume with Hold | Up to 72 Hours Humidity Resistance | Thermal Protection</v>
      </c>
      <c r="G196" s="10">
        <f>_xlfn.XLOOKUP($E196,'Raw Data'!$E:$E,'Raw Data'!G:G,"ERROR",0,1)</f>
        <v>3</v>
      </c>
      <c r="H196" s="9">
        <f>_xlfn.XLOOKUP($E196,'Raw Data'!$E:$E,'Raw Data'!H:H,"ERROR",0,1)</f>
        <v>340.81</v>
      </c>
      <c r="I196" s="9">
        <f>_xlfn.XLOOKUP($E196,'Raw Data'!$E:$E,'Raw Data'!I:I,"ERROR",0,1)</f>
        <v>0.00045628362164712</v>
      </c>
      <c r="J196" s="9" t="str">
        <f>_xlfn.XLOOKUP($E196,'Raw Data'!$E:$E,'Raw Data'!J:J,"ERROR",0,1)</f>
        <v>No</v>
      </c>
      <c r="K196" s="14" t="str">
        <f t="array" ref="K196">_xlfn.IFS(AND(L196&gt;0,L196&lt;=5),"0 to 5",AND(L196&gt;5,L196&lt;=10),"5 to 10",AND(L196&gt;10,L196&lt;=15),"10 to 15",AND(L196&gt;15,L196&lt;=20),"15 to 20",AND(L196&gt;20,L196&lt;=30),"20 to 30",AND(L196&gt;30,L196&lt;=40),"30 to 40",AND(L196&gt;40,L196&lt;=50),"40 to 50",AND(L196&gt;50,L196&lt;=75),"50 to 75",AND(L196&gt;75,L196&lt;=100),"75 to 100",AND(L196&gt;100,L196&lt;=150),"100 to 150",AND(L196&gt;150,L196&lt;=200),"150 to 200",AND(L196&gt;200,L196&lt;=250),"200 to 250",AND(L196&gt;250,L196&lt;=300),"250 to 300",AND(L196&gt;300,L196&lt;=400),"300 to 400",AND(L196&gt;400,L196&lt;=500),"400 to 500",L196&gt;500,"500+")</f>
        <v>100 to 150</v>
      </c>
      <c r="L196" s="9">
        <f>_xlfn.XLOOKUP($E196,'Raw Data'!$E:$E,'Raw Data'!L:L,"ERROR",0,1)</f>
        <v>123.17</v>
      </c>
      <c r="M196" s="14" t="str">
        <f t="array" ref="M196">_xlfn.IFS(AND(N196&gt;0,N196&lt;=5),"0 to 5",AND(N196&gt;5,N196&lt;=10),"5 to 10",AND(N196&gt;10,N196&lt;=15),"10 to 15",AND(N196&gt;15,N196&lt;=20),"15 to 20",AND(N196&gt;20,N196&lt;=30),"20 to 30",AND(N196&gt;30,N196&lt;=40),"30 to 40",AND(N196&gt;40,N196&lt;=50),"40 to 50",AND(N196&gt;50,N196&lt;=75),"50 to 75",AND(N196&gt;75,N196&lt;=100),"75 to 100",AND(N196&gt;100,N196&lt;=150),"100 to 150",AND(N196&gt;150,N196&lt;=200),"150 to 200",AND(N196&gt;200,N196&lt;=250),"200 to 250",AND(N196&gt;250,N196&lt;=300),"250 to 300",AND(N196&gt;300,N196&lt;=400),"300 to 400",AND(N196&gt;400,N196&lt;=500),"400 to 500",N196&gt;500,"500+")</f>
        <v>100 to 150</v>
      </c>
      <c r="N196" s="9">
        <f>_xlfn.XLOOKUP($E196,'Raw Data'!$E:$E,'Raw Data'!N:N,"ERROR",0,1)</f>
        <v>123.17</v>
      </c>
      <c r="O196" s="14" t="str">
        <f t="array" ref="O196">_xlfn.IFS(P196=0,"No Discount",AND(P196&gt;0,P196&lt;=0.02),"0% to 2%",AND(P196&gt;0.02,P196&lt;=0.04),"2% to 4%",AND(P196&gt;0.04,P196&lt;=0.06),"4% to 6%",AND(P196&gt;0.06,P196&lt;=0.08),"6% to 8%",AND(P196&gt;0.08,P196&lt;=0.1),"8% to 10%",AND(P196&gt;0.1,P196&lt;=0.15),"10% to 15%",AND(P196&gt;0.15,P196&lt;=0.2),"15% to 20%",AND(P196&gt;0.2,P196&lt;=0.25),"20% to 25%",AND(P196&gt;0.25,P196&lt;=0.3),"25% to 30%",AND(P196&gt;0.3,P196&lt;=0.4),"30% to 40%",AND(P196&gt;0.4,P196&lt;=0.5),"40% to 50%",AND(P196&gt;0.5,P196&lt;=0.75),"50% to 75%",AND(P196&gt;0.75,P196&lt;=1),"75% to 100%")</f>
        <v>No Discount</v>
      </c>
      <c r="P196" s="10">
        <f>_xlfn.XLOOKUP($E196,'Raw Data'!$E:$E,'Raw Data'!P:P,"ERROR",0,1)</f>
        <v>0</v>
      </c>
      <c r="Q196" s="9">
        <f>_xlfn.XLOOKUP($E196,'Raw Data'!$E:$E,'Raw Data'!Q:Q,"ERROR",0,1)</f>
        <v>6.8</v>
      </c>
      <c r="R196" s="9" t="str">
        <f>_xlfn.XLOOKUP($E196,'Raw Data'!$E:$E,'Raw Data'!R:R,"ERROR",0,1)</f>
        <v>oz</v>
      </c>
      <c r="S196" s="5" t="str">
        <f t="array" ref="S196">_xlfn.IFS(AND(T196&gt;0,T196&lt;=0.05),"0 to 0.05",AND(T196&gt;0.05,T196&lt;=0.1),"0.05 to 0.1",AND(T196&gt;0.1,T196&lt;=0.2),"0.1 to 0.2",AND(T196&gt;0.2,T196&lt;=0.3),"0.2 to 0.3",AND(T196&gt;0.3,T196&lt;=0.4),"0.3 to 0.4",AND(T196&gt;0.4,T196&lt;=0.5),"0.4 to 0.5",AND(T196&gt;0.5,T196&lt;=0.75),"0.5 to 0.75",AND(T196&gt;0.75,T196&lt;=1),"0.75 to 1",AND(T196&gt;1,T196&lt;=2),"1 to 2",AND(T196&gt;2,T196&lt;=3),"2 to 3",AND(T196&gt;3,T196&lt;=4),"3 to 4",AND(T196&gt;4,T196&lt;=5),"4 to 5",AND(T196&gt;5,T196&lt;=10),"5 to 10",T196&gt;10,"10+")</f>
        <v>0.5 to 0.75</v>
      </c>
      <c r="T196" s="10">
        <f>_xlfn.XLOOKUP($E196,'Raw Data'!$E:$E,'Raw Data'!T:T,"ERROR",0,1)</f>
        <v>0.612554457021226</v>
      </c>
      <c r="U196" s="15" t="str">
        <f t="array" ref="U196">_xlfn.IFS(AND(V196&gt;0,V196&lt;=0.05),"0 to 0.05",AND(V196&gt;0.05,V196&lt;=0.1),"0.05 to 0.1",AND(V196&gt;0.1,V196&lt;=0.2),"0.1 to 0.2",AND(V196&gt;0.2,V196&lt;=0.3),"0.2 to 0.3",AND(V196&gt;0.3,V196&lt;=0.4),"0.3 to 0.4",AND(V196&gt;0.4,V196&lt;=0.5),"0.4 to 0.5",AND(V196&gt;0.5,V196&lt;=0.75),"0.5 to 0.75",AND(V196&gt;0.75,V196&lt;=1),"0.75 to 1",AND(V196&gt;1,V196&lt;=2),"1 to 2",AND(V196&gt;2,V196&lt;=3),"2 to 3",AND(V196&gt;3,V196&lt;=4),"3 to 4",AND(V196&gt;4,V196&lt;=5),"4 to 5",AND(V196&gt;5,V196&lt;=10),"5 to 10",V196&gt;10,"10+")</f>
        <v>0.1 to 0.2</v>
      </c>
      <c r="V196" s="10">
        <f>_xlfn.XLOOKUP($E196,'Raw Data'!$E:$E,'Raw Data'!V:V,"ERROR",0,1)</f>
        <v>0.165389703395731</v>
      </c>
      <c r="W196" s="15" t="str">
        <f t="array" ref="W196">_xlfn.IFS(AND(X196&gt;0,X196&lt;=0.05),"0 to 0.05",AND(X196&gt;0.05,X196&lt;=0.1),"0.05 to 0.1",AND(X196&gt;0.1,X196&lt;=0.2),"0.1 to 0.2",AND(X196&gt;0.2,X196&lt;=0.3),"0.2 to 0.3",AND(X196&gt;0.3,X196&lt;=0.4),"0.3 to 0.4",AND(X196&gt;0.4,X196&lt;=0.5),"0.4 to 0.5",AND(X196&gt;0.5,X196&lt;=0.75),"0.5 to 0.75",AND(X196&gt;0.75,X196&lt;=1),"0.75 to 1",AND(X196&gt;1,X196&lt;=2),"1 to 2",AND(X196&gt;2,X196&lt;=3),"2 to 3",AND(X196&gt;3,X196&lt;=4),"3 to 4",AND(X196&gt;4,X196&lt;=5),"4 to 5",AND(X196&gt;5,X196&lt;=10),"5 to 10",X196&gt;10,"10+")</f>
        <v>0.1 to 0.2</v>
      </c>
      <c r="X196" s="16">
        <f t="shared" si="7"/>
        <v>0.165389703395731</v>
      </c>
      <c r="Y196" s="5" t="str">
        <f t="array" ref="Y196">_xlfn.IFS(AND(Z196&gt;0,Z196&lt;=1),"0 to 1",AND(Z196&gt;1,Z196&lt;=2),"1 to 2",AND(Z196&gt;2,Z196&lt;=4),"2 to 4",AND(Z196&gt;4,Z196&lt;=6),"4 to 6",AND(Z196&gt;6,Z196&lt;=8),"6 to 8",AND(Z196&gt;8,Z196&lt;=10),"8 to 10",AND(Z196&gt;10,Z196&lt;=15),"10 to 15",AND(Z196&gt;15,Z196&lt;=20),"15 to 20",AND(Z196&gt;20,Z196&lt;=25),"20 to 25",AND(Z196&gt;25,Z196&lt;=30),"25 to 30",AND(Z196&gt;30,Z196&lt;=40),"30 to 40",AND(Z196&gt;40,Z196&lt;=50),"40 to 50",Z196&gt;50,"50+")</f>
        <v>6 to 8</v>
      </c>
      <c r="Z196" s="9">
        <f>_xlfn.XLOOKUP($E196,'Raw Data'!$E:$E,'Raw Data'!Z:Z,"ERROR",0,1)</f>
        <v>6.8</v>
      </c>
      <c r="AA196" s="9" t="str">
        <f>_xlfn.XLOOKUP($E196,'Raw Data'!$E:$E,'Raw Data'!AA:AA,"ERROR",0,1)</f>
        <v>oz</v>
      </c>
    </row>
    <row r="197" hidden="1" spans="1:27">
      <c r="A197" s="5" t="str">
        <f>_xlfn.XLOOKUP($E197,'Raw Data'!$E:$E,'Raw Data'!A:A,"ERROR",0,1)</f>
        <v>AE</v>
      </c>
      <c r="B197" s="5" t="str">
        <f>_xlfn.XLOOKUP($E197,'Raw Data'!$E:$E,'Raw Data'!B:B,"ERROR",0,1)</f>
        <v>Hair Mousses</v>
      </c>
      <c r="C197" s="5" t="str">
        <f>_xlfn.XLOOKUP($E197,'Raw Data'!$E:$E,'Raw Data'!C:C,"ERROR",0,1)</f>
        <v>alfaparf</v>
      </c>
      <c r="D197" s="5" t="str">
        <f>_xlfn.XLOOKUP($E197,'Raw Data'!$E:$E,'Raw Data'!D:D,"ERROR",0,1)</f>
        <v>www.amazon.ae/dp/B07CL29DC9</v>
      </c>
      <c r="E197" s="5" t="s">
        <v>396</v>
      </c>
      <c r="F197" s="9" t="str">
        <f>_xlfn.XLOOKUP($E197,'Raw Data'!$E:$E,'Raw Data'!F:F,"ERROR",0,1)</f>
        <v>Alfaparf Milano Style Stories Volume Mousse Hair Styling Product Ideal For Fine Hair Light Hold Lightweight Volumizing Professional Salon Quality 4.23 Fl Oz</v>
      </c>
      <c r="G197" s="10">
        <f>_xlfn.XLOOKUP($E197,'Raw Data'!$E:$E,'Raw Data'!G:G,"ERROR",0,1)</f>
        <v>5</v>
      </c>
      <c r="H197" s="9">
        <f>_xlfn.XLOOKUP($E197,'Raw Data'!$E:$E,'Raw Data'!H:H,"ERROR",0,1)</f>
        <v>334.74</v>
      </c>
      <c r="I197" s="9">
        <f>_xlfn.XLOOKUP($E197,'Raw Data'!$E:$E,'Raw Data'!I:I,"ERROR",0,1)</f>
        <v>0.000448156977524594</v>
      </c>
      <c r="J197" s="9" t="str">
        <f>_xlfn.XLOOKUP($E197,'Raw Data'!$E:$E,'Raw Data'!J:J,"ERROR",0,1)</f>
        <v>No</v>
      </c>
      <c r="K197" s="14" t="str">
        <f t="array" ref="K197">_xlfn.IFS(AND(L197&gt;0,L197&lt;=5),"0 to 5",AND(L197&gt;5,L197&lt;=10),"5 to 10",AND(L197&gt;10,L197&lt;=15),"10 to 15",AND(L197&gt;15,L197&lt;=20),"15 to 20",AND(L197&gt;20,L197&lt;=30),"20 to 30",AND(L197&gt;30,L197&lt;=40),"30 to 40",AND(L197&gt;40,L197&lt;=50),"40 to 50",AND(L197&gt;50,L197&lt;=75),"50 to 75",AND(L197&gt;75,L197&lt;=100),"75 to 100",AND(L197&gt;100,L197&lt;=150),"100 to 150",AND(L197&gt;150,L197&lt;=200),"150 to 200",AND(L197&gt;200,L197&lt;=250),"200 to 250",AND(L197&gt;250,L197&lt;=300),"250 to 300",AND(L197&gt;300,L197&lt;=400),"300 to 400",AND(L197&gt;400,L197&lt;=500),"400 to 500",L197&gt;500,"500+")</f>
        <v>75 to 100</v>
      </c>
      <c r="L197" s="9">
        <f>_xlfn.XLOOKUP($E197,'Raw Data'!$E:$E,'Raw Data'!L:L,"ERROR",0,1)</f>
        <v>81.96</v>
      </c>
      <c r="M197" s="14" t="str">
        <f t="array" ref="M197">_xlfn.IFS(AND(N197&gt;0,N197&lt;=5),"0 to 5",AND(N197&gt;5,N197&lt;=10),"5 to 10",AND(N197&gt;10,N197&lt;=15),"10 to 15",AND(N197&gt;15,N197&lt;=20),"15 to 20",AND(N197&gt;20,N197&lt;=30),"20 to 30",AND(N197&gt;30,N197&lt;=40),"30 to 40",AND(N197&gt;40,N197&lt;=50),"40 to 50",AND(N197&gt;50,N197&lt;=75),"50 to 75",AND(N197&gt;75,N197&lt;=100),"75 to 100",AND(N197&gt;100,N197&lt;=150),"100 to 150",AND(N197&gt;150,N197&lt;=200),"150 to 200",AND(N197&gt;200,N197&lt;=250),"200 to 250",AND(N197&gt;250,N197&lt;=300),"250 to 300",AND(N197&gt;300,N197&lt;=400),"300 to 400",AND(N197&gt;400,N197&lt;=500),"400 to 500",N197&gt;500,"500+")</f>
        <v>75 to 100</v>
      </c>
      <c r="N197" s="9">
        <f>_xlfn.XLOOKUP($E197,'Raw Data'!$E:$E,'Raw Data'!N:N,"ERROR",0,1)</f>
        <v>88.89</v>
      </c>
      <c r="O197" s="14" t="str">
        <f t="array" ref="O197">_xlfn.IFS(P197=0,"No Discount",AND(P197&gt;0,P197&lt;=0.02),"0% to 2%",AND(P197&gt;0.02,P197&lt;=0.04),"2% to 4%",AND(P197&gt;0.04,P197&lt;=0.06),"4% to 6%",AND(P197&gt;0.06,P197&lt;=0.08),"6% to 8%",AND(P197&gt;0.08,P197&lt;=0.1),"8% to 10%",AND(P197&gt;0.1,P197&lt;=0.15),"10% to 15%",AND(P197&gt;0.15,P197&lt;=0.2),"15% to 20%",AND(P197&gt;0.2,P197&lt;=0.25),"20% to 25%",AND(P197&gt;0.25,P197&lt;=0.3),"25% to 30%",AND(P197&gt;0.3,P197&lt;=0.4),"30% to 40%",AND(P197&gt;0.4,P197&lt;=0.5),"40% to 50%",AND(P197&gt;0.5,P197&lt;=0.75),"50% to 75%",AND(P197&gt;0.75,P197&lt;=1),"75% to 100%")</f>
        <v>6% to 8%</v>
      </c>
      <c r="P197" s="10">
        <f>_xlfn.XLOOKUP($E197,'Raw Data'!$E:$E,'Raw Data'!P:P,"ERROR",0,1)</f>
        <v>0.0779615254809316</v>
      </c>
      <c r="Q197" s="9">
        <f>_xlfn.XLOOKUP($E197,'Raw Data'!$E:$E,'Raw Data'!Q:Q,"ERROR",0,1)</f>
        <v>4.23</v>
      </c>
      <c r="R197" s="9" t="str">
        <f>_xlfn.XLOOKUP($E197,'Raw Data'!$E:$E,'Raw Data'!R:R,"ERROR",0,1)</f>
        <v>fl oz</v>
      </c>
      <c r="S197" s="5" t="str">
        <f t="array" ref="S197">_xlfn.IFS(AND(T197&gt;0,T197&lt;=0.05),"0 to 0.05",AND(T197&gt;0.05,T197&lt;=0.1),"0.05 to 0.1",AND(T197&gt;0.1,T197&lt;=0.2),"0.1 to 0.2",AND(T197&gt;0.2,T197&lt;=0.3),"0.2 to 0.3",AND(T197&gt;0.3,T197&lt;=0.4),"0.3 to 0.4",AND(T197&gt;0.4,T197&lt;=0.5),"0.4 to 0.5",AND(T197&gt;0.5,T197&lt;=0.75),"0.5 to 0.75",AND(T197&gt;0.75,T197&lt;=1),"0.75 to 1",AND(T197&gt;1,T197&lt;=2),"1 to 2",AND(T197&gt;2,T197&lt;=3),"2 to 3",AND(T197&gt;3,T197&lt;=4),"3 to 4",AND(T197&gt;4,T197&lt;=5),"4 to 5",AND(T197&gt;5,T197&lt;=10),"5 to 10",T197&gt;10,"10+")</f>
        <v>0.5 to 0.75</v>
      </c>
      <c r="T197" s="10">
        <f>_xlfn.XLOOKUP($E197,'Raw Data'!$E:$E,'Raw Data'!T:T,"ERROR",0,1)</f>
        <v>0.630052760230701</v>
      </c>
      <c r="U197" s="15" t="str">
        <f t="array" ref="U197">_xlfn.IFS(AND(V197&gt;0,V197&lt;=0.05),"0 to 0.05",AND(V197&gt;0.05,V197&lt;=0.1),"0.05 to 0.1",AND(V197&gt;0.1,V197&lt;=0.2),"0.1 to 0.2",AND(V197&gt;0.2,V197&lt;=0.3),"0.2 to 0.3",AND(V197&gt;0.3,V197&lt;=0.4),"0.3 to 0.4",AND(V197&gt;0.4,V197&lt;=0.5),"0.4 to 0.5",AND(V197&gt;0.5,V197&lt;=0.75),"0.5 to 0.75",AND(V197&gt;0.75,V197&lt;=1),"0.75 to 1",AND(V197&gt;1,V197&lt;=2),"1 to 2",AND(V197&gt;2,V197&lt;=3),"2 to 3",AND(V197&gt;3,V197&lt;=4),"3 to 4",AND(V197&gt;4,V197&lt;=5),"4 to 5",AND(V197&gt;5,V197&lt;=10),"5 to 10",V197&gt;10,"10+")</f>
        <v>0.1 to 0.2</v>
      </c>
      <c r="V197" s="10">
        <f>_xlfn.XLOOKUP($E197,'Raw Data'!$E:$E,'Raw Data'!V:V,"ERROR",0,1)</f>
        <v>0.184497990011773</v>
      </c>
      <c r="W197" s="15" t="str">
        <f t="array" ref="W197">_xlfn.IFS(AND(X197&gt;0,X197&lt;=0.05),"0 to 0.05",AND(X197&gt;0.05,X197&lt;=0.1),"0.05 to 0.1",AND(X197&gt;0.1,X197&lt;=0.2),"0.1 to 0.2",AND(X197&gt;0.2,X197&lt;=0.3),"0.2 to 0.3",AND(X197&gt;0.3,X197&lt;=0.4),"0.3 to 0.4",AND(X197&gt;0.4,X197&lt;=0.5),"0.4 to 0.5",AND(X197&gt;0.5,X197&lt;=0.75),"0.5 to 0.75",AND(X197&gt;0.75,X197&lt;=1),"0.75 to 1",AND(X197&gt;1,X197&lt;=2),"1 to 2",AND(X197&gt;2,X197&lt;=3),"2 to 3",AND(X197&gt;3,X197&lt;=4),"3 to 4",AND(X197&gt;4,X197&lt;=5),"4 to 5",AND(X197&gt;5,X197&lt;=10),"5 to 10",X197&gt;10,"10+")</f>
        <v>0.1 to 0.2</v>
      </c>
      <c r="X197" s="16">
        <f t="shared" ref="X197:X260" si="8">L197/($Z197*29.57)*0.27</f>
        <v>0.170114245262289</v>
      </c>
      <c r="Y197" s="5" t="str">
        <f t="array" ref="Y197">_xlfn.IFS(AND(Z197&gt;0,Z197&lt;=1),"0 to 1",AND(Z197&gt;1,Z197&lt;=2),"1 to 2",AND(Z197&gt;2,Z197&lt;=4),"2 to 4",AND(Z197&gt;4,Z197&lt;=6),"4 to 6",AND(Z197&gt;6,Z197&lt;=8),"6 to 8",AND(Z197&gt;8,Z197&lt;=10),"8 to 10",AND(Z197&gt;10,Z197&lt;=15),"10 to 15",AND(Z197&gt;15,Z197&lt;=20),"15 to 20",AND(Z197&gt;20,Z197&lt;=25),"20 to 25",AND(Z197&gt;25,Z197&lt;=30),"25 to 30",AND(Z197&gt;30,Z197&lt;=40),"30 to 40",AND(Z197&gt;40,Z197&lt;=50),"40 to 50",Z197&gt;50,"50+")</f>
        <v>4 to 6</v>
      </c>
      <c r="Z197" s="9">
        <f>_xlfn.XLOOKUP($E197,'Raw Data'!$E:$E,'Raw Data'!Z:Z,"ERROR",0,1)</f>
        <v>4.3992</v>
      </c>
      <c r="AA197" s="9" t="str">
        <f>_xlfn.XLOOKUP($E197,'Raw Data'!$E:$E,'Raw Data'!AA:AA,"ERROR",0,1)</f>
        <v>oz</v>
      </c>
    </row>
    <row r="198" hidden="1" spans="1:27">
      <c r="A198" s="5" t="str">
        <f>_xlfn.XLOOKUP($E198,'Raw Data'!$E:$E,'Raw Data'!A:A,"ERROR",0,1)</f>
        <v>AE</v>
      </c>
      <c r="B198" s="5" t="str">
        <f>_xlfn.XLOOKUP($E198,'Raw Data'!$E:$E,'Raw Data'!B:B,"ERROR",0,1)</f>
        <v>Hair Mousses</v>
      </c>
      <c r="C198" s="5" t="str">
        <f>_xlfn.XLOOKUP($E198,'Raw Data'!$E:$E,'Raw Data'!C:C,"ERROR",0,1)</f>
        <v>vigorol</v>
      </c>
      <c r="D198" s="5" t="str">
        <f>_xlfn.XLOOKUP($E198,'Raw Data'!$E:$E,'Raw Data'!D:D,"ERROR",0,1)</f>
        <v>www.amazon.ae/dp/B00BSE2Q1S</v>
      </c>
      <c r="E198" s="5" t="s">
        <v>397</v>
      </c>
      <c r="F198" s="9" t="str">
        <f>_xlfn.XLOOKUP($E198,'Raw Data'!$E:$E,'Raw Data'!F:F,"ERROR",0,1)</f>
        <v>Vigorol Mousse Maximum Shine &amp; Wave With Macadamia Oil 12 Ounce (354ml) (3 Pack)</v>
      </c>
      <c r="G198" s="10">
        <f>_xlfn.XLOOKUP($E198,'Raw Data'!$E:$E,'Raw Data'!G:G,"ERROR",0,1)</f>
        <v>3</v>
      </c>
      <c r="H198" s="9">
        <f>_xlfn.XLOOKUP($E198,'Raw Data'!$E:$E,'Raw Data'!H:H,"ERROR",0,1)</f>
        <v>324.53</v>
      </c>
      <c r="I198" s="9">
        <f>_xlfn.XLOOKUP($E198,'Raw Data'!$E:$E,'Raw Data'!I:I,"ERROR",0,1)</f>
        <v>0.000434487614017018</v>
      </c>
      <c r="J198" s="9" t="str">
        <f>_xlfn.XLOOKUP($E198,'Raw Data'!$E:$E,'Raw Data'!J:J,"ERROR",0,1)</f>
        <v>No</v>
      </c>
      <c r="K198" s="14" t="str">
        <f t="array" ref="K198">_xlfn.IFS(AND(L198&gt;0,L198&lt;=5),"0 to 5",AND(L198&gt;5,L198&lt;=10),"5 to 10",AND(L198&gt;10,L198&lt;=15),"10 to 15",AND(L198&gt;15,L198&lt;=20),"15 to 20",AND(L198&gt;20,L198&lt;=30),"20 to 30",AND(L198&gt;30,L198&lt;=40),"30 to 40",AND(L198&gt;40,L198&lt;=50),"40 to 50",AND(L198&gt;50,L198&lt;=75),"50 to 75",AND(L198&gt;75,L198&lt;=100),"75 to 100",AND(L198&gt;100,L198&lt;=150),"100 to 150",AND(L198&gt;150,L198&lt;=200),"150 to 200",AND(L198&gt;200,L198&lt;=250),"200 to 250",AND(L198&gt;250,L198&lt;=300),"250 to 300",AND(L198&gt;300,L198&lt;=400),"300 to 400",AND(L198&gt;400,L198&lt;=500),"400 to 500",L198&gt;500,"500+")</f>
        <v>100 to 150</v>
      </c>
      <c r="L198" s="9">
        <f>_xlfn.XLOOKUP($E198,'Raw Data'!$E:$E,'Raw Data'!L:L,"ERROR",0,1)</f>
        <v>128.48</v>
      </c>
      <c r="M198" s="14" t="str">
        <f t="array" ref="M198">_xlfn.IFS(AND(N198&gt;0,N198&lt;=5),"0 to 5",AND(N198&gt;5,N198&lt;=10),"5 to 10",AND(N198&gt;10,N198&lt;=15),"10 to 15",AND(N198&gt;15,N198&lt;=20),"15 to 20",AND(N198&gt;20,N198&lt;=30),"20 to 30",AND(N198&gt;30,N198&lt;=40),"30 to 40",AND(N198&gt;40,N198&lt;=50),"40 to 50",AND(N198&gt;50,N198&lt;=75),"50 to 75",AND(N198&gt;75,N198&lt;=100),"75 to 100",AND(N198&gt;100,N198&lt;=150),"100 to 150",AND(N198&gt;150,N198&lt;=200),"150 to 200",AND(N198&gt;200,N198&lt;=250),"200 to 250",AND(N198&gt;250,N198&lt;=300),"250 to 300",AND(N198&gt;300,N198&lt;=400),"300 to 400",AND(N198&gt;400,N198&lt;=500),"400 to 500",N198&gt;500,"500+")</f>
        <v>100 to 150</v>
      </c>
      <c r="N198" s="9">
        <f>_xlfn.XLOOKUP($E198,'Raw Data'!$E:$E,'Raw Data'!N:N,"ERROR",0,1)</f>
        <v>128.48</v>
      </c>
      <c r="O198" s="14" t="str">
        <f t="array" ref="O198">_xlfn.IFS(P198=0,"No Discount",AND(P198&gt;0,P198&lt;=0.02),"0% to 2%",AND(P198&gt;0.02,P198&lt;=0.04),"2% to 4%",AND(P198&gt;0.04,P198&lt;=0.06),"4% to 6%",AND(P198&gt;0.06,P198&lt;=0.08),"6% to 8%",AND(P198&gt;0.08,P198&lt;=0.1),"8% to 10%",AND(P198&gt;0.1,P198&lt;=0.15),"10% to 15%",AND(P198&gt;0.15,P198&lt;=0.2),"15% to 20%",AND(P198&gt;0.2,P198&lt;=0.25),"20% to 25%",AND(P198&gt;0.25,P198&lt;=0.3),"25% to 30%",AND(P198&gt;0.3,P198&lt;=0.4),"30% to 40%",AND(P198&gt;0.4,P198&lt;=0.5),"40% to 50%",AND(P198&gt;0.5,P198&lt;=0.75),"50% to 75%",AND(P198&gt;0.75,P198&lt;=1),"75% to 100%")</f>
        <v>No Discount</v>
      </c>
      <c r="P198" s="10">
        <f>_xlfn.XLOOKUP($E198,'Raw Data'!$E:$E,'Raw Data'!P:P,"ERROR",0,1)</f>
        <v>0</v>
      </c>
      <c r="Q198" s="9">
        <f>_xlfn.XLOOKUP($E198,'Raw Data'!$E:$E,'Raw Data'!Q:Q,"ERROR",0,1)</f>
        <v>36</v>
      </c>
      <c r="R198" s="9" t="str">
        <f>_xlfn.XLOOKUP($E198,'Raw Data'!$E:$E,'Raw Data'!R:R,"ERROR",0,1)</f>
        <v>oz</v>
      </c>
      <c r="S198" s="5" t="str">
        <f t="array" ref="S198">_xlfn.IFS(AND(T198&gt;0,T198&lt;=0.05),"0 to 0.05",AND(T198&gt;0.05,T198&lt;=0.1),"0.05 to 0.1",AND(T198&gt;0.1,T198&lt;=0.2),"0.1 to 0.2",AND(T198&gt;0.2,T198&lt;=0.3),"0.2 to 0.3",AND(T198&gt;0.3,T198&lt;=0.4),"0.3 to 0.4",AND(T198&gt;0.4,T198&lt;=0.5),"0.4 to 0.5",AND(T198&gt;0.5,T198&lt;=0.75),"0.5 to 0.75",AND(T198&gt;0.75,T198&lt;=1),"0.75 to 1",AND(T198&gt;1,T198&lt;=2),"1 to 2",AND(T198&gt;2,T198&lt;=3),"2 to 3",AND(T198&gt;3,T198&lt;=4),"3 to 4",AND(T198&gt;4,T198&lt;=5),"4 to 5",AND(T198&gt;5,T198&lt;=10),"5 to 10",T198&gt;10,"10+")</f>
        <v>0.1 to 0.2</v>
      </c>
      <c r="T198" s="10">
        <f>_xlfn.XLOOKUP($E198,'Raw Data'!$E:$E,'Raw Data'!T:T,"ERROR",0,1)</f>
        <v>0.120692894450081</v>
      </c>
      <c r="U198" s="15" t="str">
        <f t="array" ref="U198">_xlfn.IFS(AND(V198&gt;0,V198&lt;=0.05),"0 to 0.05",AND(V198&gt;0.05,V198&lt;=0.1),"0.05 to 0.1",AND(V198&gt;0.1,V198&lt;=0.2),"0.1 to 0.2",AND(V198&gt;0.2,V198&lt;=0.3),"0.2 to 0.3",AND(V198&gt;0.3,V198&lt;=0.4),"0.3 to 0.4",AND(V198&gt;0.4,V198&lt;=0.5),"0.4 to 0.5",AND(V198&gt;0.5,V198&lt;=0.75),"0.5 to 0.75",AND(V198&gt;0.75,V198&lt;=1),"0.75 to 1",AND(V198&gt;1,V198&lt;=2),"1 to 2",AND(V198&gt;2,V198&lt;=3),"2 to 3",AND(V198&gt;3,V198&lt;=4),"3 to 4",AND(V198&gt;4,V198&lt;=5),"4 to 5",AND(V198&gt;5,V198&lt;=10),"5 to 10",V198&gt;10,"10+")</f>
        <v>0 to 0.05</v>
      </c>
      <c r="V198" s="10">
        <f>_xlfn.XLOOKUP($E198,'Raw Data'!$E:$E,'Raw Data'!V:V,"ERROR",0,1)</f>
        <v>0.0325870815015218</v>
      </c>
      <c r="W198" s="15" t="str">
        <f t="array" ref="W198">_xlfn.IFS(AND(X198&gt;0,X198&lt;=0.05),"0 to 0.05",AND(X198&gt;0.05,X198&lt;=0.1),"0.05 to 0.1",AND(X198&gt;0.1,X198&lt;=0.2),"0.1 to 0.2",AND(X198&gt;0.2,X198&lt;=0.3),"0.2 to 0.3",AND(X198&gt;0.3,X198&lt;=0.4),"0.3 to 0.4",AND(X198&gt;0.4,X198&lt;=0.5),"0.4 to 0.5",AND(X198&gt;0.5,X198&lt;=0.75),"0.5 to 0.75",AND(X198&gt;0.75,X198&lt;=1),"0.75 to 1",AND(X198&gt;1,X198&lt;=2),"1 to 2",AND(X198&gt;2,X198&lt;=3),"2 to 3",AND(X198&gt;3,X198&lt;=4),"3 to 4",AND(X198&gt;4,X198&lt;=5),"4 to 5",AND(X198&gt;5,X198&lt;=10),"5 to 10",X198&gt;10,"10+")</f>
        <v>0 to 0.05</v>
      </c>
      <c r="X198" s="16">
        <f t="shared" si="8"/>
        <v>0.0325870815015218</v>
      </c>
      <c r="Y198" s="5" t="str">
        <f t="array" ref="Y198">_xlfn.IFS(AND(Z198&gt;0,Z198&lt;=1),"0 to 1",AND(Z198&gt;1,Z198&lt;=2),"1 to 2",AND(Z198&gt;2,Z198&lt;=4),"2 to 4",AND(Z198&gt;4,Z198&lt;=6),"4 to 6",AND(Z198&gt;6,Z198&lt;=8),"6 to 8",AND(Z198&gt;8,Z198&lt;=10),"8 to 10",AND(Z198&gt;10,Z198&lt;=15),"10 to 15",AND(Z198&gt;15,Z198&lt;=20),"15 to 20",AND(Z198&gt;20,Z198&lt;=25),"20 to 25",AND(Z198&gt;25,Z198&lt;=30),"25 to 30",AND(Z198&gt;30,Z198&lt;=40),"30 to 40",AND(Z198&gt;40,Z198&lt;=50),"40 to 50",Z198&gt;50,"50+")</f>
        <v>30 to 40</v>
      </c>
      <c r="Z198" s="9">
        <f>_xlfn.XLOOKUP($E198,'Raw Data'!$E:$E,'Raw Data'!Z:Z,"ERROR",0,1)</f>
        <v>36</v>
      </c>
      <c r="AA198" s="9" t="str">
        <f>_xlfn.XLOOKUP($E198,'Raw Data'!$E:$E,'Raw Data'!AA:AA,"ERROR",0,1)</f>
        <v>oz</v>
      </c>
    </row>
    <row r="199" hidden="1" spans="1:27">
      <c r="A199" s="5" t="str">
        <f>_xlfn.XLOOKUP($E199,'Raw Data'!$E:$E,'Raw Data'!A:A,"ERROR",0,1)</f>
        <v>AE</v>
      </c>
      <c r="B199" s="5" t="str">
        <f>_xlfn.XLOOKUP($E199,'Raw Data'!$E:$E,'Raw Data'!B:B,"ERROR",0,1)</f>
        <v>Hair Mousses</v>
      </c>
      <c r="C199" s="5" t="str">
        <f>_xlfn.XLOOKUP($E199,'Raw Data'!$E:$E,'Raw Data'!C:C,"ERROR",0,1)</f>
        <v>enercos</v>
      </c>
      <c r="D199" s="5" t="str">
        <f>_xlfn.XLOOKUP($E199,'Raw Data'!$E:$E,'Raw Data'!D:D,"ERROR",0,1)</f>
        <v>www.amazon.ae/dp/B08QVTTQ3W</v>
      </c>
      <c r="E199" s="5" t="s">
        <v>398</v>
      </c>
      <c r="F199" s="9" t="str">
        <f>_xlfn.XLOOKUP($E199,'Raw Data'!$E:$E,'Raw Data'!F:F,"ERROR",0,1)</f>
        <v>Enercos  Hair   Mousse  Milk Shake, 200ml</v>
      </c>
      <c r="G199" s="10">
        <f>_xlfn.XLOOKUP($E199,'Raw Data'!$E:$E,'Raw Data'!G:G,"ERROR",0,1)</f>
        <v>18</v>
      </c>
      <c r="H199" s="9">
        <f>_xlfn.XLOOKUP($E199,'Raw Data'!$E:$E,'Raw Data'!H:H,"ERROR",0,1)</f>
        <v>317.7</v>
      </c>
      <c r="I199" s="9">
        <f>_xlfn.XLOOKUP($E199,'Raw Data'!$E:$E,'Raw Data'!I:I,"ERROR",0,1)</f>
        <v>0.000425343465852792</v>
      </c>
      <c r="J199" s="9" t="str">
        <f>_xlfn.XLOOKUP($E199,'Raw Data'!$E:$E,'Raw Data'!J:J,"ERROR",0,1)</f>
        <v>No</v>
      </c>
      <c r="K199" s="14" t="str">
        <f t="array" ref="K199">_xlfn.IFS(AND(L199&gt;0,L199&lt;=5),"0 to 5",AND(L199&gt;5,L199&lt;=10),"5 to 10",AND(L199&gt;10,L199&lt;=15),"10 to 15",AND(L199&gt;15,L199&lt;=20),"15 to 20",AND(L199&gt;20,L199&lt;=30),"20 to 30",AND(L199&gt;30,L199&lt;=40),"30 to 40",AND(L199&gt;40,L199&lt;=50),"40 to 50",AND(L199&gt;50,L199&lt;=75),"50 to 75",AND(L199&gt;75,L199&lt;=100),"75 to 100",AND(L199&gt;100,L199&lt;=150),"100 to 150",AND(L199&gt;150,L199&lt;=200),"150 to 200",AND(L199&gt;200,L199&lt;=250),"200 to 250",AND(L199&gt;250,L199&lt;=300),"250 to 300",AND(L199&gt;300,L199&lt;=400),"300 to 400",AND(L199&gt;400,L199&lt;=500),"400 to 500",L199&gt;500,"500+")</f>
        <v>15 to 20</v>
      </c>
      <c r="L199" s="9">
        <f>_xlfn.XLOOKUP($E199,'Raw Data'!$E:$E,'Raw Data'!L:L,"ERROR",0,1)</f>
        <v>17.89</v>
      </c>
      <c r="M199" s="14" t="str">
        <f t="array" ref="M199">_xlfn.IFS(AND(N199&gt;0,N199&lt;=5),"0 to 5",AND(N199&gt;5,N199&lt;=10),"5 to 10",AND(N199&gt;10,N199&lt;=15),"10 to 15",AND(N199&gt;15,N199&lt;=20),"15 to 20",AND(N199&gt;20,N199&lt;=30),"20 to 30",AND(N199&gt;30,N199&lt;=40),"30 to 40",AND(N199&gt;40,N199&lt;=50),"40 to 50",AND(N199&gt;50,N199&lt;=75),"50 to 75",AND(N199&gt;75,N199&lt;=100),"75 to 100",AND(N199&gt;100,N199&lt;=150),"100 to 150",AND(N199&gt;150,N199&lt;=200),"150 to 200",AND(N199&gt;200,N199&lt;=250),"200 to 250",AND(N199&gt;250,N199&lt;=300),"250 to 300",AND(N199&gt;300,N199&lt;=400),"300 to 400",AND(N199&gt;400,N199&lt;=500),"400 to 500",N199&gt;500,"500+")</f>
        <v>15 to 20</v>
      </c>
      <c r="N199" s="9">
        <f>_xlfn.XLOOKUP($E199,'Raw Data'!$E:$E,'Raw Data'!N:N,"ERROR",0,1)</f>
        <v>18.31</v>
      </c>
      <c r="O199" s="14" t="str">
        <f t="array" ref="O199">_xlfn.IFS(P199=0,"No Discount",AND(P199&gt;0,P199&lt;=0.02),"0% to 2%",AND(P199&gt;0.02,P199&lt;=0.04),"2% to 4%",AND(P199&gt;0.04,P199&lt;=0.06),"4% to 6%",AND(P199&gt;0.06,P199&lt;=0.08),"6% to 8%",AND(P199&gt;0.08,P199&lt;=0.1),"8% to 10%",AND(P199&gt;0.1,P199&lt;=0.15),"10% to 15%",AND(P199&gt;0.15,P199&lt;=0.2),"15% to 20%",AND(P199&gt;0.2,P199&lt;=0.25),"20% to 25%",AND(P199&gt;0.25,P199&lt;=0.3),"25% to 30%",AND(P199&gt;0.3,P199&lt;=0.4),"30% to 40%",AND(P199&gt;0.4,P199&lt;=0.5),"40% to 50%",AND(P199&gt;0.5,P199&lt;=0.75),"50% to 75%",AND(P199&gt;0.75,P199&lt;=1),"75% to 100%")</f>
        <v>2% to 4%</v>
      </c>
      <c r="P199" s="10">
        <f>_xlfn.XLOOKUP($E199,'Raw Data'!$E:$E,'Raw Data'!P:P,"ERROR",0,1)</f>
        <v>0.0229382850901146</v>
      </c>
      <c r="Q199" s="9">
        <f>_xlfn.XLOOKUP($E199,'Raw Data'!$E:$E,'Raw Data'!Q:Q,"ERROR",0,1)</f>
        <v>200</v>
      </c>
      <c r="R199" s="9" t="str">
        <f>_xlfn.XLOOKUP($E199,'Raw Data'!$E:$E,'Raw Data'!R:R,"ERROR",0,1)</f>
        <v>ml</v>
      </c>
      <c r="S199" s="5" t="str">
        <f t="array" ref="S199">_xlfn.IFS(AND(T199&gt;0,T199&lt;=0.05),"0 to 0.05",AND(T199&gt;0.05,T199&lt;=0.1),"0.05 to 0.1",AND(T199&gt;0.1,T199&lt;=0.2),"0.1 to 0.2",AND(T199&gt;0.2,T199&lt;=0.3),"0.2 to 0.3",AND(T199&gt;0.3,T199&lt;=0.4),"0.3 to 0.4",AND(T199&gt;0.4,T199&lt;=0.5),"0.4 to 0.5",AND(T199&gt;0.5,T199&lt;=0.75),"0.5 to 0.75",AND(T199&gt;0.75,T199&lt;=1),"0.75 to 1",AND(T199&gt;1,T199&lt;=2),"1 to 2",AND(T199&gt;2,T199&lt;=3),"2 to 3",AND(T199&gt;3,T199&lt;=4),"3 to 4",AND(T199&gt;4,T199&lt;=5),"4 to 5",AND(T199&gt;5,T199&lt;=10),"5 to 10",T199&gt;10,"10+")</f>
        <v>0.05 to 0.1</v>
      </c>
      <c r="T199" s="10">
        <f>_xlfn.XLOOKUP($E199,'Raw Data'!$E:$E,'Raw Data'!T:T,"ERROR",0,1)</f>
        <v>0.0894977918208323</v>
      </c>
      <c r="U199" s="15" t="str">
        <f t="array" ref="U199">_xlfn.IFS(AND(V199&gt;0,V199&lt;=0.05),"0 to 0.05",AND(V199&gt;0.05,V199&lt;=0.1),"0.05 to 0.1",AND(V199&gt;0.1,V199&lt;=0.2),"0.1 to 0.2",AND(V199&gt;0.2,V199&lt;=0.3),"0.2 to 0.3",AND(V199&gt;0.3,V199&lt;=0.4),"0.3 to 0.4",AND(V199&gt;0.4,V199&lt;=0.5),"0.4 to 0.5",AND(V199&gt;0.5,V199&lt;=0.75),"0.5 to 0.75",AND(V199&gt;0.75,V199&lt;=1),"0.75 to 1",AND(V199&gt;1,V199&lt;=2),"1 to 2",AND(V199&gt;2,V199&lt;=3),"2 to 3",AND(V199&gt;3,V199&lt;=4),"3 to 4",AND(V199&gt;4,V199&lt;=5),"4 to 5",AND(V199&gt;5,V199&lt;=10),"5 to 10",V199&gt;10,"10+")</f>
        <v>0 to 0.05</v>
      </c>
      <c r="V199" s="10">
        <f>_xlfn.XLOOKUP($E199,'Raw Data'!$E:$E,'Raw Data'!V:V,"ERROR",0,1)</f>
        <v>0.0247317067313946</v>
      </c>
      <c r="W199" s="15" t="str">
        <f t="array" ref="W199">_xlfn.IFS(AND(X199&gt;0,X199&lt;=0.05),"0 to 0.05",AND(X199&gt;0.05,X199&lt;=0.1),"0.05 to 0.1",AND(X199&gt;0.1,X199&lt;=0.2),"0.1 to 0.2",AND(X199&gt;0.2,X199&lt;=0.3),"0.2 to 0.3",AND(X199&gt;0.3,X199&lt;=0.4),"0.3 to 0.4",AND(X199&gt;0.4,X199&lt;=0.5),"0.4 to 0.5",AND(X199&gt;0.5,X199&lt;=0.75),"0.5 to 0.75",AND(X199&gt;0.75,X199&lt;=1),"0.75 to 1",AND(X199&gt;1,X199&lt;=2),"1 to 2",AND(X199&gt;2,X199&lt;=3),"2 to 3",AND(X199&gt;3,X199&lt;=4),"3 to 4",AND(X199&gt;4,X199&lt;=5),"4 to 5",AND(X199&gt;5,X199&lt;=10),"5 to 10",X199&gt;10,"10+")</f>
        <v>0 to 0.05</v>
      </c>
      <c r="X199" s="16">
        <f t="shared" si="8"/>
        <v>0.0241644037916247</v>
      </c>
      <c r="Y199" s="5" t="str">
        <f t="array" ref="Y199">_xlfn.IFS(AND(Z199&gt;0,Z199&lt;=1),"0 to 1",AND(Z199&gt;1,Z199&lt;=2),"1 to 2",AND(Z199&gt;2,Z199&lt;=4),"2 to 4",AND(Z199&gt;4,Z199&lt;=6),"4 to 6",AND(Z199&gt;6,Z199&lt;=8),"6 to 8",AND(Z199&gt;8,Z199&lt;=10),"8 to 10",AND(Z199&gt;10,Z199&lt;=15),"10 to 15",AND(Z199&gt;15,Z199&lt;=20),"15 to 20",AND(Z199&gt;20,Z199&lt;=25),"20 to 25",AND(Z199&gt;25,Z199&lt;=30),"25 to 30",AND(Z199&gt;30,Z199&lt;=40),"30 to 40",AND(Z199&gt;40,Z199&lt;=50),"40 to 50",Z199&gt;50,"50+")</f>
        <v>6 to 8</v>
      </c>
      <c r="Z199" s="9">
        <f>_xlfn.XLOOKUP($E199,'Raw Data'!$E:$E,'Raw Data'!Z:Z,"ERROR",0,1)</f>
        <v>6.76</v>
      </c>
      <c r="AA199" s="9" t="str">
        <f>_xlfn.XLOOKUP($E199,'Raw Data'!$E:$E,'Raw Data'!AA:AA,"ERROR",0,1)</f>
        <v>oz</v>
      </c>
    </row>
    <row r="200" hidden="1" spans="1:27">
      <c r="A200" s="5" t="str">
        <f>_xlfn.XLOOKUP($E200,'Raw Data'!$E:$E,'Raw Data'!A:A,"ERROR",0,1)</f>
        <v>AE</v>
      </c>
      <c r="B200" s="5" t="str">
        <f>_xlfn.XLOOKUP($E200,'Raw Data'!$E:$E,'Raw Data'!B:B,"ERROR",0,1)</f>
        <v>Hair Mousses</v>
      </c>
      <c r="C200" s="5" t="str">
        <f>_xlfn.XLOOKUP($E200,'Raw Data'!$E:$E,'Raw Data'!C:C,"ERROR",0,1)</f>
        <v>Wella</v>
      </c>
      <c r="D200" s="5" t="str">
        <f>_xlfn.XLOOKUP($E200,'Raw Data'!$E:$E,'Raw Data'!D:D,"ERROR",0,1)</f>
        <v>www.amazon.ae/dp/B007QE0GQG</v>
      </c>
      <c r="E200" s="5" t="s">
        <v>399</v>
      </c>
      <c r="F200" s="9" t="str">
        <f>_xlfn.XLOOKUP($E200,'Raw Data'!$E:$E,'Raw Data'!F:F,"ERROR",0,1)</f>
        <v>Wella Professionals Enrich Repairing Mousse Healing Foam</v>
      </c>
      <c r="G200" s="10">
        <f>_xlfn.XLOOKUP($E200,'Raw Data'!$E:$E,'Raw Data'!G:G,"ERROR",0,1)</f>
        <v>4</v>
      </c>
      <c r="H200" s="9">
        <f>_xlfn.XLOOKUP($E200,'Raw Data'!$E:$E,'Raw Data'!H:H,"ERROR",0,1)</f>
        <v>307.55</v>
      </c>
      <c r="I200" s="9">
        <f>_xlfn.XLOOKUP($E200,'Raw Data'!$E:$E,'Raw Data'!I:I,"ERROR",0,1)</f>
        <v>0.000411754431611666</v>
      </c>
      <c r="J200" s="9" t="str">
        <f>_xlfn.XLOOKUP($E200,'Raw Data'!$E:$E,'Raw Data'!J:J,"ERROR",0,1)</f>
        <v>No</v>
      </c>
      <c r="K200" s="14" t="str">
        <f t="array" ref="K200">_xlfn.IFS(AND(L200&gt;0,L200&lt;=5),"0 to 5",AND(L200&gt;5,L200&lt;=10),"5 to 10",AND(L200&gt;10,L200&lt;=15),"10 to 15",AND(L200&gt;15,L200&lt;=20),"15 to 20",AND(L200&gt;20,L200&lt;=30),"20 to 30",AND(L200&gt;30,L200&lt;=40),"30 to 40",AND(L200&gt;40,L200&lt;=50),"40 to 50",AND(L200&gt;50,L200&lt;=75),"50 to 75",AND(L200&gt;75,L200&lt;=100),"75 to 100",AND(L200&gt;100,L200&lt;=150),"100 to 150",AND(L200&gt;150,L200&lt;=200),"150 to 200",AND(L200&gt;200,L200&lt;=250),"200 to 250",AND(L200&gt;250,L200&lt;=300),"250 to 300",AND(L200&gt;300,L200&lt;=400),"300 to 400",AND(L200&gt;400,L200&lt;=500),"400 to 500",L200&gt;500,"500+")</f>
        <v>75 to 100</v>
      </c>
      <c r="L200" s="9">
        <f>_xlfn.XLOOKUP($E200,'Raw Data'!$E:$E,'Raw Data'!L:L,"ERROR",0,1)</f>
        <v>81.17</v>
      </c>
      <c r="M200" s="14" t="str">
        <f t="array" ref="M200">_xlfn.IFS(AND(N200&gt;0,N200&lt;=5),"0 to 5",AND(N200&gt;5,N200&lt;=10),"5 to 10",AND(N200&gt;10,N200&lt;=15),"10 to 15",AND(N200&gt;15,N200&lt;=20),"15 to 20",AND(N200&gt;20,N200&lt;=30),"20 to 30",AND(N200&gt;30,N200&lt;=40),"30 to 40",AND(N200&gt;40,N200&lt;=50),"40 to 50",AND(N200&gt;50,N200&lt;=75),"50 to 75",AND(N200&gt;75,N200&lt;=100),"75 to 100",AND(N200&gt;100,N200&lt;=150),"100 to 150",AND(N200&gt;150,N200&lt;=200),"150 to 200",AND(N200&gt;200,N200&lt;=250),"200 to 250",AND(N200&gt;250,N200&lt;=300),"250 to 300",AND(N200&gt;300,N200&lt;=400),"300 to 400",AND(N200&gt;400,N200&lt;=500),"400 to 500",N200&gt;500,"500+")</f>
        <v>75 to 100</v>
      </c>
      <c r="N200" s="9">
        <f>_xlfn.XLOOKUP($E200,'Raw Data'!$E:$E,'Raw Data'!N:N,"ERROR",0,1)</f>
        <v>81.17</v>
      </c>
      <c r="O200" s="14" t="str">
        <f t="array" ref="O200">_xlfn.IFS(P200=0,"No Discount",AND(P200&gt;0,P200&lt;=0.02),"0% to 2%",AND(P200&gt;0.02,P200&lt;=0.04),"2% to 4%",AND(P200&gt;0.04,P200&lt;=0.06),"4% to 6%",AND(P200&gt;0.06,P200&lt;=0.08),"6% to 8%",AND(P200&gt;0.08,P200&lt;=0.1),"8% to 10%",AND(P200&gt;0.1,P200&lt;=0.15),"10% to 15%",AND(P200&gt;0.15,P200&lt;=0.2),"15% to 20%",AND(P200&gt;0.2,P200&lt;=0.25),"20% to 25%",AND(P200&gt;0.25,P200&lt;=0.3),"25% to 30%",AND(P200&gt;0.3,P200&lt;=0.4),"30% to 40%",AND(P200&gt;0.4,P200&lt;=0.5),"40% to 50%",AND(P200&gt;0.5,P200&lt;=0.75),"50% to 75%",AND(P200&gt;0.75,P200&lt;=1),"75% to 100%")</f>
        <v>No Discount</v>
      </c>
      <c r="P200" s="10">
        <f>_xlfn.XLOOKUP($E200,'Raw Data'!$E:$E,'Raw Data'!P:P,"ERROR",0,1)</f>
        <v>0</v>
      </c>
      <c r="Q200" s="9">
        <f>_xlfn.XLOOKUP($E200,'Raw Data'!$E:$E,'Raw Data'!Q:Q,"ERROR",0,1)</f>
        <v>0</v>
      </c>
      <c r="R200" s="9">
        <f>_xlfn.XLOOKUP($E200,'Raw Data'!$E:$E,'Raw Data'!R:R,"ERROR",0,1)</f>
        <v>0</v>
      </c>
      <c r="S200" s="5" t="e">
        <f t="array" ref="S200">_xlfn.IFS(AND(T200&gt;0,T200&lt;=0.05),"0 to 0.05",AND(T200&gt;0.05,T200&lt;=0.1),"0.05 to 0.1",AND(T200&gt;0.1,T200&lt;=0.2),"0.1 to 0.2",AND(T200&gt;0.2,T200&lt;=0.3),"0.2 to 0.3",AND(T200&gt;0.3,T200&lt;=0.4),"0.3 to 0.4",AND(T200&gt;0.4,T200&lt;=0.5),"0.4 to 0.5",AND(T200&gt;0.5,T200&lt;=0.75),"0.5 to 0.75",AND(T200&gt;0.75,T200&lt;=1),"0.75 to 1",AND(T200&gt;1,T200&lt;=2),"1 to 2",AND(T200&gt;2,T200&lt;=3),"2 to 3",AND(T200&gt;3,T200&lt;=4),"3 to 4",AND(T200&gt;4,T200&lt;=5),"4 to 5",AND(T200&gt;5,T200&lt;=10),"5 to 10",T200&gt;10,"10+")</f>
        <v>#N/A</v>
      </c>
      <c r="T200" s="10">
        <f>_xlfn.XLOOKUP($E200,'Raw Data'!$E:$E,'Raw Data'!T:T,"ERROR",0,1)</f>
        <v>0</v>
      </c>
      <c r="U200" s="15" t="e">
        <f t="array" ref="U200">_xlfn.IFS(AND(V200&gt;0,V200&lt;=0.05),"0 to 0.05",AND(V200&gt;0.05,V200&lt;=0.1),"0.05 to 0.1",AND(V200&gt;0.1,V200&lt;=0.2),"0.1 to 0.2",AND(V200&gt;0.2,V200&lt;=0.3),"0.2 to 0.3",AND(V200&gt;0.3,V200&lt;=0.4),"0.3 to 0.4",AND(V200&gt;0.4,V200&lt;=0.5),"0.4 to 0.5",AND(V200&gt;0.5,V200&lt;=0.75),"0.5 to 0.75",AND(V200&gt;0.75,V200&lt;=1),"0.75 to 1",AND(V200&gt;1,V200&lt;=2),"1 to 2",AND(V200&gt;2,V200&lt;=3),"2 to 3",AND(V200&gt;3,V200&lt;=4),"3 to 4",AND(V200&gt;4,V200&lt;=5),"4 to 5",AND(V200&gt;5,V200&lt;=10),"5 to 10",V200&gt;10,"10+")</f>
        <v>#N/A</v>
      </c>
      <c r="V200" s="10">
        <f>_xlfn.XLOOKUP($E200,'Raw Data'!$E:$E,'Raw Data'!V:V,"ERROR",0,1)</f>
        <v>0</v>
      </c>
      <c r="W200" s="15" t="e">
        <f t="array" ref="W200">_xlfn.IFS(AND(X200&gt;0,X200&lt;=0.05),"0 to 0.05",AND(X200&gt;0.05,X200&lt;=0.1),"0.05 to 0.1",AND(X200&gt;0.1,X200&lt;=0.2),"0.1 to 0.2",AND(X200&gt;0.2,X200&lt;=0.3),"0.2 to 0.3",AND(X200&gt;0.3,X200&lt;=0.4),"0.3 to 0.4",AND(X200&gt;0.4,X200&lt;=0.5),"0.4 to 0.5",AND(X200&gt;0.5,X200&lt;=0.75),"0.5 to 0.75",AND(X200&gt;0.75,X200&lt;=1),"0.75 to 1",AND(X200&gt;1,X200&lt;=2),"1 to 2",AND(X200&gt;2,X200&lt;=3),"2 to 3",AND(X200&gt;3,X200&lt;=4),"3 to 4",AND(X200&gt;4,X200&lt;=5),"4 to 5",AND(X200&gt;5,X200&lt;=10),"5 to 10",X200&gt;10,"10+")</f>
        <v>#DIV/0!</v>
      </c>
      <c r="X200" s="16" t="e">
        <f t="shared" si="8"/>
        <v>#DIV/0!</v>
      </c>
      <c r="Y200" s="5" t="e">
        <f t="array" ref="Y200">_xlfn.IFS(AND(Z200&gt;0,Z200&lt;=1),"0 to 1",AND(Z200&gt;1,Z200&lt;=2),"1 to 2",AND(Z200&gt;2,Z200&lt;=4),"2 to 4",AND(Z200&gt;4,Z200&lt;=6),"4 to 6",AND(Z200&gt;6,Z200&lt;=8),"6 to 8",AND(Z200&gt;8,Z200&lt;=10),"8 to 10",AND(Z200&gt;10,Z200&lt;=15),"10 to 15",AND(Z200&gt;15,Z200&lt;=20),"15 to 20",AND(Z200&gt;20,Z200&lt;=25),"20 to 25",AND(Z200&gt;25,Z200&lt;=30),"25 to 30",AND(Z200&gt;30,Z200&lt;=40),"30 to 40",AND(Z200&gt;40,Z200&lt;=50),"40 to 50",Z200&gt;50,"50+")</f>
        <v>#N/A</v>
      </c>
      <c r="Z200" s="9">
        <f>_xlfn.XLOOKUP($E200,'Raw Data'!$E:$E,'Raw Data'!Z:Z,"ERROR",0,1)</f>
        <v>0</v>
      </c>
      <c r="AA200" s="9">
        <f>_xlfn.XLOOKUP($E200,'Raw Data'!$E:$E,'Raw Data'!AA:AA,"ERROR",0,1)</f>
        <v>0</v>
      </c>
    </row>
    <row r="201" hidden="1" spans="1:27">
      <c r="A201" s="5" t="str">
        <f>_xlfn.XLOOKUP($E201,'Raw Data'!$E:$E,'Raw Data'!A:A,"ERROR",0,1)</f>
        <v>AE</v>
      </c>
      <c r="B201" s="5" t="str">
        <f>_xlfn.XLOOKUP($E201,'Raw Data'!$E:$E,'Raw Data'!B:B,"ERROR",0,1)</f>
        <v>Hair Mousses</v>
      </c>
      <c r="C201" s="5" t="str">
        <f>_xlfn.XLOOKUP($E201,'Raw Data'!$E:$E,'Raw Data'!C:C,"ERROR",0,1)</f>
        <v>nova</v>
      </c>
      <c r="D201" s="5" t="str">
        <f>_xlfn.XLOOKUP($E201,'Raw Data'!$E:$E,'Raw Data'!D:D,"ERROR",0,1)</f>
        <v>www.amazon.ae/dp/B00UXELTQ2</v>
      </c>
      <c r="E201" s="5" t="s">
        <v>400</v>
      </c>
      <c r="F201" s="9" t="str">
        <f>_xlfn.XLOOKUP($E201,'Raw Data'!$E:$E,'Raw Data'!F:F,"ERROR",0,1)</f>
        <v>Nova Hair Styling Mousse, 300ml</v>
      </c>
      <c r="G201" s="10">
        <f>_xlfn.XLOOKUP($E201,'Raw Data'!$E:$E,'Raw Data'!G:G,"ERROR",0,1)</f>
        <v>5</v>
      </c>
      <c r="H201" s="9">
        <f>_xlfn.XLOOKUP($E201,'Raw Data'!$E:$E,'Raw Data'!H:H,"ERROR",0,1)</f>
        <v>298.96</v>
      </c>
      <c r="I201" s="9">
        <f>_xlfn.XLOOKUP($E201,'Raw Data'!$E:$E,'Raw Data'!I:I,"ERROR",0,1)</f>
        <v>0.00040025395829824</v>
      </c>
      <c r="J201" s="9" t="str">
        <f>_xlfn.XLOOKUP($E201,'Raw Data'!$E:$E,'Raw Data'!J:J,"ERROR",0,1)</f>
        <v>No</v>
      </c>
      <c r="K201" s="14" t="str">
        <f t="array" ref="K201">_xlfn.IFS(AND(L201&gt;0,L201&lt;=5),"0 to 5",AND(L201&gt;5,L201&lt;=10),"5 to 10",AND(L201&gt;10,L201&lt;=15),"10 to 15",AND(L201&gt;15,L201&lt;=20),"15 to 20",AND(L201&gt;20,L201&lt;=30),"20 to 30",AND(L201&gt;30,L201&lt;=40),"30 to 40",AND(L201&gt;40,L201&lt;=50),"40 to 50",AND(L201&gt;50,L201&lt;=75),"50 to 75",AND(L201&gt;75,L201&lt;=100),"75 to 100",AND(L201&gt;100,L201&lt;=150),"100 to 150",AND(L201&gt;150,L201&lt;=200),"150 to 200",AND(L201&gt;200,L201&lt;=250),"200 to 250",AND(L201&gt;250,L201&lt;=300),"250 to 300",AND(L201&gt;300,L201&lt;=400),"300 to 400",AND(L201&gt;400,L201&lt;=500),"400 to 500",L201&gt;500,"500+")</f>
        <v>75 to 100</v>
      </c>
      <c r="L201" s="9">
        <f>_xlfn.XLOOKUP($E201,'Raw Data'!$E:$E,'Raw Data'!L:L,"ERROR",0,1)</f>
        <v>75.02</v>
      </c>
      <c r="M201" s="14" t="str">
        <f t="array" ref="M201">_xlfn.IFS(AND(N201&gt;0,N201&lt;=5),"0 to 5",AND(N201&gt;5,N201&lt;=10),"5 to 10",AND(N201&gt;10,N201&lt;=15),"10 to 15",AND(N201&gt;15,N201&lt;=20),"15 to 20",AND(N201&gt;20,N201&lt;=30),"20 to 30",AND(N201&gt;30,N201&lt;=40),"30 to 40",AND(N201&gt;40,N201&lt;=50),"40 to 50",AND(N201&gt;50,N201&lt;=75),"50 to 75",AND(N201&gt;75,N201&lt;=100),"75 to 100",AND(N201&gt;100,N201&lt;=150),"100 to 150",AND(N201&gt;150,N201&lt;=200),"150 to 200",AND(N201&gt;200,N201&lt;=250),"200 to 250",AND(N201&gt;250,N201&lt;=300),"250 to 300",AND(N201&gt;300,N201&lt;=400),"300 to 400",AND(N201&gt;400,N201&lt;=500),"400 to 500",N201&gt;500,"500+")</f>
        <v>75 to 100</v>
      </c>
      <c r="N201" s="9">
        <f>_xlfn.XLOOKUP($E201,'Raw Data'!$E:$E,'Raw Data'!N:N,"ERROR",0,1)</f>
        <v>82.14</v>
      </c>
      <c r="O201" s="14" t="str">
        <f t="array" ref="O201">_xlfn.IFS(P201=0,"No Discount",AND(P201&gt;0,P201&lt;=0.02),"0% to 2%",AND(P201&gt;0.02,P201&lt;=0.04),"2% to 4%",AND(P201&gt;0.04,P201&lt;=0.06),"4% to 6%",AND(P201&gt;0.06,P201&lt;=0.08),"6% to 8%",AND(P201&gt;0.08,P201&lt;=0.1),"8% to 10%",AND(P201&gt;0.1,P201&lt;=0.15),"10% to 15%",AND(P201&gt;0.15,P201&lt;=0.2),"15% to 20%",AND(P201&gt;0.2,P201&lt;=0.25),"20% to 25%",AND(P201&gt;0.25,P201&lt;=0.3),"25% to 30%",AND(P201&gt;0.3,P201&lt;=0.4),"30% to 40%",AND(P201&gt;0.4,P201&lt;=0.5),"40% to 50%",AND(P201&gt;0.5,P201&lt;=0.75),"50% to 75%",AND(P201&gt;0.75,P201&lt;=1),"75% to 100%")</f>
        <v>8% to 10%</v>
      </c>
      <c r="P201" s="10">
        <f>_xlfn.XLOOKUP($E201,'Raw Data'!$E:$E,'Raw Data'!P:P,"ERROR",0,1)</f>
        <v>0.0866812758704651</v>
      </c>
      <c r="Q201" s="9">
        <f>_xlfn.XLOOKUP($E201,'Raw Data'!$E:$E,'Raw Data'!Q:Q,"ERROR",0,1)</f>
        <v>300</v>
      </c>
      <c r="R201" s="9" t="str">
        <f>_xlfn.XLOOKUP($E201,'Raw Data'!$E:$E,'Raw Data'!R:R,"ERROR",0,1)</f>
        <v>ml</v>
      </c>
      <c r="S201" s="5" t="str">
        <f t="array" ref="S201">_xlfn.IFS(AND(T201&gt;0,T201&lt;=0.05),"0 to 0.05",AND(T201&gt;0.05,T201&lt;=0.1),"0.05 to 0.1",AND(T201&gt;0.1,T201&lt;=0.2),"0.1 to 0.2",AND(T201&gt;0.2,T201&lt;=0.3),"0.2 to 0.3",AND(T201&gt;0.3,T201&lt;=0.4),"0.3 to 0.4",AND(T201&gt;0.4,T201&lt;=0.5),"0.4 to 0.5",AND(T201&gt;0.5,T201&lt;=0.75),"0.5 to 0.75",AND(T201&gt;0.75,T201&lt;=1),"0.75 to 1",AND(T201&gt;1,T201&lt;=2),"1 to 2",AND(T201&gt;2,T201&lt;=3),"2 to 3",AND(T201&gt;3,T201&lt;=4),"3 to 4",AND(T201&gt;4,T201&lt;=5),"4 to 5",AND(T201&gt;5,T201&lt;=10),"5 to 10",T201&gt;10,"10+")</f>
        <v>0.2 to 0.3</v>
      </c>
      <c r="T201" s="10">
        <f>_xlfn.XLOOKUP($E201,'Raw Data'!$E:$E,'Raw Data'!T:T,"ERROR",0,1)</f>
        <v>0.250200273612776</v>
      </c>
      <c r="U201" s="15" t="str">
        <f t="array" ref="U201">_xlfn.IFS(AND(V201&gt;0,V201&lt;=0.05),"0 to 0.05",AND(V201&gt;0.05,V201&lt;=0.1),"0.05 to 0.1",AND(V201&gt;0.1,V201&lt;=0.2),"0.1 to 0.2",AND(V201&gt;0.2,V201&lt;=0.3),"0.2 to 0.3",AND(V201&gt;0.3,V201&lt;=0.4),"0.3 to 0.4",AND(V201&gt;0.4,V201&lt;=0.5),"0.4 to 0.5",AND(V201&gt;0.5,V201&lt;=0.75),"0.5 to 0.75",AND(V201&gt;0.75,V201&lt;=1),"0.75 to 1",AND(V201&gt;1,V201&lt;=2),"1 to 2",AND(V201&gt;2,V201&lt;=3),"2 to 3",AND(V201&gt;3,V201&lt;=4),"3 to 4",AND(V201&gt;4,V201&lt;=5),"4 to 5",AND(V201&gt;5,V201&lt;=10),"5 to 10",V201&gt;10,"10+")</f>
        <v>0.05 to 0.1</v>
      </c>
      <c r="V201" s="10">
        <f>_xlfn.XLOOKUP($E201,'Raw Data'!$E:$E,'Raw Data'!V:V,"ERROR",0,1)</f>
        <v>0.0739654975757054</v>
      </c>
      <c r="W201" s="15" t="str">
        <f t="array" ref="W201">_xlfn.IFS(AND(X201&gt;0,X201&lt;=0.05),"0 to 0.05",AND(X201&gt;0.05,X201&lt;=0.1),"0.05 to 0.1",AND(X201&gt;0.1,X201&lt;=0.2),"0.1 to 0.2",AND(X201&gt;0.2,X201&lt;=0.3),"0.2 to 0.3",AND(X201&gt;0.3,X201&lt;=0.4),"0.3 to 0.4",AND(X201&gt;0.4,X201&lt;=0.5),"0.4 to 0.5",AND(X201&gt;0.5,X201&lt;=0.75),"0.5 to 0.75",AND(X201&gt;0.75,X201&lt;=1),"0.75 to 1",AND(X201&gt;1,X201&lt;=2),"1 to 2",AND(X201&gt;2,X201&lt;=3),"2 to 3",AND(X201&gt;3,X201&lt;=4),"3 to 4",AND(X201&gt;4,X201&lt;=5),"4 to 5",AND(X201&gt;5,X201&lt;=10),"5 to 10",X201&gt;10,"10+")</f>
        <v>0.05 to 0.1</v>
      </c>
      <c r="X201" s="16">
        <f t="shared" si="8"/>
        <v>0.0675540738754495</v>
      </c>
      <c r="Y201" s="5" t="str">
        <f t="array" ref="Y201">_xlfn.IFS(AND(Z201&gt;0,Z201&lt;=1),"0 to 1",AND(Z201&gt;1,Z201&lt;=2),"1 to 2",AND(Z201&gt;2,Z201&lt;=4),"2 to 4",AND(Z201&gt;4,Z201&lt;=6),"4 to 6",AND(Z201&gt;6,Z201&lt;=8),"6 to 8",AND(Z201&gt;8,Z201&lt;=10),"8 to 10",AND(Z201&gt;10,Z201&lt;=15),"10 to 15",AND(Z201&gt;15,Z201&lt;=20),"15 to 20",AND(Z201&gt;20,Z201&lt;=25),"20 to 25",AND(Z201&gt;25,Z201&lt;=30),"25 to 30",AND(Z201&gt;30,Z201&lt;=40),"30 to 40",AND(Z201&gt;40,Z201&lt;=50),"40 to 50",Z201&gt;50,"50+")</f>
        <v>10 to 15</v>
      </c>
      <c r="Z201" s="9">
        <f>_xlfn.XLOOKUP($E201,'Raw Data'!$E:$E,'Raw Data'!Z:Z,"ERROR",0,1)</f>
        <v>10.14</v>
      </c>
      <c r="AA201" s="9" t="str">
        <f>_xlfn.XLOOKUP($E201,'Raw Data'!$E:$E,'Raw Data'!AA:AA,"ERROR",0,1)</f>
        <v>oz</v>
      </c>
    </row>
    <row r="202" hidden="1" spans="1:27">
      <c r="A202" s="5" t="str">
        <f>_xlfn.XLOOKUP($E202,'Raw Data'!$E:$E,'Raw Data'!A:A,"ERROR",0,1)</f>
        <v>AE</v>
      </c>
      <c r="B202" s="5" t="str">
        <f>_xlfn.XLOOKUP($E202,'Raw Data'!$E:$E,'Raw Data'!B:B,"ERROR",0,1)</f>
        <v>Hair Mousses</v>
      </c>
      <c r="C202" s="5" t="str">
        <f>_xlfn.XLOOKUP($E202,'Raw Data'!$E:$E,'Raw Data'!C:C,"ERROR",0,1)</f>
        <v>nioxin</v>
      </c>
      <c r="D202" s="5" t="str">
        <f>_xlfn.XLOOKUP($E202,'Raw Data'!$E:$E,'Raw Data'!D:D,"ERROR",0,1)</f>
        <v>www.amazon.ae/dp/B00ILP0RUO</v>
      </c>
      <c r="E202" s="5" t="s">
        <v>401</v>
      </c>
      <c r="F202" s="9" t="str">
        <f>_xlfn.XLOOKUP($E202,'Raw Data'!$E:$E,'Raw Data'!F:F,"ERROR",0,1)</f>
        <v>Nioxin Bodifying Foam, Hair Thickening Mousse for Thinning Hair, 6.7 Fl Oz (Pack of 1)</v>
      </c>
      <c r="G202" s="10">
        <f>_xlfn.XLOOKUP($E202,'Raw Data'!$E:$E,'Raw Data'!G:G,"ERROR",0,1)</f>
        <v>3</v>
      </c>
      <c r="H202" s="9">
        <f>_xlfn.XLOOKUP($E202,'Raw Data'!$E:$E,'Raw Data'!H:H,"ERROR",0,1)</f>
        <v>295.54</v>
      </c>
      <c r="I202" s="9">
        <f>_xlfn.XLOOKUP($E202,'Raw Data'!$E:$E,'Raw Data'!I:I,"ERROR",0,1)</f>
        <v>0.000395675190110589</v>
      </c>
      <c r="J202" s="9" t="str">
        <f>_xlfn.XLOOKUP($E202,'Raw Data'!$E:$E,'Raw Data'!J:J,"ERROR",0,1)</f>
        <v>No</v>
      </c>
      <c r="K202" s="14" t="str">
        <f t="array" ref="K202">_xlfn.IFS(AND(L202&gt;0,L202&lt;=5),"0 to 5",AND(L202&gt;5,L202&lt;=10),"5 to 10",AND(L202&gt;10,L202&lt;=15),"10 to 15",AND(L202&gt;15,L202&lt;=20),"15 to 20",AND(L202&gt;20,L202&lt;=30),"20 to 30",AND(L202&gt;30,L202&lt;=40),"30 to 40",AND(L202&gt;40,L202&lt;=50),"40 to 50",AND(L202&gt;50,L202&lt;=75),"50 to 75",AND(L202&gt;75,L202&lt;=100),"75 to 100",AND(L202&gt;100,L202&lt;=150),"100 to 150",AND(L202&gt;150,L202&lt;=200),"150 to 200",AND(L202&gt;200,L202&lt;=250),"200 to 250",AND(L202&gt;250,L202&lt;=300),"250 to 300",AND(L202&gt;300,L202&lt;=400),"300 to 400",AND(L202&gt;400,L202&lt;=500),"400 to 500",L202&gt;500,"500+")</f>
        <v>100 to 150</v>
      </c>
      <c r="L202" s="9">
        <f>_xlfn.XLOOKUP($E202,'Raw Data'!$E:$E,'Raw Data'!L:L,"ERROR",0,1)</f>
        <v>115.21</v>
      </c>
      <c r="M202" s="14" t="str">
        <f t="array" ref="M202">_xlfn.IFS(AND(N202&gt;0,N202&lt;=5),"0 to 5",AND(N202&gt;5,N202&lt;=10),"5 to 10",AND(N202&gt;10,N202&lt;=15),"10 to 15",AND(N202&gt;15,N202&lt;=20),"15 to 20",AND(N202&gt;20,N202&lt;=30),"20 to 30",AND(N202&gt;30,N202&lt;=40),"30 to 40",AND(N202&gt;40,N202&lt;=50),"40 to 50",AND(N202&gt;50,N202&lt;=75),"50 to 75",AND(N202&gt;75,N202&lt;=100),"75 to 100",AND(N202&gt;100,N202&lt;=150),"100 to 150",AND(N202&gt;150,N202&lt;=200),"150 to 200",AND(N202&gt;200,N202&lt;=250),"200 to 250",AND(N202&gt;250,N202&lt;=300),"250 to 300",AND(N202&gt;300,N202&lt;=400),"300 to 400",AND(N202&gt;400,N202&lt;=500),"400 to 500",N202&gt;500,"500+")</f>
        <v>100 to 150</v>
      </c>
      <c r="N202" s="9">
        <f>_xlfn.XLOOKUP($E202,'Raw Data'!$E:$E,'Raw Data'!N:N,"ERROR",0,1)</f>
        <v>117</v>
      </c>
      <c r="O202" s="14" t="str">
        <f t="array" ref="O202">_xlfn.IFS(P202=0,"No Discount",AND(P202&gt;0,P202&lt;=0.02),"0% to 2%",AND(P202&gt;0.02,P202&lt;=0.04),"2% to 4%",AND(P202&gt;0.04,P202&lt;=0.06),"4% to 6%",AND(P202&gt;0.06,P202&lt;=0.08),"6% to 8%",AND(P202&gt;0.08,P202&lt;=0.1),"8% to 10%",AND(P202&gt;0.1,P202&lt;=0.15),"10% to 15%",AND(P202&gt;0.15,P202&lt;=0.2),"15% to 20%",AND(P202&gt;0.2,P202&lt;=0.25),"20% to 25%",AND(P202&gt;0.25,P202&lt;=0.3),"25% to 30%",AND(P202&gt;0.3,P202&lt;=0.4),"30% to 40%",AND(P202&gt;0.4,P202&lt;=0.5),"40% to 50%",AND(P202&gt;0.5,P202&lt;=0.75),"50% to 75%",AND(P202&gt;0.75,P202&lt;=1),"75% to 100%")</f>
        <v>0% to 2%</v>
      </c>
      <c r="P202" s="10">
        <f>_xlfn.XLOOKUP($E202,'Raw Data'!$E:$E,'Raw Data'!P:P,"ERROR",0,1)</f>
        <v>0.0152991452991454</v>
      </c>
      <c r="Q202" s="9">
        <f>_xlfn.XLOOKUP($E202,'Raw Data'!$E:$E,'Raw Data'!Q:Q,"ERROR",0,1)</f>
        <v>6.7</v>
      </c>
      <c r="R202" s="9" t="str">
        <f>_xlfn.XLOOKUP($E202,'Raw Data'!$E:$E,'Raw Data'!R:R,"ERROR",0,1)</f>
        <v>fl oz</v>
      </c>
      <c r="S202" s="5" t="str">
        <f t="array" ref="S202">_xlfn.IFS(AND(T202&gt;0,T202&lt;=0.05),"0 to 0.05",AND(T202&gt;0.05,T202&lt;=0.1),"0.05 to 0.1",AND(T202&gt;0.1,T202&lt;=0.2),"0.1 to 0.2",AND(T202&gt;0.2,T202&lt;=0.3),"0.2 to 0.3",AND(T202&gt;0.3,T202&lt;=0.4),"0.3 to 0.4",AND(T202&gt;0.4,T202&lt;=0.5),"0.4 to 0.5",AND(T202&gt;0.5,T202&lt;=0.75),"0.5 to 0.75",AND(T202&gt;0.75,T202&lt;=1),"0.75 to 1",AND(T202&gt;1,T202&lt;=2),"1 to 2",AND(T202&gt;2,T202&lt;=3),"2 to 3",AND(T202&gt;3,T202&lt;=4),"3 to 4",AND(T202&gt;4,T202&lt;=5),"4 to 5",AND(T202&gt;5,T202&lt;=10),"5 to 10",T202&gt;10,"10+")</f>
        <v>0.5 to 0.75</v>
      </c>
      <c r="T202" s="10">
        <f>_xlfn.XLOOKUP($E202,'Raw Data'!$E:$E,'Raw Data'!T:T,"ERROR",0,1)</f>
        <v>0.559153065348836</v>
      </c>
      <c r="U202" s="15" t="str">
        <f t="array" ref="U202">_xlfn.IFS(AND(V202&gt;0,V202&lt;=0.05),"0 to 0.05",AND(V202&gt;0.05,V202&lt;=0.1),"0.05 to 0.1",AND(V202&gt;0.1,V202&lt;=0.2),"0.1 to 0.2",AND(V202&gt;0.2,V202&lt;=0.3),"0.2 to 0.3",AND(V202&gt;0.3,V202&lt;=0.4),"0.3 to 0.4",AND(V202&gt;0.4,V202&lt;=0.5),"0.4 to 0.5",AND(V202&gt;0.5,V202&lt;=0.75),"0.5 to 0.75",AND(V202&gt;0.75,V202&lt;=1),"0.75 to 1",AND(V202&gt;1,V202&lt;=2),"1 to 2",AND(V202&gt;2,V202&lt;=3),"2 to 3",AND(V202&gt;3,V202&lt;=4),"3 to 4",AND(V202&gt;4,V202&lt;=5),"4 to 5",AND(V202&gt;5,V202&lt;=10),"5 to 10",V202&gt;10,"10+")</f>
        <v>0.1 to 0.2</v>
      </c>
      <c r="V202" s="10">
        <f>_xlfn.XLOOKUP($E202,'Raw Data'!$E:$E,'Raw Data'!V:V,"ERROR",0,1)</f>
        <v>0.153316945875963</v>
      </c>
      <c r="W202" s="15" t="str">
        <f t="array" ref="W202">_xlfn.IFS(AND(X202&gt;0,X202&lt;=0.05),"0 to 0.05",AND(X202&gt;0.05,X202&lt;=0.1),"0.05 to 0.1",AND(X202&gt;0.1,X202&lt;=0.2),"0.1 to 0.2",AND(X202&gt;0.2,X202&lt;=0.3),"0.2 to 0.3",AND(X202&gt;0.3,X202&lt;=0.4),"0.3 to 0.4",AND(X202&gt;0.4,X202&lt;=0.5),"0.4 to 0.5",AND(X202&gt;0.5,X202&lt;=0.75),"0.5 to 0.75",AND(X202&gt;0.75,X202&lt;=1),"0.75 to 1",AND(X202&gt;1,X202&lt;=2),"1 to 2",AND(X202&gt;2,X202&lt;=3),"2 to 3",AND(X202&gt;3,X202&lt;=4),"3 to 4",AND(X202&gt;4,X202&lt;=5),"4 to 5",AND(X202&gt;5,X202&lt;=10),"5 to 10",X202&gt;10,"10+")</f>
        <v>0.1 to 0.2</v>
      </c>
      <c r="X202" s="16">
        <f t="shared" si="8"/>
        <v>0.150971327644186</v>
      </c>
      <c r="Y202" s="5" t="str">
        <f t="array" ref="Y202">_xlfn.IFS(AND(Z202&gt;0,Z202&lt;=1),"0 to 1",AND(Z202&gt;1,Z202&lt;=2),"1 to 2",AND(Z202&gt;2,Z202&lt;=4),"2 to 4",AND(Z202&gt;4,Z202&lt;=6),"4 to 6",AND(Z202&gt;6,Z202&lt;=8),"6 to 8",AND(Z202&gt;8,Z202&lt;=10),"8 to 10",AND(Z202&gt;10,Z202&lt;=15),"10 to 15",AND(Z202&gt;15,Z202&lt;=20),"15 to 20",AND(Z202&gt;20,Z202&lt;=25),"20 to 25",AND(Z202&gt;25,Z202&lt;=30),"25 to 30",AND(Z202&gt;30,Z202&lt;=40),"30 to 40",AND(Z202&gt;40,Z202&lt;=50),"40 to 50",Z202&gt;50,"50+")</f>
        <v>6 to 8</v>
      </c>
      <c r="Z202" s="9">
        <f>_xlfn.XLOOKUP($E202,'Raw Data'!$E:$E,'Raw Data'!Z:Z,"ERROR",0,1)</f>
        <v>6.968</v>
      </c>
      <c r="AA202" s="9" t="str">
        <f>_xlfn.XLOOKUP($E202,'Raw Data'!$E:$E,'Raw Data'!AA:AA,"ERROR",0,1)</f>
        <v>oz</v>
      </c>
    </row>
    <row r="203" hidden="1" spans="1:27">
      <c r="A203" s="5" t="str">
        <f>_xlfn.XLOOKUP($E203,'Raw Data'!$E:$E,'Raw Data'!A:A,"ERROR",0,1)</f>
        <v>AE</v>
      </c>
      <c r="B203" s="5" t="str">
        <f>_xlfn.XLOOKUP($E203,'Raw Data'!$E:$E,'Raw Data'!B:B,"ERROR",0,1)</f>
        <v>Hair Mousses</v>
      </c>
      <c r="C203" s="5" t="str">
        <f>_xlfn.XLOOKUP($E203,'Raw Data'!$E:$E,'Raw Data'!C:C,"ERROR",0,1)</f>
        <v>EBIN NEW YORK</v>
      </c>
      <c r="D203" s="5" t="str">
        <f>_xlfn.XLOOKUP($E203,'Raw Data'!$E:$E,'Raw Data'!D:D,"ERROR",0,1)</f>
        <v>www.amazon.ae/dp/B0B61WPD46</v>
      </c>
      <c r="E203" s="5" t="s">
        <v>402</v>
      </c>
      <c r="F203" s="9" t="str">
        <f>_xlfn.XLOOKUP($E203,'Raw Data'!$E:$E,'Raw Data'!F:F,"ERROR",0,1)</f>
        <v>EBIN NEW YORK TINTED LACE MOUSSE - Medium Brown, 3.38oz/ 100ml | Lightweight Foam with Highly Pigmented, Perfect Matching with Flawless Finish EBIN NEW YORK TINTED LACE MOUSSE - Medium Brown, 3.38oz/ 100ml | Lightweight Foam with Highly Pigmented, Perfect Matching with Flawless Finish</v>
      </c>
      <c r="G203" s="10">
        <f>_xlfn.XLOOKUP($E203,'Raw Data'!$E:$E,'Raw Data'!G:G,"ERROR",0,1)</f>
        <v>4</v>
      </c>
      <c r="H203" s="9">
        <f>_xlfn.XLOOKUP($E203,'Raw Data'!$E:$E,'Raw Data'!H:H,"ERROR",0,1)</f>
        <v>293.92</v>
      </c>
      <c r="I203" s="9">
        <f>_xlfn.XLOOKUP($E203,'Raw Data'!$E:$E,'Raw Data'!I:I,"ERROR",0,1)</f>
        <v>0.000393506299916439</v>
      </c>
      <c r="J203" s="9" t="str">
        <f>_xlfn.XLOOKUP($E203,'Raw Data'!$E:$E,'Raw Data'!J:J,"ERROR",0,1)</f>
        <v>No</v>
      </c>
      <c r="K203" s="14" t="str">
        <f t="array" ref="K203">_xlfn.IFS(AND(L203&gt;0,L203&lt;=5),"0 to 5",AND(L203&gt;5,L203&lt;=10),"5 to 10",AND(L203&gt;10,L203&lt;=15),"10 to 15",AND(L203&gt;15,L203&lt;=20),"15 to 20",AND(L203&gt;20,L203&lt;=30),"20 to 30",AND(L203&gt;30,L203&lt;=40),"30 to 40",AND(L203&gt;40,L203&lt;=50),"40 to 50",AND(L203&gt;50,L203&lt;=75),"50 to 75",AND(L203&gt;75,L203&lt;=100),"75 to 100",AND(L203&gt;100,L203&lt;=150),"100 to 150",AND(L203&gt;150,L203&lt;=200),"150 to 200",AND(L203&gt;200,L203&lt;=250),"200 to 250",AND(L203&gt;250,L203&lt;=300),"250 to 300",AND(L203&gt;300,L203&lt;=400),"300 to 400",AND(L203&gt;400,L203&lt;=500),"400 to 500",L203&gt;500,"500+")</f>
        <v>75 to 100</v>
      </c>
      <c r="L203" s="9">
        <f>_xlfn.XLOOKUP($E203,'Raw Data'!$E:$E,'Raw Data'!L:L,"ERROR",0,1)</f>
        <v>78.81</v>
      </c>
      <c r="M203" s="14" t="str">
        <f t="array" ref="M203">_xlfn.IFS(AND(N203&gt;0,N203&lt;=5),"0 to 5",AND(N203&gt;5,N203&lt;=10),"5 to 10",AND(N203&gt;10,N203&lt;=15),"10 to 15",AND(N203&gt;15,N203&lt;=20),"15 to 20",AND(N203&gt;20,N203&lt;=30),"20 to 30",AND(N203&gt;30,N203&lt;=40),"30 to 40",AND(N203&gt;40,N203&lt;=50),"40 to 50",AND(N203&gt;50,N203&lt;=75),"50 to 75",AND(N203&gt;75,N203&lt;=100),"75 to 100",AND(N203&gt;100,N203&lt;=150),"100 to 150",AND(N203&gt;150,N203&lt;=200),"150 to 200",AND(N203&gt;200,N203&lt;=250),"200 to 250",AND(N203&gt;250,N203&lt;=300),"250 to 300",AND(N203&gt;300,N203&lt;=400),"300 to 400",AND(N203&gt;400,N203&lt;=500),"400 to 500",N203&gt;500,"500+")</f>
        <v>75 to 100</v>
      </c>
      <c r="N203" s="9">
        <f>_xlfn.XLOOKUP($E203,'Raw Data'!$E:$E,'Raw Data'!N:N,"ERROR",0,1)</f>
        <v>87.39</v>
      </c>
      <c r="O203" s="14" t="str">
        <f t="array" ref="O203">_xlfn.IFS(P203=0,"No Discount",AND(P203&gt;0,P203&lt;=0.02),"0% to 2%",AND(P203&gt;0.02,P203&lt;=0.04),"2% to 4%",AND(P203&gt;0.04,P203&lt;=0.06),"4% to 6%",AND(P203&gt;0.06,P203&lt;=0.08),"6% to 8%",AND(P203&gt;0.08,P203&lt;=0.1),"8% to 10%",AND(P203&gt;0.1,P203&lt;=0.15),"10% to 15%",AND(P203&gt;0.15,P203&lt;=0.2),"15% to 20%",AND(P203&gt;0.2,P203&lt;=0.25),"20% to 25%",AND(P203&gt;0.25,P203&lt;=0.3),"25% to 30%",AND(P203&gt;0.3,P203&lt;=0.4),"30% to 40%",AND(P203&gt;0.4,P203&lt;=0.5),"40% to 50%",AND(P203&gt;0.5,P203&lt;=0.75),"50% to 75%",AND(P203&gt;0.75,P203&lt;=1),"75% to 100%")</f>
        <v>8% to 10%</v>
      </c>
      <c r="P203" s="10">
        <f>_xlfn.XLOOKUP($E203,'Raw Data'!$E:$E,'Raw Data'!P:P,"ERROR",0,1)</f>
        <v>0.0981805698592516</v>
      </c>
      <c r="Q203" s="9">
        <f>_xlfn.XLOOKUP($E203,'Raw Data'!$E:$E,'Raw Data'!Q:Q,"ERROR",0,1)</f>
        <v>3.38</v>
      </c>
      <c r="R203" s="9" t="str">
        <f>_xlfn.XLOOKUP($E203,'Raw Data'!$E:$E,'Raw Data'!R:R,"ERROR",0,1)</f>
        <v>oz</v>
      </c>
      <c r="S203" s="5" t="str">
        <f t="array" ref="S203">_xlfn.IFS(AND(T203&gt;0,T203&lt;=0.05),"0 to 0.05",AND(T203&gt;0.05,T203&lt;=0.1),"0.05 to 0.1",AND(T203&gt;0.1,T203&lt;=0.2),"0.1 to 0.2",AND(T203&gt;0.2,T203&lt;=0.3),"0.2 to 0.3",AND(T203&gt;0.3,T203&lt;=0.4),"0.3 to 0.4",AND(T203&gt;0.4,T203&lt;=0.5),"0.4 to 0.5",AND(T203&gt;0.5,T203&lt;=0.75),"0.5 to 0.75",AND(T203&gt;0.75,T203&lt;=1),"0.75 to 1",AND(T203&gt;1,T203&lt;=2),"1 to 2",AND(T203&gt;2,T203&lt;=3),"2 to 3",AND(T203&gt;3,T203&lt;=4),"3 to 4",AND(T203&gt;4,T203&lt;=5),"4 to 5",AND(T203&gt;5,T203&lt;=10),"5 to 10",T203&gt;10,"10+")</f>
        <v>0.75 to 1</v>
      </c>
      <c r="T203" s="10">
        <f>_xlfn.XLOOKUP($E203,'Raw Data'!$E:$E,'Raw Data'!T:T,"ERROR",0,1)</f>
        <v>0.788521070251514</v>
      </c>
      <c r="U203" s="15" t="str">
        <f t="array" ref="U203">_xlfn.IFS(AND(V203&gt;0,V203&lt;=0.05),"0 to 0.05",AND(V203&gt;0.05,V203&lt;=0.1),"0.05 to 0.1",AND(V203&gt;0.1,V203&lt;=0.2),"0.1 to 0.2",AND(V203&gt;0.2,V203&lt;=0.3),"0.2 to 0.3",AND(V203&gt;0.3,V203&lt;=0.4),"0.3 to 0.4",AND(V203&gt;0.4,V203&lt;=0.5),"0.4 to 0.5",AND(V203&gt;0.5,V203&lt;=0.75),"0.5 to 0.75",AND(V203&gt;0.75,V203&lt;=1),"0.75 to 1",AND(V203&gt;1,V203&lt;=2),"1 to 2",AND(V203&gt;2,V203&lt;=3),"2 to 3",AND(V203&gt;3,V203&lt;=4),"3 to 4",AND(V203&gt;4,V203&lt;=5),"4 to 5",AND(V203&gt;5,V203&lt;=10),"5 to 10",V203&gt;10,"10+")</f>
        <v>0.2 to 0.3</v>
      </c>
      <c r="V203" s="10">
        <f>_xlfn.XLOOKUP($E203,'Raw Data'!$E:$E,'Raw Data'!V:V,"ERROR",0,1)</f>
        <v>0.236079066221362</v>
      </c>
      <c r="W203" s="15" t="str">
        <f t="array" ref="W203">_xlfn.IFS(AND(X203&gt;0,X203&lt;=0.05),"0 to 0.05",AND(X203&gt;0.05,X203&lt;=0.1),"0.05 to 0.1",AND(X203&gt;0.1,X203&lt;=0.2),"0.1 to 0.2",AND(X203&gt;0.2,X203&lt;=0.3),"0.2 to 0.3",AND(X203&gt;0.3,X203&lt;=0.4),"0.3 to 0.4",AND(X203&gt;0.4,X203&lt;=0.5),"0.4 to 0.5",AND(X203&gt;0.5,X203&lt;=0.75),"0.5 to 0.75",AND(X203&gt;0.75,X203&lt;=1),"0.75 to 1",AND(X203&gt;1,X203&lt;=2),"1 to 2",AND(X203&gt;2,X203&lt;=3),"2 to 3",AND(X203&gt;3,X203&lt;=4),"3 to 4",AND(X203&gt;4,X203&lt;=5),"4 to 5",AND(X203&gt;5,X203&lt;=10),"5 to 10",X203&gt;10,"10+")</f>
        <v>0.2 to 0.3</v>
      </c>
      <c r="X203" s="16">
        <f t="shared" si="8"/>
        <v>0.212900688967909</v>
      </c>
      <c r="Y203" s="5" t="str">
        <f t="array" ref="Y203">_xlfn.IFS(AND(Z203&gt;0,Z203&lt;=1),"0 to 1",AND(Z203&gt;1,Z203&lt;=2),"1 to 2",AND(Z203&gt;2,Z203&lt;=4),"2 to 4",AND(Z203&gt;4,Z203&lt;=6),"4 to 6",AND(Z203&gt;6,Z203&lt;=8),"6 to 8",AND(Z203&gt;8,Z203&lt;=10),"8 to 10",AND(Z203&gt;10,Z203&lt;=15),"10 to 15",AND(Z203&gt;15,Z203&lt;=20),"15 to 20",AND(Z203&gt;20,Z203&lt;=25),"20 to 25",AND(Z203&gt;25,Z203&lt;=30),"25 to 30",AND(Z203&gt;30,Z203&lt;=40),"30 to 40",AND(Z203&gt;40,Z203&lt;=50),"40 to 50",Z203&gt;50,"50+")</f>
        <v>2 to 4</v>
      </c>
      <c r="Z203" s="9">
        <f>_xlfn.XLOOKUP($E203,'Raw Data'!$E:$E,'Raw Data'!Z:Z,"ERROR",0,1)</f>
        <v>3.38</v>
      </c>
      <c r="AA203" s="9" t="str">
        <f>_xlfn.XLOOKUP($E203,'Raw Data'!$E:$E,'Raw Data'!AA:AA,"ERROR",0,1)</f>
        <v>oz</v>
      </c>
    </row>
    <row r="204" hidden="1" spans="1:27">
      <c r="A204" s="5" t="str">
        <f>_xlfn.XLOOKUP($E204,'Raw Data'!$E:$E,'Raw Data'!A:A,"ERROR",0,1)</f>
        <v>AE</v>
      </c>
      <c r="B204" s="5" t="str">
        <f>_xlfn.XLOOKUP($E204,'Raw Data'!$E:$E,'Raw Data'!B:B,"ERROR",0,1)</f>
        <v>Hair Mousses</v>
      </c>
      <c r="C204" s="5" t="str">
        <f>_xlfn.XLOOKUP($E204,'Raw Data'!$E:$E,'Raw Data'!C:C,"ERROR",0,1)</f>
        <v>sheamoisture</v>
      </c>
      <c r="D204" s="5" t="str">
        <f>_xlfn.XLOOKUP($E204,'Raw Data'!$E:$E,'Raw Data'!D:D,"ERROR",0,1)</f>
        <v>www.amazon.ae/dp/B0BS1PD93M</v>
      </c>
      <c r="E204" s="5" t="s">
        <v>403</v>
      </c>
      <c r="F204" s="9" t="str">
        <f>_xlfn.XLOOKUP($E204,'Raw Data'!$E:$E,'Raw Data'!F:F,"ERROR",0,1)</f>
        <v>SheaMoisture Manuka Honey &amp; Yogurt Smooth &amp; Hold Multi-Styling Hair Mousse For Nourishment 7.5 oz</v>
      </c>
      <c r="G204" s="10">
        <f>_xlfn.XLOOKUP($E204,'Raw Data'!$E:$E,'Raw Data'!G:G,"ERROR",0,1)</f>
        <v>5</v>
      </c>
      <c r="H204" s="9">
        <f>_xlfn.XLOOKUP($E204,'Raw Data'!$E:$E,'Raw Data'!H:H,"ERROR",0,1)</f>
        <v>290.85</v>
      </c>
      <c r="I204" s="9">
        <f>_xlfn.XLOOKUP($E204,'Raw Data'!$E:$E,'Raw Data'!I:I,"ERROR",0,1)</f>
        <v>0.000389396119116414</v>
      </c>
      <c r="J204" s="9" t="str">
        <f>_xlfn.XLOOKUP($E204,'Raw Data'!$E:$E,'Raw Data'!J:J,"ERROR",0,1)</f>
        <v>No</v>
      </c>
      <c r="K204" s="14" t="str">
        <f t="array" ref="K204">_xlfn.IFS(AND(L204&gt;0,L204&lt;=5),"0 to 5",AND(L204&gt;5,L204&lt;=10),"5 to 10",AND(L204&gt;10,L204&lt;=15),"10 to 15",AND(L204&gt;15,L204&lt;=20),"15 to 20",AND(L204&gt;20,L204&lt;=30),"20 to 30",AND(L204&gt;30,L204&lt;=40),"30 to 40",AND(L204&gt;40,L204&lt;=50),"40 to 50",AND(L204&gt;50,L204&lt;=75),"50 to 75",AND(L204&gt;75,L204&lt;=100),"75 to 100",AND(L204&gt;100,L204&lt;=150),"100 to 150",AND(L204&gt;150,L204&lt;=200),"150 to 200",AND(L204&gt;200,L204&lt;=250),"200 to 250",AND(L204&gt;250,L204&lt;=300),"250 to 300",AND(L204&gt;300,L204&lt;=400),"300 to 400",AND(L204&gt;400,L204&lt;=500),"400 to 500",L204&gt;500,"500+")</f>
        <v>50 to 75</v>
      </c>
      <c r="L204" s="9">
        <f>_xlfn.XLOOKUP($E204,'Raw Data'!$E:$E,'Raw Data'!L:L,"ERROR",0,1)</f>
        <v>56.95</v>
      </c>
      <c r="M204" s="14" t="str">
        <f t="array" ref="M204">_xlfn.IFS(AND(N204&gt;0,N204&lt;=5),"0 to 5",AND(N204&gt;5,N204&lt;=10),"5 to 10",AND(N204&gt;10,N204&lt;=15),"10 to 15",AND(N204&gt;15,N204&lt;=20),"15 to 20",AND(N204&gt;20,N204&lt;=30),"20 to 30",AND(N204&gt;30,N204&lt;=40),"30 to 40",AND(N204&gt;40,N204&lt;=50),"40 to 50",AND(N204&gt;50,N204&lt;=75),"50 to 75",AND(N204&gt;75,N204&lt;=100),"75 to 100",AND(N204&gt;100,N204&lt;=150),"100 to 150",AND(N204&gt;150,N204&lt;=200),"150 to 200",AND(N204&gt;200,N204&lt;=250),"200 to 250",AND(N204&gt;250,N204&lt;=300),"250 to 300",AND(N204&gt;300,N204&lt;=400),"300 to 400",AND(N204&gt;400,N204&lt;=500),"400 to 500",N204&gt;500,"500+")</f>
        <v>50 to 75</v>
      </c>
      <c r="N204" s="9">
        <f>_xlfn.XLOOKUP($E204,'Raw Data'!$E:$E,'Raw Data'!N:N,"ERROR",0,1)</f>
        <v>57.54</v>
      </c>
      <c r="O204" s="14" t="str">
        <f t="array" ref="O204">_xlfn.IFS(P204=0,"No Discount",AND(P204&gt;0,P204&lt;=0.02),"0% to 2%",AND(P204&gt;0.02,P204&lt;=0.04),"2% to 4%",AND(P204&gt;0.04,P204&lt;=0.06),"4% to 6%",AND(P204&gt;0.06,P204&lt;=0.08),"6% to 8%",AND(P204&gt;0.08,P204&lt;=0.1),"8% to 10%",AND(P204&gt;0.1,P204&lt;=0.15),"10% to 15%",AND(P204&gt;0.15,P204&lt;=0.2),"15% to 20%",AND(P204&gt;0.2,P204&lt;=0.25),"20% to 25%",AND(P204&gt;0.25,P204&lt;=0.3),"25% to 30%",AND(P204&gt;0.3,P204&lt;=0.4),"30% to 40%",AND(P204&gt;0.4,P204&lt;=0.5),"40% to 50%",AND(P204&gt;0.5,P204&lt;=0.75),"50% to 75%",AND(P204&gt;0.75,P204&lt;=1),"75% to 100%")</f>
        <v>0% to 2%</v>
      </c>
      <c r="P204" s="10">
        <f>_xlfn.XLOOKUP($E204,'Raw Data'!$E:$E,'Raw Data'!P:P,"ERROR",0,1)</f>
        <v>0.0102537365311087</v>
      </c>
      <c r="Q204" s="9">
        <f>_xlfn.XLOOKUP($E204,'Raw Data'!$E:$E,'Raw Data'!Q:Q,"ERROR",0,1)</f>
        <v>7.5</v>
      </c>
      <c r="R204" s="9" t="str">
        <f>_xlfn.XLOOKUP($E204,'Raw Data'!$E:$E,'Raw Data'!R:R,"ERROR",0,1)</f>
        <v>oz</v>
      </c>
      <c r="S204" s="5" t="str">
        <f t="array" ref="S204">_xlfn.IFS(AND(T204&gt;0,T204&lt;=0.05),"0 to 0.05",AND(T204&gt;0.05,T204&lt;=0.1),"0.05 to 0.1",AND(T204&gt;0.1,T204&lt;=0.2),"0.1 to 0.2",AND(T204&gt;0.2,T204&lt;=0.3),"0.2 to 0.3",AND(T204&gt;0.3,T204&lt;=0.4),"0.3 to 0.4",AND(T204&gt;0.4,T204&lt;=0.5),"0.4 to 0.5",AND(T204&gt;0.5,T204&lt;=0.75),"0.5 to 0.75",AND(T204&gt;0.75,T204&lt;=1),"0.75 to 1",AND(T204&gt;1,T204&lt;=2),"1 to 2",AND(T204&gt;2,T204&lt;=3),"2 to 3",AND(T204&gt;3,T204&lt;=4),"3 to 4",AND(T204&gt;4,T204&lt;=5),"4 to 5",AND(T204&gt;5,T204&lt;=10),"5 to 10",T204&gt;10,"10+")</f>
        <v>0.2 to 0.3</v>
      </c>
      <c r="T204" s="10">
        <f>_xlfn.XLOOKUP($E204,'Raw Data'!$E:$E,'Raw Data'!T:T,"ERROR",0,1)</f>
        <v>0.256791793484387</v>
      </c>
      <c r="U204" s="15" t="str">
        <f t="array" ref="U204">_xlfn.IFS(AND(V204&gt;0,V204&lt;=0.05),"0 to 0.05",AND(V204&gt;0.05,V204&lt;=0.1),"0.05 to 0.1",AND(V204&gt;0.1,V204&lt;=0.2),"0.1 to 0.2",AND(V204&gt;0.2,V204&lt;=0.3),"0.2 to 0.3",AND(V204&gt;0.3,V204&lt;=0.4),"0.3 to 0.4",AND(V204&gt;0.4,V204&lt;=0.5),"0.4 to 0.5",AND(V204&gt;0.5,V204&lt;=0.75),"0.5 to 0.75",AND(V204&gt;0.75,V204&lt;=1),"0.75 to 1",AND(V204&gt;1,V204&lt;=2),"1 to 2",AND(V204&gt;2,V204&lt;=3),"2 to 3",AND(V204&gt;3,V204&lt;=4),"3 to 4",AND(V204&gt;4,V204&lt;=5),"4 to 5",AND(V204&gt;5,V204&lt;=10),"5 to 10",V204&gt;10,"10+")</f>
        <v>0.05 to 0.1</v>
      </c>
      <c r="V204" s="10">
        <f>_xlfn.XLOOKUP($E204,'Raw Data'!$E:$E,'Raw Data'!V:V,"ERROR",0,1)</f>
        <v>0.0700520798106189</v>
      </c>
      <c r="W204" s="15" t="str">
        <f t="array" ref="W204">_xlfn.IFS(AND(X204&gt;0,X204&lt;=0.05),"0 to 0.05",AND(X204&gt;0.05,X204&lt;=0.1),"0.05 to 0.1",AND(X204&gt;0.1,X204&lt;=0.2),"0.1 to 0.2",AND(X204&gt;0.2,X204&lt;=0.3),"0.2 to 0.3",AND(X204&gt;0.3,X204&lt;=0.4),"0.3 to 0.4",AND(X204&gt;0.4,X204&lt;=0.5),"0.4 to 0.5",AND(X204&gt;0.5,X204&lt;=0.75),"0.5 to 0.75",AND(X204&gt;0.75,X204&lt;=1),"0.75 to 1",AND(X204&gt;1,X204&lt;=2),"1 to 2",AND(X204&gt;2,X204&lt;=3),"2 to 3",AND(X204&gt;3,X204&lt;=4),"3 to 4",AND(X204&gt;4,X204&lt;=5),"4 to 5",AND(X204&gt;5,X204&lt;=10),"5 to 10",X204&gt;10,"10+")</f>
        <v>0.05 to 0.1</v>
      </c>
      <c r="X204" s="16">
        <f t="shared" si="8"/>
        <v>0.0693337842407846</v>
      </c>
      <c r="Y204" s="5" t="str">
        <f t="array" ref="Y204">_xlfn.IFS(AND(Z204&gt;0,Z204&lt;=1),"0 to 1",AND(Z204&gt;1,Z204&lt;=2),"1 to 2",AND(Z204&gt;2,Z204&lt;=4),"2 to 4",AND(Z204&gt;4,Z204&lt;=6),"4 to 6",AND(Z204&gt;6,Z204&lt;=8),"6 to 8",AND(Z204&gt;8,Z204&lt;=10),"8 to 10",AND(Z204&gt;10,Z204&lt;=15),"10 to 15",AND(Z204&gt;15,Z204&lt;=20),"15 to 20",AND(Z204&gt;20,Z204&lt;=25),"20 to 25",AND(Z204&gt;25,Z204&lt;=30),"25 to 30",AND(Z204&gt;30,Z204&lt;=40),"30 to 40",AND(Z204&gt;40,Z204&lt;=50),"40 to 50",Z204&gt;50,"50+")</f>
        <v>6 to 8</v>
      </c>
      <c r="Z204" s="9">
        <f>_xlfn.XLOOKUP($E204,'Raw Data'!$E:$E,'Raw Data'!Z:Z,"ERROR",0,1)</f>
        <v>7.5</v>
      </c>
      <c r="AA204" s="9" t="str">
        <f>_xlfn.XLOOKUP($E204,'Raw Data'!$E:$E,'Raw Data'!AA:AA,"ERROR",0,1)</f>
        <v>oz</v>
      </c>
    </row>
    <row r="205" hidden="1" spans="1:27">
      <c r="A205" s="5" t="str">
        <f>_xlfn.XLOOKUP($E205,'Raw Data'!$E:$E,'Raw Data'!A:A,"ERROR",0,1)</f>
        <v>AE</v>
      </c>
      <c r="B205" s="5" t="str">
        <f>_xlfn.XLOOKUP($E205,'Raw Data'!$E:$E,'Raw Data'!B:B,"ERROR",0,1)</f>
        <v>Hair Mousses</v>
      </c>
      <c r="C205" s="5" t="str">
        <f>_xlfn.XLOOKUP($E205,'Raw Data'!$E:$E,'Raw Data'!C:C,"ERROR",0,1)</f>
        <v>color wow</v>
      </c>
      <c r="D205" s="5" t="str">
        <f>_xlfn.XLOOKUP($E205,'Raw Data'!$E:$E,'Raw Data'!D:D,"ERROR",0,1)</f>
        <v>www.amazon.ae/dp/B07MW1K1VF</v>
      </c>
      <c r="E205" s="5" t="s">
        <v>404</v>
      </c>
      <c r="F205" s="9" t="str">
        <f>_xlfn.XLOOKUP($E205,'Raw Data'!$E:$E,'Raw Data'!F:F,"ERROR",0,1)</f>
        <v>COLOR WOW Brass Banned Correct and Perfect Mousse,6.8 Oz</v>
      </c>
      <c r="G205" s="10">
        <f>_xlfn.XLOOKUP($E205,'Raw Data'!$E:$E,'Raw Data'!G:G,"ERROR",0,1)</f>
        <v>3</v>
      </c>
      <c r="H205" s="9">
        <f>_xlfn.XLOOKUP($E205,'Raw Data'!$E:$E,'Raw Data'!H:H,"ERROR",0,1)</f>
        <v>277.85</v>
      </c>
      <c r="I205" s="9">
        <f>_xlfn.XLOOKUP($E205,'Raw Data'!$E:$E,'Raw Data'!I:I,"ERROR",0,1)</f>
        <v>0.000371991444718912</v>
      </c>
      <c r="J205" s="9" t="str">
        <f>_xlfn.XLOOKUP($E205,'Raw Data'!$E:$E,'Raw Data'!J:J,"ERROR",0,1)</f>
        <v>No</v>
      </c>
      <c r="K205" s="14" t="str">
        <f t="array" ref="K205">_xlfn.IFS(AND(L205&gt;0,L205&lt;=5),"0 to 5",AND(L205&gt;5,L205&lt;=10),"5 to 10",AND(L205&gt;10,L205&lt;=15),"10 to 15",AND(L205&gt;15,L205&lt;=20),"15 to 20",AND(L205&gt;20,L205&lt;=30),"20 to 30",AND(L205&gt;30,L205&lt;=40),"30 to 40",AND(L205&gt;40,L205&lt;=50),"40 to 50",AND(L205&gt;50,L205&lt;=75),"50 to 75",AND(L205&gt;75,L205&lt;=100),"75 to 100",AND(L205&gt;100,L205&lt;=150),"100 to 150",AND(L205&gt;150,L205&lt;=200),"150 to 200",AND(L205&gt;200,L205&lt;=250),"200 to 250",AND(L205&gt;250,L205&lt;=300),"250 to 300",AND(L205&gt;300,L205&lt;=400),"300 to 400",AND(L205&gt;400,L205&lt;=500),"400 to 500",L205&gt;500,"500+")</f>
        <v>100 to 150</v>
      </c>
      <c r="L205" s="9">
        <f>_xlfn.XLOOKUP($E205,'Raw Data'!$E:$E,'Raw Data'!L:L,"ERROR",0,1)</f>
        <v>110</v>
      </c>
      <c r="M205" s="14" t="str">
        <f t="array" ref="M205">_xlfn.IFS(AND(N205&gt;0,N205&lt;=5),"0 to 5",AND(N205&gt;5,N205&lt;=10),"5 to 10",AND(N205&gt;10,N205&lt;=15),"10 to 15",AND(N205&gt;15,N205&lt;=20),"15 to 20",AND(N205&gt;20,N205&lt;=30),"20 to 30",AND(N205&gt;30,N205&lt;=40),"30 to 40",AND(N205&gt;40,N205&lt;=50),"40 to 50",AND(N205&gt;50,N205&lt;=75),"50 to 75",AND(N205&gt;75,N205&lt;=100),"75 to 100",AND(N205&gt;100,N205&lt;=150),"100 to 150",AND(N205&gt;150,N205&lt;=200),"150 to 200",AND(N205&gt;200,N205&lt;=250),"200 to 250",AND(N205&gt;250,N205&lt;=300),"250 to 300",AND(N205&gt;300,N205&lt;=400),"300 to 400",AND(N205&gt;400,N205&lt;=500),"400 to 500",N205&gt;500,"500+")</f>
        <v>100 to 150</v>
      </c>
      <c r="N205" s="9">
        <f>_xlfn.XLOOKUP($E205,'Raw Data'!$E:$E,'Raw Data'!N:N,"ERROR",0,1)</f>
        <v>110</v>
      </c>
      <c r="O205" s="14" t="str">
        <f t="array" ref="O205">_xlfn.IFS(P205=0,"No Discount",AND(P205&gt;0,P205&lt;=0.02),"0% to 2%",AND(P205&gt;0.02,P205&lt;=0.04),"2% to 4%",AND(P205&gt;0.04,P205&lt;=0.06),"4% to 6%",AND(P205&gt;0.06,P205&lt;=0.08),"6% to 8%",AND(P205&gt;0.08,P205&lt;=0.1),"8% to 10%",AND(P205&gt;0.1,P205&lt;=0.15),"10% to 15%",AND(P205&gt;0.15,P205&lt;=0.2),"15% to 20%",AND(P205&gt;0.2,P205&lt;=0.25),"20% to 25%",AND(P205&gt;0.25,P205&lt;=0.3),"25% to 30%",AND(P205&gt;0.3,P205&lt;=0.4),"30% to 40%",AND(P205&gt;0.4,P205&lt;=0.5),"40% to 50%",AND(P205&gt;0.5,P205&lt;=0.75),"50% to 75%",AND(P205&gt;0.75,P205&lt;=1),"75% to 100%")</f>
        <v>No Discount</v>
      </c>
      <c r="P205" s="10">
        <f>_xlfn.XLOOKUP($E205,'Raw Data'!$E:$E,'Raw Data'!P:P,"ERROR",0,1)</f>
        <v>0</v>
      </c>
      <c r="Q205" s="9">
        <f>_xlfn.XLOOKUP($E205,'Raw Data'!$E:$E,'Raw Data'!Q:Q,"ERROR",0,1)</f>
        <v>6.8</v>
      </c>
      <c r="R205" s="9" t="str">
        <f>_xlfn.XLOOKUP($E205,'Raw Data'!$E:$E,'Raw Data'!R:R,"ERROR",0,1)</f>
        <v>oz</v>
      </c>
      <c r="S205" s="5" t="str">
        <f t="array" ref="S205">_xlfn.IFS(AND(T205&gt;0,T205&lt;=0.05),"0 to 0.05",AND(T205&gt;0.05,T205&lt;=0.1),"0.05 to 0.1",AND(T205&gt;0.1,T205&lt;=0.2),"0.1 to 0.2",AND(T205&gt;0.2,T205&lt;=0.3),"0.2 to 0.3",AND(T205&gt;0.3,T205&lt;=0.4),"0.3 to 0.4",AND(T205&gt;0.4,T205&lt;=0.5),"0.4 to 0.5",AND(T205&gt;0.5,T205&lt;=0.75),"0.5 to 0.75",AND(T205&gt;0.75,T205&lt;=1),"0.75 to 1",AND(T205&gt;1,T205&lt;=2),"1 to 2",AND(T205&gt;2,T205&lt;=3),"2 to 3",AND(T205&gt;3,T205&lt;=4),"3 to 4",AND(T205&gt;4,T205&lt;=5),"4 to 5",AND(T205&gt;5,T205&lt;=10),"5 to 10",T205&gt;10,"10+")</f>
        <v>0.5 to 0.75</v>
      </c>
      <c r="T205" s="10">
        <f>_xlfn.XLOOKUP($E205,'Raw Data'!$E:$E,'Raw Data'!T:T,"ERROR",0,1)</f>
        <v>0.547056834231833</v>
      </c>
      <c r="U205" s="15" t="str">
        <f t="array" ref="U205">_xlfn.IFS(AND(V205&gt;0,V205&lt;=0.05),"0 to 0.05",AND(V205&gt;0.05,V205&lt;=0.1),"0.05 to 0.1",AND(V205&gt;0.1,V205&lt;=0.2),"0.1 to 0.2",AND(V205&gt;0.2,V205&lt;=0.3),"0.2 to 0.3",AND(V205&gt;0.3,V205&lt;=0.4),"0.3 to 0.4",AND(V205&gt;0.4,V205&lt;=0.5),"0.4 to 0.5",AND(V205&gt;0.5,V205&lt;=0.75),"0.5 to 0.75",AND(V205&gt;0.75,V205&lt;=1),"0.75 to 1",AND(V205&gt;1,V205&lt;=2),"1 to 2",AND(V205&gt;2,V205&lt;=3),"2 to 3",AND(V205&gt;3,V205&lt;=4),"3 to 4",AND(V205&gt;4,V205&lt;=5),"4 to 5",AND(V205&gt;5,V205&lt;=10),"5 to 10",V205&gt;10,"10+")</f>
        <v>0.1 to 0.2</v>
      </c>
      <c r="V205" s="10">
        <f>_xlfn.XLOOKUP($E205,'Raw Data'!$E:$E,'Raw Data'!V:V,"ERROR",0,1)</f>
        <v>0.147705345242595</v>
      </c>
      <c r="W205" s="15" t="str">
        <f t="array" ref="W205">_xlfn.IFS(AND(X205&gt;0,X205&lt;=0.05),"0 to 0.05",AND(X205&gt;0.05,X205&lt;=0.1),"0.05 to 0.1",AND(X205&gt;0.1,X205&lt;=0.2),"0.1 to 0.2",AND(X205&gt;0.2,X205&lt;=0.3),"0.2 to 0.3",AND(X205&gt;0.3,X205&lt;=0.4),"0.3 to 0.4",AND(X205&gt;0.4,X205&lt;=0.5),"0.4 to 0.5",AND(X205&gt;0.5,X205&lt;=0.75),"0.5 to 0.75",AND(X205&gt;0.75,X205&lt;=1),"0.75 to 1",AND(X205&gt;1,X205&lt;=2),"1 to 2",AND(X205&gt;2,X205&lt;=3),"2 to 3",AND(X205&gt;3,X205&lt;=4),"3 to 4",AND(X205&gt;4,X205&lt;=5),"4 to 5",AND(X205&gt;5,X205&lt;=10),"5 to 10",X205&gt;10,"10+")</f>
        <v>0.1 to 0.2</v>
      </c>
      <c r="X205" s="16">
        <f t="shared" si="8"/>
        <v>0.147705345242595</v>
      </c>
      <c r="Y205" s="5" t="str">
        <f t="array" ref="Y205">_xlfn.IFS(AND(Z205&gt;0,Z205&lt;=1),"0 to 1",AND(Z205&gt;1,Z205&lt;=2),"1 to 2",AND(Z205&gt;2,Z205&lt;=4),"2 to 4",AND(Z205&gt;4,Z205&lt;=6),"4 to 6",AND(Z205&gt;6,Z205&lt;=8),"6 to 8",AND(Z205&gt;8,Z205&lt;=10),"8 to 10",AND(Z205&gt;10,Z205&lt;=15),"10 to 15",AND(Z205&gt;15,Z205&lt;=20),"15 to 20",AND(Z205&gt;20,Z205&lt;=25),"20 to 25",AND(Z205&gt;25,Z205&lt;=30),"25 to 30",AND(Z205&gt;30,Z205&lt;=40),"30 to 40",AND(Z205&gt;40,Z205&lt;=50),"40 to 50",Z205&gt;50,"50+")</f>
        <v>6 to 8</v>
      </c>
      <c r="Z205" s="9">
        <f>_xlfn.XLOOKUP($E205,'Raw Data'!$E:$E,'Raw Data'!Z:Z,"ERROR",0,1)</f>
        <v>6.8</v>
      </c>
      <c r="AA205" s="9" t="str">
        <f>_xlfn.XLOOKUP($E205,'Raw Data'!$E:$E,'Raw Data'!AA:AA,"ERROR",0,1)</f>
        <v>oz</v>
      </c>
    </row>
    <row r="206" hidden="1" spans="1:27">
      <c r="A206" s="5" t="str">
        <f>_xlfn.XLOOKUP($E206,'Raw Data'!$E:$E,'Raw Data'!A:A,"ERROR",0,1)</f>
        <v>AE</v>
      </c>
      <c r="B206" s="5" t="str">
        <f>_xlfn.XLOOKUP($E206,'Raw Data'!$E:$E,'Raw Data'!B:B,"ERROR",0,1)</f>
        <v>Hair Mousses</v>
      </c>
      <c r="C206" s="5" t="str">
        <f>_xlfn.XLOOKUP($E206,'Raw Data'!$E:$E,'Raw Data'!C:C,"ERROR",0,1)</f>
        <v>ebin new york</v>
      </c>
      <c r="D206" s="5" t="str">
        <f>_xlfn.XLOOKUP($E206,'Raw Data'!$E:$E,'Raw Data'!D:D,"ERROR",0,1)</f>
        <v>www.amazon.ae/dp/B09J7HPGM8</v>
      </c>
      <c r="E206" s="5" t="s">
        <v>405</v>
      </c>
      <c r="F206" s="9" t="str">
        <f>_xlfn.XLOOKUP($E206,'Raw Data'!$E:$E,'Raw Data'!F:F,"ERROR",0,1)</f>
        <v>EBIN NEW YORK LOCK'N POMADE Setting Mousse - Olive Oil (12.49oz/ 354ml) | Moisturizing &amp; Shine, Long Lasting Hold, Frizz Control, Infused with Tea Tree Oil and Aloe EBIN NEW YORK LOCK'N POMADE Setting Mousse - Olive Oil (12.49oz/ 354ml) | Moisturizing &amp; Shine, Long Lasting Hold, Frizz Control, Infused with Tea Tree Oil and Aloe</v>
      </c>
      <c r="G206" s="10">
        <f>_xlfn.XLOOKUP($E206,'Raw Data'!$E:$E,'Raw Data'!G:G,"ERROR",0,1)</f>
        <v>6</v>
      </c>
      <c r="H206" s="9">
        <f>_xlfn.XLOOKUP($E206,'Raw Data'!$E:$E,'Raw Data'!H:H,"ERROR",0,1)</f>
        <v>277.5</v>
      </c>
      <c r="I206" s="9">
        <f>_xlfn.XLOOKUP($E206,'Raw Data'!$E:$E,'Raw Data'!I:I,"ERROR",0,1)</f>
        <v>0.000371522857331287</v>
      </c>
      <c r="J206" s="9" t="str">
        <f>_xlfn.XLOOKUP($E206,'Raw Data'!$E:$E,'Raw Data'!J:J,"ERROR",0,1)</f>
        <v>No</v>
      </c>
      <c r="K206" s="14" t="str">
        <f t="array" ref="K206">_xlfn.IFS(AND(L206&gt;0,L206&lt;=5),"0 to 5",AND(L206&gt;5,L206&lt;=10),"5 to 10",AND(L206&gt;10,L206&lt;=15),"10 to 15",AND(L206&gt;15,L206&lt;=20),"15 to 20",AND(L206&gt;20,L206&lt;=30),"20 to 30",AND(L206&gt;30,L206&lt;=40),"30 to 40",AND(L206&gt;40,L206&lt;=50),"40 to 50",AND(L206&gt;50,L206&lt;=75),"50 to 75",AND(L206&gt;75,L206&lt;=100),"75 to 100",AND(L206&gt;100,L206&lt;=150),"100 to 150",AND(L206&gt;150,L206&lt;=200),"150 to 200",AND(L206&gt;200,L206&lt;=250),"200 to 250",AND(L206&gt;250,L206&lt;=300),"250 to 300",AND(L206&gt;300,L206&lt;=400),"300 to 400",AND(L206&gt;400,L206&lt;=500),"400 to 500",L206&gt;500,"500+")</f>
        <v>40 to 50</v>
      </c>
      <c r="L206" s="9">
        <f>_xlfn.XLOOKUP($E206,'Raw Data'!$E:$E,'Raw Data'!L:L,"ERROR",0,1)</f>
        <v>46.61</v>
      </c>
      <c r="M206" s="14" t="str">
        <f t="array" ref="M206">_xlfn.IFS(AND(N206&gt;0,N206&lt;=5),"0 to 5",AND(N206&gt;5,N206&lt;=10),"5 to 10",AND(N206&gt;10,N206&lt;=15),"10 to 15",AND(N206&gt;15,N206&lt;=20),"15 to 20",AND(N206&gt;20,N206&lt;=30),"20 to 30",AND(N206&gt;30,N206&lt;=40),"30 to 40",AND(N206&gt;40,N206&lt;=50),"40 to 50",AND(N206&gt;50,N206&lt;=75),"50 to 75",AND(N206&gt;75,N206&lt;=100),"75 to 100",AND(N206&gt;100,N206&lt;=150),"100 to 150",AND(N206&gt;150,N206&lt;=200),"150 to 200",AND(N206&gt;200,N206&lt;=250),"200 to 250",AND(N206&gt;250,N206&lt;=300),"250 to 300",AND(N206&gt;300,N206&lt;=400),"300 to 400",AND(N206&gt;400,N206&lt;=500),"400 to 500",N206&gt;500,"500+")</f>
        <v>40 to 50</v>
      </c>
      <c r="N206" s="9">
        <f>_xlfn.XLOOKUP($E206,'Raw Data'!$E:$E,'Raw Data'!N:N,"ERROR",0,1)</f>
        <v>49.47</v>
      </c>
      <c r="O206" s="14" t="str">
        <f t="array" ref="O206">_xlfn.IFS(P206=0,"No Discount",AND(P206&gt;0,P206&lt;=0.02),"0% to 2%",AND(P206&gt;0.02,P206&lt;=0.04),"2% to 4%",AND(P206&gt;0.04,P206&lt;=0.06),"4% to 6%",AND(P206&gt;0.06,P206&lt;=0.08),"6% to 8%",AND(P206&gt;0.08,P206&lt;=0.1),"8% to 10%",AND(P206&gt;0.1,P206&lt;=0.15),"10% to 15%",AND(P206&gt;0.15,P206&lt;=0.2),"15% to 20%",AND(P206&gt;0.2,P206&lt;=0.25),"20% to 25%",AND(P206&gt;0.25,P206&lt;=0.3),"25% to 30%",AND(P206&gt;0.3,P206&lt;=0.4),"30% to 40%",AND(P206&gt;0.4,P206&lt;=0.5),"40% to 50%",AND(P206&gt;0.5,P206&lt;=0.75),"50% to 75%",AND(P206&gt;0.75,P206&lt;=1),"75% to 100%")</f>
        <v>4% to 6%</v>
      </c>
      <c r="P206" s="10">
        <f>_xlfn.XLOOKUP($E206,'Raw Data'!$E:$E,'Raw Data'!P:P,"ERROR",0,1)</f>
        <v>0.0578128158479887</v>
      </c>
      <c r="Q206" s="9">
        <f>_xlfn.XLOOKUP($E206,'Raw Data'!$E:$E,'Raw Data'!Q:Q,"ERROR",0,1)</f>
        <v>12.49</v>
      </c>
      <c r="R206" s="9" t="str">
        <f>_xlfn.XLOOKUP($E206,'Raw Data'!$E:$E,'Raw Data'!R:R,"ERROR",0,1)</f>
        <v>oz</v>
      </c>
      <c r="S206" s="5" t="str">
        <f t="array" ref="S206">_xlfn.IFS(AND(T206&gt;0,T206&lt;=0.05),"0 to 0.05",AND(T206&gt;0.05,T206&lt;=0.1),"0.05 to 0.1",AND(T206&gt;0.1,T206&lt;=0.2),"0.1 to 0.2",AND(T206&gt;0.2,T206&lt;=0.3),"0.2 to 0.3",AND(T206&gt;0.3,T206&lt;=0.4),"0.3 to 0.4",AND(T206&gt;0.4,T206&lt;=0.5),"0.4 to 0.5",AND(T206&gt;0.5,T206&lt;=0.75),"0.5 to 0.75",AND(T206&gt;0.75,T206&lt;=1),"0.75 to 1",AND(T206&gt;1,T206&lt;=2),"1 to 2",AND(T206&gt;2,T206&lt;=3),"2 to 3",AND(T206&gt;3,T206&lt;=4),"3 to 4",AND(T206&gt;4,T206&lt;=5),"4 to 5",AND(T206&gt;5,T206&lt;=10),"5 to 10",T206&gt;10,"10+")</f>
        <v>0.1 to 0.2</v>
      </c>
      <c r="T206" s="10">
        <f>_xlfn.XLOOKUP($E206,'Raw Data'!$E:$E,'Raw Data'!T:T,"ERROR",0,1)</f>
        <v>0.126201739206719</v>
      </c>
      <c r="U206" s="15" t="str">
        <f t="array" ref="U206">_xlfn.IFS(AND(V206&gt;0,V206&lt;=0.05),"0 to 0.05",AND(V206&gt;0.05,V206&lt;=0.1),"0.05 to 0.1",AND(V206&gt;0.1,V206&lt;=0.2),"0.1 to 0.2",AND(V206&gt;0.2,V206&lt;=0.3),"0.2 to 0.3",AND(V206&gt;0.3,V206&lt;=0.4),"0.3 to 0.4",AND(V206&gt;0.4,V206&lt;=0.5),"0.4 to 0.5",AND(V206&gt;0.5,V206&lt;=0.75),"0.5 to 0.75",AND(V206&gt;0.75,V206&lt;=1),"0.75 to 1",AND(V206&gt;1,V206&lt;=2),"1 to 2",AND(V206&gt;2,V206&lt;=3),"2 to 3",AND(V206&gt;3,V206&lt;=4),"3 to 4",AND(V206&gt;4,V206&lt;=5),"4 to 5",AND(V206&gt;5,V206&lt;=10),"5 to 10",V206&gt;10,"10+")</f>
        <v>0 to 0.05</v>
      </c>
      <c r="V206" s="10">
        <f>_xlfn.XLOOKUP($E206,'Raw Data'!$E:$E,'Raw Data'!V:V,"ERROR",0,1)</f>
        <v>0.0361652866425707</v>
      </c>
      <c r="W206" s="15" t="str">
        <f t="array" ref="W206">_xlfn.IFS(AND(X206&gt;0,X206&lt;=0.05),"0 to 0.05",AND(X206&gt;0.05,X206&lt;=0.1),"0.05 to 0.1",AND(X206&gt;0.1,X206&lt;=0.2),"0.1 to 0.2",AND(X206&gt;0.2,X206&lt;=0.3),"0.2 to 0.3",AND(X206&gt;0.3,X206&lt;=0.4),"0.3 to 0.4",AND(X206&gt;0.4,X206&lt;=0.5),"0.4 to 0.5",AND(X206&gt;0.5,X206&lt;=0.75),"0.5 to 0.75",AND(X206&gt;0.75,X206&lt;=1),"0.75 to 1",AND(X206&gt;1,X206&lt;=2),"1 to 2",AND(X206&gt;2,X206&lt;=3),"2 to 3",AND(X206&gt;3,X206&lt;=4),"3 to 4",AND(X206&gt;4,X206&lt;=5),"4 to 5",AND(X206&gt;5,X206&lt;=10),"5 to 10",X206&gt;10,"10+")</f>
        <v>0 to 0.05</v>
      </c>
      <c r="X206" s="16">
        <f t="shared" si="8"/>
        <v>0.0340744695858141</v>
      </c>
      <c r="Y206" s="5" t="str">
        <f t="array" ref="Y206">_xlfn.IFS(AND(Z206&gt;0,Z206&lt;=1),"0 to 1",AND(Z206&gt;1,Z206&lt;=2),"1 to 2",AND(Z206&gt;2,Z206&lt;=4),"2 to 4",AND(Z206&gt;4,Z206&lt;=6),"4 to 6",AND(Z206&gt;6,Z206&lt;=8),"6 to 8",AND(Z206&gt;8,Z206&lt;=10),"8 to 10",AND(Z206&gt;10,Z206&lt;=15),"10 to 15",AND(Z206&gt;15,Z206&lt;=20),"15 to 20",AND(Z206&gt;20,Z206&lt;=25),"20 to 25",AND(Z206&gt;25,Z206&lt;=30),"25 to 30",AND(Z206&gt;30,Z206&lt;=40),"30 to 40",AND(Z206&gt;40,Z206&lt;=50),"40 to 50",Z206&gt;50,"50+")</f>
        <v>10 to 15</v>
      </c>
      <c r="Z206" s="9">
        <f>_xlfn.XLOOKUP($E206,'Raw Data'!$E:$E,'Raw Data'!Z:Z,"ERROR",0,1)</f>
        <v>12.49</v>
      </c>
      <c r="AA206" s="9" t="str">
        <f>_xlfn.XLOOKUP($E206,'Raw Data'!$E:$E,'Raw Data'!AA:AA,"ERROR",0,1)</f>
        <v>oz</v>
      </c>
    </row>
    <row r="207" hidden="1" spans="1:27">
      <c r="A207" s="5" t="str">
        <f>_xlfn.XLOOKUP($E207,'Raw Data'!$E:$E,'Raw Data'!A:A,"ERROR",0,1)</f>
        <v>AE</v>
      </c>
      <c r="B207" s="5" t="str">
        <f>_xlfn.XLOOKUP($E207,'Raw Data'!$E:$E,'Raw Data'!B:B,"ERROR",0,1)</f>
        <v>Hair Mousses</v>
      </c>
      <c r="C207" s="5" t="str">
        <f>_xlfn.XLOOKUP($E207,'Raw Data'!$E:$E,'Raw Data'!C:C,"ERROR",0,1)</f>
        <v>kenra</v>
      </c>
      <c r="D207" s="5" t="str">
        <f>_xlfn.XLOOKUP($E207,'Raw Data'!$E:$E,'Raw Data'!D:D,"ERROR",0,1)</f>
        <v>www.amazon.ae/dp/B00180ZWDQ</v>
      </c>
      <c r="E207" s="5" t="s">
        <v>406</v>
      </c>
      <c r="F207" s="9" t="str">
        <f>_xlfn.XLOOKUP($E207,'Raw Data'!$E:$E,'Raw Data'!F:F,"ERROR",0,1)</f>
        <v>Kenra Volume  Mousse  12 | Medium Hold  Mousse  | Non-Drying, Non-Flaking Lightweight Formulation |Styling Control Without Stiffness Or Stickiness | Tames Frizz &amp; Conditions | All  Hair  Types | 8 oz</v>
      </c>
      <c r="G207" s="10">
        <f>_xlfn.XLOOKUP($E207,'Raw Data'!$E:$E,'Raw Data'!G:G,"ERROR",0,1)</f>
        <v>3</v>
      </c>
      <c r="H207" s="9">
        <f>_xlfn.XLOOKUP($E207,'Raw Data'!$E:$E,'Raw Data'!H:H,"ERROR",0,1)</f>
        <v>273.95</v>
      </c>
      <c r="I207" s="9">
        <f>_xlfn.XLOOKUP($E207,'Raw Data'!$E:$E,'Raw Data'!I:I,"ERROR",0,1)</f>
        <v>0.000366770042399661</v>
      </c>
      <c r="J207" s="9" t="str">
        <f>_xlfn.XLOOKUP($E207,'Raw Data'!$E:$E,'Raw Data'!J:J,"ERROR",0,1)</f>
        <v>No</v>
      </c>
      <c r="K207" s="14" t="str">
        <f t="array" ref="K207">_xlfn.IFS(AND(L207&gt;0,L207&lt;=5),"0 to 5",AND(L207&gt;5,L207&lt;=10),"5 to 10",AND(L207&gt;10,L207&lt;=15),"10 to 15",AND(L207&gt;15,L207&lt;=20),"15 to 20",AND(L207&gt;20,L207&lt;=30),"20 to 30",AND(L207&gt;30,L207&lt;=40),"30 to 40",AND(L207&gt;40,L207&lt;=50),"40 to 50",AND(L207&gt;50,L207&lt;=75),"50 to 75",AND(L207&gt;75,L207&lt;=100),"75 to 100",AND(L207&gt;100,L207&lt;=150),"100 to 150",AND(L207&gt;150,L207&lt;=200),"150 to 200",AND(L207&gt;200,L207&lt;=250),"200 to 250",AND(L207&gt;250,L207&lt;=300),"250 to 300",AND(L207&gt;300,L207&lt;=400),"300 to 400",AND(L207&gt;400,L207&lt;=500),"400 to 500",L207&gt;500,"500+")</f>
        <v>100 to 150</v>
      </c>
      <c r="L207" s="9">
        <f>_xlfn.XLOOKUP($E207,'Raw Data'!$E:$E,'Raw Data'!L:L,"ERROR",0,1)</f>
        <v>110.56</v>
      </c>
      <c r="M207" s="14" t="str">
        <f t="array" ref="M207">_xlfn.IFS(AND(N207&gt;0,N207&lt;=5),"0 to 5",AND(N207&gt;5,N207&lt;=10),"5 to 10",AND(N207&gt;10,N207&lt;=15),"10 to 15",AND(N207&gt;15,N207&lt;=20),"15 to 20",AND(N207&gt;20,N207&lt;=30),"20 to 30",AND(N207&gt;30,N207&lt;=40),"30 to 40",AND(N207&gt;40,N207&lt;=50),"40 to 50",AND(N207&gt;50,N207&lt;=75),"50 to 75",AND(N207&gt;75,N207&lt;=100),"75 to 100",AND(N207&gt;100,N207&lt;=150),"100 to 150",AND(N207&gt;150,N207&lt;=200),"150 to 200",AND(N207&gt;200,N207&lt;=250),"200 to 250",AND(N207&gt;250,N207&lt;=300),"250 to 300",AND(N207&gt;300,N207&lt;=400),"300 to 400",AND(N207&gt;400,N207&lt;=500),"400 to 500",N207&gt;500,"500+")</f>
        <v>100 to 150</v>
      </c>
      <c r="N207" s="9">
        <f>_xlfn.XLOOKUP($E207,'Raw Data'!$E:$E,'Raw Data'!N:N,"ERROR",0,1)</f>
        <v>118.9</v>
      </c>
      <c r="O207" s="14" t="str">
        <f t="array" ref="O207">_xlfn.IFS(P207=0,"No Discount",AND(P207&gt;0,P207&lt;=0.02),"0% to 2%",AND(P207&gt;0.02,P207&lt;=0.04),"2% to 4%",AND(P207&gt;0.04,P207&lt;=0.06),"4% to 6%",AND(P207&gt;0.06,P207&lt;=0.08),"6% to 8%",AND(P207&gt;0.08,P207&lt;=0.1),"8% to 10%",AND(P207&gt;0.1,P207&lt;=0.15),"10% to 15%",AND(P207&gt;0.15,P207&lt;=0.2),"15% to 20%",AND(P207&gt;0.2,P207&lt;=0.25),"20% to 25%",AND(P207&gt;0.25,P207&lt;=0.3),"25% to 30%",AND(P207&gt;0.3,P207&lt;=0.4),"30% to 40%",AND(P207&gt;0.4,P207&lt;=0.5),"40% to 50%",AND(P207&gt;0.5,P207&lt;=0.75),"50% to 75%",AND(P207&gt;0.75,P207&lt;=1),"75% to 100%")</f>
        <v>6% to 8%</v>
      </c>
      <c r="P207" s="10">
        <f>_xlfn.XLOOKUP($E207,'Raw Data'!$E:$E,'Raw Data'!P:P,"ERROR",0,1)</f>
        <v>0.0701429772918419</v>
      </c>
      <c r="Q207" s="9">
        <f>_xlfn.XLOOKUP($E207,'Raw Data'!$E:$E,'Raw Data'!Q:Q,"ERROR",0,1)</f>
        <v>8</v>
      </c>
      <c r="R207" s="9" t="str">
        <f>_xlfn.XLOOKUP($E207,'Raw Data'!$E:$E,'Raw Data'!R:R,"ERROR",0,1)</f>
        <v>oz</v>
      </c>
      <c r="S207" s="5" t="str">
        <f t="array" ref="S207">_xlfn.IFS(AND(T207&gt;0,T207&lt;=0.05),"0 to 0.05",AND(T207&gt;0.05,T207&lt;=0.1),"0.05 to 0.1",AND(T207&gt;0.1,T207&lt;=0.2),"0.1 to 0.2",AND(T207&gt;0.2,T207&lt;=0.3),"0.2 to 0.3",AND(T207&gt;0.3,T207&lt;=0.4),"0.3 to 0.4",AND(T207&gt;0.4,T207&lt;=0.5),"0.4 to 0.5",AND(T207&gt;0.5,T207&lt;=0.75),"0.5 to 0.75",AND(T207&gt;0.75,T207&lt;=1),"0.75 to 1",AND(T207&gt;1,T207&lt;=2),"1 to 2",AND(T207&gt;2,T207&lt;=3),"2 to 3",AND(T207&gt;3,T207&lt;=4),"3 to 4",AND(T207&gt;4,T207&lt;=5),"4 to 5",AND(T207&gt;5,T207&lt;=10),"5 to 10",T207&gt;10,"10+")</f>
        <v>0.4 to 0.5</v>
      </c>
      <c r="T207" s="10">
        <f>_xlfn.XLOOKUP($E207,'Raw Data'!$E:$E,'Raw Data'!T:T,"ERROR",0,1)</f>
        <v>0.467365573216097</v>
      </c>
      <c r="U207" s="15" t="str">
        <f t="array" ref="U207">_xlfn.IFS(AND(V207&gt;0,V207&lt;=0.05),"0 to 0.05",AND(V207&gt;0.05,V207&lt;=0.1),"0.05 to 0.1",AND(V207&gt;0.1,V207&lt;=0.2),"0.1 to 0.2",AND(V207&gt;0.2,V207&lt;=0.3),"0.2 to 0.3",AND(V207&gt;0.3,V207&lt;=0.4),"0.3 to 0.4",AND(V207&gt;0.4,V207&lt;=0.5),"0.4 to 0.5",AND(V207&gt;0.5,V207&lt;=0.75),"0.5 to 0.75",AND(V207&gt;0.75,V207&lt;=1),"0.75 to 1",AND(V207&gt;1,V207&lt;=2),"1 to 2",AND(V207&gt;2,V207&lt;=3),"2 to 3",AND(V207&gt;3,V207&lt;=4),"3 to 4",AND(V207&gt;4,V207&lt;=5),"4 to 5",AND(V207&gt;5,V207&lt;=10),"5 to 10",V207&gt;10,"10+")</f>
        <v>0.1 to 0.2</v>
      </c>
      <c r="V207" s="10">
        <f>_xlfn.XLOOKUP($E207,'Raw Data'!$E:$E,'Raw Data'!V:V,"ERROR",0,1)</f>
        <v>0.135707642881299</v>
      </c>
      <c r="W207" s="15" t="str">
        <f t="array" ref="W207">_xlfn.IFS(AND(X207&gt;0,X207&lt;=0.05),"0 to 0.05",AND(X207&gt;0.05,X207&lt;=0.1),"0.05 to 0.1",AND(X207&gt;0.1,X207&lt;=0.2),"0.1 to 0.2",AND(X207&gt;0.2,X207&lt;=0.3),"0.2 to 0.3",AND(X207&gt;0.3,X207&lt;=0.4),"0.3 to 0.4",AND(X207&gt;0.4,X207&lt;=0.5),"0.4 to 0.5",AND(X207&gt;0.5,X207&lt;=0.75),"0.5 to 0.75",AND(X207&gt;0.75,X207&lt;=1),"0.75 to 1",AND(X207&gt;1,X207&lt;=2),"1 to 2",AND(X207&gt;2,X207&lt;=3),"2 to 3",AND(X207&gt;3,X207&lt;=4),"3 to 4",AND(X207&gt;4,X207&lt;=5),"4 to 5",AND(X207&gt;5,X207&lt;=10),"5 to 10",X207&gt;10,"10+")</f>
        <v>0.1 to 0.2</v>
      </c>
      <c r="X207" s="16">
        <f t="shared" si="8"/>
        <v>0.126188704768346</v>
      </c>
      <c r="Y207" s="5" t="str">
        <f t="array" ref="Y207">_xlfn.IFS(AND(Z207&gt;0,Z207&lt;=1),"0 to 1",AND(Z207&gt;1,Z207&lt;=2),"1 to 2",AND(Z207&gt;2,Z207&lt;=4),"2 to 4",AND(Z207&gt;4,Z207&lt;=6),"4 to 6",AND(Z207&gt;6,Z207&lt;=8),"6 to 8",AND(Z207&gt;8,Z207&lt;=10),"8 to 10",AND(Z207&gt;10,Z207&lt;=15),"10 to 15",AND(Z207&gt;15,Z207&lt;=20),"15 to 20",AND(Z207&gt;20,Z207&lt;=25),"20 to 25",AND(Z207&gt;25,Z207&lt;=30),"25 to 30",AND(Z207&gt;30,Z207&lt;=40),"30 to 40",AND(Z207&gt;40,Z207&lt;=50),"40 to 50",Z207&gt;50,"50+")</f>
        <v>6 to 8</v>
      </c>
      <c r="Z207" s="9">
        <f>_xlfn.XLOOKUP($E207,'Raw Data'!$E:$E,'Raw Data'!Z:Z,"ERROR",0,1)</f>
        <v>8</v>
      </c>
      <c r="AA207" s="9" t="str">
        <f>_xlfn.XLOOKUP($E207,'Raw Data'!$E:$E,'Raw Data'!AA:AA,"ERROR",0,1)</f>
        <v>oz</v>
      </c>
    </row>
    <row r="208" hidden="1" spans="1:27">
      <c r="A208" s="5" t="str">
        <f>_xlfn.XLOOKUP($E208,'Raw Data'!$E:$E,'Raw Data'!A:A,"ERROR",0,1)</f>
        <v>AE</v>
      </c>
      <c r="B208" s="5" t="str">
        <f>_xlfn.XLOOKUP($E208,'Raw Data'!$E:$E,'Raw Data'!B:B,"ERROR",0,1)</f>
        <v>Hair Mousses</v>
      </c>
      <c r="C208" s="5" t="str">
        <f>_xlfn.XLOOKUP($E208,'Raw Data'!$E:$E,'Raw Data'!C:C,"ERROR",0,1)</f>
        <v>barex</v>
      </c>
      <c r="D208" s="5" t="str">
        <f>_xlfn.XLOOKUP($E208,'Raw Data'!$E:$E,'Raw Data'!D:D,"ERROR",0,1)</f>
        <v>www.amazon.ae/dp/B07JH2ZTPG</v>
      </c>
      <c r="E208" s="5" t="s">
        <v>407</v>
      </c>
      <c r="F208" s="9" t="str">
        <f>_xlfn.XLOOKUP($E208,'Raw Data'!$E:$E,'Raw Data'!F:F,"ERROR",0,1)</f>
        <v>BAREX - ODM Volume Booster Mousse 200 ml</v>
      </c>
      <c r="G208" s="10">
        <f>_xlfn.XLOOKUP($E208,'Raw Data'!$E:$E,'Raw Data'!G:G,"ERROR",0,1)</f>
        <v>3</v>
      </c>
      <c r="H208" s="9">
        <f>_xlfn.XLOOKUP($E208,'Raw Data'!$E:$E,'Raw Data'!H:H,"ERROR",0,1)</f>
        <v>252.6</v>
      </c>
      <c r="I208" s="9">
        <f>_xlfn.XLOOKUP($E208,'Raw Data'!$E:$E,'Raw Data'!I:I,"ERROR",0,1)</f>
        <v>0.000338186211754534</v>
      </c>
      <c r="J208" s="9" t="str">
        <f>_xlfn.XLOOKUP($E208,'Raw Data'!$E:$E,'Raw Data'!J:J,"ERROR",0,1)</f>
        <v>No</v>
      </c>
      <c r="K208" s="14" t="str">
        <f t="array" ref="K208">_xlfn.IFS(AND(L208&gt;0,L208&lt;=5),"0 to 5",AND(L208&gt;5,L208&lt;=10),"5 to 10",AND(L208&gt;10,L208&lt;=15),"10 to 15",AND(L208&gt;15,L208&lt;=20),"15 to 20",AND(L208&gt;20,L208&lt;=30),"20 to 30",AND(L208&gt;30,L208&lt;=40),"30 to 40",AND(L208&gt;40,L208&lt;=50),"40 to 50",AND(L208&gt;50,L208&lt;=75),"50 to 75",AND(L208&gt;75,L208&lt;=100),"75 to 100",AND(L208&gt;100,L208&lt;=150),"100 to 150",AND(L208&gt;150,L208&lt;=200),"150 to 200",AND(L208&gt;200,L208&lt;=250),"200 to 250",AND(L208&gt;250,L208&lt;=300),"250 to 300",AND(L208&gt;300,L208&lt;=400),"300 to 400",AND(L208&gt;400,L208&lt;=500),"400 to 500",L208&gt;500,"500+")</f>
        <v>75 to 100</v>
      </c>
      <c r="L208" s="9">
        <f>_xlfn.XLOOKUP($E208,'Raw Data'!$E:$E,'Raw Data'!L:L,"ERROR",0,1)</f>
        <v>100</v>
      </c>
      <c r="M208" s="14" t="str">
        <f t="array" ref="M208">_xlfn.IFS(AND(N208&gt;0,N208&lt;=5),"0 to 5",AND(N208&gt;5,N208&lt;=10),"5 to 10",AND(N208&gt;10,N208&lt;=15),"10 to 15",AND(N208&gt;15,N208&lt;=20),"15 to 20",AND(N208&gt;20,N208&lt;=30),"20 to 30",AND(N208&gt;30,N208&lt;=40),"30 to 40",AND(N208&gt;40,N208&lt;=50),"40 to 50",AND(N208&gt;50,N208&lt;=75),"50 to 75",AND(N208&gt;75,N208&lt;=100),"75 to 100",AND(N208&gt;100,N208&lt;=150),"100 to 150",AND(N208&gt;150,N208&lt;=200),"150 to 200",AND(N208&gt;200,N208&lt;=250),"200 to 250",AND(N208&gt;250,N208&lt;=300),"250 to 300",AND(N208&gt;300,N208&lt;=400),"300 to 400",AND(N208&gt;400,N208&lt;=500),"400 to 500",N208&gt;500,"500+")</f>
        <v>75 to 100</v>
      </c>
      <c r="N208" s="9">
        <f>_xlfn.XLOOKUP($E208,'Raw Data'!$E:$E,'Raw Data'!N:N,"ERROR",0,1)</f>
        <v>100</v>
      </c>
      <c r="O208" s="14" t="str">
        <f t="array" ref="O208">_xlfn.IFS(P208=0,"No Discount",AND(P208&gt;0,P208&lt;=0.02),"0% to 2%",AND(P208&gt;0.02,P208&lt;=0.04),"2% to 4%",AND(P208&gt;0.04,P208&lt;=0.06),"4% to 6%",AND(P208&gt;0.06,P208&lt;=0.08),"6% to 8%",AND(P208&gt;0.08,P208&lt;=0.1),"8% to 10%",AND(P208&gt;0.1,P208&lt;=0.15),"10% to 15%",AND(P208&gt;0.15,P208&lt;=0.2),"15% to 20%",AND(P208&gt;0.2,P208&lt;=0.25),"20% to 25%",AND(P208&gt;0.25,P208&lt;=0.3),"25% to 30%",AND(P208&gt;0.3,P208&lt;=0.4),"30% to 40%",AND(P208&gt;0.4,P208&lt;=0.5),"40% to 50%",AND(P208&gt;0.5,P208&lt;=0.75),"50% to 75%",AND(P208&gt;0.75,P208&lt;=1),"75% to 100%")</f>
        <v>No Discount</v>
      </c>
      <c r="P208" s="10">
        <f>_xlfn.XLOOKUP($E208,'Raw Data'!$E:$E,'Raw Data'!P:P,"ERROR",0,1)</f>
        <v>0</v>
      </c>
      <c r="Q208" s="9">
        <f>_xlfn.XLOOKUP($E208,'Raw Data'!$E:$E,'Raw Data'!Q:Q,"ERROR",0,1)</f>
        <v>200</v>
      </c>
      <c r="R208" s="9" t="str">
        <f>_xlfn.XLOOKUP($E208,'Raw Data'!$E:$E,'Raw Data'!R:R,"ERROR",0,1)</f>
        <v>ml</v>
      </c>
      <c r="S208" s="5" t="str">
        <f t="array" ref="S208">_xlfn.IFS(AND(T208&gt;0,T208&lt;=0.05),"0 to 0.05",AND(T208&gt;0.05,T208&lt;=0.1),"0.05 to 0.1",AND(T208&gt;0.1,T208&lt;=0.2),"0.1 to 0.2",AND(T208&gt;0.2,T208&lt;=0.3),"0.2 to 0.3",AND(T208&gt;0.3,T208&lt;=0.4),"0.3 to 0.4",AND(T208&gt;0.4,T208&lt;=0.5),"0.4 to 0.5",AND(T208&gt;0.5,T208&lt;=0.75),"0.5 to 0.75",AND(T208&gt;0.75,T208&lt;=1),"0.75 to 1",AND(T208&gt;1,T208&lt;=2),"1 to 2",AND(T208&gt;2,T208&lt;=3),"2 to 3",AND(T208&gt;3,T208&lt;=4),"3 to 4",AND(T208&gt;4,T208&lt;=5),"4 to 5",AND(T208&gt;5,T208&lt;=10),"5 to 10",T208&gt;10,"10+")</f>
        <v>0.5 to 0.75</v>
      </c>
      <c r="T208" s="10">
        <f>_xlfn.XLOOKUP($E208,'Raw Data'!$E:$E,'Raw Data'!T:T,"ERROR",0,1)</f>
        <v>0.500267142654177</v>
      </c>
      <c r="U208" s="15" t="str">
        <f t="array" ref="U208">_xlfn.IFS(AND(V208&gt;0,V208&lt;=0.05),"0 to 0.05",AND(V208&gt;0.05,V208&lt;=0.1),"0.05 to 0.1",AND(V208&gt;0.1,V208&lt;=0.2),"0.1 to 0.2",AND(V208&gt;0.2,V208&lt;=0.3),"0.2 to 0.3",AND(V208&gt;0.3,V208&lt;=0.4),"0.3 to 0.4",AND(V208&gt;0.4,V208&lt;=0.5),"0.4 to 0.5",AND(V208&gt;0.5,V208&lt;=0.75),"0.5 to 0.75",AND(V208&gt;0.75,V208&lt;=1),"0.75 to 1",AND(V208&gt;1,V208&lt;=2),"1 to 2",AND(V208&gt;2,V208&lt;=3),"2 to 3",AND(V208&gt;3,V208&lt;=4),"3 to 4",AND(V208&gt;4,V208&lt;=5),"4 to 5",AND(V208&gt;5,V208&lt;=10),"5 to 10",V208&gt;10,"10+")</f>
        <v>0.1 to 0.2</v>
      </c>
      <c r="V208" s="10">
        <f>_xlfn.XLOOKUP($E208,'Raw Data'!$E:$E,'Raw Data'!V:V,"ERROR",0,1)</f>
        <v>0.135072128516628</v>
      </c>
      <c r="W208" s="15" t="str">
        <f t="array" ref="W208">_xlfn.IFS(AND(X208&gt;0,X208&lt;=0.05),"0 to 0.05",AND(X208&gt;0.05,X208&lt;=0.1),"0.05 to 0.1",AND(X208&gt;0.1,X208&lt;=0.2),"0.1 to 0.2",AND(X208&gt;0.2,X208&lt;=0.3),"0.2 to 0.3",AND(X208&gt;0.3,X208&lt;=0.4),"0.3 to 0.4",AND(X208&gt;0.4,X208&lt;=0.5),"0.4 to 0.5",AND(X208&gt;0.5,X208&lt;=0.75),"0.5 to 0.75",AND(X208&gt;0.75,X208&lt;=1),"0.75 to 1",AND(X208&gt;1,X208&lt;=2),"1 to 2",AND(X208&gt;2,X208&lt;=3),"2 to 3",AND(X208&gt;3,X208&lt;=4),"3 to 4",AND(X208&gt;4,X208&lt;=5),"4 to 5",AND(X208&gt;5,X208&lt;=10),"5 to 10",X208&gt;10,"10+")</f>
        <v>0.1 to 0.2</v>
      </c>
      <c r="X208" s="16">
        <f t="shared" si="8"/>
        <v>0.135072128516628</v>
      </c>
      <c r="Y208" s="5" t="str">
        <f t="array" ref="Y208">_xlfn.IFS(AND(Z208&gt;0,Z208&lt;=1),"0 to 1",AND(Z208&gt;1,Z208&lt;=2),"1 to 2",AND(Z208&gt;2,Z208&lt;=4),"2 to 4",AND(Z208&gt;4,Z208&lt;=6),"4 to 6",AND(Z208&gt;6,Z208&lt;=8),"6 to 8",AND(Z208&gt;8,Z208&lt;=10),"8 to 10",AND(Z208&gt;10,Z208&lt;=15),"10 to 15",AND(Z208&gt;15,Z208&lt;=20),"15 to 20",AND(Z208&gt;20,Z208&lt;=25),"20 to 25",AND(Z208&gt;25,Z208&lt;=30),"25 to 30",AND(Z208&gt;30,Z208&lt;=40),"30 to 40",AND(Z208&gt;40,Z208&lt;=50),"40 to 50",Z208&gt;50,"50+")</f>
        <v>6 to 8</v>
      </c>
      <c r="Z208" s="9">
        <f>_xlfn.XLOOKUP($E208,'Raw Data'!$E:$E,'Raw Data'!Z:Z,"ERROR",0,1)</f>
        <v>6.76</v>
      </c>
      <c r="AA208" s="9" t="str">
        <f>_xlfn.XLOOKUP($E208,'Raw Data'!$E:$E,'Raw Data'!AA:AA,"ERROR",0,1)</f>
        <v>oz</v>
      </c>
    </row>
    <row r="209" hidden="1" spans="1:27">
      <c r="A209" s="5" t="str">
        <f>_xlfn.XLOOKUP($E209,'Raw Data'!$E:$E,'Raw Data'!A:A,"ERROR",0,1)</f>
        <v>AE</v>
      </c>
      <c r="B209" s="5" t="str">
        <f>_xlfn.XLOOKUP($E209,'Raw Data'!$E:$E,'Raw Data'!B:B,"ERROR",0,1)</f>
        <v>Hair Mousses</v>
      </c>
      <c r="C209" s="5" t="str">
        <f>_xlfn.XLOOKUP($E209,'Raw Data'!$E:$E,'Raw Data'!C:C,"ERROR",0,1)</f>
        <v>vichy</v>
      </c>
      <c r="D209" s="5" t="str">
        <f>_xlfn.XLOOKUP($E209,'Raw Data'!$E:$E,'Raw Data'!D:D,"ERROR",0,1)</f>
        <v>www.amazon.ae/dp/B0013J8ARW</v>
      </c>
      <c r="E209" s="5" t="s">
        <v>408</v>
      </c>
      <c r="F209" s="9" t="str">
        <f>_xlfn.XLOOKUP($E209,'Raw Data'!$E:$E,'Raw Data'!F:F,"ERROR",0,1)</f>
        <v>VICHY HOMME  mousse  Ã  raser anti-irritations 200 ml</v>
      </c>
      <c r="G209" s="10">
        <f>_xlfn.XLOOKUP($E209,'Raw Data'!$E:$E,'Raw Data'!G:G,"ERROR",0,1)</f>
        <v>4</v>
      </c>
      <c r="H209" s="9">
        <f>_xlfn.XLOOKUP($E209,'Raw Data'!$E:$E,'Raw Data'!H:H,"ERROR",0,1)</f>
        <v>248.78</v>
      </c>
      <c r="I209" s="9">
        <f>_xlfn.XLOOKUP($E209,'Raw Data'!$E:$E,'Raw Data'!I:I,"ERROR",0,1)</f>
        <v>0.000333071915123883</v>
      </c>
      <c r="J209" s="9" t="str">
        <f>_xlfn.XLOOKUP($E209,'Raw Data'!$E:$E,'Raw Data'!J:J,"ERROR",0,1)</f>
        <v>No</v>
      </c>
      <c r="K209" s="14" t="str">
        <f t="array" ref="K209">_xlfn.IFS(AND(L209&gt;0,L209&lt;=5),"0 to 5",AND(L209&gt;5,L209&lt;=10),"5 to 10",AND(L209&gt;10,L209&lt;=15),"10 to 15",AND(L209&gt;15,L209&lt;=20),"15 to 20",AND(L209&gt;20,L209&lt;=30),"20 to 30",AND(L209&gt;30,L209&lt;=40),"30 to 40",AND(L209&gt;40,L209&lt;=50),"40 to 50",AND(L209&gt;50,L209&lt;=75),"50 to 75",AND(L209&gt;75,L209&lt;=100),"75 to 100",AND(L209&gt;100,L209&lt;=150),"100 to 150",AND(L209&gt;150,L209&lt;=200),"150 to 200",AND(L209&gt;200,L209&lt;=250),"200 to 250",AND(L209&gt;250,L209&lt;=300),"250 to 300",AND(L209&gt;300,L209&lt;=400),"300 to 400",AND(L209&gt;400,L209&lt;=500),"400 to 500",L209&gt;500,"500+")</f>
        <v>75 to 100</v>
      </c>
      <c r="L209" s="9">
        <f>_xlfn.XLOOKUP($E209,'Raw Data'!$E:$E,'Raw Data'!L:L,"ERROR",0,1)</f>
        <v>77.51</v>
      </c>
      <c r="M209" s="14" t="str">
        <f t="array" ref="M209">_xlfn.IFS(AND(N209&gt;0,N209&lt;=5),"0 to 5",AND(N209&gt;5,N209&lt;=10),"5 to 10",AND(N209&gt;10,N209&lt;=15),"10 to 15",AND(N209&gt;15,N209&lt;=20),"15 to 20",AND(N209&gt;20,N209&lt;=30),"20 to 30",AND(N209&gt;30,N209&lt;=40),"30 to 40",AND(N209&gt;40,N209&lt;=50),"40 to 50",AND(N209&gt;50,N209&lt;=75),"50 to 75",AND(N209&gt;75,N209&lt;=100),"75 to 100",AND(N209&gt;100,N209&lt;=150),"100 to 150",AND(N209&gt;150,N209&lt;=200),"150 to 200",AND(N209&gt;200,N209&lt;=250),"200 to 250",AND(N209&gt;250,N209&lt;=300),"250 to 300",AND(N209&gt;300,N209&lt;=400),"300 to 400",AND(N209&gt;400,N209&lt;=500),"400 to 500",N209&gt;500,"500+")</f>
        <v>100 to 150</v>
      </c>
      <c r="N209" s="9">
        <f>_xlfn.XLOOKUP($E209,'Raw Data'!$E:$E,'Raw Data'!N:N,"ERROR",0,1)</f>
        <v>124.45</v>
      </c>
      <c r="O209" s="14" t="str">
        <f t="array" ref="O209">_xlfn.IFS(P209=0,"No Discount",AND(P209&gt;0,P209&lt;=0.02),"0% to 2%",AND(P209&gt;0.02,P209&lt;=0.04),"2% to 4%",AND(P209&gt;0.04,P209&lt;=0.06),"4% to 6%",AND(P209&gt;0.06,P209&lt;=0.08),"6% to 8%",AND(P209&gt;0.08,P209&lt;=0.1),"8% to 10%",AND(P209&gt;0.1,P209&lt;=0.15),"10% to 15%",AND(P209&gt;0.15,P209&lt;=0.2),"15% to 20%",AND(P209&gt;0.2,P209&lt;=0.25),"20% to 25%",AND(P209&gt;0.25,P209&lt;=0.3),"25% to 30%",AND(P209&gt;0.3,P209&lt;=0.4),"30% to 40%",AND(P209&gt;0.4,P209&lt;=0.5),"40% to 50%",AND(P209&gt;0.5,P209&lt;=0.75),"50% to 75%",AND(P209&gt;0.75,P209&lt;=1),"75% to 100%")</f>
        <v>30% to 40%</v>
      </c>
      <c r="P209" s="10">
        <f>_xlfn.XLOOKUP($E209,'Raw Data'!$E:$E,'Raw Data'!P:P,"ERROR",0,1)</f>
        <v>0.377179590196866</v>
      </c>
      <c r="Q209" s="9">
        <f>_xlfn.XLOOKUP($E209,'Raw Data'!$E:$E,'Raw Data'!Q:Q,"ERROR",0,1)</f>
        <v>200</v>
      </c>
      <c r="R209" s="9" t="str">
        <f>_xlfn.XLOOKUP($E209,'Raw Data'!$E:$E,'Raw Data'!R:R,"ERROR",0,1)</f>
        <v>ml</v>
      </c>
      <c r="S209" s="5" t="str">
        <f t="array" ref="S209">_xlfn.IFS(AND(T209&gt;0,T209&lt;=0.05),"0 to 0.05",AND(T209&gt;0.05,T209&lt;=0.1),"0.05 to 0.1",AND(T209&gt;0.1,T209&lt;=0.2),"0.1 to 0.2",AND(T209&gt;0.2,T209&lt;=0.3),"0.2 to 0.3",AND(T209&gt;0.3,T209&lt;=0.4),"0.3 to 0.4",AND(T209&gt;0.4,T209&lt;=0.5),"0.4 to 0.5",AND(T209&gt;0.5,T209&lt;=0.75),"0.5 to 0.75",AND(T209&gt;0.75,T209&lt;=1),"0.75 to 1",AND(T209&gt;1,T209&lt;=2),"1 to 2",AND(T209&gt;2,T209&lt;=3),"2 to 3",AND(T209&gt;3,T209&lt;=4),"3 to 4",AND(T209&gt;4,T209&lt;=5),"4 to 5",AND(T209&gt;5,T209&lt;=10),"5 to 10",T209&gt;10,"10+")</f>
        <v>0.3 to 0.4</v>
      </c>
      <c r="T209" s="10">
        <f>_xlfn.XLOOKUP($E209,'Raw Data'!$E:$E,'Raw Data'!T:T,"ERROR",0,1)</f>
        <v>0.387757062271253</v>
      </c>
      <c r="U209" s="15" t="str">
        <f t="array" ref="U209">_xlfn.IFS(AND(V209&gt;0,V209&lt;=0.05),"0 to 0.05",AND(V209&gt;0.05,V209&lt;=0.1),"0.05 to 0.1",AND(V209&gt;0.1,V209&lt;=0.2),"0.1 to 0.2",AND(V209&gt;0.2,V209&lt;=0.3),"0.2 to 0.3",AND(V209&gt;0.3,V209&lt;=0.4),"0.3 to 0.4",AND(V209&gt;0.4,V209&lt;=0.5),"0.4 to 0.5",AND(V209&gt;0.5,V209&lt;=0.75),"0.5 to 0.75",AND(V209&gt;0.75,V209&lt;=1),"0.75 to 1",AND(V209&gt;1,V209&lt;=2),"1 to 2",AND(V209&gt;2,V209&lt;=3),"2 to 3",AND(V209&gt;3,V209&lt;=4),"3 to 4",AND(V209&gt;4,V209&lt;=5),"4 to 5",AND(V209&gt;5,V209&lt;=10),"5 to 10",V209&gt;10,"10+")</f>
        <v>0.1 to 0.2</v>
      </c>
      <c r="V209" s="10">
        <f>_xlfn.XLOOKUP($E209,'Raw Data'!$E:$E,'Raw Data'!V:V,"ERROR",0,1)</f>
        <v>0.168097263938943</v>
      </c>
      <c r="W209" s="15" t="str">
        <f t="array" ref="W209">_xlfn.IFS(AND(X209&gt;0,X209&lt;=0.05),"0 to 0.05",AND(X209&gt;0.05,X209&lt;=0.1),"0.05 to 0.1",AND(X209&gt;0.1,X209&lt;=0.2),"0.1 to 0.2",AND(X209&gt;0.2,X209&lt;=0.3),"0.2 to 0.3",AND(X209&gt;0.3,X209&lt;=0.4),"0.3 to 0.4",AND(X209&gt;0.4,X209&lt;=0.5),"0.4 to 0.5",AND(X209&gt;0.5,X209&lt;=0.75),"0.5 to 0.75",AND(X209&gt;0.75,X209&lt;=1),"0.75 to 1",AND(X209&gt;1,X209&lt;=2),"1 to 2",AND(X209&gt;2,X209&lt;=3),"2 to 3",AND(X209&gt;3,X209&lt;=4),"3 to 4",AND(X209&gt;4,X209&lt;=5),"4 to 5",AND(X209&gt;5,X209&lt;=10),"5 to 10",X209&gt;10,"10+")</f>
        <v>0.1 to 0.2</v>
      </c>
      <c r="X209" s="16">
        <f t="shared" si="8"/>
        <v>0.104694406813238</v>
      </c>
      <c r="Y209" s="5" t="str">
        <f t="array" ref="Y209">_xlfn.IFS(AND(Z209&gt;0,Z209&lt;=1),"0 to 1",AND(Z209&gt;1,Z209&lt;=2),"1 to 2",AND(Z209&gt;2,Z209&lt;=4),"2 to 4",AND(Z209&gt;4,Z209&lt;=6),"4 to 6",AND(Z209&gt;6,Z209&lt;=8),"6 to 8",AND(Z209&gt;8,Z209&lt;=10),"8 to 10",AND(Z209&gt;10,Z209&lt;=15),"10 to 15",AND(Z209&gt;15,Z209&lt;=20),"15 to 20",AND(Z209&gt;20,Z209&lt;=25),"20 to 25",AND(Z209&gt;25,Z209&lt;=30),"25 to 30",AND(Z209&gt;30,Z209&lt;=40),"30 to 40",AND(Z209&gt;40,Z209&lt;=50),"40 to 50",Z209&gt;50,"50+")</f>
        <v>6 to 8</v>
      </c>
      <c r="Z209" s="9">
        <f>_xlfn.XLOOKUP($E209,'Raw Data'!$E:$E,'Raw Data'!Z:Z,"ERROR",0,1)</f>
        <v>6.76</v>
      </c>
      <c r="AA209" s="9" t="str">
        <f>_xlfn.XLOOKUP($E209,'Raw Data'!$E:$E,'Raw Data'!AA:AA,"ERROR",0,1)</f>
        <v>oz</v>
      </c>
    </row>
    <row r="210" hidden="1" spans="1:27">
      <c r="A210" s="5" t="str">
        <f>_xlfn.XLOOKUP($E210,'Raw Data'!$E:$E,'Raw Data'!A:A,"ERROR",0,1)</f>
        <v>AE</v>
      </c>
      <c r="B210" s="5" t="str">
        <f>_xlfn.XLOOKUP($E210,'Raw Data'!$E:$E,'Raw Data'!B:B,"ERROR",0,1)</f>
        <v>Hair Mousses</v>
      </c>
      <c r="C210" s="5" t="str">
        <f>_xlfn.XLOOKUP($E210,'Raw Data'!$E:$E,'Raw Data'!C:C,"ERROR",0,1)</f>
        <v>l'oreal paris</v>
      </c>
      <c r="D210" s="5" t="str">
        <f>_xlfn.XLOOKUP($E210,'Raw Data'!$E:$E,'Raw Data'!D:D,"ERROR",0,1)</f>
        <v>www.amazon.ae/dp/B01EJ8T9UA</v>
      </c>
      <c r="E210" s="5" t="s">
        <v>409</v>
      </c>
      <c r="F210" s="9" t="str">
        <f>_xlfn.XLOOKUP($E210,'Raw Data'!$E:$E,'Raw Data'!F:F,"ERROR",0,1)</f>
        <v>L'OrÃ©al Elnett CrÃ¨me De Mousse Volume Strong Hold, 200ml</v>
      </c>
      <c r="G210" s="10">
        <f>_xlfn.XLOOKUP($E210,'Raw Data'!$E:$E,'Raw Data'!G:G,"ERROR",0,1)</f>
        <v>5</v>
      </c>
      <c r="H210" s="9">
        <f>_xlfn.XLOOKUP($E210,'Raw Data'!$E:$E,'Raw Data'!H:H,"ERROR",0,1)</f>
        <v>247.54</v>
      </c>
      <c r="I210" s="9">
        <f>_xlfn.XLOOKUP($E210,'Raw Data'!$E:$E,'Raw Data'!I:I,"ERROR",0,1)</f>
        <v>0.000331411776950583</v>
      </c>
      <c r="J210" s="9" t="str">
        <f>_xlfn.XLOOKUP($E210,'Raw Data'!$E:$E,'Raw Data'!J:J,"ERROR",0,1)</f>
        <v>No</v>
      </c>
      <c r="K210" s="14" t="str">
        <f t="array" ref="K210">_xlfn.IFS(AND(L210&gt;0,L210&lt;=5),"0 to 5",AND(L210&gt;5,L210&lt;=10),"5 to 10",AND(L210&gt;10,L210&lt;=15),"10 to 15",AND(L210&gt;15,L210&lt;=20),"15 to 20",AND(L210&gt;20,L210&lt;=30),"20 to 30",AND(L210&gt;30,L210&lt;=40),"30 to 40",AND(L210&gt;40,L210&lt;=50),"40 to 50",AND(L210&gt;50,L210&lt;=75),"50 to 75",AND(L210&gt;75,L210&lt;=100),"75 to 100",AND(L210&gt;100,L210&lt;=150),"100 to 150",AND(L210&gt;150,L210&lt;=200),"150 to 200",AND(L210&gt;200,L210&lt;=250),"200 to 250",AND(L210&gt;250,L210&lt;=300),"250 to 300",AND(L210&gt;300,L210&lt;=400),"300 to 400",AND(L210&gt;400,L210&lt;=500),"400 to 500",L210&gt;500,"500+")</f>
        <v>50 to 75</v>
      </c>
      <c r="L210" s="9">
        <f>_xlfn.XLOOKUP($E210,'Raw Data'!$E:$E,'Raw Data'!L:L,"ERROR",0,1)</f>
        <v>59.84</v>
      </c>
      <c r="M210" s="14" t="str">
        <f t="array" ref="M210">_xlfn.IFS(AND(N210&gt;0,N210&lt;=5),"0 to 5",AND(N210&gt;5,N210&lt;=10),"5 to 10",AND(N210&gt;10,N210&lt;=15),"10 to 15",AND(N210&gt;15,N210&lt;=20),"15 to 20",AND(N210&gt;20,N210&lt;=30),"20 to 30",AND(N210&gt;30,N210&lt;=40),"30 to 40",AND(N210&gt;40,N210&lt;=50),"40 to 50",AND(N210&gt;50,N210&lt;=75),"50 to 75",AND(N210&gt;75,N210&lt;=100),"75 to 100",AND(N210&gt;100,N210&lt;=150),"100 to 150",AND(N210&gt;150,N210&lt;=200),"150 to 200",AND(N210&gt;200,N210&lt;=250),"200 to 250",AND(N210&gt;250,N210&lt;=300),"250 to 300",AND(N210&gt;300,N210&lt;=400),"300 to 400",AND(N210&gt;400,N210&lt;=500),"400 to 500",N210&gt;500,"500+")</f>
        <v>50 to 75</v>
      </c>
      <c r="N210" s="9">
        <f>_xlfn.XLOOKUP($E210,'Raw Data'!$E:$E,'Raw Data'!N:N,"ERROR",0,1)</f>
        <v>66.85</v>
      </c>
      <c r="O210" s="14" t="str">
        <f t="array" ref="O210">_xlfn.IFS(P210=0,"No Discount",AND(P210&gt;0,P210&lt;=0.02),"0% to 2%",AND(P210&gt;0.02,P210&lt;=0.04),"2% to 4%",AND(P210&gt;0.04,P210&lt;=0.06),"4% to 6%",AND(P210&gt;0.06,P210&lt;=0.08),"6% to 8%",AND(P210&gt;0.08,P210&lt;=0.1),"8% to 10%",AND(P210&gt;0.1,P210&lt;=0.15),"10% to 15%",AND(P210&gt;0.15,P210&lt;=0.2),"15% to 20%",AND(P210&gt;0.2,P210&lt;=0.25),"20% to 25%",AND(P210&gt;0.25,P210&lt;=0.3),"25% to 30%",AND(P210&gt;0.3,P210&lt;=0.4),"30% to 40%",AND(P210&gt;0.4,P210&lt;=0.5),"40% to 50%",AND(P210&gt;0.5,P210&lt;=0.75),"50% to 75%",AND(P210&gt;0.75,P210&lt;=1),"75% to 100%")</f>
        <v>10% to 15%</v>
      </c>
      <c r="P210" s="10">
        <f>_xlfn.XLOOKUP($E210,'Raw Data'!$E:$E,'Raw Data'!P:P,"ERROR",0,1)</f>
        <v>0.104861630516081</v>
      </c>
      <c r="Q210" s="9">
        <f>_xlfn.XLOOKUP($E210,'Raw Data'!$E:$E,'Raw Data'!Q:Q,"ERROR",0,1)</f>
        <v>200</v>
      </c>
      <c r="R210" s="9" t="str">
        <f>_xlfn.XLOOKUP($E210,'Raw Data'!$E:$E,'Raw Data'!R:R,"ERROR",0,1)</f>
        <v>ml</v>
      </c>
      <c r="S210" s="5" t="str">
        <f t="array" ref="S210">_xlfn.IFS(AND(T210&gt;0,T210&lt;=0.05),"0 to 0.05",AND(T210&gt;0.05,T210&lt;=0.1),"0.05 to 0.1",AND(T210&gt;0.1,T210&lt;=0.2),"0.1 to 0.2",AND(T210&gt;0.2,T210&lt;=0.3),"0.2 to 0.3",AND(T210&gt;0.3,T210&lt;=0.4),"0.3 to 0.4",AND(T210&gt;0.4,T210&lt;=0.5),"0.4 to 0.5",AND(T210&gt;0.5,T210&lt;=0.75),"0.5 to 0.75",AND(T210&gt;0.75,T210&lt;=1),"0.75 to 1",AND(T210&gt;1,T210&lt;=2),"1 to 2",AND(T210&gt;2,T210&lt;=3),"2 to 3",AND(T210&gt;3,T210&lt;=4),"3 to 4",AND(T210&gt;4,T210&lt;=5),"4 to 5",AND(T210&gt;5,T210&lt;=10),"5 to 10",T210&gt;10,"10+")</f>
        <v>0.2 to 0.3</v>
      </c>
      <c r="T210" s="10">
        <f>_xlfn.XLOOKUP($E210,'Raw Data'!$E:$E,'Raw Data'!T:T,"ERROR",0,1)</f>
        <v>0.29935985816426</v>
      </c>
      <c r="U210" s="15" t="str">
        <f t="array" ref="U210">_xlfn.IFS(AND(V210&gt;0,V210&lt;=0.05),"0 to 0.05",AND(V210&gt;0.05,V210&lt;=0.1),"0.05 to 0.1",AND(V210&gt;0.1,V210&lt;=0.2),"0.1 to 0.2",AND(V210&gt;0.2,V210&lt;=0.3),"0.2 to 0.3",AND(V210&gt;0.3,V210&lt;=0.4),"0.3 to 0.4",AND(V210&gt;0.4,V210&lt;=0.5),"0.4 to 0.5",AND(V210&gt;0.5,V210&lt;=0.75),"0.5 to 0.75",AND(V210&gt;0.75,V210&lt;=1),"0.75 to 1",AND(V210&gt;1,V210&lt;=2),"1 to 2",AND(V210&gt;2,V210&lt;=3),"2 to 3",AND(V210&gt;3,V210&lt;=4),"3 to 4",AND(V210&gt;4,V210&lt;=5),"4 to 5",AND(V210&gt;5,V210&lt;=10),"5 to 10",V210&gt;10,"10+")</f>
        <v>0.05 to 0.1</v>
      </c>
      <c r="V210" s="10">
        <f>_xlfn.XLOOKUP($E210,'Raw Data'!$E:$E,'Raw Data'!V:V,"ERROR",0,1)</f>
        <v>0.0902957179133657</v>
      </c>
      <c r="W210" s="15" t="str">
        <f t="array" ref="W210">_xlfn.IFS(AND(X210&gt;0,X210&lt;=0.05),"0 to 0.05",AND(X210&gt;0.05,X210&lt;=0.1),"0.05 to 0.1",AND(X210&gt;0.1,X210&lt;=0.2),"0.1 to 0.2",AND(X210&gt;0.2,X210&lt;=0.3),"0.2 to 0.3",AND(X210&gt;0.3,X210&lt;=0.4),"0.3 to 0.4",AND(X210&gt;0.4,X210&lt;=0.5),"0.4 to 0.5",AND(X210&gt;0.5,X210&lt;=0.75),"0.5 to 0.75",AND(X210&gt;0.75,X210&lt;=1),"0.75 to 1",AND(X210&gt;1,X210&lt;=2),"1 to 2",AND(X210&gt;2,X210&lt;=3),"2 to 3",AND(X210&gt;3,X210&lt;=4),"3 to 4",AND(X210&gt;4,X210&lt;=5),"4 to 5",AND(X210&gt;5,X210&lt;=10),"5 to 10",X210&gt;10,"10+")</f>
        <v>0.05 to 0.1</v>
      </c>
      <c r="X210" s="16">
        <f t="shared" si="8"/>
        <v>0.0808271617043501</v>
      </c>
      <c r="Y210" s="5" t="str">
        <f t="array" ref="Y210">_xlfn.IFS(AND(Z210&gt;0,Z210&lt;=1),"0 to 1",AND(Z210&gt;1,Z210&lt;=2),"1 to 2",AND(Z210&gt;2,Z210&lt;=4),"2 to 4",AND(Z210&gt;4,Z210&lt;=6),"4 to 6",AND(Z210&gt;6,Z210&lt;=8),"6 to 8",AND(Z210&gt;8,Z210&lt;=10),"8 to 10",AND(Z210&gt;10,Z210&lt;=15),"10 to 15",AND(Z210&gt;15,Z210&lt;=20),"15 to 20",AND(Z210&gt;20,Z210&lt;=25),"20 to 25",AND(Z210&gt;25,Z210&lt;=30),"25 to 30",AND(Z210&gt;30,Z210&lt;=40),"30 to 40",AND(Z210&gt;40,Z210&lt;=50),"40 to 50",Z210&gt;50,"50+")</f>
        <v>6 to 8</v>
      </c>
      <c r="Z210" s="9">
        <f>_xlfn.XLOOKUP($E210,'Raw Data'!$E:$E,'Raw Data'!Z:Z,"ERROR",0,1)</f>
        <v>6.76</v>
      </c>
      <c r="AA210" s="9" t="str">
        <f>_xlfn.XLOOKUP($E210,'Raw Data'!$E:$E,'Raw Data'!AA:AA,"ERROR",0,1)</f>
        <v>oz</v>
      </c>
    </row>
    <row r="211" hidden="1" spans="1:27">
      <c r="A211" s="5" t="str">
        <f>_xlfn.XLOOKUP($E211,'Raw Data'!$E:$E,'Raw Data'!A:A,"ERROR",0,1)</f>
        <v>AE</v>
      </c>
      <c r="B211" s="5" t="str">
        <f>_xlfn.XLOOKUP($E211,'Raw Data'!$E:$E,'Raw Data'!B:B,"ERROR",0,1)</f>
        <v>Hair Mousses</v>
      </c>
      <c r="C211" s="5" t="str">
        <f>_xlfn.XLOOKUP($E211,'Raw Data'!$E:$E,'Raw Data'!C:C,"ERROR",0,1)</f>
        <v>wodemate</v>
      </c>
      <c r="D211" s="5" t="str">
        <f>_xlfn.XLOOKUP($E211,'Raw Data'!$E:$E,'Raw Data'!D:D,"ERROR",0,1)</f>
        <v>www.amazon.ae/dp/B09VRXCSTV</v>
      </c>
      <c r="E211" s="5" t="s">
        <v>410</v>
      </c>
      <c r="F211" s="9" t="str">
        <f>_xlfn.XLOOKUP($E211,'Raw Data'!$E:$E,'Raw Data'!F:F,"ERROR",0,1)</f>
        <v>wodemate Lace Tint Mousse, Tinting Foam, Melting Hair Mousse for Your Lace Wig and All Hair Types (Medium Brown)</v>
      </c>
      <c r="G211" s="10">
        <f>_xlfn.XLOOKUP($E211,'Raw Data'!$E:$E,'Raw Data'!G:G,"ERROR",0,1)</f>
        <v>4</v>
      </c>
      <c r="H211" s="9">
        <f>_xlfn.XLOOKUP($E211,'Raw Data'!$E:$E,'Raw Data'!H:H,"ERROR",0,1)</f>
        <v>246.65</v>
      </c>
      <c r="I211" s="9">
        <f>_xlfn.XLOOKUP($E211,'Raw Data'!$E:$E,'Raw Data'!I:I,"ERROR",0,1)</f>
        <v>0.000330220226164908</v>
      </c>
      <c r="J211" s="9" t="str">
        <f>_xlfn.XLOOKUP($E211,'Raw Data'!$E:$E,'Raw Data'!J:J,"ERROR",0,1)</f>
        <v>No</v>
      </c>
      <c r="K211" s="14" t="str">
        <f t="array" ref="K211">_xlfn.IFS(AND(L211&gt;0,L211&lt;=5),"0 to 5",AND(L211&gt;5,L211&lt;=10),"5 to 10",AND(L211&gt;10,L211&lt;=15),"10 to 15",AND(L211&gt;15,L211&lt;=20),"15 to 20",AND(L211&gt;20,L211&lt;=30),"20 to 30",AND(L211&gt;30,L211&lt;=40),"30 to 40",AND(L211&gt;40,L211&lt;=50),"40 to 50",AND(L211&gt;50,L211&lt;=75),"50 to 75",AND(L211&gt;75,L211&lt;=100),"75 to 100",AND(L211&gt;100,L211&lt;=150),"100 to 150",AND(L211&gt;150,L211&lt;=200),"150 to 200",AND(L211&gt;200,L211&lt;=250),"200 to 250",AND(L211&gt;250,L211&lt;=300),"250 to 300",AND(L211&gt;300,L211&lt;=400),"300 to 400",AND(L211&gt;400,L211&lt;=500),"400 to 500",L211&gt;500,"500+")</f>
        <v>50 to 75</v>
      </c>
      <c r="L211" s="9">
        <f>_xlfn.XLOOKUP($E211,'Raw Data'!$E:$E,'Raw Data'!L:L,"ERROR",0,1)</f>
        <v>63.91</v>
      </c>
      <c r="M211" s="14" t="str">
        <f t="array" ref="M211">_xlfn.IFS(AND(N211&gt;0,N211&lt;=5),"0 to 5",AND(N211&gt;5,N211&lt;=10),"5 to 10",AND(N211&gt;10,N211&lt;=15),"10 to 15",AND(N211&gt;15,N211&lt;=20),"15 to 20",AND(N211&gt;20,N211&lt;=30),"20 to 30",AND(N211&gt;30,N211&lt;=40),"30 to 40",AND(N211&gt;40,N211&lt;=50),"40 to 50",AND(N211&gt;50,N211&lt;=75),"50 to 75",AND(N211&gt;75,N211&lt;=100),"75 to 100",AND(N211&gt;100,N211&lt;=150),"100 to 150",AND(N211&gt;150,N211&lt;=200),"150 to 200",AND(N211&gt;200,N211&lt;=250),"200 to 250",AND(N211&gt;250,N211&lt;=300),"250 to 300",AND(N211&gt;300,N211&lt;=400),"300 to 400",AND(N211&gt;400,N211&lt;=500),"400 to 500",N211&gt;500,"500+")</f>
        <v>75 to 100</v>
      </c>
      <c r="N211" s="9">
        <f>_xlfn.XLOOKUP($E211,'Raw Data'!$E:$E,'Raw Data'!N:N,"ERROR",0,1)</f>
        <v>77.52</v>
      </c>
      <c r="O211" s="14" t="str">
        <f t="array" ref="O211">_xlfn.IFS(P211=0,"No Discount",AND(P211&gt;0,P211&lt;=0.02),"0% to 2%",AND(P211&gt;0.02,P211&lt;=0.04),"2% to 4%",AND(P211&gt;0.04,P211&lt;=0.06),"4% to 6%",AND(P211&gt;0.06,P211&lt;=0.08),"6% to 8%",AND(P211&gt;0.08,P211&lt;=0.1),"8% to 10%",AND(P211&gt;0.1,P211&lt;=0.15),"10% to 15%",AND(P211&gt;0.15,P211&lt;=0.2),"15% to 20%",AND(P211&gt;0.2,P211&lt;=0.25),"20% to 25%",AND(P211&gt;0.25,P211&lt;=0.3),"25% to 30%",AND(P211&gt;0.3,P211&lt;=0.4),"30% to 40%",AND(P211&gt;0.4,P211&lt;=0.5),"40% to 50%",AND(P211&gt;0.5,P211&lt;=0.75),"50% to 75%",AND(P211&gt;0.75,P211&lt;=1),"75% to 100%")</f>
        <v>15% to 20%</v>
      </c>
      <c r="P211" s="10">
        <f>_xlfn.XLOOKUP($E211,'Raw Data'!$E:$E,'Raw Data'!P:P,"ERROR",0,1)</f>
        <v>0.175567595459236</v>
      </c>
      <c r="Q211" s="9">
        <f>_xlfn.XLOOKUP($E211,'Raw Data'!$E:$E,'Raw Data'!Q:Q,"ERROR",0,1)</f>
        <v>0</v>
      </c>
      <c r="R211" s="9">
        <f>_xlfn.XLOOKUP($E211,'Raw Data'!$E:$E,'Raw Data'!R:R,"ERROR",0,1)</f>
        <v>0</v>
      </c>
      <c r="S211" s="5" t="e">
        <f t="array" ref="S211">_xlfn.IFS(AND(T211&gt;0,T211&lt;=0.05),"0 to 0.05",AND(T211&gt;0.05,T211&lt;=0.1),"0.05 to 0.1",AND(T211&gt;0.1,T211&lt;=0.2),"0.1 to 0.2",AND(T211&gt;0.2,T211&lt;=0.3),"0.2 to 0.3",AND(T211&gt;0.3,T211&lt;=0.4),"0.3 to 0.4",AND(T211&gt;0.4,T211&lt;=0.5),"0.4 to 0.5",AND(T211&gt;0.5,T211&lt;=0.75),"0.5 to 0.75",AND(T211&gt;0.75,T211&lt;=1),"0.75 to 1",AND(T211&gt;1,T211&lt;=2),"1 to 2",AND(T211&gt;2,T211&lt;=3),"2 to 3",AND(T211&gt;3,T211&lt;=4),"3 to 4",AND(T211&gt;4,T211&lt;=5),"4 to 5",AND(T211&gt;5,T211&lt;=10),"5 to 10",T211&gt;10,"10+")</f>
        <v>#N/A</v>
      </c>
      <c r="T211" s="10">
        <f>_xlfn.XLOOKUP($E211,'Raw Data'!$E:$E,'Raw Data'!T:T,"ERROR",0,1)</f>
        <v>0</v>
      </c>
      <c r="U211" s="15" t="e">
        <f t="array" ref="U211">_xlfn.IFS(AND(V211&gt;0,V211&lt;=0.05),"0 to 0.05",AND(V211&gt;0.05,V211&lt;=0.1),"0.05 to 0.1",AND(V211&gt;0.1,V211&lt;=0.2),"0.1 to 0.2",AND(V211&gt;0.2,V211&lt;=0.3),"0.2 to 0.3",AND(V211&gt;0.3,V211&lt;=0.4),"0.3 to 0.4",AND(V211&gt;0.4,V211&lt;=0.5),"0.4 to 0.5",AND(V211&gt;0.5,V211&lt;=0.75),"0.5 to 0.75",AND(V211&gt;0.75,V211&lt;=1),"0.75 to 1",AND(V211&gt;1,V211&lt;=2),"1 to 2",AND(V211&gt;2,V211&lt;=3),"2 to 3",AND(V211&gt;3,V211&lt;=4),"3 to 4",AND(V211&gt;4,V211&lt;=5),"4 to 5",AND(V211&gt;5,V211&lt;=10),"5 to 10",V211&gt;10,"10+")</f>
        <v>#N/A</v>
      </c>
      <c r="V211" s="10">
        <f>_xlfn.XLOOKUP($E211,'Raw Data'!$E:$E,'Raw Data'!V:V,"ERROR",0,1)</f>
        <v>0</v>
      </c>
      <c r="W211" s="15" t="e">
        <f t="array" ref="W211">_xlfn.IFS(AND(X211&gt;0,X211&lt;=0.05),"0 to 0.05",AND(X211&gt;0.05,X211&lt;=0.1),"0.05 to 0.1",AND(X211&gt;0.1,X211&lt;=0.2),"0.1 to 0.2",AND(X211&gt;0.2,X211&lt;=0.3),"0.2 to 0.3",AND(X211&gt;0.3,X211&lt;=0.4),"0.3 to 0.4",AND(X211&gt;0.4,X211&lt;=0.5),"0.4 to 0.5",AND(X211&gt;0.5,X211&lt;=0.75),"0.5 to 0.75",AND(X211&gt;0.75,X211&lt;=1),"0.75 to 1",AND(X211&gt;1,X211&lt;=2),"1 to 2",AND(X211&gt;2,X211&lt;=3),"2 to 3",AND(X211&gt;3,X211&lt;=4),"3 to 4",AND(X211&gt;4,X211&lt;=5),"4 to 5",AND(X211&gt;5,X211&lt;=10),"5 to 10",X211&gt;10,"10+")</f>
        <v>#DIV/0!</v>
      </c>
      <c r="X211" s="16" t="e">
        <f t="shared" si="8"/>
        <v>#DIV/0!</v>
      </c>
      <c r="Y211" s="5" t="e">
        <f t="array" ref="Y211">_xlfn.IFS(AND(Z211&gt;0,Z211&lt;=1),"0 to 1",AND(Z211&gt;1,Z211&lt;=2),"1 to 2",AND(Z211&gt;2,Z211&lt;=4),"2 to 4",AND(Z211&gt;4,Z211&lt;=6),"4 to 6",AND(Z211&gt;6,Z211&lt;=8),"6 to 8",AND(Z211&gt;8,Z211&lt;=10),"8 to 10",AND(Z211&gt;10,Z211&lt;=15),"10 to 15",AND(Z211&gt;15,Z211&lt;=20),"15 to 20",AND(Z211&gt;20,Z211&lt;=25),"20 to 25",AND(Z211&gt;25,Z211&lt;=30),"25 to 30",AND(Z211&gt;30,Z211&lt;=40),"30 to 40",AND(Z211&gt;40,Z211&lt;=50),"40 to 50",Z211&gt;50,"50+")</f>
        <v>#N/A</v>
      </c>
      <c r="Z211" s="9">
        <f>_xlfn.XLOOKUP($E211,'Raw Data'!$E:$E,'Raw Data'!Z:Z,"ERROR",0,1)</f>
        <v>0</v>
      </c>
      <c r="AA211" s="9">
        <f>_xlfn.XLOOKUP($E211,'Raw Data'!$E:$E,'Raw Data'!AA:AA,"ERROR",0,1)</f>
        <v>0</v>
      </c>
    </row>
    <row r="212" hidden="1" spans="1:27">
      <c r="A212" s="5" t="str">
        <f>_xlfn.XLOOKUP($E212,'Raw Data'!$E:$E,'Raw Data'!A:A,"ERROR",0,1)</f>
        <v>AE</v>
      </c>
      <c r="B212" s="5" t="str">
        <f>_xlfn.XLOOKUP($E212,'Raw Data'!$E:$E,'Raw Data'!B:B,"ERROR",0,1)</f>
        <v>Hair Mousses</v>
      </c>
      <c r="C212" s="5" t="str">
        <f>_xlfn.XLOOKUP($E212,'Raw Data'!$E:$E,'Raw Data'!C:C,"ERROR",0,1)</f>
        <v>Johnny's Chop Shop</v>
      </c>
      <c r="D212" s="5" t="str">
        <f>_xlfn.XLOOKUP($E212,'Raw Data'!$E:$E,'Raw Data'!D:D,"ERROR",0,1)</f>
        <v>www.amazon.ae/dp/B08FK87MZT</v>
      </c>
      <c r="E212" s="5" t="s">
        <v>411</v>
      </c>
      <c r="F212" s="9" t="str">
        <f>_xlfn.XLOOKUP($E212,'Raw Data'!$E:$E,'Raw Data'!F:F,"ERROR",0,1)</f>
        <v>Johnny's Chop Shop Max Up Volume Mousse 150ml</v>
      </c>
      <c r="G212" s="10">
        <f>_xlfn.XLOOKUP($E212,'Raw Data'!$E:$E,'Raw Data'!G:G,"ERROR",0,1)</f>
        <v>3</v>
      </c>
      <c r="H212" s="9">
        <f>_xlfn.XLOOKUP($E212,'Raw Data'!$E:$E,'Raw Data'!H:H,"ERROR",0,1)</f>
        <v>243.63</v>
      </c>
      <c r="I212" s="9">
        <f>_xlfn.XLOOKUP($E212,'Raw Data'!$E:$E,'Raw Data'!I:I,"ERROR",0,1)</f>
        <v>0.000326176986420257</v>
      </c>
      <c r="J212" s="9" t="str">
        <f>_xlfn.XLOOKUP($E212,'Raw Data'!$E:$E,'Raw Data'!J:J,"ERROR",0,1)</f>
        <v>No</v>
      </c>
      <c r="K212" s="14" t="str">
        <f t="array" ref="K212">_xlfn.IFS(AND(L212&gt;0,L212&lt;=5),"0 to 5",AND(L212&gt;5,L212&lt;=10),"5 to 10",AND(L212&gt;10,L212&lt;=15),"10 to 15",AND(L212&gt;15,L212&lt;=20),"15 to 20",AND(L212&gt;20,L212&lt;=30),"20 to 30",AND(L212&gt;30,L212&lt;=40),"30 to 40",AND(L212&gt;40,L212&lt;=50),"40 to 50",AND(L212&gt;50,L212&lt;=75),"50 to 75",AND(L212&gt;75,L212&lt;=100),"75 to 100",AND(L212&gt;100,L212&lt;=150),"100 to 150",AND(L212&gt;150,L212&lt;=200),"150 to 200",AND(L212&gt;200,L212&lt;=250),"200 to 250",AND(L212&gt;250,L212&lt;=300),"250 to 300",AND(L212&gt;300,L212&lt;=400),"300 to 400",AND(L212&gt;400,L212&lt;=500),"400 to 500",L212&gt;500,"500+")</f>
        <v>100 to 150</v>
      </c>
      <c r="L212" s="9">
        <f>_xlfn.XLOOKUP($E212,'Raw Data'!$E:$E,'Raw Data'!L:L,"ERROR",0,1)</f>
        <v>115.76</v>
      </c>
      <c r="M212" s="14" t="str">
        <f t="array" ref="M212">_xlfn.IFS(AND(N212&gt;0,N212&lt;=5),"0 to 5",AND(N212&gt;5,N212&lt;=10),"5 to 10",AND(N212&gt;10,N212&lt;=15),"10 to 15",AND(N212&gt;15,N212&lt;=20),"15 to 20",AND(N212&gt;20,N212&lt;=30),"20 to 30",AND(N212&gt;30,N212&lt;=40),"30 to 40",AND(N212&gt;40,N212&lt;=50),"40 to 50",AND(N212&gt;50,N212&lt;=75),"50 to 75",AND(N212&gt;75,N212&lt;=100),"75 to 100",AND(N212&gt;100,N212&lt;=150),"100 to 150",AND(N212&gt;150,N212&lt;=200),"150 to 200",AND(N212&gt;200,N212&lt;=250),"200 to 250",AND(N212&gt;250,N212&lt;=300),"250 to 300",AND(N212&gt;300,N212&lt;=400),"300 to 400",AND(N212&gt;400,N212&lt;=500),"400 to 500",N212&gt;500,"500+")</f>
        <v>100 to 150</v>
      </c>
      <c r="N212" s="9">
        <f>_xlfn.XLOOKUP($E212,'Raw Data'!$E:$E,'Raw Data'!N:N,"ERROR",0,1)</f>
        <v>117.24</v>
      </c>
      <c r="O212" s="14" t="str">
        <f t="array" ref="O212">_xlfn.IFS(P212=0,"No Discount",AND(P212&gt;0,P212&lt;=0.02),"0% to 2%",AND(P212&gt;0.02,P212&lt;=0.04),"2% to 4%",AND(P212&gt;0.04,P212&lt;=0.06),"4% to 6%",AND(P212&gt;0.06,P212&lt;=0.08),"6% to 8%",AND(P212&gt;0.08,P212&lt;=0.1),"8% to 10%",AND(P212&gt;0.1,P212&lt;=0.15),"10% to 15%",AND(P212&gt;0.15,P212&lt;=0.2),"15% to 20%",AND(P212&gt;0.2,P212&lt;=0.25),"20% to 25%",AND(P212&gt;0.25,P212&lt;=0.3),"25% to 30%",AND(P212&gt;0.3,P212&lt;=0.4),"30% to 40%",AND(P212&gt;0.4,P212&lt;=0.5),"40% to 50%",AND(P212&gt;0.5,P212&lt;=0.75),"50% to 75%",AND(P212&gt;0.75,P212&lt;=1),"75% to 100%")</f>
        <v>0% to 2%</v>
      </c>
      <c r="P212" s="10">
        <f>_xlfn.XLOOKUP($E212,'Raw Data'!$E:$E,'Raw Data'!P:P,"ERROR",0,1)</f>
        <v>0.0126236779256226</v>
      </c>
      <c r="Q212" s="9">
        <f>_xlfn.XLOOKUP($E212,'Raw Data'!$E:$E,'Raw Data'!Q:Q,"ERROR",0,1)</f>
        <v>150</v>
      </c>
      <c r="R212" s="9" t="str">
        <f>_xlfn.XLOOKUP($E212,'Raw Data'!$E:$E,'Raw Data'!R:R,"ERROR",0,1)</f>
        <v>ml</v>
      </c>
      <c r="S212" s="5" t="str">
        <f t="array" ref="S212">_xlfn.IFS(AND(T212&gt;0,T212&lt;=0.05),"0 to 0.05",AND(T212&gt;0.05,T212&lt;=0.1),"0.05 to 0.1",AND(T212&gt;0.1,T212&lt;=0.2),"0.1 to 0.2",AND(T212&gt;0.2,T212&lt;=0.3),"0.2 to 0.3",AND(T212&gt;0.3,T212&lt;=0.4),"0.3 to 0.4",AND(T212&gt;0.4,T212&lt;=0.5),"0.4 to 0.5",AND(T212&gt;0.5,T212&lt;=0.75),"0.5 to 0.75",AND(T212&gt;0.75,T212&lt;=1),"0.75 to 1",AND(T212&gt;1,T212&lt;=2),"1 to 2",AND(T212&gt;2,T212&lt;=3),"2 to 3",AND(T212&gt;3,T212&lt;=4),"3 to 4",AND(T212&gt;4,T212&lt;=5),"4 to 5",AND(T212&gt;5,T212&lt;=10),"5 to 10",T212&gt;10,"10+")</f>
        <v>0.75 to 1</v>
      </c>
      <c r="T212" s="10">
        <f>_xlfn.XLOOKUP($E212,'Raw Data'!$E:$E,'Raw Data'!T:T,"ERROR",0,1)</f>
        <v>0.772145659115301</v>
      </c>
      <c r="U212" s="15" t="str">
        <f t="array" ref="U212">_xlfn.IFS(AND(V212&gt;0,V212&lt;=0.05),"0 to 0.05",AND(V212&gt;0.05,V212&lt;=0.1),"0.05 to 0.1",AND(V212&gt;0.1,V212&lt;=0.2),"0.1 to 0.2",AND(V212&gt;0.2,V212&lt;=0.3),"0.2 to 0.3",AND(V212&gt;0.3,V212&lt;=0.4),"0.3 to 0.4",AND(V212&gt;0.4,V212&lt;=0.5),"0.4 to 0.5",AND(V212&gt;0.5,V212&lt;=0.75),"0.5 to 0.75",AND(V212&gt;0.75,V212&lt;=1),"0.75 to 1",AND(V212&gt;1,V212&lt;=2),"1 to 2",AND(V212&gt;2,V212&lt;=3),"2 to 3",AND(V212&gt;3,V212&lt;=4),"3 to 4",AND(V212&gt;4,V212&lt;=5),"4 to 5",AND(V212&gt;5,V212&lt;=10),"5 to 10",V212&gt;10,"10+")</f>
        <v>0.2 to 0.3</v>
      </c>
      <c r="V212" s="10">
        <f>_xlfn.XLOOKUP($E212,'Raw Data'!$E:$E,'Raw Data'!V:V,"ERROR",0,1)</f>
        <v>0.211144751297193</v>
      </c>
      <c r="W212" s="15" t="str">
        <f t="array" ref="W212">_xlfn.IFS(AND(X212&gt;0,X212&lt;=0.05),"0 to 0.05",AND(X212&gt;0.05,X212&lt;=0.1),"0.05 to 0.1",AND(X212&gt;0.1,X212&lt;=0.2),"0.1 to 0.2",AND(X212&gt;0.2,X212&lt;=0.3),"0.2 to 0.3",AND(X212&gt;0.3,X212&lt;=0.4),"0.3 to 0.4",AND(X212&gt;0.4,X212&lt;=0.5),"0.4 to 0.5",AND(X212&gt;0.5,X212&lt;=0.75),"0.5 to 0.75",AND(X212&gt;0.75,X212&lt;=1),"0.75 to 1",AND(X212&gt;1,X212&lt;=2),"1 to 2",AND(X212&gt;2,X212&lt;=3),"2 to 3",AND(X212&gt;3,X212&lt;=4),"3 to 4",AND(X212&gt;4,X212&lt;=5),"4 to 5",AND(X212&gt;5,X212&lt;=10),"5 to 10",X212&gt;10,"10+")</f>
        <v>0.2 to 0.3</v>
      </c>
      <c r="X212" s="16">
        <f t="shared" si="8"/>
        <v>0.208479327961131</v>
      </c>
      <c r="Y212" s="5" t="str">
        <f t="array" ref="Y212">_xlfn.IFS(AND(Z212&gt;0,Z212&lt;=1),"0 to 1",AND(Z212&gt;1,Z212&lt;=2),"1 to 2",AND(Z212&gt;2,Z212&lt;=4),"2 to 4",AND(Z212&gt;4,Z212&lt;=6),"4 to 6",AND(Z212&gt;6,Z212&lt;=8),"6 to 8",AND(Z212&gt;8,Z212&lt;=10),"8 to 10",AND(Z212&gt;10,Z212&lt;=15),"10 to 15",AND(Z212&gt;15,Z212&lt;=20),"15 to 20",AND(Z212&gt;20,Z212&lt;=25),"20 to 25",AND(Z212&gt;25,Z212&lt;=30),"25 to 30",AND(Z212&gt;30,Z212&lt;=40),"30 to 40",AND(Z212&gt;40,Z212&lt;=50),"40 to 50",Z212&gt;50,"50+")</f>
        <v>4 to 6</v>
      </c>
      <c r="Z212" s="9">
        <f>_xlfn.XLOOKUP($E212,'Raw Data'!$E:$E,'Raw Data'!Z:Z,"ERROR",0,1)</f>
        <v>5.07</v>
      </c>
      <c r="AA212" s="9" t="str">
        <f>_xlfn.XLOOKUP($E212,'Raw Data'!$E:$E,'Raw Data'!AA:AA,"ERROR",0,1)</f>
        <v>oz</v>
      </c>
    </row>
    <row r="213" hidden="1" spans="1:27">
      <c r="A213" s="5" t="str">
        <f>_xlfn.XLOOKUP($E213,'Raw Data'!$E:$E,'Raw Data'!A:A,"ERROR",0,1)</f>
        <v>AE</v>
      </c>
      <c r="B213" s="5" t="str">
        <f>_xlfn.XLOOKUP($E213,'Raw Data'!$E:$E,'Raw Data'!B:B,"ERROR",0,1)</f>
        <v>Hair Mousses</v>
      </c>
      <c r="C213" s="5" t="str">
        <f>_xlfn.XLOOKUP($E213,'Raw Data'!$E:$E,'Raw Data'!C:C,"ERROR",0,1)</f>
        <v>douxo</v>
      </c>
      <c r="D213" s="5" t="str">
        <f>_xlfn.XLOOKUP($E213,'Raw Data'!$E:$E,'Raw Data'!D:D,"ERROR",0,1)</f>
        <v>www.amazon.ae/dp/B088HHFDLT</v>
      </c>
      <c r="E213" s="5" t="s">
        <v>412</v>
      </c>
      <c r="F213" s="9" t="str">
        <f>_xlfn.XLOOKUP($E213,'Raw Data'!$E:$E,'Raw Data'!F:F,"ERROR",0,1)</f>
        <v>DOUXO S3 SEB - Mousse - Dog &amp; Cat Hygiene - Oily skin - Flaky Skin - Anti-odour and Antidandruff - Hypoallergenic fragrance - Veterinary Recommended - 150ml</v>
      </c>
      <c r="G213" s="10">
        <f>_xlfn.XLOOKUP($E213,'Raw Data'!$E:$E,'Raw Data'!G:G,"ERROR",0,1)</f>
        <v>4</v>
      </c>
      <c r="H213" s="9">
        <f>_xlfn.XLOOKUP($E213,'Raw Data'!$E:$E,'Raw Data'!H:H,"ERROR",0,1)</f>
        <v>242.58</v>
      </c>
      <c r="I213" s="9">
        <f>_xlfn.XLOOKUP($E213,'Raw Data'!$E:$E,'Raw Data'!I:I,"ERROR",0,1)</f>
        <v>0.000324771224257382</v>
      </c>
      <c r="J213" s="9" t="str">
        <f>_xlfn.XLOOKUP($E213,'Raw Data'!$E:$E,'Raw Data'!J:J,"ERROR",0,1)</f>
        <v>No</v>
      </c>
      <c r="K213" s="14" t="str">
        <f t="array" ref="K213">_xlfn.IFS(AND(L213&gt;0,L213&lt;=5),"0 to 5",AND(L213&gt;5,L213&lt;=10),"5 to 10",AND(L213&gt;10,L213&lt;=15),"10 to 15",AND(L213&gt;15,L213&lt;=20),"15 to 20",AND(L213&gt;20,L213&lt;=30),"20 to 30",AND(L213&gt;30,L213&lt;=40),"30 to 40",AND(L213&gt;40,L213&lt;=50),"40 to 50",AND(L213&gt;50,L213&lt;=75),"50 to 75",AND(L213&gt;75,L213&lt;=100),"75 to 100",AND(L213&gt;100,L213&lt;=150),"100 to 150",AND(L213&gt;150,L213&lt;=200),"150 to 200",AND(L213&gt;200,L213&lt;=250),"200 to 250",AND(L213&gt;250,L213&lt;=300),"250 to 300",AND(L213&gt;300,L213&lt;=400),"300 to 400",AND(L213&gt;400,L213&lt;=500),"400 to 500",L213&gt;500,"500+")</f>
        <v>50 to 75</v>
      </c>
      <c r="L213" s="9">
        <f>_xlfn.XLOOKUP($E213,'Raw Data'!$E:$E,'Raw Data'!L:L,"ERROR",0,1)</f>
        <v>63.07</v>
      </c>
      <c r="M213" s="14" t="str">
        <f t="array" ref="M213">_xlfn.IFS(AND(N213&gt;0,N213&lt;=5),"0 to 5",AND(N213&gt;5,N213&lt;=10),"5 to 10",AND(N213&gt;10,N213&lt;=15),"10 to 15",AND(N213&gt;15,N213&lt;=20),"15 to 20",AND(N213&gt;20,N213&lt;=30),"20 to 30",AND(N213&gt;30,N213&lt;=40),"30 to 40",AND(N213&gt;40,N213&lt;=50),"40 to 50",AND(N213&gt;50,N213&lt;=75),"50 to 75",AND(N213&gt;75,N213&lt;=100),"75 to 100",AND(N213&gt;100,N213&lt;=150),"100 to 150",AND(N213&gt;150,N213&lt;=200),"150 to 200",AND(N213&gt;200,N213&lt;=250),"200 to 250",AND(N213&gt;250,N213&lt;=300),"250 to 300",AND(N213&gt;300,N213&lt;=400),"300 to 400",AND(N213&gt;400,N213&lt;=500),"400 to 500",N213&gt;500,"500+")</f>
        <v>50 to 75</v>
      </c>
      <c r="N213" s="9">
        <f>_xlfn.XLOOKUP($E213,'Raw Data'!$E:$E,'Raw Data'!N:N,"ERROR",0,1)</f>
        <v>63.07</v>
      </c>
      <c r="O213" s="14" t="str">
        <f t="array" ref="O213">_xlfn.IFS(P213=0,"No Discount",AND(P213&gt;0,P213&lt;=0.02),"0% to 2%",AND(P213&gt;0.02,P213&lt;=0.04),"2% to 4%",AND(P213&gt;0.04,P213&lt;=0.06),"4% to 6%",AND(P213&gt;0.06,P213&lt;=0.08),"6% to 8%",AND(P213&gt;0.08,P213&lt;=0.1),"8% to 10%",AND(P213&gt;0.1,P213&lt;=0.15),"10% to 15%",AND(P213&gt;0.15,P213&lt;=0.2),"15% to 20%",AND(P213&gt;0.2,P213&lt;=0.25),"20% to 25%",AND(P213&gt;0.25,P213&lt;=0.3),"25% to 30%",AND(P213&gt;0.3,P213&lt;=0.4),"30% to 40%",AND(P213&gt;0.4,P213&lt;=0.5),"40% to 50%",AND(P213&gt;0.5,P213&lt;=0.75),"50% to 75%",AND(P213&gt;0.75,P213&lt;=1),"75% to 100%")</f>
        <v>No Discount</v>
      </c>
      <c r="P213" s="10">
        <f>_xlfn.XLOOKUP($E213,'Raw Data'!$E:$E,'Raw Data'!P:P,"ERROR",0,1)</f>
        <v>0</v>
      </c>
      <c r="Q213" s="9">
        <f>_xlfn.XLOOKUP($E213,'Raw Data'!$E:$E,'Raw Data'!Q:Q,"ERROR",0,1)</f>
        <v>150</v>
      </c>
      <c r="R213" s="9" t="str">
        <f>_xlfn.XLOOKUP($E213,'Raw Data'!$E:$E,'Raw Data'!R:R,"ERROR",0,1)</f>
        <v>ml</v>
      </c>
      <c r="S213" s="5" t="str">
        <f t="array" ref="S213">_xlfn.IFS(AND(T213&gt;0,T213&lt;=0.05),"0 to 0.05",AND(T213&gt;0.05,T213&lt;=0.1),"0.05 to 0.1",AND(T213&gt;0.1,T213&lt;=0.2),"0.1 to 0.2",AND(T213&gt;0.2,T213&lt;=0.3),"0.2 to 0.3",AND(T213&gt;0.3,T213&lt;=0.4),"0.3 to 0.4",AND(T213&gt;0.4,T213&lt;=0.5),"0.4 to 0.5",AND(T213&gt;0.5,T213&lt;=0.75),"0.5 to 0.75",AND(T213&gt;0.75,T213&lt;=1),"0.75 to 1",AND(T213&gt;1,T213&lt;=2),"1 to 2",AND(T213&gt;2,T213&lt;=3),"2 to 3",AND(T213&gt;3,T213&lt;=4),"3 to 4",AND(T213&gt;4,T213&lt;=5),"4 to 5",AND(T213&gt;5,T213&lt;=10),"5 to 10",T213&gt;10,"10+")</f>
        <v>0.4 to 0.5</v>
      </c>
      <c r="T213" s="10">
        <f>_xlfn.XLOOKUP($E213,'Raw Data'!$E:$E,'Raw Data'!T:T,"ERROR",0,1)</f>
        <v>0.42069131582932</v>
      </c>
      <c r="U213" s="15" t="str">
        <f t="array" ref="U213">_xlfn.IFS(AND(V213&gt;0,V213&lt;=0.05),"0 to 0.05",AND(V213&gt;0.05,V213&lt;=0.1),"0.05 to 0.1",AND(V213&gt;0.1,V213&lt;=0.2),"0.1 to 0.2",AND(V213&gt;0.2,V213&lt;=0.3),"0.2 to 0.3",AND(V213&gt;0.3,V213&lt;=0.4),"0.3 to 0.4",AND(V213&gt;0.4,V213&lt;=0.5),"0.4 to 0.5",AND(V213&gt;0.5,V213&lt;=0.75),"0.5 to 0.75",AND(V213&gt;0.75,V213&lt;=1),"0.75 to 1",AND(V213&gt;1,V213&lt;=2),"1 to 2",AND(V213&gt;2,V213&lt;=3),"2 to 3",AND(V213&gt;3,V213&lt;=4),"3 to 4",AND(V213&gt;4,V213&lt;=5),"4 to 5",AND(V213&gt;5,V213&lt;=10),"5 to 10",V213&gt;10,"10+")</f>
        <v>0.1 to 0.2</v>
      </c>
      <c r="V213" s="10">
        <f>_xlfn.XLOOKUP($E213,'Raw Data'!$E:$E,'Raw Data'!V:V,"ERROR",0,1)</f>
        <v>0.113586655273916</v>
      </c>
      <c r="W213" s="15" t="str">
        <f t="array" ref="W213">_xlfn.IFS(AND(X213&gt;0,X213&lt;=0.05),"0 to 0.05",AND(X213&gt;0.05,X213&lt;=0.1),"0.05 to 0.1",AND(X213&gt;0.1,X213&lt;=0.2),"0.1 to 0.2",AND(X213&gt;0.2,X213&lt;=0.3),"0.2 to 0.3",AND(X213&gt;0.3,X213&lt;=0.4),"0.3 to 0.4",AND(X213&gt;0.4,X213&lt;=0.5),"0.4 to 0.5",AND(X213&gt;0.5,X213&lt;=0.75),"0.5 to 0.75",AND(X213&gt;0.75,X213&lt;=1),"0.75 to 1",AND(X213&gt;1,X213&lt;=2),"1 to 2",AND(X213&gt;2,X213&lt;=3),"2 to 3",AND(X213&gt;3,X213&lt;=4),"3 to 4",AND(X213&gt;4,X213&lt;=5),"4 to 5",AND(X213&gt;5,X213&lt;=10),"5 to 10",X213&gt;10,"10+")</f>
        <v>0.1 to 0.2</v>
      </c>
      <c r="X213" s="16">
        <f t="shared" si="8"/>
        <v>0.113586655273916</v>
      </c>
      <c r="Y213" s="5" t="str">
        <f t="array" ref="Y213">_xlfn.IFS(AND(Z213&gt;0,Z213&lt;=1),"0 to 1",AND(Z213&gt;1,Z213&lt;=2),"1 to 2",AND(Z213&gt;2,Z213&lt;=4),"2 to 4",AND(Z213&gt;4,Z213&lt;=6),"4 to 6",AND(Z213&gt;6,Z213&lt;=8),"6 to 8",AND(Z213&gt;8,Z213&lt;=10),"8 to 10",AND(Z213&gt;10,Z213&lt;=15),"10 to 15",AND(Z213&gt;15,Z213&lt;=20),"15 to 20",AND(Z213&gt;20,Z213&lt;=25),"20 to 25",AND(Z213&gt;25,Z213&lt;=30),"25 to 30",AND(Z213&gt;30,Z213&lt;=40),"30 to 40",AND(Z213&gt;40,Z213&lt;=50),"40 to 50",Z213&gt;50,"50+")</f>
        <v>4 to 6</v>
      </c>
      <c r="Z213" s="9">
        <f>_xlfn.XLOOKUP($E213,'Raw Data'!$E:$E,'Raw Data'!Z:Z,"ERROR",0,1)</f>
        <v>5.07</v>
      </c>
      <c r="AA213" s="9" t="str">
        <f>_xlfn.XLOOKUP($E213,'Raw Data'!$E:$E,'Raw Data'!AA:AA,"ERROR",0,1)</f>
        <v>oz</v>
      </c>
    </row>
    <row r="214" hidden="1" spans="1:27">
      <c r="A214" s="5" t="str">
        <f>_xlfn.XLOOKUP($E214,'Raw Data'!$E:$E,'Raw Data'!A:A,"ERROR",0,1)</f>
        <v>AE</v>
      </c>
      <c r="B214" s="5" t="str">
        <f>_xlfn.XLOOKUP($E214,'Raw Data'!$E:$E,'Raw Data'!B:B,"ERROR",0,1)</f>
        <v>Hair Mousses</v>
      </c>
      <c r="C214" s="5" t="str">
        <f>_xlfn.XLOOKUP($E214,'Raw Data'!$E:$E,'Raw Data'!C:C,"ERROR",0,1)</f>
        <v>no nothing</v>
      </c>
      <c r="D214" s="5" t="str">
        <f>_xlfn.XLOOKUP($E214,'Raw Data'!$E:$E,'Raw Data'!D:D,"ERROR",0,1)</f>
        <v>www.amazon.ae/dp/B07C89VC6H</v>
      </c>
      <c r="E214" s="5" t="s">
        <v>413</v>
      </c>
      <c r="F214" s="9" t="str">
        <f>_xlfn.XLOOKUP($E214,'Raw Data'!$E:$E,'Raw Data'!F:F,"ERROR",0,1)</f>
        <v>No nothing Very Sensitive Strong Mousse - Fragrance Free, Hypoallergenic, Alcohol Free, Unscented Styling Mousse for Volume - Gluten Free, Soy Free, Paraben Free - 6.8 oz (Strong Mousse) No nothing Very Sensitive Strong Mousse - Fragrance Free, Hypoallergenic, Alcohol Free, Unscented Styling Mousse for Volume - Gluten Free, Soy Free, Paraben Free - 6.8 oz (Strong Mousse)</v>
      </c>
      <c r="G214" s="10">
        <f>_xlfn.XLOOKUP($E214,'Raw Data'!$E:$E,'Raw Data'!G:G,"ERROR",0,1)</f>
        <v>1</v>
      </c>
      <c r="H214" s="9">
        <f>_xlfn.XLOOKUP($E214,'Raw Data'!$E:$E,'Raw Data'!H:H,"ERROR",0,1)</f>
        <v>239.97</v>
      </c>
      <c r="I214" s="9">
        <f>_xlfn.XLOOKUP($E214,'Raw Data'!$E:$E,'Raw Data'!I:I,"ERROR",0,1)</f>
        <v>0.000321276901166807</v>
      </c>
      <c r="J214" s="9" t="str">
        <f>_xlfn.XLOOKUP($E214,'Raw Data'!$E:$E,'Raw Data'!J:J,"ERROR",0,1)</f>
        <v>No</v>
      </c>
      <c r="K214" s="14" t="str">
        <f t="array" ref="K214">_xlfn.IFS(AND(L214&gt;0,L214&lt;=5),"0 to 5",AND(L214&gt;5,L214&lt;=10),"5 to 10",AND(L214&gt;10,L214&lt;=15),"10 to 15",AND(L214&gt;15,L214&lt;=20),"15 to 20",AND(L214&gt;20,L214&lt;=30),"20 to 30",AND(L214&gt;30,L214&lt;=40),"30 to 40",AND(L214&gt;40,L214&lt;=50),"40 to 50",AND(L214&gt;50,L214&lt;=75),"50 to 75",AND(L214&gt;75,L214&lt;=100),"75 to 100",AND(L214&gt;100,L214&lt;=150),"100 to 150",AND(L214&gt;150,L214&lt;=200),"150 to 200",AND(L214&gt;200,L214&lt;=250),"200 to 250",AND(L214&gt;250,L214&lt;=300),"250 to 300",AND(L214&gt;300,L214&lt;=400),"300 to 400",AND(L214&gt;400,L214&lt;=500),"400 to 500",L214&gt;500,"500+")</f>
        <v>150 to 200</v>
      </c>
      <c r="L214" s="9">
        <f>_xlfn.XLOOKUP($E214,'Raw Data'!$E:$E,'Raw Data'!L:L,"ERROR",0,1)</f>
        <v>189.88</v>
      </c>
      <c r="M214" s="14" t="str">
        <f t="array" ref="M214">_xlfn.IFS(AND(N214&gt;0,N214&lt;=5),"0 to 5",AND(N214&gt;5,N214&lt;=10),"5 to 10",AND(N214&gt;10,N214&lt;=15),"10 to 15",AND(N214&gt;15,N214&lt;=20),"15 to 20",AND(N214&gt;20,N214&lt;=30),"20 to 30",AND(N214&gt;30,N214&lt;=40),"30 to 40",AND(N214&gt;40,N214&lt;=50),"40 to 50",AND(N214&gt;50,N214&lt;=75),"50 to 75",AND(N214&gt;75,N214&lt;=100),"75 to 100",AND(N214&gt;100,N214&lt;=150),"100 to 150",AND(N214&gt;150,N214&lt;=200),"150 to 200",AND(N214&gt;200,N214&lt;=250),"200 to 250",AND(N214&gt;250,N214&lt;=300),"250 to 300",AND(N214&gt;300,N214&lt;=400),"300 to 400",AND(N214&gt;400,N214&lt;=500),"400 to 500",N214&gt;500,"500+")</f>
        <v>150 to 200</v>
      </c>
      <c r="N214" s="9">
        <f>_xlfn.XLOOKUP($E214,'Raw Data'!$E:$E,'Raw Data'!N:N,"ERROR",0,1)</f>
        <v>189.88</v>
      </c>
      <c r="O214" s="14" t="str">
        <f t="array" ref="O214">_xlfn.IFS(P214=0,"No Discount",AND(P214&gt;0,P214&lt;=0.02),"0% to 2%",AND(P214&gt;0.02,P214&lt;=0.04),"2% to 4%",AND(P214&gt;0.04,P214&lt;=0.06),"4% to 6%",AND(P214&gt;0.06,P214&lt;=0.08),"6% to 8%",AND(P214&gt;0.08,P214&lt;=0.1),"8% to 10%",AND(P214&gt;0.1,P214&lt;=0.15),"10% to 15%",AND(P214&gt;0.15,P214&lt;=0.2),"15% to 20%",AND(P214&gt;0.2,P214&lt;=0.25),"20% to 25%",AND(P214&gt;0.25,P214&lt;=0.3),"25% to 30%",AND(P214&gt;0.3,P214&lt;=0.4),"30% to 40%",AND(P214&gt;0.4,P214&lt;=0.5),"40% to 50%",AND(P214&gt;0.5,P214&lt;=0.75),"50% to 75%",AND(P214&gt;0.75,P214&lt;=1),"75% to 100%")</f>
        <v>No Discount</v>
      </c>
      <c r="P214" s="10">
        <f>_xlfn.XLOOKUP($E214,'Raw Data'!$E:$E,'Raw Data'!P:P,"ERROR",0,1)</f>
        <v>0</v>
      </c>
      <c r="Q214" s="9">
        <f>_xlfn.XLOOKUP($E214,'Raw Data'!$E:$E,'Raw Data'!Q:Q,"ERROR",0,1)</f>
        <v>6.8</v>
      </c>
      <c r="R214" s="9" t="str">
        <f>_xlfn.XLOOKUP($E214,'Raw Data'!$E:$E,'Raw Data'!R:R,"ERROR",0,1)</f>
        <v>oz</v>
      </c>
      <c r="S214" s="5" t="str">
        <f t="array" ref="S214">_xlfn.IFS(AND(T214&gt;0,T214&lt;=0.05),"0 to 0.05",AND(T214&gt;0.05,T214&lt;=0.1),"0.05 to 0.1",AND(T214&gt;0.1,T214&lt;=0.2),"0.1 to 0.2",AND(T214&gt;0.2,T214&lt;=0.3),"0.2 to 0.3",AND(T214&gt;0.3,T214&lt;=0.4),"0.3 to 0.4",AND(T214&gt;0.4,T214&lt;=0.5),"0.4 to 0.5",AND(T214&gt;0.5,T214&lt;=0.75),"0.5 to 0.75",AND(T214&gt;0.75,T214&lt;=1),"0.75 to 1",AND(T214&gt;1,T214&lt;=2),"1 to 2",AND(T214&gt;2,T214&lt;=3),"2 to 3",AND(T214&gt;3,T214&lt;=4),"3 to 4",AND(T214&gt;4,T214&lt;=5),"4 to 5",AND(T214&gt;5,T214&lt;=10),"5 to 10",T214&gt;10,"10+")</f>
        <v>0.75 to 1</v>
      </c>
      <c r="T214" s="10">
        <f>_xlfn.XLOOKUP($E214,'Raw Data'!$E:$E,'Raw Data'!T:T,"ERROR",0,1)</f>
        <v>0.944319560763095</v>
      </c>
      <c r="U214" s="15" t="str">
        <f t="array" ref="U214">_xlfn.IFS(AND(V214&gt;0,V214&lt;=0.05),"0 to 0.05",AND(V214&gt;0.05,V214&lt;=0.1),"0.05 to 0.1",AND(V214&gt;0.1,V214&lt;=0.2),"0.1 to 0.2",AND(V214&gt;0.2,V214&lt;=0.3),"0.2 to 0.3",AND(V214&gt;0.3,V214&lt;=0.4),"0.3 to 0.4",AND(V214&gt;0.4,V214&lt;=0.5),"0.4 to 0.5",AND(V214&gt;0.5,V214&lt;=0.75),"0.5 to 0.75",AND(V214&gt;0.75,V214&lt;=1),"0.75 to 1",AND(V214&gt;1,V214&lt;=2),"1 to 2",AND(V214&gt;2,V214&lt;=3),"2 to 3",AND(V214&gt;3,V214&lt;=4),"3 to 4",AND(V214&gt;4,V214&lt;=5),"4 to 5",AND(V214&gt;5,V214&lt;=10),"5 to 10",V214&gt;10,"10+")</f>
        <v>0.2 to 0.3</v>
      </c>
      <c r="V214" s="10">
        <f>_xlfn.XLOOKUP($E214,'Raw Data'!$E:$E,'Raw Data'!V:V,"ERROR",0,1)</f>
        <v>0.254966281406036</v>
      </c>
      <c r="W214" s="15" t="str">
        <f t="array" ref="W214">_xlfn.IFS(AND(X214&gt;0,X214&lt;=0.05),"0 to 0.05",AND(X214&gt;0.05,X214&lt;=0.1),"0.05 to 0.1",AND(X214&gt;0.1,X214&lt;=0.2),"0.1 to 0.2",AND(X214&gt;0.2,X214&lt;=0.3),"0.2 to 0.3",AND(X214&gt;0.3,X214&lt;=0.4),"0.3 to 0.4",AND(X214&gt;0.4,X214&lt;=0.5),"0.4 to 0.5",AND(X214&gt;0.5,X214&lt;=0.75),"0.5 to 0.75",AND(X214&gt;0.75,X214&lt;=1),"0.75 to 1",AND(X214&gt;1,X214&lt;=2),"1 to 2",AND(X214&gt;2,X214&lt;=3),"2 to 3",AND(X214&gt;3,X214&lt;=4),"3 to 4",AND(X214&gt;4,X214&lt;=5),"4 to 5",AND(X214&gt;5,X214&lt;=10),"5 to 10",X214&gt;10,"10+")</f>
        <v>0.2 to 0.3</v>
      </c>
      <c r="X214" s="16">
        <f t="shared" si="8"/>
        <v>0.254966281406036</v>
      </c>
      <c r="Y214" s="5" t="str">
        <f t="array" ref="Y214">_xlfn.IFS(AND(Z214&gt;0,Z214&lt;=1),"0 to 1",AND(Z214&gt;1,Z214&lt;=2),"1 to 2",AND(Z214&gt;2,Z214&lt;=4),"2 to 4",AND(Z214&gt;4,Z214&lt;=6),"4 to 6",AND(Z214&gt;6,Z214&lt;=8),"6 to 8",AND(Z214&gt;8,Z214&lt;=10),"8 to 10",AND(Z214&gt;10,Z214&lt;=15),"10 to 15",AND(Z214&gt;15,Z214&lt;=20),"15 to 20",AND(Z214&gt;20,Z214&lt;=25),"20 to 25",AND(Z214&gt;25,Z214&lt;=30),"25 to 30",AND(Z214&gt;30,Z214&lt;=40),"30 to 40",AND(Z214&gt;40,Z214&lt;=50),"40 to 50",Z214&gt;50,"50+")</f>
        <v>6 to 8</v>
      </c>
      <c r="Z214" s="9">
        <f>_xlfn.XLOOKUP($E214,'Raw Data'!$E:$E,'Raw Data'!Z:Z,"ERROR",0,1)</f>
        <v>6.8</v>
      </c>
      <c r="AA214" s="9" t="str">
        <f>_xlfn.XLOOKUP($E214,'Raw Data'!$E:$E,'Raw Data'!AA:AA,"ERROR",0,1)</f>
        <v>oz</v>
      </c>
    </row>
    <row r="215" hidden="1" spans="1:27">
      <c r="A215" s="5" t="str">
        <f>_xlfn.XLOOKUP($E215,'Raw Data'!$E:$E,'Raw Data'!A:A,"ERROR",0,1)</f>
        <v>AE</v>
      </c>
      <c r="B215" s="5" t="str">
        <f>_xlfn.XLOOKUP($E215,'Raw Data'!$E:$E,'Raw Data'!B:B,"ERROR",0,1)</f>
        <v>Hair Mousses</v>
      </c>
      <c r="C215" s="5" t="str">
        <f>_xlfn.XLOOKUP($E215,'Raw Data'!$E:$E,'Raw Data'!C:C,"ERROR",0,1)</f>
        <v>bioearth</v>
      </c>
      <c r="D215" s="5" t="str">
        <f>_xlfn.XLOOKUP($E215,'Raw Data'!$E:$E,'Raw Data'!D:D,"ERROR",0,1)</f>
        <v>www.amazon.ae/dp/B084TR85V4</v>
      </c>
      <c r="E215" s="5" t="s">
        <v>414</v>
      </c>
      <c r="F215" s="9" t="str">
        <f>_xlfn.XLOOKUP($E215,'Raw Data'!$E:$E,'Raw Data'!F:F,"ERROR",0,1)</f>
        <v>BIOEARTH Styling Foam Curly &amp; Wavy Hair - 150 ml</v>
      </c>
      <c r="G215" s="10">
        <f>_xlfn.XLOOKUP($E215,'Raw Data'!$E:$E,'Raw Data'!G:G,"ERROR",0,1)</f>
        <v>4</v>
      </c>
      <c r="H215" s="9">
        <f>_xlfn.XLOOKUP($E215,'Raw Data'!$E:$E,'Raw Data'!H:H,"ERROR",0,1)</f>
        <v>235.29</v>
      </c>
      <c r="I215" s="9">
        <f>_xlfn.XLOOKUP($E215,'Raw Data'!$E:$E,'Raw Data'!I:I,"ERROR",0,1)</f>
        <v>0.000315011218383706</v>
      </c>
      <c r="J215" s="9" t="str">
        <f>_xlfn.XLOOKUP($E215,'Raw Data'!$E:$E,'Raw Data'!J:J,"ERROR",0,1)</f>
        <v>No</v>
      </c>
      <c r="K215" s="14" t="str">
        <f t="array" ref="K215">_xlfn.IFS(AND(L215&gt;0,L215&lt;=5),"0 to 5",AND(L215&gt;5,L215&lt;=10),"5 to 10",AND(L215&gt;10,L215&lt;=15),"10 to 15",AND(L215&gt;15,L215&lt;=20),"15 to 20",AND(L215&gt;20,L215&lt;=30),"20 to 30",AND(L215&gt;30,L215&lt;=40),"30 to 40",AND(L215&gt;40,L215&lt;=50),"40 to 50",AND(L215&gt;50,L215&lt;=75),"50 to 75",AND(L215&gt;75,L215&lt;=100),"75 to 100",AND(L215&gt;100,L215&lt;=150),"100 to 150",AND(L215&gt;150,L215&lt;=200),"150 to 200",AND(L215&gt;200,L215&lt;=250),"200 to 250",AND(L215&gt;250,L215&lt;=300),"250 to 300",AND(L215&gt;300,L215&lt;=400),"300 to 400",AND(L215&gt;400,L215&lt;=500),"400 to 500",L215&gt;500,"500+")</f>
        <v>50 to 75</v>
      </c>
      <c r="L215" s="9">
        <f>_xlfn.XLOOKUP($E215,'Raw Data'!$E:$E,'Raw Data'!L:L,"ERROR",0,1)</f>
        <v>60.13</v>
      </c>
      <c r="M215" s="14" t="str">
        <f t="array" ref="M215">_xlfn.IFS(AND(N215&gt;0,N215&lt;=5),"0 to 5",AND(N215&gt;5,N215&lt;=10),"5 to 10",AND(N215&gt;10,N215&lt;=15),"10 to 15",AND(N215&gt;15,N215&lt;=20),"15 to 20",AND(N215&gt;20,N215&lt;=30),"20 to 30",AND(N215&gt;30,N215&lt;=40),"30 to 40",AND(N215&gt;40,N215&lt;=50),"40 to 50",AND(N215&gt;50,N215&lt;=75),"50 to 75",AND(N215&gt;75,N215&lt;=100),"75 to 100",AND(N215&gt;100,N215&lt;=150),"100 to 150",AND(N215&gt;150,N215&lt;=200),"150 to 200",AND(N215&gt;200,N215&lt;=250),"200 to 250",AND(N215&gt;250,N215&lt;=300),"250 to 300",AND(N215&gt;300,N215&lt;=400),"300 to 400",AND(N215&gt;400,N215&lt;=500),"400 to 500",N215&gt;500,"500+")</f>
        <v>50 to 75</v>
      </c>
      <c r="N215" s="9">
        <f>_xlfn.XLOOKUP($E215,'Raw Data'!$E:$E,'Raw Data'!N:N,"ERROR",0,1)</f>
        <v>60.13</v>
      </c>
      <c r="O215" s="14" t="str">
        <f t="array" ref="O215">_xlfn.IFS(P215=0,"No Discount",AND(P215&gt;0,P215&lt;=0.02),"0% to 2%",AND(P215&gt;0.02,P215&lt;=0.04),"2% to 4%",AND(P215&gt;0.04,P215&lt;=0.06),"4% to 6%",AND(P215&gt;0.06,P215&lt;=0.08),"6% to 8%",AND(P215&gt;0.08,P215&lt;=0.1),"8% to 10%",AND(P215&gt;0.1,P215&lt;=0.15),"10% to 15%",AND(P215&gt;0.15,P215&lt;=0.2),"15% to 20%",AND(P215&gt;0.2,P215&lt;=0.25),"20% to 25%",AND(P215&gt;0.25,P215&lt;=0.3),"25% to 30%",AND(P215&gt;0.3,P215&lt;=0.4),"30% to 40%",AND(P215&gt;0.4,P215&lt;=0.5),"40% to 50%",AND(P215&gt;0.5,P215&lt;=0.75),"50% to 75%",AND(P215&gt;0.75,P215&lt;=1),"75% to 100%")</f>
        <v>No Discount</v>
      </c>
      <c r="P215" s="10">
        <f>_xlfn.XLOOKUP($E215,'Raw Data'!$E:$E,'Raw Data'!P:P,"ERROR",0,1)</f>
        <v>0</v>
      </c>
      <c r="Q215" s="9">
        <f>_xlfn.XLOOKUP($E215,'Raw Data'!$E:$E,'Raw Data'!Q:Q,"ERROR",0,1)</f>
        <v>150</v>
      </c>
      <c r="R215" s="9" t="str">
        <f>_xlfn.XLOOKUP($E215,'Raw Data'!$E:$E,'Raw Data'!R:R,"ERROR",0,1)</f>
        <v>ml</v>
      </c>
      <c r="S215" s="5" t="str">
        <f t="array" ref="S215">_xlfn.IFS(AND(T215&gt;0,T215&lt;=0.05),"0 to 0.05",AND(T215&gt;0.05,T215&lt;=0.1),"0.05 to 0.1",AND(T215&gt;0.1,T215&lt;=0.2),"0.1 to 0.2",AND(T215&gt;0.2,T215&lt;=0.3),"0.2 to 0.3",AND(T215&gt;0.3,T215&lt;=0.4),"0.3 to 0.4",AND(T215&gt;0.4,T215&lt;=0.5),"0.4 to 0.5",AND(T215&gt;0.5,T215&lt;=0.75),"0.5 to 0.75",AND(T215&gt;0.75,T215&lt;=1),"0.75 to 1",AND(T215&gt;1,T215&lt;=2),"1 to 2",AND(T215&gt;2,T215&lt;=3),"2 to 3",AND(T215&gt;3,T215&lt;=4),"3 to 4",AND(T215&gt;4,T215&lt;=5),"4 to 5",AND(T215&gt;5,T215&lt;=10),"5 to 10",T215&gt;10,"10+")</f>
        <v>0.4 to 0.5</v>
      </c>
      <c r="T215" s="10">
        <f>_xlfn.XLOOKUP($E215,'Raw Data'!$E:$E,'Raw Data'!T:T,"ERROR",0,1)</f>
        <v>0.401080843837276</v>
      </c>
      <c r="U215" s="15" t="str">
        <f t="array" ref="U215">_xlfn.IFS(AND(V215&gt;0,V215&lt;=0.05),"0 to 0.05",AND(V215&gt;0.05,V215&lt;=0.1),"0.05 to 0.1",AND(V215&gt;0.1,V215&lt;=0.2),"0.1 to 0.2",AND(V215&gt;0.2,V215&lt;=0.3),"0.2 to 0.3",AND(V215&gt;0.3,V215&lt;=0.4),"0.3 to 0.4",AND(V215&gt;0.4,V215&lt;=0.5),"0.4 to 0.5",AND(V215&gt;0.5,V215&lt;=0.75),"0.5 to 0.75",AND(V215&gt;0.75,V215&lt;=1),"0.75 to 1",AND(V215&gt;1,V215&lt;=2),"1 to 2",AND(V215&gt;2,V215&lt;=3),"2 to 3",AND(V215&gt;3,V215&lt;=4),"3 to 4",AND(V215&gt;4,V215&lt;=5),"4 to 5",AND(V215&gt;5,V215&lt;=10),"5 to 10",V215&gt;10,"10+")</f>
        <v>0.1 to 0.2</v>
      </c>
      <c r="V215" s="10">
        <f>_xlfn.XLOOKUP($E215,'Raw Data'!$E:$E,'Raw Data'!V:V,"ERROR",0,1)</f>
        <v>0.108291827836064</v>
      </c>
      <c r="W215" s="15" t="str">
        <f t="array" ref="W215">_xlfn.IFS(AND(X215&gt;0,X215&lt;=0.05),"0 to 0.05",AND(X215&gt;0.05,X215&lt;=0.1),"0.05 to 0.1",AND(X215&gt;0.1,X215&lt;=0.2),"0.1 to 0.2",AND(X215&gt;0.2,X215&lt;=0.3),"0.2 to 0.3",AND(X215&gt;0.3,X215&lt;=0.4),"0.3 to 0.4",AND(X215&gt;0.4,X215&lt;=0.5),"0.4 to 0.5",AND(X215&gt;0.5,X215&lt;=0.75),"0.5 to 0.75",AND(X215&gt;0.75,X215&lt;=1),"0.75 to 1",AND(X215&gt;1,X215&lt;=2),"1 to 2",AND(X215&gt;2,X215&lt;=3),"2 to 3",AND(X215&gt;3,X215&lt;=4),"3 to 4",AND(X215&gt;4,X215&lt;=5),"4 to 5",AND(X215&gt;5,X215&lt;=10),"5 to 10",X215&gt;10,"10+")</f>
        <v>0.1 to 0.2</v>
      </c>
      <c r="X215" s="16">
        <f t="shared" si="8"/>
        <v>0.108291827836064</v>
      </c>
      <c r="Y215" s="5" t="str">
        <f t="array" ref="Y215">_xlfn.IFS(AND(Z215&gt;0,Z215&lt;=1),"0 to 1",AND(Z215&gt;1,Z215&lt;=2),"1 to 2",AND(Z215&gt;2,Z215&lt;=4),"2 to 4",AND(Z215&gt;4,Z215&lt;=6),"4 to 6",AND(Z215&gt;6,Z215&lt;=8),"6 to 8",AND(Z215&gt;8,Z215&lt;=10),"8 to 10",AND(Z215&gt;10,Z215&lt;=15),"10 to 15",AND(Z215&gt;15,Z215&lt;=20),"15 to 20",AND(Z215&gt;20,Z215&lt;=25),"20 to 25",AND(Z215&gt;25,Z215&lt;=30),"25 to 30",AND(Z215&gt;30,Z215&lt;=40),"30 to 40",AND(Z215&gt;40,Z215&lt;=50),"40 to 50",Z215&gt;50,"50+")</f>
        <v>4 to 6</v>
      </c>
      <c r="Z215" s="9">
        <f>_xlfn.XLOOKUP($E215,'Raw Data'!$E:$E,'Raw Data'!Z:Z,"ERROR",0,1)</f>
        <v>5.07</v>
      </c>
      <c r="AA215" s="9" t="str">
        <f>_xlfn.XLOOKUP($E215,'Raw Data'!$E:$E,'Raw Data'!AA:AA,"ERROR",0,1)</f>
        <v>oz</v>
      </c>
    </row>
    <row r="216" hidden="1" spans="1:27">
      <c r="A216" s="5" t="str">
        <f>_xlfn.XLOOKUP($E216,'Raw Data'!$E:$E,'Raw Data'!A:A,"ERROR",0,1)</f>
        <v>AE</v>
      </c>
      <c r="B216" s="5" t="str">
        <f>_xlfn.XLOOKUP($E216,'Raw Data'!$E:$E,'Raw Data'!B:B,"ERROR",0,1)</f>
        <v>Hair Mousses</v>
      </c>
      <c r="C216" s="5" t="str">
        <f>_xlfn.XLOOKUP($E216,'Raw Data'!$E:$E,'Raw Data'!C:C,"ERROR",0,1)</f>
        <v>Aussie</v>
      </c>
      <c r="D216" s="5" t="str">
        <f>_xlfn.XLOOKUP($E216,'Raw Data'!$E:$E,'Raw Data'!D:D,"ERROR",0,1)</f>
        <v>www.amazon.ae/dp/B000NFEWN8</v>
      </c>
      <c r="E216" s="5" t="s">
        <v>415</v>
      </c>
      <c r="F216" s="9" t="str">
        <f>_xlfn.XLOOKUP($E216,'Raw Data'!$E:$E,'Raw Data'!F:F,"ERROR",0,1)</f>
        <v>Aussie Instant Freeze Sculpting Mousse 24 Hour Maximum Hold 6 oz (Pack of 3) Aussie Instant Freeze Sculpting Mousse 24 Hour Maximum Hold 6 oz (Pack of 3)</v>
      </c>
      <c r="G216" s="10">
        <f>_xlfn.XLOOKUP($E216,'Raw Data'!$E:$E,'Raw Data'!G:G,"ERROR",0,1)</f>
        <v>1</v>
      </c>
      <c r="H216" s="9">
        <f>_xlfn.XLOOKUP($E216,'Raw Data'!$E:$E,'Raw Data'!H:H,"ERROR",0,1)</f>
        <v>229.86</v>
      </c>
      <c r="I216" s="9">
        <f>_xlfn.XLOOKUP($E216,'Raw Data'!$E:$E,'Raw Data'!I:I,"ERROR",0,1)</f>
        <v>0.000307741419769981</v>
      </c>
      <c r="J216" s="9" t="str">
        <f>_xlfn.XLOOKUP($E216,'Raw Data'!$E:$E,'Raw Data'!J:J,"ERROR",0,1)</f>
        <v>No</v>
      </c>
      <c r="K216" s="14" t="str">
        <f t="array" ref="K216">_xlfn.IFS(AND(L216&gt;0,L216&lt;=5),"0 to 5",AND(L216&gt;5,L216&lt;=10),"5 to 10",AND(L216&gt;10,L216&lt;=15),"10 to 15",AND(L216&gt;15,L216&lt;=20),"15 to 20",AND(L216&gt;20,L216&lt;=30),"20 to 30",AND(L216&gt;30,L216&lt;=40),"30 to 40",AND(L216&gt;40,L216&lt;=50),"40 to 50",AND(L216&gt;50,L216&lt;=75),"50 to 75",AND(L216&gt;75,L216&lt;=100),"75 to 100",AND(L216&gt;100,L216&lt;=150),"100 to 150",AND(L216&gt;150,L216&lt;=200),"150 to 200",AND(L216&gt;200,L216&lt;=250),"200 to 250",AND(L216&gt;250,L216&lt;=300),"250 to 300",AND(L216&gt;300,L216&lt;=400),"300 to 400",AND(L216&gt;400,L216&lt;=500),"400 to 500",L216&gt;500,"500+")</f>
        <v>150 to 200</v>
      </c>
      <c r="L216" s="9">
        <f>_xlfn.XLOOKUP($E216,'Raw Data'!$E:$E,'Raw Data'!L:L,"ERROR",0,1)</f>
        <v>167.45</v>
      </c>
      <c r="M216" s="14" t="str">
        <f t="array" ref="M216">_xlfn.IFS(AND(N216&gt;0,N216&lt;=5),"0 to 5",AND(N216&gt;5,N216&lt;=10),"5 to 10",AND(N216&gt;10,N216&lt;=15),"10 to 15",AND(N216&gt;15,N216&lt;=20),"15 to 20",AND(N216&gt;20,N216&lt;=30),"20 to 30",AND(N216&gt;30,N216&lt;=40),"30 to 40",AND(N216&gt;40,N216&lt;=50),"40 to 50",AND(N216&gt;50,N216&lt;=75),"50 to 75",AND(N216&gt;75,N216&lt;=100),"75 to 100",AND(N216&gt;100,N216&lt;=150),"100 to 150",AND(N216&gt;150,N216&lt;=200),"150 to 200",AND(N216&gt;200,N216&lt;=250),"200 to 250",AND(N216&gt;250,N216&lt;=300),"250 to 300",AND(N216&gt;300,N216&lt;=400),"300 to 400",AND(N216&gt;400,N216&lt;=500),"400 to 500",N216&gt;500,"500+")</f>
        <v>150 to 200</v>
      </c>
      <c r="N216" s="9">
        <f>_xlfn.XLOOKUP($E216,'Raw Data'!$E:$E,'Raw Data'!N:N,"ERROR",0,1)</f>
        <v>181.25</v>
      </c>
      <c r="O216" s="14" t="str">
        <f t="array" ref="O216">_xlfn.IFS(P216=0,"No Discount",AND(P216&gt;0,P216&lt;=0.02),"0% to 2%",AND(P216&gt;0.02,P216&lt;=0.04),"2% to 4%",AND(P216&gt;0.04,P216&lt;=0.06),"4% to 6%",AND(P216&gt;0.06,P216&lt;=0.08),"6% to 8%",AND(P216&gt;0.08,P216&lt;=0.1),"8% to 10%",AND(P216&gt;0.1,P216&lt;=0.15),"10% to 15%",AND(P216&gt;0.15,P216&lt;=0.2),"15% to 20%",AND(P216&gt;0.2,P216&lt;=0.25),"20% to 25%",AND(P216&gt;0.25,P216&lt;=0.3),"25% to 30%",AND(P216&gt;0.3,P216&lt;=0.4),"30% to 40%",AND(P216&gt;0.4,P216&lt;=0.5),"40% to 50%",AND(P216&gt;0.5,P216&lt;=0.75),"50% to 75%",AND(P216&gt;0.75,P216&lt;=1),"75% to 100%")</f>
        <v>6% to 8%</v>
      </c>
      <c r="P216" s="10">
        <f>_xlfn.XLOOKUP($E216,'Raw Data'!$E:$E,'Raw Data'!P:P,"ERROR",0,1)</f>
        <v>0.0761379310344828</v>
      </c>
      <c r="Q216" s="9">
        <f>_xlfn.XLOOKUP($E216,'Raw Data'!$E:$E,'Raw Data'!Q:Q,"ERROR",0,1)</f>
        <v>18</v>
      </c>
      <c r="R216" s="9" t="str">
        <f>_xlfn.XLOOKUP($E216,'Raw Data'!$E:$E,'Raw Data'!R:R,"ERROR",0,1)</f>
        <v>oz</v>
      </c>
      <c r="S216" s="5" t="str">
        <f t="array" ref="S216">_xlfn.IFS(AND(T216&gt;0,T216&lt;=0.05),"0 to 0.05",AND(T216&gt;0.05,T216&lt;=0.1),"0.05 to 0.1",AND(T216&gt;0.1,T216&lt;=0.2),"0.1 to 0.2",AND(T216&gt;0.2,T216&lt;=0.3),"0.2 to 0.3",AND(T216&gt;0.3,T216&lt;=0.4),"0.3 to 0.4",AND(T216&gt;0.4,T216&lt;=0.5),"0.4 to 0.5",AND(T216&gt;0.5,T216&lt;=0.75),"0.5 to 0.75",AND(T216&gt;0.75,T216&lt;=1),"0.75 to 1",AND(T216&gt;1,T216&lt;=2),"1 to 2",AND(T216&gt;2,T216&lt;=3),"2 to 3",AND(T216&gt;3,T216&lt;=4),"3 to 4",AND(T216&gt;4,T216&lt;=5),"4 to 5",AND(T216&gt;5,T216&lt;=10),"5 to 10",T216&gt;10,"10+")</f>
        <v>0.3 to 0.4</v>
      </c>
      <c r="T216" s="10">
        <f>_xlfn.XLOOKUP($E216,'Raw Data'!$E:$E,'Raw Data'!T:T,"ERROR",0,1)</f>
        <v>0.314601886296171</v>
      </c>
      <c r="U216" s="15" t="str">
        <f t="array" ref="U216">_xlfn.IFS(AND(V216&gt;0,V216&lt;=0.05),"0 to 0.05",AND(V216&gt;0.05,V216&lt;=0.1),"0.05 to 0.1",AND(V216&gt;0.1,V216&lt;=0.2),"0.1 to 0.2",AND(V216&gt;0.2,V216&lt;=0.3),"0.2 to 0.3",AND(V216&gt;0.3,V216&lt;=0.4),"0.3 to 0.4",AND(V216&gt;0.4,V216&lt;=0.5),"0.4 to 0.5",AND(V216&gt;0.5,V216&lt;=0.75),"0.5 to 0.75",AND(V216&gt;0.75,V216&lt;=1),"0.75 to 1",AND(V216&gt;1,V216&lt;=2),"1 to 2",AND(V216&gt;2,V216&lt;=3),"2 to 3",AND(V216&gt;3,V216&lt;=4),"3 to 4",AND(V216&gt;4,V216&lt;=5),"4 to 5",AND(V216&gt;5,V216&lt;=10),"5 to 10",V216&gt;10,"10+")</f>
        <v>0.05 to 0.1</v>
      </c>
      <c r="V216" s="10">
        <f>_xlfn.XLOOKUP($E216,'Raw Data'!$E:$E,'Raw Data'!V:V,"ERROR",0,1)</f>
        <v>0.0919428474805546</v>
      </c>
      <c r="W216" s="15" t="str">
        <f t="array" ref="W216">_xlfn.IFS(AND(X216&gt;0,X216&lt;=0.05),"0 to 0.05",AND(X216&gt;0.05,X216&lt;=0.1),"0.05 to 0.1",AND(X216&gt;0.1,X216&lt;=0.2),"0.1 to 0.2",AND(X216&gt;0.2,X216&lt;=0.3),"0.2 to 0.3",AND(X216&gt;0.3,X216&lt;=0.4),"0.3 to 0.4",AND(X216&gt;0.4,X216&lt;=0.5),"0.4 to 0.5",AND(X216&gt;0.5,X216&lt;=0.75),"0.5 to 0.75",AND(X216&gt;0.75,X216&lt;=1),"0.75 to 1",AND(X216&gt;1,X216&lt;=2),"1 to 2",AND(X216&gt;2,X216&lt;=3),"2 to 3",AND(X216&gt;3,X216&lt;=4),"3 to 4",AND(X216&gt;4,X216&lt;=5),"4 to 5",AND(X216&gt;5,X216&lt;=10),"5 to 10",X216&gt;10,"10+")</f>
        <v>0.05 to 0.1</v>
      </c>
      <c r="X216" s="16">
        <f t="shared" si="8"/>
        <v>0.0849425092999662</v>
      </c>
      <c r="Y216" s="5" t="str">
        <f t="array" ref="Y216">_xlfn.IFS(AND(Z216&gt;0,Z216&lt;=1),"0 to 1",AND(Z216&gt;1,Z216&lt;=2),"1 to 2",AND(Z216&gt;2,Z216&lt;=4),"2 to 4",AND(Z216&gt;4,Z216&lt;=6),"4 to 6",AND(Z216&gt;6,Z216&lt;=8),"6 to 8",AND(Z216&gt;8,Z216&lt;=10),"8 to 10",AND(Z216&gt;10,Z216&lt;=15),"10 to 15",AND(Z216&gt;15,Z216&lt;=20),"15 to 20",AND(Z216&gt;20,Z216&lt;=25),"20 to 25",AND(Z216&gt;25,Z216&lt;=30),"25 to 30",AND(Z216&gt;30,Z216&lt;=40),"30 to 40",AND(Z216&gt;40,Z216&lt;=50),"40 to 50",Z216&gt;50,"50+")</f>
        <v>15 to 20</v>
      </c>
      <c r="Z216" s="9">
        <f>_xlfn.XLOOKUP($E216,'Raw Data'!$E:$E,'Raw Data'!Z:Z,"ERROR",0,1)</f>
        <v>18</v>
      </c>
      <c r="AA216" s="9" t="str">
        <f>_xlfn.XLOOKUP($E216,'Raw Data'!$E:$E,'Raw Data'!AA:AA,"ERROR",0,1)</f>
        <v>oz</v>
      </c>
    </row>
    <row r="217" hidden="1" spans="1:27">
      <c r="A217" s="5" t="str">
        <f>_xlfn.XLOOKUP($E217,'Raw Data'!$E:$E,'Raw Data'!A:A,"ERROR",0,1)</f>
        <v>AE</v>
      </c>
      <c r="B217" s="5" t="str">
        <f>_xlfn.XLOOKUP($E217,'Raw Data'!$E:$E,'Raw Data'!B:B,"ERROR",0,1)</f>
        <v>Hair Mousses</v>
      </c>
      <c r="C217" s="5" t="str">
        <f>_xlfn.XLOOKUP($E217,'Raw Data'!$E:$E,'Raw Data'!C:C,"ERROR",0,1)</f>
        <v>tigi</v>
      </c>
      <c r="D217" s="5" t="str">
        <f>_xlfn.XLOOKUP($E217,'Raw Data'!$E:$E,'Raw Data'!D:D,"ERROR",0,1)</f>
        <v>www.amazon.ae/dp/B01L1OWXSK</v>
      </c>
      <c r="E217" s="5" t="s">
        <v>416</v>
      </c>
      <c r="F217" s="9" t="str">
        <f>_xlfn.XLOOKUP($E217,'Raw Data'!$E:$E,'Raw Data'!F:F,"ERROR",0,1)</f>
        <v>TIGI 2 x Catwalk Styling Strong Hold Mousse 200 ml</v>
      </c>
      <c r="G217" s="10">
        <f>_xlfn.XLOOKUP($E217,'Raw Data'!$E:$E,'Raw Data'!G:G,"ERROR",0,1)</f>
        <v>4</v>
      </c>
      <c r="H217" s="9">
        <f>_xlfn.XLOOKUP($E217,'Raw Data'!$E:$E,'Raw Data'!H:H,"ERROR",0,1)</f>
        <v>223.55</v>
      </c>
      <c r="I217" s="9">
        <f>_xlfn.XLOOKUP($E217,'Raw Data'!$E:$E,'Raw Data'!I:I,"ERROR",0,1)</f>
        <v>0.000299293458581655</v>
      </c>
      <c r="J217" s="9" t="str">
        <f>_xlfn.XLOOKUP($E217,'Raw Data'!$E:$E,'Raw Data'!J:J,"ERROR",0,1)</f>
        <v>No</v>
      </c>
      <c r="K217" s="14" t="str">
        <f t="array" ref="K217">_xlfn.IFS(AND(L217&gt;0,L217&lt;=5),"0 to 5",AND(L217&gt;5,L217&lt;=10),"5 to 10",AND(L217&gt;10,L217&lt;=15),"10 to 15",AND(L217&gt;15,L217&lt;=20),"15 to 20",AND(L217&gt;20,L217&lt;=30),"20 to 30",AND(L217&gt;30,L217&lt;=40),"30 to 40",AND(L217&gt;40,L217&lt;=50),"40 to 50",AND(L217&gt;50,L217&lt;=75),"50 to 75",AND(L217&gt;75,L217&lt;=100),"75 to 100",AND(L217&gt;100,L217&lt;=150),"100 to 150",AND(L217&gt;150,L217&lt;=200),"150 to 200",AND(L217&gt;200,L217&lt;=250),"200 to 250",AND(L217&gt;250,L217&lt;=300),"250 to 300",AND(L217&gt;300,L217&lt;=400),"300 to 400",AND(L217&gt;400,L217&lt;=500),"400 to 500",L217&gt;500,"500+")</f>
        <v>50 to 75</v>
      </c>
      <c r="L217" s="9">
        <f>_xlfn.XLOOKUP($E217,'Raw Data'!$E:$E,'Raw Data'!L:L,"ERROR",0,1)</f>
        <v>59</v>
      </c>
      <c r="M217" s="14" t="str">
        <f t="array" ref="M217">_xlfn.IFS(AND(N217&gt;0,N217&lt;=5),"0 to 5",AND(N217&gt;5,N217&lt;=10),"5 to 10",AND(N217&gt;10,N217&lt;=15),"10 to 15",AND(N217&gt;15,N217&lt;=20),"15 to 20",AND(N217&gt;20,N217&lt;=30),"20 to 30",AND(N217&gt;30,N217&lt;=40),"30 to 40",AND(N217&gt;40,N217&lt;=50),"40 to 50",AND(N217&gt;50,N217&lt;=75),"50 to 75",AND(N217&gt;75,N217&lt;=100),"75 to 100",AND(N217&gt;100,N217&lt;=150),"100 to 150",AND(N217&gt;150,N217&lt;=200),"150 to 200",AND(N217&gt;200,N217&lt;=250),"200 to 250",AND(N217&gt;250,N217&lt;=300),"250 to 300",AND(N217&gt;300,N217&lt;=400),"300 to 400",AND(N217&gt;400,N217&lt;=500),"400 to 500",N217&gt;500,"500+")</f>
        <v>50 to 75</v>
      </c>
      <c r="N217" s="9">
        <f>_xlfn.XLOOKUP($E217,'Raw Data'!$E:$E,'Raw Data'!N:N,"ERROR",0,1)</f>
        <v>59</v>
      </c>
      <c r="O217" s="14" t="str">
        <f t="array" ref="O217">_xlfn.IFS(P217=0,"No Discount",AND(P217&gt;0,P217&lt;=0.02),"0% to 2%",AND(P217&gt;0.02,P217&lt;=0.04),"2% to 4%",AND(P217&gt;0.04,P217&lt;=0.06),"4% to 6%",AND(P217&gt;0.06,P217&lt;=0.08),"6% to 8%",AND(P217&gt;0.08,P217&lt;=0.1),"8% to 10%",AND(P217&gt;0.1,P217&lt;=0.15),"10% to 15%",AND(P217&gt;0.15,P217&lt;=0.2),"15% to 20%",AND(P217&gt;0.2,P217&lt;=0.25),"20% to 25%",AND(P217&gt;0.25,P217&lt;=0.3),"25% to 30%",AND(P217&gt;0.3,P217&lt;=0.4),"30% to 40%",AND(P217&gt;0.4,P217&lt;=0.5),"40% to 50%",AND(P217&gt;0.5,P217&lt;=0.75),"50% to 75%",AND(P217&gt;0.75,P217&lt;=1),"75% to 100%")</f>
        <v>No Discount</v>
      </c>
      <c r="P217" s="10">
        <f>_xlfn.XLOOKUP($E217,'Raw Data'!$E:$E,'Raw Data'!P:P,"ERROR",0,1)</f>
        <v>0</v>
      </c>
      <c r="Q217" s="9">
        <f>_xlfn.XLOOKUP($E217,'Raw Data'!$E:$E,'Raw Data'!Q:Q,"ERROR",0,1)</f>
        <v>200</v>
      </c>
      <c r="R217" s="9" t="str">
        <f>_xlfn.XLOOKUP($E217,'Raw Data'!$E:$E,'Raw Data'!R:R,"ERROR",0,1)</f>
        <v>ml</v>
      </c>
      <c r="S217" s="5" t="str">
        <f t="array" ref="S217">_xlfn.IFS(AND(T217&gt;0,T217&lt;=0.05),"0 to 0.05",AND(T217&gt;0.05,T217&lt;=0.1),"0.05 to 0.1",AND(T217&gt;0.1,T217&lt;=0.2),"0.1 to 0.2",AND(T217&gt;0.2,T217&lt;=0.3),"0.2 to 0.3",AND(T217&gt;0.3,T217&lt;=0.4),"0.3 to 0.4",AND(T217&gt;0.4,T217&lt;=0.5),"0.4 to 0.5",AND(T217&gt;0.5,T217&lt;=0.75),"0.5 to 0.75",AND(T217&gt;0.75,T217&lt;=1),"0.75 to 1",AND(T217&gt;1,T217&lt;=2),"1 to 2",AND(T217&gt;2,T217&lt;=3),"2 to 3",AND(T217&gt;3,T217&lt;=4),"3 to 4",AND(T217&gt;4,T217&lt;=5),"4 to 5",AND(T217&gt;5,T217&lt;=10),"5 to 10",T217&gt;10,"10+")</f>
        <v>0.2 to 0.3</v>
      </c>
      <c r="T217" s="10">
        <f>_xlfn.XLOOKUP($E217,'Raw Data'!$E:$E,'Raw Data'!T:T,"ERROR",0,1)</f>
        <v>0.295157614165965</v>
      </c>
      <c r="U217" s="15" t="str">
        <f t="array" ref="U217">_xlfn.IFS(AND(V217&gt;0,V217&lt;=0.05),"0 to 0.05",AND(V217&gt;0.05,V217&lt;=0.1),"0.05 to 0.1",AND(V217&gt;0.1,V217&lt;=0.2),"0.1 to 0.2",AND(V217&gt;0.2,V217&lt;=0.3),"0.2 to 0.3",AND(V217&gt;0.3,V217&lt;=0.4),"0.3 to 0.4",AND(V217&gt;0.4,V217&lt;=0.5),"0.4 to 0.5",AND(V217&gt;0.5,V217&lt;=0.75),"0.5 to 0.75",AND(V217&gt;0.75,V217&lt;=1),"0.75 to 1",AND(V217&gt;1,V217&lt;=2),"1 to 2",AND(V217&gt;2,V217&lt;=3),"2 to 3",AND(V217&gt;3,V217&lt;=4),"3 to 4",AND(V217&gt;4,V217&lt;=5),"4 to 5",AND(V217&gt;5,V217&lt;=10),"5 to 10",V217&gt;10,"10+")</f>
        <v>0.05 to 0.1</v>
      </c>
      <c r="V217" s="10">
        <f>_xlfn.XLOOKUP($E217,'Raw Data'!$E:$E,'Raw Data'!V:V,"ERROR",0,1)</f>
        <v>0.0796925558248104</v>
      </c>
      <c r="W217" s="15" t="str">
        <f t="array" ref="W217">_xlfn.IFS(AND(X217&gt;0,X217&lt;=0.05),"0 to 0.05",AND(X217&gt;0.05,X217&lt;=0.1),"0.05 to 0.1",AND(X217&gt;0.1,X217&lt;=0.2),"0.1 to 0.2",AND(X217&gt;0.2,X217&lt;=0.3),"0.2 to 0.3",AND(X217&gt;0.3,X217&lt;=0.4),"0.3 to 0.4",AND(X217&gt;0.4,X217&lt;=0.5),"0.4 to 0.5",AND(X217&gt;0.5,X217&lt;=0.75),"0.5 to 0.75",AND(X217&gt;0.75,X217&lt;=1),"0.75 to 1",AND(X217&gt;1,X217&lt;=2),"1 to 2",AND(X217&gt;2,X217&lt;=3),"2 to 3",AND(X217&gt;3,X217&lt;=4),"3 to 4",AND(X217&gt;4,X217&lt;=5),"4 to 5",AND(X217&gt;5,X217&lt;=10),"5 to 10",X217&gt;10,"10+")</f>
        <v>0.05 to 0.1</v>
      </c>
      <c r="X217" s="16">
        <f t="shared" si="8"/>
        <v>0.0796925558248104</v>
      </c>
      <c r="Y217" s="5" t="str">
        <f t="array" ref="Y217">_xlfn.IFS(AND(Z217&gt;0,Z217&lt;=1),"0 to 1",AND(Z217&gt;1,Z217&lt;=2),"1 to 2",AND(Z217&gt;2,Z217&lt;=4),"2 to 4",AND(Z217&gt;4,Z217&lt;=6),"4 to 6",AND(Z217&gt;6,Z217&lt;=8),"6 to 8",AND(Z217&gt;8,Z217&lt;=10),"8 to 10",AND(Z217&gt;10,Z217&lt;=15),"10 to 15",AND(Z217&gt;15,Z217&lt;=20),"15 to 20",AND(Z217&gt;20,Z217&lt;=25),"20 to 25",AND(Z217&gt;25,Z217&lt;=30),"25 to 30",AND(Z217&gt;30,Z217&lt;=40),"30 to 40",AND(Z217&gt;40,Z217&lt;=50),"40 to 50",Z217&gt;50,"50+")</f>
        <v>6 to 8</v>
      </c>
      <c r="Z217" s="9">
        <f>_xlfn.XLOOKUP($E217,'Raw Data'!$E:$E,'Raw Data'!Z:Z,"ERROR",0,1)</f>
        <v>6.76</v>
      </c>
      <c r="AA217" s="9" t="str">
        <f>_xlfn.XLOOKUP($E217,'Raw Data'!$E:$E,'Raw Data'!AA:AA,"ERROR",0,1)</f>
        <v>oz</v>
      </c>
    </row>
    <row r="218" hidden="1" spans="1:27">
      <c r="A218" s="5" t="str">
        <f>_xlfn.XLOOKUP($E218,'Raw Data'!$E:$E,'Raw Data'!A:A,"ERROR",0,1)</f>
        <v>AE</v>
      </c>
      <c r="B218" s="5" t="str">
        <f>_xlfn.XLOOKUP($E218,'Raw Data'!$E:$E,'Raw Data'!B:B,"ERROR",0,1)</f>
        <v>Hair Mousses</v>
      </c>
      <c r="C218" s="5" t="str">
        <f>_xlfn.XLOOKUP($E218,'Raw Data'!$E:$E,'Raw Data'!C:C,"ERROR",0,1)</f>
        <v>Wella</v>
      </c>
      <c r="D218" s="5" t="str">
        <f>_xlfn.XLOOKUP($E218,'Raw Data'!$E:$E,'Raw Data'!D:D,"ERROR",0,1)</f>
        <v>www.amazon.ae/dp/B0B4H9Q7JZ</v>
      </c>
      <c r="E218" s="5" t="s">
        <v>417</v>
      </c>
      <c r="F218" s="9" t="str">
        <f>_xlfn.XLOOKUP($E218,'Raw Data'!$E:$E,'Raw Data'!F:F,"ERROR",0,1)</f>
        <v>Wella Pro Series Mousse Max Hold, 250ml</v>
      </c>
      <c r="G218" s="10">
        <f>_xlfn.XLOOKUP($E218,'Raw Data'!$E:$E,'Raw Data'!G:G,"ERROR",0,1)</f>
        <v>13</v>
      </c>
      <c r="H218" s="9">
        <f>_xlfn.XLOOKUP($E218,'Raw Data'!$E:$E,'Raw Data'!H:H,"ERROR",0,1)</f>
        <v>215.97</v>
      </c>
      <c r="I218" s="9">
        <f>_xlfn.XLOOKUP($E218,'Raw Data'!$E:$E,'Raw Data'!I:I,"ERROR",0,1)</f>
        <v>0.000289145194586804</v>
      </c>
      <c r="J218" s="9" t="str">
        <f>_xlfn.XLOOKUP($E218,'Raw Data'!$E:$E,'Raw Data'!J:J,"ERROR",0,1)</f>
        <v>No</v>
      </c>
      <c r="K218" s="14" t="str">
        <f t="array" ref="K218">_xlfn.IFS(AND(L218&gt;0,L218&lt;=5),"0 to 5",AND(L218&gt;5,L218&lt;=10),"5 to 10",AND(L218&gt;10,L218&lt;=15),"10 to 15",AND(L218&gt;15,L218&lt;=20),"15 to 20",AND(L218&gt;20,L218&lt;=30),"20 to 30",AND(L218&gt;30,L218&lt;=40),"30 to 40",AND(L218&gt;40,L218&lt;=50),"40 to 50",AND(L218&gt;50,L218&lt;=75),"50 to 75",AND(L218&gt;75,L218&lt;=100),"75 to 100",AND(L218&gt;100,L218&lt;=150),"100 to 150",AND(L218&gt;150,L218&lt;=200),"150 to 200",AND(L218&gt;200,L218&lt;=250),"200 to 250",AND(L218&gt;250,L218&lt;=300),"250 to 300",AND(L218&gt;300,L218&lt;=400),"300 to 400",AND(L218&gt;400,L218&lt;=500),"400 to 500",L218&gt;500,"500+")</f>
        <v>15 to 20</v>
      </c>
      <c r="L218" s="9">
        <f>_xlfn.XLOOKUP($E218,'Raw Data'!$E:$E,'Raw Data'!L:L,"ERROR",0,1)</f>
        <v>17.29</v>
      </c>
      <c r="M218" s="14" t="str">
        <f t="array" ref="M218">_xlfn.IFS(AND(N218&gt;0,N218&lt;=5),"0 to 5",AND(N218&gt;5,N218&lt;=10),"5 to 10",AND(N218&gt;10,N218&lt;=15),"10 to 15",AND(N218&gt;15,N218&lt;=20),"15 to 20",AND(N218&gt;20,N218&lt;=30),"20 to 30",AND(N218&gt;30,N218&lt;=40),"30 to 40",AND(N218&gt;40,N218&lt;=50),"40 to 50",AND(N218&gt;50,N218&lt;=75),"50 to 75",AND(N218&gt;75,N218&lt;=100),"75 to 100",AND(N218&gt;100,N218&lt;=150),"100 to 150",AND(N218&gt;150,N218&lt;=200),"150 to 200",AND(N218&gt;200,N218&lt;=250),"200 to 250",AND(N218&gt;250,N218&lt;=300),"250 to 300",AND(N218&gt;300,N218&lt;=400),"300 to 400",AND(N218&gt;400,N218&lt;=500),"400 to 500",N218&gt;500,"500+")</f>
        <v>15 to 20</v>
      </c>
      <c r="N218" s="9">
        <f>_xlfn.XLOOKUP($E218,'Raw Data'!$E:$E,'Raw Data'!N:N,"ERROR",0,1)</f>
        <v>17.29</v>
      </c>
      <c r="O218" s="14" t="str">
        <f t="array" ref="O218">_xlfn.IFS(P218=0,"No Discount",AND(P218&gt;0,P218&lt;=0.02),"0% to 2%",AND(P218&gt;0.02,P218&lt;=0.04),"2% to 4%",AND(P218&gt;0.04,P218&lt;=0.06),"4% to 6%",AND(P218&gt;0.06,P218&lt;=0.08),"6% to 8%",AND(P218&gt;0.08,P218&lt;=0.1),"8% to 10%",AND(P218&gt;0.1,P218&lt;=0.15),"10% to 15%",AND(P218&gt;0.15,P218&lt;=0.2),"15% to 20%",AND(P218&gt;0.2,P218&lt;=0.25),"20% to 25%",AND(P218&gt;0.25,P218&lt;=0.3),"25% to 30%",AND(P218&gt;0.3,P218&lt;=0.4),"30% to 40%",AND(P218&gt;0.4,P218&lt;=0.5),"40% to 50%",AND(P218&gt;0.5,P218&lt;=0.75),"50% to 75%",AND(P218&gt;0.75,P218&lt;=1),"75% to 100%")</f>
        <v>No Discount</v>
      </c>
      <c r="P218" s="10">
        <f>_xlfn.XLOOKUP($E218,'Raw Data'!$E:$E,'Raw Data'!P:P,"ERROR",0,1)</f>
        <v>0</v>
      </c>
      <c r="Q218" s="9">
        <f>_xlfn.XLOOKUP($E218,'Raw Data'!$E:$E,'Raw Data'!Q:Q,"ERROR",0,1)</f>
        <v>250</v>
      </c>
      <c r="R218" s="9" t="str">
        <f>_xlfn.XLOOKUP($E218,'Raw Data'!$E:$E,'Raw Data'!R:R,"ERROR",0,1)</f>
        <v>ml</v>
      </c>
      <c r="S218" s="5" t="str">
        <f t="array" ref="S218">_xlfn.IFS(AND(T218&gt;0,T218&lt;=0.05),"0 to 0.05",AND(T218&gt;0.05,T218&lt;=0.1),"0.05 to 0.1",AND(T218&gt;0.1,T218&lt;=0.2),"0.1 to 0.2",AND(T218&gt;0.2,T218&lt;=0.3),"0.2 to 0.3",AND(T218&gt;0.3,T218&lt;=0.4),"0.3 to 0.4",AND(T218&gt;0.4,T218&lt;=0.5),"0.4 to 0.5",AND(T218&gt;0.5,T218&lt;=0.75),"0.5 to 0.75",AND(T218&gt;0.75,T218&lt;=1),"0.75 to 1",AND(T218&gt;1,T218&lt;=2),"1 to 2",AND(T218&gt;2,T218&lt;=3),"2 to 3",AND(T218&gt;3,T218&lt;=4),"3 to 4",AND(T218&gt;4,T218&lt;=5),"4 to 5",AND(T218&gt;5,T218&lt;=10),"5 to 10",T218&gt;10,"10+")</f>
        <v>0.05 to 0.1</v>
      </c>
      <c r="T218" s="10">
        <f>_xlfn.XLOOKUP($E218,'Raw Data'!$E:$E,'Raw Data'!T:T,"ERROR",0,1)</f>
        <v>0.0691969511719258</v>
      </c>
      <c r="U218" s="15" t="str">
        <f t="array" ref="U218">_xlfn.IFS(AND(V218&gt;0,V218&lt;=0.05),"0 to 0.05",AND(V218&gt;0.05,V218&lt;=0.1),"0.05 to 0.1",AND(V218&gt;0.1,V218&lt;=0.2),"0.1 to 0.2",AND(V218&gt;0.2,V218&lt;=0.3),"0.2 to 0.3",AND(V218&gt;0.3,V218&lt;=0.4),"0.3 to 0.4",AND(V218&gt;0.4,V218&lt;=0.5),"0.4 to 0.5",AND(V218&gt;0.5,V218&lt;=0.75),"0.5 to 0.75",AND(V218&gt;0.75,V218&lt;=1),"0.75 to 1",AND(V218&gt;1,V218&lt;=2),"1 to 2",AND(V218&gt;2,V218&lt;=3),"2 to 3",AND(V218&gt;3,V218&lt;=4),"3 to 4",AND(V218&gt;4,V218&lt;=5),"4 to 5",AND(V218&gt;5,V218&lt;=10),"5 to 10",V218&gt;10,"10+")</f>
        <v>0 to 0.05</v>
      </c>
      <c r="V218" s="10">
        <f>_xlfn.XLOOKUP($E218,'Raw Data'!$E:$E,'Raw Data'!V:V,"ERROR",0,1)</f>
        <v>0.01868317681642</v>
      </c>
      <c r="W218" s="15" t="str">
        <f t="array" ref="W218">_xlfn.IFS(AND(X218&gt;0,X218&lt;=0.05),"0 to 0.05",AND(X218&gt;0.05,X218&lt;=0.1),"0.05 to 0.1",AND(X218&gt;0.1,X218&lt;=0.2),"0.1 to 0.2",AND(X218&gt;0.2,X218&lt;=0.3),"0.2 to 0.3",AND(X218&gt;0.3,X218&lt;=0.4),"0.3 to 0.4",AND(X218&gt;0.4,X218&lt;=0.5),"0.4 to 0.5",AND(X218&gt;0.5,X218&lt;=0.75),"0.5 to 0.75",AND(X218&gt;0.75,X218&lt;=1),"0.75 to 1",AND(X218&gt;1,X218&lt;=2),"1 to 2",AND(X218&gt;2,X218&lt;=3),"2 to 3",AND(X218&gt;3,X218&lt;=4),"3 to 4",AND(X218&gt;4,X218&lt;=5),"4 to 5",AND(X218&gt;5,X218&lt;=10),"5 to 10",X218&gt;10,"10+")</f>
        <v>0 to 0.05</v>
      </c>
      <c r="X218" s="16">
        <f t="shared" si="8"/>
        <v>0.01868317681642</v>
      </c>
      <c r="Y218" s="5" t="str">
        <f t="array" ref="Y218">_xlfn.IFS(AND(Z218&gt;0,Z218&lt;=1),"0 to 1",AND(Z218&gt;1,Z218&lt;=2),"1 to 2",AND(Z218&gt;2,Z218&lt;=4),"2 to 4",AND(Z218&gt;4,Z218&lt;=6),"4 to 6",AND(Z218&gt;6,Z218&lt;=8),"6 to 8",AND(Z218&gt;8,Z218&lt;=10),"8 to 10",AND(Z218&gt;10,Z218&lt;=15),"10 to 15",AND(Z218&gt;15,Z218&lt;=20),"15 to 20",AND(Z218&gt;20,Z218&lt;=25),"20 to 25",AND(Z218&gt;25,Z218&lt;=30),"25 to 30",AND(Z218&gt;30,Z218&lt;=40),"30 to 40",AND(Z218&gt;40,Z218&lt;=50),"40 to 50",Z218&gt;50,"50+")</f>
        <v>8 to 10</v>
      </c>
      <c r="Z218" s="9">
        <f>_xlfn.XLOOKUP($E218,'Raw Data'!$E:$E,'Raw Data'!Z:Z,"ERROR",0,1)</f>
        <v>8.45</v>
      </c>
      <c r="AA218" s="9" t="str">
        <f>_xlfn.XLOOKUP($E218,'Raw Data'!$E:$E,'Raw Data'!AA:AA,"ERROR",0,1)</f>
        <v>oz</v>
      </c>
    </row>
    <row r="219" hidden="1" spans="1:27">
      <c r="A219" s="5" t="str">
        <f>_xlfn.XLOOKUP($E219,'Raw Data'!$E:$E,'Raw Data'!A:A,"ERROR",0,1)</f>
        <v>AE</v>
      </c>
      <c r="B219" s="5" t="str">
        <f>_xlfn.XLOOKUP($E219,'Raw Data'!$E:$E,'Raw Data'!B:B,"ERROR",0,1)</f>
        <v>Hair Mousses</v>
      </c>
      <c r="C219" s="5" t="str">
        <f>_xlfn.XLOOKUP($E219,'Raw Data'!$E:$E,'Raw Data'!C:C,"ERROR",0,1)</f>
        <v>goldwell</v>
      </c>
      <c r="D219" s="5" t="str">
        <f>_xlfn.XLOOKUP($E219,'Raw Data'!$E:$E,'Raw Data'!D:D,"ERROR",0,1)</f>
        <v>www.amazon.ae/dp/B01L4S9138</v>
      </c>
      <c r="E219" s="5" t="s">
        <v>418</v>
      </c>
      <c r="F219" s="9" t="str">
        <f>_xlfn.XLOOKUP($E219,'Raw Data'!$E:$E,'Raw Data'!F:F,"ERROR",0,1)</f>
        <v>GOLDWELL Ultra Volume Glamour Whip 300ml</v>
      </c>
      <c r="G219" s="10">
        <f>_xlfn.XLOOKUP($E219,'Raw Data'!$E:$E,'Raw Data'!G:G,"ERROR",0,1)</f>
        <v>1</v>
      </c>
      <c r="H219" s="9">
        <f>_xlfn.XLOOKUP($E219,'Raw Data'!$E:$E,'Raw Data'!H:H,"ERROR",0,1)</f>
        <v>210.01</v>
      </c>
      <c r="I219" s="9">
        <f>_xlfn.XLOOKUP($E219,'Raw Data'!$E:$E,'Raw Data'!I:I,"ERROR",0,1)</f>
        <v>0.000281165820786103</v>
      </c>
      <c r="J219" s="9" t="str">
        <f>_xlfn.XLOOKUP($E219,'Raw Data'!$E:$E,'Raw Data'!J:J,"ERROR",0,1)</f>
        <v>No</v>
      </c>
      <c r="K219" s="14" t="str">
        <f t="array" ref="K219">_xlfn.IFS(AND(L219&gt;0,L219&lt;=5),"0 to 5",AND(L219&gt;5,L219&lt;=10),"5 to 10",AND(L219&gt;10,L219&lt;=15),"10 to 15",AND(L219&gt;15,L219&lt;=20),"15 to 20",AND(L219&gt;20,L219&lt;=30),"20 to 30",AND(L219&gt;30,L219&lt;=40),"30 to 40",AND(L219&gt;40,L219&lt;=50),"40 to 50",AND(L219&gt;50,L219&lt;=75),"50 to 75",AND(L219&gt;75,L219&lt;=100),"75 to 100",AND(L219&gt;100,L219&lt;=150),"100 to 150",AND(L219&gt;150,L219&lt;=200),"150 to 200",AND(L219&gt;200,L219&lt;=250),"200 to 250",AND(L219&gt;250,L219&lt;=300),"250 to 300",AND(L219&gt;300,L219&lt;=400),"300 to 400",AND(L219&gt;400,L219&lt;=500),"400 to 500",L219&gt;500,"500+")</f>
        <v>150 to 200</v>
      </c>
      <c r="L219" s="9">
        <f>_xlfn.XLOOKUP($E219,'Raw Data'!$E:$E,'Raw Data'!L:L,"ERROR",0,1)</f>
        <v>151.58</v>
      </c>
      <c r="M219" s="14" t="str">
        <f t="array" ref="M219">_xlfn.IFS(AND(N219&gt;0,N219&lt;=5),"0 to 5",AND(N219&gt;5,N219&lt;=10),"5 to 10",AND(N219&gt;10,N219&lt;=15),"10 to 15",AND(N219&gt;15,N219&lt;=20),"15 to 20",AND(N219&gt;20,N219&lt;=30),"20 to 30",AND(N219&gt;30,N219&lt;=40),"30 to 40",AND(N219&gt;40,N219&lt;=50),"40 to 50",AND(N219&gt;50,N219&lt;=75),"50 to 75",AND(N219&gt;75,N219&lt;=100),"75 to 100",AND(N219&gt;100,N219&lt;=150),"100 to 150",AND(N219&gt;150,N219&lt;=200),"150 to 200",AND(N219&gt;200,N219&lt;=250),"200 to 250",AND(N219&gt;250,N219&lt;=300),"250 to 300",AND(N219&gt;300,N219&lt;=400),"300 to 400",AND(N219&gt;400,N219&lt;=500),"400 to 500",N219&gt;500,"500+")</f>
        <v>150 to 200</v>
      </c>
      <c r="N219" s="9">
        <f>_xlfn.XLOOKUP($E219,'Raw Data'!$E:$E,'Raw Data'!N:N,"ERROR",0,1)</f>
        <v>151.58</v>
      </c>
      <c r="O219" s="14" t="str">
        <f t="array" ref="O219">_xlfn.IFS(P219=0,"No Discount",AND(P219&gt;0,P219&lt;=0.02),"0% to 2%",AND(P219&gt;0.02,P219&lt;=0.04),"2% to 4%",AND(P219&gt;0.04,P219&lt;=0.06),"4% to 6%",AND(P219&gt;0.06,P219&lt;=0.08),"6% to 8%",AND(P219&gt;0.08,P219&lt;=0.1),"8% to 10%",AND(P219&gt;0.1,P219&lt;=0.15),"10% to 15%",AND(P219&gt;0.15,P219&lt;=0.2),"15% to 20%",AND(P219&gt;0.2,P219&lt;=0.25),"20% to 25%",AND(P219&gt;0.25,P219&lt;=0.3),"25% to 30%",AND(P219&gt;0.3,P219&lt;=0.4),"30% to 40%",AND(P219&gt;0.4,P219&lt;=0.5),"40% to 50%",AND(P219&gt;0.5,P219&lt;=0.75),"50% to 75%",AND(P219&gt;0.75,P219&lt;=1),"75% to 100%")</f>
        <v>No Discount</v>
      </c>
      <c r="P219" s="10">
        <f>_xlfn.XLOOKUP($E219,'Raw Data'!$E:$E,'Raw Data'!P:P,"ERROR",0,1)</f>
        <v>0</v>
      </c>
      <c r="Q219" s="9">
        <f>_xlfn.XLOOKUP($E219,'Raw Data'!$E:$E,'Raw Data'!Q:Q,"ERROR",0,1)</f>
        <v>300</v>
      </c>
      <c r="R219" s="9" t="str">
        <f>_xlfn.XLOOKUP($E219,'Raw Data'!$E:$E,'Raw Data'!R:R,"ERROR",0,1)</f>
        <v>ml</v>
      </c>
      <c r="S219" s="5" t="str">
        <f t="array" ref="S219">_xlfn.IFS(AND(T219&gt;0,T219&lt;=0.05),"0 to 0.05",AND(T219&gt;0.05,T219&lt;=0.1),"0.05 to 0.1",AND(T219&gt;0.1,T219&lt;=0.2),"0.1 to 0.2",AND(T219&gt;0.2,T219&lt;=0.3),"0.2 to 0.3",AND(T219&gt;0.3,T219&lt;=0.4),"0.3 to 0.4",AND(T219&gt;0.4,T219&lt;=0.5),"0.4 to 0.5",AND(T219&gt;0.5,T219&lt;=0.75),"0.5 to 0.75",AND(T219&gt;0.75,T219&lt;=1),"0.75 to 1",AND(T219&gt;1,T219&lt;=2),"1 to 2",AND(T219&gt;2,T219&lt;=3),"2 to 3",AND(T219&gt;3,T219&lt;=4),"3 to 4",AND(T219&gt;4,T219&lt;=5),"4 to 5",AND(T219&gt;5,T219&lt;=10),"5 to 10",T219&gt;10,"10+")</f>
        <v>0.5 to 0.75</v>
      </c>
      <c r="T219" s="10">
        <f>_xlfn.XLOOKUP($E219,'Raw Data'!$E:$E,'Raw Data'!T:T,"ERROR",0,1)</f>
        <v>0.505536623223468</v>
      </c>
      <c r="U219" s="15" t="str">
        <f t="array" ref="U219">_xlfn.IFS(AND(V219&gt;0,V219&lt;=0.05),"0 to 0.05",AND(V219&gt;0.05,V219&lt;=0.1),"0.05 to 0.1",AND(V219&gt;0.1,V219&lt;=0.2),"0.1 to 0.2",AND(V219&gt;0.2,V219&lt;=0.3),"0.2 to 0.3",AND(V219&gt;0.3,V219&lt;=0.4),"0.3 to 0.4",AND(V219&gt;0.4,V219&lt;=0.5),"0.4 to 0.5",AND(V219&gt;0.5,V219&lt;=0.75),"0.5 to 0.75",AND(V219&gt;0.75,V219&lt;=1),"0.75 to 1",AND(V219&gt;1,V219&lt;=2),"1 to 2",AND(V219&gt;2,V219&lt;=3),"2 to 3",AND(V219&gt;3,V219&lt;=4),"3 to 4",AND(V219&gt;4,V219&lt;=5),"4 to 5",AND(V219&gt;5,V219&lt;=10),"5 to 10",V219&gt;10,"10+")</f>
        <v>0.1 to 0.2</v>
      </c>
      <c r="V219" s="10">
        <f>_xlfn.XLOOKUP($E219,'Raw Data'!$E:$E,'Raw Data'!V:V,"ERROR",0,1)</f>
        <v>0.136494888270336</v>
      </c>
      <c r="W219" s="15" t="str">
        <f t="array" ref="W219">_xlfn.IFS(AND(X219&gt;0,X219&lt;=0.05),"0 to 0.05",AND(X219&gt;0.05,X219&lt;=0.1),"0.05 to 0.1",AND(X219&gt;0.1,X219&lt;=0.2),"0.1 to 0.2",AND(X219&gt;0.2,X219&lt;=0.3),"0.2 to 0.3",AND(X219&gt;0.3,X219&lt;=0.4),"0.3 to 0.4",AND(X219&gt;0.4,X219&lt;=0.5),"0.4 to 0.5",AND(X219&gt;0.5,X219&lt;=0.75),"0.5 to 0.75",AND(X219&gt;0.75,X219&lt;=1),"0.75 to 1",AND(X219&gt;1,X219&lt;=2),"1 to 2",AND(X219&gt;2,X219&lt;=3),"2 to 3",AND(X219&gt;3,X219&lt;=4),"3 to 4",AND(X219&gt;4,X219&lt;=5),"4 to 5",AND(X219&gt;5,X219&lt;=10),"5 to 10",X219&gt;10,"10+")</f>
        <v>0.1 to 0.2</v>
      </c>
      <c r="X219" s="16">
        <f t="shared" si="8"/>
        <v>0.136494888270336</v>
      </c>
      <c r="Y219" s="5" t="str">
        <f t="array" ref="Y219">_xlfn.IFS(AND(Z219&gt;0,Z219&lt;=1),"0 to 1",AND(Z219&gt;1,Z219&lt;=2),"1 to 2",AND(Z219&gt;2,Z219&lt;=4),"2 to 4",AND(Z219&gt;4,Z219&lt;=6),"4 to 6",AND(Z219&gt;6,Z219&lt;=8),"6 to 8",AND(Z219&gt;8,Z219&lt;=10),"8 to 10",AND(Z219&gt;10,Z219&lt;=15),"10 to 15",AND(Z219&gt;15,Z219&lt;=20),"15 to 20",AND(Z219&gt;20,Z219&lt;=25),"20 to 25",AND(Z219&gt;25,Z219&lt;=30),"25 to 30",AND(Z219&gt;30,Z219&lt;=40),"30 to 40",AND(Z219&gt;40,Z219&lt;=50),"40 to 50",Z219&gt;50,"50+")</f>
        <v>10 to 15</v>
      </c>
      <c r="Z219" s="9">
        <f>_xlfn.XLOOKUP($E219,'Raw Data'!$E:$E,'Raw Data'!Z:Z,"ERROR",0,1)</f>
        <v>10.14</v>
      </c>
      <c r="AA219" s="9" t="str">
        <f>_xlfn.XLOOKUP($E219,'Raw Data'!$E:$E,'Raw Data'!AA:AA,"ERROR",0,1)</f>
        <v>oz</v>
      </c>
    </row>
    <row r="220" hidden="1" spans="1:27">
      <c r="A220" s="5" t="str">
        <f>_xlfn.XLOOKUP($E220,'Raw Data'!$E:$E,'Raw Data'!A:A,"ERROR",0,1)</f>
        <v>AE</v>
      </c>
      <c r="B220" s="5" t="str">
        <f>_xlfn.XLOOKUP($E220,'Raw Data'!$E:$E,'Raw Data'!B:B,"ERROR",0,1)</f>
        <v>Hair Mousses</v>
      </c>
      <c r="C220" s="5" t="str">
        <f>_xlfn.XLOOKUP($E220,'Raw Data'!$E:$E,'Raw Data'!C:C,"ERROR",0,1)</f>
        <v>birju mahavir</v>
      </c>
      <c r="D220" s="5" t="str">
        <f>_xlfn.XLOOKUP($E220,'Raw Data'!$E:$E,'Raw Data'!D:D,"ERROR",0,1)</f>
        <v>www.amazon.ae/dp/B07P84H4L9</v>
      </c>
      <c r="E220" s="5" t="s">
        <v>419</v>
      </c>
      <c r="F220" s="9" t="str">
        <f>_xlfn.XLOOKUP($E220,'Raw Data'!$E:$E,'Raw Data'!F:F,"ERROR",0,1)</f>
        <v>Hunter1114 Whipped  MoUSse , 245 Ml</v>
      </c>
      <c r="G220" s="10">
        <f>_xlfn.XLOOKUP($E220,'Raw Data'!$E:$E,'Raw Data'!G:G,"ERROR",0,1)</f>
        <v>1</v>
      </c>
      <c r="H220" s="9">
        <f>_xlfn.XLOOKUP($E220,'Raw Data'!$E:$E,'Raw Data'!H:H,"ERROR",0,1)</f>
        <v>208.93</v>
      </c>
      <c r="I220" s="9">
        <f>_xlfn.XLOOKUP($E220,'Raw Data'!$E:$E,'Raw Data'!I:I,"ERROR",0,1)</f>
        <v>0.000279719893990003</v>
      </c>
      <c r="J220" s="9" t="str">
        <f>_xlfn.XLOOKUP($E220,'Raw Data'!$E:$E,'Raw Data'!J:J,"ERROR",0,1)</f>
        <v>No</v>
      </c>
      <c r="K220" s="14" t="str">
        <f t="array" ref="K220">_xlfn.IFS(AND(L220&gt;0,L220&lt;=5),"0 to 5",AND(L220&gt;5,L220&lt;=10),"5 to 10",AND(L220&gt;10,L220&lt;=15),"10 to 15",AND(L220&gt;15,L220&lt;=20),"15 to 20",AND(L220&gt;20,L220&lt;=30),"20 to 30",AND(L220&gt;30,L220&lt;=40),"30 to 40",AND(L220&gt;40,L220&lt;=50),"40 to 50",AND(L220&gt;50,L220&lt;=75),"50 to 75",AND(L220&gt;75,L220&lt;=100),"75 to 100",AND(L220&gt;100,L220&lt;=150),"100 to 150",AND(L220&gt;150,L220&lt;=200),"150 to 200",AND(L220&gt;200,L220&lt;=250),"200 to 250",AND(L220&gt;250,L220&lt;=300),"250 to 300",AND(L220&gt;300,L220&lt;=400),"300 to 400",AND(L220&gt;400,L220&lt;=500),"400 to 500",L220&gt;500,"500+")</f>
        <v>150 to 200</v>
      </c>
      <c r="L220" s="9">
        <f>_xlfn.XLOOKUP($E220,'Raw Data'!$E:$E,'Raw Data'!L:L,"ERROR",0,1)</f>
        <v>165.43</v>
      </c>
      <c r="M220" s="14" t="str">
        <f t="array" ref="M220">_xlfn.IFS(AND(N220&gt;0,N220&lt;=5),"0 to 5",AND(N220&gt;5,N220&lt;=10),"5 to 10",AND(N220&gt;10,N220&lt;=15),"10 to 15",AND(N220&gt;15,N220&lt;=20),"15 to 20",AND(N220&gt;20,N220&lt;=30),"20 to 30",AND(N220&gt;30,N220&lt;=40),"30 to 40",AND(N220&gt;40,N220&lt;=50),"40 to 50",AND(N220&gt;50,N220&lt;=75),"50 to 75",AND(N220&gt;75,N220&lt;=100),"75 to 100",AND(N220&gt;100,N220&lt;=150),"100 to 150",AND(N220&gt;150,N220&lt;=200),"150 to 200",AND(N220&gt;200,N220&lt;=250),"200 to 250",AND(N220&gt;250,N220&lt;=300),"250 to 300",AND(N220&gt;300,N220&lt;=400),"300 to 400",AND(N220&gt;400,N220&lt;=500),"400 to 500",N220&gt;500,"500+")</f>
        <v>150 to 200</v>
      </c>
      <c r="N220" s="9">
        <f>_xlfn.XLOOKUP($E220,'Raw Data'!$E:$E,'Raw Data'!N:N,"ERROR",0,1)</f>
        <v>165.43</v>
      </c>
      <c r="O220" s="14" t="str">
        <f t="array" ref="O220">_xlfn.IFS(P220=0,"No Discount",AND(P220&gt;0,P220&lt;=0.02),"0% to 2%",AND(P220&gt;0.02,P220&lt;=0.04),"2% to 4%",AND(P220&gt;0.04,P220&lt;=0.06),"4% to 6%",AND(P220&gt;0.06,P220&lt;=0.08),"6% to 8%",AND(P220&gt;0.08,P220&lt;=0.1),"8% to 10%",AND(P220&gt;0.1,P220&lt;=0.15),"10% to 15%",AND(P220&gt;0.15,P220&lt;=0.2),"15% to 20%",AND(P220&gt;0.2,P220&lt;=0.25),"20% to 25%",AND(P220&gt;0.25,P220&lt;=0.3),"25% to 30%",AND(P220&gt;0.3,P220&lt;=0.4),"30% to 40%",AND(P220&gt;0.4,P220&lt;=0.5),"40% to 50%",AND(P220&gt;0.5,P220&lt;=0.75),"50% to 75%",AND(P220&gt;0.75,P220&lt;=1),"75% to 100%")</f>
        <v>No Discount</v>
      </c>
      <c r="P220" s="10">
        <f>_xlfn.XLOOKUP($E220,'Raw Data'!$E:$E,'Raw Data'!P:P,"ERROR",0,1)</f>
        <v>0</v>
      </c>
      <c r="Q220" s="9">
        <f>_xlfn.XLOOKUP($E220,'Raw Data'!$E:$E,'Raw Data'!Q:Q,"ERROR",0,1)</f>
        <v>245</v>
      </c>
      <c r="R220" s="9" t="str">
        <f>_xlfn.XLOOKUP($E220,'Raw Data'!$E:$E,'Raw Data'!R:R,"ERROR",0,1)</f>
        <v>ml</v>
      </c>
      <c r="S220" s="5" t="str">
        <f t="array" ref="S220">_xlfn.IFS(AND(T220&gt;0,T220&lt;=0.05),"0 to 0.05",AND(T220&gt;0.05,T220&lt;=0.1),"0.05 to 0.1",AND(T220&gt;0.1,T220&lt;=0.2),"0.1 to 0.2",AND(T220&gt;0.2,T220&lt;=0.3),"0.2 to 0.3",AND(T220&gt;0.3,T220&lt;=0.4),"0.3 to 0.4",AND(T220&gt;0.4,T220&lt;=0.5),"0.4 to 0.5",AND(T220&gt;0.5,T220&lt;=0.75),"0.5 to 0.75",AND(T220&gt;0.75,T220&lt;=1),"0.75 to 1",AND(T220&gt;1,T220&lt;=2),"1 to 2",AND(T220&gt;2,T220&lt;=3),"2 to 3",AND(T220&gt;3,T220&lt;=4),"3 to 4",AND(T220&gt;4,T220&lt;=5),"4 to 5",AND(T220&gt;5,T220&lt;=10),"5 to 10",T220&gt;10,"10+")</f>
        <v>0.5 to 0.75</v>
      </c>
      <c r="T220" s="10">
        <f>_xlfn.XLOOKUP($E220,'Raw Data'!$E:$E,'Raw Data'!T:T,"ERROR",0,1)</f>
        <v>0.675585252320658</v>
      </c>
      <c r="U220" s="15" t="str">
        <f t="array" ref="U220">_xlfn.IFS(AND(V220&gt;0,V220&lt;=0.05),"0 to 0.05",AND(V220&gt;0.05,V220&lt;=0.1),"0.05 to 0.1",AND(V220&gt;0.1,V220&lt;=0.2),"0.1 to 0.2",AND(V220&gt;0.2,V220&lt;=0.3),"0.2 to 0.3",AND(V220&gt;0.3,V220&lt;=0.4),"0.3 to 0.4",AND(V220&gt;0.4,V220&lt;=0.5),"0.4 to 0.5",AND(V220&gt;0.5,V220&lt;=0.75),"0.5 to 0.75",AND(V220&gt;0.75,V220&lt;=1),"0.75 to 1",AND(V220&gt;1,V220&lt;=2),"1 to 2",AND(V220&gt;2,V220&lt;=3),"2 to 3",AND(V220&gt;3,V220&lt;=4),"3 to 4",AND(V220&gt;4,V220&lt;=5),"4 to 5",AND(V220&gt;5,V220&lt;=10),"5 to 10",V220&gt;10,"10+")</f>
        <v>0.1 to 0.2</v>
      </c>
      <c r="V220" s="10">
        <f>_xlfn.XLOOKUP($E220,'Raw Data'!$E:$E,'Raw Data'!V:V,"ERROR",0,1)</f>
        <v>0.182408018126578</v>
      </c>
      <c r="W220" s="15" t="str">
        <f t="array" ref="W220">_xlfn.IFS(AND(X220&gt;0,X220&lt;=0.05),"0 to 0.05",AND(X220&gt;0.05,X220&lt;=0.1),"0.05 to 0.1",AND(X220&gt;0.1,X220&lt;=0.2),"0.1 to 0.2",AND(X220&gt;0.2,X220&lt;=0.3),"0.2 to 0.3",AND(X220&gt;0.3,X220&lt;=0.4),"0.3 to 0.4",AND(X220&gt;0.4,X220&lt;=0.5),"0.4 to 0.5",AND(X220&gt;0.5,X220&lt;=0.75),"0.5 to 0.75",AND(X220&gt;0.75,X220&lt;=1),"0.75 to 1",AND(X220&gt;1,X220&lt;=2),"1 to 2",AND(X220&gt;2,X220&lt;=3),"2 to 3",AND(X220&gt;3,X220&lt;=4),"3 to 4",AND(X220&gt;4,X220&lt;=5),"4 to 5",AND(X220&gt;5,X220&lt;=10),"5 to 10",X220&gt;10,"10+")</f>
        <v>0.1 to 0.2</v>
      </c>
      <c r="X220" s="16">
        <f t="shared" si="8"/>
        <v>0.182408018126578</v>
      </c>
      <c r="Y220" s="5" t="str">
        <f t="array" ref="Y220">_xlfn.IFS(AND(Z220&gt;0,Z220&lt;=1),"0 to 1",AND(Z220&gt;1,Z220&lt;=2),"1 to 2",AND(Z220&gt;2,Z220&lt;=4),"2 to 4",AND(Z220&gt;4,Z220&lt;=6),"4 to 6",AND(Z220&gt;6,Z220&lt;=8),"6 to 8",AND(Z220&gt;8,Z220&lt;=10),"8 to 10",AND(Z220&gt;10,Z220&lt;=15),"10 to 15",AND(Z220&gt;15,Z220&lt;=20),"15 to 20",AND(Z220&gt;20,Z220&lt;=25),"20 to 25",AND(Z220&gt;25,Z220&lt;=30),"25 to 30",AND(Z220&gt;30,Z220&lt;=40),"30 to 40",AND(Z220&gt;40,Z220&lt;=50),"40 to 50",Z220&gt;50,"50+")</f>
        <v>8 to 10</v>
      </c>
      <c r="Z220" s="9">
        <f>_xlfn.XLOOKUP($E220,'Raw Data'!$E:$E,'Raw Data'!Z:Z,"ERROR",0,1)</f>
        <v>8.281</v>
      </c>
      <c r="AA220" s="9" t="str">
        <f>_xlfn.XLOOKUP($E220,'Raw Data'!$E:$E,'Raw Data'!AA:AA,"ERROR",0,1)</f>
        <v>oz</v>
      </c>
    </row>
    <row r="221" hidden="1" spans="1:27">
      <c r="A221" s="5" t="str">
        <f>_xlfn.XLOOKUP($E221,'Raw Data'!$E:$E,'Raw Data'!A:A,"ERROR",0,1)</f>
        <v>AE</v>
      </c>
      <c r="B221" s="5" t="str">
        <f>_xlfn.XLOOKUP($E221,'Raw Data'!$E:$E,'Raw Data'!B:B,"ERROR",0,1)</f>
        <v>Hair Mousses</v>
      </c>
      <c r="C221" s="5" t="str">
        <f>_xlfn.XLOOKUP($E221,'Raw Data'!$E:$E,'Raw Data'!C:C,"ERROR",0,1)</f>
        <v>Lottabody </v>
      </c>
      <c r="D221" s="5" t="str">
        <f>_xlfn.XLOOKUP($E221,'Raw Data'!$E:$E,'Raw Data'!D:D,"ERROR",0,1)</f>
        <v>www.amazon.ae/dp/B00MELIOTM</v>
      </c>
      <c r="E221" s="5" t="s">
        <v>420</v>
      </c>
      <c r="F221" s="9" t="str">
        <f>_xlfn.XLOOKUP($E221,'Raw Data'!$E:$E,'Raw Data'!F:F,"ERROR",0,1)</f>
        <v>Lottabody Wrap Me Foaming Mousse with Coconut &amp; Shea Oil 7 fl. oz.</v>
      </c>
      <c r="G221" s="10">
        <f>_xlfn.XLOOKUP($E221,'Raw Data'!$E:$E,'Raw Data'!G:G,"ERROR",0,1)</f>
        <v>4</v>
      </c>
      <c r="H221" s="9">
        <f>_xlfn.XLOOKUP($E221,'Raw Data'!$E:$E,'Raw Data'!H:H,"ERROR",0,1)</f>
        <v>204.6</v>
      </c>
      <c r="I221" s="9">
        <f>_xlfn.XLOOKUP($E221,'Raw Data'!$E:$E,'Raw Data'!I:I,"ERROR",0,1)</f>
        <v>0.000273922798594527</v>
      </c>
      <c r="J221" s="9" t="str">
        <f>_xlfn.XLOOKUP($E221,'Raw Data'!$E:$E,'Raw Data'!J:J,"ERROR",0,1)</f>
        <v>No</v>
      </c>
      <c r="K221" s="14" t="str">
        <f t="array" ref="K221">_xlfn.IFS(AND(L221&gt;0,L221&lt;=5),"0 to 5",AND(L221&gt;5,L221&lt;=10),"5 to 10",AND(L221&gt;10,L221&lt;=15),"10 to 15",AND(L221&gt;15,L221&lt;=20),"15 to 20",AND(L221&gt;20,L221&lt;=30),"20 to 30",AND(L221&gt;30,L221&lt;=40),"30 to 40",AND(L221&gt;40,L221&lt;=50),"40 to 50",AND(L221&gt;50,L221&lt;=75),"50 to 75",AND(L221&gt;75,L221&lt;=100),"75 to 100",AND(L221&gt;100,L221&lt;=150),"100 to 150",AND(L221&gt;150,L221&lt;=200),"150 to 200",AND(L221&gt;200,L221&lt;=250),"200 to 250",AND(L221&gt;250,L221&lt;=300),"250 to 300",AND(L221&gt;300,L221&lt;=400),"300 to 400",AND(L221&gt;400,L221&lt;=500),"400 to 500",L221&gt;500,"500+")</f>
        <v>50 to 75</v>
      </c>
      <c r="L221" s="9">
        <f>_xlfn.XLOOKUP($E221,'Raw Data'!$E:$E,'Raw Data'!L:L,"ERROR",0,1)</f>
        <v>54</v>
      </c>
      <c r="M221" s="14" t="str">
        <f t="array" ref="M221">_xlfn.IFS(AND(N221&gt;0,N221&lt;=5),"0 to 5",AND(N221&gt;5,N221&lt;=10),"5 to 10",AND(N221&gt;10,N221&lt;=15),"10 to 15",AND(N221&gt;15,N221&lt;=20),"15 to 20",AND(N221&gt;20,N221&lt;=30),"20 to 30",AND(N221&gt;30,N221&lt;=40),"30 to 40",AND(N221&gt;40,N221&lt;=50),"40 to 50",AND(N221&gt;50,N221&lt;=75),"50 to 75",AND(N221&gt;75,N221&lt;=100),"75 to 100",AND(N221&gt;100,N221&lt;=150),"100 to 150",AND(N221&gt;150,N221&lt;=200),"150 to 200",AND(N221&gt;200,N221&lt;=250),"200 to 250",AND(N221&gt;250,N221&lt;=300),"250 to 300",AND(N221&gt;300,N221&lt;=400),"300 to 400",AND(N221&gt;400,N221&lt;=500),"400 to 500",N221&gt;500,"500+")</f>
        <v>50 to 75</v>
      </c>
      <c r="N221" s="9">
        <f>_xlfn.XLOOKUP($E221,'Raw Data'!$E:$E,'Raw Data'!N:N,"ERROR",0,1)</f>
        <v>54</v>
      </c>
      <c r="O221" s="14" t="str">
        <f t="array" ref="O221">_xlfn.IFS(P221=0,"No Discount",AND(P221&gt;0,P221&lt;=0.02),"0% to 2%",AND(P221&gt;0.02,P221&lt;=0.04),"2% to 4%",AND(P221&gt;0.04,P221&lt;=0.06),"4% to 6%",AND(P221&gt;0.06,P221&lt;=0.08),"6% to 8%",AND(P221&gt;0.08,P221&lt;=0.1),"8% to 10%",AND(P221&gt;0.1,P221&lt;=0.15),"10% to 15%",AND(P221&gt;0.15,P221&lt;=0.2),"15% to 20%",AND(P221&gt;0.2,P221&lt;=0.25),"20% to 25%",AND(P221&gt;0.25,P221&lt;=0.3),"25% to 30%",AND(P221&gt;0.3,P221&lt;=0.4),"30% to 40%",AND(P221&gt;0.4,P221&lt;=0.5),"40% to 50%",AND(P221&gt;0.5,P221&lt;=0.75),"50% to 75%",AND(P221&gt;0.75,P221&lt;=1),"75% to 100%")</f>
        <v>No Discount</v>
      </c>
      <c r="P221" s="10">
        <f>_xlfn.XLOOKUP($E221,'Raw Data'!$E:$E,'Raw Data'!P:P,"ERROR",0,1)</f>
        <v>0</v>
      </c>
      <c r="Q221" s="9">
        <f>_xlfn.XLOOKUP($E221,'Raw Data'!$E:$E,'Raw Data'!Q:Q,"ERROR",0,1)</f>
        <v>7</v>
      </c>
      <c r="R221" s="9" t="str">
        <f>_xlfn.XLOOKUP($E221,'Raw Data'!$E:$E,'Raw Data'!R:R,"ERROR",0,1)</f>
        <v>fl oz</v>
      </c>
      <c r="S221" s="5" t="str">
        <f t="array" ref="S221">_xlfn.IFS(AND(T221&gt;0,T221&lt;=0.05),"0 to 0.05",AND(T221&gt;0.05,T221&lt;=0.1),"0.05 to 0.1",AND(T221&gt;0.1,T221&lt;=0.2),"0.1 to 0.2",AND(T221&gt;0.2,T221&lt;=0.3),"0.2 to 0.3",AND(T221&gt;0.3,T221&lt;=0.4),"0.3 to 0.4",AND(T221&gt;0.4,T221&lt;=0.5),"0.4 to 0.5",AND(T221&gt;0.5,T221&lt;=0.75),"0.5 to 0.75",AND(T221&gt;0.75,T221&lt;=1),"0.75 to 1",AND(T221&gt;1,T221&lt;=2),"1 to 2",AND(T221&gt;2,T221&lt;=3),"2 to 3",AND(T221&gt;3,T221&lt;=4),"3 to 4",AND(T221&gt;4,T221&lt;=5),"4 to 5",AND(T221&gt;5,T221&lt;=10),"5 to 10",T221&gt;10,"10+")</f>
        <v>0.2 to 0.3</v>
      </c>
      <c r="T221" s="10">
        <f>_xlfn.XLOOKUP($E221,'Raw Data'!$E:$E,'Raw Data'!T:T,"ERROR",0,1)</f>
        <v>0.250848238673738</v>
      </c>
      <c r="U221" s="15" t="str">
        <f t="array" ref="U221">_xlfn.IFS(AND(V221&gt;0,V221&lt;=0.05),"0 to 0.05",AND(V221&gt;0.05,V221&lt;=0.1),"0.05 to 0.1",AND(V221&gt;0.1,V221&lt;=0.2),"0.1 to 0.2",AND(V221&gt;0.2,V221&lt;=0.3),"0.2 to 0.3",AND(V221&gt;0.3,V221&lt;=0.4),"0.3 to 0.4",AND(V221&gt;0.4,V221&lt;=0.5),"0.4 to 0.5",AND(V221&gt;0.5,V221&lt;=0.75),"0.5 to 0.75",AND(V221&gt;0.75,V221&lt;=1),"0.75 to 1",AND(V221&gt;1,V221&lt;=2),"1 to 2",AND(V221&gt;2,V221&lt;=3),"2 to 3",AND(V221&gt;3,V221&lt;=4),"3 to 4",AND(V221&gt;4,V221&lt;=5),"4 to 5",AND(V221&gt;5,V221&lt;=10),"5 to 10",V221&gt;10,"10+")</f>
        <v>0.05 to 0.1</v>
      </c>
      <c r="V221" s="10">
        <f>_xlfn.XLOOKUP($E221,'Raw Data'!$E:$E,'Raw Data'!V:V,"ERROR",0,1)</f>
        <v>0.0677290244419091</v>
      </c>
      <c r="W221" s="15" t="str">
        <f t="array" ref="W221">_xlfn.IFS(AND(X221&gt;0,X221&lt;=0.05),"0 to 0.05",AND(X221&gt;0.05,X221&lt;=0.1),"0.05 to 0.1",AND(X221&gt;0.1,X221&lt;=0.2),"0.1 to 0.2",AND(X221&gt;0.2,X221&lt;=0.3),"0.2 to 0.3",AND(X221&gt;0.3,X221&lt;=0.4),"0.3 to 0.4",AND(X221&gt;0.4,X221&lt;=0.5),"0.4 to 0.5",AND(X221&gt;0.5,X221&lt;=0.75),"0.5 to 0.75",AND(X221&gt;0.75,X221&lt;=1),"0.75 to 1",AND(X221&gt;1,X221&lt;=2),"1 to 2",AND(X221&gt;2,X221&lt;=3),"2 to 3",AND(X221&gt;3,X221&lt;=4),"3 to 4",AND(X221&gt;4,X221&lt;=5),"4 to 5",AND(X221&gt;5,X221&lt;=10),"5 to 10",X221&gt;10,"10+")</f>
        <v>0.05 to 0.1</v>
      </c>
      <c r="X221" s="16">
        <f t="shared" si="8"/>
        <v>0.0677290244419091</v>
      </c>
      <c r="Y221" s="5" t="str">
        <f t="array" ref="Y221">_xlfn.IFS(AND(Z221&gt;0,Z221&lt;=1),"0 to 1",AND(Z221&gt;1,Z221&lt;=2),"1 to 2",AND(Z221&gt;2,Z221&lt;=4),"2 to 4",AND(Z221&gt;4,Z221&lt;=6),"4 to 6",AND(Z221&gt;6,Z221&lt;=8),"6 to 8",AND(Z221&gt;8,Z221&lt;=10),"8 to 10",AND(Z221&gt;10,Z221&lt;=15),"10 to 15",AND(Z221&gt;15,Z221&lt;=20),"15 to 20",AND(Z221&gt;20,Z221&lt;=25),"20 to 25",AND(Z221&gt;25,Z221&lt;=30),"25 to 30",AND(Z221&gt;30,Z221&lt;=40),"30 to 40",AND(Z221&gt;40,Z221&lt;=50),"40 to 50",Z221&gt;50,"50+")</f>
        <v>6 to 8</v>
      </c>
      <c r="Z221" s="9">
        <f>_xlfn.XLOOKUP($E221,'Raw Data'!$E:$E,'Raw Data'!Z:Z,"ERROR",0,1)</f>
        <v>7.28</v>
      </c>
      <c r="AA221" s="9" t="str">
        <f>_xlfn.XLOOKUP($E221,'Raw Data'!$E:$E,'Raw Data'!AA:AA,"ERROR",0,1)</f>
        <v>oz</v>
      </c>
    </row>
    <row r="222" hidden="1" spans="1:27">
      <c r="A222" s="5" t="str">
        <f>_xlfn.XLOOKUP($E222,'Raw Data'!$E:$E,'Raw Data'!A:A,"ERROR",0,1)</f>
        <v>AE</v>
      </c>
      <c r="B222" s="5" t="str">
        <f>_xlfn.XLOOKUP($E222,'Raw Data'!$E:$E,'Raw Data'!B:B,"ERROR",0,1)</f>
        <v>Hair Mousses</v>
      </c>
      <c r="C222" s="5" t="str">
        <f>_xlfn.XLOOKUP($E222,'Raw Data'!$E:$E,'Raw Data'!C:C,"ERROR",0,1)</f>
        <v>Aussie</v>
      </c>
      <c r="D222" s="5" t="str">
        <f>_xlfn.XLOOKUP($E222,'Raw Data'!$E:$E,'Raw Data'!D:D,"ERROR",0,1)</f>
        <v>www.amazon.ae/dp/B002QUX9S2</v>
      </c>
      <c r="E222" s="5" t="s">
        <v>421</v>
      </c>
      <c r="F222" s="9" t="str">
        <f>_xlfn.XLOOKUP($E222,'Raw Data'!$E:$E,'Raw Data'!F:F,"ERROR",0,1)</f>
        <v>Aussie Instant Freeze Sculpting Mousse 24 Hour Maximum Hold</v>
      </c>
      <c r="G222" s="10">
        <f>_xlfn.XLOOKUP($E222,'Raw Data'!$E:$E,'Raw Data'!G:G,"ERROR",0,1)</f>
        <v>1</v>
      </c>
      <c r="H222" s="9">
        <f>_xlfn.XLOOKUP($E222,'Raw Data'!$E:$E,'Raw Data'!H:H,"ERROR",0,1)</f>
        <v>190.71</v>
      </c>
      <c r="I222" s="9">
        <f>_xlfn.XLOOKUP($E222,'Raw Data'!$E:$E,'Raw Data'!I:I,"ERROR",0,1)</f>
        <v>0.00025532657341135</v>
      </c>
      <c r="J222" s="9" t="str">
        <f>_xlfn.XLOOKUP($E222,'Raw Data'!$E:$E,'Raw Data'!J:J,"ERROR",0,1)</f>
        <v>No</v>
      </c>
      <c r="K222" s="14" t="str">
        <f t="array" ref="K222">_xlfn.IFS(AND(L222&gt;0,L222&lt;=5),"0 to 5",AND(L222&gt;5,L222&lt;=10),"5 to 10",AND(L222&gt;10,L222&lt;=15),"10 to 15",AND(L222&gt;15,L222&lt;=20),"15 to 20",AND(L222&gt;20,L222&lt;=30),"20 to 30",AND(L222&gt;30,L222&lt;=40),"30 to 40",AND(L222&gt;40,L222&lt;=50),"40 to 50",AND(L222&gt;50,L222&lt;=75),"50 to 75",AND(L222&gt;75,L222&lt;=100),"75 to 100",AND(L222&gt;100,L222&lt;=150),"100 to 150",AND(L222&gt;150,L222&lt;=200),"150 to 200",AND(L222&gt;200,L222&lt;=250),"200 to 250",AND(L222&gt;250,L222&lt;=300),"250 to 300",AND(L222&gt;300,L222&lt;=400),"300 to 400",AND(L222&gt;400,L222&lt;=500),"400 to 500",L222&gt;500,"500+")</f>
        <v>100 to 150</v>
      </c>
      <c r="L222" s="9">
        <f>_xlfn.XLOOKUP($E222,'Raw Data'!$E:$E,'Raw Data'!L:L,"ERROR",0,1)</f>
        <v>137.28</v>
      </c>
      <c r="M222" s="14" t="str">
        <f t="array" ref="M222">_xlfn.IFS(AND(N222&gt;0,N222&lt;=5),"0 to 5",AND(N222&gt;5,N222&lt;=10),"5 to 10",AND(N222&gt;10,N222&lt;=15),"10 to 15",AND(N222&gt;15,N222&lt;=20),"15 to 20",AND(N222&gt;20,N222&lt;=30),"20 to 30",AND(N222&gt;30,N222&lt;=40),"30 to 40",AND(N222&gt;40,N222&lt;=50),"40 to 50",AND(N222&gt;50,N222&lt;=75),"50 to 75",AND(N222&gt;75,N222&lt;=100),"75 to 100",AND(N222&gt;100,N222&lt;=150),"100 to 150",AND(N222&gt;150,N222&lt;=200),"150 to 200",AND(N222&gt;200,N222&lt;=250),"200 to 250",AND(N222&gt;250,N222&lt;=300),"250 to 300",AND(N222&gt;300,N222&lt;=400),"300 to 400",AND(N222&gt;400,N222&lt;=500),"400 to 500",N222&gt;500,"500+")</f>
        <v>100 to 150</v>
      </c>
      <c r="N222" s="9">
        <f>_xlfn.XLOOKUP($E222,'Raw Data'!$E:$E,'Raw Data'!N:N,"ERROR",0,1)</f>
        <v>137.28</v>
      </c>
      <c r="O222" s="14" t="str">
        <f t="array" ref="O222">_xlfn.IFS(P222=0,"No Discount",AND(P222&gt;0,P222&lt;=0.02),"0% to 2%",AND(P222&gt;0.02,P222&lt;=0.04),"2% to 4%",AND(P222&gt;0.04,P222&lt;=0.06),"4% to 6%",AND(P222&gt;0.06,P222&lt;=0.08),"6% to 8%",AND(P222&gt;0.08,P222&lt;=0.1),"8% to 10%",AND(P222&gt;0.1,P222&lt;=0.15),"10% to 15%",AND(P222&gt;0.15,P222&lt;=0.2),"15% to 20%",AND(P222&gt;0.2,P222&lt;=0.25),"20% to 25%",AND(P222&gt;0.25,P222&lt;=0.3),"25% to 30%",AND(P222&gt;0.3,P222&lt;=0.4),"30% to 40%",AND(P222&gt;0.4,P222&lt;=0.5),"40% to 50%",AND(P222&gt;0.5,P222&lt;=0.75),"50% to 75%",AND(P222&gt;0.75,P222&lt;=1),"75% to 100%")</f>
        <v>No Discount</v>
      </c>
      <c r="P222" s="10">
        <f>_xlfn.XLOOKUP($E222,'Raw Data'!$E:$E,'Raw Data'!P:P,"ERROR",0,1)</f>
        <v>0</v>
      </c>
      <c r="Q222" s="9">
        <f>_xlfn.XLOOKUP($E222,'Raw Data'!$E:$E,'Raw Data'!Q:Q,"ERROR",0,1)</f>
        <v>0</v>
      </c>
      <c r="R222" s="9">
        <f>_xlfn.XLOOKUP($E222,'Raw Data'!$E:$E,'Raw Data'!R:R,"ERROR",0,1)</f>
        <v>0</v>
      </c>
      <c r="S222" s="5" t="e">
        <f t="array" ref="S222">_xlfn.IFS(AND(T222&gt;0,T222&lt;=0.05),"0 to 0.05",AND(T222&gt;0.05,T222&lt;=0.1),"0.05 to 0.1",AND(T222&gt;0.1,T222&lt;=0.2),"0.1 to 0.2",AND(T222&gt;0.2,T222&lt;=0.3),"0.2 to 0.3",AND(T222&gt;0.3,T222&lt;=0.4),"0.3 to 0.4",AND(T222&gt;0.4,T222&lt;=0.5),"0.4 to 0.5",AND(T222&gt;0.5,T222&lt;=0.75),"0.5 to 0.75",AND(T222&gt;0.75,T222&lt;=1),"0.75 to 1",AND(T222&gt;1,T222&lt;=2),"1 to 2",AND(T222&gt;2,T222&lt;=3),"2 to 3",AND(T222&gt;3,T222&lt;=4),"3 to 4",AND(T222&gt;4,T222&lt;=5),"4 to 5",AND(T222&gt;5,T222&lt;=10),"5 to 10",T222&gt;10,"10+")</f>
        <v>#N/A</v>
      </c>
      <c r="T222" s="10">
        <f>_xlfn.XLOOKUP($E222,'Raw Data'!$E:$E,'Raw Data'!T:T,"ERROR",0,1)</f>
        <v>0</v>
      </c>
      <c r="U222" s="15" t="e">
        <f t="array" ref="U222">_xlfn.IFS(AND(V222&gt;0,V222&lt;=0.05),"0 to 0.05",AND(V222&gt;0.05,V222&lt;=0.1),"0.05 to 0.1",AND(V222&gt;0.1,V222&lt;=0.2),"0.1 to 0.2",AND(V222&gt;0.2,V222&lt;=0.3),"0.2 to 0.3",AND(V222&gt;0.3,V222&lt;=0.4),"0.3 to 0.4",AND(V222&gt;0.4,V222&lt;=0.5),"0.4 to 0.5",AND(V222&gt;0.5,V222&lt;=0.75),"0.5 to 0.75",AND(V222&gt;0.75,V222&lt;=1),"0.75 to 1",AND(V222&gt;1,V222&lt;=2),"1 to 2",AND(V222&gt;2,V222&lt;=3),"2 to 3",AND(V222&gt;3,V222&lt;=4),"3 to 4",AND(V222&gt;4,V222&lt;=5),"4 to 5",AND(V222&gt;5,V222&lt;=10),"5 to 10",V222&gt;10,"10+")</f>
        <v>#N/A</v>
      </c>
      <c r="V222" s="10">
        <f>_xlfn.XLOOKUP($E222,'Raw Data'!$E:$E,'Raw Data'!V:V,"ERROR",0,1)</f>
        <v>0</v>
      </c>
      <c r="W222" s="15" t="e">
        <f t="array" ref="W222">_xlfn.IFS(AND(X222&gt;0,X222&lt;=0.05),"0 to 0.05",AND(X222&gt;0.05,X222&lt;=0.1),"0.05 to 0.1",AND(X222&gt;0.1,X222&lt;=0.2),"0.1 to 0.2",AND(X222&gt;0.2,X222&lt;=0.3),"0.2 to 0.3",AND(X222&gt;0.3,X222&lt;=0.4),"0.3 to 0.4",AND(X222&gt;0.4,X222&lt;=0.5),"0.4 to 0.5",AND(X222&gt;0.5,X222&lt;=0.75),"0.5 to 0.75",AND(X222&gt;0.75,X222&lt;=1),"0.75 to 1",AND(X222&gt;1,X222&lt;=2),"1 to 2",AND(X222&gt;2,X222&lt;=3),"2 to 3",AND(X222&gt;3,X222&lt;=4),"3 to 4",AND(X222&gt;4,X222&lt;=5),"4 to 5",AND(X222&gt;5,X222&lt;=10),"5 to 10",X222&gt;10,"10+")</f>
        <v>#DIV/0!</v>
      </c>
      <c r="X222" s="16" t="e">
        <f t="shared" si="8"/>
        <v>#DIV/0!</v>
      </c>
      <c r="Y222" s="5" t="e">
        <f t="array" ref="Y222">_xlfn.IFS(AND(Z222&gt;0,Z222&lt;=1),"0 to 1",AND(Z222&gt;1,Z222&lt;=2),"1 to 2",AND(Z222&gt;2,Z222&lt;=4),"2 to 4",AND(Z222&gt;4,Z222&lt;=6),"4 to 6",AND(Z222&gt;6,Z222&lt;=8),"6 to 8",AND(Z222&gt;8,Z222&lt;=10),"8 to 10",AND(Z222&gt;10,Z222&lt;=15),"10 to 15",AND(Z222&gt;15,Z222&lt;=20),"15 to 20",AND(Z222&gt;20,Z222&lt;=25),"20 to 25",AND(Z222&gt;25,Z222&lt;=30),"25 to 30",AND(Z222&gt;30,Z222&lt;=40),"30 to 40",AND(Z222&gt;40,Z222&lt;=50),"40 to 50",Z222&gt;50,"50+")</f>
        <v>#N/A</v>
      </c>
      <c r="Z222" s="9">
        <f>_xlfn.XLOOKUP($E222,'Raw Data'!$E:$E,'Raw Data'!Z:Z,"ERROR",0,1)</f>
        <v>0</v>
      </c>
      <c r="AA222" s="9">
        <f>_xlfn.XLOOKUP($E222,'Raw Data'!$E:$E,'Raw Data'!AA:AA,"ERROR",0,1)</f>
        <v>0</v>
      </c>
    </row>
    <row r="223" hidden="1" spans="1:27">
      <c r="A223" s="5" t="str">
        <f>_xlfn.XLOOKUP($E223,'Raw Data'!$E:$E,'Raw Data'!A:A,"ERROR",0,1)</f>
        <v>AE</v>
      </c>
      <c r="B223" s="5" t="str">
        <f>_xlfn.XLOOKUP($E223,'Raw Data'!$E:$E,'Raw Data'!B:B,"ERROR",0,1)</f>
        <v>Hair Mousses</v>
      </c>
      <c r="C223" s="5" t="str">
        <f>_xlfn.XLOOKUP($E223,'Raw Data'!$E:$E,'Raw Data'!C:C,"ERROR",0,1)</f>
        <v>ican london</v>
      </c>
      <c r="D223" s="5" t="str">
        <f>_xlfn.XLOOKUP($E223,'Raw Data'!$E:$E,'Raw Data'!D:D,"ERROR",0,1)</f>
        <v>www.amazon.ae/dp/B0BVWHS9S9</v>
      </c>
      <c r="E223" s="5" t="s">
        <v>422</v>
      </c>
      <c r="F223" s="9" t="str">
        <f>_xlfn.XLOOKUP($E223,'Raw Data'!$E:$E,'Raw Data'!F:F,"ERROR",0,1)</f>
        <v>ican London Olive Oil Hold &amp; Shine Wrap Set Mousse 207ml</v>
      </c>
      <c r="G223" s="10">
        <f>_xlfn.XLOOKUP($E223,'Raw Data'!$E:$E,'Raw Data'!G:G,"ERROR",0,1)</f>
        <v>6</v>
      </c>
      <c r="H223" s="9">
        <f>_xlfn.XLOOKUP($E223,'Raw Data'!$E:$E,'Raw Data'!H:H,"ERROR",0,1)</f>
        <v>189.38</v>
      </c>
      <c r="I223" s="9">
        <f>_xlfn.XLOOKUP($E223,'Raw Data'!$E:$E,'Raw Data'!I:I,"ERROR",0,1)</f>
        <v>0.000253545941338375</v>
      </c>
      <c r="J223" s="9" t="str">
        <f>_xlfn.XLOOKUP($E223,'Raw Data'!$E:$E,'Raw Data'!J:J,"ERROR",0,1)</f>
        <v>No</v>
      </c>
      <c r="K223" s="14" t="str">
        <f t="array" ref="K223">_xlfn.IFS(AND(L223&gt;0,L223&lt;=5),"0 to 5",AND(L223&gt;5,L223&lt;=10),"5 to 10",AND(L223&gt;10,L223&lt;=15),"10 to 15",AND(L223&gt;15,L223&lt;=20),"15 to 20",AND(L223&gt;20,L223&lt;=30),"20 to 30",AND(L223&gt;30,L223&lt;=40),"30 to 40",AND(L223&gt;40,L223&lt;=50),"40 to 50",AND(L223&gt;50,L223&lt;=75),"50 to 75",AND(L223&gt;75,L223&lt;=100),"75 to 100",AND(L223&gt;100,L223&lt;=150),"100 to 150",AND(L223&gt;150,L223&lt;=200),"150 to 200",AND(L223&gt;200,L223&lt;=250),"200 to 250",AND(L223&gt;250,L223&lt;=300),"250 to 300",AND(L223&gt;300,L223&lt;=400),"300 to 400",AND(L223&gt;400,L223&lt;=500),"400 to 500",L223&gt;500,"500+")</f>
        <v>20 to 30</v>
      </c>
      <c r="L223" s="9">
        <f>_xlfn.XLOOKUP($E223,'Raw Data'!$E:$E,'Raw Data'!L:L,"ERROR",0,1)</f>
        <v>29.99</v>
      </c>
      <c r="M223" s="14" t="str">
        <f t="array" ref="M223">_xlfn.IFS(AND(N223&gt;0,N223&lt;=5),"0 to 5",AND(N223&gt;5,N223&lt;=10),"5 to 10",AND(N223&gt;10,N223&lt;=15),"10 to 15",AND(N223&gt;15,N223&lt;=20),"15 to 20",AND(N223&gt;20,N223&lt;=30),"20 to 30",AND(N223&gt;30,N223&lt;=40),"30 to 40",AND(N223&gt;40,N223&lt;=50),"40 to 50",AND(N223&gt;50,N223&lt;=75),"50 to 75",AND(N223&gt;75,N223&lt;=100),"75 to 100",AND(N223&gt;100,N223&lt;=150),"100 to 150",AND(N223&gt;150,N223&lt;=200),"150 to 200",AND(N223&gt;200,N223&lt;=250),"200 to 250",AND(N223&gt;250,N223&lt;=300),"250 to 300",AND(N223&gt;300,N223&lt;=400),"300 to 400",AND(N223&gt;400,N223&lt;=500),"400 to 500",N223&gt;500,"500+")</f>
        <v>20 to 30</v>
      </c>
      <c r="N223" s="9">
        <f>_xlfn.XLOOKUP($E223,'Raw Data'!$E:$E,'Raw Data'!N:N,"ERROR",0,1)</f>
        <v>29.99</v>
      </c>
      <c r="O223" s="14" t="str">
        <f t="array" ref="O223">_xlfn.IFS(P223=0,"No Discount",AND(P223&gt;0,P223&lt;=0.02),"0% to 2%",AND(P223&gt;0.02,P223&lt;=0.04),"2% to 4%",AND(P223&gt;0.04,P223&lt;=0.06),"4% to 6%",AND(P223&gt;0.06,P223&lt;=0.08),"6% to 8%",AND(P223&gt;0.08,P223&lt;=0.1),"8% to 10%",AND(P223&gt;0.1,P223&lt;=0.15),"10% to 15%",AND(P223&gt;0.15,P223&lt;=0.2),"15% to 20%",AND(P223&gt;0.2,P223&lt;=0.25),"20% to 25%",AND(P223&gt;0.25,P223&lt;=0.3),"25% to 30%",AND(P223&gt;0.3,P223&lt;=0.4),"30% to 40%",AND(P223&gt;0.4,P223&lt;=0.5),"40% to 50%",AND(P223&gt;0.5,P223&lt;=0.75),"50% to 75%",AND(P223&gt;0.75,P223&lt;=1),"75% to 100%")</f>
        <v>No Discount</v>
      </c>
      <c r="P223" s="10">
        <f>_xlfn.XLOOKUP($E223,'Raw Data'!$E:$E,'Raw Data'!P:P,"ERROR",0,1)</f>
        <v>0</v>
      </c>
      <c r="Q223" s="9">
        <f>_xlfn.XLOOKUP($E223,'Raw Data'!$E:$E,'Raw Data'!Q:Q,"ERROR",0,1)</f>
        <v>207</v>
      </c>
      <c r="R223" s="9" t="str">
        <f>_xlfn.XLOOKUP($E223,'Raw Data'!$E:$E,'Raw Data'!R:R,"ERROR",0,1)</f>
        <v>ml</v>
      </c>
      <c r="S223" s="5" t="str">
        <f t="array" ref="S223">_xlfn.IFS(AND(T223&gt;0,T223&lt;=0.05),"0 to 0.05",AND(T223&gt;0.05,T223&lt;=0.1),"0.05 to 0.1",AND(T223&gt;0.1,T223&lt;=0.2),"0.1 to 0.2",AND(T223&gt;0.2,T223&lt;=0.3),"0.2 to 0.3",AND(T223&gt;0.3,T223&lt;=0.4),"0.3 to 0.4",AND(T223&gt;0.4,T223&lt;=0.5),"0.4 to 0.5",AND(T223&gt;0.5,T223&lt;=0.75),"0.5 to 0.75",AND(T223&gt;0.75,T223&lt;=1),"0.75 to 1",AND(T223&gt;1,T223&lt;=2),"1 to 2",AND(T223&gt;2,T223&lt;=3),"2 to 3",AND(T223&gt;3,T223&lt;=4),"3 to 4",AND(T223&gt;4,T223&lt;=5),"4 to 5",AND(T223&gt;5,T223&lt;=10),"5 to 10",T223&gt;10,"10+")</f>
        <v>0.1 to 0.2</v>
      </c>
      <c r="T223" s="10">
        <f>_xlfn.XLOOKUP($E223,'Raw Data'!$E:$E,'Raw Data'!T:T,"ERROR",0,1)</f>
        <v>0.14495663389564</v>
      </c>
      <c r="U223" s="15" t="str">
        <f t="array" ref="U223">_xlfn.IFS(AND(V223&gt;0,V223&lt;=0.05),"0 to 0.05",AND(V223&gt;0.05,V223&lt;=0.1),"0.05 to 0.1",AND(V223&gt;0.1,V223&lt;=0.2),"0.1 to 0.2",AND(V223&gt;0.2,V223&lt;=0.3),"0.2 to 0.3",AND(V223&gt;0.3,V223&lt;=0.4),"0.3 to 0.4",AND(V223&gt;0.4,V223&lt;=0.5),"0.4 to 0.5",AND(V223&gt;0.5,V223&lt;=0.75),"0.5 to 0.75",AND(V223&gt;0.75,V223&lt;=1),"0.75 to 1",AND(V223&gt;1,V223&lt;=2),"1 to 2",AND(V223&gt;2,V223&lt;=3),"2 to 3",AND(V223&gt;3,V223&lt;=4),"3 to 4",AND(V223&gt;4,V223&lt;=5),"4 to 5",AND(V223&gt;5,V223&lt;=10),"5 to 10",V223&gt;10,"10+")</f>
        <v>0 to 0.05</v>
      </c>
      <c r="V223" s="10">
        <f>_xlfn.XLOOKUP($E223,'Raw Data'!$E:$E,'Raw Data'!V:V,"ERROR",0,1)</f>
        <v>0.0391382911518229</v>
      </c>
      <c r="W223" s="15" t="str">
        <f t="array" ref="W223">_xlfn.IFS(AND(X223&gt;0,X223&lt;=0.05),"0 to 0.05",AND(X223&gt;0.05,X223&lt;=0.1),"0.05 to 0.1",AND(X223&gt;0.1,X223&lt;=0.2),"0.1 to 0.2",AND(X223&gt;0.2,X223&lt;=0.3),"0.2 to 0.3",AND(X223&gt;0.3,X223&lt;=0.4),"0.3 to 0.4",AND(X223&gt;0.4,X223&lt;=0.5),"0.4 to 0.5",AND(X223&gt;0.5,X223&lt;=0.75),"0.5 to 0.75",AND(X223&gt;0.75,X223&lt;=1),"0.75 to 1",AND(X223&gt;1,X223&lt;=2),"1 to 2",AND(X223&gt;2,X223&lt;=3),"2 to 3",AND(X223&gt;3,X223&lt;=4),"3 to 4",AND(X223&gt;4,X223&lt;=5),"4 to 5",AND(X223&gt;5,X223&lt;=10),"5 to 10",X223&gt;10,"10+")</f>
        <v>0 to 0.05</v>
      </c>
      <c r="X223" s="16">
        <f t="shared" si="8"/>
        <v>0.0391382911518229</v>
      </c>
      <c r="Y223" s="5" t="str">
        <f t="array" ref="Y223">_xlfn.IFS(AND(Z223&gt;0,Z223&lt;=1),"0 to 1",AND(Z223&gt;1,Z223&lt;=2),"1 to 2",AND(Z223&gt;2,Z223&lt;=4),"2 to 4",AND(Z223&gt;4,Z223&lt;=6),"4 to 6",AND(Z223&gt;6,Z223&lt;=8),"6 to 8",AND(Z223&gt;8,Z223&lt;=10),"8 to 10",AND(Z223&gt;10,Z223&lt;=15),"10 to 15",AND(Z223&gt;15,Z223&lt;=20),"15 to 20",AND(Z223&gt;20,Z223&lt;=25),"20 to 25",AND(Z223&gt;25,Z223&lt;=30),"25 to 30",AND(Z223&gt;30,Z223&lt;=40),"30 to 40",AND(Z223&gt;40,Z223&lt;=50),"40 to 50",Z223&gt;50,"50+")</f>
        <v>6 to 8</v>
      </c>
      <c r="Z223" s="9">
        <f>_xlfn.XLOOKUP($E223,'Raw Data'!$E:$E,'Raw Data'!Z:Z,"ERROR",0,1)</f>
        <v>6.9966</v>
      </c>
      <c r="AA223" s="9" t="str">
        <f>_xlfn.XLOOKUP($E223,'Raw Data'!$E:$E,'Raw Data'!AA:AA,"ERROR",0,1)</f>
        <v>oz</v>
      </c>
    </row>
    <row r="224" hidden="1" spans="1:27">
      <c r="A224" s="5" t="str">
        <f>_xlfn.XLOOKUP($E224,'Raw Data'!$E:$E,'Raw Data'!A:A,"ERROR",0,1)</f>
        <v>AE</v>
      </c>
      <c r="B224" s="5" t="str">
        <f>_xlfn.XLOOKUP($E224,'Raw Data'!$E:$E,'Raw Data'!B:B,"ERROR",0,1)</f>
        <v>Hair Mousses</v>
      </c>
      <c r="C224" s="5" t="str">
        <f>_xlfn.XLOOKUP($E224,'Raw Data'!$E:$E,'Raw Data'!C:C,"ERROR",0,1)</f>
        <v>Suave</v>
      </c>
      <c r="D224" s="5" t="str">
        <f>_xlfn.XLOOKUP($E224,'Raw Data'!$E:$E,'Raw Data'!D:D,"ERROR",0,1)</f>
        <v>www.amazon.ae/dp/B00EZWRSMW</v>
      </c>
      <c r="E224" s="5" t="s">
        <v>423</v>
      </c>
      <c r="F224" s="9" t="str">
        <f>_xlfn.XLOOKUP($E224,'Raw Data'!$E:$E,'Raw Data'!F:F,"ERROR",0,1)</f>
        <v>Suave Professionals Firm Control Boosting Mousse 7 oz (Pack of 3)</v>
      </c>
      <c r="G224" s="10">
        <f>_xlfn.XLOOKUP($E224,'Raw Data'!$E:$E,'Raw Data'!G:G,"ERROR",0,1)</f>
        <v>1</v>
      </c>
      <c r="H224" s="9">
        <f>_xlfn.XLOOKUP($E224,'Raw Data'!$E:$E,'Raw Data'!H:H,"ERROR",0,1)</f>
        <v>186.74</v>
      </c>
      <c r="I224" s="9">
        <f>_xlfn.XLOOKUP($E224,'Raw Data'!$E:$E,'Raw Data'!I:I,"ERROR",0,1)</f>
        <v>0.000250011453614575</v>
      </c>
      <c r="J224" s="9" t="str">
        <f>_xlfn.XLOOKUP($E224,'Raw Data'!$E:$E,'Raw Data'!J:J,"ERROR",0,1)</f>
        <v>No</v>
      </c>
      <c r="K224" s="14" t="str">
        <f t="array" ref="K224">_xlfn.IFS(AND(L224&gt;0,L224&lt;=5),"0 to 5",AND(L224&gt;5,L224&lt;=10),"5 to 10",AND(L224&gt;10,L224&lt;=15),"10 to 15",AND(L224&gt;15,L224&lt;=20),"15 to 20",AND(L224&gt;20,L224&lt;=30),"20 to 30",AND(L224&gt;30,L224&lt;=40),"30 to 40",AND(L224&gt;40,L224&lt;=50),"40 to 50",AND(L224&gt;50,L224&lt;=75),"50 to 75",AND(L224&gt;75,L224&lt;=100),"75 to 100",AND(L224&gt;100,L224&lt;=150),"100 to 150",AND(L224&gt;150,L224&lt;=200),"150 to 200",AND(L224&gt;200,L224&lt;=250),"200 to 250",AND(L224&gt;250,L224&lt;=300),"250 to 300",AND(L224&gt;300,L224&lt;=400),"300 to 400",AND(L224&gt;400,L224&lt;=500),"400 to 500",L224&gt;500,"500+")</f>
        <v>150 to 200</v>
      </c>
      <c r="L224" s="9">
        <f>_xlfn.XLOOKUP($E224,'Raw Data'!$E:$E,'Raw Data'!L:L,"ERROR",0,1)</f>
        <v>162.16</v>
      </c>
      <c r="M224" s="14" t="str">
        <f t="array" ref="M224">_xlfn.IFS(AND(N224&gt;0,N224&lt;=5),"0 to 5",AND(N224&gt;5,N224&lt;=10),"5 to 10",AND(N224&gt;10,N224&lt;=15),"10 to 15",AND(N224&gt;15,N224&lt;=20),"15 to 20",AND(N224&gt;20,N224&lt;=30),"20 to 30",AND(N224&gt;30,N224&lt;=40),"30 to 40",AND(N224&gt;40,N224&lt;=50),"40 to 50",AND(N224&gt;50,N224&lt;=75),"50 to 75",AND(N224&gt;75,N224&lt;=100),"75 to 100",AND(N224&gt;100,N224&lt;=150),"100 to 150",AND(N224&gt;150,N224&lt;=200),"150 to 200",AND(N224&gt;200,N224&lt;=250),"200 to 250",AND(N224&gt;250,N224&lt;=300),"250 to 300",AND(N224&gt;300,N224&lt;=400),"300 to 400",AND(N224&gt;400,N224&lt;=500),"400 to 500",N224&gt;500,"500+")</f>
        <v>150 to 200</v>
      </c>
      <c r="N224" s="9">
        <f>_xlfn.XLOOKUP($E224,'Raw Data'!$E:$E,'Raw Data'!N:N,"ERROR",0,1)</f>
        <v>165.2</v>
      </c>
      <c r="O224" s="14" t="str">
        <f t="array" ref="O224">_xlfn.IFS(P224=0,"No Discount",AND(P224&gt;0,P224&lt;=0.02),"0% to 2%",AND(P224&gt;0.02,P224&lt;=0.04),"2% to 4%",AND(P224&gt;0.04,P224&lt;=0.06),"4% to 6%",AND(P224&gt;0.06,P224&lt;=0.08),"6% to 8%",AND(P224&gt;0.08,P224&lt;=0.1),"8% to 10%",AND(P224&gt;0.1,P224&lt;=0.15),"10% to 15%",AND(P224&gt;0.15,P224&lt;=0.2),"15% to 20%",AND(P224&gt;0.2,P224&lt;=0.25),"20% to 25%",AND(P224&gt;0.25,P224&lt;=0.3),"25% to 30%",AND(P224&gt;0.3,P224&lt;=0.4),"30% to 40%",AND(P224&gt;0.4,P224&lt;=0.5),"40% to 50%",AND(P224&gt;0.5,P224&lt;=0.75),"50% to 75%",AND(P224&gt;0.75,P224&lt;=1),"75% to 100%")</f>
        <v>0% to 2%</v>
      </c>
      <c r="P224" s="10">
        <f>_xlfn.XLOOKUP($E224,'Raw Data'!$E:$E,'Raw Data'!P:P,"ERROR",0,1)</f>
        <v>0.0184019370460048</v>
      </c>
      <c r="Q224" s="9">
        <f>_xlfn.XLOOKUP($E224,'Raw Data'!$E:$E,'Raw Data'!Q:Q,"ERROR",0,1)</f>
        <v>21</v>
      </c>
      <c r="R224" s="9" t="str">
        <f>_xlfn.XLOOKUP($E224,'Raw Data'!$E:$E,'Raw Data'!R:R,"ERROR",0,1)</f>
        <v>oz</v>
      </c>
      <c r="S224" s="5" t="str">
        <f t="array" ref="S224">_xlfn.IFS(AND(T224&gt;0,T224&lt;=0.05),"0 to 0.05",AND(T224&gt;0.05,T224&lt;=0.1),"0.05 to 0.1",AND(T224&gt;0.1,T224&lt;=0.2),"0.1 to 0.2",AND(T224&gt;0.2,T224&lt;=0.3),"0.2 to 0.3",AND(T224&gt;0.3,T224&lt;=0.4),"0.3 to 0.4",AND(T224&gt;0.4,T224&lt;=0.5),"0.4 to 0.5",AND(T224&gt;0.5,T224&lt;=0.75),"0.5 to 0.75",AND(T224&gt;0.75,T224&lt;=1),"0.75 to 1",AND(T224&gt;1,T224&lt;=2),"1 to 2",AND(T224&gt;2,T224&lt;=3),"2 to 3",AND(T224&gt;3,T224&lt;=4),"3 to 4",AND(T224&gt;4,T224&lt;=5),"4 to 5",AND(T224&gt;5,T224&lt;=10),"5 to 10",T224&gt;10,"10+")</f>
        <v>0.2 to 0.3</v>
      </c>
      <c r="T224" s="10">
        <f>_xlfn.XLOOKUP($E224,'Raw Data'!$E:$E,'Raw Data'!T:T,"ERROR",0,1)</f>
        <v>0.261139829621399</v>
      </c>
      <c r="U224" s="15" t="str">
        <f t="array" ref="U224">_xlfn.IFS(AND(V224&gt;0,V224&lt;=0.05),"0 to 0.05",AND(V224&gt;0.05,V224&lt;=0.1),"0.05 to 0.1",AND(V224&gt;0.1,V224&lt;=0.2),"0.1 to 0.2",AND(V224&gt;0.2,V224&lt;=0.3),"0.2 to 0.3",AND(V224&gt;0.3,V224&lt;=0.4),"0.3 to 0.4",AND(V224&gt;0.4,V224&lt;=0.5),"0.4 to 0.5",AND(V224&gt;0.5,V224&lt;=0.75),"0.5 to 0.75",AND(V224&gt;0.75,V224&lt;=1),"0.75 to 1",AND(V224&gt;1,V224&lt;=2),"1 to 2",AND(V224&gt;2,V224&lt;=3),"2 to 3",AND(V224&gt;3,V224&lt;=4),"3 to 4",AND(V224&gt;4,V224&lt;=5),"4 to 5",AND(V224&gt;5,V224&lt;=10),"5 to 10",V224&gt;10,"10+")</f>
        <v>0.05 to 0.1</v>
      </c>
      <c r="V224" s="10">
        <f>_xlfn.XLOOKUP($E224,'Raw Data'!$E:$E,'Raw Data'!V:V,"ERROR",0,1)</f>
        <v>0.0718295569834291</v>
      </c>
      <c r="W224" s="15" t="str">
        <f t="array" ref="W224">_xlfn.IFS(AND(X224&gt;0,X224&lt;=0.05),"0 to 0.05",AND(X224&gt;0.05,X224&lt;=0.1),"0.05 to 0.1",AND(X224&gt;0.1,X224&lt;=0.2),"0.1 to 0.2",AND(X224&gt;0.2,X224&lt;=0.3),"0.2 to 0.3",AND(X224&gt;0.3,X224&lt;=0.4),"0.3 to 0.4",AND(X224&gt;0.4,X224&lt;=0.5),"0.4 to 0.5",AND(X224&gt;0.5,X224&lt;=0.75),"0.5 to 0.75",AND(X224&gt;0.75,X224&lt;=1),"0.75 to 1",AND(X224&gt;1,X224&lt;=2),"1 to 2",AND(X224&gt;2,X224&lt;=3),"2 to 3",AND(X224&gt;3,X224&lt;=4),"3 to 4",AND(X224&gt;4,X224&lt;=5),"4 to 5",AND(X224&gt;5,X224&lt;=10),"5 to 10",X224&gt;10,"10+")</f>
        <v>0.05 to 0.1</v>
      </c>
      <c r="X224" s="16">
        <f t="shared" si="8"/>
        <v>0.0705077539977777</v>
      </c>
      <c r="Y224" s="5" t="str">
        <f t="array" ref="Y224">_xlfn.IFS(AND(Z224&gt;0,Z224&lt;=1),"0 to 1",AND(Z224&gt;1,Z224&lt;=2),"1 to 2",AND(Z224&gt;2,Z224&lt;=4),"2 to 4",AND(Z224&gt;4,Z224&lt;=6),"4 to 6",AND(Z224&gt;6,Z224&lt;=8),"6 to 8",AND(Z224&gt;8,Z224&lt;=10),"8 to 10",AND(Z224&gt;10,Z224&lt;=15),"10 to 15",AND(Z224&gt;15,Z224&lt;=20),"15 to 20",AND(Z224&gt;20,Z224&lt;=25),"20 to 25",AND(Z224&gt;25,Z224&lt;=30),"25 to 30",AND(Z224&gt;30,Z224&lt;=40),"30 to 40",AND(Z224&gt;40,Z224&lt;=50),"40 to 50",Z224&gt;50,"50+")</f>
        <v>20 to 25</v>
      </c>
      <c r="Z224" s="9">
        <f>_xlfn.XLOOKUP($E224,'Raw Data'!$E:$E,'Raw Data'!Z:Z,"ERROR",0,1)</f>
        <v>21</v>
      </c>
      <c r="AA224" s="9" t="str">
        <f>_xlfn.XLOOKUP($E224,'Raw Data'!$E:$E,'Raw Data'!AA:AA,"ERROR",0,1)</f>
        <v>oz</v>
      </c>
    </row>
    <row r="225" hidden="1" spans="1:27">
      <c r="A225" s="5" t="str">
        <f>_xlfn.XLOOKUP($E225,'Raw Data'!$E:$E,'Raw Data'!A:A,"ERROR",0,1)</f>
        <v>AE</v>
      </c>
      <c r="B225" s="5" t="str">
        <f>_xlfn.XLOOKUP($E225,'Raw Data'!$E:$E,'Raw Data'!B:B,"ERROR",0,1)</f>
        <v>Hair Mousses</v>
      </c>
      <c r="C225" s="5" t="str">
        <f>_xlfn.XLOOKUP($E225,'Raw Data'!$E:$E,'Raw Data'!C:C,"ERROR",0,1)</f>
        <v>Fawoonu</v>
      </c>
      <c r="D225" s="5" t="str">
        <f>_xlfn.XLOOKUP($E225,'Raw Data'!$E:$E,'Raw Data'!D:D,"ERROR",0,1)</f>
        <v>www.amazon.ae/dp/B09N6XMXS2</v>
      </c>
      <c r="E225" s="5" t="s">
        <v>424</v>
      </c>
      <c r="F225" s="9" t="str">
        <f>_xlfn.XLOOKUP($E225,'Raw Data'!$E:$E,'Raw Data'!F:F,"ERROR",0,1)</f>
        <v>Curly Hair Mousse, Fawoonu 30ml Sculpting Curly Hair Mousse No Flaking Long-lasting Hold Defining Curls Style Shining Moisturizing</v>
      </c>
      <c r="G225" s="10">
        <f>_xlfn.XLOOKUP($E225,'Raw Data'!$E:$E,'Raw Data'!G:G,"ERROR",0,1)</f>
        <v>11</v>
      </c>
      <c r="H225" s="9">
        <f>_xlfn.XLOOKUP($E225,'Raw Data'!$E:$E,'Raw Data'!H:H,"ERROR",0,1)</f>
        <v>183.57</v>
      </c>
      <c r="I225" s="9">
        <f>_xlfn.XLOOKUP($E225,'Raw Data'!$E:$E,'Raw Data'!I:I,"ERROR",0,1)</f>
        <v>0.000245767390703799</v>
      </c>
      <c r="J225" s="9" t="str">
        <f>_xlfn.XLOOKUP($E225,'Raw Data'!$E:$E,'Raw Data'!J:J,"ERROR",0,1)</f>
        <v>No</v>
      </c>
      <c r="K225" s="14" t="str">
        <f t="array" ref="K225">_xlfn.IFS(AND(L225&gt;0,L225&lt;=5),"0 to 5",AND(L225&gt;5,L225&lt;=10),"5 to 10",AND(L225&gt;10,L225&lt;=15),"10 to 15",AND(L225&gt;15,L225&lt;=20),"15 to 20",AND(L225&gt;20,L225&lt;=30),"20 to 30",AND(L225&gt;30,L225&lt;=40),"30 to 40",AND(L225&gt;40,L225&lt;=50),"40 to 50",AND(L225&gt;50,L225&lt;=75),"50 to 75",AND(L225&gt;75,L225&lt;=100),"75 to 100",AND(L225&gt;100,L225&lt;=150),"100 to 150",AND(L225&gt;150,L225&lt;=200),"150 to 200",AND(L225&gt;200,L225&lt;=250),"200 to 250",AND(L225&gt;250,L225&lt;=300),"250 to 300",AND(L225&gt;300,L225&lt;=400),"300 to 400",AND(L225&gt;400,L225&lt;=500),"400 to 500",L225&gt;500,"500+")</f>
        <v>15 to 20</v>
      </c>
      <c r="L225" s="9">
        <f>_xlfn.XLOOKUP($E225,'Raw Data'!$E:$E,'Raw Data'!L:L,"ERROR",0,1)</f>
        <v>16.15</v>
      </c>
      <c r="M225" s="14" t="str">
        <f t="array" ref="M225">_xlfn.IFS(AND(N225&gt;0,N225&lt;=5),"0 to 5",AND(N225&gt;5,N225&lt;=10),"5 to 10",AND(N225&gt;10,N225&lt;=15),"10 to 15",AND(N225&gt;15,N225&lt;=20),"15 to 20",AND(N225&gt;20,N225&lt;=30),"20 to 30",AND(N225&gt;30,N225&lt;=40),"30 to 40",AND(N225&gt;40,N225&lt;=50),"40 to 50",AND(N225&gt;50,N225&lt;=75),"50 to 75",AND(N225&gt;75,N225&lt;=100),"75 to 100",AND(N225&gt;100,N225&lt;=150),"100 to 150",AND(N225&gt;150,N225&lt;=200),"150 to 200",AND(N225&gt;200,N225&lt;=250),"200 to 250",AND(N225&gt;250,N225&lt;=300),"250 to 300",AND(N225&gt;300,N225&lt;=400),"300 to 400",AND(N225&gt;400,N225&lt;=500),"400 to 500",N225&gt;500,"500+")</f>
        <v>15 to 20</v>
      </c>
      <c r="N225" s="9">
        <f>_xlfn.XLOOKUP($E225,'Raw Data'!$E:$E,'Raw Data'!N:N,"ERROR",0,1)</f>
        <v>16.15</v>
      </c>
      <c r="O225" s="14" t="str">
        <f t="array" ref="O225">_xlfn.IFS(P225=0,"No Discount",AND(P225&gt;0,P225&lt;=0.02),"0% to 2%",AND(P225&gt;0.02,P225&lt;=0.04),"2% to 4%",AND(P225&gt;0.04,P225&lt;=0.06),"4% to 6%",AND(P225&gt;0.06,P225&lt;=0.08),"6% to 8%",AND(P225&gt;0.08,P225&lt;=0.1),"8% to 10%",AND(P225&gt;0.1,P225&lt;=0.15),"10% to 15%",AND(P225&gt;0.15,P225&lt;=0.2),"15% to 20%",AND(P225&gt;0.2,P225&lt;=0.25),"20% to 25%",AND(P225&gt;0.25,P225&lt;=0.3),"25% to 30%",AND(P225&gt;0.3,P225&lt;=0.4),"30% to 40%",AND(P225&gt;0.4,P225&lt;=0.5),"40% to 50%",AND(P225&gt;0.5,P225&lt;=0.75),"50% to 75%",AND(P225&gt;0.75,P225&lt;=1),"75% to 100%")</f>
        <v>No Discount</v>
      </c>
      <c r="P225" s="10">
        <f>_xlfn.XLOOKUP($E225,'Raw Data'!$E:$E,'Raw Data'!P:P,"ERROR",0,1)</f>
        <v>0</v>
      </c>
      <c r="Q225" s="9">
        <f>_xlfn.XLOOKUP($E225,'Raw Data'!$E:$E,'Raw Data'!Q:Q,"ERROR",0,1)</f>
        <v>30</v>
      </c>
      <c r="R225" s="9" t="str">
        <f>_xlfn.XLOOKUP($E225,'Raw Data'!$E:$E,'Raw Data'!R:R,"ERROR",0,1)</f>
        <v>ml</v>
      </c>
      <c r="S225" s="5" t="str">
        <f t="array" ref="S225">_xlfn.IFS(AND(T225&gt;0,T225&lt;=0.05),"0 to 0.05",AND(T225&gt;0.05,T225&lt;=0.1),"0.05 to 0.1",AND(T225&gt;0.1,T225&lt;=0.2),"0.1 to 0.2",AND(T225&gt;0.2,T225&lt;=0.3),"0.2 to 0.3",AND(T225&gt;0.3,T225&lt;=0.4),"0.3 to 0.4",AND(T225&gt;0.4,T225&lt;=0.5),"0.4 to 0.5",AND(T225&gt;0.5,T225&lt;=0.75),"0.5 to 0.75",AND(T225&gt;0.75,T225&lt;=1),"0.75 to 1",AND(T225&gt;1,T225&lt;=2),"1 to 2",AND(T225&gt;2,T225&lt;=3),"2 to 3",AND(T225&gt;3,T225&lt;=4),"3 to 4",AND(T225&gt;4,T225&lt;=5),"4 to 5",AND(T225&gt;5,T225&lt;=10),"5 to 10",T225&gt;10,"10+")</f>
        <v>0.5 to 0.75</v>
      </c>
      <c r="T225" s="10">
        <f>_xlfn.XLOOKUP($E225,'Raw Data'!$E:$E,'Raw Data'!T:T,"ERROR",0,1)</f>
        <v>0.538620956924331</v>
      </c>
      <c r="U225" s="15" t="str">
        <f t="array" ref="U225">_xlfn.IFS(AND(V225&gt;0,V225&lt;=0.05),"0 to 0.05",AND(V225&gt;0.05,V225&lt;=0.1),"0.05 to 0.1",AND(V225&gt;0.1,V225&lt;=0.2),"0.1 to 0.2",AND(V225&gt;0.2,V225&lt;=0.3),"0.2 to 0.3",AND(V225&gt;0.3,V225&lt;=0.4),"0.3 to 0.4",AND(V225&gt;0.4,V225&lt;=0.5),"0.4 to 0.5",AND(V225&gt;0.5,V225&lt;=0.75),"0.5 to 0.75",AND(V225&gt;0.75,V225&lt;=1),"0.75 to 1",AND(V225&gt;1,V225&lt;=2),"1 to 2",AND(V225&gt;2,V225&lt;=3),"2 to 3",AND(V225&gt;3,V225&lt;=4),"3 to 4",AND(V225&gt;4,V225&lt;=5),"4 to 5",AND(V225&gt;5,V225&lt;=10),"5 to 10",V225&gt;10,"10+")</f>
        <v>0.1 to 0.2</v>
      </c>
      <c r="V225" s="10">
        <f>_xlfn.XLOOKUP($E225,'Raw Data'!$E:$E,'Raw Data'!V:V,"ERROR",0,1)</f>
        <v>0.145427658369569</v>
      </c>
      <c r="W225" s="15" t="str">
        <f t="array" ref="W225">_xlfn.IFS(AND(X225&gt;0,X225&lt;=0.05),"0 to 0.05",AND(X225&gt;0.05,X225&lt;=0.1),"0.05 to 0.1",AND(X225&gt;0.1,X225&lt;=0.2),"0.1 to 0.2",AND(X225&gt;0.2,X225&lt;=0.3),"0.2 to 0.3",AND(X225&gt;0.3,X225&lt;=0.4),"0.3 to 0.4",AND(X225&gt;0.4,X225&lt;=0.5),"0.4 to 0.5",AND(X225&gt;0.5,X225&lt;=0.75),"0.5 to 0.75",AND(X225&gt;0.75,X225&lt;=1),"0.75 to 1",AND(X225&gt;1,X225&lt;=2),"1 to 2",AND(X225&gt;2,X225&lt;=3),"2 to 3",AND(X225&gt;3,X225&lt;=4),"3 to 4",AND(X225&gt;4,X225&lt;=5),"4 to 5",AND(X225&gt;5,X225&lt;=10),"5 to 10",X225&gt;10,"10+")</f>
        <v>0.1 to 0.2</v>
      </c>
      <c r="X225" s="16">
        <f t="shared" si="8"/>
        <v>0.145427658369569</v>
      </c>
      <c r="Y225" s="5" t="str">
        <f t="array" ref="Y225">_xlfn.IFS(AND(Z225&gt;0,Z225&lt;=1),"0 to 1",AND(Z225&gt;1,Z225&lt;=2),"1 to 2",AND(Z225&gt;2,Z225&lt;=4),"2 to 4",AND(Z225&gt;4,Z225&lt;=6),"4 to 6",AND(Z225&gt;6,Z225&lt;=8),"6 to 8",AND(Z225&gt;8,Z225&lt;=10),"8 to 10",AND(Z225&gt;10,Z225&lt;=15),"10 to 15",AND(Z225&gt;15,Z225&lt;=20),"15 to 20",AND(Z225&gt;20,Z225&lt;=25),"20 to 25",AND(Z225&gt;25,Z225&lt;=30),"25 to 30",AND(Z225&gt;30,Z225&lt;=40),"30 to 40",AND(Z225&gt;40,Z225&lt;=50),"40 to 50",Z225&gt;50,"50+")</f>
        <v>1 to 2</v>
      </c>
      <c r="Z225" s="9">
        <f>_xlfn.XLOOKUP($E225,'Raw Data'!$E:$E,'Raw Data'!Z:Z,"ERROR",0,1)</f>
        <v>1.014</v>
      </c>
      <c r="AA225" s="9" t="str">
        <f>_xlfn.XLOOKUP($E225,'Raw Data'!$E:$E,'Raw Data'!AA:AA,"ERROR",0,1)</f>
        <v>oz</v>
      </c>
    </row>
    <row r="226" hidden="1" spans="1:27">
      <c r="A226" s="5" t="str">
        <f>_xlfn.XLOOKUP($E226,'Raw Data'!$E:$E,'Raw Data'!A:A,"ERROR",0,1)</f>
        <v>AE</v>
      </c>
      <c r="B226" s="5" t="str">
        <f>_xlfn.XLOOKUP($E226,'Raw Data'!$E:$E,'Raw Data'!B:B,"ERROR",0,1)</f>
        <v>Hair Mousses</v>
      </c>
      <c r="C226" s="5" t="str">
        <f>_xlfn.XLOOKUP($E226,'Raw Data'!$E:$E,'Raw Data'!C:C,"ERROR",0,1)</f>
        <v>indola</v>
      </c>
      <c r="D226" s="5" t="str">
        <f>_xlfn.XLOOKUP($E226,'Raw Data'!$E:$E,'Raw Data'!D:D,"ERROR",0,1)</f>
        <v>www.amazon.ae/dp/B01MY72GYD</v>
      </c>
      <c r="E226" s="5" t="s">
        <v>425</v>
      </c>
      <c r="F226" s="9" t="str">
        <f>_xlfn.XLOOKUP($E226,'Raw Data'!$E:$E,'Raw Data'!F:F,"ERROR",0,1)</f>
        <v>Indola CSM, HAIR COLOR, SILVER, 200ML</v>
      </c>
      <c r="G226" s="10">
        <f>_xlfn.XLOOKUP($E226,'Raw Data'!$E:$E,'Raw Data'!G:G,"ERROR",0,1)</f>
        <v>4</v>
      </c>
      <c r="H226" s="9">
        <f>_xlfn.XLOOKUP($E226,'Raw Data'!$E:$E,'Raw Data'!H:H,"ERROR",0,1)</f>
        <v>181.05</v>
      </c>
      <c r="I226" s="9">
        <f>_xlfn.XLOOKUP($E226,'Raw Data'!$E:$E,'Raw Data'!I:I,"ERROR",0,1)</f>
        <v>0.000242393561512899</v>
      </c>
      <c r="J226" s="9" t="str">
        <f>_xlfn.XLOOKUP($E226,'Raw Data'!$E:$E,'Raw Data'!J:J,"ERROR",0,1)</f>
        <v>No</v>
      </c>
      <c r="K226" s="14" t="str">
        <f t="array" ref="K226">_xlfn.IFS(AND(L226&gt;0,L226&lt;=5),"0 to 5",AND(L226&gt;5,L226&lt;=10),"5 to 10",AND(L226&gt;10,L226&lt;=15),"10 to 15",AND(L226&gt;15,L226&lt;=20),"15 to 20",AND(L226&gt;20,L226&lt;=30),"20 to 30",AND(L226&gt;30,L226&lt;=40),"30 to 40",AND(L226&gt;40,L226&lt;=50),"40 to 50",AND(L226&gt;50,L226&lt;=75),"50 to 75",AND(L226&gt;75,L226&lt;=100),"75 to 100",AND(L226&gt;100,L226&lt;=150),"100 to 150",AND(L226&gt;150,L226&lt;=200),"150 to 200",AND(L226&gt;200,L226&lt;=250),"200 to 250",AND(L226&gt;250,L226&lt;=300),"250 to 300",AND(L226&gt;300,L226&lt;=400),"300 to 400",AND(L226&gt;400,L226&lt;=500),"400 to 500",L226&gt;500,"500+")</f>
        <v>40 to 50</v>
      </c>
      <c r="L226" s="9">
        <f>_xlfn.XLOOKUP($E226,'Raw Data'!$E:$E,'Raw Data'!L:L,"ERROR",0,1)</f>
        <v>49.12</v>
      </c>
      <c r="M226" s="14" t="str">
        <f t="array" ref="M226">_xlfn.IFS(AND(N226&gt;0,N226&lt;=5),"0 to 5",AND(N226&gt;5,N226&lt;=10),"5 to 10",AND(N226&gt;10,N226&lt;=15),"10 to 15",AND(N226&gt;15,N226&lt;=20),"15 to 20",AND(N226&gt;20,N226&lt;=30),"20 to 30",AND(N226&gt;30,N226&lt;=40),"30 to 40",AND(N226&gt;40,N226&lt;=50),"40 to 50",AND(N226&gt;50,N226&lt;=75),"50 to 75",AND(N226&gt;75,N226&lt;=100),"75 to 100",AND(N226&gt;100,N226&lt;=150),"100 to 150",AND(N226&gt;150,N226&lt;=200),"150 to 200",AND(N226&gt;200,N226&lt;=250),"200 to 250",AND(N226&gt;250,N226&lt;=300),"250 to 300",AND(N226&gt;300,N226&lt;=400),"300 to 400",AND(N226&gt;400,N226&lt;=500),"400 to 500",N226&gt;500,"500+")</f>
        <v>40 to 50</v>
      </c>
      <c r="N226" s="9">
        <f>_xlfn.XLOOKUP($E226,'Raw Data'!$E:$E,'Raw Data'!N:N,"ERROR",0,1)</f>
        <v>49.12</v>
      </c>
      <c r="O226" s="14" t="str">
        <f t="array" ref="O226">_xlfn.IFS(P226=0,"No Discount",AND(P226&gt;0,P226&lt;=0.02),"0% to 2%",AND(P226&gt;0.02,P226&lt;=0.04),"2% to 4%",AND(P226&gt;0.04,P226&lt;=0.06),"4% to 6%",AND(P226&gt;0.06,P226&lt;=0.08),"6% to 8%",AND(P226&gt;0.08,P226&lt;=0.1),"8% to 10%",AND(P226&gt;0.1,P226&lt;=0.15),"10% to 15%",AND(P226&gt;0.15,P226&lt;=0.2),"15% to 20%",AND(P226&gt;0.2,P226&lt;=0.25),"20% to 25%",AND(P226&gt;0.25,P226&lt;=0.3),"25% to 30%",AND(P226&gt;0.3,P226&lt;=0.4),"30% to 40%",AND(P226&gt;0.4,P226&lt;=0.5),"40% to 50%",AND(P226&gt;0.5,P226&lt;=0.75),"50% to 75%",AND(P226&gt;0.75,P226&lt;=1),"75% to 100%")</f>
        <v>No Discount</v>
      </c>
      <c r="P226" s="10">
        <f>_xlfn.XLOOKUP($E226,'Raw Data'!$E:$E,'Raw Data'!P:P,"ERROR",0,1)</f>
        <v>0</v>
      </c>
      <c r="Q226" s="9">
        <f>_xlfn.XLOOKUP($E226,'Raw Data'!$E:$E,'Raw Data'!Q:Q,"ERROR",0,1)</f>
        <v>200</v>
      </c>
      <c r="R226" s="9" t="str">
        <f>_xlfn.XLOOKUP($E226,'Raw Data'!$E:$E,'Raw Data'!R:R,"ERROR",0,1)</f>
        <v>ml</v>
      </c>
      <c r="S226" s="5" t="str">
        <f t="array" ref="S226">_xlfn.IFS(AND(T226&gt;0,T226&lt;=0.05),"0 to 0.05",AND(T226&gt;0.05,T226&lt;=0.1),"0.05 to 0.1",AND(T226&gt;0.1,T226&lt;=0.2),"0.1 to 0.2",AND(T226&gt;0.2,T226&lt;=0.3),"0.2 to 0.3",AND(T226&gt;0.3,T226&lt;=0.4),"0.3 to 0.4",AND(T226&gt;0.4,T226&lt;=0.5),"0.4 to 0.5",AND(T226&gt;0.5,T226&lt;=0.75),"0.5 to 0.75",AND(T226&gt;0.75,T226&lt;=1),"0.75 to 1",AND(T226&gt;1,T226&lt;=2),"1 to 2",AND(T226&gt;2,T226&lt;=3),"2 to 3",AND(T226&gt;3,T226&lt;=4),"3 to 4",AND(T226&gt;4,T226&lt;=5),"4 to 5",AND(T226&gt;5,T226&lt;=10),"5 to 10",T226&gt;10,"10+")</f>
        <v>0.2 to 0.3</v>
      </c>
      <c r="T226" s="10">
        <f>_xlfn.XLOOKUP($E226,'Raw Data'!$E:$E,'Raw Data'!T:T,"ERROR",0,1)</f>
        <v>0.245731220471732</v>
      </c>
      <c r="U226" s="15" t="str">
        <f t="array" ref="U226">_xlfn.IFS(AND(V226&gt;0,V226&lt;=0.05),"0 to 0.05",AND(V226&gt;0.05,V226&lt;=0.1),"0.05 to 0.1",AND(V226&gt;0.1,V226&lt;=0.2),"0.1 to 0.2",AND(V226&gt;0.2,V226&lt;=0.3),"0.2 to 0.3",AND(V226&gt;0.3,V226&lt;=0.4),"0.3 to 0.4",AND(V226&gt;0.4,V226&lt;=0.5),"0.4 to 0.5",AND(V226&gt;0.5,V226&lt;=0.75),"0.5 to 0.75",AND(V226&gt;0.75,V226&lt;=1),"0.75 to 1",AND(V226&gt;1,V226&lt;=2),"1 to 2",AND(V226&gt;2,V226&lt;=3),"2 to 3",AND(V226&gt;3,V226&lt;=4),"3 to 4",AND(V226&gt;4,V226&lt;=5),"4 to 5",AND(V226&gt;5,V226&lt;=10),"5 to 10",V226&gt;10,"10+")</f>
        <v>0.05 to 0.1</v>
      </c>
      <c r="V226" s="10">
        <f>_xlfn.XLOOKUP($E226,'Raw Data'!$E:$E,'Raw Data'!V:V,"ERROR",0,1)</f>
        <v>0.0663474295273676</v>
      </c>
      <c r="W226" s="15" t="str">
        <f t="array" ref="W226">_xlfn.IFS(AND(X226&gt;0,X226&lt;=0.05),"0 to 0.05",AND(X226&gt;0.05,X226&lt;=0.1),"0.05 to 0.1",AND(X226&gt;0.1,X226&lt;=0.2),"0.1 to 0.2",AND(X226&gt;0.2,X226&lt;=0.3),"0.2 to 0.3",AND(X226&gt;0.3,X226&lt;=0.4),"0.3 to 0.4",AND(X226&gt;0.4,X226&lt;=0.5),"0.4 to 0.5",AND(X226&gt;0.5,X226&lt;=0.75),"0.5 to 0.75",AND(X226&gt;0.75,X226&lt;=1),"0.75 to 1",AND(X226&gt;1,X226&lt;=2),"1 to 2",AND(X226&gt;2,X226&lt;=3),"2 to 3",AND(X226&gt;3,X226&lt;=4),"3 to 4",AND(X226&gt;4,X226&lt;=5),"4 to 5",AND(X226&gt;5,X226&lt;=10),"5 to 10",X226&gt;10,"10+")</f>
        <v>0.05 to 0.1</v>
      </c>
      <c r="X226" s="16">
        <f t="shared" si="8"/>
        <v>0.0663474295273676</v>
      </c>
      <c r="Y226" s="5" t="str">
        <f t="array" ref="Y226">_xlfn.IFS(AND(Z226&gt;0,Z226&lt;=1),"0 to 1",AND(Z226&gt;1,Z226&lt;=2),"1 to 2",AND(Z226&gt;2,Z226&lt;=4),"2 to 4",AND(Z226&gt;4,Z226&lt;=6),"4 to 6",AND(Z226&gt;6,Z226&lt;=8),"6 to 8",AND(Z226&gt;8,Z226&lt;=10),"8 to 10",AND(Z226&gt;10,Z226&lt;=15),"10 to 15",AND(Z226&gt;15,Z226&lt;=20),"15 to 20",AND(Z226&gt;20,Z226&lt;=25),"20 to 25",AND(Z226&gt;25,Z226&lt;=30),"25 to 30",AND(Z226&gt;30,Z226&lt;=40),"30 to 40",AND(Z226&gt;40,Z226&lt;=50),"40 to 50",Z226&gt;50,"50+")</f>
        <v>6 to 8</v>
      </c>
      <c r="Z226" s="9">
        <f>_xlfn.XLOOKUP($E226,'Raw Data'!$E:$E,'Raw Data'!Z:Z,"ERROR",0,1)</f>
        <v>6.76</v>
      </c>
      <c r="AA226" s="9" t="str">
        <f>_xlfn.XLOOKUP($E226,'Raw Data'!$E:$E,'Raw Data'!AA:AA,"ERROR",0,1)</f>
        <v>oz</v>
      </c>
    </row>
    <row r="227" hidden="1" spans="1:27">
      <c r="A227" s="5" t="str">
        <f>_xlfn.XLOOKUP($E227,'Raw Data'!$E:$E,'Raw Data'!A:A,"ERROR",0,1)</f>
        <v>AE</v>
      </c>
      <c r="B227" s="5" t="str">
        <f>_xlfn.XLOOKUP($E227,'Raw Data'!$E:$E,'Raw Data'!B:B,"ERROR",0,1)</f>
        <v>Hair Mousses</v>
      </c>
      <c r="C227" s="5" t="str">
        <f>_xlfn.XLOOKUP($E227,'Raw Data'!$E:$E,'Raw Data'!C:C,"ERROR",0,1)</f>
        <v>Dr. Fresh</v>
      </c>
      <c r="D227" s="5" t="str">
        <f>_xlfn.XLOOKUP($E227,'Raw Data'!$E:$E,'Raw Data'!D:D,"ERROR",0,1)</f>
        <v>www.amazon.ae/dp/B07J1J473X</v>
      </c>
      <c r="E227" s="5" t="s">
        <v>426</v>
      </c>
      <c r="F227" s="9" t="str">
        <f>_xlfn.XLOOKUP($E227,'Raw Data'!$E:$E,'Raw Data'!F:F,"ERROR",0,1)</f>
        <v>SGX NYC, So Whipped, Whipped Mousse for Nonstop Curls and Waves (7 Ounce)</v>
      </c>
      <c r="G227" s="10">
        <f>_xlfn.XLOOKUP($E227,'Raw Data'!$E:$E,'Raw Data'!G:G,"ERROR",0,1)</f>
        <v>3</v>
      </c>
      <c r="H227" s="9">
        <f>_xlfn.XLOOKUP($E227,'Raw Data'!$E:$E,'Raw Data'!H:H,"ERROR",0,1)</f>
        <v>176.89</v>
      </c>
      <c r="I227" s="9">
        <f>_xlfn.XLOOKUP($E227,'Raw Data'!$E:$E,'Raw Data'!I:I,"ERROR",0,1)</f>
        <v>0.000236824065705698</v>
      </c>
      <c r="J227" s="9" t="str">
        <f>_xlfn.XLOOKUP($E227,'Raw Data'!$E:$E,'Raw Data'!J:J,"ERROR",0,1)</f>
        <v>No</v>
      </c>
      <c r="K227" s="14" t="str">
        <f t="array" ref="K227">_xlfn.IFS(AND(L227&gt;0,L227&lt;=5),"0 to 5",AND(L227&gt;5,L227&lt;=10),"5 to 10",AND(L227&gt;10,L227&lt;=15),"10 to 15",AND(L227&gt;15,L227&lt;=20),"15 to 20",AND(L227&gt;20,L227&lt;=30),"20 to 30",AND(L227&gt;30,L227&lt;=40),"30 to 40",AND(L227&gt;40,L227&lt;=50),"40 to 50",AND(L227&gt;50,L227&lt;=75),"50 to 75",AND(L227&gt;75,L227&lt;=100),"75 to 100",AND(L227&gt;100,L227&lt;=150),"100 to 150",AND(L227&gt;150,L227&lt;=200),"150 to 200",AND(L227&gt;200,L227&lt;=250),"200 to 250",AND(L227&gt;250,L227&lt;=300),"250 to 300",AND(L227&gt;300,L227&lt;=400),"300 to 400",AND(L227&gt;400,L227&lt;=500),"400 to 500",L227&gt;500,"500+")</f>
        <v>50 to 75</v>
      </c>
      <c r="L227" s="9">
        <f>_xlfn.XLOOKUP($E227,'Raw Data'!$E:$E,'Raw Data'!L:L,"ERROR",0,1)</f>
        <v>71.49</v>
      </c>
      <c r="M227" s="14" t="str">
        <f t="array" ref="M227">_xlfn.IFS(AND(N227&gt;0,N227&lt;=5),"0 to 5",AND(N227&gt;5,N227&lt;=10),"5 to 10",AND(N227&gt;10,N227&lt;=15),"10 to 15",AND(N227&gt;15,N227&lt;=20),"15 to 20",AND(N227&gt;20,N227&lt;=30),"20 to 30",AND(N227&gt;30,N227&lt;=40),"30 to 40",AND(N227&gt;40,N227&lt;=50),"40 to 50",AND(N227&gt;50,N227&lt;=75),"50 to 75",AND(N227&gt;75,N227&lt;=100),"75 to 100",AND(N227&gt;100,N227&lt;=150),"100 to 150",AND(N227&gt;150,N227&lt;=200),"150 to 200",AND(N227&gt;200,N227&lt;=250),"200 to 250",AND(N227&gt;250,N227&lt;=300),"250 to 300",AND(N227&gt;300,N227&lt;=400),"300 to 400",AND(N227&gt;400,N227&lt;=500),"400 to 500",N227&gt;500,"500+")</f>
        <v>50 to 75</v>
      </c>
      <c r="N227" s="9">
        <f>_xlfn.XLOOKUP($E227,'Raw Data'!$E:$E,'Raw Data'!N:N,"ERROR",0,1)</f>
        <v>71.49</v>
      </c>
      <c r="O227" s="14" t="str">
        <f t="array" ref="O227">_xlfn.IFS(P227=0,"No Discount",AND(P227&gt;0,P227&lt;=0.02),"0% to 2%",AND(P227&gt;0.02,P227&lt;=0.04),"2% to 4%",AND(P227&gt;0.04,P227&lt;=0.06),"4% to 6%",AND(P227&gt;0.06,P227&lt;=0.08),"6% to 8%",AND(P227&gt;0.08,P227&lt;=0.1),"8% to 10%",AND(P227&gt;0.1,P227&lt;=0.15),"10% to 15%",AND(P227&gt;0.15,P227&lt;=0.2),"15% to 20%",AND(P227&gt;0.2,P227&lt;=0.25),"20% to 25%",AND(P227&gt;0.25,P227&lt;=0.3),"25% to 30%",AND(P227&gt;0.3,P227&lt;=0.4),"30% to 40%",AND(P227&gt;0.4,P227&lt;=0.5),"40% to 50%",AND(P227&gt;0.5,P227&lt;=0.75),"50% to 75%",AND(P227&gt;0.75,P227&lt;=1),"75% to 100%")</f>
        <v>No Discount</v>
      </c>
      <c r="P227" s="10">
        <f>_xlfn.XLOOKUP($E227,'Raw Data'!$E:$E,'Raw Data'!P:P,"ERROR",0,1)</f>
        <v>0</v>
      </c>
      <c r="Q227" s="9">
        <f>_xlfn.XLOOKUP($E227,'Raw Data'!$E:$E,'Raw Data'!Q:Q,"ERROR",0,1)</f>
        <v>7</v>
      </c>
      <c r="R227" s="9" t="str">
        <f>_xlfn.XLOOKUP($E227,'Raw Data'!$E:$E,'Raw Data'!R:R,"ERROR",0,1)</f>
        <v>oz</v>
      </c>
      <c r="S227" s="5" t="str">
        <f t="array" ref="S227">_xlfn.IFS(AND(T227&gt;0,T227&lt;=0.05),"0 to 0.05",AND(T227&gt;0.05,T227&lt;=0.1),"0.05 to 0.1",AND(T227&gt;0.1,T227&lt;=0.2),"0.1 to 0.2",AND(T227&gt;0.2,T227&lt;=0.3),"0.2 to 0.3",AND(T227&gt;0.3,T227&lt;=0.4),"0.3 to 0.4",AND(T227&gt;0.4,T227&lt;=0.5),"0.4 to 0.5",AND(T227&gt;0.5,T227&lt;=0.75),"0.5 to 0.75",AND(T227&gt;0.75,T227&lt;=1),"0.75 to 1",AND(T227&gt;1,T227&lt;=2),"1 to 2",AND(T227&gt;2,T227&lt;=3),"2 to 3",AND(T227&gt;3,T227&lt;=4),"3 to 4",AND(T227&gt;4,T227&lt;=5),"4 to 5",AND(T227&gt;5,T227&lt;=10),"5 to 10",T227&gt;10,"10+")</f>
        <v>0.3 to 0.4</v>
      </c>
      <c r="T227" s="10">
        <f>_xlfn.XLOOKUP($E227,'Raw Data'!$E:$E,'Raw Data'!T:T,"ERROR",0,1)</f>
        <v>0.345379003816609</v>
      </c>
      <c r="U227" s="15" t="str">
        <f t="array" ref="U227">_xlfn.IFS(AND(V227&gt;0,V227&lt;=0.05),"0 to 0.05",AND(V227&gt;0.05,V227&lt;=0.1),"0.05 to 0.1",AND(V227&gt;0.1,V227&lt;=0.2),"0.1 to 0.2",AND(V227&gt;0.2,V227&lt;=0.3),"0.2 to 0.3",AND(V227&gt;0.3,V227&lt;=0.4),"0.3 to 0.4",AND(V227&gt;0.4,V227&lt;=0.5),"0.4 to 0.5",AND(V227&gt;0.5,V227&lt;=0.75),"0.5 to 0.75",AND(V227&gt;0.75,V227&lt;=1),"0.75 to 1",AND(V227&gt;1,V227&lt;=2),"1 to 2",AND(V227&gt;2,V227&lt;=3),"2 to 3",AND(V227&gt;3,V227&lt;=4),"3 to 4",AND(V227&gt;4,V227&lt;=5),"4 to 5",AND(V227&gt;5,V227&lt;=10),"5 to 10",V227&gt;10,"10+")</f>
        <v>0.05 to 0.1</v>
      </c>
      <c r="V227" s="10">
        <f>_xlfn.XLOOKUP($E227,'Raw Data'!$E:$E,'Raw Data'!V:V,"ERROR",0,1)</f>
        <v>0.0932523310304846</v>
      </c>
      <c r="W227" s="15" t="str">
        <f t="array" ref="W227">_xlfn.IFS(AND(X227&gt;0,X227&lt;=0.05),"0 to 0.05",AND(X227&gt;0.05,X227&lt;=0.1),"0.05 to 0.1",AND(X227&gt;0.1,X227&lt;=0.2),"0.1 to 0.2",AND(X227&gt;0.2,X227&lt;=0.3),"0.2 to 0.3",AND(X227&gt;0.3,X227&lt;=0.4),"0.3 to 0.4",AND(X227&gt;0.4,X227&lt;=0.5),"0.4 to 0.5",AND(X227&gt;0.5,X227&lt;=0.75),"0.5 to 0.75",AND(X227&gt;0.75,X227&lt;=1),"0.75 to 1",AND(X227&gt;1,X227&lt;=2),"1 to 2",AND(X227&gt;2,X227&lt;=3),"2 to 3",AND(X227&gt;3,X227&lt;=4),"3 to 4",AND(X227&gt;4,X227&lt;=5),"4 to 5",AND(X227&gt;5,X227&lt;=10),"5 to 10",X227&gt;10,"10+")</f>
        <v>0.05 to 0.1</v>
      </c>
      <c r="X227" s="16">
        <f t="shared" si="8"/>
        <v>0.0932523310304846</v>
      </c>
      <c r="Y227" s="5" t="str">
        <f t="array" ref="Y227">_xlfn.IFS(AND(Z227&gt;0,Z227&lt;=1),"0 to 1",AND(Z227&gt;1,Z227&lt;=2),"1 to 2",AND(Z227&gt;2,Z227&lt;=4),"2 to 4",AND(Z227&gt;4,Z227&lt;=6),"4 to 6",AND(Z227&gt;6,Z227&lt;=8),"6 to 8",AND(Z227&gt;8,Z227&lt;=10),"8 to 10",AND(Z227&gt;10,Z227&lt;=15),"10 to 15",AND(Z227&gt;15,Z227&lt;=20),"15 to 20",AND(Z227&gt;20,Z227&lt;=25),"20 to 25",AND(Z227&gt;25,Z227&lt;=30),"25 to 30",AND(Z227&gt;30,Z227&lt;=40),"30 to 40",AND(Z227&gt;40,Z227&lt;=50),"40 to 50",Z227&gt;50,"50+")</f>
        <v>6 to 8</v>
      </c>
      <c r="Z227" s="9">
        <f>_xlfn.XLOOKUP($E227,'Raw Data'!$E:$E,'Raw Data'!Z:Z,"ERROR",0,1)</f>
        <v>7</v>
      </c>
      <c r="AA227" s="9" t="str">
        <f>_xlfn.XLOOKUP($E227,'Raw Data'!$E:$E,'Raw Data'!AA:AA,"ERROR",0,1)</f>
        <v>oz</v>
      </c>
    </row>
    <row r="228" hidden="1" spans="1:27">
      <c r="A228" s="5" t="str">
        <f>_xlfn.XLOOKUP($E228,'Raw Data'!$E:$E,'Raw Data'!A:A,"ERROR",0,1)</f>
        <v>AE</v>
      </c>
      <c r="B228" s="5" t="str">
        <f>_xlfn.XLOOKUP($E228,'Raw Data'!$E:$E,'Raw Data'!B:B,"ERROR",0,1)</f>
        <v>Hair Mousses</v>
      </c>
      <c r="C228" s="5" t="str">
        <f>_xlfn.XLOOKUP($E228,'Raw Data'!$E:$E,'Raw Data'!C:C,"ERROR",0,1)</f>
        <v>MORFOSE</v>
      </c>
      <c r="D228" s="5" t="str">
        <f>_xlfn.XLOOKUP($E228,'Raw Data'!$E:$E,'Raw Data'!D:D,"ERROR",0,1)</f>
        <v>www.amazon.ae/dp/B01DYEZQO8</v>
      </c>
      <c r="E228" s="5" t="s">
        <v>427</v>
      </c>
      <c r="F228" s="9" t="str">
        <f>_xlfn.XLOOKUP($E228,'Raw Data'!$E:$E,'Raw Data'!F:F,"ERROR",0,1)</f>
        <v>Morfose Milk Therapy Creamy Hair Mousse 200 ml Morfose Milk Therapy Creamy Hair Mousse 200 ml</v>
      </c>
      <c r="G228" s="10">
        <f>_xlfn.XLOOKUP($E228,'Raw Data'!$E:$E,'Raw Data'!G:G,"ERROR",0,1)</f>
        <v>5</v>
      </c>
      <c r="H228" s="9">
        <f>_xlfn.XLOOKUP($E228,'Raw Data'!$E:$E,'Raw Data'!H:H,"ERROR",0,1)</f>
        <v>176.82</v>
      </c>
      <c r="I228" s="9">
        <f>_xlfn.XLOOKUP($E228,'Raw Data'!$E:$E,'Raw Data'!I:I,"ERROR",0,1)</f>
        <v>0.000236730348228173</v>
      </c>
      <c r="J228" s="9" t="str">
        <f>_xlfn.XLOOKUP($E228,'Raw Data'!$E:$E,'Raw Data'!J:J,"ERROR",0,1)</f>
        <v>No</v>
      </c>
      <c r="K228" s="14" t="str">
        <f t="array" ref="K228">_xlfn.IFS(AND(L228&gt;0,L228&lt;=5),"0 to 5",AND(L228&gt;5,L228&lt;=10),"5 to 10",AND(L228&gt;10,L228&lt;=15),"10 to 15",AND(L228&gt;15,L228&lt;=20),"15 to 20",AND(L228&gt;20,L228&lt;=30),"20 to 30",AND(L228&gt;30,L228&lt;=40),"30 to 40",AND(L228&gt;40,L228&lt;=50),"40 to 50",AND(L228&gt;50,L228&lt;=75),"50 to 75",AND(L228&gt;75,L228&lt;=100),"75 to 100",AND(L228&gt;100,L228&lt;=150),"100 to 150",AND(L228&gt;150,L228&lt;=200),"150 to 200",AND(L228&gt;200,L228&lt;=250),"200 to 250",AND(L228&gt;250,L228&lt;=300),"250 to 300",AND(L228&gt;300,L228&lt;=400),"300 to 400",AND(L228&gt;400,L228&lt;=500),"400 to 500",L228&gt;500,"500+")</f>
        <v>30 to 40</v>
      </c>
      <c r="L228" s="9">
        <f>_xlfn.XLOOKUP($E228,'Raw Data'!$E:$E,'Raw Data'!L:L,"ERROR",0,1)</f>
        <v>35</v>
      </c>
      <c r="M228" s="14" t="str">
        <f t="array" ref="M228">_xlfn.IFS(AND(N228&gt;0,N228&lt;=5),"0 to 5",AND(N228&gt;5,N228&lt;=10),"5 to 10",AND(N228&gt;10,N228&lt;=15),"10 to 15",AND(N228&gt;15,N228&lt;=20),"15 to 20",AND(N228&gt;20,N228&lt;=30),"20 to 30",AND(N228&gt;30,N228&lt;=40),"30 to 40",AND(N228&gt;40,N228&lt;=50),"40 to 50",AND(N228&gt;50,N228&lt;=75),"50 to 75",AND(N228&gt;75,N228&lt;=100),"75 to 100",AND(N228&gt;100,N228&lt;=150),"100 to 150",AND(N228&gt;150,N228&lt;=200),"150 to 200",AND(N228&gt;200,N228&lt;=250),"200 to 250",AND(N228&gt;250,N228&lt;=300),"250 to 300",AND(N228&gt;300,N228&lt;=400),"300 to 400",AND(N228&gt;400,N228&lt;=500),"400 to 500",N228&gt;500,"500+")</f>
        <v>30 to 40</v>
      </c>
      <c r="N228" s="9">
        <f>_xlfn.XLOOKUP($E228,'Raw Data'!$E:$E,'Raw Data'!N:N,"ERROR",0,1)</f>
        <v>35</v>
      </c>
      <c r="O228" s="14" t="str">
        <f t="array" ref="O228">_xlfn.IFS(P228=0,"No Discount",AND(P228&gt;0,P228&lt;=0.02),"0% to 2%",AND(P228&gt;0.02,P228&lt;=0.04),"2% to 4%",AND(P228&gt;0.04,P228&lt;=0.06),"4% to 6%",AND(P228&gt;0.06,P228&lt;=0.08),"6% to 8%",AND(P228&gt;0.08,P228&lt;=0.1),"8% to 10%",AND(P228&gt;0.1,P228&lt;=0.15),"10% to 15%",AND(P228&gt;0.15,P228&lt;=0.2),"15% to 20%",AND(P228&gt;0.2,P228&lt;=0.25),"20% to 25%",AND(P228&gt;0.25,P228&lt;=0.3),"25% to 30%",AND(P228&gt;0.3,P228&lt;=0.4),"30% to 40%",AND(P228&gt;0.4,P228&lt;=0.5),"40% to 50%",AND(P228&gt;0.5,P228&lt;=0.75),"50% to 75%",AND(P228&gt;0.75,P228&lt;=1),"75% to 100%")</f>
        <v>No Discount</v>
      </c>
      <c r="P228" s="10">
        <f>_xlfn.XLOOKUP($E228,'Raw Data'!$E:$E,'Raw Data'!P:P,"ERROR",0,1)</f>
        <v>0</v>
      </c>
      <c r="Q228" s="9">
        <f>_xlfn.XLOOKUP($E228,'Raw Data'!$E:$E,'Raw Data'!Q:Q,"ERROR",0,1)</f>
        <v>200</v>
      </c>
      <c r="R228" s="9" t="str">
        <f>_xlfn.XLOOKUP($E228,'Raw Data'!$E:$E,'Raw Data'!R:R,"ERROR",0,1)</f>
        <v>ml</v>
      </c>
      <c r="S228" s="5" t="str">
        <f t="array" ref="S228">_xlfn.IFS(AND(T228&gt;0,T228&lt;=0.05),"0 to 0.05",AND(T228&gt;0.05,T228&lt;=0.1),"0.05 to 0.1",AND(T228&gt;0.1,T228&lt;=0.2),"0.1 to 0.2",AND(T228&gt;0.2,T228&lt;=0.3),"0.2 to 0.3",AND(T228&gt;0.3,T228&lt;=0.4),"0.3 to 0.4",AND(T228&gt;0.4,T228&lt;=0.5),"0.4 to 0.5",AND(T228&gt;0.5,T228&lt;=0.75),"0.5 to 0.75",AND(T228&gt;0.75,T228&lt;=1),"0.75 to 1",AND(T228&gt;1,T228&lt;=2),"1 to 2",AND(T228&gt;2,T228&lt;=3),"2 to 3",AND(T228&gt;3,T228&lt;=4),"3 to 4",AND(T228&gt;4,T228&lt;=5),"4 to 5",AND(T228&gt;5,T228&lt;=10),"5 to 10",T228&gt;10,"10+")</f>
        <v>0.1 to 0.2</v>
      </c>
      <c r="T228" s="10">
        <f>_xlfn.XLOOKUP($E228,'Raw Data'!$E:$E,'Raw Data'!T:T,"ERROR",0,1)</f>
        <v>0.175093499928962</v>
      </c>
      <c r="U228" s="15" t="str">
        <f t="array" ref="U228">_xlfn.IFS(AND(V228&gt;0,V228&lt;=0.05),"0 to 0.05",AND(V228&gt;0.05,V228&lt;=0.1),"0.05 to 0.1",AND(V228&gt;0.1,V228&lt;=0.2),"0.1 to 0.2",AND(V228&gt;0.2,V228&lt;=0.3),"0.2 to 0.3",AND(V228&gt;0.3,V228&lt;=0.4),"0.3 to 0.4",AND(V228&gt;0.4,V228&lt;=0.5),"0.4 to 0.5",AND(V228&gt;0.5,V228&lt;=0.75),"0.5 to 0.75",AND(V228&gt;0.75,V228&lt;=1),"0.75 to 1",AND(V228&gt;1,V228&lt;=2),"1 to 2",AND(V228&gt;2,V228&lt;=3),"2 to 3",AND(V228&gt;3,V228&lt;=4),"3 to 4",AND(V228&gt;4,V228&lt;=5),"4 to 5",AND(V228&gt;5,V228&lt;=10),"5 to 10",V228&gt;10,"10+")</f>
        <v>0 to 0.05</v>
      </c>
      <c r="V228" s="10">
        <f>_xlfn.XLOOKUP($E228,'Raw Data'!$E:$E,'Raw Data'!V:V,"ERROR",0,1)</f>
        <v>0.0472752449808198</v>
      </c>
      <c r="W228" s="15" t="str">
        <f t="array" ref="W228">_xlfn.IFS(AND(X228&gt;0,X228&lt;=0.05),"0 to 0.05",AND(X228&gt;0.05,X228&lt;=0.1),"0.05 to 0.1",AND(X228&gt;0.1,X228&lt;=0.2),"0.1 to 0.2",AND(X228&gt;0.2,X228&lt;=0.3),"0.2 to 0.3",AND(X228&gt;0.3,X228&lt;=0.4),"0.3 to 0.4",AND(X228&gt;0.4,X228&lt;=0.5),"0.4 to 0.5",AND(X228&gt;0.5,X228&lt;=0.75),"0.5 to 0.75",AND(X228&gt;0.75,X228&lt;=1),"0.75 to 1",AND(X228&gt;1,X228&lt;=2),"1 to 2",AND(X228&gt;2,X228&lt;=3),"2 to 3",AND(X228&gt;3,X228&lt;=4),"3 to 4",AND(X228&gt;4,X228&lt;=5),"4 to 5",AND(X228&gt;5,X228&lt;=10),"5 to 10",X228&gt;10,"10+")</f>
        <v>0 to 0.05</v>
      </c>
      <c r="X228" s="16">
        <f t="shared" si="8"/>
        <v>0.0472752449808198</v>
      </c>
      <c r="Y228" s="5" t="str">
        <f t="array" ref="Y228">_xlfn.IFS(AND(Z228&gt;0,Z228&lt;=1),"0 to 1",AND(Z228&gt;1,Z228&lt;=2),"1 to 2",AND(Z228&gt;2,Z228&lt;=4),"2 to 4",AND(Z228&gt;4,Z228&lt;=6),"4 to 6",AND(Z228&gt;6,Z228&lt;=8),"6 to 8",AND(Z228&gt;8,Z228&lt;=10),"8 to 10",AND(Z228&gt;10,Z228&lt;=15),"10 to 15",AND(Z228&gt;15,Z228&lt;=20),"15 to 20",AND(Z228&gt;20,Z228&lt;=25),"20 to 25",AND(Z228&gt;25,Z228&lt;=30),"25 to 30",AND(Z228&gt;30,Z228&lt;=40),"30 to 40",AND(Z228&gt;40,Z228&lt;=50),"40 to 50",Z228&gt;50,"50+")</f>
        <v>6 to 8</v>
      </c>
      <c r="Z228" s="9">
        <f>_xlfn.XLOOKUP($E228,'Raw Data'!$E:$E,'Raw Data'!Z:Z,"ERROR",0,1)</f>
        <v>6.76</v>
      </c>
      <c r="AA228" s="9" t="str">
        <f>_xlfn.XLOOKUP($E228,'Raw Data'!$E:$E,'Raw Data'!AA:AA,"ERROR",0,1)</f>
        <v>oz</v>
      </c>
    </row>
    <row r="229" hidden="1" spans="1:27">
      <c r="A229" s="5" t="str">
        <f>_xlfn.XLOOKUP($E229,'Raw Data'!$E:$E,'Raw Data'!A:A,"ERROR",0,1)</f>
        <v>AE</v>
      </c>
      <c r="B229" s="5" t="str">
        <f>_xlfn.XLOOKUP($E229,'Raw Data'!$E:$E,'Raw Data'!B:B,"ERROR",0,1)</f>
        <v>Hair Mousses</v>
      </c>
      <c r="C229" s="5" t="str">
        <f>_xlfn.XLOOKUP($E229,'Raw Data'!$E:$E,'Raw Data'!C:C,"ERROR",0,1)</f>
        <v>Wella</v>
      </c>
      <c r="D229" s="5" t="str">
        <f>_xlfn.XLOOKUP($E229,'Raw Data'!$E:$E,'Raw Data'!D:D,"ERROR",0,1)</f>
        <v>www.amazon.ae/dp/B07YQCZBH8</v>
      </c>
      <c r="E229" s="5" t="s">
        <v>428</v>
      </c>
      <c r="F229" s="9" t="str">
        <f>_xlfn.XLOOKUP($E229,'Raw Data'!$E:$E,'Raw Data'!F:F,"ERROR",0,1)</f>
        <v>Wella EIMI Nutricurls Boost Boz, Curl Enhancing Mousse with Frizz Reduction, 10.1 oz</v>
      </c>
      <c r="G229" s="10">
        <f>_xlfn.XLOOKUP($E229,'Raw Data'!$E:$E,'Raw Data'!G:G,"ERROR",0,1)</f>
        <v>1</v>
      </c>
      <c r="H229" s="9">
        <f>_xlfn.XLOOKUP($E229,'Raw Data'!$E:$E,'Raw Data'!H:H,"ERROR",0,1)</f>
        <v>175.55</v>
      </c>
      <c r="I229" s="9">
        <f>_xlfn.XLOOKUP($E229,'Raw Data'!$E:$E,'Raw Data'!I:I,"ERROR",0,1)</f>
        <v>0.000235030045421648</v>
      </c>
      <c r="J229" s="9" t="str">
        <f>_xlfn.XLOOKUP($E229,'Raw Data'!$E:$E,'Raw Data'!J:J,"ERROR",0,1)</f>
        <v>No</v>
      </c>
      <c r="K229" s="14" t="str">
        <f t="array" ref="K229">_xlfn.IFS(AND(L229&gt;0,L229&lt;=5),"0 to 5",AND(L229&gt;5,L229&lt;=10),"5 to 10",AND(L229&gt;10,L229&lt;=15),"10 to 15",AND(L229&gt;15,L229&lt;=20),"15 to 20",AND(L229&gt;20,L229&lt;=30),"20 to 30",AND(L229&gt;30,L229&lt;=40),"30 to 40",AND(L229&gt;40,L229&lt;=50),"40 to 50",AND(L229&gt;50,L229&lt;=75),"50 to 75",AND(L229&gt;75,L229&lt;=100),"75 to 100",AND(L229&gt;100,L229&lt;=150),"100 to 150",AND(L229&gt;150,L229&lt;=200),"150 to 200",AND(L229&gt;200,L229&lt;=250),"200 to 250",AND(L229&gt;250,L229&lt;=300),"250 to 300",AND(L229&gt;300,L229&lt;=400),"300 to 400",AND(L229&gt;400,L229&lt;=500),"400 to 500",L229&gt;500,"500+")</f>
        <v>100 to 150</v>
      </c>
      <c r="L229" s="9">
        <f>_xlfn.XLOOKUP($E229,'Raw Data'!$E:$E,'Raw Data'!L:L,"ERROR",0,1)</f>
        <v>137</v>
      </c>
      <c r="M229" s="14" t="str">
        <f t="array" ref="M229">_xlfn.IFS(AND(N229&gt;0,N229&lt;=5),"0 to 5",AND(N229&gt;5,N229&lt;=10),"5 to 10",AND(N229&gt;10,N229&lt;=15),"10 to 15",AND(N229&gt;15,N229&lt;=20),"15 to 20",AND(N229&gt;20,N229&lt;=30),"20 to 30",AND(N229&gt;30,N229&lt;=40),"30 to 40",AND(N229&gt;40,N229&lt;=50),"40 to 50",AND(N229&gt;50,N229&lt;=75),"50 to 75",AND(N229&gt;75,N229&lt;=100),"75 to 100",AND(N229&gt;100,N229&lt;=150),"100 to 150",AND(N229&gt;150,N229&lt;=200),"150 to 200",AND(N229&gt;200,N229&lt;=250),"200 to 250",AND(N229&gt;250,N229&lt;=300),"250 to 300",AND(N229&gt;300,N229&lt;=400),"300 to 400",AND(N229&gt;400,N229&lt;=500),"400 to 500",N229&gt;500,"500+")</f>
        <v>100 to 150</v>
      </c>
      <c r="N229" s="9">
        <f>_xlfn.XLOOKUP($E229,'Raw Data'!$E:$E,'Raw Data'!N:N,"ERROR",0,1)</f>
        <v>137</v>
      </c>
      <c r="O229" s="14" t="str">
        <f t="array" ref="O229">_xlfn.IFS(P229=0,"No Discount",AND(P229&gt;0,P229&lt;=0.02),"0% to 2%",AND(P229&gt;0.02,P229&lt;=0.04),"2% to 4%",AND(P229&gt;0.04,P229&lt;=0.06),"4% to 6%",AND(P229&gt;0.06,P229&lt;=0.08),"6% to 8%",AND(P229&gt;0.08,P229&lt;=0.1),"8% to 10%",AND(P229&gt;0.1,P229&lt;=0.15),"10% to 15%",AND(P229&gt;0.15,P229&lt;=0.2),"15% to 20%",AND(P229&gt;0.2,P229&lt;=0.25),"20% to 25%",AND(P229&gt;0.25,P229&lt;=0.3),"25% to 30%",AND(P229&gt;0.3,P229&lt;=0.4),"30% to 40%",AND(P229&gt;0.4,P229&lt;=0.5),"40% to 50%",AND(P229&gt;0.5,P229&lt;=0.75),"50% to 75%",AND(P229&gt;0.75,P229&lt;=1),"75% to 100%")</f>
        <v>No Discount</v>
      </c>
      <c r="P229" s="10">
        <f>_xlfn.XLOOKUP($E229,'Raw Data'!$E:$E,'Raw Data'!P:P,"ERROR",0,1)</f>
        <v>0</v>
      </c>
      <c r="Q229" s="9">
        <f>_xlfn.XLOOKUP($E229,'Raw Data'!$E:$E,'Raw Data'!Q:Q,"ERROR",0,1)</f>
        <v>10.1</v>
      </c>
      <c r="R229" s="9" t="str">
        <f>_xlfn.XLOOKUP($E229,'Raw Data'!$E:$E,'Raw Data'!R:R,"ERROR",0,1)</f>
        <v>oz</v>
      </c>
      <c r="S229" s="5" t="str">
        <f t="array" ref="S229">_xlfn.IFS(AND(T229&gt;0,T229&lt;=0.05),"0 to 0.05",AND(T229&gt;0.05,T229&lt;=0.1),"0.05 to 0.1",AND(T229&gt;0.1,T229&lt;=0.2),"0.1 to 0.2",AND(T229&gt;0.2,T229&lt;=0.3),"0.2 to 0.3",AND(T229&gt;0.3,T229&lt;=0.4),"0.3 to 0.4",AND(T229&gt;0.4,T229&lt;=0.5),"0.4 to 0.5",AND(T229&gt;0.5,T229&lt;=0.75),"0.5 to 0.75",AND(T229&gt;0.75,T229&lt;=1),"0.75 to 1",AND(T229&gt;1,T229&lt;=2),"1 to 2",AND(T229&gt;2,T229&lt;=3),"2 to 3",AND(T229&gt;3,T229&lt;=4),"3 to 4",AND(T229&gt;4,T229&lt;=5),"4 to 5",AND(T229&gt;5,T229&lt;=10),"5 to 10",T229&gt;10,"10+")</f>
        <v>0.4 to 0.5</v>
      </c>
      <c r="T229" s="10">
        <f>_xlfn.XLOOKUP($E229,'Raw Data'!$E:$E,'Raw Data'!T:T,"ERROR",0,1)</f>
        <v>0.458720204113749</v>
      </c>
      <c r="U229" s="15" t="str">
        <f t="array" ref="U229">_xlfn.IFS(AND(V229&gt;0,V229&lt;=0.05),"0 to 0.05",AND(V229&gt;0.05,V229&lt;=0.1),"0.05 to 0.1",AND(V229&gt;0.1,V229&lt;=0.2),"0.1 to 0.2",AND(V229&gt;0.2,V229&lt;=0.3),"0.2 to 0.3",AND(V229&gt;0.3,V229&lt;=0.4),"0.3 to 0.4",AND(V229&gt;0.4,V229&lt;=0.5),"0.4 to 0.5",AND(V229&gt;0.5,V229&lt;=0.75),"0.5 to 0.75",AND(V229&gt;0.75,V229&lt;=1),"0.75 to 1",AND(V229&gt;1,V229&lt;=2),"1 to 2",AND(V229&gt;2,V229&lt;=3),"2 to 3",AND(V229&gt;3,V229&lt;=4),"3 to 4",AND(V229&gt;4,V229&lt;=5),"4 to 5",AND(V229&gt;5,V229&lt;=10),"5 to 10",V229&gt;10,"10+")</f>
        <v>0.1 to 0.2</v>
      </c>
      <c r="V229" s="10">
        <f>_xlfn.XLOOKUP($E229,'Raw Data'!$E:$E,'Raw Data'!V:V,"ERROR",0,1)</f>
        <v>0.123854455110712</v>
      </c>
      <c r="W229" s="15" t="str">
        <f t="array" ref="W229">_xlfn.IFS(AND(X229&gt;0,X229&lt;=0.05),"0 to 0.05",AND(X229&gt;0.05,X229&lt;=0.1),"0.05 to 0.1",AND(X229&gt;0.1,X229&lt;=0.2),"0.1 to 0.2",AND(X229&gt;0.2,X229&lt;=0.3),"0.2 to 0.3",AND(X229&gt;0.3,X229&lt;=0.4),"0.3 to 0.4",AND(X229&gt;0.4,X229&lt;=0.5),"0.4 to 0.5",AND(X229&gt;0.5,X229&lt;=0.75),"0.5 to 0.75",AND(X229&gt;0.75,X229&lt;=1),"0.75 to 1",AND(X229&gt;1,X229&lt;=2),"1 to 2",AND(X229&gt;2,X229&lt;=3),"2 to 3",AND(X229&gt;3,X229&lt;=4),"3 to 4",AND(X229&gt;4,X229&lt;=5),"4 to 5",AND(X229&gt;5,X229&lt;=10),"5 to 10",X229&gt;10,"10+")</f>
        <v>0.1 to 0.2</v>
      </c>
      <c r="X229" s="16">
        <f t="shared" si="8"/>
        <v>0.123854455110712</v>
      </c>
      <c r="Y229" s="5" t="str">
        <f t="array" ref="Y229">_xlfn.IFS(AND(Z229&gt;0,Z229&lt;=1),"0 to 1",AND(Z229&gt;1,Z229&lt;=2),"1 to 2",AND(Z229&gt;2,Z229&lt;=4),"2 to 4",AND(Z229&gt;4,Z229&lt;=6),"4 to 6",AND(Z229&gt;6,Z229&lt;=8),"6 to 8",AND(Z229&gt;8,Z229&lt;=10),"8 to 10",AND(Z229&gt;10,Z229&lt;=15),"10 to 15",AND(Z229&gt;15,Z229&lt;=20),"15 to 20",AND(Z229&gt;20,Z229&lt;=25),"20 to 25",AND(Z229&gt;25,Z229&lt;=30),"25 to 30",AND(Z229&gt;30,Z229&lt;=40),"30 to 40",AND(Z229&gt;40,Z229&lt;=50),"40 to 50",Z229&gt;50,"50+")</f>
        <v>10 to 15</v>
      </c>
      <c r="Z229" s="9">
        <f>_xlfn.XLOOKUP($E229,'Raw Data'!$E:$E,'Raw Data'!Z:Z,"ERROR",0,1)</f>
        <v>10.1</v>
      </c>
      <c r="AA229" s="9" t="str">
        <f>_xlfn.XLOOKUP($E229,'Raw Data'!$E:$E,'Raw Data'!AA:AA,"ERROR",0,1)</f>
        <v>oz</v>
      </c>
    </row>
    <row r="230" hidden="1" spans="1:27">
      <c r="A230" s="5" t="str">
        <f>_xlfn.XLOOKUP($E230,'Raw Data'!$E:$E,'Raw Data'!A:A,"ERROR",0,1)</f>
        <v>AE</v>
      </c>
      <c r="B230" s="5" t="str">
        <f>_xlfn.XLOOKUP($E230,'Raw Data'!$E:$E,'Raw Data'!B:B,"ERROR",0,1)</f>
        <v>Hair Mousses</v>
      </c>
      <c r="C230" s="5" t="str">
        <f>_xlfn.XLOOKUP($E230,'Raw Data'!$E:$E,'Raw Data'!C:C,"ERROR",0,1)</f>
        <v>FIX MY CURLS</v>
      </c>
      <c r="D230" s="5" t="str">
        <f>_xlfn.XLOOKUP($E230,'Raw Data'!$E:$E,'Raw Data'!D:D,"ERROR",0,1)</f>
        <v>www.amazon.ae/dp/B09QKVZWHP</v>
      </c>
      <c r="E230" s="5" t="s">
        <v>429</v>
      </c>
      <c r="F230" s="9" t="str">
        <f>_xlfn.XLOOKUP($E230,'Raw Data'!$E:$E,'Raw Data'!F:F,"ERROR",0,1)</f>
        <v>FIX MY CURLS Weightless Whip Volumizing  Mousse  with Rice Protein, Matcha and Apple Cider Vinegar for  Wavy  and Curly  Hair , Anti-Dandruff, Volume Boost for Limp, Dry, Frizzy  Hair  (100ml)</v>
      </c>
      <c r="G230" s="10">
        <f>_xlfn.XLOOKUP($E230,'Raw Data'!$E:$E,'Raw Data'!G:G,"ERROR",0,1)</f>
        <v>3</v>
      </c>
      <c r="H230" s="9">
        <f>_xlfn.XLOOKUP($E230,'Raw Data'!$E:$E,'Raw Data'!H:H,"ERROR",0,1)</f>
        <v>173.61</v>
      </c>
      <c r="I230" s="9">
        <f>_xlfn.XLOOKUP($E230,'Raw Data'!$E:$E,'Raw Data'!I:I,"ERROR",0,1)</f>
        <v>0.000232432732473098</v>
      </c>
      <c r="J230" s="9" t="str">
        <f>_xlfn.XLOOKUP($E230,'Raw Data'!$E:$E,'Raw Data'!J:J,"ERROR",0,1)</f>
        <v>No</v>
      </c>
      <c r="K230" s="14" t="str">
        <f t="array" ref="K230">_xlfn.IFS(AND(L230&gt;0,L230&lt;=5),"0 to 5",AND(L230&gt;5,L230&lt;=10),"5 to 10",AND(L230&gt;10,L230&lt;=15),"10 to 15",AND(L230&gt;15,L230&lt;=20),"15 to 20",AND(L230&gt;20,L230&lt;=30),"20 to 30",AND(L230&gt;30,L230&lt;=40),"30 to 40",AND(L230&gt;40,L230&lt;=50),"40 to 50",AND(L230&gt;50,L230&lt;=75),"50 to 75",AND(L230&gt;75,L230&lt;=100),"75 to 100",AND(L230&gt;100,L230&lt;=150),"100 to 150",AND(L230&gt;150,L230&lt;=200),"150 to 200",AND(L230&gt;200,L230&lt;=250),"200 to 250",AND(L230&gt;250,L230&lt;=300),"250 to 300",AND(L230&gt;300,L230&lt;=400),"300 to 400",AND(L230&gt;400,L230&lt;=500),"400 to 500",L230&gt;500,"500+")</f>
        <v>50 to 75</v>
      </c>
      <c r="L230" s="9">
        <f>_xlfn.XLOOKUP($E230,'Raw Data'!$E:$E,'Raw Data'!L:L,"ERROR",0,1)</f>
        <v>68.85</v>
      </c>
      <c r="M230" s="14" t="str">
        <f t="array" ref="M230">_xlfn.IFS(AND(N230&gt;0,N230&lt;=5),"0 to 5",AND(N230&gt;5,N230&lt;=10),"5 to 10",AND(N230&gt;10,N230&lt;=15),"10 to 15",AND(N230&gt;15,N230&lt;=20),"15 to 20",AND(N230&gt;20,N230&lt;=30),"20 to 30",AND(N230&gt;30,N230&lt;=40),"30 to 40",AND(N230&gt;40,N230&lt;=50),"40 to 50",AND(N230&gt;50,N230&lt;=75),"50 to 75",AND(N230&gt;75,N230&lt;=100),"75 to 100",AND(N230&gt;100,N230&lt;=150),"100 to 150",AND(N230&gt;150,N230&lt;=200),"150 to 200",AND(N230&gt;200,N230&lt;=250),"200 to 250",AND(N230&gt;250,N230&lt;=300),"250 to 300",AND(N230&gt;300,N230&lt;=400),"300 to 400",AND(N230&gt;400,N230&lt;=500),"400 to 500",N230&gt;500,"500+")</f>
        <v>50 to 75</v>
      </c>
      <c r="N230" s="9">
        <f>_xlfn.XLOOKUP($E230,'Raw Data'!$E:$E,'Raw Data'!N:N,"ERROR",0,1)</f>
        <v>69.21</v>
      </c>
      <c r="O230" s="14" t="str">
        <f t="array" ref="O230">_xlfn.IFS(P230=0,"No Discount",AND(P230&gt;0,P230&lt;=0.02),"0% to 2%",AND(P230&gt;0.02,P230&lt;=0.04),"2% to 4%",AND(P230&gt;0.04,P230&lt;=0.06),"4% to 6%",AND(P230&gt;0.06,P230&lt;=0.08),"6% to 8%",AND(P230&gt;0.08,P230&lt;=0.1),"8% to 10%",AND(P230&gt;0.1,P230&lt;=0.15),"10% to 15%",AND(P230&gt;0.15,P230&lt;=0.2),"15% to 20%",AND(P230&gt;0.2,P230&lt;=0.25),"20% to 25%",AND(P230&gt;0.25,P230&lt;=0.3),"25% to 30%",AND(P230&gt;0.3,P230&lt;=0.4),"30% to 40%",AND(P230&gt;0.4,P230&lt;=0.5),"40% to 50%",AND(P230&gt;0.5,P230&lt;=0.75),"50% to 75%",AND(P230&gt;0.75,P230&lt;=1),"75% to 100%")</f>
        <v>0% to 2%</v>
      </c>
      <c r="P230" s="10">
        <f>_xlfn.XLOOKUP($E230,'Raw Data'!$E:$E,'Raw Data'!P:P,"ERROR",0,1)</f>
        <v>0.00520156046814043</v>
      </c>
      <c r="Q230" s="9">
        <f>_xlfn.XLOOKUP($E230,'Raw Data'!$E:$E,'Raw Data'!Q:Q,"ERROR",0,1)</f>
        <v>100</v>
      </c>
      <c r="R230" s="9" t="str">
        <f>_xlfn.XLOOKUP($E230,'Raw Data'!$E:$E,'Raw Data'!R:R,"ERROR",0,1)</f>
        <v>ml</v>
      </c>
      <c r="S230" s="5" t="str">
        <f t="array" ref="S230">_xlfn.IFS(AND(T230&gt;0,T230&lt;=0.05),"0 to 0.05",AND(T230&gt;0.05,T230&lt;=0.1),"0.05 to 0.1",AND(T230&gt;0.1,T230&lt;=0.2),"0.1 to 0.2",AND(T230&gt;0.2,T230&lt;=0.3),"0.2 to 0.3",AND(T230&gt;0.3,T230&lt;=0.4),"0.3 to 0.4",AND(T230&gt;0.4,T230&lt;=0.5),"0.4 to 0.5",AND(T230&gt;0.5,T230&lt;=0.75),"0.5 to 0.75",AND(T230&gt;0.75,T230&lt;=1),"0.75 to 1",AND(T230&gt;1,T230&lt;=2),"1 to 2",AND(T230&gt;2,T230&lt;=3),"2 to 3",AND(T230&gt;3,T230&lt;=4),"3 to 4",AND(T230&gt;4,T230&lt;=5),"4 to 5",AND(T230&gt;5,T230&lt;=10),"5 to 10",T230&gt;10,"10+")</f>
        <v>0.5 to 0.75</v>
      </c>
      <c r="T230" s="10">
        <f>_xlfn.XLOOKUP($E230,'Raw Data'!$E:$E,'Raw Data'!T:T,"ERROR",0,1)</f>
        <v>0.688867855434802</v>
      </c>
      <c r="U230" s="15" t="str">
        <f t="array" ref="U230">_xlfn.IFS(AND(V230&gt;0,V230&lt;=0.05),"0 to 0.05",AND(V230&gt;0.05,V230&lt;=0.1),"0.05 to 0.1",AND(V230&gt;0.1,V230&lt;=0.2),"0.1 to 0.2",AND(V230&gt;0.2,V230&lt;=0.3),"0.2 to 0.3",AND(V230&gt;0.3,V230&lt;=0.4),"0.3 to 0.4",AND(V230&gt;0.4,V230&lt;=0.5),"0.4 to 0.5",AND(V230&gt;0.5,V230&lt;=0.75),"0.5 to 0.75",AND(V230&gt;0.75,V230&lt;=1),"0.75 to 1",AND(V230&gt;1,V230&lt;=2),"1 to 2",AND(V230&gt;2,V230&lt;=3),"2 to 3",AND(V230&gt;3,V230&lt;=4),"3 to 4",AND(V230&gt;4,V230&lt;=5),"4 to 5",AND(V230&gt;5,V230&lt;=10),"5 to 10",V230&gt;10,"10+")</f>
        <v>0.1 to 0.2</v>
      </c>
      <c r="V230" s="10">
        <f>_xlfn.XLOOKUP($E230,'Raw Data'!$E:$E,'Raw Data'!V:V,"ERROR",0,1)</f>
        <v>0.186966840292716</v>
      </c>
      <c r="W230" s="15" t="str">
        <f t="array" ref="W230">_xlfn.IFS(AND(X230&gt;0,X230&lt;=0.05),"0 to 0.05",AND(X230&gt;0.05,X230&lt;=0.1),"0.05 to 0.1",AND(X230&gt;0.1,X230&lt;=0.2),"0.1 to 0.2",AND(X230&gt;0.2,X230&lt;=0.3),"0.2 to 0.3",AND(X230&gt;0.3,X230&lt;=0.4),"0.3 to 0.4",AND(X230&gt;0.4,X230&lt;=0.5),"0.4 to 0.5",AND(X230&gt;0.5,X230&lt;=0.75),"0.5 to 0.75",AND(X230&gt;0.75,X230&lt;=1),"0.75 to 1",AND(X230&gt;1,X230&lt;=2),"1 to 2",AND(X230&gt;2,X230&lt;=3),"2 to 3",AND(X230&gt;3,X230&lt;=4),"3 to 4",AND(X230&gt;4,X230&lt;=5),"4 to 5",AND(X230&gt;5,X230&lt;=10),"5 to 10",X230&gt;10,"10+")</f>
        <v>0.1 to 0.2</v>
      </c>
      <c r="X230" s="16">
        <f t="shared" si="8"/>
        <v>0.185994320967397</v>
      </c>
      <c r="Y230" s="5" t="str">
        <f t="array" ref="Y230">_xlfn.IFS(AND(Z230&gt;0,Z230&lt;=1),"0 to 1",AND(Z230&gt;1,Z230&lt;=2),"1 to 2",AND(Z230&gt;2,Z230&lt;=4),"2 to 4",AND(Z230&gt;4,Z230&lt;=6),"4 to 6",AND(Z230&gt;6,Z230&lt;=8),"6 to 8",AND(Z230&gt;8,Z230&lt;=10),"8 to 10",AND(Z230&gt;10,Z230&lt;=15),"10 to 15",AND(Z230&gt;15,Z230&lt;=20),"15 to 20",AND(Z230&gt;20,Z230&lt;=25),"20 to 25",AND(Z230&gt;25,Z230&lt;=30),"25 to 30",AND(Z230&gt;30,Z230&lt;=40),"30 to 40",AND(Z230&gt;40,Z230&lt;=50),"40 to 50",Z230&gt;50,"50+")</f>
        <v>2 to 4</v>
      </c>
      <c r="Z230" s="9">
        <f>_xlfn.XLOOKUP($E230,'Raw Data'!$E:$E,'Raw Data'!Z:Z,"ERROR",0,1)</f>
        <v>3.38</v>
      </c>
      <c r="AA230" s="9" t="str">
        <f>_xlfn.XLOOKUP($E230,'Raw Data'!$E:$E,'Raw Data'!AA:AA,"ERROR",0,1)</f>
        <v>oz</v>
      </c>
    </row>
    <row r="231" hidden="1" spans="1:27">
      <c r="A231" s="5" t="str">
        <f>_xlfn.XLOOKUP($E231,'Raw Data'!$E:$E,'Raw Data'!A:A,"ERROR",0,1)</f>
        <v>AE</v>
      </c>
      <c r="B231" s="5" t="str">
        <f>_xlfn.XLOOKUP($E231,'Raw Data'!$E:$E,'Raw Data'!B:B,"ERROR",0,1)</f>
        <v>Hair Mousses</v>
      </c>
      <c r="C231" s="5" t="str">
        <f>_xlfn.XLOOKUP($E231,'Raw Data'!$E:$E,'Raw Data'!C:C,"ERROR",0,1)</f>
        <v>curl expression</v>
      </c>
      <c r="D231" s="5" t="str">
        <f>_xlfn.XLOOKUP($E231,'Raw Data'!$E:$E,'Raw Data'!D:D,"ERROR",0,1)</f>
        <v>www.amazon.ae/dp/B09W6D8YSC</v>
      </c>
      <c r="E231" s="5" t="s">
        <v>430</v>
      </c>
      <c r="F231" s="9" t="str">
        <f>_xlfn.XLOOKUP($E231,'Raw Data'!$E:$E,'Raw Data'!F:F,"ERROR",0,1)</f>
        <v>CURL EXPRESSION mousse cream 10 in 1 230 ml CURL EXPRESSION mousse cream 10 in 1 230 ml</v>
      </c>
      <c r="G231" s="10">
        <f>_xlfn.XLOOKUP($E231,'Raw Data'!$E:$E,'Raw Data'!G:G,"ERROR",0,1)</f>
        <v>1</v>
      </c>
      <c r="H231" s="9">
        <f>_xlfn.XLOOKUP($E231,'Raw Data'!$E:$E,'Raw Data'!H:H,"ERROR",0,1)</f>
        <v>173.44</v>
      </c>
      <c r="I231" s="9">
        <f>_xlfn.XLOOKUP($E231,'Raw Data'!$E:$E,'Raw Data'!I:I,"ERROR",0,1)</f>
        <v>0.000232205132884823</v>
      </c>
      <c r="J231" s="9" t="str">
        <f>_xlfn.XLOOKUP($E231,'Raw Data'!$E:$E,'Raw Data'!J:J,"ERROR",0,1)</f>
        <v>No</v>
      </c>
      <c r="K231" s="14" t="str">
        <f t="array" ref="K231">_xlfn.IFS(AND(L231&gt;0,L231&lt;=5),"0 to 5",AND(L231&gt;5,L231&lt;=10),"5 to 10",AND(L231&gt;10,L231&lt;=15),"10 to 15",AND(L231&gt;15,L231&lt;=20),"15 to 20",AND(L231&gt;20,L231&lt;=30),"20 to 30",AND(L231&gt;30,L231&lt;=40),"30 to 40",AND(L231&gt;40,L231&lt;=50),"40 to 50",AND(L231&gt;50,L231&lt;=75),"50 to 75",AND(L231&gt;75,L231&lt;=100),"75 to 100",AND(L231&gt;100,L231&lt;=150),"100 to 150",AND(L231&gt;150,L231&lt;=200),"150 to 200",AND(L231&gt;200,L231&lt;=250),"200 to 250",AND(L231&gt;250,L231&lt;=300),"250 to 300",AND(L231&gt;300,L231&lt;=400),"300 to 400",AND(L231&gt;400,L231&lt;=500),"400 to 500",L231&gt;500,"500+")</f>
        <v>100 to 150</v>
      </c>
      <c r="L231" s="9">
        <f>_xlfn.XLOOKUP($E231,'Raw Data'!$E:$E,'Raw Data'!L:L,"ERROR",0,1)</f>
        <v>137.33</v>
      </c>
      <c r="M231" s="14" t="str">
        <f t="array" ref="M231">_xlfn.IFS(AND(N231&gt;0,N231&lt;=5),"0 to 5",AND(N231&gt;5,N231&lt;=10),"5 to 10",AND(N231&gt;10,N231&lt;=15),"10 to 15",AND(N231&gt;15,N231&lt;=20),"15 to 20",AND(N231&gt;20,N231&lt;=30),"20 to 30",AND(N231&gt;30,N231&lt;=40),"30 to 40",AND(N231&gt;40,N231&lt;=50),"40 to 50",AND(N231&gt;50,N231&lt;=75),"50 to 75",AND(N231&gt;75,N231&lt;=100),"75 to 100",AND(N231&gt;100,N231&lt;=150),"100 to 150",AND(N231&gt;150,N231&lt;=200),"150 to 200",AND(N231&gt;200,N231&lt;=250),"200 to 250",AND(N231&gt;250,N231&lt;=300),"250 to 300",AND(N231&gt;300,N231&lt;=400),"300 to 400",AND(N231&gt;400,N231&lt;=500),"400 to 500",N231&gt;500,"500+")</f>
        <v>100 to 150</v>
      </c>
      <c r="N231" s="9">
        <f>_xlfn.XLOOKUP($E231,'Raw Data'!$E:$E,'Raw Data'!N:N,"ERROR",0,1)</f>
        <v>137.33</v>
      </c>
      <c r="O231" s="14" t="str">
        <f t="array" ref="O231">_xlfn.IFS(P231=0,"No Discount",AND(P231&gt;0,P231&lt;=0.02),"0% to 2%",AND(P231&gt;0.02,P231&lt;=0.04),"2% to 4%",AND(P231&gt;0.04,P231&lt;=0.06),"4% to 6%",AND(P231&gt;0.06,P231&lt;=0.08),"6% to 8%",AND(P231&gt;0.08,P231&lt;=0.1),"8% to 10%",AND(P231&gt;0.1,P231&lt;=0.15),"10% to 15%",AND(P231&gt;0.15,P231&lt;=0.2),"15% to 20%",AND(P231&gt;0.2,P231&lt;=0.25),"20% to 25%",AND(P231&gt;0.25,P231&lt;=0.3),"25% to 30%",AND(P231&gt;0.3,P231&lt;=0.4),"30% to 40%",AND(P231&gt;0.4,P231&lt;=0.5),"40% to 50%",AND(P231&gt;0.5,P231&lt;=0.75),"50% to 75%",AND(P231&gt;0.75,P231&lt;=1),"75% to 100%")</f>
        <v>No Discount</v>
      </c>
      <c r="P231" s="10">
        <f>_xlfn.XLOOKUP($E231,'Raw Data'!$E:$E,'Raw Data'!P:P,"ERROR",0,1)</f>
        <v>0</v>
      </c>
      <c r="Q231" s="9">
        <f>_xlfn.XLOOKUP($E231,'Raw Data'!$E:$E,'Raw Data'!Q:Q,"ERROR",0,1)</f>
        <v>230</v>
      </c>
      <c r="R231" s="9" t="str">
        <f>_xlfn.XLOOKUP($E231,'Raw Data'!$E:$E,'Raw Data'!R:R,"ERROR",0,1)</f>
        <v>ml</v>
      </c>
      <c r="S231" s="5" t="str">
        <f t="array" ref="S231">_xlfn.IFS(AND(T231&gt;0,T231&lt;=0.05),"0 to 0.05",AND(T231&gt;0.05,T231&lt;=0.1),"0.05 to 0.1",AND(T231&gt;0.1,T231&lt;=0.2),"0.1 to 0.2",AND(T231&gt;0.2,T231&lt;=0.3),"0.2 to 0.3",AND(T231&gt;0.3,T231&lt;=0.4),"0.3 to 0.4",AND(T231&gt;0.4,T231&lt;=0.5),"0.4 to 0.5",AND(T231&gt;0.5,T231&lt;=0.75),"0.5 to 0.75",AND(T231&gt;0.75,T231&lt;=1),"0.75 to 1",AND(T231&gt;1,T231&lt;=2),"1 to 2",AND(T231&gt;2,T231&lt;=3),"2 to 3",AND(T231&gt;3,T231&lt;=4),"3 to 4",AND(T231&gt;4,T231&lt;=5),"4 to 5",AND(T231&gt;5,T231&lt;=10),"5 to 10",T231&gt;10,"10+")</f>
        <v>0.5 to 0.75</v>
      </c>
      <c r="T231" s="10">
        <f>_xlfn.XLOOKUP($E231,'Raw Data'!$E:$E,'Raw Data'!T:T,"ERROR",0,1)</f>
        <v>0.597405971310419</v>
      </c>
      <c r="U231" s="15" t="str">
        <f t="array" ref="U231">_xlfn.IFS(AND(V231&gt;0,V231&lt;=0.05),"0 to 0.05",AND(V231&gt;0.05,V231&lt;=0.1),"0.05 to 0.1",AND(V231&gt;0.1,V231&lt;=0.2),"0.1 to 0.2",AND(V231&gt;0.2,V231&lt;=0.3),"0.2 to 0.3",AND(V231&gt;0.3,V231&lt;=0.4),"0.3 to 0.4",AND(V231&gt;0.4,V231&lt;=0.5),"0.4 to 0.5",AND(V231&gt;0.5,V231&lt;=0.75),"0.5 to 0.75",AND(V231&gt;0.75,V231&lt;=1),"0.75 to 1",AND(V231&gt;1,V231&lt;=2),"1 to 2",AND(V231&gt;2,V231&lt;=3),"2 to 3",AND(V231&gt;3,V231&lt;=4),"3 to 4",AND(V231&gt;4,V231&lt;=5),"4 to 5",AND(V231&gt;5,V231&lt;=10),"5 to 10",V231&gt;10,"10+")</f>
        <v>0.1 to 0.2</v>
      </c>
      <c r="V231" s="10">
        <f>_xlfn.XLOOKUP($E231,'Raw Data'!$E:$E,'Raw Data'!V:V,"ERROR",0,1)</f>
        <v>0.161299612253813</v>
      </c>
      <c r="W231" s="15" t="str">
        <f t="array" ref="W231">_xlfn.IFS(AND(X231&gt;0,X231&lt;=0.05),"0 to 0.05",AND(X231&gt;0.05,X231&lt;=0.1),"0.05 to 0.1",AND(X231&gt;0.1,X231&lt;=0.2),"0.1 to 0.2",AND(X231&gt;0.2,X231&lt;=0.3),"0.2 to 0.3",AND(X231&gt;0.3,X231&lt;=0.4),"0.3 to 0.4",AND(X231&gt;0.4,X231&lt;=0.5),"0.4 to 0.5",AND(X231&gt;0.5,X231&lt;=0.75),"0.5 to 0.75",AND(X231&gt;0.75,X231&lt;=1),"0.75 to 1",AND(X231&gt;1,X231&lt;=2),"1 to 2",AND(X231&gt;2,X231&lt;=3),"2 to 3",AND(X231&gt;3,X231&lt;=4),"3 to 4",AND(X231&gt;4,X231&lt;=5),"4 to 5",AND(X231&gt;5,X231&lt;=10),"5 to 10",X231&gt;10,"10+")</f>
        <v>0.1 to 0.2</v>
      </c>
      <c r="X231" s="16">
        <f t="shared" si="8"/>
        <v>0.161299612253813</v>
      </c>
      <c r="Y231" s="5" t="str">
        <f t="array" ref="Y231">_xlfn.IFS(AND(Z231&gt;0,Z231&lt;=1),"0 to 1",AND(Z231&gt;1,Z231&lt;=2),"1 to 2",AND(Z231&gt;2,Z231&lt;=4),"2 to 4",AND(Z231&gt;4,Z231&lt;=6),"4 to 6",AND(Z231&gt;6,Z231&lt;=8),"6 to 8",AND(Z231&gt;8,Z231&lt;=10),"8 to 10",AND(Z231&gt;10,Z231&lt;=15),"10 to 15",AND(Z231&gt;15,Z231&lt;=20),"15 to 20",AND(Z231&gt;20,Z231&lt;=25),"20 to 25",AND(Z231&gt;25,Z231&lt;=30),"25 to 30",AND(Z231&gt;30,Z231&lt;=40),"30 to 40",AND(Z231&gt;40,Z231&lt;=50),"40 to 50",Z231&gt;50,"50+")</f>
        <v>6 to 8</v>
      </c>
      <c r="Z231" s="9">
        <f>_xlfn.XLOOKUP($E231,'Raw Data'!$E:$E,'Raw Data'!Z:Z,"ERROR",0,1)</f>
        <v>7.774</v>
      </c>
      <c r="AA231" s="9" t="str">
        <f>_xlfn.XLOOKUP($E231,'Raw Data'!$E:$E,'Raw Data'!AA:AA,"ERROR",0,1)</f>
        <v>oz</v>
      </c>
    </row>
    <row r="232" hidden="1" spans="1:27">
      <c r="A232" s="5" t="str">
        <f>_xlfn.XLOOKUP($E232,'Raw Data'!$E:$E,'Raw Data'!A:A,"ERROR",0,1)</f>
        <v>AE</v>
      </c>
      <c r="B232" s="5" t="str">
        <f>_xlfn.XLOOKUP($E232,'Raw Data'!$E:$E,'Raw Data'!B:B,"ERROR",0,1)</f>
        <v>Hair Mousses</v>
      </c>
      <c r="C232" s="5" t="str">
        <f>_xlfn.XLOOKUP($E232,'Raw Data'!$E:$E,'Raw Data'!C:C,"ERROR",0,1)</f>
        <v>not your mother's</v>
      </c>
      <c r="D232" s="5" t="str">
        <f>_xlfn.XLOOKUP($E232,'Raw Data'!$E:$E,'Raw Data'!D:D,"ERROR",0,1)</f>
        <v>www.amazon.ae/dp/B07QCZKVTV</v>
      </c>
      <c r="E232" s="5" t="s">
        <v>431</v>
      </c>
      <c r="F232" s="9" t="str">
        <f>_xlfn.XLOOKUP($E232,'Raw Data'!$E:$E,'Raw Data'!F:F,"ERROR",0,1)</f>
        <v>Not Your Mother's Not Your Mothers Curl Talk Curl Activating Mousse 7 Ounce (3 Pack)</v>
      </c>
      <c r="G232" s="10">
        <f>_xlfn.XLOOKUP($E232,'Raw Data'!$E:$E,'Raw Data'!G:G,"ERROR",0,1)</f>
        <v>1</v>
      </c>
      <c r="H232" s="9">
        <f>_xlfn.XLOOKUP($E232,'Raw Data'!$E:$E,'Raw Data'!H:H,"ERROR",0,1)</f>
        <v>172.71</v>
      </c>
      <c r="I232" s="9">
        <f>_xlfn.XLOOKUP($E232,'Raw Data'!$E:$E,'Raw Data'!I:I,"ERROR",0,1)</f>
        <v>0.000231227793476348</v>
      </c>
      <c r="J232" s="9" t="str">
        <f>_xlfn.XLOOKUP($E232,'Raw Data'!$E:$E,'Raw Data'!J:J,"ERROR",0,1)</f>
        <v>No</v>
      </c>
      <c r="K232" s="14" t="str">
        <f t="array" ref="K232">_xlfn.IFS(AND(L232&gt;0,L232&lt;=5),"0 to 5",AND(L232&gt;5,L232&lt;=10),"5 to 10",AND(L232&gt;10,L232&lt;=15),"10 to 15",AND(L232&gt;15,L232&lt;=20),"15 to 20",AND(L232&gt;20,L232&lt;=30),"20 to 30",AND(L232&gt;30,L232&lt;=40),"30 to 40",AND(L232&gt;40,L232&lt;=50),"40 to 50",AND(L232&gt;50,L232&lt;=75),"50 to 75",AND(L232&gt;75,L232&lt;=100),"75 to 100",AND(L232&gt;100,L232&lt;=150),"100 to 150",AND(L232&gt;150,L232&lt;=200),"150 to 200",AND(L232&gt;200,L232&lt;=250),"200 to 250",AND(L232&gt;250,L232&lt;=300),"250 to 300",AND(L232&gt;300,L232&lt;=400),"300 to 400",AND(L232&gt;400,L232&lt;=500),"400 to 500",L232&gt;500,"500+")</f>
        <v>100 to 150</v>
      </c>
      <c r="L232" s="9">
        <f>_xlfn.XLOOKUP($E232,'Raw Data'!$E:$E,'Raw Data'!L:L,"ERROR",0,1)</f>
        <v>142.06</v>
      </c>
      <c r="M232" s="14" t="str">
        <f t="array" ref="M232">_xlfn.IFS(AND(N232&gt;0,N232&lt;=5),"0 to 5",AND(N232&gt;5,N232&lt;=10),"5 to 10",AND(N232&gt;10,N232&lt;=15),"10 to 15",AND(N232&gt;15,N232&lt;=20),"15 to 20",AND(N232&gt;20,N232&lt;=30),"20 to 30",AND(N232&gt;30,N232&lt;=40),"30 to 40",AND(N232&gt;40,N232&lt;=50),"40 to 50",AND(N232&gt;50,N232&lt;=75),"50 to 75",AND(N232&gt;75,N232&lt;=100),"75 to 100",AND(N232&gt;100,N232&lt;=150),"100 to 150",AND(N232&gt;150,N232&lt;=200),"150 to 200",AND(N232&gt;200,N232&lt;=250),"200 to 250",AND(N232&gt;250,N232&lt;=300),"250 to 300",AND(N232&gt;300,N232&lt;=400),"300 to 400",AND(N232&gt;400,N232&lt;=500),"400 to 500",N232&gt;500,"500+")</f>
        <v>100 to 150</v>
      </c>
      <c r="N232" s="9">
        <f>_xlfn.XLOOKUP($E232,'Raw Data'!$E:$E,'Raw Data'!N:N,"ERROR",0,1)</f>
        <v>149.72</v>
      </c>
      <c r="O232" s="14" t="str">
        <f t="array" ref="O232">_xlfn.IFS(P232=0,"No Discount",AND(P232&gt;0,P232&lt;=0.02),"0% to 2%",AND(P232&gt;0.02,P232&lt;=0.04),"2% to 4%",AND(P232&gt;0.04,P232&lt;=0.06),"4% to 6%",AND(P232&gt;0.06,P232&lt;=0.08),"6% to 8%",AND(P232&gt;0.08,P232&lt;=0.1),"8% to 10%",AND(P232&gt;0.1,P232&lt;=0.15),"10% to 15%",AND(P232&gt;0.15,P232&lt;=0.2),"15% to 20%",AND(P232&gt;0.2,P232&lt;=0.25),"20% to 25%",AND(P232&gt;0.25,P232&lt;=0.3),"25% to 30%",AND(P232&gt;0.3,P232&lt;=0.4),"30% to 40%",AND(P232&gt;0.4,P232&lt;=0.5),"40% to 50%",AND(P232&gt;0.5,P232&lt;=0.75),"50% to 75%",AND(P232&gt;0.75,P232&lt;=1),"75% to 100%")</f>
        <v>4% to 6%</v>
      </c>
      <c r="P232" s="10">
        <f>_xlfn.XLOOKUP($E232,'Raw Data'!$E:$E,'Raw Data'!P:P,"ERROR",0,1)</f>
        <v>0.051162169382848</v>
      </c>
      <c r="Q232" s="9">
        <f>_xlfn.XLOOKUP($E232,'Raw Data'!$E:$E,'Raw Data'!Q:Q,"ERROR",0,1)</f>
        <v>21</v>
      </c>
      <c r="R232" s="9" t="str">
        <f>_xlfn.XLOOKUP($E232,'Raw Data'!$E:$E,'Raw Data'!R:R,"ERROR",0,1)</f>
        <v>oz</v>
      </c>
      <c r="S232" s="5" t="str">
        <f t="array" ref="S232">_xlfn.IFS(AND(T232&gt;0,T232&lt;=0.05),"0 to 0.05",AND(T232&gt;0.05,T232&lt;=0.1),"0.05 to 0.1",AND(T232&gt;0.1,T232&lt;=0.2),"0.1 to 0.2",AND(T232&gt;0.2,T232&lt;=0.3),"0.2 to 0.3",AND(T232&gt;0.3,T232&lt;=0.4),"0.3 to 0.4",AND(T232&gt;0.4,T232&lt;=0.5),"0.4 to 0.5",AND(T232&gt;0.5,T232&lt;=0.75),"0.5 to 0.75",AND(T232&gt;0.75,T232&lt;=1),"0.75 to 1",AND(T232&gt;1,T232&lt;=2),"1 to 2",AND(T232&gt;2,T232&lt;=3),"2 to 3",AND(T232&gt;3,T232&lt;=4),"3 to 4",AND(T232&gt;4,T232&lt;=5),"4 to 5",AND(T232&gt;5,T232&lt;=10),"5 to 10",T232&gt;10,"10+")</f>
        <v>0.2 to 0.3</v>
      </c>
      <c r="T232" s="10">
        <f>_xlfn.XLOOKUP($E232,'Raw Data'!$E:$E,'Raw Data'!T:T,"ERROR",0,1)</f>
        <v>0.22877111615698</v>
      </c>
      <c r="U232" s="15" t="str">
        <f t="array" ref="U232">_xlfn.IFS(AND(V232&gt;0,V232&lt;=0.05),"0 to 0.05",AND(V232&gt;0.05,V232&lt;=0.1),"0.05 to 0.1",AND(V232&gt;0.1,V232&lt;=0.2),"0.1 to 0.2",AND(V232&gt;0.2,V232&lt;=0.3),"0.2 to 0.3",AND(V232&gt;0.3,V232&lt;=0.4),"0.3 to 0.4",AND(V232&gt;0.4,V232&lt;=0.5),"0.4 to 0.5",AND(V232&gt;0.5,V232&lt;=0.75),"0.5 to 0.75",AND(V232&gt;0.75,V232&lt;=1),"0.75 to 1",AND(V232&gt;1,V232&lt;=2),"1 to 2",AND(V232&gt;2,V232&lt;=3),"2 to 3",AND(V232&gt;3,V232&lt;=4),"3 to 4",AND(V232&gt;4,V232&lt;=5),"4 to 5",AND(V232&gt;5,V232&lt;=10),"5 to 10",V232&gt;10,"10+")</f>
        <v>0.05 to 0.1</v>
      </c>
      <c r="V232" s="10">
        <f>_xlfn.XLOOKUP($E232,'Raw Data'!$E:$E,'Raw Data'!V:V,"ERROR",0,1)</f>
        <v>0.0650987970433354</v>
      </c>
      <c r="W232" s="15" t="str">
        <f t="array" ref="W232">_xlfn.IFS(AND(X232&gt;0,X232&lt;=0.05),"0 to 0.05",AND(X232&gt;0.05,X232&lt;=0.1),"0.05 to 0.1",AND(X232&gt;0.1,X232&lt;=0.2),"0.1 to 0.2",AND(X232&gt;0.2,X232&lt;=0.3),"0.2 to 0.3",AND(X232&gt;0.3,X232&lt;=0.4),"0.3 to 0.4",AND(X232&gt;0.4,X232&lt;=0.5),"0.4 to 0.5",AND(X232&gt;0.5,X232&lt;=0.75),"0.5 to 0.75",AND(X232&gt;0.75,X232&lt;=1),"0.75 to 1",AND(X232&gt;1,X232&lt;=2),"1 to 2",AND(X232&gt;2,X232&lt;=3),"2 to 3",AND(X232&gt;3,X232&lt;=4),"3 to 4",AND(X232&gt;4,X232&lt;=5),"4 to 5",AND(X232&gt;5,X232&lt;=10),"5 to 10",X232&gt;10,"10+")</f>
        <v>0.05 to 0.1</v>
      </c>
      <c r="X232" s="16">
        <f t="shared" si="8"/>
        <v>0.0617682013623847</v>
      </c>
      <c r="Y232" s="5" t="str">
        <f t="array" ref="Y232">_xlfn.IFS(AND(Z232&gt;0,Z232&lt;=1),"0 to 1",AND(Z232&gt;1,Z232&lt;=2),"1 to 2",AND(Z232&gt;2,Z232&lt;=4),"2 to 4",AND(Z232&gt;4,Z232&lt;=6),"4 to 6",AND(Z232&gt;6,Z232&lt;=8),"6 to 8",AND(Z232&gt;8,Z232&lt;=10),"8 to 10",AND(Z232&gt;10,Z232&lt;=15),"10 to 15",AND(Z232&gt;15,Z232&lt;=20),"15 to 20",AND(Z232&gt;20,Z232&lt;=25),"20 to 25",AND(Z232&gt;25,Z232&lt;=30),"25 to 30",AND(Z232&gt;30,Z232&lt;=40),"30 to 40",AND(Z232&gt;40,Z232&lt;=50),"40 to 50",Z232&gt;50,"50+")</f>
        <v>20 to 25</v>
      </c>
      <c r="Z232" s="9">
        <f>_xlfn.XLOOKUP($E232,'Raw Data'!$E:$E,'Raw Data'!Z:Z,"ERROR",0,1)</f>
        <v>21</v>
      </c>
      <c r="AA232" s="9" t="str">
        <f>_xlfn.XLOOKUP($E232,'Raw Data'!$E:$E,'Raw Data'!AA:AA,"ERROR",0,1)</f>
        <v>oz</v>
      </c>
    </row>
    <row r="233" hidden="1" spans="1:27">
      <c r="A233" s="5" t="str">
        <f>_xlfn.XLOOKUP($E233,'Raw Data'!$E:$E,'Raw Data'!A:A,"ERROR",0,1)</f>
        <v>AE</v>
      </c>
      <c r="B233" s="5" t="str">
        <f>_xlfn.XLOOKUP($E233,'Raw Data'!$E:$E,'Raw Data'!B:B,"ERROR",0,1)</f>
        <v>Hair Mousses</v>
      </c>
      <c r="C233" s="5" t="str">
        <f>_xlfn.XLOOKUP($E233,'Raw Data'!$E:$E,'Raw Data'!C:C,"ERROR",0,1)</f>
        <v>design essentials</v>
      </c>
      <c r="D233" s="5" t="str">
        <f>_xlfn.XLOOKUP($E233,'Raw Data'!$E:$E,'Raw Data'!D:D,"ERROR",0,1)</f>
        <v>www.amazon.ae/dp/B07BBG1ZWT</v>
      </c>
      <c r="E233" s="5" t="s">
        <v>432</v>
      </c>
      <c r="F233" s="9" t="str">
        <f>_xlfn.XLOOKUP($E233,'Raw Data'!$E:$E,'Raw Data'!F:F,"ERROR",0,1)</f>
        <v>Design Essentials Curl Enhancing Mousse, Almond and Avocado Collection, 2.3 Ounces</v>
      </c>
      <c r="G233" s="10">
        <f>_xlfn.XLOOKUP($E233,'Raw Data'!$E:$E,'Raw Data'!G:G,"ERROR",0,1)</f>
        <v>3</v>
      </c>
      <c r="H233" s="9">
        <f>_xlfn.XLOOKUP($E233,'Raw Data'!$E:$E,'Raw Data'!H:H,"ERROR",0,1)</f>
        <v>171.7</v>
      </c>
      <c r="I233" s="9">
        <f>_xlfn.XLOOKUP($E233,'Raw Data'!$E:$E,'Raw Data'!I:I,"ERROR",0,1)</f>
        <v>0.000229875584157773</v>
      </c>
      <c r="J233" s="9" t="str">
        <f>_xlfn.XLOOKUP($E233,'Raw Data'!$E:$E,'Raw Data'!J:J,"ERROR",0,1)</f>
        <v>No</v>
      </c>
      <c r="K233" s="14" t="str">
        <f t="array" ref="K233">_xlfn.IFS(AND(L233&gt;0,L233&lt;=5),"0 to 5",AND(L233&gt;5,L233&lt;=10),"5 to 10",AND(L233&gt;10,L233&lt;=15),"10 to 15",AND(L233&gt;15,L233&lt;=20),"15 to 20",AND(L233&gt;20,L233&lt;=30),"20 to 30",AND(L233&gt;30,L233&lt;=40),"30 to 40",AND(L233&gt;40,L233&lt;=50),"40 to 50",AND(L233&gt;50,L233&lt;=75),"50 to 75",AND(L233&gt;75,L233&lt;=100),"75 to 100",AND(L233&gt;100,L233&lt;=150),"100 to 150",AND(L233&gt;150,L233&lt;=200),"150 to 200",AND(L233&gt;200,L233&lt;=250),"200 to 250",AND(L233&gt;250,L233&lt;=300),"250 to 300",AND(L233&gt;300,L233&lt;=400),"300 to 400",AND(L233&gt;400,L233&lt;=500),"400 to 500",L233&gt;500,"500+")</f>
        <v>50 to 75</v>
      </c>
      <c r="L233" s="9">
        <f>_xlfn.XLOOKUP($E233,'Raw Data'!$E:$E,'Raw Data'!L:L,"ERROR",0,1)</f>
        <v>74.48</v>
      </c>
      <c r="M233" s="14" t="str">
        <f t="array" ref="M233">_xlfn.IFS(AND(N233&gt;0,N233&lt;=5),"0 to 5",AND(N233&gt;5,N233&lt;=10),"5 to 10",AND(N233&gt;10,N233&lt;=15),"10 to 15",AND(N233&gt;15,N233&lt;=20),"15 to 20",AND(N233&gt;20,N233&lt;=30),"20 to 30",AND(N233&gt;30,N233&lt;=40),"30 to 40",AND(N233&gt;40,N233&lt;=50),"40 to 50",AND(N233&gt;50,N233&lt;=75),"50 to 75",AND(N233&gt;75,N233&lt;=100),"75 to 100",AND(N233&gt;100,N233&lt;=150),"100 to 150",AND(N233&gt;150,N233&lt;=200),"150 to 200",AND(N233&gt;200,N233&lt;=250),"200 to 250",AND(N233&gt;250,N233&lt;=300),"250 to 300",AND(N233&gt;300,N233&lt;=400),"300 to 400",AND(N233&gt;400,N233&lt;=500),"400 to 500",N233&gt;500,"500+")</f>
        <v>75 to 100</v>
      </c>
      <c r="N233" s="9">
        <f>_xlfn.XLOOKUP($E233,'Raw Data'!$E:$E,'Raw Data'!N:N,"ERROR",0,1)</f>
        <v>77.45</v>
      </c>
      <c r="O233" s="14" t="str">
        <f t="array" ref="O233">_xlfn.IFS(P233=0,"No Discount",AND(P233&gt;0,P233&lt;=0.02),"0% to 2%",AND(P233&gt;0.02,P233&lt;=0.04),"2% to 4%",AND(P233&gt;0.04,P233&lt;=0.06),"4% to 6%",AND(P233&gt;0.06,P233&lt;=0.08),"6% to 8%",AND(P233&gt;0.08,P233&lt;=0.1),"8% to 10%",AND(P233&gt;0.1,P233&lt;=0.15),"10% to 15%",AND(P233&gt;0.15,P233&lt;=0.2),"15% to 20%",AND(P233&gt;0.2,P233&lt;=0.25),"20% to 25%",AND(P233&gt;0.25,P233&lt;=0.3),"25% to 30%",AND(P233&gt;0.3,P233&lt;=0.4),"30% to 40%",AND(P233&gt;0.4,P233&lt;=0.5),"40% to 50%",AND(P233&gt;0.5,P233&lt;=0.75),"50% to 75%",AND(P233&gt;0.75,P233&lt;=1),"75% to 100%")</f>
        <v>2% to 4%</v>
      </c>
      <c r="P233" s="10">
        <f>_xlfn.XLOOKUP($E233,'Raw Data'!$E:$E,'Raw Data'!P:P,"ERROR",0,1)</f>
        <v>0.0383473208521627</v>
      </c>
      <c r="Q233" s="9">
        <f>_xlfn.XLOOKUP($E233,'Raw Data'!$E:$E,'Raw Data'!Q:Q,"ERROR",0,1)</f>
        <v>2.3</v>
      </c>
      <c r="R233" s="9" t="str">
        <f>_xlfn.XLOOKUP($E233,'Raw Data'!$E:$E,'Raw Data'!R:R,"ERROR",0,1)</f>
        <v>oz</v>
      </c>
      <c r="S233" s="5" t="str">
        <f t="array" ref="S233">_xlfn.IFS(AND(T233&gt;0,T233&lt;=0.05),"0 to 0.05",AND(T233&gt;0.05,T233&lt;=0.1),"0.05 to 0.1",AND(T233&gt;0.1,T233&lt;=0.2),"0.1 to 0.2",AND(T233&gt;0.2,T233&lt;=0.3),"0.2 to 0.3",AND(T233&gt;0.3,T233&lt;=0.4),"0.3 to 0.4",AND(T233&gt;0.4,T233&lt;=0.5),"0.4 to 0.5",AND(T233&gt;0.5,T233&lt;=0.75),"0.5 to 0.75",AND(T233&gt;0.75,T233&lt;=1),"0.75 to 1",AND(T233&gt;1,T233&lt;=2),"1 to 2",AND(T233&gt;2,T233&lt;=3),"2 to 3",AND(T233&gt;3,T233&lt;=4),"3 to 4",AND(T233&gt;4,T233&lt;=5),"4 to 5",AND(T233&gt;5,T233&lt;=10),"5 to 10",T233&gt;10,"10+")</f>
        <v>1 to 2</v>
      </c>
      <c r="T233" s="10">
        <f>_xlfn.XLOOKUP($E233,'Raw Data'!$E:$E,'Raw Data'!T:T,"ERROR",0,1)</f>
        <v>1.09511696637309</v>
      </c>
      <c r="U233" s="15" t="str">
        <f t="array" ref="U233">_xlfn.IFS(AND(V233&gt;0,V233&lt;=0.05),"0 to 0.05",AND(V233&gt;0.05,V233&lt;=0.1),"0.05 to 0.1",AND(V233&gt;0.1,V233&lt;=0.2),"0.1 to 0.2",AND(V233&gt;0.2,V233&lt;=0.3),"0.2 to 0.3",AND(V233&gt;0.3,V233&lt;=0.4),"0.3 to 0.4",AND(V233&gt;0.4,V233&lt;=0.5),"0.4 to 0.5",AND(V233&gt;0.5,V233&lt;=0.75),"0.5 to 0.75",AND(V233&gt;0.75,V233&lt;=1),"0.75 to 1",AND(V233&gt;1,V233&lt;=2),"1 to 2",AND(V233&gt;2,V233&lt;=3),"2 to 3",AND(V233&gt;3,V233&lt;=4),"3 to 4",AND(V233&gt;4,V233&lt;=5),"4 to 5",AND(V233&gt;5,V233&lt;=10),"5 to 10",V233&gt;10,"10+")</f>
        <v>0.3 to 0.4</v>
      </c>
      <c r="V233" s="10">
        <f>_xlfn.XLOOKUP($E233,'Raw Data'!$E:$E,'Raw Data'!V:V,"ERROR",0,1)</f>
        <v>0.307472320654012</v>
      </c>
      <c r="W233" s="15" t="str">
        <f t="array" ref="W233">_xlfn.IFS(AND(X233&gt;0,X233&lt;=0.05),"0 to 0.05",AND(X233&gt;0.05,X233&lt;=0.1),"0.05 to 0.1",AND(X233&gt;0.1,X233&lt;=0.2),"0.1 to 0.2",AND(X233&gt;0.2,X233&lt;=0.3),"0.2 to 0.3",AND(X233&gt;0.3,X233&lt;=0.4),"0.3 to 0.4",AND(X233&gt;0.4,X233&lt;=0.5),"0.4 to 0.5",AND(X233&gt;0.5,X233&lt;=0.75),"0.5 to 0.75",AND(X233&gt;0.75,X233&lt;=1),"0.75 to 1",AND(X233&gt;1,X233&lt;=2),"1 to 2",AND(X233&gt;2,X233&lt;=3),"2 to 3",AND(X233&gt;3,X233&lt;=4),"3 to 4",AND(X233&gt;4,X233&lt;=5),"4 to 5",AND(X233&gt;5,X233&lt;=10),"5 to 10",X233&gt;10,"10+")</f>
        <v>0.2 to 0.3</v>
      </c>
      <c r="X233" s="16">
        <f t="shared" si="8"/>
        <v>0.295681580920733</v>
      </c>
      <c r="Y233" s="5" t="str">
        <f t="array" ref="Y233">_xlfn.IFS(AND(Z233&gt;0,Z233&lt;=1),"0 to 1",AND(Z233&gt;1,Z233&lt;=2),"1 to 2",AND(Z233&gt;2,Z233&lt;=4),"2 to 4",AND(Z233&gt;4,Z233&lt;=6),"4 to 6",AND(Z233&gt;6,Z233&lt;=8),"6 to 8",AND(Z233&gt;8,Z233&lt;=10),"8 to 10",AND(Z233&gt;10,Z233&lt;=15),"10 to 15",AND(Z233&gt;15,Z233&lt;=20),"15 to 20",AND(Z233&gt;20,Z233&lt;=25),"20 to 25",AND(Z233&gt;25,Z233&lt;=30),"25 to 30",AND(Z233&gt;30,Z233&lt;=40),"30 to 40",AND(Z233&gt;40,Z233&lt;=50),"40 to 50",Z233&gt;50,"50+")</f>
        <v>2 to 4</v>
      </c>
      <c r="Z233" s="9">
        <f>_xlfn.XLOOKUP($E233,'Raw Data'!$E:$E,'Raw Data'!Z:Z,"ERROR",0,1)</f>
        <v>2.3</v>
      </c>
      <c r="AA233" s="9" t="str">
        <f>_xlfn.XLOOKUP($E233,'Raw Data'!$E:$E,'Raw Data'!AA:AA,"ERROR",0,1)</f>
        <v>oz</v>
      </c>
    </row>
    <row r="234" hidden="1" spans="1:27">
      <c r="A234" s="5" t="str">
        <f>_xlfn.XLOOKUP($E234,'Raw Data'!$E:$E,'Raw Data'!A:A,"ERROR",0,1)</f>
        <v>AE</v>
      </c>
      <c r="B234" s="5" t="str">
        <f>_xlfn.XLOOKUP($E234,'Raw Data'!$E:$E,'Raw Data'!B:B,"ERROR",0,1)</f>
        <v>Hair Mousses</v>
      </c>
      <c r="C234" s="5" t="str">
        <f>_xlfn.XLOOKUP($E234,'Raw Data'!$E:$E,'Raw Data'!C:C,"ERROR",0,1)</f>
        <v>Bellouis</v>
      </c>
      <c r="D234" s="5" t="str">
        <f>_xlfn.XLOOKUP($E234,'Raw Data'!$E:$E,'Raw Data'!D:D,"ERROR",0,1)</f>
        <v>www.amazon.ae/dp/B09X43FH5S</v>
      </c>
      <c r="E234" s="5" t="s">
        <v>433</v>
      </c>
      <c r="F234" s="9" t="str">
        <f>_xlfn.XLOOKUP($E234,'Raw Data'!$E:$E,'Raw Data'!F:F,"ERROR",0,1)</f>
        <v>Bellouis Lace Tint Mousse, Melting Hair Mousse, Tinting Foam, Wig Tint 200ml/7fl.oz, Light Brown</v>
      </c>
      <c r="G234" s="10">
        <f>_xlfn.XLOOKUP($E234,'Raw Data'!$E:$E,'Raw Data'!G:G,"ERROR",0,1)</f>
        <v>4</v>
      </c>
      <c r="H234" s="9">
        <f>_xlfn.XLOOKUP($E234,'Raw Data'!$E:$E,'Raw Data'!H:H,"ERROR",0,1)</f>
        <v>168.99</v>
      </c>
      <c r="I234" s="9">
        <f>_xlfn.XLOOKUP($E234,'Raw Data'!$E:$E,'Raw Data'!I:I,"ERROR",0,1)</f>
        <v>0.000226247378956447</v>
      </c>
      <c r="J234" s="9" t="str">
        <f>_xlfn.XLOOKUP($E234,'Raw Data'!$E:$E,'Raw Data'!J:J,"ERROR",0,1)</f>
        <v>No</v>
      </c>
      <c r="K234" s="14" t="str">
        <f t="array" ref="K234">_xlfn.IFS(AND(L234&gt;0,L234&lt;=5),"0 to 5",AND(L234&gt;5,L234&lt;=10),"5 to 10",AND(L234&gt;10,L234&lt;=15),"10 to 15",AND(L234&gt;15,L234&lt;=20),"15 to 20",AND(L234&gt;20,L234&lt;=30),"20 to 30",AND(L234&gt;30,L234&lt;=40),"30 to 40",AND(L234&gt;40,L234&lt;=50),"40 to 50",AND(L234&gt;50,L234&lt;=75),"50 to 75",AND(L234&gt;75,L234&lt;=100),"75 to 100",AND(L234&gt;100,L234&lt;=150),"100 to 150",AND(L234&gt;150,L234&lt;=200),"150 to 200",AND(L234&gt;200,L234&lt;=250),"200 to 250",AND(L234&gt;250,L234&lt;=300),"250 to 300",AND(L234&gt;300,L234&lt;=400),"300 to 400",AND(L234&gt;400,L234&lt;=500),"400 to 500",L234&gt;500,"500+")</f>
        <v>40 to 50</v>
      </c>
      <c r="L234" s="9">
        <f>_xlfn.XLOOKUP($E234,'Raw Data'!$E:$E,'Raw Data'!L:L,"ERROR",0,1)</f>
        <v>44.49</v>
      </c>
      <c r="M234" s="14" t="str">
        <f t="array" ref="M234">_xlfn.IFS(AND(N234&gt;0,N234&lt;=5),"0 to 5",AND(N234&gt;5,N234&lt;=10),"5 to 10",AND(N234&gt;10,N234&lt;=15),"10 to 15",AND(N234&gt;15,N234&lt;=20),"15 to 20",AND(N234&gt;20,N234&lt;=30),"20 to 30",AND(N234&gt;30,N234&lt;=40),"30 to 40",AND(N234&gt;40,N234&lt;=50),"40 to 50",AND(N234&gt;50,N234&lt;=75),"50 to 75",AND(N234&gt;75,N234&lt;=100),"75 to 100",AND(N234&gt;100,N234&lt;=150),"100 to 150",AND(N234&gt;150,N234&lt;=200),"150 to 200",AND(N234&gt;200,N234&lt;=250),"200 to 250",AND(N234&gt;250,N234&lt;=300),"250 to 300",AND(N234&gt;300,N234&lt;=400),"300 to 400",AND(N234&gt;400,N234&lt;=500),"400 to 500",N234&gt;500,"500+")</f>
        <v>50 to 75</v>
      </c>
      <c r="N234" s="9">
        <f>_xlfn.XLOOKUP($E234,'Raw Data'!$E:$E,'Raw Data'!N:N,"ERROR",0,1)</f>
        <v>50.64</v>
      </c>
      <c r="O234" s="14" t="str">
        <f t="array" ref="O234">_xlfn.IFS(P234=0,"No Discount",AND(P234&gt;0,P234&lt;=0.02),"0% to 2%",AND(P234&gt;0.02,P234&lt;=0.04),"2% to 4%",AND(P234&gt;0.04,P234&lt;=0.06),"4% to 6%",AND(P234&gt;0.06,P234&lt;=0.08),"6% to 8%",AND(P234&gt;0.08,P234&lt;=0.1),"8% to 10%",AND(P234&gt;0.1,P234&lt;=0.15),"10% to 15%",AND(P234&gt;0.15,P234&lt;=0.2),"15% to 20%",AND(P234&gt;0.2,P234&lt;=0.25),"20% to 25%",AND(P234&gt;0.25,P234&lt;=0.3),"25% to 30%",AND(P234&gt;0.3,P234&lt;=0.4),"30% to 40%",AND(P234&gt;0.4,P234&lt;=0.5),"40% to 50%",AND(P234&gt;0.5,P234&lt;=0.75),"50% to 75%",AND(P234&gt;0.75,P234&lt;=1),"75% to 100%")</f>
        <v>10% to 15%</v>
      </c>
      <c r="P234" s="10">
        <f>_xlfn.XLOOKUP($E234,'Raw Data'!$E:$E,'Raw Data'!P:P,"ERROR",0,1)</f>
        <v>0.121445497630332</v>
      </c>
      <c r="Q234" s="9">
        <f>_xlfn.XLOOKUP($E234,'Raw Data'!$E:$E,'Raw Data'!Q:Q,"ERROR",0,1)</f>
        <v>200</v>
      </c>
      <c r="R234" s="9" t="str">
        <f>_xlfn.XLOOKUP($E234,'Raw Data'!$E:$E,'Raw Data'!R:R,"ERROR",0,1)</f>
        <v>ml</v>
      </c>
      <c r="S234" s="5" t="str">
        <f t="array" ref="S234">_xlfn.IFS(AND(T234&gt;0,T234&lt;=0.05),"0 to 0.05",AND(T234&gt;0.05,T234&lt;=0.1),"0.05 to 0.1",AND(T234&gt;0.1,T234&lt;=0.2),"0.1 to 0.2",AND(T234&gt;0.2,T234&lt;=0.3),"0.2 to 0.3",AND(T234&gt;0.3,T234&lt;=0.4),"0.3 to 0.4",AND(T234&gt;0.4,T234&lt;=0.5),"0.4 to 0.5",AND(T234&gt;0.5,T234&lt;=0.75),"0.5 to 0.75",AND(T234&gt;0.75,T234&lt;=1),"0.75 to 1",AND(T234&gt;1,T234&lt;=2),"1 to 2",AND(T234&gt;2,T234&lt;=3),"2 to 3",AND(T234&gt;3,T234&lt;=4),"3 to 4",AND(T234&gt;4,T234&lt;=5),"4 to 5",AND(T234&gt;5,T234&lt;=10),"5 to 10",T234&gt;10,"10+")</f>
        <v>0.2 to 0.3</v>
      </c>
      <c r="T234" s="10">
        <f>_xlfn.XLOOKUP($E234,'Raw Data'!$E:$E,'Raw Data'!T:T,"ERROR",0,1)</f>
        <v>0.222568851766843</v>
      </c>
      <c r="U234" s="15" t="str">
        <f t="array" ref="U234">_xlfn.IFS(AND(V234&gt;0,V234&lt;=0.05),"0 to 0.05",AND(V234&gt;0.05,V234&lt;=0.1),"0.05 to 0.1",AND(V234&gt;0.1,V234&lt;=0.2),"0.1 to 0.2",AND(V234&gt;0.2,V234&lt;=0.3),"0.2 to 0.3",AND(V234&gt;0.3,V234&lt;=0.4),"0.3 to 0.4",AND(V234&gt;0.4,V234&lt;=0.5),"0.4 to 0.5",AND(V234&gt;0.5,V234&lt;=0.75),"0.5 to 0.75",AND(V234&gt;0.75,V234&lt;=1),"0.75 to 1",AND(V234&gt;1,V234&lt;=2),"1 to 2",AND(V234&gt;2,V234&lt;=3),"2 to 3",AND(V234&gt;3,V234&lt;=4),"3 to 4",AND(V234&gt;4,V234&lt;=5),"4 to 5",AND(V234&gt;5,V234&lt;=10),"5 to 10",V234&gt;10,"10+")</f>
        <v>0.05 to 0.1</v>
      </c>
      <c r="V234" s="10">
        <f>_xlfn.XLOOKUP($E234,'Raw Data'!$E:$E,'Raw Data'!V:V,"ERROR",0,1)</f>
        <v>0.0684005258808204</v>
      </c>
      <c r="W234" s="15" t="str">
        <f t="array" ref="W234">_xlfn.IFS(AND(X234&gt;0,X234&lt;=0.05),"0 to 0.05",AND(X234&gt;0.05,X234&lt;=0.1),"0.05 to 0.1",AND(X234&gt;0.1,X234&lt;=0.2),"0.1 to 0.2",AND(X234&gt;0.2,X234&lt;=0.3),"0.2 to 0.3",AND(X234&gt;0.3,X234&lt;=0.4),"0.3 to 0.4",AND(X234&gt;0.4,X234&lt;=0.5),"0.4 to 0.5",AND(X234&gt;0.5,X234&lt;=0.75),"0.5 to 0.75",AND(X234&gt;0.75,X234&lt;=1),"0.75 to 1",AND(X234&gt;1,X234&lt;=2),"1 to 2",AND(X234&gt;2,X234&lt;=3),"2 to 3",AND(X234&gt;3,X234&lt;=4),"3 to 4",AND(X234&gt;4,X234&lt;=5),"4 to 5",AND(X234&gt;5,X234&lt;=10),"5 to 10",X234&gt;10,"10+")</f>
        <v>0.05 to 0.1</v>
      </c>
      <c r="X234" s="16">
        <f t="shared" si="8"/>
        <v>0.0600935899770477</v>
      </c>
      <c r="Y234" s="5" t="str">
        <f t="array" ref="Y234">_xlfn.IFS(AND(Z234&gt;0,Z234&lt;=1),"0 to 1",AND(Z234&gt;1,Z234&lt;=2),"1 to 2",AND(Z234&gt;2,Z234&lt;=4),"2 to 4",AND(Z234&gt;4,Z234&lt;=6),"4 to 6",AND(Z234&gt;6,Z234&lt;=8),"6 to 8",AND(Z234&gt;8,Z234&lt;=10),"8 to 10",AND(Z234&gt;10,Z234&lt;=15),"10 to 15",AND(Z234&gt;15,Z234&lt;=20),"15 to 20",AND(Z234&gt;20,Z234&lt;=25),"20 to 25",AND(Z234&gt;25,Z234&lt;=30),"25 to 30",AND(Z234&gt;30,Z234&lt;=40),"30 to 40",AND(Z234&gt;40,Z234&lt;=50),"40 to 50",Z234&gt;50,"50+")</f>
        <v>6 to 8</v>
      </c>
      <c r="Z234" s="9">
        <f>_xlfn.XLOOKUP($E234,'Raw Data'!$E:$E,'Raw Data'!Z:Z,"ERROR",0,1)</f>
        <v>6.76</v>
      </c>
      <c r="AA234" s="9" t="str">
        <f>_xlfn.XLOOKUP($E234,'Raw Data'!$E:$E,'Raw Data'!AA:AA,"ERROR",0,1)</f>
        <v>oz</v>
      </c>
    </row>
    <row r="235" hidden="1" spans="1:27">
      <c r="A235" s="5" t="str">
        <f>_xlfn.XLOOKUP($E235,'Raw Data'!$E:$E,'Raw Data'!A:A,"ERROR",0,1)</f>
        <v>AE</v>
      </c>
      <c r="B235" s="5" t="str">
        <f>_xlfn.XLOOKUP($E235,'Raw Data'!$E:$E,'Raw Data'!B:B,"ERROR",0,1)</f>
        <v>Hair Mousses</v>
      </c>
      <c r="C235" s="5" t="str">
        <f>_xlfn.XLOOKUP($E235,'Raw Data'!$E:$E,'Raw Data'!C:C,"ERROR",0,1)</f>
        <v>l'oreal professionnel</v>
      </c>
      <c r="D235" s="5" t="str">
        <f>_xlfn.XLOOKUP($E235,'Raw Data'!$E:$E,'Raw Data'!D:D,"ERROR",0,1)</f>
        <v>www.amazon.ae/dp/B01HK6XXZU</v>
      </c>
      <c r="E235" s="5" t="s">
        <v>434</v>
      </c>
      <c r="F235" s="9" t="str">
        <f>_xlfn.XLOOKUP($E235,'Raw Data'!$E:$E,'Raw Data'!F:F,"ERROR",0,1)</f>
        <v>L'Oreal Professionnel - Tecni Art Volume Lift Mousse 250ml / 8.45oz</v>
      </c>
      <c r="G235" s="10">
        <f>_xlfn.XLOOKUP($E235,'Raw Data'!$E:$E,'Raw Data'!G:G,"ERROR",0,1)</f>
        <v>3</v>
      </c>
      <c r="H235" s="9">
        <f>_xlfn.XLOOKUP($E235,'Raw Data'!$E:$E,'Raw Data'!H:H,"ERROR",0,1)</f>
        <v>164.19</v>
      </c>
      <c r="I235" s="9">
        <f>_xlfn.XLOOKUP($E235,'Raw Data'!$E:$E,'Raw Data'!I:I,"ERROR",0,1)</f>
        <v>0.000219821037640447</v>
      </c>
      <c r="J235" s="9" t="str">
        <f>_xlfn.XLOOKUP($E235,'Raw Data'!$E:$E,'Raw Data'!J:J,"ERROR",0,1)</f>
        <v>No</v>
      </c>
      <c r="K235" s="14" t="str">
        <f t="array" ref="K235">_xlfn.IFS(AND(L235&gt;0,L235&lt;=5),"0 to 5",AND(L235&gt;5,L235&lt;=10),"5 to 10",AND(L235&gt;10,L235&lt;=15),"10 to 15",AND(L235&gt;15,L235&lt;=20),"15 to 20",AND(L235&gt;20,L235&lt;=30),"20 to 30",AND(L235&gt;30,L235&lt;=40),"30 to 40",AND(L235&gt;40,L235&lt;=50),"40 to 50",AND(L235&gt;50,L235&lt;=75),"50 to 75",AND(L235&gt;75,L235&lt;=100),"75 to 100",AND(L235&gt;100,L235&lt;=150),"100 to 150",AND(L235&gt;150,L235&lt;=200),"150 to 200",AND(L235&gt;200,L235&lt;=250),"200 to 250",AND(L235&gt;250,L235&lt;=300),"250 to 300",AND(L235&gt;300,L235&lt;=400),"300 to 400",AND(L235&gt;400,L235&lt;=500),"400 to 500",L235&gt;500,"500+")</f>
        <v>50 to 75</v>
      </c>
      <c r="L235" s="9">
        <f>_xlfn.XLOOKUP($E235,'Raw Data'!$E:$E,'Raw Data'!L:L,"ERROR",0,1)</f>
        <v>65</v>
      </c>
      <c r="M235" s="14" t="str">
        <f t="array" ref="M235">_xlfn.IFS(AND(N235&gt;0,N235&lt;=5),"0 to 5",AND(N235&gt;5,N235&lt;=10),"5 to 10",AND(N235&gt;10,N235&lt;=15),"10 to 15",AND(N235&gt;15,N235&lt;=20),"15 to 20",AND(N235&gt;20,N235&lt;=30),"20 to 30",AND(N235&gt;30,N235&lt;=40),"30 to 40",AND(N235&gt;40,N235&lt;=50),"40 to 50",AND(N235&gt;50,N235&lt;=75),"50 to 75",AND(N235&gt;75,N235&lt;=100),"75 to 100",AND(N235&gt;100,N235&lt;=150),"100 to 150",AND(N235&gt;150,N235&lt;=200),"150 to 200",AND(N235&gt;200,N235&lt;=250),"200 to 250",AND(N235&gt;250,N235&lt;=300),"250 to 300",AND(N235&gt;300,N235&lt;=400),"300 to 400",AND(N235&gt;400,N235&lt;=500),"400 to 500",N235&gt;500,"500+")</f>
        <v>50 to 75</v>
      </c>
      <c r="N235" s="9">
        <f>_xlfn.XLOOKUP($E235,'Raw Data'!$E:$E,'Raw Data'!N:N,"ERROR",0,1)</f>
        <v>65</v>
      </c>
      <c r="O235" s="14" t="str">
        <f t="array" ref="O235">_xlfn.IFS(P235=0,"No Discount",AND(P235&gt;0,P235&lt;=0.02),"0% to 2%",AND(P235&gt;0.02,P235&lt;=0.04),"2% to 4%",AND(P235&gt;0.04,P235&lt;=0.06),"4% to 6%",AND(P235&gt;0.06,P235&lt;=0.08),"6% to 8%",AND(P235&gt;0.08,P235&lt;=0.1),"8% to 10%",AND(P235&gt;0.1,P235&lt;=0.15),"10% to 15%",AND(P235&gt;0.15,P235&lt;=0.2),"15% to 20%",AND(P235&gt;0.2,P235&lt;=0.25),"20% to 25%",AND(P235&gt;0.25,P235&lt;=0.3),"25% to 30%",AND(P235&gt;0.3,P235&lt;=0.4),"30% to 40%",AND(P235&gt;0.4,P235&lt;=0.5),"40% to 50%",AND(P235&gt;0.5,P235&lt;=0.75),"50% to 75%",AND(P235&gt;0.75,P235&lt;=1),"75% to 100%")</f>
        <v>No Discount</v>
      </c>
      <c r="P235" s="10">
        <f>_xlfn.XLOOKUP($E235,'Raw Data'!$E:$E,'Raw Data'!P:P,"ERROR",0,1)</f>
        <v>0</v>
      </c>
      <c r="Q235" s="9">
        <f>_xlfn.XLOOKUP($E235,'Raw Data'!$E:$E,'Raw Data'!Q:Q,"ERROR",0,1)</f>
        <v>250</v>
      </c>
      <c r="R235" s="9" t="str">
        <f>_xlfn.XLOOKUP($E235,'Raw Data'!$E:$E,'Raw Data'!R:R,"ERROR",0,1)</f>
        <v>ml</v>
      </c>
      <c r="S235" s="5" t="str">
        <f t="array" ref="S235">_xlfn.IFS(AND(T235&gt;0,T235&lt;=0.05),"0 to 0.05",AND(T235&gt;0.05,T235&lt;=0.1),"0.05 to 0.1",AND(T235&gt;0.1,T235&lt;=0.2),"0.1 to 0.2",AND(T235&gt;0.2,T235&lt;=0.3),"0.2 to 0.3",AND(T235&gt;0.3,T235&lt;=0.4),"0.3 to 0.4",AND(T235&gt;0.4,T235&lt;=0.5),"0.4 to 0.5",AND(T235&gt;0.5,T235&lt;=0.75),"0.5 to 0.75",AND(T235&gt;0.75,T235&lt;=1),"0.75 to 1",AND(T235&gt;1,T235&lt;=2),"1 to 2",AND(T235&gt;2,T235&lt;=3),"2 to 3",AND(T235&gt;3,T235&lt;=4),"3 to 4",AND(T235&gt;4,T235&lt;=5),"4 to 5",AND(T235&gt;5,T235&lt;=10),"5 to 10",T235&gt;10,"10+")</f>
        <v>0.2 to 0.3</v>
      </c>
      <c r="T235" s="10">
        <f>_xlfn.XLOOKUP($E235,'Raw Data'!$E:$E,'Raw Data'!T:T,"ERROR",0,1)</f>
        <v>0.260138914180172</v>
      </c>
      <c r="U235" s="15" t="str">
        <f t="array" ref="U235">_xlfn.IFS(AND(V235&gt;0,V235&lt;=0.05),"0 to 0.05",AND(V235&gt;0.05,V235&lt;=0.1),"0.05 to 0.1",AND(V235&gt;0.1,V235&lt;=0.2),"0.1 to 0.2",AND(V235&gt;0.2,V235&lt;=0.3),"0.2 to 0.3",AND(V235&gt;0.3,V235&lt;=0.4),"0.3 to 0.4",AND(V235&gt;0.4,V235&lt;=0.5),"0.4 to 0.5",AND(V235&gt;0.5,V235&lt;=0.75),"0.5 to 0.75",AND(V235&gt;0.75,V235&lt;=1),"0.75 to 1",AND(V235&gt;1,V235&lt;=2),"1 to 2",AND(V235&gt;2,V235&lt;=3),"2 to 3",AND(V235&gt;3,V235&lt;=4),"3 to 4",AND(V235&gt;4,V235&lt;=5),"4 to 5",AND(V235&gt;5,V235&lt;=10),"5 to 10",V235&gt;10,"10+")</f>
        <v>0.05 to 0.1</v>
      </c>
      <c r="V235" s="10">
        <f>_xlfn.XLOOKUP($E235,'Raw Data'!$E:$E,'Raw Data'!V:V,"ERROR",0,1)</f>
        <v>0.0702375068286465</v>
      </c>
      <c r="W235" s="15" t="str">
        <f t="array" ref="W235">_xlfn.IFS(AND(X235&gt;0,X235&lt;=0.05),"0 to 0.05",AND(X235&gt;0.05,X235&lt;=0.1),"0.05 to 0.1",AND(X235&gt;0.1,X235&lt;=0.2),"0.1 to 0.2",AND(X235&gt;0.2,X235&lt;=0.3),"0.2 to 0.3",AND(X235&gt;0.3,X235&lt;=0.4),"0.3 to 0.4",AND(X235&gt;0.4,X235&lt;=0.5),"0.4 to 0.5",AND(X235&gt;0.5,X235&lt;=0.75),"0.5 to 0.75",AND(X235&gt;0.75,X235&lt;=1),"0.75 to 1",AND(X235&gt;1,X235&lt;=2),"1 to 2",AND(X235&gt;2,X235&lt;=3),"2 to 3",AND(X235&gt;3,X235&lt;=4),"3 to 4",AND(X235&gt;4,X235&lt;=5),"4 to 5",AND(X235&gt;5,X235&lt;=10),"5 to 10",X235&gt;10,"10+")</f>
        <v>0.05 to 0.1</v>
      </c>
      <c r="X235" s="16">
        <f t="shared" si="8"/>
        <v>0.0702375068286465</v>
      </c>
      <c r="Y235" s="5" t="str">
        <f t="array" ref="Y235">_xlfn.IFS(AND(Z235&gt;0,Z235&lt;=1),"0 to 1",AND(Z235&gt;1,Z235&lt;=2),"1 to 2",AND(Z235&gt;2,Z235&lt;=4),"2 to 4",AND(Z235&gt;4,Z235&lt;=6),"4 to 6",AND(Z235&gt;6,Z235&lt;=8),"6 to 8",AND(Z235&gt;8,Z235&lt;=10),"8 to 10",AND(Z235&gt;10,Z235&lt;=15),"10 to 15",AND(Z235&gt;15,Z235&lt;=20),"15 to 20",AND(Z235&gt;20,Z235&lt;=25),"20 to 25",AND(Z235&gt;25,Z235&lt;=30),"25 to 30",AND(Z235&gt;30,Z235&lt;=40),"30 to 40",AND(Z235&gt;40,Z235&lt;=50),"40 to 50",Z235&gt;50,"50+")</f>
        <v>8 to 10</v>
      </c>
      <c r="Z235" s="9">
        <f>_xlfn.XLOOKUP($E235,'Raw Data'!$E:$E,'Raw Data'!Z:Z,"ERROR",0,1)</f>
        <v>8.45</v>
      </c>
      <c r="AA235" s="9" t="str">
        <f>_xlfn.XLOOKUP($E235,'Raw Data'!$E:$E,'Raw Data'!AA:AA,"ERROR",0,1)</f>
        <v>oz</v>
      </c>
    </row>
    <row r="236" hidden="1" spans="1:27">
      <c r="A236" s="5" t="str">
        <f>_xlfn.XLOOKUP($E236,'Raw Data'!$E:$E,'Raw Data'!A:A,"ERROR",0,1)</f>
        <v>AE</v>
      </c>
      <c r="B236" s="5" t="str">
        <f>_xlfn.XLOOKUP($E236,'Raw Data'!$E:$E,'Raw Data'!B:B,"ERROR",0,1)</f>
        <v>Hair Mousses</v>
      </c>
      <c r="C236" s="5" t="str">
        <f>_xlfn.XLOOKUP($E236,'Raw Data'!$E:$E,'Raw Data'!C:C,"ERROR",0,1)</f>
        <v>MATEPLEX</v>
      </c>
      <c r="D236" s="5" t="str">
        <f>_xlfn.XLOOKUP($E236,'Raw Data'!$E:$E,'Raw Data'!D:D,"ERROR",0,1)</f>
        <v>www.amazon.ae/dp/B0B4RSS1JY</v>
      </c>
      <c r="E236" s="5" t="s">
        <v>435</v>
      </c>
      <c r="F236" s="9" t="str">
        <f>_xlfn.XLOOKUP($E236,'Raw Data'!$E:$E,'Raw Data'!F:F,"ERROR",0,1)</f>
        <v>MATEPLEX Lace Tint Mousse for Melting Lace Wig Grids, Tinting Foam, Hair Mousse for Your Lace Hair Wig and All Hair Types (Dark Brown) MATEPLEX Lace Tint Mousse for Melting Lace Wig Grids, Tinting Foam, Hair Mousse for Your Lace Hair Wig and All Hair Types (Dark Brown)</v>
      </c>
      <c r="G236" s="10">
        <f>_xlfn.XLOOKUP($E236,'Raw Data'!$E:$E,'Raw Data'!G:G,"ERROR",0,1)</f>
        <v>3</v>
      </c>
      <c r="H236" s="9">
        <f>_xlfn.XLOOKUP($E236,'Raw Data'!$E:$E,'Raw Data'!H:H,"ERROR",0,1)</f>
        <v>163.16</v>
      </c>
      <c r="I236" s="9">
        <f>_xlfn.XLOOKUP($E236,'Raw Data'!$E:$E,'Raw Data'!I:I,"ERROR",0,1)</f>
        <v>0.000218442051899722</v>
      </c>
      <c r="J236" s="9" t="str">
        <f>_xlfn.XLOOKUP($E236,'Raw Data'!$E:$E,'Raw Data'!J:J,"ERROR",0,1)</f>
        <v>No</v>
      </c>
      <c r="K236" s="14" t="str">
        <f t="array" ref="K236">_xlfn.IFS(AND(L236&gt;0,L236&lt;=5),"0 to 5",AND(L236&gt;5,L236&lt;=10),"5 to 10",AND(L236&gt;10,L236&lt;=15),"10 to 15",AND(L236&gt;15,L236&lt;=20),"15 to 20",AND(L236&gt;20,L236&lt;=30),"20 to 30",AND(L236&gt;30,L236&lt;=40),"30 to 40",AND(L236&gt;40,L236&lt;=50),"40 to 50",AND(L236&gt;50,L236&lt;=75),"50 to 75",AND(L236&gt;75,L236&lt;=100),"75 to 100",AND(L236&gt;100,L236&lt;=150),"100 to 150",AND(L236&gt;150,L236&lt;=200),"150 to 200",AND(L236&gt;200,L236&lt;=250),"200 to 250",AND(L236&gt;250,L236&lt;=300),"250 to 300",AND(L236&gt;300,L236&lt;=400),"300 to 400",AND(L236&gt;400,L236&lt;=500),"400 to 500",L236&gt;500,"500+")</f>
        <v>50 to 75</v>
      </c>
      <c r="L236" s="9">
        <f>_xlfn.XLOOKUP($E236,'Raw Data'!$E:$E,'Raw Data'!L:L,"ERROR",0,1)</f>
        <v>68.15</v>
      </c>
      <c r="M236" s="14" t="str">
        <f t="array" ref="M236">_xlfn.IFS(AND(N236&gt;0,N236&lt;=5),"0 to 5",AND(N236&gt;5,N236&lt;=10),"5 to 10",AND(N236&gt;10,N236&lt;=15),"10 to 15",AND(N236&gt;15,N236&lt;=20),"15 to 20",AND(N236&gt;20,N236&lt;=30),"20 to 30",AND(N236&gt;30,N236&lt;=40),"30 to 40",AND(N236&gt;40,N236&lt;=50),"40 to 50",AND(N236&gt;50,N236&lt;=75),"50 to 75",AND(N236&gt;75,N236&lt;=100),"75 to 100",AND(N236&gt;100,N236&lt;=150),"100 to 150",AND(N236&gt;150,N236&lt;=200),"150 to 200",AND(N236&gt;200,N236&lt;=250),"200 to 250",AND(N236&gt;250,N236&lt;=300),"250 to 300",AND(N236&gt;300,N236&lt;=400),"300 to 400",AND(N236&gt;400,N236&lt;=500),"400 to 500",N236&gt;500,"500+")</f>
        <v>50 to 75</v>
      </c>
      <c r="N236" s="9">
        <f>_xlfn.XLOOKUP($E236,'Raw Data'!$E:$E,'Raw Data'!N:N,"ERROR",0,1)</f>
        <v>68.15</v>
      </c>
      <c r="O236" s="14" t="str">
        <f t="array" ref="O236">_xlfn.IFS(P236=0,"No Discount",AND(P236&gt;0,P236&lt;=0.02),"0% to 2%",AND(P236&gt;0.02,P236&lt;=0.04),"2% to 4%",AND(P236&gt;0.04,P236&lt;=0.06),"4% to 6%",AND(P236&gt;0.06,P236&lt;=0.08),"6% to 8%",AND(P236&gt;0.08,P236&lt;=0.1),"8% to 10%",AND(P236&gt;0.1,P236&lt;=0.15),"10% to 15%",AND(P236&gt;0.15,P236&lt;=0.2),"15% to 20%",AND(P236&gt;0.2,P236&lt;=0.25),"20% to 25%",AND(P236&gt;0.25,P236&lt;=0.3),"25% to 30%",AND(P236&gt;0.3,P236&lt;=0.4),"30% to 40%",AND(P236&gt;0.4,P236&lt;=0.5),"40% to 50%",AND(P236&gt;0.5,P236&lt;=0.75),"50% to 75%",AND(P236&gt;0.75,P236&lt;=1),"75% to 100%")</f>
        <v>No Discount</v>
      </c>
      <c r="P236" s="10">
        <f>_xlfn.XLOOKUP($E236,'Raw Data'!$E:$E,'Raw Data'!P:P,"ERROR",0,1)</f>
        <v>0</v>
      </c>
      <c r="Q236" s="9">
        <f>_xlfn.XLOOKUP($E236,'Raw Data'!$E:$E,'Raw Data'!Q:Q,"ERROR",0,1)</f>
        <v>0</v>
      </c>
      <c r="R236" s="9">
        <f>_xlfn.XLOOKUP($E236,'Raw Data'!$E:$E,'Raw Data'!R:R,"ERROR",0,1)</f>
        <v>0</v>
      </c>
      <c r="S236" s="5" t="e">
        <f t="array" ref="S236">_xlfn.IFS(AND(T236&gt;0,T236&lt;=0.05),"0 to 0.05",AND(T236&gt;0.05,T236&lt;=0.1),"0.05 to 0.1",AND(T236&gt;0.1,T236&lt;=0.2),"0.1 to 0.2",AND(T236&gt;0.2,T236&lt;=0.3),"0.2 to 0.3",AND(T236&gt;0.3,T236&lt;=0.4),"0.3 to 0.4",AND(T236&gt;0.4,T236&lt;=0.5),"0.4 to 0.5",AND(T236&gt;0.5,T236&lt;=0.75),"0.5 to 0.75",AND(T236&gt;0.75,T236&lt;=1),"0.75 to 1",AND(T236&gt;1,T236&lt;=2),"1 to 2",AND(T236&gt;2,T236&lt;=3),"2 to 3",AND(T236&gt;3,T236&lt;=4),"3 to 4",AND(T236&gt;4,T236&lt;=5),"4 to 5",AND(T236&gt;5,T236&lt;=10),"5 to 10",T236&gt;10,"10+")</f>
        <v>#N/A</v>
      </c>
      <c r="T236" s="10">
        <f>_xlfn.XLOOKUP($E236,'Raw Data'!$E:$E,'Raw Data'!T:T,"ERROR",0,1)</f>
        <v>0</v>
      </c>
      <c r="U236" s="15" t="e">
        <f t="array" ref="U236">_xlfn.IFS(AND(V236&gt;0,V236&lt;=0.05),"0 to 0.05",AND(V236&gt;0.05,V236&lt;=0.1),"0.05 to 0.1",AND(V236&gt;0.1,V236&lt;=0.2),"0.1 to 0.2",AND(V236&gt;0.2,V236&lt;=0.3),"0.2 to 0.3",AND(V236&gt;0.3,V236&lt;=0.4),"0.3 to 0.4",AND(V236&gt;0.4,V236&lt;=0.5),"0.4 to 0.5",AND(V236&gt;0.5,V236&lt;=0.75),"0.5 to 0.75",AND(V236&gt;0.75,V236&lt;=1),"0.75 to 1",AND(V236&gt;1,V236&lt;=2),"1 to 2",AND(V236&gt;2,V236&lt;=3),"2 to 3",AND(V236&gt;3,V236&lt;=4),"3 to 4",AND(V236&gt;4,V236&lt;=5),"4 to 5",AND(V236&gt;5,V236&lt;=10),"5 to 10",V236&gt;10,"10+")</f>
        <v>#N/A</v>
      </c>
      <c r="V236" s="10">
        <f>_xlfn.XLOOKUP($E236,'Raw Data'!$E:$E,'Raw Data'!V:V,"ERROR",0,1)</f>
        <v>0</v>
      </c>
      <c r="W236" s="15" t="e">
        <f t="array" ref="W236">_xlfn.IFS(AND(X236&gt;0,X236&lt;=0.05),"0 to 0.05",AND(X236&gt;0.05,X236&lt;=0.1),"0.05 to 0.1",AND(X236&gt;0.1,X236&lt;=0.2),"0.1 to 0.2",AND(X236&gt;0.2,X236&lt;=0.3),"0.2 to 0.3",AND(X236&gt;0.3,X236&lt;=0.4),"0.3 to 0.4",AND(X236&gt;0.4,X236&lt;=0.5),"0.4 to 0.5",AND(X236&gt;0.5,X236&lt;=0.75),"0.5 to 0.75",AND(X236&gt;0.75,X236&lt;=1),"0.75 to 1",AND(X236&gt;1,X236&lt;=2),"1 to 2",AND(X236&gt;2,X236&lt;=3),"2 to 3",AND(X236&gt;3,X236&lt;=4),"3 to 4",AND(X236&gt;4,X236&lt;=5),"4 to 5",AND(X236&gt;5,X236&lt;=10),"5 to 10",X236&gt;10,"10+")</f>
        <v>#DIV/0!</v>
      </c>
      <c r="X236" s="16" t="e">
        <f t="shared" si="8"/>
        <v>#DIV/0!</v>
      </c>
      <c r="Y236" s="5" t="e">
        <f t="array" ref="Y236">_xlfn.IFS(AND(Z236&gt;0,Z236&lt;=1),"0 to 1",AND(Z236&gt;1,Z236&lt;=2),"1 to 2",AND(Z236&gt;2,Z236&lt;=4),"2 to 4",AND(Z236&gt;4,Z236&lt;=6),"4 to 6",AND(Z236&gt;6,Z236&lt;=8),"6 to 8",AND(Z236&gt;8,Z236&lt;=10),"8 to 10",AND(Z236&gt;10,Z236&lt;=15),"10 to 15",AND(Z236&gt;15,Z236&lt;=20),"15 to 20",AND(Z236&gt;20,Z236&lt;=25),"20 to 25",AND(Z236&gt;25,Z236&lt;=30),"25 to 30",AND(Z236&gt;30,Z236&lt;=40),"30 to 40",AND(Z236&gt;40,Z236&lt;=50),"40 to 50",Z236&gt;50,"50+")</f>
        <v>#N/A</v>
      </c>
      <c r="Z236" s="9">
        <f>_xlfn.XLOOKUP($E236,'Raw Data'!$E:$E,'Raw Data'!Z:Z,"ERROR",0,1)</f>
        <v>0</v>
      </c>
      <c r="AA236" s="9">
        <f>_xlfn.XLOOKUP($E236,'Raw Data'!$E:$E,'Raw Data'!AA:AA,"ERROR",0,1)</f>
        <v>0</v>
      </c>
    </row>
    <row r="237" hidden="1" spans="1:27">
      <c r="A237" s="5" t="str">
        <f>_xlfn.XLOOKUP($E237,'Raw Data'!$E:$E,'Raw Data'!A:A,"ERROR",0,1)</f>
        <v>AE</v>
      </c>
      <c r="B237" s="5" t="str">
        <f>_xlfn.XLOOKUP($E237,'Raw Data'!$E:$E,'Raw Data'!B:B,"ERROR",0,1)</f>
        <v>Hair Mousses</v>
      </c>
      <c r="C237" s="5" t="str">
        <f>_xlfn.XLOOKUP($E237,'Raw Data'!$E:$E,'Raw Data'!C:C,"ERROR",0,1)</f>
        <v>biosilk</v>
      </c>
      <c r="D237" s="5" t="str">
        <f>_xlfn.XLOOKUP($E237,'Raw Data'!$E:$E,'Raw Data'!D:D,"ERROR",0,1)</f>
        <v>www.amazon.ae/dp/B07SZ2SXXN</v>
      </c>
      <c r="E237" s="5" t="s">
        <v>436</v>
      </c>
      <c r="F237" s="9" t="str">
        <f>_xlfn.XLOOKUP($E237,'Raw Data'!$E:$E,'Raw Data'!F:F,"ERROR",0,1)</f>
        <v>BIOSILK Silk Therapy with Natural Coconut Oil Whipper Volume Mousse | Strong Hold Men Women | Normal &amp; Fine Hair | Natural Ingredients | 277g</v>
      </c>
      <c r="G237" s="10">
        <f>_xlfn.XLOOKUP($E237,'Raw Data'!$E:$E,'Raw Data'!G:G,"ERROR",0,1)</f>
        <v>1</v>
      </c>
      <c r="H237" s="9">
        <f>_xlfn.XLOOKUP($E237,'Raw Data'!$E:$E,'Raw Data'!H:H,"ERROR",0,1)</f>
        <v>161.91</v>
      </c>
      <c r="I237" s="9">
        <f>_xlfn.XLOOKUP($E237,'Raw Data'!$E:$E,'Raw Data'!I:I,"ERROR",0,1)</f>
        <v>0.000216768525515347</v>
      </c>
      <c r="J237" s="9" t="str">
        <f>_xlfn.XLOOKUP($E237,'Raw Data'!$E:$E,'Raw Data'!J:J,"ERROR",0,1)</f>
        <v>No</v>
      </c>
      <c r="K237" s="14" t="str">
        <f t="array" ref="K237">_xlfn.IFS(AND(L237&gt;0,L237&lt;=5),"0 to 5",AND(L237&gt;5,L237&lt;=10),"5 to 10",AND(L237&gt;10,L237&lt;=15),"10 to 15",AND(L237&gt;15,L237&lt;=20),"15 to 20",AND(L237&gt;20,L237&lt;=30),"20 to 30",AND(L237&gt;30,L237&lt;=40),"30 to 40",AND(L237&gt;40,L237&lt;=50),"40 to 50",AND(L237&gt;50,L237&lt;=75),"50 to 75",AND(L237&gt;75,L237&lt;=100),"75 to 100",AND(L237&gt;100,L237&lt;=150),"100 to 150",AND(L237&gt;150,L237&lt;=200),"150 to 200",AND(L237&gt;200,L237&lt;=250),"200 to 250",AND(L237&gt;250,L237&lt;=300),"250 to 300",AND(L237&gt;300,L237&lt;=400),"300 to 400",AND(L237&gt;400,L237&lt;=500),"400 to 500",L237&gt;500,"500+")</f>
        <v>100 to 150</v>
      </c>
      <c r="L237" s="9">
        <f>_xlfn.XLOOKUP($E237,'Raw Data'!$E:$E,'Raw Data'!L:L,"ERROR",0,1)</f>
        <v>125.44</v>
      </c>
      <c r="M237" s="14" t="str">
        <f t="array" ref="M237">_xlfn.IFS(AND(N237&gt;0,N237&lt;=5),"0 to 5",AND(N237&gt;5,N237&lt;=10),"5 to 10",AND(N237&gt;10,N237&lt;=15),"10 to 15",AND(N237&gt;15,N237&lt;=20),"15 to 20",AND(N237&gt;20,N237&lt;=30),"20 to 30",AND(N237&gt;30,N237&lt;=40),"30 to 40",AND(N237&gt;40,N237&lt;=50),"40 to 50",AND(N237&gt;50,N237&lt;=75),"50 to 75",AND(N237&gt;75,N237&lt;=100),"75 to 100",AND(N237&gt;100,N237&lt;=150),"100 to 150",AND(N237&gt;150,N237&lt;=200),"150 to 200",AND(N237&gt;200,N237&lt;=250),"200 to 250",AND(N237&gt;250,N237&lt;=300),"250 to 300",AND(N237&gt;300,N237&lt;=400),"300 to 400",AND(N237&gt;400,N237&lt;=500),"400 to 500",N237&gt;500,"500+")</f>
        <v>100 to 150</v>
      </c>
      <c r="N237" s="9">
        <f>_xlfn.XLOOKUP($E237,'Raw Data'!$E:$E,'Raw Data'!N:N,"ERROR",0,1)</f>
        <v>127.14</v>
      </c>
      <c r="O237" s="14" t="str">
        <f t="array" ref="O237">_xlfn.IFS(P237=0,"No Discount",AND(P237&gt;0,P237&lt;=0.02),"0% to 2%",AND(P237&gt;0.02,P237&lt;=0.04),"2% to 4%",AND(P237&gt;0.04,P237&lt;=0.06),"4% to 6%",AND(P237&gt;0.06,P237&lt;=0.08),"6% to 8%",AND(P237&gt;0.08,P237&lt;=0.1),"8% to 10%",AND(P237&gt;0.1,P237&lt;=0.15),"10% to 15%",AND(P237&gt;0.15,P237&lt;=0.2),"15% to 20%",AND(P237&gt;0.2,P237&lt;=0.25),"20% to 25%",AND(P237&gt;0.25,P237&lt;=0.3),"25% to 30%",AND(P237&gt;0.3,P237&lt;=0.4),"30% to 40%",AND(P237&gt;0.4,P237&lt;=0.5),"40% to 50%",AND(P237&gt;0.5,P237&lt;=0.75),"50% to 75%",AND(P237&gt;0.75,P237&lt;=1),"75% to 100%")</f>
        <v>0% to 2%</v>
      </c>
      <c r="P237" s="10">
        <f>_xlfn.XLOOKUP($E237,'Raw Data'!$E:$E,'Raw Data'!P:P,"ERROR",0,1)</f>
        <v>0.0133710869907189</v>
      </c>
      <c r="Q237" s="9">
        <f>_xlfn.XLOOKUP($E237,'Raw Data'!$E:$E,'Raw Data'!Q:Q,"ERROR",0,1)</f>
        <v>277</v>
      </c>
      <c r="R237" s="9" t="str">
        <f>_xlfn.XLOOKUP($E237,'Raw Data'!$E:$E,'Raw Data'!R:R,"ERROR",0,1)</f>
        <v>gm</v>
      </c>
      <c r="S237" s="5" t="str">
        <f t="array" ref="S237">_xlfn.IFS(AND(T237&gt;0,T237&lt;=0.05),"0 to 0.05",AND(T237&gt;0.05,T237&lt;=0.1),"0.05 to 0.1",AND(T237&gt;0.1,T237&lt;=0.2),"0.1 to 0.2",AND(T237&gt;0.2,T237&lt;=0.3),"0.2 to 0.3",AND(T237&gt;0.3,T237&lt;=0.4),"0.3 to 0.4",AND(T237&gt;0.4,T237&lt;=0.5),"0.4 to 0.5",AND(T237&gt;0.5,T237&lt;=0.75),"0.5 to 0.75",AND(T237&gt;0.75,T237&lt;=1),"0.75 to 1",AND(T237&gt;1,T237&lt;=2),"1 to 2",AND(T237&gt;2,T237&lt;=3),"2 to 3",AND(T237&gt;3,T237&lt;=4),"3 to 4",AND(T237&gt;4,T237&lt;=5),"4 to 5",AND(T237&gt;5,T237&lt;=10),"5 to 10",T237&gt;10,"10+")</f>
        <v>0.4 to 0.5</v>
      </c>
      <c r="T237" s="10">
        <f>_xlfn.XLOOKUP($E237,'Raw Data'!$E:$E,'Raw Data'!T:T,"ERROR",0,1)</f>
        <v>0.453093937722311</v>
      </c>
      <c r="U237" s="15" t="str">
        <f t="array" ref="U237">_xlfn.IFS(AND(V237&gt;0,V237&lt;=0.05),"0 to 0.05",AND(V237&gt;0.05,V237&lt;=0.1),"0.05 to 0.1",AND(V237&gt;0.1,V237&lt;=0.2),"0.1 to 0.2",AND(V237&gt;0.2,V237&lt;=0.3),"0.2 to 0.3",AND(V237&gt;0.3,V237&lt;=0.4),"0.3 to 0.4",AND(V237&gt;0.4,V237&lt;=0.5),"0.4 to 0.5",AND(V237&gt;0.5,V237&lt;=0.75),"0.5 to 0.75",AND(V237&gt;0.75,V237&lt;=1),"0.75 to 1",AND(V237&gt;1,V237&lt;=2),"1 to 2",AND(V237&gt;2,V237&lt;=3),"2 to 3",AND(V237&gt;3,V237&lt;=4),"3 to 4",AND(V237&gt;4,V237&lt;=5),"4 to 5",AND(V237&gt;5,V237&lt;=10),"5 to 10",V237&gt;10,"10+")</f>
        <v>0.1 to 0.2</v>
      </c>
      <c r="V237" s="10">
        <f>_xlfn.XLOOKUP($E237,'Raw Data'!$E:$E,'Raw Data'!V:V,"ERROR",0,1)</f>
        <v>0.123993288228188</v>
      </c>
      <c r="W237" s="15" t="str">
        <f t="array" ref="W237">_xlfn.IFS(AND(X237&gt;0,X237&lt;=0.05),"0 to 0.05",AND(X237&gt;0.05,X237&lt;=0.1),"0.05 to 0.1",AND(X237&gt;0.1,X237&lt;=0.2),"0.1 to 0.2",AND(X237&gt;0.2,X237&lt;=0.3),"0.2 to 0.3",AND(X237&gt;0.3,X237&lt;=0.4),"0.3 to 0.4",AND(X237&gt;0.4,X237&lt;=0.5),"0.4 to 0.5",AND(X237&gt;0.5,X237&lt;=0.75),"0.5 to 0.75",AND(X237&gt;0.75,X237&lt;=1),"0.75 to 1",AND(X237&gt;1,X237&lt;=2),"1 to 2",AND(X237&gt;2,X237&lt;=3),"2 to 3",AND(X237&gt;3,X237&lt;=4),"3 to 4",AND(X237&gt;4,X237&lt;=5),"4 to 5",AND(X237&gt;5,X237&lt;=10),"5 to 10",X237&gt;10,"10+")</f>
        <v>0.1 to 0.2</v>
      </c>
      <c r="X237" s="16">
        <f t="shared" si="8"/>
        <v>0.122335363185024</v>
      </c>
      <c r="Y237" s="5" t="str">
        <f t="array" ref="Y237">_xlfn.IFS(AND(Z237&gt;0,Z237&lt;=1),"0 to 1",AND(Z237&gt;1,Z237&lt;=2),"1 to 2",AND(Z237&gt;2,Z237&lt;=4),"2 to 4",AND(Z237&gt;4,Z237&lt;=6),"4 to 6",AND(Z237&gt;6,Z237&lt;=8),"6 to 8",AND(Z237&gt;8,Z237&lt;=10),"8 to 10",AND(Z237&gt;10,Z237&lt;=15),"10 to 15",AND(Z237&gt;15,Z237&lt;=20),"15 to 20",AND(Z237&gt;20,Z237&lt;=25),"20 to 25",AND(Z237&gt;25,Z237&lt;=30),"25 to 30",AND(Z237&gt;30,Z237&lt;=40),"30 to 40",AND(Z237&gt;40,Z237&lt;=50),"40 to 50",Z237&gt;50,"50+")</f>
        <v>8 to 10</v>
      </c>
      <c r="Z237" s="9">
        <f>_xlfn.XLOOKUP($E237,'Raw Data'!$E:$E,'Raw Data'!Z:Z,"ERROR",0,1)</f>
        <v>9.3626</v>
      </c>
      <c r="AA237" s="9" t="str">
        <f>_xlfn.XLOOKUP($E237,'Raw Data'!$E:$E,'Raw Data'!AA:AA,"ERROR",0,1)</f>
        <v>oz</v>
      </c>
    </row>
    <row r="238" hidden="1" spans="1:27">
      <c r="A238" s="5" t="str">
        <f>_xlfn.XLOOKUP($E238,'Raw Data'!$E:$E,'Raw Data'!A:A,"ERROR",0,1)</f>
        <v>AE</v>
      </c>
      <c r="B238" s="5" t="str">
        <f>_xlfn.XLOOKUP($E238,'Raw Data'!$E:$E,'Raw Data'!B:B,"ERROR",0,1)</f>
        <v>Hair Mousses</v>
      </c>
      <c r="C238" s="5" t="str">
        <f>_xlfn.XLOOKUP($E238,'Raw Data'!$E:$E,'Raw Data'!C:C,"ERROR",0,1)</f>
        <v>Giovanni</v>
      </c>
      <c r="D238" s="5" t="str">
        <f>_xlfn.XLOOKUP($E238,'Raw Data'!$E:$E,'Raw Data'!D:D,"ERROR",0,1)</f>
        <v>www.amazon.ae/dp/B002LMUMPS</v>
      </c>
      <c r="E238" s="5" t="s">
        <v>437</v>
      </c>
      <c r="F238" s="9" t="str">
        <f>_xlfn.XLOOKUP($E238,'Raw Data'!$E:$E,'Raw Data'!F:F,"ERROR",0,1)</f>
        <v>GIOVANNI : Natural  Mousse  7 Oz 7 Ounce</v>
      </c>
      <c r="G238" s="10">
        <f>_xlfn.XLOOKUP($E238,'Raw Data'!$E:$E,'Raw Data'!G:G,"ERROR",0,1)</f>
        <v>4</v>
      </c>
      <c r="H238" s="9">
        <f>_xlfn.XLOOKUP($E238,'Raw Data'!$E:$E,'Raw Data'!H:H,"ERROR",0,1)</f>
        <v>161.14</v>
      </c>
      <c r="I238" s="9">
        <f>_xlfn.XLOOKUP($E238,'Raw Data'!$E:$E,'Raw Data'!I:I,"ERROR",0,1)</f>
        <v>0.000215737633262571</v>
      </c>
      <c r="J238" s="9" t="str">
        <f>_xlfn.XLOOKUP($E238,'Raw Data'!$E:$E,'Raw Data'!J:J,"ERROR",0,1)</f>
        <v>No</v>
      </c>
      <c r="K238" s="14" t="str">
        <f t="array" ref="K238">_xlfn.IFS(AND(L238&gt;0,L238&lt;=5),"0 to 5",AND(L238&gt;5,L238&lt;=10),"5 to 10",AND(L238&gt;10,L238&lt;=15),"10 to 15",AND(L238&gt;15,L238&lt;=20),"15 to 20",AND(L238&gt;20,L238&lt;=30),"20 to 30",AND(L238&gt;30,L238&lt;=40),"30 to 40",AND(L238&gt;40,L238&lt;=50),"40 to 50",AND(L238&gt;50,L238&lt;=75),"50 to 75",AND(L238&gt;75,L238&lt;=100),"75 to 100",AND(L238&gt;100,L238&lt;=150),"100 to 150",AND(L238&gt;150,L238&lt;=200),"150 to 200",AND(L238&gt;200,L238&lt;=250),"200 to 250",AND(L238&gt;250,L238&lt;=300),"250 to 300",AND(L238&gt;300,L238&lt;=400),"300 to 400",AND(L238&gt;400,L238&lt;=500),"400 to 500",L238&gt;500,"500+")</f>
        <v>40 to 50</v>
      </c>
      <c r="L238" s="9">
        <f>_xlfn.XLOOKUP($E238,'Raw Data'!$E:$E,'Raw Data'!L:L,"ERROR",0,1)</f>
        <v>42.53</v>
      </c>
      <c r="M238" s="14" t="str">
        <f t="array" ref="M238">_xlfn.IFS(AND(N238&gt;0,N238&lt;=5),"0 to 5",AND(N238&gt;5,N238&lt;=10),"5 to 10",AND(N238&gt;10,N238&lt;=15),"10 to 15",AND(N238&gt;15,N238&lt;=20),"15 to 20",AND(N238&gt;20,N238&lt;=30),"20 to 30",AND(N238&gt;30,N238&lt;=40),"30 to 40",AND(N238&gt;40,N238&lt;=50),"40 to 50",AND(N238&gt;50,N238&lt;=75),"50 to 75",AND(N238&gt;75,N238&lt;=100),"75 to 100",AND(N238&gt;100,N238&lt;=150),"100 to 150",AND(N238&gt;150,N238&lt;=200),"150 to 200",AND(N238&gt;200,N238&lt;=250),"200 to 250",AND(N238&gt;250,N238&lt;=300),"250 to 300",AND(N238&gt;300,N238&lt;=400),"300 to 400",AND(N238&gt;400,N238&lt;=500),"400 to 500",N238&gt;500,"500+")</f>
        <v>40 to 50</v>
      </c>
      <c r="N238" s="9">
        <f>_xlfn.XLOOKUP($E238,'Raw Data'!$E:$E,'Raw Data'!N:N,"ERROR",0,1)</f>
        <v>42.53</v>
      </c>
      <c r="O238" s="14" t="str">
        <f t="array" ref="O238">_xlfn.IFS(P238=0,"No Discount",AND(P238&gt;0,P238&lt;=0.02),"0% to 2%",AND(P238&gt;0.02,P238&lt;=0.04),"2% to 4%",AND(P238&gt;0.04,P238&lt;=0.06),"4% to 6%",AND(P238&gt;0.06,P238&lt;=0.08),"6% to 8%",AND(P238&gt;0.08,P238&lt;=0.1),"8% to 10%",AND(P238&gt;0.1,P238&lt;=0.15),"10% to 15%",AND(P238&gt;0.15,P238&lt;=0.2),"15% to 20%",AND(P238&gt;0.2,P238&lt;=0.25),"20% to 25%",AND(P238&gt;0.25,P238&lt;=0.3),"25% to 30%",AND(P238&gt;0.3,P238&lt;=0.4),"30% to 40%",AND(P238&gt;0.4,P238&lt;=0.5),"40% to 50%",AND(P238&gt;0.5,P238&lt;=0.75),"50% to 75%",AND(P238&gt;0.75,P238&lt;=1),"75% to 100%")</f>
        <v>No Discount</v>
      </c>
      <c r="P238" s="10">
        <f>_xlfn.XLOOKUP($E238,'Raw Data'!$E:$E,'Raw Data'!P:P,"ERROR",0,1)</f>
        <v>0</v>
      </c>
      <c r="Q238" s="9">
        <f>_xlfn.XLOOKUP($E238,'Raw Data'!$E:$E,'Raw Data'!Q:Q,"ERROR",0,1)</f>
        <v>7</v>
      </c>
      <c r="R238" s="9" t="str">
        <f>_xlfn.XLOOKUP($E238,'Raw Data'!$E:$E,'Raw Data'!R:R,"ERROR",0,1)</f>
        <v>oz</v>
      </c>
      <c r="S238" s="5" t="str">
        <f t="array" ref="S238">_xlfn.IFS(AND(T238&gt;0,T238&lt;=0.05),"0 to 0.05",AND(T238&gt;0.05,T238&lt;=0.1),"0.05 to 0.1",AND(T238&gt;0.1,T238&lt;=0.2),"0.1 to 0.2",AND(T238&gt;0.2,T238&lt;=0.3),"0.2 to 0.3",AND(T238&gt;0.3,T238&lt;=0.4),"0.3 to 0.4",AND(T238&gt;0.4,T238&lt;=0.5),"0.4 to 0.5",AND(T238&gt;0.5,T238&lt;=0.75),"0.5 to 0.75",AND(T238&gt;0.75,T238&lt;=1),"0.75 to 1",AND(T238&gt;1,T238&lt;=2),"1 to 2",AND(T238&gt;2,T238&lt;=3),"2 to 3",AND(T238&gt;3,T238&lt;=4),"3 to 4",AND(T238&gt;4,T238&lt;=5),"4 to 5",AND(T238&gt;5,T238&lt;=10),"5 to 10",T238&gt;10,"10+")</f>
        <v>0.2 to 0.3</v>
      </c>
      <c r="T238" s="10">
        <f>_xlfn.XLOOKUP($E238,'Raw Data'!$E:$E,'Raw Data'!T:T,"ERROR",0,1)</f>
        <v>0.205468863230108</v>
      </c>
      <c r="U238" s="15" t="str">
        <f t="array" ref="U238">_xlfn.IFS(AND(V238&gt;0,V238&lt;=0.05),"0 to 0.05",AND(V238&gt;0.05,V238&lt;=0.1),"0.05 to 0.1",AND(V238&gt;0.1,V238&lt;=0.2),"0.1 to 0.2",AND(V238&gt;0.2,V238&lt;=0.3),"0.2 to 0.3",AND(V238&gt;0.3,V238&lt;=0.4),"0.3 to 0.4",AND(V238&gt;0.4,V238&lt;=0.5),"0.4 to 0.5",AND(V238&gt;0.5,V238&lt;=0.75),"0.5 to 0.75",AND(V238&gt;0.75,V238&lt;=1),"0.75 to 1",AND(V238&gt;1,V238&lt;=2),"1 to 2",AND(V238&gt;2,V238&lt;=3),"2 to 3",AND(V238&gt;3,V238&lt;=4),"3 to 4",AND(V238&gt;4,V238&lt;=5),"4 to 5",AND(V238&gt;5,V238&lt;=10),"5 to 10",V238&gt;10,"10+")</f>
        <v>0.05 to 0.1</v>
      </c>
      <c r="V238" s="10">
        <f>_xlfn.XLOOKUP($E238,'Raw Data'!$E:$E,'Raw Data'!V:V,"ERROR",0,1)</f>
        <v>0.0554765930721291</v>
      </c>
      <c r="W238" s="15" t="str">
        <f t="array" ref="W238">_xlfn.IFS(AND(X238&gt;0,X238&lt;=0.05),"0 to 0.05",AND(X238&gt;0.05,X238&lt;=0.1),"0.05 to 0.1",AND(X238&gt;0.1,X238&lt;=0.2),"0.1 to 0.2",AND(X238&gt;0.2,X238&lt;=0.3),"0.2 to 0.3",AND(X238&gt;0.3,X238&lt;=0.4),"0.3 to 0.4",AND(X238&gt;0.4,X238&lt;=0.5),"0.4 to 0.5",AND(X238&gt;0.5,X238&lt;=0.75),"0.5 to 0.75",AND(X238&gt;0.75,X238&lt;=1),"0.75 to 1",AND(X238&gt;1,X238&lt;=2),"1 to 2",AND(X238&gt;2,X238&lt;=3),"2 to 3",AND(X238&gt;3,X238&lt;=4),"3 to 4",AND(X238&gt;4,X238&lt;=5),"4 to 5",AND(X238&gt;5,X238&lt;=10),"5 to 10",X238&gt;10,"10+")</f>
        <v>0.05 to 0.1</v>
      </c>
      <c r="X238" s="16">
        <f t="shared" si="8"/>
        <v>0.0554765930721291</v>
      </c>
      <c r="Y238" s="5" t="str">
        <f t="array" ref="Y238">_xlfn.IFS(AND(Z238&gt;0,Z238&lt;=1),"0 to 1",AND(Z238&gt;1,Z238&lt;=2),"1 to 2",AND(Z238&gt;2,Z238&lt;=4),"2 to 4",AND(Z238&gt;4,Z238&lt;=6),"4 to 6",AND(Z238&gt;6,Z238&lt;=8),"6 to 8",AND(Z238&gt;8,Z238&lt;=10),"8 to 10",AND(Z238&gt;10,Z238&lt;=15),"10 to 15",AND(Z238&gt;15,Z238&lt;=20),"15 to 20",AND(Z238&gt;20,Z238&lt;=25),"20 to 25",AND(Z238&gt;25,Z238&lt;=30),"25 to 30",AND(Z238&gt;30,Z238&lt;=40),"30 to 40",AND(Z238&gt;40,Z238&lt;=50),"40 to 50",Z238&gt;50,"50+")</f>
        <v>6 to 8</v>
      </c>
      <c r="Z238" s="9">
        <f>_xlfn.XLOOKUP($E238,'Raw Data'!$E:$E,'Raw Data'!Z:Z,"ERROR",0,1)</f>
        <v>7</v>
      </c>
      <c r="AA238" s="9" t="str">
        <f>_xlfn.XLOOKUP($E238,'Raw Data'!$E:$E,'Raw Data'!AA:AA,"ERROR",0,1)</f>
        <v>oz</v>
      </c>
    </row>
    <row r="239" hidden="1" spans="1:27">
      <c r="A239" s="5" t="str">
        <f>_xlfn.XLOOKUP($E239,'Raw Data'!$E:$E,'Raw Data'!A:A,"ERROR",0,1)</f>
        <v>AE</v>
      </c>
      <c r="B239" s="5" t="str">
        <f>_xlfn.XLOOKUP($E239,'Raw Data'!$E:$E,'Raw Data'!B:B,"ERROR",0,1)</f>
        <v>Hair Mousses</v>
      </c>
      <c r="C239" s="5" t="str">
        <f>_xlfn.XLOOKUP($E239,'Raw Data'!$E:$E,'Raw Data'!C:C,"ERROR",0,1)</f>
        <v>berina</v>
      </c>
      <c r="D239" s="5" t="str">
        <f>_xlfn.XLOOKUP($E239,'Raw Data'!$E:$E,'Raw Data'!D:D,"ERROR",0,1)</f>
        <v>www.amazon.ae/dp/B01MQLSM1M</v>
      </c>
      <c r="E239" s="5" t="s">
        <v>438</v>
      </c>
      <c r="F239" s="9" t="str">
        <f>_xlfn.XLOOKUP($E239,'Raw Data'!$E:$E,'Raw Data'!F:F,"ERROR",0,1)</f>
        <v>Berina Hair Styling Mousse- Super Firm Hold, 300ml</v>
      </c>
      <c r="G239" s="10">
        <f>_xlfn.XLOOKUP($E239,'Raw Data'!$E:$E,'Raw Data'!G:G,"ERROR",0,1)</f>
        <v>3</v>
      </c>
      <c r="H239" s="9">
        <f>_xlfn.XLOOKUP($E239,'Raw Data'!$E:$E,'Raw Data'!H:H,"ERROR",0,1)</f>
        <v>156.61</v>
      </c>
      <c r="I239" s="9">
        <f>_xlfn.XLOOKUP($E239,'Raw Data'!$E:$E,'Raw Data'!I:I,"ERROR",0,1)</f>
        <v>0.000209672773645596</v>
      </c>
      <c r="J239" s="9" t="str">
        <f>_xlfn.XLOOKUP($E239,'Raw Data'!$E:$E,'Raw Data'!J:J,"ERROR",0,1)</f>
        <v>No</v>
      </c>
      <c r="K239" s="14" t="str">
        <f t="array" ref="K239">_xlfn.IFS(AND(L239&gt;0,L239&lt;=5),"0 to 5",AND(L239&gt;5,L239&lt;=10),"5 to 10",AND(L239&gt;10,L239&lt;=15),"10 to 15",AND(L239&gt;15,L239&lt;=20),"15 to 20",AND(L239&gt;20,L239&lt;=30),"20 to 30",AND(L239&gt;30,L239&lt;=40),"30 to 40",AND(L239&gt;40,L239&lt;=50),"40 to 50",AND(L239&gt;50,L239&lt;=75),"50 to 75",AND(L239&gt;75,L239&lt;=100),"75 to 100",AND(L239&gt;100,L239&lt;=150),"100 to 150",AND(L239&gt;150,L239&lt;=200),"150 to 200",AND(L239&gt;200,L239&lt;=250),"200 to 250",AND(L239&gt;250,L239&lt;=300),"250 to 300",AND(L239&gt;300,L239&lt;=400),"300 to 400",AND(L239&gt;400,L239&lt;=500),"400 to 500",L239&gt;500,"500+")</f>
        <v>50 to 75</v>
      </c>
      <c r="L239" s="9">
        <f>_xlfn.XLOOKUP($E239,'Raw Data'!$E:$E,'Raw Data'!L:L,"ERROR",0,1)</f>
        <v>62</v>
      </c>
      <c r="M239" s="14" t="str">
        <f t="array" ref="M239">_xlfn.IFS(AND(N239&gt;0,N239&lt;=5),"0 to 5",AND(N239&gt;5,N239&lt;=10),"5 to 10",AND(N239&gt;10,N239&lt;=15),"10 to 15",AND(N239&gt;15,N239&lt;=20),"15 to 20",AND(N239&gt;20,N239&lt;=30),"20 to 30",AND(N239&gt;30,N239&lt;=40),"30 to 40",AND(N239&gt;40,N239&lt;=50),"40 to 50",AND(N239&gt;50,N239&lt;=75),"50 to 75",AND(N239&gt;75,N239&lt;=100),"75 to 100",AND(N239&gt;100,N239&lt;=150),"100 to 150",AND(N239&gt;150,N239&lt;=200),"150 to 200",AND(N239&gt;200,N239&lt;=250),"200 to 250",AND(N239&gt;250,N239&lt;=300),"250 to 300",AND(N239&gt;300,N239&lt;=400),"300 to 400",AND(N239&gt;400,N239&lt;=500),"400 to 500",N239&gt;500,"500+")</f>
        <v>50 to 75</v>
      </c>
      <c r="N239" s="9">
        <f>_xlfn.XLOOKUP($E239,'Raw Data'!$E:$E,'Raw Data'!N:N,"ERROR",0,1)</f>
        <v>62</v>
      </c>
      <c r="O239" s="14" t="str">
        <f t="array" ref="O239">_xlfn.IFS(P239=0,"No Discount",AND(P239&gt;0,P239&lt;=0.02),"0% to 2%",AND(P239&gt;0.02,P239&lt;=0.04),"2% to 4%",AND(P239&gt;0.04,P239&lt;=0.06),"4% to 6%",AND(P239&gt;0.06,P239&lt;=0.08),"6% to 8%",AND(P239&gt;0.08,P239&lt;=0.1),"8% to 10%",AND(P239&gt;0.1,P239&lt;=0.15),"10% to 15%",AND(P239&gt;0.15,P239&lt;=0.2),"15% to 20%",AND(P239&gt;0.2,P239&lt;=0.25),"20% to 25%",AND(P239&gt;0.25,P239&lt;=0.3),"25% to 30%",AND(P239&gt;0.3,P239&lt;=0.4),"30% to 40%",AND(P239&gt;0.4,P239&lt;=0.5),"40% to 50%",AND(P239&gt;0.5,P239&lt;=0.75),"50% to 75%",AND(P239&gt;0.75,P239&lt;=1),"75% to 100%")</f>
        <v>No Discount</v>
      </c>
      <c r="P239" s="10">
        <f>_xlfn.XLOOKUP($E239,'Raw Data'!$E:$E,'Raw Data'!P:P,"ERROR",0,1)</f>
        <v>0</v>
      </c>
      <c r="Q239" s="9">
        <f>_xlfn.XLOOKUP($E239,'Raw Data'!$E:$E,'Raw Data'!Q:Q,"ERROR",0,1)</f>
        <v>300</v>
      </c>
      <c r="R239" s="9" t="str">
        <f>_xlfn.XLOOKUP($E239,'Raw Data'!$E:$E,'Raw Data'!R:R,"ERROR",0,1)</f>
        <v>ml</v>
      </c>
      <c r="S239" s="5" t="str">
        <f t="array" ref="S239">_xlfn.IFS(AND(T239&gt;0,T239&lt;=0.05),"0 to 0.05",AND(T239&gt;0.05,T239&lt;=0.1),"0.05 to 0.1",AND(T239&gt;0.1,T239&lt;=0.2),"0.1 to 0.2",AND(T239&gt;0.2,T239&lt;=0.3),"0.2 to 0.3",AND(T239&gt;0.3,T239&lt;=0.4),"0.3 to 0.4",AND(T239&gt;0.4,T239&lt;=0.5),"0.4 to 0.5",AND(T239&gt;0.5,T239&lt;=0.75),"0.5 to 0.75",AND(T239&gt;0.75,T239&lt;=1),"0.75 to 1",AND(T239&gt;1,T239&lt;=2),"1 to 2",AND(T239&gt;2,T239&lt;=3),"2 to 3",AND(T239&gt;3,T239&lt;=4),"3 to 4",AND(T239&gt;4,T239&lt;=5),"4 to 5",AND(T239&gt;5,T239&lt;=10),"5 to 10",T239&gt;10,"10+")</f>
        <v>0.2 to 0.3</v>
      </c>
      <c r="T239" s="10">
        <f>_xlfn.XLOOKUP($E239,'Raw Data'!$E:$E,'Raw Data'!T:T,"ERROR",0,1)</f>
        <v>0.206777085630393</v>
      </c>
      <c r="U239" s="15" t="str">
        <f t="array" ref="U239">_xlfn.IFS(AND(V239&gt;0,V239&lt;=0.05),"0 to 0.05",AND(V239&gt;0.05,V239&lt;=0.1),"0.05 to 0.1",AND(V239&gt;0.1,V239&lt;=0.2),"0.1 to 0.2",AND(V239&gt;0.2,V239&lt;=0.3),"0.2 to 0.3",AND(V239&gt;0.3,V239&lt;=0.4),"0.3 to 0.4",AND(V239&gt;0.4,V239&lt;=0.5),"0.4 to 0.5",AND(V239&gt;0.5,V239&lt;=0.75),"0.5 to 0.75",AND(V239&gt;0.75,V239&lt;=1),"0.75 to 1",AND(V239&gt;1,V239&lt;=2),"1 to 2",AND(V239&gt;2,V239&lt;=3),"2 to 3",AND(V239&gt;3,V239&lt;=4),"3 to 4",AND(V239&gt;4,V239&lt;=5),"4 to 5",AND(V239&gt;5,V239&lt;=10),"5 to 10",V239&gt;10,"10+")</f>
        <v>0.05 to 0.1</v>
      </c>
      <c r="V239" s="10">
        <f>_xlfn.XLOOKUP($E239,'Raw Data'!$E:$E,'Raw Data'!V:V,"ERROR",0,1)</f>
        <v>0.0558298131202062</v>
      </c>
      <c r="W239" s="15" t="str">
        <f t="array" ref="W239">_xlfn.IFS(AND(X239&gt;0,X239&lt;=0.05),"0 to 0.05",AND(X239&gt;0.05,X239&lt;=0.1),"0.05 to 0.1",AND(X239&gt;0.1,X239&lt;=0.2),"0.1 to 0.2",AND(X239&gt;0.2,X239&lt;=0.3),"0.2 to 0.3",AND(X239&gt;0.3,X239&lt;=0.4),"0.3 to 0.4",AND(X239&gt;0.4,X239&lt;=0.5),"0.4 to 0.5",AND(X239&gt;0.5,X239&lt;=0.75),"0.5 to 0.75",AND(X239&gt;0.75,X239&lt;=1),"0.75 to 1",AND(X239&gt;1,X239&lt;=2),"1 to 2",AND(X239&gt;2,X239&lt;=3),"2 to 3",AND(X239&gt;3,X239&lt;=4),"3 to 4",AND(X239&gt;4,X239&lt;=5),"4 to 5",AND(X239&gt;5,X239&lt;=10),"5 to 10",X239&gt;10,"10+")</f>
        <v>0.05 to 0.1</v>
      </c>
      <c r="X239" s="16">
        <f t="shared" si="8"/>
        <v>0.0558298131202062</v>
      </c>
      <c r="Y239" s="5" t="str">
        <f t="array" ref="Y239">_xlfn.IFS(AND(Z239&gt;0,Z239&lt;=1),"0 to 1",AND(Z239&gt;1,Z239&lt;=2),"1 to 2",AND(Z239&gt;2,Z239&lt;=4),"2 to 4",AND(Z239&gt;4,Z239&lt;=6),"4 to 6",AND(Z239&gt;6,Z239&lt;=8),"6 to 8",AND(Z239&gt;8,Z239&lt;=10),"8 to 10",AND(Z239&gt;10,Z239&lt;=15),"10 to 15",AND(Z239&gt;15,Z239&lt;=20),"15 to 20",AND(Z239&gt;20,Z239&lt;=25),"20 to 25",AND(Z239&gt;25,Z239&lt;=30),"25 to 30",AND(Z239&gt;30,Z239&lt;=40),"30 to 40",AND(Z239&gt;40,Z239&lt;=50),"40 to 50",Z239&gt;50,"50+")</f>
        <v>10 to 15</v>
      </c>
      <c r="Z239" s="9">
        <f>_xlfn.XLOOKUP($E239,'Raw Data'!$E:$E,'Raw Data'!Z:Z,"ERROR",0,1)</f>
        <v>10.14</v>
      </c>
      <c r="AA239" s="9" t="str">
        <f>_xlfn.XLOOKUP($E239,'Raw Data'!$E:$E,'Raw Data'!AA:AA,"ERROR",0,1)</f>
        <v>oz</v>
      </c>
    </row>
    <row r="240" hidden="1" spans="1:27">
      <c r="A240" s="5" t="str">
        <f>_xlfn.XLOOKUP($E240,'Raw Data'!$E:$E,'Raw Data'!A:A,"ERROR",0,1)</f>
        <v>AE</v>
      </c>
      <c r="B240" s="5" t="str">
        <f>_xlfn.XLOOKUP($E240,'Raw Data'!$E:$E,'Raw Data'!B:B,"ERROR",0,1)</f>
        <v>Hair Mousses</v>
      </c>
      <c r="C240" s="5" t="str">
        <f>_xlfn.XLOOKUP($E240,'Raw Data'!$E:$E,'Raw Data'!C:C,"ERROR",0,1)</f>
        <v>others</v>
      </c>
      <c r="D240" s="5" t="str">
        <f>_xlfn.XLOOKUP($E240,'Raw Data'!$E:$E,'Raw Data'!D:D,"ERROR",0,1)</f>
        <v>www.amazon.ae/dp/B07G56QS1Y</v>
      </c>
      <c r="E240" s="5" t="s">
        <v>439</v>
      </c>
      <c r="F240" s="9" t="str">
        <f>_xlfn.XLOOKUP($E240,'Raw Data'!$E:$E,'Raw Data'!F:F,"ERROR",0,1)</f>
        <v>Alterna Caviar Anti-Aging Clinical Densifying Styling Mousse, | Thickens &amp; Provides Hold For Thinning Hair | Sulfate Free , 5.1 Oz (Pack of 1)</v>
      </c>
      <c r="G240" s="10">
        <f>_xlfn.XLOOKUP($E240,'Raw Data'!$E:$E,'Raw Data'!G:G,"ERROR",0,1)</f>
        <v>1</v>
      </c>
      <c r="H240" s="9">
        <f>_xlfn.XLOOKUP($E240,'Raw Data'!$E:$E,'Raw Data'!H:H,"ERROR",0,1)</f>
        <v>151.56</v>
      </c>
      <c r="I240" s="9">
        <f>_xlfn.XLOOKUP($E240,'Raw Data'!$E:$E,'Raw Data'!I:I,"ERROR",0,1)</f>
        <v>0.00020291172705272</v>
      </c>
      <c r="J240" s="9" t="str">
        <f>_xlfn.XLOOKUP($E240,'Raw Data'!$E:$E,'Raw Data'!J:J,"ERROR",0,1)</f>
        <v>No</v>
      </c>
      <c r="K240" s="14" t="str">
        <f t="array" ref="K240">_xlfn.IFS(AND(L240&gt;0,L240&lt;=5),"0 to 5",AND(L240&gt;5,L240&lt;=10),"5 to 10",AND(L240&gt;10,L240&lt;=15),"10 to 15",AND(L240&gt;15,L240&lt;=20),"15 to 20",AND(L240&gt;20,L240&lt;=30),"20 to 30",AND(L240&gt;30,L240&lt;=40),"30 to 40",AND(L240&gt;40,L240&lt;=50),"40 to 50",AND(L240&gt;50,L240&lt;=75),"50 to 75",AND(L240&gt;75,L240&lt;=100),"75 to 100",AND(L240&gt;100,L240&lt;=150),"100 to 150",AND(L240&gt;150,L240&lt;=200),"150 to 200",AND(L240&gt;200,L240&lt;=250),"200 to 250",AND(L240&gt;250,L240&lt;=300),"250 to 300",AND(L240&gt;300,L240&lt;=400),"300 to 400",AND(L240&gt;400,L240&lt;=500),"400 to 500",L240&gt;500,"500+")</f>
        <v>100 to 150</v>
      </c>
      <c r="L240" s="9">
        <f>_xlfn.XLOOKUP($E240,'Raw Data'!$E:$E,'Raw Data'!L:L,"ERROR",0,1)</f>
        <v>145.62</v>
      </c>
      <c r="M240" s="14" t="str">
        <f t="array" ref="M240">_xlfn.IFS(AND(N240&gt;0,N240&lt;=5),"0 to 5",AND(N240&gt;5,N240&lt;=10),"5 to 10",AND(N240&gt;10,N240&lt;=15),"10 to 15",AND(N240&gt;15,N240&lt;=20),"15 to 20",AND(N240&gt;20,N240&lt;=30),"20 to 30",AND(N240&gt;30,N240&lt;=40),"30 to 40",AND(N240&gt;40,N240&lt;=50),"40 to 50",AND(N240&gt;50,N240&lt;=75),"50 to 75",AND(N240&gt;75,N240&lt;=100),"75 to 100",AND(N240&gt;100,N240&lt;=150),"100 to 150",AND(N240&gt;150,N240&lt;=200),"150 to 200",AND(N240&gt;200,N240&lt;=250),"200 to 250",AND(N240&gt;250,N240&lt;=300),"250 to 300",AND(N240&gt;300,N240&lt;=400),"300 to 400",AND(N240&gt;400,N240&lt;=500),"400 to 500",N240&gt;500,"500+")</f>
        <v>100 to 150</v>
      </c>
      <c r="N240" s="9">
        <f>_xlfn.XLOOKUP($E240,'Raw Data'!$E:$E,'Raw Data'!N:N,"ERROR",0,1)</f>
        <v>145.62</v>
      </c>
      <c r="O240" s="14" t="str">
        <f t="array" ref="O240">_xlfn.IFS(P240=0,"No Discount",AND(P240&gt;0,P240&lt;=0.02),"0% to 2%",AND(P240&gt;0.02,P240&lt;=0.04),"2% to 4%",AND(P240&gt;0.04,P240&lt;=0.06),"4% to 6%",AND(P240&gt;0.06,P240&lt;=0.08),"6% to 8%",AND(P240&gt;0.08,P240&lt;=0.1),"8% to 10%",AND(P240&gt;0.1,P240&lt;=0.15),"10% to 15%",AND(P240&gt;0.15,P240&lt;=0.2),"15% to 20%",AND(P240&gt;0.2,P240&lt;=0.25),"20% to 25%",AND(P240&gt;0.25,P240&lt;=0.3),"25% to 30%",AND(P240&gt;0.3,P240&lt;=0.4),"30% to 40%",AND(P240&gt;0.4,P240&lt;=0.5),"40% to 50%",AND(P240&gt;0.5,P240&lt;=0.75),"50% to 75%",AND(P240&gt;0.75,P240&lt;=1),"75% to 100%")</f>
        <v>No Discount</v>
      </c>
      <c r="P240" s="10">
        <f>_xlfn.XLOOKUP($E240,'Raw Data'!$E:$E,'Raw Data'!P:P,"ERROR",0,1)</f>
        <v>0</v>
      </c>
      <c r="Q240" s="9">
        <f>_xlfn.XLOOKUP($E240,'Raw Data'!$E:$E,'Raw Data'!Q:Q,"ERROR",0,1)</f>
        <v>5.1</v>
      </c>
      <c r="R240" s="9" t="str">
        <f>_xlfn.XLOOKUP($E240,'Raw Data'!$E:$E,'Raw Data'!R:R,"ERROR",0,1)</f>
        <v>oz</v>
      </c>
      <c r="S240" s="5" t="str">
        <f t="array" ref="S240">_xlfn.IFS(AND(T240&gt;0,T240&lt;=0.05),"0 to 0.05",AND(T240&gt;0.05,T240&lt;=0.1),"0.05 to 0.1",AND(T240&gt;0.1,T240&lt;=0.2),"0.1 to 0.2",AND(T240&gt;0.2,T240&lt;=0.3),"0.2 to 0.3",AND(T240&gt;0.3,T240&lt;=0.4),"0.3 to 0.4",AND(T240&gt;0.4,T240&lt;=0.5),"0.4 to 0.5",AND(T240&gt;0.5,T240&lt;=0.75),"0.5 to 0.75",AND(T240&gt;0.75,T240&lt;=1),"0.75 to 1",AND(T240&gt;1,T240&lt;=2),"1 to 2",AND(T240&gt;2,T240&lt;=3),"2 to 3",AND(T240&gt;3,T240&lt;=4),"3 to 4",AND(T240&gt;4,T240&lt;=5),"4 to 5",AND(T240&gt;5,T240&lt;=10),"5 to 10",T240&gt;10,"10+")</f>
        <v>0.75 to 1</v>
      </c>
      <c r="T240" s="10">
        <f>_xlfn.XLOOKUP($E240,'Raw Data'!$E:$E,'Raw Data'!T:T,"ERROR",0,1)</f>
        <v>0.96560504485866</v>
      </c>
      <c r="U240" s="15" t="str">
        <f t="array" ref="U240">_xlfn.IFS(AND(V240&gt;0,V240&lt;=0.05),"0 to 0.05",AND(V240&gt;0.05,V240&lt;=0.1),"0.05 to 0.1",AND(V240&gt;0.1,V240&lt;=0.2),"0.1 to 0.2",AND(V240&gt;0.2,V240&lt;=0.3),"0.2 to 0.3",AND(V240&gt;0.3,V240&lt;=0.4),"0.3 to 0.4",AND(V240&gt;0.4,V240&lt;=0.5),"0.4 to 0.5",AND(V240&gt;0.5,V240&lt;=0.75),"0.5 to 0.75",AND(V240&gt;0.75,V240&lt;=1),"0.75 to 1",AND(V240&gt;1,V240&lt;=2),"1 to 2",AND(V240&gt;2,V240&lt;=3),"2 to 3",AND(V240&gt;3,V240&lt;=4),"3 to 4",AND(V240&gt;4,V240&lt;=5),"4 to 5",AND(V240&gt;5,V240&lt;=10),"5 to 10",V240&gt;10,"10+")</f>
        <v>0.2 to 0.3</v>
      </c>
      <c r="V240" s="10">
        <f>_xlfn.XLOOKUP($E240,'Raw Data'!$E:$E,'Raw Data'!V:V,"ERROR",0,1)</f>
        <v>0.260713362111838</v>
      </c>
      <c r="W240" s="15" t="str">
        <f t="array" ref="W240">_xlfn.IFS(AND(X240&gt;0,X240&lt;=0.05),"0 to 0.05",AND(X240&gt;0.05,X240&lt;=0.1),"0.05 to 0.1",AND(X240&gt;0.1,X240&lt;=0.2),"0.1 to 0.2",AND(X240&gt;0.2,X240&lt;=0.3),"0.2 to 0.3",AND(X240&gt;0.3,X240&lt;=0.4),"0.3 to 0.4",AND(X240&gt;0.4,X240&lt;=0.5),"0.4 to 0.5",AND(X240&gt;0.5,X240&lt;=0.75),"0.5 to 0.75",AND(X240&gt;0.75,X240&lt;=1),"0.75 to 1",AND(X240&gt;1,X240&lt;=2),"1 to 2",AND(X240&gt;2,X240&lt;=3),"2 to 3",AND(X240&gt;3,X240&lt;=4),"3 to 4",AND(X240&gt;4,X240&lt;=5),"4 to 5",AND(X240&gt;5,X240&lt;=10),"5 to 10",X240&gt;10,"10+")</f>
        <v>0.2 to 0.3</v>
      </c>
      <c r="X240" s="16">
        <f t="shared" si="8"/>
        <v>0.260713362111838</v>
      </c>
      <c r="Y240" s="5" t="str">
        <f t="array" ref="Y240">_xlfn.IFS(AND(Z240&gt;0,Z240&lt;=1),"0 to 1",AND(Z240&gt;1,Z240&lt;=2),"1 to 2",AND(Z240&gt;2,Z240&lt;=4),"2 to 4",AND(Z240&gt;4,Z240&lt;=6),"4 to 6",AND(Z240&gt;6,Z240&lt;=8),"6 to 8",AND(Z240&gt;8,Z240&lt;=10),"8 to 10",AND(Z240&gt;10,Z240&lt;=15),"10 to 15",AND(Z240&gt;15,Z240&lt;=20),"15 to 20",AND(Z240&gt;20,Z240&lt;=25),"20 to 25",AND(Z240&gt;25,Z240&lt;=30),"25 to 30",AND(Z240&gt;30,Z240&lt;=40),"30 to 40",AND(Z240&gt;40,Z240&lt;=50),"40 to 50",Z240&gt;50,"50+")</f>
        <v>4 to 6</v>
      </c>
      <c r="Z240" s="9">
        <f>_xlfn.XLOOKUP($E240,'Raw Data'!$E:$E,'Raw Data'!Z:Z,"ERROR",0,1)</f>
        <v>5.1</v>
      </c>
      <c r="AA240" s="9" t="str">
        <f>_xlfn.XLOOKUP($E240,'Raw Data'!$E:$E,'Raw Data'!AA:AA,"ERROR",0,1)</f>
        <v>oz</v>
      </c>
    </row>
    <row r="241" hidden="1" spans="1:27">
      <c r="A241" s="5" t="str">
        <f>_xlfn.XLOOKUP($E241,'Raw Data'!$E:$E,'Raw Data'!A:A,"ERROR",0,1)</f>
        <v>AE</v>
      </c>
      <c r="B241" s="5" t="str">
        <f>_xlfn.XLOOKUP($E241,'Raw Data'!$E:$E,'Raw Data'!B:B,"ERROR",0,1)</f>
        <v>Hair Mousses</v>
      </c>
      <c r="C241" s="5" t="str">
        <f>_xlfn.XLOOKUP($E241,'Raw Data'!$E:$E,'Raw Data'!C:C,"ERROR",0,1)</f>
        <v>paul mitchell</v>
      </c>
      <c r="D241" s="5" t="str">
        <f>_xlfn.XLOOKUP($E241,'Raw Data'!$E:$E,'Raw Data'!D:D,"ERROR",0,1)</f>
        <v>www.amazon.ae/dp/B0752WCBCJ</v>
      </c>
      <c r="E241" s="5" t="s">
        <v>440</v>
      </c>
      <c r="F241" s="9" t="str">
        <f>_xlfn.XLOOKUP($E241,'Raw Data'!$E:$E,'Raw Data'!F:F,"ERROR",0,1)</f>
        <v>Paul Mitchell Invisiblewear Volume Whip Styling Foam, Humidity Resistance, Natural Hold, For Fine Hair, 6.8 fl. oz.</v>
      </c>
      <c r="G241" s="10">
        <f>_xlfn.XLOOKUP($E241,'Raw Data'!$E:$E,'Raw Data'!G:G,"ERROR",0,1)</f>
        <v>1</v>
      </c>
      <c r="H241" s="9">
        <f>_xlfn.XLOOKUP($E241,'Raw Data'!$E:$E,'Raw Data'!H:H,"ERROR",0,1)</f>
        <v>150.43</v>
      </c>
      <c r="I241" s="9">
        <f>_xlfn.XLOOKUP($E241,'Raw Data'!$E:$E,'Raw Data'!I:I,"ERROR",0,1)</f>
        <v>0.000201398859201245</v>
      </c>
      <c r="J241" s="9" t="str">
        <f>_xlfn.XLOOKUP($E241,'Raw Data'!$E:$E,'Raw Data'!J:J,"ERROR",0,1)</f>
        <v>No</v>
      </c>
      <c r="K241" s="14" t="str">
        <f t="array" ref="K241">_xlfn.IFS(AND(L241&gt;0,L241&lt;=5),"0 to 5",AND(L241&gt;5,L241&lt;=10),"5 to 10",AND(L241&gt;10,L241&lt;=15),"10 to 15",AND(L241&gt;15,L241&lt;=20),"15 to 20",AND(L241&gt;20,L241&lt;=30),"20 to 30",AND(L241&gt;30,L241&lt;=40),"30 to 40",AND(L241&gt;40,L241&lt;=50),"40 to 50",AND(L241&gt;50,L241&lt;=75),"50 to 75",AND(L241&gt;75,L241&lt;=100),"75 to 100",AND(L241&gt;100,L241&lt;=150),"100 to 150",AND(L241&gt;150,L241&lt;=200),"150 to 200",AND(L241&gt;200,L241&lt;=250),"200 to 250",AND(L241&gt;250,L241&lt;=300),"250 to 300",AND(L241&gt;300,L241&lt;=400),"300 to 400",AND(L241&gt;400,L241&lt;=500),"400 to 500",L241&gt;500,"500+")</f>
        <v>75 to 100</v>
      </c>
      <c r="L241" s="9">
        <f>_xlfn.XLOOKUP($E241,'Raw Data'!$E:$E,'Raw Data'!L:L,"ERROR",0,1)</f>
        <v>87.53</v>
      </c>
      <c r="M241" s="14" t="str">
        <f t="array" ref="M241">_xlfn.IFS(AND(N241&gt;0,N241&lt;=5),"0 to 5",AND(N241&gt;5,N241&lt;=10),"5 to 10",AND(N241&gt;10,N241&lt;=15),"10 to 15",AND(N241&gt;15,N241&lt;=20),"15 to 20",AND(N241&gt;20,N241&lt;=30),"20 to 30",AND(N241&gt;30,N241&lt;=40),"30 to 40",AND(N241&gt;40,N241&lt;=50),"40 to 50",AND(N241&gt;50,N241&lt;=75),"50 to 75",AND(N241&gt;75,N241&lt;=100),"75 to 100",AND(N241&gt;100,N241&lt;=150),"100 to 150",AND(N241&gt;150,N241&lt;=200),"150 to 200",AND(N241&gt;200,N241&lt;=250),"200 to 250",AND(N241&gt;250,N241&lt;=300),"250 to 300",AND(N241&gt;300,N241&lt;=400),"300 to 400",AND(N241&gt;400,N241&lt;=500),"400 to 500",N241&gt;500,"500+")</f>
        <v>75 to 100</v>
      </c>
      <c r="N241" s="9">
        <f>_xlfn.XLOOKUP($E241,'Raw Data'!$E:$E,'Raw Data'!N:N,"ERROR",0,1)</f>
        <v>87.53</v>
      </c>
      <c r="O241" s="14" t="str">
        <f t="array" ref="O241">_xlfn.IFS(P241=0,"No Discount",AND(P241&gt;0,P241&lt;=0.02),"0% to 2%",AND(P241&gt;0.02,P241&lt;=0.04),"2% to 4%",AND(P241&gt;0.04,P241&lt;=0.06),"4% to 6%",AND(P241&gt;0.06,P241&lt;=0.08),"6% to 8%",AND(P241&gt;0.08,P241&lt;=0.1),"8% to 10%",AND(P241&gt;0.1,P241&lt;=0.15),"10% to 15%",AND(P241&gt;0.15,P241&lt;=0.2),"15% to 20%",AND(P241&gt;0.2,P241&lt;=0.25),"20% to 25%",AND(P241&gt;0.25,P241&lt;=0.3),"25% to 30%",AND(P241&gt;0.3,P241&lt;=0.4),"30% to 40%",AND(P241&gt;0.4,P241&lt;=0.5),"40% to 50%",AND(P241&gt;0.5,P241&lt;=0.75),"50% to 75%",AND(P241&gt;0.75,P241&lt;=1),"75% to 100%")</f>
        <v>No Discount</v>
      </c>
      <c r="P241" s="10">
        <f>_xlfn.XLOOKUP($E241,'Raw Data'!$E:$E,'Raw Data'!P:P,"ERROR",0,1)</f>
        <v>0</v>
      </c>
      <c r="Q241" s="9">
        <f>_xlfn.XLOOKUP($E241,'Raw Data'!$E:$E,'Raw Data'!Q:Q,"ERROR",0,1)</f>
        <v>6.8</v>
      </c>
      <c r="R241" s="9" t="str">
        <f>_xlfn.XLOOKUP($E241,'Raw Data'!$E:$E,'Raw Data'!R:R,"ERROR",0,1)</f>
        <v>fl oz</v>
      </c>
      <c r="S241" s="5" t="str">
        <f t="array" ref="S241">_xlfn.IFS(AND(T241&gt;0,T241&lt;=0.05),"0 to 0.05",AND(T241&gt;0.05,T241&lt;=0.1),"0.05 to 0.1",AND(T241&gt;0.1,T241&lt;=0.2),"0.1 to 0.2",AND(T241&gt;0.2,T241&lt;=0.3),"0.2 to 0.3",AND(T241&gt;0.3,T241&lt;=0.4),"0.3 to 0.4",AND(T241&gt;0.4,T241&lt;=0.5),"0.4 to 0.5",AND(T241&gt;0.5,T241&lt;=0.75),"0.5 to 0.75",AND(T241&gt;0.75,T241&lt;=1),"0.75 to 1",AND(T241&gt;1,T241&lt;=2),"1 to 2",AND(T241&gt;2,T241&lt;=3),"2 to 3",AND(T241&gt;3,T241&lt;=4),"3 to 4",AND(T241&gt;4,T241&lt;=5),"4 to 5",AND(T241&gt;5,T241&lt;=10),"5 to 10",T241&gt;10,"10+")</f>
        <v>0.4 to 0.5</v>
      </c>
      <c r="T241" s="10">
        <f>_xlfn.XLOOKUP($E241,'Raw Data'!$E:$E,'Raw Data'!T:T,"ERROR",0,1)</f>
        <v>0.418565425702031</v>
      </c>
      <c r="U241" s="15" t="str">
        <f t="array" ref="U241">_xlfn.IFS(AND(V241&gt;0,V241&lt;=0.05),"0 to 0.05",AND(V241&gt;0.05,V241&lt;=0.1),"0.05 to 0.1",AND(V241&gt;0.1,V241&lt;=0.2),"0.1 to 0.2",AND(V241&gt;0.2,V241&lt;=0.3),"0.2 to 0.3",AND(V241&gt;0.3,V241&lt;=0.4),"0.3 to 0.4",AND(V241&gt;0.4,V241&lt;=0.5),"0.4 to 0.5",AND(V241&gt;0.5,V241&lt;=0.75),"0.5 to 0.75",AND(V241&gt;0.75,V241&lt;=1),"0.75 to 1",AND(V241&gt;1,V241&lt;=2),"1 to 2",AND(V241&gt;2,V241&lt;=3),"2 to 3",AND(V241&gt;3,V241&lt;=4),"3 to 4",AND(V241&gt;4,V241&lt;=5),"4 to 5",AND(V241&gt;5,V241&lt;=10),"5 to 10",V241&gt;10,"10+")</f>
        <v>0.1 to 0.2</v>
      </c>
      <c r="V241" s="10">
        <f>_xlfn.XLOOKUP($E241,'Raw Data'!$E:$E,'Raw Data'!V:V,"ERROR",0,1)</f>
        <v>0.113012664939548</v>
      </c>
      <c r="W241" s="15" t="str">
        <f t="array" ref="W241">_xlfn.IFS(AND(X241&gt;0,X241&lt;=0.05),"0 to 0.05",AND(X241&gt;0.05,X241&lt;=0.1),"0.05 to 0.1",AND(X241&gt;0.1,X241&lt;=0.2),"0.1 to 0.2",AND(X241&gt;0.2,X241&lt;=0.3),"0.2 to 0.3",AND(X241&gt;0.3,X241&lt;=0.4),"0.3 to 0.4",AND(X241&gt;0.4,X241&lt;=0.5),"0.4 to 0.5",AND(X241&gt;0.5,X241&lt;=0.75),"0.5 to 0.75",AND(X241&gt;0.75,X241&lt;=1),"0.75 to 1",AND(X241&gt;1,X241&lt;=2),"1 to 2",AND(X241&gt;2,X241&lt;=3),"2 to 3",AND(X241&gt;3,X241&lt;=4),"3 to 4",AND(X241&gt;4,X241&lt;=5),"4 to 5",AND(X241&gt;5,X241&lt;=10),"5 to 10",X241&gt;10,"10+")</f>
        <v>0.1 to 0.2</v>
      </c>
      <c r="X241" s="16">
        <f t="shared" si="8"/>
        <v>0.113012664939548</v>
      </c>
      <c r="Y241" s="5" t="str">
        <f t="array" ref="Y241">_xlfn.IFS(AND(Z241&gt;0,Z241&lt;=1),"0 to 1",AND(Z241&gt;1,Z241&lt;=2),"1 to 2",AND(Z241&gt;2,Z241&lt;=4),"2 to 4",AND(Z241&gt;4,Z241&lt;=6),"4 to 6",AND(Z241&gt;6,Z241&lt;=8),"6 to 8",AND(Z241&gt;8,Z241&lt;=10),"8 to 10",AND(Z241&gt;10,Z241&lt;=15),"10 to 15",AND(Z241&gt;15,Z241&lt;=20),"15 to 20",AND(Z241&gt;20,Z241&lt;=25),"20 to 25",AND(Z241&gt;25,Z241&lt;=30),"25 to 30",AND(Z241&gt;30,Z241&lt;=40),"30 to 40",AND(Z241&gt;40,Z241&lt;=50),"40 to 50",Z241&gt;50,"50+")</f>
        <v>6 to 8</v>
      </c>
      <c r="Z241" s="9">
        <f>_xlfn.XLOOKUP($E241,'Raw Data'!$E:$E,'Raw Data'!Z:Z,"ERROR",0,1)</f>
        <v>7.072</v>
      </c>
      <c r="AA241" s="9" t="str">
        <f>_xlfn.XLOOKUP($E241,'Raw Data'!$E:$E,'Raw Data'!AA:AA,"ERROR",0,1)</f>
        <v>oz</v>
      </c>
    </row>
    <row r="242" hidden="1" spans="1:27">
      <c r="A242" s="5" t="str">
        <f>_xlfn.XLOOKUP($E242,'Raw Data'!$E:$E,'Raw Data'!A:A,"ERROR",0,1)</f>
        <v>AE</v>
      </c>
      <c r="B242" s="5" t="str">
        <f>_xlfn.XLOOKUP($E242,'Raw Data'!$E:$E,'Raw Data'!B:B,"ERROR",0,1)</f>
        <v>Hair Mousses</v>
      </c>
      <c r="C242" s="5" t="str">
        <f>_xlfn.XLOOKUP($E242,'Raw Data'!$E:$E,'Raw Data'!C:C,"ERROR",0,1)</f>
        <v>curls</v>
      </c>
      <c r="D242" s="5" t="str">
        <f>_xlfn.XLOOKUP($E242,'Raw Data'!$E:$E,'Raw Data'!D:D,"ERROR",0,1)</f>
        <v>www.amazon.ae/dp/B0BKN575GW</v>
      </c>
      <c r="E242" s="5" t="s">
        <v>441</v>
      </c>
      <c r="F242" s="9" t="str">
        <f>_xlfn.XLOOKUP($E242,'Raw Data'!$E:$E,'Raw Data'!F:F,"ERROR",0,1)</f>
        <v>Curls Sea Moss Nourish &amp; Shine Foam - Nourishing, Alcohol-Free Hair Mousse - Vitamin and Mineral Infused - Lightweight, Sculpted, Glossy &amp; Voluminous Finish - For All Types 5.75oz</v>
      </c>
      <c r="G242" s="10">
        <f>_xlfn.XLOOKUP($E242,'Raw Data'!$E:$E,'Raw Data'!G:G,"ERROR",0,1)</f>
        <v>3</v>
      </c>
      <c r="H242" s="9">
        <f>_xlfn.XLOOKUP($E242,'Raw Data'!$E:$E,'Raw Data'!H:H,"ERROR",0,1)</f>
        <v>150.42</v>
      </c>
      <c r="I242" s="9">
        <f>_xlfn.XLOOKUP($E242,'Raw Data'!$E:$E,'Raw Data'!I:I,"ERROR",0,1)</f>
        <v>0.00020138547099017</v>
      </c>
      <c r="J242" s="9" t="str">
        <f>_xlfn.XLOOKUP($E242,'Raw Data'!$E:$E,'Raw Data'!J:J,"ERROR",0,1)</f>
        <v>No</v>
      </c>
      <c r="K242" s="14" t="str">
        <f t="array" ref="K242">_xlfn.IFS(AND(L242&gt;0,L242&lt;=5),"0 to 5",AND(L242&gt;5,L242&lt;=10),"5 to 10",AND(L242&gt;10,L242&lt;=15),"10 to 15",AND(L242&gt;15,L242&lt;=20),"15 to 20",AND(L242&gt;20,L242&lt;=30),"20 to 30",AND(L242&gt;30,L242&lt;=40),"30 to 40",AND(L242&gt;40,L242&lt;=50),"40 to 50",AND(L242&gt;50,L242&lt;=75),"50 to 75",AND(L242&gt;75,L242&lt;=100),"75 to 100",AND(L242&gt;100,L242&lt;=150),"100 to 150",AND(L242&gt;150,L242&lt;=200),"150 to 200",AND(L242&gt;200,L242&lt;=250),"200 to 250",AND(L242&gt;250,L242&lt;=300),"250 to 300",AND(L242&gt;300,L242&lt;=400),"300 to 400",AND(L242&gt;400,L242&lt;=500),"400 to 500",L242&gt;500,"500+")</f>
        <v>50 to 75</v>
      </c>
      <c r="L242" s="9">
        <f>_xlfn.XLOOKUP($E242,'Raw Data'!$E:$E,'Raw Data'!L:L,"ERROR",0,1)</f>
        <v>59.55</v>
      </c>
      <c r="M242" s="14" t="str">
        <f t="array" ref="M242">_xlfn.IFS(AND(N242&gt;0,N242&lt;=5),"0 to 5",AND(N242&gt;5,N242&lt;=10),"5 to 10",AND(N242&gt;10,N242&lt;=15),"10 to 15",AND(N242&gt;15,N242&lt;=20),"15 to 20",AND(N242&gt;20,N242&lt;=30),"20 to 30",AND(N242&gt;30,N242&lt;=40),"30 to 40",AND(N242&gt;40,N242&lt;=50),"40 to 50",AND(N242&gt;50,N242&lt;=75),"50 to 75",AND(N242&gt;75,N242&lt;=100),"75 to 100",AND(N242&gt;100,N242&lt;=150),"100 to 150",AND(N242&gt;150,N242&lt;=200),"150 to 200",AND(N242&gt;200,N242&lt;=250),"200 to 250",AND(N242&gt;250,N242&lt;=300),"250 to 300",AND(N242&gt;300,N242&lt;=400),"300 to 400",AND(N242&gt;400,N242&lt;=500),"400 to 500",N242&gt;500,"500+")</f>
        <v>50 to 75</v>
      </c>
      <c r="N242" s="9">
        <f>_xlfn.XLOOKUP($E242,'Raw Data'!$E:$E,'Raw Data'!N:N,"ERROR",0,1)</f>
        <v>59.55</v>
      </c>
      <c r="O242" s="14" t="str">
        <f t="array" ref="O242">_xlfn.IFS(P242=0,"No Discount",AND(P242&gt;0,P242&lt;=0.02),"0% to 2%",AND(P242&gt;0.02,P242&lt;=0.04),"2% to 4%",AND(P242&gt;0.04,P242&lt;=0.06),"4% to 6%",AND(P242&gt;0.06,P242&lt;=0.08),"6% to 8%",AND(P242&gt;0.08,P242&lt;=0.1),"8% to 10%",AND(P242&gt;0.1,P242&lt;=0.15),"10% to 15%",AND(P242&gt;0.15,P242&lt;=0.2),"15% to 20%",AND(P242&gt;0.2,P242&lt;=0.25),"20% to 25%",AND(P242&gt;0.25,P242&lt;=0.3),"25% to 30%",AND(P242&gt;0.3,P242&lt;=0.4),"30% to 40%",AND(P242&gt;0.4,P242&lt;=0.5),"40% to 50%",AND(P242&gt;0.5,P242&lt;=0.75),"50% to 75%",AND(P242&gt;0.75,P242&lt;=1),"75% to 100%")</f>
        <v>No Discount</v>
      </c>
      <c r="P242" s="10">
        <f>_xlfn.XLOOKUP($E242,'Raw Data'!$E:$E,'Raw Data'!P:P,"ERROR",0,1)</f>
        <v>0</v>
      </c>
      <c r="Q242" s="9">
        <f>_xlfn.XLOOKUP($E242,'Raw Data'!$E:$E,'Raw Data'!Q:Q,"ERROR",0,1)</f>
        <v>5.75</v>
      </c>
      <c r="R242" s="9" t="str">
        <f>_xlfn.XLOOKUP($E242,'Raw Data'!$E:$E,'Raw Data'!R:R,"ERROR",0,1)</f>
        <v>oz</v>
      </c>
      <c r="S242" s="5" t="str">
        <f t="array" ref="S242">_xlfn.IFS(AND(T242&gt;0,T242&lt;=0.05),"0 to 0.05",AND(T242&gt;0.05,T242&lt;=0.1),"0.05 to 0.1",AND(T242&gt;0.1,T242&lt;=0.2),"0.1 to 0.2",AND(T242&gt;0.2,T242&lt;=0.3),"0.2 to 0.3",AND(T242&gt;0.3,T242&lt;=0.4),"0.3 to 0.4",AND(T242&gt;0.4,T242&lt;=0.5),"0.4 to 0.5",AND(T242&gt;0.5,T242&lt;=0.75),"0.5 to 0.75",AND(T242&gt;0.75,T242&lt;=1),"0.75 to 1",AND(T242&gt;1,T242&lt;=2),"1 to 2",AND(T242&gt;2,T242&lt;=3),"2 to 3",AND(T242&gt;3,T242&lt;=4),"3 to 4",AND(T242&gt;4,T242&lt;=5),"4 to 5",AND(T242&gt;5,T242&lt;=10),"5 to 10",T242&gt;10,"10+")</f>
        <v>0.3 to 0.4</v>
      </c>
      <c r="T242" s="10">
        <f>_xlfn.XLOOKUP($E242,'Raw Data'!$E:$E,'Raw Data'!T:T,"ERROR",0,1)</f>
        <v>0.350237461587096</v>
      </c>
      <c r="U242" s="15" t="str">
        <f t="array" ref="U242">_xlfn.IFS(AND(V242&gt;0,V242&lt;=0.05),"0 to 0.05",AND(V242&gt;0.05,V242&lt;=0.1),"0.05 to 0.1",AND(V242&gt;0.1,V242&lt;=0.2),"0.1 to 0.2",AND(V242&gt;0.2,V242&lt;=0.3),"0.2 to 0.3",AND(V242&gt;0.3,V242&lt;=0.4),"0.3 to 0.4",AND(V242&gt;0.4,V242&lt;=0.5),"0.4 to 0.5",AND(V242&gt;0.5,V242&lt;=0.75),"0.5 to 0.75",AND(V242&gt;0.75,V242&lt;=1),"0.75 to 1",AND(V242&gt;1,V242&lt;=2),"1 to 2",AND(V242&gt;2,V242&lt;=3),"2 to 3",AND(V242&gt;3,V242&lt;=4),"3 to 4",AND(V242&gt;4,V242&lt;=5),"4 to 5",AND(V242&gt;5,V242&lt;=10),"5 to 10",V242&gt;10,"10+")</f>
        <v>0.05 to 0.1</v>
      </c>
      <c r="V242" s="10">
        <f>_xlfn.XLOOKUP($E242,'Raw Data'!$E:$E,'Raw Data'!V:V,"ERROR",0,1)</f>
        <v>0.094564114628516</v>
      </c>
      <c r="W242" s="15" t="str">
        <f t="array" ref="W242">_xlfn.IFS(AND(X242&gt;0,X242&lt;=0.05),"0 to 0.05",AND(X242&gt;0.05,X242&lt;=0.1),"0.05 to 0.1",AND(X242&gt;0.1,X242&lt;=0.2),"0.1 to 0.2",AND(X242&gt;0.2,X242&lt;=0.3),"0.2 to 0.3",AND(X242&gt;0.3,X242&lt;=0.4),"0.3 to 0.4",AND(X242&gt;0.4,X242&lt;=0.5),"0.4 to 0.5",AND(X242&gt;0.5,X242&lt;=0.75),"0.5 to 0.75",AND(X242&gt;0.75,X242&lt;=1),"0.75 to 1",AND(X242&gt;1,X242&lt;=2),"1 to 2",AND(X242&gt;2,X242&lt;=3),"2 to 3",AND(X242&gt;3,X242&lt;=4),"3 to 4",AND(X242&gt;4,X242&lt;=5),"4 to 5",AND(X242&gt;5,X242&lt;=10),"5 to 10",X242&gt;10,"10+")</f>
        <v>0.05 to 0.1</v>
      </c>
      <c r="X242" s="16">
        <f t="shared" si="8"/>
        <v>0.094564114628516</v>
      </c>
      <c r="Y242" s="5" t="str">
        <f t="array" ref="Y242">_xlfn.IFS(AND(Z242&gt;0,Z242&lt;=1),"0 to 1",AND(Z242&gt;1,Z242&lt;=2),"1 to 2",AND(Z242&gt;2,Z242&lt;=4),"2 to 4",AND(Z242&gt;4,Z242&lt;=6),"4 to 6",AND(Z242&gt;6,Z242&lt;=8),"6 to 8",AND(Z242&gt;8,Z242&lt;=10),"8 to 10",AND(Z242&gt;10,Z242&lt;=15),"10 to 15",AND(Z242&gt;15,Z242&lt;=20),"15 to 20",AND(Z242&gt;20,Z242&lt;=25),"20 to 25",AND(Z242&gt;25,Z242&lt;=30),"25 to 30",AND(Z242&gt;30,Z242&lt;=40),"30 to 40",AND(Z242&gt;40,Z242&lt;=50),"40 to 50",Z242&gt;50,"50+")</f>
        <v>4 to 6</v>
      </c>
      <c r="Z242" s="9">
        <f>_xlfn.XLOOKUP($E242,'Raw Data'!$E:$E,'Raw Data'!Z:Z,"ERROR",0,1)</f>
        <v>5.75</v>
      </c>
      <c r="AA242" s="9" t="str">
        <f>_xlfn.XLOOKUP($E242,'Raw Data'!$E:$E,'Raw Data'!AA:AA,"ERROR",0,1)</f>
        <v>oz</v>
      </c>
    </row>
    <row r="243" hidden="1" spans="1:27">
      <c r="A243" s="5" t="str">
        <f>_xlfn.XLOOKUP($E243,'Raw Data'!$E:$E,'Raw Data'!A:A,"ERROR",0,1)</f>
        <v>AE</v>
      </c>
      <c r="B243" s="5" t="str">
        <f>_xlfn.XLOOKUP($E243,'Raw Data'!$E:$E,'Raw Data'!B:B,"ERROR",0,1)</f>
        <v>Hair Mousses</v>
      </c>
      <c r="C243" s="5" t="str">
        <f>_xlfn.XLOOKUP($E243,'Raw Data'!$E:$E,'Raw Data'!C:C,"ERROR",0,1)</f>
        <v>Too cool for school</v>
      </c>
      <c r="D243" s="5" t="str">
        <f>_xlfn.XLOOKUP($E243,'Raw Data'!$E:$E,'Raw Data'!D:D,"ERROR",0,1)</f>
        <v>www.amazon.ae/dp/B00AT5X34Q</v>
      </c>
      <c r="E243" s="5" t="s">
        <v>442</v>
      </c>
      <c r="F243" s="9" t="str">
        <f>_xlfn.XLOOKUP($E243,'Raw Data'!$E:$E,'Raw Data'!F:F,"ERROR",0,1)</f>
        <v>Too Cool For School Egg Mousse Pack (3.38fl. oz)</v>
      </c>
      <c r="G243" s="10">
        <f>_xlfn.XLOOKUP($E243,'Raw Data'!$E:$E,'Raw Data'!G:G,"ERROR",0,1)</f>
        <v>1</v>
      </c>
      <c r="H243" s="9">
        <f>_xlfn.XLOOKUP($E243,'Raw Data'!$E:$E,'Raw Data'!H:H,"ERROR",0,1)</f>
        <v>147.55</v>
      </c>
      <c r="I243" s="9">
        <f>_xlfn.XLOOKUP($E243,'Raw Data'!$E:$E,'Raw Data'!I:I,"ERROR",0,1)</f>
        <v>0.000197543054411645</v>
      </c>
      <c r="J243" s="9" t="str">
        <f>_xlfn.XLOOKUP($E243,'Raw Data'!$E:$E,'Raw Data'!J:J,"ERROR",0,1)</f>
        <v>No</v>
      </c>
      <c r="K243" s="14" t="str">
        <f t="array" ref="K243">_xlfn.IFS(AND(L243&gt;0,L243&lt;=5),"0 to 5",AND(L243&gt;5,L243&lt;=10),"5 to 10",AND(L243&gt;10,L243&lt;=15),"10 to 15",AND(L243&gt;15,L243&lt;=20),"15 to 20",AND(L243&gt;20,L243&lt;=30),"20 to 30",AND(L243&gt;30,L243&lt;=40),"30 to 40",AND(L243&gt;40,L243&lt;=50),"40 to 50",AND(L243&gt;50,L243&lt;=75),"50 to 75",AND(L243&gt;75,L243&lt;=100),"75 to 100",AND(L243&gt;100,L243&lt;=150),"100 to 150",AND(L243&gt;150,L243&lt;=200),"150 to 200",AND(L243&gt;200,L243&lt;=250),"200 to 250",AND(L243&gt;250,L243&lt;=300),"250 to 300",AND(L243&gt;300,L243&lt;=400),"300 to 400",AND(L243&gt;400,L243&lt;=500),"400 to 500",L243&gt;500,"500+")</f>
        <v>100 to 150</v>
      </c>
      <c r="L243" s="9">
        <f>_xlfn.XLOOKUP($E243,'Raw Data'!$E:$E,'Raw Data'!L:L,"ERROR",0,1)</f>
        <v>116.83</v>
      </c>
      <c r="M243" s="14" t="str">
        <f t="array" ref="M243">_xlfn.IFS(AND(N243&gt;0,N243&lt;=5),"0 to 5",AND(N243&gt;5,N243&lt;=10),"5 to 10",AND(N243&gt;10,N243&lt;=15),"10 to 15",AND(N243&gt;15,N243&lt;=20),"15 to 20",AND(N243&gt;20,N243&lt;=30),"20 to 30",AND(N243&gt;30,N243&lt;=40),"30 to 40",AND(N243&gt;40,N243&lt;=50),"40 to 50",AND(N243&gt;50,N243&lt;=75),"50 to 75",AND(N243&gt;75,N243&lt;=100),"75 to 100",AND(N243&gt;100,N243&lt;=150),"100 to 150",AND(N243&gt;150,N243&lt;=200),"150 to 200",AND(N243&gt;200,N243&lt;=250),"200 to 250",AND(N243&gt;250,N243&lt;=300),"250 to 300",AND(N243&gt;300,N243&lt;=400),"300 to 400",AND(N243&gt;400,N243&lt;=500),"400 to 500",N243&gt;500,"500+")</f>
        <v>100 to 150</v>
      </c>
      <c r="N243" s="9">
        <f>_xlfn.XLOOKUP($E243,'Raw Data'!$E:$E,'Raw Data'!N:N,"ERROR",0,1)</f>
        <v>116.83</v>
      </c>
      <c r="O243" s="14" t="str">
        <f t="array" ref="O243">_xlfn.IFS(P243=0,"No Discount",AND(P243&gt;0,P243&lt;=0.02),"0% to 2%",AND(P243&gt;0.02,P243&lt;=0.04),"2% to 4%",AND(P243&gt;0.04,P243&lt;=0.06),"4% to 6%",AND(P243&gt;0.06,P243&lt;=0.08),"6% to 8%",AND(P243&gt;0.08,P243&lt;=0.1),"8% to 10%",AND(P243&gt;0.1,P243&lt;=0.15),"10% to 15%",AND(P243&gt;0.15,P243&lt;=0.2),"15% to 20%",AND(P243&gt;0.2,P243&lt;=0.25),"20% to 25%",AND(P243&gt;0.25,P243&lt;=0.3),"25% to 30%",AND(P243&gt;0.3,P243&lt;=0.4),"30% to 40%",AND(P243&gt;0.4,P243&lt;=0.5),"40% to 50%",AND(P243&gt;0.5,P243&lt;=0.75),"50% to 75%",AND(P243&gt;0.75,P243&lt;=1),"75% to 100%")</f>
        <v>No Discount</v>
      </c>
      <c r="P243" s="10">
        <f>_xlfn.XLOOKUP($E243,'Raw Data'!$E:$E,'Raw Data'!P:P,"ERROR",0,1)</f>
        <v>0</v>
      </c>
      <c r="Q243" s="9">
        <f>_xlfn.XLOOKUP($E243,'Raw Data'!$E:$E,'Raw Data'!Q:Q,"ERROR",0,1)</f>
        <v>3.38</v>
      </c>
      <c r="R243" s="9" t="str">
        <f>_xlfn.XLOOKUP($E243,'Raw Data'!$E:$E,'Raw Data'!R:R,"ERROR",0,1)</f>
        <v>fl oz</v>
      </c>
      <c r="S243" s="5" t="str">
        <f t="array" ref="S243">_xlfn.IFS(AND(T243&gt;0,T243&lt;=0.05),"0 to 0.05",AND(T243&gt;0.05,T243&lt;=0.1),"0.05 to 0.1",AND(T243&gt;0.1,T243&lt;=0.2),"0.1 to 0.2",AND(T243&gt;0.2,T243&lt;=0.3),"0.2 to 0.3",AND(T243&gt;0.3,T243&lt;=0.4),"0.3 to 0.4",AND(T243&gt;0.4,T243&lt;=0.5),"0.4 to 0.5",AND(T243&gt;0.5,T243&lt;=0.75),"0.5 to 0.75",AND(T243&gt;0.75,T243&lt;=1),"0.75 to 1",AND(T243&gt;1,T243&lt;=2),"1 to 2",AND(T243&gt;2,T243&lt;=3),"2 to 3",AND(T243&gt;3,T243&lt;=4),"3 to 4",AND(T243&gt;4,T243&lt;=5),"4 to 5",AND(T243&gt;5,T243&lt;=10),"5 to 10",T243&gt;10,"10+")</f>
        <v>1 to 2</v>
      </c>
      <c r="T243" s="10">
        <f>_xlfn.XLOOKUP($E243,'Raw Data'!$E:$E,'Raw Data'!T:T,"ERROR",0,1)</f>
        <v>1.1239655822363</v>
      </c>
      <c r="U243" s="15" t="str">
        <f t="array" ref="U243">_xlfn.IFS(AND(V243&gt;0,V243&lt;=0.05),"0 to 0.05",AND(V243&gt;0.05,V243&lt;=0.1),"0.05 to 0.1",AND(V243&gt;0.1,V243&lt;=0.2),"0.1 to 0.2",AND(V243&gt;0.2,V243&lt;=0.3),"0.2 to 0.3",AND(V243&gt;0.3,V243&lt;=0.4),"0.3 to 0.4",AND(V243&gt;0.4,V243&lt;=0.5),"0.4 to 0.5",AND(V243&gt;0.5,V243&lt;=0.75),"0.5 to 0.75",AND(V243&gt;0.75,V243&lt;=1),"0.75 to 1",AND(V243&gt;1,V243&lt;=2),"1 to 2",AND(V243&gt;2,V243&lt;=3),"2 to 3",AND(V243&gt;3,V243&lt;=4),"3 to 4",AND(V243&gt;4,V243&lt;=5),"4 to 5",AND(V243&gt;5,V243&lt;=10),"5 to 10",V243&gt;10,"10+")</f>
        <v>0.3 to 0.4</v>
      </c>
      <c r="V243" s="10">
        <f>_xlfn.XLOOKUP($E243,'Raw Data'!$E:$E,'Raw Data'!V:V,"ERROR",0,1)</f>
        <v>0.303470707203801</v>
      </c>
      <c r="W243" s="15" t="str">
        <f t="array" ref="W243">_xlfn.IFS(AND(X243&gt;0,X243&lt;=0.05),"0 to 0.05",AND(X243&gt;0.05,X243&lt;=0.1),"0.05 to 0.1",AND(X243&gt;0.1,X243&lt;=0.2),"0.1 to 0.2",AND(X243&gt;0.2,X243&lt;=0.3),"0.2 to 0.3",AND(X243&gt;0.3,X243&lt;=0.4),"0.3 to 0.4",AND(X243&gt;0.4,X243&lt;=0.5),"0.4 to 0.5",AND(X243&gt;0.5,X243&lt;=0.75),"0.5 to 0.75",AND(X243&gt;0.75,X243&lt;=1),"0.75 to 1",AND(X243&gt;1,X243&lt;=2),"1 to 2",AND(X243&gt;2,X243&lt;=3),"2 to 3",AND(X243&gt;3,X243&lt;=4),"3 to 4",AND(X243&gt;4,X243&lt;=5),"4 to 5",AND(X243&gt;5,X243&lt;=10),"5 to 10",X243&gt;10,"10+")</f>
        <v>0.3 to 0.4</v>
      </c>
      <c r="X243" s="16">
        <f t="shared" si="8"/>
        <v>0.303470707203801</v>
      </c>
      <c r="Y243" s="5" t="str">
        <f t="array" ref="Y243">_xlfn.IFS(AND(Z243&gt;0,Z243&lt;=1),"0 to 1",AND(Z243&gt;1,Z243&lt;=2),"1 to 2",AND(Z243&gt;2,Z243&lt;=4),"2 to 4",AND(Z243&gt;4,Z243&lt;=6),"4 to 6",AND(Z243&gt;6,Z243&lt;=8),"6 to 8",AND(Z243&gt;8,Z243&lt;=10),"8 to 10",AND(Z243&gt;10,Z243&lt;=15),"10 to 15",AND(Z243&gt;15,Z243&lt;=20),"15 to 20",AND(Z243&gt;20,Z243&lt;=25),"20 to 25",AND(Z243&gt;25,Z243&lt;=30),"25 to 30",AND(Z243&gt;30,Z243&lt;=40),"30 to 40",AND(Z243&gt;40,Z243&lt;=50),"40 to 50",Z243&gt;50,"50+")</f>
        <v>2 to 4</v>
      </c>
      <c r="Z243" s="9">
        <f>_xlfn.XLOOKUP($E243,'Raw Data'!$E:$E,'Raw Data'!Z:Z,"ERROR",0,1)</f>
        <v>3.5152</v>
      </c>
      <c r="AA243" s="9" t="str">
        <f>_xlfn.XLOOKUP($E243,'Raw Data'!$E:$E,'Raw Data'!AA:AA,"ERROR",0,1)</f>
        <v>oz</v>
      </c>
    </row>
    <row r="244" hidden="1" spans="1:27">
      <c r="A244" s="5" t="str">
        <f>_xlfn.XLOOKUP($E244,'Raw Data'!$E:$E,'Raw Data'!A:A,"ERROR",0,1)</f>
        <v>AE</v>
      </c>
      <c r="B244" s="5" t="str">
        <f>_xlfn.XLOOKUP($E244,'Raw Data'!$E:$E,'Raw Data'!B:B,"ERROR",0,1)</f>
        <v>Hair Mousses</v>
      </c>
      <c r="C244" s="5" t="str">
        <f>_xlfn.XLOOKUP($E244,'Raw Data'!$E:$E,'Raw Data'!C:C,"ERROR",0,1)</f>
        <v>Creme of Nature</v>
      </c>
      <c r="D244" s="5" t="str">
        <f>_xlfn.XLOOKUP($E244,'Raw Data'!$E:$E,'Raw Data'!D:D,"ERROR",0,1)</f>
        <v>www.amazon.ae/dp/B077728S37</v>
      </c>
      <c r="E244" s="5" t="s">
        <v>443</v>
      </c>
      <c r="F244" s="9" t="str">
        <f>_xlfn.XLOOKUP($E244,'Raw Data'!$E:$E,'Raw Data'!F:F,"ERROR",0,1)</f>
        <v>Creme Of Nature Coconut Milk Curl Quench Foaming Mousse 7 Ounce (207ml)</v>
      </c>
      <c r="G244" s="10">
        <f>_xlfn.XLOOKUP($E244,'Raw Data'!$E:$E,'Raw Data'!G:G,"ERROR",0,1)</f>
        <v>3</v>
      </c>
      <c r="H244" s="9">
        <f>_xlfn.XLOOKUP($E244,'Raw Data'!$E:$E,'Raw Data'!H:H,"ERROR",0,1)</f>
        <v>142.36</v>
      </c>
      <c r="I244" s="9">
        <f>_xlfn.XLOOKUP($E244,'Raw Data'!$E:$E,'Raw Data'!I:I,"ERROR",0,1)</f>
        <v>0.000190594572863719</v>
      </c>
      <c r="J244" s="9" t="str">
        <f>_xlfn.XLOOKUP($E244,'Raw Data'!$E:$E,'Raw Data'!J:J,"ERROR",0,1)</f>
        <v>No</v>
      </c>
      <c r="K244" s="14" t="str">
        <f t="array" ref="K244">_xlfn.IFS(AND(L244&gt;0,L244&lt;=5),"0 to 5",AND(L244&gt;5,L244&lt;=10),"5 to 10",AND(L244&gt;10,L244&lt;=15),"10 to 15",AND(L244&gt;15,L244&lt;=20),"15 to 20",AND(L244&gt;20,L244&lt;=30),"20 to 30",AND(L244&gt;30,L244&lt;=40),"30 to 40",AND(L244&gt;40,L244&lt;=50),"40 to 50",AND(L244&gt;50,L244&lt;=75),"50 to 75",AND(L244&gt;75,L244&lt;=100),"75 to 100",AND(L244&gt;100,L244&lt;=150),"100 to 150",AND(L244&gt;150,L244&lt;=200),"150 to 200",AND(L244&gt;200,L244&lt;=250),"200 to 250",AND(L244&gt;250,L244&lt;=300),"250 to 300",AND(L244&gt;300,L244&lt;=400),"300 to 400",AND(L244&gt;400,L244&lt;=500),"400 to 500",L244&gt;500,"500+")</f>
        <v>40 to 50</v>
      </c>
      <c r="L244" s="9">
        <f>_xlfn.XLOOKUP($E244,'Raw Data'!$E:$E,'Raw Data'!L:L,"ERROR",0,1)</f>
        <v>49.15</v>
      </c>
      <c r="M244" s="14" t="str">
        <f t="array" ref="M244">_xlfn.IFS(AND(N244&gt;0,N244&lt;=5),"0 to 5",AND(N244&gt;5,N244&lt;=10),"5 to 10",AND(N244&gt;10,N244&lt;=15),"10 to 15",AND(N244&gt;15,N244&lt;=20),"15 to 20",AND(N244&gt;20,N244&lt;=30),"20 to 30",AND(N244&gt;30,N244&lt;=40),"30 to 40",AND(N244&gt;40,N244&lt;=50),"40 to 50",AND(N244&gt;50,N244&lt;=75),"50 to 75",AND(N244&gt;75,N244&lt;=100),"75 to 100",AND(N244&gt;100,N244&lt;=150),"100 to 150",AND(N244&gt;150,N244&lt;=200),"150 to 200",AND(N244&gt;200,N244&lt;=250),"200 to 250",AND(N244&gt;250,N244&lt;=300),"250 to 300",AND(N244&gt;300,N244&lt;=400),"300 to 400",AND(N244&gt;400,N244&lt;=500),"400 to 500",N244&gt;500,"500+")</f>
        <v>50 to 75</v>
      </c>
      <c r="N244" s="9">
        <f>_xlfn.XLOOKUP($E244,'Raw Data'!$E:$E,'Raw Data'!N:N,"ERROR",0,1)</f>
        <v>56.79</v>
      </c>
      <c r="O244" s="14" t="str">
        <f t="array" ref="O244">_xlfn.IFS(P244=0,"No Discount",AND(P244&gt;0,P244&lt;=0.02),"0% to 2%",AND(P244&gt;0.02,P244&lt;=0.04),"2% to 4%",AND(P244&gt;0.04,P244&lt;=0.06),"4% to 6%",AND(P244&gt;0.06,P244&lt;=0.08),"6% to 8%",AND(P244&gt;0.08,P244&lt;=0.1),"8% to 10%",AND(P244&gt;0.1,P244&lt;=0.15),"10% to 15%",AND(P244&gt;0.15,P244&lt;=0.2),"15% to 20%",AND(P244&gt;0.2,P244&lt;=0.25),"20% to 25%",AND(P244&gt;0.25,P244&lt;=0.3),"25% to 30%",AND(P244&gt;0.3,P244&lt;=0.4),"30% to 40%",AND(P244&gt;0.4,P244&lt;=0.5),"40% to 50%",AND(P244&gt;0.5,P244&lt;=0.75),"50% to 75%",AND(P244&gt;0.75,P244&lt;=1),"75% to 100%")</f>
        <v>10% to 15%</v>
      </c>
      <c r="P244" s="10">
        <f>_xlfn.XLOOKUP($E244,'Raw Data'!$E:$E,'Raw Data'!P:P,"ERROR",0,1)</f>
        <v>0.134530727240711</v>
      </c>
      <c r="Q244" s="9">
        <f>_xlfn.XLOOKUP($E244,'Raw Data'!$E:$E,'Raw Data'!Q:Q,"ERROR",0,1)</f>
        <v>7</v>
      </c>
      <c r="R244" s="9" t="str">
        <f>_xlfn.XLOOKUP($E244,'Raw Data'!$E:$E,'Raw Data'!R:R,"ERROR",0,1)</f>
        <v>oz</v>
      </c>
      <c r="S244" s="5" t="str">
        <f t="array" ref="S244">_xlfn.IFS(AND(T244&gt;0,T244&lt;=0.05),"0 to 0.05",AND(T244&gt;0.05,T244&lt;=0.1),"0.05 to 0.1",AND(T244&gt;0.1,T244&lt;=0.2),"0.1 to 0.2",AND(T244&gt;0.2,T244&lt;=0.3),"0.2 to 0.3",AND(T244&gt;0.3,T244&lt;=0.4),"0.3 to 0.4",AND(T244&gt;0.4,T244&lt;=0.5),"0.4 to 0.5",AND(T244&gt;0.5,T244&lt;=0.75),"0.5 to 0.75",AND(T244&gt;0.75,T244&lt;=1),"0.75 to 1",AND(T244&gt;1,T244&lt;=2),"1 to 2",AND(T244&gt;2,T244&lt;=3),"2 to 3",AND(T244&gt;3,T244&lt;=4),"3 to 4",AND(T244&gt;4,T244&lt;=5),"4 to 5",AND(T244&gt;5,T244&lt;=10),"5 to 10",T244&gt;10,"10+")</f>
        <v>0.2 to 0.3</v>
      </c>
      <c r="T244" s="10">
        <f>_xlfn.XLOOKUP($E244,'Raw Data'!$E:$E,'Raw Data'!T:T,"ERROR",0,1)</f>
        <v>0.237451084593459</v>
      </c>
      <c r="U244" s="15" t="str">
        <f t="array" ref="U244">_xlfn.IFS(AND(V244&gt;0,V244&lt;=0.05),"0 to 0.05",AND(V244&gt;0.05,V244&lt;=0.1),"0.05 to 0.1",AND(V244&gt;0.1,V244&lt;=0.2),"0.1 to 0.2",AND(V244&gt;0.2,V244&lt;=0.3),"0.2 to 0.3",AND(V244&gt;0.3,V244&lt;=0.4),"0.3 to 0.4",AND(V244&gt;0.4,V244&lt;=0.5),"0.4 to 0.5",AND(V244&gt;0.5,V244&lt;=0.75),"0.5 to 0.75",AND(V244&gt;0.75,V244&lt;=1),"0.75 to 1",AND(V244&gt;1,V244&lt;=2),"1 to 2",AND(V244&gt;2,V244&lt;=3),"2 to 3",AND(V244&gt;3,V244&lt;=4),"3 to 4",AND(V244&gt;4,V244&lt;=5),"4 to 5",AND(V244&gt;5,V244&lt;=10),"5 to 10",V244&gt;10,"10+")</f>
        <v>0.05 to 0.1</v>
      </c>
      <c r="V244" s="10">
        <f>_xlfn.XLOOKUP($E244,'Raw Data'!$E:$E,'Raw Data'!V:V,"ERROR",0,1)</f>
        <v>0.0740774916662641</v>
      </c>
      <c r="W244" s="15" t="str">
        <f t="array" ref="W244">_xlfn.IFS(AND(X244&gt;0,X244&lt;=0.05),"0 to 0.05",AND(X244&gt;0.05,X244&lt;=0.1),"0.05 to 0.1",AND(X244&gt;0.1,X244&lt;=0.2),"0.1 to 0.2",AND(X244&gt;0.2,X244&lt;=0.3),"0.2 to 0.3",AND(X244&gt;0.3,X244&lt;=0.4),"0.3 to 0.4",AND(X244&gt;0.4,X244&lt;=0.5),"0.4 to 0.5",AND(X244&gt;0.5,X244&lt;=0.75),"0.5 to 0.75",AND(X244&gt;0.75,X244&lt;=1),"0.75 to 1",AND(X244&gt;1,X244&lt;=2),"1 to 2",AND(X244&gt;2,X244&lt;=3),"2 to 3",AND(X244&gt;3,X244&lt;=4),"3 to 4",AND(X244&gt;4,X244&lt;=5),"4 to 5",AND(X244&gt;5,X244&lt;=10),"5 to 10",X244&gt;10,"10+")</f>
        <v>0.05 to 0.1</v>
      </c>
      <c r="X244" s="16">
        <f t="shared" si="8"/>
        <v>0.0641117928402338</v>
      </c>
      <c r="Y244" s="5" t="str">
        <f t="array" ref="Y244">_xlfn.IFS(AND(Z244&gt;0,Z244&lt;=1),"0 to 1",AND(Z244&gt;1,Z244&lt;=2),"1 to 2",AND(Z244&gt;2,Z244&lt;=4),"2 to 4",AND(Z244&gt;4,Z244&lt;=6),"4 to 6",AND(Z244&gt;6,Z244&lt;=8),"6 to 8",AND(Z244&gt;8,Z244&lt;=10),"8 to 10",AND(Z244&gt;10,Z244&lt;=15),"10 to 15",AND(Z244&gt;15,Z244&lt;=20),"15 to 20",AND(Z244&gt;20,Z244&lt;=25),"20 to 25",AND(Z244&gt;25,Z244&lt;=30),"25 to 30",AND(Z244&gt;30,Z244&lt;=40),"30 to 40",AND(Z244&gt;40,Z244&lt;=50),"40 to 50",Z244&gt;50,"50+")</f>
        <v>6 to 8</v>
      </c>
      <c r="Z244" s="9">
        <f>_xlfn.XLOOKUP($E244,'Raw Data'!$E:$E,'Raw Data'!Z:Z,"ERROR",0,1)</f>
        <v>7</v>
      </c>
      <c r="AA244" s="9" t="str">
        <f>_xlfn.XLOOKUP($E244,'Raw Data'!$E:$E,'Raw Data'!AA:AA,"ERROR",0,1)</f>
        <v>oz</v>
      </c>
    </row>
    <row r="245" hidden="1" spans="1:27">
      <c r="A245" s="5" t="str">
        <f>_xlfn.XLOOKUP($E245,'Raw Data'!$E:$E,'Raw Data'!A:A,"ERROR",0,1)</f>
        <v>AE</v>
      </c>
      <c r="B245" s="5" t="str">
        <f>_xlfn.XLOOKUP($E245,'Raw Data'!$E:$E,'Raw Data'!B:B,"ERROR",0,1)</f>
        <v>Hair Mousses</v>
      </c>
      <c r="C245" s="5" t="str">
        <f>_xlfn.XLOOKUP($E245,'Raw Data'!$E:$E,'Raw Data'!C:C,"ERROR",0,1)</f>
        <v>curls</v>
      </c>
      <c r="D245" s="5" t="str">
        <f>_xlfn.XLOOKUP($E245,'Raw Data'!$E:$E,'Raw Data'!D:D,"ERROR",0,1)</f>
        <v>www.amazon.ae/dp/B07FLGHCX1</v>
      </c>
      <c r="E245" s="5" t="s">
        <v>444</v>
      </c>
      <c r="F245" s="9" t="str">
        <f>_xlfn.XLOOKUP($E245,'Raw Data'!$E:$E,'Raw Data'!F:F,"ERROR",0,1)</f>
        <v>CURLS Blueberry Bliss Repair &amp; Grow Curl Sculpting Mousse - Textured and Curly Hair - Hair Growth and Refresh Dry Scalp, 5.75oz</v>
      </c>
      <c r="G245" s="10">
        <f>_xlfn.XLOOKUP($E245,'Raw Data'!$E:$E,'Raw Data'!G:G,"ERROR",0,1)</f>
        <v>3</v>
      </c>
      <c r="H245" s="9">
        <f>_xlfn.XLOOKUP($E245,'Raw Data'!$E:$E,'Raw Data'!H:H,"ERROR",0,1)</f>
        <v>140.7</v>
      </c>
      <c r="I245" s="9">
        <f>_xlfn.XLOOKUP($E245,'Raw Data'!$E:$E,'Raw Data'!I:I,"ERROR",0,1)</f>
        <v>0.000188372129825269</v>
      </c>
      <c r="J245" s="9" t="str">
        <f>_xlfn.XLOOKUP($E245,'Raw Data'!$E:$E,'Raw Data'!J:J,"ERROR",0,1)</f>
        <v>No</v>
      </c>
      <c r="K245" s="14" t="str">
        <f t="array" ref="K245">_xlfn.IFS(AND(L245&gt;0,L245&lt;=5),"0 to 5",AND(L245&gt;5,L245&lt;=10),"5 to 10",AND(L245&gt;10,L245&lt;=15),"10 to 15",AND(L245&gt;15,L245&lt;=20),"15 to 20",AND(L245&gt;20,L245&lt;=30),"20 to 30",AND(L245&gt;30,L245&lt;=40),"30 to 40",AND(L245&gt;40,L245&lt;=50),"40 to 50",AND(L245&gt;50,L245&lt;=75),"50 to 75",AND(L245&gt;75,L245&lt;=100),"75 to 100",AND(L245&gt;100,L245&lt;=150),"100 to 150",AND(L245&gt;150,L245&lt;=200),"150 to 200",AND(L245&gt;200,L245&lt;=250),"200 to 250",AND(L245&gt;250,L245&lt;=300),"250 to 300",AND(L245&gt;300,L245&lt;=400),"300 to 400",AND(L245&gt;400,L245&lt;=500),"400 to 500",L245&gt;500,"500+")</f>
        <v>50 to 75</v>
      </c>
      <c r="L245" s="9">
        <f>_xlfn.XLOOKUP($E245,'Raw Data'!$E:$E,'Raw Data'!L:L,"ERROR",0,1)</f>
        <v>63.24</v>
      </c>
      <c r="M245" s="14" t="str">
        <f t="array" ref="M245">_xlfn.IFS(AND(N245&gt;0,N245&lt;=5),"0 to 5",AND(N245&gt;5,N245&lt;=10),"5 to 10",AND(N245&gt;10,N245&lt;=15),"10 to 15",AND(N245&gt;15,N245&lt;=20),"15 to 20",AND(N245&gt;20,N245&lt;=30),"20 to 30",AND(N245&gt;30,N245&lt;=40),"30 to 40",AND(N245&gt;40,N245&lt;=50),"40 to 50",AND(N245&gt;50,N245&lt;=75),"50 to 75",AND(N245&gt;75,N245&lt;=100),"75 to 100",AND(N245&gt;100,N245&lt;=150),"100 to 150",AND(N245&gt;150,N245&lt;=200),"150 to 200",AND(N245&gt;200,N245&lt;=250),"200 to 250",AND(N245&gt;250,N245&lt;=300),"250 to 300",AND(N245&gt;300,N245&lt;=400),"300 to 400",AND(N245&gt;400,N245&lt;=500),"400 to 500",N245&gt;500,"500+")</f>
        <v>50 to 75</v>
      </c>
      <c r="N245" s="9">
        <f>_xlfn.XLOOKUP($E245,'Raw Data'!$E:$E,'Raw Data'!N:N,"ERROR",0,1)</f>
        <v>67.03</v>
      </c>
      <c r="O245" s="14" t="str">
        <f t="array" ref="O245">_xlfn.IFS(P245=0,"No Discount",AND(P245&gt;0,P245&lt;=0.02),"0% to 2%",AND(P245&gt;0.02,P245&lt;=0.04),"2% to 4%",AND(P245&gt;0.04,P245&lt;=0.06),"4% to 6%",AND(P245&gt;0.06,P245&lt;=0.08),"6% to 8%",AND(P245&gt;0.08,P245&lt;=0.1),"8% to 10%",AND(P245&gt;0.1,P245&lt;=0.15),"10% to 15%",AND(P245&gt;0.15,P245&lt;=0.2),"15% to 20%",AND(P245&gt;0.2,P245&lt;=0.25),"20% to 25%",AND(P245&gt;0.25,P245&lt;=0.3),"25% to 30%",AND(P245&gt;0.3,P245&lt;=0.4),"30% to 40%",AND(P245&gt;0.4,P245&lt;=0.5),"40% to 50%",AND(P245&gt;0.5,P245&lt;=0.75),"50% to 75%",AND(P245&gt;0.75,P245&lt;=1),"75% to 100%")</f>
        <v>4% to 6%</v>
      </c>
      <c r="P245" s="10">
        <f>_xlfn.XLOOKUP($E245,'Raw Data'!$E:$E,'Raw Data'!P:P,"ERROR",0,1)</f>
        <v>0.0565418469342086</v>
      </c>
      <c r="Q245" s="9">
        <f>_xlfn.XLOOKUP($E245,'Raw Data'!$E:$E,'Raw Data'!Q:Q,"ERROR",0,1)</f>
        <v>5.75</v>
      </c>
      <c r="R245" s="9" t="str">
        <f>_xlfn.XLOOKUP($E245,'Raw Data'!$E:$E,'Raw Data'!R:R,"ERROR",0,1)</f>
        <v>oz</v>
      </c>
      <c r="S245" s="5" t="str">
        <f t="array" ref="S245">_xlfn.IFS(AND(T245&gt;0,T245&lt;=0.05),"0 to 0.05",AND(T245&gt;0.05,T245&lt;=0.1),"0.05 to 0.1",AND(T245&gt;0.1,T245&lt;=0.2),"0.1 to 0.2",AND(T245&gt;0.2,T245&lt;=0.3),"0.2 to 0.3",AND(T245&gt;0.3,T245&lt;=0.4),"0.3 to 0.4",AND(T245&gt;0.4,T245&lt;=0.5),"0.4 to 0.5",AND(T245&gt;0.5,T245&lt;=0.75),"0.5 to 0.75",AND(T245&gt;0.75,T245&lt;=1),"0.75 to 1",AND(T245&gt;1,T245&lt;=2),"1 to 2",AND(T245&gt;2,T245&lt;=3),"2 to 3",AND(T245&gt;3,T245&lt;=4),"3 to 4",AND(T245&gt;4,T245&lt;=5),"4 to 5",AND(T245&gt;5,T245&lt;=10),"5 to 10",T245&gt;10,"10+")</f>
        <v>0.3 to 0.4</v>
      </c>
      <c r="T245" s="10">
        <f>_xlfn.XLOOKUP($E245,'Raw Data'!$E:$E,'Raw Data'!T:T,"ERROR",0,1)</f>
        <v>0.371939833262266</v>
      </c>
      <c r="U245" s="15" t="str">
        <f t="array" ref="U245">_xlfn.IFS(AND(V245&gt;0,V245&lt;=0.05),"0 to 0.05",AND(V245&gt;0.05,V245&lt;=0.1),"0.05 to 0.1",AND(V245&gt;0.1,V245&lt;=0.2),"0.1 to 0.2",AND(V245&gt;0.2,V245&lt;=0.3),"0.2 to 0.3",AND(V245&gt;0.3,V245&lt;=0.4),"0.3 to 0.4",AND(V245&gt;0.4,V245&lt;=0.5),"0.4 to 0.5",AND(V245&gt;0.5,V245&lt;=0.75),"0.5 to 0.75",AND(V245&gt;0.75,V245&lt;=1),"0.75 to 1",AND(V245&gt;1,V245&lt;=2),"1 to 2",AND(V245&gt;2,V245&lt;=3),"2 to 3",AND(V245&gt;3,V245&lt;=4),"3 to 4",AND(V245&gt;4,V245&lt;=5),"4 to 5",AND(V245&gt;5,V245&lt;=10),"5 to 10",V245&gt;10,"10+")</f>
        <v>0.1 to 0.2</v>
      </c>
      <c r="V245" s="10">
        <f>_xlfn.XLOOKUP($E245,'Raw Data'!$E:$E,'Raw Data'!V:V,"ERROR",0,1)</f>
        <v>0.106442193174634</v>
      </c>
      <c r="W245" s="15" t="str">
        <f t="array" ref="W245">_xlfn.IFS(AND(X245&gt;0,X245&lt;=0.05),"0 to 0.05",AND(X245&gt;0.05,X245&lt;=0.1),"0.05 to 0.1",AND(X245&gt;0.1,X245&lt;=0.2),"0.1 to 0.2",AND(X245&gt;0.2,X245&lt;=0.3),"0.2 to 0.3",AND(X245&gt;0.3,X245&lt;=0.4),"0.3 to 0.4",AND(X245&gt;0.4,X245&lt;=0.5),"0.4 to 0.5",AND(X245&gt;0.5,X245&lt;=0.75),"0.5 to 0.75",AND(X245&gt;0.75,X245&lt;=1),"0.75 to 1",AND(X245&gt;1,X245&lt;=2),"1 to 2",AND(X245&gt;2,X245&lt;=3),"2 to 3",AND(X245&gt;3,X245&lt;=4),"3 to 4",AND(X245&gt;4,X245&lt;=5),"4 to 5",AND(X245&gt;5,X245&lt;=10),"5 to 10",X245&gt;10,"10+")</f>
        <v>0.1 to 0.2</v>
      </c>
      <c r="X245" s="16">
        <f t="shared" si="8"/>
        <v>0.100423754980812</v>
      </c>
      <c r="Y245" s="5" t="str">
        <f t="array" ref="Y245">_xlfn.IFS(AND(Z245&gt;0,Z245&lt;=1),"0 to 1",AND(Z245&gt;1,Z245&lt;=2),"1 to 2",AND(Z245&gt;2,Z245&lt;=4),"2 to 4",AND(Z245&gt;4,Z245&lt;=6),"4 to 6",AND(Z245&gt;6,Z245&lt;=8),"6 to 8",AND(Z245&gt;8,Z245&lt;=10),"8 to 10",AND(Z245&gt;10,Z245&lt;=15),"10 to 15",AND(Z245&gt;15,Z245&lt;=20),"15 to 20",AND(Z245&gt;20,Z245&lt;=25),"20 to 25",AND(Z245&gt;25,Z245&lt;=30),"25 to 30",AND(Z245&gt;30,Z245&lt;=40),"30 to 40",AND(Z245&gt;40,Z245&lt;=50),"40 to 50",Z245&gt;50,"50+")</f>
        <v>4 to 6</v>
      </c>
      <c r="Z245" s="9">
        <f>_xlfn.XLOOKUP($E245,'Raw Data'!$E:$E,'Raw Data'!Z:Z,"ERROR",0,1)</f>
        <v>5.75</v>
      </c>
      <c r="AA245" s="9" t="str">
        <f>_xlfn.XLOOKUP($E245,'Raw Data'!$E:$E,'Raw Data'!AA:AA,"ERROR",0,1)</f>
        <v>oz</v>
      </c>
    </row>
    <row r="246" hidden="1" spans="1:27">
      <c r="A246" s="5" t="str">
        <f>_xlfn.XLOOKUP($E246,'Raw Data'!$E:$E,'Raw Data'!A:A,"ERROR",0,1)</f>
        <v>AE</v>
      </c>
      <c r="B246" s="5" t="str">
        <f>_xlfn.XLOOKUP($E246,'Raw Data'!$E:$E,'Raw Data'!B:B,"ERROR",0,1)</f>
        <v>Hair Mousses</v>
      </c>
      <c r="C246" s="5" t="str">
        <f>_xlfn.XLOOKUP($E246,'Raw Data'!$E:$E,'Raw Data'!C:C,"ERROR",0,1)</f>
        <v>orofluido</v>
      </c>
      <c r="D246" s="5" t="str">
        <f>_xlfn.XLOOKUP($E246,'Raw Data'!$E:$E,'Raw Data'!D:D,"ERROR",0,1)</f>
        <v>www.amazon.ae/dp/B004FET2QU</v>
      </c>
      <c r="E246" s="5" t="s">
        <v>445</v>
      </c>
      <c r="F246" s="9" t="str">
        <f>_xlfn.XLOOKUP($E246,'Raw Data'!$E:$E,'Raw Data'!F:F,"ERROR",0,1)</f>
        <v>Orofluido Control Frizzing Beauty Elixir 3.38 oz/100ml</v>
      </c>
      <c r="G246" s="10">
        <f>_xlfn.XLOOKUP($E246,'Raw Data'!$E:$E,'Raw Data'!G:G,"ERROR",0,1)</f>
        <v>1</v>
      </c>
      <c r="H246" s="9">
        <f>_xlfn.XLOOKUP($E246,'Raw Data'!$E:$E,'Raw Data'!H:H,"ERROR",0,1)</f>
        <v>138.93</v>
      </c>
      <c r="I246" s="9">
        <f>_xlfn.XLOOKUP($E246,'Raw Data'!$E:$E,'Raw Data'!I:I,"ERROR",0,1)</f>
        <v>0.000186002416464993</v>
      </c>
      <c r="J246" s="9" t="str">
        <f>_xlfn.XLOOKUP($E246,'Raw Data'!$E:$E,'Raw Data'!J:J,"ERROR",0,1)</f>
        <v>No</v>
      </c>
      <c r="K246" s="14" t="str">
        <f t="array" ref="K246">_xlfn.IFS(AND(L246&gt;0,L246&lt;=5),"0 to 5",AND(L246&gt;5,L246&lt;=10),"5 to 10",AND(L246&gt;10,L246&lt;=15),"10 to 15",AND(L246&gt;15,L246&lt;=20),"15 to 20",AND(L246&gt;20,L246&lt;=30),"20 to 30",AND(L246&gt;30,L246&lt;=40),"30 to 40",AND(L246&gt;40,L246&lt;=50),"40 to 50",AND(L246&gt;50,L246&lt;=75),"50 to 75",AND(L246&gt;75,L246&lt;=100),"75 to 100",AND(L246&gt;100,L246&lt;=150),"100 to 150",AND(L246&gt;150,L246&lt;=200),"150 to 200",AND(L246&gt;200,L246&lt;=250),"200 to 250",AND(L246&gt;250,L246&lt;=300),"250 to 300",AND(L246&gt;300,L246&lt;=400),"300 to 400",AND(L246&gt;400,L246&lt;=500),"400 to 500",L246&gt;500,"500+")</f>
        <v>100 to 150</v>
      </c>
      <c r="L246" s="9">
        <f>_xlfn.XLOOKUP($E246,'Raw Data'!$E:$E,'Raw Data'!L:L,"ERROR",0,1)</f>
        <v>110</v>
      </c>
      <c r="M246" s="14" t="str">
        <f t="array" ref="M246">_xlfn.IFS(AND(N246&gt;0,N246&lt;=5),"0 to 5",AND(N246&gt;5,N246&lt;=10),"5 to 10",AND(N246&gt;10,N246&lt;=15),"10 to 15",AND(N246&gt;15,N246&lt;=20),"15 to 20",AND(N246&gt;20,N246&lt;=30),"20 to 30",AND(N246&gt;30,N246&lt;=40),"30 to 40",AND(N246&gt;40,N246&lt;=50),"40 to 50",AND(N246&gt;50,N246&lt;=75),"50 to 75",AND(N246&gt;75,N246&lt;=100),"75 to 100",AND(N246&gt;100,N246&lt;=150),"100 to 150",AND(N246&gt;150,N246&lt;=200),"150 to 200",AND(N246&gt;200,N246&lt;=250),"200 to 250",AND(N246&gt;250,N246&lt;=300),"250 to 300",AND(N246&gt;300,N246&lt;=400),"300 to 400",AND(N246&gt;400,N246&lt;=500),"400 to 500",N246&gt;500,"500+")</f>
        <v>100 to 150</v>
      </c>
      <c r="N246" s="9">
        <f>_xlfn.XLOOKUP($E246,'Raw Data'!$E:$E,'Raw Data'!N:N,"ERROR",0,1)</f>
        <v>110</v>
      </c>
      <c r="O246" s="14" t="str">
        <f t="array" ref="O246">_xlfn.IFS(P246=0,"No Discount",AND(P246&gt;0,P246&lt;=0.02),"0% to 2%",AND(P246&gt;0.02,P246&lt;=0.04),"2% to 4%",AND(P246&gt;0.04,P246&lt;=0.06),"4% to 6%",AND(P246&gt;0.06,P246&lt;=0.08),"6% to 8%",AND(P246&gt;0.08,P246&lt;=0.1),"8% to 10%",AND(P246&gt;0.1,P246&lt;=0.15),"10% to 15%",AND(P246&gt;0.15,P246&lt;=0.2),"15% to 20%",AND(P246&gt;0.2,P246&lt;=0.25),"20% to 25%",AND(P246&gt;0.25,P246&lt;=0.3),"25% to 30%",AND(P246&gt;0.3,P246&lt;=0.4),"30% to 40%",AND(P246&gt;0.4,P246&lt;=0.5),"40% to 50%",AND(P246&gt;0.5,P246&lt;=0.75),"50% to 75%",AND(P246&gt;0.75,P246&lt;=1),"75% to 100%")</f>
        <v>No Discount</v>
      </c>
      <c r="P246" s="10">
        <f>_xlfn.XLOOKUP($E246,'Raw Data'!$E:$E,'Raw Data'!P:P,"ERROR",0,1)</f>
        <v>0</v>
      </c>
      <c r="Q246" s="9">
        <f>_xlfn.XLOOKUP($E246,'Raw Data'!$E:$E,'Raw Data'!Q:Q,"ERROR",0,1)</f>
        <v>3.38</v>
      </c>
      <c r="R246" s="9" t="str">
        <f>_xlfn.XLOOKUP($E246,'Raw Data'!$E:$E,'Raw Data'!R:R,"ERROR",0,1)</f>
        <v>oz</v>
      </c>
      <c r="S246" s="5" t="str">
        <f t="array" ref="S246">_xlfn.IFS(AND(T246&gt;0,T246&lt;=0.05),"0 to 0.05",AND(T246&gt;0.05,T246&lt;=0.1),"0.05 to 0.1",AND(T246&gt;0.1,T246&lt;=0.2),"0.1 to 0.2",AND(T246&gt;0.2,T246&lt;=0.3),"0.2 to 0.3",AND(T246&gt;0.3,T246&lt;=0.4),"0.3 to 0.4",AND(T246&gt;0.4,T246&lt;=0.5),"0.4 to 0.5",AND(T246&gt;0.5,T246&lt;=0.75),"0.5 to 0.75",AND(T246&gt;0.75,T246&lt;=1),"0.75 to 1",AND(T246&gt;1,T246&lt;=2),"1 to 2",AND(T246&gt;2,T246&lt;=3),"2 to 3",AND(T246&gt;3,T246&lt;=4),"3 to 4",AND(T246&gt;4,T246&lt;=5),"4 to 5",AND(T246&gt;5,T246&lt;=10),"5 to 10",T246&gt;10,"10+")</f>
        <v>1 to 2</v>
      </c>
      <c r="T246" s="10">
        <f>_xlfn.XLOOKUP($E246,'Raw Data'!$E:$E,'Raw Data'!T:T,"ERROR",0,1)</f>
        <v>1.10058771383919</v>
      </c>
      <c r="U246" s="15" t="str">
        <f t="array" ref="U246">_xlfn.IFS(AND(V246&gt;0,V246&lt;=0.05),"0 to 0.05",AND(V246&gt;0.05,V246&lt;=0.1),"0.05 to 0.1",AND(V246&gt;0.1,V246&lt;=0.2),"0.1 to 0.2",AND(V246&gt;0.2,V246&lt;=0.3),"0.2 to 0.3",AND(V246&gt;0.3,V246&lt;=0.4),"0.3 to 0.4",AND(V246&gt;0.4,V246&lt;=0.5),"0.4 to 0.5",AND(V246&gt;0.5,V246&lt;=0.75),"0.5 to 0.75",AND(V246&gt;0.75,V246&lt;=1),"0.75 to 1",AND(V246&gt;1,V246&lt;=2),"1 to 2",AND(V246&gt;2,V246&lt;=3),"2 to 3",AND(V246&gt;3,V246&lt;=4),"3 to 4",AND(V246&gt;4,V246&lt;=5),"4 to 5",AND(V246&gt;5,V246&lt;=10),"5 to 10",V246&gt;10,"10+")</f>
        <v>0.2 to 0.3</v>
      </c>
      <c r="V246" s="10">
        <f>_xlfn.XLOOKUP($E246,'Raw Data'!$E:$E,'Raw Data'!V:V,"ERROR",0,1)</f>
        <v>0.297158682736581</v>
      </c>
      <c r="W246" s="15" t="str">
        <f t="array" ref="W246">_xlfn.IFS(AND(X246&gt;0,X246&lt;=0.05),"0 to 0.05",AND(X246&gt;0.05,X246&lt;=0.1),"0.05 to 0.1",AND(X246&gt;0.1,X246&lt;=0.2),"0.1 to 0.2",AND(X246&gt;0.2,X246&lt;=0.3),"0.2 to 0.3",AND(X246&gt;0.3,X246&lt;=0.4),"0.3 to 0.4",AND(X246&gt;0.4,X246&lt;=0.5),"0.4 to 0.5",AND(X246&gt;0.5,X246&lt;=0.75),"0.5 to 0.75",AND(X246&gt;0.75,X246&lt;=1),"0.75 to 1",AND(X246&gt;1,X246&lt;=2),"1 to 2",AND(X246&gt;2,X246&lt;=3),"2 to 3",AND(X246&gt;3,X246&lt;=4),"3 to 4",AND(X246&gt;4,X246&lt;=5),"4 to 5",AND(X246&gt;5,X246&lt;=10),"5 to 10",X246&gt;10,"10+")</f>
        <v>0.2 to 0.3</v>
      </c>
      <c r="X246" s="16">
        <f t="shared" si="8"/>
        <v>0.297158682736581</v>
      </c>
      <c r="Y246" s="5" t="str">
        <f t="array" ref="Y246">_xlfn.IFS(AND(Z246&gt;0,Z246&lt;=1),"0 to 1",AND(Z246&gt;1,Z246&lt;=2),"1 to 2",AND(Z246&gt;2,Z246&lt;=4),"2 to 4",AND(Z246&gt;4,Z246&lt;=6),"4 to 6",AND(Z246&gt;6,Z246&lt;=8),"6 to 8",AND(Z246&gt;8,Z246&lt;=10),"8 to 10",AND(Z246&gt;10,Z246&lt;=15),"10 to 15",AND(Z246&gt;15,Z246&lt;=20),"15 to 20",AND(Z246&gt;20,Z246&lt;=25),"20 to 25",AND(Z246&gt;25,Z246&lt;=30),"25 to 30",AND(Z246&gt;30,Z246&lt;=40),"30 to 40",AND(Z246&gt;40,Z246&lt;=50),"40 to 50",Z246&gt;50,"50+")</f>
        <v>2 to 4</v>
      </c>
      <c r="Z246" s="9">
        <f>_xlfn.XLOOKUP($E246,'Raw Data'!$E:$E,'Raw Data'!Z:Z,"ERROR",0,1)</f>
        <v>3.38</v>
      </c>
      <c r="AA246" s="9" t="str">
        <f>_xlfn.XLOOKUP($E246,'Raw Data'!$E:$E,'Raw Data'!AA:AA,"ERROR",0,1)</f>
        <v>oz</v>
      </c>
    </row>
    <row r="247" hidden="1" spans="1:27">
      <c r="A247" s="5" t="str">
        <f>_xlfn.XLOOKUP($E247,'Raw Data'!$E:$E,'Raw Data'!A:A,"ERROR",0,1)</f>
        <v>AE</v>
      </c>
      <c r="B247" s="5" t="str">
        <f>_xlfn.XLOOKUP($E247,'Raw Data'!$E:$E,'Raw Data'!B:B,"ERROR",0,1)</f>
        <v>Hair Mousses</v>
      </c>
      <c r="C247" s="5" t="str">
        <f>_xlfn.XLOOKUP($E247,'Raw Data'!$E:$E,'Raw Data'!C:C,"ERROR",0,1)</f>
        <v>shea moisture</v>
      </c>
      <c r="D247" s="5" t="str">
        <f>_xlfn.XLOOKUP($E247,'Raw Data'!$E:$E,'Raw Data'!D:D,"ERROR",0,1)</f>
        <v>www.amazon.ae/dp/B07RHVZSDZ</v>
      </c>
      <c r="E247" s="5" t="s">
        <v>446</v>
      </c>
      <c r="F247" s="9" t="str">
        <f>_xlfn.XLOOKUP($E247,'Raw Data'!$E:$E,'Raw Data'!F:F,"ERROR",0,1)</f>
        <v>Shea Moisture Coconut &amp; Hibiscus Frizz-Free Curl Mousse For Unisex, 7.5 Oz. Mousse (Pack of 2)</v>
      </c>
      <c r="G247" s="10">
        <f>_xlfn.XLOOKUP($E247,'Raw Data'!$E:$E,'Raw Data'!G:G,"ERROR",0,1)</f>
        <v>1</v>
      </c>
      <c r="H247" s="9">
        <f>_xlfn.XLOOKUP($E247,'Raw Data'!$E:$E,'Raw Data'!H:H,"ERROR",0,1)</f>
        <v>128.44</v>
      </c>
      <c r="I247" s="9">
        <f>_xlfn.XLOOKUP($E247,'Raw Data'!$E:$E,'Raw Data'!I:I,"ERROR",0,1)</f>
        <v>0.000171958183047317</v>
      </c>
      <c r="J247" s="9" t="str">
        <f>_xlfn.XLOOKUP($E247,'Raw Data'!$E:$E,'Raw Data'!J:J,"ERROR",0,1)</f>
        <v>No</v>
      </c>
      <c r="K247" s="14" t="str">
        <f t="array" ref="K247">_xlfn.IFS(AND(L247&gt;0,L247&lt;=5),"0 to 5",AND(L247&gt;5,L247&lt;=10),"5 to 10",AND(L247&gt;10,L247&lt;=15),"10 to 15",AND(L247&gt;15,L247&lt;=20),"15 to 20",AND(L247&gt;20,L247&lt;=30),"20 to 30",AND(L247&gt;30,L247&lt;=40),"30 to 40",AND(L247&gt;40,L247&lt;=50),"40 to 50",AND(L247&gt;50,L247&lt;=75),"50 to 75",AND(L247&gt;75,L247&lt;=100),"75 to 100",AND(L247&gt;100,L247&lt;=150),"100 to 150",AND(L247&gt;150,L247&lt;=200),"150 to 200",AND(L247&gt;200,L247&lt;=250),"200 to 250",AND(L247&gt;250,L247&lt;=300),"250 to 300",AND(L247&gt;300,L247&lt;=400),"300 to 400",AND(L247&gt;400,L247&lt;=500),"400 to 500",L247&gt;500,"500+")</f>
        <v>100 to 150</v>
      </c>
      <c r="L247" s="9">
        <f>_xlfn.XLOOKUP($E247,'Raw Data'!$E:$E,'Raw Data'!L:L,"ERROR",0,1)</f>
        <v>101.6</v>
      </c>
      <c r="M247" s="14" t="str">
        <f t="array" ref="M247">_xlfn.IFS(AND(N247&gt;0,N247&lt;=5),"0 to 5",AND(N247&gt;5,N247&lt;=10),"5 to 10",AND(N247&gt;10,N247&lt;=15),"10 to 15",AND(N247&gt;15,N247&lt;=20),"15 to 20",AND(N247&gt;20,N247&lt;=30),"20 to 30",AND(N247&gt;30,N247&lt;=40),"30 to 40",AND(N247&gt;40,N247&lt;=50),"40 to 50",AND(N247&gt;50,N247&lt;=75),"50 to 75",AND(N247&gt;75,N247&lt;=100),"75 to 100",AND(N247&gt;100,N247&lt;=150),"100 to 150",AND(N247&gt;150,N247&lt;=200),"150 to 200",AND(N247&gt;200,N247&lt;=250),"200 to 250",AND(N247&gt;250,N247&lt;=300),"250 to 300",AND(N247&gt;300,N247&lt;=400),"300 to 400",AND(N247&gt;400,N247&lt;=500),"400 to 500",N247&gt;500,"500+")</f>
        <v>100 to 150</v>
      </c>
      <c r="N247" s="9">
        <f>_xlfn.XLOOKUP($E247,'Raw Data'!$E:$E,'Raw Data'!N:N,"ERROR",0,1)</f>
        <v>101.6</v>
      </c>
      <c r="O247" s="14" t="str">
        <f t="array" ref="O247">_xlfn.IFS(P247=0,"No Discount",AND(P247&gt;0,P247&lt;=0.02),"0% to 2%",AND(P247&gt;0.02,P247&lt;=0.04),"2% to 4%",AND(P247&gt;0.04,P247&lt;=0.06),"4% to 6%",AND(P247&gt;0.06,P247&lt;=0.08),"6% to 8%",AND(P247&gt;0.08,P247&lt;=0.1),"8% to 10%",AND(P247&gt;0.1,P247&lt;=0.15),"10% to 15%",AND(P247&gt;0.15,P247&lt;=0.2),"15% to 20%",AND(P247&gt;0.2,P247&lt;=0.25),"20% to 25%",AND(P247&gt;0.25,P247&lt;=0.3),"25% to 30%",AND(P247&gt;0.3,P247&lt;=0.4),"30% to 40%",AND(P247&gt;0.4,P247&lt;=0.5),"40% to 50%",AND(P247&gt;0.5,P247&lt;=0.75),"50% to 75%",AND(P247&gt;0.75,P247&lt;=1),"75% to 100%")</f>
        <v>No Discount</v>
      </c>
      <c r="P247" s="10">
        <f>_xlfn.XLOOKUP($E247,'Raw Data'!$E:$E,'Raw Data'!P:P,"ERROR",0,1)</f>
        <v>0</v>
      </c>
      <c r="Q247" s="9">
        <f>_xlfn.XLOOKUP($E247,'Raw Data'!$E:$E,'Raw Data'!Q:Q,"ERROR",0,1)</f>
        <v>15</v>
      </c>
      <c r="R247" s="9" t="str">
        <f>_xlfn.XLOOKUP($E247,'Raw Data'!$E:$E,'Raw Data'!R:R,"ERROR",0,1)</f>
        <v>oz</v>
      </c>
      <c r="S247" s="5" t="str">
        <f t="array" ref="S247">_xlfn.IFS(AND(T247&gt;0,T247&lt;=0.05),"0 to 0.05",AND(T247&gt;0.05,T247&lt;=0.1),"0.05 to 0.1",AND(T247&gt;0.1,T247&lt;=0.2),"0.1 to 0.2",AND(T247&gt;0.2,T247&lt;=0.3),"0.2 to 0.3",AND(T247&gt;0.3,T247&lt;=0.4),"0.3 to 0.4",AND(T247&gt;0.4,T247&lt;=0.5),"0.4 to 0.5",AND(T247&gt;0.5,T247&lt;=0.75),"0.5 to 0.75",AND(T247&gt;0.75,T247&lt;=1),"0.75 to 1",AND(T247&gt;1,T247&lt;=2),"1 to 2",AND(T247&gt;2,T247&lt;=3),"2 to 3",AND(T247&gt;3,T247&lt;=4),"3 to 4",AND(T247&gt;4,T247&lt;=5),"4 to 5",AND(T247&gt;5,T247&lt;=10),"5 to 10",T247&gt;10,"10+")</f>
        <v>0.2 to 0.3</v>
      </c>
      <c r="T247" s="10">
        <f>_xlfn.XLOOKUP($E247,'Raw Data'!$E:$E,'Raw Data'!T:T,"ERROR",0,1)</f>
        <v>0.229060985232781</v>
      </c>
      <c r="U247" s="15" t="str">
        <f t="array" ref="U247">_xlfn.IFS(AND(V247&gt;0,V247&lt;=0.05),"0 to 0.05",AND(V247&gt;0.05,V247&lt;=0.1),"0.05 to 0.1",AND(V247&gt;0.1,V247&lt;=0.2),"0.1 to 0.2",AND(V247&gt;0.2,V247&lt;=0.3),"0.2 to 0.3",AND(V247&gt;0.3,V247&lt;=0.4),"0.3 to 0.4",AND(V247&gt;0.4,V247&lt;=0.5),"0.4 to 0.5",AND(V247&gt;0.5,V247&lt;=0.75),"0.5 to 0.75",AND(V247&gt;0.75,V247&lt;=1),"0.75 to 1",AND(V247&gt;1,V247&lt;=2),"1 to 2",AND(V247&gt;2,V247&lt;=3),"2 to 3",AND(V247&gt;3,V247&lt;=4),"3 to 4",AND(V247&gt;4,V247&lt;=5),"4 to 5",AND(V247&gt;5,V247&lt;=10),"5 to 10",V247&gt;10,"10+")</f>
        <v>0.05 to 0.1</v>
      </c>
      <c r="V247" s="10">
        <f>_xlfn.XLOOKUP($E247,'Raw Data'!$E:$E,'Raw Data'!V:V,"ERROR",0,1)</f>
        <v>0.0618464660128509</v>
      </c>
      <c r="W247" s="15" t="str">
        <f t="array" ref="W247">_xlfn.IFS(AND(X247&gt;0,X247&lt;=0.05),"0 to 0.05",AND(X247&gt;0.05,X247&lt;=0.1),"0.05 to 0.1",AND(X247&gt;0.1,X247&lt;=0.2),"0.1 to 0.2",AND(X247&gt;0.2,X247&lt;=0.3),"0.2 to 0.3",AND(X247&gt;0.3,X247&lt;=0.4),"0.3 to 0.4",AND(X247&gt;0.4,X247&lt;=0.5),"0.4 to 0.5",AND(X247&gt;0.5,X247&lt;=0.75),"0.5 to 0.75",AND(X247&gt;0.75,X247&lt;=1),"0.75 to 1",AND(X247&gt;1,X247&lt;=2),"1 to 2",AND(X247&gt;2,X247&lt;=3),"2 to 3",AND(X247&gt;3,X247&lt;=4),"3 to 4",AND(X247&gt;4,X247&lt;=5),"4 to 5",AND(X247&gt;5,X247&lt;=10),"5 to 10",X247&gt;10,"10+")</f>
        <v>0.05 to 0.1</v>
      </c>
      <c r="X247" s="16">
        <f t="shared" si="8"/>
        <v>0.0618464660128509</v>
      </c>
      <c r="Y247" s="5" t="str">
        <f t="array" ref="Y247">_xlfn.IFS(AND(Z247&gt;0,Z247&lt;=1),"0 to 1",AND(Z247&gt;1,Z247&lt;=2),"1 to 2",AND(Z247&gt;2,Z247&lt;=4),"2 to 4",AND(Z247&gt;4,Z247&lt;=6),"4 to 6",AND(Z247&gt;6,Z247&lt;=8),"6 to 8",AND(Z247&gt;8,Z247&lt;=10),"8 to 10",AND(Z247&gt;10,Z247&lt;=15),"10 to 15",AND(Z247&gt;15,Z247&lt;=20),"15 to 20",AND(Z247&gt;20,Z247&lt;=25),"20 to 25",AND(Z247&gt;25,Z247&lt;=30),"25 to 30",AND(Z247&gt;30,Z247&lt;=40),"30 to 40",AND(Z247&gt;40,Z247&lt;=50),"40 to 50",Z247&gt;50,"50+")</f>
        <v>10 to 15</v>
      </c>
      <c r="Z247" s="9">
        <f>_xlfn.XLOOKUP($E247,'Raw Data'!$E:$E,'Raw Data'!Z:Z,"ERROR",0,1)</f>
        <v>15</v>
      </c>
      <c r="AA247" s="9" t="str">
        <f>_xlfn.XLOOKUP($E247,'Raw Data'!$E:$E,'Raw Data'!AA:AA,"ERROR",0,1)</f>
        <v>oz</v>
      </c>
    </row>
    <row r="248" hidden="1" spans="1:27">
      <c r="A248" s="5" t="str">
        <f>_xlfn.XLOOKUP($E248,'Raw Data'!$E:$E,'Raw Data'!A:A,"ERROR",0,1)</f>
        <v>AE</v>
      </c>
      <c r="B248" s="5" t="str">
        <f>_xlfn.XLOOKUP($E248,'Raw Data'!$E:$E,'Raw Data'!B:B,"ERROR",0,1)</f>
        <v>Hair Mousses</v>
      </c>
      <c r="C248" s="5" t="str">
        <f>_xlfn.XLOOKUP($E248,'Raw Data'!$E:$E,'Raw Data'!C:C,"ERROR",0,1)</f>
        <v>l'oreal paris</v>
      </c>
      <c r="D248" s="5" t="str">
        <f>_xlfn.XLOOKUP($E248,'Raw Data'!$E:$E,'Raw Data'!D:D,"ERROR",0,1)</f>
        <v>www.amazon.ae/dp/B01EJ8TA86</v>
      </c>
      <c r="E248" s="5" t="s">
        <v>447</v>
      </c>
      <c r="F248" s="9" t="str">
        <f>_xlfn.XLOOKUP($E248,'Raw Data'!$E:$E,'Raw Data'!F:F,"ERROR",0,1)</f>
        <v>L'OrÃ©al Elnett CrÃ¨me de Mousse Curls Strong Hold, 200ml</v>
      </c>
      <c r="G248" s="10">
        <f>_xlfn.XLOOKUP($E248,'Raw Data'!$E:$E,'Raw Data'!G:G,"ERROR",0,1)</f>
        <v>3</v>
      </c>
      <c r="H248" s="9">
        <f>_xlfn.XLOOKUP($E248,'Raw Data'!$E:$E,'Raw Data'!H:H,"ERROR",0,1)</f>
        <v>123.77</v>
      </c>
      <c r="I248" s="9">
        <f>_xlfn.XLOOKUP($E248,'Raw Data'!$E:$E,'Raw Data'!I:I,"ERROR",0,1)</f>
        <v>0.000165705888475291</v>
      </c>
      <c r="J248" s="9" t="str">
        <f>_xlfn.XLOOKUP($E248,'Raw Data'!$E:$E,'Raw Data'!J:J,"ERROR",0,1)</f>
        <v>No</v>
      </c>
      <c r="K248" s="14" t="str">
        <f t="array" ref="K248">_xlfn.IFS(AND(L248&gt;0,L248&lt;=5),"0 to 5",AND(L248&gt;5,L248&lt;=10),"5 to 10",AND(L248&gt;10,L248&lt;=15),"10 to 15",AND(L248&gt;15,L248&lt;=20),"15 to 20",AND(L248&gt;20,L248&lt;=30),"20 to 30",AND(L248&gt;30,L248&lt;=40),"30 to 40",AND(L248&gt;40,L248&lt;=50),"40 to 50",AND(L248&gt;50,L248&lt;=75),"50 to 75",AND(L248&gt;75,L248&lt;=100),"75 to 100",AND(L248&gt;100,L248&lt;=150),"100 to 150",AND(L248&gt;150,L248&lt;=200),"150 to 200",AND(L248&gt;200,L248&lt;=250),"200 to 250",AND(L248&gt;250,L248&lt;=300),"250 to 300",AND(L248&gt;300,L248&lt;=400),"300 to 400",AND(L248&gt;400,L248&lt;=500),"400 to 500",L248&gt;500,"500+")</f>
        <v>75 to 100</v>
      </c>
      <c r="L248" s="9">
        <f>_xlfn.XLOOKUP($E248,'Raw Data'!$E:$E,'Raw Data'!L:L,"ERROR",0,1)</f>
        <v>75.24</v>
      </c>
      <c r="M248" s="14" t="str">
        <f t="array" ref="M248">_xlfn.IFS(AND(N248&gt;0,N248&lt;=5),"0 to 5",AND(N248&gt;5,N248&lt;=10),"5 to 10",AND(N248&gt;10,N248&lt;=15),"10 to 15",AND(N248&gt;15,N248&lt;=20),"15 to 20",AND(N248&gt;20,N248&lt;=30),"20 to 30",AND(N248&gt;30,N248&lt;=40),"30 to 40",AND(N248&gt;40,N248&lt;=50),"40 to 50",AND(N248&gt;50,N248&lt;=75),"50 to 75",AND(N248&gt;75,N248&lt;=100),"75 to 100",AND(N248&gt;100,N248&lt;=150),"100 to 150",AND(N248&gt;150,N248&lt;=200),"150 to 200",AND(N248&gt;200,N248&lt;=250),"200 to 250",AND(N248&gt;250,N248&lt;=300),"250 to 300",AND(N248&gt;300,N248&lt;=400),"300 to 400",AND(N248&gt;400,N248&lt;=500),"400 to 500",N248&gt;500,"500+")</f>
        <v>75 to 100</v>
      </c>
      <c r="N248" s="9">
        <f>_xlfn.XLOOKUP($E248,'Raw Data'!$E:$E,'Raw Data'!N:N,"ERROR",0,1)</f>
        <v>87.25</v>
      </c>
      <c r="O248" s="14" t="str">
        <f t="array" ref="O248">_xlfn.IFS(P248=0,"No Discount",AND(P248&gt;0,P248&lt;=0.02),"0% to 2%",AND(P248&gt;0.02,P248&lt;=0.04),"2% to 4%",AND(P248&gt;0.04,P248&lt;=0.06),"4% to 6%",AND(P248&gt;0.06,P248&lt;=0.08),"6% to 8%",AND(P248&gt;0.08,P248&lt;=0.1),"8% to 10%",AND(P248&gt;0.1,P248&lt;=0.15),"10% to 15%",AND(P248&gt;0.15,P248&lt;=0.2),"15% to 20%",AND(P248&gt;0.2,P248&lt;=0.25),"20% to 25%",AND(P248&gt;0.25,P248&lt;=0.3),"25% to 30%",AND(P248&gt;0.3,P248&lt;=0.4),"30% to 40%",AND(P248&gt;0.4,P248&lt;=0.5),"40% to 50%",AND(P248&gt;0.5,P248&lt;=0.75),"50% to 75%",AND(P248&gt;0.75,P248&lt;=1),"75% to 100%")</f>
        <v>10% to 15%</v>
      </c>
      <c r="P248" s="10">
        <f>_xlfn.XLOOKUP($E248,'Raw Data'!$E:$E,'Raw Data'!P:P,"ERROR",0,1)</f>
        <v>0.137650429799427</v>
      </c>
      <c r="Q248" s="9">
        <f>_xlfn.XLOOKUP($E248,'Raw Data'!$E:$E,'Raw Data'!Q:Q,"ERROR",0,1)</f>
        <v>200</v>
      </c>
      <c r="R248" s="9" t="str">
        <f>_xlfn.XLOOKUP($E248,'Raw Data'!$E:$E,'Raw Data'!R:R,"ERROR",0,1)</f>
        <v>ml</v>
      </c>
      <c r="S248" s="5" t="str">
        <f t="array" ref="S248">_xlfn.IFS(AND(T248&gt;0,T248&lt;=0.05),"0 to 0.05",AND(T248&gt;0.05,T248&lt;=0.1),"0.05 to 0.1",AND(T248&gt;0.1,T248&lt;=0.2),"0.1 to 0.2",AND(T248&gt;0.2,T248&lt;=0.3),"0.2 to 0.3",AND(T248&gt;0.3,T248&lt;=0.4),"0.3 to 0.4",AND(T248&gt;0.4,T248&lt;=0.5),"0.4 to 0.5",AND(T248&gt;0.5,T248&lt;=0.75),"0.5 to 0.75",AND(T248&gt;0.75,T248&lt;=1),"0.75 to 1",AND(T248&gt;1,T248&lt;=2),"1 to 2",AND(T248&gt;2,T248&lt;=3),"2 to 3",AND(T248&gt;3,T248&lt;=4),"3 to 4",AND(T248&gt;4,T248&lt;=5),"4 to 5",AND(T248&gt;5,T248&lt;=10),"5 to 10",T248&gt;10,"10+")</f>
        <v>0.3 to 0.4</v>
      </c>
      <c r="T248" s="10">
        <f>_xlfn.XLOOKUP($E248,'Raw Data'!$E:$E,'Raw Data'!T:T,"ERROR",0,1)</f>
        <v>0.376400998133003</v>
      </c>
      <c r="U248" s="15" t="str">
        <f t="array" ref="U248">_xlfn.IFS(AND(V248&gt;0,V248&lt;=0.05),"0 to 0.05",AND(V248&gt;0.05,V248&lt;=0.1),"0.05 to 0.1",AND(V248&gt;0.1,V248&lt;=0.2),"0.1 to 0.2",AND(V248&gt;0.2,V248&lt;=0.3),"0.2 to 0.3",AND(V248&gt;0.3,V248&lt;=0.4),"0.3 to 0.4",AND(V248&gt;0.4,V248&lt;=0.5),"0.4 to 0.5",AND(V248&gt;0.5,V248&lt;=0.75),"0.5 to 0.75",AND(V248&gt;0.75,V248&lt;=1),"0.75 to 1",AND(V248&gt;1,V248&lt;=2),"1 to 2",AND(V248&gt;2,V248&lt;=3),"2 to 3",AND(V248&gt;3,V248&lt;=4),"3 to 4",AND(V248&gt;4,V248&lt;=5),"4 to 5",AND(V248&gt;5,V248&lt;=10),"5 to 10",V248&gt;10,"10+")</f>
        <v>0.1 to 0.2</v>
      </c>
      <c r="V248" s="10">
        <f>_xlfn.XLOOKUP($E248,'Raw Data'!$E:$E,'Raw Data'!V:V,"ERROR",0,1)</f>
        <v>0.117850432130758</v>
      </c>
      <c r="W248" s="15" t="str">
        <f t="array" ref="W248">_xlfn.IFS(AND(X248&gt;0,X248&lt;=0.05),"0 to 0.05",AND(X248&gt;0.05,X248&lt;=0.1),"0.05 to 0.1",AND(X248&gt;0.1,X248&lt;=0.2),"0.1 to 0.2",AND(X248&gt;0.2,X248&lt;=0.3),"0.2 to 0.3",AND(X248&gt;0.3,X248&lt;=0.4),"0.3 to 0.4",AND(X248&gt;0.4,X248&lt;=0.5),"0.4 to 0.5",AND(X248&gt;0.5,X248&lt;=0.75),"0.5 to 0.75",AND(X248&gt;0.75,X248&lt;=1),"0.75 to 1",AND(X248&gt;1,X248&lt;=2),"1 to 2",AND(X248&gt;2,X248&lt;=3),"2 to 3",AND(X248&gt;3,X248&lt;=4),"3 to 4",AND(X248&gt;4,X248&lt;=5),"4 to 5",AND(X248&gt;5,X248&lt;=10),"5 to 10",X248&gt;10,"10+")</f>
        <v>0.1 to 0.2</v>
      </c>
      <c r="X248" s="16">
        <f t="shared" si="8"/>
        <v>0.101628269495911</v>
      </c>
      <c r="Y248" s="5" t="str">
        <f t="array" ref="Y248">_xlfn.IFS(AND(Z248&gt;0,Z248&lt;=1),"0 to 1",AND(Z248&gt;1,Z248&lt;=2),"1 to 2",AND(Z248&gt;2,Z248&lt;=4),"2 to 4",AND(Z248&gt;4,Z248&lt;=6),"4 to 6",AND(Z248&gt;6,Z248&lt;=8),"6 to 8",AND(Z248&gt;8,Z248&lt;=10),"8 to 10",AND(Z248&gt;10,Z248&lt;=15),"10 to 15",AND(Z248&gt;15,Z248&lt;=20),"15 to 20",AND(Z248&gt;20,Z248&lt;=25),"20 to 25",AND(Z248&gt;25,Z248&lt;=30),"25 to 30",AND(Z248&gt;30,Z248&lt;=40),"30 to 40",AND(Z248&gt;40,Z248&lt;=50),"40 to 50",Z248&gt;50,"50+")</f>
        <v>6 to 8</v>
      </c>
      <c r="Z248" s="9">
        <f>_xlfn.XLOOKUP($E248,'Raw Data'!$E:$E,'Raw Data'!Z:Z,"ERROR",0,1)</f>
        <v>6.76</v>
      </c>
      <c r="AA248" s="9" t="str">
        <f>_xlfn.XLOOKUP($E248,'Raw Data'!$E:$E,'Raw Data'!AA:AA,"ERROR",0,1)</f>
        <v>oz</v>
      </c>
    </row>
    <row r="249" hidden="1" spans="1:27">
      <c r="A249" s="5" t="str">
        <f>_xlfn.XLOOKUP($E249,'Raw Data'!$E:$E,'Raw Data'!A:A,"ERROR",0,1)</f>
        <v>AE</v>
      </c>
      <c r="B249" s="5" t="str">
        <f>_xlfn.XLOOKUP($E249,'Raw Data'!$E:$E,'Raw Data'!B:B,"ERROR",0,1)</f>
        <v>Hair Mousses</v>
      </c>
      <c r="C249" s="5" t="str">
        <f>_xlfn.XLOOKUP($E249,'Raw Data'!$E:$E,'Raw Data'!C:C,"ERROR",0,1)</f>
        <v>Wella</v>
      </c>
      <c r="D249" s="5" t="str">
        <f>_xlfn.XLOOKUP($E249,'Raw Data'!$E:$E,'Raw Data'!D:D,"ERROR",0,1)</f>
        <v>www.amazon.ae/dp/B01BG8QDIC</v>
      </c>
      <c r="E249" s="5" t="s">
        <v>448</v>
      </c>
      <c r="F249" s="9" t="str">
        <f>_xlfn.XLOOKUP($E249,'Raw Data'!$E:$E,'Raw Data'!F:F,"ERROR",0,1)</f>
        <v>Wella Professionals Eimi Boost Bounce Curl Enhancing  Mousse ,300ml</v>
      </c>
      <c r="G249" s="10">
        <f>_xlfn.XLOOKUP($E249,'Raw Data'!$E:$E,'Raw Data'!G:G,"ERROR",0,1)</f>
        <v>1</v>
      </c>
      <c r="H249" s="9">
        <f>_xlfn.XLOOKUP($E249,'Raw Data'!$E:$E,'Raw Data'!H:H,"ERROR",0,1)</f>
        <v>119.98</v>
      </c>
      <c r="I249" s="9">
        <f>_xlfn.XLOOKUP($E249,'Raw Data'!$E:$E,'Raw Data'!I:I,"ERROR",0,1)</f>
        <v>0.000160631756477866</v>
      </c>
      <c r="J249" s="9" t="str">
        <f>_xlfn.XLOOKUP($E249,'Raw Data'!$E:$E,'Raw Data'!J:J,"ERROR",0,1)</f>
        <v>No</v>
      </c>
      <c r="K249" s="14" t="str">
        <f t="array" ref="K249">_xlfn.IFS(AND(L249&gt;0,L249&lt;=5),"0 to 5",AND(L249&gt;5,L249&lt;=10),"5 to 10",AND(L249&gt;10,L249&lt;=15),"10 to 15",AND(L249&gt;15,L249&lt;=20),"15 to 20",AND(L249&gt;20,L249&lt;=30),"20 to 30",AND(L249&gt;30,L249&lt;=40),"30 to 40",AND(L249&gt;40,L249&lt;=50),"40 to 50",AND(L249&gt;50,L249&lt;=75),"50 to 75",AND(L249&gt;75,L249&lt;=100),"75 to 100",AND(L249&gt;100,L249&lt;=150),"100 to 150",AND(L249&gt;150,L249&lt;=200),"150 to 200",AND(L249&gt;200,L249&lt;=250),"200 to 250",AND(L249&gt;250,L249&lt;=300),"250 to 300",AND(L249&gt;300,L249&lt;=400),"300 to 400",AND(L249&gt;400,L249&lt;=500),"400 to 500",L249&gt;500,"500+")</f>
        <v>75 to 100</v>
      </c>
      <c r="L249" s="9">
        <f>_xlfn.XLOOKUP($E249,'Raw Data'!$E:$E,'Raw Data'!L:L,"ERROR",0,1)</f>
        <v>97.72</v>
      </c>
      <c r="M249" s="14" t="str">
        <f t="array" ref="M249">_xlfn.IFS(AND(N249&gt;0,N249&lt;=5),"0 to 5",AND(N249&gt;5,N249&lt;=10),"5 to 10",AND(N249&gt;10,N249&lt;=15),"10 to 15",AND(N249&gt;15,N249&lt;=20),"15 to 20",AND(N249&gt;20,N249&lt;=30),"20 to 30",AND(N249&gt;30,N249&lt;=40),"30 to 40",AND(N249&gt;40,N249&lt;=50),"40 to 50",AND(N249&gt;50,N249&lt;=75),"50 to 75",AND(N249&gt;75,N249&lt;=100),"75 to 100",AND(N249&gt;100,N249&lt;=150),"100 to 150",AND(N249&gt;150,N249&lt;=200),"150 to 200",AND(N249&gt;200,N249&lt;=250),"200 to 250",AND(N249&gt;250,N249&lt;=300),"250 to 300",AND(N249&gt;300,N249&lt;=400),"300 to 400",AND(N249&gt;400,N249&lt;=500),"400 to 500",N249&gt;500,"500+")</f>
        <v>75 to 100</v>
      </c>
      <c r="N249" s="9">
        <f>_xlfn.XLOOKUP($E249,'Raw Data'!$E:$E,'Raw Data'!N:N,"ERROR",0,1)</f>
        <v>97.72</v>
      </c>
      <c r="O249" s="14" t="str">
        <f t="array" ref="O249">_xlfn.IFS(P249=0,"No Discount",AND(P249&gt;0,P249&lt;=0.02),"0% to 2%",AND(P249&gt;0.02,P249&lt;=0.04),"2% to 4%",AND(P249&gt;0.04,P249&lt;=0.06),"4% to 6%",AND(P249&gt;0.06,P249&lt;=0.08),"6% to 8%",AND(P249&gt;0.08,P249&lt;=0.1),"8% to 10%",AND(P249&gt;0.1,P249&lt;=0.15),"10% to 15%",AND(P249&gt;0.15,P249&lt;=0.2),"15% to 20%",AND(P249&gt;0.2,P249&lt;=0.25),"20% to 25%",AND(P249&gt;0.25,P249&lt;=0.3),"25% to 30%",AND(P249&gt;0.3,P249&lt;=0.4),"30% to 40%",AND(P249&gt;0.4,P249&lt;=0.5),"40% to 50%",AND(P249&gt;0.5,P249&lt;=0.75),"50% to 75%",AND(P249&gt;0.75,P249&lt;=1),"75% to 100%")</f>
        <v>No Discount</v>
      </c>
      <c r="P249" s="10">
        <f>_xlfn.XLOOKUP($E249,'Raw Data'!$E:$E,'Raw Data'!P:P,"ERROR",0,1)</f>
        <v>0</v>
      </c>
      <c r="Q249" s="9">
        <f>_xlfn.XLOOKUP($E249,'Raw Data'!$E:$E,'Raw Data'!Q:Q,"ERROR",0,1)</f>
        <v>300</v>
      </c>
      <c r="R249" s="9" t="str">
        <f>_xlfn.XLOOKUP($E249,'Raw Data'!$E:$E,'Raw Data'!R:R,"ERROR",0,1)</f>
        <v>ml</v>
      </c>
      <c r="S249" s="5" t="str">
        <f t="array" ref="S249">_xlfn.IFS(AND(T249&gt;0,T249&lt;=0.05),"0 to 0.05",AND(T249&gt;0.05,T249&lt;=0.1),"0.05 to 0.1",AND(T249&gt;0.1,T249&lt;=0.2),"0.1 to 0.2",AND(T249&gt;0.2,T249&lt;=0.3),"0.2 to 0.3",AND(T249&gt;0.3,T249&lt;=0.4),"0.3 to 0.4",AND(T249&gt;0.4,T249&lt;=0.5),"0.4 to 0.5",AND(T249&gt;0.5,T249&lt;=0.75),"0.5 to 0.75",AND(T249&gt;0.75,T249&lt;=1),"0.75 to 1",AND(T249&gt;1,T249&lt;=2),"1 to 2",AND(T249&gt;2,T249&lt;=3),"2 to 3",AND(T249&gt;3,T249&lt;=4),"3 to 4",AND(T249&gt;4,T249&lt;=5),"4 to 5",AND(T249&gt;5,T249&lt;=10),"5 to 10",T249&gt;10,"10+")</f>
        <v>0.3 to 0.4</v>
      </c>
      <c r="T249" s="10">
        <f>_xlfn.XLOOKUP($E249,'Raw Data'!$E:$E,'Raw Data'!T:T,"ERROR",0,1)</f>
        <v>0.325907367867775</v>
      </c>
      <c r="U249" s="15" t="str">
        <f t="array" ref="U249">_xlfn.IFS(AND(V249&gt;0,V249&lt;=0.05),"0 to 0.05",AND(V249&gt;0.05,V249&lt;=0.1),"0.05 to 0.1",AND(V249&gt;0.1,V249&lt;=0.2),"0.1 to 0.2",AND(V249&gt;0.2,V249&lt;=0.3),"0.2 to 0.3",AND(V249&gt;0.3,V249&lt;=0.4),"0.3 to 0.4",AND(V249&gt;0.4,V249&lt;=0.5),"0.4 to 0.5",AND(V249&gt;0.5,V249&lt;=0.75),"0.5 to 0.75",AND(V249&gt;0.75,V249&lt;=1),"0.75 to 1",AND(V249&gt;1,V249&lt;=2),"1 to 2",AND(V249&gt;2,V249&lt;=3),"2 to 3",AND(V249&gt;3,V249&lt;=4),"3 to 4",AND(V249&gt;4,V249&lt;=5),"4 to 5",AND(V249&gt;5,V249&lt;=10),"5 to 10",V249&gt;10,"10+")</f>
        <v>0.05 to 0.1</v>
      </c>
      <c r="V249" s="10">
        <f>_xlfn.XLOOKUP($E249,'Raw Data'!$E:$E,'Raw Data'!V:V,"ERROR",0,1)</f>
        <v>0.0879949893242992</v>
      </c>
      <c r="W249" s="15" t="str">
        <f t="array" ref="W249">_xlfn.IFS(AND(X249&gt;0,X249&lt;=0.05),"0 to 0.05",AND(X249&gt;0.05,X249&lt;=0.1),"0.05 to 0.1",AND(X249&gt;0.1,X249&lt;=0.2),"0.1 to 0.2",AND(X249&gt;0.2,X249&lt;=0.3),"0.2 to 0.3",AND(X249&gt;0.3,X249&lt;=0.4),"0.3 to 0.4",AND(X249&gt;0.4,X249&lt;=0.5),"0.4 to 0.5",AND(X249&gt;0.5,X249&lt;=0.75),"0.5 to 0.75",AND(X249&gt;0.75,X249&lt;=1),"0.75 to 1",AND(X249&gt;1,X249&lt;=2),"1 to 2",AND(X249&gt;2,X249&lt;=3),"2 to 3",AND(X249&gt;3,X249&lt;=4),"3 to 4",AND(X249&gt;4,X249&lt;=5),"4 to 5",AND(X249&gt;5,X249&lt;=10),"5 to 10",X249&gt;10,"10+")</f>
        <v>0.05 to 0.1</v>
      </c>
      <c r="X249" s="16">
        <f t="shared" si="8"/>
        <v>0.0879949893242992</v>
      </c>
      <c r="Y249" s="5" t="str">
        <f t="array" ref="Y249">_xlfn.IFS(AND(Z249&gt;0,Z249&lt;=1),"0 to 1",AND(Z249&gt;1,Z249&lt;=2),"1 to 2",AND(Z249&gt;2,Z249&lt;=4),"2 to 4",AND(Z249&gt;4,Z249&lt;=6),"4 to 6",AND(Z249&gt;6,Z249&lt;=8),"6 to 8",AND(Z249&gt;8,Z249&lt;=10),"8 to 10",AND(Z249&gt;10,Z249&lt;=15),"10 to 15",AND(Z249&gt;15,Z249&lt;=20),"15 to 20",AND(Z249&gt;20,Z249&lt;=25),"20 to 25",AND(Z249&gt;25,Z249&lt;=30),"25 to 30",AND(Z249&gt;30,Z249&lt;=40),"30 to 40",AND(Z249&gt;40,Z249&lt;=50),"40 to 50",Z249&gt;50,"50+")</f>
        <v>10 to 15</v>
      </c>
      <c r="Z249" s="9">
        <f>_xlfn.XLOOKUP($E249,'Raw Data'!$E:$E,'Raw Data'!Z:Z,"ERROR",0,1)</f>
        <v>10.14</v>
      </c>
      <c r="AA249" s="9" t="str">
        <f>_xlfn.XLOOKUP($E249,'Raw Data'!$E:$E,'Raw Data'!AA:AA,"ERROR",0,1)</f>
        <v>oz</v>
      </c>
    </row>
    <row r="250" hidden="1" spans="1:27">
      <c r="A250" s="5" t="str">
        <f>_xlfn.XLOOKUP($E250,'Raw Data'!$E:$E,'Raw Data'!A:A,"ERROR",0,1)</f>
        <v>AE</v>
      </c>
      <c r="B250" s="5" t="str">
        <f>_xlfn.XLOOKUP($E250,'Raw Data'!$E:$E,'Raw Data'!B:B,"ERROR",0,1)</f>
        <v>Hair Mousses</v>
      </c>
      <c r="C250" s="5" t="str">
        <f>_xlfn.XLOOKUP($E250,'Raw Data'!$E:$E,'Raw Data'!C:C,"ERROR",0,1)</f>
        <v>ors</v>
      </c>
      <c r="D250" s="5" t="str">
        <f>_xlfn.XLOOKUP($E250,'Raw Data'!$E:$E,'Raw Data'!D:D,"ERROR",0,1)</f>
        <v>www.amazon.ae/dp/B01N6F7DR8</v>
      </c>
      <c r="E250" s="5" t="s">
        <v>449</v>
      </c>
      <c r="F250" s="9" t="str">
        <f>_xlfn.XLOOKUP($E250,'Raw Data'!$E:$E,'Raw Data'!F:F,"ERROR",0,1)</f>
        <v>Ors Mousse Wrap/ Set 7oz by Organic Root (ORS)</v>
      </c>
      <c r="G250" s="10">
        <f>_xlfn.XLOOKUP($E250,'Raw Data'!$E:$E,'Raw Data'!G:G,"ERROR",0,1)</f>
        <v>4</v>
      </c>
      <c r="H250" s="9">
        <f>_xlfn.XLOOKUP($E250,'Raw Data'!$E:$E,'Raw Data'!H:H,"ERROR",0,1)</f>
        <v>119.54</v>
      </c>
      <c r="I250" s="9">
        <f>_xlfn.XLOOKUP($E250,'Raw Data'!$E:$E,'Raw Data'!I:I,"ERROR",0,1)</f>
        <v>0.000160042675190566</v>
      </c>
      <c r="J250" s="9" t="str">
        <f>_xlfn.XLOOKUP($E250,'Raw Data'!$E:$E,'Raw Data'!J:J,"ERROR",0,1)</f>
        <v>No</v>
      </c>
      <c r="K250" s="14" t="str">
        <f t="array" ref="K250">_xlfn.IFS(AND(L250&gt;0,L250&lt;=5),"0 to 5",AND(L250&gt;5,L250&lt;=10),"5 to 10",AND(L250&gt;10,L250&lt;=15),"10 to 15",AND(L250&gt;15,L250&lt;=20),"15 to 20",AND(L250&gt;20,L250&lt;=30),"20 to 30",AND(L250&gt;30,L250&lt;=40),"30 to 40",AND(L250&gt;40,L250&lt;=50),"40 to 50",AND(L250&gt;50,L250&lt;=75),"50 to 75",AND(L250&gt;75,L250&lt;=100),"75 to 100",AND(L250&gt;100,L250&lt;=150),"100 to 150",AND(L250&gt;150,L250&lt;=200),"150 to 200",AND(L250&gt;200,L250&lt;=250),"200 to 250",AND(L250&gt;250,L250&lt;=300),"250 to 300",AND(L250&gt;300,L250&lt;=400),"300 to 400",AND(L250&gt;400,L250&lt;=500),"400 to 500",L250&gt;500,"500+")</f>
        <v>30 to 40</v>
      </c>
      <c r="L250" s="9">
        <f>_xlfn.XLOOKUP($E250,'Raw Data'!$E:$E,'Raw Data'!L:L,"ERROR",0,1)</f>
        <v>32.34</v>
      </c>
      <c r="M250" s="14" t="str">
        <f t="array" ref="M250">_xlfn.IFS(AND(N250&gt;0,N250&lt;=5),"0 to 5",AND(N250&gt;5,N250&lt;=10),"5 to 10",AND(N250&gt;10,N250&lt;=15),"10 to 15",AND(N250&gt;15,N250&lt;=20),"15 to 20",AND(N250&gt;20,N250&lt;=30),"20 to 30",AND(N250&gt;30,N250&lt;=40),"30 to 40",AND(N250&gt;40,N250&lt;=50),"40 to 50",AND(N250&gt;50,N250&lt;=75),"50 to 75",AND(N250&gt;75,N250&lt;=100),"75 to 100",AND(N250&gt;100,N250&lt;=150),"100 to 150",AND(N250&gt;150,N250&lt;=200),"150 to 200",AND(N250&gt;200,N250&lt;=250),"200 to 250",AND(N250&gt;250,N250&lt;=300),"250 to 300",AND(N250&gt;300,N250&lt;=400),"300 to 400",AND(N250&gt;400,N250&lt;=500),"400 to 500",N250&gt;500,"500+")</f>
        <v>30 to 40</v>
      </c>
      <c r="N250" s="9">
        <f>_xlfn.XLOOKUP($E250,'Raw Data'!$E:$E,'Raw Data'!N:N,"ERROR",0,1)</f>
        <v>32.95</v>
      </c>
      <c r="O250" s="14" t="str">
        <f t="array" ref="O250">_xlfn.IFS(P250=0,"No Discount",AND(P250&gt;0,P250&lt;=0.02),"0% to 2%",AND(P250&gt;0.02,P250&lt;=0.04),"2% to 4%",AND(P250&gt;0.04,P250&lt;=0.06),"4% to 6%",AND(P250&gt;0.06,P250&lt;=0.08),"6% to 8%",AND(P250&gt;0.08,P250&lt;=0.1),"8% to 10%",AND(P250&gt;0.1,P250&lt;=0.15),"10% to 15%",AND(P250&gt;0.15,P250&lt;=0.2),"15% to 20%",AND(P250&gt;0.2,P250&lt;=0.25),"20% to 25%",AND(P250&gt;0.25,P250&lt;=0.3),"25% to 30%",AND(P250&gt;0.3,P250&lt;=0.4),"30% to 40%",AND(P250&gt;0.4,P250&lt;=0.5),"40% to 50%",AND(P250&gt;0.5,P250&lt;=0.75),"50% to 75%",AND(P250&gt;0.75,P250&lt;=1),"75% to 100%")</f>
        <v>0% to 2%</v>
      </c>
      <c r="P250" s="10">
        <f>_xlfn.XLOOKUP($E250,'Raw Data'!$E:$E,'Raw Data'!P:P,"ERROR",0,1)</f>
        <v>0.0185128983308042</v>
      </c>
      <c r="Q250" s="9">
        <f>_xlfn.XLOOKUP($E250,'Raw Data'!$E:$E,'Raw Data'!Q:Q,"ERROR",0,1)</f>
        <v>7</v>
      </c>
      <c r="R250" s="9" t="str">
        <f>_xlfn.XLOOKUP($E250,'Raw Data'!$E:$E,'Raw Data'!R:R,"ERROR",0,1)</f>
        <v>oz</v>
      </c>
      <c r="S250" s="5" t="str">
        <f t="array" ref="S250">_xlfn.IFS(AND(T250&gt;0,T250&lt;=0.05),"0 to 0.05",AND(T250&gt;0.05,T250&lt;=0.1),"0.05 to 0.1",AND(T250&gt;0.1,T250&lt;=0.2),"0.1 to 0.2",AND(T250&gt;0.2,T250&lt;=0.3),"0.2 to 0.3",AND(T250&gt;0.3,T250&lt;=0.4),"0.3 to 0.4",AND(T250&gt;0.4,T250&lt;=0.5),"0.4 to 0.5",AND(T250&gt;0.5,T250&lt;=0.75),"0.5 to 0.75",AND(T250&gt;0.75,T250&lt;=1),"0.75 to 1",AND(T250&gt;1,T250&lt;=2),"1 to 2",AND(T250&gt;2,T250&lt;=3),"2 to 3",AND(T250&gt;3,T250&lt;=4),"3 to 4",AND(T250&gt;4,T250&lt;=5),"4 to 5",AND(T250&gt;5,T250&lt;=10),"5 to 10",T250&gt;10,"10+")</f>
        <v>0.1 to 0.2</v>
      </c>
      <c r="T250" s="10">
        <f>_xlfn.XLOOKUP($E250,'Raw Data'!$E:$E,'Raw Data'!T:T,"ERROR",0,1)</f>
        <v>0.156239431856611</v>
      </c>
      <c r="U250" s="15" t="str">
        <f t="array" ref="U250">_xlfn.IFS(AND(V250&gt;0,V250&lt;=0.05),"0 to 0.05",AND(V250&gt;0.05,V250&lt;=0.1),"0.05 to 0.1",AND(V250&gt;0.1,V250&lt;=0.2),"0.1 to 0.2",AND(V250&gt;0.2,V250&lt;=0.3),"0.2 to 0.3",AND(V250&gt;0.3,V250&lt;=0.4),"0.3 to 0.4",AND(V250&gt;0.4,V250&lt;=0.5),"0.4 to 0.5",AND(V250&gt;0.5,V250&lt;=0.75),"0.5 to 0.75",AND(V250&gt;0.75,V250&lt;=1),"0.75 to 1",AND(V250&gt;1,V250&lt;=2),"1 to 2",AND(V250&gt;2,V250&lt;=3),"2 to 3",AND(V250&gt;3,V250&lt;=4),"3 to 4",AND(V250&gt;4,V250&lt;=5),"4 to 5",AND(V250&gt;5,V250&lt;=10),"5 to 10",V250&gt;10,"10+")</f>
        <v>0 to 0.05</v>
      </c>
      <c r="V250" s="10">
        <f>_xlfn.XLOOKUP($E250,'Raw Data'!$E:$E,'Raw Data'!V:V,"ERROR",0,1)</f>
        <v>0.0429803372143582</v>
      </c>
      <c r="W250" s="15" t="str">
        <f t="array" ref="W250">_xlfn.IFS(AND(X250&gt;0,X250&lt;=0.05),"0 to 0.05",AND(X250&gt;0.05,X250&lt;=0.1),"0.05 to 0.1",AND(X250&gt;0.1,X250&lt;=0.2),"0.1 to 0.2",AND(X250&gt;0.2,X250&lt;=0.3),"0.2 to 0.3",AND(X250&gt;0.3,X250&lt;=0.4),"0.3 to 0.4",AND(X250&gt;0.4,X250&lt;=0.5),"0.4 to 0.5",AND(X250&gt;0.5,X250&lt;=0.75),"0.5 to 0.75",AND(X250&gt;0.75,X250&lt;=1),"0.75 to 1",AND(X250&gt;1,X250&lt;=2),"1 to 2",AND(X250&gt;2,X250&lt;=3),"2 to 3",AND(X250&gt;3,X250&lt;=4),"3 to 4",AND(X250&gt;4,X250&lt;=5),"4 to 5",AND(X250&gt;5,X250&lt;=10),"5 to 10",X250&gt;10,"10+")</f>
        <v>0 to 0.05</v>
      </c>
      <c r="X250" s="16">
        <f t="shared" si="8"/>
        <v>0.0421846466012851</v>
      </c>
      <c r="Y250" s="5" t="str">
        <f t="array" ref="Y250">_xlfn.IFS(AND(Z250&gt;0,Z250&lt;=1),"0 to 1",AND(Z250&gt;1,Z250&lt;=2),"1 to 2",AND(Z250&gt;2,Z250&lt;=4),"2 to 4",AND(Z250&gt;4,Z250&lt;=6),"4 to 6",AND(Z250&gt;6,Z250&lt;=8),"6 to 8",AND(Z250&gt;8,Z250&lt;=10),"8 to 10",AND(Z250&gt;10,Z250&lt;=15),"10 to 15",AND(Z250&gt;15,Z250&lt;=20),"15 to 20",AND(Z250&gt;20,Z250&lt;=25),"20 to 25",AND(Z250&gt;25,Z250&lt;=30),"25 to 30",AND(Z250&gt;30,Z250&lt;=40),"30 to 40",AND(Z250&gt;40,Z250&lt;=50),"40 to 50",Z250&gt;50,"50+")</f>
        <v>6 to 8</v>
      </c>
      <c r="Z250" s="9">
        <f>_xlfn.XLOOKUP($E250,'Raw Data'!$E:$E,'Raw Data'!Z:Z,"ERROR",0,1)</f>
        <v>7</v>
      </c>
      <c r="AA250" s="9" t="str">
        <f>_xlfn.XLOOKUP($E250,'Raw Data'!$E:$E,'Raw Data'!AA:AA,"ERROR",0,1)</f>
        <v>oz</v>
      </c>
    </row>
    <row r="251" hidden="1" spans="1:27">
      <c r="A251" s="5" t="str">
        <f>_xlfn.XLOOKUP($E251,'Raw Data'!$E:$E,'Raw Data'!A:A,"ERROR",0,1)</f>
        <v>AE</v>
      </c>
      <c r="B251" s="5" t="str">
        <f>_xlfn.XLOOKUP($E251,'Raw Data'!$E:$E,'Raw Data'!B:B,"ERROR",0,1)</f>
        <v>Hair Mousses</v>
      </c>
      <c r="C251" s="5" t="str">
        <f>_xlfn.XLOOKUP($E251,'Raw Data'!$E:$E,'Raw Data'!C:C,"ERROR",0,1)</f>
        <v>Cosmaline</v>
      </c>
      <c r="D251" s="5" t="str">
        <f>_xlfn.XLOOKUP($E251,'Raw Data'!$E:$E,'Raw Data'!D:D,"ERROR",0,1)</f>
        <v>www.amazon.ae/dp/B0BYJQ4KY6</v>
      </c>
      <c r="E251" s="5" t="s">
        <v>450</v>
      </c>
      <c r="F251" s="9" t="str">
        <f>_xlfn.XLOOKUP($E251,'Raw Data'!$E:$E,'Raw Data'!F:F,"ERROR",0,1)</f>
        <v>Cosmaline Fixnet pro styling  mousse  300ml extra strong</v>
      </c>
      <c r="G251" s="10">
        <f>_xlfn.XLOOKUP($E251,'Raw Data'!$E:$E,'Raw Data'!G:G,"ERROR",0,1)</f>
        <v>3</v>
      </c>
      <c r="H251" s="9">
        <f>_xlfn.XLOOKUP($E251,'Raw Data'!$E:$E,'Raw Data'!H:H,"ERROR",0,1)</f>
        <v>113.67</v>
      </c>
      <c r="I251" s="9">
        <f>_xlfn.XLOOKUP($E251,'Raw Data'!$E:$E,'Raw Data'!I:I,"ERROR",0,1)</f>
        <v>0.00015218379528954</v>
      </c>
      <c r="J251" s="9" t="str">
        <f>_xlfn.XLOOKUP($E251,'Raw Data'!$E:$E,'Raw Data'!J:J,"ERROR",0,1)</f>
        <v>No</v>
      </c>
      <c r="K251" s="14" t="str">
        <f t="array" ref="K251">_xlfn.IFS(AND(L251&gt;0,L251&lt;=5),"0 to 5",AND(L251&gt;5,L251&lt;=10),"5 to 10",AND(L251&gt;10,L251&lt;=15),"10 to 15",AND(L251&gt;15,L251&lt;=20),"15 to 20",AND(L251&gt;20,L251&lt;=30),"20 to 30",AND(L251&gt;30,L251&lt;=40),"30 to 40",AND(L251&gt;40,L251&lt;=50),"40 to 50",AND(L251&gt;50,L251&lt;=75),"50 to 75",AND(L251&gt;75,L251&lt;=100),"75 to 100",AND(L251&gt;100,L251&lt;=150),"100 to 150",AND(L251&gt;150,L251&lt;=200),"150 to 200",AND(L251&gt;200,L251&lt;=250),"200 to 250",AND(L251&gt;250,L251&lt;=300),"250 to 300",AND(L251&gt;300,L251&lt;=400),"300 to 400",AND(L251&gt;400,L251&lt;=500),"400 to 500",L251&gt;500,"500+")</f>
        <v>40 to 50</v>
      </c>
      <c r="L251" s="9">
        <f>_xlfn.XLOOKUP($E251,'Raw Data'!$E:$E,'Raw Data'!L:L,"ERROR",0,1)</f>
        <v>45</v>
      </c>
      <c r="M251" s="14" t="str">
        <f t="array" ref="M251">_xlfn.IFS(AND(N251&gt;0,N251&lt;=5),"0 to 5",AND(N251&gt;5,N251&lt;=10),"5 to 10",AND(N251&gt;10,N251&lt;=15),"10 to 15",AND(N251&gt;15,N251&lt;=20),"15 to 20",AND(N251&gt;20,N251&lt;=30),"20 to 30",AND(N251&gt;30,N251&lt;=40),"30 to 40",AND(N251&gt;40,N251&lt;=50),"40 to 50",AND(N251&gt;50,N251&lt;=75),"50 to 75",AND(N251&gt;75,N251&lt;=100),"75 to 100",AND(N251&gt;100,N251&lt;=150),"100 to 150",AND(N251&gt;150,N251&lt;=200),"150 to 200",AND(N251&gt;200,N251&lt;=250),"200 to 250",AND(N251&gt;250,N251&lt;=300),"250 to 300",AND(N251&gt;300,N251&lt;=400),"300 to 400",AND(N251&gt;400,N251&lt;=500),"400 to 500",N251&gt;500,"500+")</f>
        <v>40 to 50</v>
      </c>
      <c r="N251" s="9">
        <f>_xlfn.XLOOKUP($E251,'Raw Data'!$E:$E,'Raw Data'!N:N,"ERROR",0,1)</f>
        <v>45</v>
      </c>
      <c r="O251" s="14" t="str">
        <f t="array" ref="O251">_xlfn.IFS(P251=0,"No Discount",AND(P251&gt;0,P251&lt;=0.02),"0% to 2%",AND(P251&gt;0.02,P251&lt;=0.04),"2% to 4%",AND(P251&gt;0.04,P251&lt;=0.06),"4% to 6%",AND(P251&gt;0.06,P251&lt;=0.08),"6% to 8%",AND(P251&gt;0.08,P251&lt;=0.1),"8% to 10%",AND(P251&gt;0.1,P251&lt;=0.15),"10% to 15%",AND(P251&gt;0.15,P251&lt;=0.2),"15% to 20%",AND(P251&gt;0.2,P251&lt;=0.25),"20% to 25%",AND(P251&gt;0.25,P251&lt;=0.3),"25% to 30%",AND(P251&gt;0.3,P251&lt;=0.4),"30% to 40%",AND(P251&gt;0.4,P251&lt;=0.5),"40% to 50%",AND(P251&gt;0.5,P251&lt;=0.75),"50% to 75%",AND(P251&gt;0.75,P251&lt;=1),"75% to 100%")</f>
        <v>No Discount</v>
      </c>
      <c r="P251" s="10">
        <f>_xlfn.XLOOKUP($E251,'Raw Data'!$E:$E,'Raw Data'!P:P,"ERROR",0,1)</f>
        <v>0</v>
      </c>
      <c r="Q251" s="9">
        <f>_xlfn.XLOOKUP($E251,'Raw Data'!$E:$E,'Raw Data'!Q:Q,"ERROR",0,1)</f>
        <v>300</v>
      </c>
      <c r="R251" s="9" t="str">
        <f>_xlfn.XLOOKUP($E251,'Raw Data'!$E:$E,'Raw Data'!R:R,"ERROR",0,1)</f>
        <v>ml</v>
      </c>
      <c r="S251" s="5" t="str">
        <f t="array" ref="S251">_xlfn.IFS(AND(T251&gt;0,T251&lt;=0.05),"0 to 0.05",AND(T251&gt;0.05,T251&lt;=0.1),"0.05 to 0.1",AND(T251&gt;0.1,T251&lt;=0.2),"0.1 to 0.2",AND(T251&gt;0.2,T251&lt;=0.3),"0.2 to 0.3",AND(T251&gt;0.3,T251&lt;=0.4),"0.3 to 0.4",AND(T251&gt;0.4,T251&lt;=0.5),"0.4 to 0.5",AND(T251&gt;0.5,T251&lt;=0.75),"0.5 to 0.75",AND(T251&gt;0.75,T251&lt;=1),"0.75 to 1",AND(T251&gt;1,T251&lt;=2),"1 to 2",AND(T251&gt;2,T251&lt;=3),"2 to 3",AND(T251&gt;3,T251&lt;=4),"3 to 4",AND(T251&gt;4,T251&lt;=5),"4 to 5",AND(T251&gt;5,T251&lt;=10),"5 to 10",T251&gt;10,"10+")</f>
        <v>0.1 to 0.2</v>
      </c>
      <c r="T251" s="10">
        <f>_xlfn.XLOOKUP($E251,'Raw Data'!$E:$E,'Raw Data'!T:T,"ERROR",0,1)</f>
        <v>0.150080142796253</v>
      </c>
      <c r="U251" s="15" t="str">
        <f t="array" ref="U251">_xlfn.IFS(AND(V251&gt;0,V251&lt;=0.05),"0 to 0.05",AND(V251&gt;0.05,V251&lt;=0.1),"0.05 to 0.1",AND(V251&gt;0.1,V251&lt;=0.2),"0.1 to 0.2",AND(V251&gt;0.2,V251&lt;=0.3),"0.2 to 0.3",AND(V251&gt;0.3,V251&lt;=0.4),"0.3 to 0.4",AND(V251&gt;0.4,V251&lt;=0.5),"0.4 to 0.5",AND(V251&gt;0.5,V251&lt;=0.75),"0.5 to 0.75",AND(V251&gt;0.75,V251&lt;=1),"0.75 to 1",AND(V251&gt;1,V251&lt;=2),"1 to 2",AND(V251&gt;2,V251&lt;=3),"2 to 3",AND(V251&gt;3,V251&lt;=4),"3 to 4",AND(V251&gt;4,V251&lt;=5),"4 to 5",AND(V251&gt;5,V251&lt;=10),"5 to 10",V251&gt;10,"10+")</f>
        <v>0 to 0.05</v>
      </c>
      <c r="V251" s="10">
        <f>_xlfn.XLOOKUP($E251,'Raw Data'!$E:$E,'Raw Data'!V:V,"ERROR",0,1)</f>
        <v>0.0405216385549884</v>
      </c>
      <c r="W251" s="15" t="str">
        <f t="array" ref="W251">_xlfn.IFS(AND(X251&gt;0,X251&lt;=0.05),"0 to 0.05",AND(X251&gt;0.05,X251&lt;=0.1),"0.05 to 0.1",AND(X251&gt;0.1,X251&lt;=0.2),"0.1 to 0.2",AND(X251&gt;0.2,X251&lt;=0.3),"0.2 to 0.3",AND(X251&gt;0.3,X251&lt;=0.4),"0.3 to 0.4",AND(X251&gt;0.4,X251&lt;=0.5),"0.4 to 0.5",AND(X251&gt;0.5,X251&lt;=0.75),"0.5 to 0.75",AND(X251&gt;0.75,X251&lt;=1),"0.75 to 1",AND(X251&gt;1,X251&lt;=2),"1 to 2",AND(X251&gt;2,X251&lt;=3),"2 to 3",AND(X251&gt;3,X251&lt;=4),"3 to 4",AND(X251&gt;4,X251&lt;=5),"4 to 5",AND(X251&gt;5,X251&lt;=10),"5 to 10",X251&gt;10,"10+")</f>
        <v>0 to 0.05</v>
      </c>
      <c r="X251" s="16">
        <f t="shared" si="8"/>
        <v>0.0405216385549884</v>
      </c>
      <c r="Y251" s="5" t="str">
        <f t="array" ref="Y251">_xlfn.IFS(AND(Z251&gt;0,Z251&lt;=1),"0 to 1",AND(Z251&gt;1,Z251&lt;=2),"1 to 2",AND(Z251&gt;2,Z251&lt;=4),"2 to 4",AND(Z251&gt;4,Z251&lt;=6),"4 to 6",AND(Z251&gt;6,Z251&lt;=8),"6 to 8",AND(Z251&gt;8,Z251&lt;=10),"8 to 10",AND(Z251&gt;10,Z251&lt;=15),"10 to 15",AND(Z251&gt;15,Z251&lt;=20),"15 to 20",AND(Z251&gt;20,Z251&lt;=25),"20 to 25",AND(Z251&gt;25,Z251&lt;=30),"25 to 30",AND(Z251&gt;30,Z251&lt;=40),"30 to 40",AND(Z251&gt;40,Z251&lt;=50),"40 to 50",Z251&gt;50,"50+")</f>
        <v>10 to 15</v>
      </c>
      <c r="Z251" s="9">
        <f>_xlfn.XLOOKUP($E251,'Raw Data'!$E:$E,'Raw Data'!Z:Z,"ERROR",0,1)</f>
        <v>10.14</v>
      </c>
      <c r="AA251" s="9" t="str">
        <f>_xlfn.XLOOKUP($E251,'Raw Data'!$E:$E,'Raw Data'!AA:AA,"ERROR",0,1)</f>
        <v>oz</v>
      </c>
    </row>
    <row r="252" hidden="1" spans="1:27">
      <c r="A252" s="5" t="str">
        <f>_xlfn.XLOOKUP($E252,'Raw Data'!$E:$E,'Raw Data'!A:A,"ERROR",0,1)</f>
        <v>AE</v>
      </c>
      <c r="B252" s="5" t="str">
        <f>_xlfn.XLOOKUP($E252,'Raw Data'!$E:$E,'Raw Data'!B:B,"ERROR",0,1)</f>
        <v>Hair Mousses</v>
      </c>
      <c r="C252" s="5" t="str">
        <f>_xlfn.XLOOKUP($E252,'Raw Data'!$E:$E,'Raw Data'!C:C,"ERROR",0,1)</f>
        <v>giovanni</v>
      </c>
      <c r="D252" s="5" t="str">
        <f>_xlfn.XLOOKUP($E252,'Raw Data'!$E:$E,'Raw Data'!D:D,"ERROR",0,1)</f>
        <v>www.amazon.ae/dp/B005P0UZOQ</v>
      </c>
      <c r="E252" s="5" t="s">
        <v>451</v>
      </c>
      <c r="F252" s="9" t="str">
        <f>_xlfn.XLOOKUP($E252,'Raw Data'!$E:$E,'Raw Data'!F:F,"ERROR",0,1)</f>
        <v>GIOVANNI Giovanni Cosmetics Mousse Ntrl Styling</v>
      </c>
      <c r="G252" s="10">
        <f>_xlfn.XLOOKUP($E252,'Raw Data'!$E:$E,'Raw Data'!G:G,"ERROR",0,1)</f>
        <v>1</v>
      </c>
      <c r="H252" s="9">
        <f>_xlfn.XLOOKUP($E252,'Raw Data'!$E:$E,'Raw Data'!H:H,"ERROR",0,1)</f>
        <v>110.61</v>
      </c>
      <c r="I252" s="9">
        <f>_xlfn.XLOOKUP($E252,'Raw Data'!$E:$E,'Raw Data'!I:I,"ERROR",0,1)</f>
        <v>0.00014808700270059</v>
      </c>
      <c r="J252" s="9" t="str">
        <f>_xlfn.XLOOKUP($E252,'Raw Data'!$E:$E,'Raw Data'!J:J,"ERROR",0,1)</f>
        <v>No</v>
      </c>
      <c r="K252" s="14" t="str">
        <f t="array" ref="K252">_xlfn.IFS(AND(L252&gt;0,L252&lt;=5),"0 to 5",AND(L252&gt;5,L252&lt;=10),"5 to 10",AND(L252&gt;10,L252&lt;=15),"10 to 15",AND(L252&gt;15,L252&lt;=20),"15 to 20",AND(L252&gt;20,L252&lt;=30),"20 to 30",AND(L252&gt;30,L252&lt;=40),"30 to 40",AND(L252&gt;40,L252&lt;=50),"40 to 50",AND(L252&gt;50,L252&lt;=75),"50 to 75",AND(L252&gt;75,L252&lt;=100),"75 to 100",AND(L252&gt;100,L252&lt;=150),"100 to 150",AND(L252&gt;150,L252&lt;=200),"150 to 200",AND(L252&gt;200,L252&lt;=250),"200 to 250",AND(L252&gt;250,L252&lt;=300),"250 to 300",AND(L252&gt;300,L252&lt;=400),"300 to 400",AND(L252&gt;400,L252&lt;=500),"400 to 500",L252&gt;500,"500+")</f>
        <v>75 to 100</v>
      </c>
      <c r="L252" s="9">
        <f>_xlfn.XLOOKUP($E252,'Raw Data'!$E:$E,'Raw Data'!L:L,"ERROR",0,1)</f>
        <v>87.57</v>
      </c>
      <c r="M252" s="14" t="str">
        <f t="array" ref="M252">_xlfn.IFS(AND(N252&gt;0,N252&lt;=5),"0 to 5",AND(N252&gt;5,N252&lt;=10),"5 to 10",AND(N252&gt;10,N252&lt;=15),"10 to 15",AND(N252&gt;15,N252&lt;=20),"15 to 20",AND(N252&gt;20,N252&lt;=30),"20 to 30",AND(N252&gt;30,N252&lt;=40),"30 to 40",AND(N252&gt;40,N252&lt;=50),"40 to 50",AND(N252&gt;50,N252&lt;=75),"50 to 75",AND(N252&gt;75,N252&lt;=100),"75 to 100",AND(N252&gt;100,N252&lt;=150),"100 to 150",AND(N252&gt;150,N252&lt;=200),"150 to 200",AND(N252&gt;200,N252&lt;=250),"200 to 250",AND(N252&gt;250,N252&lt;=300),"250 to 300",AND(N252&gt;300,N252&lt;=400),"300 to 400",AND(N252&gt;400,N252&lt;=500),"400 to 500",N252&gt;500,"500+")</f>
        <v>75 to 100</v>
      </c>
      <c r="N252" s="9">
        <f>_xlfn.XLOOKUP($E252,'Raw Data'!$E:$E,'Raw Data'!N:N,"ERROR",0,1)</f>
        <v>87.58</v>
      </c>
      <c r="O252" s="14" t="str">
        <f t="array" ref="O252">_xlfn.IFS(P252=0,"No Discount",AND(P252&gt;0,P252&lt;=0.02),"0% to 2%",AND(P252&gt;0.02,P252&lt;=0.04),"2% to 4%",AND(P252&gt;0.04,P252&lt;=0.06),"4% to 6%",AND(P252&gt;0.06,P252&lt;=0.08),"6% to 8%",AND(P252&gt;0.08,P252&lt;=0.1),"8% to 10%",AND(P252&gt;0.1,P252&lt;=0.15),"10% to 15%",AND(P252&gt;0.15,P252&lt;=0.2),"15% to 20%",AND(P252&gt;0.2,P252&lt;=0.25),"20% to 25%",AND(P252&gt;0.25,P252&lt;=0.3),"25% to 30%",AND(P252&gt;0.3,P252&lt;=0.4),"30% to 40%",AND(P252&gt;0.4,P252&lt;=0.5),"40% to 50%",AND(P252&gt;0.5,P252&lt;=0.75),"50% to 75%",AND(P252&gt;0.75,P252&lt;=1),"75% to 100%")</f>
        <v>0% to 2%</v>
      </c>
      <c r="P252" s="10">
        <f>_xlfn.XLOOKUP($E252,'Raw Data'!$E:$E,'Raw Data'!P:P,"ERROR",0,1)</f>
        <v>0.000114181319936117</v>
      </c>
      <c r="Q252" s="9">
        <f>_xlfn.XLOOKUP($E252,'Raw Data'!$E:$E,'Raw Data'!Q:Q,"ERROR",0,1)</f>
        <v>0</v>
      </c>
      <c r="R252" s="9">
        <f>_xlfn.XLOOKUP($E252,'Raw Data'!$E:$E,'Raw Data'!R:R,"ERROR",0,1)</f>
        <v>0</v>
      </c>
      <c r="S252" s="5" t="e">
        <f t="array" ref="S252">_xlfn.IFS(AND(T252&gt;0,T252&lt;=0.05),"0 to 0.05",AND(T252&gt;0.05,T252&lt;=0.1),"0.05 to 0.1",AND(T252&gt;0.1,T252&lt;=0.2),"0.1 to 0.2",AND(T252&gt;0.2,T252&lt;=0.3),"0.2 to 0.3",AND(T252&gt;0.3,T252&lt;=0.4),"0.3 to 0.4",AND(T252&gt;0.4,T252&lt;=0.5),"0.4 to 0.5",AND(T252&gt;0.5,T252&lt;=0.75),"0.5 to 0.75",AND(T252&gt;0.75,T252&lt;=1),"0.75 to 1",AND(T252&gt;1,T252&lt;=2),"1 to 2",AND(T252&gt;2,T252&lt;=3),"2 to 3",AND(T252&gt;3,T252&lt;=4),"3 to 4",AND(T252&gt;4,T252&lt;=5),"4 to 5",AND(T252&gt;5,T252&lt;=10),"5 to 10",T252&gt;10,"10+")</f>
        <v>#N/A</v>
      </c>
      <c r="T252" s="10">
        <f>_xlfn.XLOOKUP($E252,'Raw Data'!$E:$E,'Raw Data'!T:T,"ERROR",0,1)</f>
        <v>0</v>
      </c>
      <c r="U252" s="15" t="e">
        <f t="array" ref="U252">_xlfn.IFS(AND(V252&gt;0,V252&lt;=0.05),"0 to 0.05",AND(V252&gt;0.05,V252&lt;=0.1),"0.05 to 0.1",AND(V252&gt;0.1,V252&lt;=0.2),"0.1 to 0.2",AND(V252&gt;0.2,V252&lt;=0.3),"0.2 to 0.3",AND(V252&gt;0.3,V252&lt;=0.4),"0.3 to 0.4",AND(V252&gt;0.4,V252&lt;=0.5),"0.4 to 0.5",AND(V252&gt;0.5,V252&lt;=0.75),"0.5 to 0.75",AND(V252&gt;0.75,V252&lt;=1),"0.75 to 1",AND(V252&gt;1,V252&lt;=2),"1 to 2",AND(V252&gt;2,V252&lt;=3),"2 to 3",AND(V252&gt;3,V252&lt;=4),"3 to 4",AND(V252&gt;4,V252&lt;=5),"4 to 5",AND(V252&gt;5,V252&lt;=10),"5 to 10",V252&gt;10,"10+")</f>
        <v>#N/A</v>
      </c>
      <c r="V252" s="10">
        <f>_xlfn.XLOOKUP($E252,'Raw Data'!$E:$E,'Raw Data'!V:V,"ERROR",0,1)</f>
        <v>0</v>
      </c>
      <c r="W252" s="15" t="e">
        <f t="array" ref="W252">_xlfn.IFS(AND(X252&gt;0,X252&lt;=0.05),"0 to 0.05",AND(X252&gt;0.05,X252&lt;=0.1),"0.05 to 0.1",AND(X252&gt;0.1,X252&lt;=0.2),"0.1 to 0.2",AND(X252&gt;0.2,X252&lt;=0.3),"0.2 to 0.3",AND(X252&gt;0.3,X252&lt;=0.4),"0.3 to 0.4",AND(X252&gt;0.4,X252&lt;=0.5),"0.4 to 0.5",AND(X252&gt;0.5,X252&lt;=0.75),"0.5 to 0.75",AND(X252&gt;0.75,X252&lt;=1),"0.75 to 1",AND(X252&gt;1,X252&lt;=2),"1 to 2",AND(X252&gt;2,X252&lt;=3),"2 to 3",AND(X252&gt;3,X252&lt;=4),"3 to 4",AND(X252&gt;4,X252&lt;=5),"4 to 5",AND(X252&gt;5,X252&lt;=10),"5 to 10",X252&gt;10,"10+")</f>
        <v>#DIV/0!</v>
      </c>
      <c r="X252" s="16" t="e">
        <f t="shared" si="8"/>
        <v>#DIV/0!</v>
      </c>
      <c r="Y252" s="5" t="e">
        <f t="array" ref="Y252">_xlfn.IFS(AND(Z252&gt;0,Z252&lt;=1),"0 to 1",AND(Z252&gt;1,Z252&lt;=2),"1 to 2",AND(Z252&gt;2,Z252&lt;=4),"2 to 4",AND(Z252&gt;4,Z252&lt;=6),"4 to 6",AND(Z252&gt;6,Z252&lt;=8),"6 to 8",AND(Z252&gt;8,Z252&lt;=10),"8 to 10",AND(Z252&gt;10,Z252&lt;=15),"10 to 15",AND(Z252&gt;15,Z252&lt;=20),"15 to 20",AND(Z252&gt;20,Z252&lt;=25),"20 to 25",AND(Z252&gt;25,Z252&lt;=30),"25 to 30",AND(Z252&gt;30,Z252&lt;=40),"30 to 40",AND(Z252&gt;40,Z252&lt;=50),"40 to 50",Z252&gt;50,"50+")</f>
        <v>#N/A</v>
      </c>
      <c r="Z252" s="9">
        <f>_xlfn.XLOOKUP($E252,'Raw Data'!$E:$E,'Raw Data'!Z:Z,"ERROR",0,1)</f>
        <v>0</v>
      </c>
      <c r="AA252" s="9">
        <f>_xlfn.XLOOKUP($E252,'Raw Data'!$E:$E,'Raw Data'!AA:AA,"ERROR",0,1)</f>
        <v>0</v>
      </c>
    </row>
    <row r="253" hidden="1" spans="1:27">
      <c r="A253" s="5" t="str">
        <f>_xlfn.XLOOKUP($E253,'Raw Data'!$E:$E,'Raw Data'!A:A,"ERROR",0,1)</f>
        <v>AE</v>
      </c>
      <c r="B253" s="5" t="str">
        <f>_xlfn.XLOOKUP($E253,'Raw Data'!$E:$E,'Raw Data'!B:B,"ERROR",0,1)</f>
        <v>Hair Mousses</v>
      </c>
      <c r="C253" s="5" t="str">
        <f>_xlfn.XLOOKUP($E253,'Raw Data'!$E:$E,'Raw Data'!C:C,"ERROR",0,1)</f>
        <v>Minuet</v>
      </c>
      <c r="D253" s="5" t="str">
        <f>_xlfn.XLOOKUP($E253,'Raw Data'!$E:$E,'Raw Data'!D:D,"ERROR",0,1)</f>
        <v>www.amazon.ae/dp/B085F6YH3D</v>
      </c>
      <c r="E253" s="5" t="s">
        <v>452</v>
      </c>
      <c r="F253" s="9" t="str">
        <f>_xlfn.XLOOKUP($E253,'Raw Data'!$E:$E,'Raw Data'!F:F,"ERROR",0,1)</f>
        <v>Minuet Salon Professional Styling Mousse Extra Hold, 225 ml</v>
      </c>
      <c r="G253" s="10">
        <f>_xlfn.XLOOKUP($E253,'Raw Data'!$E:$E,'Raw Data'!G:G,"ERROR",0,1)</f>
        <v>5</v>
      </c>
      <c r="H253" s="9">
        <f>_xlfn.XLOOKUP($E253,'Raw Data'!$E:$E,'Raw Data'!H:H,"ERROR",0,1)</f>
        <v>106.09</v>
      </c>
      <c r="I253" s="9">
        <f>_xlfn.XLOOKUP($E253,'Raw Data'!$E:$E,'Raw Data'!I:I,"ERROR",0,1)</f>
        <v>0.000142035531294689</v>
      </c>
      <c r="J253" s="9" t="str">
        <f>_xlfn.XLOOKUP($E253,'Raw Data'!$E:$E,'Raw Data'!J:J,"ERROR",0,1)</f>
        <v>No</v>
      </c>
      <c r="K253" s="14" t="str">
        <f t="array" ref="K253">_xlfn.IFS(AND(L253&gt;0,L253&lt;=5),"0 to 5",AND(L253&gt;5,L253&lt;=10),"5 to 10",AND(L253&gt;10,L253&lt;=15),"10 to 15",AND(L253&gt;15,L253&lt;=20),"15 to 20",AND(L253&gt;20,L253&lt;=30),"20 to 30",AND(L253&gt;30,L253&lt;=40),"30 to 40",AND(L253&gt;40,L253&lt;=50),"40 to 50",AND(L253&gt;50,L253&lt;=75),"50 to 75",AND(L253&gt;75,L253&lt;=100),"75 to 100",AND(L253&gt;100,L253&lt;=150),"100 to 150",AND(L253&gt;150,L253&lt;=200),"150 to 200",AND(L253&gt;200,L253&lt;=250),"200 to 250",AND(L253&gt;250,L253&lt;=300),"250 to 300",AND(L253&gt;300,L253&lt;=400),"300 to 400",AND(L253&gt;400,L253&lt;=500),"400 to 500",L253&gt;500,"500+")</f>
        <v>15 to 20</v>
      </c>
      <c r="L253" s="9">
        <f>_xlfn.XLOOKUP($E253,'Raw Data'!$E:$E,'Raw Data'!L:L,"ERROR",0,1)</f>
        <v>17.76</v>
      </c>
      <c r="M253" s="14" t="str">
        <f t="array" ref="M253">_xlfn.IFS(AND(N253&gt;0,N253&lt;=5),"0 to 5",AND(N253&gt;5,N253&lt;=10),"5 to 10",AND(N253&gt;10,N253&lt;=15),"10 to 15",AND(N253&gt;15,N253&lt;=20),"15 to 20",AND(N253&gt;20,N253&lt;=30),"20 to 30",AND(N253&gt;30,N253&lt;=40),"30 to 40",AND(N253&gt;40,N253&lt;=50),"40 to 50",AND(N253&gt;50,N253&lt;=75),"50 to 75",AND(N253&gt;75,N253&lt;=100),"75 to 100",AND(N253&gt;100,N253&lt;=150),"100 to 150",AND(N253&gt;150,N253&lt;=200),"150 to 200",AND(N253&gt;200,N253&lt;=250),"200 to 250",AND(N253&gt;250,N253&lt;=300),"250 to 300",AND(N253&gt;300,N253&lt;=400),"300 to 400",AND(N253&gt;400,N253&lt;=500),"400 to 500",N253&gt;500,"500+")</f>
        <v>20 to 30</v>
      </c>
      <c r="N253" s="9">
        <f>_xlfn.XLOOKUP($E253,'Raw Data'!$E:$E,'Raw Data'!N:N,"ERROR",0,1)</f>
        <v>21</v>
      </c>
      <c r="O253" s="14" t="str">
        <f t="array" ref="O253">_xlfn.IFS(P253=0,"No Discount",AND(P253&gt;0,P253&lt;=0.02),"0% to 2%",AND(P253&gt;0.02,P253&lt;=0.04),"2% to 4%",AND(P253&gt;0.04,P253&lt;=0.06),"4% to 6%",AND(P253&gt;0.06,P253&lt;=0.08),"6% to 8%",AND(P253&gt;0.08,P253&lt;=0.1),"8% to 10%",AND(P253&gt;0.1,P253&lt;=0.15),"10% to 15%",AND(P253&gt;0.15,P253&lt;=0.2),"15% to 20%",AND(P253&gt;0.2,P253&lt;=0.25),"20% to 25%",AND(P253&gt;0.25,P253&lt;=0.3),"25% to 30%",AND(P253&gt;0.3,P253&lt;=0.4),"30% to 40%",AND(P253&gt;0.4,P253&lt;=0.5),"40% to 50%",AND(P253&gt;0.5,P253&lt;=0.75),"50% to 75%",AND(P253&gt;0.75,P253&lt;=1),"75% to 100%")</f>
        <v>15% to 20%</v>
      </c>
      <c r="P253" s="10">
        <f>_xlfn.XLOOKUP($E253,'Raw Data'!$E:$E,'Raw Data'!P:P,"ERROR",0,1)</f>
        <v>0.154285714285714</v>
      </c>
      <c r="Q253" s="9">
        <f>_xlfn.XLOOKUP($E253,'Raw Data'!$E:$E,'Raw Data'!Q:Q,"ERROR",0,1)</f>
        <v>225</v>
      </c>
      <c r="R253" s="9" t="str">
        <f>_xlfn.XLOOKUP($E253,'Raw Data'!$E:$E,'Raw Data'!R:R,"ERROR",0,1)</f>
        <v>ml</v>
      </c>
      <c r="S253" s="5" t="str">
        <f t="array" ref="S253">_xlfn.IFS(AND(T253&gt;0,T253&lt;=0.05),"0 to 0.05",AND(T253&gt;0.05,T253&lt;=0.1),"0.05 to 0.1",AND(T253&gt;0.1,T253&lt;=0.2),"0.1 to 0.2",AND(T253&gt;0.2,T253&lt;=0.3),"0.2 to 0.3",AND(T253&gt;0.3,T253&lt;=0.4),"0.3 to 0.4",AND(T253&gt;0.4,T253&lt;=0.5),"0.4 to 0.5",AND(T253&gt;0.5,T253&lt;=0.75),"0.5 to 0.75",AND(T253&gt;0.75,T253&lt;=1),"0.75 to 1",AND(T253&gt;1,T253&lt;=2),"1 to 2",AND(T253&gt;2,T253&lt;=3),"2 to 3",AND(T253&gt;3,T253&lt;=4),"3 to 4",AND(T253&gt;4,T253&lt;=5),"4 to 5",AND(T253&gt;5,T253&lt;=10),"5 to 10",T253&gt;10,"10+")</f>
        <v>0.05 to 0.1</v>
      </c>
      <c r="T253" s="10">
        <f>_xlfn.XLOOKUP($E253,'Raw Data'!$E:$E,'Raw Data'!T:T,"ERROR",0,1)</f>
        <v>0.0789755062536728</v>
      </c>
      <c r="U253" s="15" t="str">
        <f t="array" ref="U253">_xlfn.IFS(AND(V253&gt;0,V253&lt;=0.05),"0 to 0.05",AND(V253&gt;0.05,V253&lt;=0.1),"0.05 to 0.1",AND(V253&gt;0.1,V253&lt;=0.2),"0.1 to 0.2",AND(V253&gt;0.2,V253&lt;=0.3),"0.2 to 0.3",AND(V253&gt;0.3,V253&lt;=0.4),"0.3 to 0.4",AND(V253&gt;0.4,V253&lt;=0.5),"0.4 to 0.5",AND(V253&gt;0.5,V253&lt;=0.75),"0.5 to 0.75",AND(V253&gt;0.75,V253&lt;=1),"0.75 to 1",AND(V253&gt;1,V253&lt;=2),"1 to 2",AND(V253&gt;2,V253&lt;=3),"2 to 3",AND(V253&gt;3,V253&lt;=4),"3 to 4",AND(V253&gt;4,V253&lt;=5),"4 to 5",AND(V253&gt;5,V253&lt;=10),"5 to 10",V253&gt;10,"10+")</f>
        <v>0 to 0.05</v>
      </c>
      <c r="V253" s="10">
        <f>_xlfn.XLOOKUP($E253,'Raw Data'!$E:$E,'Raw Data'!V:V,"ERROR",0,1)</f>
        <v>0.0252134639897705</v>
      </c>
      <c r="W253" s="15" t="str">
        <f t="array" ref="W253">_xlfn.IFS(AND(X253&gt;0,X253&lt;=0.05),"0 to 0.05",AND(X253&gt;0.05,X253&lt;=0.1),"0.05 to 0.1",AND(X253&gt;0.1,X253&lt;=0.2),"0.1 to 0.2",AND(X253&gt;0.2,X253&lt;=0.3),"0.2 to 0.3",AND(X253&gt;0.3,X253&lt;=0.4),"0.3 to 0.4",AND(X253&gt;0.4,X253&lt;=0.5),"0.4 to 0.5",AND(X253&gt;0.5,X253&lt;=0.75),"0.5 to 0.75",AND(X253&gt;0.75,X253&lt;=1),"0.75 to 1",AND(X253&gt;1,X253&lt;=2),"1 to 2",AND(X253&gt;2,X253&lt;=3),"2 to 3",AND(X253&gt;3,X253&lt;=4),"3 to 4",AND(X253&gt;4,X253&lt;=5),"4 to 5",AND(X253&gt;5,X253&lt;=10),"5 to 10",X253&gt;10,"10+")</f>
        <v>0 to 0.05</v>
      </c>
      <c r="X253" s="16">
        <f t="shared" si="8"/>
        <v>0.0213233866884917</v>
      </c>
      <c r="Y253" s="5" t="str">
        <f t="array" ref="Y253">_xlfn.IFS(AND(Z253&gt;0,Z253&lt;=1),"0 to 1",AND(Z253&gt;1,Z253&lt;=2),"1 to 2",AND(Z253&gt;2,Z253&lt;=4),"2 to 4",AND(Z253&gt;4,Z253&lt;=6),"4 to 6",AND(Z253&gt;6,Z253&lt;=8),"6 to 8",AND(Z253&gt;8,Z253&lt;=10),"8 to 10",AND(Z253&gt;10,Z253&lt;=15),"10 to 15",AND(Z253&gt;15,Z253&lt;=20),"15 to 20",AND(Z253&gt;20,Z253&lt;=25),"20 to 25",AND(Z253&gt;25,Z253&lt;=30),"25 to 30",AND(Z253&gt;30,Z253&lt;=40),"30 to 40",AND(Z253&gt;40,Z253&lt;=50),"40 to 50",Z253&gt;50,"50+")</f>
        <v>6 to 8</v>
      </c>
      <c r="Z253" s="9">
        <f>_xlfn.XLOOKUP($E253,'Raw Data'!$E:$E,'Raw Data'!Z:Z,"ERROR",0,1)</f>
        <v>7.605</v>
      </c>
      <c r="AA253" s="9" t="str">
        <f>_xlfn.XLOOKUP($E253,'Raw Data'!$E:$E,'Raw Data'!AA:AA,"ERROR",0,1)</f>
        <v>oz</v>
      </c>
    </row>
    <row r="254" hidden="1" spans="1:27">
      <c r="A254" s="5" t="str">
        <f>_xlfn.XLOOKUP($E254,'Raw Data'!$E:$E,'Raw Data'!A:A,"ERROR",0,1)</f>
        <v>AE</v>
      </c>
      <c r="B254" s="5" t="str">
        <f>_xlfn.XLOOKUP($E254,'Raw Data'!$E:$E,'Raw Data'!B:B,"ERROR",0,1)</f>
        <v>Hair Mousses</v>
      </c>
      <c r="C254" s="5" t="str">
        <f>_xlfn.XLOOKUP($E254,'Raw Data'!$E:$E,'Raw Data'!C:C,"ERROR",0,1)</f>
        <v>Orofluido</v>
      </c>
      <c r="D254" s="5" t="str">
        <f>_xlfn.XLOOKUP($E254,'Raw Data'!$E:$E,'Raw Data'!D:D,"ERROR",0,1)</f>
        <v>www.amazon.ae/dp/B01FRH3NHM</v>
      </c>
      <c r="E254" s="5" t="s">
        <v>453</v>
      </c>
      <c r="F254" s="9" t="str">
        <f>_xlfn.XLOOKUP($E254,'Raw Data'!$E:$E,'Raw Data'!F:F,"ERROR",0,1)</f>
        <v>Orofluido Original Volume MoUSse, 300 Ml</v>
      </c>
      <c r="G254" s="10">
        <f>_xlfn.XLOOKUP($E254,'Raw Data'!$E:$E,'Raw Data'!G:G,"ERROR",0,1)</f>
        <v>1</v>
      </c>
      <c r="H254" s="9">
        <f>_xlfn.XLOOKUP($E254,'Raw Data'!$E:$E,'Raw Data'!H:H,"ERROR",0,1)</f>
        <v>105.14</v>
      </c>
      <c r="I254" s="9">
        <f>_xlfn.XLOOKUP($E254,'Raw Data'!$E:$E,'Raw Data'!I:I,"ERROR",0,1)</f>
        <v>0.000140763651242564</v>
      </c>
      <c r="J254" s="9" t="str">
        <f>_xlfn.XLOOKUP($E254,'Raw Data'!$E:$E,'Raw Data'!J:J,"ERROR",0,1)</f>
        <v>No</v>
      </c>
      <c r="K254" s="14" t="str">
        <f t="array" ref="K254">_xlfn.IFS(AND(L254&gt;0,L254&lt;=5),"0 to 5",AND(L254&gt;5,L254&lt;=10),"5 to 10",AND(L254&gt;10,L254&lt;=15),"10 to 15",AND(L254&gt;15,L254&lt;=20),"15 to 20",AND(L254&gt;20,L254&lt;=30),"20 to 30",AND(L254&gt;30,L254&lt;=40),"30 to 40",AND(L254&gt;40,L254&lt;=50),"40 to 50",AND(L254&gt;50,L254&lt;=75),"50 to 75",AND(L254&gt;75,L254&lt;=100),"75 to 100",AND(L254&gt;100,L254&lt;=150),"100 to 150",AND(L254&gt;150,L254&lt;=200),"150 to 200",AND(L254&gt;200,L254&lt;=250),"200 to 250",AND(L254&gt;250,L254&lt;=300),"250 to 300",AND(L254&gt;300,L254&lt;=400),"300 to 400",AND(L254&gt;400,L254&lt;=500),"400 to 500",L254&gt;500,"500+")</f>
        <v>75 to 100</v>
      </c>
      <c r="L254" s="9">
        <f>_xlfn.XLOOKUP($E254,'Raw Data'!$E:$E,'Raw Data'!L:L,"ERROR",0,1)</f>
        <v>83.25</v>
      </c>
      <c r="M254" s="14" t="str">
        <f t="array" ref="M254">_xlfn.IFS(AND(N254&gt;0,N254&lt;=5),"0 to 5",AND(N254&gt;5,N254&lt;=10),"5 to 10",AND(N254&gt;10,N254&lt;=15),"10 to 15",AND(N254&gt;15,N254&lt;=20),"15 to 20",AND(N254&gt;20,N254&lt;=30),"20 to 30",AND(N254&gt;30,N254&lt;=40),"30 to 40",AND(N254&gt;40,N254&lt;=50),"40 to 50",AND(N254&gt;50,N254&lt;=75),"50 to 75",AND(N254&gt;75,N254&lt;=100),"75 to 100",AND(N254&gt;100,N254&lt;=150),"100 to 150",AND(N254&gt;150,N254&lt;=200),"150 to 200",AND(N254&gt;200,N254&lt;=250),"200 to 250",AND(N254&gt;250,N254&lt;=300),"250 to 300",AND(N254&gt;300,N254&lt;=400),"300 to 400",AND(N254&gt;400,N254&lt;=500),"400 to 500",N254&gt;500,"500+")</f>
        <v>75 to 100</v>
      </c>
      <c r="N254" s="9">
        <f>_xlfn.XLOOKUP($E254,'Raw Data'!$E:$E,'Raw Data'!N:N,"ERROR",0,1)</f>
        <v>83.25</v>
      </c>
      <c r="O254" s="14" t="str">
        <f t="array" ref="O254">_xlfn.IFS(P254=0,"No Discount",AND(P254&gt;0,P254&lt;=0.02),"0% to 2%",AND(P254&gt;0.02,P254&lt;=0.04),"2% to 4%",AND(P254&gt;0.04,P254&lt;=0.06),"4% to 6%",AND(P254&gt;0.06,P254&lt;=0.08),"6% to 8%",AND(P254&gt;0.08,P254&lt;=0.1),"8% to 10%",AND(P254&gt;0.1,P254&lt;=0.15),"10% to 15%",AND(P254&gt;0.15,P254&lt;=0.2),"15% to 20%",AND(P254&gt;0.2,P254&lt;=0.25),"20% to 25%",AND(P254&gt;0.25,P254&lt;=0.3),"25% to 30%",AND(P254&gt;0.3,P254&lt;=0.4),"30% to 40%",AND(P254&gt;0.4,P254&lt;=0.5),"40% to 50%",AND(P254&gt;0.5,P254&lt;=0.75),"50% to 75%",AND(P254&gt;0.75,P254&lt;=1),"75% to 100%")</f>
        <v>No Discount</v>
      </c>
      <c r="P254" s="10">
        <f>_xlfn.XLOOKUP($E254,'Raw Data'!$E:$E,'Raw Data'!P:P,"ERROR",0,1)</f>
        <v>0</v>
      </c>
      <c r="Q254" s="9">
        <f>_xlfn.XLOOKUP($E254,'Raw Data'!$E:$E,'Raw Data'!Q:Q,"ERROR",0,1)</f>
        <v>300</v>
      </c>
      <c r="R254" s="9" t="str">
        <f>_xlfn.XLOOKUP($E254,'Raw Data'!$E:$E,'Raw Data'!R:R,"ERROR",0,1)</f>
        <v>ml</v>
      </c>
      <c r="S254" s="5" t="str">
        <f t="array" ref="S254">_xlfn.IFS(AND(T254&gt;0,T254&lt;=0.05),"0 to 0.05",AND(T254&gt;0.05,T254&lt;=0.1),"0.05 to 0.1",AND(T254&gt;0.1,T254&lt;=0.2),"0.1 to 0.2",AND(T254&gt;0.2,T254&lt;=0.3),"0.2 to 0.3",AND(T254&gt;0.3,T254&lt;=0.4),"0.3 to 0.4",AND(T254&gt;0.4,T254&lt;=0.5),"0.4 to 0.5",AND(T254&gt;0.5,T254&lt;=0.75),"0.5 to 0.75",AND(T254&gt;0.75,T254&lt;=1),"0.75 to 1",AND(T254&gt;1,T254&lt;=2),"1 to 2",AND(T254&gt;2,T254&lt;=3),"2 to 3",AND(T254&gt;3,T254&lt;=4),"3 to 4",AND(T254&gt;4,T254&lt;=5),"4 to 5",AND(T254&gt;5,T254&lt;=10),"5 to 10",T254&gt;10,"10+")</f>
        <v>0.2 to 0.3</v>
      </c>
      <c r="T254" s="10">
        <f>_xlfn.XLOOKUP($E254,'Raw Data'!$E:$E,'Raw Data'!T:T,"ERROR",0,1)</f>
        <v>0.277648264173068</v>
      </c>
      <c r="U254" s="15" t="str">
        <f t="array" ref="U254">_xlfn.IFS(AND(V254&gt;0,V254&lt;=0.05),"0 to 0.05",AND(V254&gt;0.05,V254&lt;=0.1),"0.05 to 0.1",AND(V254&gt;0.1,V254&lt;=0.2),"0.1 to 0.2",AND(V254&gt;0.2,V254&lt;=0.3),"0.2 to 0.3",AND(V254&gt;0.3,V254&lt;=0.4),"0.3 to 0.4",AND(V254&gt;0.4,V254&lt;=0.5),"0.4 to 0.5",AND(V254&gt;0.5,V254&lt;=0.75),"0.5 to 0.75",AND(V254&gt;0.75,V254&lt;=1),"0.75 to 1",AND(V254&gt;1,V254&lt;=2),"1 to 2",AND(V254&gt;2,V254&lt;=3),"2 to 3",AND(V254&gt;3,V254&lt;=4),"3 to 4",AND(V254&gt;4,V254&lt;=5),"4 to 5",AND(V254&gt;5,V254&lt;=10),"5 to 10",V254&gt;10,"10+")</f>
        <v>0.05 to 0.1</v>
      </c>
      <c r="V254" s="10">
        <f>_xlfn.XLOOKUP($E254,'Raw Data'!$E:$E,'Raw Data'!V:V,"ERROR",0,1)</f>
        <v>0.0749650313267285</v>
      </c>
      <c r="W254" s="15" t="str">
        <f t="array" ref="W254">_xlfn.IFS(AND(X254&gt;0,X254&lt;=0.05),"0 to 0.05",AND(X254&gt;0.05,X254&lt;=0.1),"0.05 to 0.1",AND(X254&gt;0.1,X254&lt;=0.2),"0.1 to 0.2",AND(X254&gt;0.2,X254&lt;=0.3),"0.2 to 0.3",AND(X254&gt;0.3,X254&lt;=0.4),"0.3 to 0.4",AND(X254&gt;0.4,X254&lt;=0.5),"0.4 to 0.5",AND(X254&gt;0.5,X254&lt;=0.75),"0.5 to 0.75",AND(X254&gt;0.75,X254&lt;=1),"0.75 to 1",AND(X254&gt;1,X254&lt;=2),"1 to 2",AND(X254&gt;2,X254&lt;=3),"2 to 3",AND(X254&gt;3,X254&lt;=4),"3 to 4",AND(X254&gt;4,X254&lt;=5),"4 to 5",AND(X254&gt;5,X254&lt;=10),"5 to 10",X254&gt;10,"10+")</f>
        <v>0.05 to 0.1</v>
      </c>
      <c r="X254" s="16">
        <f t="shared" si="8"/>
        <v>0.0749650313267285</v>
      </c>
      <c r="Y254" s="5" t="str">
        <f t="array" ref="Y254">_xlfn.IFS(AND(Z254&gt;0,Z254&lt;=1),"0 to 1",AND(Z254&gt;1,Z254&lt;=2),"1 to 2",AND(Z254&gt;2,Z254&lt;=4),"2 to 4",AND(Z254&gt;4,Z254&lt;=6),"4 to 6",AND(Z254&gt;6,Z254&lt;=8),"6 to 8",AND(Z254&gt;8,Z254&lt;=10),"8 to 10",AND(Z254&gt;10,Z254&lt;=15),"10 to 15",AND(Z254&gt;15,Z254&lt;=20),"15 to 20",AND(Z254&gt;20,Z254&lt;=25),"20 to 25",AND(Z254&gt;25,Z254&lt;=30),"25 to 30",AND(Z254&gt;30,Z254&lt;=40),"30 to 40",AND(Z254&gt;40,Z254&lt;=50),"40 to 50",Z254&gt;50,"50+")</f>
        <v>10 to 15</v>
      </c>
      <c r="Z254" s="9">
        <f>_xlfn.XLOOKUP($E254,'Raw Data'!$E:$E,'Raw Data'!Z:Z,"ERROR",0,1)</f>
        <v>10.14</v>
      </c>
      <c r="AA254" s="9" t="str">
        <f>_xlfn.XLOOKUP($E254,'Raw Data'!$E:$E,'Raw Data'!AA:AA,"ERROR",0,1)</f>
        <v>oz</v>
      </c>
    </row>
    <row r="255" hidden="1" spans="1:27">
      <c r="A255" s="5" t="str">
        <f>_xlfn.XLOOKUP($E255,'Raw Data'!$E:$E,'Raw Data'!A:A,"ERROR",0,1)</f>
        <v>AE</v>
      </c>
      <c r="B255" s="5" t="str">
        <f>_xlfn.XLOOKUP($E255,'Raw Data'!$E:$E,'Raw Data'!B:B,"ERROR",0,1)</f>
        <v>Hair Mousses</v>
      </c>
      <c r="C255" s="5" t="str">
        <f>_xlfn.XLOOKUP($E255,'Raw Data'!$E:$E,'Raw Data'!C:C,"ERROR",0,1)</f>
        <v>tea tree</v>
      </c>
      <c r="D255" s="5" t="str">
        <f>_xlfn.XLOOKUP($E255,'Raw Data'!$E:$E,'Raw Data'!D:D,"ERROR",0,1)</f>
        <v>www.amazon.ae/dp/B07Q872BW8</v>
      </c>
      <c r="E255" s="5" t="s">
        <v>454</v>
      </c>
      <c r="F255" s="9" t="str">
        <f>_xlfn.XLOOKUP($E255,'Raw Data'!$E:$E,'Raw Data'!F:F,"ERROR",0,1)</f>
        <v>Tea Tree Lavender Mint Curl Refresh Foam, Hair Mousse, For Coarse, Curly + Dry Hair, 6.8 fl. oz.</v>
      </c>
      <c r="G255" s="10">
        <f>_xlfn.XLOOKUP($E255,'Raw Data'!$E:$E,'Raw Data'!G:G,"ERROR",0,1)</f>
        <v>1</v>
      </c>
      <c r="H255" s="9">
        <f>_xlfn.XLOOKUP($E255,'Raw Data'!$E:$E,'Raw Data'!H:H,"ERROR",0,1)</f>
        <v>103.73</v>
      </c>
      <c r="I255" s="9">
        <f>_xlfn.XLOOKUP($E255,'Raw Data'!$E:$E,'Raw Data'!I:I,"ERROR",0,1)</f>
        <v>0.000138875913480989</v>
      </c>
      <c r="J255" s="9" t="str">
        <f>_xlfn.XLOOKUP($E255,'Raw Data'!$E:$E,'Raw Data'!J:J,"ERROR",0,1)</f>
        <v>No</v>
      </c>
      <c r="K255" s="14" t="str">
        <f t="array" ref="K255">_xlfn.IFS(AND(L255&gt;0,L255&lt;=5),"0 to 5",AND(L255&gt;5,L255&lt;=10),"5 to 10",AND(L255&gt;10,L255&lt;=15),"10 to 15",AND(L255&gt;15,L255&lt;=20),"15 to 20",AND(L255&gt;20,L255&lt;=30),"20 to 30",AND(L255&gt;30,L255&lt;=40),"30 to 40",AND(L255&gt;40,L255&lt;=50),"40 to 50",AND(L255&gt;50,L255&lt;=75),"50 to 75",AND(L255&gt;75,L255&lt;=100),"75 to 100",AND(L255&gt;100,L255&lt;=150),"100 to 150",AND(L255&gt;150,L255&lt;=200),"150 to 200",AND(L255&gt;200,L255&lt;=250),"200 to 250",AND(L255&gt;250,L255&lt;=300),"250 to 300",AND(L255&gt;300,L255&lt;=400),"300 to 400",AND(L255&gt;400,L255&lt;=500),"400 to 500",L255&gt;500,"500+")</f>
        <v>75 to 100</v>
      </c>
      <c r="L255" s="9">
        <f>_xlfn.XLOOKUP($E255,'Raw Data'!$E:$E,'Raw Data'!L:L,"ERROR",0,1)</f>
        <v>82.13</v>
      </c>
      <c r="M255" s="14" t="str">
        <f t="array" ref="M255">_xlfn.IFS(AND(N255&gt;0,N255&lt;=5),"0 to 5",AND(N255&gt;5,N255&lt;=10),"5 to 10",AND(N255&gt;10,N255&lt;=15),"10 to 15",AND(N255&gt;15,N255&lt;=20),"15 to 20",AND(N255&gt;20,N255&lt;=30),"20 to 30",AND(N255&gt;30,N255&lt;=40),"30 to 40",AND(N255&gt;40,N255&lt;=50),"40 to 50",AND(N255&gt;50,N255&lt;=75),"50 to 75",AND(N255&gt;75,N255&lt;=100),"75 to 100",AND(N255&gt;100,N255&lt;=150),"100 to 150",AND(N255&gt;150,N255&lt;=200),"150 to 200",AND(N255&gt;200,N255&lt;=250),"200 to 250",AND(N255&gt;250,N255&lt;=300),"250 to 300",AND(N255&gt;300,N255&lt;=400),"300 to 400",AND(N255&gt;400,N255&lt;=500),"400 to 500",N255&gt;500,"500+")</f>
        <v>100 to 150</v>
      </c>
      <c r="N255" s="9">
        <f>_xlfn.XLOOKUP($E255,'Raw Data'!$E:$E,'Raw Data'!N:N,"ERROR",0,1)</f>
        <v>115.67</v>
      </c>
      <c r="O255" s="14" t="str">
        <f t="array" ref="O255">_xlfn.IFS(P255=0,"No Discount",AND(P255&gt;0,P255&lt;=0.02),"0% to 2%",AND(P255&gt;0.02,P255&lt;=0.04),"2% to 4%",AND(P255&gt;0.04,P255&lt;=0.06),"4% to 6%",AND(P255&gt;0.06,P255&lt;=0.08),"6% to 8%",AND(P255&gt;0.08,P255&lt;=0.1),"8% to 10%",AND(P255&gt;0.1,P255&lt;=0.15),"10% to 15%",AND(P255&gt;0.15,P255&lt;=0.2),"15% to 20%",AND(P255&gt;0.2,P255&lt;=0.25),"20% to 25%",AND(P255&gt;0.25,P255&lt;=0.3),"25% to 30%",AND(P255&gt;0.3,P255&lt;=0.4),"30% to 40%",AND(P255&gt;0.4,P255&lt;=0.5),"40% to 50%",AND(P255&gt;0.5,P255&lt;=0.75),"50% to 75%",AND(P255&gt;0.75,P255&lt;=1),"75% to 100%")</f>
        <v>25% to 30%</v>
      </c>
      <c r="P255" s="10">
        <f>_xlfn.XLOOKUP($E255,'Raw Data'!$E:$E,'Raw Data'!P:P,"ERROR",0,1)</f>
        <v>0.28996282527881</v>
      </c>
      <c r="Q255" s="9">
        <f>_xlfn.XLOOKUP($E255,'Raw Data'!$E:$E,'Raw Data'!Q:Q,"ERROR",0,1)</f>
        <v>6.8</v>
      </c>
      <c r="R255" s="9" t="str">
        <f>_xlfn.XLOOKUP($E255,'Raw Data'!$E:$E,'Raw Data'!R:R,"ERROR",0,1)</f>
        <v>fl oz</v>
      </c>
      <c r="S255" s="5" t="str">
        <f t="array" ref="S255">_xlfn.IFS(AND(T255&gt;0,T255&lt;=0.05),"0 to 0.05",AND(T255&gt;0.05,T255&lt;=0.1),"0.05 to 0.1",AND(T255&gt;0.1,T255&lt;=0.2),"0.1 to 0.2",AND(T255&gt;0.2,T255&lt;=0.3),"0.2 to 0.3",AND(T255&gt;0.3,T255&lt;=0.4),"0.3 to 0.4",AND(T255&gt;0.4,T255&lt;=0.5),"0.4 to 0.5",AND(T255&gt;0.5,T255&lt;=0.75),"0.5 to 0.75",AND(T255&gt;0.75,T255&lt;=1),"0.75 to 1",AND(T255&gt;1,T255&lt;=2),"1 to 2",AND(T255&gt;2,T255&lt;=3),"2 to 3",AND(T255&gt;3,T255&lt;=4),"3 to 4",AND(T255&gt;4,T255&lt;=5),"4 to 5",AND(T255&gt;5,T255&lt;=10),"5 to 10",T255&gt;10,"10+")</f>
        <v>0.3 to 0.4</v>
      </c>
      <c r="T255" s="10">
        <f>_xlfn.XLOOKUP($E255,'Raw Data'!$E:$E,'Raw Data'!T:T,"ERROR",0,1)</f>
        <v>0.392742812897381</v>
      </c>
      <c r="U255" s="15" t="str">
        <f t="array" ref="U255">_xlfn.IFS(AND(V255&gt;0,V255&lt;=0.05),"0 to 0.05",AND(V255&gt;0.05,V255&lt;=0.1),"0.05 to 0.1",AND(V255&gt;0.1,V255&lt;=0.2),"0.1 to 0.2",AND(V255&gt;0.2,V255&lt;=0.3),"0.2 to 0.3",AND(V255&gt;0.3,V255&lt;=0.4),"0.3 to 0.4",AND(V255&gt;0.4,V255&lt;=0.5),"0.4 to 0.5",AND(V255&gt;0.5,V255&lt;=0.75),"0.5 to 0.75",AND(V255&gt;0.75,V255&lt;=1),"0.75 to 1",AND(V255&gt;1,V255&lt;=2),"1 to 2",AND(V255&gt;2,V255&lt;=3),"2 to 3",AND(V255&gt;3,V255&lt;=4),"3 to 4",AND(V255&gt;4,V255&lt;=5),"4 to 5",AND(V255&gt;5,V255&lt;=10),"5 to 10",V255&gt;10,"10+")</f>
        <v>0.1 to 0.2</v>
      </c>
      <c r="V255" s="10">
        <f>_xlfn.XLOOKUP($E255,'Raw Data'!$E:$E,'Raw Data'!V:V,"ERROR",0,1)</f>
        <v>0.14934508115569</v>
      </c>
      <c r="W255" s="15" t="str">
        <f t="array" ref="W255">_xlfn.IFS(AND(X255&gt;0,X255&lt;=0.05),"0 to 0.05",AND(X255&gt;0.05,X255&lt;=0.1),"0.05 to 0.1",AND(X255&gt;0.1,X255&lt;=0.2),"0.1 to 0.2",AND(X255&gt;0.2,X255&lt;=0.3),"0.2 to 0.3",AND(X255&gt;0.3,X255&lt;=0.4),"0.3 to 0.4",AND(X255&gt;0.4,X255&lt;=0.5),"0.4 to 0.5",AND(X255&gt;0.5,X255&lt;=0.75),"0.5 to 0.75",AND(X255&gt;0.75,X255&lt;=1),"0.75 to 1",AND(X255&gt;1,X255&lt;=2),"1 to 2",AND(X255&gt;2,X255&lt;=3),"2 to 3",AND(X255&gt;3,X255&lt;=4),"3 to 4",AND(X255&gt;4,X255&lt;=5),"4 to 5",AND(X255&gt;5,X255&lt;=10),"5 to 10",X255&gt;10,"10+")</f>
        <v>0.1 to 0.2</v>
      </c>
      <c r="X255" s="16">
        <f t="shared" si="8"/>
        <v>0.106040559482293</v>
      </c>
      <c r="Y255" s="5" t="str">
        <f t="array" ref="Y255">_xlfn.IFS(AND(Z255&gt;0,Z255&lt;=1),"0 to 1",AND(Z255&gt;1,Z255&lt;=2),"1 to 2",AND(Z255&gt;2,Z255&lt;=4),"2 to 4",AND(Z255&gt;4,Z255&lt;=6),"4 to 6",AND(Z255&gt;6,Z255&lt;=8),"6 to 8",AND(Z255&gt;8,Z255&lt;=10),"8 to 10",AND(Z255&gt;10,Z255&lt;=15),"10 to 15",AND(Z255&gt;15,Z255&lt;=20),"15 to 20",AND(Z255&gt;20,Z255&lt;=25),"20 to 25",AND(Z255&gt;25,Z255&lt;=30),"25 to 30",AND(Z255&gt;30,Z255&lt;=40),"30 to 40",AND(Z255&gt;40,Z255&lt;=50),"40 to 50",Z255&gt;50,"50+")</f>
        <v>6 to 8</v>
      </c>
      <c r="Z255" s="9">
        <f>_xlfn.XLOOKUP($E255,'Raw Data'!$E:$E,'Raw Data'!Z:Z,"ERROR",0,1)</f>
        <v>7.072</v>
      </c>
      <c r="AA255" s="9" t="str">
        <f>_xlfn.XLOOKUP($E255,'Raw Data'!$E:$E,'Raw Data'!AA:AA,"ERROR",0,1)</f>
        <v>oz</v>
      </c>
    </row>
    <row r="256" hidden="1" spans="1:27">
      <c r="A256" s="5" t="str">
        <f>_xlfn.XLOOKUP($E256,'Raw Data'!$E:$E,'Raw Data'!A:A,"ERROR",0,1)</f>
        <v>AE</v>
      </c>
      <c r="B256" s="5" t="str">
        <f>_xlfn.XLOOKUP($E256,'Raw Data'!$E:$E,'Raw Data'!B:B,"ERROR",0,1)</f>
        <v>Hair Mousses</v>
      </c>
      <c r="C256" s="5" t="str">
        <f>_xlfn.XLOOKUP($E256,'Raw Data'!$E:$E,'Raw Data'!C:C,"ERROR",0,1)</f>
        <v>TIGI</v>
      </c>
      <c r="D256" s="5" t="str">
        <f>_xlfn.XLOOKUP($E256,'Raw Data'!$E:$E,'Raw Data'!D:D,"ERROR",0,1)</f>
        <v>www.amazon.ae/dp/B07GJFY6KR</v>
      </c>
      <c r="E256" s="5" t="s">
        <v>455</v>
      </c>
      <c r="F256" s="9" t="str">
        <f>_xlfn.XLOOKUP($E256,'Raw Data'!$E:$E,'Raw Data'!F:F,"ERROR",0,1)</f>
        <v>Bed  Head  for Men by Tigi Press Up Mens Thickening Mousse for Volume 125 ml</v>
      </c>
      <c r="G256" s="10">
        <f>_xlfn.XLOOKUP($E256,'Raw Data'!$E:$E,'Raw Data'!G:G,"ERROR",0,1)</f>
        <v>1</v>
      </c>
      <c r="H256" s="9">
        <f>_xlfn.XLOOKUP($E256,'Raw Data'!$E:$E,'Raw Data'!H:H,"ERROR",0,1)</f>
        <v>103.59</v>
      </c>
      <c r="I256" s="9">
        <f>_xlfn.XLOOKUP($E256,'Raw Data'!$E:$E,'Raw Data'!I:I,"ERROR",0,1)</f>
        <v>0.000138688478525939</v>
      </c>
      <c r="J256" s="9" t="str">
        <f>_xlfn.XLOOKUP($E256,'Raw Data'!$E:$E,'Raw Data'!J:J,"ERROR",0,1)</f>
        <v>No</v>
      </c>
      <c r="K256" s="14" t="str">
        <f t="array" ref="K256">_xlfn.IFS(AND(L256&gt;0,L256&lt;=5),"0 to 5",AND(L256&gt;5,L256&lt;=10),"5 to 10",AND(L256&gt;10,L256&lt;=15),"10 to 15",AND(L256&gt;15,L256&lt;=20),"15 to 20",AND(L256&gt;20,L256&lt;=30),"20 to 30",AND(L256&gt;30,L256&lt;=40),"30 to 40",AND(L256&gt;40,L256&lt;=50),"40 to 50",AND(L256&gt;50,L256&lt;=75),"50 to 75",AND(L256&gt;75,L256&lt;=100),"75 to 100",AND(L256&gt;100,L256&lt;=150),"100 to 150",AND(L256&gt;150,L256&lt;=200),"150 to 200",AND(L256&gt;200,L256&lt;=250),"200 to 250",AND(L256&gt;250,L256&lt;=300),"250 to 300",AND(L256&gt;300,L256&lt;=400),"300 to 400",AND(L256&gt;400,L256&lt;=500),"400 to 500",L256&gt;500,"500+")</f>
        <v>75 to 100</v>
      </c>
      <c r="L256" s="9">
        <f>_xlfn.XLOOKUP($E256,'Raw Data'!$E:$E,'Raw Data'!L:L,"ERROR",0,1)</f>
        <v>98.76</v>
      </c>
      <c r="M256" s="14" t="str">
        <f t="array" ref="M256">_xlfn.IFS(AND(N256&gt;0,N256&lt;=5),"0 to 5",AND(N256&gt;5,N256&lt;=10),"5 to 10",AND(N256&gt;10,N256&lt;=15),"10 to 15",AND(N256&gt;15,N256&lt;=20),"15 to 20",AND(N256&gt;20,N256&lt;=30),"20 to 30",AND(N256&gt;30,N256&lt;=40),"30 to 40",AND(N256&gt;40,N256&lt;=50),"40 to 50",AND(N256&gt;50,N256&lt;=75),"50 to 75",AND(N256&gt;75,N256&lt;=100),"75 to 100",AND(N256&gt;100,N256&lt;=150),"100 to 150",AND(N256&gt;150,N256&lt;=200),"150 to 200",AND(N256&gt;200,N256&lt;=250),"200 to 250",AND(N256&gt;250,N256&lt;=300),"250 to 300",AND(N256&gt;300,N256&lt;=400),"300 to 400",AND(N256&gt;400,N256&lt;=500),"400 to 500",N256&gt;500,"500+")</f>
        <v>75 to 100</v>
      </c>
      <c r="N256" s="9">
        <f>_xlfn.XLOOKUP($E256,'Raw Data'!$E:$E,'Raw Data'!N:N,"ERROR",0,1)</f>
        <v>98.76</v>
      </c>
      <c r="O256" s="14" t="str">
        <f t="array" ref="O256">_xlfn.IFS(P256=0,"No Discount",AND(P256&gt;0,P256&lt;=0.02),"0% to 2%",AND(P256&gt;0.02,P256&lt;=0.04),"2% to 4%",AND(P256&gt;0.04,P256&lt;=0.06),"4% to 6%",AND(P256&gt;0.06,P256&lt;=0.08),"6% to 8%",AND(P256&gt;0.08,P256&lt;=0.1),"8% to 10%",AND(P256&gt;0.1,P256&lt;=0.15),"10% to 15%",AND(P256&gt;0.15,P256&lt;=0.2),"15% to 20%",AND(P256&gt;0.2,P256&lt;=0.25),"20% to 25%",AND(P256&gt;0.25,P256&lt;=0.3),"25% to 30%",AND(P256&gt;0.3,P256&lt;=0.4),"30% to 40%",AND(P256&gt;0.4,P256&lt;=0.5),"40% to 50%",AND(P256&gt;0.5,P256&lt;=0.75),"50% to 75%",AND(P256&gt;0.75,P256&lt;=1),"75% to 100%")</f>
        <v>No Discount</v>
      </c>
      <c r="P256" s="10">
        <f>_xlfn.XLOOKUP($E256,'Raw Data'!$E:$E,'Raw Data'!P:P,"ERROR",0,1)</f>
        <v>0</v>
      </c>
      <c r="Q256" s="9">
        <f>_xlfn.XLOOKUP($E256,'Raw Data'!$E:$E,'Raw Data'!Q:Q,"ERROR",0,1)</f>
        <v>125</v>
      </c>
      <c r="R256" s="9" t="str">
        <f>_xlfn.XLOOKUP($E256,'Raw Data'!$E:$E,'Raw Data'!R:R,"ERROR",0,1)</f>
        <v>ml</v>
      </c>
      <c r="S256" s="5" t="str">
        <f t="array" ref="S256">_xlfn.IFS(AND(T256&gt;0,T256&lt;=0.05),"0 to 0.05",AND(T256&gt;0.05,T256&lt;=0.1),"0.05 to 0.1",AND(T256&gt;0.1,T256&lt;=0.2),"0.1 to 0.2",AND(T256&gt;0.2,T256&lt;=0.3),"0.2 to 0.3",AND(T256&gt;0.3,T256&lt;=0.4),"0.3 to 0.4",AND(T256&gt;0.4,T256&lt;=0.5),"0.4 to 0.5",AND(T256&gt;0.5,T256&lt;=0.75),"0.5 to 0.75",AND(T256&gt;0.75,T256&lt;=1),"0.75 to 1",AND(T256&gt;1,T256&lt;=2),"1 to 2",AND(T256&gt;2,T256&lt;=3),"2 to 3",AND(T256&gt;3,T256&lt;=4),"3 to 4",AND(T256&gt;4,T256&lt;=5),"4 to 5",AND(T256&gt;5,T256&lt;=10),"5 to 10",T256&gt;10,"10+")</f>
        <v>0.75 to 1</v>
      </c>
      <c r="T256" s="10">
        <f>_xlfn.XLOOKUP($E256,'Raw Data'!$E:$E,'Raw Data'!T:T,"ERROR",0,1)</f>
        <v>0.790502128136425</v>
      </c>
      <c r="U256" s="15" t="str">
        <f t="array" ref="U256">_xlfn.IFS(AND(V256&gt;0,V256&lt;=0.05),"0 to 0.05",AND(V256&gt;0.05,V256&lt;=0.1),"0.05 to 0.1",AND(V256&gt;0.1,V256&lt;=0.2),"0.1 to 0.2",AND(V256&gt;0.2,V256&lt;=0.3),"0.2 to 0.3",AND(V256&gt;0.3,V256&lt;=0.4),"0.3 to 0.4",AND(V256&gt;0.4,V256&lt;=0.5),"0.4 to 0.5",AND(V256&gt;0.5,V256&lt;=0.75),"0.5 to 0.75",AND(V256&gt;0.75,V256&lt;=1),"0.75 to 1",AND(V256&gt;1,V256&lt;=2),"1 to 2",AND(V256&gt;2,V256&lt;=3),"2 to 3",AND(V256&gt;3,V256&lt;=4),"3 to 4",AND(V256&gt;4,V256&lt;=5),"4 to 5",AND(V256&gt;5,V256&lt;=10),"5 to 10",V256&gt;10,"10+")</f>
        <v>0.2 to 0.3</v>
      </c>
      <c r="V256" s="10">
        <f>_xlfn.XLOOKUP($E256,'Raw Data'!$E:$E,'Raw Data'!V:V,"ERROR",0,1)</f>
        <v>0.213435574596835</v>
      </c>
      <c r="W256" s="15" t="str">
        <f t="array" ref="W256">_xlfn.IFS(AND(X256&gt;0,X256&lt;=0.05),"0 to 0.05",AND(X256&gt;0.05,X256&lt;=0.1),"0.05 to 0.1",AND(X256&gt;0.1,X256&lt;=0.2),"0.1 to 0.2",AND(X256&gt;0.2,X256&lt;=0.3),"0.2 to 0.3",AND(X256&gt;0.3,X256&lt;=0.4),"0.3 to 0.4",AND(X256&gt;0.4,X256&lt;=0.5),"0.4 to 0.5",AND(X256&gt;0.5,X256&lt;=0.75),"0.5 to 0.75",AND(X256&gt;0.75,X256&lt;=1),"0.75 to 1",AND(X256&gt;1,X256&lt;=2),"1 to 2",AND(X256&gt;2,X256&lt;=3),"2 to 3",AND(X256&gt;3,X256&lt;=4),"3 to 4",AND(X256&gt;4,X256&lt;=5),"4 to 5",AND(X256&gt;5,X256&lt;=10),"5 to 10",X256&gt;10,"10+")</f>
        <v>0.2 to 0.3</v>
      </c>
      <c r="X256" s="16">
        <f t="shared" si="8"/>
        <v>0.213435574596835</v>
      </c>
      <c r="Y256" s="5" t="str">
        <f t="array" ref="Y256">_xlfn.IFS(AND(Z256&gt;0,Z256&lt;=1),"0 to 1",AND(Z256&gt;1,Z256&lt;=2),"1 to 2",AND(Z256&gt;2,Z256&lt;=4),"2 to 4",AND(Z256&gt;4,Z256&lt;=6),"4 to 6",AND(Z256&gt;6,Z256&lt;=8),"6 to 8",AND(Z256&gt;8,Z256&lt;=10),"8 to 10",AND(Z256&gt;10,Z256&lt;=15),"10 to 15",AND(Z256&gt;15,Z256&lt;=20),"15 to 20",AND(Z256&gt;20,Z256&lt;=25),"20 to 25",AND(Z256&gt;25,Z256&lt;=30),"25 to 30",AND(Z256&gt;30,Z256&lt;=40),"30 to 40",AND(Z256&gt;40,Z256&lt;=50),"40 to 50",Z256&gt;50,"50+")</f>
        <v>4 to 6</v>
      </c>
      <c r="Z256" s="9">
        <f>_xlfn.XLOOKUP($E256,'Raw Data'!$E:$E,'Raw Data'!Z:Z,"ERROR",0,1)</f>
        <v>4.225</v>
      </c>
      <c r="AA256" s="9" t="str">
        <f>_xlfn.XLOOKUP($E256,'Raw Data'!$E:$E,'Raw Data'!AA:AA,"ERROR",0,1)</f>
        <v>oz</v>
      </c>
    </row>
    <row r="257" hidden="1" spans="1:27">
      <c r="A257" s="5" t="str">
        <f>_xlfn.XLOOKUP($E257,'Raw Data'!$E:$E,'Raw Data'!A:A,"ERROR",0,1)</f>
        <v>AE</v>
      </c>
      <c r="B257" s="5" t="str">
        <f>_xlfn.XLOOKUP($E257,'Raw Data'!$E:$E,'Raw Data'!B:B,"ERROR",0,1)</f>
        <v>Hair Mousses</v>
      </c>
      <c r="C257" s="5" t="str">
        <f>_xlfn.XLOOKUP($E257,'Raw Data'!$E:$E,'Raw Data'!C:C,"ERROR",0,1)</f>
        <v>giovanni</v>
      </c>
      <c r="D257" s="5" t="str">
        <f>_xlfn.XLOOKUP($E257,'Raw Data'!$E:$E,'Raw Data'!D:D,"ERROR",0,1)</f>
        <v>www.amazon.ae/dp/B001E12H0U</v>
      </c>
      <c r="E257" s="5" t="s">
        <v>456</v>
      </c>
      <c r="F257" s="9" t="str">
        <f>_xlfn.XLOOKUP($E257,'Raw Data'!$E:$E,'Raw Data'!F:F,"ERROR",0,1)</f>
        <v>Giovanni Cosmetics Mousse NTRL Styling</v>
      </c>
      <c r="G257" s="10">
        <f>_xlfn.XLOOKUP($E257,'Raw Data'!$E:$E,'Raw Data'!G:G,"ERROR",0,1)</f>
        <v>1</v>
      </c>
      <c r="H257" s="9">
        <f>_xlfn.XLOOKUP($E257,'Raw Data'!$E:$E,'Raw Data'!H:H,"ERROR",0,1)</f>
        <v>99.72</v>
      </c>
      <c r="I257" s="9">
        <f>_xlfn.XLOOKUP($E257,'Raw Data'!$E:$E,'Raw Data'!I:I,"ERROR",0,1)</f>
        <v>0.000133507240839913</v>
      </c>
      <c r="J257" s="9" t="str">
        <f>_xlfn.XLOOKUP($E257,'Raw Data'!$E:$E,'Raw Data'!J:J,"ERROR",0,1)</f>
        <v>No</v>
      </c>
      <c r="K257" s="14" t="str">
        <f t="array" ref="K257">_xlfn.IFS(AND(L257&gt;0,L257&lt;=5),"0 to 5",AND(L257&gt;5,L257&lt;=10),"5 to 10",AND(L257&gt;10,L257&lt;=15),"10 to 15",AND(L257&gt;15,L257&lt;=20),"15 to 20",AND(L257&gt;20,L257&lt;=30),"20 to 30",AND(L257&gt;30,L257&lt;=40),"30 to 40",AND(L257&gt;40,L257&lt;=50),"40 to 50",AND(L257&gt;50,L257&lt;=75),"50 to 75",AND(L257&gt;75,L257&lt;=100),"75 to 100",AND(L257&gt;100,L257&lt;=150),"100 to 150",AND(L257&gt;150,L257&lt;=200),"150 to 200",AND(L257&gt;200,L257&lt;=250),"200 to 250",AND(L257&gt;250,L257&lt;=300),"250 to 300",AND(L257&gt;300,L257&lt;=400),"300 to 400",AND(L257&gt;400,L257&lt;=500),"400 to 500",L257&gt;500,"500+")</f>
        <v>75 to 100</v>
      </c>
      <c r="L257" s="9">
        <f>_xlfn.XLOOKUP($E257,'Raw Data'!$E:$E,'Raw Data'!L:L,"ERROR",0,1)</f>
        <v>81.3</v>
      </c>
      <c r="M257" s="14" t="str">
        <f t="array" ref="M257">_xlfn.IFS(AND(N257&gt;0,N257&lt;=5),"0 to 5",AND(N257&gt;5,N257&lt;=10),"5 to 10",AND(N257&gt;10,N257&lt;=15),"10 to 15",AND(N257&gt;15,N257&lt;=20),"15 to 20",AND(N257&gt;20,N257&lt;=30),"20 to 30",AND(N257&gt;30,N257&lt;=40),"30 to 40",AND(N257&gt;40,N257&lt;=50),"40 to 50",AND(N257&gt;50,N257&lt;=75),"50 to 75",AND(N257&gt;75,N257&lt;=100),"75 to 100",AND(N257&gt;100,N257&lt;=150),"100 to 150",AND(N257&gt;150,N257&lt;=200),"150 to 200",AND(N257&gt;200,N257&lt;=250),"200 to 250",AND(N257&gt;250,N257&lt;=300),"250 to 300",AND(N257&gt;300,N257&lt;=400),"300 to 400",AND(N257&gt;400,N257&lt;=500),"400 to 500",N257&gt;500,"500+")</f>
        <v>75 to 100</v>
      </c>
      <c r="N257" s="9">
        <f>_xlfn.XLOOKUP($E257,'Raw Data'!$E:$E,'Raw Data'!N:N,"ERROR",0,1)</f>
        <v>84.46</v>
      </c>
      <c r="O257" s="14" t="str">
        <f t="array" ref="O257">_xlfn.IFS(P257=0,"No Discount",AND(P257&gt;0,P257&lt;=0.02),"0% to 2%",AND(P257&gt;0.02,P257&lt;=0.04),"2% to 4%",AND(P257&gt;0.04,P257&lt;=0.06),"4% to 6%",AND(P257&gt;0.06,P257&lt;=0.08),"6% to 8%",AND(P257&gt;0.08,P257&lt;=0.1),"8% to 10%",AND(P257&gt;0.1,P257&lt;=0.15),"10% to 15%",AND(P257&gt;0.15,P257&lt;=0.2),"15% to 20%",AND(P257&gt;0.2,P257&lt;=0.25),"20% to 25%",AND(P257&gt;0.25,P257&lt;=0.3),"25% to 30%",AND(P257&gt;0.3,P257&lt;=0.4),"30% to 40%",AND(P257&gt;0.4,P257&lt;=0.5),"40% to 50%",AND(P257&gt;0.5,P257&lt;=0.75),"50% to 75%",AND(P257&gt;0.75,P257&lt;=1),"75% to 100%")</f>
        <v>2% to 4%</v>
      </c>
      <c r="P257" s="10">
        <f>_xlfn.XLOOKUP($E257,'Raw Data'!$E:$E,'Raw Data'!P:P,"ERROR",0,1)</f>
        <v>0.0374141605493724</v>
      </c>
      <c r="Q257" s="9">
        <f>_xlfn.XLOOKUP($E257,'Raw Data'!$E:$E,'Raw Data'!Q:Q,"ERROR",0,1)</f>
        <v>0</v>
      </c>
      <c r="R257" s="9">
        <f>_xlfn.XLOOKUP($E257,'Raw Data'!$E:$E,'Raw Data'!R:R,"ERROR",0,1)</f>
        <v>0</v>
      </c>
      <c r="S257" s="5" t="e">
        <f t="array" ref="S257">_xlfn.IFS(AND(T257&gt;0,T257&lt;=0.05),"0 to 0.05",AND(T257&gt;0.05,T257&lt;=0.1),"0.05 to 0.1",AND(T257&gt;0.1,T257&lt;=0.2),"0.1 to 0.2",AND(T257&gt;0.2,T257&lt;=0.3),"0.2 to 0.3",AND(T257&gt;0.3,T257&lt;=0.4),"0.3 to 0.4",AND(T257&gt;0.4,T257&lt;=0.5),"0.4 to 0.5",AND(T257&gt;0.5,T257&lt;=0.75),"0.5 to 0.75",AND(T257&gt;0.75,T257&lt;=1),"0.75 to 1",AND(T257&gt;1,T257&lt;=2),"1 to 2",AND(T257&gt;2,T257&lt;=3),"2 to 3",AND(T257&gt;3,T257&lt;=4),"3 to 4",AND(T257&gt;4,T257&lt;=5),"4 to 5",AND(T257&gt;5,T257&lt;=10),"5 to 10",T257&gt;10,"10+")</f>
        <v>#N/A</v>
      </c>
      <c r="T257" s="10">
        <f>_xlfn.XLOOKUP($E257,'Raw Data'!$E:$E,'Raw Data'!T:T,"ERROR",0,1)</f>
        <v>0</v>
      </c>
      <c r="U257" s="15" t="e">
        <f t="array" ref="U257">_xlfn.IFS(AND(V257&gt;0,V257&lt;=0.05),"0 to 0.05",AND(V257&gt;0.05,V257&lt;=0.1),"0.05 to 0.1",AND(V257&gt;0.1,V257&lt;=0.2),"0.1 to 0.2",AND(V257&gt;0.2,V257&lt;=0.3),"0.2 to 0.3",AND(V257&gt;0.3,V257&lt;=0.4),"0.3 to 0.4",AND(V257&gt;0.4,V257&lt;=0.5),"0.4 to 0.5",AND(V257&gt;0.5,V257&lt;=0.75),"0.5 to 0.75",AND(V257&gt;0.75,V257&lt;=1),"0.75 to 1",AND(V257&gt;1,V257&lt;=2),"1 to 2",AND(V257&gt;2,V257&lt;=3),"2 to 3",AND(V257&gt;3,V257&lt;=4),"3 to 4",AND(V257&gt;4,V257&lt;=5),"4 to 5",AND(V257&gt;5,V257&lt;=10),"5 to 10",V257&gt;10,"10+")</f>
        <v>#N/A</v>
      </c>
      <c r="V257" s="10">
        <f>_xlfn.XLOOKUP($E257,'Raw Data'!$E:$E,'Raw Data'!V:V,"ERROR",0,1)</f>
        <v>0</v>
      </c>
      <c r="W257" s="15" t="e">
        <f t="array" ref="W257">_xlfn.IFS(AND(X257&gt;0,X257&lt;=0.05),"0 to 0.05",AND(X257&gt;0.05,X257&lt;=0.1),"0.05 to 0.1",AND(X257&gt;0.1,X257&lt;=0.2),"0.1 to 0.2",AND(X257&gt;0.2,X257&lt;=0.3),"0.2 to 0.3",AND(X257&gt;0.3,X257&lt;=0.4),"0.3 to 0.4",AND(X257&gt;0.4,X257&lt;=0.5),"0.4 to 0.5",AND(X257&gt;0.5,X257&lt;=0.75),"0.5 to 0.75",AND(X257&gt;0.75,X257&lt;=1),"0.75 to 1",AND(X257&gt;1,X257&lt;=2),"1 to 2",AND(X257&gt;2,X257&lt;=3),"2 to 3",AND(X257&gt;3,X257&lt;=4),"3 to 4",AND(X257&gt;4,X257&lt;=5),"4 to 5",AND(X257&gt;5,X257&lt;=10),"5 to 10",X257&gt;10,"10+")</f>
        <v>#DIV/0!</v>
      </c>
      <c r="X257" s="16" t="e">
        <f t="shared" si="8"/>
        <v>#DIV/0!</v>
      </c>
      <c r="Y257" s="5" t="e">
        <f t="array" ref="Y257">_xlfn.IFS(AND(Z257&gt;0,Z257&lt;=1),"0 to 1",AND(Z257&gt;1,Z257&lt;=2),"1 to 2",AND(Z257&gt;2,Z257&lt;=4),"2 to 4",AND(Z257&gt;4,Z257&lt;=6),"4 to 6",AND(Z257&gt;6,Z257&lt;=8),"6 to 8",AND(Z257&gt;8,Z257&lt;=10),"8 to 10",AND(Z257&gt;10,Z257&lt;=15),"10 to 15",AND(Z257&gt;15,Z257&lt;=20),"15 to 20",AND(Z257&gt;20,Z257&lt;=25),"20 to 25",AND(Z257&gt;25,Z257&lt;=30),"25 to 30",AND(Z257&gt;30,Z257&lt;=40),"30 to 40",AND(Z257&gt;40,Z257&lt;=50),"40 to 50",Z257&gt;50,"50+")</f>
        <v>#N/A</v>
      </c>
      <c r="Z257" s="9">
        <f>_xlfn.XLOOKUP($E257,'Raw Data'!$E:$E,'Raw Data'!Z:Z,"ERROR",0,1)</f>
        <v>0</v>
      </c>
      <c r="AA257" s="9">
        <f>_xlfn.XLOOKUP($E257,'Raw Data'!$E:$E,'Raw Data'!AA:AA,"ERROR",0,1)</f>
        <v>0</v>
      </c>
    </row>
    <row r="258" hidden="1" spans="1:27">
      <c r="A258" s="5" t="str">
        <f>_xlfn.XLOOKUP($E258,'Raw Data'!$E:$E,'Raw Data'!A:A,"ERROR",0,1)</f>
        <v>AE</v>
      </c>
      <c r="B258" s="5" t="str">
        <f>_xlfn.XLOOKUP($E258,'Raw Data'!$E:$E,'Raw Data'!B:B,"ERROR",0,1)</f>
        <v>Hair Mousses</v>
      </c>
      <c r="C258" s="5" t="str">
        <f>_xlfn.XLOOKUP($E258,'Raw Data'!$E:$E,'Raw Data'!C:C,"ERROR",0,1)</f>
        <v>vo5</v>
      </c>
      <c r="D258" s="5" t="str">
        <f>_xlfn.XLOOKUP($E258,'Raw Data'!$E:$E,'Raw Data'!D:D,"ERROR",0,1)</f>
        <v>www.amazon.ae/dp/B07YB4GWJF</v>
      </c>
      <c r="E258" s="5" t="s">
        <v>457</v>
      </c>
      <c r="F258" s="9" t="str">
        <f>_xlfn.XLOOKUP($E258,'Raw Data'!$E:$E,'Raw Data'!F:F,"ERROR",0,1)</f>
        <v>VO5 Rework Texture Foam Mousse 150 ml</v>
      </c>
      <c r="G258" s="10">
        <f>_xlfn.XLOOKUP($E258,'Raw Data'!$E:$E,'Raw Data'!G:G,"ERROR",0,1)</f>
        <v>3</v>
      </c>
      <c r="H258" s="9">
        <f>_xlfn.XLOOKUP($E258,'Raw Data'!$E:$E,'Raw Data'!H:H,"ERROR",0,1)</f>
        <v>97.63</v>
      </c>
      <c r="I258" s="9">
        <f>_xlfn.XLOOKUP($E258,'Raw Data'!$E:$E,'Raw Data'!I:I,"ERROR",0,1)</f>
        <v>0.000130709104725238</v>
      </c>
      <c r="J258" s="9" t="str">
        <f>_xlfn.XLOOKUP($E258,'Raw Data'!$E:$E,'Raw Data'!J:J,"ERROR",0,1)</f>
        <v>No</v>
      </c>
      <c r="K258" s="14" t="str">
        <f t="array" ref="K258">_xlfn.IFS(AND(L258&gt;0,L258&lt;=5),"0 to 5",AND(L258&gt;5,L258&lt;=10),"5 to 10",AND(L258&gt;10,L258&lt;=15),"10 to 15",AND(L258&gt;15,L258&lt;=20),"15 to 20",AND(L258&gt;20,L258&lt;=30),"20 to 30",AND(L258&gt;30,L258&lt;=40),"30 to 40",AND(L258&gt;40,L258&lt;=50),"40 to 50",AND(L258&gt;50,L258&lt;=75),"50 to 75",AND(L258&gt;75,L258&lt;=100),"75 to 100",AND(L258&gt;100,L258&lt;=150),"100 to 150",AND(L258&gt;150,L258&lt;=200),"150 to 200",AND(L258&gt;200,L258&lt;=250),"200 to 250",AND(L258&gt;250,L258&lt;=300),"250 to 300",AND(L258&gt;300,L258&lt;=400),"300 to 400",AND(L258&gt;400,L258&lt;=500),"400 to 500",L258&gt;500,"500+")</f>
        <v>50 to 75</v>
      </c>
      <c r="L258" s="9">
        <f>_xlfn.XLOOKUP($E258,'Raw Data'!$E:$E,'Raw Data'!L:L,"ERROR",0,1)</f>
        <v>58.93</v>
      </c>
      <c r="M258" s="14" t="str">
        <f t="array" ref="M258">_xlfn.IFS(AND(N258&gt;0,N258&lt;=5),"0 to 5",AND(N258&gt;5,N258&lt;=10),"5 to 10",AND(N258&gt;10,N258&lt;=15),"10 to 15",AND(N258&gt;15,N258&lt;=20),"15 to 20",AND(N258&gt;20,N258&lt;=30),"20 to 30",AND(N258&gt;30,N258&lt;=40),"30 to 40",AND(N258&gt;40,N258&lt;=50),"40 to 50",AND(N258&gt;50,N258&lt;=75),"50 to 75",AND(N258&gt;75,N258&lt;=100),"75 to 100",AND(N258&gt;100,N258&lt;=150),"100 to 150",AND(N258&gt;150,N258&lt;=200),"150 to 200",AND(N258&gt;200,N258&lt;=250),"200 to 250",AND(N258&gt;250,N258&lt;=300),"250 to 300",AND(N258&gt;300,N258&lt;=400),"300 to 400",AND(N258&gt;400,N258&lt;=500),"400 to 500",N258&gt;500,"500+")</f>
        <v>50 to 75</v>
      </c>
      <c r="N258" s="9">
        <f>_xlfn.XLOOKUP($E258,'Raw Data'!$E:$E,'Raw Data'!N:N,"ERROR",0,1)</f>
        <v>60.23</v>
      </c>
      <c r="O258" s="14" t="str">
        <f t="array" ref="O258">_xlfn.IFS(P258=0,"No Discount",AND(P258&gt;0,P258&lt;=0.02),"0% to 2%",AND(P258&gt;0.02,P258&lt;=0.04),"2% to 4%",AND(P258&gt;0.04,P258&lt;=0.06),"4% to 6%",AND(P258&gt;0.06,P258&lt;=0.08),"6% to 8%",AND(P258&gt;0.08,P258&lt;=0.1),"8% to 10%",AND(P258&gt;0.1,P258&lt;=0.15),"10% to 15%",AND(P258&gt;0.15,P258&lt;=0.2),"15% to 20%",AND(P258&gt;0.2,P258&lt;=0.25),"20% to 25%",AND(P258&gt;0.25,P258&lt;=0.3),"25% to 30%",AND(P258&gt;0.3,P258&lt;=0.4),"30% to 40%",AND(P258&gt;0.4,P258&lt;=0.5),"40% to 50%",AND(P258&gt;0.5,P258&lt;=0.75),"50% to 75%",AND(P258&gt;0.75,P258&lt;=1),"75% to 100%")</f>
        <v>2% to 4%</v>
      </c>
      <c r="P258" s="10">
        <f>_xlfn.XLOOKUP($E258,'Raw Data'!$E:$E,'Raw Data'!P:P,"ERROR",0,1)</f>
        <v>0.021583928274946</v>
      </c>
      <c r="Q258" s="9">
        <f>_xlfn.XLOOKUP($E258,'Raw Data'!$E:$E,'Raw Data'!Q:Q,"ERROR",0,1)</f>
        <v>150</v>
      </c>
      <c r="R258" s="9" t="str">
        <f>_xlfn.XLOOKUP($E258,'Raw Data'!$E:$E,'Raw Data'!R:R,"ERROR",0,1)</f>
        <v>ml</v>
      </c>
      <c r="S258" s="5" t="str">
        <f t="array" ref="S258">_xlfn.IFS(AND(T258&gt;0,T258&lt;=0.05),"0 to 0.05",AND(T258&gt;0.05,T258&lt;=0.1),"0.05 to 0.1",AND(T258&gt;0.1,T258&lt;=0.2),"0.1 to 0.2",AND(T258&gt;0.2,T258&lt;=0.3),"0.2 to 0.3",AND(T258&gt;0.3,T258&lt;=0.4),"0.3 to 0.4",AND(T258&gt;0.4,T258&lt;=0.5),"0.4 to 0.5",AND(T258&gt;0.5,T258&lt;=0.75),"0.5 to 0.75",AND(T258&gt;0.75,T258&lt;=1),"0.75 to 1",AND(T258&gt;1,T258&lt;=2),"1 to 2",AND(T258&gt;2,T258&lt;=3),"2 to 3",AND(T258&gt;3,T258&lt;=4),"3 to 4",AND(T258&gt;4,T258&lt;=5),"4 to 5",AND(T258&gt;5,T258&lt;=10),"5 to 10",T258&gt;10,"10+")</f>
        <v>0.3 to 0.4</v>
      </c>
      <c r="T258" s="10">
        <f>_xlfn.XLOOKUP($E258,'Raw Data'!$E:$E,'Raw Data'!T:T,"ERROR",0,1)</f>
        <v>0.393076569554809</v>
      </c>
      <c r="U258" s="15" t="str">
        <f t="array" ref="U258">_xlfn.IFS(AND(V258&gt;0,V258&lt;=0.05),"0 to 0.05",AND(V258&gt;0.05,V258&lt;=0.1),"0.05 to 0.1",AND(V258&gt;0.1,V258&lt;=0.2),"0.1 to 0.2",AND(V258&gt;0.2,V258&lt;=0.3),"0.2 to 0.3",AND(V258&gt;0.3,V258&lt;=0.4),"0.3 to 0.4",AND(V258&gt;0.4,V258&lt;=0.5),"0.4 to 0.5",AND(V258&gt;0.5,V258&lt;=0.75),"0.5 to 0.75",AND(V258&gt;0.75,V258&lt;=1),"0.75 to 1",AND(V258&gt;1,V258&lt;=2),"1 to 2",AND(V258&gt;2,V258&lt;=3),"2 to 3",AND(V258&gt;3,V258&lt;=4),"3 to 4",AND(V258&gt;4,V258&lt;=5),"4 to 5",AND(V258&gt;5,V258&lt;=10),"5 to 10",V258&gt;10,"10+")</f>
        <v>0.1 to 0.2</v>
      </c>
      <c r="V258" s="10">
        <f>_xlfn.XLOOKUP($E258,'Raw Data'!$E:$E,'Raw Data'!V:V,"ERROR",0,1)</f>
        <v>0.10847192400742</v>
      </c>
      <c r="W258" s="15" t="str">
        <f t="array" ref="W258">_xlfn.IFS(AND(X258&gt;0,X258&lt;=0.05),"0 to 0.05",AND(X258&gt;0.05,X258&lt;=0.1),"0.05 to 0.1",AND(X258&gt;0.1,X258&lt;=0.2),"0.1 to 0.2",AND(X258&gt;0.2,X258&lt;=0.3),"0.2 to 0.3",AND(X258&gt;0.3,X258&lt;=0.4),"0.3 to 0.4",AND(X258&gt;0.4,X258&lt;=0.5),"0.4 to 0.5",AND(X258&gt;0.5,X258&lt;=0.75),"0.5 to 0.75",AND(X258&gt;0.75,X258&lt;=1),"0.75 to 1",AND(X258&gt;1,X258&lt;=2),"1 to 2",AND(X258&gt;2,X258&lt;=3),"2 to 3",AND(X258&gt;3,X258&lt;=4),"3 to 4",AND(X258&gt;4,X258&lt;=5),"4 to 5",AND(X258&gt;5,X258&lt;=10),"5 to 10",X258&gt;10,"10+")</f>
        <v>0.1 to 0.2</v>
      </c>
      <c r="X258" s="16">
        <f t="shared" si="8"/>
        <v>0.106130673779798</v>
      </c>
      <c r="Y258" s="5" t="str">
        <f t="array" ref="Y258">_xlfn.IFS(AND(Z258&gt;0,Z258&lt;=1),"0 to 1",AND(Z258&gt;1,Z258&lt;=2),"1 to 2",AND(Z258&gt;2,Z258&lt;=4),"2 to 4",AND(Z258&gt;4,Z258&lt;=6),"4 to 6",AND(Z258&gt;6,Z258&lt;=8),"6 to 8",AND(Z258&gt;8,Z258&lt;=10),"8 to 10",AND(Z258&gt;10,Z258&lt;=15),"10 to 15",AND(Z258&gt;15,Z258&lt;=20),"15 to 20",AND(Z258&gt;20,Z258&lt;=25),"20 to 25",AND(Z258&gt;25,Z258&lt;=30),"25 to 30",AND(Z258&gt;30,Z258&lt;=40),"30 to 40",AND(Z258&gt;40,Z258&lt;=50),"40 to 50",Z258&gt;50,"50+")</f>
        <v>4 to 6</v>
      </c>
      <c r="Z258" s="9">
        <f>_xlfn.XLOOKUP($E258,'Raw Data'!$E:$E,'Raw Data'!Z:Z,"ERROR",0,1)</f>
        <v>5.07</v>
      </c>
      <c r="AA258" s="9" t="str">
        <f>_xlfn.XLOOKUP($E258,'Raw Data'!$E:$E,'Raw Data'!AA:AA,"ERROR",0,1)</f>
        <v>oz</v>
      </c>
    </row>
    <row r="259" hidden="1" spans="1:27">
      <c r="A259" s="5" t="str">
        <f>_xlfn.XLOOKUP($E259,'Raw Data'!$E:$E,'Raw Data'!A:A,"ERROR",0,1)</f>
        <v>AE</v>
      </c>
      <c r="B259" s="5" t="str">
        <f>_xlfn.XLOOKUP($E259,'Raw Data'!$E:$E,'Raw Data'!B:B,"ERROR",0,1)</f>
        <v>Hair Mousses</v>
      </c>
      <c r="C259" s="5" t="str">
        <f>_xlfn.XLOOKUP($E259,'Raw Data'!$E:$E,'Raw Data'!C:C,"ERROR",0,1)</f>
        <v>suave</v>
      </c>
      <c r="D259" s="5" t="str">
        <f>_xlfn.XLOOKUP($E259,'Raw Data'!$E:$E,'Raw Data'!D:D,"ERROR",0,1)</f>
        <v>www.amazon.ae/dp/B009PIR9NE</v>
      </c>
      <c r="E259" s="5" t="s">
        <v>458</v>
      </c>
      <c r="F259" s="9" t="str">
        <f>_xlfn.XLOOKUP($E259,'Raw Data'!$E:$E,'Raw Data'!F:F,"ERROR",0,1)</f>
        <v>Suave Professionals Captivating Curls Mousse</v>
      </c>
      <c r="G259" s="10">
        <f>_xlfn.XLOOKUP($E259,'Raw Data'!$E:$E,'Raw Data'!G:G,"ERROR",0,1)</f>
        <v>1</v>
      </c>
      <c r="H259" s="9">
        <f>_xlfn.XLOOKUP($E259,'Raw Data'!$E:$E,'Raw Data'!H:H,"ERROR",0,1)</f>
        <v>95.99</v>
      </c>
      <c r="I259" s="9">
        <f>_xlfn.XLOOKUP($E259,'Raw Data'!$E:$E,'Raw Data'!I:I,"ERROR",0,1)</f>
        <v>0.000128513438108938</v>
      </c>
      <c r="J259" s="9" t="str">
        <f>_xlfn.XLOOKUP($E259,'Raw Data'!$E:$E,'Raw Data'!J:J,"ERROR",0,1)</f>
        <v>No</v>
      </c>
      <c r="K259" s="14" t="str">
        <f t="array" ref="K259">_xlfn.IFS(AND(L259&gt;0,L259&lt;=5),"0 to 5",AND(L259&gt;5,L259&lt;=10),"5 to 10",AND(L259&gt;10,L259&lt;=15),"10 to 15",AND(L259&gt;15,L259&lt;=20),"15 to 20",AND(L259&gt;20,L259&lt;=30),"20 to 30",AND(L259&gt;30,L259&lt;=40),"30 to 40",AND(L259&gt;40,L259&lt;=50),"40 to 50",AND(L259&gt;50,L259&lt;=75),"50 to 75",AND(L259&gt;75,L259&lt;=100),"75 to 100",AND(L259&gt;100,L259&lt;=150),"100 to 150",AND(L259&gt;150,L259&lt;=200),"150 to 200",AND(L259&gt;200,L259&lt;=250),"200 to 250",AND(L259&gt;250,L259&lt;=300),"250 to 300",AND(L259&gt;300,L259&lt;=400),"300 to 400",AND(L259&gt;400,L259&lt;=500),"400 to 500",L259&gt;500,"500+")</f>
        <v>50 to 75</v>
      </c>
      <c r="L259" s="9">
        <f>_xlfn.XLOOKUP($E259,'Raw Data'!$E:$E,'Raw Data'!L:L,"ERROR",0,1)</f>
        <v>72.4</v>
      </c>
      <c r="M259" s="14" t="str">
        <f t="array" ref="M259">_xlfn.IFS(AND(N259&gt;0,N259&lt;=5),"0 to 5",AND(N259&gt;5,N259&lt;=10),"5 to 10",AND(N259&gt;10,N259&lt;=15),"10 to 15",AND(N259&gt;15,N259&lt;=20),"15 to 20",AND(N259&gt;20,N259&lt;=30),"20 to 30",AND(N259&gt;30,N259&lt;=40),"30 to 40",AND(N259&gt;40,N259&lt;=50),"40 to 50",AND(N259&gt;50,N259&lt;=75),"50 to 75",AND(N259&gt;75,N259&lt;=100),"75 to 100",AND(N259&gt;100,N259&lt;=150),"100 to 150",AND(N259&gt;150,N259&lt;=200),"150 to 200",AND(N259&gt;200,N259&lt;=250),"200 to 250",AND(N259&gt;250,N259&lt;=300),"250 to 300",AND(N259&gt;300,N259&lt;=400),"300 to 400",AND(N259&gt;400,N259&lt;=500),"400 to 500",N259&gt;500,"500+")</f>
        <v>75 to 100</v>
      </c>
      <c r="N259" s="9">
        <f>_xlfn.XLOOKUP($E259,'Raw Data'!$E:$E,'Raw Data'!N:N,"ERROR",0,1)</f>
        <v>78.04</v>
      </c>
      <c r="O259" s="14" t="str">
        <f t="array" ref="O259">_xlfn.IFS(P259=0,"No Discount",AND(P259&gt;0,P259&lt;=0.02),"0% to 2%",AND(P259&gt;0.02,P259&lt;=0.04),"2% to 4%",AND(P259&gt;0.04,P259&lt;=0.06),"4% to 6%",AND(P259&gt;0.06,P259&lt;=0.08),"6% to 8%",AND(P259&gt;0.08,P259&lt;=0.1),"8% to 10%",AND(P259&gt;0.1,P259&lt;=0.15),"10% to 15%",AND(P259&gt;0.15,P259&lt;=0.2),"15% to 20%",AND(P259&gt;0.2,P259&lt;=0.25),"20% to 25%",AND(P259&gt;0.25,P259&lt;=0.3),"25% to 30%",AND(P259&gt;0.3,P259&lt;=0.4),"30% to 40%",AND(P259&gt;0.4,P259&lt;=0.5),"40% to 50%",AND(P259&gt;0.5,P259&lt;=0.75),"50% to 75%",AND(P259&gt;0.75,P259&lt;=1),"75% to 100%")</f>
        <v>6% to 8%</v>
      </c>
      <c r="P259" s="10">
        <f>_xlfn.XLOOKUP($E259,'Raw Data'!$E:$E,'Raw Data'!P:P,"ERROR",0,1)</f>
        <v>0.0722706304459252</v>
      </c>
      <c r="Q259" s="9">
        <f>_xlfn.XLOOKUP($E259,'Raw Data'!$E:$E,'Raw Data'!Q:Q,"ERROR",0,1)</f>
        <v>0</v>
      </c>
      <c r="R259" s="9">
        <f>_xlfn.XLOOKUP($E259,'Raw Data'!$E:$E,'Raw Data'!R:R,"ERROR",0,1)</f>
        <v>0</v>
      </c>
      <c r="S259" s="5" t="e">
        <f t="array" ref="S259">_xlfn.IFS(AND(T259&gt;0,T259&lt;=0.05),"0 to 0.05",AND(T259&gt;0.05,T259&lt;=0.1),"0.05 to 0.1",AND(T259&gt;0.1,T259&lt;=0.2),"0.1 to 0.2",AND(T259&gt;0.2,T259&lt;=0.3),"0.2 to 0.3",AND(T259&gt;0.3,T259&lt;=0.4),"0.3 to 0.4",AND(T259&gt;0.4,T259&lt;=0.5),"0.4 to 0.5",AND(T259&gt;0.5,T259&lt;=0.75),"0.5 to 0.75",AND(T259&gt;0.75,T259&lt;=1),"0.75 to 1",AND(T259&gt;1,T259&lt;=2),"1 to 2",AND(T259&gt;2,T259&lt;=3),"2 to 3",AND(T259&gt;3,T259&lt;=4),"3 to 4",AND(T259&gt;4,T259&lt;=5),"4 to 5",AND(T259&gt;5,T259&lt;=10),"5 to 10",T259&gt;10,"10+")</f>
        <v>#N/A</v>
      </c>
      <c r="T259" s="10">
        <f>_xlfn.XLOOKUP($E259,'Raw Data'!$E:$E,'Raw Data'!T:T,"ERROR",0,1)</f>
        <v>0</v>
      </c>
      <c r="U259" s="15" t="e">
        <f t="array" ref="U259">_xlfn.IFS(AND(V259&gt;0,V259&lt;=0.05),"0 to 0.05",AND(V259&gt;0.05,V259&lt;=0.1),"0.05 to 0.1",AND(V259&gt;0.1,V259&lt;=0.2),"0.1 to 0.2",AND(V259&gt;0.2,V259&lt;=0.3),"0.2 to 0.3",AND(V259&gt;0.3,V259&lt;=0.4),"0.3 to 0.4",AND(V259&gt;0.4,V259&lt;=0.5),"0.4 to 0.5",AND(V259&gt;0.5,V259&lt;=0.75),"0.5 to 0.75",AND(V259&gt;0.75,V259&lt;=1),"0.75 to 1",AND(V259&gt;1,V259&lt;=2),"1 to 2",AND(V259&gt;2,V259&lt;=3),"2 to 3",AND(V259&gt;3,V259&lt;=4),"3 to 4",AND(V259&gt;4,V259&lt;=5),"4 to 5",AND(V259&gt;5,V259&lt;=10),"5 to 10",V259&gt;10,"10+")</f>
        <v>#N/A</v>
      </c>
      <c r="V259" s="10">
        <f>_xlfn.XLOOKUP($E259,'Raw Data'!$E:$E,'Raw Data'!V:V,"ERROR",0,1)</f>
        <v>0</v>
      </c>
      <c r="W259" s="15" t="e">
        <f t="array" ref="W259">_xlfn.IFS(AND(X259&gt;0,X259&lt;=0.05),"0 to 0.05",AND(X259&gt;0.05,X259&lt;=0.1),"0.05 to 0.1",AND(X259&gt;0.1,X259&lt;=0.2),"0.1 to 0.2",AND(X259&gt;0.2,X259&lt;=0.3),"0.2 to 0.3",AND(X259&gt;0.3,X259&lt;=0.4),"0.3 to 0.4",AND(X259&gt;0.4,X259&lt;=0.5),"0.4 to 0.5",AND(X259&gt;0.5,X259&lt;=0.75),"0.5 to 0.75",AND(X259&gt;0.75,X259&lt;=1),"0.75 to 1",AND(X259&gt;1,X259&lt;=2),"1 to 2",AND(X259&gt;2,X259&lt;=3),"2 to 3",AND(X259&gt;3,X259&lt;=4),"3 to 4",AND(X259&gt;4,X259&lt;=5),"4 to 5",AND(X259&gt;5,X259&lt;=10),"5 to 10",X259&gt;10,"10+")</f>
        <v>#DIV/0!</v>
      </c>
      <c r="X259" s="16" t="e">
        <f t="shared" si="8"/>
        <v>#DIV/0!</v>
      </c>
      <c r="Y259" s="5" t="e">
        <f t="array" ref="Y259">_xlfn.IFS(AND(Z259&gt;0,Z259&lt;=1),"0 to 1",AND(Z259&gt;1,Z259&lt;=2),"1 to 2",AND(Z259&gt;2,Z259&lt;=4),"2 to 4",AND(Z259&gt;4,Z259&lt;=6),"4 to 6",AND(Z259&gt;6,Z259&lt;=8),"6 to 8",AND(Z259&gt;8,Z259&lt;=10),"8 to 10",AND(Z259&gt;10,Z259&lt;=15),"10 to 15",AND(Z259&gt;15,Z259&lt;=20),"15 to 20",AND(Z259&gt;20,Z259&lt;=25),"20 to 25",AND(Z259&gt;25,Z259&lt;=30),"25 to 30",AND(Z259&gt;30,Z259&lt;=40),"30 to 40",AND(Z259&gt;40,Z259&lt;=50),"40 to 50",Z259&gt;50,"50+")</f>
        <v>#N/A</v>
      </c>
      <c r="Z259" s="9">
        <f>_xlfn.XLOOKUP($E259,'Raw Data'!$E:$E,'Raw Data'!Z:Z,"ERROR",0,1)</f>
        <v>0</v>
      </c>
      <c r="AA259" s="9">
        <f>_xlfn.XLOOKUP($E259,'Raw Data'!$E:$E,'Raw Data'!AA:AA,"ERROR",0,1)</f>
        <v>0</v>
      </c>
    </row>
    <row r="260" hidden="1" spans="1:27">
      <c r="A260" s="5" t="str">
        <f>_xlfn.XLOOKUP($E260,'Raw Data'!$E:$E,'Raw Data'!A:A,"ERROR",0,1)</f>
        <v>AE</v>
      </c>
      <c r="B260" s="5" t="str">
        <f>_xlfn.XLOOKUP($E260,'Raw Data'!$E:$E,'Raw Data'!B:B,"ERROR",0,1)</f>
        <v>Hair Mousses</v>
      </c>
      <c r="C260" s="5" t="str">
        <f>_xlfn.XLOOKUP($E260,'Raw Data'!$E:$E,'Raw Data'!C:C,"ERROR",0,1)</f>
        <v>pantene</v>
      </c>
      <c r="D260" s="5" t="str">
        <f>_xlfn.XLOOKUP($E260,'Raw Data'!$E:$E,'Raw Data'!D:D,"ERROR",0,1)</f>
        <v>www.amazon.ae/dp/B003R8Q858</v>
      </c>
      <c r="E260" s="5" t="s">
        <v>459</v>
      </c>
      <c r="F260" s="9" t="str">
        <f>_xlfn.XLOOKUP($E260,'Raw Data'!$E:$E,'Raw Data'!F:F,"ERROR",0,1)</f>
        <v>Pantene Pro-V Triple Action Styling Mousse, 6.6 OZ</v>
      </c>
      <c r="G260" s="10">
        <f>_xlfn.XLOOKUP($E260,'Raw Data'!$E:$E,'Raw Data'!G:G,"ERROR",0,1)</f>
        <v>1</v>
      </c>
      <c r="H260" s="9">
        <f>_xlfn.XLOOKUP($E260,'Raw Data'!$E:$E,'Raw Data'!H:H,"ERROR",0,1)</f>
        <v>92.34</v>
      </c>
      <c r="I260" s="9">
        <f>_xlfn.XLOOKUP($E260,'Raw Data'!$E:$E,'Raw Data'!I:I,"ERROR",0,1)</f>
        <v>0.000123626741066562</v>
      </c>
      <c r="J260" s="9" t="str">
        <f>_xlfn.XLOOKUP($E260,'Raw Data'!$E:$E,'Raw Data'!J:J,"ERROR",0,1)</f>
        <v>No</v>
      </c>
      <c r="K260" s="14" t="str">
        <f t="array" ref="K260">_xlfn.IFS(AND(L260&gt;0,L260&lt;=5),"0 to 5",AND(L260&gt;5,L260&lt;=10),"5 to 10",AND(L260&gt;10,L260&lt;=15),"10 to 15",AND(L260&gt;15,L260&lt;=20),"15 to 20",AND(L260&gt;20,L260&lt;=30),"20 to 30",AND(L260&gt;30,L260&lt;=40),"30 to 40",AND(L260&gt;40,L260&lt;=50),"40 to 50",AND(L260&gt;50,L260&lt;=75),"50 to 75",AND(L260&gt;75,L260&lt;=100),"75 to 100",AND(L260&gt;100,L260&lt;=150),"100 to 150",AND(L260&gt;150,L260&lt;=200),"150 to 200",AND(L260&gt;200,L260&lt;=250),"200 to 250",AND(L260&gt;250,L260&lt;=300),"250 to 300",AND(L260&gt;300,L260&lt;=400),"300 to 400",AND(L260&gt;400,L260&lt;=500),"400 to 500",L260&gt;500,"500+")</f>
        <v>75 to 100</v>
      </c>
      <c r="L260" s="9">
        <f>_xlfn.XLOOKUP($E260,'Raw Data'!$E:$E,'Raw Data'!L:L,"ERROR",0,1)</f>
        <v>76.66</v>
      </c>
      <c r="M260" s="14" t="str">
        <f t="array" ref="M260">_xlfn.IFS(AND(N260&gt;0,N260&lt;=5),"0 to 5",AND(N260&gt;5,N260&lt;=10),"5 to 10",AND(N260&gt;10,N260&lt;=15),"10 to 15",AND(N260&gt;15,N260&lt;=20),"15 to 20",AND(N260&gt;20,N260&lt;=30),"20 to 30",AND(N260&gt;30,N260&lt;=40),"30 to 40",AND(N260&gt;40,N260&lt;=50),"40 to 50",AND(N260&gt;50,N260&lt;=75),"50 to 75",AND(N260&gt;75,N260&lt;=100),"75 to 100",AND(N260&gt;100,N260&lt;=150),"100 to 150",AND(N260&gt;150,N260&lt;=200),"150 to 200",AND(N260&gt;200,N260&lt;=250),"200 to 250",AND(N260&gt;250,N260&lt;=300),"250 to 300",AND(N260&gt;300,N260&lt;=400),"300 to 400",AND(N260&gt;400,N260&lt;=500),"400 to 500",N260&gt;500,"500+")</f>
        <v>75 to 100</v>
      </c>
      <c r="N260" s="9">
        <f>_xlfn.XLOOKUP($E260,'Raw Data'!$E:$E,'Raw Data'!N:N,"ERROR",0,1)</f>
        <v>76.66</v>
      </c>
      <c r="O260" s="14" t="str">
        <f t="array" ref="O260">_xlfn.IFS(P260=0,"No Discount",AND(P260&gt;0,P260&lt;=0.02),"0% to 2%",AND(P260&gt;0.02,P260&lt;=0.04),"2% to 4%",AND(P260&gt;0.04,P260&lt;=0.06),"4% to 6%",AND(P260&gt;0.06,P260&lt;=0.08),"6% to 8%",AND(P260&gt;0.08,P260&lt;=0.1),"8% to 10%",AND(P260&gt;0.1,P260&lt;=0.15),"10% to 15%",AND(P260&gt;0.15,P260&lt;=0.2),"15% to 20%",AND(P260&gt;0.2,P260&lt;=0.25),"20% to 25%",AND(P260&gt;0.25,P260&lt;=0.3),"25% to 30%",AND(P260&gt;0.3,P260&lt;=0.4),"30% to 40%",AND(P260&gt;0.4,P260&lt;=0.5),"40% to 50%",AND(P260&gt;0.5,P260&lt;=0.75),"50% to 75%",AND(P260&gt;0.75,P260&lt;=1),"75% to 100%")</f>
        <v>No Discount</v>
      </c>
      <c r="P260" s="10">
        <f>_xlfn.XLOOKUP($E260,'Raw Data'!$E:$E,'Raw Data'!P:P,"ERROR",0,1)</f>
        <v>0</v>
      </c>
      <c r="Q260" s="9">
        <f>_xlfn.XLOOKUP($E260,'Raw Data'!$E:$E,'Raw Data'!Q:Q,"ERROR",0,1)</f>
        <v>6.6</v>
      </c>
      <c r="R260" s="9" t="str">
        <f>_xlfn.XLOOKUP($E260,'Raw Data'!$E:$E,'Raw Data'!R:R,"ERROR",0,1)</f>
        <v>oz</v>
      </c>
      <c r="S260" s="5" t="str">
        <f t="array" ref="S260">_xlfn.IFS(AND(T260&gt;0,T260&lt;=0.05),"0 to 0.05",AND(T260&gt;0.05,T260&lt;=0.1),"0.05 to 0.1",AND(T260&gt;0.1,T260&lt;=0.2),"0.1 to 0.2",AND(T260&gt;0.2,T260&lt;=0.3),"0.2 to 0.3",AND(T260&gt;0.3,T260&lt;=0.4),"0.3 to 0.4",AND(T260&gt;0.4,T260&lt;=0.5),"0.4 to 0.5",AND(T260&gt;0.5,T260&lt;=0.75),"0.5 to 0.75",AND(T260&gt;0.75,T260&lt;=1),"0.75 to 1",AND(T260&gt;1,T260&lt;=2),"1 to 2",AND(T260&gt;2,T260&lt;=3),"2 to 3",AND(T260&gt;3,T260&lt;=4),"3 to 4",AND(T260&gt;4,T260&lt;=5),"4 to 5",AND(T260&gt;5,T260&lt;=10),"5 to 10",T260&gt;10,"10+")</f>
        <v>0.3 to 0.4</v>
      </c>
      <c r="T260" s="10">
        <f>_xlfn.XLOOKUP($E260,'Raw Data'!$E:$E,'Raw Data'!T:T,"ERROR",0,1)</f>
        <v>0.392801877414661</v>
      </c>
      <c r="U260" s="15" t="str">
        <f t="array" ref="U260">_xlfn.IFS(AND(V260&gt;0,V260&lt;=0.05),"0 to 0.05",AND(V260&gt;0.05,V260&lt;=0.1),"0.05 to 0.1",AND(V260&gt;0.1,V260&lt;=0.2),"0.1 to 0.2",AND(V260&gt;0.2,V260&lt;=0.3),"0.2 to 0.3",AND(V260&gt;0.3,V260&lt;=0.4),"0.3 to 0.4",AND(V260&gt;0.4,V260&lt;=0.5),"0.4 to 0.5",AND(V260&gt;0.5,V260&lt;=0.75),"0.5 to 0.75",AND(V260&gt;0.75,V260&lt;=1),"0.75 to 1",AND(V260&gt;1,V260&lt;=2),"1 to 2",AND(V260&gt;2,V260&lt;=3),"2 to 3",AND(V260&gt;3,V260&lt;=4),"3 to 4",AND(V260&gt;4,V260&lt;=5),"4 to 5",AND(V260&gt;5,V260&lt;=10),"5 to 10",V260&gt;10,"10+")</f>
        <v>0.1 to 0.2</v>
      </c>
      <c r="V260" s="10">
        <f>_xlfn.XLOOKUP($E260,'Raw Data'!$E:$E,'Raw Data'!V:V,"ERROR",0,1)</f>
        <v>0.106056506901958</v>
      </c>
      <c r="W260" s="15" t="str">
        <f t="array" ref="W260">_xlfn.IFS(AND(X260&gt;0,X260&lt;=0.05),"0 to 0.05",AND(X260&gt;0.05,X260&lt;=0.1),"0.05 to 0.1",AND(X260&gt;0.1,X260&lt;=0.2),"0.1 to 0.2",AND(X260&gt;0.2,X260&lt;=0.3),"0.2 to 0.3",AND(X260&gt;0.3,X260&lt;=0.4),"0.3 to 0.4",AND(X260&gt;0.4,X260&lt;=0.5),"0.4 to 0.5",AND(X260&gt;0.5,X260&lt;=0.75),"0.5 to 0.75",AND(X260&gt;0.75,X260&lt;=1),"0.75 to 1",AND(X260&gt;1,X260&lt;=2),"1 to 2",AND(X260&gt;2,X260&lt;=3),"2 to 3",AND(X260&gt;3,X260&lt;=4),"3 to 4",AND(X260&gt;4,X260&lt;=5),"4 to 5",AND(X260&gt;5,X260&lt;=10),"5 to 10",X260&gt;10,"10+")</f>
        <v>0.1 to 0.2</v>
      </c>
      <c r="X260" s="16">
        <f t="shared" si="8"/>
        <v>0.106056506901958</v>
      </c>
      <c r="Y260" s="5" t="str">
        <f t="array" ref="Y260">_xlfn.IFS(AND(Z260&gt;0,Z260&lt;=1),"0 to 1",AND(Z260&gt;1,Z260&lt;=2),"1 to 2",AND(Z260&gt;2,Z260&lt;=4),"2 to 4",AND(Z260&gt;4,Z260&lt;=6),"4 to 6",AND(Z260&gt;6,Z260&lt;=8),"6 to 8",AND(Z260&gt;8,Z260&lt;=10),"8 to 10",AND(Z260&gt;10,Z260&lt;=15),"10 to 15",AND(Z260&gt;15,Z260&lt;=20),"15 to 20",AND(Z260&gt;20,Z260&lt;=25),"20 to 25",AND(Z260&gt;25,Z260&lt;=30),"25 to 30",AND(Z260&gt;30,Z260&lt;=40),"30 to 40",AND(Z260&gt;40,Z260&lt;=50),"40 to 50",Z260&gt;50,"50+")</f>
        <v>6 to 8</v>
      </c>
      <c r="Z260" s="9">
        <f>_xlfn.XLOOKUP($E260,'Raw Data'!$E:$E,'Raw Data'!Z:Z,"ERROR",0,1)</f>
        <v>6.6</v>
      </c>
      <c r="AA260" s="9" t="str">
        <f>_xlfn.XLOOKUP($E260,'Raw Data'!$E:$E,'Raw Data'!AA:AA,"ERROR",0,1)</f>
        <v>oz</v>
      </c>
    </row>
    <row r="261" hidden="1" spans="1:27">
      <c r="A261" s="5" t="str">
        <f>_xlfn.XLOOKUP($E261,'Raw Data'!$E:$E,'Raw Data'!A:A,"ERROR",0,1)</f>
        <v>AE</v>
      </c>
      <c r="B261" s="5" t="str">
        <f>_xlfn.XLOOKUP($E261,'Raw Data'!$E:$E,'Raw Data'!B:B,"ERROR",0,1)</f>
        <v>Hair Mousses</v>
      </c>
      <c r="C261" s="5" t="str">
        <f>_xlfn.XLOOKUP($E261,'Raw Data'!$E:$E,'Raw Data'!C:C,"ERROR",0,1)</f>
        <v>herbal essences</v>
      </c>
      <c r="D261" s="5" t="str">
        <f>_xlfn.XLOOKUP($E261,'Raw Data'!$E:$E,'Raw Data'!D:D,"ERROR",0,1)</f>
        <v>www.amazon.ae/dp/B000NP7A28</v>
      </c>
      <c r="E261" s="5" t="s">
        <v>460</v>
      </c>
      <c r="F261" s="9" t="str">
        <f>_xlfn.XLOOKUP($E261,'Raw Data'!$E:$E,'Raw Data'!F:F,"ERROR",0,1)</f>
        <v>Herbal Essences Body Envy Volumizing Mousse 6.8 oz</v>
      </c>
      <c r="G261" s="10">
        <f>_xlfn.XLOOKUP($E261,'Raw Data'!$E:$E,'Raw Data'!G:G,"ERROR",0,1)</f>
        <v>1</v>
      </c>
      <c r="H261" s="9">
        <f>_xlfn.XLOOKUP($E261,'Raw Data'!$E:$E,'Raw Data'!H:H,"ERROR",0,1)</f>
        <v>92.2</v>
      </c>
      <c r="I261" s="9">
        <f>_xlfn.XLOOKUP($E261,'Raw Data'!$E:$E,'Raw Data'!I:I,"ERROR",0,1)</f>
        <v>0.000123439306111512</v>
      </c>
      <c r="J261" s="9" t="str">
        <f>_xlfn.XLOOKUP($E261,'Raw Data'!$E:$E,'Raw Data'!J:J,"ERROR",0,1)</f>
        <v>No</v>
      </c>
      <c r="K261" s="14" t="str">
        <f t="array" ref="K261">_xlfn.IFS(AND(L261&gt;0,L261&lt;=5),"0 to 5",AND(L261&gt;5,L261&lt;=10),"5 to 10",AND(L261&gt;10,L261&lt;=15),"10 to 15",AND(L261&gt;15,L261&lt;=20),"15 to 20",AND(L261&gt;20,L261&lt;=30),"20 to 30",AND(L261&gt;30,L261&lt;=40),"30 to 40",AND(L261&gt;40,L261&lt;=50),"40 to 50",AND(L261&gt;50,L261&lt;=75),"50 to 75",AND(L261&gt;75,L261&lt;=100),"75 to 100",AND(L261&gt;100,L261&lt;=150),"100 to 150",AND(L261&gt;150,L261&lt;=200),"150 to 200",AND(L261&gt;200,L261&lt;=250),"200 to 250",AND(L261&gt;250,L261&lt;=300),"250 to 300",AND(L261&gt;300,L261&lt;=400),"300 to 400",AND(L261&gt;400,L261&lt;=500),"400 to 500",L261&gt;500,"500+")</f>
        <v>50 to 75</v>
      </c>
      <c r="L261" s="9">
        <f>_xlfn.XLOOKUP($E261,'Raw Data'!$E:$E,'Raw Data'!L:L,"ERROR",0,1)</f>
        <v>74.33</v>
      </c>
      <c r="M261" s="14" t="str">
        <f t="array" ref="M261">_xlfn.IFS(AND(N261&gt;0,N261&lt;=5),"0 to 5",AND(N261&gt;5,N261&lt;=10),"5 to 10",AND(N261&gt;10,N261&lt;=15),"10 to 15",AND(N261&gt;15,N261&lt;=20),"15 to 20",AND(N261&gt;20,N261&lt;=30),"20 to 30",AND(N261&gt;30,N261&lt;=40),"30 to 40",AND(N261&gt;40,N261&lt;=50),"40 to 50",AND(N261&gt;50,N261&lt;=75),"50 to 75",AND(N261&gt;75,N261&lt;=100),"75 to 100",AND(N261&gt;100,N261&lt;=150),"100 to 150",AND(N261&gt;150,N261&lt;=200),"150 to 200",AND(N261&gt;200,N261&lt;=250),"200 to 250",AND(N261&gt;250,N261&lt;=300),"250 to 300",AND(N261&gt;300,N261&lt;=400),"300 to 400",AND(N261&gt;400,N261&lt;=500),"400 to 500",N261&gt;500,"500+")</f>
        <v>75 to 100</v>
      </c>
      <c r="N261" s="9">
        <f>_xlfn.XLOOKUP($E261,'Raw Data'!$E:$E,'Raw Data'!N:N,"ERROR",0,1)</f>
        <v>75.33</v>
      </c>
      <c r="O261" s="14" t="str">
        <f t="array" ref="O261">_xlfn.IFS(P261=0,"No Discount",AND(P261&gt;0,P261&lt;=0.02),"0% to 2%",AND(P261&gt;0.02,P261&lt;=0.04),"2% to 4%",AND(P261&gt;0.04,P261&lt;=0.06),"4% to 6%",AND(P261&gt;0.06,P261&lt;=0.08),"6% to 8%",AND(P261&gt;0.08,P261&lt;=0.1),"8% to 10%",AND(P261&gt;0.1,P261&lt;=0.15),"10% to 15%",AND(P261&gt;0.15,P261&lt;=0.2),"15% to 20%",AND(P261&gt;0.2,P261&lt;=0.25),"20% to 25%",AND(P261&gt;0.25,P261&lt;=0.3),"25% to 30%",AND(P261&gt;0.3,P261&lt;=0.4),"30% to 40%",AND(P261&gt;0.4,P261&lt;=0.5),"40% to 50%",AND(P261&gt;0.5,P261&lt;=0.75),"50% to 75%",AND(P261&gt;0.75,P261&lt;=1),"75% to 100%")</f>
        <v>0% to 2%</v>
      </c>
      <c r="P261" s="10">
        <f>_xlfn.XLOOKUP($E261,'Raw Data'!$E:$E,'Raw Data'!P:P,"ERROR",0,1)</f>
        <v>0.0132749236691889</v>
      </c>
      <c r="Q261" s="9">
        <f>_xlfn.XLOOKUP($E261,'Raw Data'!$E:$E,'Raw Data'!Q:Q,"ERROR",0,1)</f>
        <v>6.8</v>
      </c>
      <c r="R261" s="9" t="str">
        <f>_xlfn.XLOOKUP($E261,'Raw Data'!$E:$E,'Raw Data'!R:R,"ERROR",0,1)</f>
        <v>oz</v>
      </c>
      <c r="S261" s="5" t="str">
        <f t="array" ref="S261">_xlfn.IFS(AND(T261&gt;0,T261&lt;=0.05),"0 to 0.05",AND(T261&gt;0.05,T261&lt;=0.1),"0.05 to 0.1",AND(T261&gt;0.1,T261&lt;=0.2),"0.1 to 0.2",AND(T261&gt;0.2,T261&lt;=0.3),"0.2 to 0.3",AND(T261&gt;0.3,T261&lt;=0.4),"0.3 to 0.4",AND(T261&gt;0.4,T261&lt;=0.5),"0.4 to 0.5",AND(T261&gt;0.5,T261&lt;=0.75),"0.5 to 0.75",AND(T261&gt;0.75,T261&lt;=1),"0.75 to 1",AND(T261&gt;1,T261&lt;=2),"1 to 2",AND(T261&gt;2,T261&lt;=3),"2 to 3",AND(T261&gt;3,T261&lt;=4),"3 to 4",AND(T261&gt;4,T261&lt;=5),"4 to 5",AND(T261&gt;5,T261&lt;=10),"5 to 10",T261&gt;10,"10+")</f>
        <v>0.3 to 0.4</v>
      </c>
      <c r="T261" s="10">
        <f>_xlfn.XLOOKUP($E261,'Raw Data'!$E:$E,'Raw Data'!T:T,"ERROR",0,1)</f>
        <v>0.369661222622292</v>
      </c>
      <c r="U261" s="15" t="str">
        <f t="array" ref="U261">_xlfn.IFS(AND(V261&gt;0,V261&lt;=0.05),"0 to 0.05",AND(V261&gt;0.05,V261&lt;=0.1),"0.05 to 0.1",AND(V261&gt;0.1,V261&lt;=0.2),"0.1 to 0.2",AND(V261&gt;0.2,V261&lt;=0.3),"0.2 to 0.3",AND(V261&gt;0.3,V261&lt;=0.4),"0.3 to 0.4",AND(V261&gt;0.4,V261&lt;=0.5),"0.4 to 0.5",AND(V261&gt;0.5,V261&lt;=0.75),"0.5 to 0.75",AND(V261&gt;0.75,V261&lt;=1),"0.75 to 1",AND(V261&gt;1,V261&lt;=2),"1 to 2",AND(V261&gt;2,V261&lt;=3),"2 to 3",AND(V261&gt;3,V261&lt;=4),"3 to 4",AND(V261&gt;4,V261&lt;=5),"4 to 5",AND(V261&gt;5,V261&lt;=10),"5 to 10",V261&gt;10,"10+")</f>
        <v>0.1 to 0.2</v>
      </c>
      <c r="V261" s="10">
        <f>_xlfn.XLOOKUP($E261,'Raw Data'!$E:$E,'Raw Data'!V:V,"ERROR",0,1)</f>
        <v>0.101151305973861</v>
      </c>
      <c r="W261" s="15" t="str">
        <f t="array" ref="W261">_xlfn.IFS(AND(X261&gt;0,X261&lt;=0.05),"0 to 0.05",AND(X261&gt;0.05,X261&lt;=0.1),"0.05 to 0.1",AND(X261&gt;0.1,X261&lt;=0.2),"0.1 to 0.2",AND(X261&gt;0.2,X261&lt;=0.3),"0.2 to 0.3",AND(X261&gt;0.3,X261&lt;=0.4),"0.3 to 0.4",AND(X261&gt;0.4,X261&lt;=0.5),"0.4 to 0.5",AND(X261&gt;0.5,X261&lt;=0.75),"0.5 to 0.75",AND(X261&gt;0.75,X261&lt;=1),"0.75 to 1",AND(X261&gt;1,X261&lt;=2),"1 to 2",AND(X261&gt;2,X261&lt;=3),"2 to 3",AND(X261&gt;3,X261&lt;=4),"3 to 4",AND(X261&gt;4,X261&lt;=5),"4 to 5",AND(X261&gt;5,X261&lt;=10),"5 to 10",X261&gt;10,"10+")</f>
        <v>0.05 to 0.1</v>
      </c>
      <c r="X261" s="16">
        <f t="shared" ref="X261:X304" si="9">L261/($Z261*29.57)*0.27</f>
        <v>0.0998085301080189</v>
      </c>
      <c r="Y261" s="5" t="str">
        <f t="array" ref="Y261">_xlfn.IFS(AND(Z261&gt;0,Z261&lt;=1),"0 to 1",AND(Z261&gt;1,Z261&lt;=2),"1 to 2",AND(Z261&gt;2,Z261&lt;=4),"2 to 4",AND(Z261&gt;4,Z261&lt;=6),"4 to 6",AND(Z261&gt;6,Z261&lt;=8),"6 to 8",AND(Z261&gt;8,Z261&lt;=10),"8 to 10",AND(Z261&gt;10,Z261&lt;=15),"10 to 15",AND(Z261&gt;15,Z261&lt;=20),"15 to 20",AND(Z261&gt;20,Z261&lt;=25),"20 to 25",AND(Z261&gt;25,Z261&lt;=30),"25 to 30",AND(Z261&gt;30,Z261&lt;=40),"30 to 40",AND(Z261&gt;40,Z261&lt;=50),"40 to 50",Z261&gt;50,"50+")</f>
        <v>6 to 8</v>
      </c>
      <c r="Z261" s="9">
        <f>_xlfn.XLOOKUP($E261,'Raw Data'!$E:$E,'Raw Data'!Z:Z,"ERROR",0,1)</f>
        <v>6.8</v>
      </c>
      <c r="AA261" s="9" t="str">
        <f>_xlfn.XLOOKUP($E261,'Raw Data'!$E:$E,'Raw Data'!AA:AA,"ERROR",0,1)</f>
        <v>oz</v>
      </c>
    </row>
    <row r="262" hidden="1" spans="1:27">
      <c r="A262" s="5" t="str">
        <f>_xlfn.XLOOKUP($E262,'Raw Data'!$E:$E,'Raw Data'!A:A,"ERROR",0,1)</f>
        <v>AE</v>
      </c>
      <c r="B262" s="5" t="str">
        <f>_xlfn.XLOOKUP($E262,'Raw Data'!$E:$E,'Raw Data'!B:B,"ERROR",0,1)</f>
        <v>Hair Mousses</v>
      </c>
      <c r="C262" s="5" t="str">
        <f>_xlfn.XLOOKUP($E262,'Raw Data'!$E:$E,'Raw Data'!C:C,"ERROR",0,1)</f>
        <v>fantasia</v>
      </c>
      <c r="D262" s="5" t="str">
        <f>_xlfn.XLOOKUP($E262,'Raw Data'!$E:$E,'Raw Data'!D:D,"ERROR",0,1)</f>
        <v>www.amazon.ae/dp/B001553RS6</v>
      </c>
      <c r="E262" s="5" t="s">
        <v>461</v>
      </c>
      <c r="F262" s="9" t="str">
        <f>_xlfn.XLOOKUP($E262,'Raw Data'!$E:$E,'Raw Data'!F:F,"ERROR",0,1)</f>
        <v>Fantasia Liquid Mousse Spritz Spray, 12 Fl Oz (Pack of 1)</v>
      </c>
      <c r="G262" s="10">
        <f>_xlfn.XLOOKUP($E262,'Raw Data'!$E:$E,'Raw Data'!G:G,"ERROR",0,1)</f>
        <v>1</v>
      </c>
      <c r="H262" s="9">
        <f>_xlfn.XLOOKUP($E262,'Raw Data'!$E:$E,'Raw Data'!H:H,"ERROR",0,1)</f>
        <v>88.66</v>
      </c>
      <c r="I262" s="9">
        <f>_xlfn.XLOOKUP($E262,'Raw Data'!$E:$E,'Raw Data'!I:I,"ERROR",0,1)</f>
        <v>0.000118699879390962</v>
      </c>
      <c r="J262" s="9" t="str">
        <f>_xlfn.XLOOKUP($E262,'Raw Data'!$E:$E,'Raw Data'!J:J,"ERROR",0,1)</f>
        <v>No</v>
      </c>
      <c r="K262" s="14" t="str">
        <f t="array" ref="K262">_xlfn.IFS(AND(L262&gt;0,L262&lt;=5),"0 to 5",AND(L262&gt;5,L262&lt;=10),"5 to 10",AND(L262&gt;10,L262&lt;=15),"10 to 15",AND(L262&gt;15,L262&lt;=20),"15 to 20",AND(L262&gt;20,L262&lt;=30),"20 to 30",AND(L262&gt;30,L262&lt;=40),"30 to 40",AND(L262&gt;40,L262&lt;=50),"40 to 50",AND(L262&gt;50,L262&lt;=75),"50 to 75",AND(L262&gt;75,L262&lt;=100),"75 to 100",AND(L262&gt;100,L262&lt;=150),"100 to 150",AND(L262&gt;150,L262&lt;=200),"150 to 200",AND(L262&gt;200,L262&lt;=250),"200 to 250",AND(L262&gt;250,L262&lt;=300),"250 to 300",AND(L262&gt;300,L262&lt;=400),"300 to 400",AND(L262&gt;400,L262&lt;=500),"400 to 500",L262&gt;500,"500+")</f>
        <v>50 to 75</v>
      </c>
      <c r="L262" s="9">
        <f>_xlfn.XLOOKUP($E262,'Raw Data'!$E:$E,'Raw Data'!L:L,"ERROR",0,1)</f>
        <v>64.41</v>
      </c>
      <c r="M262" s="14" t="str">
        <f t="array" ref="M262">_xlfn.IFS(AND(N262&gt;0,N262&lt;=5),"0 to 5",AND(N262&gt;5,N262&lt;=10),"5 to 10",AND(N262&gt;10,N262&lt;=15),"10 to 15",AND(N262&gt;15,N262&lt;=20),"15 to 20",AND(N262&gt;20,N262&lt;=30),"20 to 30",AND(N262&gt;30,N262&lt;=40),"30 to 40",AND(N262&gt;40,N262&lt;=50),"40 to 50",AND(N262&gt;50,N262&lt;=75),"50 to 75",AND(N262&gt;75,N262&lt;=100),"75 to 100",AND(N262&gt;100,N262&lt;=150),"100 to 150",AND(N262&gt;150,N262&lt;=200),"150 to 200",AND(N262&gt;200,N262&lt;=250),"200 to 250",AND(N262&gt;250,N262&lt;=300),"250 to 300",AND(N262&gt;300,N262&lt;=400),"300 to 400",AND(N262&gt;400,N262&lt;=500),"400 to 500",N262&gt;500,"500+")</f>
        <v>50 to 75</v>
      </c>
      <c r="N262" s="9">
        <f>_xlfn.XLOOKUP($E262,'Raw Data'!$E:$E,'Raw Data'!N:N,"ERROR",0,1)</f>
        <v>74.59</v>
      </c>
      <c r="O262" s="14" t="str">
        <f t="array" ref="O262">_xlfn.IFS(P262=0,"No Discount",AND(P262&gt;0,P262&lt;=0.02),"0% to 2%",AND(P262&gt;0.02,P262&lt;=0.04),"2% to 4%",AND(P262&gt;0.04,P262&lt;=0.06),"4% to 6%",AND(P262&gt;0.06,P262&lt;=0.08),"6% to 8%",AND(P262&gt;0.08,P262&lt;=0.1),"8% to 10%",AND(P262&gt;0.1,P262&lt;=0.15),"10% to 15%",AND(P262&gt;0.15,P262&lt;=0.2),"15% to 20%",AND(P262&gt;0.2,P262&lt;=0.25),"20% to 25%",AND(P262&gt;0.25,P262&lt;=0.3),"25% to 30%",AND(P262&gt;0.3,P262&lt;=0.4),"30% to 40%",AND(P262&gt;0.4,P262&lt;=0.5),"40% to 50%",AND(P262&gt;0.5,P262&lt;=0.75),"50% to 75%",AND(P262&gt;0.75,P262&lt;=1),"75% to 100%")</f>
        <v>10% to 15%</v>
      </c>
      <c r="P262" s="10">
        <f>_xlfn.XLOOKUP($E262,'Raw Data'!$E:$E,'Raw Data'!P:P,"ERROR",0,1)</f>
        <v>0.136479420833892</v>
      </c>
      <c r="Q262" s="9">
        <f>_xlfn.XLOOKUP($E262,'Raw Data'!$E:$E,'Raw Data'!Q:Q,"ERROR",0,1)</f>
        <v>12</v>
      </c>
      <c r="R262" s="9" t="str">
        <f>_xlfn.XLOOKUP($E262,'Raw Data'!$E:$E,'Raw Data'!R:R,"ERROR",0,1)</f>
        <v>fl oz</v>
      </c>
      <c r="S262" s="5" t="str">
        <f t="array" ref="S262">_xlfn.IFS(AND(T262&gt;0,T262&lt;=0.05),"0 to 0.05",AND(T262&gt;0.05,T262&lt;=0.1),"0.05 to 0.1",AND(T262&gt;0.1,T262&lt;=0.2),"0.1 to 0.2",AND(T262&gt;0.2,T262&lt;=0.3),"0.2 to 0.3",AND(T262&gt;0.3,T262&lt;=0.4),"0.3 to 0.4",AND(T262&gt;0.4,T262&lt;=0.5),"0.4 to 0.5",AND(T262&gt;0.5,T262&lt;=0.75),"0.5 to 0.75",AND(T262&gt;0.75,T262&lt;=1),"0.75 to 1",AND(T262&gt;1,T262&lt;=2),"1 to 2",AND(T262&gt;2,T262&lt;=3),"2 to 3",AND(T262&gt;3,T262&lt;=4),"3 to 4",AND(T262&gt;4,T262&lt;=5),"4 to 5",AND(T262&gt;5,T262&lt;=10),"5 to 10",T262&gt;10,"10+")</f>
        <v>0.1 to 0.2</v>
      </c>
      <c r="T262" s="10">
        <f>_xlfn.XLOOKUP($E262,'Raw Data'!$E:$E,'Raw Data'!T:T,"ERROR",0,1)</f>
        <v>0.174536952732759</v>
      </c>
      <c r="U262" s="15" t="str">
        <f t="array" ref="U262">_xlfn.IFS(AND(V262&gt;0,V262&lt;=0.05),"0 to 0.05",AND(V262&gt;0.05,V262&lt;=0.1),"0.05 to 0.1",AND(V262&gt;0.1,V262&lt;=0.2),"0.1 to 0.2",AND(V262&gt;0.2,V262&lt;=0.3),"0.2 to 0.3",AND(V262&gt;0.3,V262&lt;=0.4),"0.3 to 0.4",AND(V262&gt;0.4,V262&lt;=0.5),"0.4 to 0.5",AND(V262&gt;0.5,V262&lt;=0.75),"0.5 to 0.75",AND(V262&gt;0.75,V262&lt;=1),"0.75 to 1",AND(V262&gt;1,V262&lt;=2),"1 to 2",AND(V262&gt;2,V262&lt;=3),"2 to 3",AND(V262&gt;3,V262&lt;=4),"3 to 4",AND(V262&gt;4,V262&lt;=5),"4 to 5",AND(V262&gt;5,V262&lt;=10),"5 to 10",V262&gt;10,"10+")</f>
        <v>0.05 to 0.1</v>
      </c>
      <c r="V262" s="10">
        <f>_xlfn.XLOOKUP($E262,'Raw Data'!$E:$E,'Raw Data'!V:V,"ERROR",0,1)</f>
        <v>0.0545730795244661</v>
      </c>
      <c r="W262" s="15" t="str">
        <f t="array" ref="W262">_xlfn.IFS(AND(X262&gt;0,X262&lt;=0.05),"0 to 0.05",AND(X262&gt;0.05,X262&lt;=0.1),"0.05 to 0.1",AND(X262&gt;0.1,X262&lt;=0.2),"0.1 to 0.2",AND(X262&gt;0.2,X262&lt;=0.3),"0.2 to 0.3",AND(X262&gt;0.3,X262&lt;=0.4),"0.3 to 0.4",AND(X262&gt;0.4,X262&lt;=0.5),"0.4 to 0.5",AND(X262&gt;0.5,X262&lt;=0.75),"0.5 to 0.75",AND(X262&gt;0.75,X262&lt;=1),"0.75 to 1",AND(X262&gt;1,X262&lt;=2),"1 to 2",AND(X262&gt;2,X262&lt;=3),"2 to 3",AND(X262&gt;3,X262&lt;=4),"3 to 4",AND(X262&gt;4,X262&lt;=5),"4 to 5",AND(X262&gt;5,X262&lt;=10),"5 to 10",X262&gt;10,"10+")</f>
        <v>0 to 0.05</v>
      </c>
      <c r="X262" s="16">
        <f t="shared" si="9"/>
        <v>0.047124977237845</v>
      </c>
      <c r="Y262" s="5" t="str">
        <f t="array" ref="Y262">_xlfn.IFS(AND(Z262&gt;0,Z262&lt;=1),"0 to 1",AND(Z262&gt;1,Z262&lt;=2),"1 to 2",AND(Z262&gt;2,Z262&lt;=4),"2 to 4",AND(Z262&gt;4,Z262&lt;=6),"4 to 6",AND(Z262&gt;6,Z262&lt;=8),"6 to 8",AND(Z262&gt;8,Z262&lt;=10),"8 to 10",AND(Z262&gt;10,Z262&lt;=15),"10 to 15",AND(Z262&gt;15,Z262&lt;=20),"15 to 20",AND(Z262&gt;20,Z262&lt;=25),"20 to 25",AND(Z262&gt;25,Z262&lt;=30),"25 to 30",AND(Z262&gt;30,Z262&lt;=40),"30 to 40",AND(Z262&gt;40,Z262&lt;=50),"40 to 50",Z262&gt;50,"50+")</f>
        <v>10 to 15</v>
      </c>
      <c r="Z262" s="9">
        <f>_xlfn.XLOOKUP($E262,'Raw Data'!$E:$E,'Raw Data'!Z:Z,"ERROR",0,1)</f>
        <v>12.48</v>
      </c>
      <c r="AA262" s="9" t="str">
        <f>_xlfn.XLOOKUP($E262,'Raw Data'!$E:$E,'Raw Data'!AA:AA,"ERROR",0,1)</f>
        <v>oz</v>
      </c>
    </row>
    <row r="263" hidden="1" spans="1:27">
      <c r="A263" s="5" t="str">
        <f>_xlfn.XLOOKUP($E263,'Raw Data'!$E:$E,'Raw Data'!A:A,"ERROR",0,1)</f>
        <v>AE</v>
      </c>
      <c r="B263" s="5" t="str">
        <f>_xlfn.XLOOKUP($E263,'Raw Data'!$E:$E,'Raw Data'!B:B,"ERROR",0,1)</f>
        <v>Hair Mousses</v>
      </c>
      <c r="C263" s="5" t="str">
        <f>_xlfn.XLOOKUP($E263,'Raw Data'!$E:$E,'Raw Data'!C:C,"ERROR",0,1)</f>
        <v>aphogee</v>
      </c>
      <c r="D263" s="5" t="str">
        <f>_xlfn.XLOOKUP($E263,'Raw Data'!$E:$E,'Raw Data'!D:D,"ERROR",0,1)</f>
        <v>www.amazon.ae/dp/B000OOL7IG</v>
      </c>
      <c r="E263" s="5" t="s">
        <v>462</v>
      </c>
      <c r="F263" s="9" t="str">
        <f>_xlfn.XLOOKUP($E263,'Raw Data'!$E:$E,'Raw Data'!F:F,"ERROR",0,1)</f>
        <v>Aphogee Style &amp; Wrap Mousse, 8.5 Oz</v>
      </c>
      <c r="G263" s="10">
        <f>_xlfn.XLOOKUP($E263,'Raw Data'!$E:$E,'Raw Data'!G:G,"ERROR",0,1)</f>
        <v>1</v>
      </c>
      <c r="H263" s="9">
        <f>_xlfn.XLOOKUP($E263,'Raw Data'!$E:$E,'Raw Data'!H:H,"ERROR",0,1)</f>
        <v>83.36</v>
      </c>
      <c r="I263" s="9">
        <f>_xlfn.XLOOKUP($E263,'Raw Data'!$E:$E,'Raw Data'!I:I,"ERROR",0,1)</f>
        <v>0.000111604127521211</v>
      </c>
      <c r="J263" s="9" t="str">
        <f>_xlfn.XLOOKUP($E263,'Raw Data'!$E:$E,'Raw Data'!J:J,"ERROR",0,1)</f>
        <v>No</v>
      </c>
      <c r="K263" s="14" t="str">
        <f t="array" ref="K263">_xlfn.IFS(AND(L263&gt;0,L263&lt;=5),"0 to 5",AND(L263&gt;5,L263&lt;=10),"5 to 10",AND(L263&gt;10,L263&lt;=15),"10 to 15",AND(L263&gt;15,L263&lt;=20),"15 to 20",AND(L263&gt;20,L263&lt;=30),"20 to 30",AND(L263&gt;30,L263&lt;=40),"30 to 40",AND(L263&gt;40,L263&lt;=50),"40 to 50",AND(L263&gt;50,L263&lt;=75),"50 to 75",AND(L263&gt;75,L263&lt;=100),"75 to 100",AND(L263&gt;100,L263&lt;=150),"100 to 150",AND(L263&gt;150,L263&lt;=200),"150 to 200",AND(L263&gt;200,L263&lt;=250),"200 to 250",AND(L263&gt;250,L263&lt;=300),"250 to 300",AND(L263&gt;300,L263&lt;=400),"300 to 400",AND(L263&gt;400,L263&lt;=500),"400 to 500",L263&gt;500,"500+")</f>
        <v>50 to 75</v>
      </c>
      <c r="L263" s="9">
        <f>_xlfn.XLOOKUP($E263,'Raw Data'!$E:$E,'Raw Data'!L:L,"ERROR",0,1)</f>
        <v>55.59</v>
      </c>
      <c r="M263" s="14" t="str">
        <f t="array" ref="M263">_xlfn.IFS(AND(N263&gt;0,N263&lt;=5),"0 to 5",AND(N263&gt;5,N263&lt;=10),"5 to 10",AND(N263&gt;10,N263&lt;=15),"10 to 15",AND(N263&gt;15,N263&lt;=20),"15 to 20",AND(N263&gt;20,N263&lt;=30),"20 to 30",AND(N263&gt;30,N263&lt;=40),"30 to 40",AND(N263&gt;40,N263&lt;=50),"40 to 50",AND(N263&gt;50,N263&lt;=75),"50 to 75",AND(N263&gt;75,N263&lt;=100),"75 to 100",AND(N263&gt;100,N263&lt;=150),"100 to 150",AND(N263&gt;150,N263&lt;=200),"150 to 200",AND(N263&gt;200,N263&lt;=250),"200 to 250",AND(N263&gt;250,N263&lt;=300),"250 to 300",AND(N263&gt;300,N263&lt;=400),"300 to 400",AND(N263&gt;400,N263&lt;=500),"400 to 500",N263&gt;500,"500+")</f>
        <v>50 to 75</v>
      </c>
      <c r="N263" s="9">
        <f>_xlfn.XLOOKUP($E263,'Raw Data'!$E:$E,'Raw Data'!N:N,"ERROR",0,1)</f>
        <v>66.66</v>
      </c>
      <c r="O263" s="14" t="str">
        <f t="array" ref="O263">_xlfn.IFS(P263=0,"No Discount",AND(P263&gt;0,P263&lt;=0.02),"0% to 2%",AND(P263&gt;0.02,P263&lt;=0.04),"2% to 4%",AND(P263&gt;0.04,P263&lt;=0.06),"4% to 6%",AND(P263&gt;0.06,P263&lt;=0.08),"6% to 8%",AND(P263&gt;0.08,P263&lt;=0.1),"8% to 10%",AND(P263&gt;0.1,P263&lt;=0.15),"10% to 15%",AND(P263&gt;0.15,P263&lt;=0.2),"15% to 20%",AND(P263&gt;0.2,P263&lt;=0.25),"20% to 25%",AND(P263&gt;0.25,P263&lt;=0.3),"25% to 30%",AND(P263&gt;0.3,P263&lt;=0.4),"30% to 40%",AND(P263&gt;0.4,P263&lt;=0.5),"40% to 50%",AND(P263&gt;0.5,P263&lt;=0.75),"50% to 75%",AND(P263&gt;0.75,P263&lt;=1),"75% to 100%")</f>
        <v>15% to 20%</v>
      </c>
      <c r="P263" s="10">
        <f>_xlfn.XLOOKUP($E263,'Raw Data'!$E:$E,'Raw Data'!P:P,"ERROR",0,1)</f>
        <v>0.166066606660666</v>
      </c>
      <c r="Q263" s="9">
        <f>_xlfn.XLOOKUP($E263,'Raw Data'!$E:$E,'Raw Data'!Q:Q,"ERROR",0,1)</f>
        <v>8.5</v>
      </c>
      <c r="R263" s="9" t="str">
        <f>_xlfn.XLOOKUP($E263,'Raw Data'!$E:$E,'Raw Data'!R:R,"ERROR",0,1)</f>
        <v>oz</v>
      </c>
      <c r="S263" s="5" t="str">
        <f t="array" ref="S263">_xlfn.IFS(AND(T263&gt;0,T263&lt;=0.05),"0 to 0.05",AND(T263&gt;0.05,T263&lt;=0.1),"0.05 to 0.1",AND(T263&gt;0.1,T263&lt;=0.2),"0.1 to 0.2",AND(T263&gt;0.2,T263&lt;=0.3),"0.2 to 0.3",AND(T263&gt;0.3,T263&lt;=0.4),"0.3 to 0.4",AND(T263&gt;0.4,T263&lt;=0.5),"0.4 to 0.5",AND(T263&gt;0.5,T263&lt;=0.75),"0.5 to 0.75",AND(T263&gt;0.75,T263&lt;=1),"0.75 to 1",AND(T263&gt;1,T263&lt;=2),"1 to 2",AND(T263&gt;2,T263&lt;=3),"2 to 3",AND(T263&gt;3,T263&lt;=4),"3 to 4",AND(T263&gt;4,T263&lt;=5),"4 to 5",AND(T263&gt;5,T263&lt;=10),"5 to 10",T263&gt;10,"10+")</f>
        <v>0.2 to 0.3</v>
      </c>
      <c r="T263" s="10">
        <f>_xlfn.XLOOKUP($E263,'Raw Data'!$E:$E,'Raw Data'!T:T,"ERROR",0,1)</f>
        <v>0.221170104835982</v>
      </c>
      <c r="U263" s="15" t="str">
        <f t="array" ref="U263">_xlfn.IFS(AND(V263&gt;0,V263&lt;=0.05),"0 to 0.05",AND(V263&gt;0.05,V263&lt;=0.1),"0.05 to 0.1",AND(V263&gt;0.1,V263&lt;=0.2),"0.1 to 0.2",AND(V263&gt;0.2,V263&lt;=0.3),"0.2 to 0.3",AND(V263&gt;0.3,V263&lt;=0.4),"0.3 to 0.4",AND(V263&gt;0.4,V263&lt;=0.5),"0.4 to 0.5",AND(V263&gt;0.5,V263&lt;=0.75),"0.5 to 0.75",AND(V263&gt;0.75,V263&lt;=1),"0.75 to 1",AND(V263&gt;1,V263&lt;=2),"1 to 2",AND(V263&gt;2,V263&lt;=3),"2 to 3",AND(V263&gt;3,V263&lt;=4),"3 to 4",AND(V263&gt;4,V263&lt;=5),"4 to 5",AND(V263&gt;5,V263&lt;=10),"5 to 10",V263&gt;10,"10+")</f>
        <v>0.05 to 0.1</v>
      </c>
      <c r="V263" s="10">
        <f>_xlfn.XLOOKUP($E263,'Raw Data'!$E:$E,'Raw Data'!V:V,"ERROR",0,1)</f>
        <v>0.07160755137361</v>
      </c>
      <c r="W263" s="15" t="str">
        <f t="array" ref="W263">_xlfn.IFS(AND(X263&gt;0,X263&lt;=0.05),"0 to 0.05",AND(X263&gt;0.05,X263&lt;=0.1),"0.05 to 0.1",AND(X263&gt;0.1,X263&lt;=0.2),"0.1 to 0.2",AND(X263&gt;0.2,X263&lt;=0.3),"0.2 to 0.3",AND(X263&gt;0.3,X263&lt;=0.4),"0.3 to 0.4",AND(X263&gt;0.4,X263&lt;=0.5),"0.4 to 0.5",AND(X263&gt;0.5,X263&lt;=0.75),"0.5 to 0.75",AND(X263&gt;0.75,X263&lt;=1),"0.75 to 1",AND(X263&gt;1,X263&lt;=2),"1 to 2",AND(X263&gt;2,X263&lt;=3),"2 to 3",AND(X263&gt;3,X263&lt;=4),"3 to 4",AND(X263&gt;4,X263&lt;=5),"4 to 5",AND(X263&gt;5,X263&lt;=10),"5 to 10",X263&gt;10,"10+")</f>
        <v>0.05 to 0.1</v>
      </c>
      <c r="X263" s="16">
        <f t="shared" si="9"/>
        <v>0.0597159283057153</v>
      </c>
      <c r="Y263" s="5" t="str">
        <f t="array" ref="Y263">_xlfn.IFS(AND(Z263&gt;0,Z263&lt;=1),"0 to 1",AND(Z263&gt;1,Z263&lt;=2),"1 to 2",AND(Z263&gt;2,Z263&lt;=4),"2 to 4",AND(Z263&gt;4,Z263&lt;=6),"4 to 6",AND(Z263&gt;6,Z263&lt;=8),"6 to 8",AND(Z263&gt;8,Z263&lt;=10),"8 to 10",AND(Z263&gt;10,Z263&lt;=15),"10 to 15",AND(Z263&gt;15,Z263&lt;=20),"15 to 20",AND(Z263&gt;20,Z263&lt;=25),"20 to 25",AND(Z263&gt;25,Z263&lt;=30),"25 to 30",AND(Z263&gt;30,Z263&lt;=40),"30 to 40",AND(Z263&gt;40,Z263&lt;=50),"40 to 50",Z263&gt;50,"50+")</f>
        <v>8 to 10</v>
      </c>
      <c r="Z263" s="9">
        <f>_xlfn.XLOOKUP($E263,'Raw Data'!$E:$E,'Raw Data'!Z:Z,"ERROR",0,1)</f>
        <v>8.5</v>
      </c>
      <c r="AA263" s="9" t="str">
        <f>_xlfn.XLOOKUP($E263,'Raw Data'!$E:$E,'Raw Data'!AA:AA,"ERROR",0,1)</f>
        <v>oz</v>
      </c>
    </row>
    <row r="264" hidden="1" spans="1:27">
      <c r="A264" s="5" t="str">
        <f>_xlfn.XLOOKUP($E264,'Raw Data'!$E:$E,'Raw Data'!A:A,"ERROR",0,1)</f>
        <v>AE</v>
      </c>
      <c r="B264" s="5" t="str">
        <f>_xlfn.XLOOKUP($E264,'Raw Data'!$E:$E,'Raw Data'!B:B,"ERROR",0,1)</f>
        <v>Hair Mousses</v>
      </c>
      <c r="C264" s="5" t="str">
        <f>_xlfn.XLOOKUP($E264,'Raw Data'!$E:$E,'Raw Data'!C:C,"ERROR",0,1)</f>
        <v>goiple</v>
      </c>
      <c r="D264" s="5" t="str">
        <f>_xlfn.XLOOKUP($E264,'Raw Data'!$E:$E,'Raw Data'!D:D,"ERROR",0,1)</f>
        <v>www.amazon.ae/dp/B0C3GH9TGY</v>
      </c>
      <c r="E264" s="5" t="s">
        <v>463</v>
      </c>
      <c r="F264" s="9" t="str">
        <f>_xlfn.XLOOKUP($E264,'Raw Data'!$E:$E,'Raw Data'!F:F,"ERROR",0,1)</f>
        <v>Braid Mousse Hair Braiding Mousse for Braids Twist, Locs, No Flake Extra Hold High Shine and Moisturizes, Frizz Control, High Shine, Lightweight Easy to Apply with Leopard Silky Du-rag 8.4 fl oz</v>
      </c>
      <c r="G264" s="10">
        <f>_xlfn.XLOOKUP($E264,'Raw Data'!$E:$E,'Raw Data'!G:G,"ERROR",0,1)</f>
        <v>1</v>
      </c>
      <c r="H264" s="9">
        <f>_xlfn.XLOOKUP($E264,'Raw Data'!$E:$E,'Raw Data'!H:H,"ERROR",0,1)</f>
        <v>73.47</v>
      </c>
      <c r="I264" s="9">
        <f>_xlfn.XLOOKUP($E264,'Raw Data'!$E:$E,'Raw Data'!I:I,"ERROR",0,1)</f>
        <v>9.83631867680348e-5</v>
      </c>
      <c r="J264" s="9" t="str">
        <f>_xlfn.XLOOKUP($E264,'Raw Data'!$E:$E,'Raw Data'!J:J,"ERROR",0,1)</f>
        <v>No</v>
      </c>
      <c r="K264" s="14" t="str">
        <f t="array" ref="K264">_xlfn.IFS(AND(L264&gt;0,L264&lt;=5),"0 to 5",AND(L264&gt;5,L264&lt;=10),"5 to 10",AND(L264&gt;10,L264&lt;=15),"10 to 15",AND(L264&gt;15,L264&lt;=20),"15 to 20",AND(L264&gt;20,L264&lt;=30),"20 to 30",AND(L264&gt;30,L264&lt;=40),"30 to 40",AND(L264&gt;40,L264&lt;=50),"40 to 50",AND(L264&gt;50,L264&lt;=75),"50 to 75",AND(L264&gt;75,L264&lt;=100),"75 to 100",AND(L264&gt;100,L264&lt;=150),"100 to 150",AND(L264&gt;150,L264&lt;=200),"150 to 200",AND(L264&gt;200,L264&lt;=250),"200 to 250",AND(L264&gt;250,L264&lt;=300),"250 to 300",AND(L264&gt;300,L264&lt;=400),"300 to 400",AND(L264&gt;400,L264&lt;=500),"400 to 500",L264&gt;500,"500+")</f>
        <v>50 to 75</v>
      </c>
      <c r="L264" s="9">
        <f>_xlfn.XLOOKUP($E264,'Raw Data'!$E:$E,'Raw Data'!L:L,"ERROR",0,1)</f>
        <v>66.66</v>
      </c>
      <c r="M264" s="14" t="str">
        <f t="array" ref="M264">_xlfn.IFS(AND(N264&gt;0,N264&lt;=5),"0 to 5",AND(N264&gt;5,N264&lt;=10),"5 to 10",AND(N264&gt;10,N264&lt;=15),"10 to 15",AND(N264&gt;15,N264&lt;=20),"15 to 20",AND(N264&gt;20,N264&lt;=30),"20 to 30",AND(N264&gt;30,N264&lt;=40),"30 to 40",AND(N264&gt;40,N264&lt;=50),"40 to 50",AND(N264&gt;50,N264&lt;=75),"50 to 75",AND(N264&gt;75,N264&lt;=100),"75 to 100",AND(N264&gt;100,N264&lt;=150),"100 to 150",AND(N264&gt;150,N264&lt;=200),"150 to 200",AND(N264&gt;200,N264&lt;=250),"200 to 250",AND(N264&gt;250,N264&lt;=300),"250 to 300",AND(N264&gt;300,N264&lt;=400),"300 to 400",AND(N264&gt;400,N264&lt;=500),"400 to 500",N264&gt;500,"500+")</f>
        <v>50 to 75</v>
      </c>
      <c r="N264" s="9">
        <f>_xlfn.XLOOKUP($E264,'Raw Data'!$E:$E,'Raw Data'!N:N,"ERROR",0,1)</f>
        <v>66.7</v>
      </c>
      <c r="O264" s="14" t="str">
        <f t="array" ref="O264">_xlfn.IFS(P264=0,"No Discount",AND(P264&gt;0,P264&lt;=0.02),"0% to 2%",AND(P264&gt;0.02,P264&lt;=0.04),"2% to 4%",AND(P264&gt;0.04,P264&lt;=0.06),"4% to 6%",AND(P264&gt;0.06,P264&lt;=0.08),"6% to 8%",AND(P264&gt;0.08,P264&lt;=0.1),"8% to 10%",AND(P264&gt;0.1,P264&lt;=0.15),"10% to 15%",AND(P264&gt;0.15,P264&lt;=0.2),"15% to 20%",AND(P264&gt;0.2,P264&lt;=0.25),"20% to 25%",AND(P264&gt;0.25,P264&lt;=0.3),"25% to 30%",AND(P264&gt;0.3,P264&lt;=0.4),"30% to 40%",AND(P264&gt;0.4,P264&lt;=0.5),"40% to 50%",AND(P264&gt;0.5,P264&lt;=0.75),"50% to 75%",AND(P264&gt;0.75,P264&lt;=1),"75% to 100%")</f>
        <v>0% to 2%</v>
      </c>
      <c r="P264" s="10">
        <f>_xlfn.XLOOKUP($E264,'Raw Data'!$E:$E,'Raw Data'!P:P,"ERROR",0,1)</f>
        <v>0.000599700149925131</v>
      </c>
      <c r="Q264" s="9">
        <f>_xlfn.XLOOKUP($E264,'Raw Data'!$E:$E,'Raw Data'!Q:Q,"ERROR",0,1)</f>
        <v>8.4</v>
      </c>
      <c r="R264" s="9" t="str">
        <f>_xlfn.XLOOKUP($E264,'Raw Data'!$E:$E,'Raw Data'!R:R,"ERROR",0,1)</f>
        <v>fl oz</v>
      </c>
      <c r="S264" s="5" t="str">
        <f t="array" ref="S264">_xlfn.IFS(AND(T264&gt;0,T264&lt;=0.05),"0 to 0.05",AND(T264&gt;0.05,T264&lt;=0.1),"0.05 to 0.1",AND(T264&gt;0.1,T264&lt;=0.2),"0.1 to 0.2",AND(T264&gt;0.2,T264&lt;=0.3),"0.2 to 0.3",AND(T264&gt;0.3,T264&lt;=0.4),"0.3 to 0.4",AND(T264&gt;0.4,T264&lt;=0.5),"0.4 to 0.5",AND(T264&gt;0.5,T264&lt;=0.75),"0.5 to 0.75",AND(T264&gt;0.75,T264&lt;=1),"0.75 to 1",AND(T264&gt;1,T264&lt;=2),"1 to 2",AND(T264&gt;2,T264&lt;=3),"2 to 3",AND(T264&gt;3,T264&lt;=4),"3 to 4",AND(T264&gt;4,T264&lt;=5),"4 to 5",AND(T264&gt;5,T264&lt;=10),"5 to 10",T264&gt;10,"10+")</f>
        <v>0.2 to 0.3</v>
      </c>
      <c r="T264" s="10">
        <f>_xlfn.XLOOKUP($E264,'Raw Data'!$E:$E,'Raw Data'!T:T,"ERROR",0,1)</f>
        <v>0.258048512191224</v>
      </c>
      <c r="U264" s="15" t="str">
        <f t="array" ref="U264">_xlfn.IFS(AND(V264&gt;0,V264&lt;=0.05),"0 to 0.05",AND(V264&gt;0.05,V264&lt;=0.1),"0.05 to 0.1",AND(V264&gt;0.1,V264&lt;=0.2),"0.1 to 0.2",AND(V264&gt;0.2,V264&lt;=0.3),"0.2 to 0.3",AND(V264&gt;0.3,V264&lt;=0.4),"0.3 to 0.4",AND(V264&gt;0.4,V264&lt;=0.5),"0.4 to 0.5",AND(V264&gt;0.5,V264&lt;=0.75),"0.5 to 0.75",AND(V264&gt;0.75,V264&lt;=1),"0.75 to 1",AND(V264&gt;1,V264&lt;=2),"1 to 2",AND(V264&gt;2,V264&lt;=3),"2 to 3",AND(V264&gt;3,V264&lt;=4),"3 to 4",AND(V264&gt;4,V264&lt;=5),"4 to 5",AND(V264&gt;5,V264&lt;=10),"5 to 10",V264&gt;10,"10+")</f>
        <v>0.05 to 0.1</v>
      </c>
      <c r="V264" s="10">
        <f>_xlfn.XLOOKUP($E264,'Raw Data'!$E:$E,'Raw Data'!V:V,"ERROR",0,1)</f>
        <v>0.0697149063314095</v>
      </c>
      <c r="W264" s="15" t="str">
        <f t="array" ref="W264">_xlfn.IFS(AND(X264&gt;0,X264&lt;=0.05),"0 to 0.05",AND(X264&gt;0.05,X264&lt;=0.1),"0.05 to 0.1",AND(X264&gt;0.1,X264&lt;=0.2),"0.1 to 0.2",AND(X264&gt;0.2,X264&lt;=0.3),"0.2 to 0.3",AND(X264&gt;0.3,X264&lt;=0.4),"0.3 to 0.4",AND(X264&gt;0.4,X264&lt;=0.5),"0.4 to 0.5",AND(X264&gt;0.5,X264&lt;=0.75),"0.5 to 0.75",AND(X264&gt;0.75,X264&lt;=1),"0.75 to 1",AND(X264&gt;1,X264&lt;=2),"1 to 2",AND(X264&gt;2,X264&lt;=3),"2 to 3",AND(X264&gt;3,X264&lt;=4),"3 to 4",AND(X264&gt;4,X264&lt;=5),"4 to 5",AND(X264&gt;5,X264&lt;=10),"5 to 10",X264&gt;10,"10+")</f>
        <v>0.05 to 0.1</v>
      </c>
      <c r="X264" s="16">
        <f t="shared" si="9"/>
        <v>0.0696730982916306</v>
      </c>
      <c r="Y264" s="5" t="str">
        <f t="array" ref="Y264">_xlfn.IFS(AND(Z264&gt;0,Z264&lt;=1),"0 to 1",AND(Z264&gt;1,Z264&lt;=2),"1 to 2",AND(Z264&gt;2,Z264&lt;=4),"2 to 4",AND(Z264&gt;4,Z264&lt;=6),"4 to 6",AND(Z264&gt;6,Z264&lt;=8),"6 to 8",AND(Z264&gt;8,Z264&lt;=10),"8 to 10",AND(Z264&gt;10,Z264&lt;=15),"10 to 15",AND(Z264&gt;15,Z264&lt;=20),"15 to 20",AND(Z264&gt;20,Z264&lt;=25),"20 to 25",AND(Z264&gt;25,Z264&lt;=30),"25 to 30",AND(Z264&gt;30,Z264&lt;=40),"30 to 40",AND(Z264&gt;40,Z264&lt;=50),"40 to 50",Z264&gt;50,"50+")</f>
        <v>8 to 10</v>
      </c>
      <c r="Z264" s="9">
        <f>_xlfn.XLOOKUP($E264,'Raw Data'!$E:$E,'Raw Data'!Z:Z,"ERROR",0,1)</f>
        <v>8.736</v>
      </c>
      <c r="AA264" s="9" t="str">
        <f>_xlfn.XLOOKUP($E264,'Raw Data'!$E:$E,'Raw Data'!AA:AA,"ERROR",0,1)</f>
        <v>oz</v>
      </c>
    </row>
    <row r="265" hidden="1" spans="1:27">
      <c r="A265" s="5" t="str">
        <f>_xlfn.XLOOKUP($E265,'Raw Data'!$E:$E,'Raw Data'!A:A,"ERROR",0,1)</f>
        <v>AE</v>
      </c>
      <c r="B265" s="5" t="str">
        <f>_xlfn.XLOOKUP($E265,'Raw Data'!$E:$E,'Raw Data'!B:B,"ERROR",0,1)</f>
        <v>Hair Mousses</v>
      </c>
      <c r="C265" s="5" t="str">
        <f>_xlfn.XLOOKUP($E265,'Raw Data'!$E:$E,'Raw Data'!C:C,"ERROR",0,1)</f>
        <v>garnier</v>
      </c>
      <c r="D265" s="5" t="str">
        <f>_xlfn.XLOOKUP($E265,'Raw Data'!$E:$E,'Raw Data'!D:D,"ERROR",0,1)</f>
        <v>www.amazon.ae/dp/B00778LSX6</v>
      </c>
      <c r="E265" s="5" t="s">
        <v>464</v>
      </c>
      <c r="F265" s="9" t="str">
        <f>_xlfn.XLOOKUP($E265,'Raw Data'!$E:$E,'Raw Data'!F:F,"ERROR",0,1)</f>
        <v>Garnier Fructis Style Sky-Hi Volume M.</v>
      </c>
      <c r="G265" s="10">
        <f>_xlfn.XLOOKUP($E265,'Raw Data'!$E:$E,'Raw Data'!G:G,"ERROR",0,1)</f>
        <v>1</v>
      </c>
      <c r="H265" s="9">
        <f>_xlfn.XLOOKUP($E265,'Raw Data'!$E:$E,'Raw Data'!H:H,"ERROR",0,1)</f>
        <v>72.55</v>
      </c>
      <c r="I265" s="9">
        <f>_xlfn.XLOOKUP($E265,'Raw Data'!$E:$E,'Raw Data'!I:I,"ERROR",0,1)</f>
        <v>9.71314713491346e-5</v>
      </c>
      <c r="J265" s="9" t="str">
        <f>_xlfn.XLOOKUP($E265,'Raw Data'!$E:$E,'Raw Data'!J:J,"ERROR",0,1)</f>
        <v>No</v>
      </c>
      <c r="K265" s="14" t="str">
        <f t="array" ref="K265">_xlfn.IFS(AND(L265&gt;0,L265&lt;=5),"0 to 5",AND(L265&gt;5,L265&lt;=10),"5 to 10",AND(L265&gt;10,L265&lt;=15),"10 to 15",AND(L265&gt;15,L265&lt;=20),"15 to 20",AND(L265&gt;20,L265&lt;=30),"20 to 30",AND(L265&gt;30,L265&lt;=40),"30 to 40",AND(L265&gt;40,L265&lt;=50),"40 to 50",AND(L265&gt;50,L265&lt;=75),"50 to 75",AND(L265&gt;75,L265&lt;=100),"75 to 100",AND(L265&gt;100,L265&lt;=150),"100 to 150",AND(L265&gt;150,L265&lt;=200),"150 to 200",AND(L265&gt;200,L265&lt;=250),"200 to 250",AND(L265&gt;250,L265&lt;=300),"250 to 300",AND(L265&gt;300,L265&lt;=400),"300 to 400",AND(L265&gt;400,L265&lt;=500),"400 to 500",L265&gt;500,"500+")</f>
        <v>50 to 75</v>
      </c>
      <c r="L265" s="9">
        <f>_xlfn.XLOOKUP($E265,'Raw Data'!$E:$E,'Raw Data'!L:L,"ERROR",0,1)</f>
        <v>68.85</v>
      </c>
      <c r="M265" s="14" t="str">
        <f t="array" ref="M265">_xlfn.IFS(AND(N265&gt;0,N265&lt;=5),"0 to 5",AND(N265&gt;5,N265&lt;=10),"5 to 10",AND(N265&gt;10,N265&lt;=15),"10 to 15",AND(N265&gt;15,N265&lt;=20),"15 to 20",AND(N265&gt;20,N265&lt;=30),"20 to 30",AND(N265&gt;30,N265&lt;=40),"30 to 40",AND(N265&gt;40,N265&lt;=50),"40 to 50",AND(N265&gt;50,N265&lt;=75),"50 to 75",AND(N265&gt;75,N265&lt;=100),"75 to 100",AND(N265&gt;100,N265&lt;=150),"100 to 150",AND(N265&gt;150,N265&lt;=200),"150 to 200",AND(N265&gt;200,N265&lt;=250),"200 to 250",AND(N265&gt;250,N265&lt;=300),"250 to 300",AND(N265&gt;300,N265&lt;=400),"300 to 400",AND(N265&gt;400,N265&lt;=500),"400 to 500",N265&gt;500,"500+")</f>
        <v>50 to 75</v>
      </c>
      <c r="N265" s="9">
        <f>_xlfn.XLOOKUP($E265,'Raw Data'!$E:$E,'Raw Data'!N:N,"ERROR",0,1)</f>
        <v>68.85</v>
      </c>
      <c r="O265" s="14" t="str">
        <f t="array" ref="O265">_xlfn.IFS(P265=0,"No Discount",AND(P265&gt;0,P265&lt;=0.02),"0% to 2%",AND(P265&gt;0.02,P265&lt;=0.04),"2% to 4%",AND(P265&gt;0.04,P265&lt;=0.06),"4% to 6%",AND(P265&gt;0.06,P265&lt;=0.08),"6% to 8%",AND(P265&gt;0.08,P265&lt;=0.1),"8% to 10%",AND(P265&gt;0.1,P265&lt;=0.15),"10% to 15%",AND(P265&gt;0.15,P265&lt;=0.2),"15% to 20%",AND(P265&gt;0.2,P265&lt;=0.25),"20% to 25%",AND(P265&gt;0.25,P265&lt;=0.3),"25% to 30%",AND(P265&gt;0.3,P265&lt;=0.4),"30% to 40%",AND(P265&gt;0.4,P265&lt;=0.5),"40% to 50%",AND(P265&gt;0.5,P265&lt;=0.75),"50% to 75%",AND(P265&gt;0.75,P265&lt;=1),"75% to 100%")</f>
        <v>No Discount</v>
      </c>
      <c r="P265" s="10">
        <f>_xlfn.XLOOKUP($E265,'Raw Data'!$E:$E,'Raw Data'!P:P,"ERROR",0,1)</f>
        <v>0</v>
      </c>
      <c r="Q265" s="9">
        <f>_xlfn.XLOOKUP($E265,'Raw Data'!$E:$E,'Raw Data'!Q:Q,"ERROR",0,1)</f>
        <v>0</v>
      </c>
      <c r="R265" s="9">
        <f>_xlfn.XLOOKUP($E265,'Raw Data'!$E:$E,'Raw Data'!R:R,"ERROR",0,1)</f>
        <v>0</v>
      </c>
      <c r="S265" s="5" t="e">
        <f t="array" ref="S265">_xlfn.IFS(AND(T265&gt;0,T265&lt;=0.05),"0 to 0.05",AND(T265&gt;0.05,T265&lt;=0.1),"0.05 to 0.1",AND(T265&gt;0.1,T265&lt;=0.2),"0.1 to 0.2",AND(T265&gt;0.2,T265&lt;=0.3),"0.2 to 0.3",AND(T265&gt;0.3,T265&lt;=0.4),"0.3 to 0.4",AND(T265&gt;0.4,T265&lt;=0.5),"0.4 to 0.5",AND(T265&gt;0.5,T265&lt;=0.75),"0.5 to 0.75",AND(T265&gt;0.75,T265&lt;=1),"0.75 to 1",AND(T265&gt;1,T265&lt;=2),"1 to 2",AND(T265&gt;2,T265&lt;=3),"2 to 3",AND(T265&gt;3,T265&lt;=4),"3 to 4",AND(T265&gt;4,T265&lt;=5),"4 to 5",AND(T265&gt;5,T265&lt;=10),"5 to 10",T265&gt;10,"10+")</f>
        <v>#N/A</v>
      </c>
      <c r="T265" s="10">
        <f>_xlfn.XLOOKUP($E265,'Raw Data'!$E:$E,'Raw Data'!T:T,"ERROR",0,1)</f>
        <v>0</v>
      </c>
      <c r="U265" s="15" t="e">
        <f t="array" ref="U265">_xlfn.IFS(AND(V265&gt;0,V265&lt;=0.05),"0 to 0.05",AND(V265&gt;0.05,V265&lt;=0.1),"0.05 to 0.1",AND(V265&gt;0.1,V265&lt;=0.2),"0.1 to 0.2",AND(V265&gt;0.2,V265&lt;=0.3),"0.2 to 0.3",AND(V265&gt;0.3,V265&lt;=0.4),"0.3 to 0.4",AND(V265&gt;0.4,V265&lt;=0.5),"0.4 to 0.5",AND(V265&gt;0.5,V265&lt;=0.75),"0.5 to 0.75",AND(V265&gt;0.75,V265&lt;=1),"0.75 to 1",AND(V265&gt;1,V265&lt;=2),"1 to 2",AND(V265&gt;2,V265&lt;=3),"2 to 3",AND(V265&gt;3,V265&lt;=4),"3 to 4",AND(V265&gt;4,V265&lt;=5),"4 to 5",AND(V265&gt;5,V265&lt;=10),"5 to 10",V265&gt;10,"10+")</f>
        <v>#N/A</v>
      </c>
      <c r="V265" s="10">
        <f>_xlfn.XLOOKUP($E265,'Raw Data'!$E:$E,'Raw Data'!V:V,"ERROR",0,1)</f>
        <v>0</v>
      </c>
      <c r="W265" s="15" t="e">
        <f t="array" ref="W265">_xlfn.IFS(AND(X265&gt;0,X265&lt;=0.05),"0 to 0.05",AND(X265&gt;0.05,X265&lt;=0.1),"0.05 to 0.1",AND(X265&gt;0.1,X265&lt;=0.2),"0.1 to 0.2",AND(X265&gt;0.2,X265&lt;=0.3),"0.2 to 0.3",AND(X265&gt;0.3,X265&lt;=0.4),"0.3 to 0.4",AND(X265&gt;0.4,X265&lt;=0.5),"0.4 to 0.5",AND(X265&gt;0.5,X265&lt;=0.75),"0.5 to 0.75",AND(X265&gt;0.75,X265&lt;=1),"0.75 to 1",AND(X265&gt;1,X265&lt;=2),"1 to 2",AND(X265&gt;2,X265&lt;=3),"2 to 3",AND(X265&gt;3,X265&lt;=4),"3 to 4",AND(X265&gt;4,X265&lt;=5),"4 to 5",AND(X265&gt;5,X265&lt;=10),"5 to 10",X265&gt;10,"10+")</f>
        <v>#DIV/0!</v>
      </c>
      <c r="X265" s="16" t="e">
        <f t="shared" si="9"/>
        <v>#DIV/0!</v>
      </c>
      <c r="Y265" s="5" t="e">
        <f t="array" ref="Y265">_xlfn.IFS(AND(Z265&gt;0,Z265&lt;=1),"0 to 1",AND(Z265&gt;1,Z265&lt;=2),"1 to 2",AND(Z265&gt;2,Z265&lt;=4),"2 to 4",AND(Z265&gt;4,Z265&lt;=6),"4 to 6",AND(Z265&gt;6,Z265&lt;=8),"6 to 8",AND(Z265&gt;8,Z265&lt;=10),"8 to 10",AND(Z265&gt;10,Z265&lt;=15),"10 to 15",AND(Z265&gt;15,Z265&lt;=20),"15 to 20",AND(Z265&gt;20,Z265&lt;=25),"20 to 25",AND(Z265&gt;25,Z265&lt;=30),"25 to 30",AND(Z265&gt;30,Z265&lt;=40),"30 to 40",AND(Z265&gt;40,Z265&lt;=50),"40 to 50",Z265&gt;50,"50+")</f>
        <v>#N/A</v>
      </c>
      <c r="Z265" s="9">
        <f>_xlfn.XLOOKUP($E265,'Raw Data'!$E:$E,'Raw Data'!Z:Z,"ERROR",0,1)</f>
        <v>0</v>
      </c>
      <c r="AA265" s="9">
        <f>_xlfn.XLOOKUP($E265,'Raw Data'!$E:$E,'Raw Data'!AA:AA,"ERROR",0,1)</f>
        <v>0</v>
      </c>
    </row>
    <row r="266" hidden="1" spans="1:27">
      <c r="A266" s="5" t="str">
        <f>_xlfn.XLOOKUP($E266,'Raw Data'!$E:$E,'Raw Data'!A:A,"ERROR",0,1)</f>
        <v>AE</v>
      </c>
      <c r="B266" s="5" t="str">
        <f>_xlfn.XLOOKUP($E266,'Raw Data'!$E:$E,'Raw Data'!B:B,"ERROR",0,1)</f>
        <v>Hair Mousses</v>
      </c>
      <c r="C266" s="5" t="str">
        <f>_xlfn.XLOOKUP($E266,'Raw Data'!$E:$E,'Raw Data'!C:C,"ERROR",0,1)</f>
        <v>garnier</v>
      </c>
      <c r="D266" s="5" t="str">
        <f>_xlfn.XLOOKUP($E266,'Raw Data'!$E:$E,'Raw Data'!D:D,"ERROR",0,1)</f>
        <v>www.amazon.ae/dp/B00BHIVHE2</v>
      </c>
      <c r="E266" s="5" t="s">
        <v>465</v>
      </c>
      <c r="F266" s="9" t="str">
        <f>_xlfn.XLOOKUP($E266,'Raw Data'!$E:$E,'Raw Data'!F:F,"ERROR",0,1)</f>
        <v>Garnier Fructis Style Curl Construct Creation Mousse Extra Strong Hold, 6.80 Ounces</v>
      </c>
      <c r="G266" s="10">
        <f>_xlfn.XLOOKUP($E266,'Raw Data'!$E:$E,'Raw Data'!G:G,"ERROR",0,1)</f>
        <v>1</v>
      </c>
      <c r="H266" s="9">
        <f>_xlfn.XLOOKUP($E266,'Raw Data'!$E:$E,'Raw Data'!H:H,"ERROR",0,1)</f>
        <v>72.09</v>
      </c>
      <c r="I266" s="9">
        <f>_xlfn.XLOOKUP($E266,'Raw Data'!$E:$E,'Raw Data'!I:I,"ERROR",0,1)</f>
        <v>9.65156136396846e-5</v>
      </c>
      <c r="J266" s="9" t="str">
        <f>_xlfn.XLOOKUP($E266,'Raw Data'!$E:$E,'Raw Data'!J:J,"ERROR",0,1)</f>
        <v>No</v>
      </c>
      <c r="K266" s="14" t="str">
        <f t="array" ref="K266">_xlfn.IFS(AND(L266&gt;0,L266&lt;=5),"0 to 5",AND(L266&gt;5,L266&lt;=10),"5 to 10",AND(L266&gt;10,L266&lt;=15),"10 to 15",AND(L266&gt;15,L266&lt;=20),"15 to 20",AND(L266&gt;20,L266&lt;=30),"20 to 30",AND(L266&gt;30,L266&lt;=40),"30 to 40",AND(L266&gt;40,L266&lt;=50),"40 to 50",AND(L266&gt;50,L266&lt;=75),"50 to 75",AND(L266&gt;75,L266&lt;=100),"75 to 100",AND(L266&gt;100,L266&lt;=150),"100 to 150",AND(L266&gt;150,L266&lt;=200),"150 to 200",AND(L266&gt;200,L266&lt;=250),"200 to 250",AND(L266&gt;250,L266&lt;=300),"250 to 300",AND(L266&gt;300,L266&lt;=400),"300 to 400",AND(L266&gt;400,L266&lt;=500),"400 to 500",L266&gt;500,"500+")</f>
        <v>50 to 75</v>
      </c>
      <c r="L266" s="9">
        <f>_xlfn.XLOOKUP($E266,'Raw Data'!$E:$E,'Raw Data'!L:L,"ERROR",0,1)</f>
        <v>57.08</v>
      </c>
      <c r="M266" s="14" t="str">
        <f t="array" ref="M266">_xlfn.IFS(AND(N266&gt;0,N266&lt;=5),"0 to 5",AND(N266&gt;5,N266&lt;=10),"5 to 10",AND(N266&gt;10,N266&lt;=15),"10 to 15",AND(N266&gt;15,N266&lt;=20),"15 to 20",AND(N266&gt;20,N266&lt;=30),"20 to 30",AND(N266&gt;30,N266&lt;=40),"30 to 40",AND(N266&gt;40,N266&lt;=50),"40 to 50",AND(N266&gt;50,N266&lt;=75),"50 to 75",AND(N266&gt;75,N266&lt;=100),"75 to 100",AND(N266&gt;100,N266&lt;=150),"100 to 150",AND(N266&gt;150,N266&lt;=200),"150 to 200",AND(N266&gt;200,N266&lt;=250),"200 to 250",AND(N266&gt;250,N266&lt;=300),"250 to 300",AND(N266&gt;300,N266&lt;=400),"300 to 400",AND(N266&gt;400,N266&lt;=500),"400 to 500",N266&gt;500,"500+")</f>
        <v>50 to 75</v>
      </c>
      <c r="N266" s="9">
        <f>_xlfn.XLOOKUP($E266,'Raw Data'!$E:$E,'Raw Data'!N:N,"ERROR",0,1)</f>
        <v>57.08</v>
      </c>
      <c r="O266" s="14" t="str">
        <f t="array" ref="O266">_xlfn.IFS(P266=0,"No Discount",AND(P266&gt;0,P266&lt;=0.02),"0% to 2%",AND(P266&gt;0.02,P266&lt;=0.04),"2% to 4%",AND(P266&gt;0.04,P266&lt;=0.06),"4% to 6%",AND(P266&gt;0.06,P266&lt;=0.08),"6% to 8%",AND(P266&gt;0.08,P266&lt;=0.1),"8% to 10%",AND(P266&gt;0.1,P266&lt;=0.15),"10% to 15%",AND(P266&gt;0.15,P266&lt;=0.2),"15% to 20%",AND(P266&gt;0.2,P266&lt;=0.25),"20% to 25%",AND(P266&gt;0.25,P266&lt;=0.3),"25% to 30%",AND(P266&gt;0.3,P266&lt;=0.4),"30% to 40%",AND(P266&gt;0.4,P266&lt;=0.5),"40% to 50%",AND(P266&gt;0.5,P266&lt;=0.75),"50% to 75%",AND(P266&gt;0.75,P266&lt;=1),"75% to 100%")</f>
        <v>No Discount</v>
      </c>
      <c r="P266" s="10">
        <f>_xlfn.XLOOKUP($E266,'Raw Data'!$E:$E,'Raw Data'!P:P,"ERROR",0,1)</f>
        <v>0</v>
      </c>
      <c r="Q266" s="9">
        <f>_xlfn.XLOOKUP($E266,'Raw Data'!$E:$E,'Raw Data'!Q:Q,"ERROR",0,1)</f>
        <v>6.8</v>
      </c>
      <c r="R266" s="9" t="str">
        <f>_xlfn.XLOOKUP($E266,'Raw Data'!$E:$E,'Raw Data'!R:R,"ERROR",0,1)</f>
        <v>oz</v>
      </c>
      <c r="S266" s="5" t="str">
        <f t="array" ref="S266">_xlfn.IFS(AND(T266&gt;0,T266&lt;=0.05),"0 to 0.05",AND(T266&gt;0.05,T266&lt;=0.1),"0.05 to 0.1",AND(T266&gt;0.1,T266&lt;=0.2),"0.1 to 0.2",AND(T266&gt;0.2,T266&lt;=0.3),"0.2 to 0.3",AND(T266&gt;0.3,T266&lt;=0.4),"0.3 to 0.4",AND(T266&gt;0.4,T266&lt;=0.5),"0.4 to 0.5",AND(T266&gt;0.5,T266&lt;=0.75),"0.5 to 0.75",AND(T266&gt;0.75,T266&lt;=1),"0.75 to 1",AND(T266&gt;1,T266&lt;=2),"1 to 2",AND(T266&gt;2,T266&lt;=3),"2 to 3",AND(T266&gt;3,T266&lt;=4),"3 to 4",AND(T266&gt;4,T266&lt;=5),"4 to 5",AND(T266&gt;5,T266&lt;=10),"5 to 10",T266&gt;10,"10+")</f>
        <v>0.2 to 0.3</v>
      </c>
      <c r="T266" s="10">
        <f>_xlfn.XLOOKUP($E266,'Raw Data'!$E:$E,'Raw Data'!T:T,"ERROR",0,1)</f>
        <v>0.283872764526846</v>
      </c>
      <c r="U266" s="15" t="str">
        <f t="array" ref="U266">_xlfn.IFS(AND(V266&gt;0,V266&lt;=0.05),"0 to 0.05",AND(V266&gt;0.05,V266&lt;=0.1),"0.05 to 0.1",AND(V266&gt;0.1,V266&lt;=0.2),"0.1 to 0.2",AND(V266&gt;0.2,V266&lt;=0.3),"0.2 to 0.3",AND(V266&gt;0.3,V266&lt;=0.4),"0.3 to 0.4",AND(V266&gt;0.4,V266&lt;=0.5),"0.4 to 0.5",AND(V266&gt;0.5,V266&lt;=0.75),"0.5 to 0.75",AND(V266&gt;0.75,V266&lt;=1),"0.75 to 1",AND(V266&gt;1,V266&lt;=2),"1 to 2",AND(V266&gt;2,V266&lt;=3),"2 to 3",AND(V266&gt;3,V266&lt;=4),"3 to 4",AND(V266&gt;4,V266&lt;=5),"4 to 5",AND(V266&gt;5,V266&lt;=10),"5 to 10",V266&gt;10,"10+")</f>
        <v>0.05 to 0.1</v>
      </c>
      <c r="V266" s="10">
        <f>_xlfn.XLOOKUP($E266,'Raw Data'!$E:$E,'Raw Data'!V:V,"ERROR",0,1)</f>
        <v>0.0766456464222483</v>
      </c>
      <c r="W266" s="15" t="str">
        <f t="array" ref="W266">_xlfn.IFS(AND(X266&gt;0,X266&lt;=0.05),"0 to 0.05",AND(X266&gt;0.05,X266&lt;=0.1),"0.05 to 0.1",AND(X266&gt;0.1,X266&lt;=0.2),"0.1 to 0.2",AND(X266&gt;0.2,X266&lt;=0.3),"0.2 to 0.3",AND(X266&gt;0.3,X266&lt;=0.4),"0.3 to 0.4",AND(X266&gt;0.4,X266&lt;=0.5),"0.4 to 0.5",AND(X266&gt;0.5,X266&lt;=0.75),"0.5 to 0.75",AND(X266&gt;0.75,X266&lt;=1),"0.75 to 1",AND(X266&gt;1,X266&lt;=2),"1 to 2",AND(X266&gt;2,X266&lt;=3),"2 to 3",AND(X266&gt;3,X266&lt;=4),"3 to 4",AND(X266&gt;4,X266&lt;=5),"4 to 5",AND(X266&gt;5,X266&lt;=10),"5 to 10",X266&gt;10,"10+")</f>
        <v>0.05 to 0.1</v>
      </c>
      <c r="X266" s="16">
        <f t="shared" si="9"/>
        <v>0.0766456464222483</v>
      </c>
      <c r="Y266" s="5" t="str">
        <f t="array" ref="Y266">_xlfn.IFS(AND(Z266&gt;0,Z266&lt;=1),"0 to 1",AND(Z266&gt;1,Z266&lt;=2),"1 to 2",AND(Z266&gt;2,Z266&lt;=4),"2 to 4",AND(Z266&gt;4,Z266&lt;=6),"4 to 6",AND(Z266&gt;6,Z266&lt;=8),"6 to 8",AND(Z266&gt;8,Z266&lt;=10),"8 to 10",AND(Z266&gt;10,Z266&lt;=15),"10 to 15",AND(Z266&gt;15,Z266&lt;=20),"15 to 20",AND(Z266&gt;20,Z266&lt;=25),"20 to 25",AND(Z266&gt;25,Z266&lt;=30),"25 to 30",AND(Z266&gt;30,Z266&lt;=40),"30 to 40",AND(Z266&gt;40,Z266&lt;=50),"40 to 50",Z266&gt;50,"50+")</f>
        <v>6 to 8</v>
      </c>
      <c r="Z266" s="9">
        <f>_xlfn.XLOOKUP($E266,'Raw Data'!$E:$E,'Raw Data'!Z:Z,"ERROR",0,1)</f>
        <v>6.8</v>
      </c>
      <c r="AA266" s="9" t="str">
        <f>_xlfn.XLOOKUP($E266,'Raw Data'!$E:$E,'Raw Data'!AA:AA,"ERROR",0,1)</f>
        <v>oz</v>
      </c>
    </row>
    <row r="267" hidden="1" spans="1:27">
      <c r="A267" s="5" t="str">
        <f>_xlfn.XLOOKUP($E267,'Raw Data'!$E:$E,'Raw Data'!A:A,"ERROR",0,1)</f>
        <v>AE</v>
      </c>
      <c r="B267" s="5" t="str">
        <f>_xlfn.XLOOKUP($E267,'Raw Data'!$E:$E,'Raw Data'!B:B,"ERROR",0,1)</f>
        <v>Hair Mousses</v>
      </c>
      <c r="C267" s="5" t="str">
        <f>_xlfn.XLOOKUP($E267,'Raw Data'!$E:$E,'Raw Data'!C:C,"ERROR",0,1)</f>
        <v>not your mother's</v>
      </c>
      <c r="D267" s="5" t="str">
        <f>_xlfn.XLOOKUP($E267,'Raw Data'!$E:$E,'Raw Data'!D:D,"ERROR",0,1)</f>
        <v>www.amazon.ae/dp/B07FKYBKLZ</v>
      </c>
      <c r="E267" s="5" t="s">
        <v>466</v>
      </c>
      <c r="F267" s="9" t="str">
        <f>_xlfn.XLOOKUP($E267,'Raw Data'!$E:$E,'Raw Data'!F:F,"ERROR",0,1)</f>
        <v>Not Your Mother's Curl Talk Curl Activation Mousse 7oz, pack of 1</v>
      </c>
      <c r="G267" s="10">
        <f>_xlfn.XLOOKUP($E267,'Raw Data'!$E:$E,'Raw Data'!G:G,"ERROR",0,1)</f>
        <v>1</v>
      </c>
      <c r="H267" s="9">
        <f>_xlfn.XLOOKUP($E267,'Raw Data'!$E:$E,'Raw Data'!H:H,"ERROR",0,1)</f>
        <v>69.46</v>
      </c>
      <c r="I267" s="9">
        <f>_xlfn.XLOOKUP($E267,'Raw Data'!$E:$E,'Raw Data'!I:I,"ERROR",0,1)</f>
        <v>9.29945141269592e-5</v>
      </c>
      <c r="J267" s="9" t="str">
        <f>_xlfn.XLOOKUP($E267,'Raw Data'!$E:$E,'Raw Data'!J:J,"ERROR",0,1)</f>
        <v>No</v>
      </c>
      <c r="K267" s="14" t="str">
        <f t="array" ref="K267">_xlfn.IFS(AND(L267&gt;0,L267&lt;=5),"0 to 5",AND(L267&gt;5,L267&lt;=10),"5 to 10",AND(L267&gt;10,L267&lt;=15),"10 to 15",AND(L267&gt;15,L267&lt;=20),"15 to 20",AND(L267&gt;20,L267&lt;=30),"20 to 30",AND(L267&gt;30,L267&lt;=40),"30 to 40",AND(L267&gt;40,L267&lt;=50),"40 to 50",AND(L267&gt;50,L267&lt;=75),"50 to 75",AND(L267&gt;75,L267&lt;=100),"75 to 100",AND(L267&gt;100,L267&lt;=150),"100 to 150",AND(L267&gt;150,L267&lt;=200),"150 to 200",AND(L267&gt;200,L267&lt;=250),"200 to 250",AND(L267&gt;250,L267&lt;=300),"250 to 300",AND(L267&gt;300,L267&lt;=400),"300 to 400",AND(L267&gt;400,L267&lt;=500),"400 to 500",L267&gt;500,"500+")</f>
        <v>50 to 75</v>
      </c>
      <c r="L267" s="9">
        <f>_xlfn.XLOOKUP($E267,'Raw Data'!$E:$E,'Raw Data'!L:L,"ERROR",0,1)</f>
        <v>72.45</v>
      </c>
      <c r="M267" s="14" t="str">
        <f t="array" ref="M267">_xlfn.IFS(AND(N267&gt;0,N267&lt;=5),"0 to 5",AND(N267&gt;5,N267&lt;=10),"5 to 10",AND(N267&gt;10,N267&lt;=15),"10 to 15",AND(N267&gt;15,N267&lt;=20),"15 to 20",AND(N267&gt;20,N267&lt;=30),"20 to 30",AND(N267&gt;30,N267&lt;=40),"30 to 40",AND(N267&gt;40,N267&lt;=50),"40 to 50",AND(N267&gt;50,N267&lt;=75),"50 to 75",AND(N267&gt;75,N267&lt;=100),"75 to 100",AND(N267&gt;100,N267&lt;=150),"100 to 150",AND(N267&gt;150,N267&lt;=200),"150 to 200",AND(N267&gt;200,N267&lt;=250),"200 to 250",AND(N267&gt;250,N267&lt;=300),"250 to 300",AND(N267&gt;300,N267&lt;=400),"300 to 400",AND(N267&gt;400,N267&lt;=500),"400 to 500",N267&gt;500,"500+")</f>
        <v>75 to 100</v>
      </c>
      <c r="N267" s="9">
        <f>_xlfn.XLOOKUP($E267,'Raw Data'!$E:$E,'Raw Data'!N:N,"ERROR",0,1)</f>
        <v>81.18</v>
      </c>
      <c r="O267" s="14" t="str">
        <f t="array" ref="O267">_xlfn.IFS(P267=0,"No Discount",AND(P267&gt;0,P267&lt;=0.02),"0% to 2%",AND(P267&gt;0.02,P267&lt;=0.04),"2% to 4%",AND(P267&gt;0.04,P267&lt;=0.06),"4% to 6%",AND(P267&gt;0.06,P267&lt;=0.08),"6% to 8%",AND(P267&gt;0.08,P267&lt;=0.1),"8% to 10%",AND(P267&gt;0.1,P267&lt;=0.15),"10% to 15%",AND(P267&gt;0.15,P267&lt;=0.2),"15% to 20%",AND(P267&gt;0.2,P267&lt;=0.25),"20% to 25%",AND(P267&gt;0.25,P267&lt;=0.3),"25% to 30%",AND(P267&gt;0.3,P267&lt;=0.4),"30% to 40%",AND(P267&gt;0.4,P267&lt;=0.5),"40% to 50%",AND(P267&gt;0.5,P267&lt;=0.75),"50% to 75%",AND(P267&gt;0.75,P267&lt;=1),"75% to 100%")</f>
        <v>10% to 15%</v>
      </c>
      <c r="P267" s="10">
        <f>_xlfn.XLOOKUP($E267,'Raw Data'!$E:$E,'Raw Data'!P:P,"ERROR",0,1)</f>
        <v>0.107538802660754</v>
      </c>
      <c r="Q267" s="9">
        <f>_xlfn.XLOOKUP($E267,'Raw Data'!$E:$E,'Raw Data'!Q:Q,"ERROR",0,1)</f>
        <v>7</v>
      </c>
      <c r="R267" s="9" t="str">
        <f>_xlfn.XLOOKUP($E267,'Raw Data'!$E:$E,'Raw Data'!R:R,"ERROR",0,1)</f>
        <v>oz</v>
      </c>
      <c r="S267" s="5" t="str">
        <f t="array" ref="S267">_xlfn.IFS(AND(T267&gt;0,T267&lt;=0.05),"0 to 0.05",AND(T267&gt;0.05,T267&lt;=0.1),"0.05 to 0.1",AND(T267&gt;0.1,T267&lt;=0.2),"0.1 to 0.2",AND(T267&gt;0.2,T267&lt;=0.3),"0.2 to 0.3",AND(T267&gt;0.3,T267&lt;=0.4),"0.3 to 0.4",AND(T267&gt;0.4,T267&lt;=0.5),"0.4 to 0.5",AND(T267&gt;0.5,T267&lt;=0.75),"0.5 to 0.75",AND(T267&gt;0.75,T267&lt;=1),"0.75 to 1",AND(T267&gt;1,T267&lt;=2),"1 to 2",AND(T267&gt;2,T267&lt;=3),"2 to 3",AND(T267&gt;3,T267&lt;=4),"3 to 4",AND(T267&gt;4,T267&lt;=5),"4 to 5",AND(T267&gt;5,T267&lt;=10),"5 to 10",T267&gt;10,"10+")</f>
        <v>0.3 to 0.4</v>
      </c>
      <c r="T267" s="10">
        <f>_xlfn.XLOOKUP($E267,'Raw Data'!$E:$E,'Raw Data'!T:T,"ERROR",0,1)</f>
        <v>0.350016909029422</v>
      </c>
      <c r="U267" s="15" t="str">
        <f t="array" ref="U267">_xlfn.IFS(AND(V267&gt;0,V267&lt;=0.05),"0 to 0.05",AND(V267&gt;0.05,V267&lt;=0.1),"0.05 to 0.1",AND(V267&gt;0.1,V267&lt;=0.2),"0.1 to 0.2",AND(V267&gt;0.2,V267&lt;=0.3),"0.2 to 0.3",AND(V267&gt;0.3,V267&lt;=0.4),"0.3 to 0.4",AND(V267&gt;0.4,V267&lt;=0.5),"0.4 to 0.5",AND(V267&gt;0.5,V267&lt;=0.75),"0.5 to 0.75",AND(V267&gt;0.75,V267&lt;=1),"0.75 to 1",AND(V267&gt;1,V267&lt;=2),"1 to 2",AND(V267&gt;2,V267&lt;=3),"2 to 3",AND(V267&gt;3,V267&lt;=4),"3 to 4",AND(V267&gt;4,V267&lt;=5),"4 to 5",AND(V267&gt;5,V267&lt;=10),"5 to 10",V267&gt;10,"10+")</f>
        <v>0.1 to 0.2</v>
      </c>
      <c r="V267" s="10">
        <f>_xlfn.XLOOKUP($E267,'Raw Data'!$E:$E,'Raw Data'!V:V,"ERROR",0,1)</f>
        <v>0.105892072080777</v>
      </c>
      <c r="W267" s="15" t="str">
        <f t="array" ref="W267">_xlfn.IFS(AND(X267&gt;0,X267&lt;=0.05),"0 to 0.05",AND(X267&gt;0.05,X267&lt;=0.1),"0.05 to 0.1",AND(X267&gt;0.1,X267&lt;=0.2),"0.1 to 0.2",AND(X267&gt;0.2,X267&lt;=0.3),"0.2 to 0.3",AND(X267&gt;0.3,X267&lt;=0.4),"0.3 to 0.4",AND(X267&gt;0.4,X267&lt;=0.5),"0.4 to 0.5",AND(X267&gt;0.5,X267&lt;=0.75),"0.5 to 0.75",AND(X267&gt;0.75,X267&lt;=1),"0.75 to 1",AND(X267&gt;1,X267&lt;=2),"1 to 2",AND(X267&gt;2,X267&lt;=3),"2 to 3",AND(X267&gt;3,X267&lt;=4),"3 to 4",AND(X267&gt;4,X267&lt;=5),"4 to 5",AND(X267&gt;5,X267&lt;=10),"5 to 10",X267&gt;10,"10+")</f>
        <v>0.05 to 0.1</v>
      </c>
      <c r="X267" s="16">
        <f t="shared" si="9"/>
        <v>0.0945045654379439</v>
      </c>
      <c r="Y267" s="5" t="str">
        <f t="array" ref="Y267">_xlfn.IFS(AND(Z267&gt;0,Z267&lt;=1),"0 to 1",AND(Z267&gt;1,Z267&lt;=2),"1 to 2",AND(Z267&gt;2,Z267&lt;=4),"2 to 4",AND(Z267&gt;4,Z267&lt;=6),"4 to 6",AND(Z267&gt;6,Z267&lt;=8),"6 to 8",AND(Z267&gt;8,Z267&lt;=10),"8 to 10",AND(Z267&gt;10,Z267&lt;=15),"10 to 15",AND(Z267&gt;15,Z267&lt;=20),"15 to 20",AND(Z267&gt;20,Z267&lt;=25),"20 to 25",AND(Z267&gt;25,Z267&lt;=30),"25 to 30",AND(Z267&gt;30,Z267&lt;=40),"30 to 40",AND(Z267&gt;40,Z267&lt;=50),"40 to 50",Z267&gt;50,"50+")</f>
        <v>6 to 8</v>
      </c>
      <c r="Z267" s="9">
        <f>_xlfn.XLOOKUP($E267,'Raw Data'!$E:$E,'Raw Data'!Z:Z,"ERROR",0,1)</f>
        <v>7</v>
      </c>
      <c r="AA267" s="9" t="str">
        <f>_xlfn.XLOOKUP($E267,'Raw Data'!$E:$E,'Raw Data'!AA:AA,"ERROR",0,1)</f>
        <v>oz</v>
      </c>
    </row>
    <row r="268" hidden="1" spans="1:27">
      <c r="A268" s="5" t="str">
        <f>_xlfn.XLOOKUP($E268,'Raw Data'!$E:$E,'Raw Data'!A:A,"ERROR",0,1)</f>
        <v>AE</v>
      </c>
      <c r="B268" s="5" t="str">
        <f>_xlfn.XLOOKUP($E268,'Raw Data'!$E:$E,'Raw Data'!B:B,"ERROR",0,1)</f>
        <v>Hair Mousses</v>
      </c>
      <c r="C268" s="5" t="str">
        <f>_xlfn.XLOOKUP($E268,'Raw Data'!$E:$E,'Raw Data'!C:C,"ERROR",0,1)</f>
        <v>pantene</v>
      </c>
      <c r="D268" s="5" t="str">
        <f>_xlfn.XLOOKUP($E268,'Raw Data'!$E:$E,'Raw Data'!D:D,"ERROR",0,1)</f>
        <v>www.amazon.ae/dp/B00ILOVVTQ</v>
      </c>
      <c r="E268" s="5" t="s">
        <v>467</v>
      </c>
      <c r="F268" s="9" t="str">
        <f>_xlfn.XLOOKUP($E268,'Raw Data'!$E:$E,'Raw Data'!F:F,"ERROR",0,1)</f>
        <v>Pantene  Pro-V Curls Defining  Mousse , Maximum Hold, 6.6 Ounce</v>
      </c>
      <c r="G268" s="10">
        <f>_xlfn.XLOOKUP($E268,'Raw Data'!$E:$E,'Raw Data'!G:G,"ERROR",0,1)</f>
        <v>1</v>
      </c>
      <c r="H268" s="9">
        <f>_xlfn.XLOOKUP($E268,'Raw Data'!$E:$E,'Raw Data'!H:H,"ERROR",0,1)</f>
        <v>68.95</v>
      </c>
      <c r="I268" s="9">
        <f>_xlfn.XLOOKUP($E268,'Raw Data'!$E:$E,'Raw Data'!I:I,"ERROR",0,1)</f>
        <v>9.23117153621342e-5</v>
      </c>
      <c r="J268" s="9" t="str">
        <f>_xlfn.XLOOKUP($E268,'Raw Data'!$E:$E,'Raw Data'!J:J,"ERROR",0,1)</f>
        <v>No</v>
      </c>
      <c r="K268" s="14" t="str">
        <f t="array" ref="K268">_xlfn.IFS(AND(L268&gt;0,L268&lt;=5),"0 to 5",AND(L268&gt;5,L268&lt;=10),"5 to 10",AND(L268&gt;10,L268&lt;=15),"10 to 15",AND(L268&gt;15,L268&lt;=20),"15 to 20",AND(L268&gt;20,L268&lt;=30),"20 to 30",AND(L268&gt;30,L268&lt;=40),"30 to 40",AND(L268&gt;40,L268&lt;=50),"40 to 50",AND(L268&gt;50,L268&lt;=75),"50 to 75",AND(L268&gt;75,L268&lt;=100),"75 to 100",AND(L268&gt;100,L268&lt;=150),"100 to 150",AND(L268&gt;150,L268&lt;=200),"150 to 200",AND(L268&gt;200,L268&lt;=250),"200 to 250",AND(L268&gt;250,L268&lt;=300),"250 to 300",AND(L268&gt;300,L268&lt;=400),"300 to 400",AND(L268&gt;400,L268&lt;=500),"400 to 500",L268&gt;500,"500+")</f>
        <v>40 to 50</v>
      </c>
      <c r="L268" s="9">
        <f>_xlfn.XLOOKUP($E268,'Raw Data'!$E:$E,'Raw Data'!L:L,"ERROR",0,1)</f>
        <v>49.06</v>
      </c>
      <c r="M268" s="14" t="str">
        <f t="array" ref="M268">_xlfn.IFS(AND(N268&gt;0,N268&lt;=5),"0 to 5",AND(N268&gt;5,N268&lt;=10),"5 to 10",AND(N268&gt;10,N268&lt;=15),"10 to 15",AND(N268&gt;15,N268&lt;=20),"15 to 20",AND(N268&gt;20,N268&lt;=30),"20 to 30",AND(N268&gt;30,N268&lt;=40),"30 to 40",AND(N268&gt;40,N268&lt;=50),"40 to 50",AND(N268&gt;50,N268&lt;=75),"50 to 75",AND(N268&gt;75,N268&lt;=100),"75 to 100",AND(N268&gt;100,N268&lt;=150),"100 to 150",AND(N268&gt;150,N268&lt;=200),"150 to 200",AND(N268&gt;200,N268&lt;=250),"200 to 250",AND(N268&gt;250,N268&lt;=300),"250 to 300",AND(N268&gt;300,N268&lt;=400),"300 to 400",AND(N268&gt;400,N268&lt;=500),"400 to 500",N268&gt;500,"500+")</f>
        <v>50 to 75</v>
      </c>
      <c r="N268" s="9">
        <f>_xlfn.XLOOKUP($E268,'Raw Data'!$E:$E,'Raw Data'!N:N,"ERROR",0,1)</f>
        <v>54.59</v>
      </c>
      <c r="O268" s="14" t="str">
        <f t="array" ref="O268">_xlfn.IFS(P268=0,"No Discount",AND(P268&gt;0,P268&lt;=0.02),"0% to 2%",AND(P268&gt;0.02,P268&lt;=0.04),"2% to 4%",AND(P268&gt;0.04,P268&lt;=0.06),"4% to 6%",AND(P268&gt;0.06,P268&lt;=0.08),"6% to 8%",AND(P268&gt;0.08,P268&lt;=0.1),"8% to 10%",AND(P268&gt;0.1,P268&lt;=0.15),"10% to 15%",AND(P268&gt;0.15,P268&lt;=0.2),"15% to 20%",AND(P268&gt;0.2,P268&lt;=0.25),"20% to 25%",AND(P268&gt;0.25,P268&lt;=0.3),"25% to 30%",AND(P268&gt;0.3,P268&lt;=0.4),"30% to 40%",AND(P268&gt;0.4,P268&lt;=0.5),"40% to 50%",AND(P268&gt;0.5,P268&lt;=0.75),"50% to 75%",AND(P268&gt;0.75,P268&lt;=1),"75% to 100%")</f>
        <v>10% to 15%</v>
      </c>
      <c r="P268" s="10">
        <f>_xlfn.XLOOKUP($E268,'Raw Data'!$E:$E,'Raw Data'!P:P,"ERROR",0,1)</f>
        <v>0.10130060450632</v>
      </c>
      <c r="Q268" s="9">
        <f>_xlfn.XLOOKUP($E268,'Raw Data'!$E:$E,'Raw Data'!Q:Q,"ERROR",0,1)</f>
        <v>6.6</v>
      </c>
      <c r="R268" s="9" t="str">
        <f>_xlfn.XLOOKUP($E268,'Raw Data'!$E:$E,'Raw Data'!R:R,"ERROR",0,1)</f>
        <v>oz</v>
      </c>
      <c r="S268" s="5" t="str">
        <f t="array" ref="S268">_xlfn.IFS(AND(T268&gt;0,T268&lt;=0.05),"0 to 0.05",AND(T268&gt;0.05,T268&lt;=0.1),"0.05 to 0.1",AND(T268&gt;0.1,T268&lt;=0.2),"0.1 to 0.2",AND(T268&gt;0.2,T268&lt;=0.3),"0.2 to 0.3",AND(T268&gt;0.3,T268&lt;=0.4),"0.3 to 0.4",AND(T268&gt;0.4,T268&lt;=0.5),"0.4 to 0.5",AND(T268&gt;0.5,T268&lt;=0.75),"0.5 to 0.75",AND(T268&gt;0.75,T268&lt;=1),"0.75 to 1",AND(T268&gt;1,T268&lt;=2),"1 to 2",AND(T268&gt;2,T268&lt;=3),"2 to 3",AND(T268&gt;3,T268&lt;=4),"3 to 4",AND(T268&gt;4,T268&lt;=5),"4 to 5",AND(T268&gt;5,T268&lt;=10),"5 to 10",T268&gt;10,"10+")</f>
        <v>0.2 to 0.3</v>
      </c>
      <c r="T268" s="10">
        <f>_xlfn.XLOOKUP($E268,'Raw Data'!$E:$E,'Raw Data'!T:T,"ERROR",0,1)</f>
        <v>0.25138090406944</v>
      </c>
      <c r="U268" s="15" t="str">
        <f t="array" ref="U268">_xlfn.IFS(AND(V268&gt;0,V268&lt;=0.05),"0 to 0.05",AND(V268&gt;0.05,V268&lt;=0.1),"0.05 to 0.1",AND(V268&gt;0.1,V268&lt;=0.2),"0.1 to 0.2",AND(V268&gt;0.2,V268&lt;=0.3),"0.2 to 0.3",AND(V268&gt;0.3,V268&lt;=0.4),"0.3 to 0.4",AND(V268&gt;0.4,V268&lt;=0.5),"0.4 to 0.5",AND(V268&gt;0.5,V268&lt;=0.75),"0.5 to 0.75",AND(V268&gt;0.75,V268&lt;=1),"0.75 to 1",AND(V268&gt;1,V268&lt;=2),"1 to 2",AND(V268&gt;2,V268&lt;=3),"2 to 3",AND(V268&gt;3,V268&lt;=4),"3 to 4",AND(V268&gt;4,V268&lt;=5),"4 to 5",AND(V268&gt;5,V268&lt;=10),"5 to 10",V268&gt;10,"10+")</f>
        <v>0.05 to 0.1</v>
      </c>
      <c r="V268" s="10">
        <f>_xlfn.XLOOKUP($E268,'Raw Data'!$E:$E,'Raw Data'!V:V,"ERROR",0,1)</f>
        <v>0.0755234113198266</v>
      </c>
      <c r="W268" s="15" t="str">
        <f t="array" ref="W268">_xlfn.IFS(AND(X268&gt;0,X268&lt;=0.05),"0 to 0.05",AND(X268&gt;0.05,X268&lt;=0.1),"0.05 to 0.1",AND(X268&gt;0.1,X268&lt;=0.2),"0.1 to 0.2",AND(X268&gt;0.2,X268&lt;=0.3),"0.2 to 0.3",AND(X268&gt;0.3,X268&lt;=0.4),"0.3 to 0.4",AND(X268&gt;0.4,X268&lt;=0.5),"0.4 to 0.5",AND(X268&gt;0.5,X268&lt;=0.75),"0.5 to 0.75",AND(X268&gt;0.75,X268&lt;=1),"0.75 to 1",AND(X268&gt;1,X268&lt;=2),"1 to 2",AND(X268&gt;2,X268&lt;=3),"2 to 3",AND(X268&gt;3,X268&lt;=4),"3 to 4",AND(X268&gt;4,X268&lt;=5),"4 to 5",AND(X268&gt;5,X268&lt;=10),"5 to 10",X268&gt;10,"10+")</f>
        <v>0.05 to 0.1</v>
      </c>
      <c r="X268" s="16">
        <f t="shared" si="9"/>
        <v>0.0678728440987487</v>
      </c>
      <c r="Y268" s="5" t="str">
        <f t="array" ref="Y268">_xlfn.IFS(AND(Z268&gt;0,Z268&lt;=1),"0 to 1",AND(Z268&gt;1,Z268&lt;=2),"1 to 2",AND(Z268&gt;2,Z268&lt;=4),"2 to 4",AND(Z268&gt;4,Z268&lt;=6),"4 to 6",AND(Z268&gt;6,Z268&lt;=8),"6 to 8",AND(Z268&gt;8,Z268&lt;=10),"8 to 10",AND(Z268&gt;10,Z268&lt;=15),"10 to 15",AND(Z268&gt;15,Z268&lt;=20),"15 to 20",AND(Z268&gt;20,Z268&lt;=25),"20 to 25",AND(Z268&gt;25,Z268&lt;=30),"25 to 30",AND(Z268&gt;30,Z268&lt;=40),"30 to 40",AND(Z268&gt;40,Z268&lt;=50),"40 to 50",Z268&gt;50,"50+")</f>
        <v>6 to 8</v>
      </c>
      <c r="Z268" s="9">
        <f>_xlfn.XLOOKUP($E268,'Raw Data'!$E:$E,'Raw Data'!Z:Z,"ERROR",0,1)</f>
        <v>6.6</v>
      </c>
      <c r="AA268" s="9" t="str">
        <f>_xlfn.XLOOKUP($E268,'Raw Data'!$E:$E,'Raw Data'!AA:AA,"ERROR",0,1)</f>
        <v>oz</v>
      </c>
    </row>
    <row r="269" hidden="1" spans="1:27">
      <c r="A269" s="5" t="str">
        <f>_xlfn.XLOOKUP($E269,'Raw Data'!$E:$E,'Raw Data'!A:A,"ERROR",0,1)</f>
        <v>AE</v>
      </c>
      <c r="B269" s="5" t="str">
        <f>_xlfn.XLOOKUP($E269,'Raw Data'!$E:$E,'Raw Data'!B:B,"ERROR",0,1)</f>
        <v>Hair Mousses</v>
      </c>
      <c r="C269" s="5" t="str">
        <f>_xlfn.XLOOKUP($E269,'Raw Data'!$E:$E,'Raw Data'!C:C,"ERROR",0,1)</f>
        <v>keune</v>
      </c>
      <c r="D269" s="5" t="str">
        <f>_xlfn.XLOOKUP($E269,'Raw Data'!$E:$E,'Raw Data'!D:D,"ERROR",0,1)</f>
        <v>www.amazon.ae/dp/B0075CHQLW</v>
      </c>
      <c r="E269" s="5" t="s">
        <v>468</v>
      </c>
      <c r="F269" s="9" t="str">
        <f>_xlfn.XLOOKUP($E269,'Raw Data'!$E:$E,'Raw Data'!F:F,"ERROR",0,1)</f>
        <v>Keune So Pure Air Foam Strong, 6.3 Fl oz, 185 ml</v>
      </c>
      <c r="G269" s="10">
        <f>_xlfn.XLOOKUP($E269,'Raw Data'!$E:$E,'Raw Data'!G:G,"ERROR",0,1)</f>
        <v>1</v>
      </c>
      <c r="H269" s="9">
        <f>_xlfn.XLOOKUP($E269,'Raw Data'!$E:$E,'Raw Data'!H:H,"ERROR",0,1)</f>
        <v>63.15</v>
      </c>
      <c r="I269" s="9">
        <f>_xlfn.XLOOKUP($E269,'Raw Data'!$E:$E,'Raw Data'!I:I,"ERROR",0,1)</f>
        <v>8.45465529386334e-5</v>
      </c>
      <c r="J269" s="9" t="str">
        <f>_xlfn.XLOOKUP($E269,'Raw Data'!$E:$E,'Raw Data'!J:J,"ERROR",0,1)</f>
        <v>No</v>
      </c>
      <c r="K269" s="14" t="str">
        <f t="array" ref="K269">_xlfn.IFS(AND(L269&gt;0,L269&lt;=5),"0 to 5",AND(L269&gt;5,L269&lt;=10),"5 to 10",AND(L269&gt;10,L269&lt;=15),"10 to 15",AND(L269&gt;15,L269&lt;=20),"15 to 20",AND(L269&gt;20,L269&lt;=30),"20 to 30",AND(L269&gt;30,L269&lt;=40),"30 to 40",AND(L269&gt;40,L269&lt;=50),"40 to 50",AND(L269&gt;50,L269&lt;=75),"50 to 75",AND(L269&gt;75,L269&lt;=100),"75 to 100",AND(L269&gt;100,L269&lt;=150),"100 to 150",AND(L269&gt;150,L269&lt;=200),"150 to 200",AND(L269&gt;200,L269&lt;=250),"200 to 250",AND(L269&gt;250,L269&lt;=300),"250 to 300",AND(L269&gt;300,L269&lt;=400),"300 to 400",AND(L269&gt;400,L269&lt;=500),"400 to 500",L269&gt;500,"500+")</f>
        <v>40 to 50</v>
      </c>
      <c r="L269" s="9">
        <f>_xlfn.XLOOKUP($E269,'Raw Data'!$E:$E,'Raw Data'!L:L,"ERROR",0,1)</f>
        <v>50</v>
      </c>
      <c r="M269" s="14" t="str">
        <f t="array" ref="M269">_xlfn.IFS(AND(N269&gt;0,N269&lt;=5),"0 to 5",AND(N269&gt;5,N269&lt;=10),"5 to 10",AND(N269&gt;10,N269&lt;=15),"10 to 15",AND(N269&gt;15,N269&lt;=20),"15 to 20",AND(N269&gt;20,N269&lt;=30),"20 to 30",AND(N269&gt;30,N269&lt;=40),"30 to 40",AND(N269&gt;40,N269&lt;=50),"40 to 50",AND(N269&gt;50,N269&lt;=75),"50 to 75",AND(N269&gt;75,N269&lt;=100),"75 to 100",AND(N269&gt;100,N269&lt;=150),"100 to 150",AND(N269&gt;150,N269&lt;=200),"150 to 200",AND(N269&gt;200,N269&lt;=250),"200 to 250",AND(N269&gt;250,N269&lt;=300),"250 to 300",AND(N269&gt;300,N269&lt;=400),"300 to 400",AND(N269&gt;400,N269&lt;=500),"400 to 500",N269&gt;500,"500+")</f>
        <v>40 to 50</v>
      </c>
      <c r="N269" s="9">
        <f>_xlfn.XLOOKUP($E269,'Raw Data'!$E:$E,'Raw Data'!N:N,"ERROR",0,1)</f>
        <v>50</v>
      </c>
      <c r="O269" s="14" t="str">
        <f t="array" ref="O269">_xlfn.IFS(P269=0,"No Discount",AND(P269&gt;0,P269&lt;=0.02),"0% to 2%",AND(P269&gt;0.02,P269&lt;=0.04),"2% to 4%",AND(P269&gt;0.04,P269&lt;=0.06),"4% to 6%",AND(P269&gt;0.06,P269&lt;=0.08),"6% to 8%",AND(P269&gt;0.08,P269&lt;=0.1),"8% to 10%",AND(P269&gt;0.1,P269&lt;=0.15),"10% to 15%",AND(P269&gt;0.15,P269&lt;=0.2),"15% to 20%",AND(P269&gt;0.2,P269&lt;=0.25),"20% to 25%",AND(P269&gt;0.25,P269&lt;=0.3),"25% to 30%",AND(P269&gt;0.3,P269&lt;=0.4),"30% to 40%",AND(P269&gt;0.4,P269&lt;=0.5),"40% to 50%",AND(P269&gt;0.5,P269&lt;=0.75),"50% to 75%",AND(P269&gt;0.75,P269&lt;=1),"75% to 100%")</f>
        <v>No Discount</v>
      </c>
      <c r="P269" s="10">
        <f>_xlfn.XLOOKUP($E269,'Raw Data'!$E:$E,'Raw Data'!P:P,"ERROR",0,1)</f>
        <v>0</v>
      </c>
      <c r="Q269" s="9">
        <f>_xlfn.XLOOKUP($E269,'Raw Data'!$E:$E,'Raw Data'!Q:Q,"ERROR",0,1)</f>
        <v>6.3</v>
      </c>
      <c r="R269" s="9" t="str">
        <f>_xlfn.XLOOKUP($E269,'Raw Data'!$E:$E,'Raw Data'!R:R,"ERROR",0,1)</f>
        <v>fl oz</v>
      </c>
      <c r="S269" s="5" t="str">
        <f t="array" ref="S269">_xlfn.IFS(AND(T269&gt;0,T269&lt;=0.05),"0 to 0.05",AND(T269&gt;0.05,T269&lt;=0.1),"0.05 to 0.1",AND(T269&gt;0.1,T269&lt;=0.2),"0.1 to 0.2",AND(T269&gt;0.2,T269&lt;=0.3),"0.2 to 0.3",AND(T269&gt;0.3,T269&lt;=0.4),"0.3 to 0.4",AND(T269&gt;0.4,T269&lt;=0.5),"0.4 to 0.5",AND(T269&gt;0.5,T269&lt;=0.75),"0.5 to 0.75",AND(T269&gt;0.75,T269&lt;=1),"0.75 to 1",AND(T269&gt;1,T269&lt;=2),"1 to 2",AND(T269&gt;2,T269&lt;=3),"2 to 3",AND(T269&gt;3,T269&lt;=4),"3 to 4",AND(T269&gt;4,T269&lt;=5),"4 to 5",AND(T269&gt;5,T269&lt;=10),"5 to 10",T269&gt;10,"10+")</f>
        <v>0.2 to 0.3</v>
      </c>
      <c r="T269" s="10">
        <f>_xlfn.XLOOKUP($E269,'Raw Data'!$E:$E,'Raw Data'!T:T,"ERROR",0,1)</f>
        <v>0.258074319623187</v>
      </c>
      <c r="U269" s="15" t="str">
        <f t="array" ref="U269">_xlfn.IFS(AND(V269&gt;0,V269&lt;=0.05),"0 to 0.05",AND(V269&gt;0.05,V269&lt;=0.1),"0.05 to 0.1",AND(V269&gt;0.1,V269&lt;=0.2),"0.1 to 0.2",AND(V269&gt;0.2,V269&lt;=0.3),"0.2 to 0.3",AND(V269&gt;0.3,V269&lt;=0.4),"0.3 to 0.4",AND(V269&gt;0.4,V269&lt;=0.5),"0.4 to 0.5",AND(V269&gt;0.5,V269&lt;=0.75),"0.5 to 0.75",AND(V269&gt;0.75,V269&lt;=1),"0.75 to 1",AND(V269&gt;1,V269&lt;=2),"1 to 2",AND(V269&gt;2,V269&lt;=3),"2 to 3",AND(V269&gt;3,V269&lt;=4),"3 to 4",AND(V269&gt;4,V269&lt;=5),"4 to 5",AND(V269&gt;5,V269&lt;=10),"5 to 10",V269&gt;10,"10+")</f>
        <v>0.05 to 0.1</v>
      </c>
      <c r="V269" s="10">
        <f>_xlfn.XLOOKUP($E269,'Raw Data'!$E:$E,'Raw Data'!V:V,"ERROR",0,1)</f>
        <v>0.0696800662982604</v>
      </c>
      <c r="W269" s="15" t="str">
        <f t="array" ref="W269">_xlfn.IFS(AND(X269&gt;0,X269&lt;=0.05),"0 to 0.05",AND(X269&gt;0.05,X269&lt;=0.1),"0.05 to 0.1",AND(X269&gt;0.1,X269&lt;=0.2),"0.1 to 0.2",AND(X269&gt;0.2,X269&lt;=0.3),"0.2 to 0.3",AND(X269&gt;0.3,X269&lt;=0.4),"0.3 to 0.4",AND(X269&gt;0.4,X269&lt;=0.5),"0.4 to 0.5",AND(X269&gt;0.5,X269&lt;=0.75),"0.5 to 0.75",AND(X269&gt;0.75,X269&lt;=1),"0.75 to 1",AND(X269&gt;1,X269&lt;=2),"1 to 2",AND(X269&gt;2,X269&lt;=3),"2 to 3",AND(X269&gt;3,X269&lt;=4),"3 to 4",AND(X269&gt;4,X269&lt;=5),"4 to 5",AND(X269&gt;5,X269&lt;=10),"5 to 10",X269&gt;10,"10+")</f>
        <v>0.05 to 0.1</v>
      </c>
      <c r="X269" s="16">
        <f t="shared" si="9"/>
        <v>0.0696800662982604</v>
      </c>
      <c r="Y269" s="5" t="str">
        <f t="array" ref="Y269">_xlfn.IFS(AND(Z269&gt;0,Z269&lt;=1),"0 to 1",AND(Z269&gt;1,Z269&lt;=2),"1 to 2",AND(Z269&gt;2,Z269&lt;=4),"2 to 4",AND(Z269&gt;4,Z269&lt;=6),"4 to 6",AND(Z269&gt;6,Z269&lt;=8),"6 to 8",AND(Z269&gt;8,Z269&lt;=10),"8 to 10",AND(Z269&gt;10,Z269&lt;=15),"10 to 15",AND(Z269&gt;15,Z269&lt;=20),"15 to 20",AND(Z269&gt;20,Z269&lt;=25),"20 to 25",AND(Z269&gt;25,Z269&lt;=30),"25 to 30",AND(Z269&gt;30,Z269&lt;=40),"30 to 40",AND(Z269&gt;40,Z269&lt;=50),"40 to 50",Z269&gt;50,"50+")</f>
        <v>6 to 8</v>
      </c>
      <c r="Z269" s="9">
        <f>_xlfn.XLOOKUP($E269,'Raw Data'!$E:$E,'Raw Data'!Z:Z,"ERROR",0,1)</f>
        <v>6.552</v>
      </c>
      <c r="AA269" s="9" t="str">
        <f>_xlfn.XLOOKUP($E269,'Raw Data'!$E:$E,'Raw Data'!AA:AA,"ERROR",0,1)</f>
        <v>oz</v>
      </c>
    </row>
    <row r="270" hidden="1" spans="1:27">
      <c r="A270" s="5" t="str">
        <f>_xlfn.XLOOKUP($E270,'Raw Data'!$E:$E,'Raw Data'!A:A,"ERROR",0,1)</f>
        <v>AE</v>
      </c>
      <c r="B270" s="5" t="str">
        <f>_xlfn.XLOOKUP($E270,'Raw Data'!$E:$E,'Raw Data'!B:B,"ERROR",0,1)</f>
        <v>Hair Mousses</v>
      </c>
      <c r="C270" s="5" t="str">
        <f>_xlfn.XLOOKUP($E270,'Raw Data'!$E:$E,'Raw Data'!C:C,"ERROR",0,1)</f>
        <v>indola</v>
      </c>
      <c r="D270" s="5" t="str">
        <f>_xlfn.XLOOKUP($E270,'Raw Data'!$E:$E,'Raw Data'!D:D,"ERROR",0,1)</f>
        <v>www.amazon.ae/dp/B002EDPUJC</v>
      </c>
      <c r="E270" s="5" t="s">
        <v>469</v>
      </c>
      <c r="F270" s="9" t="str">
        <f>_xlfn.XLOOKUP($E270,'Raw Data'!$E:$E,'Raw Data'!F:F,"ERROR",0,1)</f>
        <v>Indola 4+4 Styling Mousse, 500 ml</v>
      </c>
      <c r="G270" s="10">
        <f>_xlfn.XLOOKUP($E270,'Raw Data'!$E:$E,'Raw Data'!G:G,"ERROR",0,1)</f>
        <v>1</v>
      </c>
      <c r="H270" s="9">
        <f>_xlfn.XLOOKUP($E270,'Raw Data'!$E:$E,'Raw Data'!H:H,"ERROR",0,1)</f>
        <v>59.68</v>
      </c>
      <c r="I270" s="9">
        <f>_xlfn.XLOOKUP($E270,'Raw Data'!$E:$E,'Raw Data'!I:I,"ERROR",0,1)</f>
        <v>7.99008436956079e-5</v>
      </c>
      <c r="J270" s="9" t="str">
        <f>_xlfn.XLOOKUP($E270,'Raw Data'!$E:$E,'Raw Data'!J:J,"ERROR",0,1)</f>
        <v>No</v>
      </c>
      <c r="K270" s="14" t="str">
        <f t="array" ref="K270">_xlfn.IFS(AND(L270&gt;0,L270&lt;=5),"0 to 5",AND(L270&gt;5,L270&lt;=10),"5 to 10",AND(L270&gt;10,L270&lt;=15),"10 to 15",AND(L270&gt;15,L270&lt;=20),"15 to 20",AND(L270&gt;20,L270&lt;=30),"20 to 30",AND(L270&gt;30,L270&lt;=40),"30 to 40",AND(L270&gt;40,L270&lt;=50),"40 to 50",AND(L270&gt;50,L270&lt;=75),"50 to 75",AND(L270&gt;75,L270&lt;=100),"75 to 100",AND(L270&gt;100,L270&lt;=150),"100 to 150",AND(L270&gt;150,L270&lt;=200),"150 to 200",AND(L270&gt;200,L270&lt;=250),"200 to 250",AND(L270&gt;250,L270&lt;=300),"250 to 300",AND(L270&gt;300,L270&lt;=400),"300 to 400",AND(L270&gt;400,L270&lt;=500),"400 to 500",L270&gt;500,"500+")</f>
        <v>40 to 50</v>
      </c>
      <c r="L270" s="9">
        <f>_xlfn.XLOOKUP($E270,'Raw Data'!$E:$E,'Raw Data'!L:L,"ERROR",0,1)</f>
        <v>49.9</v>
      </c>
      <c r="M270" s="14" t="str">
        <f t="array" ref="M270">_xlfn.IFS(AND(N270&gt;0,N270&lt;=5),"0 to 5",AND(N270&gt;5,N270&lt;=10),"5 to 10",AND(N270&gt;10,N270&lt;=15),"10 to 15",AND(N270&gt;15,N270&lt;=20),"15 to 20",AND(N270&gt;20,N270&lt;=30),"20 to 30",AND(N270&gt;30,N270&lt;=40),"30 to 40",AND(N270&gt;40,N270&lt;=50),"40 to 50",AND(N270&gt;50,N270&lt;=75),"50 to 75",AND(N270&gt;75,N270&lt;=100),"75 to 100",AND(N270&gt;100,N270&lt;=150),"100 to 150",AND(N270&gt;150,N270&lt;=200),"150 to 200",AND(N270&gt;200,N270&lt;=250),"200 to 250",AND(N270&gt;250,N270&lt;=300),"250 to 300",AND(N270&gt;300,N270&lt;=400),"300 to 400",AND(N270&gt;400,N270&lt;=500),"400 to 500",N270&gt;500,"500+")</f>
        <v>50 to 75</v>
      </c>
      <c r="N270" s="9">
        <f>_xlfn.XLOOKUP($E270,'Raw Data'!$E:$E,'Raw Data'!N:N,"ERROR",0,1)</f>
        <v>62</v>
      </c>
      <c r="O270" s="14" t="str">
        <f t="array" ref="O270">_xlfn.IFS(P270=0,"No Discount",AND(P270&gt;0,P270&lt;=0.02),"0% to 2%",AND(P270&gt;0.02,P270&lt;=0.04),"2% to 4%",AND(P270&gt;0.04,P270&lt;=0.06),"4% to 6%",AND(P270&gt;0.06,P270&lt;=0.08),"6% to 8%",AND(P270&gt;0.08,P270&lt;=0.1),"8% to 10%",AND(P270&gt;0.1,P270&lt;=0.15),"10% to 15%",AND(P270&gt;0.15,P270&lt;=0.2),"15% to 20%",AND(P270&gt;0.2,P270&lt;=0.25),"20% to 25%",AND(P270&gt;0.25,P270&lt;=0.3),"25% to 30%",AND(P270&gt;0.3,P270&lt;=0.4),"30% to 40%",AND(P270&gt;0.4,P270&lt;=0.5),"40% to 50%",AND(P270&gt;0.5,P270&lt;=0.75),"50% to 75%",AND(P270&gt;0.75,P270&lt;=1),"75% to 100%")</f>
        <v>15% to 20%</v>
      </c>
      <c r="P270" s="10">
        <f>_xlfn.XLOOKUP($E270,'Raw Data'!$E:$E,'Raw Data'!P:P,"ERROR",0,1)</f>
        <v>0.195161290322581</v>
      </c>
      <c r="Q270" s="9">
        <f>_xlfn.XLOOKUP($E270,'Raw Data'!$E:$E,'Raw Data'!Q:Q,"ERROR",0,1)</f>
        <v>500</v>
      </c>
      <c r="R270" s="9" t="str">
        <f>_xlfn.XLOOKUP($E270,'Raw Data'!$E:$E,'Raw Data'!R:R,"ERROR",0,1)</f>
        <v>ml</v>
      </c>
      <c r="S270" s="5" t="str">
        <f t="array" ref="S270">_xlfn.IFS(AND(T270&gt;0,T270&lt;=0.05),"0 to 0.05",AND(T270&gt;0.05,T270&lt;=0.1),"0.05 to 0.1",AND(T270&gt;0.1,T270&lt;=0.2),"0.1 to 0.2",AND(T270&gt;0.2,T270&lt;=0.3),"0.2 to 0.3",AND(T270&gt;0.3,T270&lt;=0.4),"0.3 to 0.4",AND(T270&gt;0.4,T270&lt;=0.5),"0.4 to 0.5",AND(T270&gt;0.5,T270&lt;=0.75),"0.5 to 0.75",AND(T270&gt;0.75,T270&lt;=1),"0.75 to 1",AND(T270&gt;1,T270&lt;=2),"1 to 2",AND(T270&gt;2,T270&lt;=3),"2 to 3",AND(T270&gt;3,T270&lt;=4),"3 to 4",AND(T270&gt;4,T270&lt;=5),"4 to 5",AND(T270&gt;5,T270&lt;=10),"5 to 10",T270&gt;10,"10+")</f>
        <v>0.05 to 0.1</v>
      </c>
      <c r="T270" s="10">
        <f>_xlfn.XLOOKUP($E270,'Raw Data'!$E:$E,'Raw Data'!T:T,"ERROR",0,1)</f>
        <v>0.0998533216737738</v>
      </c>
      <c r="U270" s="15" t="str">
        <f t="array" ref="U270">_xlfn.IFS(AND(V270&gt;0,V270&lt;=0.05),"0 to 0.05",AND(V270&gt;0.05,V270&lt;=0.1),"0.05 to 0.1",AND(V270&gt;0.1,V270&lt;=0.2),"0.1 to 0.2",AND(V270&gt;0.2,V270&lt;=0.3),"0.2 to 0.3",AND(V270&gt;0.3,V270&lt;=0.4),"0.3 to 0.4",AND(V270&gt;0.4,V270&lt;=0.5),"0.4 to 0.5",AND(V270&gt;0.5,V270&lt;=0.75),"0.5 to 0.75",AND(V270&gt;0.75,V270&lt;=1),"0.75 to 1",AND(V270&gt;1,V270&lt;=2),"1 to 2",AND(V270&gt;2,V270&lt;=3),"2 to 3",AND(V270&gt;3,V270&lt;=4),"3 to 4",AND(V270&gt;4,V270&lt;=5),"4 to 5",AND(V270&gt;5,V270&lt;=10),"5 to 10",V270&gt;10,"10+")</f>
        <v>0 to 0.05</v>
      </c>
      <c r="V270" s="10">
        <f>_xlfn.XLOOKUP($E270,'Raw Data'!$E:$E,'Raw Data'!V:V,"ERROR",0,1)</f>
        <v>0.0334978878721237</v>
      </c>
      <c r="W270" s="15" t="str">
        <f t="array" ref="W270">_xlfn.IFS(AND(X270&gt;0,X270&lt;=0.05),"0 to 0.05",AND(X270&gt;0.05,X270&lt;=0.1),"0.05 to 0.1",AND(X270&gt;0.1,X270&lt;=0.2),"0.1 to 0.2",AND(X270&gt;0.2,X270&lt;=0.3),"0.2 to 0.3",AND(X270&gt;0.3,X270&lt;=0.4),"0.3 to 0.4",AND(X270&gt;0.4,X270&lt;=0.5),"0.4 to 0.5",AND(X270&gt;0.5,X270&lt;=0.75),"0.5 to 0.75",AND(X270&gt;0.75,X270&lt;=1),"0.75 to 1",AND(X270&gt;1,X270&lt;=2),"1 to 2",AND(X270&gt;2,X270&lt;=3),"2 to 3",AND(X270&gt;3,X270&lt;=4),"3 to 4",AND(X270&gt;4,X270&lt;=5),"4 to 5",AND(X270&gt;5,X270&lt;=10),"5 to 10",X270&gt;10,"10+")</f>
        <v>0 to 0.05</v>
      </c>
      <c r="X270" s="16">
        <f t="shared" si="9"/>
        <v>0.0269603968519189</v>
      </c>
      <c r="Y270" s="5" t="str">
        <f t="array" ref="Y270">_xlfn.IFS(AND(Z270&gt;0,Z270&lt;=1),"0 to 1",AND(Z270&gt;1,Z270&lt;=2),"1 to 2",AND(Z270&gt;2,Z270&lt;=4),"2 to 4",AND(Z270&gt;4,Z270&lt;=6),"4 to 6",AND(Z270&gt;6,Z270&lt;=8),"6 to 8",AND(Z270&gt;8,Z270&lt;=10),"8 to 10",AND(Z270&gt;10,Z270&lt;=15),"10 to 15",AND(Z270&gt;15,Z270&lt;=20),"15 to 20",AND(Z270&gt;20,Z270&lt;=25),"20 to 25",AND(Z270&gt;25,Z270&lt;=30),"25 to 30",AND(Z270&gt;30,Z270&lt;=40),"30 to 40",AND(Z270&gt;40,Z270&lt;=50),"40 to 50",Z270&gt;50,"50+")</f>
        <v>15 to 20</v>
      </c>
      <c r="Z270" s="9">
        <f>_xlfn.XLOOKUP($E270,'Raw Data'!$E:$E,'Raw Data'!Z:Z,"ERROR",0,1)</f>
        <v>16.9</v>
      </c>
      <c r="AA270" s="9" t="str">
        <f>_xlfn.XLOOKUP($E270,'Raw Data'!$E:$E,'Raw Data'!AA:AA,"ERROR",0,1)</f>
        <v>oz</v>
      </c>
    </row>
    <row r="271" hidden="1" spans="1:27">
      <c r="A271" s="5" t="str">
        <f>_xlfn.XLOOKUP($E271,'Raw Data'!$E:$E,'Raw Data'!A:A,"ERROR",0,1)</f>
        <v>AE</v>
      </c>
      <c r="B271" s="5" t="str">
        <f>_xlfn.XLOOKUP($E271,'Raw Data'!$E:$E,'Raw Data'!B:B,"ERROR",0,1)</f>
        <v>Hair Mousses</v>
      </c>
      <c r="C271" s="5" t="str">
        <f>_xlfn.XLOOKUP($E271,'Raw Data'!$E:$E,'Raw Data'!C:C,"ERROR",0,1)</f>
        <v>ebin new york</v>
      </c>
      <c r="D271" s="5" t="str">
        <f>_xlfn.XLOOKUP($E271,'Raw Data'!$E:$E,'Raw Data'!D:D,"ERROR",0,1)</f>
        <v>www.amazon.ae/dp/B0B61WLLX7</v>
      </c>
      <c r="E271" s="5" t="s">
        <v>470</v>
      </c>
      <c r="F271" s="9" t="str">
        <f>_xlfn.XLOOKUP($E271,'Raw Data'!$E:$E,'Raw Data'!F:F,"ERROR",0,1)</f>
        <v>EBIN NEW YORK TINTED LACE MOUSSE - 3.38oz/ 100ml - Light Warm Brown</v>
      </c>
      <c r="G271" s="10">
        <f>_xlfn.XLOOKUP($E271,'Raw Data'!$E:$E,'Raw Data'!G:G,"ERROR",0,1)</f>
        <v>1</v>
      </c>
      <c r="H271" s="9">
        <f>_xlfn.XLOOKUP($E271,'Raw Data'!$E:$E,'Raw Data'!H:H,"ERROR",0,1)</f>
        <v>55.47</v>
      </c>
      <c r="I271" s="9">
        <f>_xlfn.XLOOKUP($E271,'Raw Data'!$E:$E,'Raw Data'!I:I,"ERROR",0,1)</f>
        <v>7.42644068330324e-5</v>
      </c>
      <c r="J271" s="9" t="str">
        <f>_xlfn.XLOOKUP($E271,'Raw Data'!$E:$E,'Raw Data'!J:J,"ERROR",0,1)</f>
        <v>No</v>
      </c>
      <c r="K271" s="14" t="str">
        <f t="array" ref="K271">_xlfn.IFS(AND(L271&gt;0,L271&lt;=5),"0 to 5",AND(L271&gt;5,L271&lt;=10),"5 to 10",AND(L271&gt;10,L271&lt;=15),"10 to 15",AND(L271&gt;15,L271&lt;=20),"15 to 20",AND(L271&gt;20,L271&lt;=30),"20 to 30",AND(L271&gt;30,L271&lt;=40),"30 to 40",AND(L271&gt;40,L271&lt;=50),"40 to 50",AND(L271&gt;50,L271&lt;=75),"50 to 75",AND(L271&gt;75,L271&lt;=100),"75 to 100",AND(L271&gt;100,L271&lt;=150),"100 to 150",AND(L271&gt;150,L271&lt;=200),"150 to 200",AND(L271&gt;200,L271&lt;=250),"200 to 250",AND(L271&gt;250,L271&lt;=300),"250 to 300",AND(L271&gt;300,L271&lt;=400),"300 to 400",AND(L271&gt;400,L271&lt;=500),"400 to 500",L271&gt;500,"500+")</f>
        <v>40 to 50</v>
      </c>
      <c r="L271" s="9">
        <f>_xlfn.XLOOKUP($E271,'Raw Data'!$E:$E,'Raw Data'!L:L,"ERROR",0,1)</f>
        <v>43.48</v>
      </c>
      <c r="M271" s="14" t="str">
        <f t="array" ref="M271">_xlfn.IFS(AND(N271&gt;0,N271&lt;=5),"0 to 5",AND(N271&gt;5,N271&lt;=10),"5 to 10",AND(N271&gt;10,N271&lt;=15),"10 to 15",AND(N271&gt;15,N271&lt;=20),"15 to 20",AND(N271&gt;20,N271&lt;=30),"20 to 30",AND(N271&gt;30,N271&lt;=40),"30 to 40",AND(N271&gt;40,N271&lt;=50),"40 to 50",AND(N271&gt;50,N271&lt;=75),"50 to 75",AND(N271&gt;75,N271&lt;=100),"75 to 100",AND(N271&gt;100,N271&lt;=150),"100 to 150",AND(N271&gt;150,N271&lt;=200),"150 to 200",AND(N271&gt;200,N271&lt;=250),"200 to 250",AND(N271&gt;250,N271&lt;=300),"250 to 300",AND(N271&gt;300,N271&lt;=400),"300 to 400",AND(N271&gt;400,N271&lt;=500),"400 to 500",N271&gt;500,"500+")</f>
        <v>40 to 50</v>
      </c>
      <c r="N271" s="9">
        <f>_xlfn.XLOOKUP($E271,'Raw Data'!$E:$E,'Raw Data'!N:N,"ERROR",0,1)</f>
        <v>48.14</v>
      </c>
      <c r="O271" s="14" t="str">
        <f t="array" ref="O271">_xlfn.IFS(P271=0,"No Discount",AND(P271&gt;0,P271&lt;=0.02),"0% to 2%",AND(P271&gt;0.02,P271&lt;=0.04),"2% to 4%",AND(P271&gt;0.04,P271&lt;=0.06),"4% to 6%",AND(P271&gt;0.06,P271&lt;=0.08),"6% to 8%",AND(P271&gt;0.08,P271&lt;=0.1),"8% to 10%",AND(P271&gt;0.1,P271&lt;=0.15),"10% to 15%",AND(P271&gt;0.15,P271&lt;=0.2),"15% to 20%",AND(P271&gt;0.2,P271&lt;=0.25),"20% to 25%",AND(P271&gt;0.25,P271&lt;=0.3),"25% to 30%",AND(P271&gt;0.3,P271&lt;=0.4),"30% to 40%",AND(P271&gt;0.4,P271&lt;=0.5),"40% to 50%",AND(P271&gt;0.5,P271&lt;=0.75),"50% to 75%",AND(P271&gt;0.75,P271&lt;=1),"75% to 100%")</f>
        <v>8% to 10%</v>
      </c>
      <c r="P271" s="10">
        <f>_xlfn.XLOOKUP($E271,'Raw Data'!$E:$E,'Raw Data'!P:P,"ERROR",0,1)</f>
        <v>0.0968009970918156</v>
      </c>
      <c r="Q271" s="9">
        <f>_xlfn.XLOOKUP($E271,'Raw Data'!$E:$E,'Raw Data'!Q:Q,"ERROR",0,1)</f>
        <v>3.38</v>
      </c>
      <c r="R271" s="9" t="str">
        <f>_xlfn.XLOOKUP($E271,'Raw Data'!$E:$E,'Raw Data'!R:R,"ERROR",0,1)</f>
        <v>oz</v>
      </c>
      <c r="S271" s="5" t="str">
        <f t="array" ref="S271">_xlfn.IFS(AND(T271&gt;0,T271&lt;=0.05),"0 to 0.05",AND(T271&gt;0.05,T271&lt;=0.1),"0.05 to 0.1",AND(T271&gt;0.1,T271&lt;=0.2),"0.1 to 0.2",AND(T271&gt;0.2,T271&lt;=0.3),"0.2 to 0.3",AND(T271&gt;0.3,T271&lt;=0.4),"0.3 to 0.4",AND(T271&gt;0.4,T271&lt;=0.5),"0.4 to 0.5",AND(T271&gt;0.5,T271&lt;=0.75),"0.5 to 0.75",AND(T271&gt;0.75,T271&lt;=1),"0.75 to 1",AND(T271&gt;1,T271&lt;=2),"1 to 2",AND(T271&gt;2,T271&lt;=3),"2 to 3",AND(T271&gt;3,T271&lt;=4),"3 to 4",AND(T271&gt;4,T271&lt;=5),"4 to 5",AND(T271&gt;5,T271&lt;=10),"5 to 10",T271&gt;10,"10+")</f>
        <v>0.4 to 0.5</v>
      </c>
      <c r="T271" s="10">
        <f>_xlfn.XLOOKUP($E271,'Raw Data'!$E:$E,'Raw Data'!T:T,"ERROR",0,1)</f>
        <v>0.435032307252073</v>
      </c>
      <c r="U271" s="15" t="str">
        <f t="array" ref="U271">_xlfn.IFS(AND(V271&gt;0,V271&lt;=0.05),"0 to 0.05",AND(V271&gt;0.05,V271&lt;=0.1),"0.05 to 0.1",AND(V271&gt;0.1,V271&lt;=0.2),"0.1 to 0.2",AND(V271&gt;0.2,V271&lt;=0.3),"0.2 to 0.3",AND(V271&gt;0.3,V271&lt;=0.4),"0.3 to 0.4",AND(V271&gt;0.4,V271&lt;=0.5),"0.4 to 0.5",AND(V271&gt;0.5,V271&lt;=0.75),"0.5 to 0.75",AND(V271&gt;0.75,V271&lt;=1),"0.75 to 1",AND(V271&gt;1,V271&lt;=2),"1 to 2",AND(V271&gt;2,V271&lt;=3),"2 to 3",AND(V271&gt;3,V271&lt;=4),"3 to 4",AND(V271&gt;4,V271&lt;=5),"4 to 5",AND(V271&gt;5,V271&lt;=10),"5 to 10",V271&gt;10,"10+")</f>
        <v>0.1 to 0.2</v>
      </c>
      <c r="V271" s="10">
        <f>_xlfn.XLOOKUP($E271,'Raw Data'!$E:$E,'Raw Data'!V:V,"ERROR",0,1)</f>
        <v>0.130047445335809</v>
      </c>
      <c r="W271" s="15" t="str">
        <f t="array" ref="W271">_xlfn.IFS(AND(X271&gt;0,X271&lt;=0.05),"0 to 0.05",AND(X271&gt;0.05,X271&lt;=0.1),"0.05 to 0.1",AND(X271&gt;0.1,X271&lt;=0.2),"0.1 to 0.2",AND(X271&gt;0.2,X271&lt;=0.3),"0.2 to 0.3",AND(X271&gt;0.3,X271&lt;=0.4),"0.3 to 0.4",AND(X271&gt;0.4,X271&lt;=0.5),"0.4 to 0.5",AND(X271&gt;0.5,X271&lt;=0.75),"0.5 to 0.75",AND(X271&gt;0.75,X271&lt;=1),"0.75 to 1",AND(X271&gt;1,X271&lt;=2),"1 to 2",AND(X271&gt;2,X271&lt;=3),"2 to 3",AND(X271&gt;3,X271&lt;=4),"3 to 4",AND(X271&gt;4,X271&lt;=5),"4 to 5",AND(X271&gt;5,X271&lt;=10),"5 to 10",X271&gt;10,"10+")</f>
        <v>0.1 to 0.2</v>
      </c>
      <c r="X271" s="16">
        <f t="shared" si="9"/>
        <v>0.11745872295806</v>
      </c>
      <c r="Y271" s="5" t="str">
        <f t="array" ref="Y271">_xlfn.IFS(AND(Z271&gt;0,Z271&lt;=1),"0 to 1",AND(Z271&gt;1,Z271&lt;=2),"1 to 2",AND(Z271&gt;2,Z271&lt;=4),"2 to 4",AND(Z271&gt;4,Z271&lt;=6),"4 to 6",AND(Z271&gt;6,Z271&lt;=8),"6 to 8",AND(Z271&gt;8,Z271&lt;=10),"8 to 10",AND(Z271&gt;10,Z271&lt;=15),"10 to 15",AND(Z271&gt;15,Z271&lt;=20),"15 to 20",AND(Z271&gt;20,Z271&lt;=25),"20 to 25",AND(Z271&gt;25,Z271&lt;=30),"25 to 30",AND(Z271&gt;30,Z271&lt;=40),"30 to 40",AND(Z271&gt;40,Z271&lt;=50),"40 to 50",Z271&gt;50,"50+")</f>
        <v>2 to 4</v>
      </c>
      <c r="Z271" s="9">
        <f>_xlfn.XLOOKUP($E271,'Raw Data'!$E:$E,'Raw Data'!Z:Z,"ERROR",0,1)</f>
        <v>3.38</v>
      </c>
      <c r="AA271" s="9" t="str">
        <f>_xlfn.XLOOKUP($E271,'Raw Data'!$E:$E,'Raw Data'!AA:AA,"ERROR",0,1)</f>
        <v>oz</v>
      </c>
    </row>
    <row r="272" hidden="1" spans="1:27">
      <c r="A272" s="5" t="str">
        <f>_xlfn.XLOOKUP($E272,'Raw Data'!$E:$E,'Raw Data'!A:A,"ERROR",0,1)</f>
        <v>AE</v>
      </c>
      <c r="B272" s="5" t="str">
        <f>_xlfn.XLOOKUP($E272,'Raw Data'!$E:$E,'Raw Data'!B:B,"ERROR",0,1)</f>
        <v>Hair Mousses</v>
      </c>
      <c r="C272" s="5" t="str">
        <f>_xlfn.XLOOKUP($E272,'Raw Data'!$E:$E,'Raw Data'!C:C,"ERROR",0,1)</f>
        <v>organic r/s</v>
      </c>
      <c r="D272" s="5" t="str">
        <f>_xlfn.XLOOKUP($E272,'Raw Data'!$E:$E,'Raw Data'!D:D,"ERROR",0,1)</f>
        <v>www.amazon.ae/dp/B005IUGNN0</v>
      </c>
      <c r="E272" s="5" t="s">
        <v>471</v>
      </c>
      <c r="F272" s="9" t="str">
        <f>_xlfn.XLOOKUP($E272,'Raw Data'!$E:$E,'Raw Data'!F:F,"ERROR",0,1)</f>
        <v>Organic R/S Root Stimulator Olive Oil Wrap Set Mousse S 7 Ounce</v>
      </c>
      <c r="G272" s="10">
        <f>_xlfn.XLOOKUP($E272,'Raw Data'!$E:$E,'Raw Data'!G:G,"ERROR",0,1)</f>
        <v>1</v>
      </c>
      <c r="H272" s="9">
        <f>_xlfn.XLOOKUP($E272,'Raw Data'!$E:$E,'Raw Data'!H:H,"ERROR",0,1)</f>
        <v>45.47</v>
      </c>
      <c r="I272" s="9">
        <f>_xlfn.XLOOKUP($E272,'Raw Data'!$E:$E,'Raw Data'!I:I,"ERROR",0,1)</f>
        <v>6.0876195758031e-5</v>
      </c>
      <c r="J272" s="9" t="str">
        <f>_xlfn.XLOOKUP($E272,'Raw Data'!$E:$E,'Raw Data'!J:J,"ERROR",0,1)</f>
        <v>No</v>
      </c>
      <c r="K272" s="14" t="str">
        <f t="array" ref="K272">_xlfn.IFS(AND(L272&gt;0,L272&lt;=5),"0 to 5",AND(L272&gt;5,L272&lt;=10),"5 to 10",AND(L272&gt;10,L272&lt;=15),"10 to 15",AND(L272&gt;15,L272&lt;=20),"15 to 20",AND(L272&gt;20,L272&lt;=30),"20 to 30",AND(L272&gt;30,L272&lt;=40),"30 to 40",AND(L272&gt;40,L272&lt;=50),"40 to 50",AND(L272&gt;50,L272&lt;=75),"50 to 75",AND(L272&gt;75,L272&lt;=100),"75 to 100",AND(L272&gt;100,L272&lt;=150),"100 to 150",AND(L272&gt;150,L272&lt;=200),"150 to 200",AND(L272&gt;200,L272&lt;=250),"200 to 250",AND(L272&gt;250,L272&lt;=300),"250 to 300",AND(L272&gt;300,L272&lt;=400),"300 to 400",AND(L272&gt;400,L272&lt;=500),"400 to 500",L272&gt;500,"500+")</f>
        <v>30 to 40</v>
      </c>
      <c r="L272" s="9">
        <f>_xlfn.XLOOKUP($E272,'Raw Data'!$E:$E,'Raw Data'!L:L,"ERROR",0,1)</f>
        <v>36</v>
      </c>
      <c r="M272" s="14" t="str">
        <f t="array" ref="M272">_xlfn.IFS(AND(N272&gt;0,N272&lt;=5),"0 to 5",AND(N272&gt;5,N272&lt;=10),"5 to 10",AND(N272&gt;10,N272&lt;=15),"10 to 15",AND(N272&gt;15,N272&lt;=20),"15 to 20",AND(N272&gt;20,N272&lt;=30),"20 to 30",AND(N272&gt;30,N272&lt;=40),"30 to 40",AND(N272&gt;40,N272&lt;=50),"40 to 50",AND(N272&gt;50,N272&lt;=75),"50 to 75",AND(N272&gt;75,N272&lt;=100),"75 to 100",AND(N272&gt;100,N272&lt;=150),"100 to 150",AND(N272&gt;150,N272&lt;=200),"150 to 200",AND(N272&gt;200,N272&lt;=250),"200 to 250",AND(N272&gt;250,N272&lt;=300),"250 to 300",AND(N272&gt;300,N272&lt;=400),"300 to 400",AND(N272&gt;400,N272&lt;=500),"400 to 500",N272&gt;500,"500+")</f>
        <v>30 to 40</v>
      </c>
      <c r="N272" s="9">
        <f>_xlfn.XLOOKUP($E272,'Raw Data'!$E:$E,'Raw Data'!N:N,"ERROR",0,1)</f>
        <v>36</v>
      </c>
      <c r="O272" s="14" t="str">
        <f t="array" ref="O272">_xlfn.IFS(P272=0,"No Discount",AND(P272&gt;0,P272&lt;=0.02),"0% to 2%",AND(P272&gt;0.02,P272&lt;=0.04),"2% to 4%",AND(P272&gt;0.04,P272&lt;=0.06),"4% to 6%",AND(P272&gt;0.06,P272&lt;=0.08),"6% to 8%",AND(P272&gt;0.08,P272&lt;=0.1),"8% to 10%",AND(P272&gt;0.1,P272&lt;=0.15),"10% to 15%",AND(P272&gt;0.15,P272&lt;=0.2),"15% to 20%",AND(P272&gt;0.2,P272&lt;=0.25),"20% to 25%",AND(P272&gt;0.25,P272&lt;=0.3),"25% to 30%",AND(P272&gt;0.3,P272&lt;=0.4),"30% to 40%",AND(P272&gt;0.4,P272&lt;=0.5),"40% to 50%",AND(P272&gt;0.5,P272&lt;=0.75),"50% to 75%",AND(P272&gt;0.75,P272&lt;=1),"75% to 100%")</f>
        <v>No Discount</v>
      </c>
      <c r="P272" s="10">
        <f>_xlfn.XLOOKUP($E272,'Raw Data'!$E:$E,'Raw Data'!P:P,"ERROR",0,1)</f>
        <v>0</v>
      </c>
      <c r="Q272" s="9">
        <f>_xlfn.XLOOKUP($E272,'Raw Data'!$E:$E,'Raw Data'!Q:Q,"ERROR",0,1)</f>
        <v>7</v>
      </c>
      <c r="R272" s="9" t="str">
        <f>_xlfn.XLOOKUP($E272,'Raw Data'!$E:$E,'Raw Data'!R:R,"ERROR",0,1)</f>
        <v>oz</v>
      </c>
      <c r="S272" s="5" t="str">
        <f t="array" ref="S272">_xlfn.IFS(AND(T272&gt;0,T272&lt;=0.05),"0 to 0.05",AND(T272&gt;0.05,T272&lt;=0.1),"0.05 to 0.1",AND(T272&gt;0.1,T272&lt;=0.2),"0.1 to 0.2",AND(T272&gt;0.2,T272&lt;=0.3),"0.2 to 0.3",AND(T272&gt;0.3,T272&lt;=0.4),"0.3 to 0.4",AND(T272&gt;0.4,T272&lt;=0.5),"0.4 to 0.5",AND(T272&gt;0.5,T272&lt;=0.75),"0.5 to 0.75",AND(T272&gt;0.75,T272&lt;=1),"0.75 to 1",AND(T272&gt;1,T272&lt;=2),"1 to 2",AND(T272&gt;2,T272&lt;=3),"2 to 3",AND(T272&gt;3,T272&lt;=4),"3 to 4",AND(T272&gt;4,T272&lt;=5),"4 to 5",AND(T272&gt;5,T272&lt;=10),"5 to 10",T272&gt;10,"10+")</f>
        <v>0.1 to 0.2</v>
      </c>
      <c r="T272" s="10">
        <f>_xlfn.XLOOKUP($E272,'Raw Data'!$E:$E,'Raw Data'!T:T,"ERROR",0,1)</f>
        <v>0.173921445480458</v>
      </c>
      <c r="U272" s="15" t="str">
        <f t="array" ref="U272">_xlfn.IFS(AND(V272&gt;0,V272&lt;=0.05),"0 to 0.05",AND(V272&gt;0.05,V272&lt;=0.1),"0.05 to 0.1",AND(V272&gt;0.1,V272&lt;=0.2),"0.1 to 0.2",AND(V272&gt;0.2,V272&lt;=0.3),"0.2 to 0.3",AND(V272&gt;0.3,V272&lt;=0.4),"0.3 to 0.4",AND(V272&gt;0.4,V272&lt;=0.5),"0.4 to 0.5",AND(V272&gt;0.5,V272&lt;=0.75),"0.5 to 0.75",AND(V272&gt;0.75,V272&lt;=1),"0.75 to 1",AND(V272&gt;1,V272&lt;=2),"1 to 2",AND(V272&gt;2,V272&lt;=3),"2 to 3",AND(V272&gt;3,V272&lt;=4),"3 to 4",AND(V272&gt;4,V272&lt;=5),"4 to 5",AND(V272&gt;5,V272&lt;=10),"5 to 10",V272&gt;10,"10+")</f>
        <v>0 to 0.05</v>
      </c>
      <c r="V272" s="10">
        <f>_xlfn.XLOOKUP($E272,'Raw Data'!$E:$E,'Raw Data'!V:V,"ERROR",0,1)</f>
        <v>0.0469587902797237</v>
      </c>
      <c r="W272" s="15" t="str">
        <f t="array" ref="W272">_xlfn.IFS(AND(X272&gt;0,X272&lt;=0.05),"0 to 0.05",AND(X272&gt;0.05,X272&lt;=0.1),"0.05 to 0.1",AND(X272&gt;0.1,X272&lt;=0.2),"0.1 to 0.2",AND(X272&gt;0.2,X272&lt;=0.3),"0.2 to 0.3",AND(X272&gt;0.3,X272&lt;=0.4),"0.3 to 0.4",AND(X272&gt;0.4,X272&lt;=0.5),"0.4 to 0.5",AND(X272&gt;0.5,X272&lt;=0.75),"0.5 to 0.75",AND(X272&gt;0.75,X272&lt;=1),"0.75 to 1",AND(X272&gt;1,X272&lt;=2),"1 to 2",AND(X272&gt;2,X272&lt;=3),"2 to 3",AND(X272&gt;3,X272&lt;=4),"3 to 4",AND(X272&gt;4,X272&lt;=5),"4 to 5",AND(X272&gt;5,X272&lt;=10),"5 to 10",X272&gt;10,"10+")</f>
        <v>0 to 0.05</v>
      </c>
      <c r="X272" s="16">
        <f t="shared" si="9"/>
        <v>0.0469587902797237</v>
      </c>
      <c r="Y272" s="5" t="str">
        <f t="array" ref="Y272">_xlfn.IFS(AND(Z272&gt;0,Z272&lt;=1),"0 to 1",AND(Z272&gt;1,Z272&lt;=2),"1 to 2",AND(Z272&gt;2,Z272&lt;=4),"2 to 4",AND(Z272&gt;4,Z272&lt;=6),"4 to 6",AND(Z272&gt;6,Z272&lt;=8),"6 to 8",AND(Z272&gt;8,Z272&lt;=10),"8 to 10",AND(Z272&gt;10,Z272&lt;=15),"10 to 15",AND(Z272&gt;15,Z272&lt;=20),"15 to 20",AND(Z272&gt;20,Z272&lt;=25),"20 to 25",AND(Z272&gt;25,Z272&lt;=30),"25 to 30",AND(Z272&gt;30,Z272&lt;=40),"30 to 40",AND(Z272&gt;40,Z272&lt;=50),"40 to 50",Z272&gt;50,"50+")</f>
        <v>6 to 8</v>
      </c>
      <c r="Z272" s="9">
        <f>_xlfn.XLOOKUP($E272,'Raw Data'!$E:$E,'Raw Data'!Z:Z,"ERROR",0,1)</f>
        <v>7</v>
      </c>
      <c r="AA272" s="9" t="str">
        <f>_xlfn.XLOOKUP($E272,'Raw Data'!$E:$E,'Raw Data'!AA:AA,"ERROR",0,1)</f>
        <v>oz</v>
      </c>
    </row>
    <row r="273" hidden="1" spans="1:27">
      <c r="A273" s="5" t="str">
        <f>_xlfn.XLOOKUP($E273,'Raw Data'!$E:$E,'Raw Data'!A:A,"ERROR",0,1)</f>
        <v>AE</v>
      </c>
      <c r="B273" s="5" t="str">
        <f>_xlfn.XLOOKUP($E273,'Raw Data'!$E:$E,'Raw Data'!B:B,"ERROR",0,1)</f>
        <v>Hair Mousses</v>
      </c>
      <c r="C273" s="5" t="str">
        <f>_xlfn.XLOOKUP($E273,'Raw Data'!$E:$E,'Raw Data'!C:C,"ERROR",0,1)</f>
        <v>akooya</v>
      </c>
      <c r="D273" s="5" t="str">
        <f>_xlfn.XLOOKUP($E273,'Raw Data'!$E:$E,'Raw Data'!D:D,"ERROR",0,1)</f>
        <v>www.amazon.ae/dp/B09P6C1DP3</v>
      </c>
      <c r="E273" s="5" t="s">
        <v>472</v>
      </c>
      <c r="F273" s="9" t="str">
        <f>_xlfn.XLOOKUP($E273,'Raw Data'!$E:$E,'Raw Data'!F:F,"ERROR",0,1)</f>
        <v>Akooya 30ml Sculpting Curly Hair Mousse No Flaking Long-lasting Hold Defining Curls Style Shining Moisturizing</v>
      </c>
      <c r="G273" s="10">
        <f>_xlfn.XLOOKUP($E273,'Raw Data'!$E:$E,'Raw Data'!G:G,"ERROR",0,1)</f>
        <v>1</v>
      </c>
      <c r="H273" s="9">
        <f>_xlfn.XLOOKUP($E273,'Raw Data'!$E:$E,'Raw Data'!H:H,"ERROR",0,1)</f>
        <v>44.92</v>
      </c>
      <c r="I273" s="9">
        <f>_xlfn.XLOOKUP($E273,'Raw Data'!$E:$E,'Raw Data'!I:I,"ERROR",0,1)</f>
        <v>6.0139844148906e-5</v>
      </c>
      <c r="J273" s="9" t="str">
        <f>_xlfn.XLOOKUP($E273,'Raw Data'!$E:$E,'Raw Data'!J:J,"ERROR",0,1)</f>
        <v>No</v>
      </c>
      <c r="K273" s="14" t="str">
        <f t="array" ref="K273">_xlfn.IFS(AND(L273&gt;0,L273&lt;=5),"0 to 5",AND(L273&gt;5,L273&lt;=10),"5 to 10",AND(L273&gt;10,L273&lt;=15),"10 to 15",AND(L273&gt;15,L273&lt;=20),"15 to 20",AND(L273&gt;20,L273&lt;=30),"20 to 30",AND(L273&gt;30,L273&lt;=40),"30 to 40",AND(L273&gt;40,L273&lt;=50),"40 to 50",AND(L273&gt;50,L273&lt;=75),"50 to 75",AND(L273&gt;75,L273&lt;=100),"75 to 100",AND(L273&gt;100,L273&lt;=150),"100 to 150",AND(L273&gt;150,L273&lt;=200),"150 to 200",AND(L273&gt;200,L273&lt;=250),"200 to 250",AND(L273&gt;250,L273&lt;=300),"250 to 300",AND(L273&gt;300,L273&lt;=400),"300 to 400",AND(L273&gt;400,L273&lt;=500),"400 to 500",L273&gt;500,"500+")</f>
        <v>30 to 40</v>
      </c>
      <c r="L273" s="9">
        <f>_xlfn.XLOOKUP($E273,'Raw Data'!$E:$E,'Raw Data'!L:L,"ERROR",0,1)</f>
        <v>35.57</v>
      </c>
      <c r="M273" s="14" t="str">
        <f t="array" ref="M273">_xlfn.IFS(AND(N273&gt;0,N273&lt;=5),"0 to 5",AND(N273&gt;5,N273&lt;=10),"5 to 10",AND(N273&gt;10,N273&lt;=15),"10 to 15",AND(N273&gt;15,N273&lt;=20),"15 to 20",AND(N273&gt;20,N273&lt;=30),"20 to 30",AND(N273&gt;30,N273&lt;=40),"30 to 40",AND(N273&gt;40,N273&lt;=50),"40 to 50",AND(N273&gt;50,N273&lt;=75),"50 to 75",AND(N273&gt;75,N273&lt;=100),"75 to 100",AND(N273&gt;100,N273&lt;=150),"100 to 150",AND(N273&gt;150,N273&lt;=200),"150 to 200",AND(N273&gt;200,N273&lt;=250),"200 to 250",AND(N273&gt;250,N273&lt;=300),"250 to 300",AND(N273&gt;300,N273&lt;=400),"300 to 400",AND(N273&gt;400,N273&lt;=500),"400 to 500",N273&gt;500,"500+")</f>
        <v>30 to 40</v>
      </c>
      <c r="N273" s="9">
        <f>_xlfn.XLOOKUP($E273,'Raw Data'!$E:$E,'Raw Data'!N:N,"ERROR",0,1)</f>
        <v>35.57</v>
      </c>
      <c r="O273" s="14" t="str">
        <f t="array" ref="O273">_xlfn.IFS(P273=0,"No Discount",AND(P273&gt;0,P273&lt;=0.02),"0% to 2%",AND(P273&gt;0.02,P273&lt;=0.04),"2% to 4%",AND(P273&gt;0.04,P273&lt;=0.06),"4% to 6%",AND(P273&gt;0.06,P273&lt;=0.08),"6% to 8%",AND(P273&gt;0.08,P273&lt;=0.1),"8% to 10%",AND(P273&gt;0.1,P273&lt;=0.15),"10% to 15%",AND(P273&gt;0.15,P273&lt;=0.2),"15% to 20%",AND(P273&gt;0.2,P273&lt;=0.25),"20% to 25%",AND(P273&gt;0.25,P273&lt;=0.3),"25% to 30%",AND(P273&gt;0.3,P273&lt;=0.4),"30% to 40%",AND(P273&gt;0.4,P273&lt;=0.5),"40% to 50%",AND(P273&gt;0.5,P273&lt;=0.75),"50% to 75%",AND(P273&gt;0.75,P273&lt;=1),"75% to 100%")</f>
        <v>No Discount</v>
      </c>
      <c r="P273" s="10">
        <f>_xlfn.XLOOKUP($E273,'Raw Data'!$E:$E,'Raw Data'!P:P,"ERROR",0,1)</f>
        <v>0</v>
      </c>
      <c r="Q273" s="9">
        <f>_xlfn.XLOOKUP($E273,'Raw Data'!$E:$E,'Raw Data'!Q:Q,"ERROR",0,1)</f>
        <v>0</v>
      </c>
      <c r="R273" s="9">
        <f>_xlfn.XLOOKUP($E273,'Raw Data'!$E:$E,'Raw Data'!R:R,"ERROR",0,1)</f>
        <v>0</v>
      </c>
      <c r="S273" s="5" t="e">
        <f t="array" ref="S273">_xlfn.IFS(AND(T273&gt;0,T273&lt;=0.05),"0 to 0.05",AND(T273&gt;0.05,T273&lt;=0.1),"0.05 to 0.1",AND(T273&gt;0.1,T273&lt;=0.2),"0.1 to 0.2",AND(T273&gt;0.2,T273&lt;=0.3),"0.2 to 0.3",AND(T273&gt;0.3,T273&lt;=0.4),"0.3 to 0.4",AND(T273&gt;0.4,T273&lt;=0.5),"0.4 to 0.5",AND(T273&gt;0.5,T273&lt;=0.75),"0.5 to 0.75",AND(T273&gt;0.75,T273&lt;=1),"0.75 to 1",AND(T273&gt;1,T273&lt;=2),"1 to 2",AND(T273&gt;2,T273&lt;=3),"2 to 3",AND(T273&gt;3,T273&lt;=4),"3 to 4",AND(T273&gt;4,T273&lt;=5),"4 to 5",AND(T273&gt;5,T273&lt;=10),"5 to 10",T273&gt;10,"10+")</f>
        <v>#N/A</v>
      </c>
      <c r="T273" s="10">
        <f>_xlfn.XLOOKUP($E273,'Raw Data'!$E:$E,'Raw Data'!T:T,"ERROR",0,1)</f>
        <v>0</v>
      </c>
      <c r="U273" s="15" t="e">
        <f t="array" ref="U273">_xlfn.IFS(AND(V273&gt;0,V273&lt;=0.05),"0 to 0.05",AND(V273&gt;0.05,V273&lt;=0.1),"0.05 to 0.1",AND(V273&gt;0.1,V273&lt;=0.2),"0.1 to 0.2",AND(V273&gt;0.2,V273&lt;=0.3),"0.2 to 0.3",AND(V273&gt;0.3,V273&lt;=0.4),"0.3 to 0.4",AND(V273&gt;0.4,V273&lt;=0.5),"0.4 to 0.5",AND(V273&gt;0.5,V273&lt;=0.75),"0.5 to 0.75",AND(V273&gt;0.75,V273&lt;=1),"0.75 to 1",AND(V273&gt;1,V273&lt;=2),"1 to 2",AND(V273&gt;2,V273&lt;=3),"2 to 3",AND(V273&gt;3,V273&lt;=4),"3 to 4",AND(V273&gt;4,V273&lt;=5),"4 to 5",AND(V273&gt;5,V273&lt;=10),"5 to 10",V273&gt;10,"10+")</f>
        <v>#N/A</v>
      </c>
      <c r="V273" s="10">
        <f>_xlfn.XLOOKUP($E273,'Raw Data'!$E:$E,'Raw Data'!V:V,"ERROR",0,1)</f>
        <v>0</v>
      </c>
      <c r="W273" s="15" t="e">
        <f t="array" ref="W273">_xlfn.IFS(AND(X273&gt;0,X273&lt;=0.05),"0 to 0.05",AND(X273&gt;0.05,X273&lt;=0.1),"0.05 to 0.1",AND(X273&gt;0.1,X273&lt;=0.2),"0.1 to 0.2",AND(X273&gt;0.2,X273&lt;=0.3),"0.2 to 0.3",AND(X273&gt;0.3,X273&lt;=0.4),"0.3 to 0.4",AND(X273&gt;0.4,X273&lt;=0.5),"0.4 to 0.5",AND(X273&gt;0.5,X273&lt;=0.75),"0.5 to 0.75",AND(X273&gt;0.75,X273&lt;=1),"0.75 to 1",AND(X273&gt;1,X273&lt;=2),"1 to 2",AND(X273&gt;2,X273&lt;=3),"2 to 3",AND(X273&gt;3,X273&lt;=4),"3 to 4",AND(X273&gt;4,X273&lt;=5),"4 to 5",AND(X273&gt;5,X273&lt;=10),"5 to 10",X273&gt;10,"10+")</f>
        <v>#DIV/0!</v>
      </c>
      <c r="X273" s="16" t="e">
        <f t="shared" si="9"/>
        <v>#DIV/0!</v>
      </c>
      <c r="Y273" s="5" t="e">
        <f t="array" ref="Y273">_xlfn.IFS(AND(Z273&gt;0,Z273&lt;=1),"0 to 1",AND(Z273&gt;1,Z273&lt;=2),"1 to 2",AND(Z273&gt;2,Z273&lt;=4),"2 to 4",AND(Z273&gt;4,Z273&lt;=6),"4 to 6",AND(Z273&gt;6,Z273&lt;=8),"6 to 8",AND(Z273&gt;8,Z273&lt;=10),"8 to 10",AND(Z273&gt;10,Z273&lt;=15),"10 to 15",AND(Z273&gt;15,Z273&lt;=20),"15 to 20",AND(Z273&gt;20,Z273&lt;=25),"20 to 25",AND(Z273&gt;25,Z273&lt;=30),"25 to 30",AND(Z273&gt;30,Z273&lt;=40),"30 to 40",AND(Z273&gt;40,Z273&lt;=50),"40 to 50",Z273&gt;50,"50+")</f>
        <v>#N/A</v>
      </c>
      <c r="Z273" s="9">
        <f>_xlfn.XLOOKUP($E273,'Raw Data'!$E:$E,'Raw Data'!Z:Z,"ERROR",0,1)</f>
        <v>0</v>
      </c>
      <c r="AA273" s="9">
        <f>_xlfn.XLOOKUP($E273,'Raw Data'!$E:$E,'Raw Data'!AA:AA,"ERROR",0,1)</f>
        <v>0</v>
      </c>
    </row>
    <row r="274" hidden="1" spans="1:27">
      <c r="A274" s="5" t="str">
        <f>_xlfn.XLOOKUP($E274,'Raw Data'!$E:$E,'Raw Data'!A:A,"ERROR",0,1)</f>
        <v>AE</v>
      </c>
      <c r="B274" s="5" t="str">
        <f>_xlfn.XLOOKUP($E274,'Raw Data'!$E:$E,'Raw Data'!B:B,"ERROR",0,1)</f>
        <v>Hair Mousses</v>
      </c>
      <c r="C274" s="5" t="str">
        <f>_xlfn.XLOOKUP($E274,'Raw Data'!$E:$E,'Raw Data'!C:C,"ERROR",0,1)</f>
        <v>ican london</v>
      </c>
      <c r="D274" s="5" t="str">
        <f>_xlfn.XLOOKUP($E274,'Raw Data'!$E:$E,'Raw Data'!D:D,"ERROR",0,1)</f>
        <v>www.amazon.ae/dp/B0BVWHHSBQ</v>
      </c>
      <c r="E274" s="5" t="s">
        <v>473</v>
      </c>
      <c r="F274" s="9" t="str">
        <f>_xlfn.XLOOKUP($E274,'Raw Data'!$E:$E,'Raw Data'!F:F,"ERROR",0,1)</f>
        <v>ican London Shea Butter Hold, Shine, Setting And Curling Mousse 207ml</v>
      </c>
      <c r="G274" s="10">
        <f>_xlfn.XLOOKUP($E274,'Raw Data'!$E:$E,'Raw Data'!G:G,"ERROR",0,1)</f>
        <v>1</v>
      </c>
      <c r="H274" s="9">
        <f>_xlfn.XLOOKUP($E274,'Raw Data'!$E:$E,'Raw Data'!H:H,"ERROR",0,1)</f>
        <v>37.88</v>
      </c>
      <c r="I274" s="9">
        <f>_xlfn.XLOOKUP($E274,'Raw Data'!$E:$E,'Raw Data'!I:I,"ERROR",0,1)</f>
        <v>5.0714543552105e-5</v>
      </c>
      <c r="J274" s="9" t="str">
        <f>_xlfn.XLOOKUP($E274,'Raw Data'!$E:$E,'Raw Data'!J:J,"ERROR",0,1)</f>
        <v>No</v>
      </c>
      <c r="K274" s="14" t="str">
        <f t="array" ref="K274">_xlfn.IFS(AND(L274&gt;0,L274&lt;=5),"0 to 5",AND(L274&gt;5,L274&lt;=10),"5 to 10",AND(L274&gt;10,L274&lt;=15),"10 to 15",AND(L274&gt;15,L274&lt;=20),"15 to 20",AND(L274&gt;20,L274&lt;=30),"20 to 30",AND(L274&gt;30,L274&lt;=40),"30 to 40",AND(L274&gt;40,L274&lt;=50),"40 to 50",AND(L274&gt;50,L274&lt;=75),"50 to 75",AND(L274&gt;75,L274&lt;=100),"75 to 100",AND(L274&gt;100,L274&lt;=150),"100 to 150",AND(L274&gt;150,L274&lt;=200),"150 to 200",AND(L274&gt;200,L274&lt;=250),"200 to 250",AND(L274&gt;250,L274&lt;=300),"250 to 300",AND(L274&gt;300,L274&lt;=400),"300 to 400",AND(L274&gt;400,L274&lt;=500),"400 to 500",L274&gt;500,"500+")</f>
        <v>20 to 30</v>
      </c>
      <c r="L274" s="9">
        <f>_xlfn.XLOOKUP($E274,'Raw Data'!$E:$E,'Raw Data'!L:L,"ERROR",0,1)</f>
        <v>29.99</v>
      </c>
      <c r="M274" s="14" t="str">
        <f t="array" ref="M274">_xlfn.IFS(AND(N274&gt;0,N274&lt;=5),"0 to 5",AND(N274&gt;5,N274&lt;=10),"5 to 10",AND(N274&gt;10,N274&lt;=15),"10 to 15",AND(N274&gt;15,N274&lt;=20),"15 to 20",AND(N274&gt;20,N274&lt;=30),"20 to 30",AND(N274&gt;30,N274&lt;=40),"30 to 40",AND(N274&gt;40,N274&lt;=50),"40 to 50",AND(N274&gt;50,N274&lt;=75),"50 to 75",AND(N274&gt;75,N274&lt;=100),"75 to 100",AND(N274&gt;100,N274&lt;=150),"100 to 150",AND(N274&gt;150,N274&lt;=200),"150 to 200",AND(N274&gt;200,N274&lt;=250),"200 to 250",AND(N274&gt;250,N274&lt;=300),"250 to 300",AND(N274&gt;300,N274&lt;=400),"300 to 400",AND(N274&gt;400,N274&lt;=500),"400 to 500",N274&gt;500,"500+")</f>
        <v>20 to 30</v>
      </c>
      <c r="N274" s="9">
        <f>_xlfn.XLOOKUP($E274,'Raw Data'!$E:$E,'Raw Data'!N:N,"ERROR",0,1)</f>
        <v>29.99</v>
      </c>
      <c r="O274" s="14" t="str">
        <f t="array" ref="O274">_xlfn.IFS(P274=0,"No Discount",AND(P274&gt;0,P274&lt;=0.02),"0% to 2%",AND(P274&gt;0.02,P274&lt;=0.04),"2% to 4%",AND(P274&gt;0.04,P274&lt;=0.06),"4% to 6%",AND(P274&gt;0.06,P274&lt;=0.08),"6% to 8%",AND(P274&gt;0.08,P274&lt;=0.1),"8% to 10%",AND(P274&gt;0.1,P274&lt;=0.15),"10% to 15%",AND(P274&gt;0.15,P274&lt;=0.2),"15% to 20%",AND(P274&gt;0.2,P274&lt;=0.25),"20% to 25%",AND(P274&gt;0.25,P274&lt;=0.3),"25% to 30%",AND(P274&gt;0.3,P274&lt;=0.4),"30% to 40%",AND(P274&gt;0.4,P274&lt;=0.5),"40% to 50%",AND(P274&gt;0.5,P274&lt;=0.75),"50% to 75%",AND(P274&gt;0.75,P274&lt;=1),"75% to 100%")</f>
        <v>No Discount</v>
      </c>
      <c r="P274" s="10">
        <f>_xlfn.XLOOKUP($E274,'Raw Data'!$E:$E,'Raw Data'!P:P,"ERROR",0,1)</f>
        <v>0</v>
      </c>
      <c r="Q274" s="9">
        <f>_xlfn.XLOOKUP($E274,'Raw Data'!$E:$E,'Raw Data'!Q:Q,"ERROR",0,1)</f>
        <v>207</v>
      </c>
      <c r="R274" s="9" t="str">
        <f>_xlfn.XLOOKUP($E274,'Raw Data'!$E:$E,'Raw Data'!R:R,"ERROR",0,1)</f>
        <v>ml</v>
      </c>
      <c r="S274" s="5" t="str">
        <f t="array" ref="S274">_xlfn.IFS(AND(T274&gt;0,T274&lt;=0.05),"0 to 0.05",AND(T274&gt;0.05,T274&lt;=0.1),"0.05 to 0.1",AND(T274&gt;0.1,T274&lt;=0.2),"0.1 to 0.2",AND(T274&gt;0.2,T274&lt;=0.3),"0.2 to 0.3",AND(T274&gt;0.3,T274&lt;=0.4),"0.3 to 0.4",AND(T274&gt;0.4,T274&lt;=0.5),"0.4 to 0.5",AND(T274&gt;0.5,T274&lt;=0.75),"0.5 to 0.75",AND(T274&gt;0.75,T274&lt;=1),"0.75 to 1",AND(T274&gt;1,T274&lt;=2),"1 to 2",AND(T274&gt;2,T274&lt;=3),"2 to 3",AND(T274&gt;3,T274&lt;=4),"3 to 4",AND(T274&gt;4,T274&lt;=5),"4 to 5",AND(T274&gt;5,T274&lt;=10),"5 to 10",T274&gt;10,"10+")</f>
        <v>0.1 to 0.2</v>
      </c>
      <c r="T274" s="10">
        <f>_xlfn.XLOOKUP($E274,'Raw Data'!$E:$E,'Raw Data'!T:T,"ERROR",0,1)</f>
        <v>0.14495663389564</v>
      </c>
      <c r="U274" s="15" t="str">
        <f t="array" ref="U274">_xlfn.IFS(AND(V274&gt;0,V274&lt;=0.05),"0 to 0.05",AND(V274&gt;0.05,V274&lt;=0.1),"0.05 to 0.1",AND(V274&gt;0.1,V274&lt;=0.2),"0.1 to 0.2",AND(V274&gt;0.2,V274&lt;=0.3),"0.2 to 0.3",AND(V274&gt;0.3,V274&lt;=0.4),"0.3 to 0.4",AND(V274&gt;0.4,V274&lt;=0.5),"0.4 to 0.5",AND(V274&gt;0.5,V274&lt;=0.75),"0.5 to 0.75",AND(V274&gt;0.75,V274&lt;=1),"0.75 to 1",AND(V274&gt;1,V274&lt;=2),"1 to 2",AND(V274&gt;2,V274&lt;=3),"2 to 3",AND(V274&gt;3,V274&lt;=4),"3 to 4",AND(V274&gt;4,V274&lt;=5),"4 to 5",AND(V274&gt;5,V274&lt;=10),"5 to 10",V274&gt;10,"10+")</f>
        <v>0 to 0.05</v>
      </c>
      <c r="V274" s="10">
        <f>_xlfn.XLOOKUP($E274,'Raw Data'!$E:$E,'Raw Data'!V:V,"ERROR",0,1)</f>
        <v>0.0391382911518229</v>
      </c>
      <c r="W274" s="15" t="str">
        <f t="array" ref="W274">_xlfn.IFS(AND(X274&gt;0,X274&lt;=0.05),"0 to 0.05",AND(X274&gt;0.05,X274&lt;=0.1),"0.05 to 0.1",AND(X274&gt;0.1,X274&lt;=0.2),"0.1 to 0.2",AND(X274&gt;0.2,X274&lt;=0.3),"0.2 to 0.3",AND(X274&gt;0.3,X274&lt;=0.4),"0.3 to 0.4",AND(X274&gt;0.4,X274&lt;=0.5),"0.4 to 0.5",AND(X274&gt;0.5,X274&lt;=0.75),"0.5 to 0.75",AND(X274&gt;0.75,X274&lt;=1),"0.75 to 1",AND(X274&gt;1,X274&lt;=2),"1 to 2",AND(X274&gt;2,X274&lt;=3),"2 to 3",AND(X274&gt;3,X274&lt;=4),"3 to 4",AND(X274&gt;4,X274&lt;=5),"4 to 5",AND(X274&gt;5,X274&lt;=10),"5 to 10",X274&gt;10,"10+")</f>
        <v>0 to 0.05</v>
      </c>
      <c r="X274" s="16">
        <f t="shared" si="9"/>
        <v>0.0391382911518229</v>
      </c>
      <c r="Y274" s="5" t="str">
        <f t="array" ref="Y274">_xlfn.IFS(AND(Z274&gt;0,Z274&lt;=1),"0 to 1",AND(Z274&gt;1,Z274&lt;=2),"1 to 2",AND(Z274&gt;2,Z274&lt;=4),"2 to 4",AND(Z274&gt;4,Z274&lt;=6),"4 to 6",AND(Z274&gt;6,Z274&lt;=8),"6 to 8",AND(Z274&gt;8,Z274&lt;=10),"8 to 10",AND(Z274&gt;10,Z274&lt;=15),"10 to 15",AND(Z274&gt;15,Z274&lt;=20),"15 to 20",AND(Z274&gt;20,Z274&lt;=25),"20 to 25",AND(Z274&gt;25,Z274&lt;=30),"25 to 30",AND(Z274&gt;30,Z274&lt;=40),"30 to 40",AND(Z274&gt;40,Z274&lt;=50),"40 to 50",Z274&gt;50,"50+")</f>
        <v>6 to 8</v>
      </c>
      <c r="Z274" s="9">
        <f>_xlfn.XLOOKUP($E274,'Raw Data'!$E:$E,'Raw Data'!Z:Z,"ERROR",0,1)</f>
        <v>6.9966</v>
      </c>
      <c r="AA274" s="9" t="str">
        <f>_xlfn.XLOOKUP($E274,'Raw Data'!$E:$E,'Raw Data'!AA:AA,"ERROR",0,1)</f>
        <v>oz</v>
      </c>
    </row>
    <row r="275" hidden="1" spans="1:27">
      <c r="A275" s="5" t="str">
        <f>_xlfn.XLOOKUP($E275,'Raw Data'!$E:$E,'Raw Data'!A:A,"ERROR",0,1)</f>
        <v>AE</v>
      </c>
      <c r="B275" s="5" t="str">
        <f>_xlfn.XLOOKUP($E275,'Raw Data'!$E:$E,'Raw Data'!B:B,"ERROR",0,1)</f>
        <v>Hair Mousses</v>
      </c>
      <c r="C275" s="5" t="str">
        <f>_xlfn.XLOOKUP($E275,'Raw Data'!$E:$E,'Raw Data'!C:C,"ERROR",0,1)</f>
        <v>lorys</v>
      </c>
      <c r="D275" s="5" t="str">
        <f>_xlfn.XLOOKUP($E275,'Raw Data'!$E:$E,'Raw Data'!D:D,"ERROR",0,1)</f>
        <v>www.amazon.ae/dp/B07NDNXMXJ</v>
      </c>
      <c r="E275" s="5" t="s">
        <v>474</v>
      </c>
      <c r="F275" s="9" t="str">
        <f>_xlfn.XLOOKUP($E275,'Raw Data'!$E:$E,'Raw Data'!F:F,"ERROR",0,1)</f>
        <v>Lorys Professional Chocolate Mousse (1kg)</v>
      </c>
      <c r="G275" s="10">
        <f>_xlfn.XLOOKUP($E275,'Raw Data'!$E:$E,'Raw Data'!G:G,"ERROR",0,1)</f>
        <v>1</v>
      </c>
      <c r="H275" s="9">
        <f>_xlfn.XLOOKUP($E275,'Raw Data'!$E:$E,'Raw Data'!H:H,"ERROR",0,1)</f>
        <v>36.6</v>
      </c>
      <c r="I275" s="9">
        <f>_xlfn.XLOOKUP($E275,'Raw Data'!$E:$E,'Raw Data'!I:I,"ERROR",0,1)</f>
        <v>4.90008525345049e-5</v>
      </c>
      <c r="J275" s="9" t="str">
        <f>_xlfn.XLOOKUP($E275,'Raw Data'!$E:$E,'Raw Data'!J:J,"ERROR",0,1)</f>
        <v>No</v>
      </c>
      <c r="K275" s="14" t="str">
        <f t="array" ref="K275">_xlfn.IFS(AND(L275&gt;0,L275&lt;=5),"0 to 5",AND(L275&gt;5,L275&lt;=10),"5 to 10",AND(L275&gt;10,L275&lt;=15),"10 to 15",AND(L275&gt;15,L275&lt;=20),"15 to 20",AND(L275&gt;20,L275&lt;=30),"20 to 30",AND(L275&gt;30,L275&lt;=40),"30 to 40",AND(L275&gt;40,L275&lt;=50),"40 to 50",AND(L275&gt;50,L275&lt;=75),"50 to 75",AND(L275&gt;75,L275&lt;=100),"75 to 100",AND(L275&gt;100,L275&lt;=150),"100 to 150",AND(L275&gt;150,L275&lt;=200),"150 to 200",AND(L275&gt;200,L275&lt;=250),"200 to 250",AND(L275&gt;250,L275&lt;=300),"250 to 300",AND(L275&gt;300,L275&lt;=400),"300 to 400",AND(L275&gt;400,L275&lt;=500),"400 to 500",L275&gt;500,"500+")</f>
        <v>20 to 30</v>
      </c>
      <c r="L275" s="9">
        <f>_xlfn.XLOOKUP($E275,'Raw Data'!$E:$E,'Raw Data'!L:L,"ERROR",0,1)</f>
        <v>28.98</v>
      </c>
      <c r="M275" s="14" t="str">
        <f t="array" ref="M275">_xlfn.IFS(AND(N275&gt;0,N275&lt;=5),"0 to 5",AND(N275&gt;5,N275&lt;=10),"5 to 10",AND(N275&gt;10,N275&lt;=15),"10 to 15",AND(N275&gt;15,N275&lt;=20),"15 to 20",AND(N275&gt;20,N275&lt;=30),"20 to 30",AND(N275&gt;30,N275&lt;=40),"30 to 40",AND(N275&gt;40,N275&lt;=50),"40 to 50",AND(N275&gt;50,N275&lt;=75),"50 to 75",AND(N275&gt;75,N275&lt;=100),"75 to 100",AND(N275&gt;100,N275&lt;=150),"100 to 150",AND(N275&gt;150,N275&lt;=200),"150 to 200",AND(N275&gt;200,N275&lt;=250),"200 to 250",AND(N275&gt;250,N275&lt;=300),"250 to 300",AND(N275&gt;300,N275&lt;=400),"300 to 400",AND(N275&gt;400,N275&lt;=500),"400 to 500",N275&gt;500,"500+")</f>
        <v>20 to 30</v>
      </c>
      <c r="N275" s="9">
        <f>_xlfn.XLOOKUP($E275,'Raw Data'!$E:$E,'Raw Data'!N:N,"ERROR",0,1)</f>
        <v>28.98</v>
      </c>
      <c r="O275" s="14" t="str">
        <f t="array" ref="O275">_xlfn.IFS(P275=0,"No Discount",AND(P275&gt;0,P275&lt;=0.02),"0% to 2%",AND(P275&gt;0.02,P275&lt;=0.04),"2% to 4%",AND(P275&gt;0.04,P275&lt;=0.06),"4% to 6%",AND(P275&gt;0.06,P275&lt;=0.08),"6% to 8%",AND(P275&gt;0.08,P275&lt;=0.1),"8% to 10%",AND(P275&gt;0.1,P275&lt;=0.15),"10% to 15%",AND(P275&gt;0.15,P275&lt;=0.2),"15% to 20%",AND(P275&gt;0.2,P275&lt;=0.25),"20% to 25%",AND(P275&gt;0.25,P275&lt;=0.3),"25% to 30%",AND(P275&gt;0.3,P275&lt;=0.4),"30% to 40%",AND(P275&gt;0.4,P275&lt;=0.5),"40% to 50%",AND(P275&gt;0.5,P275&lt;=0.75),"50% to 75%",AND(P275&gt;0.75,P275&lt;=1),"75% to 100%")</f>
        <v>No Discount</v>
      </c>
      <c r="P275" s="10">
        <f>_xlfn.XLOOKUP($E275,'Raw Data'!$E:$E,'Raw Data'!P:P,"ERROR",0,1)</f>
        <v>0</v>
      </c>
      <c r="Q275" s="9">
        <f>_xlfn.XLOOKUP($E275,'Raw Data'!$E:$E,'Raw Data'!Q:Q,"ERROR",0,1)</f>
        <v>1000</v>
      </c>
      <c r="R275" s="9" t="str">
        <f>_xlfn.XLOOKUP($E275,'Raw Data'!$E:$E,'Raw Data'!R:R,"ERROR",0,1)</f>
        <v>gm</v>
      </c>
      <c r="S275" s="5" t="str">
        <f t="array" ref="S275">_xlfn.IFS(AND(T275&gt;0,T275&lt;=0.05),"0 to 0.05",AND(T275&gt;0.05,T275&lt;=0.1),"0.05 to 0.1",AND(T275&gt;0.1,T275&lt;=0.2),"0.1 to 0.2",AND(T275&gt;0.2,T275&lt;=0.3),"0.2 to 0.3",AND(T275&gt;0.3,T275&lt;=0.4),"0.3 to 0.4",AND(T275&gt;0.4,T275&lt;=0.5),"0.4 to 0.5",AND(T275&gt;0.5,T275&lt;=0.75),"0.5 to 0.75",AND(T275&gt;0.75,T275&lt;=1),"0.75 to 1",AND(T275&gt;1,T275&lt;=2),"1 to 2",AND(T275&gt;2,T275&lt;=3),"2 to 3",AND(T275&gt;3,T275&lt;=4),"3 to 4",AND(T275&gt;4,T275&lt;=5),"4 to 5",AND(T275&gt;5,T275&lt;=10),"5 to 10",T275&gt;10,"10+")</f>
        <v>0 to 0.05</v>
      </c>
      <c r="T275" s="10">
        <f>_xlfn.XLOOKUP($E275,'Raw Data'!$E:$E,'Raw Data'!T:T,"ERROR",0,1)</f>
        <v>0.0289954835882361</v>
      </c>
      <c r="U275" s="15" t="str">
        <f t="array" ref="U275">_xlfn.IFS(AND(V275&gt;0,V275&lt;=0.05),"0 to 0.05",AND(V275&gt;0.05,V275&lt;=0.1),"0.05 to 0.1",AND(V275&gt;0.1,V275&lt;=0.2),"0.1 to 0.2",AND(V275&gt;0.2,V275&lt;=0.3),"0.2 to 0.3",AND(V275&gt;0.3,V275&lt;=0.4),"0.3 to 0.4",AND(V275&gt;0.4,V275&lt;=0.5),"0.4 to 0.5",AND(V275&gt;0.5,V275&lt;=0.75),"0.5 to 0.75",AND(V275&gt;0.75,V275&lt;=1),"0.75 to 1",AND(V275&gt;1,V275&lt;=2),"1 to 2",AND(V275&gt;2,V275&lt;=3),"2 to 3",AND(V275&gt;3,V275&lt;=4),"3 to 4",AND(V275&gt;4,V275&lt;=5),"4 to 5",AND(V275&gt;5,V275&lt;=10),"5 to 10",V275&gt;10,"10+")</f>
        <v>0 to 0.05</v>
      </c>
      <c r="V275" s="10">
        <f>_xlfn.XLOOKUP($E275,'Raw Data'!$E:$E,'Raw Data'!V:V,"ERROR",0,1)</f>
        <v>0.00782878056882375</v>
      </c>
      <c r="W275" s="15" t="str">
        <f t="array" ref="W275">_xlfn.IFS(AND(X275&gt;0,X275&lt;=0.05),"0 to 0.05",AND(X275&gt;0.05,X275&lt;=0.1),"0.05 to 0.1",AND(X275&gt;0.1,X275&lt;=0.2),"0.1 to 0.2",AND(X275&gt;0.2,X275&lt;=0.3),"0.2 to 0.3",AND(X275&gt;0.3,X275&lt;=0.4),"0.3 to 0.4",AND(X275&gt;0.4,X275&lt;=0.5),"0.4 to 0.5",AND(X275&gt;0.5,X275&lt;=0.75),"0.5 to 0.75",AND(X275&gt;0.75,X275&lt;=1),"0.75 to 1",AND(X275&gt;1,X275&lt;=2),"1 to 2",AND(X275&gt;2,X275&lt;=3),"2 to 3",AND(X275&gt;3,X275&lt;=4),"3 to 4",AND(X275&gt;4,X275&lt;=5),"4 to 5",AND(X275&gt;5,X275&lt;=10),"5 to 10",X275&gt;10,"10+")</f>
        <v>0 to 0.05</v>
      </c>
      <c r="X275" s="16">
        <f t="shared" si="9"/>
        <v>0.00782878056882375</v>
      </c>
      <c r="Y275" s="5" t="str">
        <f t="array" ref="Y275">_xlfn.IFS(AND(Z275&gt;0,Z275&lt;=1),"0 to 1",AND(Z275&gt;1,Z275&lt;=2),"1 to 2",AND(Z275&gt;2,Z275&lt;=4),"2 to 4",AND(Z275&gt;4,Z275&lt;=6),"4 to 6",AND(Z275&gt;6,Z275&lt;=8),"6 to 8",AND(Z275&gt;8,Z275&lt;=10),"8 to 10",AND(Z275&gt;10,Z275&lt;=15),"10 to 15",AND(Z275&gt;15,Z275&lt;=20),"15 to 20",AND(Z275&gt;20,Z275&lt;=25),"20 to 25",AND(Z275&gt;25,Z275&lt;=30),"25 to 30",AND(Z275&gt;30,Z275&lt;=40),"30 to 40",AND(Z275&gt;40,Z275&lt;=50),"40 to 50",Z275&gt;50,"50+")</f>
        <v>30 to 40</v>
      </c>
      <c r="Z275" s="9">
        <f>_xlfn.XLOOKUP($E275,'Raw Data'!$E:$E,'Raw Data'!Z:Z,"ERROR",0,1)</f>
        <v>33.8</v>
      </c>
      <c r="AA275" s="9" t="str">
        <f>_xlfn.XLOOKUP($E275,'Raw Data'!$E:$E,'Raw Data'!AA:AA,"ERROR",0,1)</f>
        <v>oz</v>
      </c>
    </row>
    <row r="276" hidden="1" spans="1:27">
      <c r="A276" s="5" t="str">
        <f>_xlfn.XLOOKUP($E276,'Raw Data'!$E:$E,'Raw Data'!A:A,"ERROR",0,1)</f>
        <v>AE</v>
      </c>
      <c r="B276" s="5" t="str">
        <f>_xlfn.XLOOKUP($E276,'Raw Data'!$E:$E,'Raw Data'!B:B,"ERROR",0,1)</f>
        <v>Hair Mousses</v>
      </c>
      <c r="C276" s="5" t="str">
        <f>_xlfn.XLOOKUP($E276,'Raw Data'!$E:$E,'Raw Data'!C:C,"ERROR",0,1)</f>
        <v>Creme of Nature</v>
      </c>
      <c r="D276" s="5" t="str">
        <f>_xlfn.XLOOKUP($E276,'Raw Data'!$E:$E,'Raw Data'!D:D,"ERROR",0,1)</f>
        <v>www.amazon.ae/dp/B08TX6PH9Y</v>
      </c>
      <c r="E276" s="5" t="s">
        <v>475</v>
      </c>
      <c r="F276" s="9" t="str">
        <f>_xlfn.XLOOKUP($E276,'Raw Data'!$E:$E,'Raw Data'!F:F,"ERROR",0,1)</f>
        <v>Creme Of Nature Pure Honey Curling Mousse 7 Ounce Pump (207ml) Creme Of Nature Pure Honey Curling Mousse 7 Ounce Pump (207ml)</v>
      </c>
      <c r="G276" s="10">
        <f>_xlfn.XLOOKUP($E276,'Raw Data'!$E:$E,'Raw Data'!G:G,"ERROR",0,1)</f>
        <v>1</v>
      </c>
      <c r="H276" s="9">
        <f>_xlfn.XLOOKUP($E276,'Raw Data'!$E:$E,'Raw Data'!H:H,"ERROR",0,1)</f>
        <v>31.2</v>
      </c>
      <c r="I276" s="9">
        <f>_xlfn.XLOOKUP($E276,'Raw Data'!$E:$E,'Raw Data'!I:I,"ERROR",0,1)</f>
        <v>4.17712185540041e-5</v>
      </c>
      <c r="J276" s="9" t="str">
        <f>_xlfn.XLOOKUP($E276,'Raw Data'!$E:$E,'Raw Data'!J:J,"ERROR",0,1)</f>
        <v>No</v>
      </c>
      <c r="K276" s="14" t="str">
        <f t="array" ref="K276">_xlfn.IFS(AND(L276&gt;0,L276&lt;=5),"0 to 5",AND(L276&gt;5,L276&lt;=10),"5 to 10",AND(L276&gt;10,L276&lt;=15),"10 to 15",AND(L276&gt;15,L276&lt;=20),"15 to 20",AND(L276&gt;20,L276&lt;=30),"20 to 30",AND(L276&gt;30,L276&lt;=40),"30 to 40",AND(L276&gt;40,L276&lt;=50),"40 to 50",AND(L276&gt;50,L276&lt;=75),"50 to 75",AND(L276&gt;75,L276&lt;=100),"75 to 100",AND(L276&gt;100,L276&lt;=150),"100 to 150",AND(L276&gt;150,L276&lt;=200),"150 to 200",AND(L276&gt;200,L276&lt;=250),"200 to 250",AND(L276&gt;250,L276&lt;=300),"250 to 300",AND(L276&gt;300,L276&lt;=400),"300 to 400",AND(L276&gt;400,L276&lt;=500),"400 to 500",L276&gt;500,"500+")</f>
        <v>20 to 30</v>
      </c>
      <c r="L276" s="9">
        <f>_xlfn.XLOOKUP($E276,'Raw Data'!$E:$E,'Raw Data'!L:L,"ERROR",0,1)</f>
        <v>24.7</v>
      </c>
      <c r="M276" s="14" t="str">
        <f t="array" ref="M276">_xlfn.IFS(AND(N276&gt;0,N276&lt;=5),"0 to 5",AND(N276&gt;5,N276&lt;=10),"5 to 10",AND(N276&gt;10,N276&lt;=15),"10 to 15",AND(N276&gt;15,N276&lt;=20),"15 to 20",AND(N276&gt;20,N276&lt;=30),"20 to 30",AND(N276&gt;30,N276&lt;=40),"30 to 40",AND(N276&gt;40,N276&lt;=50),"40 to 50",AND(N276&gt;50,N276&lt;=75),"50 to 75",AND(N276&gt;75,N276&lt;=100),"75 to 100",AND(N276&gt;100,N276&lt;=150),"100 to 150",AND(N276&gt;150,N276&lt;=200),"150 to 200",AND(N276&gt;200,N276&lt;=250),"200 to 250",AND(N276&gt;250,N276&lt;=300),"250 to 300",AND(N276&gt;300,N276&lt;=400),"300 to 400",AND(N276&gt;400,N276&lt;=500),"400 to 500",N276&gt;500,"500+")</f>
        <v>20 to 30</v>
      </c>
      <c r="N276" s="9">
        <f>_xlfn.XLOOKUP($E276,'Raw Data'!$E:$E,'Raw Data'!N:N,"ERROR",0,1)</f>
        <v>25.72</v>
      </c>
      <c r="O276" s="14" t="str">
        <f t="array" ref="O276">_xlfn.IFS(P276=0,"No Discount",AND(P276&gt;0,P276&lt;=0.02),"0% to 2%",AND(P276&gt;0.02,P276&lt;=0.04),"2% to 4%",AND(P276&gt;0.04,P276&lt;=0.06),"4% to 6%",AND(P276&gt;0.06,P276&lt;=0.08),"6% to 8%",AND(P276&gt;0.08,P276&lt;=0.1),"8% to 10%",AND(P276&gt;0.1,P276&lt;=0.15),"10% to 15%",AND(P276&gt;0.15,P276&lt;=0.2),"15% to 20%",AND(P276&gt;0.2,P276&lt;=0.25),"20% to 25%",AND(P276&gt;0.25,P276&lt;=0.3),"25% to 30%",AND(P276&gt;0.3,P276&lt;=0.4),"30% to 40%",AND(P276&gt;0.4,P276&lt;=0.5),"40% to 50%",AND(P276&gt;0.5,P276&lt;=0.75),"50% to 75%",AND(P276&gt;0.75,P276&lt;=1),"75% to 100%")</f>
        <v>2% to 4%</v>
      </c>
      <c r="P276" s="10">
        <f>_xlfn.XLOOKUP($E276,'Raw Data'!$E:$E,'Raw Data'!P:P,"ERROR",0,1)</f>
        <v>0.0396578538102644</v>
      </c>
      <c r="Q276" s="9">
        <f>_xlfn.XLOOKUP($E276,'Raw Data'!$E:$E,'Raw Data'!Q:Q,"ERROR",0,1)</f>
        <v>7</v>
      </c>
      <c r="R276" s="9" t="str">
        <f>_xlfn.XLOOKUP($E276,'Raw Data'!$E:$E,'Raw Data'!R:R,"ERROR",0,1)</f>
        <v>oz</v>
      </c>
      <c r="S276" s="5" t="str">
        <f t="array" ref="S276">_xlfn.IFS(AND(T276&gt;0,T276&lt;=0.05),"0 to 0.05",AND(T276&gt;0.05,T276&lt;=0.1),"0.05 to 0.1",AND(T276&gt;0.1,T276&lt;=0.2),"0.1 to 0.2",AND(T276&gt;0.2,T276&lt;=0.3),"0.2 to 0.3",AND(T276&gt;0.3,T276&lt;=0.4),"0.3 to 0.4",AND(T276&gt;0.4,T276&lt;=0.5),"0.4 to 0.5",AND(T276&gt;0.5,T276&lt;=0.75),"0.5 to 0.75",AND(T276&gt;0.75,T276&lt;=1),"0.75 to 1",AND(T276&gt;1,T276&lt;=2),"1 to 2",AND(T276&gt;2,T276&lt;=3),"2 to 3",AND(T276&gt;3,T276&lt;=4),"3 to 4",AND(T276&gt;4,T276&lt;=5),"4 to 5",AND(T276&gt;5,T276&lt;=10),"5 to 10",T276&gt;10,"10+")</f>
        <v>0.1 to 0.2</v>
      </c>
      <c r="T276" s="10">
        <f>_xlfn.XLOOKUP($E276,'Raw Data'!$E:$E,'Raw Data'!T:T,"ERROR",0,1)</f>
        <v>0.119329436204648</v>
      </c>
      <c r="U276" s="15" t="str">
        <f t="array" ref="U276">_xlfn.IFS(AND(V276&gt;0,V276&lt;=0.05),"0 to 0.05",AND(V276&gt;0.05,V276&lt;=0.1),"0.05 to 0.1",AND(V276&gt;0.1,V276&lt;=0.2),"0.1 to 0.2",AND(V276&gt;0.2,V276&lt;=0.3),"0.2 to 0.3",AND(V276&gt;0.3,V276&lt;=0.4),"0.3 to 0.4",AND(V276&gt;0.4,V276&lt;=0.5),"0.4 to 0.5",AND(V276&gt;0.5,V276&lt;=0.75),"0.5 to 0.75",AND(V276&gt;0.75,V276&lt;=1),"0.75 to 1",AND(V276&gt;1,V276&lt;=2),"1 to 2",AND(V276&gt;2,V276&lt;=3),"2 to 3",AND(V276&gt;3,V276&lt;=4),"3 to 4",AND(V276&gt;4,V276&lt;=5),"4 to 5",AND(V276&gt;5,V276&lt;=10),"5 to 10",V276&gt;10,"10+")</f>
        <v>0 to 0.05</v>
      </c>
      <c r="V276" s="10">
        <f>_xlfn.XLOOKUP($E276,'Raw Data'!$E:$E,'Raw Data'!V:V,"ERROR",0,1)</f>
        <v>0.0335494468331803</v>
      </c>
      <c r="W276" s="15" t="str">
        <f t="array" ref="W276">_xlfn.IFS(AND(X276&gt;0,X276&lt;=0.05),"0 to 0.05",AND(X276&gt;0.05,X276&lt;=0.1),"0.05 to 0.1",AND(X276&gt;0.1,X276&lt;=0.2),"0.1 to 0.2",AND(X276&gt;0.2,X276&lt;=0.3),"0.2 to 0.3",AND(X276&gt;0.3,X276&lt;=0.4),"0.3 to 0.4",AND(X276&gt;0.4,X276&lt;=0.5),"0.4 to 0.5",AND(X276&gt;0.5,X276&lt;=0.75),"0.5 to 0.75",AND(X276&gt;0.75,X276&lt;=1),"0.75 to 1",AND(X276&gt;1,X276&lt;=2),"1 to 2",AND(X276&gt;2,X276&lt;=3),"2 to 3",AND(X276&gt;3,X276&lt;=4),"3 to 4",AND(X276&gt;4,X276&lt;=5),"4 to 5",AND(X276&gt;5,X276&lt;=10),"5 to 10",X276&gt;10,"10+")</f>
        <v>0 to 0.05</v>
      </c>
      <c r="X276" s="16">
        <f t="shared" si="9"/>
        <v>0.0322189477752548</v>
      </c>
      <c r="Y276" s="5" t="str">
        <f t="array" ref="Y276">_xlfn.IFS(AND(Z276&gt;0,Z276&lt;=1),"0 to 1",AND(Z276&gt;1,Z276&lt;=2),"1 to 2",AND(Z276&gt;2,Z276&lt;=4),"2 to 4",AND(Z276&gt;4,Z276&lt;=6),"4 to 6",AND(Z276&gt;6,Z276&lt;=8),"6 to 8",AND(Z276&gt;8,Z276&lt;=10),"8 to 10",AND(Z276&gt;10,Z276&lt;=15),"10 to 15",AND(Z276&gt;15,Z276&lt;=20),"15 to 20",AND(Z276&gt;20,Z276&lt;=25),"20 to 25",AND(Z276&gt;25,Z276&lt;=30),"25 to 30",AND(Z276&gt;30,Z276&lt;=40),"30 to 40",AND(Z276&gt;40,Z276&lt;=50),"40 to 50",Z276&gt;50,"50+")</f>
        <v>6 to 8</v>
      </c>
      <c r="Z276" s="9">
        <f>_xlfn.XLOOKUP($E276,'Raw Data'!$E:$E,'Raw Data'!Z:Z,"ERROR",0,1)</f>
        <v>7</v>
      </c>
      <c r="AA276" s="9" t="str">
        <f>_xlfn.XLOOKUP($E276,'Raw Data'!$E:$E,'Raw Data'!AA:AA,"ERROR",0,1)</f>
        <v>oz</v>
      </c>
    </row>
    <row r="277" hidden="1" spans="1:27">
      <c r="A277" s="5" t="str">
        <f>_xlfn.XLOOKUP($E277,'Raw Data'!$E:$E,'Raw Data'!A:A,"ERROR",0,1)</f>
        <v>AE</v>
      </c>
      <c r="B277" s="5" t="str">
        <f>_xlfn.XLOOKUP($E277,'Raw Data'!$E:$E,'Raw Data'!B:B,"ERROR",0,1)</f>
        <v>Hair Mousses</v>
      </c>
      <c r="C277" s="5" t="str">
        <f>_xlfn.XLOOKUP($E277,'Raw Data'!$E:$E,'Raw Data'!C:C,"ERROR",0,1)</f>
        <v>nexxus</v>
      </c>
      <c r="D277" s="5" t="str">
        <f>_xlfn.XLOOKUP($E277,'Raw Data'!$E:$E,'Raw Data'!D:D,"ERROR",0,1)</f>
        <v>www.amazon.ae/dp/B0792Q85L3</v>
      </c>
      <c r="E277" s="5" t="s">
        <v>476</v>
      </c>
      <c r="F277" s="9" t="str">
        <f>_xlfn.XLOOKUP($E277,'Raw Data'!$E:$E,'Raw Data'!F:F,"ERROR",0,1)</f>
        <v>Nexxus Volumizing Foam Styler Mousse Plus,10.6oz, Pack of 6</v>
      </c>
      <c r="G277" s="10">
        <f>_xlfn.XLOOKUP($E277,'Raw Data'!$E:$E,'Raw Data'!G:G,"ERROR",0,1)</f>
        <v>0</v>
      </c>
      <c r="H277" s="9">
        <f>_xlfn.XLOOKUP($E277,'Raw Data'!$E:$E,'Raw Data'!H:H,"ERROR",0,1)</f>
        <v>0</v>
      </c>
      <c r="I277" s="9">
        <f>_xlfn.XLOOKUP($E277,'Raw Data'!$E:$E,'Raw Data'!I:I,"ERROR",0,1)</f>
        <v>0</v>
      </c>
      <c r="J277" s="9" t="str">
        <f>_xlfn.XLOOKUP($E277,'Raw Data'!$E:$E,'Raw Data'!J:J,"ERROR",0,1)</f>
        <v>No</v>
      </c>
      <c r="K277" s="14" t="str">
        <f t="array" ref="K277">_xlfn.IFS(AND(L277&gt;0,L277&lt;=5),"0 to 5",AND(L277&gt;5,L277&lt;=10),"5 to 10",AND(L277&gt;10,L277&lt;=15),"10 to 15",AND(L277&gt;15,L277&lt;=20),"15 to 20",AND(L277&gt;20,L277&lt;=30),"20 to 30",AND(L277&gt;30,L277&lt;=40),"30 to 40",AND(L277&gt;40,L277&lt;=50),"40 to 50",AND(L277&gt;50,L277&lt;=75),"50 to 75",AND(L277&gt;75,L277&lt;=100),"75 to 100",AND(L277&gt;100,L277&lt;=150),"100 to 150",AND(L277&gt;150,L277&lt;=200),"150 to 200",AND(L277&gt;200,L277&lt;=250),"200 to 250",AND(L277&gt;250,L277&lt;=300),"250 to 300",AND(L277&gt;300,L277&lt;=400),"300 to 400",AND(L277&gt;400,L277&lt;=500),"400 to 500",L277&gt;500,"500+")</f>
        <v>500+</v>
      </c>
      <c r="L277" s="9">
        <f>_xlfn.XLOOKUP($E277,'Raw Data'!$E:$E,'Raw Data'!L:L,"ERROR",0,1)</f>
        <v>681</v>
      </c>
      <c r="M277" s="14" t="str">
        <f t="array" ref="M277">_xlfn.IFS(AND(N277&gt;0,N277&lt;=5),"0 to 5",AND(N277&gt;5,N277&lt;=10),"5 to 10",AND(N277&gt;10,N277&lt;=15),"10 to 15",AND(N277&gt;15,N277&lt;=20),"15 to 20",AND(N277&gt;20,N277&lt;=30),"20 to 30",AND(N277&gt;30,N277&lt;=40),"30 to 40",AND(N277&gt;40,N277&lt;=50),"40 to 50",AND(N277&gt;50,N277&lt;=75),"50 to 75",AND(N277&gt;75,N277&lt;=100),"75 to 100",AND(N277&gt;100,N277&lt;=150),"100 to 150",AND(N277&gt;150,N277&lt;=200),"150 to 200",AND(N277&gt;200,N277&lt;=250),"200 to 250",AND(N277&gt;250,N277&lt;=300),"250 to 300",AND(N277&gt;300,N277&lt;=400),"300 to 400",AND(N277&gt;400,N277&lt;=500),"400 to 500",N277&gt;500,"500+")</f>
        <v>500+</v>
      </c>
      <c r="N277" s="9">
        <f>_xlfn.XLOOKUP($E277,'Raw Data'!$E:$E,'Raw Data'!N:N,"ERROR",0,1)</f>
        <v>824.45</v>
      </c>
      <c r="O277" s="14" t="str">
        <f t="array" ref="O277">_xlfn.IFS(P277=0,"No Discount",AND(P277&gt;0,P277&lt;=0.02),"0% to 2%",AND(P277&gt;0.02,P277&lt;=0.04),"2% to 4%",AND(P277&gt;0.04,P277&lt;=0.06),"4% to 6%",AND(P277&gt;0.06,P277&lt;=0.08),"6% to 8%",AND(P277&gt;0.08,P277&lt;=0.1),"8% to 10%",AND(P277&gt;0.1,P277&lt;=0.15),"10% to 15%",AND(P277&gt;0.15,P277&lt;=0.2),"15% to 20%",AND(P277&gt;0.2,P277&lt;=0.25),"20% to 25%",AND(P277&gt;0.25,P277&lt;=0.3),"25% to 30%",AND(P277&gt;0.3,P277&lt;=0.4),"30% to 40%",AND(P277&gt;0.4,P277&lt;=0.5),"40% to 50%",AND(P277&gt;0.5,P277&lt;=0.75),"50% to 75%",AND(P277&gt;0.75,P277&lt;=1),"75% to 100%")</f>
        <v>15% to 20%</v>
      </c>
      <c r="P277" s="10">
        <f>_xlfn.XLOOKUP($E277,'Raw Data'!$E:$E,'Raw Data'!P:P,"ERROR",0,1)</f>
        <v>0.173994784401722</v>
      </c>
      <c r="Q277" s="9">
        <f>_xlfn.XLOOKUP($E277,'Raw Data'!$E:$E,'Raw Data'!Q:Q,"ERROR",0,1)</f>
        <v>63.6</v>
      </c>
      <c r="R277" s="9" t="str">
        <f>_xlfn.XLOOKUP($E277,'Raw Data'!$E:$E,'Raw Data'!R:R,"ERROR",0,1)</f>
        <v>oz</v>
      </c>
      <c r="S277" s="5" t="str">
        <f t="array" ref="S277">_xlfn.IFS(AND(T277&gt;0,T277&lt;=0.05),"0 to 0.05",AND(T277&gt;0.05,T277&lt;=0.1),"0.05 to 0.1",AND(T277&gt;0.1,T277&lt;=0.2),"0.1 to 0.2",AND(T277&gt;0.2,T277&lt;=0.3),"0.2 to 0.3",AND(T277&gt;0.3,T277&lt;=0.4),"0.3 to 0.4",AND(T277&gt;0.4,T277&lt;=0.5),"0.4 to 0.5",AND(T277&gt;0.5,T277&lt;=0.75),"0.5 to 0.75",AND(T277&gt;0.75,T277&lt;=1),"0.75 to 1",AND(T277&gt;1,T277&lt;=2),"1 to 2",AND(T277&gt;2,T277&lt;=3),"2 to 3",AND(T277&gt;3,T277&lt;=4),"3 to 4",AND(T277&gt;4,T277&lt;=5),"4 to 5",AND(T277&gt;5,T277&lt;=10),"5 to 10",T277&gt;10,"10+")</f>
        <v>0.3 to 0.4</v>
      </c>
      <c r="T277" s="10">
        <f>_xlfn.XLOOKUP($E277,'Raw Data'!$E:$E,'Raw Data'!T:T,"ERROR",0,1)</f>
        <v>0.3621084602574</v>
      </c>
      <c r="U277" s="15" t="str">
        <f t="array" ref="U277">_xlfn.IFS(AND(V277&gt;0,V277&lt;=0.05),"0 to 0.05",AND(V277&gt;0.05,V277&lt;=0.1),"0.05 to 0.1",AND(V277&gt;0.1,V277&lt;=0.2),"0.1 to 0.2",AND(V277&gt;0.2,V277&lt;=0.3),"0.2 to 0.3",AND(V277&gt;0.3,V277&lt;=0.4),"0.3 to 0.4",AND(V277&gt;0.4,V277&lt;=0.5),"0.4 to 0.5",AND(V277&gt;0.5,V277&lt;=0.75),"0.5 to 0.75",AND(V277&gt;0.75,V277&lt;=1),"0.75 to 1",AND(V277&gt;1,V277&lt;=2),"1 to 2",AND(V277&gt;2,V277&lt;=3),"2 to 3",AND(V277&gt;3,V277&lt;=4),"3 to 4",AND(V277&gt;4,V277&lt;=5),"4 to 5",AND(V277&gt;5,V277&lt;=10),"5 to 10",V277&gt;10,"10+")</f>
        <v>0.1 to 0.2</v>
      </c>
      <c r="V277" s="10">
        <f>_xlfn.XLOOKUP($E277,'Raw Data'!$E:$E,'Raw Data'!V:V,"ERROR",0,1)</f>
        <v>0.118364003547706</v>
      </c>
      <c r="W277" s="15" t="str">
        <f t="array" ref="W277">_xlfn.IFS(AND(X277&gt;0,X277&lt;=0.05),"0 to 0.05",AND(X277&gt;0.05,X277&lt;=0.1),"0.05 to 0.1",AND(X277&gt;0.1,X277&lt;=0.2),"0.1 to 0.2",AND(X277&gt;0.2,X277&lt;=0.3),"0.2 to 0.3",AND(X277&gt;0.3,X277&lt;=0.4),"0.3 to 0.4",AND(X277&gt;0.4,X277&lt;=0.5),"0.4 to 0.5",AND(X277&gt;0.5,X277&lt;=0.75),"0.5 to 0.75",AND(X277&gt;0.75,X277&lt;=1),"0.75 to 1",AND(X277&gt;1,X277&lt;=2),"1 to 2",AND(X277&gt;2,X277&lt;=3),"2 to 3",AND(X277&gt;3,X277&lt;=4),"3 to 4",AND(X277&gt;4,X277&lt;=5),"4 to 5",AND(X277&gt;5,X277&lt;=10),"5 to 10",X277&gt;10,"10+")</f>
        <v>0.05 to 0.1</v>
      </c>
      <c r="X277" s="16">
        <f t="shared" si="9"/>
        <v>0.097769284269498</v>
      </c>
      <c r="Y277" s="5" t="str">
        <f t="array" ref="Y277">_xlfn.IFS(AND(Z277&gt;0,Z277&lt;=1),"0 to 1",AND(Z277&gt;1,Z277&lt;=2),"1 to 2",AND(Z277&gt;2,Z277&lt;=4),"2 to 4",AND(Z277&gt;4,Z277&lt;=6),"4 to 6",AND(Z277&gt;6,Z277&lt;=8),"6 to 8",AND(Z277&gt;8,Z277&lt;=10),"8 to 10",AND(Z277&gt;10,Z277&lt;=15),"10 to 15",AND(Z277&gt;15,Z277&lt;=20),"15 to 20",AND(Z277&gt;20,Z277&lt;=25),"20 to 25",AND(Z277&gt;25,Z277&lt;=30),"25 to 30",AND(Z277&gt;30,Z277&lt;=40),"30 to 40",AND(Z277&gt;40,Z277&lt;=50),"40 to 50",Z277&gt;50,"50+")</f>
        <v>50+</v>
      </c>
      <c r="Z277" s="9">
        <f>_xlfn.XLOOKUP($E277,'Raw Data'!$E:$E,'Raw Data'!Z:Z,"ERROR",0,1)</f>
        <v>63.6</v>
      </c>
      <c r="AA277" s="9" t="str">
        <f>_xlfn.XLOOKUP($E277,'Raw Data'!$E:$E,'Raw Data'!AA:AA,"ERROR",0,1)</f>
        <v>oz</v>
      </c>
    </row>
    <row r="278" hidden="1" spans="1:27">
      <c r="A278" s="5" t="str">
        <f>_xlfn.XLOOKUP($E278,'Raw Data'!$E:$E,'Raw Data'!A:A,"ERROR",0,1)</f>
        <v>AE</v>
      </c>
      <c r="B278" s="5" t="str">
        <f>_xlfn.XLOOKUP($E278,'Raw Data'!$E:$E,'Raw Data'!B:B,"ERROR",0,1)</f>
        <v>Hair Mousses</v>
      </c>
      <c r="C278" s="5" t="str">
        <f>_xlfn.XLOOKUP($E278,'Raw Data'!$E:$E,'Raw Data'!C:C,"ERROR",0,1)</f>
        <v>got2b</v>
      </c>
      <c r="D278" s="5" t="str">
        <f>_xlfn.XLOOKUP($E278,'Raw Data'!$E:$E,'Raw Data'!D:D,"ERROR",0,1)</f>
        <v>www.amazon.ae/dp/B001S46QIM</v>
      </c>
      <c r="E278" s="5" t="s">
        <v>477</v>
      </c>
      <c r="F278" s="9" t="str">
        <f>_xlfn.XLOOKUP($E278,'Raw Data'!$E:$E,'Raw Data'!F:F,"ERROR",0,1)</f>
        <v>Got2B Fat-tastic Thickening Plumping Hair Mousse, 8.5 Ounce</v>
      </c>
      <c r="G278" s="10">
        <f>_xlfn.XLOOKUP($E278,'Raw Data'!$E:$E,'Raw Data'!G:G,"ERROR",0,1)</f>
        <v>0</v>
      </c>
      <c r="H278" s="9">
        <f>_xlfn.XLOOKUP($E278,'Raw Data'!$E:$E,'Raw Data'!H:H,"ERROR",0,1)</f>
        <v>0</v>
      </c>
      <c r="I278" s="9">
        <f>_xlfn.XLOOKUP($E278,'Raw Data'!$E:$E,'Raw Data'!I:I,"ERROR",0,1)</f>
        <v>0</v>
      </c>
      <c r="J278" s="9" t="str">
        <f>_xlfn.XLOOKUP($E278,'Raw Data'!$E:$E,'Raw Data'!J:J,"ERROR",0,1)</f>
        <v>No</v>
      </c>
      <c r="K278" s="14" t="str">
        <f t="array" ref="K278">_xlfn.IFS(AND(L278&gt;0,L278&lt;=5),"0 to 5",AND(L278&gt;5,L278&lt;=10),"5 to 10",AND(L278&gt;10,L278&lt;=15),"10 to 15",AND(L278&gt;15,L278&lt;=20),"15 to 20",AND(L278&gt;20,L278&lt;=30),"20 to 30",AND(L278&gt;30,L278&lt;=40),"30 to 40",AND(L278&gt;40,L278&lt;=50),"40 to 50",AND(L278&gt;50,L278&lt;=75),"50 to 75",AND(L278&gt;75,L278&lt;=100),"75 to 100",AND(L278&gt;100,L278&lt;=150),"100 to 150",AND(L278&gt;150,L278&lt;=200),"150 to 200",AND(L278&gt;200,L278&lt;=250),"200 to 250",AND(L278&gt;250,L278&lt;=300),"250 to 300",AND(L278&gt;300,L278&lt;=400),"300 to 400",AND(L278&gt;400,L278&lt;=500),"400 to 500",L278&gt;500,"500+")</f>
        <v>400 to 500</v>
      </c>
      <c r="L278" s="9">
        <f>_xlfn.XLOOKUP($E278,'Raw Data'!$E:$E,'Raw Data'!L:L,"ERROR",0,1)</f>
        <v>414.57</v>
      </c>
      <c r="M278" s="14" t="str">
        <f t="array" ref="M278">_xlfn.IFS(AND(N278&gt;0,N278&lt;=5),"0 to 5",AND(N278&gt;5,N278&lt;=10),"5 to 10",AND(N278&gt;10,N278&lt;=15),"10 to 15",AND(N278&gt;15,N278&lt;=20),"15 to 20",AND(N278&gt;20,N278&lt;=30),"20 to 30",AND(N278&gt;30,N278&lt;=40),"30 to 40",AND(N278&gt;40,N278&lt;=50),"40 to 50",AND(N278&gt;50,N278&lt;=75),"50 to 75",AND(N278&gt;75,N278&lt;=100),"75 to 100",AND(N278&gt;100,N278&lt;=150),"100 to 150",AND(N278&gt;150,N278&lt;=200),"150 to 200",AND(N278&gt;200,N278&lt;=250),"200 to 250",AND(N278&gt;250,N278&lt;=300),"250 to 300",AND(N278&gt;300,N278&lt;=400),"300 to 400",AND(N278&gt;400,N278&lt;=500),"400 to 500",N278&gt;500,"500+")</f>
        <v>400 to 500</v>
      </c>
      <c r="N278" s="9">
        <f>_xlfn.XLOOKUP($E278,'Raw Data'!$E:$E,'Raw Data'!N:N,"ERROR",0,1)</f>
        <v>425.77</v>
      </c>
      <c r="O278" s="14" t="str">
        <f t="array" ref="O278">_xlfn.IFS(P278=0,"No Discount",AND(P278&gt;0,P278&lt;=0.02),"0% to 2%",AND(P278&gt;0.02,P278&lt;=0.04),"2% to 4%",AND(P278&gt;0.04,P278&lt;=0.06),"4% to 6%",AND(P278&gt;0.06,P278&lt;=0.08),"6% to 8%",AND(P278&gt;0.08,P278&lt;=0.1),"8% to 10%",AND(P278&gt;0.1,P278&lt;=0.15),"10% to 15%",AND(P278&gt;0.15,P278&lt;=0.2),"15% to 20%",AND(P278&gt;0.2,P278&lt;=0.25),"20% to 25%",AND(P278&gt;0.25,P278&lt;=0.3),"25% to 30%",AND(P278&gt;0.3,P278&lt;=0.4),"30% to 40%",AND(P278&gt;0.4,P278&lt;=0.5),"40% to 50%",AND(P278&gt;0.5,P278&lt;=0.75),"50% to 75%",AND(P278&gt;0.75,P278&lt;=1),"75% to 100%")</f>
        <v>2% to 4%</v>
      </c>
      <c r="P278" s="10">
        <f>_xlfn.XLOOKUP($E278,'Raw Data'!$E:$E,'Raw Data'!P:P,"ERROR",0,1)</f>
        <v>0.0263052821946121</v>
      </c>
      <c r="Q278" s="9">
        <f>_xlfn.XLOOKUP($E278,'Raw Data'!$E:$E,'Raw Data'!Q:Q,"ERROR",0,1)</f>
        <v>8.5</v>
      </c>
      <c r="R278" s="9" t="str">
        <f>_xlfn.XLOOKUP($E278,'Raw Data'!$E:$E,'Raw Data'!R:R,"ERROR",0,1)</f>
        <v>oz</v>
      </c>
      <c r="S278" s="5" t="str">
        <f t="array" ref="S278">_xlfn.IFS(AND(T278&gt;0,T278&lt;=0.05),"0 to 0.05",AND(T278&gt;0.05,T278&lt;=0.1),"0.05 to 0.1",AND(T278&gt;0.1,T278&lt;=0.2),"0.1 to 0.2",AND(T278&gt;0.2,T278&lt;=0.3),"0.2 to 0.3",AND(T278&gt;0.3,T278&lt;=0.4),"0.3 to 0.4",AND(T278&gt;0.4,T278&lt;=0.5),"0.4 to 0.5",AND(T278&gt;0.5,T278&lt;=0.75),"0.5 to 0.75",AND(T278&gt;0.75,T278&lt;=1),"0.75 to 1",AND(T278&gt;1,T278&lt;=2),"1 to 2",AND(T278&gt;2,T278&lt;=3),"2 to 3",AND(T278&gt;3,T278&lt;=4),"3 to 4",AND(T278&gt;4,T278&lt;=5),"4 to 5",AND(T278&gt;5,T278&lt;=10),"5 to 10",T278&gt;10,"10+")</f>
        <v>1 to 2</v>
      </c>
      <c r="T278" s="10">
        <f>_xlfn.XLOOKUP($E278,'Raw Data'!$E:$E,'Raw Data'!T:T,"ERROR",0,1)</f>
        <v>1.64940619467266</v>
      </c>
      <c r="U278" s="15" t="str">
        <f t="array" ref="U278">_xlfn.IFS(AND(V278&gt;0,V278&lt;=0.05),"0 to 0.05",AND(V278&gt;0.05,V278&lt;=0.1),"0.05 to 0.1",AND(V278&gt;0.1,V278&lt;=0.2),"0.1 to 0.2",AND(V278&gt;0.2,V278&lt;=0.3),"0.2 to 0.3",AND(V278&gt;0.3,V278&lt;=0.4),"0.3 to 0.4",AND(V278&gt;0.4,V278&lt;=0.5),"0.4 to 0.5",AND(V278&gt;0.5,V278&lt;=0.75),"0.5 to 0.75",AND(V278&gt;0.75,V278&lt;=1),"0.75 to 1",AND(V278&gt;1,V278&lt;=2),"1 to 2",AND(V278&gt;2,V278&lt;=3),"2 to 3",AND(V278&gt;3,V278&lt;=4),"3 to 4",AND(V278&gt;4,V278&lt;=5),"4 to 5",AND(V278&gt;5,V278&lt;=10),"5 to 10",V278&gt;10,"10+")</f>
        <v>0.4 to 0.5</v>
      </c>
      <c r="V278" s="10">
        <f>_xlfn.XLOOKUP($E278,'Raw Data'!$E:$E,'Raw Data'!V:V,"ERROR",0,1)</f>
        <v>0.457370944319561</v>
      </c>
      <c r="W278" s="15" t="str">
        <f t="array" ref="W278">_xlfn.IFS(AND(X278&gt;0,X278&lt;=0.05),"0 to 0.05",AND(X278&gt;0.05,X278&lt;=0.1),"0.05 to 0.1",AND(X278&gt;0.1,X278&lt;=0.2),"0.1 to 0.2",AND(X278&gt;0.2,X278&lt;=0.3),"0.2 to 0.3",AND(X278&gt;0.3,X278&lt;=0.4),"0.3 to 0.4",AND(X278&gt;0.4,X278&lt;=0.5),"0.4 to 0.5",AND(X278&gt;0.5,X278&lt;=0.75),"0.5 to 0.75",AND(X278&gt;0.75,X278&lt;=1),"0.75 to 1",AND(X278&gt;1,X278&lt;=2),"1 to 2",AND(X278&gt;2,X278&lt;=3),"2 to 3",AND(X278&gt;3,X278&lt;=4),"3 to 4",AND(X278&gt;4,X278&lt;=5),"4 to 5",AND(X278&gt;5,X278&lt;=10),"5 to 10",X278&gt;10,"10+")</f>
        <v>0.4 to 0.5</v>
      </c>
      <c r="X278" s="16">
        <f t="shared" si="9"/>
        <v>0.445339672561618</v>
      </c>
      <c r="Y278" s="5" t="str">
        <f t="array" ref="Y278">_xlfn.IFS(AND(Z278&gt;0,Z278&lt;=1),"0 to 1",AND(Z278&gt;1,Z278&lt;=2),"1 to 2",AND(Z278&gt;2,Z278&lt;=4),"2 to 4",AND(Z278&gt;4,Z278&lt;=6),"4 to 6",AND(Z278&gt;6,Z278&lt;=8),"6 to 8",AND(Z278&gt;8,Z278&lt;=10),"8 to 10",AND(Z278&gt;10,Z278&lt;=15),"10 to 15",AND(Z278&gt;15,Z278&lt;=20),"15 to 20",AND(Z278&gt;20,Z278&lt;=25),"20 to 25",AND(Z278&gt;25,Z278&lt;=30),"25 to 30",AND(Z278&gt;30,Z278&lt;=40),"30 to 40",AND(Z278&gt;40,Z278&lt;=50),"40 to 50",Z278&gt;50,"50+")</f>
        <v>8 to 10</v>
      </c>
      <c r="Z278" s="9">
        <f>_xlfn.XLOOKUP($E278,'Raw Data'!$E:$E,'Raw Data'!Z:Z,"ERROR",0,1)</f>
        <v>8.5</v>
      </c>
      <c r="AA278" s="9" t="str">
        <f>_xlfn.XLOOKUP($E278,'Raw Data'!$E:$E,'Raw Data'!AA:AA,"ERROR",0,1)</f>
        <v>oz</v>
      </c>
    </row>
    <row r="279" hidden="1" spans="1:27">
      <c r="A279" s="5" t="str">
        <f>_xlfn.XLOOKUP($E279,'Raw Data'!$E:$E,'Raw Data'!A:A,"ERROR",0,1)</f>
        <v>AE</v>
      </c>
      <c r="B279" s="5" t="str">
        <f>_xlfn.XLOOKUP($E279,'Raw Data'!$E:$E,'Raw Data'!B:B,"ERROR",0,1)</f>
        <v>Hair Mousses</v>
      </c>
      <c r="C279" s="5" t="str">
        <f>_xlfn.XLOOKUP($E279,'Raw Data'!$E:$E,'Raw Data'!C:C,"ERROR",0,1)</f>
        <v>Tresemme</v>
      </c>
      <c r="D279" s="5" t="str">
        <f>_xlfn.XLOOKUP($E279,'Raw Data'!$E:$E,'Raw Data'!D:D,"ERROR",0,1)</f>
        <v>www.amazon.ae/dp/B08H5WD12P</v>
      </c>
      <c r="E279" s="5" t="s">
        <v>478</v>
      </c>
      <c r="F279" s="9" t="str">
        <f>_xlfn.XLOOKUP($E279,'Raw Data'!$E:$E,'Raw Data'!F:F,"ERROR",0,1)</f>
        <v>Tresemme   Mousse  Extra Firm Control 10.5 Ounce (310ml) (Pack of 3)</v>
      </c>
      <c r="G279" s="10">
        <f>_xlfn.XLOOKUP($E279,'Raw Data'!$E:$E,'Raw Data'!G:G,"ERROR",0,1)</f>
        <v>0</v>
      </c>
      <c r="H279" s="9">
        <f>_xlfn.XLOOKUP($E279,'Raw Data'!$E:$E,'Raw Data'!H:H,"ERROR",0,1)</f>
        <v>0</v>
      </c>
      <c r="I279" s="9">
        <f>_xlfn.XLOOKUP($E279,'Raw Data'!$E:$E,'Raw Data'!I:I,"ERROR",0,1)</f>
        <v>0</v>
      </c>
      <c r="J279" s="9" t="str">
        <f>_xlfn.XLOOKUP($E279,'Raw Data'!$E:$E,'Raw Data'!J:J,"ERROR",0,1)</f>
        <v>No</v>
      </c>
      <c r="K279" s="14" t="str">
        <f t="array" ref="K279">_xlfn.IFS(AND(L279&gt;0,L279&lt;=5),"0 to 5",AND(L279&gt;5,L279&lt;=10),"5 to 10",AND(L279&gt;10,L279&lt;=15),"10 to 15",AND(L279&gt;15,L279&lt;=20),"15 to 20",AND(L279&gt;20,L279&lt;=30),"20 to 30",AND(L279&gt;30,L279&lt;=40),"30 to 40",AND(L279&gt;40,L279&lt;=50),"40 to 50",AND(L279&gt;50,L279&lt;=75),"50 to 75",AND(L279&gt;75,L279&lt;=100),"75 to 100",AND(L279&gt;100,L279&lt;=150),"100 to 150",AND(L279&gt;150,L279&lt;=200),"150 to 200",AND(L279&gt;200,L279&lt;=250),"200 to 250",AND(L279&gt;250,L279&lt;=300),"250 to 300",AND(L279&gt;300,L279&lt;=400),"300 to 400",AND(L279&gt;400,L279&lt;=500),"400 to 500",L279&gt;500,"500+")</f>
        <v>250 to 300</v>
      </c>
      <c r="L279" s="9">
        <f>_xlfn.XLOOKUP($E279,'Raw Data'!$E:$E,'Raw Data'!L:L,"ERROR",0,1)</f>
        <v>280</v>
      </c>
      <c r="M279" s="14" t="str">
        <f t="array" ref="M279">_xlfn.IFS(AND(N279&gt;0,N279&lt;=5),"0 to 5",AND(N279&gt;5,N279&lt;=10),"5 to 10",AND(N279&gt;10,N279&lt;=15),"10 to 15",AND(N279&gt;15,N279&lt;=20),"15 to 20",AND(N279&gt;20,N279&lt;=30),"20 to 30",AND(N279&gt;30,N279&lt;=40),"30 to 40",AND(N279&gt;40,N279&lt;=50),"40 to 50",AND(N279&gt;50,N279&lt;=75),"50 to 75",AND(N279&gt;75,N279&lt;=100),"75 to 100",AND(N279&gt;100,N279&lt;=150),"100 to 150",AND(N279&gt;150,N279&lt;=200),"150 to 200",AND(N279&gt;200,N279&lt;=250),"200 to 250",AND(N279&gt;250,N279&lt;=300),"250 to 300",AND(N279&gt;300,N279&lt;=400),"300 to 400",AND(N279&gt;400,N279&lt;=500),"400 to 500",N279&gt;500,"500+")</f>
        <v>250 to 300</v>
      </c>
      <c r="N279" s="9">
        <f>_xlfn.XLOOKUP($E279,'Raw Data'!$E:$E,'Raw Data'!N:N,"ERROR",0,1)</f>
        <v>280</v>
      </c>
      <c r="O279" s="14" t="str">
        <f t="array" ref="O279">_xlfn.IFS(P279=0,"No Discount",AND(P279&gt;0,P279&lt;=0.02),"0% to 2%",AND(P279&gt;0.02,P279&lt;=0.04),"2% to 4%",AND(P279&gt;0.04,P279&lt;=0.06),"4% to 6%",AND(P279&gt;0.06,P279&lt;=0.08),"6% to 8%",AND(P279&gt;0.08,P279&lt;=0.1),"8% to 10%",AND(P279&gt;0.1,P279&lt;=0.15),"10% to 15%",AND(P279&gt;0.15,P279&lt;=0.2),"15% to 20%",AND(P279&gt;0.2,P279&lt;=0.25),"20% to 25%",AND(P279&gt;0.25,P279&lt;=0.3),"25% to 30%",AND(P279&gt;0.3,P279&lt;=0.4),"30% to 40%",AND(P279&gt;0.4,P279&lt;=0.5),"40% to 50%",AND(P279&gt;0.5,P279&lt;=0.75),"50% to 75%",AND(P279&gt;0.75,P279&lt;=1),"75% to 100%")</f>
        <v>No Discount</v>
      </c>
      <c r="P279" s="10">
        <f>_xlfn.XLOOKUP($E279,'Raw Data'!$E:$E,'Raw Data'!P:P,"ERROR",0,1)</f>
        <v>0</v>
      </c>
      <c r="Q279" s="9">
        <f>_xlfn.XLOOKUP($E279,'Raw Data'!$E:$E,'Raw Data'!Q:Q,"ERROR",0,1)</f>
        <v>31.5</v>
      </c>
      <c r="R279" s="9" t="str">
        <f>_xlfn.XLOOKUP($E279,'Raw Data'!$E:$E,'Raw Data'!R:R,"ERROR",0,1)</f>
        <v>oz</v>
      </c>
      <c r="S279" s="5" t="str">
        <f t="array" ref="S279">_xlfn.IFS(AND(T279&gt;0,T279&lt;=0.05),"0 to 0.05",AND(T279&gt;0.05,T279&lt;=0.1),"0.05 to 0.1",AND(T279&gt;0.1,T279&lt;=0.2),"0.1 to 0.2",AND(T279&gt;0.2,T279&lt;=0.3),"0.2 to 0.3",AND(T279&gt;0.3,T279&lt;=0.4),"0.3 to 0.4",AND(T279&gt;0.4,T279&lt;=0.5),"0.4 to 0.5",AND(T279&gt;0.5,T279&lt;=0.75),"0.5 to 0.75",AND(T279&gt;0.75,T279&lt;=1),"0.75 to 1",AND(T279&gt;1,T279&lt;=2),"1 to 2",AND(T279&gt;2,T279&lt;=3),"2 to 3",AND(T279&gt;3,T279&lt;=4),"3 to 4",AND(T279&gt;4,T279&lt;=5),"4 to 5",AND(T279&gt;5,T279&lt;=10),"5 to 10",T279&gt;10,"10+")</f>
        <v>0.3 to 0.4</v>
      </c>
      <c r="T279" s="10">
        <f>_xlfn.XLOOKUP($E279,'Raw Data'!$E:$E,'Raw Data'!T:T,"ERROR",0,1)</f>
        <v>0.300604967497088</v>
      </c>
      <c r="U279" s="15" t="str">
        <f t="array" ref="U279">_xlfn.IFS(AND(V279&gt;0,V279&lt;=0.05),"0 to 0.05",AND(V279&gt;0.05,V279&lt;=0.1),"0.05 to 0.1",AND(V279&gt;0.1,V279&lt;=0.2),"0.1 to 0.2",AND(V279&gt;0.2,V279&lt;=0.3),"0.2 to 0.3",AND(V279&gt;0.3,V279&lt;=0.4),"0.3 to 0.4",AND(V279&gt;0.4,V279&lt;=0.5),"0.4 to 0.5",AND(V279&gt;0.5,V279&lt;=0.75),"0.5 to 0.75",AND(V279&gt;0.75,V279&lt;=1),"0.75 to 1",AND(V279&gt;1,V279&lt;=2),"1 to 2",AND(V279&gt;2,V279&lt;=3),"2 to 3",AND(V279&gt;3,V279&lt;=4),"3 to 4",AND(V279&gt;4,V279&lt;=5),"4 to 5",AND(V279&gt;5,V279&lt;=10),"5 to 10",V279&gt;10,"10+")</f>
        <v>0.05 to 0.1</v>
      </c>
      <c r="V279" s="10">
        <f>_xlfn.XLOOKUP($E279,'Raw Data'!$E:$E,'Raw Data'!V:V,"ERROR",0,1)</f>
        <v>0.0811633412242137</v>
      </c>
      <c r="W279" s="15" t="str">
        <f t="array" ref="W279">_xlfn.IFS(AND(X279&gt;0,X279&lt;=0.05),"0 to 0.05",AND(X279&gt;0.05,X279&lt;=0.1),"0.05 to 0.1",AND(X279&gt;0.1,X279&lt;=0.2),"0.1 to 0.2",AND(X279&gt;0.2,X279&lt;=0.3),"0.2 to 0.3",AND(X279&gt;0.3,X279&lt;=0.4),"0.3 to 0.4",AND(X279&gt;0.4,X279&lt;=0.5),"0.4 to 0.5",AND(X279&gt;0.5,X279&lt;=0.75),"0.5 to 0.75",AND(X279&gt;0.75,X279&lt;=1),"0.75 to 1",AND(X279&gt;1,X279&lt;=2),"1 to 2",AND(X279&gt;2,X279&lt;=3),"2 to 3",AND(X279&gt;3,X279&lt;=4),"3 to 4",AND(X279&gt;4,X279&lt;=5),"4 to 5",AND(X279&gt;5,X279&lt;=10),"5 to 10",X279&gt;10,"10+")</f>
        <v>0.05 to 0.1</v>
      </c>
      <c r="X279" s="16">
        <f t="shared" si="9"/>
        <v>0.0811633412242137</v>
      </c>
      <c r="Y279" s="5" t="str">
        <f t="array" ref="Y279">_xlfn.IFS(AND(Z279&gt;0,Z279&lt;=1),"0 to 1",AND(Z279&gt;1,Z279&lt;=2),"1 to 2",AND(Z279&gt;2,Z279&lt;=4),"2 to 4",AND(Z279&gt;4,Z279&lt;=6),"4 to 6",AND(Z279&gt;6,Z279&lt;=8),"6 to 8",AND(Z279&gt;8,Z279&lt;=10),"8 to 10",AND(Z279&gt;10,Z279&lt;=15),"10 to 15",AND(Z279&gt;15,Z279&lt;=20),"15 to 20",AND(Z279&gt;20,Z279&lt;=25),"20 to 25",AND(Z279&gt;25,Z279&lt;=30),"25 to 30",AND(Z279&gt;30,Z279&lt;=40),"30 to 40",AND(Z279&gt;40,Z279&lt;=50),"40 to 50",Z279&gt;50,"50+")</f>
        <v>30 to 40</v>
      </c>
      <c r="Z279" s="9">
        <f>_xlfn.XLOOKUP($E279,'Raw Data'!$E:$E,'Raw Data'!Z:Z,"ERROR",0,1)</f>
        <v>31.5</v>
      </c>
      <c r="AA279" s="9" t="str">
        <f>_xlfn.XLOOKUP($E279,'Raw Data'!$E:$E,'Raw Data'!AA:AA,"ERROR",0,1)</f>
        <v>oz</v>
      </c>
    </row>
    <row r="280" hidden="1" spans="1:27">
      <c r="A280" s="5" t="str">
        <f>_xlfn.XLOOKUP($E280,'Raw Data'!$E:$E,'Raw Data'!A:A,"ERROR",0,1)</f>
        <v>AE</v>
      </c>
      <c r="B280" s="5" t="str">
        <f>_xlfn.XLOOKUP($E280,'Raw Data'!$E:$E,'Raw Data'!B:B,"ERROR",0,1)</f>
        <v>Hair Mousses</v>
      </c>
      <c r="C280" s="5" t="str">
        <f>_xlfn.XLOOKUP($E280,'Raw Data'!$E:$E,'Raw Data'!C:C,"ERROR",0,1)</f>
        <v>osis</v>
      </c>
      <c r="D280" s="5" t="str">
        <f>_xlfn.XLOOKUP($E280,'Raw Data'!$E:$E,'Raw Data'!D:D,"ERROR",0,1)</f>
        <v>www.amazon.ae/dp/B07116PWV3</v>
      </c>
      <c r="E280" s="5" t="s">
        <v>479</v>
      </c>
      <c r="F280" s="9" t="str">
        <f>_xlfn.XLOOKUP($E280,'Raw Data'!$E:$E,'Raw Data'!F:F,"ERROR",0,1)</f>
        <v>OSiS+ GRIP Extreme Hold Mousse, 7 Ounce (Pack of 3)</v>
      </c>
      <c r="G280" s="10">
        <f>_xlfn.XLOOKUP($E280,'Raw Data'!$E:$E,'Raw Data'!G:G,"ERROR",0,1)</f>
        <v>0</v>
      </c>
      <c r="H280" s="9">
        <f>_xlfn.XLOOKUP($E280,'Raw Data'!$E:$E,'Raw Data'!H:H,"ERROR",0,1)</f>
        <v>0</v>
      </c>
      <c r="I280" s="9">
        <f>_xlfn.XLOOKUP($E280,'Raw Data'!$E:$E,'Raw Data'!I:I,"ERROR",0,1)</f>
        <v>0</v>
      </c>
      <c r="J280" s="9" t="str">
        <f>_xlfn.XLOOKUP($E280,'Raw Data'!$E:$E,'Raw Data'!J:J,"ERROR",0,1)</f>
        <v>No</v>
      </c>
      <c r="K280" s="14" t="str">
        <f t="array" ref="K280">_xlfn.IFS(AND(L280&gt;0,L280&lt;=5),"0 to 5",AND(L280&gt;5,L280&lt;=10),"5 to 10",AND(L280&gt;10,L280&lt;=15),"10 to 15",AND(L280&gt;15,L280&lt;=20),"15 to 20",AND(L280&gt;20,L280&lt;=30),"20 to 30",AND(L280&gt;30,L280&lt;=40),"30 to 40",AND(L280&gt;40,L280&lt;=50),"40 to 50",AND(L280&gt;50,L280&lt;=75),"50 to 75",AND(L280&gt;75,L280&lt;=100),"75 to 100",AND(L280&gt;100,L280&lt;=150),"100 to 150",AND(L280&gt;150,L280&lt;=200),"150 to 200",AND(L280&gt;200,L280&lt;=250),"200 to 250",AND(L280&gt;250,L280&lt;=300),"250 to 300",AND(L280&gt;300,L280&lt;=400),"300 to 400",AND(L280&gt;400,L280&lt;=500),"400 to 500",L280&gt;500,"500+")</f>
        <v>150 to 200</v>
      </c>
      <c r="L280" s="9">
        <f>_xlfn.XLOOKUP($E280,'Raw Data'!$E:$E,'Raw Data'!L:L,"ERROR",0,1)</f>
        <v>182.38</v>
      </c>
      <c r="M280" s="14" t="str">
        <f t="array" ref="M280">_xlfn.IFS(AND(N280&gt;0,N280&lt;=5),"0 to 5",AND(N280&gt;5,N280&lt;=10),"5 to 10",AND(N280&gt;10,N280&lt;=15),"10 to 15",AND(N280&gt;15,N280&lt;=20),"15 to 20",AND(N280&gt;20,N280&lt;=30),"20 to 30",AND(N280&gt;30,N280&lt;=40),"30 to 40",AND(N280&gt;40,N280&lt;=50),"40 to 50",AND(N280&gt;50,N280&lt;=75),"50 to 75",AND(N280&gt;75,N280&lt;=100),"75 to 100",AND(N280&gt;100,N280&lt;=150),"100 to 150",AND(N280&gt;150,N280&lt;=200),"150 to 200",AND(N280&gt;200,N280&lt;=250),"200 to 250",AND(N280&gt;250,N280&lt;=300),"250 to 300",AND(N280&gt;300,N280&lt;=400),"300 to 400",AND(N280&gt;400,N280&lt;=500),"400 to 500",N280&gt;500,"500+")</f>
        <v>150 to 200</v>
      </c>
      <c r="N280" s="9">
        <f>_xlfn.XLOOKUP($E280,'Raw Data'!$E:$E,'Raw Data'!N:N,"ERROR",0,1)</f>
        <v>184</v>
      </c>
      <c r="O280" s="14" t="str">
        <f t="array" ref="O280">_xlfn.IFS(P280=0,"No Discount",AND(P280&gt;0,P280&lt;=0.02),"0% to 2%",AND(P280&gt;0.02,P280&lt;=0.04),"2% to 4%",AND(P280&gt;0.04,P280&lt;=0.06),"4% to 6%",AND(P280&gt;0.06,P280&lt;=0.08),"6% to 8%",AND(P280&gt;0.08,P280&lt;=0.1),"8% to 10%",AND(P280&gt;0.1,P280&lt;=0.15),"10% to 15%",AND(P280&gt;0.15,P280&lt;=0.2),"15% to 20%",AND(P280&gt;0.2,P280&lt;=0.25),"20% to 25%",AND(P280&gt;0.25,P280&lt;=0.3),"25% to 30%",AND(P280&gt;0.3,P280&lt;=0.4),"30% to 40%",AND(P280&gt;0.4,P280&lt;=0.5),"40% to 50%",AND(P280&gt;0.5,P280&lt;=0.75),"50% to 75%",AND(P280&gt;0.75,P280&lt;=1),"75% to 100%")</f>
        <v>0% to 2%</v>
      </c>
      <c r="P280" s="10">
        <f>_xlfn.XLOOKUP($E280,'Raw Data'!$E:$E,'Raw Data'!P:P,"ERROR",0,1)</f>
        <v>0.00880434782608698</v>
      </c>
      <c r="Q280" s="9">
        <f>_xlfn.XLOOKUP($E280,'Raw Data'!$E:$E,'Raw Data'!Q:Q,"ERROR",0,1)</f>
        <v>21</v>
      </c>
      <c r="R280" s="9" t="str">
        <f>_xlfn.XLOOKUP($E280,'Raw Data'!$E:$E,'Raw Data'!R:R,"ERROR",0,1)</f>
        <v>oz</v>
      </c>
      <c r="S280" s="5" t="str">
        <f t="array" ref="S280">_xlfn.IFS(AND(T280&gt;0,T280&lt;=0.05),"0 to 0.05",AND(T280&gt;0.05,T280&lt;=0.1),"0.05 to 0.1",AND(T280&gt;0.1,T280&lt;=0.2),"0.1 to 0.2",AND(T280&gt;0.2,T280&lt;=0.3),"0.2 to 0.3",AND(T280&gt;0.3,T280&lt;=0.4),"0.3 to 0.4",AND(T280&gt;0.4,T280&lt;=0.5),"0.4 to 0.5",AND(T280&gt;0.5,T280&lt;=0.75),"0.5 to 0.75",AND(T280&gt;0.75,T280&lt;=1),"0.75 to 1",AND(T280&gt;1,T280&lt;=2),"1 to 2",AND(T280&gt;2,T280&lt;=3),"2 to 3",AND(T280&gt;3,T280&lt;=4),"3 to 4",AND(T280&gt;4,T280&lt;=5),"4 to 5",AND(T280&gt;5,T280&lt;=10),"5 to 10",T280&gt;10,"10+")</f>
        <v>0.2 to 0.3</v>
      </c>
      <c r="T280" s="10">
        <f>_xlfn.XLOOKUP($E280,'Raw Data'!$E:$E,'Raw Data'!T:T,"ERROR",0,1)</f>
        <v>0.293701789136351</v>
      </c>
      <c r="U280" s="15" t="str">
        <f t="array" ref="U280">_xlfn.IFS(AND(V280&gt;0,V280&lt;=0.05),"0 to 0.05",AND(V280&gt;0.05,V280&lt;=0.1),"0.05 to 0.1",AND(V280&gt;0.1,V280&lt;=0.2),"0.1 to 0.2",AND(V280&gt;0.2,V280&lt;=0.3),"0.2 to 0.3",AND(V280&gt;0.3,V280&lt;=0.4),"0.3 to 0.4",AND(V280&gt;0.4,V280&lt;=0.5),"0.4 to 0.5",AND(V280&gt;0.5,V280&lt;=0.75),"0.5 to 0.75",AND(V280&gt;0.75,V280&lt;=1),"0.75 to 1",AND(V280&gt;1,V280&lt;=2),"1 to 2",AND(V280&gt;2,V280&lt;=3),"2 to 3",AND(V280&gt;3,V280&lt;=4),"3 to 4",AND(V280&gt;4,V280&lt;=5),"4 to 5",AND(V280&gt;5,V280&lt;=10),"5 to 10",V280&gt;10,"10+")</f>
        <v>0.05 to 0.1</v>
      </c>
      <c r="V280" s="10">
        <f>_xlfn.XLOOKUP($E280,'Raw Data'!$E:$E,'Raw Data'!V:V,"ERROR",0,1)</f>
        <v>0.0800038649210107</v>
      </c>
      <c r="W280" s="15" t="str">
        <f t="array" ref="W280">_xlfn.IFS(AND(X280&gt;0,X280&lt;=0.05),"0 to 0.05",AND(X280&gt;0.05,X280&lt;=0.1),"0.05 to 0.1",AND(X280&gt;0.1,X280&lt;=0.2),"0.1 to 0.2",AND(X280&gt;0.2,X280&lt;=0.3),"0.2 to 0.3",AND(X280&gt;0.3,X280&lt;=0.4),"0.3 to 0.4",AND(X280&gt;0.4,X280&lt;=0.5),"0.4 to 0.5",AND(X280&gt;0.5,X280&lt;=0.75),"0.5 to 0.75",AND(X280&gt;0.75,X280&lt;=1),"0.75 to 1",AND(X280&gt;1,X280&lt;=2),"1 to 2",AND(X280&gt;2,X280&lt;=3),"2 to 3",AND(X280&gt;3,X280&lt;=4),"3 to 4",AND(X280&gt;4,X280&lt;=5),"4 to 5",AND(X280&gt;5,X280&lt;=10),"5 to 10",X280&gt;10,"10+")</f>
        <v>0.05 to 0.1</v>
      </c>
      <c r="X280" s="16">
        <f t="shared" si="9"/>
        <v>0.0792994830668148</v>
      </c>
      <c r="Y280" s="5" t="str">
        <f t="array" ref="Y280">_xlfn.IFS(AND(Z280&gt;0,Z280&lt;=1),"0 to 1",AND(Z280&gt;1,Z280&lt;=2),"1 to 2",AND(Z280&gt;2,Z280&lt;=4),"2 to 4",AND(Z280&gt;4,Z280&lt;=6),"4 to 6",AND(Z280&gt;6,Z280&lt;=8),"6 to 8",AND(Z280&gt;8,Z280&lt;=10),"8 to 10",AND(Z280&gt;10,Z280&lt;=15),"10 to 15",AND(Z280&gt;15,Z280&lt;=20),"15 to 20",AND(Z280&gt;20,Z280&lt;=25),"20 to 25",AND(Z280&gt;25,Z280&lt;=30),"25 to 30",AND(Z280&gt;30,Z280&lt;=40),"30 to 40",AND(Z280&gt;40,Z280&lt;=50),"40 to 50",Z280&gt;50,"50+")</f>
        <v>20 to 25</v>
      </c>
      <c r="Z280" s="9">
        <f>_xlfn.XLOOKUP($E280,'Raw Data'!$E:$E,'Raw Data'!Z:Z,"ERROR",0,1)</f>
        <v>21</v>
      </c>
      <c r="AA280" s="9" t="str">
        <f>_xlfn.XLOOKUP($E280,'Raw Data'!$E:$E,'Raw Data'!AA:AA,"ERROR",0,1)</f>
        <v>oz</v>
      </c>
    </row>
    <row r="281" hidden="1" spans="1:27">
      <c r="A281" s="5" t="str">
        <f>_xlfn.XLOOKUP($E281,'Raw Data'!$E:$E,'Raw Data'!A:A,"ERROR",0,1)</f>
        <v>AE</v>
      </c>
      <c r="B281" s="5" t="str">
        <f>_xlfn.XLOOKUP($E281,'Raw Data'!$E:$E,'Raw Data'!B:B,"ERROR",0,1)</f>
        <v>Hair Mousses</v>
      </c>
      <c r="C281" s="5" t="str">
        <f>_xlfn.XLOOKUP($E281,'Raw Data'!$E:$E,'Raw Data'!C:C,"ERROR",0,1)</f>
        <v>Tresemme</v>
      </c>
      <c r="D281" s="5" t="str">
        <f>_xlfn.XLOOKUP($E281,'Raw Data'!$E:$E,'Raw Data'!D:D,"ERROR",0,1)</f>
        <v>www.amazon.ae/dp/B00MLKC4SI</v>
      </c>
      <c r="E281" s="5" t="s">
        <v>480</v>
      </c>
      <c r="F281" s="9" t="str">
        <f>_xlfn.XLOOKUP($E281,'Raw Data'!$E:$E,'Raw Data'!F:F,"ERROR",0,1)</f>
        <v>Tresemme   Mousse  Extra Firm Control, 15 Ounce</v>
      </c>
      <c r="G281" s="10">
        <f>_xlfn.XLOOKUP($E281,'Raw Data'!$E:$E,'Raw Data'!G:G,"ERROR",0,1)</f>
        <v>0</v>
      </c>
      <c r="H281" s="9">
        <f>_xlfn.XLOOKUP($E281,'Raw Data'!$E:$E,'Raw Data'!H:H,"ERROR",0,1)</f>
        <v>0</v>
      </c>
      <c r="I281" s="9">
        <f>_xlfn.XLOOKUP($E281,'Raw Data'!$E:$E,'Raw Data'!I:I,"ERROR",0,1)</f>
        <v>0</v>
      </c>
      <c r="J281" s="9" t="str">
        <f>_xlfn.XLOOKUP($E281,'Raw Data'!$E:$E,'Raw Data'!J:J,"ERROR",0,1)</f>
        <v>No</v>
      </c>
      <c r="K281" s="14" t="str">
        <f t="array" ref="K281">_xlfn.IFS(AND(L281&gt;0,L281&lt;=5),"0 to 5",AND(L281&gt;5,L281&lt;=10),"5 to 10",AND(L281&gt;10,L281&lt;=15),"10 to 15",AND(L281&gt;15,L281&lt;=20),"15 to 20",AND(L281&gt;20,L281&lt;=30),"20 to 30",AND(L281&gt;30,L281&lt;=40),"30 to 40",AND(L281&gt;40,L281&lt;=50),"40 to 50",AND(L281&gt;50,L281&lt;=75),"50 to 75",AND(L281&gt;75,L281&lt;=100),"75 to 100",AND(L281&gt;100,L281&lt;=150),"100 to 150",AND(L281&gt;150,L281&lt;=200),"150 to 200",AND(L281&gt;200,L281&lt;=250),"200 to 250",AND(L281&gt;250,L281&lt;=300),"250 to 300",AND(L281&gt;300,L281&lt;=400),"300 to 400",AND(L281&gt;400,L281&lt;=500),"400 to 500",L281&gt;500,"500+")</f>
        <v>150 to 200</v>
      </c>
      <c r="L281" s="9">
        <f>_xlfn.XLOOKUP($E281,'Raw Data'!$E:$E,'Raw Data'!L:L,"ERROR",0,1)</f>
        <v>172.07</v>
      </c>
      <c r="M281" s="14" t="str">
        <f t="array" ref="M281">_xlfn.IFS(AND(N281&gt;0,N281&lt;=5),"0 to 5",AND(N281&gt;5,N281&lt;=10),"5 to 10",AND(N281&gt;10,N281&lt;=15),"10 to 15",AND(N281&gt;15,N281&lt;=20),"15 to 20",AND(N281&gt;20,N281&lt;=30),"20 to 30",AND(N281&gt;30,N281&lt;=40),"30 to 40",AND(N281&gt;40,N281&lt;=50),"40 to 50",AND(N281&gt;50,N281&lt;=75),"50 to 75",AND(N281&gt;75,N281&lt;=100),"75 to 100",AND(N281&gt;100,N281&lt;=150),"100 to 150",AND(N281&gt;150,N281&lt;=200),"150 to 200",AND(N281&gt;200,N281&lt;=250),"200 to 250",AND(N281&gt;250,N281&lt;=300),"250 to 300",AND(N281&gt;300,N281&lt;=400),"300 to 400",AND(N281&gt;400,N281&lt;=500),"400 to 500",N281&gt;500,"500+")</f>
        <v>150 to 200</v>
      </c>
      <c r="N281" s="9">
        <f>_xlfn.XLOOKUP($E281,'Raw Data'!$E:$E,'Raw Data'!N:N,"ERROR",0,1)</f>
        <v>172.07</v>
      </c>
      <c r="O281" s="14" t="str">
        <f t="array" ref="O281">_xlfn.IFS(P281=0,"No Discount",AND(P281&gt;0,P281&lt;=0.02),"0% to 2%",AND(P281&gt;0.02,P281&lt;=0.04),"2% to 4%",AND(P281&gt;0.04,P281&lt;=0.06),"4% to 6%",AND(P281&gt;0.06,P281&lt;=0.08),"6% to 8%",AND(P281&gt;0.08,P281&lt;=0.1),"8% to 10%",AND(P281&gt;0.1,P281&lt;=0.15),"10% to 15%",AND(P281&gt;0.15,P281&lt;=0.2),"15% to 20%",AND(P281&gt;0.2,P281&lt;=0.25),"20% to 25%",AND(P281&gt;0.25,P281&lt;=0.3),"25% to 30%",AND(P281&gt;0.3,P281&lt;=0.4),"30% to 40%",AND(P281&gt;0.4,P281&lt;=0.5),"40% to 50%",AND(P281&gt;0.5,P281&lt;=0.75),"50% to 75%",AND(P281&gt;0.75,P281&lt;=1),"75% to 100%")</f>
        <v>No Discount</v>
      </c>
      <c r="P281" s="10">
        <f>_xlfn.XLOOKUP($E281,'Raw Data'!$E:$E,'Raw Data'!P:P,"ERROR",0,1)</f>
        <v>0</v>
      </c>
      <c r="Q281" s="9">
        <f>_xlfn.XLOOKUP($E281,'Raw Data'!$E:$E,'Raw Data'!Q:Q,"ERROR",0,1)</f>
        <v>15</v>
      </c>
      <c r="R281" s="9" t="str">
        <f>_xlfn.XLOOKUP($E281,'Raw Data'!$E:$E,'Raw Data'!R:R,"ERROR",0,1)</f>
        <v>oz</v>
      </c>
      <c r="S281" s="5" t="str">
        <f t="array" ref="S281">_xlfn.IFS(AND(T281&gt;0,T281&lt;=0.05),"0 to 0.05",AND(T281&gt;0.05,T281&lt;=0.1),"0.05 to 0.1",AND(T281&gt;0.1,T281&lt;=0.2),"0.1 to 0.2",AND(T281&gt;0.2,T281&lt;=0.3),"0.2 to 0.3",AND(T281&gt;0.3,T281&lt;=0.4),"0.3 to 0.4",AND(T281&gt;0.4,T281&lt;=0.5),"0.4 to 0.5",AND(T281&gt;0.5,T281&lt;=0.75),"0.5 to 0.75",AND(T281&gt;0.75,T281&lt;=1),"0.75 to 1",AND(T281&gt;1,T281&lt;=2),"1 to 2",AND(T281&gt;2,T281&lt;=3),"2 to 3",AND(T281&gt;3,T281&lt;=4),"3 to 4",AND(T281&gt;4,T281&lt;=5),"4 to 5",AND(T281&gt;5,T281&lt;=10),"5 to 10",T281&gt;10,"10+")</f>
        <v>0.3 to 0.4</v>
      </c>
      <c r="T281" s="10">
        <f>_xlfn.XLOOKUP($E281,'Raw Data'!$E:$E,'Raw Data'!T:T,"ERROR",0,1)</f>
        <v>0.387938225679179</v>
      </c>
      <c r="U281" s="15" t="str">
        <f t="array" ref="U281">_xlfn.IFS(AND(V281&gt;0,V281&lt;=0.05),"0 to 0.05",AND(V281&gt;0.05,V281&lt;=0.1),"0.05 to 0.1",AND(V281&gt;0.1,V281&lt;=0.2),"0.1 to 0.2",AND(V281&gt;0.2,V281&lt;=0.3),"0.2 to 0.3",AND(V281&gt;0.3,V281&lt;=0.4),"0.3 to 0.4",AND(V281&gt;0.4,V281&lt;=0.5),"0.4 to 0.5",AND(V281&gt;0.5,V281&lt;=0.75),"0.5 to 0.75",AND(V281&gt;0.75,V281&lt;=1),"0.75 to 1",AND(V281&gt;1,V281&lt;=2),"1 to 2",AND(V281&gt;2,V281&lt;=3),"2 to 3",AND(V281&gt;3,V281&lt;=4),"3 to 4",AND(V281&gt;4,V281&lt;=5),"4 to 5",AND(V281&gt;5,V281&lt;=10),"5 to 10",V281&gt;10,"10+")</f>
        <v>0.1 to 0.2</v>
      </c>
      <c r="V281" s="10">
        <f>_xlfn.XLOOKUP($E281,'Raw Data'!$E:$E,'Raw Data'!V:V,"ERROR",0,1)</f>
        <v>0.104743320933378</v>
      </c>
      <c r="W281" s="15" t="str">
        <f t="array" ref="W281">_xlfn.IFS(AND(X281&gt;0,X281&lt;=0.05),"0 to 0.05",AND(X281&gt;0.05,X281&lt;=0.1),"0.05 to 0.1",AND(X281&gt;0.1,X281&lt;=0.2),"0.1 to 0.2",AND(X281&gt;0.2,X281&lt;=0.3),"0.2 to 0.3",AND(X281&gt;0.3,X281&lt;=0.4),"0.3 to 0.4",AND(X281&gt;0.4,X281&lt;=0.5),"0.4 to 0.5",AND(X281&gt;0.5,X281&lt;=0.75),"0.5 to 0.75",AND(X281&gt;0.75,X281&lt;=1),"0.75 to 1",AND(X281&gt;1,X281&lt;=2),"1 to 2",AND(X281&gt;2,X281&lt;=3),"2 to 3",AND(X281&gt;3,X281&lt;=4),"3 to 4",AND(X281&gt;4,X281&lt;=5),"4 to 5",AND(X281&gt;5,X281&lt;=10),"5 to 10",X281&gt;10,"10+")</f>
        <v>0.1 to 0.2</v>
      </c>
      <c r="X281" s="16">
        <f t="shared" si="9"/>
        <v>0.104743320933378</v>
      </c>
      <c r="Y281" s="5" t="str">
        <f t="array" ref="Y281">_xlfn.IFS(AND(Z281&gt;0,Z281&lt;=1),"0 to 1",AND(Z281&gt;1,Z281&lt;=2),"1 to 2",AND(Z281&gt;2,Z281&lt;=4),"2 to 4",AND(Z281&gt;4,Z281&lt;=6),"4 to 6",AND(Z281&gt;6,Z281&lt;=8),"6 to 8",AND(Z281&gt;8,Z281&lt;=10),"8 to 10",AND(Z281&gt;10,Z281&lt;=15),"10 to 15",AND(Z281&gt;15,Z281&lt;=20),"15 to 20",AND(Z281&gt;20,Z281&lt;=25),"20 to 25",AND(Z281&gt;25,Z281&lt;=30),"25 to 30",AND(Z281&gt;30,Z281&lt;=40),"30 to 40",AND(Z281&gt;40,Z281&lt;=50),"40 to 50",Z281&gt;50,"50+")</f>
        <v>10 to 15</v>
      </c>
      <c r="Z281" s="9">
        <f>_xlfn.XLOOKUP($E281,'Raw Data'!$E:$E,'Raw Data'!Z:Z,"ERROR",0,1)</f>
        <v>15</v>
      </c>
      <c r="AA281" s="9" t="str">
        <f>_xlfn.XLOOKUP($E281,'Raw Data'!$E:$E,'Raw Data'!AA:AA,"ERROR",0,1)</f>
        <v>oz</v>
      </c>
    </row>
    <row r="282" hidden="1" spans="1:27">
      <c r="A282" s="5" t="str">
        <f>_xlfn.XLOOKUP($E282,'Raw Data'!$E:$E,'Raw Data'!A:A,"ERROR",0,1)</f>
        <v>AE</v>
      </c>
      <c r="B282" s="5" t="str">
        <f>_xlfn.XLOOKUP($E282,'Raw Data'!$E:$E,'Raw Data'!B:B,"ERROR",0,1)</f>
        <v>Hair Mousses</v>
      </c>
      <c r="C282" s="5" t="str">
        <f>_xlfn.XLOOKUP($E282,'Raw Data'!$E:$E,'Raw Data'!C:C,"ERROR",0,1)</f>
        <v>SHEA MOISTURE</v>
      </c>
      <c r="D282" s="5" t="str">
        <f>_xlfn.XLOOKUP($E282,'Raw Data'!$E:$E,'Raw Data'!D:D,"ERROR",0,1)</f>
        <v>www.amazon.ae/dp/B01CTBEJA4</v>
      </c>
      <c r="E282" s="5" t="s">
        <v>481</v>
      </c>
      <c r="F282" s="9" t="str">
        <f>_xlfn.XLOOKUP($E282,'Raw Data'!$E:$E,'Raw Data'!F:F,"ERROR",0,1)</f>
        <v>Shea Moisture Coconut &amp; Hibiscus Curl Mousse 7.5 Ounce (221ml) (3 Pack)</v>
      </c>
      <c r="G282" s="10">
        <f>_xlfn.XLOOKUP($E282,'Raw Data'!$E:$E,'Raw Data'!G:G,"ERROR",0,1)</f>
        <v>0</v>
      </c>
      <c r="H282" s="9">
        <f>_xlfn.XLOOKUP($E282,'Raw Data'!$E:$E,'Raw Data'!H:H,"ERROR",0,1)</f>
        <v>0</v>
      </c>
      <c r="I282" s="9">
        <f>_xlfn.XLOOKUP($E282,'Raw Data'!$E:$E,'Raw Data'!I:I,"ERROR",0,1)</f>
        <v>0</v>
      </c>
      <c r="J282" s="9" t="str">
        <f>_xlfn.XLOOKUP($E282,'Raw Data'!$E:$E,'Raw Data'!J:J,"ERROR",0,1)</f>
        <v>No</v>
      </c>
      <c r="K282" s="14" t="str">
        <f t="array" ref="K282">_xlfn.IFS(AND(L282&gt;0,L282&lt;=5),"0 to 5",AND(L282&gt;5,L282&lt;=10),"5 to 10",AND(L282&gt;10,L282&lt;=15),"10 to 15",AND(L282&gt;15,L282&lt;=20),"15 to 20",AND(L282&gt;20,L282&lt;=30),"20 to 30",AND(L282&gt;30,L282&lt;=40),"30 to 40",AND(L282&gt;40,L282&lt;=50),"40 to 50",AND(L282&gt;50,L282&lt;=75),"50 to 75",AND(L282&gt;75,L282&lt;=100),"75 to 100",AND(L282&gt;100,L282&lt;=150),"100 to 150",AND(L282&gt;150,L282&lt;=200),"150 to 200",AND(L282&gt;200,L282&lt;=250),"200 to 250",AND(L282&gt;250,L282&lt;=300),"250 to 300",AND(L282&gt;300,L282&lt;=400),"300 to 400",AND(L282&gt;400,L282&lt;=500),"400 to 500",L282&gt;500,"500+")</f>
        <v>100 to 150</v>
      </c>
      <c r="L282" s="9">
        <f>_xlfn.XLOOKUP($E282,'Raw Data'!$E:$E,'Raw Data'!L:L,"ERROR",0,1)</f>
        <v>135.8</v>
      </c>
      <c r="M282" s="14" t="str">
        <f t="array" ref="M282">_xlfn.IFS(AND(N282&gt;0,N282&lt;=5),"0 to 5",AND(N282&gt;5,N282&lt;=10),"5 to 10",AND(N282&gt;10,N282&lt;=15),"10 to 15",AND(N282&gt;15,N282&lt;=20),"15 to 20",AND(N282&gt;20,N282&lt;=30),"20 to 30",AND(N282&gt;30,N282&lt;=40),"30 to 40",AND(N282&gt;40,N282&lt;=50),"40 to 50",AND(N282&gt;50,N282&lt;=75),"50 to 75",AND(N282&gt;75,N282&lt;=100),"75 to 100",AND(N282&gt;100,N282&lt;=150),"100 to 150",AND(N282&gt;150,N282&lt;=200),"150 to 200",AND(N282&gt;200,N282&lt;=250),"200 to 250",AND(N282&gt;250,N282&lt;=300),"250 to 300",AND(N282&gt;300,N282&lt;=400),"300 to 400",AND(N282&gt;400,N282&lt;=500),"400 to 500",N282&gt;500,"500+")</f>
        <v>100 to 150</v>
      </c>
      <c r="N282" s="9">
        <f>_xlfn.XLOOKUP($E282,'Raw Data'!$E:$E,'Raw Data'!N:N,"ERROR",0,1)</f>
        <v>135.8</v>
      </c>
      <c r="O282" s="14" t="str">
        <f t="array" ref="O282">_xlfn.IFS(P282=0,"No Discount",AND(P282&gt;0,P282&lt;=0.02),"0% to 2%",AND(P282&gt;0.02,P282&lt;=0.04),"2% to 4%",AND(P282&gt;0.04,P282&lt;=0.06),"4% to 6%",AND(P282&gt;0.06,P282&lt;=0.08),"6% to 8%",AND(P282&gt;0.08,P282&lt;=0.1),"8% to 10%",AND(P282&gt;0.1,P282&lt;=0.15),"10% to 15%",AND(P282&gt;0.15,P282&lt;=0.2),"15% to 20%",AND(P282&gt;0.2,P282&lt;=0.25),"20% to 25%",AND(P282&gt;0.25,P282&lt;=0.3),"25% to 30%",AND(P282&gt;0.3,P282&lt;=0.4),"30% to 40%",AND(P282&gt;0.4,P282&lt;=0.5),"40% to 50%",AND(P282&gt;0.5,P282&lt;=0.75),"50% to 75%",AND(P282&gt;0.75,P282&lt;=1),"75% to 100%")</f>
        <v>No Discount</v>
      </c>
      <c r="P282" s="10">
        <f>_xlfn.XLOOKUP($E282,'Raw Data'!$E:$E,'Raw Data'!P:P,"ERROR",0,1)</f>
        <v>0</v>
      </c>
      <c r="Q282" s="9">
        <f>_xlfn.XLOOKUP($E282,'Raw Data'!$E:$E,'Raw Data'!Q:Q,"ERROR",0,1)</f>
        <v>90</v>
      </c>
      <c r="R282" s="9" t="str">
        <f>_xlfn.XLOOKUP($E282,'Raw Data'!$E:$E,'Raw Data'!R:R,"ERROR",0,1)</f>
        <v>oz</v>
      </c>
      <c r="S282" s="5" t="str">
        <f t="array" ref="S282">_xlfn.IFS(AND(T282&gt;0,T282&lt;=0.05),"0 to 0.05",AND(T282&gt;0.05,T282&lt;=0.1),"0.05 to 0.1",AND(T282&gt;0.1,T282&lt;=0.2),"0.1 to 0.2",AND(T282&gt;0.2,T282&lt;=0.3),"0.2 to 0.3",AND(T282&gt;0.3,T282&lt;=0.4),"0.3 to 0.4",AND(T282&gt;0.4,T282&lt;=0.5),"0.4 to 0.5",AND(T282&gt;0.5,T282&lt;=0.75),"0.5 to 0.75",AND(T282&gt;0.75,T282&lt;=1),"0.75 to 1",AND(T282&gt;1,T282&lt;=2),"1 to 2",AND(T282&gt;2,T282&lt;=3),"2 to 3",AND(T282&gt;3,T282&lt;=4),"3 to 4",AND(T282&gt;4,T282&lt;=5),"4 to 5",AND(T282&gt;5,T282&lt;=10),"5 to 10",T282&gt;10,"10+")</f>
        <v>0.05 to 0.1</v>
      </c>
      <c r="T282" s="10">
        <f>_xlfn.XLOOKUP($E282,'Raw Data'!$E:$E,'Raw Data'!T:T,"ERROR",0,1)</f>
        <v>0.0510276932326307</v>
      </c>
      <c r="U282" s="15" t="str">
        <f t="array" ref="U282">_xlfn.IFS(AND(V282&gt;0,V282&lt;=0.05),"0 to 0.05",AND(V282&gt;0.05,V282&lt;=0.1),"0.05 to 0.1",AND(V282&gt;0.1,V282&lt;=0.2),"0.1 to 0.2",AND(V282&gt;0.2,V282&lt;=0.3),"0.2 to 0.3",AND(V282&gt;0.3,V282&lt;=0.4),"0.3 to 0.4",AND(V282&gt;0.4,V282&lt;=0.5),"0.4 to 0.5",AND(V282&gt;0.5,V282&lt;=0.75),"0.5 to 0.75",AND(V282&gt;0.75,V282&lt;=1),"0.75 to 1",AND(V282&gt;1,V282&lt;=2),"1 to 2",AND(V282&gt;2,V282&lt;=3),"2 to 3",AND(V282&gt;3,V282&lt;=4),"3 to 4",AND(V282&gt;4,V282&lt;=5),"4 to 5",AND(V282&gt;5,V282&lt;=10),"5 to 10",V282&gt;10,"10+")</f>
        <v>0 to 0.05</v>
      </c>
      <c r="V282" s="10">
        <f>_xlfn.XLOOKUP($E282,'Raw Data'!$E:$E,'Raw Data'!V:V,"ERROR",0,1)</f>
        <v>0.0137774771728103</v>
      </c>
      <c r="W282" s="15" t="str">
        <f t="array" ref="W282">_xlfn.IFS(AND(X282&gt;0,X282&lt;=0.05),"0 to 0.05",AND(X282&gt;0.05,X282&lt;=0.1),"0.05 to 0.1",AND(X282&gt;0.1,X282&lt;=0.2),"0.1 to 0.2",AND(X282&gt;0.2,X282&lt;=0.3),"0.2 to 0.3",AND(X282&gt;0.3,X282&lt;=0.4),"0.3 to 0.4",AND(X282&gt;0.4,X282&lt;=0.5),"0.4 to 0.5",AND(X282&gt;0.5,X282&lt;=0.75),"0.5 to 0.75",AND(X282&gt;0.75,X282&lt;=1),"0.75 to 1",AND(X282&gt;1,X282&lt;=2),"1 to 2",AND(X282&gt;2,X282&lt;=3),"2 to 3",AND(X282&gt;3,X282&lt;=4),"3 to 4",AND(X282&gt;4,X282&lt;=5),"4 to 5",AND(X282&gt;5,X282&lt;=10),"5 to 10",X282&gt;10,"10+")</f>
        <v>0 to 0.05</v>
      </c>
      <c r="X282" s="16">
        <f t="shared" si="9"/>
        <v>0.0137774771728103</v>
      </c>
      <c r="Y282" s="5" t="str">
        <f t="array" ref="Y282">_xlfn.IFS(AND(Z282&gt;0,Z282&lt;=1),"0 to 1",AND(Z282&gt;1,Z282&lt;=2),"1 to 2",AND(Z282&gt;2,Z282&lt;=4),"2 to 4",AND(Z282&gt;4,Z282&lt;=6),"4 to 6",AND(Z282&gt;6,Z282&lt;=8),"6 to 8",AND(Z282&gt;8,Z282&lt;=10),"8 to 10",AND(Z282&gt;10,Z282&lt;=15),"10 to 15",AND(Z282&gt;15,Z282&lt;=20),"15 to 20",AND(Z282&gt;20,Z282&lt;=25),"20 to 25",AND(Z282&gt;25,Z282&lt;=30),"25 to 30",AND(Z282&gt;30,Z282&lt;=40),"30 to 40",AND(Z282&gt;40,Z282&lt;=50),"40 to 50",Z282&gt;50,"50+")</f>
        <v>50+</v>
      </c>
      <c r="Z282" s="9">
        <f>_xlfn.XLOOKUP($E282,'Raw Data'!$E:$E,'Raw Data'!Z:Z,"ERROR",0,1)</f>
        <v>90</v>
      </c>
      <c r="AA282" s="9" t="str">
        <f>_xlfn.XLOOKUP($E282,'Raw Data'!$E:$E,'Raw Data'!AA:AA,"ERROR",0,1)</f>
        <v>oz</v>
      </c>
    </row>
    <row r="283" hidden="1" spans="1:27">
      <c r="A283" s="5" t="str">
        <f>_xlfn.XLOOKUP($E283,'Raw Data'!$E:$E,'Raw Data'!A:A,"ERROR",0,1)</f>
        <v>AE</v>
      </c>
      <c r="B283" s="5" t="str">
        <f>_xlfn.XLOOKUP($E283,'Raw Data'!$E:$E,'Raw Data'!B:B,"ERROR",0,1)</f>
        <v>Hair Mousses</v>
      </c>
      <c r="C283" s="5" t="str">
        <f>_xlfn.XLOOKUP($E283,'Raw Data'!$E:$E,'Raw Data'!C:C,"ERROR",0,1)</f>
        <v>Kristin Ess</v>
      </c>
      <c r="D283" s="5" t="str">
        <f>_xlfn.XLOOKUP($E283,'Raw Data'!$E:$E,'Raw Data'!D:D,"ERROR",0,1)</f>
        <v>www.amazon.ae/dp/B075RL4DLN</v>
      </c>
      <c r="E283" s="5" t="s">
        <v>482</v>
      </c>
      <c r="F283" s="9" t="str">
        <f>_xlfn.XLOOKUP($E283,'Raw Data'!$E:$E,'Raw Data'!F:F,"ERROR",0,1)</f>
        <v>Kristin Ess Hair Instant Lift Volumizing Mousse with Castor Oil - Boosts Volume + Thickens, Body Building, Lasting Hold, Non-Sticky, For Curly, Wavy + Straight Hair, 8.1 Oz (Pack of 1)</v>
      </c>
      <c r="G283" s="10">
        <f>_xlfn.XLOOKUP($E283,'Raw Data'!$E:$E,'Raw Data'!G:G,"ERROR",0,1)</f>
        <v>0</v>
      </c>
      <c r="H283" s="9">
        <f>_xlfn.XLOOKUP($E283,'Raw Data'!$E:$E,'Raw Data'!H:H,"ERROR",0,1)</f>
        <v>0</v>
      </c>
      <c r="I283" s="9">
        <f>_xlfn.XLOOKUP($E283,'Raw Data'!$E:$E,'Raw Data'!I:I,"ERROR",0,1)</f>
        <v>0</v>
      </c>
      <c r="J283" s="9" t="str">
        <f>_xlfn.XLOOKUP($E283,'Raw Data'!$E:$E,'Raw Data'!J:J,"ERROR",0,1)</f>
        <v>No</v>
      </c>
      <c r="K283" s="14" t="str">
        <f t="array" ref="K283">_xlfn.IFS(AND(L283&gt;0,L283&lt;=5),"0 to 5",AND(L283&gt;5,L283&lt;=10),"5 to 10",AND(L283&gt;10,L283&lt;=15),"10 to 15",AND(L283&gt;15,L283&lt;=20),"15 to 20",AND(L283&gt;20,L283&lt;=30),"20 to 30",AND(L283&gt;30,L283&lt;=40),"30 to 40",AND(L283&gt;40,L283&lt;=50),"40 to 50",AND(L283&gt;50,L283&lt;=75),"50 to 75",AND(L283&gt;75,L283&lt;=100),"75 to 100",AND(L283&gt;100,L283&lt;=150),"100 to 150",AND(L283&gt;150,L283&lt;=200),"150 to 200",AND(L283&gt;200,L283&lt;=250),"200 to 250",AND(L283&gt;250,L283&lt;=300),"250 to 300",AND(L283&gt;300,L283&lt;=400),"300 to 400",AND(L283&gt;400,L283&lt;=500),"400 to 500",L283&gt;500,"500+")</f>
        <v>100 to 150</v>
      </c>
      <c r="L283" s="9">
        <f>_xlfn.XLOOKUP($E283,'Raw Data'!$E:$E,'Raw Data'!L:L,"ERROR",0,1)</f>
        <v>110.77</v>
      </c>
      <c r="M283" s="14" t="str">
        <f t="array" ref="M283">_xlfn.IFS(AND(N283&gt;0,N283&lt;=5),"0 to 5",AND(N283&gt;5,N283&lt;=10),"5 to 10",AND(N283&gt;10,N283&lt;=15),"10 to 15",AND(N283&gt;15,N283&lt;=20),"15 to 20",AND(N283&gt;20,N283&lt;=30),"20 to 30",AND(N283&gt;30,N283&lt;=40),"30 to 40",AND(N283&gt;40,N283&lt;=50),"40 to 50",AND(N283&gt;50,N283&lt;=75),"50 to 75",AND(N283&gt;75,N283&lt;=100),"75 to 100",AND(N283&gt;100,N283&lt;=150),"100 to 150",AND(N283&gt;150,N283&lt;=200),"150 to 200",AND(N283&gt;200,N283&lt;=250),"200 to 250",AND(N283&gt;250,N283&lt;=300),"250 to 300",AND(N283&gt;300,N283&lt;=400),"300 to 400",AND(N283&gt;400,N283&lt;=500),"400 to 500",N283&gt;500,"500+")</f>
        <v>100 to 150</v>
      </c>
      <c r="N283" s="9">
        <f>_xlfn.XLOOKUP($E283,'Raw Data'!$E:$E,'Raw Data'!N:N,"ERROR",0,1)</f>
        <v>110.77</v>
      </c>
      <c r="O283" s="14" t="str">
        <f t="array" ref="O283">_xlfn.IFS(P283=0,"No Discount",AND(P283&gt;0,P283&lt;=0.02),"0% to 2%",AND(P283&gt;0.02,P283&lt;=0.04),"2% to 4%",AND(P283&gt;0.04,P283&lt;=0.06),"4% to 6%",AND(P283&gt;0.06,P283&lt;=0.08),"6% to 8%",AND(P283&gt;0.08,P283&lt;=0.1),"8% to 10%",AND(P283&gt;0.1,P283&lt;=0.15),"10% to 15%",AND(P283&gt;0.15,P283&lt;=0.2),"15% to 20%",AND(P283&gt;0.2,P283&lt;=0.25),"20% to 25%",AND(P283&gt;0.25,P283&lt;=0.3),"25% to 30%",AND(P283&gt;0.3,P283&lt;=0.4),"30% to 40%",AND(P283&gt;0.4,P283&lt;=0.5),"40% to 50%",AND(P283&gt;0.5,P283&lt;=0.75),"50% to 75%",AND(P283&gt;0.75,P283&lt;=1),"75% to 100%")</f>
        <v>No Discount</v>
      </c>
      <c r="P283" s="10">
        <f>_xlfn.XLOOKUP($E283,'Raw Data'!$E:$E,'Raw Data'!P:P,"ERROR",0,1)</f>
        <v>0</v>
      </c>
      <c r="Q283" s="9">
        <f>_xlfn.XLOOKUP($E283,'Raw Data'!$E:$E,'Raw Data'!Q:Q,"ERROR",0,1)</f>
        <v>8.1</v>
      </c>
      <c r="R283" s="9" t="str">
        <f>_xlfn.XLOOKUP($E283,'Raw Data'!$E:$E,'Raw Data'!R:R,"ERROR",0,1)</f>
        <v>oz</v>
      </c>
      <c r="S283" s="5" t="str">
        <f t="array" ref="S283">_xlfn.IFS(AND(T283&gt;0,T283&lt;=0.05),"0 to 0.05",AND(T283&gt;0.05,T283&lt;=0.1),"0.05 to 0.1",AND(T283&gt;0.1,T283&lt;=0.2),"0.1 to 0.2",AND(T283&gt;0.2,T283&lt;=0.3),"0.2 to 0.3",AND(T283&gt;0.3,T283&lt;=0.4),"0.3 to 0.4",AND(T283&gt;0.4,T283&lt;=0.5),"0.4 to 0.5",AND(T283&gt;0.5,T283&lt;=0.75),"0.5 to 0.75",AND(T283&gt;0.75,T283&lt;=1),"0.75 to 1",AND(T283&gt;1,T283&lt;=2),"1 to 2",AND(T283&gt;2,T283&lt;=3),"2 to 3",AND(T283&gt;3,T283&lt;=4),"3 to 4",AND(T283&gt;4,T283&lt;=5),"4 to 5",AND(T283&gt;5,T283&lt;=10),"5 to 10",T283&gt;10,"10+")</f>
        <v>0.4 to 0.5</v>
      </c>
      <c r="T283" s="10">
        <f>_xlfn.XLOOKUP($E283,'Raw Data'!$E:$E,'Raw Data'!T:T,"ERROR",0,1)</f>
        <v>0.462472392356284</v>
      </c>
      <c r="U283" s="15" t="str">
        <f t="array" ref="U283">_xlfn.IFS(AND(V283&gt;0,V283&lt;=0.05),"0 to 0.05",AND(V283&gt;0.05,V283&lt;=0.1),"0.05 to 0.1",AND(V283&gt;0.1,V283&lt;=0.2),"0.1 to 0.2",AND(V283&gt;0.2,V283&lt;=0.3),"0.2 to 0.3",AND(V283&gt;0.3,V283&lt;=0.4),"0.3 to 0.4",AND(V283&gt;0.4,V283&lt;=0.5),"0.4 to 0.5",AND(V283&gt;0.5,V283&lt;=0.75),"0.5 to 0.75",AND(V283&gt;0.75,V283&lt;=1),"0.75 to 1",AND(V283&gt;1,V283&lt;=2),"1 to 2",AND(V283&gt;2,V283&lt;=3),"2 to 3",AND(V283&gt;3,V283&lt;=4),"3 to 4",AND(V283&gt;4,V283&lt;=5),"4 to 5",AND(V283&gt;5,V283&lt;=10),"5 to 10",V283&gt;10,"10+")</f>
        <v>0.1 to 0.2</v>
      </c>
      <c r="V283" s="10">
        <f>_xlfn.XLOOKUP($E283,'Raw Data'!$E:$E,'Raw Data'!V:V,"ERROR",0,1)</f>
        <v>0.124867545936197</v>
      </c>
      <c r="W283" s="15" t="str">
        <f t="array" ref="W283">_xlfn.IFS(AND(X283&gt;0,X283&lt;=0.05),"0 to 0.05",AND(X283&gt;0.05,X283&lt;=0.1),"0.05 to 0.1",AND(X283&gt;0.1,X283&lt;=0.2),"0.1 to 0.2",AND(X283&gt;0.2,X283&lt;=0.3),"0.2 to 0.3",AND(X283&gt;0.3,X283&lt;=0.4),"0.3 to 0.4",AND(X283&gt;0.4,X283&lt;=0.5),"0.4 to 0.5",AND(X283&gt;0.5,X283&lt;=0.75),"0.5 to 0.75",AND(X283&gt;0.75,X283&lt;=1),"0.75 to 1",AND(X283&gt;1,X283&lt;=2),"1 to 2",AND(X283&gt;2,X283&lt;=3),"2 to 3",AND(X283&gt;3,X283&lt;=4),"3 to 4",AND(X283&gt;4,X283&lt;=5),"4 to 5",AND(X283&gt;5,X283&lt;=10),"5 to 10",X283&gt;10,"10+")</f>
        <v>0.1 to 0.2</v>
      </c>
      <c r="X283" s="16">
        <f t="shared" si="9"/>
        <v>0.124867545936197</v>
      </c>
      <c r="Y283" s="5" t="str">
        <f t="array" ref="Y283">_xlfn.IFS(AND(Z283&gt;0,Z283&lt;=1),"0 to 1",AND(Z283&gt;1,Z283&lt;=2),"1 to 2",AND(Z283&gt;2,Z283&lt;=4),"2 to 4",AND(Z283&gt;4,Z283&lt;=6),"4 to 6",AND(Z283&gt;6,Z283&lt;=8),"6 to 8",AND(Z283&gt;8,Z283&lt;=10),"8 to 10",AND(Z283&gt;10,Z283&lt;=15),"10 to 15",AND(Z283&gt;15,Z283&lt;=20),"15 to 20",AND(Z283&gt;20,Z283&lt;=25),"20 to 25",AND(Z283&gt;25,Z283&lt;=30),"25 to 30",AND(Z283&gt;30,Z283&lt;=40),"30 to 40",AND(Z283&gt;40,Z283&lt;=50),"40 to 50",Z283&gt;50,"50+")</f>
        <v>8 to 10</v>
      </c>
      <c r="Z283" s="9">
        <f>_xlfn.XLOOKUP($E283,'Raw Data'!$E:$E,'Raw Data'!Z:Z,"ERROR",0,1)</f>
        <v>8.1</v>
      </c>
      <c r="AA283" s="9" t="str">
        <f>_xlfn.XLOOKUP($E283,'Raw Data'!$E:$E,'Raw Data'!AA:AA,"ERROR",0,1)</f>
        <v>oz</v>
      </c>
    </row>
    <row r="284" hidden="1" spans="1:27">
      <c r="A284" s="5" t="str">
        <f>_xlfn.XLOOKUP($E284,'Raw Data'!$E:$E,'Raw Data'!A:A,"ERROR",0,1)</f>
        <v>AE</v>
      </c>
      <c r="B284" s="5" t="str">
        <f>_xlfn.XLOOKUP($E284,'Raw Data'!$E:$E,'Raw Data'!B:B,"ERROR",0,1)</f>
        <v>Hair Mousses</v>
      </c>
      <c r="C284" s="5" t="str">
        <f>_xlfn.XLOOKUP($E284,'Raw Data'!$E:$E,'Raw Data'!C:C,"ERROR",0,1)</f>
        <v>Mielle Organics</v>
      </c>
      <c r="D284" s="5" t="str">
        <f>_xlfn.XLOOKUP($E284,'Raw Data'!$E:$E,'Raw Data'!D:D,"ERROR",0,1)</f>
        <v>www.amazon.ae/dp/B071Z7YRHJ</v>
      </c>
      <c r="E284" s="5" t="s">
        <v>483</v>
      </c>
      <c r="F284" s="9" t="str">
        <f>_xlfn.XLOOKUP($E284,'Raw Data'!$E:$E,'Raw Data'!F:F,"ERROR",0,1)</f>
        <v>Mielle Brazilian Curly Cocktail Curl Cream &amp; Curl Mousse 8oz"Set"</v>
      </c>
      <c r="G284" s="10">
        <f>_xlfn.XLOOKUP($E284,'Raw Data'!$E:$E,'Raw Data'!G:G,"ERROR",0,1)</f>
        <v>0</v>
      </c>
      <c r="H284" s="9">
        <f>_xlfn.XLOOKUP($E284,'Raw Data'!$E:$E,'Raw Data'!H:H,"ERROR",0,1)</f>
        <v>0</v>
      </c>
      <c r="I284" s="9">
        <f>_xlfn.XLOOKUP($E284,'Raw Data'!$E:$E,'Raw Data'!I:I,"ERROR",0,1)</f>
        <v>0</v>
      </c>
      <c r="J284" s="9" t="str">
        <f>_xlfn.XLOOKUP($E284,'Raw Data'!$E:$E,'Raw Data'!J:J,"ERROR",0,1)</f>
        <v>No</v>
      </c>
      <c r="K284" s="14" t="str">
        <f t="array" ref="K284">_xlfn.IFS(AND(L284&gt;0,L284&lt;=5),"0 to 5",AND(L284&gt;5,L284&lt;=10),"5 to 10",AND(L284&gt;10,L284&lt;=15),"10 to 15",AND(L284&gt;15,L284&lt;=20),"15 to 20",AND(L284&gt;20,L284&lt;=30),"20 to 30",AND(L284&gt;30,L284&lt;=40),"30 to 40",AND(L284&gt;40,L284&lt;=50),"40 to 50",AND(L284&gt;50,L284&lt;=75),"50 to 75",AND(L284&gt;75,L284&lt;=100),"75 to 100",AND(L284&gt;100,L284&lt;=150),"100 to 150",AND(L284&gt;150,L284&lt;=200),"150 to 200",AND(L284&gt;200,L284&lt;=250),"200 to 250",AND(L284&gt;250,L284&lt;=300),"250 to 300",AND(L284&gt;300,L284&lt;=400),"300 to 400",AND(L284&gt;400,L284&lt;=500),"400 to 500",L284&gt;500,"500+")</f>
        <v>100 to 150</v>
      </c>
      <c r="L284" s="9">
        <f>_xlfn.XLOOKUP($E284,'Raw Data'!$E:$E,'Raw Data'!L:L,"ERROR",0,1)</f>
        <v>110</v>
      </c>
      <c r="M284" s="14" t="str">
        <f t="array" ref="M284">_xlfn.IFS(AND(N284&gt;0,N284&lt;=5),"0 to 5",AND(N284&gt;5,N284&lt;=10),"5 to 10",AND(N284&gt;10,N284&lt;=15),"10 to 15",AND(N284&gt;15,N284&lt;=20),"15 to 20",AND(N284&gt;20,N284&lt;=30),"20 to 30",AND(N284&gt;30,N284&lt;=40),"30 to 40",AND(N284&gt;40,N284&lt;=50),"40 to 50",AND(N284&gt;50,N284&lt;=75),"50 to 75",AND(N284&gt;75,N284&lt;=100),"75 to 100",AND(N284&gt;100,N284&lt;=150),"100 to 150",AND(N284&gt;150,N284&lt;=200),"150 to 200",AND(N284&gt;200,N284&lt;=250),"200 to 250",AND(N284&gt;250,N284&lt;=300),"250 to 300",AND(N284&gt;300,N284&lt;=400),"300 to 400",AND(N284&gt;400,N284&lt;=500),"400 to 500",N284&gt;500,"500+")</f>
        <v>100 to 150</v>
      </c>
      <c r="N284" s="9">
        <f>_xlfn.XLOOKUP($E284,'Raw Data'!$E:$E,'Raw Data'!N:N,"ERROR",0,1)</f>
        <v>110</v>
      </c>
      <c r="O284" s="14" t="str">
        <f t="array" ref="O284">_xlfn.IFS(P284=0,"No Discount",AND(P284&gt;0,P284&lt;=0.02),"0% to 2%",AND(P284&gt;0.02,P284&lt;=0.04),"2% to 4%",AND(P284&gt;0.04,P284&lt;=0.06),"4% to 6%",AND(P284&gt;0.06,P284&lt;=0.08),"6% to 8%",AND(P284&gt;0.08,P284&lt;=0.1),"8% to 10%",AND(P284&gt;0.1,P284&lt;=0.15),"10% to 15%",AND(P284&gt;0.15,P284&lt;=0.2),"15% to 20%",AND(P284&gt;0.2,P284&lt;=0.25),"20% to 25%",AND(P284&gt;0.25,P284&lt;=0.3),"25% to 30%",AND(P284&gt;0.3,P284&lt;=0.4),"30% to 40%",AND(P284&gt;0.4,P284&lt;=0.5),"40% to 50%",AND(P284&gt;0.5,P284&lt;=0.75),"50% to 75%",AND(P284&gt;0.75,P284&lt;=1),"75% to 100%")</f>
        <v>No Discount</v>
      </c>
      <c r="P284" s="10">
        <f>_xlfn.XLOOKUP($E284,'Raw Data'!$E:$E,'Raw Data'!P:P,"ERROR",0,1)</f>
        <v>0</v>
      </c>
      <c r="Q284" s="9">
        <f>_xlfn.XLOOKUP($E284,'Raw Data'!$E:$E,'Raw Data'!Q:Q,"ERROR",0,1)</f>
        <v>8</v>
      </c>
      <c r="R284" s="9" t="str">
        <f>_xlfn.XLOOKUP($E284,'Raw Data'!$E:$E,'Raw Data'!R:R,"ERROR",0,1)</f>
        <v>oz</v>
      </c>
      <c r="S284" s="5" t="str">
        <f t="array" ref="S284">_xlfn.IFS(AND(T284&gt;0,T284&lt;=0.05),"0 to 0.05",AND(T284&gt;0.05,T284&lt;=0.1),"0.05 to 0.1",AND(T284&gt;0.1,T284&lt;=0.2),"0.1 to 0.2",AND(T284&gt;0.2,T284&lt;=0.3),"0.2 to 0.3",AND(T284&gt;0.3,T284&lt;=0.4),"0.3 to 0.4",AND(T284&gt;0.4,T284&lt;=0.5),"0.4 to 0.5",AND(T284&gt;0.5,T284&lt;=0.75),"0.5 to 0.75",AND(T284&gt;0.75,T284&lt;=1),"0.75 to 1",AND(T284&gt;1,T284&lt;=2),"1 to 2",AND(T284&gt;2,T284&lt;=3),"2 to 3",AND(T284&gt;3,T284&lt;=4),"3 to 4",AND(T284&gt;4,T284&lt;=5),"4 to 5",AND(T284&gt;5,T284&lt;=10),"5 to 10",T284&gt;10,"10+")</f>
        <v>0.4 to 0.5</v>
      </c>
      <c r="T284" s="10">
        <f>_xlfn.XLOOKUP($E284,'Raw Data'!$E:$E,'Raw Data'!T:T,"ERROR",0,1)</f>
        <v>0.464998309097058</v>
      </c>
      <c r="U284" s="15" t="str">
        <f t="array" ref="U284">_xlfn.IFS(AND(V284&gt;0,V284&lt;=0.05),"0 to 0.05",AND(V284&gt;0.05,V284&lt;=0.1),"0.05 to 0.1",AND(V284&gt;0.1,V284&lt;=0.2),"0.1 to 0.2",AND(V284&gt;0.2,V284&lt;=0.3),"0.2 to 0.3",AND(V284&gt;0.3,V284&lt;=0.4),"0.3 to 0.4",AND(V284&gt;0.4,V284&lt;=0.5),"0.4 to 0.5",AND(V284&gt;0.5,V284&lt;=0.75),"0.5 to 0.75",AND(V284&gt;0.75,V284&lt;=1),"0.75 to 1",AND(V284&gt;1,V284&lt;=2),"1 to 2",AND(V284&gt;2,V284&lt;=3),"2 to 3",AND(V284&gt;3,V284&lt;=4),"3 to 4",AND(V284&gt;4,V284&lt;=5),"4 to 5",AND(V284&gt;5,V284&lt;=10),"5 to 10",V284&gt;10,"10+")</f>
        <v>0.1 to 0.2</v>
      </c>
      <c r="V284" s="10">
        <f>_xlfn.XLOOKUP($E284,'Raw Data'!$E:$E,'Raw Data'!V:V,"ERROR",0,1)</f>
        <v>0.125549543456206</v>
      </c>
      <c r="W284" s="15" t="str">
        <f t="array" ref="W284">_xlfn.IFS(AND(X284&gt;0,X284&lt;=0.05),"0 to 0.05",AND(X284&gt;0.05,X284&lt;=0.1),"0.05 to 0.1",AND(X284&gt;0.1,X284&lt;=0.2),"0.1 to 0.2",AND(X284&gt;0.2,X284&lt;=0.3),"0.2 to 0.3",AND(X284&gt;0.3,X284&lt;=0.4),"0.3 to 0.4",AND(X284&gt;0.4,X284&lt;=0.5),"0.4 to 0.5",AND(X284&gt;0.5,X284&lt;=0.75),"0.5 to 0.75",AND(X284&gt;0.75,X284&lt;=1),"0.75 to 1",AND(X284&gt;1,X284&lt;=2),"1 to 2",AND(X284&gt;2,X284&lt;=3),"2 to 3",AND(X284&gt;3,X284&lt;=4),"3 to 4",AND(X284&gt;4,X284&lt;=5),"4 to 5",AND(X284&gt;5,X284&lt;=10),"5 to 10",X284&gt;10,"10+")</f>
        <v>0.1 to 0.2</v>
      </c>
      <c r="X284" s="16">
        <f t="shared" si="9"/>
        <v>0.125549543456206</v>
      </c>
      <c r="Y284" s="5" t="str">
        <f t="array" ref="Y284">_xlfn.IFS(AND(Z284&gt;0,Z284&lt;=1),"0 to 1",AND(Z284&gt;1,Z284&lt;=2),"1 to 2",AND(Z284&gt;2,Z284&lt;=4),"2 to 4",AND(Z284&gt;4,Z284&lt;=6),"4 to 6",AND(Z284&gt;6,Z284&lt;=8),"6 to 8",AND(Z284&gt;8,Z284&lt;=10),"8 to 10",AND(Z284&gt;10,Z284&lt;=15),"10 to 15",AND(Z284&gt;15,Z284&lt;=20),"15 to 20",AND(Z284&gt;20,Z284&lt;=25),"20 to 25",AND(Z284&gt;25,Z284&lt;=30),"25 to 30",AND(Z284&gt;30,Z284&lt;=40),"30 to 40",AND(Z284&gt;40,Z284&lt;=50),"40 to 50",Z284&gt;50,"50+")</f>
        <v>6 to 8</v>
      </c>
      <c r="Z284" s="9">
        <f>_xlfn.XLOOKUP($E284,'Raw Data'!$E:$E,'Raw Data'!Z:Z,"ERROR",0,1)</f>
        <v>8</v>
      </c>
      <c r="AA284" s="9" t="str">
        <f>_xlfn.XLOOKUP($E284,'Raw Data'!$E:$E,'Raw Data'!AA:AA,"ERROR",0,1)</f>
        <v>oz</v>
      </c>
    </row>
    <row r="285" hidden="1" spans="1:27">
      <c r="A285" s="5" t="str">
        <f>_xlfn.XLOOKUP($E285,'Raw Data'!$E:$E,'Raw Data'!A:A,"ERROR",0,1)</f>
        <v>AE</v>
      </c>
      <c r="B285" s="5" t="str">
        <f>_xlfn.XLOOKUP($E285,'Raw Data'!$E:$E,'Raw Data'!B:B,"ERROR",0,1)</f>
        <v>Hair Mousses</v>
      </c>
      <c r="C285" s="5" t="str">
        <f>_xlfn.XLOOKUP($E285,'Raw Data'!$E:$E,'Raw Data'!C:C,"ERROR",0,1)</f>
        <v>Tresemme</v>
      </c>
      <c r="D285" s="5" t="str">
        <f>_xlfn.XLOOKUP($E285,'Raw Data'!$E:$E,'Raw Data'!D:D,"ERROR",0,1)</f>
        <v>www.amazon.ae/dp/B0019J4R6Y</v>
      </c>
      <c r="E285" s="5" t="s">
        <v>484</v>
      </c>
      <c r="F285" s="9" t="str">
        <f>_xlfn.XLOOKUP($E285,'Raw Data'!$E:$E,'Raw Data'!F:F,"ERROR",0,1)</f>
        <v>Tresemme Thermal Creations Volumising  Mousse , 6.5 Ounce</v>
      </c>
      <c r="G285" s="10">
        <f>_xlfn.XLOOKUP($E285,'Raw Data'!$E:$E,'Raw Data'!G:G,"ERROR",0,1)</f>
        <v>0</v>
      </c>
      <c r="H285" s="9">
        <f>_xlfn.XLOOKUP($E285,'Raw Data'!$E:$E,'Raw Data'!H:H,"ERROR",0,1)</f>
        <v>0</v>
      </c>
      <c r="I285" s="9">
        <f>_xlfn.XLOOKUP($E285,'Raw Data'!$E:$E,'Raw Data'!I:I,"ERROR",0,1)</f>
        <v>0</v>
      </c>
      <c r="J285" s="9" t="str">
        <f>_xlfn.XLOOKUP($E285,'Raw Data'!$E:$E,'Raw Data'!J:J,"ERROR",0,1)</f>
        <v>No</v>
      </c>
      <c r="K285" s="14" t="str">
        <f t="array" ref="K285">_xlfn.IFS(AND(L285&gt;0,L285&lt;=5),"0 to 5",AND(L285&gt;5,L285&lt;=10),"5 to 10",AND(L285&gt;10,L285&lt;=15),"10 to 15",AND(L285&gt;15,L285&lt;=20),"15 to 20",AND(L285&gt;20,L285&lt;=30),"20 to 30",AND(L285&gt;30,L285&lt;=40),"30 to 40",AND(L285&gt;40,L285&lt;=50),"40 to 50",AND(L285&gt;50,L285&lt;=75),"50 to 75",AND(L285&gt;75,L285&lt;=100),"75 to 100",AND(L285&gt;100,L285&lt;=150),"100 to 150",AND(L285&gt;150,L285&lt;=200),"150 to 200",AND(L285&gt;200,L285&lt;=250),"200 to 250",AND(L285&gt;250,L285&lt;=300),"250 to 300",AND(L285&gt;300,L285&lt;=400),"300 to 400",AND(L285&gt;400,L285&lt;=500),"400 to 500",L285&gt;500,"500+")</f>
        <v>100 to 150</v>
      </c>
      <c r="L285" s="9">
        <f>_xlfn.XLOOKUP($E285,'Raw Data'!$E:$E,'Raw Data'!L:L,"ERROR",0,1)</f>
        <v>104</v>
      </c>
      <c r="M285" s="14" t="str">
        <f t="array" ref="M285">_xlfn.IFS(AND(N285&gt;0,N285&lt;=5),"0 to 5",AND(N285&gt;5,N285&lt;=10),"5 to 10",AND(N285&gt;10,N285&lt;=15),"10 to 15",AND(N285&gt;15,N285&lt;=20),"15 to 20",AND(N285&gt;20,N285&lt;=30),"20 to 30",AND(N285&gt;30,N285&lt;=40),"30 to 40",AND(N285&gt;40,N285&lt;=50),"40 to 50",AND(N285&gt;50,N285&lt;=75),"50 to 75",AND(N285&gt;75,N285&lt;=100),"75 to 100",AND(N285&gt;100,N285&lt;=150),"100 to 150",AND(N285&gt;150,N285&lt;=200),"150 to 200",AND(N285&gt;200,N285&lt;=250),"200 to 250",AND(N285&gt;250,N285&lt;=300),"250 to 300",AND(N285&gt;300,N285&lt;=400),"300 to 400",AND(N285&gt;400,N285&lt;=500),"400 to 500",N285&gt;500,"500+")</f>
        <v>100 to 150</v>
      </c>
      <c r="N285" s="9">
        <f>_xlfn.XLOOKUP($E285,'Raw Data'!$E:$E,'Raw Data'!N:N,"ERROR",0,1)</f>
        <v>104</v>
      </c>
      <c r="O285" s="14" t="str">
        <f t="array" ref="O285">_xlfn.IFS(P285=0,"No Discount",AND(P285&gt;0,P285&lt;=0.02),"0% to 2%",AND(P285&gt;0.02,P285&lt;=0.04),"2% to 4%",AND(P285&gt;0.04,P285&lt;=0.06),"4% to 6%",AND(P285&gt;0.06,P285&lt;=0.08),"6% to 8%",AND(P285&gt;0.08,P285&lt;=0.1),"8% to 10%",AND(P285&gt;0.1,P285&lt;=0.15),"10% to 15%",AND(P285&gt;0.15,P285&lt;=0.2),"15% to 20%",AND(P285&gt;0.2,P285&lt;=0.25),"20% to 25%",AND(P285&gt;0.25,P285&lt;=0.3),"25% to 30%",AND(P285&gt;0.3,P285&lt;=0.4),"30% to 40%",AND(P285&gt;0.4,P285&lt;=0.5),"40% to 50%",AND(P285&gt;0.5,P285&lt;=0.75),"50% to 75%",AND(P285&gt;0.75,P285&lt;=1),"75% to 100%")</f>
        <v>No Discount</v>
      </c>
      <c r="P285" s="10">
        <f>_xlfn.XLOOKUP($E285,'Raw Data'!$E:$E,'Raw Data'!P:P,"ERROR",0,1)</f>
        <v>0</v>
      </c>
      <c r="Q285" s="9">
        <f>_xlfn.XLOOKUP($E285,'Raw Data'!$E:$E,'Raw Data'!Q:Q,"ERROR",0,1)</f>
        <v>6.5</v>
      </c>
      <c r="R285" s="9" t="str">
        <f>_xlfn.XLOOKUP($E285,'Raw Data'!$E:$E,'Raw Data'!R:R,"ERROR",0,1)</f>
        <v>oz</v>
      </c>
      <c r="S285" s="5" t="str">
        <f t="array" ref="S285">_xlfn.IFS(AND(T285&gt;0,T285&lt;=0.05),"0 to 0.05",AND(T285&gt;0.05,T285&lt;=0.1),"0.05 to 0.1",AND(T285&gt;0.1,T285&lt;=0.2),"0.1 to 0.2",AND(T285&gt;0.2,T285&lt;=0.3),"0.2 to 0.3",AND(T285&gt;0.3,T285&lt;=0.4),"0.3 to 0.4",AND(T285&gt;0.4,T285&lt;=0.5),"0.4 to 0.5",AND(T285&gt;0.5,T285&lt;=0.75),"0.5 to 0.75",AND(T285&gt;0.75,T285&lt;=1),"0.75 to 1",AND(T285&gt;1,T285&lt;=2),"1 to 2",AND(T285&gt;2,T285&lt;=3),"2 to 3",AND(T285&gt;3,T285&lt;=4),"3 to 4",AND(T285&gt;4,T285&lt;=5),"4 to 5",AND(T285&gt;5,T285&lt;=10),"5 to 10",T285&gt;10,"10+")</f>
        <v>0.5 to 0.75</v>
      </c>
      <c r="T285" s="10">
        <f>_xlfn.XLOOKUP($E285,'Raw Data'!$E:$E,'Raw Data'!T:T,"ERROR",0,1)</f>
        <v>0.541088941494758</v>
      </c>
      <c r="U285" s="15" t="str">
        <f t="array" ref="U285">_xlfn.IFS(AND(V285&gt;0,V285&lt;=0.05),"0 to 0.05",AND(V285&gt;0.05,V285&lt;=0.1),"0.05 to 0.1",AND(V285&gt;0.1,V285&lt;=0.2),"0.1 to 0.2",AND(V285&gt;0.2,V285&lt;=0.3),"0.2 to 0.3",AND(V285&gt;0.3,V285&lt;=0.4),"0.3 to 0.4",AND(V285&gt;0.4,V285&lt;=0.5),"0.4 to 0.5",AND(V285&gt;0.5,V285&lt;=0.75),"0.5 to 0.75",AND(V285&gt;0.75,V285&lt;=1),"0.75 to 1",AND(V285&gt;1,V285&lt;=2),"1 to 2",AND(V285&gt;2,V285&lt;=3),"2 to 3",AND(V285&gt;3,V285&lt;=4),"3 to 4",AND(V285&gt;4,V285&lt;=5),"4 to 5",AND(V285&gt;5,V285&lt;=10),"5 to 10",V285&gt;10,"10+")</f>
        <v>0.1 to 0.2</v>
      </c>
      <c r="V285" s="10">
        <f>_xlfn.XLOOKUP($E285,'Raw Data'!$E:$E,'Raw Data'!V:V,"ERROR",0,1)</f>
        <v>0.146094014203585</v>
      </c>
      <c r="W285" s="15" t="str">
        <f t="array" ref="W285">_xlfn.IFS(AND(X285&gt;0,X285&lt;=0.05),"0 to 0.05",AND(X285&gt;0.05,X285&lt;=0.1),"0.05 to 0.1",AND(X285&gt;0.1,X285&lt;=0.2),"0.1 to 0.2",AND(X285&gt;0.2,X285&lt;=0.3),"0.2 to 0.3",AND(X285&gt;0.3,X285&lt;=0.4),"0.3 to 0.4",AND(X285&gt;0.4,X285&lt;=0.5),"0.4 to 0.5",AND(X285&gt;0.5,X285&lt;=0.75),"0.5 to 0.75",AND(X285&gt;0.75,X285&lt;=1),"0.75 to 1",AND(X285&gt;1,X285&lt;=2),"1 to 2",AND(X285&gt;2,X285&lt;=3),"2 to 3",AND(X285&gt;3,X285&lt;=4),"3 to 4",AND(X285&gt;4,X285&lt;=5),"4 to 5",AND(X285&gt;5,X285&lt;=10),"5 to 10",X285&gt;10,"10+")</f>
        <v>0.1 to 0.2</v>
      </c>
      <c r="X285" s="16">
        <f t="shared" si="9"/>
        <v>0.146094014203585</v>
      </c>
      <c r="Y285" s="5" t="str">
        <f t="array" ref="Y285">_xlfn.IFS(AND(Z285&gt;0,Z285&lt;=1),"0 to 1",AND(Z285&gt;1,Z285&lt;=2),"1 to 2",AND(Z285&gt;2,Z285&lt;=4),"2 to 4",AND(Z285&gt;4,Z285&lt;=6),"4 to 6",AND(Z285&gt;6,Z285&lt;=8),"6 to 8",AND(Z285&gt;8,Z285&lt;=10),"8 to 10",AND(Z285&gt;10,Z285&lt;=15),"10 to 15",AND(Z285&gt;15,Z285&lt;=20),"15 to 20",AND(Z285&gt;20,Z285&lt;=25),"20 to 25",AND(Z285&gt;25,Z285&lt;=30),"25 to 30",AND(Z285&gt;30,Z285&lt;=40),"30 to 40",AND(Z285&gt;40,Z285&lt;=50),"40 to 50",Z285&gt;50,"50+")</f>
        <v>6 to 8</v>
      </c>
      <c r="Z285" s="9">
        <f>_xlfn.XLOOKUP($E285,'Raw Data'!$E:$E,'Raw Data'!Z:Z,"ERROR",0,1)</f>
        <v>6.5</v>
      </c>
      <c r="AA285" s="9" t="str">
        <f>_xlfn.XLOOKUP($E285,'Raw Data'!$E:$E,'Raw Data'!AA:AA,"ERROR",0,1)</f>
        <v>oz</v>
      </c>
    </row>
    <row r="286" hidden="1" spans="1:27">
      <c r="A286" s="5" t="str">
        <f>_xlfn.XLOOKUP($E286,'Raw Data'!$E:$E,'Raw Data'!A:A,"ERROR",0,1)</f>
        <v>AE</v>
      </c>
      <c r="B286" s="5" t="str">
        <f>_xlfn.XLOOKUP($E286,'Raw Data'!$E:$E,'Raw Data'!B:B,"ERROR",0,1)</f>
        <v>Hair Mousses</v>
      </c>
      <c r="C286" s="5" t="str">
        <f>_xlfn.XLOOKUP($E286,'Raw Data'!$E:$E,'Raw Data'!C:C,"ERROR",0,1)</f>
        <v>pantene</v>
      </c>
      <c r="D286" s="5" t="str">
        <f>_xlfn.XLOOKUP($E286,'Raw Data'!$E:$E,'Raw Data'!D:D,"ERROR",0,1)</f>
        <v>www.amazon.ae/dp/B00NFUB3HG</v>
      </c>
      <c r="E286" s="5" t="s">
        <v>485</v>
      </c>
      <c r="F286" s="9" t="str">
        <f>_xlfn.XLOOKUP($E286,'Raw Data'!$E:$E,'Raw Data'!F:F,"ERROR",0,1)</f>
        <v>Pantene   Mousse  Curl Defining Max Hold 6.6 Ounce (2 Pack), Packaging May Vary</v>
      </c>
      <c r="G286" s="10">
        <f>_xlfn.XLOOKUP($E286,'Raw Data'!$E:$E,'Raw Data'!G:G,"ERROR",0,1)</f>
        <v>0</v>
      </c>
      <c r="H286" s="9">
        <f>_xlfn.XLOOKUP($E286,'Raw Data'!$E:$E,'Raw Data'!H:H,"ERROR",0,1)</f>
        <v>0</v>
      </c>
      <c r="I286" s="9">
        <f>_xlfn.XLOOKUP($E286,'Raw Data'!$E:$E,'Raw Data'!I:I,"ERROR",0,1)</f>
        <v>0</v>
      </c>
      <c r="J286" s="9" t="str">
        <f>_xlfn.XLOOKUP($E286,'Raw Data'!$E:$E,'Raw Data'!J:J,"ERROR",0,1)</f>
        <v>No</v>
      </c>
      <c r="K286" s="14" t="str">
        <f t="array" ref="K286">_xlfn.IFS(AND(L286&gt;0,L286&lt;=5),"0 to 5",AND(L286&gt;5,L286&lt;=10),"5 to 10",AND(L286&gt;10,L286&lt;=15),"10 to 15",AND(L286&gt;15,L286&lt;=20),"15 to 20",AND(L286&gt;20,L286&lt;=30),"20 to 30",AND(L286&gt;30,L286&lt;=40),"30 to 40",AND(L286&gt;40,L286&lt;=50),"40 to 50",AND(L286&gt;50,L286&lt;=75),"50 to 75",AND(L286&gt;75,L286&lt;=100),"75 to 100",AND(L286&gt;100,L286&lt;=150),"100 to 150",AND(L286&gt;150,L286&lt;=200),"150 to 200",AND(L286&gt;200,L286&lt;=250),"200 to 250",AND(L286&gt;250,L286&lt;=300),"250 to 300",AND(L286&gt;300,L286&lt;=400),"300 to 400",AND(L286&gt;400,L286&lt;=500),"400 to 500",L286&gt;500,"500+")</f>
        <v>75 to 100</v>
      </c>
      <c r="L286" s="9">
        <f>_xlfn.XLOOKUP($E286,'Raw Data'!$E:$E,'Raw Data'!L:L,"ERROR",0,1)</f>
        <v>94.83</v>
      </c>
      <c r="M286" s="14" t="str">
        <f t="array" ref="M286">_xlfn.IFS(AND(N286&gt;0,N286&lt;=5),"0 to 5",AND(N286&gt;5,N286&lt;=10),"5 to 10",AND(N286&gt;10,N286&lt;=15),"10 to 15",AND(N286&gt;15,N286&lt;=20),"15 to 20",AND(N286&gt;20,N286&lt;=30),"20 to 30",AND(N286&gt;30,N286&lt;=40),"30 to 40",AND(N286&gt;40,N286&lt;=50),"40 to 50",AND(N286&gt;50,N286&lt;=75),"50 to 75",AND(N286&gt;75,N286&lt;=100),"75 to 100",AND(N286&gt;100,N286&lt;=150),"100 to 150",AND(N286&gt;150,N286&lt;=200),"150 to 200",AND(N286&gt;200,N286&lt;=250),"200 to 250",AND(N286&gt;250,N286&lt;=300),"250 to 300",AND(N286&gt;300,N286&lt;=400),"300 to 400",AND(N286&gt;400,N286&lt;=500),"400 to 500",N286&gt;500,"500+")</f>
        <v>75 to 100</v>
      </c>
      <c r="N286" s="9">
        <f>_xlfn.XLOOKUP($E286,'Raw Data'!$E:$E,'Raw Data'!N:N,"ERROR",0,1)</f>
        <v>94.83</v>
      </c>
      <c r="O286" s="14" t="str">
        <f t="array" ref="O286">_xlfn.IFS(P286=0,"No Discount",AND(P286&gt;0,P286&lt;=0.02),"0% to 2%",AND(P286&gt;0.02,P286&lt;=0.04),"2% to 4%",AND(P286&gt;0.04,P286&lt;=0.06),"4% to 6%",AND(P286&gt;0.06,P286&lt;=0.08),"6% to 8%",AND(P286&gt;0.08,P286&lt;=0.1),"8% to 10%",AND(P286&gt;0.1,P286&lt;=0.15),"10% to 15%",AND(P286&gt;0.15,P286&lt;=0.2),"15% to 20%",AND(P286&gt;0.2,P286&lt;=0.25),"20% to 25%",AND(P286&gt;0.25,P286&lt;=0.3),"25% to 30%",AND(P286&gt;0.3,P286&lt;=0.4),"30% to 40%",AND(P286&gt;0.4,P286&lt;=0.5),"40% to 50%",AND(P286&gt;0.5,P286&lt;=0.75),"50% to 75%",AND(P286&gt;0.75,P286&lt;=1),"75% to 100%")</f>
        <v>No Discount</v>
      </c>
      <c r="P286" s="10">
        <f>_xlfn.XLOOKUP($E286,'Raw Data'!$E:$E,'Raw Data'!P:P,"ERROR",0,1)</f>
        <v>0</v>
      </c>
      <c r="Q286" s="9">
        <f>_xlfn.XLOOKUP($E286,'Raw Data'!$E:$E,'Raw Data'!Q:Q,"ERROR",0,1)</f>
        <v>13.2</v>
      </c>
      <c r="R286" s="9" t="str">
        <f>_xlfn.XLOOKUP($E286,'Raw Data'!$E:$E,'Raw Data'!R:R,"ERROR",0,1)</f>
        <v>oz</v>
      </c>
      <c r="S286" s="5" t="str">
        <f t="array" ref="S286">_xlfn.IFS(AND(T286&gt;0,T286&lt;=0.05),"0 to 0.05",AND(T286&gt;0.05,T286&lt;=0.1),"0.05 to 0.1",AND(T286&gt;0.1,T286&lt;=0.2),"0.1 to 0.2",AND(T286&gt;0.2,T286&lt;=0.3),"0.2 to 0.3",AND(T286&gt;0.3,T286&lt;=0.4),"0.3 to 0.4",AND(T286&gt;0.4,T286&lt;=0.5),"0.4 to 0.5",AND(T286&gt;0.5,T286&lt;=0.75),"0.5 to 0.75",AND(T286&gt;0.75,T286&lt;=1),"0.75 to 1",AND(T286&gt;1,T286&lt;=2),"1 to 2",AND(T286&gt;2,T286&lt;=3),"2 to 3",AND(T286&gt;3,T286&lt;=4),"3 to 4",AND(T286&gt;4,T286&lt;=5),"4 to 5",AND(T286&gt;5,T286&lt;=10),"5 to 10",T286&gt;10,"10+")</f>
        <v>0.2 to 0.3</v>
      </c>
      <c r="T286" s="10">
        <f>_xlfn.XLOOKUP($E286,'Raw Data'!$E:$E,'Raw Data'!T:T,"ERROR",0,1)</f>
        <v>0.242952009100132</v>
      </c>
      <c r="U286" s="15" t="str">
        <f t="array" ref="U286">_xlfn.IFS(AND(V286&gt;0,V286&lt;=0.05),"0 to 0.05",AND(V286&gt;0.05,V286&lt;=0.1),"0.05 to 0.1",AND(V286&gt;0.1,V286&lt;=0.2),"0.1 to 0.2",AND(V286&gt;0.2,V286&lt;=0.3),"0.2 to 0.3",AND(V286&gt;0.3,V286&lt;=0.4),"0.3 to 0.4",AND(V286&gt;0.4,V286&lt;=0.5),"0.4 to 0.5",AND(V286&gt;0.5,V286&lt;=0.75),"0.5 to 0.75",AND(V286&gt;0.75,V286&lt;=1),"0.75 to 1",AND(V286&gt;1,V286&lt;=2),"1 to 2",AND(V286&gt;2,V286&lt;=3),"2 to 3",AND(V286&gt;3,V286&lt;=4),"3 to 4",AND(V286&gt;4,V286&lt;=5),"4 to 5",AND(V286&gt;5,V286&lt;=10),"5 to 10",V286&gt;10,"10+")</f>
        <v>0.05 to 0.1</v>
      </c>
      <c r="V286" s="10">
        <f>_xlfn.XLOOKUP($E286,'Raw Data'!$E:$E,'Raw Data'!V:V,"ERROR",0,1)</f>
        <v>0.0655970424570357</v>
      </c>
      <c r="W286" s="15" t="str">
        <f t="array" ref="W286">_xlfn.IFS(AND(X286&gt;0,X286&lt;=0.05),"0 to 0.05",AND(X286&gt;0.05,X286&lt;=0.1),"0.05 to 0.1",AND(X286&gt;0.1,X286&lt;=0.2),"0.1 to 0.2",AND(X286&gt;0.2,X286&lt;=0.3),"0.2 to 0.3",AND(X286&gt;0.3,X286&lt;=0.4),"0.3 to 0.4",AND(X286&gt;0.4,X286&lt;=0.5),"0.4 to 0.5",AND(X286&gt;0.5,X286&lt;=0.75),"0.5 to 0.75",AND(X286&gt;0.75,X286&lt;=1),"0.75 to 1",AND(X286&gt;1,X286&lt;=2),"1 to 2",AND(X286&gt;2,X286&lt;=3),"2 to 3",AND(X286&gt;3,X286&lt;=4),"3 to 4",AND(X286&gt;4,X286&lt;=5),"4 to 5",AND(X286&gt;5,X286&lt;=10),"5 to 10",X286&gt;10,"10+")</f>
        <v>0.05 to 0.1</v>
      </c>
      <c r="X286" s="16">
        <f t="shared" si="9"/>
        <v>0.0655970424570357</v>
      </c>
      <c r="Y286" s="5" t="str">
        <f t="array" ref="Y286">_xlfn.IFS(AND(Z286&gt;0,Z286&lt;=1),"0 to 1",AND(Z286&gt;1,Z286&lt;=2),"1 to 2",AND(Z286&gt;2,Z286&lt;=4),"2 to 4",AND(Z286&gt;4,Z286&lt;=6),"4 to 6",AND(Z286&gt;6,Z286&lt;=8),"6 to 8",AND(Z286&gt;8,Z286&lt;=10),"8 to 10",AND(Z286&gt;10,Z286&lt;=15),"10 to 15",AND(Z286&gt;15,Z286&lt;=20),"15 to 20",AND(Z286&gt;20,Z286&lt;=25),"20 to 25",AND(Z286&gt;25,Z286&lt;=30),"25 to 30",AND(Z286&gt;30,Z286&lt;=40),"30 to 40",AND(Z286&gt;40,Z286&lt;=50),"40 to 50",Z286&gt;50,"50+")</f>
        <v>10 to 15</v>
      </c>
      <c r="Z286" s="9">
        <f>_xlfn.XLOOKUP($E286,'Raw Data'!$E:$E,'Raw Data'!Z:Z,"ERROR",0,1)</f>
        <v>13.2</v>
      </c>
      <c r="AA286" s="9" t="str">
        <f>_xlfn.XLOOKUP($E286,'Raw Data'!$E:$E,'Raw Data'!AA:AA,"ERROR",0,1)</f>
        <v>oz</v>
      </c>
    </row>
    <row r="287" hidden="1" spans="1:27">
      <c r="A287" s="5" t="str">
        <f>_xlfn.XLOOKUP($E287,'Raw Data'!$E:$E,'Raw Data'!A:A,"ERROR",0,1)</f>
        <v>AE</v>
      </c>
      <c r="B287" s="5" t="str">
        <f>_xlfn.XLOOKUP($E287,'Raw Data'!$E:$E,'Raw Data'!B:B,"ERROR",0,1)</f>
        <v>Hair Mousses</v>
      </c>
      <c r="C287" s="5" t="str">
        <f>_xlfn.XLOOKUP($E287,'Raw Data'!$E:$E,'Raw Data'!C:C,"ERROR",0,1)</f>
        <v>Fantasia IC</v>
      </c>
      <c r="D287" s="5" t="str">
        <f>_xlfn.XLOOKUP($E287,'Raw Data'!$E:$E,'Raw Data'!D:D,"ERROR",0,1)</f>
        <v>www.amazon.ae/dp/B001DTWX66</v>
      </c>
      <c r="E287" s="5" t="s">
        <v>486</v>
      </c>
      <c r="F287" s="9" t="str">
        <f>_xlfn.XLOOKUP($E287,'Raw Data'!$E:$E,'Raw Data'!F:F,"ERROR",0,1)</f>
        <v>Fantasia Liquid  Mousse  Spray, 16.0 Fl Oz</v>
      </c>
      <c r="G287" s="10">
        <f>_xlfn.XLOOKUP($E287,'Raw Data'!$E:$E,'Raw Data'!G:G,"ERROR",0,1)</f>
        <v>0</v>
      </c>
      <c r="H287" s="9">
        <f>_xlfn.XLOOKUP($E287,'Raw Data'!$E:$E,'Raw Data'!H:H,"ERROR",0,1)</f>
        <v>0</v>
      </c>
      <c r="I287" s="9">
        <f>_xlfn.XLOOKUP($E287,'Raw Data'!$E:$E,'Raw Data'!I:I,"ERROR",0,1)</f>
        <v>0</v>
      </c>
      <c r="J287" s="9" t="str">
        <f>_xlfn.XLOOKUP($E287,'Raw Data'!$E:$E,'Raw Data'!J:J,"ERROR",0,1)</f>
        <v>No</v>
      </c>
      <c r="K287" s="14" t="str">
        <f t="array" ref="K287">_xlfn.IFS(AND(L287&gt;0,L287&lt;=5),"0 to 5",AND(L287&gt;5,L287&lt;=10),"5 to 10",AND(L287&gt;10,L287&lt;=15),"10 to 15",AND(L287&gt;15,L287&lt;=20),"15 to 20",AND(L287&gt;20,L287&lt;=30),"20 to 30",AND(L287&gt;30,L287&lt;=40),"30 to 40",AND(L287&gt;40,L287&lt;=50),"40 to 50",AND(L287&gt;50,L287&lt;=75),"50 to 75",AND(L287&gt;75,L287&lt;=100),"75 to 100",AND(L287&gt;100,L287&lt;=150),"100 to 150",AND(L287&gt;150,L287&lt;=200),"150 to 200",AND(L287&gt;200,L287&lt;=250),"200 to 250",AND(L287&gt;250,L287&lt;=300),"250 to 300",AND(L287&gt;300,L287&lt;=400),"300 to 400",AND(L287&gt;400,L287&lt;=500),"400 to 500",L287&gt;500,"500+")</f>
        <v>75 to 100</v>
      </c>
      <c r="L287" s="9">
        <f>_xlfn.XLOOKUP($E287,'Raw Data'!$E:$E,'Raw Data'!L:L,"ERROR",0,1)</f>
        <v>89.53</v>
      </c>
      <c r="M287" s="14" t="str">
        <f t="array" ref="M287">_xlfn.IFS(AND(N287&gt;0,N287&lt;=5),"0 to 5",AND(N287&gt;5,N287&lt;=10),"5 to 10",AND(N287&gt;10,N287&lt;=15),"10 to 15",AND(N287&gt;15,N287&lt;=20),"15 to 20",AND(N287&gt;20,N287&lt;=30),"20 to 30",AND(N287&gt;30,N287&lt;=40),"30 to 40",AND(N287&gt;40,N287&lt;=50),"40 to 50",AND(N287&gt;50,N287&lt;=75),"50 to 75",AND(N287&gt;75,N287&lt;=100),"75 to 100",AND(N287&gt;100,N287&lt;=150),"100 to 150",AND(N287&gt;150,N287&lt;=200),"150 to 200",AND(N287&gt;200,N287&lt;=250),"200 to 250",AND(N287&gt;250,N287&lt;=300),"250 to 300",AND(N287&gt;300,N287&lt;=400),"300 to 400",AND(N287&gt;400,N287&lt;=500),"400 to 500",N287&gt;500,"500+")</f>
        <v>75 to 100</v>
      </c>
      <c r="N287" s="9">
        <f>_xlfn.XLOOKUP($E287,'Raw Data'!$E:$E,'Raw Data'!N:N,"ERROR",0,1)</f>
        <v>93.47</v>
      </c>
      <c r="O287" s="14" t="str">
        <f t="array" ref="O287">_xlfn.IFS(P287=0,"No Discount",AND(P287&gt;0,P287&lt;=0.02),"0% to 2%",AND(P287&gt;0.02,P287&lt;=0.04),"2% to 4%",AND(P287&gt;0.04,P287&lt;=0.06),"4% to 6%",AND(P287&gt;0.06,P287&lt;=0.08),"6% to 8%",AND(P287&gt;0.08,P287&lt;=0.1),"8% to 10%",AND(P287&gt;0.1,P287&lt;=0.15),"10% to 15%",AND(P287&gt;0.15,P287&lt;=0.2),"15% to 20%",AND(P287&gt;0.2,P287&lt;=0.25),"20% to 25%",AND(P287&gt;0.25,P287&lt;=0.3),"25% to 30%",AND(P287&gt;0.3,P287&lt;=0.4),"30% to 40%",AND(P287&gt;0.4,P287&lt;=0.5),"40% to 50%",AND(P287&gt;0.5,P287&lt;=0.75),"50% to 75%",AND(P287&gt;0.75,P287&lt;=1),"75% to 100%")</f>
        <v>4% to 6%</v>
      </c>
      <c r="P287" s="10">
        <f>_xlfn.XLOOKUP($E287,'Raw Data'!$E:$E,'Raw Data'!P:P,"ERROR",0,1)</f>
        <v>0.0421525623194608</v>
      </c>
      <c r="Q287" s="9">
        <f>_xlfn.XLOOKUP($E287,'Raw Data'!$E:$E,'Raw Data'!Q:Q,"ERROR",0,1)</f>
        <v>16</v>
      </c>
      <c r="R287" s="9" t="str">
        <f>_xlfn.XLOOKUP($E287,'Raw Data'!$E:$E,'Raw Data'!R:R,"ERROR",0,1)</f>
        <v>fl oz</v>
      </c>
      <c r="S287" s="5" t="str">
        <f t="array" ref="S287">_xlfn.IFS(AND(T287&gt;0,T287&lt;=0.05),"0 to 0.05",AND(T287&gt;0.05,T287&lt;=0.1),"0.05 to 0.1",AND(T287&gt;0.1,T287&lt;=0.2),"0.1 to 0.2",AND(T287&gt;0.2,T287&lt;=0.3),"0.2 to 0.3",AND(T287&gt;0.3,T287&lt;=0.4),"0.3 to 0.4",AND(T287&gt;0.4,T287&lt;=0.5),"0.4 to 0.5",AND(T287&gt;0.5,T287&lt;=0.75),"0.5 to 0.75",AND(T287&gt;0.75,T287&lt;=1),"0.75 to 1",AND(T287&gt;1,T287&lt;=2),"1 to 2",AND(T287&gt;2,T287&lt;=3),"2 to 3",AND(T287&gt;3,T287&lt;=4),"3 to 4",AND(T287&gt;4,T287&lt;=5),"4 to 5",AND(T287&gt;5,T287&lt;=10),"5 to 10",T287&gt;10,"10+")</f>
        <v>0.1 to 0.2</v>
      </c>
      <c r="T287" s="10">
        <f>_xlfn.XLOOKUP($E287,'Raw Data'!$E:$E,'Raw Data'!T:T,"ERROR",0,1)</f>
        <v>0.181954976457428</v>
      </c>
      <c r="U287" s="15" t="str">
        <f t="array" ref="U287">_xlfn.IFS(AND(V287&gt;0,V287&lt;=0.05),"0 to 0.05",AND(V287&gt;0.05,V287&lt;=0.1),"0.05 to 0.1",AND(V287&gt;0.1,V287&lt;=0.2),"0.1 to 0.2",AND(V287&gt;0.2,V287&lt;=0.3),"0.2 to 0.3",AND(V287&gt;0.3,V287&lt;=0.4),"0.3 to 0.4",AND(V287&gt;0.4,V287&lt;=0.5),"0.4 to 0.5",AND(V287&gt;0.5,V287&lt;=0.75),"0.5 to 0.75",AND(V287&gt;0.75,V287&lt;=1),"0.75 to 1",AND(V287&gt;1,V287&lt;=2),"1 to 2",AND(V287&gt;2,V287&lt;=3),"2 to 3",AND(V287&gt;3,V287&lt;=4),"3 to 4",AND(V287&gt;4,V287&lt;=5),"4 to 5",AND(V287&gt;5,V287&lt;=10),"5 to 10",V287&gt;10,"10+")</f>
        <v>0.05 to 0.1</v>
      </c>
      <c r="V287" s="10">
        <f>_xlfn.XLOOKUP($E287,'Raw Data'!$E:$E,'Raw Data'!V:V,"ERROR",0,1)</f>
        <v>0.0512898419005749</v>
      </c>
      <c r="W287" s="15" t="str">
        <f t="array" ref="W287">_xlfn.IFS(AND(X287&gt;0,X287&lt;=0.05),"0 to 0.05",AND(X287&gt;0.05,X287&lt;=0.1),"0.05 to 0.1",AND(X287&gt;0.1,X287&lt;=0.2),"0.1 to 0.2",AND(X287&gt;0.2,X287&lt;=0.3),"0.2 to 0.3",AND(X287&gt;0.3,X287&lt;=0.4),"0.3 to 0.4",AND(X287&gt;0.4,X287&lt;=0.5),"0.4 to 0.5",AND(X287&gt;0.5,X287&lt;=0.75),"0.5 to 0.75",AND(X287&gt;0.75,X287&lt;=1),"0.75 to 1",AND(X287&gt;1,X287&lt;=2),"1 to 2",AND(X287&gt;2,X287&lt;=3),"2 to 3",AND(X287&gt;3,X287&lt;=4),"3 to 4",AND(X287&gt;4,X287&lt;=5),"4 to 5",AND(X287&gt;5,X287&lt;=10),"5 to 10",X287&gt;10,"10+")</f>
        <v>0 to 0.05</v>
      </c>
      <c r="X287" s="16">
        <f t="shared" si="9"/>
        <v>0.0491278436435056</v>
      </c>
      <c r="Y287" s="5" t="str">
        <f t="array" ref="Y287">_xlfn.IFS(AND(Z287&gt;0,Z287&lt;=1),"0 to 1",AND(Z287&gt;1,Z287&lt;=2),"1 to 2",AND(Z287&gt;2,Z287&lt;=4),"2 to 4",AND(Z287&gt;4,Z287&lt;=6),"4 to 6",AND(Z287&gt;6,Z287&lt;=8),"6 to 8",AND(Z287&gt;8,Z287&lt;=10),"8 to 10",AND(Z287&gt;10,Z287&lt;=15),"10 to 15",AND(Z287&gt;15,Z287&lt;=20),"15 to 20",AND(Z287&gt;20,Z287&lt;=25),"20 to 25",AND(Z287&gt;25,Z287&lt;=30),"25 to 30",AND(Z287&gt;30,Z287&lt;=40),"30 to 40",AND(Z287&gt;40,Z287&lt;=50),"40 to 50",Z287&gt;50,"50+")</f>
        <v>15 to 20</v>
      </c>
      <c r="Z287" s="9">
        <f>_xlfn.XLOOKUP($E287,'Raw Data'!$E:$E,'Raw Data'!Z:Z,"ERROR",0,1)</f>
        <v>16.64</v>
      </c>
      <c r="AA287" s="9" t="str">
        <f>_xlfn.XLOOKUP($E287,'Raw Data'!$E:$E,'Raw Data'!AA:AA,"ERROR",0,1)</f>
        <v>oz</v>
      </c>
    </row>
    <row r="288" hidden="1" spans="1:27">
      <c r="A288" s="5" t="str">
        <f>_xlfn.XLOOKUP($E288,'Raw Data'!$E:$E,'Raw Data'!A:A,"ERROR",0,1)</f>
        <v>AE</v>
      </c>
      <c r="B288" s="5" t="str">
        <f>_xlfn.XLOOKUP($E288,'Raw Data'!$E:$E,'Raw Data'!B:B,"ERROR",0,1)</f>
        <v>Hair Mousses</v>
      </c>
      <c r="C288" s="5" t="str">
        <f>_xlfn.XLOOKUP($E288,'Raw Data'!$E:$E,'Raw Data'!C:C,"ERROR",0,1)</f>
        <v>Colorproof</v>
      </c>
      <c r="D288" s="5" t="str">
        <f>_xlfn.XLOOKUP($E288,'Raw Data'!$E:$E,'Raw Data'!D:D,"ERROR",0,1)</f>
        <v>www.amazon.ae/dp/B00DMHLU3O</v>
      </c>
      <c r="E288" s="5" t="s">
        <v>487</v>
      </c>
      <c r="F288" s="9" t="str">
        <f>_xlfn.XLOOKUP($E288,'Raw Data'!$E:$E,'Raw Data'!F:F,"ERROR",0,1)</f>
        <v>Colorproof Liftit Color Protect  Foam   Mousse  For Unisex 2 Oz  Mousse</v>
      </c>
      <c r="G288" s="10">
        <f>_xlfn.XLOOKUP($E288,'Raw Data'!$E:$E,'Raw Data'!G:G,"ERROR",0,1)</f>
        <v>0</v>
      </c>
      <c r="H288" s="9">
        <f>_xlfn.XLOOKUP($E288,'Raw Data'!$E:$E,'Raw Data'!H:H,"ERROR",0,1)</f>
        <v>0</v>
      </c>
      <c r="I288" s="9">
        <f>_xlfn.XLOOKUP($E288,'Raw Data'!$E:$E,'Raw Data'!I:I,"ERROR",0,1)</f>
        <v>0</v>
      </c>
      <c r="J288" s="9" t="str">
        <f>_xlfn.XLOOKUP($E288,'Raw Data'!$E:$E,'Raw Data'!J:J,"ERROR",0,1)</f>
        <v>No</v>
      </c>
      <c r="K288" s="14" t="str">
        <f t="array" ref="K288">_xlfn.IFS(AND(L288&gt;0,L288&lt;=5),"0 to 5",AND(L288&gt;5,L288&lt;=10),"5 to 10",AND(L288&gt;10,L288&lt;=15),"10 to 15",AND(L288&gt;15,L288&lt;=20),"15 to 20",AND(L288&gt;20,L288&lt;=30),"20 to 30",AND(L288&gt;30,L288&lt;=40),"30 to 40",AND(L288&gt;40,L288&lt;=50),"40 to 50",AND(L288&gt;50,L288&lt;=75),"50 to 75",AND(L288&gt;75,L288&lt;=100),"75 to 100",AND(L288&gt;100,L288&lt;=150),"100 to 150",AND(L288&gt;150,L288&lt;=200),"150 to 200",AND(L288&gt;200,L288&lt;=250),"200 to 250",AND(L288&gt;250,L288&lt;=300),"250 to 300",AND(L288&gt;300,L288&lt;=400),"300 to 400",AND(L288&gt;400,L288&lt;=500),"400 to 500",L288&gt;500,"500+")</f>
        <v>75 to 100</v>
      </c>
      <c r="L288" s="9">
        <f>_xlfn.XLOOKUP($E288,'Raw Data'!$E:$E,'Raw Data'!L:L,"ERROR",0,1)</f>
        <v>87.74</v>
      </c>
      <c r="M288" s="14" t="str">
        <f t="array" ref="M288">_xlfn.IFS(AND(N288&gt;0,N288&lt;=5),"0 to 5",AND(N288&gt;5,N288&lt;=10),"5 to 10",AND(N288&gt;10,N288&lt;=15),"10 to 15",AND(N288&gt;15,N288&lt;=20),"15 to 20",AND(N288&gt;20,N288&lt;=30),"20 to 30",AND(N288&gt;30,N288&lt;=40),"30 to 40",AND(N288&gt;40,N288&lt;=50),"40 to 50",AND(N288&gt;50,N288&lt;=75),"50 to 75",AND(N288&gt;75,N288&lt;=100),"75 to 100",AND(N288&gt;100,N288&lt;=150),"100 to 150",AND(N288&gt;150,N288&lt;=200),"150 to 200",AND(N288&gt;200,N288&lt;=250),"200 to 250",AND(N288&gt;250,N288&lt;=300),"250 to 300",AND(N288&gt;300,N288&lt;=400),"300 to 400",AND(N288&gt;400,N288&lt;=500),"400 to 500",N288&gt;500,"500+")</f>
        <v>75 to 100</v>
      </c>
      <c r="N288" s="9">
        <f>_xlfn.XLOOKUP($E288,'Raw Data'!$E:$E,'Raw Data'!N:N,"ERROR",0,1)</f>
        <v>87.74</v>
      </c>
      <c r="O288" s="14" t="str">
        <f t="array" ref="O288">_xlfn.IFS(P288=0,"No Discount",AND(P288&gt;0,P288&lt;=0.02),"0% to 2%",AND(P288&gt;0.02,P288&lt;=0.04),"2% to 4%",AND(P288&gt;0.04,P288&lt;=0.06),"4% to 6%",AND(P288&gt;0.06,P288&lt;=0.08),"6% to 8%",AND(P288&gt;0.08,P288&lt;=0.1),"8% to 10%",AND(P288&gt;0.1,P288&lt;=0.15),"10% to 15%",AND(P288&gt;0.15,P288&lt;=0.2),"15% to 20%",AND(P288&gt;0.2,P288&lt;=0.25),"20% to 25%",AND(P288&gt;0.25,P288&lt;=0.3),"25% to 30%",AND(P288&gt;0.3,P288&lt;=0.4),"30% to 40%",AND(P288&gt;0.4,P288&lt;=0.5),"40% to 50%",AND(P288&gt;0.5,P288&lt;=0.75),"50% to 75%",AND(P288&gt;0.75,P288&lt;=1),"75% to 100%")</f>
        <v>No Discount</v>
      </c>
      <c r="P288" s="10">
        <f>_xlfn.XLOOKUP($E288,'Raw Data'!$E:$E,'Raw Data'!P:P,"ERROR",0,1)</f>
        <v>0</v>
      </c>
      <c r="Q288" s="9">
        <f>_xlfn.XLOOKUP($E288,'Raw Data'!$E:$E,'Raw Data'!Q:Q,"ERROR",0,1)</f>
        <v>2</v>
      </c>
      <c r="R288" s="9" t="str">
        <f>_xlfn.XLOOKUP($E288,'Raw Data'!$E:$E,'Raw Data'!R:R,"ERROR",0,1)</f>
        <v>oz</v>
      </c>
      <c r="S288" s="5" t="str">
        <f t="array" ref="S288">_xlfn.IFS(AND(T288&gt;0,T288&lt;=0.05),"0 to 0.05",AND(T288&gt;0.05,T288&lt;=0.1),"0.05 to 0.1",AND(T288&gt;0.1,T288&lt;=0.2),"0.1 to 0.2",AND(T288&gt;0.2,T288&lt;=0.3),"0.2 to 0.3",AND(T288&gt;0.3,T288&lt;=0.4),"0.3 to 0.4",AND(T288&gt;0.4,T288&lt;=0.5),"0.4 to 0.5",AND(T288&gt;0.5,T288&lt;=0.75),"0.5 to 0.75",AND(T288&gt;0.75,T288&lt;=1),"0.75 to 1",AND(T288&gt;1,T288&lt;=2),"1 to 2",AND(T288&gt;2,T288&lt;=3),"2 to 3",AND(T288&gt;3,T288&lt;=4),"3 to 4",AND(T288&gt;4,T288&lt;=5),"4 to 5",AND(T288&gt;5,T288&lt;=10),"5 to 10",T288&gt;10,"10+")</f>
        <v>1 to 2</v>
      </c>
      <c r="T288" s="10">
        <f>_xlfn.XLOOKUP($E288,'Raw Data'!$E:$E,'Raw Data'!T:T,"ERROR",0,1)</f>
        <v>1.48359824146094</v>
      </c>
      <c r="U288" s="15" t="str">
        <f t="array" ref="U288">_xlfn.IFS(AND(V288&gt;0,V288&lt;=0.05),"0 to 0.05",AND(V288&gt;0.05,V288&lt;=0.1),"0.05 to 0.1",AND(V288&gt;0.1,V288&lt;=0.2),"0.1 to 0.2",AND(V288&gt;0.2,V288&lt;=0.3),"0.2 to 0.3",AND(V288&gt;0.3,V288&lt;=0.4),"0.3 to 0.4",AND(V288&gt;0.4,V288&lt;=0.5),"0.4 to 0.5",AND(V288&gt;0.5,V288&lt;=0.75),"0.5 to 0.75",AND(V288&gt;0.75,V288&lt;=1),"0.75 to 1",AND(V288&gt;1,V288&lt;=2),"1 to 2",AND(V288&gt;2,V288&lt;=3),"2 to 3",AND(V288&gt;3,V288&lt;=4),"3 to 4",AND(V288&gt;4,V288&lt;=5),"4 to 5",AND(V288&gt;5,V288&lt;=10),"5 to 10",V288&gt;10,"10+")</f>
        <v>0.4 to 0.5</v>
      </c>
      <c r="V288" s="10">
        <f>_xlfn.XLOOKUP($E288,'Raw Data'!$E:$E,'Raw Data'!V:V,"ERROR",0,1)</f>
        <v>0.400571525194454</v>
      </c>
      <c r="W288" s="15" t="str">
        <f t="array" ref="W288">_xlfn.IFS(AND(X288&gt;0,X288&lt;=0.05),"0 to 0.05",AND(X288&gt;0.05,X288&lt;=0.1),"0.05 to 0.1",AND(X288&gt;0.1,X288&lt;=0.2),"0.1 to 0.2",AND(X288&gt;0.2,X288&lt;=0.3),"0.2 to 0.3",AND(X288&gt;0.3,X288&lt;=0.4),"0.3 to 0.4",AND(X288&gt;0.4,X288&lt;=0.5),"0.4 to 0.5",AND(X288&gt;0.5,X288&lt;=0.75),"0.5 to 0.75",AND(X288&gt;0.75,X288&lt;=1),"0.75 to 1",AND(X288&gt;1,X288&lt;=2),"1 to 2",AND(X288&gt;2,X288&lt;=3),"2 to 3",AND(X288&gt;3,X288&lt;=4),"3 to 4",AND(X288&gt;4,X288&lt;=5),"4 to 5",AND(X288&gt;5,X288&lt;=10),"5 to 10",X288&gt;10,"10+")</f>
        <v>0.4 to 0.5</v>
      </c>
      <c r="X288" s="16">
        <f t="shared" si="9"/>
        <v>0.400571525194454</v>
      </c>
      <c r="Y288" s="5" t="str">
        <f t="array" ref="Y288">_xlfn.IFS(AND(Z288&gt;0,Z288&lt;=1),"0 to 1",AND(Z288&gt;1,Z288&lt;=2),"1 to 2",AND(Z288&gt;2,Z288&lt;=4),"2 to 4",AND(Z288&gt;4,Z288&lt;=6),"4 to 6",AND(Z288&gt;6,Z288&lt;=8),"6 to 8",AND(Z288&gt;8,Z288&lt;=10),"8 to 10",AND(Z288&gt;10,Z288&lt;=15),"10 to 15",AND(Z288&gt;15,Z288&lt;=20),"15 to 20",AND(Z288&gt;20,Z288&lt;=25),"20 to 25",AND(Z288&gt;25,Z288&lt;=30),"25 to 30",AND(Z288&gt;30,Z288&lt;=40),"30 to 40",AND(Z288&gt;40,Z288&lt;=50),"40 to 50",Z288&gt;50,"50+")</f>
        <v>1 to 2</v>
      </c>
      <c r="Z288" s="9">
        <f>_xlfn.XLOOKUP($E288,'Raw Data'!$E:$E,'Raw Data'!Z:Z,"ERROR",0,1)</f>
        <v>2</v>
      </c>
      <c r="AA288" s="9" t="str">
        <f>_xlfn.XLOOKUP($E288,'Raw Data'!$E:$E,'Raw Data'!AA:AA,"ERROR",0,1)</f>
        <v>oz</v>
      </c>
    </row>
    <row r="289" hidden="1" spans="1:27">
      <c r="A289" s="5" t="str">
        <f>_xlfn.XLOOKUP($E289,'Raw Data'!$E:$E,'Raw Data'!A:A,"ERROR",0,1)</f>
        <v>AE</v>
      </c>
      <c r="B289" s="5" t="str">
        <f>_xlfn.XLOOKUP($E289,'Raw Data'!$E:$E,'Raw Data'!B:B,"ERROR",0,1)</f>
        <v>Hair Mousses</v>
      </c>
      <c r="C289" s="5" t="str">
        <f>_xlfn.XLOOKUP($E289,'Raw Data'!$E:$E,'Raw Data'!C:C,"ERROR",0,1)</f>
        <v>l'oreal paris</v>
      </c>
      <c r="D289" s="5" t="str">
        <f>_xlfn.XLOOKUP($E289,'Raw Data'!$E:$E,'Raw Data'!D:D,"ERROR",0,1)</f>
        <v>www.amazon.ae/dp/B015KGVJLM</v>
      </c>
      <c r="E289" s="5" t="s">
        <v>488</v>
      </c>
      <c r="F289" s="9" t="str">
        <f>_xlfn.XLOOKUP($E289,'Raw Data'!$E:$E,'Raw Data'!F:F,"ERROR",0,1)</f>
        <v>L'oreal Paris Elvive Styliste Extra Volume Firm Control Mousse 200 mL (Pack of 2)</v>
      </c>
      <c r="G289" s="10">
        <f>_xlfn.XLOOKUP($E289,'Raw Data'!$E:$E,'Raw Data'!G:G,"ERROR",0,1)</f>
        <v>0</v>
      </c>
      <c r="H289" s="9">
        <f>_xlfn.XLOOKUP($E289,'Raw Data'!$E:$E,'Raw Data'!H:H,"ERROR",0,1)</f>
        <v>0</v>
      </c>
      <c r="I289" s="9">
        <f>_xlfn.XLOOKUP($E289,'Raw Data'!$E:$E,'Raw Data'!I:I,"ERROR",0,1)</f>
        <v>0</v>
      </c>
      <c r="J289" s="9" t="str">
        <f>_xlfn.XLOOKUP($E289,'Raw Data'!$E:$E,'Raw Data'!J:J,"ERROR",0,1)</f>
        <v>No</v>
      </c>
      <c r="K289" s="14" t="str">
        <f t="array" ref="K289">_xlfn.IFS(AND(L289&gt;0,L289&lt;=5),"0 to 5",AND(L289&gt;5,L289&lt;=10),"5 to 10",AND(L289&gt;10,L289&lt;=15),"10 to 15",AND(L289&gt;15,L289&lt;=20),"15 to 20",AND(L289&gt;20,L289&lt;=30),"20 to 30",AND(L289&gt;30,L289&lt;=40),"30 to 40",AND(L289&gt;40,L289&lt;=50),"40 to 50",AND(L289&gt;50,L289&lt;=75),"50 to 75",AND(L289&gt;75,L289&lt;=100),"75 to 100",AND(L289&gt;100,L289&lt;=150),"100 to 150",AND(L289&gt;150,L289&lt;=200),"150 to 200",AND(L289&gt;200,L289&lt;=250),"200 to 250",AND(L289&gt;250,L289&lt;=300),"250 to 300",AND(L289&gt;300,L289&lt;=400),"300 to 400",AND(L289&gt;400,L289&lt;=500),"400 to 500",L289&gt;500,"500+")</f>
        <v>75 to 100</v>
      </c>
      <c r="L289" s="9">
        <f>_xlfn.XLOOKUP($E289,'Raw Data'!$E:$E,'Raw Data'!L:L,"ERROR",0,1)</f>
        <v>82</v>
      </c>
      <c r="M289" s="14" t="str">
        <f t="array" ref="M289">_xlfn.IFS(AND(N289&gt;0,N289&lt;=5),"0 to 5",AND(N289&gt;5,N289&lt;=10),"5 to 10",AND(N289&gt;10,N289&lt;=15),"10 to 15",AND(N289&gt;15,N289&lt;=20),"15 to 20",AND(N289&gt;20,N289&lt;=30),"20 to 30",AND(N289&gt;30,N289&lt;=40),"30 to 40",AND(N289&gt;40,N289&lt;=50),"40 to 50",AND(N289&gt;50,N289&lt;=75),"50 to 75",AND(N289&gt;75,N289&lt;=100),"75 to 100",AND(N289&gt;100,N289&lt;=150),"100 to 150",AND(N289&gt;150,N289&lt;=200),"150 to 200",AND(N289&gt;200,N289&lt;=250),"200 to 250",AND(N289&gt;250,N289&lt;=300),"250 to 300",AND(N289&gt;300,N289&lt;=400),"300 to 400",AND(N289&gt;400,N289&lt;=500),"400 to 500",N289&gt;500,"500+")</f>
        <v>75 to 100</v>
      </c>
      <c r="N289" s="9">
        <f>_xlfn.XLOOKUP($E289,'Raw Data'!$E:$E,'Raw Data'!N:N,"ERROR",0,1)</f>
        <v>82</v>
      </c>
      <c r="O289" s="14" t="str">
        <f t="array" ref="O289">_xlfn.IFS(P289=0,"No Discount",AND(P289&gt;0,P289&lt;=0.02),"0% to 2%",AND(P289&gt;0.02,P289&lt;=0.04),"2% to 4%",AND(P289&gt;0.04,P289&lt;=0.06),"4% to 6%",AND(P289&gt;0.06,P289&lt;=0.08),"6% to 8%",AND(P289&gt;0.08,P289&lt;=0.1),"8% to 10%",AND(P289&gt;0.1,P289&lt;=0.15),"10% to 15%",AND(P289&gt;0.15,P289&lt;=0.2),"15% to 20%",AND(P289&gt;0.2,P289&lt;=0.25),"20% to 25%",AND(P289&gt;0.25,P289&lt;=0.3),"25% to 30%",AND(P289&gt;0.3,P289&lt;=0.4),"30% to 40%",AND(P289&gt;0.4,P289&lt;=0.5),"40% to 50%",AND(P289&gt;0.5,P289&lt;=0.75),"50% to 75%",AND(P289&gt;0.75,P289&lt;=1),"75% to 100%")</f>
        <v>No Discount</v>
      </c>
      <c r="P289" s="10">
        <f>_xlfn.XLOOKUP($E289,'Raw Data'!$E:$E,'Raw Data'!P:P,"ERROR",0,1)</f>
        <v>0</v>
      </c>
      <c r="Q289" s="9">
        <f>_xlfn.XLOOKUP($E289,'Raw Data'!$E:$E,'Raw Data'!Q:Q,"ERROR",0,1)</f>
        <v>600</v>
      </c>
      <c r="R289" s="9" t="str">
        <f>_xlfn.XLOOKUP($E289,'Raw Data'!$E:$E,'Raw Data'!R:R,"ERROR",0,1)</f>
        <v>ml</v>
      </c>
      <c r="S289" s="5" t="str">
        <f t="array" ref="S289">_xlfn.IFS(AND(T289&gt;0,T289&lt;=0.05),"0 to 0.05",AND(T289&gt;0.05,T289&lt;=0.1),"0.05 to 0.1",AND(T289&gt;0.1,T289&lt;=0.2),"0.1 to 0.2",AND(T289&gt;0.2,T289&lt;=0.3),"0.2 to 0.3",AND(T289&gt;0.3,T289&lt;=0.4),"0.3 to 0.4",AND(T289&gt;0.4,T289&lt;=0.5),"0.4 to 0.5",AND(T289&gt;0.5,T289&lt;=0.75),"0.5 to 0.75",AND(T289&gt;0.75,T289&lt;=1),"0.75 to 1",AND(T289&gt;1,T289&lt;=2),"1 to 2",AND(T289&gt;2,T289&lt;=3),"2 to 3",AND(T289&gt;3,T289&lt;=4),"3 to 4",AND(T289&gt;4,T289&lt;=5),"4 to 5",AND(T289&gt;5,T289&lt;=10),"5 to 10",T289&gt;10,"10+")</f>
        <v>0.1 to 0.2</v>
      </c>
      <c r="T289" s="10">
        <f>_xlfn.XLOOKUP($E289,'Raw Data'!$E:$E,'Raw Data'!T:T,"ERROR",0,1)</f>
        <v>0.136739685658808</v>
      </c>
      <c r="U289" s="15" t="str">
        <f t="array" ref="U289">_xlfn.IFS(AND(V289&gt;0,V289&lt;=0.05),"0 to 0.05",AND(V289&gt;0.05,V289&lt;=0.1),"0.05 to 0.1",AND(V289&gt;0.1,V289&lt;=0.2),"0.1 to 0.2",AND(V289&gt;0.2,V289&lt;=0.3),"0.2 to 0.3",AND(V289&gt;0.3,V289&lt;=0.4),"0.3 to 0.4",AND(V289&gt;0.4,V289&lt;=0.5),"0.4 to 0.5",AND(V289&gt;0.5,V289&lt;=0.75),"0.5 to 0.75",AND(V289&gt;0.75,V289&lt;=1),"0.75 to 1",AND(V289&gt;1,V289&lt;=2),"1 to 2",AND(V289&gt;2,V289&lt;=3),"2 to 3",AND(V289&gt;3,V289&lt;=4),"3 to 4",AND(V289&gt;4,V289&lt;=5),"4 to 5",AND(V289&gt;5,V289&lt;=10),"5 to 10",V289&gt;10,"10+")</f>
        <v>0 to 0.05</v>
      </c>
      <c r="V289" s="10">
        <f>_xlfn.XLOOKUP($E289,'Raw Data'!$E:$E,'Raw Data'!V:V,"ERROR",0,1)</f>
        <v>0.0369197151278783</v>
      </c>
      <c r="W289" s="15" t="str">
        <f t="array" ref="W289">_xlfn.IFS(AND(X289&gt;0,X289&lt;=0.05),"0 to 0.05",AND(X289&gt;0.05,X289&lt;=0.1),"0.05 to 0.1",AND(X289&gt;0.1,X289&lt;=0.2),"0.1 to 0.2",AND(X289&gt;0.2,X289&lt;=0.3),"0.2 to 0.3",AND(X289&gt;0.3,X289&lt;=0.4),"0.3 to 0.4",AND(X289&gt;0.4,X289&lt;=0.5),"0.4 to 0.5",AND(X289&gt;0.5,X289&lt;=0.75),"0.5 to 0.75",AND(X289&gt;0.75,X289&lt;=1),"0.75 to 1",AND(X289&gt;1,X289&lt;=2),"1 to 2",AND(X289&gt;2,X289&lt;=3),"2 to 3",AND(X289&gt;3,X289&lt;=4),"3 to 4",AND(X289&gt;4,X289&lt;=5),"4 to 5",AND(X289&gt;5,X289&lt;=10),"5 to 10",X289&gt;10,"10+")</f>
        <v>0 to 0.05</v>
      </c>
      <c r="X289" s="16">
        <f t="shared" si="9"/>
        <v>0.0369197151278783</v>
      </c>
      <c r="Y289" s="5" t="str">
        <f t="array" ref="Y289">_xlfn.IFS(AND(Z289&gt;0,Z289&lt;=1),"0 to 1",AND(Z289&gt;1,Z289&lt;=2),"1 to 2",AND(Z289&gt;2,Z289&lt;=4),"2 to 4",AND(Z289&gt;4,Z289&lt;=6),"4 to 6",AND(Z289&gt;6,Z289&lt;=8),"6 to 8",AND(Z289&gt;8,Z289&lt;=10),"8 to 10",AND(Z289&gt;10,Z289&lt;=15),"10 to 15",AND(Z289&gt;15,Z289&lt;=20),"15 to 20",AND(Z289&gt;20,Z289&lt;=25),"20 to 25",AND(Z289&gt;25,Z289&lt;=30),"25 to 30",AND(Z289&gt;30,Z289&lt;=40),"30 to 40",AND(Z289&gt;40,Z289&lt;=50),"40 to 50",Z289&gt;50,"50+")</f>
        <v>20 to 25</v>
      </c>
      <c r="Z289" s="9">
        <f>_xlfn.XLOOKUP($E289,'Raw Data'!$E:$E,'Raw Data'!Z:Z,"ERROR",0,1)</f>
        <v>20.28</v>
      </c>
      <c r="AA289" s="9" t="str">
        <f>_xlfn.XLOOKUP($E289,'Raw Data'!$E:$E,'Raw Data'!AA:AA,"ERROR",0,1)</f>
        <v>oz</v>
      </c>
    </row>
    <row r="290" hidden="1" spans="1:27">
      <c r="A290" s="5" t="str">
        <f>_xlfn.XLOOKUP($E290,'Raw Data'!$E:$E,'Raw Data'!A:A,"ERROR",0,1)</f>
        <v>AE</v>
      </c>
      <c r="B290" s="5" t="str">
        <f>_xlfn.XLOOKUP($E290,'Raw Data'!$E:$E,'Raw Data'!B:B,"ERROR",0,1)</f>
        <v>Hair Mousses</v>
      </c>
      <c r="C290" s="5" t="str">
        <f>_xlfn.XLOOKUP($E290,'Raw Data'!$E:$E,'Raw Data'!C:C,"ERROR",0,1)</f>
        <v>enliven</v>
      </c>
      <c r="D290" s="5" t="str">
        <f>_xlfn.XLOOKUP($E290,'Raw Data'!$E:$E,'Raw Data'!D:D,"ERROR",0,1)</f>
        <v>www.amazon.ae/dp/B07RRQ5H65</v>
      </c>
      <c r="E290" s="5" t="s">
        <v>489</v>
      </c>
      <c r="F290" s="9" t="str">
        <f>_xlfn.XLOOKUP($E290,'Raw Data'!$E:$E,'Raw Data'!F:F,"ERROR",0,1)</f>
        <v>Enliven Pro V  Hair  Mousse, 300ml Pack Of 2</v>
      </c>
      <c r="G290" s="10">
        <f>_xlfn.XLOOKUP($E290,'Raw Data'!$E:$E,'Raw Data'!G:G,"ERROR",0,1)</f>
        <v>0</v>
      </c>
      <c r="H290" s="9">
        <f>_xlfn.XLOOKUP($E290,'Raw Data'!$E:$E,'Raw Data'!H:H,"ERROR",0,1)</f>
        <v>0</v>
      </c>
      <c r="I290" s="9">
        <f>_xlfn.XLOOKUP($E290,'Raw Data'!$E:$E,'Raw Data'!I:I,"ERROR",0,1)</f>
        <v>0</v>
      </c>
      <c r="J290" s="9" t="str">
        <f>_xlfn.XLOOKUP($E290,'Raw Data'!$E:$E,'Raw Data'!J:J,"ERROR",0,1)</f>
        <v>No</v>
      </c>
      <c r="K290" s="14" t="str">
        <f t="array" ref="K290">_xlfn.IFS(AND(L290&gt;0,L290&lt;=5),"0 to 5",AND(L290&gt;5,L290&lt;=10),"5 to 10",AND(L290&gt;10,L290&lt;=15),"10 to 15",AND(L290&gt;15,L290&lt;=20),"15 to 20",AND(L290&gt;20,L290&lt;=30),"20 to 30",AND(L290&gt;30,L290&lt;=40),"30 to 40",AND(L290&gt;40,L290&lt;=50),"40 to 50",AND(L290&gt;50,L290&lt;=75),"50 to 75",AND(L290&gt;75,L290&lt;=100),"75 to 100",AND(L290&gt;100,L290&lt;=150),"100 to 150",AND(L290&gt;150,L290&lt;=200),"150 to 200",AND(L290&gt;200,L290&lt;=250),"200 to 250",AND(L290&gt;250,L290&lt;=300),"250 to 300",AND(L290&gt;300,L290&lt;=400),"300 to 400",AND(L290&gt;400,L290&lt;=500),"400 to 500",L290&gt;500,"500+")</f>
        <v>75 to 100</v>
      </c>
      <c r="L290" s="9">
        <f>_xlfn.XLOOKUP($E290,'Raw Data'!$E:$E,'Raw Data'!L:L,"ERROR",0,1)</f>
        <v>81.08</v>
      </c>
      <c r="M290" s="14" t="str">
        <f t="array" ref="M290">_xlfn.IFS(AND(N290&gt;0,N290&lt;=5),"0 to 5",AND(N290&gt;5,N290&lt;=10),"5 to 10",AND(N290&gt;10,N290&lt;=15),"10 to 15",AND(N290&gt;15,N290&lt;=20),"15 to 20",AND(N290&gt;20,N290&lt;=30),"20 to 30",AND(N290&gt;30,N290&lt;=40),"30 to 40",AND(N290&gt;40,N290&lt;=50),"40 to 50",AND(N290&gt;50,N290&lt;=75),"50 to 75",AND(N290&gt;75,N290&lt;=100),"75 to 100",AND(N290&gt;100,N290&lt;=150),"100 to 150",AND(N290&gt;150,N290&lt;=200),"150 to 200",AND(N290&gt;200,N290&lt;=250),"200 to 250",AND(N290&gt;250,N290&lt;=300),"250 to 300",AND(N290&gt;300,N290&lt;=400),"300 to 400",AND(N290&gt;400,N290&lt;=500),"400 to 500",N290&gt;500,"500+")</f>
        <v>75 to 100</v>
      </c>
      <c r="N290" s="9">
        <f>_xlfn.XLOOKUP($E290,'Raw Data'!$E:$E,'Raw Data'!N:N,"ERROR",0,1)</f>
        <v>81.08</v>
      </c>
      <c r="O290" s="14" t="str">
        <f t="array" ref="O290">_xlfn.IFS(P290=0,"No Discount",AND(P290&gt;0,P290&lt;=0.02),"0% to 2%",AND(P290&gt;0.02,P290&lt;=0.04),"2% to 4%",AND(P290&gt;0.04,P290&lt;=0.06),"4% to 6%",AND(P290&gt;0.06,P290&lt;=0.08),"6% to 8%",AND(P290&gt;0.08,P290&lt;=0.1),"8% to 10%",AND(P290&gt;0.1,P290&lt;=0.15),"10% to 15%",AND(P290&gt;0.15,P290&lt;=0.2),"15% to 20%",AND(P290&gt;0.2,P290&lt;=0.25),"20% to 25%",AND(P290&gt;0.25,P290&lt;=0.3),"25% to 30%",AND(P290&gt;0.3,P290&lt;=0.4),"30% to 40%",AND(P290&gt;0.4,P290&lt;=0.5),"40% to 50%",AND(P290&gt;0.5,P290&lt;=0.75),"50% to 75%",AND(P290&gt;0.75,P290&lt;=1),"75% to 100%")</f>
        <v>No Discount</v>
      </c>
      <c r="P290" s="10">
        <f>_xlfn.XLOOKUP($E290,'Raw Data'!$E:$E,'Raw Data'!P:P,"ERROR",0,1)</f>
        <v>0</v>
      </c>
      <c r="Q290" s="9">
        <f>_xlfn.XLOOKUP($E290,'Raw Data'!$E:$E,'Raw Data'!Q:Q,"ERROR",0,1)</f>
        <v>600</v>
      </c>
      <c r="R290" s="9" t="str">
        <f>_xlfn.XLOOKUP($E290,'Raw Data'!$E:$E,'Raw Data'!R:R,"ERROR",0,1)</f>
        <v>ml</v>
      </c>
      <c r="S290" s="5" t="str">
        <f t="array" ref="S290">_xlfn.IFS(AND(T290&gt;0,T290&lt;=0.05),"0 to 0.05",AND(T290&gt;0.05,T290&lt;=0.1),"0.05 to 0.1",AND(T290&gt;0.1,T290&lt;=0.2),"0.1 to 0.2",AND(T290&gt;0.2,T290&lt;=0.3),"0.2 to 0.3",AND(T290&gt;0.3,T290&lt;=0.4),"0.3 to 0.4",AND(T290&gt;0.4,T290&lt;=0.5),"0.4 to 0.5",AND(T290&gt;0.5,T290&lt;=0.75),"0.5 to 0.75",AND(T290&gt;0.75,T290&lt;=1),"0.75 to 1",AND(T290&gt;1,T290&lt;=2),"1 to 2",AND(T290&gt;2,T290&lt;=3),"2 to 3",AND(T290&gt;3,T290&lt;=4),"3 to 4",AND(T290&gt;4,T290&lt;=5),"4 to 5",AND(T290&gt;5,T290&lt;=10),"5 to 10",T290&gt;10,"10+")</f>
        <v>0.1 to 0.2</v>
      </c>
      <c r="T290" s="10">
        <f>_xlfn.XLOOKUP($E290,'Raw Data'!$E:$E,'Raw Data'!T:T,"ERROR",0,1)</f>
        <v>0.135205533088002</v>
      </c>
      <c r="U290" s="15" t="str">
        <f t="array" ref="U290">_xlfn.IFS(AND(V290&gt;0,V290&lt;=0.05),"0 to 0.05",AND(V290&gt;0.05,V290&lt;=0.1),"0.05 to 0.1",AND(V290&gt;0.1,V290&lt;=0.2),"0.1 to 0.2",AND(V290&gt;0.2,V290&lt;=0.3),"0.2 to 0.3",AND(V290&gt;0.3,V290&lt;=0.4),"0.3 to 0.4",AND(V290&gt;0.4,V290&lt;=0.5),"0.4 to 0.5",AND(V290&gt;0.5,V290&lt;=0.75),"0.5 to 0.75",AND(V290&gt;0.75,V290&lt;=1),"0.75 to 1",AND(V290&gt;1,V290&lt;=2),"1 to 2",AND(V290&gt;2,V290&lt;=3),"2 to 3",AND(V290&gt;3,V290&lt;=4),"3 to 4",AND(V290&gt;4,V290&lt;=5),"4 to 5",AND(V290&gt;5,V290&lt;=10),"5 to 10",V290&gt;10,"10+")</f>
        <v>0 to 0.05</v>
      </c>
      <c r="V290" s="10">
        <f>_xlfn.XLOOKUP($E290,'Raw Data'!$E:$E,'Raw Data'!V:V,"ERROR",0,1)</f>
        <v>0.0365054939337606</v>
      </c>
      <c r="W290" s="15" t="str">
        <f t="array" ref="W290">_xlfn.IFS(AND(X290&gt;0,X290&lt;=0.05),"0 to 0.05",AND(X290&gt;0.05,X290&lt;=0.1),"0.05 to 0.1",AND(X290&gt;0.1,X290&lt;=0.2),"0.1 to 0.2",AND(X290&gt;0.2,X290&lt;=0.3),"0.2 to 0.3",AND(X290&gt;0.3,X290&lt;=0.4),"0.3 to 0.4",AND(X290&gt;0.4,X290&lt;=0.5),"0.4 to 0.5",AND(X290&gt;0.5,X290&lt;=0.75),"0.5 to 0.75",AND(X290&gt;0.75,X290&lt;=1),"0.75 to 1",AND(X290&gt;1,X290&lt;=2),"1 to 2",AND(X290&gt;2,X290&lt;=3),"2 to 3",AND(X290&gt;3,X290&lt;=4),"3 to 4",AND(X290&gt;4,X290&lt;=5),"4 to 5",AND(X290&gt;5,X290&lt;=10),"5 to 10",X290&gt;10,"10+")</f>
        <v>0 to 0.05</v>
      </c>
      <c r="X290" s="16">
        <f t="shared" si="9"/>
        <v>0.0365054939337606</v>
      </c>
      <c r="Y290" s="5" t="str">
        <f t="array" ref="Y290">_xlfn.IFS(AND(Z290&gt;0,Z290&lt;=1),"0 to 1",AND(Z290&gt;1,Z290&lt;=2),"1 to 2",AND(Z290&gt;2,Z290&lt;=4),"2 to 4",AND(Z290&gt;4,Z290&lt;=6),"4 to 6",AND(Z290&gt;6,Z290&lt;=8),"6 to 8",AND(Z290&gt;8,Z290&lt;=10),"8 to 10",AND(Z290&gt;10,Z290&lt;=15),"10 to 15",AND(Z290&gt;15,Z290&lt;=20),"15 to 20",AND(Z290&gt;20,Z290&lt;=25),"20 to 25",AND(Z290&gt;25,Z290&lt;=30),"25 to 30",AND(Z290&gt;30,Z290&lt;=40),"30 to 40",AND(Z290&gt;40,Z290&lt;=50),"40 to 50",Z290&gt;50,"50+")</f>
        <v>20 to 25</v>
      </c>
      <c r="Z290" s="9">
        <f>_xlfn.XLOOKUP($E290,'Raw Data'!$E:$E,'Raw Data'!Z:Z,"ERROR",0,1)</f>
        <v>20.28</v>
      </c>
      <c r="AA290" s="9" t="str">
        <f>_xlfn.XLOOKUP($E290,'Raw Data'!$E:$E,'Raw Data'!AA:AA,"ERROR",0,1)</f>
        <v>oz</v>
      </c>
    </row>
    <row r="291" hidden="1" spans="1:27">
      <c r="A291" s="5" t="str">
        <f>_xlfn.XLOOKUP($E291,'Raw Data'!$E:$E,'Raw Data'!A:A,"ERROR",0,1)</f>
        <v>AE</v>
      </c>
      <c r="B291" s="5" t="str">
        <f>_xlfn.XLOOKUP($E291,'Raw Data'!$E:$E,'Raw Data'!B:B,"ERROR",0,1)</f>
        <v>Hair Mousses</v>
      </c>
      <c r="C291" s="5" t="str">
        <f>_xlfn.XLOOKUP($E291,'Raw Data'!$E:$E,'Raw Data'!C:C,"ERROR",0,1)</f>
        <v>schwarzkopf</v>
      </c>
      <c r="D291" s="5" t="str">
        <f>_xlfn.XLOOKUP($E291,'Raw Data'!$E:$E,'Raw Data'!D:D,"ERROR",0,1)</f>
        <v>www.amazon.ae/dp/B01N3599U9</v>
      </c>
      <c r="E291" s="5" t="s">
        <v>490</v>
      </c>
      <c r="F291" s="9" t="str">
        <f>_xlfn.XLOOKUP($E291,'Raw Data'!$E:$E,'Raw Data'!F:F,"ERROR",0,1)</f>
        <v>Schwarzkopf Pro Styling Texturizing Fibre Paste, 250 Ml</v>
      </c>
      <c r="G291" s="10">
        <f>_xlfn.XLOOKUP($E291,'Raw Data'!$E:$E,'Raw Data'!G:G,"ERROR",0,1)</f>
        <v>0</v>
      </c>
      <c r="H291" s="9">
        <f>_xlfn.XLOOKUP($E291,'Raw Data'!$E:$E,'Raw Data'!H:H,"ERROR",0,1)</f>
        <v>0</v>
      </c>
      <c r="I291" s="9">
        <f>_xlfn.XLOOKUP($E291,'Raw Data'!$E:$E,'Raw Data'!I:I,"ERROR",0,1)</f>
        <v>0</v>
      </c>
      <c r="J291" s="9" t="str">
        <f>_xlfn.XLOOKUP($E291,'Raw Data'!$E:$E,'Raw Data'!J:J,"ERROR",0,1)</f>
        <v>No</v>
      </c>
      <c r="K291" s="14" t="str">
        <f t="array" ref="K291">_xlfn.IFS(AND(L291&gt;0,L291&lt;=5),"0 to 5",AND(L291&gt;5,L291&lt;=10),"5 to 10",AND(L291&gt;10,L291&lt;=15),"10 to 15",AND(L291&gt;15,L291&lt;=20),"15 to 20",AND(L291&gt;20,L291&lt;=30),"20 to 30",AND(L291&gt;30,L291&lt;=40),"30 to 40",AND(L291&gt;40,L291&lt;=50),"40 to 50",AND(L291&gt;50,L291&lt;=75),"50 to 75",AND(L291&gt;75,L291&lt;=100),"75 to 100",AND(L291&gt;100,L291&lt;=150),"100 to 150",AND(L291&gt;150,L291&lt;=200),"150 to 200",AND(L291&gt;200,L291&lt;=250),"200 to 250",AND(L291&gt;250,L291&lt;=300),"250 to 300",AND(L291&gt;300,L291&lt;=400),"300 to 400",AND(L291&gt;400,L291&lt;=500),"400 to 500",L291&gt;500,"500+")</f>
        <v>50 to 75</v>
      </c>
      <c r="L291" s="9">
        <f>_xlfn.XLOOKUP($E291,'Raw Data'!$E:$E,'Raw Data'!L:L,"ERROR",0,1)</f>
        <v>74.5</v>
      </c>
      <c r="M291" s="14" t="str">
        <f t="array" ref="M291">_xlfn.IFS(AND(N291&gt;0,N291&lt;=5),"0 to 5",AND(N291&gt;5,N291&lt;=10),"5 to 10",AND(N291&gt;10,N291&lt;=15),"10 to 15",AND(N291&gt;15,N291&lt;=20),"15 to 20",AND(N291&gt;20,N291&lt;=30),"20 to 30",AND(N291&gt;30,N291&lt;=40),"30 to 40",AND(N291&gt;40,N291&lt;=50),"40 to 50",AND(N291&gt;50,N291&lt;=75),"50 to 75",AND(N291&gt;75,N291&lt;=100),"75 to 100",AND(N291&gt;100,N291&lt;=150),"100 to 150",AND(N291&gt;150,N291&lt;=200),"150 to 200",AND(N291&gt;200,N291&lt;=250),"200 to 250",AND(N291&gt;250,N291&lt;=300),"250 to 300",AND(N291&gt;300,N291&lt;=400),"300 to 400",AND(N291&gt;400,N291&lt;=500),"400 to 500",N291&gt;500,"500+")</f>
        <v>50 to 75</v>
      </c>
      <c r="N291" s="9">
        <f>_xlfn.XLOOKUP($E291,'Raw Data'!$E:$E,'Raw Data'!N:N,"ERROR",0,1)</f>
        <v>74.5</v>
      </c>
      <c r="O291" s="14" t="str">
        <f t="array" ref="O291">_xlfn.IFS(P291=0,"No Discount",AND(P291&gt;0,P291&lt;=0.02),"0% to 2%",AND(P291&gt;0.02,P291&lt;=0.04),"2% to 4%",AND(P291&gt;0.04,P291&lt;=0.06),"4% to 6%",AND(P291&gt;0.06,P291&lt;=0.08),"6% to 8%",AND(P291&gt;0.08,P291&lt;=0.1),"8% to 10%",AND(P291&gt;0.1,P291&lt;=0.15),"10% to 15%",AND(P291&gt;0.15,P291&lt;=0.2),"15% to 20%",AND(P291&gt;0.2,P291&lt;=0.25),"20% to 25%",AND(P291&gt;0.25,P291&lt;=0.3),"25% to 30%",AND(P291&gt;0.3,P291&lt;=0.4),"30% to 40%",AND(P291&gt;0.4,P291&lt;=0.5),"40% to 50%",AND(P291&gt;0.5,P291&lt;=0.75),"50% to 75%",AND(P291&gt;0.75,P291&lt;=1),"75% to 100%")</f>
        <v>No Discount</v>
      </c>
      <c r="P291" s="10">
        <f>_xlfn.XLOOKUP($E291,'Raw Data'!$E:$E,'Raw Data'!P:P,"ERROR",0,1)</f>
        <v>0</v>
      </c>
      <c r="Q291" s="9">
        <f>_xlfn.XLOOKUP($E291,'Raw Data'!$E:$E,'Raw Data'!Q:Q,"ERROR",0,1)</f>
        <v>250</v>
      </c>
      <c r="R291" s="9" t="str">
        <f>_xlfn.XLOOKUP($E291,'Raw Data'!$E:$E,'Raw Data'!R:R,"ERROR",0,1)</f>
        <v>ml</v>
      </c>
      <c r="S291" s="5" t="str">
        <f t="array" ref="S291">_xlfn.IFS(AND(T291&gt;0,T291&lt;=0.05),"0 to 0.05",AND(T291&gt;0.05,T291&lt;=0.1),"0.05 to 0.1",AND(T291&gt;0.1,T291&lt;=0.2),"0.1 to 0.2",AND(T291&gt;0.2,T291&lt;=0.3),"0.2 to 0.3",AND(T291&gt;0.3,T291&lt;=0.4),"0.3 to 0.4",AND(T291&gt;0.4,T291&lt;=0.5),"0.4 to 0.5",AND(T291&gt;0.5,T291&lt;=0.75),"0.5 to 0.75",AND(T291&gt;0.75,T291&lt;=1),"0.75 to 1",AND(T291&gt;1,T291&lt;=2),"1 to 2",AND(T291&gt;2,T291&lt;=3),"2 to 3",AND(T291&gt;3,T291&lt;=4),"3 to 4",AND(T291&gt;4,T291&lt;=5),"4 to 5",AND(T291&gt;5,T291&lt;=10),"5 to 10",T291&gt;10,"10+")</f>
        <v>0.2 to 0.3</v>
      </c>
      <c r="T291" s="10">
        <f>_xlfn.XLOOKUP($E291,'Raw Data'!$E:$E,'Raw Data'!T:T,"ERROR",0,1)</f>
        <v>0.29815921702189</v>
      </c>
      <c r="U291" s="15" t="str">
        <f t="array" ref="U291">_xlfn.IFS(AND(V291&gt;0,V291&lt;=0.05),"0 to 0.05",AND(V291&gt;0.05,V291&lt;=0.1),"0.05 to 0.1",AND(V291&gt;0.1,V291&lt;=0.2),"0.1 to 0.2",AND(V291&gt;0.2,V291&lt;=0.3),"0.2 to 0.3",AND(V291&gt;0.3,V291&lt;=0.4),"0.3 to 0.4",AND(V291&gt;0.4,V291&lt;=0.5),"0.4 to 0.5",AND(V291&gt;0.5,V291&lt;=0.75),"0.5 to 0.75",AND(V291&gt;0.75,V291&lt;=1),"0.75 to 1",AND(V291&gt;1,V291&lt;=2),"1 to 2",AND(V291&gt;2,V291&lt;=3),"2 to 3",AND(V291&gt;3,V291&lt;=4),"3 to 4",AND(V291&gt;4,V291&lt;=5),"4 to 5",AND(V291&gt;5,V291&lt;=10),"5 to 10",V291&gt;10,"10+")</f>
        <v>0.05 to 0.1</v>
      </c>
      <c r="V291" s="10">
        <f>_xlfn.XLOOKUP($E291,'Raw Data'!$E:$E,'Raw Data'!V:V,"ERROR",0,1)</f>
        <v>0.0805029885959102</v>
      </c>
      <c r="W291" s="15" t="str">
        <f t="array" ref="W291">_xlfn.IFS(AND(X291&gt;0,X291&lt;=0.05),"0 to 0.05",AND(X291&gt;0.05,X291&lt;=0.1),"0.05 to 0.1",AND(X291&gt;0.1,X291&lt;=0.2),"0.1 to 0.2",AND(X291&gt;0.2,X291&lt;=0.3),"0.2 to 0.3",AND(X291&gt;0.3,X291&lt;=0.4),"0.3 to 0.4",AND(X291&gt;0.4,X291&lt;=0.5),"0.4 to 0.5",AND(X291&gt;0.5,X291&lt;=0.75),"0.5 to 0.75",AND(X291&gt;0.75,X291&lt;=1),"0.75 to 1",AND(X291&gt;1,X291&lt;=2),"1 to 2",AND(X291&gt;2,X291&lt;=3),"2 to 3",AND(X291&gt;3,X291&lt;=4),"3 to 4",AND(X291&gt;4,X291&lt;=5),"4 to 5",AND(X291&gt;5,X291&lt;=10),"5 to 10",X291&gt;10,"10+")</f>
        <v>0.05 to 0.1</v>
      </c>
      <c r="X291" s="16">
        <f t="shared" si="9"/>
        <v>0.0805029885959102</v>
      </c>
      <c r="Y291" s="5" t="str">
        <f t="array" ref="Y291">_xlfn.IFS(AND(Z291&gt;0,Z291&lt;=1),"0 to 1",AND(Z291&gt;1,Z291&lt;=2),"1 to 2",AND(Z291&gt;2,Z291&lt;=4),"2 to 4",AND(Z291&gt;4,Z291&lt;=6),"4 to 6",AND(Z291&gt;6,Z291&lt;=8),"6 to 8",AND(Z291&gt;8,Z291&lt;=10),"8 to 10",AND(Z291&gt;10,Z291&lt;=15),"10 to 15",AND(Z291&gt;15,Z291&lt;=20),"15 to 20",AND(Z291&gt;20,Z291&lt;=25),"20 to 25",AND(Z291&gt;25,Z291&lt;=30),"25 to 30",AND(Z291&gt;30,Z291&lt;=40),"30 to 40",AND(Z291&gt;40,Z291&lt;=50),"40 to 50",Z291&gt;50,"50+")</f>
        <v>8 to 10</v>
      </c>
      <c r="Z291" s="9">
        <f>_xlfn.XLOOKUP($E291,'Raw Data'!$E:$E,'Raw Data'!Z:Z,"ERROR",0,1)</f>
        <v>8.45</v>
      </c>
      <c r="AA291" s="9" t="str">
        <f>_xlfn.XLOOKUP($E291,'Raw Data'!$E:$E,'Raw Data'!AA:AA,"ERROR",0,1)</f>
        <v>oz</v>
      </c>
    </row>
    <row r="292" hidden="1" spans="1:27">
      <c r="A292" s="5" t="str">
        <f>_xlfn.XLOOKUP($E292,'Raw Data'!$E:$E,'Raw Data'!A:A,"ERROR",0,1)</f>
        <v>AE</v>
      </c>
      <c r="B292" s="5" t="str">
        <f>_xlfn.XLOOKUP($E292,'Raw Data'!$E:$E,'Raw Data'!B:B,"ERROR",0,1)</f>
        <v>Hair Mousses</v>
      </c>
      <c r="C292" s="5" t="str">
        <f>_xlfn.XLOOKUP($E292,'Raw Data'!$E:$E,'Raw Data'!C:C,"ERROR",0,1)</f>
        <v>true frog</v>
      </c>
      <c r="D292" s="5" t="str">
        <f>_xlfn.XLOOKUP($E292,'Raw Data'!$E:$E,'Raw Data'!D:D,"ERROR",0,1)</f>
        <v>www.amazon.ae/dp/B09X1NV8DH</v>
      </c>
      <c r="E292" s="5" t="s">
        <v>491</v>
      </c>
      <c r="F292" s="9" t="str">
        <f>_xlfn.XLOOKUP($E292,'Raw Data'!$E:$E,'Raw Data'!F:F,"ERROR",0,1)</f>
        <v>TRue FRoG Volumizing Mousse for Curls, CG Friendly Hair Mousse for Curly, Wavy Hair with Marshmallow Root and Hibiscus Extracts, Vegan, Sulphate Free, Paraben Free, Silicone Free - 150 ml</v>
      </c>
      <c r="G292" s="10">
        <f>_xlfn.XLOOKUP($E292,'Raw Data'!$E:$E,'Raw Data'!G:G,"ERROR",0,1)</f>
        <v>0</v>
      </c>
      <c r="H292" s="9">
        <f>_xlfn.XLOOKUP($E292,'Raw Data'!$E:$E,'Raw Data'!H:H,"ERROR",0,1)</f>
        <v>0</v>
      </c>
      <c r="I292" s="9">
        <f>_xlfn.XLOOKUP($E292,'Raw Data'!$E:$E,'Raw Data'!I:I,"ERROR",0,1)</f>
        <v>0</v>
      </c>
      <c r="J292" s="9" t="str">
        <f>_xlfn.XLOOKUP($E292,'Raw Data'!$E:$E,'Raw Data'!J:J,"ERROR",0,1)</f>
        <v>No</v>
      </c>
      <c r="K292" s="14" t="str">
        <f t="array" ref="K292">_xlfn.IFS(AND(L292&gt;0,L292&lt;=5),"0 to 5",AND(L292&gt;5,L292&lt;=10),"5 to 10",AND(L292&gt;10,L292&lt;=15),"10 to 15",AND(L292&gt;15,L292&lt;=20),"15 to 20",AND(L292&gt;20,L292&lt;=30),"20 to 30",AND(L292&gt;30,L292&lt;=40),"30 to 40",AND(L292&gt;40,L292&lt;=50),"40 to 50",AND(L292&gt;50,L292&lt;=75),"50 to 75",AND(L292&gt;75,L292&lt;=100),"75 to 100",AND(L292&gt;100,L292&lt;=150),"100 to 150",AND(L292&gt;150,L292&lt;=200),"150 to 200",AND(L292&gt;200,L292&lt;=250),"200 to 250",AND(L292&gt;250,L292&lt;=300),"250 to 300",AND(L292&gt;300,L292&lt;=400),"300 to 400",AND(L292&gt;400,L292&lt;=500),"400 to 500",L292&gt;500,"500+")</f>
        <v>50 to 75</v>
      </c>
      <c r="L292" s="9">
        <f>_xlfn.XLOOKUP($E292,'Raw Data'!$E:$E,'Raw Data'!L:L,"ERROR",0,1)</f>
        <v>67.75</v>
      </c>
      <c r="M292" s="14" t="str">
        <f t="array" ref="M292">_xlfn.IFS(AND(N292&gt;0,N292&lt;=5),"0 to 5",AND(N292&gt;5,N292&lt;=10),"5 to 10",AND(N292&gt;10,N292&lt;=15),"10 to 15",AND(N292&gt;15,N292&lt;=20),"15 to 20",AND(N292&gt;20,N292&lt;=30),"20 to 30",AND(N292&gt;30,N292&lt;=40),"30 to 40",AND(N292&gt;40,N292&lt;=50),"40 to 50",AND(N292&gt;50,N292&lt;=75),"50 to 75",AND(N292&gt;75,N292&lt;=100),"75 to 100",AND(N292&gt;100,N292&lt;=150),"100 to 150",AND(N292&gt;150,N292&lt;=200),"150 to 200",AND(N292&gt;200,N292&lt;=250),"200 to 250",AND(N292&gt;250,N292&lt;=300),"250 to 300",AND(N292&gt;300,N292&lt;=400),"300 to 400",AND(N292&gt;400,N292&lt;=500),"400 to 500",N292&gt;500,"500+")</f>
        <v>50 to 75</v>
      </c>
      <c r="N292" s="9">
        <f>_xlfn.XLOOKUP($E292,'Raw Data'!$E:$E,'Raw Data'!N:N,"ERROR",0,1)</f>
        <v>70.28</v>
      </c>
      <c r="O292" s="14" t="str">
        <f t="array" ref="O292">_xlfn.IFS(P292=0,"No Discount",AND(P292&gt;0,P292&lt;=0.02),"0% to 2%",AND(P292&gt;0.02,P292&lt;=0.04),"2% to 4%",AND(P292&gt;0.04,P292&lt;=0.06),"4% to 6%",AND(P292&gt;0.06,P292&lt;=0.08),"6% to 8%",AND(P292&gt;0.08,P292&lt;=0.1),"8% to 10%",AND(P292&gt;0.1,P292&lt;=0.15),"10% to 15%",AND(P292&gt;0.15,P292&lt;=0.2),"15% to 20%",AND(P292&gt;0.2,P292&lt;=0.25),"20% to 25%",AND(P292&gt;0.25,P292&lt;=0.3),"25% to 30%",AND(P292&gt;0.3,P292&lt;=0.4),"30% to 40%",AND(P292&gt;0.4,P292&lt;=0.5),"40% to 50%",AND(P292&gt;0.5,P292&lt;=0.75),"50% to 75%",AND(P292&gt;0.75,P292&lt;=1),"75% to 100%")</f>
        <v>2% to 4%</v>
      </c>
      <c r="P292" s="10">
        <f>_xlfn.XLOOKUP($E292,'Raw Data'!$E:$E,'Raw Data'!P:P,"ERROR",0,1)</f>
        <v>0.0359988616960729</v>
      </c>
      <c r="Q292" s="9">
        <f>_xlfn.XLOOKUP($E292,'Raw Data'!$E:$E,'Raw Data'!Q:Q,"ERROR",0,1)</f>
        <v>150</v>
      </c>
      <c r="R292" s="9" t="str">
        <f>_xlfn.XLOOKUP($E292,'Raw Data'!$E:$E,'Raw Data'!R:R,"ERROR",0,1)</f>
        <v>ml</v>
      </c>
      <c r="S292" s="5" t="str">
        <f t="array" ref="S292">_xlfn.IFS(AND(T292&gt;0,T292&lt;=0.05),"0 to 0.05",AND(T292&gt;0.05,T292&lt;=0.1),"0.05 to 0.1",AND(T292&gt;0.1,T292&lt;=0.2),"0.1 to 0.2",AND(T292&gt;0.2,T292&lt;=0.3),"0.2 to 0.3",AND(T292&gt;0.3,T292&lt;=0.4),"0.3 to 0.4",AND(T292&gt;0.4,T292&lt;=0.5),"0.4 to 0.5",AND(T292&gt;0.5,T292&lt;=0.75),"0.5 to 0.75",AND(T292&gt;0.75,T292&lt;=1),"0.75 to 1",AND(T292&gt;1,T292&lt;=2),"1 to 2",AND(T292&gt;2,T292&lt;=3),"2 to 3",AND(T292&gt;3,T292&lt;=4),"3 to 4",AND(T292&gt;4,T292&lt;=5),"4 to 5",AND(T292&gt;5,T292&lt;=10),"5 to 10",T292&gt;10,"10+")</f>
        <v>0.4 to 0.5</v>
      </c>
      <c r="T292" s="10">
        <f>_xlfn.XLOOKUP($E292,'Raw Data'!$E:$E,'Raw Data'!T:T,"ERROR",0,1)</f>
        <v>0.45190798553094</v>
      </c>
      <c r="U292" s="15" t="str">
        <f t="array" ref="U292">_xlfn.IFS(AND(V292&gt;0,V292&lt;=0.05),"0 to 0.05",AND(V292&gt;0.05,V292&lt;=0.1),"0.05 to 0.1",AND(V292&gt;0.1,V292&lt;=0.2),"0.1 to 0.2",AND(V292&gt;0.2,V292&lt;=0.3),"0.2 to 0.3",AND(V292&gt;0.3,V292&lt;=0.4),"0.3 to 0.4",AND(V292&gt;0.4,V292&lt;=0.5),"0.4 to 0.5",AND(V292&gt;0.5,V292&lt;=0.75),"0.5 to 0.75",AND(V292&gt;0.75,V292&lt;=1),"0.75 to 1",AND(V292&gt;1,V292&lt;=2),"1 to 2",AND(V292&gt;2,V292&lt;=3),"2 to 3",AND(V292&gt;3,V292&lt;=4),"3 to 4",AND(V292&gt;4,V292&lt;=5),"4 to 5",AND(V292&gt;5,V292&lt;=10),"5 to 10",V292&gt;10,"10+")</f>
        <v>0.1 to 0.2</v>
      </c>
      <c r="V292" s="10">
        <f>_xlfn.XLOOKUP($E292,'Raw Data'!$E:$E,'Raw Data'!V:V,"ERROR",0,1)</f>
        <v>0.126571589228648</v>
      </c>
      <c r="W292" s="15" t="str">
        <f t="array" ref="W292">_xlfn.IFS(AND(X292&gt;0,X292&lt;=0.05),"0 to 0.05",AND(X292&gt;0.05,X292&lt;=0.1),"0.05 to 0.1",AND(X292&gt;0.1,X292&lt;=0.2),"0.1 to 0.2",AND(X292&gt;0.2,X292&lt;=0.3),"0.2 to 0.3",AND(X292&gt;0.3,X292&lt;=0.4),"0.3 to 0.4",AND(X292&gt;0.4,X292&lt;=0.5),"0.4 to 0.5",AND(X292&gt;0.5,X292&lt;=0.75),"0.5 to 0.75",AND(X292&gt;0.75,X292&lt;=1),"0.75 to 1",AND(X292&gt;1,X292&lt;=2),"1 to 2",AND(X292&gt;2,X292&lt;=3),"2 to 3",AND(X292&gt;3,X292&lt;=4),"3 to 4",AND(X292&gt;4,X292&lt;=5),"4 to 5",AND(X292&gt;5,X292&lt;=10),"5 to 10",X292&gt;10,"10+")</f>
        <v>0.1 to 0.2</v>
      </c>
      <c r="X292" s="16">
        <f t="shared" si="9"/>
        <v>0.122015156093354</v>
      </c>
      <c r="Y292" s="5" t="str">
        <f t="array" ref="Y292">_xlfn.IFS(AND(Z292&gt;0,Z292&lt;=1),"0 to 1",AND(Z292&gt;1,Z292&lt;=2),"1 to 2",AND(Z292&gt;2,Z292&lt;=4),"2 to 4",AND(Z292&gt;4,Z292&lt;=6),"4 to 6",AND(Z292&gt;6,Z292&lt;=8),"6 to 8",AND(Z292&gt;8,Z292&lt;=10),"8 to 10",AND(Z292&gt;10,Z292&lt;=15),"10 to 15",AND(Z292&gt;15,Z292&lt;=20),"15 to 20",AND(Z292&gt;20,Z292&lt;=25),"20 to 25",AND(Z292&gt;25,Z292&lt;=30),"25 to 30",AND(Z292&gt;30,Z292&lt;=40),"30 to 40",AND(Z292&gt;40,Z292&lt;=50),"40 to 50",Z292&gt;50,"50+")</f>
        <v>4 to 6</v>
      </c>
      <c r="Z292" s="9">
        <f>_xlfn.XLOOKUP($E292,'Raw Data'!$E:$E,'Raw Data'!Z:Z,"ERROR",0,1)</f>
        <v>5.07</v>
      </c>
      <c r="AA292" s="9" t="str">
        <f>_xlfn.XLOOKUP($E292,'Raw Data'!$E:$E,'Raw Data'!AA:AA,"ERROR",0,1)</f>
        <v>oz</v>
      </c>
    </row>
    <row r="293" hidden="1" spans="1:27">
      <c r="A293" s="5" t="str">
        <f>_xlfn.XLOOKUP($E293,'Raw Data'!$E:$E,'Raw Data'!A:A,"ERROR",0,1)</f>
        <v>AE</v>
      </c>
      <c r="B293" s="5" t="str">
        <f>_xlfn.XLOOKUP($E293,'Raw Data'!$E:$E,'Raw Data'!B:B,"ERROR",0,1)</f>
        <v>Hair Mousses</v>
      </c>
      <c r="C293" s="5" t="str">
        <f>_xlfn.XLOOKUP($E293,'Raw Data'!$E:$E,'Raw Data'!C:C,"ERROR",0,1)</f>
        <v>goiple</v>
      </c>
      <c r="D293" s="5" t="str">
        <f>_xlfn.XLOOKUP($E293,'Raw Data'!$E:$E,'Raw Data'!D:D,"ERROR",0,1)</f>
        <v>www.amazon.ae/dp/B0BGPCCW5H</v>
      </c>
      <c r="E293" s="5" t="s">
        <v>492</v>
      </c>
      <c r="F293" s="9" t="str">
        <f>_xlfn.XLOOKUP($E293,'Raw Data'!$E:$E,'Raw Data'!F:F,"ERROR",0,1)</f>
        <v>Braid Foam Control Mousse Braiding Mousse for Braids Twist, Locs, No Flake Extra Hold High Shine Style and Moisturizes, Hair Mousse for Braids High Shine, Lightweight Easy to Apply 8fl oz</v>
      </c>
      <c r="G293" s="10">
        <f>_xlfn.XLOOKUP($E293,'Raw Data'!$E:$E,'Raw Data'!G:G,"ERROR",0,1)</f>
        <v>0</v>
      </c>
      <c r="H293" s="9">
        <f>_xlfn.XLOOKUP($E293,'Raw Data'!$E:$E,'Raw Data'!H:H,"ERROR",0,1)</f>
        <v>0</v>
      </c>
      <c r="I293" s="9">
        <f>_xlfn.XLOOKUP($E293,'Raw Data'!$E:$E,'Raw Data'!I:I,"ERROR",0,1)</f>
        <v>0</v>
      </c>
      <c r="J293" s="9" t="str">
        <f>_xlfn.XLOOKUP($E293,'Raw Data'!$E:$E,'Raw Data'!J:J,"ERROR",0,1)</f>
        <v>No</v>
      </c>
      <c r="K293" s="14" t="str">
        <f t="array" ref="K293">_xlfn.IFS(AND(L293&gt;0,L293&lt;=5),"0 to 5",AND(L293&gt;5,L293&lt;=10),"5 to 10",AND(L293&gt;10,L293&lt;=15),"10 to 15",AND(L293&gt;15,L293&lt;=20),"15 to 20",AND(L293&gt;20,L293&lt;=30),"20 to 30",AND(L293&gt;30,L293&lt;=40),"30 to 40",AND(L293&gt;40,L293&lt;=50),"40 to 50",AND(L293&gt;50,L293&lt;=75),"50 to 75",AND(L293&gt;75,L293&lt;=100),"75 to 100",AND(L293&gt;100,L293&lt;=150),"100 to 150",AND(L293&gt;150,L293&lt;=200),"150 to 200",AND(L293&gt;200,L293&lt;=250),"200 to 250",AND(L293&gt;250,L293&lt;=300),"250 to 300",AND(L293&gt;300,L293&lt;=400),"300 to 400",AND(L293&gt;400,L293&lt;=500),"400 to 500",L293&gt;500,"500+")</f>
        <v>50 to 75</v>
      </c>
      <c r="L293" s="9">
        <f>_xlfn.XLOOKUP($E293,'Raw Data'!$E:$E,'Raw Data'!L:L,"ERROR",0,1)</f>
        <v>66.21</v>
      </c>
      <c r="M293" s="14" t="str">
        <f t="array" ref="M293">_xlfn.IFS(AND(N293&gt;0,N293&lt;=5),"0 to 5",AND(N293&gt;5,N293&lt;=10),"5 to 10",AND(N293&gt;10,N293&lt;=15),"10 to 15",AND(N293&gt;15,N293&lt;=20),"15 to 20",AND(N293&gt;20,N293&lt;=30),"20 to 30",AND(N293&gt;30,N293&lt;=40),"30 to 40",AND(N293&gt;40,N293&lt;=50),"40 to 50",AND(N293&gt;50,N293&lt;=75),"50 to 75",AND(N293&gt;75,N293&lt;=100),"75 to 100",AND(N293&gt;100,N293&lt;=150),"100 to 150",AND(N293&gt;150,N293&lt;=200),"150 to 200",AND(N293&gt;200,N293&lt;=250),"200 to 250",AND(N293&gt;250,N293&lt;=300),"250 to 300",AND(N293&gt;300,N293&lt;=400),"300 to 400",AND(N293&gt;400,N293&lt;=500),"400 to 500",N293&gt;500,"500+")</f>
        <v>50 to 75</v>
      </c>
      <c r="N293" s="9">
        <f>_xlfn.XLOOKUP($E293,'Raw Data'!$E:$E,'Raw Data'!N:N,"ERROR",0,1)</f>
        <v>66.21</v>
      </c>
      <c r="O293" s="14" t="str">
        <f t="array" ref="O293">_xlfn.IFS(P293=0,"No Discount",AND(P293&gt;0,P293&lt;=0.02),"0% to 2%",AND(P293&gt;0.02,P293&lt;=0.04),"2% to 4%",AND(P293&gt;0.04,P293&lt;=0.06),"4% to 6%",AND(P293&gt;0.06,P293&lt;=0.08),"6% to 8%",AND(P293&gt;0.08,P293&lt;=0.1),"8% to 10%",AND(P293&gt;0.1,P293&lt;=0.15),"10% to 15%",AND(P293&gt;0.15,P293&lt;=0.2),"15% to 20%",AND(P293&gt;0.2,P293&lt;=0.25),"20% to 25%",AND(P293&gt;0.25,P293&lt;=0.3),"25% to 30%",AND(P293&gt;0.3,P293&lt;=0.4),"30% to 40%",AND(P293&gt;0.4,P293&lt;=0.5),"40% to 50%",AND(P293&gt;0.5,P293&lt;=0.75),"50% to 75%",AND(P293&gt;0.75,P293&lt;=1),"75% to 100%")</f>
        <v>No Discount</v>
      </c>
      <c r="P293" s="10">
        <f>_xlfn.XLOOKUP($E293,'Raw Data'!$E:$E,'Raw Data'!P:P,"ERROR",0,1)</f>
        <v>0</v>
      </c>
      <c r="Q293" s="9">
        <f>_xlfn.XLOOKUP($E293,'Raw Data'!$E:$E,'Raw Data'!Q:Q,"ERROR",0,1)</f>
        <v>8</v>
      </c>
      <c r="R293" s="9" t="str">
        <f>_xlfn.XLOOKUP($E293,'Raw Data'!$E:$E,'Raw Data'!R:R,"ERROR",0,1)</f>
        <v>fl oz</v>
      </c>
      <c r="S293" s="5" t="str">
        <f t="array" ref="S293">_xlfn.IFS(AND(T293&gt;0,T293&lt;=0.05),"0 to 0.05",AND(T293&gt;0.05,T293&lt;=0.1),"0.05 to 0.1",AND(T293&gt;0.1,T293&lt;=0.2),"0.1 to 0.2",AND(T293&gt;0.2,T293&lt;=0.3),"0.2 to 0.3",AND(T293&gt;0.3,T293&lt;=0.4),"0.3 to 0.4",AND(T293&gt;0.4,T293&lt;=0.5),"0.4 to 0.5",AND(T293&gt;0.5,T293&lt;=0.75),"0.5 to 0.75",AND(T293&gt;0.75,T293&lt;=1),"0.75 to 1",AND(T293&gt;1,T293&lt;=2),"1 to 2",AND(T293&gt;2,T293&lt;=3),"2 to 3",AND(T293&gt;3,T293&lt;=4),"3 to 4",AND(T293&gt;4,T293&lt;=5),"4 to 5",AND(T293&gt;5,T293&lt;=10),"5 to 10",T293&gt;10,"10+")</f>
        <v>0.2 to 0.3</v>
      </c>
      <c r="T293" s="10">
        <f>_xlfn.XLOOKUP($E293,'Raw Data'!$E:$E,'Raw Data'!T:T,"ERROR",0,1)</f>
        <v>0.269121836060456</v>
      </c>
      <c r="U293" s="15" t="str">
        <f t="array" ref="U293">_xlfn.IFS(AND(V293&gt;0,V293&lt;=0.05),"0 to 0.05",AND(V293&gt;0.05,V293&lt;=0.1),"0.05 to 0.1",AND(V293&gt;0.1,V293&lt;=0.2),"0.1 to 0.2",AND(V293&gt;0.2,V293&lt;=0.3),"0.2 to 0.3",AND(V293&gt;0.3,V293&lt;=0.4),"0.3 to 0.4",AND(V293&gt;0.4,V293&lt;=0.5),"0.4 to 0.5",AND(V293&gt;0.5,V293&lt;=0.75),"0.5 to 0.75",AND(V293&gt;0.75,V293&lt;=1),"0.75 to 1",AND(V293&gt;1,V293&lt;=2),"1 to 2",AND(V293&gt;2,V293&lt;=3),"2 to 3",AND(V293&gt;3,V293&lt;=4),"3 to 4",AND(V293&gt;4,V293&lt;=5),"4 to 5",AND(V293&gt;5,V293&lt;=10),"5 to 10",V293&gt;10,"10+")</f>
        <v>0.05 to 0.1</v>
      </c>
      <c r="V293" s="10">
        <f>_xlfn.XLOOKUP($E293,'Raw Data'!$E:$E,'Raw Data'!V:V,"ERROR",0,1)</f>
        <v>0.0726628957363232</v>
      </c>
      <c r="W293" s="15" t="str">
        <f t="array" ref="W293">_xlfn.IFS(AND(X293&gt;0,X293&lt;=0.05),"0 to 0.05",AND(X293&gt;0.05,X293&lt;=0.1),"0.05 to 0.1",AND(X293&gt;0.1,X293&lt;=0.2),"0.1 to 0.2",AND(X293&gt;0.2,X293&lt;=0.3),"0.2 to 0.3",AND(X293&gt;0.3,X293&lt;=0.4),"0.3 to 0.4",AND(X293&gt;0.4,X293&lt;=0.5),"0.4 to 0.5",AND(X293&gt;0.5,X293&lt;=0.75),"0.5 to 0.75",AND(X293&gt;0.75,X293&lt;=1),"0.75 to 1",AND(X293&gt;1,X293&lt;=2),"1 to 2",AND(X293&gt;2,X293&lt;=3),"2 to 3",AND(X293&gt;3,X293&lt;=4),"3 to 4",AND(X293&gt;4,X293&lt;=5),"4 to 5",AND(X293&gt;5,X293&lt;=10),"5 to 10",X293&gt;10,"10+")</f>
        <v>0.05 to 0.1</v>
      </c>
      <c r="X293" s="16">
        <f t="shared" si="9"/>
        <v>0.0726628957363232</v>
      </c>
      <c r="Y293" s="5" t="str">
        <f t="array" ref="Y293">_xlfn.IFS(AND(Z293&gt;0,Z293&lt;=1),"0 to 1",AND(Z293&gt;1,Z293&lt;=2),"1 to 2",AND(Z293&gt;2,Z293&lt;=4),"2 to 4",AND(Z293&gt;4,Z293&lt;=6),"4 to 6",AND(Z293&gt;6,Z293&lt;=8),"6 to 8",AND(Z293&gt;8,Z293&lt;=10),"8 to 10",AND(Z293&gt;10,Z293&lt;=15),"10 to 15",AND(Z293&gt;15,Z293&lt;=20),"15 to 20",AND(Z293&gt;20,Z293&lt;=25),"20 to 25",AND(Z293&gt;25,Z293&lt;=30),"25 to 30",AND(Z293&gt;30,Z293&lt;=40),"30 to 40",AND(Z293&gt;40,Z293&lt;=50),"40 to 50",Z293&gt;50,"50+")</f>
        <v>8 to 10</v>
      </c>
      <c r="Z293" s="9">
        <f>_xlfn.XLOOKUP($E293,'Raw Data'!$E:$E,'Raw Data'!Z:Z,"ERROR",0,1)</f>
        <v>8.32</v>
      </c>
      <c r="AA293" s="9" t="str">
        <f>_xlfn.XLOOKUP($E293,'Raw Data'!$E:$E,'Raw Data'!AA:AA,"ERROR",0,1)</f>
        <v>oz</v>
      </c>
    </row>
    <row r="294" hidden="1" spans="1:27">
      <c r="A294" s="5" t="str">
        <f>_xlfn.XLOOKUP($E294,'Raw Data'!$E:$E,'Raw Data'!A:A,"ERROR",0,1)</f>
        <v>AE</v>
      </c>
      <c r="B294" s="5" t="str">
        <f>_xlfn.XLOOKUP($E294,'Raw Data'!$E:$E,'Raw Data'!B:B,"ERROR",0,1)</f>
        <v>Hair Mousses</v>
      </c>
      <c r="C294" s="5" t="str">
        <f>_xlfn.XLOOKUP($E294,'Raw Data'!$E:$E,'Raw Data'!C:C,"ERROR",0,1)</f>
        <v>african pride</v>
      </c>
      <c r="D294" s="5" t="str">
        <f>_xlfn.XLOOKUP($E294,'Raw Data'!$E:$E,'Raw Data'!D:D,"ERROR",0,1)</f>
        <v>www.amazon.ae/dp/B07T7864KV</v>
      </c>
      <c r="E294" s="5" t="s">
        <v>493</v>
      </c>
      <c r="F294" s="9" t="str">
        <f>_xlfn.XLOOKUP($E294,'Raw Data'!$E:$E,'Raw Data'!F:F,"ERROR",0,1)</f>
        <v>African Pride Moisture Miracle Rose Water &amp; Argan Oil Curl Hair Mousse, Flexible Hold, Enhances Curls, Creates Wave Patterns, No Residue, Deep Moisture, Adds Shine, Strengthens &amp; Protects Hair, 8.5 oz</v>
      </c>
      <c r="G294" s="10">
        <f>_xlfn.XLOOKUP($E294,'Raw Data'!$E:$E,'Raw Data'!G:G,"ERROR",0,1)</f>
        <v>0</v>
      </c>
      <c r="H294" s="9">
        <f>_xlfn.XLOOKUP($E294,'Raw Data'!$E:$E,'Raw Data'!H:H,"ERROR",0,1)</f>
        <v>0</v>
      </c>
      <c r="I294" s="9">
        <f>_xlfn.XLOOKUP($E294,'Raw Data'!$E:$E,'Raw Data'!I:I,"ERROR",0,1)</f>
        <v>0</v>
      </c>
      <c r="J294" s="9" t="str">
        <f>_xlfn.XLOOKUP($E294,'Raw Data'!$E:$E,'Raw Data'!J:J,"ERROR",0,1)</f>
        <v>No</v>
      </c>
      <c r="K294" s="14" t="str">
        <f t="array" ref="K294">_xlfn.IFS(AND(L294&gt;0,L294&lt;=5),"0 to 5",AND(L294&gt;5,L294&lt;=10),"5 to 10",AND(L294&gt;10,L294&lt;=15),"10 to 15",AND(L294&gt;15,L294&lt;=20),"15 to 20",AND(L294&gt;20,L294&lt;=30),"20 to 30",AND(L294&gt;30,L294&lt;=40),"30 to 40",AND(L294&gt;40,L294&lt;=50),"40 to 50",AND(L294&gt;50,L294&lt;=75),"50 to 75",AND(L294&gt;75,L294&lt;=100),"75 to 100",AND(L294&gt;100,L294&lt;=150),"100 to 150",AND(L294&gt;150,L294&lt;=200),"150 to 200",AND(L294&gt;200,L294&lt;=250),"200 to 250",AND(L294&gt;250,L294&lt;=300),"250 to 300",AND(L294&gt;300,L294&lt;=400),"300 to 400",AND(L294&gt;400,L294&lt;=500),"400 to 500",L294&gt;500,"500+")</f>
        <v>40 to 50</v>
      </c>
      <c r="L294" s="9">
        <f>_xlfn.XLOOKUP($E294,'Raw Data'!$E:$E,'Raw Data'!L:L,"ERROR",0,1)</f>
        <v>49</v>
      </c>
      <c r="M294" s="14" t="str">
        <f t="array" ref="M294">_xlfn.IFS(AND(N294&gt;0,N294&lt;=5),"0 to 5",AND(N294&gt;5,N294&lt;=10),"5 to 10",AND(N294&gt;10,N294&lt;=15),"10 to 15",AND(N294&gt;15,N294&lt;=20),"15 to 20",AND(N294&gt;20,N294&lt;=30),"20 to 30",AND(N294&gt;30,N294&lt;=40),"30 to 40",AND(N294&gt;40,N294&lt;=50),"40 to 50",AND(N294&gt;50,N294&lt;=75),"50 to 75",AND(N294&gt;75,N294&lt;=100),"75 to 100",AND(N294&gt;100,N294&lt;=150),"100 to 150",AND(N294&gt;150,N294&lt;=200),"150 to 200",AND(N294&gt;200,N294&lt;=250),"200 to 250",AND(N294&gt;250,N294&lt;=300),"250 to 300",AND(N294&gt;300,N294&lt;=400),"300 to 400",AND(N294&gt;400,N294&lt;=500),"400 to 500",N294&gt;500,"500+")</f>
        <v>40 to 50</v>
      </c>
      <c r="N294" s="9">
        <f>_xlfn.XLOOKUP($E294,'Raw Data'!$E:$E,'Raw Data'!N:N,"ERROR",0,1)</f>
        <v>49.66</v>
      </c>
      <c r="O294" s="14" t="str">
        <f t="array" ref="O294">_xlfn.IFS(P294=0,"No Discount",AND(P294&gt;0,P294&lt;=0.02),"0% to 2%",AND(P294&gt;0.02,P294&lt;=0.04),"2% to 4%",AND(P294&gt;0.04,P294&lt;=0.06),"4% to 6%",AND(P294&gt;0.06,P294&lt;=0.08),"6% to 8%",AND(P294&gt;0.08,P294&lt;=0.1),"8% to 10%",AND(P294&gt;0.1,P294&lt;=0.15),"10% to 15%",AND(P294&gt;0.15,P294&lt;=0.2),"15% to 20%",AND(P294&gt;0.2,P294&lt;=0.25),"20% to 25%",AND(P294&gt;0.25,P294&lt;=0.3),"25% to 30%",AND(P294&gt;0.3,P294&lt;=0.4),"30% to 40%",AND(P294&gt;0.4,P294&lt;=0.5),"40% to 50%",AND(P294&gt;0.5,P294&lt;=0.75),"50% to 75%",AND(P294&gt;0.75,P294&lt;=1),"75% to 100%")</f>
        <v>0% to 2%</v>
      </c>
      <c r="P294" s="10">
        <f>_xlfn.XLOOKUP($E294,'Raw Data'!$E:$E,'Raw Data'!P:P,"ERROR",0,1)</f>
        <v>0.013290374546919</v>
      </c>
      <c r="Q294" s="9">
        <f>_xlfn.XLOOKUP($E294,'Raw Data'!$E:$E,'Raw Data'!Q:Q,"ERROR",0,1)</f>
        <v>8.5</v>
      </c>
      <c r="R294" s="9" t="str">
        <f>_xlfn.XLOOKUP($E294,'Raw Data'!$E:$E,'Raw Data'!R:R,"ERROR",0,1)</f>
        <v>oz</v>
      </c>
      <c r="S294" s="5" t="str">
        <f t="array" ref="S294">_xlfn.IFS(AND(T294&gt;0,T294&lt;=0.05),"0 to 0.05",AND(T294&gt;0.05,T294&lt;=0.1),"0.05 to 0.1",AND(T294&gt;0.1,T294&lt;=0.2),"0.1 to 0.2",AND(T294&gt;0.2,T294&lt;=0.3),"0.2 to 0.3",AND(T294&gt;0.3,T294&lt;=0.4),"0.3 to 0.4",AND(T294&gt;0.4,T294&lt;=0.5),"0.4 to 0.5",AND(T294&gt;0.5,T294&lt;=0.75),"0.5 to 0.75",AND(T294&gt;0.75,T294&lt;=1),"0.75 to 1",AND(T294&gt;1,T294&lt;=2),"1 to 2",AND(T294&gt;2,T294&lt;=3),"2 to 3",AND(T294&gt;3,T294&lt;=4),"3 to 4",AND(T294&gt;4,T294&lt;=5),"4 to 5",AND(T294&gt;5,T294&lt;=10),"5 to 10",T294&gt;10,"10+")</f>
        <v>0.1 to 0.2</v>
      </c>
      <c r="T294" s="10">
        <f>_xlfn.XLOOKUP($E294,'Raw Data'!$E:$E,'Raw Data'!T:T,"ERROR",0,1)</f>
        <v>0.194951162744435</v>
      </c>
      <c r="U294" s="15" t="str">
        <f t="array" ref="U294">_xlfn.IFS(AND(V294&gt;0,V294&lt;=0.05),"0 to 0.05",AND(V294&gt;0.05,V294&lt;=0.1),"0.05 to 0.1",AND(V294&gt;0.1,V294&lt;=0.2),"0.1 to 0.2",AND(V294&gt;0.2,V294&lt;=0.3),"0.2 to 0.3",AND(V294&gt;0.3,V294&lt;=0.4),"0.3 to 0.4",AND(V294&gt;0.4,V294&lt;=0.5),"0.4 to 0.5",AND(V294&gt;0.5,V294&lt;=0.75),"0.5 to 0.75",AND(V294&gt;0.75,V294&lt;=1),"0.75 to 1",AND(V294&gt;1,V294&lt;=2),"1 to 2",AND(V294&gt;2,V294&lt;=3),"2 to 3",AND(V294&gt;3,V294&lt;=4),"3 to 4",AND(V294&gt;4,V294&lt;=5),"4 to 5",AND(V294&gt;5,V294&lt;=10),"5 to 10",V294&gt;10,"10+")</f>
        <v>0.05 to 0.1</v>
      </c>
      <c r="V294" s="10">
        <f>_xlfn.XLOOKUP($E294,'Raw Data'!$E:$E,'Raw Data'!V:V,"ERROR",0,1)</f>
        <v>0.0533457995981619</v>
      </c>
      <c r="W294" s="15" t="str">
        <f t="array" ref="W294">_xlfn.IFS(AND(X294&gt;0,X294&lt;=0.05),"0 to 0.05",AND(X294&gt;0.05,X294&lt;=0.1),"0.05 to 0.1",AND(X294&gt;0.1,X294&lt;=0.2),"0.1 to 0.2",AND(X294&gt;0.2,X294&lt;=0.3),"0.2 to 0.3",AND(X294&gt;0.3,X294&lt;=0.4),"0.3 to 0.4",AND(X294&gt;0.4,X294&lt;=0.5),"0.4 to 0.5",AND(X294&gt;0.5,X294&lt;=0.75),"0.5 to 0.75",AND(X294&gt;0.75,X294&lt;=1),"0.75 to 1",AND(X294&gt;1,X294&lt;=2),"1 to 2",AND(X294&gt;2,X294&lt;=3),"2 to 3",AND(X294&gt;3,X294&lt;=4),"3 to 4",AND(X294&gt;4,X294&lt;=5),"4 to 5",AND(X294&gt;5,X294&lt;=10),"5 to 10",X294&gt;10,"10+")</f>
        <v>0.05 to 0.1</v>
      </c>
      <c r="X294" s="16">
        <f t="shared" si="9"/>
        <v>0.0526368139409974</v>
      </c>
      <c r="Y294" s="5" t="str">
        <f t="array" ref="Y294">_xlfn.IFS(AND(Z294&gt;0,Z294&lt;=1),"0 to 1",AND(Z294&gt;1,Z294&lt;=2),"1 to 2",AND(Z294&gt;2,Z294&lt;=4),"2 to 4",AND(Z294&gt;4,Z294&lt;=6),"4 to 6",AND(Z294&gt;6,Z294&lt;=8),"6 to 8",AND(Z294&gt;8,Z294&lt;=10),"8 to 10",AND(Z294&gt;10,Z294&lt;=15),"10 to 15",AND(Z294&gt;15,Z294&lt;=20),"15 to 20",AND(Z294&gt;20,Z294&lt;=25),"20 to 25",AND(Z294&gt;25,Z294&lt;=30),"25 to 30",AND(Z294&gt;30,Z294&lt;=40),"30 to 40",AND(Z294&gt;40,Z294&lt;=50),"40 to 50",Z294&gt;50,"50+")</f>
        <v>8 to 10</v>
      </c>
      <c r="Z294" s="9">
        <f>_xlfn.XLOOKUP($E294,'Raw Data'!$E:$E,'Raw Data'!Z:Z,"ERROR",0,1)</f>
        <v>8.5</v>
      </c>
      <c r="AA294" s="9" t="str">
        <f>_xlfn.XLOOKUP($E294,'Raw Data'!$E:$E,'Raw Data'!AA:AA,"ERROR",0,1)</f>
        <v>oz</v>
      </c>
    </row>
    <row r="295" hidden="1" spans="1:27">
      <c r="A295" s="5" t="str">
        <f>_xlfn.XLOOKUP($E295,'Raw Data'!$E:$E,'Raw Data'!A:A,"ERROR",0,1)</f>
        <v>AE</v>
      </c>
      <c r="B295" s="5" t="str">
        <f>_xlfn.XLOOKUP($E295,'Raw Data'!$E:$E,'Raw Data'!B:B,"ERROR",0,1)</f>
        <v>Hair Mousses</v>
      </c>
      <c r="C295" s="5" t="str">
        <f>_xlfn.XLOOKUP($E295,'Raw Data'!$E:$E,'Raw Data'!C:C,"ERROR",0,1)</f>
        <v>fantasia</v>
      </c>
      <c r="D295" s="5" t="str">
        <f>_xlfn.XLOOKUP($E295,'Raw Data'!$E:$E,'Raw Data'!D:D,"ERROR",0,1)</f>
        <v>www.amazon.ae/dp/B000O9L67S</v>
      </c>
      <c r="E295" s="5" t="s">
        <v>494</v>
      </c>
      <c r="F295" s="9" t="str">
        <f>_xlfn.XLOOKUP($E295,'Raw Data'!$E:$E,'Raw Data'!F:F,"ERROR",0,1)</f>
        <v>Fantasia Liquid Mousse Spritz 2 oz. Firm</v>
      </c>
      <c r="G295" s="10">
        <f>_xlfn.XLOOKUP($E295,'Raw Data'!$E:$E,'Raw Data'!G:G,"ERROR",0,1)</f>
        <v>0</v>
      </c>
      <c r="H295" s="9">
        <f>_xlfn.XLOOKUP($E295,'Raw Data'!$E:$E,'Raw Data'!H:H,"ERROR",0,1)</f>
        <v>0</v>
      </c>
      <c r="I295" s="9">
        <f>_xlfn.XLOOKUP($E295,'Raw Data'!$E:$E,'Raw Data'!I:I,"ERROR",0,1)</f>
        <v>0</v>
      </c>
      <c r="J295" s="9" t="str">
        <f>_xlfn.XLOOKUP($E295,'Raw Data'!$E:$E,'Raw Data'!J:J,"ERROR",0,1)</f>
        <v>No</v>
      </c>
      <c r="K295" s="14" t="str">
        <f t="array" ref="K295">_xlfn.IFS(AND(L295&gt;0,L295&lt;=5),"0 to 5",AND(L295&gt;5,L295&lt;=10),"5 to 10",AND(L295&gt;10,L295&lt;=15),"10 to 15",AND(L295&gt;15,L295&lt;=20),"15 to 20",AND(L295&gt;20,L295&lt;=30),"20 to 30",AND(L295&gt;30,L295&lt;=40),"30 to 40",AND(L295&gt;40,L295&lt;=50),"40 to 50",AND(L295&gt;50,L295&lt;=75),"50 to 75",AND(L295&gt;75,L295&lt;=100),"75 to 100",AND(L295&gt;100,L295&lt;=150),"100 to 150",AND(L295&gt;150,L295&lt;=200),"150 to 200",AND(L295&gt;200,L295&lt;=250),"200 to 250",AND(L295&gt;250,L295&lt;=300),"250 to 300",AND(L295&gt;300,L295&lt;=400),"300 to 400",AND(L295&gt;400,L295&lt;=500),"400 to 500",L295&gt;500,"500+")</f>
        <v>40 to 50</v>
      </c>
      <c r="L295" s="9">
        <f>_xlfn.XLOOKUP($E295,'Raw Data'!$E:$E,'Raw Data'!L:L,"ERROR",0,1)</f>
        <v>44.33</v>
      </c>
      <c r="M295" s="14" t="str">
        <f t="array" ref="M295">_xlfn.IFS(AND(N295&gt;0,N295&lt;=5),"0 to 5",AND(N295&gt;5,N295&lt;=10),"5 to 10",AND(N295&gt;10,N295&lt;=15),"10 to 15",AND(N295&gt;15,N295&lt;=20),"15 to 20",AND(N295&gt;20,N295&lt;=30),"20 to 30",AND(N295&gt;30,N295&lt;=40),"30 to 40",AND(N295&gt;40,N295&lt;=50),"40 to 50",AND(N295&gt;50,N295&lt;=75),"50 to 75",AND(N295&gt;75,N295&lt;=100),"75 to 100",AND(N295&gt;100,N295&lt;=150),"100 to 150",AND(N295&gt;150,N295&lt;=200),"150 to 200",AND(N295&gt;200,N295&lt;=250),"200 to 250",AND(N295&gt;250,N295&lt;=300),"250 to 300",AND(N295&gt;300,N295&lt;=400),"300 to 400",AND(N295&gt;400,N295&lt;=500),"400 to 500",N295&gt;500,"500+")</f>
        <v>40 to 50</v>
      </c>
      <c r="N295" s="9">
        <f>_xlfn.XLOOKUP($E295,'Raw Data'!$E:$E,'Raw Data'!N:N,"ERROR",0,1)</f>
        <v>44.33</v>
      </c>
      <c r="O295" s="14" t="str">
        <f t="array" ref="O295">_xlfn.IFS(P295=0,"No Discount",AND(P295&gt;0,P295&lt;=0.02),"0% to 2%",AND(P295&gt;0.02,P295&lt;=0.04),"2% to 4%",AND(P295&gt;0.04,P295&lt;=0.06),"4% to 6%",AND(P295&gt;0.06,P295&lt;=0.08),"6% to 8%",AND(P295&gt;0.08,P295&lt;=0.1),"8% to 10%",AND(P295&gt;0.1,P295&lt;=0.15),"10% to 15%",AND(P295&gt;0.15,P295&lt;=0.2),"15% to 20%",AND(P295&gt;0.2,P295&lt;=0.25),"20% to 25%",AND(P295&gt;0.25,P295&lt;=0.3),"25% to 30%",AND(P295&gt;0.3,P295&lt;=0.4),"30% to 40%",AND(P295&gt;0.4,P295&lt;=0.5),"40% to 50%",AND(P295&gt;0.5,P295&lt;=0.75),"50% to 75%",AND(P295&gt;0.75,P295&lt;=1),"75% to 100%")</f>
        <v>No Discount</v>
      </c>
      <c r="P295" s="10">
        <f>_xlfn.XLOOKUP($E295,'Raw Data'!$E:$E,'Raw Data'!P:P,"ERROR",0,1)</f>
        <v>0</v>
      </c>
      <c r="Q295" s="9">
        <f>_xlfn.XLOOKUP($E295,'Raw Data'!$E:$E,'Raw Data'!Q:Q,"ERROR",0,1)</f>
        <v>2</v>
      </c>
      <c r="R295" s="9" t="str">
        <f>_xlfn.XLOOKUP($E295,'Raw Data'!$E:$E,'Raw Data'!R:R,"ERROR",0,1)</f>
        <v>oz</v>
      </c>
      <c r="S295" s="5" t="str">
        <f t="array" ref="S295">_xlfn.IFS(AND(T295&gt;0,T295&lt;=0.05),"0 to 0.05",AND(T295&gt;0.05,T295&lt;=0.1),"0.05 to 0.1",AND(T295&gt;0.1,T295&lt;=0.2),"0.1 to 0.2",AND(T295&gt;0.2,T295&lt;=0.3),"0.2 to 0.3",AND(T295&gt;0.3,T295&lt;=0.4),"0.3 to 0.4",AND(T295&gt;0.4,T295&lt;=0.5),"0.4 to 0.5",AND(T295&gt;0.5,T295&lt;=0.75),"0.5 to 0.75",AND(T295&gt;0.75,T295&lt;=1),"0.75 to 1",AND(T295&gt;1,T295&lt;=2),"1 to 2",AND(T295&gt;2,T295&lt;=3),"2 to 3",AND(T295&gt;3,T295&lt;=4),"3 to 4",AND(T295&gt;4,T295&lt;=5),"4 to 5",AND(T295&gt;5,T295&lt;=10),"5 to 10",T295&gt;10,"10+")</f>
        <v>0.5 to 0.75</v>
      </c>
      <c r="T295" s="10">
        <f>_xlfn.XLOOKUP($E295,'Raw Data'!$E:$E,'Raw Data'!T:T,"ERROR",0,1)</f>
        <v>0.749577274264457</v>
      </c>
      <c r="U295" s="15" t="str">
        <f t="array" ref="U295">_xlfn.IFS(AND(V295&gt;0,V295&lt;=0.05),"0 to 0.05",AND(V295&gt;0.05,V295&lt;=0.1),"0.05 to 0.1",AND(V295&gt;0.1,V295&lt;=0.2),"0.1 to 0.2",AND(V295&gt;0.2,V295&lt;=0.3),"0.2 to 0.3",AND(V295&gt;0.3,V295&lt;=0.4),"0.3 to 0.4",AND(V295&gt;0.4,V295&lt;=0.5),"0.4 to 0.5",AND(V295&gt;0.5,V295&lt;=0.75),"0.5 to 0.75",AND(V295&gt;0.75,V295&lt;=1),"0.75 to 1",AND(V295&gt;1,V295&lt;=2),"1 to 2",AND(V295&gt;2,V295&lt;=3),"2 to 3",AND(V295&gt;3,V295&lt;=4),"3 to 4",AND(V295&gt;4,V295&lt;=5),"4 to 5",AND(V295&gt;5,V295&lt;=10),"5 to 10",V295&gt;10,"10+")</f>
        <v>0.2 to 0.3</v>
      </c>
      <c r="V295" s="10">
        <f>_xlfn.XLOOKUP($E295,'Raw Data'!$E:$E,'Raw Data'!V:V,"ERROR",0,1)</f>
        <v>0.202385864051403</v>
      </c>
      <c r="W295" s="15" t="str">
        <f t="array" ref="W295">_xlfn.IFS(AND(X295&gt;0,X295&lt;=0.05),"0 to 0.05",AND(X295&gt;0.05,X295&lt;=0.1),"0.05 to 0.1",AND(X295&gt;0.1,X295&lt;=0.2),"0.1 to 0.2",AND(X295&gt;0.2,X295&lt;=0.3),"0.2 to 0.3",AND(X295&gt;0.3,X295&lt;=0.4),"0.3 to 0.4",AND(X295&gt;0.4,X295&lt;=0.5),"0.4 to 0.5",AND(X295&gt;0.5,X295&lt;=0.75),"0.5 to 0.75",AND(X295&gt;0.75,X295&lt;=1),"0.75 to 1",AND(X295&gt;1,X295&lt;=2),"1 to 2",AND(X295&gt;2,X295&lt;=3),"2 to 3",AND(X295&gt;3,X295&lt;=4),"3 to 4",AND(X295&gt;4,X295&lt;=5),"4 to 5",AND(X295&gt;5,X295&lt;=10),"5 to 10",X295&gt;10,"10+")</f>
        <v>0.2 to 0.3</v>
      </c>
      <c r="X295" s="16">
        <f t="shared" si="9"/>
        <v>0.202385864051403</v>
      </c>
      <c r="Y295" s="5" t="str">
        <f t="array" ref="Y295">_xlfn.IFS(AND(Z295&gt;0,Z295&lt;=1),"0 to 1",AND(Z295&gt;1,Z295&lt;=2),"1 to 2",AND(Z295&gt;2,Z295&lt;=4),"2 to 4",AND(Z295&gt;4,Z295&lt;=6),"4 to 6",AND(Z295&gt;6,Z295&lt;=8),"6 to 8",AND(Z295&gt;8,Z295&lt;=10),"8 to 10",AND(Z295&gt;10,Z295&lt;=15),"10 to 15",AND(Z295&gt;15,Z295&lt;=20),"15 to 20",AND(Z295&gt;20,Z295&lt;=25),"20 to 25",AND(Z295&gt;25,Z295&lt;=30),"25 to 30",AND(Z295&gt;30,Z295&lt;=40),"30 to 40",AND(Z295&gt;40,Z295&lt;=50),"40 to 50",Z295&gt;50,"50+")</f>
        <v>1 to 2</v>
      </c>
      <c r="Z295" s="9">
        <f>_xlfn.XLOOKUP($E295,'Raw Data'!$E:$E,'Raw Data'!Z:Z,"ERROR",0,1)</f>
        <v>2</v>
      </c>
      <c r="AA295" s="9" t="str">
        <f>_xlfn.XLOOKUP($E295,'Raw Data'!$E:$E,'Raw Data'!AA:AA,"ERROR",0,1)</f>
        <v>oz</v>
      </c>
    </row>
    <row r="296" hidden="1" spans="1:27">
      <c r="A296" s="5" t="str">
        <f>_xlfn.XLOOKUP($E296,'Raw Data'!$E:$E,'Raw Data'!A:A,"ERROR",0,1)</f>
        <v>AE</v>
      </c>
      <c r="B296" s="5" t="str">
        <f>_xlfn.XLOOKUP($E296,'Raw Data'!$E:$E,'Raw Data'!B:B,"ERROR",0,1)</f>
        <v>Hair Mousses</v>
      </c>
      <c r="C296" s="5" t="str">
        <f>_xlfn.XLOOKUP($E296,'Raw Data'!$E:$E,'Raw Data'!C:C,"ERROR",0,1)</f>
        <v>Just For Me</v>
      </c>
      <c r="D296" s="5" t="str">
        <f>_xlfn.XLOOKUP($E296,'Raw Data'!$E:$E,'Raw Data'!D:D,"ERROR",0,1)</f>
        <v>www.amazon.ae/dp/B0B1GC32MH</v>
      </c>
      <c r="E296" s="5" t="s">
        <v>495</v>
      </c>
      <c r="F296" s="9" t="str">
        <f>_xlfn.XLOOKUP($E296,'Raw Data'!$E:$E,'Raw Data'!F:F,"ERROR",0,1)</f>
        <v>Just For Me Peace Soft Curls Foaming Mousse, 8.5oz</v>
      </c>
      <c r="G296" s="10">
        <f>_xlfn.XLOOKUP($E296,'Raw Data'!$E:$E,'Raw Data'!G:G,"ERROR",0,1)</f>
        <v>0</v>
      </c>
      <c r="H296" s="9">
        <f>_xlfn.XLOOKUP($E296,'Raw Data'!$E:$E,'Raw Data'!H:H,"ERROR",0,1)</f>
        <v>0</v>
      </c>
      <c r="I296" s="9">
        <f>_xlfn.XLOOKUP($E296,'Raw Data'!$E:$E,'Raw Data'!I:I,"ERROR",0,1)</f>
        <v>0</v>
      </c>
      <c r="J296" s="9" t="str">
        <f>_xlfn.XLOOKUP($E296,'Raw Data'!$E:$E,'Raw Data'!J:J,"ERROR",0,1)</f>
        <v>No</v>
      </c>
      <c r="K296" s="14" t="str">
        <f t="array" ref="K296">_xlfn.IFS(AND(L296&gt;0,L296&lt;=5),"0 to 5",AND(L296&gt;5,L296&lt;=10),"5 to 10",AND(L296&gt;10,L296&lt;=15),"10 to 15",AND(L296&gt;15,L296&lt;=20),"15 to 20",AND(L296&gt;20,L296&lt;=30),"20 to 30",AND(L296&gt;30,L296&lt;=40),"30 to 40",AND(L296&gt;40,L296&lt;=50),"40 to 50",AND(L296&gt;50,L296&lt;=75),"50 to 75",AND(L296&gt;75,L296&lt;=100),"75 to 100",AND(L296&gt;100,L296&lt;=150),"100 to 150",AND(L296&gt;150,L296&lt;=200),"150 to 200",AND(L296&gt;200,L296&lt;=250),"200 to 250",AND(L296&gt;250,L296&lt;=300),"250 to 300",AND(L296&gt;300,L296&lt;=400),"300 to 400",AND(L296&gt;400,L296&lt;=500),"400 to 500",L296&gt;500,"500+")</f>
        <v>30 to 40</v>
      </c>
      <c r="L296" s="9">
        <f>_xlfn.XLOOKUP($E296,'Raw Data'!$E:$E,'Raw Data'!L:L,"ERROR",0,1)</f>
        <v>39.99</v>
      </c>
      <c r="M296" s="14" t="str">
        <f t="array" ref="M296">_xlfn.IFS(AND(N296&gt;0,N296&lt;=5),"0 to 5",AND(N296&gt;5,N296&lt;=10),"5 to 10",AND(N296&gt;10,N296&lt;=15),"10 to 15",AND(N296&gt;15,N296&lt;=20),"15 to 20",AND(N296&gt;20,N296&lt;=30),"20 to 30",AND(N296&gt;30,N296&lt;=40),"30 to 40",AND(N296&gt;40,N296&lt;=50),"40 to 50",AND(N296&gt;50,N296&lt;=75),"50 to 75",AND(N296&gt;75,N296&lt;=100),"75 to 100",AND(N296&gt;100,N296&lt;=150),"100 to 150",AND(N296&gt;150,N296&lt;=200),"150 to 200",AND(N296&gt;200,N296&lt;=250),"200 to 250",AND(N296&gt;250,N296&lt;=300),"250 to 300",AND(N296&gt;300,N296&lt;=400),"300 to 400",AND(N296&gt;400,N296&lt;=500),"400 to 500",N296&gt;500,"500+")</f>
        <v>30 to 40</v>
      </c>
      <c r="N296" s="9">
        <f>_xlfn.XLOOKUP($E296,'Raw Data'!$E:$E,'Raw Data'!N:N,"ERROR",0,1)</f>
        <v>39.99</v>
      </c>
      <c r="O296" s="14" t="str">
        <f t="array" ref="O296">_xlfn.IFS(P296=0,"No Discount",AND(P296&gt;0,P296&lt;=0.02),"0% to 2%",AND(P296&gt;0.02,P296&lt;=0.04),"2% to 4%",AND(P296&gt;0.04,P296&lt;=0.06),"4% to 6%",AND(P296&gt;0.06,P296&lt;=0.08),"6% to 8%",AND(P296&gt;0.08,P296&lt;=0.1),"8% to 10%",AND(P296&gt;0.1,P296&lt;=0.15),"10% to 15%",AND(P296&gt;0.15,P296&lt;=0.2),"15% to 20%",AND(P296&gt;0.2,P296&lt;=0.25),"20% to 25%",AND(P296&gt;0.25,P296&lt;=0.3),"25% to 30%",AND(P296&gt;0.3,P296&lt;=0.4),"30% to 40%",AND(P296&gt;0.4,P296&lt;=0.5),"40% to 50%",AND(P296&gt;0.5,P296&lt;=0.75),"50% to 75%",AND(P296&gt;0.75,P296&lt;=1),"75% to 100%")</f>
        <v>No Discount</v>
      </c>
      <c r="P296" s="10">
        <f>_xlfn.XLOOKUP($E296,'Raw Data'!$E:$E,'Raw Data'!P:P,"ERROR",0,1)</f>
        <v>0</v>
      </c>
      <c r="Q296" s="9">
        <f>_xlfn.XLOOKUP($E296,'Raw Data'!$E:$E,'Raw Data'!Q:Q,"ERROR",0,1)</f>
        <v>8.5</v>
      </c>
      <c r="R296" s="9" t="str">
        <f>_xlfn.XLOOKUP($E296,'Raw Data'!$E:$E,'Raw Data'!R:R,"ERROR",0,1)</f>
        <v>oz</v>
      </c>
      <c r="S296" s="5" t="str">
        <f t="array" ref="S296">_xlfn.IFS(AND(T296&gt;0,T296&lt;=0.05),"0 to 0.05",AND(T296&gt;0.05,T296&lt;=0.1),"0.05 to 0.1",AND(T296&gt;0.1,T296&lt;=0.2),"0.1 to 0.2",AND(T296&gt;0.2,T296&lt;=0.3),"0.2 to 0.3",AND(T296&gt;0.3,T296&lt;=0.4),"0.3 to 0.4",AND(T296&gt;0.4,T296&lt;=0.5),"0.4 to 0.5",AND(T296&gt;0.5,T296&lt;=0.75),"0.5 to 0.75",AND(T296&gt;0.75,T296&lt;=1),"0.75 to 1",AND(T296&gt;1,T296&lt;=2),"1 to 2",AND(T296&gt;2,T296&lt;=3),"2 to 3",AND(T296&gt;3,T296&lt;=4),"3 to 4",AND(T296&gt;4,T296&lt;=5),"4 to 5",AND(T296&gt;5,T296&lt;=10),"5 to 10",T296&gt;10,"10+")</f>
        <v>0.1 to 0.2</v>
      </c>
      <c r="T296" s="10">
        <f>_xlfn.XLOOKUP($E296,'Raw Data'!$E:$E,'Raw Data'!T:T,"ERROR",0,1)</f>
        <v>0.159104020370407</v>
      </c>
      <c r="U296" s="15" t="str">
        <f t="array" ref="U296">_xlfn.IFS(AND(V296&gt;0,V296&lt;=0.05),"0 to 0.05",AND(V296&gt;0.05,V296&lt;=0.1),"0.05 to 0.1",AND(V296&gt;0.1,V296&lt;=0.2),"0.1 to 0.2",AND(V296&gt;0.2,V296&lt;=0.3),"0.2 to 0.3",AND(V296&gt;0.3,V296&lt;=0.4),"0.3 to 0.4",AND(V296&gt;0.4,V296&lt;=0.5),"0.4 to 0.5",AND(V296&gt;0.5,V296&lt;=0.75),"0.5 to 0.75",AND(V296&gt;0.75,V296&lt;=1),"0.75 to 1",AND(V296&gt;1,V296&lt;=2),"1 to 2",AND(V296&gt;2,V296&lt;=3),"2 to 3",AND(V296&gt;3,V296&lt;=4),"3 to 4",AND(V296&gt;4,V296&lt;=5),"4 to 5",AND(V296&gt;5,V296&lt;=10),"5 to 10",V296&gt;10,"10+")</f>
        <v>0 to 0.05</v>
      </c>
      <c r="V296" s="10">
        <f>_xlfn.XLOOKUP($E296,'Raw Data'!$E:$E,'Raw Data'!V:V,"ERROR",0,1)</f>
        <v>0.04295808550001</v>
      </c>
      <c r="W296" s="15" t="str">
        <f t="array" ref="W296">_xlfn.IFS(AND(X296&gt;0,X296&lt;=0.05),"0 to 0.05",AND(X296&gt;0.05,X296&lt;=0.1),"0.05 to 0.1",AND(X296&gt;0.1,X296&lt;=0.2),"0.1 to 0.2",AND(X296&gt;0.2,X296&lt;=0.3),"0.2 to 0.3",AND(X296&gt;0.3,X296&lt;=0.4),"0.3 to 0.4",AND(X296&gt;0.4,X296&lt;=0.5),"0.4 to 0.5",AND(X296&gt;0.5,X296&lt;=0.75),"0.5 to 0.75",AND(X296&gt;0.75,X296&lt;=1),"0.75 to 1",AND(X296&gt;1,X296&lt;=2),"1 to 2",AND(X296&gt;2,X296&lt;=3),"2 to 3",AND(X296&gt;3,X296&lt;=4),"3 to 4",AND(X296&gt;4,X296&lt;=5),"4 to 5",AND(X296&gt;5,X296&lt;=10),"5 to 10",X296&gt;10,"10+")</f>
        <v>0 to 0.05</v>
      </c>
      <c r="X296" s="16">
        <f t="shared" si="9"/>
        <v>0.04295808550001</v>
      </c>
      <c r="Y296" s="5" t="str">
        <f t="array" ref="Y296">_xlfn.IFS(AND(Z296&gt;0,Z296&lt;=1),"0 to 1",AND(Z296&gt;1,Z296&lt;=2),"1 to 2",AND(Z296&gt;2,Z296&lt;=4),"2 to 4",AND(Z296&gt;4,Z296&lt;=6),"4 to 6",AND(Z296&gt;6,Z296&lt;=8),"6 to 8",AND(Z296&gt;8,Z296&lt;=10),"8 to 10",AND(Z296&gt;10,Z296&lt;=15),"10 to 15",AND(Z296&gt;15,Z296&lt;=20),"15 to 20",AND(Z296&gt;20,Z296&lt;=25),"20 to 25",AND(Z296&gt;25,Z296&lt;=30),"25 to 30",AND(Z296&gt;30,Z296&lt;=40),"30 to 40",AND(Z296&gt;40,Z296&lt;=50),"40 to 50",Z296&gt;50,"50+")</f>
        <v>8 to 10</v>
      </c>
      <c r="Z296" s="9">
        <f>_xlfn.XLOOKUP($E296,'Raw Data'!$E:$E,'Raw Data'!Z:Z,"ERROR",0,1)</f>
        <v>8.5</v>
      </c>
      <c r="AA296" s="9" t="str">
        <f>_xlfn.XLOOKUP($E296,'Raw Data'!$E:$E,'Raw Data'!AA:AA,"ERROR",0,1)</f>
        <v>oz</v>
      </c>
    </row>
    <row r="297" hidden="1" spans="1:27">
      <c r="A297" s="5" t="str">
        <f>_xlfn.XLOOKUP($E297,'Raw Data'!$E:$E,'Raw Data'!A:A,"ERROR",0,1)</f>
        <v>AE</v>
      </c>
      <c r="B297" s="5" t="str">
        <f>_xlfn.XLOOKUP($E297,'Raw Data'!$E:$E,'Raw Data'!B:B,"ERROR",0,1)</f>
        <v>Hair Mousses</v>
      </c>
      <c r="C297" s="5" t="str">
        <f>_xlfn.XLOOKUP($E297,'Raw Data'!$E:$E,'Raw Data'!C:C,"ERROR",0,1)</f>
        <v>nivea</v>
      </c>
      <c r="D297" s="5" t="str">
        <f>_xlfn.XLOOKUP($E297,'Raw Data'!$E:$E,'Raw Data'!D:D,"ERROR",0,1)</f>
        <v>www.amazon.ae/dp/B07KQ1RWVC</v>
      </c>
      <c r="E297" s="5" t="s">
        <v>496</v>
      </c>
      <c r="F297" s="9" t="str">
        <f>_xlfn.XLOOKUP($E297,'Raw Data'!$E:$E,'Raw Data'!F:F,"ERROR",0,1)</f>
        <v>Nivea Styling Mousse Extra Strong 150ml</v>
      </c>
      <c r="G297" s="10">
        <f>_xlfn.XLOOKUP($E297,'Raw Data'!$E:$E,'Raw Data'!G:G,"ERROR",0,1)</f>
        <v>0</v>
      </c>
      <c r="H297" s="9">
        <f>_xlfn.XLOOKUP($E297,'Raw Data'!$E:$E,'Raw Data'!H:H,"ERROR",0,1)</f>
        <v>0</v>
      </c>
      <c r="I297" s="9">
        <f>_xlfn.XLOOKUP($E297,'Raw Data'!$E:$E,'Raw Data'!I:I,"ERROR",0,1)</f>
        <v>0</v>
      </c>
      <c r="J297" s="9" t="str">
        <f>_xlfn.XLOOKUP($E297,'Raw Data'!$E:$E,'Raw Data'!J:J,"ERROR",0,1)</f>
        <v>No</v>
      </c>
      <c r="K297" s="14" t="str">
        <f t="array" ref="K297">_xlfn.IFS(AND(L297&gt;0,L297&lt;=5),"0 to 5",AND(L297&gt;5,L297&lt;=10),"5 to 10",AND(L297&gt;10,L297&lt;=15),"10 to 15",AND(L297&gt;15,L297&lt;=20),"15 to 20",AND(L297&gt;20,L297&lt;=30),"20 to 30",AND(L297&gt;30,L297&lt;=40),"30 to 40",AND(L297&gt;40,L297&lt;=50),"40 to 50",AND(L297&gt;50,L297&lt;=75),"50 to 75",AND(L297&gt;75,L297&lt;=100),"75 to 100",AND(L297&gt;100,L297&lt;=150),"100 to 150",AND(L297&gt;150,L297&lt;=200),"150 to 200",AND(L297&gt;200,L297&lt;=250),"200 to 250",AND(L297&gt;250,L297&lt;=300),"250 to 300",AND(L297&gt;300,L297&lt;=400),"300 to 400",AND(L297&gt;400,L297&lt;=500),"400 to 500",L297&gt;500,"500+")</f>
        <v>30 to 40</v>
      </c>
      <c r="L297" s="9">
        <f>_xlfn.XLOOKUP($E297,'Raw Data'!$E:$E,'Raw Data'!L:L,"ERROR",0,1)</f>
        <v>31.99</v>
      </c>
      <c r="M297" s="14" t="str">
        <f t="array" ref="M297">_xlfn.IFS(AND(N297&gt;0,N297&lt;=5),"0 to 5",AND(N297&gt;5,N297&lt;=10),"5 to 10",AND(N297&gt;10,N297&lt;=15),"10 to 15",AND(N297&gt;15,N297&lt;=20),"15 to 20",AND(N297&gt;20,N297&lt;=30),"20 to 30",AND(N297&gt;30,N297&lt;=40),"30 to 40",AND(N297&gt;40,N297&lt;=50),"40 to 50",AND(N297&gt;50,N297&lt;=75),"50 to 75",AND(N297&gt;75,N297&lt;=100),"75 to 100",AND(N297&gt;100,N297&lt;=150),"100 to 150",AND(N297&gt;150,N297&lt;=200),"150 to 200",AND(N297&gt;200,N297&lt;=250),"200 to 250",AND(N297&gt;250,N297&lt;=300),"250 to 300",AND(N297&gt;300,N297&lt;=400),"300 to 400",AND(N297&gt;400,N297&lt;=500),"400 to 500",N297&gt;500,"500+")</f>
        <v>30 to 40</v>
      </c>
      <c r="N297" s="9">
        <f>_xlfn.XLOOKUP($E297,'Raw Data'!$E:$E,'Raw Data'!N:N,"ERROR",0,1)</f>
        <v>31.99</v>
      </c>
      <c r="O297" s="14" t="str">
        <f t="array" ref="O297">_xlfn.IFS(P297=0,"No Discount",AND(P297&gt;0,P297&lt;=0.02),"0% to 2%",AND(P297&gt;0.02,P297&lt;=0.04),"2% to 4%",AND(P297&gt;0.04,P297&lt;=0.06),"4% to 6%",AND(P297&gt;0.06,P297&lt;=0.08),"6% to 8%",AND(P297&gt;0.08,P297&lt;=0.1),"8% to 10%",AND(P297&gt;0.1,P297&lt;=0.15),"10% to 15%",AND(P297&gt;0.15,P297&lt;=0.2),"15% to 20%",AND(P297&gt;0.2,P297&lt;=0.25),"20% to 25%",AND(P297&gt;0.25,P297&lt;=0.3),"25% to 30%",AND(P297&gt;0.3,P297&lt;=0.4),"30% to 40%",AND(P297&gt;0.4,P297&lt;=0.5),"40% to 50%",AND(P297&gt;0.5,P297&lt;=0.75),"50% to 75%",AND(P297&gt;0.75,P297&lt;=1),"75% to 100%")</f>
        <v>No Discount</v>
      </c>
      <c r="P297" s="10">
        <f>_xlfn.XLOOKUP($E297,'Raw Data'!$E:$E,'Raw Data'!P:P,"ERROR",0,1)</f>
        <v>0</v>
      </c>
      <c r="Q297" s="9">
        <f>_xlfn.XLOOKUP($E297,'Raw Data'!$E:$E,'Raw Data'!Q:Q,"ERROR",0,1)</f>
        <v>150</v>
      </c>
      <c r="R297" s="9" t="str">
        <f>_xlfn.XLOOKUP($E297,'Raw Data'!$E:$E,'Raw Data'!R:R,"ERROR",0,1)</f>
        <v>ml</v>
      </c>
      <c r="S297" s="5" t="str">
        <f t="array" ref="S297">_xlfn.IFS(AND(T297&gt;0,T297&lt;=0.05),"0 to 0.05",AND(T297&gt;0.05,T297&lt;=0.1),"0.05 to 0.1",AND(T297&gt;0.1,T297&lt;=0.2),"0.1 to 0.2",AND(T297&gt;0.2,T297&lt;=0.3),"0.2 to 0.3",AND(T297&gt;0.3,T297&lt;=0.4),"0.3 to 0.4",AND(T297&gt;0.4,T297&lt;=0.5),"0.4 to 0.5",AND(T297&gt;0.5,T297&lt;=0.75),"0.5 to 0.75",AND(T297&gt;0.75,T297&lt;=1),"0.75 to 1",AND(T297&gt;1,T297&lt;=2),"1 to 2",AND(T297&gt;2,T297&lt;=3),"2 to 3",AND(T297&gt;3,T297&lt;=4),"3 to 4",AND(T297&gt;4,T297&lt;=5),"4 to 5",AND(T297&gt;5,T297&lt;=10),"5 to 10",T297&gt;10,"10+")</f>
        <v>0.2 to 0.3</v>
      </c>
      <c r="T297" s="10">
        <f>_xlfn.XLOOKUP($E297,'Raw Data'!$E:$E,'Raw Data'!T:T,"ERROR",0,1)</f>
        <v>0.213380611913428</v>
      </c>
      <c r="U297" s="15" t="str">
        <f t="array" ref="U297">_xlfn.IFS(AND(V297&gt;0,V297&lt;=0.05),"0 to 0.05",AND(V297&gt;0.05,V297&lt;=0.1),"0.05 to 0.1",AND(V297&gt;0.1,V297&lt;=0.2),"0.1 to 0.2",AND(V297&gt;0.2,V297&lt;=0.3),"0.2 to 0.3",AND(V297&gt;0.3,V297&lt;=0.4),"0.3 to 0.4",AND(V297&gt;0.4,V297&lt;=0.5),"0.4 to 0.5",AND(V297&gt;0.5,V297&lt;=0.75),"0.5 to 0.75",AND(V297&gt;0.75,V297&lt;=1),"0.75 to 1",AND(V297&gt;1,V297&lt;=2),"1 to 2",AND(V297&gt;2,V297&lt;=3),"2 to 3",AND(V297&gt;3,V297&lt;=4),"3 to 4",AND(V297&gt;4,V297&lt;=5),"4 to 5",AND(V297&gt;5,V297&lt;=10),"5 to 10",V297&gt;10,"10+")</f>
        <v>0.05 to 0.1</v>
      </c>
      <c r="V297" s="10">
        <f>_xlfn.XLOOKUP($E297,'Raw Data'!$E:$E,'Raw Data'!V:V,"ERROR",0,1)</f>
        <v>0.0576127652166257</v>
      </c>
      <c r="W297" s="15" t="str">
        <f t="array" ref="W297">_xlfn.IFS(AND(X297&gt;0,X297&lt;=0.05),"0 to 0.05",AND(X297&gt;0.05,X297&lt;=0.1),"0.05 to 0.1",AND(X297&gt;0.1,X297&lt;=0.2),"0.1 to 0.2",AND(X297&gt;0.2,X297&lt;=0.3),"0.2 to 0.3",AND(X297&gt;0.3,X297&lt;=0.4),"0.3 to 0.4",AND(X297&gt;0.4,X297&lt;=0.5),"0.4 to 0.5",AND(X297&gt;0.5,X297&lt;=0.75),"0.5 to 0.75",AND(X297&gt;0.75,X297&lt;=1),"0.75 to 1",AND(X297&gt;1,X297&lt;=2),"1 to 2",AND(X297&gt;2,X297&lt;=3),"2 to 3",AND(X297&gt;3,X297&lt;=4),"3 to 4",AND(X297&gt;4,X297&lt;=5),"4 to 5",AND(X297&gt;5,X297&lt;=10),"5 to 10",X297&gt;10,"10+")</f>
        <v>0.05 to 0.1</v>
      </c>
      <c r="X297" s="16">
        <f t="shared" si="9"/>
        <v>0.0576127652166257</v>
      </c>
      <c r="Y297" s="5" t="str">
        <f t="array" ref="Y297">_xlfn.IFS(AND(Z297&gt;0,Z297&lt;=1),"0 to 1",AND(Z297&gt;1,Z297&lt;=2),"1 to 2",AND(Z297&gt;2,Z297&lt;=4),"2 to 4",AND(Z297&gt;4,Z297&lt;=6),"4 to 6",AND(Z297&gt;6,Z297&lt;=8),"6 to 8",AND(Z297&gt;8,Z297&lt;=10),"8 to 10",AND(Z297&gt;10,Z297&lt;=15),"10 to 15",AND(Z297&gt;15,Z297&lt;=20),"15 to 20",AND(Z297&gt;20,Z297&lt;=25),"20 to 25",AND(Z297&gt;25,Z297&lt;=30),"25 to 30",AND(Z297&gt;30,Z297&lt;=40),"30 to 40",AND(Z297&gt;40,Z297&lt;=50),"40 to 50",Z297&gt;50,"50+")</f>
        <v>4 to 6</v>
      </c>
      <c r="Z297" s="9">
        <f>_xlfn.XLOOKUP($E297,'Raw Data'!$E:$E,'Raw Data'!Z:Z,"ERROR",0,1)</f>
        <v>5.07</v>
      </c>
      <c r="AA297" s="9" t="str">
        <f>_xlfn.XLOOKUP($E297,'Raw Data'!$E:$E,'Raw Data'!AA:AA,"ERROR",0,1)</f>
        <v>oz</v>
      </c>
    </row>
    <row r="298" hidden="1" spans="1:27">
      <c r="A298" s="5" t="str">
        <f>_xlfn.XLOOKUP($E298,'Raw Data'!$E:$E,'Raw Data'!A:A,"ERROR",0,1)</f>
        <v>AE</v>
      </c>
      <c r="B298" s="5" t="str">
        <f>_xlfn.XLOOKUP($E298,'Raw Data'!$E:$E,'Raw Data'!B:B,"ERROR",0,1)</f>
        <v>Hair Mousses</v>
      </c>
      <c r="C298" s="5" t="str">
        <f>_xlfn.XLOOKUP($E298,'Raw Data'!$E:$E,'Raw Data'!C:C,"ERROR",0,1)</f>
        <v>gorgeous</v>
      </c>
      <c r="D298" s="5" t="str">
        <f>_xlfn.XLOOKUP($E298,'Raw Data'!$E:$E,'Raw Data'!D:D,"ERROR",0,1)</f>
        <v>www.amazon.ae/dp/B003UNV10M</v>
      </c>
      <c r="E298" s="5" t="s">
        <v>497</v>
      </c>
      <c r="F298" s="9" t="str">
        <f>_xlfn.XLOOKUP($E298,'Raw Data'!$E:$E,'Raw Data'!F:F,"ERROR",0,1)</f>
        <v>aiHr Whipp  Mousse  for  Volumizing  Fine, Thin  Hair  Weightless Clean Volume Thickening Quick Fix  Hair  Styling Foam Fortified with Wheat Germ Oil, Sunscreen UV Protection by Healium  Hair</v>
      </c>
      <c r="G298" s="10">
        <f>_xlfn.XLOOKUP($E298,'Raw Data'!$E:$E,'Raw Data'!G:G,"ERROR",0,1)</f>
        <v>0</v>
      </c>
      <c r="H298" s="9">
        <f>_xlfn.XLOOKUP($E298,'Raw Data'!$E:$E,'Raw Data'!H:H,"ERROR",0,1)</f>
        <v>0</v>
      </c>
      <c r="I298" s="9">
        <f>_xlfn.XLOOKUP($E298,'Raw Data'!$E:$E,'Raw Data'!I:I,"ERROR",0,1)</f>
        <v>0</v>
      </c>
      <c r="J298" s="9" t="str">
        <f>_xlfn.XLOOKUP($E298,'Raw Data'!$E:$E,'Raw Data'!J:J,"ERROR",0,1)</f>
        <v>No</v>
      </c>
      <c r="K298" s="14" t="str">
        <f t="array" ref="K298">_xlfn.IFS(AND(L298&gt;0,L298&lt;=5),"0 to 5",AND(L298&gt;5,L298&lt;=10),"5 to 10",AND(L298&gt;10,L298&lt;=15),"10 to 15",AND(L298&gt;15,L298&lt;=20),"15 to 20",AND(L298&gt;20,L298&lt;=30),"20 to 30",AND(L298&gt;30,L298&lt;=40),"30 to 40",AND(L298&gt;40,L298&lt;=50),"40 to 50",AND(L298&gt;50,L298&lt;=75),"50 to 75",AND(L298&gt;75,L298&lt;=100),"75 to 100",AND(L298&gt;100,L298&lt;=150),"100 to 150",AND(L298&gt;150,L298&lt;=200),"150 to 200",AND(L298&gt;200,L298&lt;=250),"200 to 250",AND(L298&gt;250,L298&lt;=300),"250 to 300",AND(L298&gt;300,L298&lt;=400),"300 to 400",AND(L298&gt;400,L298&lt;=500),"400 to 500",L298&gt;500,"500+")</f>
        <v>100 to 150</v>
      </c>
      <c r="L298" s="9">
        <f>_xlfn.XLOOKUP($E298,'Raw Data'!$E:$E,'Raw Data'!L:L,"ERROR",0,1)</f>
        <v>138</v>
      </c>
      <c r="M298" s="14" t="str">
        <f t="array" ref="M298">_xlfn.IFS(AND(N298&gt;0,N298&lt;=5),"0 to 5",AND(N298&gt;5,N298&lt;=10),"5 to 10",AND(N298&gt;10,N298&lt;=15),"10 to 15",AND(N298&gt;15,N298&lt;=20),"15 to 20",AND(N298&gt;20,N298&lt;=30),"20 to 30",AND(N298&gt;30,N298&lt;=40),"30 to 40",AND(N298&gt;40,N298&lt;=50),"40 to 50",AND(N298&gt;50,N298&lt;=75),"50 to 75",AND(N298&gt;75,N298&lt;=100),"75 to 100",AND(N298&gt;100,N298&lt;=150),"100 to 150",AND(N298&gt;150,N298&lt;=200),"150 to 200",AND(N298&gt;200,N298&lt;=250),"200 to 250",AND(N298&gt;250,N298&lt;=300),"250 to 300",AND(N298&gt;300,N298&lt;=400),"300 to 400",AND(N298&gt;400,N298&lt;=500),"400 to 500",N298&gt;500,"500+")</f>
        <v>100 to 150</v>
      </c>
      <c r="N298" s="9">
        <f>_xlfn.XLOOKUP($E298,'Raw Data'!$E:$E,'Raw Data'!N:N,"ERROR",0,1)</f>
        <v>138</v>
      </c>
      <c r="O298" s="14" t="str">
        <f t="array" ref="O298">_xlfn.IFS(P298=0,"No Discount",AND(P298&gt;0,P298&lt;=0.02),"0% to 2%",AND(P298&gt;0.02,P298&lt;=0.04),"2% to 4%",AND(P298&gt;0.04,P298&lt;=0.06),"4% to 6%",AND(P298&gt;0.06,P298&lt;=0.08),"6% to 8%",AND(P298&gt;0.08,P298&lt;=0.1),"8% to 10%",AND(P298&gt;0.1,P298&lt;=0.15),"10% to 15%",AND(P298&gt;0.15,P298&lt;=0.2),"15% to 20%",AND(P298&gt;0.2,P298&lt;=0.25),"20% to 25%",AND(P298&gt;0.25,P298&lt;=0.3),"25% to 30%",AND(P298&gt;0.3,P298&lt;=0.4),"30% to 40%",AND(P298&gt;0.4,P298&lt;=0.5),"40% to 50%",AND(P298&gt;0.5,P298&lt;=0.75),"50% to 75%",AND(P298&gt;0.75,P298&lt;=1),"75% to 100%")</f>
        <v>No Discount</v>
      </c>
      <c r="P298" s="10">
        <f>_xlfn.XLOOKUP($E298,'Raw Data'!$E:$E,'Raw Data'!P:P,"ERROR",0,1)</f>
        <v>0</v>
      </c>
      <c r="Q298" s="9">
        <f>_xlfn.XLOOKUP($E298,'Raw Data'!$E:$E,'Raw Data'!Q:Q,"ERROR",0,1)</f>
        <v>0</v>
      </c>
      <c r="R298" s="9">
        <f>_xlfn.XLOOKUP($E298,'Raw Data'!$E:$E,'Raw Data'!R:R,"ERROR",0,1)</f>
        <v>0</v>
      </c>
      <c r="S298" s="5" t="e">
        <f t="array" ref="S298">_xlfn.IFS(AND(T298&gt;0,T298&lt;=0.05),"0 to 0.05",AND(T298&gt;0.05,T298&lt;=0.1),"0.05 to 0.1",AND(T298&gt;0.1,T298&lt;=0.2),"0.1 to 0.2",AND(T298&gt;0.2,T298&lt;=0.3),"0.2 to 0.3",AND(T298&gt;0.3,T298&lt;=0.4),"0.3 to 0.4",AND(T298&gt;0.4,T298&lt;=0.5),"0.4 to 0.5",AND(T298&gt;0.5,T298&lt;=0.75),"0.5 to 0.75",AND(T298&gt;0.75,T298&lt;=1),"0.75 to 1",AND(T298&gt;1,T298&lt;=2),"1 to 2",AND(T298&gt;2,T298&lt;=3),"2 to 3",AND(T298&gt;3,T298&lt;=4),"3 to 4",AND(T298&gt;4,T298&lt;=5),"4 to 5",AND(T298&gt;5,T298&lt;=10),"5 to 10",T298&gt;10,"10+")</f>
        <v>#N/A</v>
      </c>
      <c r="T298" s="10">
        <f>_xlfn.XLOOKUP($E298,'Raw Data'!$E:$E,'Raw Data'!T:T,"ERROR",0,1)</f>
        <v>0</v>
      </c>
      <c r="U298" s="15" t="e">
        <f t="array" ref="U298">_xlfn.IFS(AND(V298&gt;0,V298&lt;=0.05),"0 to 0.05",AND(V298&gt;0.05,V298&lt;=0.1),"0.05 to 0.1",AND(V298&gt;0.1,V298&lt;=0.2),"0.1 to 0.2",AND(V298&gt;0.2,V298&lt;=0.3),"0.2 to 0.3",AND(V298&gt;0.3,V298&lt;=0.4),"0.3 to 0.4",AND(V298&gt;0.4,V298&lt;=0.5),"0.4 to 0.5",AND(V298&gt;0.5,V298&lt;=0.75),"0.5 to 0.75",AND(V298&gt;0.75,V298&lt;=1),"0.75 to 1",AND(V298&gt;1,V298&lt;=2),"1 to 2",AND(V298&gt;2,V298&lt;=3),"2 to 3",AND(V298&gt;3,V298&lt;=4),"3 to 4",AND(V298&gt;4,V298&lt;=5),"4 to 5",AND(V298&gt;5,V298&lt;=10),"5 to 10",V298&gt;10,"10+")</f>
        <v>#N/A</v>
      </c>
      <c r="V298" s="10">
        <f>_xlfn.XLOOKUP($E298,'Raw Data'!$E:$E,'Raw Data'!V:V,"ERROR",0,1)</f>
        <v>0</v>
      </c>
      <c r="W298" s="15" t="e">
        <f t="array" ref="W298">_xlfn.IFS(AND(X298&gt;0,X298&lt;=0.05),"0 to 0.05",AND(X298&gt;0.05,X298&lt;=0.1),"0.05 to 0.1",AND(X298&gt;0.1,X298&lt;=0.2),"0.1 to 0.2",AND(X298&gt;0.2,X298&lt;=0.3),"0.2 to 0.3",AND(X298&gt;0.3,X298&lt;=0.4),"0.3 to 0.4",AND(X298&gt;0.4,X298&lt;=0.5),"0.4 to 0.5",AND(X298&gt;0.5,X298&lt;=0.75),"0.5 to 0.75",AND(X298&gt;0.75,X298&lt;=1),"0.75 to 1",AND(X298&gt;1,X298&lt;=2),"1 to 2",AND(X298&gt;2,X298&lt;=3),"2 to 3",AND(X298&gt;3,X298&lt;=4),"3 to 4",AND(X298&gt;4,X298&lt;=5),"4 to 5",AND(X298&gt;5,X298&lt;=10),"5 to 10",X298&gt;10,"10+")</f>
        <v>#DIV/0!</v>
      </c>
      <c r="X298" s="16" t="e">
        <f t="shared" si="9"/>
        <v>#DIV/0!</v>
      </c>
      <c r="Y298" s="5" t="e">
        <f t="array" ref="Y298">_xlfn.IFS(AND(Z298&gt;0,Z298&lt;=1),"0 to 1",AND(Z298&gt;1,Z298&lt;=2),"1 to 2",AND(Z298&gt;2,Z298&lt;=4),"2 to 4",AND(Z298&gt;4,Z298&lt;=6),"4 to 6",AND(Z298&gt;6,Z298&lt;=8),"6 to 8",AND(Z298&gt;8,Z298&lt;=10),"8 to 10",AND(Z298&gt;10,Z298&lt;=15),"10 to 15",AND(Z298&gt;15,Z298&lt;=20),"15 to 20",AND(Z298&gt;20,Z298&lt;=25),"20 to 25",AND(Z298&gt;25,Z298&lt;=30),"25 to 30",AND(Z298&gt;30,Z298&lt;=40),"30 to 40",AND(Z298&gt;40,Z298&lt;=50),"40 to 50",Z298&gt;50,"50+")</f>
        <v>#N/A</v>
      </c>
      <c r="Z298" s="9">
        <f>_xlfn.XLOOKUP($E298,'Raw Data'!$E:$E,'Raw Data'!Z:Z,"ERROR",0,1)</f>
        <v>0</v>
      </c>
      <c r="AA298" s="9">
        <f>_xlfn.XLOOKUP($E298,'Raw Data'!$E:$E,'Raw Data'!AA:AA,"ERROR",0,1)</f>
        <v>0</v>
      </c>
    </row>
    <row r="299" hidden="1" spans="1:27">
      <c r="A299" s="5" t="str">
        <f>_xlfn.XLOOKUP($E299,'Raw Data'!$E:$E,'Raw Data'!A:A,"ERROR",0,1)</f>
        <v>AE</v>
      </c>
      <c r="B299" s="5" t="str">
        <f>_xlfn.XLOOKUP($E299,'Raw Data'!$E:$E,'Raw Data'!B:B,"ERROR",0,1)</f>
        <v>Hair Mousses</v>
      </c>
      <c r="C299" s="5" t="str">
        <f>_xlfn.XLOOKUP($E299,'Raw Data'!$E:$E,'Raw Data'!C:C,"ERROR",0,1)</f>
        <v>balmain</v>
      </c>
      <c r="D299" s="5" t="str">
        <f>_xlfn.XLOOKUP($E299,'Raw Data'!$E:$E,'Raw Data'!D:D,"ERROR",0,1)</f>
        <v>www.amazon.ae/dp/B09VMTHY8G</v>
      </c>
      <c r="E299" s="5" t="s">
        <v>498</v>
      </c>
      <c r="F299" s="9" t="str">
        <f>_xlfn.XLOOKUP($E299,'Raw Data'!$E:$E,'Raw Data'!F:F,"ERROR",0,1)</f>
        <v>Balmain Volume Mousse Strong Balmain Volume Mousse Strong</v>
      </c>
      <c r="G299" s="10">
        <f>_xlfn.XLOOKUP($E299,'Raw Data'!$E:$E,'Raw Data'!G:G,"ERROR",0,1)</f>
        <v>0</v>
      </c>
      <c r="H299" s="9">
        <f>_xlfn.XLOOKUP($E299,'Raw Data'!$E:$E,'Raw Data'!H:H,"ERROR",0,1)</f>
        <v>0</v>
      </c>
      <c r="I299" s="9">
        <f>_xlfn.XLOOKUP($E299,'Raw Data'!$E:$E,'Raw Data'!I:I,"ERROR",0,1)</f>
        <v>0</v>
      </c>
      <c r="J299" s="9" t="str">
        <f>_xlfn.XLOOKUP($E299,'Raw Data'!$E:$E,'Raw Data'!J:J,"ERROR",0,1)</f>
        <v>No</v>
      </c>
      <c r="K299" s="14" t="str">
        <f t="array" ref="K299">_xlfn.IFS(AND(L299&gt;0,L299&lt;=5),"0 to 5",AND(L299&gt;5,L299&lt;=10),"5 to 10",AND(L299&gt;10,L299&lt;=15),"10 to 15",AND(L299&gt;15,L299&lt;=20),"15 to 20",AND(L299&gt;20,L299&lt;=30),"20 to 30",AND(L299&gt;30,L299&lt;=40),"30 to 40",AND(L299&gt;40,L299&lt;=50),"40 to 50",AND(L299&gt;50,L299&lt;=75),"50 to 75",AND(L299&gt;75,L299&lt;=100),"75 to 100",AND(L299&gt;100,L299&lt;=150),"100 to 150",AND(L299&gt;150,L299&lt;=200),"150 to 200",AND(L299&gt;200,L299&lt;=250),"200 to 250",AND(L299&gt;250,L299&lt;=300),"250 to 300",AND(L299&gt;300,L299&lt;=400),"300 to 400",AND(L299&gt;400,L299&lt;=500),"400 to 500",L299&gt;500,"500+")</f>
        <v>100 to 150</v>
      </c>
      <c r="L299" s="9">
        <f>_xlfn.XLOOKUP($E299,'Raw Data'!$E:$E,'Raw Data'!L:L,"ERROR",0,1)</f>
        <v>102.18</v>
      </c>
      <c r="M299" s="14" t="str">
        <f t="array" ref="M299">_xlfn.IFS(AND(N299&gt;0,N299&lt;=5),"0 to 5",AND(N299&gt;5,N299&lt;=10),"5 to 10",AND(N299&gt;10,N299&lt;=15),"10 to 15",AND(N299&gt;15,N299&lt;=20),"15 to 20",AND(N299&gt;20,N299&lt;=30),"20 to 30",AND(N299&gt;30,N299&lt;=40),"30 to 40",AND(N299&gt;40,N299&lt;=50),"40 to 50",AND(N299&gt;50,N299&lt;=75),"50 to 75",AND(N299&gt;75,N299&lt;=100),"75 to 100",AND(N299&gt;100,N299&lt;=150),"100 to 150",AND(N299&gt;150,N299&lt;=200),"150 to 200",AND(N299&gt;200,N299&lt;=250),"200 to 250",AND(N299&gt;250,N299&lt;=300),"250 to 300",AND(N299&gt;300,N299&lt;=400),"300 to 400",AND(N299&gt;400,N299&lt;=500),"400 to 500",N299&gt;500,"500+")</f>
        <v>100 to 150</v>
      </c>
      <c r="N299" s="9">
        <f>_xlfn.XLOOKUP($E299,'Raw Data'!$E:$E,'Raw Data'!N:N,"ERROR",0,1)</f>
        <v>102.18</v>
      </c>
      <c r="O299" s="14" t="str">
        <f t="array" ref="O299">_xlfn.IFS(P299=0,"No Discount",AND(P299&gt;0,P299&lt;=0.02),"0% to 2%",AND(P299&gt;0.02,P299&lt;=0.04),"2% to 4%",AND(P299&gt;0.04,P299&lt;=0.06),"4% to 6%",AND(P299&gt;0.06,P299&lt;=0.08),"6% to 8%",AND(P299&gt;0.08,P299&lt;=0.1),"8% to 10%",AND(P299&gt;0.1,P299&lt;=0.15),"10% to 15%",AND(P299&gt;0.15,P299&lt;=0.2),"15% to 20%",AND(P299&gt;0.2,P299&lt;=0.25),"20% to 25%",AND(P299&gt;0.25,P299&lt;=0.3),"25% to 30%",AND(P299&gt;0.3,P299&lt;=0.4),"30% to 40%",AND(P299&gt;0.4,P299&lt;=0.5),"40% to 50%",AND(P299&gt;0.5,P299&lt;=0.75),"50% to 75%",AND(P299&gt;0.75,P299&lt;=1),"75% to 100%")</f>
        <v>No Discount</v>
      </c>
      <c r="P299" s="10">
        <f>_xlfn.XLOOKUP($E299,'Raw Data'!$E:$E,'Raw Data'!P:P,"ERROR",0,1)</f>
        <v>0</v>
      </c>
      <c r="Q299" s="9">
        <f>_xlfn.XLOOKUP($E299,'Raw Data'!$E:$E,'Raw Data'!Q:Q,"ERROR",0,1)</f>
        <v>0</v>
      </c>
      <c r="R299" s="9">
        <f>_xlfn.XLOOKUP($E299,'Raw Data'!$E:$E,'Raw Data'!R:R,"ERROR",0,1)</f>
        <v>0</v>
      </c>
      <c r="S299" s="5" t="e">
        <f t="array" ref="S299">_xlfn.IFS(AND(T299&gt;0,T299&lt;=0.05),"0 to 0.05",AND(T299&gt;0.05,T299&lt;=0.1),"0.05 to 0.1",AND(T299&gt;0.1,T299&lt;=0.2),"0.1 to 0.2",AND(T299&gt;0.2,T299&lt;=0.3),"0.2 to 0.3",AND(T299&gt;0.3,T299&lt;=0.4),"0.3 to 0.4",AND(T299&gt;0.4,T299&lt;=0.5),"0.4 to 0.5",AND(T299&gt;0.5,T299&lt;=0.75),"0.5 to 0.75",AND(T299&gt;0.75,T299&lt;=1),"0.75 to 1",AND(T299&gt;1,T299&lt;=2),"1 to 2",AND(T299&gt;2,T299&lt;=3),"2 to 3",AND(T299&gt;3,T299&lt;=4),"3 to 4",AND(T299&gt;4,T299&lt;=5),"4 to 5",AND(T299&gt;5,T299&lt;=10),"5 to 10",T299&gt;10,"10+")</f>
        <v>#N/A</v>
      </c>
      <c r="T299" s="10">
        <f>_xlfn.XLOOKUP($E299,'Raw Data'!$E:$E,'Raw Data'!T:T,"ERROR",0,1)</f>
        <v>0</v>
      </c>
      <c r="U299" s="15" t="e">
        <f t="array" ref="U299">_xlfn.IFS(AND(V299&gt;0,V299&lt;=0.05),"0 to 0.05",AND(V299&gt;0.05,V299&lt;=0.1),"0.05 to 0.1",AND(V299&gt;0.1,V299&lt;=0.2),"0.1 to 0.2",AND(V299&gt;0.2,V299&lt;=0.3),"0.2 to 0.3",AND(V299&gt;0.3,V299&lt;=0.4),"0.3 to 0.4",AND(V299&gt;0.4,V299&lt;=0.5),"0.4 to 0.5",AND(V299&gt;0.5,V299&lt;=0.75),"0.5 to 0.75",AND(V299&gt;0.75,V299&lt;=1),"0.75 to 1",AND(V299&gt;1,V299&lt;=2),"1 to 2",AND(V299&gt;2,V299&lt;=3),"2 to 3",AND(V299&gt;3,V299&lt;=4),"3 to 4",AND(V299&gt;4,V299&lt;=5),"4 to 5",AND(V299&gt;5,V299&lt;=10),"5 to 10",V299&gt;10,"10+")</f>
        <v>#N/A</v>
      </c>
      <c r="V299" s="10">
        <f>_xlfn.XLOOKUP($E299,'Raw Data'!$E:$E,'Raw Data'!V:V,"ERROR",0,1)</f>
        <v>0</v>
      </c>
      <c r="W299" s="15" t="e">
        <f t="array" ref="W299">_xlfn.IFS(AND(X299&gt;0,X299&lt;=0.05),"0 to 0.05",AND(X299&gt;0.05,X299&lt;=0.1),"0.05 to 0.1",AND(X299&gt;0.1,X299&lt;=0.2),"0.1 to 0.2",AND(X299&gt;0.2,X299&lt;=0.3),"0.2 to 0.3",AND(X299&gt;0.3,X299&lt;=0.4),"0.3 to 0.4",AND(X299&gt;0.4,X299&lt;=0.5),"0.4 to 0.5",AND(X299&gt;0.5,X299&lt;=0.75),"0.5 to 0.75",AND(X299&gt;0.75,X299&lt;=1),"0.75 to 1",AND(X299&gt;1,X299&lt;=2),"1 to 2",AND(X299&gt;2,X299&lt;=3),"2 to 3",AND(X299&gt;3,X299&lt;=4),"3 to 4",AND(X299&gt;4,X299&lt;=5),"4 to 5",AND(X299&gt;5,X299&lt;=10),"5 to 10",X299&gt;10,"10+")</f>
        <v>#DIV/0!</v>
      </c>
      <c r="X299" s="16" t="e">
        <f t="shared" si="9"/>
        <v>#DIV/0!</v>
      </c>
      <c r="Y299" s="5" t="e">
        <f t="array" ref="Y299">_xlfn.IFS(AND(Z299&gt;0,Z299&lt;=1),"0 to 1",AND(Z299&gt;1,Z299&lt;=2),"1 to 2",AND(Z299&gt;2,Z299&lt;=4),"2 to 4",AND(Z299&gt;4,Z299&lt;=6),"4 to 6",AND(Z299&gt;6,Z299&lt;=8),"6 to 8",AND(Z299&gt;8,Z299&lt;=10),"8 to 10",AND(Z299&gt;10,Z299&lt;=15),"10 to 15",AND(Z299&gt;15,Z299&lt;=20),"15 to 20",AND(Z299&gt;20,Z299&lt;=25),"20 to 25",AND(Z299&gt;25,Z299&lt;=30),"25 to 30",AND(Z299&gt;30,Z299&lt;=40),"30 to 40",AND(Z299&gt;40,Z299&lt;=50),"40 to 50",Z299&gt;50,"50+")</f>
        <v>#N/A</v>
      </c>
      <c r="Z299" s="9">
        <f>_xlfn.XLOOKUP($E299,'Raw Data'!$E:$E,'Raw Data'!Z:Z,"ERROR",0,1)</f>
        <v>0</v>
      </c>
      <c r="AA299" s="9">
        <f>_xlfn.XLOOKUP($E299,'Raw Data'!$E:$E,'Raw Data'!AA:AA,"ERROR",0,1)</f>
        <v>0</v>
      </c>
    </row>
    <row r="300" hidden="1" spans="1:27">
      <c r="A300" s="5" t="str">
        <f>_xlfn.XLOOKUP($E300,'Raw Data'!$E:$E,'Raw Data'!A:A,"ERROR",0,1)</f>
        <v>AE</v>
      </c>
      <c r="B300" s="5" t="str">
        <f>_xlfn.XLOOKUP($E300,'Raw Data'!$E:$E,'Raw Data'!B:B,"ERROR",0,1)</f>
        <v>Hair Mousses</v>
      </c>
      <c r="C300" s="5" t="str">
        <f>_xlfn.XLOOKUP($E300,'Raw Data'!$E:$E,'Raw Data'!C:C,"ERROR",0,1)</f>
        <v>others</v>
      </c>
      <c r="D300" s="5" t="str">
        <f>_xlfn.XLOOKUP($E300,'Raw Data'!$E:$E,'Raw Data'!D:D,"ERROR",0,1)</f>
        <v>www.amazon.ae/dp/B0BMTQ3V7P</v>
      </c>
      <c r="E300" s="5" t="s">
        <v>499</v>
      </c>
      <c r="F300" s="9" t="str">
        <f>_xlfn.XLOOKUP($E300,'Raw Data'!$E:$E,'Raw Data'!F:F,"ERROR",0,1)</f>
        <v>Curly Styling Mousse - Frizz Control Curl Enhancing Foam | Curl Hair Products, Add Volume And Shine, Great Hair Styling for Women Girls Options Generic</v>
      </c>
      <c r="G300" s="10">
        <f>_xlfn.XLOOKUP($E300,'Raw Data'!$E:$E,'Raw Data'!G:G,"ERROR",0,1)</f>
        <v>0</v>
      </c>
      <c r="H300" s="9">
        <f>_xlfn.XLOOKUP($E300,'Raw Data'!$E:$E,'Raw Data'!H:H,"ERROR",0,1)</f>
        <v>0</v>
      </c>
      <c r="I300" s="9">
        <f>_xlfn.XLOOKUP($E300,'Raw Data'!$E:$E,'Raw Data'!I:I,"ERROR",0,1)</f>
        <v>0</v>
      </c>
      <c r="J300" s="9" t="str">
        <f>_xlfn.XLOOKUP($E300,'Raw Data'!$E:$E,'Raw Data'!J:J,"ERROR",0,1)</f>
        <v>No</v>
      </c>
      <c r="K300" s="14" t="str">
        <f t="array" ref="K300">_xlfn.IFS(AND(L300&gt;0,L300&lt;=5),"0 to 5",AND(L300&gt;5,L300&lt;=10),"5 to 10",AND(L300&gt;10,L300&lt;=15),"10 to 15",AND(L300&gt;15,L300&lt;=20),"15 to 20",AND(L300&gt;20,L300&lt;=30),"20 to 30",AND(L300&gt;30,L300&lt;=40),"30 to 40",AND(L300&gt;40,L300&lt;=50),"40 to 50",AND(L300&gt;50,L300&lt;=75),"50 to 75",AND(L300&gt;75,L300&lt;=100),"75 to 100",AND(L300&gt;100,L300&lt;=150),"100 to 150",AND(L300&gt;150,L300&lt;=200),"150 to 200",AND(L300&gt;200,L300&lt;=250),"200 to 250",AND(L300&gt;250,L300&lt;=300),"250 to 300",AND(L300&gt;300,L300&lt;=400),"300 to 400",AND(L300&gt;400,L300&lt;=500),"400 to 500",L300&gt;500,"500+")</f>
        <v>20 to 30</v>
      </c>
      <c r="L300" s="9">
        <f>_xlfn.XLOOKUP($E300,'Raw Data'!$E:$E,'Raw Data'!L:L,"ERROR",0,1)</f>
        <v>28.19</v>
      </c>
      <c r="M300" s="14" t="str">
        <f t="array" ref="M300">_xlfn.IFS(AND(N300&gt;0,N300&lt;=5),"0 to 5",AND(N300&gt;5,N300&lt;=10),"5 to 10",AND(N300&gt;10,N300&lt;=15),"10 to 15",AND(N300&gt;15,N300&lt;=20),"15 to 20",AND(N300&gt;20,N300&lt;=30),"20 to 30",AND(N300&gt;30,N300&lt;=40),"30 to 40",AND(N300&gt;40,N300&lt;=50),"40 to 50",AND(N300&gt;50,N300&lt;=75),"50 to 75",AND(N300&gt;75,N300&lt;=100),"75 to 100",AND(N300&gt;100,N300&lt;=150),"100 to 150",AND(N300&gt;150,N300&lt;=200),"150 to 200",AND(N300&gt;200,N300&lt;=250),"200 to 250",AND(N300&gt;250,N300&lt;=300),"250 to 300",AND(N300&gt;300,N300&lt;=400),"300 to 400",AND(N300&gt;400,N300&lt;=500),"400 to 500",N300&gt;500,"500+")</f>
        <v>20 to 30</v>
      </c>
      <c r="N300" s="9">
        <f>_xlfn.XLOOKUP($E300,'Raw Data'!$E:$E,'Raw Data'!N:N,"ERROR",0,1)</f>
        <v>28.19</v>
      </c>
      <c r="O300" s="14" t="str">
        <f t="array" ref="O300">_xlfn.IFS(P300=0,"No Discount",AND(P300&gt;0,P300&lt;=0.02),"0% to 2%",AND(P300&gt;0.02,P300&lt;=0.04),"2% to 4%",AND(P300&gt;0.04,P300&lt;=0.06),"4% to 6%",AND(P300&gt;0.06,P300&lt;=0.08),"6% to 8%",AND(P300&gt;0.08,P300&lt;=0.1),"8% to 10%",AND(P300&gt;0.1,P300&lt;=0.15),"10% to 15%",AND(P300&gt;0.15,P300&lt;=0.2),"15% to 20%",AND(P300&gt;0.2,P300&lt;=0.25),"20% to 25%",AND(P300&gt;0.25,P300&lt;=0.3),"25% to 30%",AND(P300&gt;0.3,P300&lt;=0.4),"30% to 40%",AND(P300&gt;0.4,P300&lt;=0.5),"40% to 50%",AND(P300&gt;0.5,P300&lt;=0.75),"50% to 75%",AND(P300&gt;0.75,P300&lt;=1),"75% to 100%")</f>
        <v>No Discount</v>
      </c>
      <c r="P300" s="10">
        <f>_xlfn.XLOOKUP($E300,'Raw Data'!$E:$E,'Raw Data'!P:P,"ERROR",0,1)</f>
        <v>0</v>
      </c>
      <c r="Q300" s="9">
        <f>_xlfn.XLOOKUP($E300,'Raw Data'!$E:$E,'Raw Data'!Q:Q,"ERROR",0,1)</f>
        <v>0</v>
      </c>
      <c r="R300" s="9">
        <f>_xlfn.XLOOKUP($E300,'Raw Data'!$E:$E,'Raw Data'!R:R,"ERROR",0,1)</f>
        <v>0</v>
      </c>
      <c r="S300" s="5" t="e">
        <f t="array" ref="S300">_xlfn.IFS(AND(T300&gt;0,T300&lt;=0.05),"0 to 0.05",AND(T300&gt;0.05,T300&lt;=0.1),"0.05 to 0.1",AND(T300&gt;0.1,T300&lt;=0.2),"0.1 to 0.2",AND(T300&gt;0.2,T300&lt;=0.3),"0.2 to 0.3",AND(T300&gt;0.3,T300&lt;=0.4),"0.3 to 0.4",AND(T300&gt;0.4,T300&lt;=0.5),"0.4 to 0.5",AND(T300&gt;0.5,T300&lt;=0.75),"0.5 to 0.75",AND(T300&gt;0.75,T300&lt;=1),"0.75 to 1",AND(T300&gt;1,T300&lt;=2),"1 to 2",AND(T300&gt;2,T300&lt;=3),"2 to 3",AND(T300&gt;3,T300&lt;=4),"3 to 4",AND(T300&gt;4,T300&lt;=5),"4 to 5",AND(T300&gt;5,T300&lt;=10),"5 to 10",T300&gt;10,"10+")</f>
        <v>#N/A</v>
      </c>
      <c r="T300" s="10">
        <f>_xlfn.XLOOKUP($E300,'Raw Data'!$E:$E,'Raw Data'!T:T,"ERROR",0,1)</f>
        <v>0</v>
      </c>
      <c r="U300" s="15" t="e">
        <f t="array" ref="U300">_xlfn.IFS(AND(V300&gt;0,V300&lt;=0.05),"0 to 0.05",AND(V300&gt;0.05,V300&lt;=0.1),"0.05 to 0.1",AND(V300&gt;0.1,V300&lt;=0.2),"0.1 to 0.2",AND(V300&gt;0.2,V300&lt;=0.3),"0.2 to 0.3",AND(V300&gt;0.3,V300&lt;=0.4),"0.3 to 0.4",AND(V300&gt;0.4,V300&lt;=0.5),"0.4 to 0.5",AND(V300&gt;0.5,V300&lt;=0.75),"0.5 to 0.75",AND(V300&gt;0.75,V300&lt;=1),"0.75 to 1",AND(V300&gt;1,V300&lt;=2),"1 to 2",AND(V300&gt;2,V300&lt;=3),"2 to 3",AND(V300&gt;3,V300&lt;=4),"3 to 4",AND(V300&gt;4,V300&lt;=5),"4 to 5",AND(V300&gt;5,V300&lt;=10),"5 to 10",V300&gt;10,"10+")</f>
        <v>#N/A</v>
      </c>
      <c r="V300" s="10">
        <f>_xlfn.XLOOKUP($E300,'Raw Data'!$E:$E,'Raw Data'!V:V,"ERROR",0,1)</f>
        <v>0</v>
      </c>
      <c r="W300" s="15" t="e">
        <f t="array" ref="W300">_xlfn.IFS(AND(X300&gt;0,X300&lt;=0.05),"0 to 0.05",AND(X300&gt;0.05,X300&lt;=0.1),"0.05 to 0.1",AND(X300&gt;0.1,X300&lt;=0.2),"0.1 to 0.2",AND(X300&gt;0.2,X300&lt;=0.3),"0.2 to 0.3",AND(X300&gt;0.3,X300&lt;=0.4),"0.3 to 0.4",AND(X300&gt;0.4,X300&lt;=0.5),"0.4 to 0.5",AND(X300&gt;0.5,X300&lt;=0.75),"0.5 to 0.75",AND(X300&gt;0.75,X300&lt;=1),"0.75 to 1",AND(X300&gt;1,X300&lt;=2),"1 to 2",AND(X300&gt;2,X300&lt;=3),"2 to 3",AND(X300&gt;3,X300&lt;=4),"3 to 4",AND(X300&gt;4,X300&lt;=5),"4 to 5",AND(X300&gt;5,X300&lt;=10),"5 to 10",X300&gt;10,"10+")</f>
        <v>#DIV/0!</v>
      </c>
      <c r="X300" s="16" t="e">
        <f t="shared" si="9"/>
        <v>#DIV/0!</v>
      </c>
      <c r="Y300" s="5" t="e">
        <f t="array" ref="Y300">_xlfn.IFS(AND(Z300&gt;0,Z300&lt;=1),"0 to 1",AND(Z300&gt;1,Z300&lt;=2),"1 to 2",AND(Z300&gt;2,Z300&lt;=4),"2 to 4",AND(Z300&gt;4,Z300&lt;=6),"4 to 6",AND(Z300&gt;6,Z300&lt;=8),"6 to 8",AND(Z300&gt;8,Z300&lt;=10),"8 to 10",AND(Z300&gt;10,Z300&lt;=15),"10 to 15",AND(Z300&gt;15,Z300&lt;=20),"15 to 20",AND(Z300&gt;20,Z300&lt;=25),"20 to 25",AND(Z300&gt;25,Z300&lt;=30),"25 to 30",AND(Z300&gt;30,Z300&lt;=40),"30 to 40",AND(Z300&gt;40,Z300&lt;=50),"40 to 50",Z300&gt;50,"50+")</f>
        <v>#N/A</v>
      </c>
      <c r="Z300" s="9">
        <f>_xlfn.XLOOKUP($E300,'Raw Data'!$E:$E,'Raw Data'!Z:Z,"ERROR",0,1)</f>
        <v>0</v>
      </c>
      <c r="AA300" s="9">
        <f>_xlfn.XLOOKUP($E300,'Raw Data'!$E:$E,'Raw Data'!AA:AA,"ERROR",0,1)</f>
        <v>0</v>
      </c>
    </row>
    <row r="301" hidden="1" spans="1:27">
      <c r="A301" s="5" t="str">
        <f>_xlfn.XLOOKUP($E301,'Raw Data'!$E:$E,'Raw Data'!A:A,"ERROR",0,1)</f>
        <v>AE</v>
      </c>
      <c r="B301" s="5" t="str">
        <f>_xlfn.XLOOKUP($E301,'Raw Data'!$E:$E,'Raw Data'!B:B,"ERROR",0,1)</f>
        <v>Hair Mousses</v>
      </c>
      <c r="C301" s="5" t="str">
        <f>_xlfn.XLOOKUP($E301,'Raw Data'!$E:$E,'Raw Data'!C:C,"ERROR",0,1)</f>
        <v>others</v>
      </c>
      <c r="D301" s="5" t="str">
        <f>_xlfn.XLOOKUP($E301,'Raw Data'!$E:$E,'Raw Data'!D:D,"ERROR",0,1)</f>
        <v>www.amazon.ae/dp/B0C5H2LRQ6</v>
      </c>
      <c r="E301" s="5" t="s">
        <v>500</v>
      </c>
      <c r="F301" s="9" t="str">
        <f>_xlfn.XLOOKUP($E301,'Raw Data'!$E:$E,'Raw Data'!F:F,"ERROR",0,1)</f>
        <v>Shoe Cleaner,Agent Mousse for Clean Shoes | Whiten, Friendly Ingredients, Cleaning Tool for Finished Leather, Gel Coat, Rubber, Glass, Sneaker,</v>
      </c>
      <c r="G301" s="10">
        <f>_xlfn.XLOOKUP($E301,'Raw Data'!$E:$E,'Raw Data'!G:G,"ERROR",0,1)</f>
        <v>0</v>
      </c>
      <c r="H301" s="9">
        <f>_xlfn.XLOOKUP($E301,'Raw Data'!$E:$E,'Raw Data'!H:H,"ERROR",0,1)</f>
        <v>0</v>
      </c>
      <c r="I301" s="9">
        <f>_xlfn.XLOOKUP($E301,'Raw Data'!$E:$E,'Raw Data'!I:I,"ERROR",0,1)</f>
        <v>0</v>
      </c>
      <c r="J301" s="9" t="str">
        <f>_xlfn.XLOOKUP($E301,'Raw Data'!$E:$E,'Raw Data'!J:J,"ERROR",0,1)</f>
        <v>No</v>
      </c>
      <c r="K301" s="14" t="str">
        <f t="array" ref="K301">_xlfn.IFS(AND(L301&gt;0,L301&lt;=5),"0 to 5",AND(L301&gt;5,L301&lt;=10),"5 to 10",AND(L301&gt;10,L301&lt;=15),"10 to 15",AND(L301&gt;15,L301&lt;=20),"15 to 20",AND(L301&gt;20,L301&lt;=30),"20 to 30",AND(L301&gt;30,L301&lt;=40),"30 to 40",AND(L301&gt;40,L301&lt;=50),"40 to 50",AND(L301&gt;50,L301&lt;=75),"50 to 75",AND(L301&gt;75,L301&lt;=100),"75 to 100",AND(L301&gt;100,L301&lt;=150),"100 to 150",AND(L301&gt;150,L301&lt;=200),"150 to 200",AND(L301&gt;200,L301&lt;=250),"200 to 250",AND(L301&gt;250,L301&lt;=300),"250 to 300",AND(L301&gt;300,L301&lt;=400),"300 to 400",AND(L301&gt;400,L301&lt;=500),"400 to 500",L301&gt;500,"500+")</f>
        <v>40 to 50</v>
      </c>
      <c r="L301" s="9">
        <f>_xlfn.XLOOKUP($E301,'Raw Data'!$E:$E,'Raw Data'!L:L,"ERROR",0,1)</f>
        <v>46.29</v>
      </c>
      <c r="M301" s="14" t="str">
        <f t="array" ref="M301">_xlfn.IFS(AND(N301&gt;0,N301&lt;=5),"0 to 5",AND(N301&gt;5,N301&lt;=10),"5 to 10",AND(N301&gt;10,N301&lt;=15),"10 to 15",AND(N301&gt;15,N301&lt;=20),"15 to 20",AND(N301&gt;20,N301&lt;=30),"20 to 30",AND(N301&gt;30,N301&lt;=40),"30 to 40",AND(N301&gt;40,N301&lt;=50),"40 to 50",AND(N301&gt;50,N301&lt;=75),"50 to 75",AND(N301&gt;75,N301&lt;=100),"75 to 100",AND(N301&gt;100,N301&lt;=150),"100 to 150",AND(N301&gt;150,N301&lt;=200),"150 to 200",AND(N301&gt;200,N301&lt;=250),"200 to 250",AND(N301&gt;250,N301&lt;=300),"250 to 300",AND(N301&gt;300,N301&lt;=400),"300 to 400",AND(N301&gt;400,N301&lt;=500),"400 to 500",N301&gt;500,"500+")</f>
        <v>40 to 50</v>
      </c>
      <c r="N301" s="9">
        <f>_xlfn.XLOOKUP($E301,'Raw Data'!$E:$E,'Raw Data'!N:N,"ERROR",0,1)</f>
        <v>46.29</v>
      </c>
      <c r="O301" s="14" t="str">
        <f t="array" ref="O301">_xlfn.IFS(P301=0,"No Discount",AND(P301&gt;0,P301&lt;=0.02),"0% to 2%",AND(P301&gt;0.02,P301&lt;=0.04),"2% to 4%",AND(P301&gt;0.04,P301&lt;=0.06),"4% to 6%",AND(P301&gt;0.06,P301&lt;=0.08),"6% to 8%",AND(P301&gt;0.08,P301&lt;=0.1),"8% to 10%",AND(P301&gt;0.1,P301&lt;=0.15),"10% to 15%",AND(P301&gt;0.15,P301&lt;=0.2),"15% to 20%",AND(P301&gt;0.2,P301&lt;=0.25),"20% to 25%",AND(P301&gt;0.25,P301&lt;=0.3),"25% to 30%",AND(P301&gt;0.3,P301&lt;=0.4),"30% to 40%",AND(P301&gt;0.4,P301&lt;=0.5),"40% to 50%",AND(P301&gt;0.5,P301&lt;=0.75),"50% to 75%",AND(P301&gt;0.75,P301&lt;=1),"75% to 100%")</f>
        <v>No Discount</v>
      </c>
      <c r="P301" s="10">
        <f>_xlfn.XLOOKUP($E301,'Raw Data'!$E:$E,'Raw Data'!P:P,"ERROR",0,1)</f>
        <v>0</v>
      </c>
      <c r="Q301" s="9">
        <f>_xlfn.XLOOKUP($E301,'Raw Data'!$E:$E,'Raw Data'!Q:Q,"ERROR",0,1)</f>
        <v>0</v>
      </c>
      <c r="R301" s="9">
        <f>_xlfn.XLOOKUP($E301,'Raw Data'!$E:$E,'Raw Data'!R:R,"ERROR",0,1)</f>
        <v>0</v>
      </c>
      <c r="S301" s="5" t="e">
        <f t="array" ref="S301">_xlfn.IFS(AND(T301&gt;0,T301&lt;=0.05),"0 to 0.05",AND(T301&gt;0.05,T301&lt;=0.1),"0.05 to 0.1",AND(T301&gt;0.1,T301&lt;=0.2),"0.1 to 0.2",AND(T301&gt;0.2,T301&lt;=0.3),"0.2 to 0.3",AND(T301&gt;0.3,T301&lt;=0.4),"0.3 to 0.4",AND(T301&gt;0.4,T301&lt;=0.5),"0.4 to 0.5",AND(T301&gt;0.5,T301&lt;=0.75),"0.5 to 0.75",AND(T301&gt;0.75,T301&lt;=1),"0.75 to 1",AND(T301&gt;1,T301&lt;=2),"1 to 2",AND(T301&gt;2,T301&lt;=3),"2 to 3",AND(T301&gt;3,T301&lt;=4),"3 to 4",AND(T301&gt;4,T301&lt;=5),"4 to 5",AND(T301&gt;5,T301&lt;=10),"5 to 10",T301&gt;10,"10+")</f>
        <v>#N/A</v>
      </c>
      <c r="T301" s="10">
        <f>_xlfn.XLOOKUP($E301,'Raw Data'!$E:$E,'Raw Data'!T:T,"ERROR",0,1)</f>
        <v>0</v>
      </c>
      <c r="U301" s="15" t="e">
        <f t="array" ref="U301">_xlfn.IFS(AND(V301&gt;0,V301&lt;=0.05),"0 to 0.05",AND(V301&gt;0.05,V301&lt;=0.1),"0.05 to 0.1",AND(V301&gt;0.1,V301&lt;=0.2),"0.1 to 0.2",AND(V301&gt;0.2,V301&lt;=0.3),"0.2 to 0.3",AND(V301&gt;0.3,V301&lt;=0.4),"0.3 to 0.4",AND(V301&gt;0.4,V301&lt;=0.5),"0.4 to 0.5",AND(V301&gt;0.5,V301&lt;=0.75),"0.5 to 0.75",AND(V301&gt;0.75,V301&lt;=1),"0.75 to 1",AND(V301&gt;1,V301&lt;=2),"1 to 2",AND(V301&gt;2,V301&lt;=3),"2 to 3",AND(V301&gt;3,V301&lt;=4),"3 to 4",AND(V301&gt;4,V301&lt;=5),"4 to 5",AND(V301&gt;5,V301&lt;=10),"5 to 10",V301&gt;10,"10+")</f>
        <v>#N/A</v>
      </c>
      <c r="V301" s="10">
        <f>_xlfn.XLOOKUP($E301,'Raw Data'!$E:$E,'Raw Data'!V:V,"ERROR",0,1)</f>
        <v>0</v>
      </c>
      <c r="W301" s="15" t="e">
        <f t="array" ref="W301">_xlfn.IFS(AND(X301&gt;0,X301&lt;=0.05),"0 to 0.05",AND(X301&gt;0.05,X301&lt;=0.1),"0.05 to 0.1",AND(X301&gt;0.1,X301&lt;=0.2),"0.1 to 0.2",AND(X301&gt;0.2,X301&lt;=0.3),"0.2 to 0.3",AND(X301&gt;0.3,X301&lt;=0.4),"0.3 to 0.4",AND(X301&gt;0.4,X301&lt;=0.5),"0.4 to 0.5",AND(X301&gt;0.5,X301&lt;=0.75),"0.5 to 0.75",AND(X301&gt;0.75,X301&lt;=1),"0.75 to 1",AND(X301&gt;1,X301&lt;=2),"1 to 2",AND(X301&gt;2,X301&lt;=3),"2 to 3",AND(X301&gt;3,X301&lt;=4),"3 to 4",AND(X301&gt;4,X301&lt;=5),"4 to 5",AND(X301&gt;5,X301&lt;=10),"5 to 10",X301&gt;10,"10+")</f>
        <v>#DIV/0!</v>
      </c>
      <c r="X301" s="16" t="e">
        <f t="shared" si="9"/>
        <v>#DIV/0!</v>
      </c>
      <c r="Y301" s="5" t="e">
        <f t="array" ref="Y301">_xlfn.IFS(AND(Z301&gt;0,Z301&lt;=1),"0 to 1",AND(Z301&gt;1,Z301&lt;=2),"1 to 2",AND(Z301&gt;2,Z301&lt;=4),"2 to 4",AND(Z301&gt;4,Z301&lt;=6),"4 to 6",AND(Z301&gt;6,Z301&lt;=8),"6 to 8",AND(Z301&gt;8,Z301&lt;=10),"8 to 10",AND(Z301&gt;10,Z301&lt;=15),"10 to 15",AND(Z301&gt;15,Z301&lt;=20),"15 to 20",AND(Z301&gt;20,Z301&lt;=25),"20 to 25",AND(Z301&gt;25,Z301&lt;=30),"25 to 30",AND(Z301&gt;30,Z301&lt;=40),"30 to 40",AND(Z301&gt;40,Z301&lt;=50),"40 to 50",Z301&gt;50,"50+")</f>
        <v>#N/A</v>
      </c>
      <c r="Z301" s="9">
        <f>_xlfn.XLOOKUP($E301,'Raw Data'!$E:$E,'Raw Data'!Z:Z,"ERROR",0,1)</f>
        <v>0</v>
      </c>
      <c r="AA301" s="9">
        <f>_xlfn.XLOOKUP($E301,'Raw Data'!$E:$E,'Raw Data'!AA:AA,"ERROR",0,1)</f>
        <v>0</v>
      </c>
    </row>
    <row r="302" hidden="1" spans="1:27">
      <c r="A302" s="5" t="str">
        <f>_xlfn.XLOOKUP($E302,'Raw Data'!$E:$E,'Raw Data'!A:A,"ERROR",0,1)</f>
        <v>AE</v>
      </c>
      <c r="B302" s="5" t="str">
        <f>_xlfn.XLOOKUP($E302,'Raw Data'!$E:$E,'Raw Data'!B:B,"ERROR",0,1)</f>
        <v>Hair Mousses</v>
      </c>
      <c r="C302" s="5" t="str">
        <f>_xlfn.XLOOKUP($E302,'Raw Data'!$E:$E,'Raw Data'!C:C,"ERROR",0,1)</f>
        <v>hair rules</v>
      </c>
      <c r="D302" s="5" t="str">
        <f>_xlfn.XLOOKUP($E302,'Raw Data'!$E:$E,'Raw Data'!D:D,"ERROR",0,1)</f>
        <v>www.amazon.ae/dp/B001V6WWNU</v>
      </c>
      <c r="E302" s="5" t="s">
        <v>501</v>
      </c>
      <c r="F302" s="9" t="str">
        <f>_xlfn.XLOOKUP($E302,'Raw Data'!$E:$E,'Raw Data'!F:F,"ERROR",0,1)</f>
        <v>Hair  Rules  Wavy   Mousse</v>
      </c>
      <c r="G302" s="10">
        <f>_xlfn.XLOOKUP($E302,'Raw Data'!$E:$E,'Raw Data'!G:G,"ERROR",0,1)</f>
        <v>0</v>
      </c>
      <c r="H302" s="9">
        <f>_xlfn.XLOOKUP($E302,'Raw Data'!$E:$E,'Raw Data'!H:H,"ERROR",0,1)</f>
        <v>0</v>
      </c>
      <c r="I302" s="9">
        <f>_xlfn.XLOOKUP($E302,'Raw Data'!$E:$E,'Raw Data'!I:I,"ERROR",0,1)</f>
        <v>0</v>
      </c>
      <c r="J302" s="9" t="str">
        <f>_xlfn.XLOOKUP($E302,'Raw Data'!$E:$E,'Raw Data'!J:J,"ERROR",0,1)</f>
        <v>No</v>
      </c>
      <c r="K302" s="14" t="str">
        <f t="array" ref="K302">_xlfn.IFS(AND(L302&gt;0,L302&lt;=5),"0 to 5",AND(L302&gt;5,L302&lt;=10),"5 to 10",AND(L302&gt;10,L302&lt;=15),"10 to 15",AND(L302&gt;15,L302&lt;=20),"15 to 20",AND(L302&gt;20,L302&lt;=30),"20 to 30",AND(L302&gt;30,L302&lt;=40),"30 to 40",AND(L302&gt;40,L302&lt;=50),"40 to 50",AND(L302&gt;50,L302&lt;=75),"50 to 75",AND(L302&gt;75,L302&lt;=100),"75 to 100",AND(L302&gt;100,L302&lt;=150),"100 to 150",AND(L302&gt;150,L302&lt;=200),"150 to 200",AND(L302&gt;200,L302&lt;=250),"200 to 250",AND(L302&gt;250,L302&lt;=300),"250 to 300",AND(L302&gt;300,L302&lt;=400),"300 to 400",AND(L302&gt;400,L302&lt;=500),"400 to 500",L302&gt;500,"500+")</f>
        <v>100 to 150</v>
      </c>
      <c r="L302" s="9">
        <f>_xlfn.XLOOKUP($E302,'Raw Data'!$E:$E,'Raw Data'!L:L,"ERROR",0,1)</f>
        <v>111.36</v>
      </c>
      <c r="M302" s="14" t="str">
        <f t="array" ref="M302">_xlfn.IFS(AND(N302&gt;0,N302&lt;=5),"0 to 5",AND(N302&gt;5,N302&lt;=10),"5 to 10",AND(N302&gt;10,N302&lt;=15),"10 to 15",AND(N302&gt;15,N302&lt;=20),"15 to 20",AND(N302&gt;20,N302&lt;=30),"20 to 30",AND(N302&gt;30,N302&lt;=40),"30 to 40",AND(N302&gt;40,N302&lt;=50),"40 to 50",AND(N302&gt;50,N302&lt;=75),"50 to 75",AND(N302&gt;75,N302&lt;=100),"75 to 100",AND(N302&gt;100,N302&lt;=150),"100 to 150",AND(N302&gt;150,N302&lt;=200),"150 to 200",AND(N302&gt;200,N302&lt;=250),"200 to 250",AND(N302&gt;250,N302&lt;=300),"250 to 300",AND(N302&gt;300,N302&lt;=400),"300 to 400",AND(N302&gt;400,N302&lt;=500),"400 to 500",N302&gt;500,"500+")</f>
        <v>100 to 150</v>
      </c>
      <c r="N302" s="9">
        <f>_xlfn.XLOOKUP($E302,'Raw Data'!$E:$E,'Raw Data'!N:N,"ERROR",0,1)</f>
        <v>111.39</v>
      </c>
      <c r="O302" s="14" t="str">
        <f t="array" ref="O302">_xlfn.IFS(P302=0,"No Discount",AND(P302&gt;0,P302&lt;=0.02),"0% to 2%",AND(P302&gt;0.02,P302&lt;=0.04),"2% to 4%",AND(P302&gt;0.04,P302&lt;=0.06),"4% to 6%",AND(P302&gt;0.06,P302&lt;=0.08),"6% to 8%",AND(P302&gt;0.08,P302&lt;=0.1),"8% to 10%",AND(P302&gt;0.1,P302&lt;=0.15),"10% to 15%",AND(P302&gt;0.15,P302&lt;=0.2),"15% to 20%",AND(P302&gt;0.2,P302&lt;=0.25),"20% to 25%",AND(P302&gt;0.25,P302&lt;=0.3),"25% to 30%",AND(P302&gt;0.3,P302&lt;=0.4),"30% to 40%",AND(P302&gt;0.4,P302&lt;=0.5),"40% to 50%",AND(P302&gt;0.5,P302&lt;=0.75),"50% to 75%",AND(P302&gt;0.75,P302&lt;=1),"75% to 100%")</f>
        <v>0% to 2%</v>
      </c>
      <c r="P302" s="10">
        <f>_xlfn.XLOOKUP($E302,'Raw Data'!$E:$E,'Raw Data'!P:P,"ERROR",0,1)</f>
        <v>0.000269323996768122</v>
      </c>
      <c r="Q302" s="9">
        <f>_xlfn.XLOOKUP($E302,'Raw Data'!$E:$E,'Raw Data'!Q:Q,"ERROR",0,1)</f>
        <v>0</v>
      </c>
      <c r="R302" s="9">
        <f>_xlfn.XLOOKUP($E302,'Raw Data'!$E:$E,'Raw Data'!R:R,"ERROR",0,1)</f>
        <v>0</v>
      </c>
      <c r="S302" s="5" t="e">
        <f t="array" ref="S302">_xlfn.IFS(AND(T302&gt;0,T302&lt;=0.05),"0 to 0.05",AND(T302&gt;0.05,T302&lt;=0.1),"0.05 to 0.1",AND(T302&gt;0.1,T302&lt;=0.2),"0.1 to 0.2",AND(T302&gt;0.2,T302&lt;=0.3),"0.2 to 0.3",AND(T302&gt;0.3,T302&lt;=0.4),"0.3 to 0.4",AND(T302&gt;0.4,T302&lt;=0.5),"0.4 to 0.5",AND(T302&gt;0.5,T302&lt;=0.75),"0.5 to 0.75",AND(T302&gt;0.75,T302&lt;=1),"0.75 to 1",AND(T302&gt;1,T302&lt;=2),"1 to 2",AND(T302&gt;2,T302&lt;=3),"2 to 3",AND(T302&gt;3,T302&lt;=4),"3 to 4",AND(T302&gt;4,T302&lt;=5),"4 to 5",AND(T302&gt;5,T302&lt;=10),"5 to 10",T302&gt;10,"10+")</f>
        <v>#N/A</v>
      </c>
      <c r="T302" s="10">
        <f>_xlfn.XLOOKUP($E302,'Raw Data'!$E:$E,'Raw Data'!T:T,"ERROR",0,1)</f>
        <v>0</v>
      </c>
      <c r="U302" s="15" t="e">
        <f t="array" ref="U302">_xlfn.IFS(AND(V302&gt;0,V302&lt;=0.05),"0 to 0.05",AND(V302&gt;0.05,V302&lt;=0.1),"0.05 to 0.1",AND(V302&gt;0.1,V302&lt;=0.2),"0.1 to 0.2",AND(V302&gt;0.2,V302&lt;=0.3),"0.2 to 0.3",AND(V302&gt;0.3,V302&lt;=0.4),"0.3 to 0.4",AND(V302&gt;0.4,V302&lt;=0.5),"0.4 to 0.5",AND(V302&gt;0.5,V302&lt;=0.75),"0.5 to 0.75",AND(V302&gt;0.75,V302&lt;=1),"0.75 to 1",AND(V302&gt;1,V302&lt;=2),"1 to 2",AND(V302&gt;2,V302&lt;=3),"2 to 3",AND(V302&gt;3,V302&lt;=4),"3 to 4",AND(V302&gt;4,V302&lt;=5),"4 to 5",AND(V302&gt;5,V302&lt;=10),"5 to 10",V302&gt;10,"10+")</f>
        <v>#N/A</v>
      </c>
      <c r="V302" s="10">
        <f>_xlfn.XLOOKUP($E302,'Raw Data'!$E:$E,'Raw Data'!V:V,"ERROR",0,1)</f>
        <v>0</v>
      </c>
      <c r="W302" s="15" t="e">
        <f t="array" ref="W302">_xlfn.IFS(AND(X302&gt;0,X302&lt;=0.05),"0 to 0.05",AND(X302&gt;0.05,X302&lt;=0.1),"0.05 to 0.1",AND(X302&gt;0.1,X302&lt;=0.2),"0.1 to 0.2",AND(X302&gt;0.2,X302&lt;=0.3),"0.2 to 0.3",AND(X302&gt;0.3,X302&lt;=0.4),"0.3 to 0.4",AND(X302&gt;0.4,X302&lt;=0.5),"0.4 to 0.5",AND(X302&gt;0.5,X302&lt;=0.75),"0.5 to 0.75",AND(X302&gt;0.75,X302&lt;=1),"0.75 to 1",AND(X302&gt;1,X302&lt;=2),"1 to 2",AND(X302&gt;2,X302&lt;=3),"2 to 3",AND(X302&gt;3,X302&lt;=4),"3 to 4",AND(X302&gt;4,X302&lt;=5),"4 to 5",AND(X302&gt;5,X302&lt;=10),"5 to 10",X302&gt;10,"10+")</f>
        <v>#DIV/0!</v>
      </c>
      <c r="X302" s="16" t="e">
        <f t="shared" si="9"/>
        <v>#DIV/0!</v>
      </c>
      <c r="Y302" s="5" t="e">
        <f t="array" ref="Y302">_xlfn.IFS(AND(Z302&gt;0,Z302&lt;=1),"0 to 1",AND(Z302&gt;1,Z302&lt;=2),"1 to 2",AND(Z302&gt;2,Z302&lt;=4),"2 to 4",AND(Z302&gt;4,Z302&lt;=6),"4 to 6",AND(Z302&gt;6,Z302&lt;=8),"6 to 8",AND(Z302&gt;8,Z302&lt;=10),"8 to 10",AND(Z302&gt;10,Z302&lt;=15),"10 to 15",AND(Z302&gt;15,Z302&lt;=20),"15 to 20",AND(Z302&gt;20,Z302&lt;=25),"20 to 25",AND(Z302&gt;25,Z302&lt;=30),"25 to 30",AND(Z302&gt;30,Z302&lt;=40),"30 to 40",AND(Z302&gt;40,Z302&lt;=50),"40 to 50",Z302&gt;50,"50+")</f>
        <v>#N/A</v>
      </c>
      <c r="Z302" s="9">
        <f>_xlfn.XLOOKUP($E302,'Raw Data'!$E:$E,'Raw Data'!Z:Z,"ERROR",0,1)</f>
        <v>0</v>
      </c>
      <c r="AA302" s="9">
        <f>_xlfn.XLOOKUP($E302,'Raw Data'!$E:$E,'Raw Data'!AA:AA,"ERROR",0,1)</f>
        <v>0</v>
      </c>
    </row>
    <row r="303" hidden="1" spans="1:27">
      <c r="A303" s="5" t="str">
        <f>_xlfn.XLOOKUP($E303,'Raw Data'!$E:$E,'Raw Data'!A:A,"ERROR",0,1)</f>
        <v>AE</v>
      </c>
      <c r="B303" s="5" t="str">
        <f>_xlfn.XLOOKUP($E303,'Raw Data'!$E:$E,'Raw Data'!B:B,"ERROR",0,1)</f>
        <v>Hair Mousses</v>
      </c>
      <c r="C303" s="5" t="str">
        <f>_xlfn.XLOOKUP($E303,'Raw Data'!$E:$E,'Raw Data'!C:C,"ERROR",0,1)</f>
        <v>white rain</v>
      </c>
      <c r="D303" s="5" t="str">
        <f>_xlfn.XLOOKUP($E303,'Raw Data'!$E:$E,'Raw Data'!D:D,"ERROR",0,1)</f>
        <v>www.amazon.ae/dp/B00GYLR3KO</v>
      </c>
      <c r="E303" s="5" t="s">
        <v>502</v>
      </c>
      <c r="F303" s="9" t="str">
        <f>_xlfn.XLOOKUP($E303,'Raw Data'!$E:$E,'Raw Data'!F:F,"ERROR",0,1)</f>
        <v>White Rain Volumizing Weightless Mousse (Pack of 3)</v>
      </c>
      <c r="G303" s="10">
        <f>_xlfn.XLOOKUP($E303,'Raw Data'!$E:$E,'Raw Data'!G:G,"ERROR",0,1)</f>
        <v>0</v>
      </c>
      <c r="H303" s="9">
        <f>_xlfn.XLOOKUP($E303,'Raw Data'!$E:$E,'Raw Data'!H:H,"ERROR",0,1)</f>
        <v>0</v>
      </c>
      <c r="I303" s="9">
        <f>_xlfn.XLOOKUP($E303,'Raw Data'!$E:$E,'Raw Data'!I:I,"ERROR",0,1)</f>
        <v>0</v>
      </c>
      <c r="J303" s="9" t="str">
        <f>_xlfn.XLOOKUP($E303,'Raw Data'!$E:$E,'Raw Data'!J:J,"ERROR",0,1)</f>
        <v>No</v>
      </c>
      <c r="K303" s="14" t="str">
        <f t="array" ref="K303">_xlfn.IFS(AND(L303&gt;0,L303&lt;=5),"0 to 5",AND(L303&gt;5,L303&lt;=10),"5 to 10",AND(L303&gt;10,L303&lt;=15),"10 to 15",AND(L303&gt;15,L303&lt;=20),"15 to 20",AND(L303&gt;20,L303&lt;=30),"20 to 30",AND(L303&gt;30,L303&lt;=40),"30 to 40",AND(L303&gt;40,L303&lt;=50),"40 to 50",AND(L303&gt;50,L303&lt;=75),"50 to 75",AND(L303&gt;75,L303&lt;=100),"75 to 100",AND(L303&gt;100,L303&lt;=150),"100 to 150",AND(L303&gt;150,L303&lt;=200),"150 to 200",AND(L303&gt;200,L303&lt;=250),"200 to 250",AND(L303&gt;250,L303&lt;=300),"250 to 300",AND(L303&gt;300,L303&lt;=400),"300 to 400",AND(L303&gt;400,L303&lt;=500),"400 to 500",L303&gt;500,"500+")</f>
        <v>200 to 250</v>
      </c>
      <c r="L303" s="9">
        <f>_xlfn.XLOOKUP($E303,'Raw Data'!$E:$E,'Raw Data'!L:L,"ERROR",0,1)</f>
        <v>221</v>
      </c>
      <c r="M303" s="14" t="str">
        <f t="array" ref="M303">_xlfn.IFS(AND(N303&gt;0,N303&lt;=5),"0 to 5",AND(N303&gt;5,N303&lt;=10),"5 to 10",AND(N303&gt;10,N303&lt;=15),"10 to 15",AND(N303&gt;15,N303&lt;=20),"15 to 20",AND(N303&gt;20,N303&lt;=30),"20 to 30",AND(N303&gt;30,N303&lt;=40),"30 to 40",AND(N303&gt;40,N303&lt;=50),"40 to 50",AND(N303&gt;50,N303&lt;=75),"50 to 75",AND(N303&gt;75,N303&lt;=100),"75 to 100",AND(N303&gt;100,N303&lt;=150),"100 to 150",AND(N303&gt;150,N303&lt;=200),"150 to 200",AND(N303&gt;200,N303&lt;=250),"200 to 250",AND(N303&gt;250,N303&lt;=300),"250 to 300",AND(N303&gt;300,N303&lt;=400),"300 to 400",AND(N303&gt;400,N303&lt;=500),"400 to 500",N303&gt;500,"500+")</f>
        <v>200 to 250</v>
      </c>
      <c r="N303" s="9">
        <f>_xlfn.XLOOKUP($E303,'Raw Data'!$E:$E,'Raw Data'!N:N,"ERROR",0,1)</f>
        <v>221</v>
      </c>
      <c r="O303" s="14" t="str">
        <f t="array" ref="O303">_xlfn.IFS(P303=0,"No Discount",AND(P303&gt;0,P303&lt;=0.02),"0% to 2%",AND(P303&gt;0.02,P303&lt;=0.04),"2% to 4%",AND(P303&gt;0.04,P303&lt;=0.06),"4% to 6%",AND(P303&gt;0.06,P303&lt;=0.08),"6% to 8%",AND(P303&gt;0.08,P303&lt;=0.1),"8% to 10%",AND(P303&gt;0.1,P303&lt;=0.15),"10% to 15%",AND(P303&gt;0.15,P303&lt;=0.2),"15% to 20%",AND(P303&gt;0.2,P303&lt;=0.25),"20% to 25%",AND(P303&gt;0.25,P303&lt;=0.3),"25% to 30%",AND(P303&gt;0.3,P303&lt;=0.4),"30% to 40%",AND(P303&gt;0.4,P303&lt;=0.5),"40% to 50%",AND(P303&gt;0.5,P303&lt;=0.75),"50% to 75%",AND(P303&gt;0.75,P303&lt;=1),"75% to 100%")</f>
        <v>No Discount</v>
      </c>
      <c r="P303" s="10">
        <f>_xlfn.XLOOKUP($E303,'Raw Data'!$E:$E,'Raw Data'!P:P,"ERROR",0,1)</f>
        <v>0</v>
      </c>
      <c r="Q303" s="9">
        <f>_xlfn.XLOOKUP($E303,'Raw Data'!$E:$E,'Raw Data'!Q:Q,"ERROR",0,1)</f>
        <v>0</v>
      </c>
      <c r="R303" s="9">
        <f>_xlfn.XLOOKUP($E303,'Raw Data'!$E:$E,'Raw Data'!R:R,"ERROR",0,1)</f>
        <v>0</v>
      </c>
      <c r="S303" s="5" t="e">
        <f t="array" ref="S303">_xlfn.IFS(AND(T303&gt;0,T303&lt;=0.05),"0 to 0.05",AND(T303&gt;0.05,T303&lt;=0.1),"0.05 to 0.1",AND(T303&gt;0.1,T303&lt;=0.2),"0.1 to 0.2",AND(T303&gt;0.2,T303&lt;=0.3),"0.2 to 0.3",AND(T303&gt;0.3,T303&lt;=0.4),"0.3 to 0.4",AND(T303&gt;0.4,T303&lt;=0.5),"0.4 to 0.5",AND(T303&gt;0.5,T303&lt;=0.75),"0.5 to 0.75",AND(T303&gt;0.75,T303&lt;=1),"0.75 to 1",AND(T303&gt;1,T303&lt;=2),"1 to 2",AND(T303&gt;2,T303&lt;=3),"2 to 3",AND(T303&gt;3,T303&lt;=4),"3 to 4",AND(T303&gt;4,T303&lt;=5),"4 to 5",AND(T303&gt;5,T303&lt;=10),"5 to 10",T303&gt;10,"10+")</f>
        <v>#N/A</v>
      </c>
      <c r="T303" s="10">
        <f>_xlfn.XLOOKUP($E303,'Raw Data'!$E:$E,'Raw Data'!T:T,"ERROR",0,1)</f>
        <v>0</v>
      </c>
      <c r="U303" s="15" t="e">
        <f t="array" ref="U303">_xlfn.IFS(AND(V303&gt;0,V303&lt;=0.05),"0 to 0.05",AND(V303&gt;0.05,V303&lt;=0.1),"0.05 to 0.1",AND(V303&gt;0.1,V303&lt;=0.2),"0.1 to 0.2",AND(V303&gt;0.2,V303&lt;=0.3),"0.2 to 0.3",AND(V303&gt;0.3,V303&lt;=0.4),"0.3 to 0.4",AND(V303&gt;0.4,V303&lt;=0.5),"0.4 to 0.5",AND(V303&gt;0.5,V303&lt;=0.75),"0.5 to 0.75",AND(V303&gt;0.75,V303&lt;=1),"0.75 to 1",AND(V303&gt;1,V303&lt;=2),"1 to 2",AND(V303&gt;2,V303&lt;=3),"2 to 3",AND(V303&gt;3,V303&lt;=4),"3 to 4",AND(V303&gt;4,V303&lt;=5),"4 to 5",AND(V303&gt;5,V303&lt;=10),"5 to 10",V303&gt;10,"10+")</f>
        <v>#N/A</v>
      </c>
      <c r="V303" s="10">
        <f>_xlfn.XLOOKUP($E303,'Raw Data'!$E:$E,'Raw Data'!V:V,"ERROR",0,1)</f>
        <v>0</v>
      </c>
      <c r="W303" s="15" t="e">
        <f t="array" ref="W303">_xlfn.IFS(AND(X303&gt;0,X303&lt;=0.05),"0 to 0.05",AND(X303&gt;0.05,X303&lt;=0.1),"0.05 to 0.1",AND(X303&gt;0.1,X303&lt;=0.2),"0.1 to 0.2",AND(X303&gt;0.2,X303&lt;=0.3),"0.2 to 0.3",AND(X303&gt;0.3,X303&lt;=0.4),"0.3 to 0.4",AND(X303&gt;0.4,X303&lt;=0.5),"0.4 to 0.5",AND(X303&gt;0.5,X303&lt;=0.75),"0.5 to 0.75",AND(X303&gt;0.75,X303&lt;=1),"0.75 to 1",AND(X303&gt;1,X303&lt;=2),"1 to 2",AND(X303&gt;2,X303&lt;=3),"2 to 3",AND(X303&gt;3,X303&lt;=4),"3 to 4",AND(X303&gt;4,X303&lt;=5),"4 to 5",AND(X303&gt;5,X303&lt;=10),"5 to 10",X303&gt;10,"10+")</f>
        <v>#DIV/0!</v>
      </c>
      <c r="X303" s="16" t="e">
        <f t="shared" si="9"/>
        <v>#DIV/0!</v>
      </c>
      <c r="Y303" s="5" t="e">
        <f t="array" ref="Y303">_xlfn.IFS(AND(Z303&gt;0,Z303&lt;=1),"0 to 1",AND(Z303&gt;1,Z303&lt;=2),"1 to 2",AND(Z303&gt;2,Z303&lt;=4),"2 to 4",AND(Z303&gt;4,Z303&lt;=6),"4 to 6",AND(Z303&gt;6,Z303&lt;=8),"6 to 8",AND(Z303&gt;8,Z303&lt;=10),"8 to 10",AND(Z303&gt;10,Z303&lt;=15),"10 to 15",AND(Z303&gt;15,Z303&lt;=20),"15 to 20",AND(Z303&gt;20,Z303&lt;=25),"20 to 25",AND(Z303&gt;25,Z303&lt;=30),"25 to 30",AND(Z303&gt;30,Z303&lt;=40),"30 to 40",AND(Z303&gt;40,Z303&lt;=50),"40 to 50",Z303&gt;50,"50+")</f>
        <v>#N/A</v>
      </c>
      <c r="Z303" s="9">
        <f>_xlfn.XLOOKUP($E303,'Raw Data'!$E:$E,'Raw Data'!Z:Z,"ERROR",0,1)</f>
        <v>0</v>
      </c>
      <c r="AA303" s="9">
        <f>_xlfn.XLOOKUP($E303,'Raw Data'!$E:$E,'Raw Data'!AA:AA,"ERROR",0,1)</f>
        <v>0</v>
      </c>
    </row>
    <row r="304" hidden="1" spans="1:27">
      <c r="A304" s="5" t="str">
        <f>_xlfn.XLOOKUP($E304,'Raw Data'!$E:$E,'Raw Data'!A:A,"ERROR",0,1)</f>
        <v>AE</v>
      </c>
      <c r="B304" s="5" t="str">
        <f>_xlfn.XLOOKUP($E304,'Raw Data'!$E:$E,'Raw Data'!B:B,"ERROR",0,1)</f>
        <v>Hair Mousses</v>
      </c>
      <c r="C304" s="5" t="str">
        <f>_xlfn.XLOOKUP($E304,'Raw Data'!$E:$E,'Raw Data'!C:C,"ERROR",0,1)</f>
        <v>syoss</v>
      </c>
      <c r="D304" s="5" t="str">
        <f>_xlfn.XLOOKUP($E304,'Raw Data'!$E:$E,'Raw Data'!D:D,"ERROR",0,1)</f>
        <v>www.amazon.ae/dp/B07N6YLCD4</v>
      </c>
      <c r="E304" s="5" t="s">
        <v>503</v>
      </c>
      <c r="F304" s="9" t="str">
        <f>_xlfn.XLOOKUP($E304,'Raw Data'!$E:$E,'Raw Data'!F:F,"ERROR",0,1)</f>
        <v>Syoss Glossing Hold Hair Mousse Extra Strong 250ml</v>
      </c>
      <c r="G304" s="10">
        <f>_xlfn.XLOOKUP($E304,'Raw Data'!$E:$E,'Raw Data'!G:G,"ERROR",0,1)</f>
        <v>0</v>
      </c>
      <c r="H304" s="9">
        <f>_xlfn.XLOOKUP($E304,'Raw Data'!$E:$E,'Raw Data'!H:H,"ERROR",0,1)</f>
        <v>0</v>
      </c>
      <c r="I304" s="9">
        <f>_xlfn.XLOOKUP($E304,'Raw Data'!$E:$E,'Raw Data'!I:I,"ERROR",0,1)</f>
        <v>0</v>
      </c>
      <c r="J304" s="9">
        <f>_xlfn.XLOOKUP($E304,'Raw Data'!$E:$E,'Raw Data'!J:J,"ERROR",0,1)</f>
        <v>0</v>
      </c>
      <c r="K304" s="14" t="e">
        <f t="array" ref="K304">_xlfn.IFS(AND(L304&gt;0,L304&lt;=5),"0 to 5",AND(L304&gt;5,L304&lt;=10),"5 to 10",AND(L304&gt;10,L304&lt;=15),"10 to 15",AND(L304&gt;15,L304&lt;=20),"15 to 20",AND(L304&gt;20,L304&lt;=30),"20 to 30",AND(L304&gt;30,L304&lt;=40),"30 to 40",AND(L304&gt;40,L304&lt;=50),"40 to 50",AND(L304&gt;50,L304&lt;=75),"50 to 75",AND(L304&gt;75,L304&lt;=100),"75 to 100",AND(L304&gt;100,L304&lt;=150),"100 to 150",AND(L304&gt;150,L304&lt;=200),"150 to 200",AND(L304&gt;200,L304&lt;=250),"200 to 250",AND(L304&gt;250,L304&lt;=300),"250 to 300",AND(L304&gt;300,L304&lt;=400),"300 to 400",AND(L304&gt;400,L304&lt;=500),"400 to 500",L304&gt;500,"500+")</f>
        <v>#N/A</v>
      </c>
      <c r="L304" s="9">
        <f>_xlfn.XLOOKUP($E304,'Raw Data'!$E:$E,'Raw Data'!L:L,"ERROR",0,1)</f>
        <v>0</v>
      </c>
      <c r="M304" s="14" t="e">
        <f t="array" ref="M304">_xlfn.IFS(AND(N304&gt;0,N304&lt;=5),"0 to 5",AND(N304&gt;5,N304&lt;=10),"5 to 10",AND(N304&gt;10,N304&lt;=15),"10 to 15",AND(N304&gt;15,N304&lt;=20),"15 to 20",AND(N304&gt;20,N304&lt;=30),"20 to 30",AND(N304&gt;30,N304&lt;=40),"30 to 40",AND(N304&gt;40,N304&lt;=50),"40 to 50",AND(N304&gt;50,N304&lt;=75),"50 to 75",AND(N304&gt;75,N304&lt;=100),"75 to 100",AND(N304&gt;100,N304&lt;=150),"100 to 150",AND(N304&gt;150,N304&lt;=200),"150 to 200",AND(N304&gt;200,N304&lt;=250),"200 to 250",AND(N304&gt;250,N304&lt;=300),"250 to 300",AND(N304&gt;300,N304&lt;=400),"300 to 400",AND(N304&gt;400,N304&lt;=500),"400 to 500",N304&gt;500,"500+")</f>
        <v>#N/A</v>
      </c>
      <c r="N304" s="9">
        <f>_xlfn.XLOOKUP($E304,'Raw Data'!$E:$E,'Raw Data'!N:N,"ERROR",0,1)</f>
        <v>0</v>
      </c>
      <c r="O304" s="14" t="str">
        <f t="array" ref="O304">_xlfn.IFS(P304=0,"No Discount",AND(P304&gt;0,P304&lt;=0.02),"0% to 2%",AND(P304&gt;0.02,P304&lt;=0.04),"2% to 4%",AND(P304&gt;0.04,P304&lt;=0.06),"4% to 6%",AND(P304&gt;0.06,P304&lt;=0.08),"6% to 8%",AND(P304&gt;0.08,P304&lt;=0.1),"8% to 10%",AND(P304&gt;0.1,P304&lt;=0.15),"10% to 15%",AND(P304&gt;0.15,P304&lt;=0.2),"15% to 20%",AND(P304&gt;0.2,P304&lt;=0.25),"20% to 25%",AND(P304&gt;0.25,P304&lt;=0.3),"25% to 30%",AND(P304&gt;0.3,P304&lt;=0.4),"30% to 40%",AND(P304&gt;0.4,P304&lt;=0.5),"40% to 50%",AND(P304&gt;0.5,P304&lt;=0.75),"50% to 75%",AND(P304&gt;0.75,P304&lt;=1),"75% to 100%")</f>
        <v>No Discount</v>
      </c>
      <c r="P304" s="10">
        <f>_xlfn.XLOOKUP($E304,'Raw Data'!$E:$E,'Raw Data'!P:P,"ERROR",0,1)</f>
        <v>0</v>
      </c>
      <c r="Q304" s="9">
        <f>_xlfn.XLOOKUP($E304,'Raw Data'!$E:$E,'Raw Data'!Q:Q,"ERROR",0,1)</f>
        <v>250</v>
      </c>
      <c r="R304" s="9" t="str">
        <f>_xlfn.XLOOKUP($E304,'Raw Data'!$E:$E,'Raw Data'!R:R,"ERROR",0,1)</f>
        <v>ml</v>
      </c>
      <c r="S304" s="5" t="e">
        <f t="array" ref="S304">_xlfn.IFS(AND(T304&gt;0,T304&lt;=0.05),"0 to 0.05",AND(T304&gt;0.05,T304&lt;=0.1),"0.05 to 0.1",AND(T304&gt;0.1,T304&lt;=0.2),"0.1 to 0.2",AND(T304&gt;0.2,T304&lt;=0.3),"0.2 to 0.3",AND(T304&gt;0.3,T304&lt;=0.4),"0.3 to 0.4",AND(T304&gt;0.4,T304&lt;=0.5),"0.4 to 0.5",AND(T304&gt;0.5,T304&lt;=0.75),"0.5 to 0.75",AND(T304&gt;0.75,T304&lt;=1),"0.75 to 1",AND(T304&gt;1,T304&lt;=2),"1 to 2",AND(T304&gt;2,T304&lt;=3),"2 to 3",AND(T304&gt;3,T304&lt;=4),"3 to 4",AND(T304&gt;4,T304&lt;=5),"4 to 5",AND(T304&gt;5,T304&lt;=10),"5 to 10",T304&gt;10,"10+")</f>
        <v>#N/A</v>
      </c>
      <c r="T304" s="10">
        <f>_xlfn.XLOOKUP($E304,'Raw Data'!$E:$E,'Raw Data'!T:T,"ERROR",0,1)</f>
        <v>0</v>
      </c>
      <c r="U304" s="15" t="e">
        <f t="array" ref="U304">_xlfn.IFS(AND(V304&gt;0,V304&lt;=0.05),"0 to 0.05",AND(V304&gt;0.05,V304&lt;=0.1),"0.05 to 0.1",AND(V304&gt;0.1,V304&lt;=0.2),"0.1 to 0.2",AND(V304&gt;0.2,V304&lt;=0.3),"0.2 to 0.3",AND(V304&gt;0.3,V304&lt;=0.4),"0.3 to 0.4",AND(V304&gt;0.4,V304&lt;=0.5),"0.4 to 0.5",AND(V304&gt;0.5,V304&lt;=0.75),"0.5 to 0.75",AND(V304&gt;0.75,V304&lt;=1),"0.75 to 1",AND(V304&gt;1,V304&lt;=2),"1 to 2",AND(V304&gt;2,V304&lt;=3),"2 to 3",AND(V304&gt;3,V304&lt;=4),"3 to 4",AND(V304&gt;4,V304&lt;=5),"4 to 5",AND(V304&gt;5,V304&lt;=10),"5 to 10",V304&gt;10,"10+")</f>
        <v>#N/A</v>
      </c>
      <c r="V304" s="10">
        <f>_xlfn.XLOOKUP($E304,'Raw Data'!$E:$E,'Raw Data'!V:V,"ERROR",0,1)</f>
        <v>0</v>
      </c>
      <c r="W304" s="15" t="e">
        <f t="array" ref="W304">_xlfn.IFS(AND(X304&gt;0,X304&lt;=0.05),"0 to 0.05",AND(X304&gt;0.05,X304&lt;=0.1),"0.05 to 0.1",AND(X304&gt;0.1,X304&lt;=0.2),"0.1 to 0.2",AND(X304&gt;0.2,X304&lt;=0.3),"0.2 to 0.3",AND(X304&gt;0.3,X304&lt;=0.4),"0.3 to 0.4",AND(X304&gt;0.4,X304&lt;=0.5),"0.4 to 0.5",AND(X304&gt;0.5,X304&lt;=0.75),"0.5 to 0.75",AND(X304&gt;0.75,X304&lt;=1),"0.75 to 1",AND(X304&gt;1,X304&lt;=2),"1 to 2",AND(X304&gt;2,X304&lt;=3),"2 to 3",AND(X304&gt;3,X304&lt;=4),"3 to 4",AND(X304&gt;4,X304&lt;=5),"4 to 5",AND(X304&gt;5,X304&lt;=10),"5 to 10",X304&gt;10,"10+")</f>
        <v>#N/A</v>
      </c>
      <c r="X304" s="16">
        <f t="shared" si="9"/>
        <v>0</v>
      </c>
      <c r="Y304" s="5" t="str">
        <f t="array" ref="Y304">_xlfn.IFS(AND(Z304&gt;0,Z304&lt;=1),"0 to 1",AND(Z304&gt;1,Z304&lt;=2),"1 to 2",AND(Z304&gt;2,Z304&lt;=4),"2 to 4",AND(Z304&gt;4,Z304&lt;=6),"4 to 6",AND(Z304&gt;6,Z304&lt;=8),"6 to 8",AND(Z304&gt;8,Z304&lt;=10),"8 to 10",AND(Z304&gt;10,Z304&lt;=15),"10 to 15",AND(Z304&gt;15,Z304&lt;=20),"15 to 20",AND(Z304&gt;20,Z304&lt;=25),"20 to 25",AND(Z304&gt;25,Z304&lt;=30),"25 to 30",AND(Z304&gt;30,Z304&lt;=40),"30 to 40",AND(Z304&gt;40,Z304&lt;=50),"40 to 50",Z304&gt;50,"50+")</f>
        <v>8 to 10</v>
      </c>
      <c r="Z304" s="9">
        <f>_xlfn.XLOOKUP($E304,'Raw Data'!$E:$E,'Raw Data'!Z:Z,"ERROR",0,1)</f>
        <v>8.45</v>
      </c>
      <c r="AA304" s="9" t="str">
        <f>_xlfn.XLOOKUP($E304,'Raw Data'!$E:$E,'Raw Data'!AA:AA,"ERROR",0,1)</f>
        <v>oz</v>
      </c>
    </row>
    <row r="305" spans="28:30">
      <c r="AB305" s="4"/>
      <c r="AC305" s="4"/>
      <c r="AD305" s="4"/>
    </row>
    <row r="306" spans="28:30">
      <c r="AB306" s="4"/>
      <c r="AC306" s="4"/>
      <c r="AD306" s="4"/>
    </row>
    <row r="307" spans="28:30">
      <c r="AB307" s="4"/>
      <c r="AC307" s="4"/>
      <c r="AD307" s="4"/>
    </row>
    <row r="308" spans="28:30">
      <c r="AB308" s="4"/>
      <c r="AC308" s="4"/>
      <c r="AD308" s="4"/>
    </row>
    <row r="309" spans="28:30">
      <c r="AB309" s="4"/>
      <c r="AC309" s="4"/>
      <c r="AD309" s="4"/>
    </row>
    <row r="310" spans="28:30">
      <c r="AB310" s="4"/>
      <c r="AC310" s="4"/>
      <c r="AD310" s="4"/>
    </row>
    <row r="311" spans="28:30">
      <c r="AB311" s="4"/>
      <c r="AC311" s="4"/>
      <c r="AD311" s="4"/>
    </row>
    <row r="312" spans="28:30">
      <c r="AB312" s="4"/>
      <c r="AC312" s="4"/>
      <c r="AD312" s="4"/>
    </row>
    <row r="313" spans="28:30">
      <c r="AB313" s="4"/>
      <c r="AC313" s="4"/>
      <c r="AD313" s="4"/>
    </row>
    <row r="314" spans="28:30">
      <c r="AB314" s="4"/>
      <c r="AC314" s="4"/>
      <c r="AD314" s="4"/>
    </row>
    <row r="315" spans="28:30">
      <c r="AB315" s="4"/>
      <c r="AC315" s="4"/>
      <c r="AD315" s="4"/>
    </row>
    <row r="316" spans="28:30">
      <c r="AB316" s="4"/>
      <c r="AC316" s="4"/>
      <c r="AD316" s="4"/>
    </row>
    <row r="317" spans="28:30">
      <c r="AB317" s="4"/>
      <c r="AC317" s="4"/>
      <c r="AD317" s="4"/>
    </row>
    <row r="318" spans="28:30">
      <c r="AB318" s="4"/>
      <c r="AC318" s="4"/>
      <c r="AD318" s="4"/>
    </row>
    <row r="319" spans="28:30">
      <c r="AB319" s="4"/>
      <c r="AC319" s="4"/>
      <c r="AD319" s="4"/>
    </row>
    <row r="320" spans="28:30">
      <c r="AB320" s="4"/>
      <c r="AC320" s="4"/>
      <c r="AD320" s="4"/>
    </row>
    <row r="321" spans="28:30">
      <c r="AB321" s="4"/>
      <c r="AC321" s="4"/>
      <c r="AD321" s="4"/>
    </row>
    <row r="322" spans="28:30">
      <c r="AB322" s="4"/>
      <c r="AC322" s="4"/>
      <c r="AD322" s="4"/>
    </row>
    <row r="323" spans="28:30">
      <c r="AB323" s="4"/>
      <c r="AC323" s="4"/>
      <c r="AD323" s="4"/>
    </row>
    <row r="324" spans="28:30">
      <c r="AB324" s="4"/>
      <c r="AC324" s="4"/>
      <c r="AD324" s="4"/>
    </row>
    <row r="325" spans="28:30">
      <c r="AB325" s="4"/>
      <c r="AC325" s="4"/>
      <c r="AD325" s="4"/>
    </row>
    <row r="326" spans="28:30">
      <c r="AB326" s="4"/>
      <c r="AC326" s="4"/>
      <c r="AD326" s="4"/>
    </row>
    <row r="327" spans="28:30">
      <c r="AB327" s="4"/>
      <c r="AC327" s="4"/>
      <c r="AD327" s="4"/>
    </row>
    <row r="328" spans="28:30">
      <c r="AB328" s="4"/>
      <c r="AC328" s="4"/>
      <c r="AD328" s="4"/>
    </row>
    <row r="329" spans="28:30">
      <c r="AB329" s="4"/>
      <c r="AC329" s="4"/>
      <c r="AD329" s="4"/>
    </row>
    <row r="330" spans="28:30">
      <c r="AB330" s="4"/>
      <c r="AC330" s="4"/>
      <c r="AD330" s="4"/>
    </row>
    <row r="331" spans="28:30">
      <c r="AB331" s="4"/>
      <c r="AC331" s="4"/>
      <c r="AD331" s="4"/>
    </row>
    <row r="332" spans="28:30">
      <c r="AB332" s="4"/>
      <c r="AC332" s="4"/>
      <c r="AD332" s="4"/>
    </row>
    <row r="333" spans="28:30">
      <c r="AB333" s="4"/>
      <c r="AC333" s="4"/>
      <c r="AD333" s="4"/>
    </row>
    <row r="334" spans="28:30">
      <c r="AB334" s="4"/>
      <c r="AC334" s="4"/>
      <c r="AD334" s="4"/>
    </row>
    <row r="335" spans="28:30">
      <c r="AB335" s="4"/>
      <c r="AC335" s="4"/>
      <c r="AD335" s="4"/>
    </row>
    <row r="336" spans="28:30">
      <c r="AB336" s="4"/>
      <c r="AC336" s="4"/>
      <c r="AD336" s="4"/>
    </row>
    <row r="337" spans="28:30">
      <c r="AB337" s="4"/>
      <c r="AC337" s="4"/>
      <c r="AD337" s="4"/>
    </row>
    <row r="338" spans="28:30">
      <c r="AB338" s="4"/>
      <c r="AC338" s="4"/>
      <c r="AD338" s="4"/>
    </row>
    <row r="339" spans="28:30">
      <c r="AB339" s="4"/>
      <c r="AC339" s="4"/>
      <c r="AD339" s="4"/>
    </row>
    <row r="340" spans="28:30">
      <c r="AB340" s="4"/>
      <c r="AC340" s="4"/>
      <c r="AD340" s="4"/>
    </row>
    <row r="341" spans="28:30">
      <c r="AB341" s="4"/>
      <c r="AC341" s="4"/>
      <c r="AD341" s="4"/>
    </row>
    <row r="342" spans="28:30">
      <c r="AB342" s="4"/>
      <c r="AC342" s="4"/>
      <c r="AD342" s="4"/>
    </row>
    <row r="343" spans="28:30">
      <c r="AB343" s="4"/>
      <c r="AC343" s="4"/>
      <c r="AD343" s="4"/>
    </row>
    <row r="344" spans="28:30">
      <c r="AB344" s="4"/>
      <c r="AC344" s="4"/>
      <c r="AD344" s="4"/>
    </row>
    <row r="345" spans="28:30">
      <c r="AB345" s="4"/>
      <c r="AC345" s="4"/>
      <c r="AD345" s="4"/>
    </row>
    <row r="346" spans="28:30">
      <c r="AB346" s="4"/>
      <c r="AC346" s="4"/>
      <c r="AD346" s="4"/>
    </row>
    <row r="347" spans="28:30">
      <c r="AB347" s="4"/>
      <c r="AC347" s="4"/>
      <c r="AD347" s="4"/>
    </row>
    <row r="348" spans="28:30">
      <c r="AB348" s="4"/>
      <c r="AC348" s="4"/>
      <c r="AD348" s="4"/>
    </row>
    <row r="349" spans="28:30">
      <c r="AB349" s="4"/>
      <c r="AC349" s="4"/>
      <c r="AD349" s="4"/>
    </row>
    <row r="350" spans="28:30">
      <c r="AB350" s="4"/>
      <c r="AC350" s="4"/>
      <c r="AD350" s="4"/>
    </row>
    <row r="351" spans="28:30">
      <c r="AB351" s="4"/>
      <c r="AC351" s="4"/>
      <c r="AD351" s="4"/>
    </row>
    <row r="352" spans="28:30">
      <c r="AB352" s="4"/>
      <c r="AC352" s="4"/>
      <c r="AD352" s="4"/>
    </row>
    <row r="353" spans="28:30">
      <c r="AB353" s="4"/>
      <c r="AC353" s="4"/>
      <c r="AD353" s="4"/>
    </row>
    <row r="354" spans="28:30">
      <c r="AB354" s="4"/>
      <c r="AC354" s="4"/>
      <c r="AD354" s="4"/>
    </row>
    <row r="355" spans="28:30">
      <c r="AB355" s="4"/>
      <c r="AC355" s="4"/>
      <c r="AD355" s="4"/>
    </row>
    <row r="356" spans="27:30">
      <c r="AA356" s="4"/>
      <c r="AB356" s="4"/>
      <c r="AC356" s="4"/>
      <c r="AD356" s="4"/>
    </row>
    <row r="357" spans="28:30">
      <c r="AB357" s="4"/>
      <c r="AC357" s="4"/>
      <c r="AD357" s="4"/>
    </row>
    <row r="358" spans="28:30">
      <c r="AB358" s="4"/>
      <c r="AC358" s="4"/>
      <c r="AD358" s="4"/>
    </row>
    <row r="359" spans="28:30">
      <c r="AB359" s="4"/>
      <c r="AC359" s="4"/>
      <c r="AD359" s="4"/>
    </row>
    <row r="360" spans="28:30">
      <c r="AB360" s="4"/>
      <c r="AC360" s="4"/>
      <c r="AD360" s="4"/>
    </row>
    <row r="361" spans="28:30">
      <c r="AB361" s="4"/>
      <c r="AC361" s="4"/>
      <c r="AD361" s="4"/>
    </row>
    <row r="362" spans="28:30">
      <c r="AB362" s="4"/>
      <c r="AC362" s="4"/>
      <c r="AD362" s="4"/>
    </row>
    <row r="363" spans="28:30">
      <c r="AB363" s="4"/>
      <c r="AC363" s="4"/>
      <c r="AD363" s="4"/>
    </row>
    <row r="364" spans="28:30">
      <c r="AB364" s="4"/>
      <c r="AC364" s="4"/>
      <c r="AD364" s="4"/>
    </row>
    <row r="365" spans="28:30">
      <c r="AB365" s="4"/>
      <c r="AC365" s="4"/>
      <c r="AD365" s="4"/>
    </row>
    <row r="366" spans="28:30">
      <c r="AB366" s="4"/>
      <c r="AC366" s="4"/>
      <c r="AD366" s="4"/>
    </row>
    <row r="367" spans="28:30">
      <c r="AB367" s="4"/>
      <c r="AC367" s="4"/>
      <c r="AD367" s="4"/>
    </row>
    <row r="368" spans="28:30">
      <c r="AB368" s="4"/>
      <c r="AC368" s="4"/>
      <c r="AD368" s="4"/>
    </row>
    <row r="369" spans="28:30">
      <c r="AB369" s="4"/>
      <c r="AC369" s="4"/>
      <c r="AD369" s="4"/>
    </row>
    <row r="370" spans="28:30">
      <c r="AB370" s="4"/>
      <c r="AC370" s="4"/>
      <c r="AD370" s="4"/>
    </row>
    <row r="371" spans="28:30">
      <c r="AB371" s="4"/>
      <c r="AC371" s="4"/>
      <c r="AD371" s="4"/>
    </row>
    <row r="372" spans="28:30">
      <c r="AB372" s="4"/>
      <c r="AC372" s="4"/>
      <c r="AD372" s="4"/>
    </row>
    <row r="373" spans="28:30">
      <c r="AB373" s="4"/>
      <c r="AC373" s="4"/>
      <c r="AD373" s="4"/>
    </row>
    <row r="374" spans="28:30">
      <c r="AB374" s="4"/>
      <c r="AC374" s="4"/>
      <c r="AD374" s="4"/>
    </row>
    <row r="375" spans="28:30">
      <c r="AB375" s="4"/>
      <c r="AC375" s="4"/>
      <c r="AD375" s="4"/>
    </row>
    <row r="376" spans="28:30">
      <c r="AB376" s="4"/>
      <c r="AC376" s="4"/>
      <c r="AD376" s="4"/>
    </row>
    <row r="377" spans="28:30">
      <c r="AB377" s="4"/>
      <c r="AC377" s="4"/>
      <c r="AD377" s="4"/>
    </row>
    <row r="378" spans="28:30">
      <c r="AB378" s="4"/>
      <c r="AC378" s="4"/>
      <c r="AD378" s="4"/>
    </row>
    <row r="379" spans="28:30">
      <c r="AB379" s="4"/>
      <c r="AC379" s="4"/>
      <c r="AD379" s="4"/>
    </row>
    <row r="380" spans="28:30">
      <c r="AB380" s="4"/>
      <c r="AC380" s="4"/>
      <c r="AD380" s="4"/>
    </row>
    <row r="381" spans="28:30">
      <c r="AB381" s="4"/>
      <c r="AC381" s="4"/>
      <c r="AD381" s="4"/>
    </row>
    <row r="382" spans="28:30">
      <c r="AB382" s="4"/>
      <c r="AC382" s="4"/>
      <c r="AD382" s="4"/>
    </row>
    <row r="383" spans="28:30">
      <c r="AB383" s="4"/>
      <c r="AC383" s="4"/>
      <c r="AD383" s="4"/>
    </row>
    <row r="384" spans="28:30">
      <c r="AB384" s="4"/>
      <c r="AC384" s="4"/>
      <c r="AD384" s="4"/>
    </row>
    <row r="385" spans="28:30">
      <c r="AB385" s="4"/>
      <c r="AC385" s="4"/>
      <c r="AD385" s="4"/>
    </row>
    <row r="386" spans="28:30">
      <c r="AB386" s="4"/>
      <c r="AC386" s="4"/>
      <c r="AD386" s="4"/>
    </row>
    <row r="387" spans="28:30">
      <c r="AB387" s="4"/>
      <c r="AC387" s="4"/>
      <c r="AD387" s="4"/>
    </row>
    <row r="388" spans="28:30">
      <c r="AB388" s="4"/>
      <c r="AC388" s="4"/>
      <c r="AD388" s="4"/>
    </row>
    <row r="389" spans="28:30">
      <c r="AB389" s="4"/>
      <c r="AC389" s="4"/>
      <c r="AD389" s="4"/>
    </row>
    <row r="390" spans="28:30">
      <c r="AB390" s="4"/>
      <c r="AC390" s="4"/>
      <c r="AD390" s="4"/>
    </row>
    <row r="391" spans="28:30">
      <c r="AB391" s="4"/>
      <c r="AC391" s="4"/>
      <c r="AD391" s="4"/>
    </row>
    <row r="392" spans="28:30">
      <c r="AB392" s="4"/>
      <c r="AC392" s="4"/>
      <c r="AD392" s="4"/>
    </row>
    <row r="393" spans="28:30">
      <c r="AB393" s="4"/>
      <c r="AC393" s="4"/>
      <c r="AD393" s="4"/>
    </row>
    <row r="394" spans="28:30">
      <c r="AB394" s="4"/>
      <c r="AC394" s="4"/>
      <c r="AD394" s="4"/>
    </row>
    <row r="395" spans="28:30">
      <c r="AB395" s="4"/>
      <c r="AC395" s="4"/>
      <c r="AD395" s="4"/>
    </row>
    <row r="396" spans="28:30">
      <c r="AB396" s="4"/>
      <c r="AC396" s="4"/>
      <c r="AD396" s="4"/>
    </row>
    <row r="397" spans="28:30">
      <c r="AB397" s="4"/>
      <c r="AC397" s="4"/>
      <c r="AD397" s="4"/>
    </row>
    <row r="398" spans="28:30">
      <c r="AB398" s="4"/>
      <c r="AC398" s="4"/>
      <c r="AD398" s="4"/>
    </row>
    <row r="399" spans="28:30">
      <c r="AB399" s="4"/>
      <c r="AC399" s="4"/>
      <c r="AD399" s="4"/>
    </row>
    <row r="400" spans="28:30">
      <c r="AB400" s="4"/>
      <c r="AC400" s="4"/>
      <c r="AD400" s="4"/>
    </row>
    <row r="401" spans="28:30">
      <c r="AB401" s="4"/>
      <c r="AC401" s="4"/>
      <c r="AD401" s="4"/>
    </row>
    <row r="402" spans="28:30">
      <c r="AB402" s="4"/>
      <c r="AC402" s="4"/>
      <c r="AD402" s="4"/>
    </row>
    <row r="403" spans="28:30">
      <c r="AB403" s="4"/>
      <c r="AC403" s="4"/>
      <c r="AD403" s="4"/>
    </row>
    <row r="404" spans="28:30">
      <c r="AB404" s="4"/>
      <c r="AC404" s="4"/>
      <c r="AD404" s="4"/>
    </row>
    <row r="405" spans="28:30">
      <c r="AB405" s="4"/>
      <c r="AC405" s="4"/>
      <c r="AD405" s="4"/>
    </row>
    <row r="406" spans="28:30">
      <c r="AB406" s="4"/>
      <c r="AC406" s="4"/>
      <c r="AD406" s="4"/>
    </row>
    <row r="407" spans="28:30">
      <c r="AB407" s="4"/>
      <c r="AC407" s="4"/>
      <c r="AD407" s="4"/>
    </row>
    <row r="408" spans="28:30">
      <c r="AB408" s="4"/>
      <c r="AC408" s="4"/>
      <c r="AD408" s="4"/>
    </row>
    <row r="409" spans="28:30">
      <c r="AB409" s="4"/>
      <c r="AC409" s="4"/>
      <c r="AD409" s="4"/>
    </row>
    <row r="410" spans="28:30">
      <c r="AB410" s="4"/>
      <c r="AC410" s="4"/>
      <c r="AD410" s="4"/>
    </row>
    <row r="411" spans="28:30">
      <c r="AB411" s="4"/>
      <c r="AC411" s="4"/>
      <c r="AD411" s="4"/>
    </row>
    <row r="412" spans="28:30">
      <c r="AB412" s="4"/>
      <c r="AC412" s="4"/>
      <c r="AD412" s="4"/>
    </row>
    <row r="413" spans="28:30">
      <c r="AB413" s="4"/>
      <c r="AC413" s="4"/>
      <c r="AD413" s="4"/>
    </row>
    <row r="414" spans="28:30">
      <c r="AB414" s="4"/>
      <c r="AC414" s="4"/>
      <c r="AD414" s="4"/>
    </row>
    <row r="415" spans="28:30">
      <c r="AB415" s="4"/>
      <c r="AC415" s="4"/>
      <c r="AD415" s="4"/>
    </row>
    <row r="416" spans="28:30">
      <c r="AB416" s="4"/>
      <c r="AC416" s="4"/>
      <c r="AD416" s="4"/>
    </row>
    <row r="417" spans="28:30">
      <c r="AB417" s="4"/>
      <c r="AC417" s="4"/>
      <c r="AD417" s="4"/>
    </row>
    <row r="418" spans="28:30">
      <c r="AB418" s="4"/>
      <c r="AC418" s="4"/>
      <c r="AD418" s="4"/>
    </row>
    <row r="419" spans="28:30">
      <c r="AB419" s="4"/>
      <c r="AC419" s="4"/>
      <c r="AD419" s="4"/>
    </row>
    <row r="420" spans="28:30">
      <c r="AB420" s="4"/>
      <c r="AC420" s="4"/>
      <c r="AD420" s="4"/>
    </row>
    <row r="421" spans="28:30">
      <c r="AB421" s="4"/>
      <c r="AC421" s="4"/>
      <c r="AD421" s="4"/>
    </row>
    <row r="422" spans="28:30">
      <c r="AB422" s="4"/>
      <c r="AC422" s="4"/>
      <c r="AD422" s="4"/>
    </row>
    <row r="423" spans="28:30">
      <c r="AB423" s="4"/>
      <c r="AC423" s="4"/>
      <c r="AD423" s="4"/>
    </row>
    <row r="424" spans="28:30">
      <c r="AB424" s="4"/>
      <c r="AC424" s="4"/>
      <c r="AD424" s="4"/>
    </row>
    <row r="425" spans="28:30">
      <c r="AB425" s="4"/>
      <c r="AC425" s="4"/>
      <c r="AD425" s="4"/>
    </row>
    <row r="426" spans="28:30">
      <c r="AB426" s="4"/>
      <c r="AC426" s="4"/>
      <c r="AD426" s="4"/>
    </row>
    <row r="427" spans="28:30">
      <c r="AB427" s="4"/>
      <c r="AC427" s="4"/>
      <c r="AD427" s="4"/>
    </row>
    <row r="428" spans="28:30">
      <c r="AB428" s="4"/>
      <c r="AC428" s="4"/>
      <c r="AD428" s="4"/>
    </row>
    <row r="429" spans="28:30">
      <c r="AB429" s="4"/>
      <c r="AC429" s="4"/>
      <c r="AD429" s="4"/>
    </row>
    <row r="430" spans="28:30">
      <c r="AB430" s="4"/>
      <c r="AC430" s="4"/>
      <c r="AD430" s="4"/>
    </row>
    <row r="431" spans="28:30">
      <c r="AB431" s="4"/>
      <c r="AC431" s="4"/>
      <c r="AD431" s="4"/>
    </row>
    <row r="432" spans="28:30">
      <c r="AB432" s="4"/>
      <c r="AC432" s="4"/>
      <c r="AD432" s="4"/>
    </row>
    <row r="433" spans="28:30">
      <c r="AB433" s="4"/>
      <c r="AC433" s="4"/>
      <c r="AD433" s="4"/>
    </row>
    <row r="434" spans="28:30">
      <c r="AB434" s="4"/>
      <c r="AC434" s="4"/>
      <c r="AD434" s="4"/>
    </row>
    <row r="435" spans="28:30">
      <c r="AB435" s="4"/>
      <c r="AC435" s="4"/>
      <c r="AD435" s="4"/>
    </row>
    <row r="436" spans="28:30">
      <c r="AB436" s="4"/>
      <c r="AC436" s="4"/>
      <c r="AD436" s="4"/>
    </row>
    <row r="437" spans="28:30">
      <c r="AB437" s="4"/>
      <c r="AC437" s="4"/>
      <c r="AD437" s="4"/>
    </row>
    <row r="438" spans="28:30">
      <c r="AB438" s="4"/>
      <c r="AC438" s="4"/>
      <c r="AD438" s="4"/>
    </row>
    <row r="439" spans="28:30">
      <c r="AB439" s="4"/>
      <c r="AC439" s="4"/>
      <c r="AD439" s="4"/>
    </row>
    <row r="440" spans="28:30">
      <c r="AB440" s="4"/>
      <c r="AC440" s="4"/>
      <c r="AD440" s="4"/>
    </row>
    <row r="441" spans="28:30">
      <c r="AB441" s="4"/>
      <c r="AC441" s="4"/>
      <c r="AD441" s="4"/>
    </row>
    <row r="442" spans="28:30">
      <c r="AB442" s="4"/>
      <c r="AC442" s="4"/>
      <c r="AD442" s="4"/>
    </row>
    <row r="443" spans="28:30">
      <c r="AB443" s="4"/>
      <c r="AC443" s="4"/>
      <c r="AD443" s="4"/>
    </row>
    <row r="444" spans="28:30">
      <c r="AB444" s="4"/>
      <c r="AC444" s="4"/>
      <c r="AD444" s="4"/>
    </row>
  </sheetData>
  <autoFilter ref="AE3:BY304">
    <filterColumn colId="38">
      <customFilters>
        <customFilter operator="equal" val="1"/>
      </customFilters>
    </filterColumn>
    <extLst/>
  </autoFilter>
  <conditionalFormatting sqref="H305:J1048576 H3:J3 G305">
    <cfRule type="colorScale" priority="2">
      <colorScale>
        <cfvo type="min"/>
        <cfvo type="percentile" val="50"/>
        <cfvo type="max"/>
        <color rgb="FFF8696B"/>
        <color rgb="FFFFEB84"/>
        <color rgb="FF63BE7B"/>
      </colorScale>
    </cfRule>
  </conditionalFormatting>
  <conditionalFormatting sqref="AE4:BY74">
    <cfRule type="cellIs" dxfId="2" priority="1" operator="greaterThan">
      <formula>0</formula>
    </cfRule>
  </conditionalFormatting>
  <pageMargins left="0.7" right="0.7" top="0.75" bottom="0.75" header="0.3" footer="0.3"/>
  <pageSetup paperSize="9" orientation="portrait"/>
  <headerFooter>
    <oddFooter>&amp;L
&amp;1#&amp;"Calibri"&amp;9&amp;K000000 Marico Information classification: Official</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48"/>
  <sheetViews>
    <sheetView topLeftCell="B1" workbookViewId="0">
      <selection activeCell="H11" sqref="H11"/>
    </sheetView>
  </sheetViews>
  <sheetFormatPr defaultColWidth="9" defaultRowHeight="14.4"/>
  <cols>
    <col min="9" max="9" width="21.1388888888889" customWidth="1"/>
    <col min="11" max="11" width="23" customWidth="1"/>
  </cols>
  <sheetData>
    <row r="1" spans="1:12">
      <c r="A1" s="17" t="s">
        <v>50</v>
      </c>
      <c r="B1" s="17" t="s">
        <v>51</v>
      </c>
      <c r="C1" s="17" t="s">
        <v>52</v>
      </c>
      <c r="D1" s="17" t="s">
        <v>53</v>
      </c>
      <c r="E1" s="17" t="s">
        <v>54</v>
      </c>
      <c r="F1" s="17" t="s">
        <v>55</v>
      </c>
      <c r="G1" s="17" t="s">
        <v>56</v>
      </c>
      <c r="H1" s="17" t="s">
        <v>57</v>
      </c>
      <c r="I1" s="17" t="s">
        <v>58</v>
      </c>
      <c r="K1" s="17" t="s">
        <v>570</v>
      </c>
      <c r="L1" s="17" t="s">
        <v>571</v>
      </c>
    </row>
    <row r="2" spans="1:12">
      <c r="A2" t="s">
        <v>51</v>
      </c>
      <c r="B2" t="s">
        <v>50</v>
      </c>
      <c r="C2" t="s">
        <v>511</v>
      </c>
      <c r="D2" t="s">
        <v>50</v>
      </c>
      <c r="E2" t="s">
        <v>50</v>
      </c>
      <c r="F2" t="s">
        <v>52</v>
      </c>
      <c r="G2" t="s">
        <v>50</v>
      </c>
      <c r="H2" t="s">
        <v>52</v>
      </c>
      <c r="I2" t="s">
        <v>52</v>
      </c>
      <c r="K2" t="s">
        <v>58</v>
      </c>
      <c r="L2">
        <f>_xlfn.XLOOKUP(K2,'Working - Ingr Pairing'!$AE$3:$BY$3,'Working - Ingr Pairing'!$AE$1:$BY$1)</f>
        <v>6</v>
      </c>
    </row>
    <row r="3" spans="1:12">
      <c r="A3" t="s">
        <v>53</v>
      </c>
      <c r="B3" t="s">
        <v>53</v>
      </c>
      <c r="C3" t="s">
        <v>50</v>
      </c>
      <c r="D3" t="s">
        <v>51</v>
      </c>
      <c r="E3" t="s">
        <v>51</v>
      </c>
      <c r="F3" t="s">
        <v>54</v>
      </c>
      <c r="G3" t="s">
        <v>51</v>
      </c>
      <c r="H3" t="s">
        <v>511</v>
      </c>
      <c r="I3" t="s">
        <v>511</v>
      </c>
      <c r="K3" t="s">
        <v>52</v>
      </c>
      <c r="L3">
        <f>_xlfn.XLOOKUP(K3,'Working - Ingr Pairing'!$AE$3:$BY$3,'Working - Ingr Pairing'!$AE$1:$BY$1)</f>
        <v>3</v>
      </c>
    </row>
    <row r="4" spans="1:12">
      <c r="A4" t="s">
        <v>508</v>
      </c>
      <c r="B4" t="s">
        <v>508</v>
      </c>
      <c r="C4" t="s">
        <v>57</v>
      </c>
      <c r="D4" t="s">
        <v>519</v>
      </c>
      <c r="E4" t="s">
        <v>52</v>
      </c>
      <c r="F4" t="s">
        <v>50</v>
      </c>
      <c r="G4" t="s">
        <v>58</v>
      </c>
      <c r="H4" t="s">
        <v>239</v>
      </c>
      <c r="I4" t="s">
        <v>51</v>
      </c>
      <c r="K4" t="s">
        <v>511</v>
      </c>
      <c r="L4">
        <f>_xlfn.XLOOKUP(K4,'Working - Ingr Pairing'!$AE$3:$BY$3,'Working - Ingr Pairing'!$AE$1:$BY$1)</f>
        <v>3</v>
      </c>
    </row>
    <row r="5" spans="1:12">
      <c r="A5" t="s">
        <v>56</v>
      </c>
      <c r="B5" t="s">
        <v>56</v>
      </c>
      <c r="C5" t="s">
        <v>51</v>
      </c>
      <c r="D5" t="s">
        <v>508</v>
      </c>
      <c r="E5" t="s">
        <v>55</v>
      </c>
      <c r="F5" t="s">
        <v>51</v>
      </c>
      <c r="G5" t="s">
        <v>508</v>
      </c>
      <c r="H5" t="s">
        <v>51</v>
      </c>
      <c r="I5" t="s">
        <v>50</v>
      </c>
      <c r="K5" t="s">
        <v>51</v>
      </c>
      <c r="L5">
        <f>_xlfn.XLOOKUP(K5,'Working - Ingr Pairing'!$AE$3:$BY$3,'Working - Ingr Pairing'!$AE$1:$BY$1)</f>
        <v>3</v>
      </c>
    </row>
    <row r="6" spans="1:12">
      <c r="A6" t="s">
        <v>513</v>
      </c>
      <c r="B6" t="s">
        <v>511</v>
      </c>
      <c r="C6" t="s">
        <v>53</v>
      </c>
      <c r="D6" t="s">
        <v>511</v>
      </c>
      <c r="E6" t="s">
        <v>57</v>
      </c>
      <c r="F6" t="s">
        <v>57</v>
      </c>
      <c r="G6" t="s">
        <v>513</v>
      </c>
      <c r="H6" t="s">
        <v>55</v>
      </c>
      <c r="I6" t="s">
        <v>508</v>
      </c>
      <c r="K6" t="s">
        <v>50</v>
      </c>
      <c r="L6">
        <f>_xlfn.XLOOKUP(K6,'Working - Ingr Pairing'!$AE$3:$BY$3,'Working - Ingr Pairing'!$AE$1:$BY$1)</f>
        <v>3</v>
      </c>
    </row>
    <row r="7" spans="11:12">
      <c r="K7" t="s">
        <v>508</v>
      </c>
      <c r="L7">
        <f>_xlfn.XLOOKUP(K7,'Working - Ingr Pairing'!$AE$3:$BY$3,'Working - Ingr Pairing'!$AE$1:$BY$1)</f>
        <v>2</v>
      </c>
    </row>
    <row r="8" spans="11:12">
      <c r="K8" t="s">
        <v>53</v>
      </c>
      <c r="L8">
        <f>_xlfn.XLOOKUP(K8,'Working - Ingr Pairing'!$AE$3:$BY$3,'Working - Ingr Pairing'!$AE$1:$BY$1)</f>
        <v>2</v>
      </c>
    </row>
    <row r="9" spans="11:12">
      <c r="K9" t="s">
        <v>57</v>
      </c>
      <c r="L9">
        <f>_xlfn.XLOOKUP(K9,'Working - Ingr Pairing'!$AE$3:$BY$3,'Working - Ingr Pairing'!$AE$1:$BY$1)</f>
        <v>1</v>
      </c>
    </row>
    <row r="10" spans="11:12">
      <c r="K10" t="s">
        <v>239</v>
      </c>
      <c r="L10">
        <f>_xlfn.XLOOKUP(K10,'Working - Ingr Pairing'!$AE$3:$BY$3,'Working - Ingr Pairing'!$AE$1:$BY$1)</f>
        <v>1</v>
      </c>
    </row>
    <row r="11" spans="11:12">
      <c r="K11" t="s">
        <v>55</v>
      </c>
      <c r="L11">
        <f>_xlfn.XLOOKUP(K11,'Working - Ingr Pairing'!$AE$3:$BY$3,'Working - Ingr Pairing'!$AE$1:$BY$1)</f>
        <v>1</v>
      </c>
    </row>
    <row r="12" spans="11:12">
      <c r="K12" t="s">
        <v>54</v>
      </c>
      <c r="L12">
        <f>_xlfn.XLOOKUP(K12,'Working - Ingr Pairing'!$AE$3:$BY$3,'Working - Ingr Pairing'!$AE$1:$BY$1)</f>
        <v>1</v>
      </c>
    </row>
    <row r="13" spans="11:12">
      <c r="K13" t="s">
        <v>529</v>
      </c>
      <c r="L13">
        <f>_xlfn.XLOOKUP(K13,'Working - Ingr Pairing'!$AE$3:$BY$3,'Working - Ingr Pairing'!$AE$1:$BY$1)</f>
        <v>1</v>
      </c>
    </row>
    <row r="14" spans="11:12">
      <c r="K14" t="s">
        <v>56</v>
      </c>
      <c r="L14">
        <f>_xlfn.XLOOKUP(K14,'Working - Ingr Pairing'!$AE$3:$BY$3,'Working - Ingr Pairing'!$AE$1:$BY$1)</f>
        <v>1</v>
      </c>
    </row>
    <row r="15" spans="11:12">
      <c r="K15" t="s">
        <v>549</v>
      </c>
      <c r="L15">
        <f>_xlfn.XLOOKUP(K15,'Working - Ingr Pairing'!$AE$3:$BY$3,'Working - Ingr Pairing'!$AE$1:$BY$1)</f>
        <v>1</v>
      </c>
    </row>
    <row r="16" spans="11:12">
      <c r="K16" t="s">
        <v>519</v>
      </c>
      <c r="L16">
        <f>_xlfn.XLOOKUP(K16,'Working - Ingr Pairing'!$AE$3:$BY$3,'Working - Ingr Pairing'!$AE$1:$BY$1)</f>
        <v>1</v>
      </c>
    </row>
    <row r="17" spans="11:12">
      <c r="K17" t="s">
        <v>524</v>
      </c>
      <c r="L17">
        <f>_xlfn.XLOOKUP(K17,'Working - Ingr Pairing'!$AE$3:$BY$3,'Working - Ingr Pairing'!$AE$1:$BY$1)</f>
        <v>1</v>
      </c>
    </row>
    <row r="18" spans="11:12">
      <c r="K18" t="s">
        <v>543</v>
      </c>
      <c r="L18">
        <f>_xlfn.XLOOKUP(K18,'Working - Ingr Pairing'!$AE$3:$BY$3,'Working - Ingr Pairing'!$AE$1:$BY$1)</f>
        <v>1</v>
      </c>
    </row>
    <row r="19" spans="11:12">
      <c r="K19" t="s">
        <v>123</v>
      </c>
      <c r="L19">
        <f>_xlfn.XLOOKUP(K19,'Working - Ingr Pairing'!$AE$3:$BY$3,'Working - Ingr Pairing'!$AE$1:$BY$1)</f>
        <v>1</v>
      </c>
    </row>
    <row r="20" spans="11:12">
      <c r="K20" t="s">
        <v>43</v>
      </c>
      <c r="L20">
        <f>_xlfn.XLOOKUP(K20,'Working - Ingr Pairing'!$AE$3:$BY$3,'Working - Ingr Pairing'!$AE$1:$BY$1)</f>
        <v>1</v>
      </c>
    </row>
    <row r="21" spans="11:12">
      <c r="K21" t="s">
        <v>557</v>
      </c>
      <c r="L21">
        <f>_xlfn.XLOOKUP(K21,'Working - Ingr Pairing'!$AE$3:$BY$3,'Working - Ingr Pairing'!$AE$1:$BY$1)</f>
        <v>1</v>
      </c>
    </row>
    <row r="22" spans="11:12">
      <c r="K22" t="s">
        <v>562</v>
      </c>
      <c r="L22">
        <f>_xlfn.XLOOKUP(K22,'Working - Ingr Pairing'!$AE$3:$BY$3,'Working - Ingr Pairing'!$AE$1:$BY$1)</f>
        <v>1</v>
      </c>
    </row>
    <row r="23" spans="11:12">
      <c r="K23" t="s">
        <v>563</v>
      </c>
      <c r="L23">
        <f>_xlfn.XLOOKUP(K23,'Working - Ingr Pairing'!$AE$3:$BY$3,'Working - Ingr Pairing'!$AE$1:$BY$1)</f>
        <v>1</v>
      </c>
    </row>
    <row r="24" spans="11:12">
      <c r="K24" t="s">
        <v>516</v>
      </c>
      <c r="L24">
        <f>_xlfn.XLOOKUP(K24,'Working - Ingr Pairing'!$AE$3:$BY$3,'Working - Ingr Pairing'!$AE$1:$BY$1)</f>
        <v>0</v>
      </c>
    </row>
    <row r="25" spans="11:12">
      <c r="K25" t="s">
        <v>513</v>
      </c>
      <c r="L25">
        <f>_xlfn.XLOOKUP(K25,'Working - Ingr Pairing'!$AE$3:$BY$3,'Working - Ingr Pairing'!$AE$1:$BY$1)</f>
        <v>0</v>
      </c>
    </row>
    <row r="26" spans="11:12">
      <c r="K26" t="s">
        <v>537</v>
      </c>
      <c r="L26">
        <f>_xlfn.XLOOKUP(K26,'Working - Ingr Pairing'!$AE$3:$BY$3,'Working - Ingr Pairing'!$AE$1:$BY$1)</f>
        <v>0</v>
      </c>
    </row>
    <row r="27" spans="11:12">
      <c r="K27" t="s">
        <v>546</v>
      </c>
      <c r="L27">
        <f>_xlfn.XLOOKUP(K27,'Working - Ingr Pairing'!$AE$3:$BY$3,'Working - Ingr Pairing'!$AE$1:$BY$1)</f>
        <v>0</v>
      </c>
    </row>
    <row r="28" spans="11:12">
      <c r="K28" t="s">
        <v>551</v>
      </c>
      <c r="L28">
        <f>_xlfn.XLOOKUP(K28,'Working - Ingr Pairing'!$AE$3:$BY$3,'Working - Ingr Pairing'!$AE$1:$BY$1)</f>
        <v>0</v>
      </c>
    </row>
    <row r="29" spans="11:12">
      <c r="K29" t="s">
        <v>553</v>
      </c>
      <c r="L29">
        <f>_xlfn.XLOOKUP(K29,'Working - Ingr Pairing'!$AE$3:$BY$3,'Working - Ingr Pairing'!$AE$1:$BY$1)</f>
        <v>0</v>
      </c>
    </row>
    <row r="30" spans="11:12">
      <c r="K30" t="s">
        <v>555</v>
      </c>
      <c r="L30">
        <f>_xlfn.XLOOKUP(K30,'Working - Ingr Pairing'!$AE$3:$BY$3,'Working - Ingr Pairing'!$AE$1:$BY$1)</f>
        <v>0</v>
      </c>
    </row>
    <row r="31" spans="11:12">
      <c r="K31" t="s">
        <v>556</v>
      </c>
      <c r="L31">
        <f>_xlfn.XLOOKUP(K31,'Working - Ingr Pairing'!$AE$3:$BY$3,'Working - Ingr Pairing'!$AE$1:$BY$1)</f>
        <v>0</v>
      </c>
    </row>
    <row r="32" spans="11:12">
      <c r="K32" t="s">
        <v>534</v>
      </c>
      <c r="L32">
        <f>_xlfn.XLOOKUP(K32,'Working - Ingr Pairing'!$AE$3:$BY$3,'Working - Ingr Pairing'!$AE$1:$BY$1)</f>
        <v>0</v>
      </c>
    </row>
    <row r="33" spans="11:12">
      <c r="K33" t="s">
        <v>565</v>
      </c>
      <c r="L33">
        <f>_xlfn.XLOOKUP(K33,'Working - Ingr Pairing'!$AE$3:$BY$3,'Working - Ingr Pairing'!$AE$1:$BY$1)</f>
        <v>0</v>
      </c>
    </row>
    <row r="34" spans="11:12">
      <c r="K34" t="s">
        <v>558</v>
      </c>
      <c r="L34">
        <f>_xlfn.XLOOKUP(K34,'Working - Ingr Pairing'!$AE$3:$BY$3,'Working - Ingr Pairing'!$AE$1:$BY$1)</f>
        <v>0</v>
      </c>
    </row>
    <row r="35" spans="11:12">
      <c r="K35" t="s">
        <v>566</v>
      </c>
      <c r="L35">
        <f>_xlfn.XLOOKUP(K35,'Working - Ingr Pairing'!$AE$3:$BY$3,'Working - Ingr Pairing'!$AE$1:$BY$1)</f>
        <v>0</v>
      </c>
    </row>
    <row r="36" spans="11:12">
      <c r="K36" t="s">
        <v>554</v>
      </c>
      <c r="L36">
        <f>_xlfn.XLOOKUP(K36,'Working - Ingr Pairing'!$AE$3:$BY$3,'Working - Ingr Pairing'!$AE$1:$BY$1)</f>
        <v>0</v>
      </c>
    </row>
    <row r="37" spans="11:12">
      <c r="K37" t="s">
        <v>552</v>
      </c>
      <c r="L37">
        <f>_xlfn.XLOOKUP(K37,'Working - Ingr Pairing'!$AE$3:$BY$3,'Working - Ingr Pairing'!$AE$1:$BY$1)</f>
        <v>0</v>
      </c>
    </row>
    <row r="38" spans="11:12">
      <c r="K38" t="s">
        <v>560</v>
      </c>
      <c r="L38">
        <f>_xlfn.XLOOKUP(K38,'Working - Ingr Pairing'!$AE$3:$BY$3,'Working - Ingr Pairing'!$AE$1:$BY$1)</f>
        <v>0</v>
      </c>
    </row>
    <row r="39" spans="11:12">
      <c r="K39" t="s">
        <v>561</v>
      </c>
      <c r="L39">
        <f>_xlfn.XLOOKUP(K39,'Working - Ingr Pairing'!$AE$3:$BY$3,'Working - Ingr Pairing'!$AE$1:$BY$1)</f>
        <v>0</v>
      </c>
    </row>
    <row r="40" spans="11:12">
      <c r="K40" t="s">
        <v>564</v>
      </c>
      <c r="L40">
        <f>_xlfn.XLOOKUP(K40,'Working - Ingr Pairing'!$AE$3:$BY$3,'Working - Ingr Pairing'!$AE$1:$BY$1)</f>
        <v>0</v>
      </c>
    </row>
    <row r="41" spans="11:12">
      <c r="K41" t="s">
        <v>569</v>
      </c>
      <c r="L41">
        <f>_xlfn.XLOOKUP(K41,'Working - Ingr Pairing'!$AE$3:$BY$3,'Working - Ingr Pairing'!$AE$1:$BY$1)</f>
        <v>0</v>
      </c>
    </row>
    <row r="42" spans="11:12">
      <c r="K42" t="s">
        <v>127</v>
      </c>
      <c r="L42">
        <f>_xlfn.XLOOKUP(K42,'Working - Ingr Pairing'!$AE$3:$BY$3,'Working - Ingr Pairing'!$AE$1:$BY$1)</f>
        <v>0</v>
      </c>
    </row>
    <row r="43" spans="11:12">
      <c r="K43" t="s">
        <v>268</v>
      </c>
      <c r="L43">
        <f>_xlfn.XLOOKUP(K43,'Working - Ingr Pairing'!$AE$3:$BY$3,'Working - Ingr Pairing'!$AE$1:$BY$1)</f>
        <v>0</v>
      </c>
    </row>
    <row r="44" spans="11:12">
      <c r="K44" t="s">
        <v>567</v>
      </c>
      <c r="L44">
        <f>_xlfn.XLOOKUP(K44,'Working - Ingr Pairing'!$AE$3:$BY$3,'Working - Ingr Pairing'!$AE$1:$BY$1)</f>
        <v>0</v>
      </c>
    </row>
    <row r="45" spans="11:12">
      <c r="K45" t="s">
        <v>568</v>
      </c>
      <c r="L45">
        <f>_xlfn.XLOOKUP(K45,'Working - Ingr Pairing'!$AE$3:$BY$3,'Working - Ingr Pairing'!$AE$1:$BY$1)</f>
        <v>0</v>
      </c>
    </row>
    <row r="46" spans="11:12">
      <c r="K46" t="s">
        <v>559</v>
      </c>
      <c r="L46">
        <f>_xlfn.XLOOKUP(K46,'Working - Ingr Pairing'!$AE$3:$BY$3,'Working - Ingr Pairing'!$AE$1:$BY$1)</f>
        <v>0</v>
      </c>
    </row>
    <row r="47" spans="11:12">
      <c r="K47" t="s">
        <v>540</v>
      </c>
      <c r="L47">
        <f>_xlfn.XLOOKUP(K47,'Working - Ingr Pairing'!$AE$3:$BY$3,'Working - Ingr Pairing'!$AE$1:$BY$1)</f>
        <v>0</v>
      </c>
    </row>
    <row r="48" spans="11:12">
      <c r="K48" t="s">
        <v>113</v>
      </c>
      <c r="L48">
        <f>_xlfn.XLOOKUP(K48,'Working - Ingr Pairing'!$AE$3:$BY$3,'Working - Ingr Pairing'!$AE$1:$BY$1)</f>
        <v>0</v>
      </c>
    </row>
  </sheetData>
  <autoFilter ref="K1:L48">
    <sortState ref="K1:L48">
      <sortCondition ref="L1" descending="1"/>
    </sortState>
    <extLst/>
  </autoFilter>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25"/>
  <sheetViews>
    <sheetView workbookViewId="0">
      <pane xSplit="1" topLeftCell="B1" activePane="topRight" state="frozen"/>
      <selection/>
      <selection pane="topRight" activeCell="F11" sqref="F11"/>
    </sheetView>
  </sheetViews>
  <sheetFormatPr defaultColWidth="9" defaultRowHeight="14.4"/>
  <cols>
    <col min="1" max="1" width="20.712962962963" customWidth="1"/>
    <col min="3" max="3" width="14.5740740740741" customWidth="1"/>
    <col min="4" max="4" width="12.5740740740741" customWidth="1"/>
    <col min="5" max="5" width="24.287037037037" customWidth="1"/>
    <col min="6" max="6" width="11" customWidth="1"/>
    <col min="7" max="7" width="13.8518518518519" customWidth="1"/>
    <col min="8" max="8" width="16.712962962963" customWidth="1"/>
    <col min="9" max="9" width="9.28703703703704" customWidth="1"/>
    <col min="10" max="10" width="21.712962962963" customWidth="1"/>
    <col min="11" max="11" width="27.712962962963" customWidth="1"/>
    <col min="14" max="14" width="15.1388888888889" customWidth="1"/>
    <col min="15" max="15" width="16.712962962963" customWidth="1"/>
    <col min="16" max="16" width="14" customWidth="1"/>
    <col min="17" max="17" width="6.13888888888889" customWidth="1"/>
    <col min="18" max="18" width="20.712962962963" customWidth="1"/>
    <col min="19" max="19" width="14.5740740740741" customWidth="1"/>
    <col min="20" max="20" width="14.712962962963" customWidth="1"/>
    <col min="21" max="21" width="19.4259259259259" customWidth="1"/>
    <col min="22" max="22" width="14.287037037037" customWidth="1"/>
  </cols>
  <sheetData>
    <row r="1" spans="3:22">
      <c r="C1" s="22" t="s">
        <v>30</v>
      </c>
      <c r="D1" s="22" t="s">
        <v>31</v>
      </c>
      <c r="E1" s="22" t="s">
        <v>32</v>
      </c>
      <c r="F1" s="22" t="s">
        <v>33</v>
      </c>
      <c r="G1" s="22" t="s">
        <v>34</v>
      </c>
      <c r="H1" s="22" t="s">
        <v>35</v>
      </c>
      <c r="I1" s="22" t="s">
        <v>36</v>
      </c>
      <c r="J1" s="22" t="s">
        <v>37</v>
      </c>
      <c r="K1" s="22" t="s">
        <v>38</v>
      </c>
      <c r="N1" s="17" t="s">
        <v>40</v>
      </c>
      <c r="O1" s="17" t="s">
        <v>41</v>
      </c>
      <c r="P1" s="17" t="s">
        <v>42</v>
      </c>
      <c r="Q1" s="17" t="s">
        <v>43</v>
      </c>
      <c r="R1" s="17" t="s">
        <v>44</v>
      </c>
      <c r="S1" s="17" t="s">
        <v>45</v>
      </c>
      <c r="T1" s="17" t="s">
        <v>46</v>
      </c>
      <c r="U1" s="17" t="s">
        <v>47</v>
      </c>
      <c r="V1" s="17" t="s">
        <v>48</v>
      </c>
    </row>
    <row r="2" spans="1:22">
      <c r="A2" t="s">
        <v>50</v>
      </c>
      <c r="B2" s="30">
        <v>0.424309916459939</v>
      </c>
      <c r="C2">
        <f>SUMIFS('Copy of Raw Data'!AE$3:AE$73,'Copy of Raw Data'!$AY$3:$AY$73,"&gt;0")</f>
        <v>157799.11</v>
      </c>
      <c r="D2">
        <f>SUMIFS('Copy of Raw Data'!AF$3:AF$73,'Copy of Raw Data'!$AY$3:$AY$73,"&gt;0")</f>
        <v>111536.14</v>
      </c>
      <c r="E2">
        <f>SUMIFS('Copy of Raw Data'!AG$3:AG$73,'Copy of Raw Data'!$AY$3:$AY$73,"&gt;0")</f>
        <v>66565.76</v>
      </c>
      <c r="F2">
        <f>SUMIFS('Copy of Raw Data'!AH$3:AH$73,'Copy of Raw Data'!$AY$3:$AY$73,"&gt;0")</f>
        <v>138624.17</v>
      </c>
      <c r="G2">
        <f>SUMIFS('Copy of Raw Data'!AI$3:AI$73,'Copy of Raw Data'!$AY$3:$AY$73,"&gt;0")</f>
        <v>116719.54</v>
      </c>
      <c r="H2">
        <f>SUMIFS('Copy of Raw Data'!AJ$3:AJ$73,'Copy of Raw Data'!$AY$3:$AY$73,"&gt;0")</f>
        <v>91606.31</v>
      </c>
      <c r="I2">
        <f>SUMIFS('Copy of Raw Data'!AK$3:AK$73,'Copy of Raw Data'!$AY$3:$AY$73,"&gt;0")</f>
        <v>41601.61</v>
      </c>
      <c r="J2">
        <f>SUMIFS('Copy of Raw Data'!AL$3:AL$73,'Copy of Raw Data'!$AY$3:$AY$73,"&gt;0")</f>
        <v>50465.44</v>
      </c>
      <c r="K2">
        <f>SUMIFS('Copy of Raw Data'!AM$3:AM$73,'Copy of Raw Data'!$AY$3:$AY$73,"&gt;0")</f>
        <v>25676.28</v>
      </c>
      <c r="N2">
        <f>SUMIFS('Copy of Raw Data'!AO$3:AO$73,'Copy of Raw Data'!$AY$3:$AY$73,"&gt;0")</f>
        <v>196683.06</v>
      </c>
      <c r="O2">
        <f>SUMIFS('Copy of Raw Data'!AP$3:AP$73,'Copy of Raw Data'!$AY$3:$AY$73,"&gt;0")</f>
        <v>143817.42</v>
      </c>
      <c r="P2">
        <f>SUMIFS('Copy of Raw Data'!AQ$3:AQ$73,'Copy of Raw Data'!$AY$3:$AY$73,"&gt;0")</f>
        <v>72105.17</v>
      </c>
      <c r="R2">
        <f>SUMIFS('Copy of Raw Data'!AS$3:AS$73,'Copy of Raw Data'!$AY$3:$AY$73,"&gt;0")</f>
        <v>17673.96</v>
      </c>
      <c r="S2">
        <f>SUMIFS('Copy of Raw Data'!AT$3:AT$73,'Copy of Raw Data'!$AY$3:$AY$73,"&gt;0")</f>
        <v>14869.61</v>
      </c>
      <c r="T2">
        <f>SUMIFS('Copy of Raw Data'!AU$3:AU$73,'Copy of Raw Data'!$AY$3:$AY$73,"&gt;0")</f>
        <v>18680.18</v>
      </c>
      <c r="U2">
        <f>SUMIFS('Copy of Raw Data'!AV$3:AV$73,'Copy of Raw Data'!$AY$3:$AY$73,"&gt;0")</f>
        <v>22239.62</v>
      </c>
      <c r="V2">
        <f>SUMIFS('Copy of Raw Data'!AW$3:AW$73,'Copy of Raw Data'!$AY$3:$AY$73,"&gt;0")</f>
        <v>27503.26</v>
      </c>
    </row>
    <row r="3" spans="1:22">
      <c r="A3" t="s">
        <v>51</v>
      </c>
      <c r="B3" s="30">
        <v>0.333271635117981</v>
      </c>
      <c r="C3">
        <f>SUMIFS('Copy of Raw Data'!AE$3:AE$73,'Copy of Raw Data'!$AZ$3:$AZ$73,"&gt;0")</f>
        <v>126759.96</v>
      </c>
      <c r="D3">
        <f>SUMIFS('Copy of Raw Data'!AF$3:AF$73,'Copy of Raw Data'!$AZ$3:$AZ$73,"&gt;0")</f>
        <v>55045.28</v>
      </c>
      <c r="E3">
        <f>SUMIFS('Copy of Raw Data'!AG$3:AG$73,'Copy of Raw Data'!$AZ$3:$AZ$73,"&gt;0")</f>
        <v>22420.08</v>
      </c>
      <c r="F3">
        <f>SUMIFS('Copy of Raw Data'!AH$3:AH$73,'Copy of Raw Data'!$AZ$3:$AZ$73,"&gt;0")</f>
        <v>129518.03</v>
      </c>
      <c r="G3">
        <f>SUMIFS('Copy of Raw Data'!AI$3:AI$73,'Copy of Raw Data'!$AZ$3:$AZ$73,"&gt;0")</f>
        <v>68957.46</v>
      </c>
      <c r="H3">
        <f>SUMIFS('Copy of Raw Data'!AJ$3:AJ$73,'Copy of Raw Data'!$AZ$3:$AZ$73,"&gt;0")</f>
        <v>78363.24</v>
      </c>
      <c r="I3">
        <f>SUMIFS('Copy of Raw Data'!AK$3:AK$73,'Copy of Raw Data'!$AZ$3:$AZ$73,"&gt;0")</f>
        <v>27221.77</v>
      </c>
      <c r="J3">
        <f>SUMIFS('Copy of Raw Data'!AL$3:AL$73,'Copy of Raw Data'!$AZ$3:$AZ$73,"&gt;0")</f>
        <v>47606.78</v>
      </c>
      <c r="K3">
        <f>SUMIFS('Copy of Raw Data'!AM$3:AM$73,'Copy of Raw Data'!$AZ$3:$AZ$73,"&gt;0")</f>
        <v>4494.62</v>
      </c>
      <c r="N3">
        <f>SUMIFS('Copy of Raw Data'!AO$3:AO$73,'Copy of Raw Data'!$AZ$3:$AZ$73,"&gt;0")</f>
        <v>186803.73</v>
      </c>
      <c r="O3">
        <f>SUMIFS('Copy of Raw Data'!AP$3:AP$73,'Copy of Raw Data'!$AZ$3:$AZ$73,"&gt;0")</f>
        <v>91109.68</v>
      </c>
      <c r="P3">
        <f>SUMIFS('Copy of Raw Data'!AQ$3:AQ$73,'Copy of Raw Data'!$AZ$3:$AZ$73,"&gt;0")</f>
        <v>83373.45</v>
      </c>
      <c r="R3">
        <f>SUMIFS('Copy of Raw Data'!AS$3:AS$73,'Copy of Raw Data'!$AZ$3:$AZ$73,"&gt;0")</f>
        <v>17673.96</v>
      </c>
      <c r="S3">
        <f>SUMIFS('Copy of Raw Data'!AT$3:AT$73,'Copy of Raw Data'!$AZ$3:$AZ$73,"&gt;0")</f>
        <v>0</v>
      </c>
      <c r="T3">
        <f>SUMIFS('Copy of Raw Data'!AU$3:AU$73,'Copy of Raw Data'!$AZ$3:$AZ$73,"&gt;0")</f>
        <v>26558.23</v>
      </c>
      <c r="U3">
        <f>SUMIFS('Copy of Raw Data'!AV$3:AV$73,'Copy of Raw Data'!$AZ$3:$AZ$73,"&gt;0")</f>
        <v>42197.84</v>
      </c>
      <c r="V3">
        <f>SUMIFS('Copy of Raw Data'!AW$3:AW$73,'Copy of Raw Data'!$AZ$3:$AZ$73,"&gt;0")</f>
        <v>22937.6</v>
      </c>
    </row>
    <row r="4" spans="1:22">
      <c r="A4" t="s">
        <v>52</v>
      </c>
      <c r="B4" s="30">
        <v>0.230955429754932</v>
      </c>
      <c r="C4">
        <f>SUMIFS('Copy of Raw Data'!AE$3:AE$73,'Copy of Raw Data'!$BA$3:$BA$73,"&gt;0")</f>
        <v>136498.24</v>
      </c>
      <c r="D4">
        <f>SUMIFS('Copy of Raw Data'!AF$3:AF$73,'Copy of Raw Data'!$BA$3:$BA$73,"&gt;0")</f>
        <v>59875.59</v>
      </c>
      <c r="E4">
        <f>SUMIFS('Copy of Raw Data'!AG$3:AG$73,'Copy of Raw Data'!$BA$3:$BA$73,"&gt;0")</f>
        <v>24817.56</v>
      </c>
      <c r="F4">
        <f>SUMIFS('Copy of Raw Data'!AH$3:AH$73,'Copy of Raw Data'!$BA$3:$BA$73,"&gt;0")</f>
        <v>91754.71</v>
      </c>
      <c r="G4">
        <f>SUMIFS('Copy of Raw Data'!AI$3:AI$73,'Copy of Raw Data'!$BA$3:$BA$73,"&gt;0")</f>
        <v>42678.21</v>
      </c>
      <c r="H4">
        <f>SUMIFS('Copy of Raw Data'!AJ$3:AJ$73,'Copy of Raw Data'!$BA$3:$BA$73,"&gt;0")</f>
        <v>69339.99</v>
      </c>
      <c r="I4">
        <f>SUMIFS('Copy of Raw Data'!AK$3:AK$73,'Copy of Raw Data'!$BA$3:$BA$73,"&gt;0")</f>
        <v>33165.66</v>
      </c>
      <c r="J4">
        <f>SUMIFS('Copy of Raw Data'!AL$3:AL$73,'Copy of Raw Data'!$BA$3:$BA$73,"&gt;0")</f>
        <v>0</v>
      </c>
      <c r="K4">
        <f>SUMIFS('Copy of Raw Data'!AM$3:AM$73,'Copy of Raw Data'!$BA$3:$BA$73,"&gt;0")</f>
        <v>55505.05</v>
      </c>
      <c r="N4">
        <f>SUMIFS('Copy of Raw Data'!AO$3:AO$73,'Copy of Raw Data'!$BA$3:$BA$73,"&gt;0")</f>
        <v>92491.85</v>
      </c>
      <c r="O4">
        <f>SUMIFS('Copy of Raw Data'!AP$3:AP$73,'Copy of Raw Data'!$BA$3:$BA$73,"&gt;0")</f>
        <v>2384.44</v>
      </c>
      <c r="P4">
        <f>SUMIFS('Copy of Raw Data'!AQ$3:AQ$73,'Copy of Raw Data'!$BA$3:$BA$73,"&gt;0")</f>
        <v>98455.51</v>
      </c>
      <c r="R4">
        <f>SUMIFS('Copy of Raw Data'!AS$3:AS$73,'Copy of Raw Data'!$BA$3:$BA$73,"&gt;0")</f>
        <v>0</v>
      </c>
      <c r="S4">
        <f>SUMIFS('Copy of Raw Data'!AT$3:AT$73,'Copy of Raw Data'!$BA$3:$BA$73,"&gt;0")</f>
        <v>24817.56</v>
      </c>
      <c r="T4">
        <f>SUMIFS('Copy of Raw Data'!AU$3:AU$73,'Copy of Raw Data'!$BA$3:$BA$73,"&gt;0")</f>
        <v>56252.55</v>
      </c>
      <c r="U4">
        <f>SUMIFS('Copy of Raw Data'!AV$3:AV$73,'Copy of Raw Data'!$BA$3:$BA$73,"&gt;0")</f>
        <v>53868.11</v>
      </c>
      <c r="V4">
        <f>SUMIFS('Copy of Raw Data'!AW$3:AW$73,'Copy of Raw Data'!$BA$3:$BA$73,"&gt;0")</f>
        <v>0</v>
      </c>
    </row>
    <row r="5" spans="1:22">
      <c r="A5" t="s">
        <v>53</v>
      </c>
      <c r="B5" s="30">
        <v>0.163494760780875</v>
      </c>
      <c r="C5">
        <f>SUMIFS('Copy of Raw Data'!AE$3:AE$73,'Copy of Raw Data'!$BB$3:$BB$73,"&gt;0")</f>
        <v>65829.67</v>
      </c>
      <c r="D5">
        <f>SUMIFS('Copy of Raw Data'!AF$3:AF$73,'Copy of Raw Data'!$BB$3:$BB$73,"&gt;0")</f>
        <v>91232.92</v>
      </c>
      <c r="E5">
        <f>SUMIFS('Copy of Raw Data'!AG$3:AG$73,'Copy of Raw Data'!$BB$3:$BB$73,"&gt;0")</f>
        <v>56773.17</v>
      </c>
      <c r="F5">
        <f>SUMIFS('Copy of Raw Data'!AH$3:AH$73,'Copy of Raw Data'!$BB$3:$BB$73,"&gt;0")</f>
        <v>65489.53</v>
      </c>
      <c r="G5">
        <f>SUMIFS('Copy of Raw Data'!AI$3:AI$73,'Copy of Raw Data'!$BB$3:$BB$73,"&gt;0")</f>
        <v>63186.08</v>
      </c>
      <c r="H5">
        <f>SUMIFS('Copy of Raw Data'!AJ$3:AJ$73,'Copy of Raw Data'!$BB$3:$BB$73,"&gt;0")</f>
        <v>14522.68</v>
      </c>
      <c r="I5">
        <f>SUMIFS('Copy of Raw Data'!AK$3:AK$73,'Copy of Raw Data'!$BB$3:$BB$73,"&gt;0")</f>
        <v>39751.87</v>
      </c>
      <c r="J5">
        <f>SUMIFS('Copy of Raw Data'!AL$3:AL$73,'Copy of Raw Data'!$BB$3:$BB$73,"&gt;0")</f>
        <v>0</v>
      </c>
      <c r="K5">
        <f>SUMIFS('Copy of Raw Data'!AM$3:AM$73,'Copy of Raw Data'!$BB$3:$BB$73,"&gt;0")</f>
        <v>50493.84</v>
      </c>
      <c r="N5">
        <f>SUMIFS('Copy of Raw Data'!AO$3:AO$73,'Copy of Raw Data'!$BB$3:$BB$73,"&gt;0")</f>
        <v>49491.93</v>
      </c>
      <c r="O5">
        <f>SUMIFS('Copy of Raw Data'!AP$3:AP$73,'Copy of Raw Data'!$BB$3:$BB$73,"&gt;0")</f>
        <v>32903.06</v>
      </c>
      <c r="P5">
        <f>SUMIFS('Copy of Raw Data'!AQ$3:AQ$73,'Copy of Raw Data'!$BB$3:$BB$73,"&gt;0")</f>
        <v>33507.5</v>
      </c>
      <c r="R5">
        <f>SUMIFS('Copy of Raw Data'!AS$3:AS$73,'Copy of Raw Data'!$BB$3:$BB$73,"&gt;0")</f>
        <v>0</v>
      </c>
      <c r="S5">
        <f>SUMIFS('Copy of Raw Data'!AT$3:AT$73,'Copy of Raw Data'!$BB$3:$BB$73,"&gt;0")</f>
        <v>36828.51</v>
      </c>
      <c r="T5">
        <f>SUMIFS('Copy of Raw Data'!AU$3:AU$73,'Copy of Raw Data'!$BB$3:$BB$73,"&gt;0")</f>
        <v>35958.07</v>
      </c>
      <c r="U5">
        <f>SUMIFS('Copy of Raw Data'!AV$3:AV$73,'Copy of Raw Data'!$BB$3:$BB$73,"&gt;0")</f>
        <v>24817.56</v>
      </c>
      <c r="V5">
        <f>SUMIFS('Copy of Raw Data'!AW$3:AW$73,'Copy of Raw Data'!$BB$3:$BB$73,"&gt;0")</f>
        <v>2711.77</v>
      </c>
    </row>
    <row r="6" spans="1:22">
      <c r="A6" t="s">
        <v>54</v>
      </c>
      <c r="B6" s="30">
        <v>0.14661215564829</v>
      </c>
      <c r="C6">
        <f>SUMIFS('Copy of Raw Data'!AE$3:AE$73,'Copy of Raw Data'!$BC$3:$BC$73,"&gt;0")</f>
        <v>71837.56</v>
      </c>
      <c r="D6">
        <f>SUMIFS('Copy of Raw Data'!AF$3:AF$73,'Copy of Raw Data'!$BC$3:$BC$73,"&gt;0")</f>
        <v>29273.78</v>
      </c>
      <c r="E6">
        <f>SUMIFS('Copy of Raw Data'!AG$3:AG$73,'Copy of Raw Data'!$BC$3:$BC$73,"&gt;0")</f>
        <v>29273.78</v>
      </c>
      <c r="F6">
        <f>SUMIFS('Copy of Raw Data'!AH$3:AH$73,'Copy of Raw Data'!$BC$3:$BC$73,"&gt;0")</f>
        <v>24523.88</v>
      </c>
      <c r="G6">
        <f>SUMIFS('Copy of Raw Data'!AI$3:AI$73,'Copy of Raw Data'!$BC$3:$BC$73,"&gt;0")</f>
        <v>29273.78</v>
      </c>
      <c r="H6">
        <f>SUMIFS('Copy of Raw Data'!AJ$3:AJ$73,'Copy of Raw Data'!$BC$3:$BC$73,"&gt;0")</f>
        <v>38623.74</v>
      </c>
      <c r="I6">
        <f>SUMIFS('Copy of Raw Data'!AK$3:AK$73,'Copy of Raw Data'!$BC$3:$BC$73,"&gt;0")</f>
        <v>0</v>
      </c>
      <c r="J6">
        <f>SUMIFS('Copy of Raw Data'!AL$3:AL$73,'Copy of Raw Data'!$BC$3:$BC$73,"&gt;0")</f>
        <v>0</v>
      </c>
      <c r="K6">
        <f>SUMIFS('Copy of Raw Data'!AM$3:AM$73,'Copy of Raw Data'!$BC$3:$BC$73,"&gt;0")</f>
        <v>20583.84</v>
      </c>
      <c r="N6">
        <f>SUMIFS('Copy of Raw Data'!AO$3:AO$73,'Copy of Raw Data'!$BC$3:$BC$73,"&gt;0")</f>
        <v>92421.4</v>
      </c>
      <c r="O6">
        <f>SUMIFS('Copy of Raw Data'!AP$3:AP$73,'Copy of Raw Data'!$BC$3:$BC$73,"&gt;0")</f>
        <v>8689.94</v>
      </c>
      <c r="P6">
        <f>SUMIFS('Copy of Raw Data'!AQ$3:AQ$73,'Copy of Raw Data'!$BC$3:$BC$73,"&gt;0")</f>
        <v>92421.4</v>
      </c>
      <c r="R6">
        <f>SUMIFS('Copy of Raw Data'!AS$3:AS$73,'Copy of Raw Data'!$BC$3:$BC$73,"&gt;0")</f>
        <v>0</v>
      </c>
      <c r="S6">
        <f>SUMIFS('Copy of Raw Data'!AT$3:AT$73,'Copy of Raw Data'!$BC$3:$BC$73,"&gt;0")</f>
        <v>8689.94</v>
      </c>
      <c r="T6">
        <f>SUMIFS('Copy of Raw Data'!AU$3:AU$73,'Copy of Raw Data'!$BC$3:$BC$73,"&gt;0")</f>
        <v>24523.88</v>
      </c>
      <c r="U6">
        <f>SUMIFS('Copy of Raw Data'!AV$3:AV$73,'Copy of Raw Data'!$BC$3:$BC$73,"&gt;0")</f>
        <v>24523.88</v>
      </c>
      <c r="V6">
        <f>SUMIFS('Copy of Raw Data'!AW$3:AW$73,'Copy of Raw Data'!$BC$3:$BC$73,"&gt;0")</f>
        <v>0</v>
      </c>
    </row>
    <row r="7" spans="1:22">
      <c r="A7" t="s">
        <v>55</v>
      </c>
      <c r="B7" s="30">
        <v>0.14035965913904</v>
      </c>
      <c r="C7">
        <f>SUMIFS('Copy of Raw Data'!AE$3:AE$73,'Copy of Raw Data'!$BD$3:$BD$73,"&gt;0")</f>
        <v>81008.27</v>
      </c>
      <c r="D7">
        <f>SUMIFS('Copy of Raw Data'!AF$3:AF$73,'Copy of Raw Data'!$BD$3:$BD$73,"&gt;0")</f>
        <v>17860.65</v>
      </c>
      <c r="E7">
        <f>SUMIFS('Copy of Raw Data'!AG$3:AG$73,'Copy of Raw Data'!$BD$3:$BD$73,"&gt;0")</f>
        <v>0</v>
      </c>
      <c r="F7">
        <f>SUMIFS('Copy of Raw Data'!AH$3:AH$73,'Copy of Raw Data'!$BD$3:$BD$73,"&gt;0")</f>
        <v>42384.53</v>
      </c>
      <c r="G7">
        <f>SUMIFS('Copy of Raw Data'!AI$3:AI$73,'Copy of Raw Data'!$BD$3:$BD$73,"&gt;0")</f>
        <v>17860.65</v>
      </c>
      <c r="H7">
        <f>SUMIFS('Copy of Raw Data'!AJ$3:AJ$73,'Copy of Raw Data'!$BD$3:$BD$73,"&gt;0")</f>
        <v>38623.74</v>
      </c>
      <c r="I7">
        <f>SUMIFS('Copy of Raw Data'!AK$3:AK$73,'Copy of Raw Data'!$BD$3:$BD$73,"&gt;0")</f>
        <v>0</v>
      </c>
      <c r="J7">
        <f>SUMIFS('Copy of Raw Data'!AL$3:AL$73,'Copy of Raw Data'!$BD$3:$BD$73,"&gt;0")</f>
        <v>0</v>
      </c>
      <c r="K7">
        <f>SUMIFS('Copy of Raw Data'!AM$3:AM$73,'Copy of Raw Data'!$BD$3:$BD$73,"&gt;0")</f>
        <v>17860.65</v>
      </c>
      <c r="N7">
        <f>SUMIFS('Copy of Raw Data'!AO$3:AO$73,'Copy of Raw Data'!$BD$3:$BD$73,"&gt;0")</f>
        <v>70619.3</v>
      </c>
      <c r="O7">
        <f>SUMIFS('Copy of Raw Data'!AP$3:AP$73,'Copy of Raw Data'!$BD$3:$BD$73,"&gt;0")</f>
        <v>7471.68</v>
      </c>
      <c r="P7">
        <f>SUMIFS('Copy of Raw Data'!AQ$3:AQ$73,'Copy of Raw Data'!$BD$3:$BD$73,"&gt;0")</f>
        <v>63147.62</v>
      </c>
      <c r="R7">
        <f>SUMIFS('Copy of Raw Data'!AS$3:AS$73,'Copy of Raw Data'!$BD$3:$BD$73,"&gt;0")</f>
        <v>0</v>
      </c>
      <c r="S7">
        <f>SUMIFS('Copy of Raw Data'!AT$3:AT$73,'Copy of Raw Data'!$BD$3:$BD$73,"&gt;0")</f>
        <v>0</v>
      </c>
      <c r="T7">
        <f>SUMIFS('Copy of Raw Data'!AU$3:AU$73,'Copy of Raw Data'!$BD$3:$BD$73,"&gt;0")</f>
        <v>24523.88</v>
      </c>
      <c r="U7">
        <f>SUMIFS('Copy of Raw Data'!AV$3:AV$73,'Copy of Raw Data'!$BD$3:$BD$73,"&gt;0")</f>
        <v>24523.88</v>
      </c>
      <c r="V7">
        <f>SUMIFS('Copy of Raw Data'!AW$3:AW$73,'Copy of Raw Data'!$BD$3:$BD$73,"&gt;0")</f>
        <v>0</v>
      </c>
    </row>
    <row r="8" spans="1:22">
      <c r="A8" t="s">
        <v>56</v>
      </c>
      <c r="B8" s="30">
        <v>0.136330566854733</v>
      </c>
      <c r="C8">
        <f>SUMIFS('Copy of Raw Data'!AE$3:AE$73,'Copy of Raw Data'!$BE$3:$BE$73,"&gt;0")</f>
        <v>52287.79</v>
      </c>
      <c r="D8">
        <f>SUMIFS('Copy of Raw Data'!AF$3:AF$73,'Copy of Raw Data'!$BE$3:$BE$73,"&gt;0")</f>
        <v>28898.95</v>
      </c>
      <c r="E8">
        <f>SUMIFS('Copy of Raw Data'!AG$3:AG$73,'Copy of Raw Data'!$BE$3:$BE$73,"&gt;0")</f>
        <v>6493.17</v>
      </c>
      <c r="F8">
        <f>SUMIFS('Copy of Raw Data'!AH$3:AH$73,'Copy of Raw Data'!$BE$3:$BE$73,"&gt;0")</f>
        <v>74765.91</v>
      </c>
      <c r="G8">
        <f>SUMIFS('Copy of Raw Data'!AI$3:AI$73,'Copy of Raw Data'!$BE$3:$BE$73,"&gt;0")</f>
        <v>53252.74</v>
      </c>
      <c r="H8">
        <f>SUMIFS('Copy of Raw Data'!AJ$3:AJ$73,'Copy of Raw Data'!$BE$3:$BE$73,"&gt;0")</f>
        <v>15544.88</v>
      </c>
      <c r="I8">
        <f>SUMIFS('Copy of Raw Data'!AK$3:AK$73,'Copy of Raw Data'!$BE$3:$BE$73,"&gt;0")</f>
        <v>13979.52</v>
      </c>
      <c r="J8">
        <f>SUMIFS('Copy of Raw Data'!AL$3:AL$73,'Copy of Raw Data'!$BE$3:$BE$73,"&gt;0")</f>
        <v>47606.78</v>
      </c>
      <c r="K8">
        <f>SUMIFS('Copy of Raw Data'!AM$3:AM$73,'Copy of Raw Data'!$BE$3:$BE$73,"&gt;0")</f>
        <v>0</v>
      </c>
      <c r="N8">
        <f>SUMIFS('Copy of Raw Data'!AO$3:AO$73,'Copy of Raw Data'!$BE$3:$BE$73,"&gt;0")</f>
        <v>81259.08</v>
      </c>
      <c r="O8">
        <f>SUMIFS('Copy of Raw Data'!AP$3:AP$73,'Copy of Raw Data'!$BE$3:$BE$73,"&gt;0")</f>
        <v>81259.08</v>
      </c>
      <c r="P8">
        <f>SUMIFS('Copy of Raw Data'!AQ$3:AQ$73,'Copy of Raw Data'!$BE$3:$BE$73,"&gt;0")</f>
        <v>0</v>
      </c>
      <c r="R8">
        <f>SUMIFS('Copy of Raw Data'!AS$3:AS$73,'Copy of Raw Data'!$BE$3:$BE$73,"&gt;0")</f>
        <v>0</v>
      </c>
      <c r="S8">
        <f>SUMIFS('Copy of Raw Data'!AT$3:AT$73,'Copy of Raw Data'!$BE$3:$BE$73,"&gt;0")</f>
        <v>0</v>
      </c>
      <c r="T8">
        <f>SUMIFS('Copy of Raw Data'!AU$3:AU$73,'Copy of Raw Data'!$BE$3:$BE$73,"&gt;0")</f>
        <v>4681.01</v>
      </c>
      <c r="U8">
        <f>SUMIFS('Copy of Raw Data'!AV$3:AV$73,'Copy of Raw Data'!$BE$3:$BE$73,"&gt;0")</f>
        <v>0</v>
      </c>
      <c r="V8">
        <f>SUMIFS('Copy of Raw Data'!AW$3:AW$73,'Copy of Raw Data'!$BE$3:$BE$73,"&gt;0")</f>
        <v>0</v>
      </c>
    </row>
    <row r="9" spans="1:22">
      <c r="A9" t="s">
        <v>57</v>
      </c>
      <c r="B9" s="30">
        <v>0.116815137912009</v>
      </c>
      <c r="C9">
        <f>SUMIFS('Copy of Raw Data'!AE$3:AE$73,'Copy of Raw Data'!$BF$3:$BF$73,"&gt;0")</f>
        <v>73637.95</v>
      </c>
      <c r="D9">
        <f>SUMIFS('Copy of Raw Data'!AF$3:AF$73,'Copy of Raw Data'!$BF$3:$BF$73,"&gt;0")</f>
        <v>10490.33</v>
      </c>
      <c r="E9">
        <f>SUMIFS('Copy of Raw Data'!AG$3:AG$73,'Copy of Raw Data'!$BF$3:$BF$73,"&gt;0")</f>
        <v>0</v>
      </c>
      <c r="F9">
        <f>SUMIFS('Copy of Raw Data'!AH$3:AH$73,'Copy of Raw Data'!$BF$3:$BF$73,"&gt;0")</f>
        <v>24523.88</v>
      </c>
      <c r="G9">
        <f>SUMIFS('Copy of Raw Data'!AI$3:AI$73,'Copy of Raw Data'!$BF$3:$BF$73,"&gt;0")</f>
        <v>0</v>
      </c>
      <c r="H9">
        <f>SUMIFS('Copy of Raw Data'!AJ$3:AJ$73,'Copy of Raw Data'!$BF$3:$BF$73,"&gt;0")</f>
        <v>49114.07</v>
      </c>
      <c r="I9">
        <f>SUMIFS('Copy of Raw Data'!AK$3:AK$73,'Copy of Raw Data'!$BF$3:$BF$73,"&gt;0")</f>
        <v>5963.66</v>
      </c>
      <c r="J9">
        <f>SUMIFS('Copy of Raw Data'!AL$3:AL$73,'Copy of Raw Data'!$BF$3:$BF$73,"&gt;0")</f>
        <v>0</v>
      </c>
      <c r="K9">
        <f>SUMIFS('Copy of Raw Data'!AM$3:AM$73,'Copy of Raw Data'!$BF$3:$BF$73,"&gt;0")</f>
        <v>10490.33</v>
      </c>
      <c r="N9">
        <f>SUMIFS('Copy of Raw Data'!AO$3:AO$73,'Copy of Raw Data'!$BF$3:$BF$73,"&gt;0")</f>
        <v>67674.29</v>
      </c>
      <c r="O9">
        <f>SUMIFS('Copy of Raw Data'!AP$3:AP$73,'Copy of Raw Data'!$BF$3:$BF$73,"&gt;0")</f>
        <v>0</v>
      </c>
      <c r="P9">
        <f>SUMIFS('Copy of Raw Data'!AQ$3:AQ$73,'Copy of Raw Data'!$BF$3:$BF$73,"&gt;0")</f>
        <v>73637.95</v>
      </c>
      <c r="R9">
        <f>SUMIFS('Copy of Raw Data'!AS$3:AS$73,'Copy of Raw Data'!$BF$3:$BF$73,"&gt;0")</f>
        <v>0</v>
      </c>
      <c r="S9">
        <f>SUMIFS('Copy of Raw Data'!AT$3:AT$73,'Copy of Raw Data'!$BF$3:$BF$73,"&gt;0")</f>
        <v>0</v>
      </c>
      <c r="T9">
        <f>SUMIFS('Copy of Raw Data'!AU$3:AU$73,'Copy of Raw Data'!$BF$3:$BF$73,"&gt;0")</f>
        <v>29050.55</v>
      </c>
      <c r="U9">
        <f>SUMIFS('Copy of Raw Data'!AV$3:AV$73,'Copy of Raw Data'!$BF$3:$BF$73,"&gt;0")</f>
        <v>29050.55</v>
      </c>
      <c r="V9">
        <f>SUMIFS('Copy of Raw Data'!AW$3:AW$73,'Copy of Raw Data'!$BF$3:$BF$73,"&gt;0")</f>
        <v>0</v>
      </c>
    </row>
    <row r="10" spans="1:22">
      <c r="A10" t="s">
        <v>58</v>
      </c>
      <c r="B10" s="30">
        <v>0.109489273298876</v>
      </c>
      <c r="C10">
        <f>SUMIFS('Copy of Raw Data'!AE$3:AE$73,'Copy of Raw Data'!$BG$3:$BG$73,"&gt;0")</f>
        <v>57818.2</v>
      </c>
      <c r="D10">
        <f>SUMIFS('Copy of Raw Data'!AF$3:AF$73,'Copy of Raw Data'!$BG$3:$BG$73,"&gt;0")</f>
        <v>6707.05</v>
      </c>
      <c r="E10">
        <f>SUMIFS('Copy of Raw Data'!AG$3:AG$73,'Copy of Raw Data'!$BG$3:$BG$73,"&gt;0")</f>
        <v>0</v>
      </c>
      <c r="F10">
        <f>SUMIFS('Copy of Raw Data'!AH$3:AH$73,'Copy of Raw Data'!$BG$3:$BG$73,"&gt;0")</f>
        <v>31230.93</v>
      </c>
      <c r="G10">
        <f>SUMIFS('Copy of Raw Data'!AI$3:AI$73,'Copy of Raw Data'!$BG$3:$BG$73,"&gt;0")</f>
        <v>4681.01</v>
      </c>
      <c r="H10">
        <f>SUMIFS('Copy of Raw Data'!AJ$3:AJ$73,'Copy of Raw Data'!$BG$3:$BG$73,"&gt;0")</f>
        <v>18219.19</v>
      </c>
      <c r="I10">
        <f>SUMIFS('Copy of Raw Data'!AK$3:AK$73,'Copy of Raw Data'!$BG$3:$BG$73,"&gt;0")</f>
        <v>4494.62</v>
      </c>
      <c r="J10">
        <f>SUMIFS('Copy of Raw Data'!AL$3:AL$73,'Copy of Raw Data'!$BG$3:$BG$73,"&gt;0")</f>
        <v>0</v>
      </c>
      <c r="K10">
        <f>SUMIFS('Copy of Raw Data'!AM$3:AM$73,'Copy of Raw Data'!$BG$3:$BG$73,"&gt;0")</f>
        <v>6831.13</v>
      </c>
      <c r="N10">
        <f>SUMIFS('Copy of Raw Data'!AO$3:AO$73,'Copy of Raw Data'!$BG$3:$BG$73,"&gt;0")</f>
        <v>50800.68</v>
      </c>
      <c r="O10">
        <f>SUMIFS('Copy of Raw Data'!AP$3:AP$73,'Copy of Raw Data'!$BG$3:$BG$73,"&gt;0")</f>
        <v>0</v>
      </c>
      <c r="P10">
        <f>SUMIFS('Copy of Raw Data'!AQ$3:AQ$73,'Copy of Raw Data'!$BG$3:$BG$73,"&gt;0")</f>
        <v>24523.88</v>
      </c>
      <c r="R10">
        <f>SUMIFS('Copy of Raw Data'!AS$3:AS$73,'Copy of Raw Data'!$BG$3:$BG$73,"&gt;0")</f>
        <v>0</v>
      </c>
      <c r="S10">
        <f>SUMIFS('Copy of Raw Data'!AT$3:AT$73,'Copy of Raw Data'!$BG$3:$BG$73,"&gt;0")</f>
        <v>0</v>
      </c>
      <c r="T10">
        <f>SUMIFS('Copy of Raw Data'!AU$3:AU$73,'Copy of Raw Data'!$BG$3:$BG$73,"&gt;0")</f>
        <v>29204.89</v>
      </c>
      <c r="U10">
        <f>SUMIFS('Copy of Raw Data'!AV$3:AV$73,'Copy of Raw Data'!$BG$3:$BG$73,"&gt;0")</f>
        <v>24523.88</v>
      </c>
      <c r="V10">
        <f>SUMIFS('Copy of Raw Data'!AW$3:AW$73,'Copy of Raw Data'!$BG$3:$BG$73,"&gt;0")</f>
        <v>0</v>
      </c>
    </row>
    <row r="12" spans="1:22">
      <c r="A12" t="s">
        <v>572</v>
      </c>
      <c r="B12" s="30"/>
      <c r="C12">
        <f t="shared" ref="C12:K12" si="0">AVERAGE(C2:C10)</f>
        <v>91497.4166666667</v>
      </c>
      <c r="D12">
        <f t="shared" si="0"/>
        <v>45657.8544444445</v>
      </c>
      <c r="E12">
        <f t="shared" si="0"/>
        <v>22927.0577777778</v>
      </c>
      <c r="F12">
        <f t="shared" si="0"/>
        <v>69201.73</v>
      </c>
      <c r="G12">
        <f t="shared" si="0"/>
        <v>44067.7188888889</v>
      </c>
      <c r="H12">
        <f t="shared" si="0"/>
        <v>45995.3155555555</v>
      </c>
      <c r="I12">
        <f t="shared" si="0"/>
        <v>18464.3011111111</v>
      </c>
      <c r="J12">
        <f t="shared" si="0"/>
        <v>16186.5555555556</v>
      </c>
      <c r="K12">
        <f t="shared" si="0"/>
        <v>21326.1933333333</v>
      </c>
      <c r="N12">
        <f t="shared" ref="N12:V12" si="1">AVERAGE(N2:N10)</f>
        <v>98693.9244444444</v>
      </c>
      <c r="O12">
        <f t="shared" si="1"/>
        <v>40848.3666666667</v>
      </c>
      <c r="P12">
        <f t="shared" si="1"/>
        <v>60130.2755555556</v>
      </c>
      <c r="Q12" t="e">
        <f t="shared" si="1"/>
        <v>#DIV/0!</v>
      </c>
      <c r="R12">
        <f t="shared" si="1"/>
        <v>3927.54666666667</v>
      </c>
      <c r="S12">
        <f t="shared" si="1"/>
        <v>9467.29111111111</v>
      </c>
      <c r="T12">
        <f t="shared" si="1"/>
        <v>27714.8044444444</v>
      </c>
      <c r="U12">
        <f t="shared" si="1"/>
        <v>27305.0355555556</v>
      </c>
      <c r="V12">
        <f t="shared" si="1"/>
        <v>5905.84777777778</v>
      </c>
    </row>
    <row r="13" spans="2:2">
      <c r="B13" s="30"/>
    </row>
    <row r="14" s="18" customFormat="1" ht="24.75" customHeight="1" spans="3:22">
      <c r="C14" s="6" t="s">
        <v>30</v>
      </c>
      <c r="D14" s="6" t="s">
        <v>31</v>
      </c>
      <c r="E14" s="6" t="s">
        <v>32</v>
      </c>
      <c r="F14" s="6" t="s">
        <v>33</v>
      </c>
      <c r="G14" s="6" t="s">
        <v>34</v>
      </c>
      <c r="H14" s="6" t="s">
        <v>35</v>
      </c>
      <c r="I14" s="6" t="s">
        <v>36</v>
      </c>
      <c r="J14" s="6" t="s">
        <v>37</v>
      </c>
      <c r="K14" s="6" t="s">
        <v>38</v>
      </c>
      <c r="N14" s="6" t="s">
        <v>40</v>
      </c>
      <c r="O14" s="6" t="s">
        <v>41</v>
      </c>
      <c r="P14" s="6" t="s">
        <v>42</v>
      </c>
      <c r="Q14" s="6" t="s">
        <v>43</v>
      </c>
      <c r="R14" s="6" t="s">
        <v>44</v>
      </c>
      <c r="S14" s="6" t="s">
        <v>45</v>
      </c>
      <c r="T14" s="6" t="s">
        <v>46</v>
      </c>
      <c r="U14" s="6" t="s">
        <v>47</v>
      </c>
      <c r="V14" s="6" t="s">
        <v>48</v>
      </c>
    </row>
    <row r="15" s="18" customFormat="1" ht="24.75" customHeight="1" spans="1:22">
      <c r="A15" s="18" t="s">
        <v>50</v>
      </c>
      <c r="B15" s="31">
        <v>0.424309916459939</v>
      </c>
      <c r="C15" s="31">
        <f t="shared" ref="C15:C23" si="2">C2/SUM($C2:$K2)*$B15</f>
        <v>0.0836325241930917</v>
      </c>
      <c r="D15" s="31">
        <f t="shared" ref="D15:D23" si="3">D2/SUM($C2:$K2)*$B15</f>
        <v>0.0591134444735085</v>
      </c>
      <c r="E15" s="31">
        <f t="shared" ref="E15:E23" si="4">E2/SUM($C2:$K2)*$B15</f>
        <v>0.0352794292289198</v>
      </c>
      <c r="F15" s="31">
        <f t="shared" ref="F15:F23" si="5">F2/SUM($C2:$K2)*$B15</f>
        <v>0.0734699280070227</v>
      </c>
      <c r="G15" s="31">
        <f t="shared" ref="G15:G23" si="6">G2/SUM($C2:$K2)*$B15</f>
        <v>0.0618606134905104</v>
      </c>
      <c r="H15" s="31">
        <f t="shared" ref="H15:H23" si="7">H2/SUM($C2:$K2)*$B15</f>
        <v>0.0485507613909537</v>
      </c>
      <c r="I15" s="31">
        <f t="shared" ref="I15:I23" si="8">I2/SUM($C2:$K2)*$B15</f>
        <v>0.0220485885807377</v>
      </c>
      <c r="J15" s="31">
        <f t="shared" ref="J15:J23" si="9">J2/SUM($C2:$K2)*$B15</f>
        <v>0.0267463620784364</v>
      </c>
      <c r="K15" s="31">
        <f t="shared" ref="K15:K23" si="10">K2/SUM($C2:$K2)*$B15</f>
        <v>0.0136082650167583</v>
      </c>
      <c r="L15" s="31"/>
      <c r="M15" s="31"/>
      <c r="N15" s="31">
        <f t="shared" ref="N15:N23" si="11">N2/SUM($N2:$V2)*$B15</f>
        <v>0.162498203286371</v>
      </c>
      <c r="O15" s="31">
        <f t="shared" ref="O15:O23" si="12">O2/SUM($N2:$V2)*$B15</f>
        <v>0.118820971929568</v>
      </c>
      <c r="P15" s="31">
        <f t="shared" ref="P15:P23" si="13">P2/SUM($N2:$V2)*$B15</f>
        <v>0.0595727998774189</v>
      </c>
      <c r="Q15" s="31">
        <f t="shared" ref="Q15:Q23" si="14">Q2/SUM($N2:$V2)*$B15</f>
        <v>0</v>
      </c>
      <c r="R15" s="31">
        <f t="shared" ref="R15:R23" si="15">R2/SUM($N2:$V2)*$B15</f>
        <v>0.0146021052598795</v>
      </c>
      <c r="S15" s="31">
        <f t="shared" ref="S15:S23" si="16">S2/SUM($N2:$V2)*$B15</f>
        <v>0.0122851704085195</v>
      </c>
      <c r="T15" s="31">
        <f t="shared" ref="T15:T23" si="17">T2/SUM($N2:$V2)*$B15</f>
        <v>0.0154334373639805</v>
      </c>
      <c r="U15" s="31">
        <f t="shared" ref="U15:U23" si="18">U2/SUM($N2:$V2)*$B15</f>
        <v>0.0183742224255188</v>
      </c>
      <c r="V15" s="31">
        <f t="shared" ref="V15:V23" si="19">V2/SUM($N2:$V2)*$B15</f>
        <v>0.0227230059086834</v>
      </c>
    </row>
    <row r="16" s="18" customFormat="1" ht="24.75" customHeight="1" spans="1:22">
      <c r="A16" s="18" t="s">
        <v>51</v>
      </c>
      <c r="B16" s="31">
        <v>0.333271635117981</v>
      </c>
      <c r="C16" s="31">
        <f t="shared" si="2"/>
        <v>0.0753862644060474</v>
      </c>
      <c r="D16" s="31">
        <f t="shared" si="3"/>
        <v>0.0327363469693815</v>
      </c>
      <c r="E16" s="31">
        <f t="shared" si="4"/>
        <v>0.013333595868007</v>
      </c>
      <c r="F16" s="31">
        <f t="shared" si="5"/>
        <v>0.0770265346796448</v>
      </c>
      <c r="G16" s="31">
        <f t="shared" si="6"/>
        <v>0.041010152672259</v>
      </c>
      <c r="H16" s="31">
        <f t="shared" si="7"/>
        <v>0.0466039270630454</v>
      </c>
      <c r="I16" s="31">
        <f t="shared" si="8"/>
        <v>0.0161892410728168</v>
      </c>
      <c r="J16" s="31">
        <f t="shared" si="9"/>
        <v>0.0283125468373494</v>
      </c>
      <c r="K16" s="31">
        <f t="shared" si="10"/>
        <v>0.00267302554942987</v>
      </c>
      <c r="L16" s="31"/>
      <c r="M16" s="31"/>
      <c r="N16" s="31">
        <f t="shared" si="11"/>
        <v>0.132276193823707</v>
      </c>
      <c r="O16" s="31">
        <f t="shared" si="12"/>
        <v>0.0645149949141588</v>
      </c>
      <c r="P16" s="31">
        <f t="shared" si="13"/>
        <v>0.05903695087861</v>
      </c>
      <c r="Q16" s="31">
        <f t="shared" si="14"/>
        <v>0</v>
      </c>
      <c r="R16" s="31">
        <f t="shared" si="15"/>
        <v>0.0125149757908605</v>
      </c>
      <c r="S16" s="31">
        <f t="shared" si="16"/>
        <v>0</v>
      </c>
      <c r="T16" s="31">
        <f t="shared" si="17"/>
        <v>0.0188059498549337</v>
      </c>
      <c r="U16" s="31">
        <f t="shared" si="18"/>
        <v>0.0298803972639185</v>
      </c>
      <c r="V16" s="31">
        <f t="shared" si="19"/>
        <v>0.0162421725917928</v>
      </c>
    </row>
    <row r="17" s="18" customFormat="1" ht="24.75" customHeight="1" spans="1:22">
      <c r="A17" s="18" t="s">
        <v>52</v>
      </c>
      <c r="B17" s="31">
        <v>0.230955429754932</v>
      </c>
      <c r="C17" s="31">
        <f t="shared" si="2"/>
        <v>0.0613762867916497</v>
      </c>
      <c r="D17" s="31">
        <f t="shared" si="3"/>
        <v>0.0269229946383135</v>
      </c>
      <c r="E17" s="31">
        <f t="shared" si="4"/>
        <v>0.0111591891589882</v>
      </c>
      <c r="F17" s="31">
        <f t="shared" si="5"/>
        <v>0.0412574066555338</v>
      </c>
      <c r="G17" s="31">
        <f t="shared" si="6"/>
        <v>0.0191902112196776</v>
      </c>
      <c r="H17" s="31">
        <f t="shared" si="7"/>
        <v>0.0311786519179304</v>
      </c>
      <c r="I17" s="31">
        <f t="shared" si="8"/>
        <v>0.0149129033443533</v>
      </c>
      <c r="J17" s="31">
        <f t="shared" si="9"/>
        <v>0</v>
      </c>
      <c r="K17" s="31">
        <f t="shared" si="10"/>
        <v>0.0249577860284855</v>
      </c>
      <c r="L17" s="31"/>
      <c r="M17" s="31"/>
      <c r="N17" s="31">
        <f t="shared" si="11"/>
        <v>0.0650729389347791</v>
      </c>
      <c r="O17" s="31">
        <f t="shared" si="12"/>
        <v>0.0016775804410188</v>
      </c>
      <c r="P17" s="31">
        <f t="shared" si="13"/>
        <v>0.0692686911335705</v>
      </c>
      <c r="Q17" s="31">
        <f t="shared" si="14"/>
        <v>0</v>
      </c>
      <c r="R17" s="31">
        <f t="shared" si="15"/>
        <v>0</v>
      </c>
      <c r="S17" s="31">
        <f t="shared" si="16"/>
        <v>0.0174604742622211</v>
      </c>
      <c r="T17" s="31">
        <f t="shared" si="17"/>
        <v>0.0395766627121807</v>
      </c>
      <c r="U17" s="31">
        <f t="shared" si="18"/>
        <v>0.0378990822711619</v>
      </c>
      <c r="V17" s="31">
        <f t="shared" si="19"/>
        <v>0</v>
      </c>
    </row>
    <row r="18" s="18" customFormat="1" ht="24.75" customHeight="1" spans="1:22">
      <c r="A18" s="18" t="s">
        <v>53</v>
      </c>
      <c r="B18" s="31">
        <v>0.163494760780875</v>
      </c>
      <c r="C18" s="31">
        <f t="shared" si="2"/>
        <v>0.0240628061259332</v>
      </c>
      <c r="D18" s="31">
        <f t="shared" si="3"/>
        <v>0.0333484896136161</v>
      </c>
      <c r="E18" s="31">
        <f t="shared" si="4"/>
        <v>0.020752371732452</v>
      </c>
      <c r="F18" s="31">
        <f t="shared" si="5"/>
        <v>0.0239384743029774</v>
      </c>
      <c r="G18" s="31">
        <f t="shared" si="6"/>
        <v>0.0230964911854746</v>
      </c>
      <c r="H18" s="31">
        <f t="shared" si="7"/>
        <v>0.00530849438055769</v>
      </c>
      <c r="I18" s="31">
        <f t="shared" si="8"/>
        <v>0.0145305534867986</v>
      </c>
      <c r="J18" s="31">
        <f t="shared" si="9"/>
        <v>0</v>
      </c>
      <c r="K18" s="31">
        <f t="shared" si="10"/>
        <v>0.0184570799530651</v>
      </c>
      <c r="L18" s="31"/>
      <c r="M18" s="31"/>
      <c r="N18" s="31">
        <f t="shared" si="11"/>
        <v>0.0374236015803179</v>
      </c>
      <c r="O18" s="31">
        <f t="shared" si="12"/>
        <v>0.0248798341105973</v>
      </c>
      <c r="P18" s="31">
        <f t="shared" si="13"/>
        <v>0.0253368848204647</v>
      </c>
      <c r="Q18" s="31">
        <f t="shared" si="14"/>
        <v>0</v>
      </c>
      <c r="R18" s="31">
        <f t="shared" si="15"/>
        <v>0</v>
      </c>
      <c r="S18" s="31">
        <f t="shared" si="16"/>
        <v>0.0278480852340321</v>
      </c>
      <c r="T18" s="31">
        <f t="shared" si="17"/>
        <v>0.0271898971262018</v>
      </c>
      <c r="U18" s="31">
        <f t="shared" si="18"/>
        <v>0.0187659377525919</v>
      </c>
      <c r="V18" s="31">
        <f t="shared" si="19"/>
        <v>0.00205052015666915</v>
      </c>
    </row>
    <row r="19" s="18" customFormat="1" ht="24.75" customHeight="1" spans="1:22">
      <c r="A19" s="18" t="s">
        <v>54</v>
      </c>
      <c r="B19" s="31">
        <v>0.14661215564829</v>
      </c>
      <c r="C19" s="31">
        <f t="shared" si="2"/>
        <v>0.0432731170129883</v>
      </c>
      <c r="D19" s="31">
        <f t="shared" si="3"/>
        <v>0.0176337797017671</v>
      </c>
      <c r="E19" s="31">
        <f t="shared" si="4"/>
        <v>0.0176337797017671</v>
      </c>
      <c r="F19" s="31">
        <f t="shared" si="5"/>
        <v>0.0147725608839232</v>
      </c>
      <c r="G19" s="31">
        <f t="shared" si="6"/>
        <v>0.0176337797017671</v>
      </c>
      <c r="H19" s="31">
        <f t="shared" si="7"/>
        <v>0.0232659575366875</v>
      </c>
      <c r="I19" s="31">
        <f t="shared" si="8"/>
        <v>0</v>
      </c>
      <c r="J19" s="31">
        <f t="shared" si="9"/>
        <v>0</v>
      </c>
      <c r="K19" s="31">
        <f t="shared" si="10"/>
        <v>0.0123991811093894</v>
      </c>
      <c r="L19" s="31"/>
      <c r="M19" s="31"/>
      <c r="N19" s="31">
        <f t="shared" si="11"/>
        <v>0.053926361899286</v>
      </c>
      <c r="O19" s="31">
        <f t="shared" si="12"/>
        <v>0.00507043660151309</v>
      </c>
      <c r="P19" s="31">
        <f t="shared" si="13"/>
        <v>0.053926361899286</v>
      </c>
      <c r="Q19" s="31">
        <f t="shared" si="14"/>
        <v>0</v>
      </c>
      <c r="R19" s="31">
        <f t="shared" si="15"/>
        <v>0</v>
      </c>
      <c r="S19" s="31">
        <f t="shared" si="16"/>
        <v>0.00507043660151309</v>
      </c>
      <c r="T19" s="31">
        <f t="shared" si="17"/>
        <v>0.0143092793233457</v>
      </c>
      <c r="U19" s="31">
        <f t="shared" si="18"/>
        <v>0.0143092793233457</v>
      </c>
      <c r="V19" s="31">
        <f t="shared" si="19"/>
        <v>0</v>
      </c>
    </row>
    <row r="20" s="18" customFormat="1" ht="24.75" customHeight="1" spans="1:22">
      <c r="A20" s="18" t="s">
        <v>55</v>
      </c>
      <c r="B20" s="31">
        <v>0.14035965913904</v>
      </c>
      <c r="C20" s="31">
        <f t="shared" si="2"/>
        <v>0.0527382782905545</v>
      </c>
      <c r="D20" s="31">
        <f t="shared" si="3"/>
        <v>0.0116277008526437</v>
      </c>
      <c r="E20" s="31">
        <f t="shared" si="4"/>
        <v>0</v>
      </c>
      <c r="F20" s="31">
        <f t="shared" si="5"/>
        <v>0.0275933202666142</v>
      </c>
      <c r="G20" s="31">
        <f t="shared" si="6"/>
        <v>0.0116277008526437</v>
      </c>
      <c r="H20" s="31">
        <f t="shared" si="7"/>
        <v>0.0251449580239403</v>
      </c>
      <c r="I20" s="31">
        <f t="shared" si="8"/>
        <v>0</v>
      </c>
      <c r="J20" s="31">
        <f t="shared" si="9"/>
        <v>0</v>
      </c>
      <c r="K20" s="31">
        <f t="shared" si="10"/>
        <v>0.0116277008526437</v>
      </c>
      <c r="L20" s="31"/>
      <c r="M20" s="31"/>
      <c r="N20" s="31">
        <f t="shared" si="11"/>
        <v>0.0520904434592034</v>
      </c>
      <c r="O20" s="31">
        <f t="shared" si="12"/>
        <v>0.00551128550672777</v>
      </c>
      <c r="P20" s="31">
        <f t="shared" si="13"/>
        <v>0.0465791579524756</v>
      </c>
      <c r="Q20" s="31">
        <f t="shared" si="14"/>
        <v>0</v>
      </c>
      <c r="R20" s="31">
        <f t="shared" si="15"/>
        <v>0</v>
      </c>
      <c r="S20" s="31">
        <f t="shared" si="16"/>
        <v>0</v>
      </c>
      <c r="T20" s="31">
        <f t="shared" si="17"/>
        <v>0.0180893861103167</v>
      </c>
      <c r="U20" s="31">
        <f t="shared" si="18"/>
        <v>0.0180893861103167</v>
      </c>
      <c r="V20" s="31">
        <f t="shared" si="19"/>
        <v>0</v>
      </c>
    </row>
    <row r="21" s="18" customFormat="1" ht="24.75" customHeight="1" spans="1:22">
      <c r="A21" s="18" t="s">
        <v>56</v>
      </c>
      <c r="B21" s="31">
        <v>0.136330566854733</v>
      </c>
      <c r="C21" s="31">
        <f t="shared" si="2"/>
        <v>0.0243432379862825</v>
      </c>
      <c r="D21" s="31">
        <f t="shared" si="3"/>
        <v>0.0134542694843993</v>
      </c>
      <c r="E21" s="31">
        <f t="shared" si="4"/>
        <v>0.00302297692435252</v>
      </c>
      <c r="F21" s="31">
        <f t="shared" si="5"/>
        <v>0.0348082093427736</v>
      </c>
      <c r="G21" s="31">
        <f t="shared" si="6"/>
        <v>0.0247924825899436</v>
      </c>
      <c r="H21" s="31">
        <f t="shared" si="7"/>
        <v>0.00723711431116526</v>
      </c>
      <c r="I21" s="31">
        <f t="shared" si="8"/>
        <v>0.00650834128376809</v>
      </c>
      <c r="J21" s="31">
        <f t="shared" si="9"/>
        <v>0.0221639349320481</v>
      </c>
      <c r="K21" s="31">
        <f t="shared" si="10"/>
        <v>0</v>
      </c>
      <c r="L21" s="31"/>
      <c r="M21" s="31"/>
      <c r="N21" s="31">
        <f t="shared" si="11"/>
        <v>0.0662568865532891</v>
      </c>
      <c r="O21" s="31">
        <f t="shared" si="12"/>
        <v>0.0662568865532891</v>
      </c>
      <c r="P21" s="31">
        <f t="shared" si="13"/>
        <v>0</v>
      </c>
      <c r="Q21" s="31">
        <f t="shared" si="14"/>
        <v>0</v>
      </c>
      <c r="R21" s="31">
        <f t="shared" si="15"/>
        <v>0</v>
      </c>
      <c r="S21" s="31">
        <f t="shared" si="16"/>
        <v>0</v>
      </c>
      <c r="T21" s="31">
        <f t="shared" si="17"/>
        <v>0.00381679374815481</v>
      </c>
      <c r="U21" s="31">
        <f t="shared" si="18"/>
        <v>0</v>
      </c>
      <c r="V21" s="31">
        <f t="shared" si="19"/>
        <v>0</v>
      </c>
    </row>
    <row r="22" s="18" customFormat="1" ht="24.75" customHeight="1" spans="1:22">
      <c r="A22" s="18" t="s">
        <v>57</v>
      </c>
      <c r="B22" s="31">
        <v>0.116815137912009</v>
      </c>
      <c r="C22" s="31">
        <f t="shared" si="2"/>
        <v>0.0493744485273159</v>
      </c>
      <c r="D22" s="31">
        <f t="shared" si="3"/>
        <v>0.00703379519146795</v>
      </c>
      <c r="E22" s="31">
        <f t="shared" si="4"/>
        <v>0</v>
      </c>
      <c r="F22" s="31">
        <f t="shared" si="5"/>
        <v>0.0164433291631566</v>
      </c>
      <c r="G22" s="31">
        <f t="shared" si="6"/>
        <v>0</v>
      </c>
      <c r="H22" s="31">
        <f t="shared" si="7"/>
        <v>0.0329311193641592</v>
      </c>
      <c r="I22" s="31">
        <f t="shared" si="8"/>
        <v>0.00399865047444168</v>
      </c>
      <c r="J22" s="31">
        <f t="shared" si="9"/>
        <v>0</v>
      </c>
      <c r="K22" s="31">
        <f t="shared" si="10"/>
        <v>0.00703379519146795</v>
      </c>
      <c r="L22" s="31"/>
      <c r="M22" s="31"/>
      <c r="N22" s="31">
        <f t="shared" si="11"/>
        <v>0.0396431929751907</v>
      </c>
      <c r="O22" s="31">
        <f t="shared" si="12"/>
        <v>0</v>
      </c>
      <c r="P22" s="31">
        <f t="shared" si="13"/>
        <v>0.0431366692158491</v>
      </c>
      <c r="Q22" s="31">
        <f t="shared" si="14"/>
        <v>0</v>
      </c>
      <c r="R22" s="31">
        <f t="shared" si="15"/>
        <v>0</v>
      </c>
      <c r="S22" s="31">
        <f t="shared" si="16"/>
        <v>0</v>
      </c>
      <c r="T22" s="31">
        <f t="shared" si="17"/>
        <v>0.0170176378604848</v>
      </c>
      <c r="U22" s="31">
        <f t="shared" si="18"/>
        <v>0.0170176378604848</v>
      </c>
      <c r="V22" s="31">
        <f t="shared" si="19"/>
        <v>0</v>
      </c>
    </row>
    <row r="23" s="18" customFormat="1" ht="24.75" customHeight="1" spans="1:22">
      <c r="A23" s="18" t="s">
        <v>58</v>
      </c>
      <c r="B23" s="31">
        <v>0.109489273298876</v>
      </c>
      <c r="C23" s="31">
        <f t="shared" si="2"/>
        <v>0.0487026385969291</v>
      </c>
      <c r="D23" s="31">
        <f t="shared" si="3"/>
        <v>0.00564962299417024</v>
      </c>
      <c r="E23" s="31">
        <f t="shared" si="4"/>
        <v>0</v>
      </c>
      <c r="F23" s="31">
        <f t="shared" si="5"/>
        <v>0.0263070918298389</v>
      </c>
      <c r="G23" s="31">
        <f t="shared" si="6"/>
        <v>0.00394300649792991</v>
      </c>
      <c r="H23" s="31">
        <f t="shared" si="7"/>
        <v>0.0153467701536676</v>
      </c>
      <c r="I23" s="31">
        <f t="shared" si="8"/>
        <v>0.0037860025647725</v>
      </c>
      <c r="J23" s="31">
        <f t="shared" si="9"/>
        <v>0</v>
      </c>
      <c r="K23" s="31">
        <f t="shared" si="10"/>
        <v>0.00575414066156747</v>
      </c>
      <c r="L23" s="31"/>
      <c r="M23" s="31"/>
      <c r="N23" s="31">
        <f t="shared" si="11"/>
        <v>0.0430994654402853</v>
      </c>
      <c r="O23" s="31">
        <f t="shared" si="12"/>
        <v>0</v>
      </c>
      <c r="P23" s="31">
        <f t="shared" si="13"/>
        <v>0.0208061411485378</v>
      </c>
      <c r="Q23" s="31">
        <f t="shared" si="14"/>
        <v>0</v>
      </c>
      <c r="R23" s="31">
        <f t="shared" si="15"/>
        <v>0</v>
      </c>
      <c r="S23" s="31">
        <f t="shared" si="16"/>
        <v>0</v>
      </c>
      <c r="T23" s="31">
        <f t="shared" si="17"/>
        <v>0.0247775255615148</v>
      </c>
      <c r="U23" s="31">
        <f t="shared" si="18"/>
        <v>0.0208061411485378</v>
      </c>
      <c r="V23" s="31">
        <f t="shared" si="19"/>
        <v>0</v>
      </c>
    </row>
    <row r="24" spans="3:22">
      <c r="C24" s="30"/>
      <c r="D24" s="30"/>
      <c r="E24" s="30"/>
      <c r="F24" s="30"/>
      <c r="G24" s="30"/>
      <c r="H24" s="30"/>
      <c r="I24" s="30"/>
      <c r="J24" s="30"/>
      <c r="K24" s="30"/>
      <c r="L24" s="30"/>
      <c r="M24" s="30"/>
      <c r="N24" s="30"/>
      <c r="O24" s="30"/>
      <c r="P24" s="30"/>
      <c r="Q24" s="30"/>
      <c r="R24" s="30"/>
      <c r="S24" s="30"/>
      <c r="T24" s="30"/>
      <c r="U24" s="30"/>
      <c r="V24" s="30"/>
    </row>
    <row r="25" spans="1:23">
      <c r="A25" s="30"/>
      <c r="B25" s="30">
        <v>1</v>
      </c>
      <c r="C25" s="30">
        <f>C15/SUM($C15:$K15)*$B25</f>
        <v>0.197102450234598</v>
      </c>
      <c r="D25" s="30">
        <f>D15/SUM($C15:$K15)*$B25</f>
        <v>0.139316669680261</v>
      </c>
      <c r="E25" s="30">
        <f>E15/SUM($C15:$K15)*$B25</f>
        <v>0.0831454271049324</v>
      </c>
      <c r="F25" s="30">
        <f>F15/SUM($C15:$K15)*$B25</f>
        <v>0.173151569541409</v>
      </c>
      <c r="G25" s="30">
        <f>G15/SUM($C15:$K15)*$B25</f>
        <v>0.145791109495201</v>
      </c>
      <c r="H25" s="30">
        <f>H15/SUM($C15:$K15)*$B25</f>
        <v>0.114422877023515</v>
      </c>
      <c r="I25" s="30">
        <f>I15/SUM($C15:$K15)*$B25</f>
        <v>0.0519634062872988</v>
      </c>
      <c r="J25" s="30">
        <f>J15/SUM($C15:$K15)*$B25</f>
        <v>0.0630349681703978</v>
      </c>
      <c r="K25" s="30">
        <f>K15/SUM($C15:$K15)*$B25</f>
        <v>0.0320715224623866</v>
      </c>
      <c r="L25" s="30"/>
      <c r="M25" s="30"/>
      <c r="N25" s="30">
        <f>N15/SUM($N15:$V15)*$B25</f>
        <v>0.382970552849932</v>
      </c>
      <c r="O25" s="30">
        <f>O15/SUM($N15:$V15)*$B25</f>
        <v>0.280033455076664</v>
      </c>
      <c r="P25" s="30">
        <f>P15/SUM($N15:$V15)*$B25</f>
        <v>0.140399263760887</v>
      </c>
      <c r="Q25" s="30">
        <f>Q15/SUM($N15:$V15)*$B25</f>
        <v>0</v>
      </c>
      <c r="R25" s="30">
        <f>R15/SUM($N15:$V15)*$B25</f>
        <v>0.0344137732667347</v>
      </c>
      <c r="S25" s="30">
        <f>S15/SUM($N15:$V15)*$B25</f>
        <v>0.0289532955322277</v>
      </c>
      <c r="T25" s="30">
        <f>T15/SUM($N15:$V15)*$B25</f>
        <v>0.0363730301020141</v>
      </c>
      <c r="U25" s="30">
        <f>U15/SUM($N15:$V15)*$B25</f>
        <v>0.0433037779998562</v>
      </c>
      <c r="V25" s="30">
        <f>V15/SUM($N15:$V15)*$B25</f>
        <v>0.0535528514116844</v>
      </c>
      <c r="W25" s="29"/>
    </row>
  </sheetData>
  <conditionalFormatting sqref="C15:K23">
    <cfRule type="colorScale" priority="2">
      <colorScale>
        <cfvo type="min"/>
        <cfvo type="percentile" val="50"/>
        <cfvo type="max"/>
        <color rgb="FFF8696B"/>
        <color rgb="FFFFEB84"/>
        <color rgb="FF63BE7B"/>
      </colorScale>
    </cfRule>
  </conditionalFormatting>
  <conditionalFormatting sqref="N15:V23">
    <cfRule type="colorScale" priority="1">
      <colorScale>
        <cfvo type="min"/>
        <cfvo type="percentile" val="50"/>
        <cfvo type="max"/>
        <color rgb="FFF8696B"/>
        <color rgb="FFFFEB84"/>
        <color rgb="FF63BE7B"/>
      </colorScale>
    </cfRule>
  </conditionalFormatting>
  <pageMargins left="0.7" right="0.7" top="0.75" bottom="0.75" header="0.3" footer="0.3"/>
  <headerFooter/>
  <tableParts count="2">
    <tablePart r:id="rId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K152"/>
  <sheetViews>
    <sheetView workbookViewId="0">
      <selection activeCell="E18" sqref="E18"/>
    </sheetView>
  </sheetViews>
  <sheetFormatPr defaultColWidth="9" defaultRowHeight="14.4"/>
  <cols>
    <col min="1" max="1" width="22.5740740740741" customWidth="1"/>
    <col min="2" max="2" width="13.712962962963" customWidth="1"/>
    <col min="3" max="3" width="27.5740740740741" customWidth="1"/>
    <col min="4" max="4" width="28.712962962963" customWidth="1"/>
    <col min="5" max="5" width="24.287037037037" customWidth="1"/>
    <col min="6" max="6" width="23.712962962963" customWidth="1"/>
    <col min="7" max="7" width="29.4259259259259" customWidth="1"/>
    <col min="8" max="8" width="22.287037037037" customWidth="1"/>
    <col min="9" max="9" width="24.287037037037" customWidth="1"/>
    <col min="10" max="10" width="30.1388888888889" customWidth="1"/>
    <col min="11" max="11" width="27.8518518518519" customWidth="1"/>
  </cols>
  <sheetData>
    <row r="3" spans="1:11">
      <c r="A3" t="s">
        <v>2</v>
      </c>
      <c r="B3" t="s">
        <v>573</v>
      </c>
      <c r="C3" t="s">
        <v>574</v>
      </c>
      <c r="D3" t="s">
        <v>575</v>
      </c>
      <c r="E3" t="s">
        <v>576</v>
      </c>
      <c r="F3" t="s">
        <v>577</v>
      </c>
      <c r="G3" t="s">
        <v>578</v>
      </c>
      <c r="H3" t="s">
        <v>579</v>
      </c>
      <c r="I3" t="s">
        <v>580</v>
      </c>
      <c r="J3" t="s">
        <v>581</v>
      </c>
      <c r="K3" t="s">
        <v>582</v>
      </c>
    </row>
    <row r="4" spans="1:11">
      <c r="A4" t="s">
        <v>583</v>
      </c>
      <c r="B4">
        <v>99939.55</v>
      </c>
      <c r="C4">
        <v>9</v>
      </c>
      <c r="D4" s="29">
        <v>0.159073957467182</v>
      </c>
      <c r="E4" s="4">
        <v>41.9455555555556</v>
      </c>
      <c r="F4" s="4">
        <v>43.2688888888889</v>
      </c>
      <c r="G4" s="29">
        <v>0.0331953581283316</v>
      </c>
      <c r="H4" s="4">
        <v>7.04166666666667</v>
      </c>
      <c r="I4" s="4">
        <v>0.260596565973637</v>
      </c>
      <c r="J4" s="4">
        <v>0.0703610728128821</v>
      </c>
      <c r="K4" s="4">
        <v>0.0730950327474872</v>
      </c>
    </row>
    <row r="5" spans="1:11">
      <c r="A5" t="s">
        <v>584</v>
      </c>
      <c r="B5">
        <v>63147.62</v>
      </c>
      <c r="C5">
        <v>2</v>
      </c>
      <c r="D5" s="29">
        <v>0.100512177791813</v>
      </c>
      <c r="E5" s="4">
        <v>50.5</v>
      </c>
      <c r="F5" s="4">
        <v>51.36</v>
      </c>
      <c r="G5" s="29">
        <v>0.0169403115509821</v>
      </c>
      <c r="H5" s="4">
        <v>7.5</v>
      </c>
      <c r="I5" s="4">
        <v>0.227708262879044</v>
      </c>
      <c r="J5" s="4">
        <v>0.0614812309773419</v>
      </c>
      <c r="K5" s="4">
        <v>0.0625282380791343</v>
      </c>
    </row>
    <row r="6" spans="1:11">
      <c r="A6" t="s">
        <v>585</v>
      </c>
      <c r="B6">
        <v>40817.31</v>
      </c>
      <c r="C6">
        <v>1</v>
      </c>
      <c r="D6" s="29">
        <v>0.0649689840995361</v>
      </c>
      <c r="E6" s="4">
        <v>48.26</v>
      </c>
      <c r="F6" s="4">
        <v>52.22</v>
      </c>
      <c r="G6" s="29">
        <v>0.0758330141708158</v>
      </c>
      <c r="H6" s="4">
        <v>7</v>
      </c>
      <c r="I6" s="4">
        <v>0.233151359969081</v>
      </c>
      <c r="J6" s="4">
        <v>0.0629508671916518</v>
      </c>
      <c r="K6" s="4">
        <v>0.0681163341224214</v>
      </c>
    </row>
    <row r="7" spans="1:11">
      <c r="A7" t="s">
        <v>586</v>
      </c>
      <c r="B7">
        <v>33107.84</v>
      </c>
      <c r="C7">
        <v>3</v>
      </c>
      <c r="D7" s="29">
        <v>0.0526978071443215</v>
      </c>
      <c r="E7" s="4">
        <v>33.4566666666667</v>
      </c>
      <c r="F7" s="4">
        <v>37.3166666666667</v>
      </c>
      <c r="G7" s="29">
        <v>0.101308016597748</v>
      </c>
      <c r="H7" s="4">
        <v>8.39413333333333</v>
      </c>
      <c r="I7" s="4">
        <v>0.134819441098187</v>
      </c>
      <c r="J7" s="4">
        <v>0.0364012490965106</v>
      </c>
      <c r="K7" s="4">
        <v>0.0405980168986276</v>
      </c>
    </row>
    <row r="8" spans="1:11">
      <c r="A8" t="s">
        <v>587</v>
      </c>
      <c r="B8">
        <v>25796.08</v>
      </c>
      <c r="C8">
        <v>2</v>
      </c>
      <c r="D8" s="29">
        <v>0.0410596658954341</v>
      </c>
      <c r="E8" s="4">
        <v>48.175</v>
      </c>
      <c r="F8" s="4">
        <v>53.08</v>
      </c>
      <c r="G8" s="29">
        <v>0.0939598513521449</v>
      </c>
      <c r="H8" s="4">
        <v>6.9983</v>
      </c>
      <c r="I8" s="4">
        <v>0.23280216314601</v>
      </c>
      <c r="J8" s="4">
        <v>0.0628565840494228</v>
      </c>
      <c r="K8" s="4">
        <v>0.069255460863306</v>
      </c>
    </row>
    <row r="9" spans="1:11">
      <c r="A9" t="s">
        <v>588</v>
      </c>
      <c r="B9">
        <v>24817.56</v>
      </c>
      <c r="C9">
        <v>1</v>
      </c>
      <c r="D9" s="29">
        <v>0.0395021538908195</v>
      </c>
      <c r="E9" s="4">
        <v>51.34</v>
      </c>
      <c r="F9" s="4">
        <v>52</v>
      </c>
      <c r="G9" s="29">
        <v>0.0126923076923076</v>
      </c>
      <c r="H9" s="4">
        <v>8.5</v>
      </c>
      <c r="I9" s="4">
        <v>0.204261075414271</v>
      </c>
      <c r="J9" s="4">
        <v>0.0551504903618532</v>
      </c>
      <c r="K9" s="4">
        <v>0.0558594760190177</v>
      </c>
    </row>
    <row r="10" spans="1:11">
      <c r="A10" t="s">
        <v>589</v>
      </c>
      <c r="B10">
        <v>22028.17</v>
      </c>
      <c r="C10">
        <v>3</v>
      </c>
      <c r="D10" s="29">
        <v>0.0350622769229986</v>
      </c>
      <c r="E10" s="4">
        <v>65.28</v>
      </c>
      <c r="F10" s="4">
        <v>71.9</v>
      </c>
      <c r="G10" s="29">
        <v>0.101617051442127</v>
      </c>
      <c r="H10" s="4">
        <v>7.88666666666667</v>
      </c>
      <c r="I10" s="4">
        <v>0.293840244023642</v>
      </c>
      <c r="J10" s="4">
        <v>0.0793368658863833</v>
      </c>
      <c r="K10" s="4">
        <v>0.0869738440327135</v>
      </c>
    </row>
    <row r="11" spans="1:11">
      <c r="A11" t="s">
        <v>590</v>
      </c>
      <c r="B11">
        <v>20583.84</v>
      </c>
      <c r="C11">
        <v>1</v>
      </c>
      <c r="D11" s="29">
        <v>0.0327633343223107</v>
      </c>
      <c r="E11" s="4">
        <v>99.03</v>
      </c>
      <c r="F11" s="4">
        <v>101.11</v>
      </c>
      <c r="G11" s="29">
        <v>0.0205716546335674</v>
      </c>
      <c r="H11" s="4">
        <v>8.84</v>
      </c>
      <c r="I11" s="4">
        <v>0.378846421636213</v>
      </c>
      <c r="J11" s="4">
        <v>0.102288533841777</v>
      </c>
      <c r="K11" s="4">
        <v>0.104436975227124</v>
      </c>
    </row>
    <row r="12" spans="1:11">
      <c r="A12" t="s">
        <v>591</v>
      </c>
      <c r="B12">
        <v>20182.25</v>
      </c>
      <c r="C12">
        <v>2</v>
      </c>
      <c r="D12" s="29">
        <v>0.032124122813161</v>
      </c>
      <c r="E12" s="4">
        <v>123.185</v>
      </c>
      <c r="F12" s="4">
        <v>132.59</v>
      </c>
      <c r="G12" s="29">
        <v>0.0707644523074431</v>
      </c>
      <c r="H12" s="4">
        <v>10.8</v>
      </c>
      <c r="I12" s="4">
        <v>0.435665840003006</v>
      </c>
      <c r="J12" s="4">
        <v>0.117629776800812</v>
      </c>
      <c r="K12" s="4">
        <v>0.126979413256679</v>
      </c>
    </row>
    <row r="13" spans="1:11">
      <c r="A13" t="s">
        <v>592</v>
      </c>
      <c r="B13">
        <v>18330.83</v>
      </c>
      <c r="C13">
        <v>1</v>
      </c>
      <c r="D13" s="29">
        <v>0.0291772143436522</v>
      </c>
      <c r="E13" s="4">
        <v>106.74</v>
      </c>
      <c r="F13" s="4">
        <v>114.37</v>
      </c>
      <c r="G13" s="29">
        <v>0.0667132989420303</v>
      </c>
      <c r="H13" s="4">
        <v>12</v>
      </c>
      <c r="I13" s="4">
        <v>0.300811633412242</v>
      </c>
      <c r="J13" s="4">
        <v>0.0812191410213054</v>
      </c>
      <c r="K13" s="4">
        <v>0.0870248562732499</v>
      </c>
    </row>
    <row r="14" spans="1:11">
      <c r="A14" t="s">
        <v>593</v>
      </c>
      <c r="B14">
        <v>18310.75</v>
      </c>
      <c r="C14">
        <v>1</v>
      </c>
      <c r="D14" s="29">
        <v>0.0291452529723439</v>
      </c>
      <c r="E14" s="4">
        <v>71.36</v>
      </c>
      <c r="F14" s="4">
        <v>75.72</v>
      </c>
      <c r="G14" s="29">
        <v>0.057580559957739</v>
      </c>
      <c r="H14" s="4">
        <v>6.968</v>
      </c>
      <c r="I14" s="4">
        <v>0.34633419619211</v>
      </c>
      <c r="J14" s="4">
        <v>0.0935102329718697</v>
      </c>
      <c r="K14" s="4">
        <v>0.0992235824079312</v>
      </c>
    </row>
    <row r="15" spans="1:11">
      <c r="A15" t="s">
        <v>594</v>
      </c>
      <c r="B15">
        <v>17860.65</v>
      </c>
      <c r="C15">
        <v>1</v>
      </c>
      <c r="D15" s="29">
        <v>0.0284288280108949</v>
      </c>
      <c r="E15" s="4">
        <v>39.51</v>
      </c>
      <c r="F15" s="4">
        <v>40.84</v>
      </c>
      <c r="G15" s="29">
        <v>0.0325661116552401</v>
      </c>
      <c r="H15" s="4">
        <v>7.28</v>
      </c>
      <c r="I15" s="4">
        <v>0.183537294629618</v>
      </c>
      <c r="J15" s="4">
        <v>0.0495550695499968</v>
      </c>
      <c r="K15" s="4">
        <v>0.0512232103371772</v>
      </c>
    </row>
    <row r="16" spans="1:11">
      <c r="A16" t="s">
        <v>595</v>
      </c>
      <c r="B16">
        <v>16373.1</v>
      </c>
      <c r="C16">
        <v>3</v>
      </c>
      <c r="D16" s="29">
        <v>0.0260610920602096</v>
      </c>
      <c r="E16" s="4">
        <v>97.68</v>
      </c>
      <c r="F16" s="4">
        <v>122.476666666667</v>
      </c>
      <c r="G16" s="29">
        <v>0.174709440921323</v>
      </c>
      <c r="H16" s="4">
        <v>10.14</v>
      </c>
      <c r="I16" s="4">
        <v>0.40361553069339</v>
      </c>
      <c r="J16" s="4">
        <v>0.108976193287215</v>
      </c>
      <c r="K16" s="4">
        <v>0.142469578755055</v>
      </c>
    </row>
    <row r="17" spans="1:11">
      <c r="A17" t="s">
        <v>596</v>
      </c>
      <c r="B17">
        <v>14017.84</v>
      </c>
      <c r="C17">
        <v>2</v>
      </c>
      <c r="D17" s="29">
        <v>0.0223122205767563</v>
      </c>
      <c r="E17" s="4">
        <v>181.515</v>
      </c>
      <c r="F17" s="4">
        <v>192.995</v>
      </c>
      <c r="G17" s="29">
        <v>0.0618344061074226</v>
      </c>
      <c r="H17" s="4">
        <v>5.187</v>
      </c>
      <c r="I17" s="4">
        <v>1.18743703255185</v>
      </c>
      <c r="J17" s="4">
        <v>0.320607998789</v>
      </c>
      <c r="K17" s="4">
        <v>0.340701434566058</v>
      </c>
    </row>
    <row r="18" spans="1:11">
      <c r="A18" t="s">
        <v>597</v>
      </c>
      <c r="B18">
        <v>13801.06</v>
      </c>
      <c r="C18">
        <v>3</v>
      </c>
      <c r="D18" s="29">
        <v>0.0219671714695737</v>
      </c>
      <c r="E18" s="4">
        <v>122.363333333333</v>
      </c>
      <c r="F18" s="4">
        <v>138.673333333333</v>
      </c>
      <c r="G18" s="29">
        <v>0.103019520250198</v>
      </c>
      <c r="H18" s="4">
        <v>10.1333333333333</v>
      </c>
      <c r="I18" s="4">
        <v>0.458196829836963</v>
      </c>
      <c r="J18" s="4">
        <v>0.12371314405598</v>
      </c>
      <c r="K18" s="4">
        <v>0.140686003117955</v>
      </c>
    </row>
    <row r="19" spans="1:11">
      <c r="A19" t="s">
        <v>598</v>
      </c>
      <c r="B19">
        <v>12751.21</v>
      </c>
      <c r="C19">
        <v>1</v>
      </c>
      <c r="D19" s="29">
        <v>0.0202961233785334</v>
      </c>
      <c r="E19" s="4">
        <v>50.9</v>
      </c>
      <c r="F19" s="4">
        <v>51.34</v>
      </c>
      <c r="G19" s="29">
        <v>0.00857031554343601</v>
      </c>
      <c r="H19" s="4">
        <v>8.45</v>
      </c>
      <c r="I19" s="4">
        <v>0.203708780488781</v>
      </c>
      <c r="J19" s="4">
        <v>0.0550013707319709</v>
      </c>
      <c r="K19" s="4">
        <v>0.0554768246243494</v>
      </c>
    </row>
    <row r="20" spans="1:11">
      <c r="A20" t="s">
        <v>599</v>
      </c>
      <c r="B20">
        <v>12173.82</v>
      </c>
      <c r="C20">
        <v>1</v>
      </c>
      <c r="D20" s="29">
        <v>0.0193770907002596</v>
      </c>
      <c r="E20" s="4">
        <v>50.48</v>
      </c>
      <c r="F20" s="4">
        <v>53.43</v>
      </c>
      <c r="G20" s="29">
        <v>0.0552124274752013</v>
      </c>
      <c r="H20" s="4">
        <v>10.14</v>
      </c>
      <c r="I20" s="4">
        <v>0.168356569074552</v>
      </c>
      <c r="J20" s="4">
        <v>0.0454562736501292</v>
      </c>
      <c r="K20" s="4">
        <v>0.0481126921776229</v>
      </c>
    </row>
    <row r="21" spans="1:11">
      <c r="A21" t="s">
        <v>600</v>
      </c>
      <c r="B21">
        <v>11198.75</v>
      </c>
      <c r="C21">
        <v>2</v>
      </c>
      <c r="D21" s="29">
        <v>0.0178250700667114</v>
      </c>
      <c r="E21" s="4">
        <v>51.96</v>
      </c>
      <c r="F21" s="4">
        <v>61.345</v>
      </c>
      <c r="G21" s="29">
        <v>0.151484699121724</v>
      </c>
      <c r="H21" s="4">
        <v>5.9</v>
      </c>
      <c r="I21" s="4">
        <v>0.303670254033301</v>
      </c>
      <c r="J21" s="4">
        <v>0.0819909685889912</v>
      </c>
      <c r="K21" s="4">
        <v>0.0963452425948398</v>
      </c>
    </row>
    <row r="22" spans="1:11">
      <c r="A22" t="s">
        <v>601</v>
      </c>
      <c r="B22">
        <v>11182.36</v>
      </c>
      <c r="C22">
        <v>1</v>
      </c>
      <c r="D22" s="29">
        <v>0.0177989820748915</v>
      </c>
      <c r="E22" s="4">
        <v>35.34</v>
      </c>
      <c r="F22" s="4">
        <v>37.58</v>
      </c>
      <c r="G22" s="29">
        <v>0.0596061734965406</v>
      </c>
      <c r="H22" s="4">
        <v>7.28</v>
      </c>
      <c r="I22" s="4">
        <v>0.164166236198702</v>
      </c>
      <c r="J22" s="4">
        <v>0.0443248837736494</v>
      </c>
      <c r="K22" s="4">
        <v>0.0471343840467953</v>
      </c>
    </row>
    <row r="23" spans="1:11">
      <c r="A23" t="s">
        <v>602</v>
      </c>
      <c r="B23">
        <v>10689.74</v>
      </c>
      <c r="C23">
        <v>2</v>
      </c>
      <c r="D23" s="29">
        <v>0.017014877954676</v>
      </c>
      <c r="E23" s="4">
        <v>66.335</v>
      </c>
      <c r="F23" s="4">
        <v>73.215</v>
      </c>
      <c r="G23" s="29">
        <v>0.0932930709928112</v>
      </c>
      <c r="H23" s="4">
        <v>7.77608</v>
      </c>
      <c r="I23" s="4">
        <v>0.295313653251423</v>
      </c>
      <c r="J23" s="4">
        <v>0.0797346863778842</v>
      </c>
      <c r="K23" s="4">
        <v>0.0873214948308302</v>
      </c>
    </row>
    <row r="24" spans="1:11">
      <c r="A24" t="s">
        <v>603</v>
      </c>
      <c r="B24">
        <v>10490.33</v>
      </c>
      <c r="C24">
        <v>2</v>
      </c>
      <c r="D24" s="29">
        <v>0.0166974767070365</v>
      </c>
      <c r="E24" s="4">
        <v>138.255</v>
      </c>
      <c r="F24" s="4">
        <v>144.89</v>
      </c>
      <c r="G24" s="29">
        <v>0.035807053492462</v>
      </c>
      <c r="H24" s="4">
        <v>21.25</v>
      </c>
      <c r="I24" s="4">
        <v>0.222324017995306</v>
      </c>
      <c r="J24" s="4">
        <v>0.0600274848587328</v>
      </c>
      <c r="K24" s="4">
        <v>0.062256802041381</v>
      </c>
    </row>
    <row r="25" spans="1:11">
      <c r="A25" t="s">
        <v>604</v>
      </c>
      <c r="B25">
        <v>10131.63</v>
      </c>
      <c r="C25">
        <v>3</v>
      </c>
      <c r="D25" s="29">
        <v>0.0161265332863039</v>
      </c>
      <c r="E25" s="4">
        <v>180.893333333333</v>
      </c>
      <c r="F25" s="4">
        <v>186.566666666667</v>
      </c>
      <c r="G25" s="29">
        <v>0.0334627164922348</v>
      </c>
      <c r="H25" s="4">
        <v>4.74266666666667</v>
      </c>
      <c r="I25" s="4">
        <v>1.37932730972471</v>
      </c>
      <c r="J25" s="4">
        <v>0.372418373625672</v>
      </c>
      <c r="K25" s="4">
        <v>0.386722507459637</v>
      </c>
    </row>
    <row r="26" spans="1:11">
      <c r="A26" t="s">
        <v>605</v>
      </c>
      <c r="B26">
        <v>8689.94</v>
      </c>
      <c r="C26">
        <v>1</v>
      </c>
      <c r="D26" s="29">
        <v>0.0138317927782581</v>
      </c>
      <c r="E26" s="4">
        <v>116.8</v>
      </c>
      <c r="F26" s="4">
        <v>123.46</v>
      </c>
      <c r="G26" s="29">
        <v>0.0539445974404665</v>
      </c>
      <c r="H26" s="4">
        <v>3.536</v>
      </c>
      <c r="I26" s="4">
        <v>1.1170671020678</v>
      </c>
      <c r="J26" s="4">
        <v>0.301608117558306</v>
      </c>
      <c r="K26" s="4">
        <v>0.318805977686202</v>
      </c>
    </row>
    <row r="27" spans="1:11">
      <c r="A27" t="s">
        <v>606</v>
      </c>
      <c r="B27">
        <v>7714.65</v>
      </c>
      <c r="C27">
        <v>1</v>
      </c>
      <c r="D27" s="29">
        <v>0.012279421970323</v>
      </c>
      <c r="E27" s="4">
        <v>31.75</v>
      </c>
      <c r="F27" s="4">
        <v>31.78</v>
      </c>
      <c r="G27" s="29">
        <v>0.000943989930774108</v>
      </c>
      <c r="H27" s="4">
        <v>8.5</v>
      </c>
      <c r="I27" s="4">
        <v>0.126320396268078</v>
      </c>
      <c r="J27" s="4">
        <v>0.034106506992381</v>
      </c>
      <c r="K27" s="4">
        <v>0.0341387336131612</v>
      </c>
    </row>
    <row r="28" spans="1:11">
      <c r="A28" t="s">
        <v>607</v>
      </c>
      <c r="B28">
        <v>7471.68</v>
      </c>
      <c r="C28">
        <v>1</v>
      </c>
      <c r="D28" s="29">
        <v>0.0118926861940883</v>
      </c>
      <c r="E28" s="4">
        <v>61.88</v>
      </c>
      <c r="F28" s="4">
        <v>66.16</v>
      </c>
      <c r="G28" s="29">
        <v>0.0646916565900846</v>
      </c>
      <c r="H28" s="4">
        <v>14</v>
      </c>
      <c r="I28" s="4">
        <v>0.149475820087927</v>
      </c>
      <c r="J28" s="4">
        <v>0.0403584714237403</v>
      </c>
      <c r="K28" s="4">
        <v>0.0431499106237016</v>
      </c>
    </row>
    <row r="29" spans="1:11">
      <c r="A29" t="s">
        <v>608</v>
      </c>
      <c r="B29">
        <v>6571.04</v>
      </c>
      <c r="C29">
        <v>1</v>
      </c>
      <c r="D29" s="29">
        <v>0.0104591359224166</v>
      </c>
      <c r="E29" s="4">
        <v>101.57</v>
      </c>
      <c r="F29" s="4">
        <v>119.03</v>
      </c>
      <c r="G29" s="29">
        <v>0.146685709485004</v>
      </c>
      <c r="H29" s="4">
        <v>8.32</v>
      </c>
      <c r="I29" s="4">
        <v>0.412848586145001</v>
      </c>
      <c r="J29" s="4">
        <v>0.11146911825915</v>
      </c>
      <c r="K29" s="4">
        <v>0.130630788090841</v>
      </c>
    </row>
    <row r="30" spans="1:11">
      <c r="A30" t="s">
        <v>609</v>
      </c>
      <c r="B30">
        <v>6493.17</v>
      </c>
      <c r="C30">
        <v>1</v>
      </c>
      <c r="D30" s="29">
        <v>0.0103351901064912</v>
      </c>
      <c r="E30" s="4">
        <v>49.73</v>
      </c>
      <c r="F30" s="4">
        <v>49.89</v>
      </c>
      <c r="G30" s="29">
        <v>0.0032070555221488</v>
      </c>
      <c r="H30" s="4">
        <v>6.76</v>
      </c>
      <c r="I30" s="4">
        <v>0.248782850041922</v>
      </c>
      <c r="J30" s="4">
        <v>0.067171369511319</v>
      </c>
      <c r="K30" s="4">
        <v>0.0673874849169457</v>
      </c>
    </row>
    <row r="31" spans="1:11">
      <c r="A31" t="s">
        <v>610</v>
      </c>
      <c r="B31">
        <v>6057.23</v>
      </c>
      <c r="C31">
        <v>1</v>
      </c>
      <c r="D31" s="29">
        <v>0.00964130364194096</v>
      </c>
      <c r="E31" s="4">
        <v>61.3</v>
      </c>
      <c r="F31" s="4">
        <v>61.48</v>
      </c>
      <c r="G31" s="29">
        <v>0.0029277813923227</v>
      </c>
      <c r="H31" s="4">
        <v>8.45</v>
      </c>
      <c r="I31" s="4">
        <v>0.245331006757609</v>
      </c>
      <c r="J31" s="4">
        <v>0.0662393718245543</v>
      </c>
      <c r="K31" s="4">
        <v>0.0664338756896183</v>
      </c>
    </row>
    <row r="32" spans="1:11">
      <c r="A32" t="s">
        <v>611</v>
      </c>
      <c r="B32">
        <v>5713.3</v>
      </c>
      <c r="C32">
        <v>1</v>
      </c>
      <c r="D32" s="29">
        <v>0.00909386965617969</v>
      </c>
      <c r="E32" s="4">
        <v>80.78</v>
      </c>
      <c r="F32" s="4">
        <v>80.78</v>
      </c>
      <c r="G32" s="29">
        <v>0</v>
      </c>
      <c r="H32" s="4">
        <v>10.14</v>
      </c>
      <c r="I32" s="4">
        <v>0.269410531890696</v>
      </c>
      <c r="J32" s="4">
        <v>0.072740843610488</v>
      </c>
      <c r="K32" s="4">
        <v>0.072740843610488</v>
      </c>
    </row>
    <row r="33" spans="1:11">
      <c r="A33" t="s">
        <v>612</v>
      </c>
      <c r="B33">
        <v>5241.05</v>
      </c>
      <c r="C33">
        <v>1</v>
      </c>
      <c r="D33" s="29">
        <v>0.00834218850078248</v>
      </c>
      <c r="E33" s="4">
        <v>43.5</v>
      </c>
      <c r="F33" s="4">
        <v>44.32</v>
      </c>
      <c r="G33" s="29">
        <v>0.0185018050541516</v>
      </c>
      <c r="H33" s="4">
        <v>7.28</v>
      </c>
      <c r="I33" s="4">
        <v>0.202072192264955</v>
      </c>
      <c r="J33" s="4">
        <v>0.0545594919115379</v>
      </c>
      <c r="K33" s="4">
        <v>0.0555879696901002</v>
      </c>
    </row>
    <row r="34" spans="1:11">
      <c r="A34" t="s">
        <v>613</v>
      </c>
      <c r="B34">
        <v>4565.66</v>
      </c>
      <c r="C34">
        <v>1</v>
      </c>
      <c r="D34" s="29">
        <v>0.007267169050187</v>
      </c>
      <c r="E34" s="4">
        <v>154.86</v>
      </c>
      <c r="F34" s="4">
        <v>158.21</v>
      </c>
      <c r="G34" s="29">
        <v>0.0211743884710195</v>
      </c>
      <c r="H34" s="4">
        <v>8.84</v>
      </c>
      <c r="I34" s="4">
        <v>0.592428121322669</v>
      </c>
      <c r="J34" s="4">
        <v>0.159955592757121</v>
      </c>
      <c r="K34" s="4">
        <v>0.163415822872944</v>
      </c>
    </row>
    <row r="35" spans="1:11">
      <c r="A35" t="s">
        <v>614</v>
      </c>
      <c r="B35">
        <v>4494.62</v>
      </c>
      <c r="C35">
        <v>1</v>
      </c>
      <c r="D35" s="29">
        <v>0.00715409455727134</v>
      </c>
      <c r="E35" s="4">
        <v>68.24</v>
      </c>
      <c r="F35" s="4">
        <v>74.87</v>
      </c>
      <c r="G35" s="29">
        <v>0.088553492720716</v>
      </c>
      <c r="H35" s="4">
        <v>7.8</v>
      </c>
      <c r="I35" s="4">
        <v>0.295864658394249</v>
      </c>
      <c r="J35" s="4">
        <v>0.0798834577664473</v>
      </c>
      <c r="K35" s="4">
        <v>0.0876447022710127</v>
      </c>
    </row>
    <row r="36" spans="1:11">
      <c r="A36" t="s">
        <v>615</v>
      </c>
      <c r="B36">
        <v>3853.83</v>
      </c>
      <c r="C36">
        <v>1</v>
      </c>
      <c r="D36" s="29">
        <v>0.00613414798751597</v>
      </c>
      <c r="E36" s="4">
        <v>43.24</v>
      </c>
      <c r="F36" s="4">
        <v>44.54</v>
      </c>
      <c r="G36" s="29">
        <v>0.0291872474180511</v>
      </c>
      <c r="H36" s="4">
        <v>13.52</v>
      </c>
      <c r="I36" s="4">
        <v>0.108157756241833</v>
      </c>
      <c r="J36" s="4">
        <v>0.029202594185295</v>
      </c>
      <c r="K36" s="4">
        <v>0.030080563020653</v>
      </c>
    </row>
    <row r="37" spans="1:11">
      <c r="A37" t="s">
        <v>616</v>
      </c>
      <c r="B37">
        <v>3736.78</v>
      </c>
      <c r="C37">
        <v>1</v>
      </c>
      <c r="D37" s="29">
        <v>0.00594783929669703</v>
      </c>
      <c r="E37" s="4">
        <v>31.93</v>
      </c>
      <c r="F37" s="4">
        <v>34.89</v>
      </c>
      <c r="G37" s="29">
        <v>0.0848380624820866</v>
      </c>
      <c r="H37" s="4" t="e">
        <v>#N/A</v>
      </c>
      <c r="I37" s="4" t="e">
        <v>#N/A</v>
      </c>
      <c r="J37" s="4" t="e">
        <v>#N/A</v>
      </c>
      <c r="K37" s="4" t="e">
        <v>#N/A</v>
      </c>
    </row>
    <row r="38" spans="1:11">
      <c r="A38" t="s">
        <v>617</v>
      </c>
      <c r="B38">
        <v>3018.7</v>
      </c>
      <c r="C38">
        <v>1</v>
      </c>
      <c r="D38" s="29">
        <v>0.0048048700980361</v>
      </c>
      <c r="E38" s="4">
        <v>110.59</v>
      </c>
      <c r="F38" s="4">
        <v>113.07</v>
      </c>
      <c r="G38" s="29">
        <v>0.0219333156451755</v>
      </c>
      <c r="H38" s="4">
        <v>6.76</v>
      </c>
      <c r="I38" s="4">
        <v>0.553245433061255</v>
      </c>
      <c r="J38" s="4">
        <v>0.149376266926539</v>
      </c>
      <c r="K38" s="4">
        <v>0.152726055713751</v>
      </c>
    </row>
    <row r="39" spans="1:11">
      <c r="A39" t="s">
        <v>618</v>
      </c>
      <c r="B39">
        <v>2858.66</v>
      </c>
      <c r="C39">
        <v>1</v>
      </c>
      <c r="D39" s="29">
        <v>0.0045501341486242</v>
      </c>
      <c r="E39" s="4">
        <v>105.54</v>
      </c>
      <c r="F39" s="4">
        <v>110.36</v>
      </c>
      <c r="G39" s="29">
        <v>0.04367524465386</v>
      </c>
      <c r="H39" s="4">
        <v>8</v>
      </c>
      <c r="I39" s="4">
        <v>0.44614474129185</v>
      </c>
      <c r="J39" s="4">
        <v>0.120459080148799</v>
      </c>
      <c r="K39" s="4">
        <v>0.125960432871153</v>
      </c>
    </row>
    <row r="40" spans="1:11">
      <c r="A40" t="s">
        <v>619</v>
      </c>
      <c r="B40">
        <v>2786.6</v>
      </c>
      <c r="C40">
        <v>1</v>
      </c>
      <c r="D40" s="29">
        <v>0.00443543611991499</v>
      </c>
      <c r="E40" s="4">
        <v>65.15</v>
      </c>
      <c r="F40" s="4">
        <v>68.65</v>
      </c>
      <c r="G40" s="29">
        <v>0.0509832483612527</v>
      </c>
      <c r="H40" s="4">
        <v>8.5</v>
      </c>
      <c r="I40" s="4">
        <v>0.259205474546937</v>
      </c>
      <c r="J40" s="4">
        <v>0.0699854781276731</v>
      </c>
      <c r="K40" s="4">
        <v>0.0737452505520301</v>
      </c>
    </row>
    <row r="41" spans="1:11">
      <c r="A41" t="s">
        <v>620</v>
      </c>
      <c r="B41">
        <v>2711.77</v>
      </c>
      <c r="C41">
        <v>1</v>
      </c>
      <c r="D41" s="29">
        <v>0.00431632907733506</v>
      </c>
      <c r="E41" s="4">
        <v>114.49</v>
      </c>
      <c r="F41" s="4">
        <v>121.08</v>
      </c>
      <c r="G41" s="29">
        <v>0.0544268252395111</v>
      </c>
      <c r="H41" s="4">
        <v>6.76</v>
      </c>
      <c r="I41" s="4">
        <v>0.572755851624768</v>
      </c>
      <c r="J41" s="4">
        <v>0.154644079938687</v>
      </c>
      <c r="K41" s="4">
        <v>0.163545333207933</v>
      </c>
    </row>
    <row r="42" spans="1:11">
      <c r="A42" t="s">
        <v>621</v>
      </c>
      <c r="B42">
        <v>2624.88</v>
      </c>
      <c r="C42">
        <v>1</v>
      </c>
      <c r="D42" s="29">
        <v>0.00417802611154901</v>
      </c>
      <c r="E42" s="4">
        <v>77.65</v>
      </c>
      <c r="F42" s="4">
        <v>108.61</v>
      </c>
      <c r="G42" s="29">
        <v>0.285056624620201</v>
      </c>
      <c r="H42" s="4">
        <v>12.48</v>
      </c>
      <c r="I42" s="4">
        <v>0.210414444646775</v>
      </c>
      <c r="J42" s="4">
        <v>0.0568119000546292</v>
      </c>
      <c r="K42" s="4">
        <v>0.0794634960068677</v>
      </c>
    </row>
    <row r="43" spans="1:11">
      <c r="A43" t="s">
        <v>622</v>
      </c>
      <c r="B43">
        <v>2610.34</v>
      </c>
      <c r="C43">
        <v>1</v>
      </c>
      <c r="D43" s="29">
        <v>0.00415488276798209</v>
      </c>
      <c r="E43" s="4">
        <v>105.37</v>
      </c>
      <c r="F43" s="4">
        <v>107.84</v>
      </c>
      <c r="G43" s="29">
        <v>0.0229043026706231</v>
      </c>
      <c r="H43" s="4">
        <v>7</v>
      </c>
      <c r="I43" s="4">
        <v>0.509058408618774</v>
      </c>
      <c r="J43" s="4">
        <v>0.137445770327069</v>
      </c>
      <c r="K43" s="4">
        <v>0.140667665104594</v>
      </c>
    </row>
    <row r="44" spans="1:11">
      <c r="A44" t="s">
        <v>623</v>
      </c>
      <c r="B44">
        <v>2384.44</v>
      </c>
      <c r="C44">
        <v>1</v>
      </c>
      <c r="D44" s="29">
        <v>0.00379531734076297</v>
      </c>
      <c r="E44" s="4">
        <v>75.23</v>
      </c>
      <c r="F44" s="4">
        <v>76.61</v>
      </c>
      <c r="G44" s="29">
        <v>0.0180133141887481</v>
      </c>
      <c r="H44" s="4">
        <v>6</v>
      </c>
      <c r="I44" s="4">
        <v>0.424022094465111</v>
      </c>
      <c r="J44" s="4">
        <v>0.11448596550558</v>
      </c>
      <c r="K44" s="4">
        <v>0.116586066959757</v>
      </c>
    </row>
    <row r="45" spans="1:11">
      <c r="A45" t="s">
        <v>624</v>
      </c>
      <c r="B45">
        <v>2372.56</v>
      </c>
      <c r="C45">
        <v>1</v>
      </c>
      <c r="D45" s="29">
        <v>0.00377640792387336</v>
      </c>
      <c r="E45" s="4">
        <v>66.84</v>
      </c>
      <c r="F45" s="4">
        <v>70.31</v>
      </c>
      <c r="G45" s="29">
        <v>0.0493528658796757</v>
      </c>
      <c r="H45" s="4">
        <v>10.14</v>
      </c>
      <c r="I45" s="4">
        <v>0.222919038766701</v>
      </c>
      <c r="J45" s="4">
        <v>0.0601881404670094</v>
      </c>
      <c r="K45" s="4">
        <v>0.0633128090400274</v>
      </c>
    </row>
    <row r="46" spans="1:11">
      <c r="A46" t="s">
        <v>625</v>
      </c>
      <c r="B46">
        <v>2219.15</v>
      </c>
      <c r="C46">
        <v>1</v>
      </c>
      <c r="D46" s="29">
        <v>0.00353222495711956</v>
      </c>
      <c r="E46" s="4">
        <v>113.88</v>
      </c>
      <c r="F46" s="4">
        <v>118.8</v>
      </c>
      <c r="G46" s="29">
        <v>0.0414141414141414</v>
      </c>
      <c r="H46" s="4">
        <v>7.28</v>
      </c>
      <c r="I46" s="4">
        <v>0.529011063336393</v>
      </c>
      <c r="J46" s="4">
        <v>0.142832987100826</v>
      </c>
      <c r="K46" s="4">
        <v>0.1490038537722</v>
      </c>
    </row>
    <row r="47" spans="1:11">
      <c r="A47" t="s">
        <v>626</v>
      </c>
      <c r="B47">
        <v>2180.78</v>
      </c>
      <c r="C47">
        <v>1</v>
      </c>
      <c r="D47" s="29">
        <v>0.00347115136065033</v>
      </c>
      <c r="E47" s="4">
        <v>108.12</v>
      </c>
      <c r="F47" s="4">
        <v>112.9</v>
      </c>
      <c r="G47" s="29">
        <v>0.0423383525243578</v>
      </c>
      <c r="H47" s="4">
        <v>14</v>
      </c>
      <c r="I47" s="4">
        <v>0.261172037296488</v>
      </c>
      <c r="J47" s="4">
        <v>0.0705164500700517</v>
      </c>
      <c r="K47" s="4">
        <v>0.0736339919802889</v>
      </c>
    </row>
    <row r="48" spans="1:11">
      <c r="A48" t="s">
        <v>627</v>
      </c>
      <c r="B48">
        <v>2120.93</v>
      </c>
      <c r="C48">
        <v>1</v>
      </c>
      <c r="D48" s="29">
        <v>0.003375888010411</v>
      </c>
      <c r="E48" s="4">
        <v>113.29</v>
      </c>
      <c r="F48" s="4">
        <v>115.72</v>
      </c>
      <c r="G48" s="29">
        <v>0.0209989630141721</v>
      </c>
      <c r="H48" s="4">
        <v>15</v>
      </c>
      <c r="I48" s="4">
        <v>0.255416525758088</v>
      </c>
      <c r="J48" s="4">
        <v>0.0689624619546838</v>
      </c>
      <c r="K48" s="4">
        <v>0.0704416638484951</v>
      </c>
    </row>
    <row r="49" spans="1:11">
      <c r="A49" t="s">
        <v>628</v>
      </c>
      <c r="B49">
        <v>2034.35</v>
      </c>
      <c r="C49">
        <v>1</v>
      </c>
      <c r="D49" s="29">
        <v>0.00323807847217005</v>
      </c>
      <c r="E49" s="4">
        <v>96.61</v>
      </c>
      <c r="F49" s="4">
        <v>98.06</v>
      </c>
      <c r="G49" s="29">
        <v>0.0147868651845809</v>
      </c>
      <c r="H49" s="4">
        <v>7.28</v>
      </c>
      <c r="I49" s="4">
        <v>0.448786080338329</v>
      </c>
      <c r="J49" s="4">
        <v>0.121172241691349</v>
      </c>
      <c r="K49" s="4">
        <v>0.122990891421733</v>
      </c>
    </row>
    <row r="50" spans="1:11">
      <c r="A50" t="s">
        <v>629</v>
      </c>
      <c r="B50">
        <v>628258.4</v>
      </c>
      <c r="C50">
        <v>71</v>
      </c>
      <c r="D50" s="29">
        <v>1</v>
      </c>
      <c r="E50" s="4">
        <v>80.9532394366197</v>
      </c>
      <c r="F50" s="4">
        <v>86.8901408450704</v>
      </c>
      <c r="G50" s="29">
        <v>0.0628050966702234</v>
      </c>
      <c r="H50" s="4" t="e">
        <v>#N/A</v>
      </c>
      <c r="I50" s="4" t="e">
        <v>#N/A</v>
      </c>
      <c r="J50" s="4" t="e">
        <v>#N/A</v>
      </c>
      <c r="K50" s="4" t="e">
        <v>#N/A</v>
      </c>
    </row>
    <row r="52" spans="1:3">
      <c r="A52" t="s">
        <v>2</v>
      </c>
      <c r="B52" t="s">
        <v>27</v>
      </c>
      <c r="C52" t="s">
        <v>573</v>
      </c>
    </row>
    <row r="53" spans="1:3">
      <c r="A53" t="s">
        <v>583</v>
      </c>
      <c r="B53" t="s">
        <v>60</v>
      </c>
      <c r="C53">
        <v>72769.5</v>
      </c>
    </row>
    <row r="54" spans="2:3">
      <c r="B54" t="s">
        <v>65</v>
      </c>
      <c r="C54">
        <v>27170.05</v>
      </c>
    </row>
    <row r="55" spans="1:3">
      <c r="A55" t="s">
        <v>630</v>
      </c>
      <c r="C55">
        <v>99939.55</v>
      </c>
    </row>
    <row r="56" spans="1:3">
      <c r="A56" t="s">
        <v>584</v>
      </c>
      <c r="B56" t="s">
        <v>65</v>
      </c>
      <c r="C56">
        <v>63147.62</v>
      </c>
    </row>
    <row r="57" spans="1:3">
      <c r="A57" t="s">
        <v>631</v>
      </c>
      <c r="C57">
        <v>63147.62</v>
      </c>
    </row>
    <row r="58" spans="1:3">
      <c r="A58" t="s">
        <v>585</v>
      </c>
      <c r="B58" t="s">
        <v>60</v>
      </c>
      <c r="C58">
        <v>40817.31</v>
      </c>
    </row>
    <row r="59" spans="1:3">
      <c r="A59" t="s">
        <v>632</v>
      </c>
      <c r="C59">
        <v>40817.31</v>
      </c>
    </row>
    <row r="60" spans="1:3">
      <c r="A60" t="s">
        <v>586</v>
      </c>
      <c r="B60" t="s">
        <v>65</v>
      </c>
      <c r="C60">
        <v>33107.84</v>
      </c>
    </row>
    <row r="61" spans="1:3">
      <c r="A61" t="s">
        <v>633</v>
      </c>
      <c r="C61">
        <v>33107.84</v>
      </c>
    </row>
    <row r="62" spans="1:3">
      <c r="A62" t="s">
        <v>587</v>
      </c>
      <c r="B62" t="s">
        <v>65</v>
      </c>
      <c r="C62">
        <v>25796.08</v>
      </c>
    </row>
    <row r="63" spans="1:3">
      <c r="A63" t="s">
        <v>634</v>
      </c>
      <c r="C63">
        <v>25796.08</v>
      </c>
    </row>
    <row r="64" spans="1:3">
      <c r="A64" t="s">
        <v>588</v>
      </c>
      <c r="B64" t="s">
        <v>65</v>
      </c>
      <c r="C64">
        <v>24817.56</v>
      </c>
    </row>
    <row r="65" spans="1:3">
      <c r="A65" t="s">
        <v>635</v>
      </c>
      <c r="C65">
        <v>24817.56</v>
      </c>
    </row>
    <row r="66" spans="1:3">
      <c r="A66" t="s">
        <v>589</v>
      </c>
      <c r="B66" t="s">
        <v>65</v>
      </c>
      <c r="C66">
        <v>13760.8</v>
      </c>
    </row>
    <row r="67" spans="2:3">
      <c r="B67" t="s">
        <v>60</v>
      </c>
      <c r="C67">
        <v>8267.37</v>
      </c>
    </row>
    <row r="68" spans="1:3">
      <c r="A68" t="s">
        <v>636</v>
      </c>
      <c r="C68">
        <v>22028.17</v>
      </c>
    </row>
    <row r="69" spans="1:3">
      <c r="A69" t="s">
        <v>590</v>
      </c>
      <c r="B69" t="s">
        <v>65</v>
      </c>
      <c r="C69">
        <v>20583.84</v>
      </c>
    </row>
    <row r="70" spans="1:3">
      <c r="A70" t="s">
        <v>637</v>
      </c>
      <c r="C70">
        <v>20583.84</v>
      </c>
    </row>
    <row r="71" spans="1:3">
      <c r="A71" t="s">
        <v>591</v>
      </c>
      <c r="B71" t="s">
        <v>60</v>
      </c>
      <c r="C71">
        <v>20182.25</v>
      </c>
    </row>
    <row r="72" spans="1:3">
      <c r="A72" t="s">
        <v>638</v>
      </c>
      <c r="C72">
        <v>20182.25</v>
      </c>
    </row>
    <row r="73" spans="1:3">
      <c r="A73" t="s">
        <v>592</v>
      </c>
      <c r="B73" t="s">
        <v>60</v>
      </c>
      <c r="C73">
        <v>18330.83</v>
      </c>
    </row>
    <row r="74" spans="1:3">
      <c r="A74" t="s">
        <v>639</v>
      </c>
      <c r="C74">
        <v>18330.83</v>
      </c>
    </row>
    <row r="75" spans="1:3">
      <c r="A75" t="s">
        <v>593</v>
      </c>
      <c r="B75" t="s">
        <v>60</v>
      </c>
      <c r="C75">
        <v>18310.75</v>
      </c>
    </row>
    <row r="76" spans="1:3">
      <c r="A76" t="s">
        <v>640</v>
      </c>
      <c r="C76">
        <v>18310.75</v>
      </c>
    </row>
    <row r="77" spans="1:3">
      <c r="A77" t="s">
        <v>594</v>
      </c>
      <c r="B77" t="s">
        <v>65</v>
      </c>
      <c r="C77">
        <v>17860.65</v>
      </c>
    </row>
    <row r="78" spans="1:3">
      <c r="A78" t="s">
        <v>641</v>
      </c>
      <c r="C78">
        <v>17860.65</v>
      </c>
    </row>
    <row r="79" spans="1:3">
      <c r="A79" t="s">
        <v>595</v>
      </c>
      <c r="B79" t="s">
        <v>60</v>
      </c>
      <c r="C79">
        <v>11667.8</v>
      </c>
    </row>
    <row r="80" spans="2:3">
      <c r="B80" t="s">
        <v>65</v>
      </c>
      <c r="C80">
        <v>4705.3</v>
      </c>
    </row>
    <row r="81" spans="1:3">
      <c r="A81" t="s">
        <v>642</v>
      </c>
      <c r="C81">
        <v>16373.1</v>
      </c>
    </row>
    <row r="82" spans="1:3">
      <c r="A82" t="s">
        <v>596</v>
      </c>
      <c r="B82" t="s">
        <v>65</v>
      </c>
      <c r="C82">
        <v>14017.84</v>
      </c>
    </row>
    <row r="83" spans="1:3">
      <c r="A83" t="s">
        <v>643</v>
      </c>
      <c r="C83">
        <v>14017.84</v>
      </c>
    </row>
    <row r="84" spans="1:3">
      <c r="A84" t="s">
        <v>597</v>
      </c>
      <c r="B84" t="s">
        <v>60</v>
      </c>
      <c r="C84">
        <v>7094.01</v>
      </c>
    </row>
    <row r="85" spans="2:3">
      <c r="B85" t="s">
        <v>159</v>
      </c>
      <c r="C85">
        <v>6707.05</v>
      </c>
    </row>
    <row r="86" spans="1:3">
      <c r="A86" t="s">
        <v>644</v>
      </c>
      <c r="C86">
        <v>13801.06</v>
      </c>
    </row>
    <row r="87" spans="1:3">
      <c r="A87" t="s">
        <v>598</v>
      </c>
      <c r="B87" t="s">
        <v>65</v>
      </c>
      <c r="C87">
        <v>12751.21</v>
      </c>
    </row>
    <row r="88" spans="1:3">
      <c r="A88" t="s">
        <v>645</v>
      </c>
      <c r="C88">
        <v>12751.21</v>
      </c>
    </row>
    <row r="89" spans="1:3">
      <c r="A89" t="s">
        <v>599</v>
      </c>
      <c r="B89" t="s">
        <v>60</v>
      </c>
      <c r="C89">
        <v>12173.82</v>
      </c>
    </row>
    <row r="90" spans="1:3">
      <c r="A90" t="s">
        <v>646</v>
      </c>
      <c r="C90">
        <v>12173.82</v>
      </c>
    </row>
    <row r="91" spans="1:3">
      <c r="A91" t="s">
        <v>600</v>
      </c>
      <c r="B91" t="s">
        <v>60</v>
      </c>
      <c r="C91">
        <v>11198.75</v>
      </c>
    </row>
    <row r="92" spans="1:3">
      <c r="A92" t="s">
        <v>647</v>
      </c>
      <c r="C92">
        <v>11198.75</v>
      </c>
    </row>
    <row r="93" spans="1:3">
      <c r="A93" t="s">
        <v>601</v>
      </c>
      <c r="B93" t="s">
        <v>65</v>
      </c>
      <c r="C93">
        <v>11182.36</v>
      </c>
    </row>
    <row r="94" spans="1:3">
      <c r="A94" t="s">
        <v>648</v>
      </c>
      <c r="C94">
        <v>11182.36</v>
      </c>
    </row>
    <row r="95" spans="1:3">
      <c r="A95" t="s">
        <v>602</v>
      </c>
      <c r="B95" t="s">
        <v>60</v>
      </c>
      <c r="C95">
        <v>6663.21</v>
      </c>
    </row>
    <row r="96" spans="2:3">
      <c r="B96" t="s">
        <v>65</v>
      </c>
      <c r="C96">
        <v>4026.53</v>
      </c>
    </row>
    <row r="97" spans="1:3">
      <c r="A97" t="s">
        <v>649</v>
      </c>
      <c r="C97">
        <v>10689.74</v>
      </c>
    </row>
    <row r="98" spans="1:3">
      <c r="A98" t="s">
        <v>603</v>
      </c>
      <c r="B98" t="s">
        <v>60</v>
      </c>
      <c r="C98">
        <v>5963.66</v>
      </c>
    </row>
    <row r="99" spans="2:3">
      <c r="B99" t="s">
        <v>65</v>
      </c>
      <c r="C99">
        <v>4526.67</v>
      </c>
    </row>
    <row r="100" spans="1:3">
      <c r="A100" t="s">
        <v>650</v>
      </c>
      <c r="C100">
        <v>10490.33</v>
      </c>
    </row>
    <row r="101" spans="1:3">
      <c r="A101" t="s">
        <v>604</v>
      </c>
      <c r="B101" t="s">
        <v>60</v>
      </c>
      <c r="C101">
        <v>5167.87</v>
      </c>
    </row>
    <row r="102" spans="2:3">
      <c r="B102" t="s">
        <v>65</v>
      </c>
      <c r="C102">
        <v>4963.76</v>
      </c>
    </row>
    <row r="103" spans="1:3">
      <c r="A103" t="s">
        <v>651</v>
      </c>
      <c r="C103">
        <v>10131.63</v>
      </c>
    </row>
    <row r="104" spans="1:3">
      <c r="A104" t="s">
        <v>605</v>
      </c>
      <c r="B104" t="s">
        <v>65</v>
      </c>
      <c r="C104">
        <v>8689.94</v>
      </c>
    </row>
    <row r="105" spans="1:3">
      <c r="A105" t="s">
        <v>652</v>
      </c>
      <c r="C105">
        <v>8689.94</v>
      </c>
    </row>
    <row r="106" spans="1:3">
      <c r="A106" t="s">
        <v>606</v>
      </c>
      <c r="B106" t="s">
        <v>65</v>
      </c>
      <c r="C106">
        <v>7714.65</v>
      </c>
    </row>
    <row r="107" spans="1:3">
      <c r="A107" t="s">
        <v>653</v>
      </c>
      <c r="C107">
        <v>7714.65</v>
      </c>
    </row>
    <row r="108" spans="1:3">
      <c r="A108" t="s">
        <v>607</v>
      </c>
      <c r="B108" t="s">
        <v>65</v>
      </c>
      <c r="C108">
        <v>7471.68</v>
      </c>
    </row>
    <row r="109" spans="1:3">
      <c r="A109" t="s">
        <v>654</v>
      </c>
      <c r="C109">
        <v>7471.68</v>
      </c>
    </row>
    <row r="110" spans="1:3">
      <c r="A110" t="s">
        <v>608</v>
      </c>
      <c r="B110" t="s">
        <v>65</v>
      </c>
      <c r="C110">
        <v>6571.04</v>
      </c>
    </row>
    <row r="111" spans="1:3">
      <c r="A111" t="s">
        <v>655</v>
      </c>
      <c r="C111">
        <v>6571.04</v>
      </c>
    </row>
    <row r="112" spans="1:3">
      <c r="A112" t="s">
        <v>609</v>
      </c>
      <c r="B112" t="s">
        <v>60</v>
      </c>
      <c r="C112">
        <v>6493.17</v>
      </c>
    </row>
    <row r="113" spans="1:3">
      <c r="A113" t="s">
        <v>656</v>
      </c>
      <c r="C113">
        <v>6493.17</v>
      </c>
    </row>
    <row r="114" spans="1:3">
      <c r="A114" t="s">
        <v>610</v>
      </c>
      <c r="B114" t="s">
        <v>65</v>
      </c>
      <c r="C114">
        <v>6057.23</v>
      </c>
    </row>
    <row r="115" spans="1:3">
      <c r="A115" t="s">
        <v>657</v>
      </c>
      <c r="C115">
        <v>6057.23</v>
      </c>
    </row>
    <row r="116" spans="1:3">
      <c r="A116" t="s">
        <v>611</v>
      </c>
      <c r="B116" t="s">
        <v>65</v>
      </c>
      <c r="C116">
        <v>5713.3</v>
      </c>
    </row>
    <row r="117" spans="1:3">
      <c r="A117" t="s">
        <v>658</v>
      </c>
      <c r="C117">
        <v>5713.3</v>
      </c>
    </row>
    <row r="118" spans="1:3">
      <c r="A118" t="s">
        <v>612</v>
      </c>
      <c r="B118" t="s">
        <v>65</v>
      </c>
      <c r="C118">
        <v>5241.05</v>
      </c>
    </row>
    <row r="119" spans="1:3">
      <c r="A119" t="s">
        <v>659</v>
      </c>
      <c r="C119">
        <v>5241.05</v>
      </c>
    </row>
    <row r="120" spans="1:3">
      <c r="A120" t="s">
        <v>613</v>
      </c>
      <c r="B120" t="s">
        <v>65</v>
      </c>
      <c r="C120">
        <v>4565.66</v>
      </c>
    </row>
    <row r="121" spans="1:3">
      <c r="A121" t="s">
        <v>660</v>
      </c>
      <c r="C121">
        <v>4565.66</v>
      </c>
    </row>
    <row r="122" spans="1:3">
      <c r="A122" t="s">
        <v>614</v>
      </c>
      <c r="B122" t="s">
        <v>65</v>
      </c>
      <c r="C122">
        <v>4494.62</v>
      </c>
    </row>
    <row r="123" spans="1:3">
      <c r="A123" t="s">
        <v>661</v>
      </c>
      <c r="C123">
        <v>4494.62</v>
      </c>
    </row>
    <row r="124" spans="1:3">
      <c r="A124" t="s">
        <v>615</v>
      </c>
      <c r="B124" t="s">
        <v>65</v>
      </c>
      <c r="C124">
        <v>3853.83</v>
      </c>
    </row>
    <row r="125" spans="1:3">
      <c r="A125" t="s">
        <v>662</v>
      </c>
      <c r="C125">
        <v>3853.83</v>
      </c>
    </row>
    <row r="126" spans="1:3">
      <c r="A126" t="s">
        <v>616</v>
      </c>
      <c r="B126" t="s">
        <v>43</v>
      </c>
      <c r="C126">
        <v>3736.78</v>
      </c>
    </row>
    <row r="127" spans="1:3">
      <c r="A127" t="s">
        <v>663</v>
      </c>
      <c r="C127">
        <v>3736.78</v>
      </c>
    </row>
    <row r="128" spans="1:3">
      <c r="A128" t="s">
        <v>617</v>
      </c>
      <c r="B128" t="s">
        <v>60</v>
      </c>
      <c r="C128">
        <v>3018.7</v>
      </c>
    </row>
    <row r="129" spans="1:3">
      <c r="A129" t="s">
        <v>664</v>
      </c>
      <c r="C129">
        <v>3018.7</v>
      </c>
    </row>
    <row r="130" spans="1:3">
      <c r="A130" t="s">
        <v>618</v>
      </c>
      <c r="B130" t="s">
        <v>60</v>
      </c>
      <c r="C130">
        <v>2858.66</v>
      </c>
    </row>
    <row r="131" spans="1:3">
      <c r="A131" t="s">
        <v>665</v>
      </c>
      <c r="C131">
        <v>2858.66</v>
      </c>
    </row>
    <row r="132" spans="1:3">
      <c r="A132" t="s">
        <v>619</v>
      </c>
      <c r="B132" t="s">
        <v>60</v>
      </c>
      <c r="C132">
        <v>2786.6</v>
      </c>
    </row>
    <row r="133" spans="1:3">
      <c r="A133" t="s">
        <v>666</v>
      </c>
      <c r="C133">
        <v>2786.6</v>
      </c>
    </row>
    <row r="134" spans="1:3">
      <c r="A134" t="s">
        <v>620</v>
      </c>
      <c r="B134" t="s">
        <v>65</v>
      </c>
      <c r="C134">
        <v>2711.77</v>
      </c>
    </row>
    <row r="135" spans="1:3">
      <c r="A135" t="s">
        <v>667</v>
      </c>
      <c r="C135">
        <v>2711.77</v>
      </c>
    </row>
    <row r="136" spans="1:3">
      <c r="A136" t="s">
        <v>621</v>
      </c>
      <c r="B136" t="s">
        <v>60</v>
      </c>
      <c r="C136">
        <v>2624.88</v>
      </c>
    </row>
    <row r="137" spans="1:3">
      <c r="A137" t="s">
        <v>668</v>
      </c>
      <c r="C137">
        <v>2624.88</v>
      </c>
    </row>
    <row r="138" spans="1:3">
      <c r="A138" t="s">
        <v>622</v>
      </c>
      <c r="B138" t="s">
        <v>65</v>
      </c>
      <c r="C138">
        <v>2610.34</v>
      </c>
    </row>
    <row r="139" spans="1:3">
      <c r="A139" t="s">
        <v>669</v>
      </c>
      <c r="C139">
        <v>2610.34</v>
      </c>
    </row>
    <row r="140" spans="1:3">
      <c r="A140" t="s">
        <v>623</v>
      </c>
      <c r="B140" t="s">
        <v>60</v>
      </c>
      <c r="C140">
        <v>2384.44</v>
      </c>
    </row>
    <row r="141" spans="1:3">
      <c r="A141" t="s">
        <v>670</v>
      </c>
      <c r="C141">
        <v>2384.44</v>
      </c>
    </row>
    <row r="142" spans="1:3">
      <c r="A142" t="s">
        <v>624</v>
      </c>
      <c r="B142" t="s">
        <v>60</v>
      </c>
      <c r="C142">
        <v>2372.56</v>
      </c>
    </row>
    <row r="143" spans="1:3">
      <c r="A143" t="s">
        <v>671</v>
      </c>
      <c r="C143">
        <v>2372.56</v>
      </c>
    </row>
    <row r="144" spans="1:3">
      <c r="A144" t="s">
        <v>625</v>
      </c>
      <c r="B144" t="s">
        <v>60</v>
      </c>
      <c r="C144">
        <v>2219.15</v>
      </c>
    </row>
    <row r="145" spans="1:3">
      <c r="A145" t="s">
        <v>672</v>
      </c>
      <c r="C145">
        <v>2219.15</v>
      </c>
    </row>
    <row r="146" spans="1:3">
      <c r="A146" t="s">
        <v>626</v>
      </c>
      <c r="B146" t="s">
        <v>60</v>
      </c>
      <c r="C146">
        <v>2180.78</v>
      </c>
    </row>
    <row r="147" spans="1:3">
      <c r="A147" t="s">
        <v>673</v>
      </c>
      <c r="C147">
        <v>2180.78</v>
      </c>
    </row>
    <row r="148" spans="1:3">
      <c r="A148" t="s">
        <v>627</v>
      </c>
      <c r="B148" t="s">
        <v>65</v>
      </c>
      <c r="C148">
        <v>2120.93</v>
      </c>
    </row>
    <row r="149" spans="1:3">
      <c r="A149" t="s">
        <v>674</v>
      </c>
      <c r="C149">
        <v>2120.93</v>
      </c>
    </row>
    <row r="150" spans="1:3">
      <c r="A150" t="s">
        <v>628</v>
      </c>
      <c r="B150" t="s">
        <v>65</v>
      </c>
      <c r="C150">
        <v>2034.35</v>
      </c>
    </row>
    <row r="151" spans="1:3">
      <c r="A151" t="s">
        <v>675</v>
      </c>
      <c r="C151">
        <v>2034.35</v>
      </c>
    </row>
    <row r="152" spans="1:3">
      <c r="A152" t="s">
        <v>629</v>
      </c>
      <c r="C152">
        <v>628258.4</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I89"/>
  <sheetViews>
    <sheetView workbookViewId="0">
      <selection activeCell="F75" sqref="F75"/>
    </sheetView>
  </sheetViews>
  <sheetFormatPr defaultColWidth="9" defaultRowHeight="14.4"/>
  <cols>
    <col min="1" max="1" width="13.712962962963" customWidth="1"/>
    <col min="2" max="2" width="26.287037037037" customWidth="1"/>
    <col min="3" max="3" width="27.5740740740741" customWidth="1"/>
    <col min="4" max="4" width="28.712962962963" customWidth="1"/>
    <col min="7" max="7" width="16.1388888888889" customWidth="1"/>
  </cols>
  <sheetData>
    <row r="3" spans="1:8">
      <c r="A3" t="s">
        <v>10</v>
      </c>
      <c r="B3" t="s">
        <v>676</v>
      </c>
      <c r="C3" t="s">
        <v>573</v>
      </c>
      <c r="D3" t="s">
        <v>575</v>
      </c>
      <c r="G3" s="28" t="s">
        <v>10</v>
      </c>
      <c r="H3" s="28" t="s">
        <v>8</v>
      </c>
    </row>
    <row r="4" spans="1:8">
      <c r="A4" t="s">
        <v>677</v>
      </c>
      <c r="B4">
        <v>816</v>
      </c>
      <c r="C4">
        <v>90322.83</v>
      </c>
      <c r="D4" s="29">
        <v>0.143767007333288</v>
      </c>
      <c r="G4" t="s">
        <v>678</v>
      </c>
      <c r="H4" s="29">
        <f>VLOOKUP(G4,$A$4:$D$12,4,FALSE)</f>
        <v>0.0584837544551732</v>
      </c>
    </row>
    <row r="5" spans="1:8">
      <c r="A5" t="s">
        <v>678</v>
      </c>
      <c r="B5">
        <v>2152</v>
      </c>
      <c r="C5">
        <v>36742.91</v>
      </c>
      <c r="D5" s="29">
        <v>0.0584837544551732</v>
      </c>
      <c r="G5" t="s">
        <v>679</v>
      </c>
      <c r="H5" s="29">
        <f t="shared" ref="H5:H12" si="0">VLOOKUP(G5,$A$4:$D$12,4,FALSE)</f>
        <v>0.132034876095568</v>
      </c>
    </row>
    <row r="6" spans="1:8">
      <c r="A6" t="s">
        <v>680</v>
      </c>
      <c r="B6">
        <v>123</v>
      </c>
      <c r="C6">
        <v>19566.64</v>
      </c>
      <c r="D6" s="29">
        <v>0.0311442552936817</v>
      </c>
      <c r="G6" t="s">
        <v>681</v>
      </c>
      <c r="H6" s="29">
        <f t="shared" si="0"/>
        <v>0.0644550713528064</v>
      </c>
    </row>
    <row r="7" spans="1:8">
      <c r="A7" t="s">
        <v>679</v>
      </c>
      <c r="B7">
        <v>3238</v>
      </c>
      <c r="C7">
        <v>82952.02</v>
      </c>
      <c r="D7" s="29">
        <v>0.132034876095568</v>
      </c>
      <c r="G7" t="s">
        <v>682</v>
      </c>
      <c r="H7" s="29">
        <f t="shared" si="0"/>
        <v>0.167865435623304</v>
      </c>
    </row>
    <row r="8" spans="1:8">
      <c r="A8" t="s">
        <v>683</v>
      </c>
      <c r="B8">
        <v>89</v>
      </c>
      <c r="C8">
        <v>17317.78</v>
      </c>
      <c r="D8" s="29">
        <v>0.0275647408773205</v>
      </c>
      <c r="G8" t="s">
        <v>684</v>
      </c>
      <c r="H8" s="29">
        <f t="shared" si="0"/>
        <v>0.287044677794996</v>
      </c>
    </row>
    <row r="9" spans="1:8">
      <c r="A9" t="s">
        <v>681</v>
      </c>
      <c r="B9">
        <v>1137</v>
      </c>
      <c r="C9">
        <v>40494.44</v>
      </c>
      <c r="D9" s="29">
        <v>0.0644550713528064</v>
      </c>
      <c r="G9" t="s">
        <v>685</v>
      </c>
      <c r="H9" s="29">
        <f t="shared" si="0"/>
        <v>0.0876401811738609</v>
      </c>
    </row>
    <row r="10" spans="1:8">
      <c r="A10" t="s">
        <v>682</v>
      </c>
      <c r="B10">
        <v>2274</v>
      </c>
      <c r="C10">
        <v>105462.87</v>
      </c>
      <c r="D10" s="29">
        <v>0.167865435623304</v>
      </c>
      <c r="G10" t="s">
        <v>677</v>
      </c>
      <c r="H10" s="29">
        <f t="shared" si="0"/>
        <v>0.143767007333288</v>
      </c>
    </row>
    <row r="11" spans="1:8">
      <c r="A11" t="s">
        <v>684</v>
      </c>
      <c r="B11">
        <v>3332</v>
      </c>
      <c r="C11">
        <v>180338.23</v>
      </c>
      <c r="D11" s="29">
        <v>0.287044677794996</v>
      </c>
      <c r="G11" t="s">
        <v>680</v>
      </c>
      <c r="H11" s="29">
        <f t="shared" si="0"/>
        <v>0.0311442552936817</v>
      </c>
    </row>
    <row r="12" spans="1:8">
      <c r="A12" t="s">
        <v>685</v>
      </c>
      <c r="B12">
        <v>642</v>
      </c>
      <c r="C12">
        <v>55060.68</v>
      </c>
      <c r="D12" s="29">
        <v>0.0876401811738609</v>
      </c>
      <c r="G12" t="s">
        <v>683</v>
      </c>
      <c r="H12" s="29">
        <f t="shared" si="0"/>
        <v>0.0275647408773205</v>
      </c>
    </row>
    <row r="13" spans="1:4">
      <c r="A13" t="s">
        <v>629</v>
      </c>
      <c r="B13">
        <v>13803</v>
      </c>
      <c r="C13">
        <v>628258.4</v>
      </c>
      <c r="D13" s="29">
        <v>1</v>
      </c>
    </row>
    <row r="15" spans="1:8">
      <c r="A15" t="s">
        <v>12</v>
      </c>
      <c r="B15" t="s">
        <v>676</v>
      </c>
      <c r="C15" t="s">
        <v>573</v>
      </c>
      <c r="D15" t="s">
        <v>575</v>
      </c>
      <c r="G15" s="28" t="s">
        <v>12</v>
      </c>
      <c r="H15" s="28" t="s">
        <v>8</v>
      </c>
    </row>
    <row r="16" spans="1:8">
      <c r="A16" t="s">
        <v>677</v>
      </c>
      <c r="B16">
        <v>1142</v>
      </c>
      <c r="C16">
        <v>121794.58</v>
      </c>
      <c r="D16" s="29">
        <v>0.193860647147734</v>
      </c>
      <c r="G16" t="s">
        <v>678</v>
      </c>
      <c r="H16" s="29">
        <f>VLOOKUP(G16,$A$16:$D$24,4,FALSE)</f>
        <v>0.0584837544551732</v>
      </c>
    </row>
    <row r="17" spans="1:8">
      <c r="A17" t="s">
        <v>678</v>
      </c>
      <c r="B17">
        <v>2152</v>
      </c>
      <c r="C17">
        <v>36742.91</v>
      </c>
      <c r="D17" s="29">
        <v>0.0584837544551732</v>
      </c>
      <c r="G17" t="s">
        <v>679</v>
      </c>
      <c r="H17" s="29">
        <f t="shared" ref="H17:H24" si="1">VLOOKUP(G17,$A$16:$D$24,4,FALSE)</f>
        <v>0.093270905729235</v>
      </c>
    </row>
    <row r="18" spans="1:8">
      <c r="A18" t="s">
        <v>680</v>
      </c>
      <c r="B18">
        <v>123</v>
      </c>
      <c r="C18">
        <v>19566.64</v>
      </c>
      <c r="D18" s="29">
        <v>0.0311442552936817</v>
      </c>
      <c r="G18" t="s">
        <v>681</v>
      </c>
      <c r="H18" s="29">
        <f t="shared" si="1"/>
        <v>0.0747902137082449</v>
      </c>
    </row>
    <row r="19" spans="1:8">
      <c r="A19" t="s">
        <v>679</v>
      </c>
      <c r="B19">
        <v>2359</v>
      </c>
      <c r="C19">
        <v>58598.23</v>
      </c>
      <c r="D19" s="29">
        <v>0.093270905729235</v>
      </c>
      <c r="G19" t="s">
        <v>682</v>
      </c>
      <c r="H19" s="29">
        <f t="shared" si="1"/>
        <v>0.0566625611372645</v>
      </c>
    </row>
    <row r="20" spans="1:8">
      <c r="A20" t="s">
        <v>683</v>
      </c>
      <c r="B20">
        <v>89</v>
      </c>
      <c r="C20">
        <v>17317.78</v>
      </c>
      <c r="D20" s="29">
        <v>0.0275647408773205</v>
      </c>
      <c r="G20" t="s">
        <v>684</v>
      </c>
      <c r="H20" s="29">
        <f t="shared" si="1"/>
        <v>0.397531127319587</v>
      </c>
    </row>
    <row r="21" spans="1:8">
      <c r="A21" t="s">
        <v>681</v>
      </c>
      <c r="B21">
        <v>1563</v>
      </c>
      <c r="C21">
        <v>46987.58</v>
      </c>
      <c r="D21" s="29">
        <v>0.0747902137082449</v>
      </c>
      <c r="G21" t="s">
        <v>685</v>
      </c>
      <c r="H21" s="29">
        <f t="shared" si="1"/>
        <v>0.066691794331759</v>
      </c>
    </row>
    <row r="22" spans="1:8">
      <c r="A22" t="s">
        <v>682</v>
      </c>
      <c r="B22">
        <v>862</v>
      </c>
      <c r="C22">
        <v>35598.73</v>
      </c>
      <c r="D22" s="29">
        <v>0.0566625611372645</v>
      </c>
      <c r="G22" t="s">
        <v>677</v>
      </c>
      <c r="H22" s="29">
        <f t="shared" si="1"/>
        <v>0.193860647147734</v>
      </c>
    </row>
    <row r="23" spans="1:8">
      <c r="A23" t="s">
        <v>684</v>
      </c>
      <c r="B23">
        <v>4938</v>
      </c>
      <c r="C23">
        <v>249752.27</v>
      </c>
      <c r="D23" s="29">
        <v>0.397531127319587</v>
      </c>
      <c r="G23" t="s">
        <v>680</v>
      </c>
      <c r="H23" s="29">
        <f t="shared" si="1"/>
        <v>0.0311442552936817</v>
      </c>
    </row>
    <row r="24" spans="1:8">
      <c r="A24" t="s">
        <v>685</v>
      </c>
      <c r="B24">
        <v>575</v>
      </c>
      <c r="C24">
        <v>41899.68</v>
      </c>
      <c r="D24" s="29">
        <v>0.066691794331759</v>
      </c>
      <c r="G24" t="s">
        <v>683</v>
      </c>
      <c r="H24" s="29">
        <f t="shared" si="1"/>
        <v>0.0275647408773205</v>
      </c>
    </row>
    <row r="25" spans="1:4">
      <c r="A25" t="s">
        <v>629</v>
      </c>
      <c r="B25">
        <v>13803</v>
      </c>
      <c r="C25">
        <v>628258.4</v>
      </c>
      <c r="D25" s="29">
        <v>1</v>
      </c>
    </row>
    <row r="27" spans="1:8">
      <c r="A27" t="s">
        <v>14</v>
      </c>
      <c r="B27" t="s">
        <v>676</v>
      </c>
      <c r="C27" t="s">
        <v>573</v>
      </c>
      <c r="D27" t="s">
        <v>575</v>
      </c>
      <c r="G27" s="28" t="s">
        <v>14</v>
      </c>
      <c r="H27" s="28" t="s">
        <v>8</v>
      </c>
    </row>
    <row r="28" spans="1:8">
      <c r="A28" t="s">
        <v>686</v>
      </c>
      <c r="B28">
        <v>3895</v>
      </c>
      <c r="C28">
        <v>150669.47</v>
      </c>
      <c r="D28" s="29">
        <v>0.239820860333901</v>
      </c>
      <c r="G28" t="s">
        <v>687</v>
      </c>
      <c r="H28" s="29">
        <f>VLOOKUP($G28,$A$28:$D$38,4,FALSE)</f>
        <v>0.0126822180172999</v>
      </c>
    </row>
    <row r="29" spans="1:8">
      <c r="A29" t="s">
        <v>688</v>
      </c>
      <c r="B29">
        <v>796</v>
      </c>
      <c r="C29">
        <v>44771.87</v>
      </c>
      <c r="D29" s="29">
        <v>0.0712634642051742</v>
      </c>
      <c r="G29" t="s">
        <v>686</v>
      </c>
      <c r="H29" s="29">
        <f t="shared" ref="H29:H38" si="2">VLOOKUP($G29,$A$28:$D$38,4,FALSE)</f>
        <v>0.239820860333901</v>
      </c>
    </row>
    <row r="30" spans="1:8">
      <c r="A30" t="s">
        <v>689</v>
      </c>
      <c r="B30">
        <v>42</v>
      </c>
      <c r="C30">
        <v>2092.59</v>
      </c>
      <c r="D30" s="29">
        <v>0.00333077918257838</v>
      </c>
      <c r="G30" t="s">
        <v>690</v>
      </c>
      <c r="H30" s="29">
        <f t="shared" si="2"/>
        <v>0.240320845690245</v>
      </c>
    </row>
    <row r="31" spans="1:8">
      <c r="A31" t="s">
        <v>690</v>
      </c>
      <c r="B31">
        <v>3828</v>
      </c>
      <c r="C31">
        <v>150983.59</v>
      </c>
      <c r="D31" s="29">
        <v>0.240320845690245</v>
      </c>
      <c r="G31" t="s">
        <v>691</v>
      </c>
      <c r="H31" s="29">
        <f t="shared" si="2"/>
        <v>0.170134072222512</v>
      </c>
    </row>
    <row r="32" spans="1:8">
      <c r="A32" t="s">
        <v>692</v>
      </c>
      <c r="B32">
        <v>360</v>
      </c>
      <c r="C32">
        <v>18804.04</v>
      </c>
      <c r="D32" s="29">
        <v>0.0299304235327375</v>
      </c>
      <c r="G32" t="s">
        <v>693</v>
      </c>
      <c r="H32" s="29">
        <f t="shared" si="2"/>
        <v>0.189644197355738</v>
      </c>
    </row>
    <row r="33" spans="1:8">
      <c r="A33" t="s">
        <v>694</v>
      </c>
      <c r="B33">
        <v>35</v>
      </c>
      <c r="C33">
        <v>2624.88</v>
      </c>
      <c r="D33" s="29">
        <v>0.00417802611154901</v>
      </c>
      <c r="G33" t="s">
        <v>695</v>
      </c>
      <c r="H33" s="29">
        <f t="shared" si="2"/>
        <v>0.0312056790645378</v>
      </c>
    </row>
    <row r="34" spans="1:8">
      <c r="A34" t="s">
        <v>696</v>
      </c>
      <c r="B34">
        <v>43</v>
      </c>
      <c r="C34">
        <v>4705.3</v>
      </c>
      <c r="D34" s="29">
        <v>0.00748943428372784</v>
      </c>
      <c r="G34" t="s">
        <v>688</v>
      </c>
      <c r="H34" s="29">
        <f t="shared" si="2"/>
        <v>0.0712634642051742</v>
      </c>
    </row>
    <row r="35" spans="1:8">
      <c r="A35" t="s">
        <v>691</v>
      </c>
      <c r="B35">
        <v>2219</v>
      </c>
      <c r="C35">
        <v>106888.16</v>
      </c>
      <c r="D35" s="29">
        <v>0.170134072222512</v>
      </c>
      <c r="G35" t="s">
        <v>689</v>
      </c>
      <c r="H35" s="29">
        <f t="shared" si="2"/>
        <v>0.00333077918257838</v>
      </c>
    </row>
    <row r="36" spans="1:8">
      <c r="A36" t="s">
        <v>693</v>
      </c>
      <c r="B36">
        <v>2183</v>
      </c>
      <c r="C36">
        <v>119145.56</v>
      </c>
      <c r="D36" s="29">
        <v>0.189644197355738</v>
      </c>
      <c r="G36" t="s">
        <v>692</v>
      </c>
      <c r="H36" s="29">
        <f t="shared" si="2"/>
        <v>0.0299304235327375</v>
      </c>
    </row>
    <row r="37" spans="1:8">
      <c r="A37" t="s">
        <v>695</v>
      </c>
      <c r="B37">
        <v>269</v>
      </c>
      <c r="C37">
        <v>19605.23</v>
      </c>
      <c r="D37" s="29">
        <v>0.0312056790645378</v>
      </c>
      <c r="G37" t="s">
        <v>694</v>
      </c>
      <c r="H37" s="29">
        <f t="shared" si="2"/>
        <v>0.00417802611154901</v>
      </c>
    </row>
    <row r="38" spans="1:8">
      <c r="A38" t="s">
        <v>687</v>
      </c>
      <c r="B38">
        <v>133</v>
      </c>
      <c r="C38">
        <v>7967.71</v>
      </c>
      <c r="D38" s="29">
        <v>0.0126822180172999</v>
      </c>
      <c r="G38" t="s">
        <v>696</v>
      </c>
      <c r="H38" s="29">
        <f t="shared" si="2"/>
        <v>0.00748943428372784</v>
      </c>
    </row>
    <row r="39" spans="1:4">
      <c r="A39" t="s">
        <v>629</v>
      </c>
      <c r="B39">
        <v>13803</v>
      </c>
      <c r="C39">
        <v>628258.4</v>
      </c>
      <c r="D39" s="29">
        <v>1</v>
      </c>
    </row>
    <row r="41" spans="1:8">
      <c r="A41" t="s">
        <v>24</v>
      </c>
      <c r="B41" t="s">
        <v>676</v>
      </c>
      <c r="C41" t="s">
        <v>573</v>
      </c>
      <c r="D41" t="s">
        <v>575</v>
      </c>
      <c r="G41" s="28" t="s">
        <v>697</v>
      </c>
      <c r="H41" s="28" t="s">
        <v>8</v>
      </c>
    </row>
    <row r="42" spans="1:8">
      <c r="A42" t="s">
        <v>698</v>
      </c>
      <c r="B42">
        <v>946</v>
      </c>
      <c r="C42">
        <v>67072.89</v>
      </c>
      <c r="D42" s="29">
        <v>0.106760036952948</v>
      </c>
      <c r="G42" t="s">
        <v>699</v>
      </c>
      <c r="H42" s="29">
        <f>VLOOKUP($G42,$A$42:$D$49,4,FALSE)</f>
        <v>0.0319321476640822</v>
      </c>
    </row>
    <row r="43" spans="1:8">
      <c r="A43" t="s">
        <v>678</v>
      </c>
      <c r="B43">
        <v>50</v>
      </c>
      <c r="C43">
        <v>4590.92</v>
      </c>
      <c r="D43" s="29">
        <v>0.00730737543660379</v>
      </c>
      <c r="G43" t="s">
        <v>700</v>
      </c>
      <c r="H43" s="29">
        <f t="shared" ref="H43:H49" si="3">VLOOKUP($G43,$A$42:$D$49,4,FALSE)</f>
        <v>0.0526665461217868</v>
      </c>
    </row>
    <row r="44" spans="1:8">
      <c r="A44" t="s">
        <v>699</v>
      </c>
      <c r="B44">
        <v>242</v>
      </c>
      <c r="C44">
        <v>20061.64</v>
      </c>
      <c r="D44" s="29">
        <v>0.0319321476640822</v>
      </c>
      <c r="G44" t="s">
        <v>701</v>
      </c>
      <c r="H44" s="29">
        <f t="shared" si="3"/>
        <v>0.556546526079078</v>
      </c>
    </row>
    <row r="45" spans="1:8">
      <c r="A45" t="s">
        <v>702</v>
      </c>
      <c r="B45">
        <v>37</v>
      </c>
      <c r="C45">
        <v>5963.66</v>
      </c>
      <c r="D45" s="29">
        <v>0.0094923681084089</v>
      </c>
      <c r="G45" t="s">
        <v>703</v>
      </c>
      <c r="H45" s="29">
        <f t="shared" si="3"/>
        <v>0.229347160340395</v>
      </c>
    </row>
    <row r="46" spans="1:8">
      <c r="A46" t="s">
        <v>700</v>
      </c>
      <c r="B46">
        <v>336</v>
      </c>
      <c r="C46">
        <v>33088.2</v>
      </c>
      <c r="D46" s="29">
        <v>0.0526665461217868</v>
      </c>
      <c r="G46" t="s">
        <v>698</v>
      </c>
      <c r="H46" s="29">
        <f t="shared" si="3"/>
        <v>0.106760036952948</v>
      </c>
    </row>
    <row r="47" spans="1:8">
      <c r="A47" t="s">
        <v>701</v>
      </c>
      <c r="B47">
        <v>8968</v>
      </c>
      <c r="C47">
        <v>349655.03</v>
      </c>
      <c r="D47" s="29">
        <v>0.556546526079078</v>
      </c>
      <c r="G47" t="s">
        <v>678</v>
      </c>
      <c r="H47" s="29">
        <f t="shared" si="3"/>
        <v>0.00730737543660379</v>
      </c>
    </row>
    <row r="48" spans="1:8">
      <c r="A48" t="s">
        <v>703</v>
      </c>
      <c r="B48">
        <v>3103</v>
      </c>
      <c r="C48">
        <v>144089.28</v>
      </c>
      <c r="D48" s="29">
        <v>0.229347160340395</v>
      </c>
      <c r="G48" t="s">
        <v>704</v>
      </c>
      <c r="H48" s="29">
        <f t="shared" si="3"/>
        <v>0.00594783929669703</v>
      </c>
    </row>
    <row r="49" spans="1:8">
      <c r="A49" t="s">
        <v>704</v>
      </c>
      <c r="B49">
        <v>121</v>
      </c>
      <c r="C49">
        <v>3736.78</v>
      </c>
      <c r="D49" s="29">
        <v>0.00594783929669703</v>
      </c>
      <c r="G49" t="s">
        <v>702</v>
      </c>
      <c r="H49" s="29">
        <f t="shared" si="3"/>
        <v>0.0094923681084089</v>
      </c>
    </row>
    <row r="50" spans="1:4">
      <c r="A50" t="s">
        <v>629</v>
      </c>
      <c r="B50">
        <v>13803</v>
      </c>
      <c r="C50">
        <v>628258.4</v>
      </c>
      <c r="D50" s="29">
        <v>1</v>
      </c>
    </row>
    <row r="52" spans="1:8">
      <c r="A52" t="s">
        <v>18</v>
      </c>
      <c r="B52" t="s">
        <v>676</v>
      </c>
      <c r="C52" t="s">
        <v>573</v>
      </c>
      <c r="D52" t="s">
        <v>575</v>
      </c>
      <c r="G52" s="28" t="s">
        <v>18</v>
      </c>
      <c r="H52" s="28" t="s">
        <v>8</v>
      </c>
    </row>
    <row r="53" spans="1:8">
      <c r="A53" t="s">
        <v>705</v>
      </c>
      <c r="B53">
        <v>2152</v>
      </c>
      <c r="C53">
        <v>36742.91</v>
      </c>
      <c r="D53" s="29">
        <v>0.0584837544551732</v>
      </c>
      <c r="G53" t="s">
        <v>705</v>
      </c>
      <c r="H53" s="29">
        <f>VLOOKUP($G53,$A$53:$D$62,4,FALSE)</f>
        <v>0.0584837544551732</v>
      </c>
    </row>
    <row r="54" spans="1:8">
      <c r="A54" t="s">
        <v>706</v>
      </c>
      <c r="B54">
        <v>4905</v>
      </c>
      <c r="C54">
        <v>152323.09</v>
      </c>
      <c r="D54" s="29">
        <v>0.242452930195601</v>
      </c>
      <c r="G54" t="s">
        <v>706</v>
      </c>
      <c r="H54" s="29">
        <f t="shared" ref="H54:H61" si="4">VLOOKUP($G54,$A$53:$D$62,4,FALSE)</f>
        <v>0.242452930195601</v>
      </c>
    </row>
    <row r="55" spans="1:8">
      <c r="A55" t="s">
        <v>707</v>
      </c>
      <c r="B55">
        <v>4756</v>
      </c>
      <c r="C55">
        <v>252786.4</v>
      </c>
      <c r="D55" s="29">
        <v>0.402360557375755</v>
      </c>
      <c r="G55" t="s">
        <v>707</v>
      </c>
      <c r="H55" s="29">
        <f t="shared" si="4"/>
        <v>0.402360557375755</v>
      </c>
    </row>
    <row r="56" spans="1:8">
      <c r="A56" t="s">
        <v>708</v>
      </c>
      <c r="B56">
        <v>909</v>
      </c>
      <c r="C56">
        <v>72740.71</v>
      </c>
      <c r="D56" s="29">
        <v>0.115781516013156</v>
      </c>
      <c r="G56" t="s">
        <v>708</v>
      </c>
      <c r="H56" s="29">
        <f t="shared" si="4"/>
        <v>0.115781516013156</v>
      </c>
    </row>
    <row r="57" spans="1:8">
      <c r="A57" t="s">
        <v>709</v>
      </c>
      <c r="B57">
        <v>232</v>
      </c>
      <c r="C57">
        <v>22111.52</v>
      </c>
      <c r="D57" s="29">
        <v>0.0351949452645599</v>
      </c>
      <c r="G57" t="s">
        <v>709</v>
      </c>
      <c r="H57" s="29">
        <f t="shared" si="4"/>
        <v>0.0351949452645599</v>
      </c>
    </row>
    <row r="58" spans="1:8">
      <c r="A58" t="s">
        <v>710</v>
      </c>
      <c r="B58">
        <v>340</v>
      </c>
      <c r="C58">
        <v>41400.25</v>
      </c>
      <c r="D58" s="29">
        <v>0.0658968507225689</v>
      </c>
      <c r="G58" t="s">
        <v>710</v>
      </c>
      <c r="H58" s="29">
        <f t="shared" si="4"/>
        <v>0.0658968507225689</v>
      </c>
    </row>
    <row r="59" spans="1:8">
      <c r="A59" t="s">
        <v>711</v>
      </c>
      <c r="B59">
        <v>28</v>
      </c>
      <c r="C59">
        <v>4757.5</v>
      </c>
      <c r="D59" s="29">
        <v>0.00757252111551553</v>
      </c>
      <c r="G59" t="s">
        <v>711</v>
      </c>
      <c r="H59" s="29">
        <f t="shared" si="4"/>
        <v>0.00757252111551553</v>
      </c>
    </row>
    <row r="60" spans="1:8">
      <c r="A60" t="s">
        <v>712</v>
      </c>
      <c r="B60">
        <v>360</v>
      </c>
      <c r="C60">
        <v>41659.24</v>
      </c>
      <c r="D60" s="29">
        <v>0.066309085560973</v>
      </c>
      <c r="G60" t="s">
        <v>712</v>
      </c>
      <c r="H60" s="29">
        <f t="shared" si="4"/>
        <v>0.066309085560973</v>
      </c>
    </row>
    <row r="61" spans="1:8">
      <c r="A61" t="s">
        <v>713</v>
      </c>
      <c r="B61">
        <v>121</v>
      </c>
      <c r="C61">
        <v>3736.78</v>
      </c>
      <c r="D61" s="29">
        <v>0.00594783929669703</v>
      </c>
      <c r="G61" t="s">
        <v>713</v>
      </c>
      <c r="H61" s="29">
        <f t="shared" si="4"/>
        <v>0.00594783929669703</v>
      </c>
    </row>
    <row r="62" spans="1:4">
      <c r="A62" t="s">
        <v>629</v>
      </c>
      <c r="B62">
        <v>13803</v>
      </c>
      <c r="C62">
        <v>628258.4</v>
      </c>
      <c r="D62" s="29">
        <v>1</v>
      </c>
    </row>
    <row r="64" spans="1:9">
      <c r="A64" t="s">
        <v>20</v>
      </c>
      <c r="B64" t="s">
        <v>676</v>
      </c>
      <c r="C64" t="s">
        <v>573</v>
      </c>
      <c r="D64" t="s">
        <v>575</v>
      </c>
      <c r="G64" s="28" t="s">
        <v>714</v>
      </c>
      <c r="H64" s="28" t="s">
        <v>715</v>
      </c>
      <c r="I64" s="28" t="s">
        <v>716</v>
      </c>
    </row>
    <row r="65" spans="1:9">
      <c r="A65" t="s">
        <v>717</v>
      </c>
      <c r="B65">
        <v>6490</v>
      </c>
      <c r="C65">
        <v>166495.71</v>
      </c>
      <c r="D65" s="29">
        <v>0.26501151437052</v>
      </c>
      <c r="G65" t="s">
        <v>717</v>
      </c>
      <c r="H65" s="29">
        <f>VLOOKUP($G65,$A$65:$D$71,4,FALSE)</f>
        <v>0.26501151437052</v>
      </c>
      <c r="I65" s="29">
        <f>VLOOKUP($G65,$A$75:$D$81,4,FALSE)</f>
        <v>0.300936684650774</v>
      </c>
    </row>
    <row r="66" spans="1:9">
      <c r="A66" t="s">
        <v>705</v>
      </c>
      <c r="B66">
        <v>5835</v>
      </c>
      <c r="C66">
        <v>318407.4</v>
      </c>
      <c r="D66" s="29">
        <v>0.506809618462722</v>
      </c>
      <c r="G66" t="s">
        <v>705</v>
      </c>
      <c r="H66" s="29">
        <f t="shared" ref="H66:H72" si="5">VLOOKUP($G66,$A$65:$D$71,4,FALSE)</f>
        <v>0.506809618462722</v>
      </c>
      <c r="I66" s="29">
        <f t="shared" ref="I66:I72" si="6">VLOOKUP($G66,$A$75:$D$81,4,FALSE)</f>
        <v>0.485378739066601</v>
      </c>
    </row>
    <row r="67" spans="1:9">
      <c r="A67" t="s">
        <v>706</v>
      </c>
      <c r="B67">
        <v>969</v>
      </c>
      <c r="C67">
        <v>93201.77</v>
      </c>
      <c r="D67" s="29">
        <v>0.148349421193573</v>
      </c>
      <c r="G67" t="s">
        <v>706</v>
      </c>
      <c r="H67" s="29">
        <f t="shared" si="5"/>
        <v>0.148349421193573</v>
      </c>
      <c r="I67" s="29">
        <f t="shared" si="6"/>
        <v>0.13385513030944</v>
      </c>
    </row>
    <row r="68" spans="1:9">
      <c r="A68" t="s">
        <v>707</v>
      </c>
      <c r="B68">
        <v>85</v>
      </c>
      <c r="C68">
        <v>13794.82</v>
      </c>
      <c r="D68" s="29">
        <v>0.0219572392506013</v>
      </c>
      <c r="G68" t="s">
        <v>707</v>
      </c>
      <c r="H68" s="29">
        <f t="shared" si="5"/>
        <v>0.0219572392506013</v>
      </c>
      <c r="I68" s="29">
        <f t="shared" si="6"/>
        <v>0.0219572392506013</v>
      </c>
    </row>
    <row r="69" spans="1:9">
      <c r="A69" t="s">
        <v>708</v>
      </c>
      <c r="B69">
        <v>283</v>
      </c>
      <c r="C69">
        <v>30070.05</v>
      </c>
      <c r="D69" s="29">
        <v>0.0478625514597179</v>
      </c>
      <c r="G69" t="s">
        <v>708</v>
      </c>
      <c r="H69" s="29">
        <f t="shared" si="5"/>
        <v>0.0478625514597179</v>
      </c>
      <c r="I69" s="29">
        <f t="shared" si="6"/>
        <v>0.0478625514597179</v>
      </c>
    </row>
    <row r="70" spans="1:9">
      <c r="A70" t="s">
        <v>710</v>
      </c>
      <c r="B70">
        <v>20</v>
      </c>
      <c r="C70">
        <v>2551.87</v>
      </c>
      <c r="D70" s="29">
        <v>0.00406181596616933</v>
      </c>
      <c r="G70" t="s">
        <v>709</v>
      </c>
      <c r="H70" s="29">
        <f t="shared" si="5"/>
        <v>0.00594783929669703</v>
      </c>
      <c r="I70" s="29">
        <f t="shared" si="6"/>
        <v>0.00406181596616933</v>
      </c>
    </row>
    <row r="71" spans="1:9">
      <c r="A71" t="s">
        <v>709</v>
      </c>
      <c r="B71">
        <v>121</v>
      </c>
      <c r="C71">
        <v>3736.78</v>
      </c>
      <c r="D71" s="29">
        <v>0.00594783929669703</v>
      </c>
      <c r="G71" t="s">
        <v>710</v>
      </c>
      <c r="H71" s="29">
        <f t="shared" si="5"/>
        <v>0.00406181596616933</v>
      </c>
      <c r="I71" s="29">
        <f t="shared" si="6"/>
        <v>0.00594783929669703</v>
      </c>
    </row>
    <row r="72" spans="1:9">
      <c r="A72" t="s">
        <v>629</v>
      </c>
      <c r="B72">
        <v>13803</v>
      </c>
      <c r="C72">
        <v>628258.4</v>
      </c>
      <c r="D72" s="29">
        <v>1</v>
      </c>
      <c r="H72" s="29"/>
      <c r="I72" s="29"/>
    </row>
    <row r="74" spans="1:4">
      <c r="A74" t="s">
        <v>22</v>
      </c>
      <c r="B74" t="s">
        <v>676</v>
      </c>
      <c r="C74" t="s">
        <v>573</v>
      </c>
      <c r="D74" t="s">
        <v>575</v>
      </c>
    </row>
    <row r="75" spans="1:4">
      <c r="A75" t="s">
        <v>717</v>
      </c>
      <c r="B75">
        <v>7057</v>
      </c>
      <c r="C75">
        <v>189066</v>
      </c>
      <c r="D75" s="29">
        <v>0.300936684650774</v>
      </c>
    </row>
    <row r="76" spans="1:4">
      <c r="A76" t="s">
        <v>705</v>
      </c>
      <c r="B76">
        <v>5454</v>
      </c>
      <c r="C76">
        <v>304943.27</v>
      </c>
      <c r="D76" s="29">
        <v>0.485378739066601</v>
      </c>
    </row>
    <row r="77" spans="1:4">
      <c r="A77" t="s">
        <v>706</v>
      </c>
      <c r="B77">
        <v>783</v>
      </c>
      <c r="C77">
        <v>84095.61</v>
      </c>
      <c r="D77" s="29">
        <v>0.13385513030944</v>
      </c>
    </row>
    <row r="78" spans="1:4">
      <c r="A78" t="s">
        <v>707</v>
      </c>
      <c r="B78">
        <v>85</v>
      </c>
      <c r="C78">
        <v>13794.82</v>
      </c>
      <c r="D78" s="29">
        <v>0.0219572392506013</v>
      </c>
    </row>
    <row r="79" spans="1:4">
      <c r="A79" t="s">
        <v>708</v>
      </c>
      <c r="B79">
        <v>283</v>
      </c>
      <c r="C79">
        <v>30070.05</v>
      </c>
      <c r="D79" s="29">
        <v>0.0478625514597179</v>
      </c>
    </row>
    <row r="80" spans="1:4">
      <c r="A80" t="s">
        <v>709</v>
      </c>
      <c r="B80">
        <v>20</v>
      </c>
      <c r="C80">
        <v>2551.87</v>
      </c>
      <c r="D80" s="29">
        <v>0.00406181596616933</v>
      </c>
    </row>
    <row r="81" spans="1:4">
      <c r="A81" t="s">
        <v>710</v>
      </c>
      <c r="B81">
        <v>121</v>
      </c>
      <c r="C81">
        <v>3736.78</v>
      </c>
      <c r="D81" s="29">
        <v>0.00594783929669703</v>
      </c>
    </row>
    <row r="82" spans="1:4">
      <c r="A82" t="s">
        <v>629</v>
      </c>
      <c r="B82">
        <v>13803</v>
      </c>
      <c r="C82">
        <v>628258.4</v>
      </c>
      <c r="D82" s="29">
        <v>1</v>
      </c>
    </row>
    <row r="84" spans="1:4">
      <c r="A84" t="s">
        <v>27</v>
      </c>
      <c r="B84" t="s">
        <v>676</v>
      </c>
      <c r="C84" t="s">
        <v>573</v>
      </c>
      <c r="D84" t="s">
        <v>575</v>
      </c>
    </row>
    <row r="85" spans="1:4">
      <c r="A85" t="s">
        <v>65</v>
      </c>
      <c r="B85">
        <v>7263</v>
      </c>
      <c r="C85">
        <v>352268.5</v>
      </c>
      <c r="D85" s="29">
        <v>0.560706390873564</v>
      </c>
    </row>
    <row r="86" spans="1:4">
      <c r="A86" t="s">
        <v>60</v>
      </c>
      <c r="B86">
        <v>6289</v>
      </c>
      <c r="C86">
        <v>265546.07</v>
      </c>
      <c r="D86" s="29">
        <v>0.422670146551164</v>
      </c>
    </row>
    <row r="87" spans="1:4">
      <c r="A87" t="s">
        <v>159</v>
      </c>
      <c r="B87">
        <v>130</v>
      </c>
      <c r="C87">
        <v>6707.05</v>
      </c>
      <c r="D87" s="29">
        <v>0.0106756232785745</v>
      </c>
    </row>
    <row r="88" spans="1:4">
      <c r="A88" t="s">
        <v>43</v>
      </c>
      <c r="B88">
        <v>121</v>
      </c>
      <c r="C88">
        <v>3736.78</v>
      </c>
      <c r="D88" s="29">
        <v>0.00594783929669703</v>
      </c>
    </row>
    <row r="89" spans="1:4">
      <c r="A89" t="s">
        <v>629</v>
      </c>
      <c r="B89">
        <v>13803</v>
      </c>
      <c r="C89">
        <v>628258.4</v>
      </c>
      <c r="D89" s="29">
        <v>1</v>
      </c>
    </row>
  </sheetData>
  <autoFilter ref="G3:H12">
    <sortState ref="G3:H12">
      <sortCondition ref="G3:G12"/>
    </sortState>
    <extLst/>
  </autoFilter>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302"/>
  <sheetViews>
    <sheetView zoomScale="80" zoomScaleNormal="80" topLeftCell="F51" workbookViewId="0">
      <selection activeCell="Q66" sqref="Q66"/>
    </sheetView>
  </sheetViews>
  <sheetFormatPr defaultColWidth="9" defaultRowHeight="14.4"/>
  <cols>
    <col min="1" max="1" width="7.85185185185185" customWidth="1"/>
    <col min="2" max="2" width="12.287037037037" customWidth="1"/>
    <col min="3" max="3" width="22.712962962963" customWidth="1"/>
    <col min="4" max="4" width="32.1388888888889" customWidth="1"/>
    <col min="5" max="5" width="14.8518518518519" customWidth="1"/>
    <col min="6" max="6" width="90.712962962963" style="1" customWidth="1"/>
    <col min="7" max="7" width="18.8518518518519" customWidth="1"/>
    <col min="8" max="8" width="18.712962962963" customWidth="1"/>
    <col min="9" max="9" width="18.712962962963" style="2" hidden="1" customWidth="1"/>
    <col min="10" max="10" width="18.712962962963" customWidth="1"/>
    <col min="11" max="11" width="9.71296296296296" customWidth="1"/>
    <col min="12" max="12" width="16.287037037037" customWidth="1"/>
    <col min="13" max="13" width="13.287037037037" customWidth="1"/>
    <col min="14" max="14" width="11.712962962963" customWidth="1"/>
    <col min="15" max="15" width="10.8518518518519" style="3" customWidth="1"/>
    <col min="16" max="16" width="9.71296296296296" style="3" customWidth="1"/>
    <col min="17" max="17" width="9" customWidth="1"/>
    <col min="18" max="18" width="11.287037037037" customWidth="1"/>
    <col min="19" max="19" width="21.1388888888889" customWidth="1"/>
    <col min="20" max="20" width="18.712962962963" style="4" customWidth="1"/>
    <col min="21" max="21" width="19.287037037037" customWidth="1"/>
    <col min="22" max="22" width="22.287037037037" customWidth="1"/>
    <col min="23" max="23" width="21.287037037037" customWidth="1"/>
    <col min="24" max="24" width="25.287037037037" customWidth="1"/>
    <col min="25" max="25" width="17.8518518518519" customWidth="1"/>
    <col min="26" max="26" width="16.712962962963" style="4" customWidth="1"/>
    <col min="27" max="27" width="14.1388888888889" customWidth="1"/>
    <col min="28" max="30" width="36.712962962963" customWidth="1"/>
  </cols>
  <sheetData>
    <row r="1" spans="1:30">
      <c r="A1" s="7" t="s">
        <v>0</v>
      </c>
      <c r="B1" s="7" t="s">
        <v>1</v>
      </c>
      <c r="C1" s="7" t="s">
        <v>2</v>
      </c>
      <c r="D1" s="7" t="s">
        <v>3</v>
      </c>
      <c r="E1" s="7" t="s">
        <v>4</v>
      </c>
      <c r="F1" s="8" t="s">
        <v>5</v>
      </c>
      <c r="G1" s="7" t="s">
        <v>6</v>
      </c>
      <c r="H1" s="7" t="s">
        <v>7</v>
      </c>
      <c r="I1" s="11" t="s">
        <v>8</v>
      </c>
      <c r="J1" s="7" t="s">
        <v>9</v>
      </c>
      <c r="K1" s="12" t="s">
        <v>10</v>
      </c>
      <c r="L1" s="12" t="s">
        <v>11</v>
      </c>
      <c r="M1" s="12" t="s">
        <v>12</v>
      </c>
      <c r="N1" s="12" t="s">
        <v>13</v>
      </c>
      <c r="O1" s="13" t="s">
        <v>14</v>
      </c>
      <c r="P1" s="13" t="s">
        <v>15</v>
      </c>
      <c r="Q1" s="7" t="s">
        <v>16</v>
      </c>
      <c r="R1" s="7" t="s">
        <v>17</v>
      </c>
      <c r="S1" s="7" t="s">
        <v>18</v>
      </c>
      <c r="T1" s="7" t="s">
        <v>19</v>
      </c>
      <c r="U1" s="7" t="s">
        <v>20</v>
      </c>
      <c r="V1" s="7" t="s">
        <v>21</v>
      </c>
      <c r="W1" s="7" t="s">
        <v>22</v>
      </c>
      <c r="X1" s="7" t="s">
        <v>23</v>
      </c>
      <c r="Y1" s="7" t="s">
        <v>24</v>
      </c>
      <c r="Z1" s="7" t="s">
        <v>25</v>
      </c>
      <c r="AA1" s="7" t="s">
        <v>26</v>
      </c>
      <c r="AB1" s="7" t="s">
        <v>29</v>
      </c>
      <c r="AC1" s="7" t="s">
        <v>39</v>
      </c>
      <c r="AD1" s="7" t="s">
        <v>49</v>
      </c>
    </row>
    <row r="2" spans="1:30">
      <c r="A2" s="5" t="s">
        <v>718</v>
      </c>
      <c r="B2" s="5" t="s">
        <v>719</v>
      </c>
      <c r="C2" s="24" t="s">
        <v>585</v>
      </c>
      <c r="D2" s="25" t="s">
        <v>720</v>
      </c>
      <c r="E2" s="5" t="s">
        <v>59</v>
      </c>
      <c r="F2" s="9" t="s">
        <v>721</v>
      </c>
      <c r="G2" s="15">
        <v>842</v>
      </c>
      <c r="H2" s="15">
        <v>40817.31</v>
      </c>
      <c r="I2" s="26">
        <f>H2/SUM($H$2:$H$301)</f>
        <v>0.0546470761793762</v>
      </c>
      <c r="J2" s="15" t="s">
        <v>722</v>
      </c>
      <c r="K2" s="14" t="str">
        <f t="shared" ref="K2:K65" si="0">_xlfn.IFS(AND(L2&gt;0,L2&lt;=5),"0 to 5",AND(L2&gt;5,L2&lt;=10),"5 to 10",AND(L2&gt;10,L2&lt;=15),"10 to 15",AND(L2&gt;15,L2&lt;=20),"15 to 20",AND(L2&gt;20,L2&lt;=30),"20 to 30",AND(L2&gt;30,L2&lt;=40),"30 to 40",AND(L2&gt;40,L2&lt;=50),"40 to 50",AND(L2&gt;50,L2&lt;=75),"50 to 75",AND(L2&gt;75,L2&lt;=100),"75 to 100",AND(L2&gt;100,L2&lt;=150),"100 to 150",AND(L2&gt;150,L2&lt;=200),"150 to 200",AND(L2&gt;200,L2&lt;=250),"200 to 250",AND(L2&gt;250,L2&lt;=300),"250 to 300",AND(L2&gt;300,L2&lt;=400),"300 to 400",AND(L2&gt;400,L2&lt;=500),"400 to 500",L2&gt;500,"500+")</f>
        <v>40 to 50</v>
      </c>
      <c r="L2" s="15">
        <v>48.26</v>
      </c>
      <c r="M2" s="14" t="str">
        <f t="shared" ref="M2:M65" si="1">_xlfn.IFS(AND(N2&gt;0,N2&lt;=5),"0 to 5",AND(N2&gt;5,N2&lt;=10),"5 to 10",AND(N2&gt;10,N2&lt;=15),"10 to 15",AND(N2&gt;15,N2&lt;=20),"15 to 20",AND(N2&gt;20,N2&lt;=30),"20 to 30",AND(N2&gt;30,N2&lt;=40),"30 to 40",AND(N2&gt;40,N2&lt;=50),"40 to 50",AND(N2&gt;50,N2&lt;=75),"50 to 75",AND(N2&gt;75,N2&lt;=100),"75 to 100",AND(N2&gt;100,N2&lt;=150),"100 to 150",AND(N2&gt;150,N2&lt;=200),"150 to 200",AND(N2&gt;200,N2&lt;=250),"200 to 250",AND(N2&gt;250,N2&lt;=300),"250 to 300",AND(N2&gt;300,N2&lt;=400),"300 to 400",AND(N2&gt;400,N2&lt;=500),"400 to 500",N2&gt;500,"500+")</f>
        <v>50 to 75</v>
      </c>
      <c r="N2" s="15">
        <v>52.22</v>
      </c>
      <c r="O2" s="14" t="str">
        <f t="shared" ref="O2:O65" si="2">_xlfn.IFS(P2=0,"No Discount",AND(P2&gt;0,P2&lt;=0.02),"0% to 2%",AND(P2&gt;0.02,P2&lt;=0.04),"2% to 4%",AND(P2&gt;0.04,P2&lt;=0.06),"4% to 6%",AND(P2&gt;0.06,P2&lt;=0.08),"6% to 8%",AND(P2&gt;0.08,P2&lt;=0.1),"8% to 10%",AND(P2&gt;0.1,P2&lt;=0.15),"10% to 15%",AND(P2&gt;0.15,P2&lt;=0.2),"15% to 20%",AND(P2&gt;0.2,P2&lt;=0.25),"20% to 25%",AND(P2&gt;0.25,P2&lt;=0.3),"25% to 30%",AND(P2&gt;0.3,P2&lt;=0.4),"30% to 40%",AND(P2&gt;0.4,P2&lt;=0.5),"40% to 50%",AND(P2&gt;0.5,P2&lt;=0.75),"50% to 75%",AND(P2&gt;0.75,P2&lt;=1),"75% to 100%")</f>
        <v>6% to 8%</v>
      </c>
      <c r="P2" s="26">
        <f t="shared" ref="P2:P65" si="3">((N2-L2)/N2)</f>
        <v>0.0758330141708158</v>
      </c>
      <c r="Q2" s="5">
        <v>7</v>
      </c>
      <c r="R2" s="5" t="s">
        <v>96</v>
      </c>
      <c r="S2" s="5" t="str">
        <f t="shared" ref="S2:S10" si="4">_xlfn.IFS(AND(T2&gt;0,T2&lt;=0.05),"0 to 0.05",AND(T2&gt;0.05,T2&lt;=0.1),"0.05 to 0.1",AND(T2&gt;0.1,T2&lt;=0.2),"0.1 to 0.2",AND(T2&gt;0.2,T2&lt;=0.3),"0.2 to 0.3",AND(T2&gt;0.3,T2&lt;=0.4),"0.3 to 0.4",AND(T2&gt;0.4,T2&lt;=0.5),"0.4 to 0.5",AND(T2&gt;0.5,T2&lt;=0.75),"0.5 to 0.75",AND(T2&gt;0.75,T2&lt;=1),"0.75 to 1",AND(T2&gt;1,T2&lt;=2),"1 to 2",AND(T2&gt;2,T2&lt;=3),"2 to 3",AND(T2&gt;3,T2&lt;=4),"3 to 4",AND(T2&gt;4,T2&lt;=5),"4 to 5",AND(T2&gt;5,T2&lt;=10),"5 to 10",T2&gt;10,"10+")</f>
        <v>0.2 to 0.3</v>
      </c>
      <c r="T2" s="15">
        <f t="shared" ref="T2:T10" si="5">L2/(Z2*29.57)</f>
        <v>0.233151359969081</v>
      </c>
      <c r="U2" s="15" t="str">
        <f t="shared" ref="U2:U10" si="6">_xlfn.IFS(AND(V2&gt;0,V2&lt;=0.05),"0 to 0.05",AND(V2&gt;0.05,V2&lt;=0.1),"0.05 to 0.1",AND(V2&gt;0.1,V2&lt;=0.2),"0.1 to 0.2",AND(V2&gt;0.2,V2&lt;=0.3),"0.2 to 0.3",AND(V2&gt;0.3,V2&lt;=0.4),"0.3 to 0.4",AND(V2&gt;0.4,V2&lt;=0.5),"0.4 to 0.5",AND(V2&gt;0.5,V2&lt;=0.75),"0.5 to 0.75",AND(V2&gt;0.75,V2&lt;=1),"0.75 to 1",AND(V2&gt;1,V2&lt;=2),"1 to 2",AND(V2&gt;2,V2&lt;=3),"2 to 3",AND(V2&gt;3,V2&lt;=4),"3 to 4",AND(V2&gt;4,V2&lt;=5),"4 to 5",AND(V2&gt;5,V2&lt;=10),"5 to 10",V2&gt;10,"10+")</f>
        <v>0.05 to 0.1</v>
      </c>
      <c r="V2" s="16">
        <f t="shared" ref="V2:V10" si="7">N2/($Z2*29.57)*0.27</f>
        <v>0.0681163341224214</v>
      </c>
      <c r="W2" s="15" t="str">
        <f t="shared" ref="W2:W10" si="8">_xlfn.IFS(AND(X2&gt;0,X2&lt;=0.05),"0 to 0.05",AND(X2&gt;0.05,X2&lt;=0.1),"0.05 to 0.1",AND(X2&gt;0.1,X2&lt;=0.2),"0.1 to 0.2",AND(X2&gt;0.2,X2&lt;=0.3),"0.2 to 0.3",AND(X2&gt;0.3,X2&lt;=0.4),"0.3 to 0.4",AND(X2&gt;0.4,X2&lt;=0.5),"0.4 to 0.5",AND(X2&gt;0.5,X2&lt;=0.75),"0.5 to 0.75",AND(X2&gt;0.75,X2&lt;=1),"0.75 to 1",AND(X2&gt;1,X2&lt;=2),"1 to 2",AND(X2&gt;2,X2&lt;=3),"2 to 3",AND(X2&gt;3,X2&lt;=4),"3 to 4",AND(X2&gt;4,X2&lt;=5),"4 to 5",AND(X2&gt;5,X2&lt;=10),"5 to 10",X2&gt;10,"10+")</f>
        <v>0.05 to 0.1</v>
      </c>
      <c r="X2" s="16">
        <f t="shared" ref="X2:X10" si="9">L2/($Z2*29.57)*0.27</f>
        <v>0.0629508671916518</v>
      </c>
      <c r="Y2" s="5" t="str">
        <f t="shared" ref="Y2:Y10" si="10">_xlfn.IFS(AND(Z2&gt;0,Z2&lt;=1),"0 to 1",AND(Z2&gt;1,Z2&lt;=2),"1 to 2",AND(Z2&gt;2,Z2&lt;=4),"2 to 4",AND(Z2&gt;4,Z2&lt;=6),"4 to 6",AND(Z2&gt;6,Z2&lt;=8),"6 to 8",AND(Z2&gt;8,Z2&lt;=10),"8 to 10",AND(Z2&gt;10,Z2&lt;=15),"10 to 15",AND(Z2&gt;15,Z2&lt;=20),"15 to 20",AND(Z2&gt;20,Z2&lt;=25),"20 to 25",AND(Z2&gt;25,Z2&lt;=30),"25 to 30",AND(Z2&gt;30,Z2&lt;=40),"30 to 40",AND(Z2&gt;40,Z2&lt;=50),"40 to 50",Z2&gt;50,"50+")</f>
        <v>6 to 8</v>
      </c>
      <c r="Z2" s="15">
        <f>Q2</f>
        <v>7</v>
      </c>
      <c r="AA2" s="5" t="s">
        <v>96</v>
      </c>
      <c r="AB2" s="5"/>
      <c r="AC2" s="5"/>
      <c r="AD2" s="5"/>
    </row>
    <row r="3" spans="1:30">
      <c r="A3" s="5" t="s">
        <v>718</v>
      </c>
      <c r="B3" s="5" t="s">
        <v>719</v>
      </c>
      <c r="C3" s="24" t="s">
        <v>584</v>
      </c>
      <c r="D3" s="25" t="s">
        <v>723</v>
      </c>
      <c r="E3" s="5" t="s">
        <v>64</v>
      </c>
      <c r="F3" s="9" t="s">
        <v>724</v>
      </c>
      <c r="G3" s="15">
        <v>740</v>
      </c>
      <c r="H3" s="15">
        <v>38623.74</v>
      </c>
      <c r="I3" s="26">
        <f t="shared" ref="I3:I66" si="11">H3/SUM($H$2:$H$301)</f>
        <v>0.0517102783625972</v>
      </c>
      <c r="J3" s="15" t="s">
        <v>722</v>
      </c>
      <c r="K3" s="14" t="str">
        <f t="shared" si="0"/>
        <v>50 to 75</v>
      </c>
      <c r="L3" s="15">
        <v>52.11</v>
      </c>
      <c r="M3" s="14" t="str">
        <f t="shared" si="1"/>
        <v>50 to 75</v>
      </c>
      <c r="N3" s="15">
        <v>52.56</v>
      </c>
      <c r="O3" s="14" t="str">
        <f t="shared" si="2"/>
        <v>0% to 2%</v>
      </c>
      <c r="P3" s="26">
        <f t="shared" si="3"/>
        <v>0.00856164383561649</v>
      </c>
      <c r="Q3" s="5">
        <v>7.5</v>
      </c>
      <c r="R3" s="5" t="s">
        <v>96</v>
      </c>
      <c r="S3" s="5" t="str">
        <f t="shared" si="4"/>
        <v>0.2 to 0.3</v>
      </c>
      <c r="T3" s="15">
        <f t="shared" si="5"/>
        <v>0.234967872844099</v>
      </c>
      <c r="U3" s="15" t="str">
        <f t="shared" si="6"/>
        <v>0.05 to 0.1</v>
      </c>
      <c r="V3" s="16">
        <f t="shared" si="7"/>
        <v>0.0639891782211701</v>
      </c>
      <c r="W3" s="15" t="str">
        <f t="shared" si="8"/>
        <v>0.05 to 0.1</v>
      </c>
      <c r="X3" s="16">
        <f t="shared" si="9"/>
        <v>0.0634413256679067</v>
      </c>
      <c r="Y3" s="5" t="str">
        <f t="shared" si="10"/>
        <v>6 to 8</v>
      </c>
      <c r="Z3" s="15">
        <f>Q3</f>
        <v>7.5</v>
      </c>
      <c r="AA3" s="5" t="s">
        <v>96</v>
      </c>
      <c r="AB3" s="5"/>
      <c r="AC3" s="5"/>
      <c r="AD3" s="5"/>
    </row>
    <row r="4" spans="1:30">
      <c r="A4" s="5" t="s">
        <v>718</v>
      </c>
      <c r="B4" s="5" t="s">
        <v>719</v>
      </c>
      <c r="C4" s="24" t="s">
        <v>586</v>
      </c>
      <c r="D4" s="25" t="s">
        <v>725</v>
      </c>
      <c r="E4" s="5" t="s">
        <v>69</v>
      </c>
      <c r="F4" s="9" t="s">
        <v>726</v>
      </c>
      <c r="G4" s="15">
        <v>969</v>
      </c>
      <c r="H4" s="15">
        <v>26276.8</v>
      </c>
      <c r="I4" s="26">
        <f t="shared" si="11"/>
        <v>0.0351799344775595</v>
      </c>
      <c r="J4" s="15" t="s">
        <v>722</v>
      </c>
      <c r="K4" s="14" t="str">
        <f t="shared" si="0"/>
        <v>20 to 30</v>
      </c>
      <c r="L4" s="15">
        <v>27.16</v>
      </c>
      <c r="M4" s="14" t="str">
        <f t="shared" si="1"/>
        <v>20 to 30</v>
      </c>
      <c r="N4" s="15">
        <v>28.04</v>
      </c>
      <c r="O4" s="14" t="str">
        <f t="shared" si="2"/>
        <v>2% to 4%</v>
      </c>
      <c r="P4" s="26">
        <f t="shared" si="3"/>
        <v>0.0313837375178316</v>
      </c>
      <c r="Q4" s="5">
        <v>8.4</v>
      </c>
      <c r="R4" s="5" t="s">
        <v>96</v>
      </c>
      <c r="S4" s="5" t="str">
        <f t="shared" si="4"/>
        <v>0.1 to 0.2</v>
      </c>
      <c r="T4" s="15">
        <f t="shared" si="5"/>
        <v>0.109345056927066</v>
      </c>
      <c r="U4" s="15" t="str">
        <f t="shared" si="6"/>
        <v>0 to 0.05</v>
      </c>
      <c r="V4" s="16">
        <f t="shared" si="7"/>
        <v>0.0304797333204503</v>
      </c>
      <c r="W4" s="15" t="str">
        <f t="shared" si="8"/>
        <v>0 to 0.05</v>
      </c>
      <c r="X4" s="16">
        <f t="shared" si="9"/>
        <v>0.0295231653703077</v>
      </c>
      <c r="Y4" s="5" t="str">
        <f t="shared" si="10"/>
        <v>8 to 10</v>
      </c>
      <c r="Z4" s="15">
        <f>Q4</f>
        <v>8.4</v>
      </c>
      <c r="AA4" s="5" t="s">
        <v>96</v>
      </c>
      <c r="AB4" s="5"/>
      <c r="AC4" s="5"/>
      <c r="AD4" s="5"/>
    </row>
    <row r="5" spans="1:30">
      <c r="A5" s="5" t="s">
        <v>718</v>
      </c>
      <c r="B5" s="5" t="s">
        <v>719</v>
      </c>
      <c r="C5" s="24" t="s">
        <v>588</v>
      </c>
      <c r="D5" s="25" t="s">
        <v>727</v>
      </c>
      <c r="E5" s="5" t="s">
        <v>73</v>
      </c>
      <c r="F5" s="9" t="s">
        <v>728</v>
      </c>
      <c r="G5" s="15">
        <v>489</v>
      </c>
      <c r="H5" s="15">
        <v>24817.56</v>
      </c>
      <c r="I5" s="26">
        <f t="shared" si="11"/>
        <v>0.033226273164651</v>
      </c>
      <c r="J5" s="15" t="s">
        <v>722</v>
      </c>
      <c r="K5" s="14" t="str">
        <f t="shared" si="0"/>
        <v>50 to 75</v>
      </c>
      <c r="L5" s="15">
        <v>51.34</v>
      </c>
      <c r="M5" s="14" t="str">
        <f t="shared" si="1"/>
        <v>50 to 75</v>
      </c>
      <c r="N5" s="15">
        <v>52</v>
      </c>
      <c r="O5" s="14" t="str">
        <f t="shared" si="2"/>
        <v>0% to 2%</v>
      </c>
      <c r="P5" s="26">
        <f t="shared" si="3"/>
        <v>0.0126923076923076</v>
      </c>
      <c r="Q5" s="5">
        <v>8.5</v>
      </c>
      <c r="R5" s="5" t="s">
        <v>96</v>
      </c>
      <c r="S5" s="5" t="str">
        <f t="shared" si="4"/>
        <v>0.2 to 0.3</v>
      </c>
      <c r="T5" s="15">
        <f t="shared" si="5"/>
        <v>0.204261075414271</v>
      </c>
      <c r="U5" s="15" t="str">
        <f t="shared" si="6"/>
        <v>0.05 to 0.1</v>
      </c>
      <c r="V5" s="16">
        <f t="shared" si="7"/>
        <v>0.0558594760190177</v>
      </c>
      <c r="W5" s="15" t="str">
        <f t="shared" si="8"/>
        <v>0.05 to 0.1</v>
      </c>
      <c r="X5" s="16">
        <f t="shared" si="9"/>
        <v>0.0551504903618532</v>
      </c>
      <c r="Y5" s="5" t="str">
        <f t="shared" si="10"/>
        <v>8 to 10</v>
      </c>
      <c r="Z5" s="15">
        <f>Q5</f>
        <v>8.5</v>
      </c>
      <c r="AA5" s="5" t="s">
        <v>96</v>
      </c>
      <c r="AB5" s="5"/>
      <c r="AC5" s="5"/>
      <c r="AD5" s="5"/>
    </row>
    <row r="6" spans="1:30">
      <c r="A6" s="5" t="s">
        <v>718</v>
      </c>
      <c r="B6" s="5" t="s">
        <v>719</v>
      </c>
      <c r="C6" s="24" t="s">
        <v>729</v>
      </c>
      <c r="D6" s="25" t="s">
        <v>730</v>
      </c>
      <c r="E6" s="5" t="s">
        <v>77</v>
      </c>
      <c r="F6" s="9" t="s">
        <v>731</v>
      </c>
      <c r="G6" s="15">
        <v>506</v>
      </c>
      <c r="H6" s="15">
        <v>24523.88</v>
      </c>
      <c r="I6" s="26">
        <f t="shared" si="11"/>
        <v>0.0328330881818004</v>
      </c>
      <c r="J6" s="15" t="s">
        <v>722</v>
      </c>
      <c r="K6" s="14" t="str">
        <f t="shared" si="0"/>
        <v>40 to 50</v>
      </c>
      <c r="L6" s="15">
        <v>48.89</v>
      </c>
      <c r="M6" s="14" t="str">
        <f t="shared" si="1"/>
        <v>50 to 75</v>
      </c>
      <c r="N6" s="15">
        <v>50.16</v>
      </c>
      <c r="O6" s="14" t="str">
        <f t="shared" si="2"/>
        <v>2% to 4%</v>
      </c>
      <c r="P6" s="26">
        <f t="shared" si="3"/>
        <v>0.0253189792663476</v>
      </c>
      <c r="Q6" s="5">
        <v>7.5</v>
      </c>
      <c r="R6" s="5" t="s">
        <v>96</v>
      </c>
      <c r="S6" s="5" t="str">
        <f t="shared" si="4"/>
        <v>0.2 to 0.3</v>
      </c>
      <c r="T6" s="15">
        <f t="shared" si="5"/>
        <v>0.220448652913989</v>
      </c>
      <c r="U6" s="15" t="str">
        <f t="shared" si="6"/>
        <v>0.05 to 0.1</v>
      </c>
      <c r="V6" s="16">
        <f t="shared" si="7"/>
        <v>0.0610672979370984</v>
      </c>
      <c r="W6" s="15" t="str">
        <f t="shared" si="8"/>
        <v>0.05 to 0.1</v>
      </c>
      <c r="X6" s="16">
        <f t="shared" si="9"/>
        <v>0.0595211362867771</v>
      </c>
      <c r="Y6" s="5" t="str">
        <f t="shared" si="10"/>
        <v>6 to 8</v>
      </c>
      <c r="Z6" s="15">
        <f>Q6</f>
        <v>7.5</v>
      </c>
      <c r="AA6" s="5" t="s">
        <v>96</v>
      </c>
      <c r="AB6" s="5"/>
      <c r="AC6" s="5"/>
      <c r="AD6" s="5"/>
    </row>
    <row r="7" spans="1:30">
      <c r="A7" s="5" t="s">
        <v>718</v>
      </c>
      <c r="B7" s="5" t="s">
        <v>719</v>
      </c>
      <c r="C7" s="24" t="s">
        <v>590</v>
      </c>
      <c r="D7" s="25" t="s">
        <v>732</v>
      </c>
      <c r="E7" s="5" t="s">
        <v>81</v>
      </c>
      <c r="F7" s="9" t="s">
        <v>733</v>
      </c>
      <c r="G7" s="15">
        <v>211</v>
      </c>
      <c r="H7" s="15">
        <v>20583.84</v>
      </c>
      <c r="I7" s="26">
        <f t="shared" si="11"/>
        <v>0.0275580794654055</v>
      </c>
      <c r="J7" s="15" t="s">
        <v>722</v>
      </c>
      <c r="K7" s="14" t="str">
        <f t="shared" si="0"/>
        <v>75 to 100</v>
      </c>
      <c r="L7" s="15">
        <v>99.03</v>
      </c>
      <c r="M7" s="14" t="str">
        <f t="shared" si="1"/>
        <v>100 to 150</v>
      </c>
      <c r="N7" s="15">
        <v>101.11</v>
      </c>
      <c r="O7" s="14" t="str">
        <f t="shared" si="2"/>
        <v>2% to 4%</v>
      </c>
      <c r="P7" s="26">
        <f t="shared" si="3"/>
        <v>0.0205716546335674</v>
      </c>
      <c r="Q7" s="5">
        <v>8.5</v>
      </c>
      <c r="R7" s="5" t="s">
        <v>95</v>
      </c>
      <c r="S7" s="5" t="str">
        <f t="shared" si="4"/>
        <v>0.3 to 0.4</v>
      </c>
      <c r="T7" s="15">
        <f t="shared" si="5"/>
        <v>0.378846421636213</v>
      </c>
      <c r="U7" s="15" t="str">
        <f t="shared" si="6"/>
        <v>0.1 to 0.2</v>
      </c>
      <c r="V7" s="16">
        <f t="shared" si="7"/>
        <v>0.104436975227124</v>
      </c>
      <c r="W7" s="15" t="str">
        <f t="shared" si="8"/>
        <v>0.1 to 0.2</v>
      </c>
      <c r="X7" s="16">
        <f t="shared" si="9"/>
        <v>0.102288533841777</v>
      </c>
      <c r="Y7" s="5" t="str">
        <f t="shared" si="10"/>
        <v>8 to 10</v>
      </c>
      <c r="Z7" s="15">
        <f>Q7*1.04</f>
        <v>8.84</v>
      </c>
      <c r="AA7" s="5" t="s">
        <v>96</v>
      </c>
      <c r="AB7" s="5"/>
      <c r="AC7" s="5"/>
      <c r="AD7" s="5"/>
    </row>
    <row r="8" spans="1:30">
      <c r="A8" s="5" t="s">
        <v>718</v>
      </c>
      <c r="B8" s="5" t="s">
        <v>719</v>
      </c>
      <c r="C8" s="24" t="s">
        <v>583</v>
      </c>
      <c r="D8" s="25" t="s">
        <v>734</v>
      </c>
      <c r="E8" s="5" t="s">
        <v>84</v>
      </c>
      <c r="F8" s="9" t="s">
        <v>735</v>
      </c>
      <c r="G8" s="15">
        <v>714</v>
      </c>
      <c r="H8" s="15">
        <v>19672.78</v>
      </c>
      <c r="I8" s="26">
        <f t="shared" si="11"/>
        <v>0.0263383331072065</v>
      </c>
      <c r="J8" s="15" t="s">
        <v>722</v>
      </c>
      <c r="K8" s="14" t="str">
        <f t="shared" si="0"/>
        <v>20 to 30</v>
      </c>
      <c r="L8" s="15">
        <v>29.52</v>
      </c>
      <c r="M8" s="14" t="str">
        <f t="shared" si="1"/>
        <v>30 to 40</v>
      </c>
      <c r="N8" s="15">
        <v>31.92</v>
      </c>
      <c r="O8" s="14" t="str">
        <f t="shared" si="2"/>
        <v>6% to 8%</v>
      </c>
      <c r="P8" s="26">
        <f t="shared" si="3"/>
        <v>0.0751879699248121</v>
      </c>
      <c r="Q8" s="5">
        <v>200</v>
      </c>
      <c r="R8" s="5" t="s">
        <v>115</v>
      </c>
      <c r="S8" s="5" t="str">
        <f t="shared" si="4"/>
        <v>0.1 to 0.2</v>
      </c>
      <c r="T8" s="15">
        <f t="shared" si="5"/>
        <v>0.147678860511513</v>
      </c>
      <c r="U8" s="15" t="str">
        <f t="shared" si="6"/>
        <v>0 to 0.05</v>
      </c>
      <c r="V8" s="16">
        <f t="shared" si="7"/>
        <v>0.0431150234225076</v>
      </c>
      <c r="W8" s="15" t="str">
        <f t="shared" si="8"/>
        <v>0 to 0.05</v>
      </c>
      <c r="X8" s="16">
        <f t="shared" si="9"/>
        <v>0.0398732923381085</v>
      </c>
      <c r="Y8" s="5" t="str">
        <f t="shared" si="10"/>
        <v>6 to 8</v>
      </c>
      <c r="Z8" s="15">
        <f>Q8*0.0338</f>
        <v>6.76</v>
      </c>
      <c r="AA8" s="5" t="s">
        <v>96</v>
      </c>
      <c r="AB8" s="5"/>
      <c r="AC8" s="5"/>
      <c r="AD8" s="5"/>
    </row>
    <row r="9" spans="1:30">
      <c r="A9" s="5" t="s">
        <v>718</v>
      </c>
      <c r="B9" s="5" t="s">
        <v>719</v>
      </c>
      <c r="C9" s="24" t="s">
        <v>583</v>
      </c>
      <c r="D9" s="25" t="s">
        <v>736</v>
      </c>
      <c r="E9" s="5" t="s">
        <v>88</v>
      </c>
      <c r="F9" s="9" t="s">
        <v>737</v>
      </c>
      <c r="G9" s="15">
        <v>1067</v>
      </c>
      <c r="H9" s="15">
        <v>18707.83</v>
      </c>
      <c r="I9" s="26">
        <f t="shared" si="11"/>
        <v>0.0250464376795242</v>
      </c>
      <c r="J9" s="15" t="s">
        <v>722</v>
      </c>
      <c r="K9" s="14" t="str">
        <f t="shared" si="0"/>
        <v>15 to 20</v>
      </c>
      <c r="L9" s="15">
        <v>17.51</v>
      </c>
      <c r="M9" s="14" t="str">
        <f t="shared" si="1"/>
        <v>15 to 20</v>
      </c>
      <c r="N9" s="15">
        <v>17.86</v>
      </c>
      <c r="O9" s="14" t="str">
        <f t="shared" si="2"/>
        <v>0% to 2%</v>
      </c>
      <c r="P9" s="26">
        <f t="shared" si="3"/>
        <v>0.0195968645016796</v>
      </c>
      <c r="Q9" s="5">
        <v>200</v>
      </c>
      <c r="R9" s="5" t="s">
        <v>115</v>
      </c>
      <c r="S9" s="5" t="str">
        <f t="shared" si="4"/>
        <v>0.05 to 0.1</v>
      </c>
      <c r="T9" s="15">
        <f t="shared" si="5"/>
        <v>0.0875967766787464</v>
      </c>
      <c r="U9" s="15" t="str">
        <f t="shared" si="6"/>
        <v>0 to 0.05</v>
      </c>
      <c r="V9" s="16">
        <f t="shared" si="7"/>
        <v>0.0241238821530697</v>
      </c>
      <c r="W9" s="15" t="str">
        <f t="shared" si="8"/>
        <v>0 to 0.05</v>
      </c>
      <c r="X9" s="16">
        <f t="shared" si="9"/>
        <v>0.0236511297032615</v>
      </c>
      <c r="Y9" s="5" t="str">
        <f t="shared" si="10"/>
        <v>6 to 8</v>
      </c>
      <c r="Z9" s="15">
        <f>Q9*0.0338</f>
        <v>6.76</v>
      </c>
      <c r="AA9" s="5" t="s">
        <v>96</v>
      </c>
      <c r="AB9" s="5"/>
      <c r="AC9" s="5"/>
      <c r="AD9" s="5"/>
    </row>
    <row r="10" spans="1:30">
      <c r="A10" s="5" t="s">
        <v>718</v>
      </c>
      <c r="B10" s="5" t="s">
        <v>719</v>
      </c>
      <c r="C10" s="24" t="s">
        <v>592</v>
      </c>
      <c r="D10" s="25" t="s">
        <v>738</v>
      </c>
      <c r="E10" s="5" t="s">
        <v>91</v>
      </c>
      <c r="F10" s="9" t="s">
        <v>739</v>
      </c>
      <c r="G10" s="15">
        <v>171</v>
      </c>
      <c r="H10" s="15">
        <v>18330.83</v>
      </c>
      <c r="I10" s="26">
        <f t="shared" si="11"/>
        <v>0.0245417021219967</v>
      </c>
      <c r="J10" s="15" t="s">
        <v>722</v>
      </c>
      <c r="K10" s="14" t="str">
        <f t="shared" si="0"/>
        <v>100 to 150</v>
      </c>
      <c r="L10" s="15">
        <v>106.74</v>
      </c>
      <c r="M10" s="14" t="str">
        <f t="shared" si="1"/>
        <v>100 to 150</v>
      </c>
      <c r="N10" s="15">
        <v>114.37</v>
      </c>
      <c r="O10" s="14" t="str">
        <f t="shared" si="2"/>
        <v>6% to 8%</v>
      </c>
      <c r="P10" s="26">
        <f t="shared" si="3"/>
        <v>0.0667132989420303</v>
      </c>
      <c r="Q10" s="5">
        <v>12</v>
      </c>
      <c r="R10" s="5" t="s">
        <v>96</v>
      </c>
      <c r="S10" s="5" t="str">
        <f t="shared" si="4"/>
        <v>0.3 to 0.4</v>
      </c>
      <c r="T10" s="15">
        <f t="shared" si="5"/>
        <v>0.300811633412242</v>
      </c>
      <c r="U10" s="15" t="str">
        <f t="shared" si="6"/>
        <v>0.05 to 0.1</v>
      </c>
      <c r="V10" s="16">
        <f t="shared" si="7"/>
        <v>0.0870248562732499</v>
      </c>
      <c r="W10" s="15" t="str">
        <f t="shared" si="8"/>
        <v>0.05 to 0.1</v>
      </c>
      <c r="X10" s="16">
        <f t="shared" si="9"/>
        <v>0.0812191410213054</v>
      </c>
      <c r="Y10" s="5" t="str">
        <f t="shared" si="10"/>
        <v>10 to 15</v>
      </c>
      <c r="Z10" s="15">
        <f>Q10</f>
        <v>12</v>
      </c>
      <c r="AA10" s="5" t="s">
        <v>96</v>
      </c>
      <c r="AB10" s="5"/>
      <c r="AC10" s="5"/>
      <c r="AD10" s="5"/>
    </row>
    <row r="11" spans="1:30">
      <c r="A11" s="5" t="s">
        <v>718</v>
      </c>
      <c r="B11" s="5" t="s">
        <v>719</v>
      </c>
      <c r="C11" s="24" t="s">
        <v>593</v>
      </c>
      <c r="D11" s="5" t="s">
        <v>740</v>
      </c>
      <c r="E11" s="5" t="s">
        <v>94</v>
      </c>
      <c r="F11" s="9" t="s">
        <v>741</v>
      </c>
      <c r="G11" s="15">
        <v>259</v>
      </c>
      <c r="H11" s="15">
        <v>18310.75</v>
      </c>
      <c r="I11" s="26">
        <f t="shared" si="11"/>
        <v>0.0245148185941581</v>
      </c>
      <c r="J11" s="15" t="s">
        <v>722</v>
      </c>
      <c r="K11" s="14" t="str">
        <f t="shared" si="0"/>
        <v>50 to 75</v>
      </c>
      <c r="L11" s="15">
        <v>71.36</v>
      </c>
      <c r="M11" s="14" t="str">
        <f t="shared" si="1"/>
        <v>75 to 100</v>
      </c>
      <c r="N11" s="15">
        <v>75.72</v>
      </c>
      <c r="O11" s="14" t="str">
        <f t="shared" si="2"/>
        <v>4% to 6%</v>
      </c>
      <c r="P11" s="26">
        <f t="shared" si="3"/>
        <v>0.057580559957739</v>
      </c>
      <c r="Q11" s="5"/>
      <c r="R11" s="5"/>
      <c r="S11" s="5"/>
      <c r="T11" s="15"/>
      <c r="U11" s="15"/>
      <c r="V11" s="16"/>
      <c r="W11" s="15"/>
      <c r="X11" s="16"/>
      <c r="Y11" s="5"/>
      <c r="Z11" s="15"/>
      <c r="AA11" s="5"/>
      <c r="AB11" s="5"/>
      <c r="AC11" s="5"/>
      <c r="AD11" s="5"/>
    </row>
    <row r="12" spans="1:30">
      <c r="A12" s="5" t="s">
        <v>718</v>
      </c>
      <c r="B12" s="5" t="s">
        <v>719</v>
      </c>
      <c r="C12" s="24" t="s">
        <v>583</v>
      </c>
      <c r="D12" s="5" t="s">
        <v>742</v>
      </c>
      <c r="E12" s="5" t="s">
        <v>99</v>
      </c>
      <c r="F12" s="9" t="s">
        <v>743</v>
      </c>
      <c r="G12" s="15">
        <v>1085</v>
      </c>
      <c r="H12" s="15">
        <v>18035.08</v>
      </c>
      <c r="I12" s="26">
        <f t="shared" si="11"/>
        <v>0.0241457457794535</v>
      </c>
      <c r="J12" s="15" t="s">
        <v>722</v>
      </c>
      <c r="K12" s="14" t="str">
        <f t="shared" si="0"/>
        <v>15 to 20</v>
      </c>
      <c r="L12" s="15">
        <v>16.62</v>
      </c>
      <c r="M12" s="14" t="str">
        <f t="shared" si="1"/>
        <v>15 to 20</v>
      </c>
      <c r="N12" s="15">
        <v>17.17</v>
      </c>
      <c r="O12" s="14" t="str">
        <f t="shared" si="2"/>
        <v>2% to 4%</v>
      </c>
      <c r="P12" s="26">
        <f t="shared" si="3"/>
        <v>0.0320326150262085</v>
      </c>
      <c r="Q12" s="5">
        <v>200</v>
      </c>
      <c r="R12" s="5" t="s">
        <v>115</v>
      </c>
      <c r="S12" s="5" t="str">
        <f>_xlfn.IFS(AND(T12&gt;0,T12&lt;=0.05),"0 to 0.05",AND(T12&gt;0.05,T12&lt;=0.1),"0.05 to 0.1",AND(T12&gt;0.1,T12&lt;=0.2),"0.1 to 0.2",AND(T12&gt;0.2,T12&lt;=0.3),"0.2 to 0.3",AND(T12&gt;0.3,T12&lt;=0.4),"0.3 to 0.4",AND(T12&gt;0.4,T12&lt;=0.5),"0.4 to 0.5",AND(T12&gt;0.5,T12&lt;=0.75),"0.5 to 0.75",AND(T12&gt;0.75,T12&lt;=1),"0.75 to 1",AND(T12&gt;1,T12&lt;=2),"1 to 2",AND(T12&gt;2,T12&lt;=3),"2 to 3",AND(T12&gt;3,T12&lt;=4),"3 to 4",AND(T12&gt;4,T12&lt;=5),"4 to 5",AND(T12&gt;5,T12&lt;=10),"5 to 10",T12&gt;10,"10+")</f>
        <v>0.05 to 0.1</v>
      </c>
      <c r="T12" s="15">
        <f>L12/(Z12*29.57)</f>
        <v>0.0831443991091243</v>
      </c>
      <c r="U12" s="15" t="str">
        <f>_xlfn.IFS(AND(V12&gt;0,V12&lt;=0.05),"0 to 0.05",AND(V12&gt;0.05,V12&lt;=0.1),"0.05 to 0.1",AND(V12&gt;0.1,V12&lt;=0.2),"0.1 to 0.2",AND(V12&gt;0.2,V12&lt;=0.3),"0.2 to 0.3",AND(V12&gt;0.3,V12&lt;=0.4),"0.3 to 0.4",AND(V12&gt;0.4,V12&lt;=0.5),"0.4 to 0.5",AND(V12&gt;0.5,V12&lt;=0.75),"0.5 to 0.75",AND(V12&gt;0.75,V12&lt;=1),"0.75 to 1",AND(V12&gt;1,V12&lt;=2),"1 to 2",AND(V12&gt;2,V12&lt;=3),"2 to 3",AND(V12&gt;3,V12&lt;=4),"3 to 4",AND(V12&gt;4,V12&lt;=5),"4 to 5",AND(V12&gt;5,V12&lt;=10),"5 to 10",V12&gt;10,"10+")</f>
        <v>0 to 0.05</v>
      </c>
      <c r="V12" s="16">
        <f>N12/($Z12*29.57)*0.27</f>
        <v>0.023191884466305</v>
      </c>
      <c r="W12" s="15" t="str">
        <f>_xlfn.IFS(AND(X12&gt;0,X12&lt;=0.05),"0 to 0.05",AND(X12&gt;0.05,X12&lt;=0.1),"0.05 to 0.1",AND(X12&gt;0.1,X12&lt;=0.2),"0.1 to 0.2",AND(X12&gt;0.2,X12&lt;=0.3),"0.2 to 0.3",AND(X12&gt;0.3,X12&lt;=0.4),"0.3 to 0.4",AND(X12&gt;0.4,X12&lt;=0.5),"0.4 to 0.5",AND(X12&gt;0.5,X12&lt;=0.75),"0.5 to 0.75",AND(X12&gt;0.75,X12&lt;=1),"0.75 to 1",AND(X12&gt;1,X12&lt;=2),"1 to 2",AND(X12&gt;2,X12&lt;=3),"2 to 3",AND(X12&gt;3,X12&lt;=4),"3 to 4",AND(X12&gt;4,X12&lt;=5),"4 to 5",AND(X12&gt;5,X12&lt;=10),"5 to 10",X12&gt;10,"10+")</f>
        <v>0 to 0.05</v>
      </c>
      <c r="X12" s="16">
        <f>L12/($Z12*29.57)*0.27</f>
        <v>0.0224489877594636</v>
      </c>
      <c r="Y12" s="5" t="str">
        <f>_xlfn.IFS(AND(Z12&gt;0,Z12&lt;=1),"0 to 1",AND(Z12&gt;1,Z12&lt;=2),"1 to 2",AND(Z12&gt;2,Z12&lt;=4),"2 to 4",AND(Z12&gt;4,Z12&lt;=6),"4 to 6",AND(Z12&gt;6,Z12&lt;=8),"6 to 8",AND(Z12&gt;8,Z12&lt;=10),"8 to 10",AND(Z12&gt;10,Z12&lt;=15),"10 to 15",AND(Z12&gt;15,Z12&lt;=20),"15 to 20",AND(Z12&gt;20,Z12&lt;=25),"20 to 25",AND(Z12&gt;25,Z12&lt;=30),"25 to 30",AND(Z12&gt;30,Z12&lt;=40),"30 to 40",AND(Z12&gt;40,Z12&lt;=50),"40 to 50",Z12&gt;50,"50+")</f>
        <v>6 to 8</v>
      </c>
      <c r="Z12" s="15">
        <f>Q12*0.0338</f>
        <v>6.76</v>
      </c>
      <c r="AA12" s="5" t="s">
        <v>96</v>
      </c>
      <c r="AB12" s="5"/>
      <c r="AC12" s="5"/>
      <c r="AD12" s="5"/>
    </row>
    <row r="13" spans="1:30">
      <c r="A13" s="5" t="s">
        <v>718</v>
      </c>
      <c r="B13" s="5" t="s">
        <v>719</v>
      </c>
      <c r="C13" s="24" t="s">
        <v>594</v>
      </c>
      <c r="D13" s="5" t="s">
        <v>744</v>
      </c>
      <c r="E13" s="5" t="s">
        <v>102</v>
      </c>
      <c r="F13" s="9" t="s">
        <v>745</v>
      </c>
      <c r="G13" s="15">
        <v>453</v>
      </c>
      <c r="H13" s="15">
        <v>17860.65</v>
      </c>
      <c r="I13" s="26">
        <f t="shared" si="11"/>
        <v>0.0239122152136723</v>
      </c>
      <c r="J13" s="15" t="s">
        <v>722</v>
      </c>
      <c r="K13" s="14" t="str">
        <f t="shared" si="0"/>
        <v>30 to 40</v>
      </c>
      <c r="L13" s="15">
        <v>39.51</v>
      </c>
      <c r="M13" s="14" t="str">
        <f t="shared" si="1"/>
        <v>40 to 50</v>
      </c>
      <c r="N13" s="15">
        <v>40.84</v>
      </c>
      <c r="O13" s="14" t="str">
        <f t="shared" si="2"/>
        <v>2% to 4%</v>
      </c>
      <c r="P13" s="26">
        <f t="shared" si="3"/>
        <v>0.0325661116552401</v>
      </c>
      <c r="Q13" s="5"/>
      <c r="R13" s="5"/>
      <c r="S13" s="5"/>
      <c r="T13" s="15"/>
      <c r="U13" s="15"/>
      <c r="V13" s="16"/>
      <c r="W13" s="15"/>
      <c r="X13" s="16"/>
      <c r="Y13" s="5"/>
      <c r="Z13" s="15"/>
      <c r="AA13" s="5"/>
      <c r="AB13" s="5"/>
      <c r="AC13" s="5"/>
      <c r="AD13" s="5"/>
    </row>
    <row r="14" spans="1:30">
      <c r="A14" s="5" t="s">
        <v>718</v>
      </c>
      <c r="B14" s="5" t="s">
        <v>719</v>
      </c>
      <c r="C14" s="24" t="s">
        <v>587</v>
      </c>
      <c r="D14" s="5" t="s">
        <v>746</v>
      </c>
      <c r="E14" s="5" t="s">
        <v>106</v>
      </c>
      <c r="F14" s="9" t="s">
        <v>747</v>
      </c>
      <c r="G14" s="15">
        <v>403</v>
      </c>
      <c r="H14" s="15">
        <v>17673.96</v>
      </c>
      <c r="I14" s="26">
        <f t="shared" si="11"/>
        <v>0.023662270701113</v>
      </c>
      <c r="J14" s="15" t="s">
        <v>722</v>
      </c>
      <c r="K14" s="14" t="str">
        <f t="shared" si="0"/>
        <v>40 to 50</v>
      </c>
      <c r="L14" s="15">
        <v>44</v>
      </c>
      <c r="M14" s="14" t="str">
        <f t="shared" si="1"/>
        <v>50 to 75</v>
      </c>
      <c r="N14" s="15">
        <v>51.47</v>
      </c>
      <c r="O14" s="14" t="str">
        <f t="shared" si="2"/>
        <v>10% to 15%</v>
      </c>
      <c r="P14" s="26">
        <f t="shared" si="3"/>
        <v>0.145133087235283</v>
      </c>
      <c r="Q14" s="5">
        <v>7</v>
      </c>
      <c r="R14" s="5" t="s">
        <v>96</v>
      </c>
      <c r="S14" s="5" t="str">
        <f>_xlfn.IFS(AND(T14&gt;0,T14&lt;=0.05),"0 to 0.05",AND(T14&gt;0.05,T14&lt;=0.1),"0.05 to 0.1",AND(T14&gt;0.1,T14&lt;=0.2),"0.1 to 0.2",AND(T14&gt;0.2,T14&lt;=0.3),"0.2 to 0.3",AND(T14&gt;0.3,T14&lt;=0.4),"0.3 to 0.4",AND(T14&gt;0.4,T14&lt;=0.5),"0.4 to 0.5",AND(T14&gt;0.5,T14&lt;=0.75),"0.5 to 0.75",AND(T14&gt;0.75,T14&lt;=1),"0.75 to 1",AND(T14&gt;1,T14&lt;=2),"1 to 2",AND(T14&gt;2,T14&lt;=3),"2 to 3",AND(T14&gt;3,T14&lt;=4),"3 to 4",AND(T14&gt;4,T14&lt;=5),"4 to 5",AND(T14&gt;5,T14&lt;=10),"5 to 10",T14&gt;10,"10+")</f>
        <v>0.2 to 0.3</v>
      </c>
      <c r="T14" s="15">
        <f>L14/(Z14*29.57)</f>
        <v>0.212570655587226</v>
      </c>
      <c r="U14" s="15" t="str">
        <f>_xlfn.IFS(AND(V14&gt;0,V14&lt;=0.05),"0 to 0.05",AND(V14&gt;0.05,V14&lt;=0.1),"0.05 to 0.1",AND(V14&gt;0.1,V14&lt;=0.2),"0.1 to 0.2",AND(V14&gt;0.2,V14&lt;=0.3),"0.2 to 0.3",AND(V14&gt;0.3,V14&lt;=0.4),"0.3 to 0.4",AND(V14&gt;0.4,V14&lt;=0.5),"0.4 to 0.5",AND(V14&gt;0.5,V14&lt;=0.75),"0.5 to 0.75",AND(V14&gt;0.75,V14&lt;=1),"0.75 to 1",AND(V14&gt;1,V14&lt;=2),"1 to 2",AND(V14&gt;2,V14&lt;=3),"2 to 3",AND(V14&gt;3,V14&lt;=4),"3 to 4",AND(V14&gt;4,V14&lt;=5),"4 to 5",AND(V14&gt;5,V14&lt;=10),"5 to 10",V14&gt;10,"10+")</f>
        <v>0.05 to 0.1</v>
      </c>
      <c r="V14" s="16">
        <f>N14/($Z14*29.57)*0.27</f>
        <v>0.0671380259915938</v>
      </c>
      <c r="W14" s="15" t="str">
        <f>_xlfn.IFS(AND(X14&gt;0,X14&lt;=0.05),"0 to 0.05",AND(X14&gt;0.05,X14&lt;=0.1),"0.05 to 0.1",AND(X14&gt;0.1,X14&lt;=0.2),"0.1 to 0.2",AND(X14&gt;0.2,X14&lt;=0.3),"0.2 to 0.3",AND(X14&gt;0.3,X14&lt;=0.4),"0.3 to 0.4",AND(X14&gt;0.4,X14&lt;=0.5),"0.4 to 0.5",AND(X14&gt;0.5,X14&lt;=0.75),"0.5 to 0.75",AND(X14&gt;0.75,X14&lt;=1),"0.75 to 1",AND(X14&gt;1,X14&lt;=2),"1 to 2",AND(X14&gt;2,X14&lt;=3),"2 to 3",AND(X14&gt;3,X14&lt;=4),"3 to 4",AND(X14&gt;4,X14&lt;=5),"4 to 5",AND(X14&gt;5,X14&lt;=10),"5 to 10",X14&gt;10,"10+")</f>
        <v>0.05 to 0.1</v>
      </c>
      <c r="X14" s="16">
        <f>L14/($Z14*29.57)*0.27</f>
        <v>0.0573940770085511</v>
      </c>
      <c r="Y14" s="5" t="str">
        <f>_xlfn.IFS(AND(Z14&gt;0,Z14&lt;=1),"0 to 1",AND(Z14&gt;1,Z14&lt;=2),"1 to 2",AND(Z14&gt;2,Z14&lt;=4),"2 to 4",AND(Z14&gt;4,Z14&lt;=6),"4 to 6",AND(Z14&gt;6,Z14&lt;=8),"6 to 8",AND(Z14&gt;8,Z14&lt;=10),"8 to 10",AND(Z14&gt;10,Z14&lt;=15),"10 to 15",AND(Z14&gt;15,Z14&lt;=20),"15 to 20",AND(Z14&gt;20,Z14&lt;=25),"20 to 25",AND(Z14&gt;25,Z14&lt;=30),"25 to 30",AND(Z14&gt;30,Z14&lt;=40),"30 to 40",AND(Z14&gt;40,Z14&lt;=50),"40 to 50",Z14&gt;50,"50+")</f>
        <v>6 to 8</v>
      </c>
      <c r="Z14" s="15">
        <f>Q14</f>
        <v>7</v>
      </c>
      <c r="AA14" s="5" t="s">
        <v>96</v>
      </c>
      <c r="AB14" s="5"/>
      <c r="AC14" s="5"/>
      <c r="AD14" s="5"/>
    </row>
    <row r="15" spans="1:30">
      <c r="A15" s="5" t="s">
        <v>718</v>
      </c>
      <c r="B15" s="5" t="s">
        <v>719</v>
      </c>
      <c r="C15" s="24" t="s">
        <v>591</v>
      </c>
      <c r="D15" s="5" t="s">
        <v>748</v>
      </c>
      <c r="E15" s="5" t="s">
        <v>110</v>
      </c>
      <c r="F15" s="9" t="s">
        <v>749</v>
      </c>
      <c r="G15" s="15">
        <v>131</v>
      </c>
      <c r="H15" s="15">
        <v>16861.24</v>
      </c>
      <c r="I15" s="26">
        <f t="shared" si="11"/>
        <v>0.0225741840106255</v>
      </c>
      <c r="J15" s="15" t="s">
        <v>722</v>
      </c>
      <c r="K15" s="14" t="str">
        <f t="shared" si="0"/>
        <v>100 to 150</v>
      </c>
      <c r="L15" s="15">
        <v>124.65</v>
      </c>
      <c r="M15" s="14" t="str">
        <f t="shared" si="1"/>
        <v>100 to 150</v>
      </c>
      <c r="N15" s="15">
        <v>135.33</v>
      </c>
      <c r="O15" s="14" t="str">
        <f t="shared" si="2"/>
        <v>6% to 8%</v>
      </c>
      <c r="P15" s="26">
        <f t="shared" si="3"/>
        <v>0.078918199955664</v>
      </c>
      <c r="Q15" s="5">
        <v>7.2</v>
      </c>
      <c r="R15" s="5" t="s">
        <v>96</v>
      </c>
      <c r="S15" s="5" t="str">
        <f>_xlfn.IFS(AND(T15&gt;0,T15&lt;=0.05),"0 to 0.05",AND(T15&gt;0.05,T15&lt;=0.1),"0.05 to 0.1",AND(T15&gt;0.1,T15&lt;=0.2),"0.1 to 0.2",AND(T15&gt;0.2,T15&lt;=0.3),"0.2 to 0.3",AND(T15&gt;0.3,T15&lt;=0.4),"0.3 to 0.4",AND(T15&gt;0.4,T15&lt;=0.5),"0.4 to 0.5",AND(T15&gt;0.5,T15&lt;=0.75),"0.5 to 0.75",AND(T15&gt;0.75,T15&lt;=1),"0.75 to 1",AND(T15&gt;1,T15&lt;=2),"1 to 2",AND(T15&gt;2,T15&lt;=3),"2 to 3",AND(T15&gt;3,T15&lt;=4),"3 to 4",AND(T15&gt;4,T15&lt;=5),"4 to 5",AND(T15&gt;5,T15&lt;=10),"5 to 10",T15&gt;10,"10+")</f>
        <v>0.5 to 0.75</v>
      </c>
      <c r="T15" s="15">
        <f>L15/(Z15*29.57)</f>
        <v>0.58547514372675</v>
      </c>
      <c r="U15" s="15" t="str">
        <f>_xlfn.IFS(AND(V15&gt;0,V15&lt;=0.05),"0 to 0.05",AND(V15&gt;0.05,V15&lt;=0.1),"0.05 to 0.1",AND(V15&gt;0.1,V15&lt;=0.2),"0.1 to 0.2",AND(V15&gt;0.2,V15&lt;=0.3),"0.2 to 0.3",AND(V15&gt;0.3,V15&lt;=0.4),"0.3 to 0.4",AND(V15&gt;0.4,V15&lt;=0.5),"0.4 to 0.5",AND(V15&gt;0.5,V15&lt;=0.75),"0.5 to 0.75",AND(V15&gt;0.75,V15&lt;=1),"0.75 to 1",AND(V15&gt;1,V15&lt;=2),"1 to 2",AND(V15&gt;2,V15&lt;=3),"2 to 3",AND(V15&gt;3,V15&lt;=4),"3 to 4",AND(V15&gt;4,V15&lt;=5),"4 to 5",AND(V15&gt;5,V15&lt;=10),"5 to 10",V15&gt;10,"10+")</f>
        <v>0.1 to 0.2</v>
      </c>
      <c r="V15" s="16">
        <f>N15/($Z15*29.57)*0.27</f>
        <v>0.171622421373013</v>
      </c>
      <c r="W15" s="15" t="str">
        <f>_xlfn.IFS(AND(X15&gt;0,X15&lt;=0.05),"0 to 0.05",AND(X15&gt;0.05,X15&lt;=0.1),"0.05 to 0.1",AND(X15&gt;0.1,X15&lt;=0.2),"0.1 to 0.2",AND(X15&gt;0.2,X15&lt;=0.3),"0.2 to 0.3",AND(X15&gt;0.3,X15&lt;=0.4),"0.3 to 0.4",AND(X15&gt;0.4,X15&lt;=0.5),"0.4 to 0.5",AND(X15&gt;0.5,X15&lt;=0.75),"0.5 to 0.75",AND(X15&gt;0.75,X15&lt;=1),"0.75 to 1",AND(X15&gt;1,X15&lt;=2),"1 to 2",AND(X15&gt;2,X15&lt;=3),"2 to 3",AND(X15&gt;3,X15&lt;=4),"3 to 4",AND(X15&gt;4,X15&lt;=5),"4 to 5",AND(X15&gt;5,X15&lt;=10),"5 to 10",X15&gt;10,"10+")</f>
        <v>0.1 to 0.2</v>
      </c>
      <c r="X15" s="16">
        <f>L15/($Z15*29.57)*0.27</f>
        <v>0.158078288806223</v>
      </c>
      <c r="Y15" s="5" t="str">
        <f>_xlfn.IFS(AND(Z15&gt;0,Z15&lt;=1),"0 to 1",AND(Z15&gt;1,Z15&lt;=2),"1 to 2",AND(Z15&gt;2,Z15&lt;=4),"2 to 4",AND(Z15&gt;4,Z15&lt;=6),"4 to 6",AND(Z15&gt;6,Z15&lt;=8),"6 to 8",AND(Z15&gt;8,Z15&lt;=10),"8 to 10",AND(Z15&gt;10,Z15&lt;=15),"10 to 15",AND(Z15&gt;15,Z15&lt;=20),"15 to 20",AND(Z15&gt;20,Z15&lt;=25),"20 to 25",AND(Z15&gt;25,Z15&lt;=30),"25 to 30",AND(Z15&gt;30,Z15&lt;=40),"30 to 40",AND(Z15&gt;40,Z15&lt;=50),"40 to 50",Z15&gt;50,"50+")</f>
        <v>6 to 8</v>
      </c>
      <c r="Z15" s="15">
        <f>Q15</f>
        <v>7.2</v>
      </c>
      <c r="AA15" s="5" t="s">
        <v>96</v>
      </c>
      <c r="AB15" s="5"/>
      <c r="AC15" s="5"/>
      <c r="AD15" s="5"/>
    </row>
    <row r="16" spans="1:30">
      <c r="A16" s="5" t="s">
        <v>718</v>
      </c>
      <c r="B16" s="5" t="s">
        <v>719</v>
      </c>
      <c r="C16" s="24" t="s">
        <v>583</v>
      </c>
      <c r="D16" s="5" t="s">
        <v>750</v>
      </c>
      <c r="E16" s="5" t="s">
        <v>114</v>
      </c>
      <c r="F16" s="9" t="s">
        <v>751</v>
      </c>
      <c r="G16" s="15">
        <v>596</v>
      </c>
      <c r="H16" s="15">
        <v>13971.21</v>
      </c>
      <c r="I16" s="26">
        <f t="shared" si="11"/>
        <v>0.0187049508453169</v>
      </c>
      <c r="J16" s="15" t="s">
        <v>722</v>
      </c>
      <c r="K16" s="14" t="str">
        <f t="shared" si="0"/>
        <v>20 to 30</v>
      </c>
      <c r="L16" s="15">
        <v>23.48</v>
      </c>
      <c r="M16" s="14" t="str">
        <f t="shared" si="1"/>
        <v>20 to 30</v>
      </c>
      <c r="N16" s="15">
        <v>23.67</v>
      </c>
      <c r="O16" s="14" t="str">
        <f t="shared" si="2"/>
        <v>0% to 2%</v>
      </c>
      <c r="P16" s="26">
        <f t="shared" si="3"/>
        <v>0.00802703844528945</v>
      </c>
      <c r="Q16" s="5"/>
      <c r="R16" s="5"/>
      <c r="S16" s="5"/>
      <c r="T16" s="15"/>
      <c r="U16" s="15"/>
      <c r="V16" s="16"/>
      <c r="W16" s="15"/>
      <c r="X16" s="16"/>
      <c r="Y16" s="5"/>
      <c r="Z16" s="15"/>
      <c r="AA16" s="5"/>
      <c r="AB16" s="5"/>
      <c r="AC16" s="5"/>
      <c r="AD16" s="5"/>
    </row>
    <row r="17" spans="1:30">
      <c r="A17" s="5" t="s">
        <v>718</v>
      </c>
      <c r="B17" s="5" t="s">
        <v>719</v>
      </c>
      <c r="C17" s="24" t="s">
        <v>589</v>
      </c>
      <c r="D17" s="5" t="s">
        <v>752</v>
      </c>
      <c r="E17" s="5" t="s">
        <v>118</v>
      </c>
      <c r="F17" s="9" t="s">
        <v>753</v>
      </c>
      <c r="G17" s="15">
        <v>264</v>
      </c>
      <c r="H17" s="15">
        <v>13760.8</v>
      </c>
      <c r="I17" s="26">
        <f t="shared" si="11"/>
        <v>0.0184232494960878</v>
      </c>
      <c r="J17" s="15" t="s">
        <v>722</v>
      </c>
      <c r="K17" s="14" t="str">
        <f t="shared" si="0"/>
        <v>50 to 75</v>
      </c>
      <c r="L17" s="15">
        <v>53.42</v>
      </c>
      <c r="M17" s="14" t="str">
        <f t="shared" si="1"/>
        <v>50 to 75</v>
      </c>
      <c r="N17" s="15">
        <v>55.01</v>
      </c>
      <c r="O17" s="14" t="str">
        <f t="shared" si="2"/>
        <v>2% to 4%</v>
      </c>
      <c r="P17" s="26">
        <f t="shared" si="3"/>
        <v>0.0289038356662424</v>
      </c>
      <c r="Q17" s="5">
        <v>250</v>
      </c>
      <c r="R17" s="5" t="s">
        <v>115</v>
      </c>
      <c r="S17" s="5" t="str">
        <f>_xlfn.IFS(AND(T17&gt;0,T17&lt;=0.05),"0 to 0.05",AND(T17&gt;0.05,T17&lt;=0.1),"0.05 to 0.1",AND(T17&gt;0.1,T17&lt;=0.2),"0.1 to 0.2",AND(T17&gt;0.2,T17&lt;=0.3),"0.2 to 0.3",AND(T17&gt;0.3,T17&lt;=0.4),"0.3 to 0.4",AND(T17&gt;0.4,T17&lt;=0.5),"0.4 to 0.5",AND(T17&gt;0.5,T17&lt;=0.75),"0.5 to 0.75",AND(T17&gt;0.75,T17&lt;=1),"0.75 to 1",AND(T17&gt;1,T17&lt;=2),"1 to 2",AND(T17&gt;2,T17&lt;=3),"2 to 3",AND(T17&gt;3,T17&lt;=4),"3 to 4",AND(T17&gt;4,T17&lt;=5),"4 to 5",AND(T17&gt;5,T17&lt;=10),"5 to 10",T17&gt;10,"10+")</f>
        <v>0.2 to 0.3</v>
      </c>
      <c r="T17" s="15">
        <f>L17/(Z17*29.57)</f>
        <v>0.213794166084689</v>
      </c>
      <c r="U17" s="15" t="str">
        <f>_xlfn.IFS(AND(V17&gt;0,V17&lt;=0.05),"0 to 0.05",AND(V17&gt;0.05,V17&lt;=0.1),"0.05 to 0.1",AND(V17&gt;0.1,V17&lt;=0.2),"0.1 to 0.2",AND(V17&gt;0.2,V17&lt;=0.3),"0.2 to 0.3",AND(V17&gt;0.3,V17&lt;=0.4),"0.3 to 0.4",AND(V17&gt;0.4,V17&lt;=0.5),"0.4 to 0.5",AND(V17&gt;0.5,V17&lt;=0.75),"0.5 to 0.75",AND(V17&gt;0.75,V17&lt;=1),"0.75 to 1",AND(V17&gt;1,V17&lt;=2),"1 to 2",AND(V17&gt;2,V17&lt;=3),"2 to 3",AND(V17&gt;3,V17&lt;=4),"3 to 4",AND(V17&gt;4,V17&lt;=5),"4 to 5",AND(V17&gt;5,V17&lt;=10),"5 to 10",V17&gt;10,"10+")</f>
        <v>0.05 to 0.1</v>
      </c>
      <c r="V17" s="16">
        <f>N17/($Z17*29.57)*0.27</f>
        <v>0.0594425423175976</v>
      </c>
      <c r="W17" s="15" t="str">
        <f>_xlfn.IFS(AND(X17&gt;0,X17&lt;=0.05),"0 to 0.05",AND(X17&gt;0.05,X17&lt;=0.1),"0.05 to 0.1",AND(X17&gt;0.1,X17&lt;=0.2),"0.1 to 0.2",AND(X17&gt;0.2,X17&lt;=0.3),"0.2 to 0.3",AND(X17&gt;0.3,X17&lt;=0.4),"0.3 to 0.4",AND(X17&gt;0.4,X17&lt;=0.5),"0.4 to 0.5",AND(X17&gt;0.5,X17&lt;=0.75),"0.5 to 0.75",AND(X17&gt;0.75,X17&lt;=1),"0.75 to 1",AND(X17&gt;1,X17&lt;=2),"1 to 2",AND(X17&gt;2,X17&lt;=3),"2 to 3",AND(X17&gt;3,X17&lt;=4),"3 to 4",AND(X17&gt;4,X17&lt;=5),"4 to 5",AND(X17&gt;5,X17&lt;=10),"5 to 10",X17&gt;10,"10+")</f>
        <v>0.05 to 0.1</v>
      </c>
      <c r="X17" s="16">
        <f>L17/($Z17*29.57)*0.27</f>
        <v>0.0577244248428661</v>
      </c>
      <c r="Y17" s="5" t="str">
        <f>_xlfn.IFS(AND(Z17&gt;0,Z17&lt;=1),"0 to 1",AND(Z17&gt;1,Z17&lt;=2),"1 to 2",AND(Z17&gt;2,Z17&lt;=4),"2 to 4",AND(Z17&gt;4,Z17&lt;=6),"4 to 6",AND(Z17&gt;6,Z17&lt;=8),"6 to 8",AND(Z17&gt;8,Z17&lt;=10),"8 to 10",AND(Z17&gt;10,Z17&lt;=15),"10 to 15",AND(Z17&gt;15,Z17&lt;=20),"15 to 20",AND(Z17&gt;20,Z17&lt;=25),"20 to 25",AND(Z17&gt;25,Z17&lt;=30),"25 to 30",AND(Z17&gt;30,Z17&lt;=40),"30 to 40",AND(Z17&gt;40,Z17&lt;=50),"40 to 50",Z17&gt;50,"50+")</f>
        <v>8 to 10</v>
      </c>
      <c r="Z17" s="15">
        <f>Q17*0.0338</f>
        <v>8.45</v>
      </c>
      <c r="AA17" s="5" t="s">
        <v>96</v>
      </c>
      <c r="AB17" s="5"/>
      <c r="AC17" s="5"/>
      <c r="AD17" s="5"/>
    </row>
    <row r="18" spans="1:30">
      <c r="A18" s="5" t="s">
        <v>718</v>
      </c>
      <c r="B18" s="5" t="s">
        <v>719</v>
      </c>
      <c r="C18" s="24" t="s">
        <v>598</v>
      </c>
      <c r="D18" s="5" t="s">
        <v>754</v>
      </c>
      <c r="E18" s="5" t="s">
        <v>120</v>
      </c>
      <c r="F18" s="9" t="s">
        <v>755</v>
      </c>
      <c r="G18" s="15">
        <v>251</v>
      </c>
      <c r="H18" s="15">
        <v>12751.21</v>
      </c>
      <c r="I18" s="26">
        <f t="shared" si="11"/>
        <v>0.0170715890941668</v>
      </c>
      <c r="J18" s="15" t="s">
        <v>722</v>
      </c>
      <c r="K18" s="14" t="str">
        <f t="shared" si="0"/>
        <v>50 to 75</v>
      </c>
      <c r="L18" s="15">
        <v>50.9</v>
      </c>
      <c r="M18" s="14" t="str">
        <f t="shared" si="1"/>
        <v>50 to 75</v>
      </c>
      <c r="N18" s="15">
        <v>51.34</v>
      </c>
      <c r="O18" s="14" t="str">
        <f t="shared" si="2"/>
        <v>0% to 2%</v>
      </c>
      <c r="P18" s="26">
        <f t="shared" si="3"/>
        <v>0.00857031554343601</v>
      </c>
      <c r="Q18" s="5"/>
      <c r="R18" s="5"/>
      <c r="S18" s="5"/>
      <c r="T18" s="15"/>
      <c r="U18" s="15"/>
      <c r="V18" s="16"/>
      <c r="W18" s="15"/>
      <c r="X18" s="16"/>
      <c r="Y18" s="5"/>
      <c r="Z18" s="15"/>
      <c r="AA18" s="5"/>
      <c r="AB18" s="5"/>
      <c r="AC18" s="5"/>
      <c r="AD18" s="5"/>
    </row>
    <row r="19" spans="1:30">
      <c r="A19" s="5" t="s">
        <v>718</v>
      </c>
      <c r="B19" s="5" t="s">
        <v>719</v>
      </c>
      <c r="C19" s="24" t="s">
        <v>599</v>
      </c>
      <c r="D19" s="25" t="s">
        <v>756</v>
      </c>
      <c r="E19" s="5" t="s">
        <v>124</v>
      </c>
      <c r="F19" s="9" t="s">
        <v>757</v>
      </c>
      <c r="G19" s="15">
        <v>237</v>
      </c>
      <c r="H19" s="15">
        <v>12173.82</v>
      </c>
      <c r="I19" s="26">
        <f t="shared" si="11"/>
        <v>0.0162985671749073</v>
      </c>
      <c r="J19" s="15" t="s">
        <v>722</v>
      </c>
      <c r="K19" s="14" t="str">
        <f t="shared" si="0"/>
        <v>50 to 75</v>
      </c>
      <c r="L19" s="15">
        <v>50.48</v>
      </c>
      <c r="M19" s="14" t="str">
        <f t="shared" si="1"/>
        <v>50 to 75</v>
      </c>
      <c r="N19" s="15">
        <v>53.43</v>
      </c>
      <c r="O19" s="14" t="str">
        <f t="shared" si="2"/>
        <v>4% to 6%</v>
      </c>
      <c r="P19" s="26">
        <f t="shared" si="3"/>
        <v>0.0552124274752013</v>
      </c>
      <c r="Q19" s="5">
        <v>300</v>
      </c>
      <c r="R19" s="5" t="s">
        <v>115</v>
      </c>
      <c r="S19" s="5" t="str">
        <f>_xlfn.IFS(AND(T19&gt;0,T19&lt;=0.05),"0 to 0.05",AND(T19&gt;0.05,T19&lt;=0.1),"0.05 to 0.1",AND(T19&gt;0.1,T19&lt;=0.2),"0.1 to 0.2",AND(T19&gt;0.2,T19&lt;=0.3),"0.2 to 0.3",AND(T19&gt;0.3,T19&lt;=0.4),"0.3 to 0.4",AND(T19&gt;0.4,T19&lt;=0.5),"0.4 to 0.5",AND(T19&gt;0.5,T19&lt;=0.75),"0.5 to 0.75",AND(T19&gt;0.75,T19&lt;=1),"0.75 to 1",AND(T19&gt;1,T19&lt;=2),"1 to 2",AND(T19&gt;2,T19&lt;=3),"2 to 3",AND(T19&gt;3,T19&lt;=4),"3 to 4",AND(T19&gt;4,T19&lt;=5),"4 to 5",AND(T19&gt;5,T19&lt;=10),"5 to 10",T19&gt;10,"10+")</f>
        <v>0.1 to 0.2</v>
      </c>
      <c r="T19" s="15">
        <f>L19/(Z19*29.57)</f>
        <v>0.168356569074552</v>
      </c>
      <c r="U19" s="15" t="str">
        <f>_xlfn.IFS(AND(V19&gt;0,V19&lt;=0.05),"0 to 0.05",AND(V19&gt;0.05,V19&lt;=0.1),"0.05 to 0.1",AND(V19&gt;0.1,V19&lt;=0.2),"0.1 to 0.2",AND(V19&gt;0.2,V19&lt;=0.3),"0.2 to 0.3",AND(V19&gt;0.3,V19&lt;=0.4),"0.3 to 0.4",AND(V19&gt;0.4,V19&lt;=0.5),"0.4 to 0.5",AND(V19&gt;0.5,V19&lt;=0.75),"0.5 to 0.75",AND(V19&gt;0.75,V19&lt;=1),"0.75 to 1",AND(V19&gt;1,V19&lt;=2),"1 to 2",AND(V19&gt;2,V19&lt;=3),"2 to 3",AND(V19&gt;3,V19&lt;=4),"3 to 4",AND(V19&gt;4,V19&lt;=5),"4 to 5",AND(V19&gt;5,V19&lt;=10),"5 to 10",V19&gt;10,"10+")</f>
        <v>0 to 0.05</v>
      </c>
      <c r="V19" s="16">
        <f>N19/($Z19*29.57)*0.27</f>
        <v>0.0481126921776229</v>
      </c>
      <c r="W19" s="15" t="str">
        <f>_xlfn.IFS(AND(X19&gt;0,X19&lt;=0.05),"0 to 0.05",AND(X19&gt;0.05,X19&lt;=0.1),"0.05 to 0.1",AND(X19&gt;0.1,X19&lt;=0.2),"0.1 to 0.2",AND(X19&gt;0.2,X19&lt;=0.3),"0.2 to 0.3",AND(X19&gt;0.3,X19&lt;=0.4),"0.3 to 0.4",AND(X19&gt;0.4,X19&lt;=0.5),"0.4 to 0.5",AND(X19&gt;0.5,X19&lt;=0.75),"0.5 to 0.75",AND(X19&gt;0.75,X19&lt;=1),"0.75 to 1",AND(X19&gt;1,X19&lt;=2),"1 to 2",AND(X19&gt;2,X19&lt;=3),"2 to 3",AND(X19&gt;3,X19&lt;=4),"3 to 4",AND(X19&gt;4,X19&lt;=5),"4 to 5",AND(X19&gt;5,X19&lt;=10),"5 to 10",X19&gt;10,"10+")</f>
        <v>0 to 0.05</v>
      </c>
      <c r="X19" s="16">
        <f>L19/($Z19*29.57)*0.27</f>
        <v>0.0454562736501292</v>
      </c>
      <c r="Y19" s="5" t="str">
        <f>_xlfn.IFS(AND(Z19&gt;0,Z19&lt;=1),"0 to 1",AND(Z19&gt;1,Z19&lt;=2),"1 to 2",AND(Z19&gt;2,Z19&lt;=4),"2 to 4",AND(Z19&gt;4,Z19&lt;=6),"4 to 6",AND(Z19&gt;6,Z19&lt;=8),"6 to 8",AND(Z19&gt;8,Z19&lt;=10),"8 to 10",AND(Z19&gt;10,Z19&lt;=15),"10 to 15",AND(Z19&gt;15,Z19&lt;=20),"15 to 20",AND(Z19&gt;20,Z19&lt;=25),"20 to 25",AND(Z19&gt;25,Z19&lt;=30),"25 to 30",AND(Z19&gt;30,Z19&lt;=40),"30 to 40",AND(Z19&gt;40,Z19&lt;=50),"40 to 50",Z19&gt;50,"50+")</f>
        <v>10 to 15</v>
      </c>
      <c r="Z19" s="15">
        <f>Q19*0.0338</f>
        <v>10.14</v>
      </c>
      <c r="AA19" s="5" t="s">
        <v>96</v>
      </c>
      <c r="AB19" s="5"/>
      <c r="AC19" s="5"/>
      <c r="AD19" s="5"/>
    </row>
    <row r="20" spans="1:30">
      <c r="A20" s="5" t="s">
        <v>718</v>
      </c>
      <c r="B20" s="5" t="s">
        <v>719</v>
      </c>
      <c r="C20" s="24" t="s">
        <v>601</v>
      </c>
      <c r="D20" s="5" t="s">
        <v>758</v>
      </c>
      <c r="E20" s="5" t="s">
        <v>128</v>
      </c>
      <c r="F20" s="9" t="s">
        <v>759</v>
      </c>
      <c r="G20" s="15">
        <v>322</v>
      </c>
      <c r="H20" s="15">
        <v>11182.36</v>
      </c>
      <c r="I20" s="26">
        <f t="shared" si="11"/>
        <v>0.0149711795996652</v>
      </c>
      <c r="J20" s="15" t="s">
        <v>722</v>
      </c>
      <c r="K20" s="14" t="str">
        <f t="shared" si="0"/>
        <v>30 to 40</v>
      </c>
      <c r="L20" s="15">
        <v>35.34</v>
      </c>
      <c r="M20" s="14" t="str">
        <f t="shared" si="1"/>
        <v>30 to 40</v>
      </c>
      <c r="N20" s="15">
        <v>37.58</v>
      </c>
      <c r="O20" s="14" t="str">
        <f t="shared" si="2"/>
        <v>4% to 6%</v>
      </c>
      <c r="P20" s="26">
        <f t="shared" si="3"/>
        <v>0.0596061734965406</v>
      </c>
      <c r="Q20" s="5">
        <v>7</v>
      </c>
      <c r="R20" s="5" t="s">
        <v>95</v>
      </c>
      <c r="S20" s="5" t="str">
        <f>_xlfn.IFS(AND(T20&gt;0,T20&lt;=0.05),"0 to 0.05",AND(T20&gt;0.05,T20&lt;=0.1),"0.05 to 0.1",AND(T20&gt;0.1,T20&lt;=0.2),"0.1 to 0.2",AND(T20&gt;0.2,T20&lt;=0.3),"0.2 to 0.3",AND(T20&gt;0.3,T20&lt;=0.4),"0.3 to 0.4",AND(T20&gt;0.4,T20&lt;=0.5),"0.4 to 0.5",AND(T20&gt;0.5,T20&lt;=0.75),"0.5 to 0.75",AND(T20&gt;0.75,T20&lt;=1),"0.75 to 1",AND(T20&gt;1,T20&lt;=2),"1 to 2",AND(T20&gt;2,T20&lt;=3),"2 to 3",AND(T20&gt;3,T20&lt;=4),"3 to 4",AND(T20&gt;4,T20&lt;=5),"4 to 5",AND(T20&gt;5,T20&lt;=10),"5 to 10",T20&gt;10,"10+")</f>
        <v>0.1 to 0.2</v>
      </c>
      <c r="T20" s="15">
        <f>L20/(Z20*29.57)</f>
        <v>0.164166236198702</v>
      </c>
      <c r="U20" s="15" t="str">
        <f>_xlfn.IFS(AND(V20&gt;0,V20&lt;=0.05),"0 to 0.05",AND(V20&gt;0.05,V20&lt;=0.1),"0.05 to 0.1",AND(V20&gt;0.1,V20&lt;=0.2),"0.1 to 0.2",AND(V20&gt;0.2,V20&lt;=0.3),"0.2 to 0.3",AND(V20&gt;0.3,V20&lt;=0.4),"0.3 to 0.4",AND(V20&gt;0.4,V20&lt;=0.5),"0.4 to 0.5",AND(V20&gt;0.5,V20&lt;=0.75),"0.5 to 0.75",AND(V20&gt;0.75,V20&lt;=1),"0.75 to 1",AND(V20&gt;1,V20&lt;=2),"1 to 2",AND(V20&gt;2,V20&lt;=3),"2 to 3",AND(V20&gt;3,V20&lt;=4),"3 to 4",AND(V20&gt;4,V20&lt;=5),"4 to 5",AND(V20&gt;5,V20&lt;=10),"5 to 10",V20&gt;10,"10+")</f>
        <v>0 to 0.05</v>
      </c>
      <c r="V20" s="16">
        <f>N20/($Z20*29.57)*0.27</f>
        <v>0.0471343840467953</v>
      </c>
      <c r="W20" s="15" t="str">
        <f>_xlfn.IFS(AND(X20&gt;0,X20&lt;=0.05),"0 to 0.05",AND(X20&gt;0.05,X20&lt;=0.1),"0.05 to 0.1",AND(X20&gt;0.1,X20&lt;=0.2),"0.1 to 0.2",AND(X20&gt;0.2,X20&lt;=0.3),"0.2 to 0.3",AND(X20&gt;0.3,X20&lt;=0.4),"0.3 to 0.4",AND(X20&gt;0.4,X20&lt;=0.5),"0.4 to 0.5",AND(X20&gt;0.5,X20&lt;=0.75),"0.5 to 0.75",AND(X20&gt;0.75,X20&lt;=1),"0.75 to 1",AND(X20&gt;1,X20&lt;=2),"1 to 2",AND(X20&gt;2,X20&lt;=3),"2 to 3",AND(X20&gt;3,X20&lt;=4),"3 to 4",AND(X20&gt;4,X20&lt;=5),"4 to 5",AND(X20&gt;5,X20&lt;=10),"5 to 10",X20&gt;10,"10+")</f>
        <v>0 to 0.05</v>
      </c>
      <c r="X20" s="16">
        <f>L20/($Z20*29.57)*0.27</f>
        <v>0.0443248837736494</v>
      </c>
      <c r="Y20" s="5" t="str">
        <f>_xlfn.IFS(AND(Z20&gt;0,Z20&lt;=1),"0 to 1",AND(Z20&gt;1,Z20&lt;=2),"1 to 2",AND(Z20&gt;2,Z20&lt;=4),"2 to 4",AND(Z20&gt;4,Z20&lt;=6),"4 to 6",AND(Z20&gt;6,Z20&lt;=8),"6 to 8",AND(Z20&gt;8,Z20&lt;=10),"8 to 10",AND(Z20&gt;10,Z20&lt;=15),"10 to 15",AND(Z20&gt;15,Z20&lt;=20),"15 to 20",AND(Z20&gt;20,Z20&lt;=25),"20 to 25",AND(Z20&gt;25,Z20&lt;=30),"25 to 30",AND(Z20&gt;30,Z20&lt;=40),"30 to 40",AND(Z20&gt;40,Z20&lt;=50),"40 to 50",Z20&gt;50,"50+")</f>
        <v>6 to 8</v>
      </c>
      <c r="Z20" s="15">
        <f>Q20*1.04</f>
        <v>7.28</v>
      </c>
      <c r="AA20" s="5" t="s">
        <v>96</v>
      </c>
      <c r="AB20" s="5"/>
      <c r="AC20" s="5"/>
      <c r="AD20" s="5"/>
    </row>
    <row r="21" spans="1:30">
      <c r="A21" s="5" t="s">
        <v>718</v>
      </c>
      <c r="B21" s="5" t="s">
        <v>719</v>
      </c>
      <c r="C21" s="24" t="s">
        <v>583</v>
      </c>
      <c r="D21" s="5" t="s">
        <v>760</v>
      </c>
      <c r="E21" s="5" t="s">
        <v>131</v>
      </c>
      <c r="F21" s="9" t="s">
        <v>761</v>
      </c>
      <c r="G21" s="15">
        <v>482</v>
      </c>
      <c r="H21" s="15">
        <v>10863.87</v>
      </c>
      <c r="I21" s="26">
        <f t="shared" si="11"/>
        <v>0.0145447784651375</v>
      </c>
      <c r="J21" s="15" t="s">
        <v>722</v>
      </c>
      <c r="K21" s="14" t="str">
        <f t="shared" si="0"/>
        <v>20 to 30</v>
      </c>
      <c r="L21" s="15">
        <v>22.84</v>
      </c>
      <c r="M21" s="14" t="str">
        <f t="shared" si="1"/>
        <v>20 to 30</v>
      </c>
      <c r="N21" s="15">
        <v>23.91</v>
      </c>
      <c r="O21" s="14" t="str">
        <f t="shared" si="2"/>
        <v>4% to 6%</v>
      </c>
      <c r="P21" s="26">
        <f t="shared" si="3"/>
        <v>0.0447511501463823</v>
      </c>
      <c r="Q21" s="5"/>
      <c r="R21" s="5"/>
      <c r="S21" s="5"/>
      <c r="T21" s="15"/>
      <c r="U21" s="15"/>
      <c r="V21" s="16"/>
      <c r="W21" s="15"/>
      <c r="X21" s="16"/>
      <c r="Y21" s="5"/>
      <c r="Z21" s="15"/>
      <c r="AA21" s="5"/>
      <c r="AB21" s="5"/>
      <c r="AC21" s="5"/>
      <c r="AD21" s="5"/>
    </row>
    <row r="22" spans="1:30">
      <c r="A22" s="5" t="s">
        <v>718</v>
      </c>
      <c r="B22" s="5" t="s">
        <v>719</v>
      </c>
      <c r="C22" s="24" t="s">
        <v>595</v>
      </c>
      <c r="D22" s="25" t="s">
        <v>762</v>
      </c>
      <c r="E22" s="5" t="s">
        <v>133</v>
      </c>
      <c r="F22" s="9" t="s">
        <v>763</v>
      </c>
      <c r="G22" s="15">
        <v>81</v>
      </c>
      <c r="H22" s="15">
        <v>9413.39</v>
      </c>
      <c r="I22" s="26">
        <f t="shared" si="11"/>
        <v>0.0126028452251307</v>
      </c>
      <c r="J22" s="15" t="s">
        <v>722</v>
      </c>
      <c r="K22" s="14" t="str">
        <f t="shared" si="0"/>
        <v>100 to 150</v>
      </c>
      <c r="L22" s="15">
        <v>108.41</v>
      </c>
      <c r="M22" s="14" t="str">
        <f t="shared" si="1"/>
        <v>100 to 150</v>
      </c>
      <c r="N22" s="15">
        <v>137.5</v>
      </c>
      <c r="O22" s="14" t="str">
        <f t="shared" si="2"/>
        <v>20% to 25%</v>
      </c>
      <c r="P22" s="26">
        <f t="shared" si="3"/>
        <v>0.211563636363636</v>
      </c>
      <c r="Q22" s="5">
        <v>200</v>
      </c>
      <c r="R22" s="5" t="s">
        <v>115</v>
      </c>
      <c r="S22" s="5" t="str">
        <f t="shared" ref="S22:S32" si="12">_xlfn.IFS(AND(T22&gt;0,T22&lt;=0.05),"0 to 0.05",AND(T22&gt;0.05,T22&lt;=0.1),"0.05 to 0.1",AND(T22&gt;0.1,T22&lt;=0.2),"0.1 to 0.2",AND(T22&gt;0.2,T22&lt;=0.3),"0.2 to 0.3",AND(T22&gt;0.3,T22&lt;=0.4),"0.3 to 0.4",AND(T22&gt;0.4,T22&lt;=0.5),"0.4 to 0.5",AND(T22&gt;0.5,T22&lt;=0.75),"0.5 to 0.75",AND(T22&gt;0.75,T22&lt;=1),"0.75 to 1",AND(T22&gt;1,T22&lt;=2),"1 to 2",AND(T22&gt;2,T22&lt;=3),"2 to 3",AND(T22&gt;3,T22&lt;=4),"3 to 4",AND(T22&gt;4,T22&lt;=5),"4 to 5",AND(T22&gt;5,T22&lt;=10),"5 to 10",T22&gt;10,"10+")</f>
        <v>0.5 to 0.75</v>
      </c>
      <c r="T22" s="15">
        <f t="shared" ref="T22:T32" si="13">L22/(Z22*29.57)</f>
        <v>0.542339609351394</v>
      </c>
      <c r="U22" s="15" t="str">
        <f t="shared" ref="U22:U32" si="14">_xlfn.IFS(AND(V22&gt;0,V22&lt;=0.05),"0 to 0.05",AND(V22&gt;0.05,V22&lt;=0.1),"0.05 to 0.1",AND(V22&gt;0.1,V22&lt;=0.2),"0.1 to 0.2",AND(V22&gt;0.2,V22&lt;=0.3),"0.2 to 0.3",AND(V22&gt;0.3,V22&lt;=0.4),"0.3 to 0.4",AND(V22&gt;0.4,V22&lt;=0.5),"0.4 to 0.5",AND(V22&gt;0.5,V22&lt;=0.75),"0.5 to 0.75",AND(V22&gt;0.75,V22&lt;=1),"0.75 to 1",AND(V22&gt;1,V22&lt;=2),"1 to 2",AND(V22&gt;2,V22&lt;=3),"2 to 3",AND(V22&gt;3,V22&lt;=4),"3 to 4",AND(V22&gt;4,V22&lt;=5),"4 to 5",AND(V22&gt;5,V22&lt;=10),"5 to 10",V22&gt;10,"10+")</f>
        <v>0.1 to 0.2</v>
      </c>
      <c r="V22" s="16">
        <f t="shared" ref="V22:V32" si="15">N22/($Z22*29.57)*0.27</f>
        <v>0.185724176710363</v>
      </c>
      <c r="W22" s="15" t="str">
        <f t="shared" ref="W22:W32" si="16">_xlfn.IFS(AND(X22&gt;0,X22&lt;=0.05),"0 to 0.05",AND(X22&gt;0.05,X22&lt;=0.1),"0.05 to 0.1",AND(X22&gt;0.1,X22&lt;=0.2),"0.1 to 0.2",AND(X22&gt;0.2,X22&lt;=0.3),"0.2 to 0.3",AND(X22&gt;0.3,X22&lt;=0.4),"0.3 to 0.4",AND(X22&gt;0.4,X22&lt;=0.5),"0.4 to 0.5",AND(X22&gt;0.5,X22&lt;=0.75),"0.5 to 0.75",AND(X22&gt;0.75,X22&lt;=1),"0.75 to 1",AND(X22&gt;1,X22&lt;=2),"1 to 2",AND(X22&gt;2,X22&lt;=3),"2 to 3",AND(X22&gt;3,X22&lt;=4),"3 to 4",AND(X22&gt;4,X22&lt;=5),"4 to 5",AND(X22&gt;5,X22&lt;=10),"5 to 10",X22&gt;10,"10+")</f>
        <v>0.1 to 0.2</v>
      </c>
      <c r="X22" s="16">
        <f t="shared" ref="X22:X32" si="17">L22/($Z22*29.57)*0.27</f>
        <v>0.146431694524876</v>
      </c>
      <c r="Y22" s="5" t="str">
        <f t="shared" ref="Y22:Y32" si="18">_xlfn.IFS(AND(Z22&gt;0,Z22&lt;=1),"0 to 1",AND(Z22&gt;1,Z22&lt;=2),"1 to 2",AND(Z22&gt;2,Z22&lt;=4),"2 to 4",AND(Z22&gt;4,Z22&lt;=6),"4 to 6",AND(Z22&gt;6,Z22&lt;=8),"6 to 8",AND(Z22&gt;8,Z22&lt;=10),"8 to 10",AND(Z22&gt;10,Z22&lt;=15),"10 to 15",AND(Z22&gt;15,Z22&lt;=20),"15 to 20",AND(Z22&gt;20,Z22&lt;=25),"20 to 25",AND(Z22&gt;25,Z22&lt;=30),"25 to 30",AND(Z22&gt;30,Z22&lt;=40),"30 to 40",AND(Z22&gt;40,Z22&lt;=50),"40 to 50",Z22&gt;50,"50+")</f>
        <v>6 to 8</v>
      </c>
      <c r="Z22" s="15">
        <f>Q22*0.0338</f>
        <v>6.76</v>
      </c>
      <c r="AA22" s="5" t="s">
        <v>96</v>
      </c>
      <c r="AB22" s="5"/>
      <c r="AC22" s="5"/>
      <c r="AD22" s="5"/>
    </row>
    <row r="23" spans="1:30">
      <c r="A23" s="5" t="s">
        <v>718</v>
      </c>
      <c r="B23" s="5" t="s">
        <v>719</v>
      </c>
      <c r="C23" s="24" t="s">
        <v>600</v>
      </c>
      <c r="D23" s="5" t="s">
        <v>764</v>
      </c>
      <c r="E23" s="5" t="s">
        <v>136</v>
      </c>
      <c r="F23" s="9" t="s">
        <v>765</v>
      </c>
      <c r="G23" s="15">
        <v>186</v>
      </c>
      <c r="H23" s="15">
        <v>9106.16</v>
      </c>
      <c r="I23" s="26">
        <f t="shared" si="11"/>
        <v>0.0121915192162734</v>
      </c>
      <c r="J23" s="15" t="s">
        <v>722</v>
      </c>
      <c r="K23" s="14" t="str">
        <f t="shared" si="0"/>
        <v>50 to 75</v>
      </c>
      <c r="L23" s="15">
        <v>50.56</v>
      </c>
      <c r="M23" s="14" t="str">
        <f t="shared" si="1"/>
        <v>50 to 75</v>
      </c>
      <c r="N23" s="15">
        <v>57.81</v>
      </c>
      <c r="O23" s="14" t="str">
        <f t="shared" si="2"/>
        <v>10% to 15%</v>
      </c>
      <c r="P23" s="26">
        <f t="shared" si="3"/>
        <v>0.125410828576371</v>
      </c>
      <c r="Q23" s="5">
        <v>5</v>
      </c>
      <c r="R23" s="5" t="s">
        <v>96</v>
      </c>
      <c r="S23" s="5" t="str">
        <f t="shared" si="12"/>
        <v>0.3 to 0.4</v>
      </c>
      <c r="T23" s="15">
        <f t="shared" si="13"/>
        <v>0.341968211024687</v>
      </c>
      <c r="U23" s="15" t="str">
        <f t="shared" si="14"/>
        <v>0.1 to 0.2</v>
      </c>
      <c r="V23" s="16">
        <f t="shared" si="15"/>
        <v>0.105571187013865</v>
      </c>
      <c r="W23" s="15" t="str">
        <f t="shared" si="16"/>
        <v>0.05 to 0.1</v>
      </c>
      <c r="X23" s="16">
        <f t="shared" si="17"/>
        <v>0.0923314169766656</v>
      </c>
      <c r="Y23" s="5" t="str">
        <f t="shared" si="18"/>
        <v>4 to 6</v>
      </c>
      <c r="Z23" s="15">
        <f>Q23</f>
        <v>5</v>
      </c>
      <c r="AA23" s="5" t="s">
        <v>96</v>
      </c>
      <c r="AB23" s="5"/>
      <c r="AC23" s="5"/>
      <c r="AD23" s="5"/>
    </row>
    <row r="24" spans="1:30">
      <c r="A24" s="5" t="s">
        <v>718</v>
      </c>
      <c r="B24" s="5" t="s">
        <v>719</v>
      </c>
      <c r="C24" s="24" t="s">
        <v>596</v>
      </c>
      <c r="D24" s="5" t="s">
        <v>766</v>
      </c>
      <c r="E24" s="5" t="s">
        <v>140</v>
      </c>
      <c r="F24" s="9" t="s">
        <v>767</v>
      </c>
      <c r="G24" s="15">
        <v>57</v>
      </c>
      <c r="H24" s="15">
        <v>9037.32</v>
      </c>
      <c r="I24" s="26">
        <f t="shared" si="11"/>
        <v>0.0120993547712331</v>
      </c>
      <c r="J24" s="15" t="s">
        <v>722</v>
      </c>
      <c r="K24" s="14" t="str">
        <f t="shared" si="0"/>
        <v>150 to 200</v>
      </c>
      <c r="L24" s="15">
        <v>158.42</v>
      </c>
      <c r="M24" s="14" t="str">
        <f t="shared" si="1"/>
        <v>150 to 200</v>
      </c>
      <c r="N24" s="15">
        <v>173.06</v>
      </c>
      <c r="O24" s="14" t="str">
        <f t="shared" si="2"/>
        <v>8% to 10%</v>
      </c>
      <c r="P24" s="26">
        <f t="shared" si="3"/>
        <v>0.0845949381717324</v>
      </c>
      <c r="Q24" s="5">
        <v>5.1</v>
      </c>
      <c r="R24" s="5" t="s">
        <v>95</v>
      </c>
      <c r="S24" s="5" t="str">
        <f t="shared" si="12"/>
        <v>1 to 2</v>
      </c>
      <c r="T24" s="15">
        <f t="shared" si="13"/>
        <v>1.01007859765742</v>
      </c>
      <c r="U24" s="15" t="str">
        <f t="shared" si="14"/>
        <v>0.2 to 0.3</v>
      </c>
      <c r="V24" s="16">
        <f t="shared" si="15"/>
        <v>0.297924091464842</v>
      </c>
      <c r="W24" s="15" t="str">
        <f t="shared" si="16"/>
        <v>0.2 to 0.3</v>
      </c>
      <c r="X24" s="16">
        <f t="shared" si="17"/>
        <v>0.272721221367504</v>
      </c>
      <c r="Y24" s="5" t="str">
        <f t="shared" si="18"/>
        <v>4 to 6</v>
      </c>
      <c r="Z24" s="15">
        <f>Q24*1.04</f>
        <v>5.304</v>
      </c>
      <c r="AA24" s="5" t="s">
        <v>96</v>
      </c>
      <c r="AB24" s="5"/>
      <c r="AC24" s="5"/>
      <c r="AD24" s="5"/>
    </row>
    <row r="25" spans="1:30">
      <c r="A25" s="5" t="s">
        <v>718</v>
      </c>
      <c r="B25" s="5" t="s">
        <v>719</v>
      </c>
      <c r="C25" s="24" t="s">
        <v>583</v>
      </c>
      <c r="D25" s="5" t="s">
        <v>768</v>
      </c>
      <c r="E25" s="5" t="s">
        <v>142</v>
      </c>
      <c r="F25" s="9" t="s">
        <v>769</v>
      </c>
      <c r="G25" s="15">
        <v>140</v>
      </c>
      <c r="H25" s="15">
        <v>8819.83</v>
      </c>
      <c r="I25" s="26">
        <f t="shared" si="11"/>
        <v>0.0118081745685629</v>
      </c>
      <c r="J25" s="15" t="s">
        <v>722</v>
      </c>
      <c r="K25" s="14" t="str">
        <f t="shared" si="0"/>
        <v>75 to 100</v>
      </c>
      <c r="L25" s="15">
        <v>85.77</v>
      </c>
      <c r="M25" s="14" t="str">
        <f t="shared" si="1"/>
        <v>75 to 100</v>
      </c>
      <c r="N25" s="15">
        <v>89.88</v>
      </c>
      <c r="O25" s="14" t="str">
        <f t="shared" si="2"/>
        <v>4% to 6%</v>
      </c>
      <c r="P25" s="26">
        <f t="shared" si="3"/>
        <v>0.0457276368491322</v>
      </c>
      <c r="Q25" s="5">
        <v>75</v>
      </c>
      <c r="R25" s="5" t="s">
        <v>115</v>
      </c>
      <c r="S25" s="5" t="str">
        <f t="shared" si="12"/>
        <v>1 to 2</v>
      </c>
      <c r="T25" s="15">
        <f t="shared" si="13"/>
        <v>1.14421100867863</v>
      </c>
      <c r="U25" s="15" t="str">
        <f t="shared" si="14"/>
        <v>0.3 to 0.4</v>
      </c>
      <c r="V25" s="16">
        <f t="shared" si="15"/>
        <v>0.323740877628654</v>
      </c>
      <c r="W25" s="15" t="str">
        <f t="shared" si="16"/>
        <v>0.3 to 0.4</v>
      </c>
      <c r="X25" s="16">
        <f t="shared" si="17"/>
        <v>0.308936972343231</v>
      </c>
      <c r="Y25" s="5" t="str">
        <f t="shared" si="18"/>
        <v>2 to 4</v>
      </c>
      <c r="Z25" s="15">
        <f>Q25*0.0338</f>
        <v>2.535</v>
      </c>
      <c r="AA25" s="5" t="s">
        <v>96</v>
      </c>
      <c r="AB25" s="5"/>
      <c r="AC25" s="5"/>
      <c r="AD25" s="5"/>
    </row>
    <row r="26" spans="1:30">
      <c r="A26" s="5" t="s">
        <v>718</v>
      </c>
      <c r="B26" s="5" t="s">
        <v>719</v>
      </c>
      <c r="C26" s="24" t="s">
        <v>605</v>
      </c>
      <c r="D26" s="5" t="s">
        <v>770</v>
      </c>
      <c r="E26" s="5" t="s">
        <v>145</v>
      </c>
      <c r="F26" s="9" t="s">
        <v>771</v>
      </c>
      <c r="G26" s="15">
        <v>82</v>
      </c>
      <c r="H26" s="15">
        <v>8689.94</v>
      </c>
      <c r="I26" s="26">
        <f t="shared" si="11"/>
        <v>0.0116342750949097</v>
      </c>
      <c r="J26" s="15" t="s">
        <v>722</v>
      </c>
      <c r="K26" s="14" t="str">
        <f t="shared" si="0"/>
        <v>100 to 150</v>
      </c>
      <c r="L26" s="15">
        <v>116.8</v>
      </c>
      <c r="M26" s="14" t="str">
        <f t="shared" si="1"/>
        <v>100 to 150</v>
      </c>
      <c r="N26" s="15">
        <v>123.46</v>
      </c>
      <c r="O26" s="14" t="str">
        <f t="shared" si="2"/>
        <v>4% to 6%</v>
      </c>
      <c r="P26" s="26">
        <f t="shared" si="3"/>
        <v>0.0539445974404665</v>
      </c>
      <c r="Q26" s="5">
        <v>3.4</v>
      </c>
      <c r="R26" s="5" t="s">
        <v>95</v>
      </c>
      <c r="S26" s="5" t="str">
        <f t="shared" si="12"/>
        <v>1 to 2</v>
      </c>
      <c r="T26" s="15">
        <f t="shared" si="13"/>
        <v>1.1170671020678</v>
      </c>
      <c r="U26" s="15" t="str">
        <f t="shared" si="14"/>
        <v>0.3 to 0.4</v>
      </c>
      <c r="V26" s="16">
        <f t="shared" si="15"/>
        <v>0.318805977686202</v>
      </c>
      <c r="W26" s="15" t="str">
        <f t="shared" si="16"/>
        <v>0.3 to 0.4</v>
      </c>
      <c r="X26" s="16">
        <f t="shared" si="17"/>
        <v>0.301608117558306</v>
      </c>
      <c r="Y26" s="5" t="str">
        <f t="shared" si="18"/>
        <v>2 to 4</v>
      </c>
      <c r="Z26" s="15">
        <f>Q26*1.04</f>
        <v>3.536</v>
      </c>
      <c r="AA26" s="5" t="s">
        <v>96</v>
      </c>
      <c r="AB26" s="5"/>
      <c r="AC26" s="5"/>
      <c r="AD26" s="5"/>
    </row>
    <row r="27" spans="1:30">
      <c r="A27" s="5" t="s">
        <v>718</v>
      </c>
      <c r="B27" s="5" t="s">
        <v>719</v>
      </c>
      <c r="C27" s="24" t="s">
        <v>772</v>
      </c>
      <c r="D27" s="5" t="s">
        <v>773</v>
      </c>
      <c r="E27" s="5" t="s">
        <v>149</v>
      </c>
      <c r="F27" s="9" t="s">
        <v>774</v>
      </c>
      <c r="G27" s="15">
        <v>157</v>
      </c>
      <c r="H27" s="15">
        <v>8122.12</v>
      </c>
      <c r="I27" s="26">
        <f t="shared" si="11"/>
        <v>0.010874065693649</v>
      </c>
      <c r="J27" s="15" t="s">
        <v>722</v>
      </c>
      <c r="K27" s="14" t="str">
        <f t="shared" si="0"/>
        <v>50 to 75</v>
      </c>
      <c r="L27" s="15">
        <v>52.35</v>
      </c>
      <c r="M27" s="14" t="str">
        <f t="shared" si="1"/>
        <v>50 to 75</v>
      </c>
      <c r="N27" s="15">
        <v>54.69</v>
      </c>
      <c r="O27" s="14" t="str">
        <f t="shared" si="2"/>
        <v>4% to 6%</v>
      </c>
      <c r="P27" s="26">
        <f t="shared" si="3"/>
        <v>0.0427866154690071</v>
      </c>
      <c r="Q27" s="5">
        <v>207</v>
      </c>
      <c r="R27" s="5" t="s">
        <v>115</v>
      </c>
      <c r="S27" s="5" t="str">
        <f t="shared" si="12"/>
        <v>0.2 to 0.3</v>
      </c>
      <c r="T27" s="15">
        <f t="shared" si="13"/>
        <v>0.253033670704794</v>
      </c>
      <c r="U27" s="15" t="str">
        <f t="shared" si="14"/>
        <v>0.05 to 0.1</v>
      </c>
      <c r="V27" s="16">
        <f t="shared" si="15"/>
        <v>0.0713728957350182</v>
      </c>
      <c r="W27" s="15" t="str">
        <f t="shared" si="16"/>
        <v>0.05 to 0.1</v>
      </c>
      <c r="X27" s="16">
        <f t="shared" si="17"/>
        <v>0.0683190910902944</v>
      </c>
      <c r="Y27" s="5" t="str">
        <f t="shared" si="18"/>
        <v>6 to 8</v>
      </c>
      <c r="Z27" s="15">
        <f>Q27*0.0338</f>
        <v>6.9966</v>
      </c>
      <c r="AA27" s="5" t="s">
        <v>96</v>
      </c>
      <c r="AB27" s="5"/>
      <c r="AC27" s="5"/>
      <c r="AD27" s="5"/>
    </row>
    <row r="28" spans="1:30">
      <c r="A28" s="5" t="s">
        <v>718</v>
      </c>
      <c r="B28" s="5" t="s">
        <v>719</v>
      </c>
      <c r="C28" s="24" t="s">
        <v>606</v>
      </c>
      <c r="D28" s="5" t="s">
        <v>775</v>
      </c>
      <c r="E28" s="5" t="s">
        <v>151</v>
      </c>
      <c r="F28" s="9" t="s">
        <v>776</v>
      </c>
      <c r="G28" s="15">
        <v>241</v>
      </c>
      <c r="H28" s="15">
        <v>7714.65</v>
      </c>
      <c r="I28" s="26">
        <f t="shared" si="11"/>
        <v>0.0103285362569759</v>
      </c>
      <c r="J28" s="15" t="s">
        <v>722</v>
      </c>
      <c r="K28" s="14" t="str">
        <f t="shared" si="0"/>
        <v>30 to 40</v>
      </c>
      <c r="L28" s="15">
        <v>31.75</v>
      </c>
      <c r="M28" s="14" t="str">
        <f t="shared" si="1"/>
        <v>30 to 40</v>
      </c>
      <c r="N28" s="15">
        <v>31.78</v>
      </c>
      <c r="O28" s="14" t="str">
        <f t="shared" si="2"/>
        <v>0% to 2%</v>
      </c>
      <c r="P28" s="26">
        <f t="shared" si="3"/>
        <v>0.000943989930774108</v>
      </c>
      <c r="Q28" s="5">
        <v>8.5</v>
      </c>
      <c r="R28" s="5" t="s">
        <v>96</v>
      </c>
      <c r="S28" s="5" t="str">
        <f t="shared" si="12"/>
        <v>0.1 to 0.2</v>
      </c>
      <c r="T28" s="15">
        <f t="shared" si="13"/>
        <v>0.126320396268078</v>
      </c>
      <c r="U28" s="15" t="str">
        <f t="shared" si="14"/>
        <v>0 to 0.05</v>
      </c>
      <c r="V28" s="16">
        <f t="shared" si="15"/>
        <v>0.0341387336131612</v>
      </c>
      <c r="W28" s="15" t="str">
        <f t="shared" si="16"/>
        <v>0 to 0.05</v>
      </c>
      <c r="X28" s="16">
        <f t="shared" si="17"/>
        <v>0.034106506992381</v>
      </c>
      <c r="Y28" s="5" t="str">
        <f t="shared" si="18"/>
        <v>8 to 10</v>
      </c>
      <c r="Z28" s="15">
        <f>Q28</f>
        <v>8.5</v>
      </c>
      <c r="AA28" s="5" t="s">
        <v>96</v>
      </c>
      <c r="AB28" s="5"/>
      <c r="AC28" s="5"/>
      <c r="AD28" s="5"/>
    </row>
    <row r="29" spans="1:30">
      <c r="A29" s="5" t="s">
        <v>718</v>
      </c>
      <c r="B29" s="5" t="s">
        <v>719</v>
      </c>
      <c r="C29" s="24" t="s">
        <v>583</v>
      </c>
      <c r="D29" s="5" t="s">
        <v>777</v>
      </c>
      <c r="E29" s="5" t="s">
        <v>154</v>
      </c>
      <c r="F29" s="9" t="s">
        <v>778</v>
      </c>
      <c r="G29" s="15">
        <v>312</v>
      </c>
      <c r="H29" s="15">
        <v>7486.35</v>
      </c>
      <c r="I29" s="26">
        <f t="shared" si="11"/>
        <v>0.0100228833981336</v>
      </c>
      <c r="J29" s="15" t="s">
        <v>722</v>
      </c>
      <c r="K29" s="14" t="str">
        <f t="shared" si="0"/>
        <v>20 to 30</v>
      </c>
      <c r="L29" s="15">
        <v>26.86</v>
      </c>
      <c r="M29" s="14" t="str">
        <f t="shared" si="1"/>
        <v>20 to 30</v>
      </c>
      <c r="N29" s="15">
        <v>28.47</v>
      </c>
      <c r="O29" s="14" t="str">
        <f t="shared" si="2"/>
        <v>4% to 6%</v>
      </c>
      <c r="P29" s="26">
        <f t="shared" si="3"/>
        <v>0.0565507551808921</v>
      </c>
      <c r="Q29" s="5">
        <v>200</v>
      </c>
      <c r="R29" s="5" t="s">
        <v>115</v>
      </c>
      <c r="S29" s="5" t="str">
        <f t="shared" si="12"/>
        <v>0.1 to 0.2</v>
      </c>
      <c r="T29" s="15">
        <f t="shared" si="13"/>
        <v>0.134371754516912</v>
      </c>
      <c r="U29" s="15" t="str">
        <f t="shared" si="14"/>
        <v>0 to 0.05</v>
      </c>
      <c r="V29" s="16">
        <f t="shared" si="15"/>
        <v>0.038455034988684</v>
      </c>
      <c r="W29" s="15" t="str">
        <f t="shared" si="16"/>
        <v>0 to 0.05</v>
      </c>
      <c r="X29" s="16">
        <f t="shared" si="17"/>
        <v>0.0362803737195663</v>
      </c>
      <c r="Y29" s="5" t="str">
        <f t="shared" si="18"/>
        <v>6 to 8</v>
      </c>
      <c r="Z29" s="15">
        <f>Q29*0.0338</f>
        <v>6.76</v>
      </c>
      <c r="AA29" s="5" t="s">
        <v>96</v>
      </c>
      <c r="AB29" s="5"/>
      <c r="AC29" s="5"/>
      <c r="AD29" s="5"/>
    </row>
    <row r="30" spans="1:30">
      <c r="A30" s="5" t="s">
        <v>718</v>
      </c>
      <c r="B30" s="5" t="s">
        <v>719</v>
      </c>
      <c r="C30" s="24" t="s">
        <v>607</v>
      </c>
      <c r="D30" s="25" t="s">
        <v>779</v>
      </c>
      <c r="E30" s="5" t="s">
        <v>156</v>
      </c>
      <c r="F30" s="9" t="s">
        <v>780</v>
      </c>
      <c r="G30" s="15">
        <v>130</v>
      </c>
      <c r="H30" s="15">
        <v>7471.68</v>
      </c>
      <c r="I30" s="26">
        <f t="shared" si="11"/>
        <v>0.0100032428924866</v>
      </c>
      <c r="J30" s="15" t="s">
        <v>722</v>
      </c>
      <c r="K30" s="14" t="str">
        <f t="shared" si="0"/>
        <v>50 to 75</v>
      </c>
      <c r="L30" s="15">
        <v>61.88</v>
      </c>
      <c r="M30" s="14" t="str">
        <f t="shared" si="1"/>
        <v>50 to 75</v>
      </c>
      <c r="N30" s="15">
        <v>66.16</v>
      </c>
      <c r="O30" s="14" t="str">
        <f t="shared" si="2"/>
        <v>6% to 8%</v>
      </c>
      <c r="P30" s="26">
        <f t="shared" si="3"/>
        <v>0.0646916565900846</v>
      </c>
      <c r="Q30" s="5">
        <v>14</v>
      </c>
      <c r="R30" s="5" t="s">
        <v>96</v>
      </c>
      <c r="S30" s="5" t="str">
        <f t="shared" si="12"/>
        <v>0.1 to 0.2</v>
      </c>
      <c r="T30" s="15">
        <f t="shared" si="13"/>
        <v>0.149475820087927</v>
      </c>
      <c r="U30" s="15" t="str">
        <f t="shared" si="14"/>
        <v>0 to 0.05</v>
      </c>
      <c r="V30" s="16">
        <f t="shared" si="15"/>
        <v>0.0431499106237016</v>
      </c>
      <c r="W30" s="15" t="str">
        <f t="shared" si="16"/>
        <v>0 to 0.05</v>
      </c>
      <c r="X30" s="16">
        <f t="shared" si="17"/>
        <v>0.0403584714237403</v>
      </c>
      <c r="Y30" s="5" t="str">
        <f t="shared" si="18"/>
        <v>10 to 15</v>
      </c>
      <c r="Z30" s="15">
        <f>Q30</f>
        <v>14</v>
      </c>
      <c r="AA30" s="5" t="s">
        <v>96</v>
      </c>
      <c r="AB30" s="5"/>
      <c r="AC30" s="5"/>
      <c r="AD30" s="5"/>
    </row>
    <row r="31" spans="1:30">
      <c r="A31" s="5" t="s">
        <v>718</v>
      </c>
      <c r="B31" s="5" t="s">
        <v>719</v>
      </c>
      <c r="C31" s="24" t="s">
        <v>597</v>
      </c>
      <c r="D31" s="5" t="s">
        <v>781</v>
      </c>
      <c r="E31" s="5" t="s">
        <v>158</v>
      </c>
      <c r="F31" s="9" t="s">
        <v>782</v>
      </c>
      <c r="G31" s="15">
        <v>130</v>
      </c>
      <c r="H31" s="15">
        <v>6707.05</v>
      </c>
      <c r="I31" s="26">
        <f t="shared" si="11"/>
        <v>0.00897954010905877</v>
      </c>
      <c r="J31" s="15" t="s">
        <v>722</v>
      </c>
      <c r="K31" s="14" t="str">
        <f t="shared" si="0"/>
        <v>50 to 75</v>
      </c>
      <c r="L31" s="15">
        <v>55.37</v>
      </c>
      <c r="M31" s="14" t="str">
        <f t="shared" si="1"/>
        <v>50 to 75</v>
      </c>
      <c r="N31" s="15">
        <v>60.01</v>
      </c>
      <c r="O31" s="14" t="str">
        <f t="shared" si="2"/>
        <v>6% to 8%</v>
      </c>
      <c r="P31" s="26">
        <f t="shared" si="3"/>
        <v>0.0773204465922346</v>
      </c>
      <c r="Q31" s="5">
        <v>6.6</v>
      </c>
      <c r="R31" s="5" t="s">
        <v>96</v>
      </c>
      <c r="S31" s="5" t="str">
        <f t="shared" si="12"/>
        <v>0.2 to 0.3</v>
      </c>
      <c r="T31" s="15">
        <f t="shared" si="13"/>
        <v>0.283713017903075</v>
      </c>
      <c r="U31" s="15" t="str">
        <f t="shared" si="14"/>
        <v>0.05 to 0.1</v>
      </c>
      <c r="V31" s="16">
        <f t="shared" si="15"/>
        <v>0.0830217972761091</v>
      </c>
      <c r="W31" s="15" t="str">
        <f t="shared" si="16"/>
        <v>0.05 to 0.1</v>
      </c>
      <c r="X31" s="16">
        <f t="shared" si="17"/>
        <v>0.0766025148338304</v>
      </c>
      <c r="Y31" s="5" t="str">
        <f t="shared" si="18"/>
        <v>6 to 8</v>
      </c>
      <c r="Z31" s="15">
        <f>Q31</f>
        <v>6.6</v>
      </c>
      <c r="AA31" s="5" t="s">
        <v>96</v>
      </c>
      <c r="AB31" s="5"/>
      <c r="AC31" s="5"/>
      <c r="AD31" s="5"/>
    </row>
    <row r="32" spans="1:30">
      <c r="A32" s="5" t="s">
        <v>718</v>
      </c>
      <c r="B32" s="5" t="s">
        <v>719</v>
      </c>
      <c r="C32" s="24" t="s">
        <v>602</v>
      </c>
      <c r="D32" s="5" t="s">
        <v>783</v>
      </c>
      <c r="E32" s="5" t="s">
        <v>162</v>
      </c>
      <c r="F32" s="9" t="s">
        <v>784</v>
      </c>
      <c r="G32" s="15">
        <v>107</v>
      </c>
      <c r="H32" s="15">
        <v>6663.21</v>
      </c>
      <c r="I32" s="26">
        <f t="shared" si="11"/>
        <v>0.00892084619170596</v>
      </c>
      <c r="J32" s="15" t="s">
        <v>722</v>
      </c>
      <c r="K32" s="14" t="str">
        <f t="shared" si="0"/>
        <v>50 to 75</v>
      </c>
      <c r="L32" s="15">
        <v>63.2</v>
      </c>
      <c r="M32" s="14" t="str">
        <f t="shared" si="1"/>
        <v>50 to 75</v>
      </c>
      <c r="N32" s="15">
        <v>74.13</v>
      </c>
      <c r="O32" s="14" t="str">
        <f t="shared" si="2"/>
        <v>10% to 15%</v>
      </c>
      <c r="P32" s="26">
        <f t="shared" si="3"/>
        <v>0.147443680021584</v>
      </c>
      <c r="Q32" s="5">
        <v>8.454</v>
      </c>
      <c r="R32" s="5" t="s">
        <v>95</v>
      </c>
      <c r="S32" s="5" t="str">
        <f t="shared" si="12"/>
        <v>0.2 to 0.3</v>
      </c>
      <c r="T32" s="15">
        <f t="shared" si="13"/>
        <v>0.243091722500989</v>
      </c>
      <c r="U32" s="15" t="str">
        <f t="shared" si="14"/>
        <v>0.05 to 0.1</v>
      </c>
      <c r="V32" s="16">
        <f t="shared" si="15"/>
        <v>0.0769858407441383</v>
      </c>
      <c r="W32" s="15" t="str">
        <f t="shared" si="16"/>
        <v>0.05 to 0.1</v>
      </c>
      <c r="X32" s="16">
        <f t="shared" si="17"/>
        <v>0.065634765075267</v>
      </c>
      <c r="Y32" s="5" t="str">
        <f t="shared" si="18"/>
        <v>8 to 10</v>
      </c>
      <c r="Z32" s="15">
        <f>Q32*1.04</f>
        <v>8.79216</v>
      </c>
      <c r="AA32" s="5" t="s">
        <v>96</v>
      </c>
      <c r="AB32" s="5"/>
      <c r="AC32" s="5"/>
      <c r="AD32" s="5"/>
    </row>
    <row r="33" spans="1:30">
      <c r="A33" s="5" t="s">
        <v>718</v>
      </c>
      <c r="B33" s="5" t="s">
        <v>719</v>
      </c>
      <c r="C33" s="24" t="s">
        <v>608</v>
      </c>
      <c r="D33" s="25" t="s">
        <v>785</v>
      </c>
      <c r="E33" s="5" t="s">
        <v>166</v>
      </c>
      <c r="F33" s="9" t="s">
        <v>786</v>
      </c>
      <c r="G33" s="15">
        <v>72</v>
      </c>
      <c r="H33" s="15">
        <v>6571.04</v>
      </c>
      <c r="I33" s="26">
        <f t="shared" si="11"/>
        <v>0.00879744705022767</v>
      </c>
      <c r="J33" s="15" t="s">
        <v>722</v>
      </c>
      <c r="K33" s="14" t="str">
        <f t="shared" si="0"/>
        <v>100 to 150</v>
      </c>
      <c r="L33" s="15">
        <v>101.57</v>
      </c>
      <c r="M33" s="14" t="str">
        <f t="shared" si="1"/>
        <v>100 to 150</v>
      </c>
      <c r="N33" s="15">
        <v>119.03</v>
      </c>
      <c r="O33" s="14" t="str">
        <f t="shared" si="2"/>
        <v>10% to 15%</v>
      </c>
      <c r="P33" s="26">
        <f t="shared" si="3"/>
        <v>0.146685709485004</v>
      </c>
      <c r="Q33" s="5"/>
      <c r="R33" s="5"/>
      <c r="S33" s="5"/>
      <c r="T33" s="15"/>
      <c r="U33" s="15"/>
      <c r="V33" s="16"/>
      <c r="W33" s="15"/>
      <c r="X33" s="16"/>
      <c r="Y33" s="5"/>
      <c r="Z33" s="15"/>
      <c r="AA33" s="5"/>
      <c r="AB33" s="5"/>
      <c r="AC33" s="5"/>
      <c r="AD33" s="5"/>
    </row>
    <row r="34" spans="1:30">
      <c r="A34" s="5" t="s">
        <v>718</v>
      </c>
      <c r="B34" s="5" t="s">
        <v>719</v>
      </c>
      <c r="C34" s="24" t="s">
        <v>609</v>
      </c>
      <c r="D34" s="5" t="s">
        <v>787</v>
      </c>
      <c r="E34" s="5" t="s">
        <v>170</v>
      </c>
      <c r="F34" s="9" t="s">
        <v>788</v>
      </c>
      <c r="G34" s="15">
        <v>143</v>
      </c>
      <c r="H34" s="15">
        <v>6493.17</v>
      </c>
      <c r="I34" s="26">
        <f t="shared" si="11"/>
        <v>0.00869319305058664</v>
      </c>
      <c r="J34" s="15" t="s">
        <v>722</v>
      </c>
      <c r="K34" s="14" t="str">
        <f t="shared" si="0"/>
        <v>40 to 50</v>
      </c>
      <c r="L34" s="15">
        <v>49.73</v>
      </c>
      <c r="M34" s="14" t="str">
        <f t="shared" si="1"/>
        <v>40 to 50</v>
      </c>
      <c r="N34" s="15">
        <v>49.89</v>
      </c>
      <c r="O34" s="14" t="str">
        <f t="shared" si="2"/>
        <v>0% to 2%</v>
      </c>
      <c r="P34" s="26">
        <f t="shared" si="3"/>
        <v>0.0032070555221488</v>
      </c>
      <c r="Q34" s="5">
        <v>200</v>
      </c>
      <c r="R34" s="5" t="s">
        <v>115</v>
      </c>
      <c r="S34" s="5" t="str">
        <f t="shared" ref="S34:S44" si="19">_xlfn.IFS(AND(T34&gt;0,T34&lt;=0.05),"0 to 0.05",AND(T34&gt;0.05,T34&lt;=0.1),"0.05 to 0.1",AND(T34&gt;0.1,T34&lt;=0.2),"0.1 to 0.2",AND(T34&gt;0.2,T34&lt;=0.3),"0.2 to 0.3",AND(T34&gt;0.3,T34&lt;=0.4),"0.3 to 0.4",AND(T34&gt;0.4,T34&lt;=0.5),"0.4 to 0.5",AND(T34&gt;0.5,T34&lt;=0.75),"0.5 to 0.75",AND(T34&gt;0.75,T34&lt;=1),"0.75 to 1",AND(T34&gt;1,T34&lt;=2),"1 to 2",AND(T34&gt;2,T34&lt;=3),"2 to 3",AND(T34&gt;3,T34&lt;=4),"3 to 4",AND(T34&gt;4,T34&lt;=5),"4 to 5",AND(T34&gt;5,T34&lt;=10),"5 to 10",T34&gt;10,"10+")</f>
        <v>0.2 to 0.3</v>
      </c>
      <c r="T34" s="15">
        <f t="shared" ref="T34:T44" si="20">L34/(Z34*29.57)</f>
        <v>0.248782850041922</v>
      </c>
      <c r="U34" s="15" t="str">
        <f t="shared" ref="U34:U44" si="21">_xlfn.IFS(AND(V34&gt;0,V34&lt;=0.05),"0 to 0.05",AND(V34&gt;0.05,V34&lt;=0.1),"0.05 to 0.1",AND(V34&gt;0.1,V34&lt;=0.2),"0.1 to 0.2",AND(V34&gt;0.2,V34&lt;=0.3),"0.2 to 0.3",AND(V34&gt;0.3,V34&lt;=0.4),"0.3 to 0.4",AND(V34&gt;0.4,V34&lt;=0.5),"0.4 to 0.5",AND(V34&gt;0.5,V34&lt;=0.75),"0.5 to 0.75",AND(V34&gt;0.75,V34&lt;=1),"0.75 to 1",AND(V34&gt;1,V34&lt;=2),"1 to 2",AND(V34&gt;2,V34&lt;=3),"2 to 3",AND(V34&gt;3,V34&lt;=4),"3 to 4",AND(V34&gt;4,V34&lt;=5),"4 to 5",AND(V34&gt;5,V34&lt;=10),"5 to 10",V34&gt;10,"10+")</f>
        <v>0.05 to 0.1</v>
      </c>
      <c r="V34" s="16">
        <f t="shared" ref="V34:V44" si="22">N34/($Z34*29.57)*0.27</f>
        <v>0.0673874849169457</v>
      </c>
      <c r="W34" s="15" t="str">
        <f t="shared" ref="W34:W44" si="23">_xlfn.IFS(AND(X34&gt;0,X34&lt;=0.05),"0 to 0.05",AND(X34&gt;0.05,X34&lt;=0.1),"0.05 to 0.1",AND(X34&gt;0.1,X34&lt;=0.2),"0.1 to 0.2",AND(X34&gt;0.2,X34&lt;=0.3),"0.2 to 0.3",AND(X34&gt;0.3,X34&lt;=0.4),"0.3 to 0.4",AND(X34&gt;0.4,X34&lt;=0.5),"0.4 to 0.5",AND(X34&gt;0.5,X34&lt;=0.75),"0.5 to 0.75",AND(X34&gt;0.75,X34&lt;=1),"0.75 to 1",AND(X34&gt;1,X34&lt;=2),"1 to 2",AND(X34&gt;2,X34&lt;=3),"2 to 3",AND(X34&gt;3,X34&lt;=4),"3 to 4",AND(X34&gt;4,X34&lt;=5),"4 to 5",AND(X34&gt;5,X34&lt;=10),"5 to 10",X34&gt;10,"10+")</f>
        <v>0.05 to 0.1</v>
      </c>
      <c r="X34" s="16">
        <f t="shared" ref="X34:X44" si="24">L34/($Z34*29.57)*0.27</f>
        <v>0.067171369511319</v>
      </c>
      <c r="Y34" s="5" t="str">
        <f t="shared" ref="Y34:Y44" si="25">_xlfn.IFS(AND(Z34&gt;0,Z34&lt;=1),"0 to 1",AND(Z34&gt;1,Z34&lt;=2),"1 to 2",AND(Z34&gt;2,Z34&lt;=4),"2 to 4",AND(Z34&gt;4,Z34&lt;=6),"4 to 6",AND(Z34&gt;6,Z34&lt;=8),"6 to 8",AND(Z34&gt;8,Z34&lt;=10),"8 to 10",AND(Z34&gt;10,Z34&lt;=15),"10 to 15",AND(Z34&gt;15,Z34&lt;=20),"15 to 20",AND(Z34&gt;20,Z34&lt;=25),"20 to 25",AND(Z34&gt;25,Z34&lt;=30),"25 to 30",AND(Z34&gt;30,Z34&lt;=40),"30 to 40",AND(Z34&gt;40,Z34&lt;=50),"40 to 50",Z34&gt;50,"50+")</f>
        <v>6 to 8</v>
      </c>
      <c r="Z34" s="15">
        <f>Q34*0.0338</f>
        <v>6.76</v>
      </c>
      <c r="AA34" s="5" t="s">
        <v>96</v>
      </c>
      <c r="AB34" s="5"/>
      <c r="AC34" s="5"/>
      <c r="AD34" s="5"/>
    </row>
    <row r="35" spans="1:30">
      <c r="A35" s="5" t="s">
        <v>718</v>
      </c>
      <c r="B35" s="5" t="s">
        <v>719</v>
      </c>
      <c r="C35" s="24" t="s">
        <v>610</v>
      </c>
      <c r="D35" s="5" t="s">
        <v>789</v>
      </c>
      <c r="E35" s="5" t="s">
        <v>173</v>
      </c>
      <c r="F35" s="9" t="s">
        <v>790</v>
      </c>
      <c r="G35" s="15">
        <v>100</v>
      </c>
      <c r="H35" s="15">
        <v>6057.23</v>
      </c>
      <c r="I35" s="26">
        <f t="shared" si="11"/>
        <v>0.00810954737698303</v>
      </c>
      <c r="J35" s="15" t="s">
        <v>722</v>
      </c>
      <c r="K35" s="14" t="str">
        <f t="shared" si="0"/>
        <v>50 to 75</v>
      </c>
      <c r="L35" s="15">
        <v>61.3</v>
      </c>
      <c r="M35" s="14" t="str">
        <f t="shared" si="1"/>
        <v>50 to 75</v>
      </c>
      <c r="N35" s="15">
        <v>61.48</v>
      </c>
      <c r="O35" s="14" t="str">
        <f t="shared" si="2"/>
        <v>0% to 2%</v>
      </c>
      <c r="P35" s="26">
        <f t="shared" si="3"/>
        <v>0.0029277813923227</v>
      </c>
      <c r="Q35" s="5">
        <v>250</v>
      </c>
      <c r="R35" s="5" t="s">
        <v>115</v>
      </c>
      <c r="S35" s="5" t="str">
        <f t="shared" si="19"/>
        <v>0.2 to 0.3</v>
      </c>
      <c r="T35" s="15">
        <f t="shared" si="20"/>
        <v>0.245331006757609</v>
      </c>
      <c r="U35" s="15" t="str">
        <f t="shared" si="21"/>
        <v>0.05 to 0.1</v>
      </c>
      <c r="V35" s="16">
        <f t="shared" si="22"/>
        <v>0.0664338756896183</v>
      </c>
      <c r="W35" s="15" t="str">
        <f t="shared" si="23"/>
        <v>0.05 to 0.1</v>
      </c>
      <c r="X35" s="16">
        <f t="shared" si="24"/>
        <v>0.0662393718245543</v>
      </c>
      <c r="Y35" s="5" t="str">
        <f t="shared" si="25"/>
        <v>8 to 10</v>
      </c>
      <c r="Z35" s="15">
        <f>Q35*0.0338</f>
        <v>8.45</v>
      </c>
      <c r="AA35" s="5" t="s">
        <v>96</v>
      </c>
      <c r="AB35" s="5"/>
      <c r="AC35" s="5"/>
      <c r="AD35" s="5"/>
    </row>
    <row r="36" spans="1:30">
      <c r="A36" s="5" t="s">
        <v>718</v>
      </c>
      <c r="B36" s="5" t="s">
        <v>719</v>
      </c>
      <c r="C36" s="24" t="s">
        <v>603</v>
      </c>
      <c r="D36" s="5" t="s">
        <v>791</v>
      </c>
      <c r="E36" s="5" t="s">
        <v>174</v>
      </c>
      <c r="F36" s="9" t="s">
        <v>792</v>
      </c>
      <c r="G36" s="15">
        <v>37</v>
      </c>
      <c r="H36" s="15">
        <v>5963.66</v>
      </c>
      <c r="I36" s="26">
        <f t="shared" si="11"/>
        <v>0.00798427388595424</v>
      </c>
      <c r="J36" s="15" t="s">
        <v>722</v>
      </c>
      <c r="K36" s="14" t="str">
        <f t="shared" si="0"/>
        <v>150 to 200</v>
      </c>
      <c r="L36" s="15">
        <v>174.43</v>
      </c>
      <c r="M36" s="14" t="str">
        <f t="shared" si="1"/>
        <v>150 to 200</v>
      </c>
      <c r="N36" s="15">
        <v>187.51</v>
      </c>
      <c r="O36" s="14" t="str">
        <f t="shared" si="2"/>
        <v>6% to 8%</v>
      </c>
      <c r="P36" s="26">
        <f t="shared" si="3"/>
        <v>0.0697562796650844</v>
      </c>
      <c r="Q36" s="5">
        <v>27.5</v>
      </c>
      <c r="R36" s="5" t="s">
        <v>96</v>
      </c>
      <c r="S36" s="5" t="str">
        <f t="shared" si="19"/>
        <v>0.2 to 0.3</v>
      </c>
      <c r="T36" s="15">
        <f t="shared" si="20"/>
        <v>0.214504872874842</v>
      </c>
      <c r="U36" s="15" t="str">
        <f t="shared" si="21"/>
        <v>0.05 to 0.1</v>
      </c>
      <c r="V36" s="16">
        <f t="shared" si="22"/>
        <v>0.0622592922802595</v>
      </c>
      <c r="W36" s="15" t="str">
        <f t="shared" si="23"/>
        <v>0.05 to 0.1</v>
      </c>
      <c r="X36" s="16">
        <f t="shared" si="24"/>
        <v>0.0579163156762075</v>
      </c>
      <c r="Y36" s="5" t="str">
        <f t="shared" si="25"/>
        <v>25 to 30</v>
      </c>
      <c r="Z36" s="15">
        <f>Q36</f>
        <v>27.5</v>
      </c>
      <c r="AA36" s="5" t="s">
        <v>96</v>
      </c>
      <c r="AB36" s="5"/>
      <c r="AC36" s="5"/>
      <c r="AD36" s="5"/>
    </row>
    <row r="37" spans="1:30">
      <c r="A37" s="5" t="s">
        <v>718</v>
      </c>
      <c r="B37" s="5" t="s">
        <v>719</v>
      </c>
      <c r="C37" s="24" t="s">
        <v>611</v>
      </c>
      <c r="D37" s="5" t="s">
        <v>793</v>
      </c>
      <c r="E37" s="5" t="s">
        <v>179</v>
      </c>
      <c r="F37" s="9" t="s">
        <v>794</v>
      </c>
      <c r="G37" s="15">
        <v>71</v>
      </c>
      <c r="H37" s="15">
        <v>5713.3</v>
      </c>
      <c r="I37" s="26">
        <f t="shared" si="11"/>
        <v>0.00764908663348051</v>
      </c>
      <c r="J37" s="15" t="s">
        <v>722</v>
      </c>
      <c r="K37" s="14" t="str">
        <f t="shared" si="0"/>
        <v>75 to 100</v>
      </c>
      <c r="L37" s="15">
        <v>80.78</v>
      </c>
      <c r="M37" s="14" t="str">
        <f t="shared" si="1"/>
        <v>75 to 100</v>
      </c>
      <c r="N37" s="15">
        <v>80.78</v>
      </c>
      <c r="O37" s="14" t="str">
        <f t="shared" si="2"/>
        <v>No Discount</v>
      </c>
      <c r="P37" s="26">
        <f t="shared" si="3"/>
        <v>0</v>
      </c>
      <c r="Q37" s="5">
        <v>300</v>
      </c>
      <c r="R37" s="5" t="s">
        <v>115</v>
      </c>
      <c r="S37" s="5" t="str">
        <f t="shared" si="19"/>
        <v>0.2 to 0.3</v>
      </c>
      <c r="T37" s="15">
        <f t="shared" si="20"/>
        <v>0.269410531890696</v>
      </c>
      <c r="U37" s="15" t="str">
        <f t="shared" si="21"/>
        <v>0.05 to 0.1</v>
      </c>
      <c r="V37" s="16">
        <f t="shared" si="22"/>
        <v>0.072740843610488</v>
      </c>
      <c r="W37" s="15" t="str">
        <f t="shared" si="23"/>
        <v>0.05 to 0.1</v>
      </c>
      <c r="X37" s="16">
        <f t="shared" si="24"/>
        <v>0.072740843610488</v>
      </c>
      <c r="Y37" s="5" t="str">
        <f t="shared" si="25"/>
        <v>10 to 15</v>
      </c>
      <c r="Z37" s="15">
        <f>Q37*0.0338</f>
        <v>10.14</v>
      </c>
      <c r="AA37" s="5" t="s">
        <v>96</v>
      </c>
      <c r="AB37" s="5"/>
      <c r="AC37" s="5"/>
      <c r="AD37" s="5"/>
    </row>
    <row r="38" spans="1:30">
      <c r="A38" s="5" t="s">
        <v>718</v>
      </c>
      <c r="B38" s="5" t="s">
        <v>719</v>
      </c>
      <c r="C38" s="24" t="s">
        <v>612</v>
      </c>
      <c r="D38" s="5" t="s">
        <v>795</v>
      </c>
      <c r="E38" s="5" t="s">
        <v>181</v>
      </c>
      <c r="F38" s="9" t="s">
        <v>796</v>
      </c>
      <c r="G38" s="15">
        <v>123</v>
      </c>
      <c r="H38" s="15">
        <v>5241.05</v>
      </c>
      <c r="I38" s="26">
        <f t="shared" si="11"/>
        <v>0.00701682836546357</v>
      </c>
      <c r="J38" s="15" t="s">
        <v>722</v>
      </c>
      <c r="K38" s="14" t="str">
        <f t="shared" si="0"/>
        <v>40 to 50</v>
      </c>
      <c r="L38" s="15">
        <v>43.5</v>
      </c>
      <c r="M38" s="14" t="str">
        <f t="shared" si="1"/>
        <v>40 to 50</v>
      </c>
      <c r="N38" s="15">
        <v>44.32</v>
      </c>
      <c r="O38" s="14" t="str">
        <f t="shared" si="2"/>
        <v>0% to 2%</v>
      </c>
      <c r="P38" s="26">
        <f t="shared" si="3"/>
        <v>0.0185018050541516</v>
      </c>
      <c r="Q38" s="5">
        <v>7</v>
      </c>
      <c r="R38" s="5" t="s">
        <v>95</v>
      </c>
      <c r="S38" s="5" t="str">
        <f t="shared" si="19"/>
        <v>0.2 to 0.3</v>
      </c>
      <c r="T38" s="15">
        <f t="shared" si="20"/>
        <v>0.202072192264955</v>
      </c>
      <c r="U38" s="15" t="str">
        <f t="shared" si="21"/>
        <v>0.05 to 0.1</v>
      </c>
      <c r="V38" s="16">
        <f t="shared" si="22"/>
        <v>0.0555879696901002</v>
      </c>
      <c r="W38" s="15" t="str">
        <f t="shared" si="23"/>
        <v>0.05 to 0.1</v>
      </c>
      <c r="X38" s="16">
        <f t="shared" si="24"/>
        <v>0.0545594919115379</v>
      </c>
      <c r="Y38" s="5" t="str">
        <f t="shared" si="25"/>
        <v>6 to 8</v>
      </c>
      <c r="Z38" s="15">
        <f>Q38*1.04</f>
        <v>7.28</v>
      </c>
      <c r="AA38" s="5" t="s">
        <v>96</v>
      </c>
      <c r="AB38" s="5"/>
      <c r="AC38" s="5"/>
      <c r="AD38" s="5"/>
    </row>
    <row r="39" spans="1:30">
      <c r="A39" s="5" t="s">
        <v>718</v>
      </c>
      <c r="B39" s="5" t="s">
        <v>719</v>
      </c>
      <c r="C39" s="24" t="s">
        <v>797</v>
      </c>
      <c r="D39" s="25" t="s">
        <v>798</v>
      </c>
      <c r="E39" s="5" t="s">
        <v>184</v>
      </c>
      <c r="F39" s="9" t="s">
        <v>799</v>
      </c>
      <c r="G39" s="15">
        <v>24</v>
      </c>
      <c r="H39" s="15">
        <v>4980.52</v>
      </c>
      <c r="I39" s="26">
        <f t="shared" si="11"/>
        <v>0.00666802530232656</v>
      </c>
      <c r="J39" s="15" t="s">
        <v>722</v>
      </c>
      <c r="K39" s="14" t="str">
        <f t="shared" si="0"/>
        <v>200 to 250</v>
      </c>
      <c r="L39" s="15">
        <v>204.61</v>
      </c>
      <c r="M39" s="14" t="str">
        <f t="shared" si="1"/>
        <v>200 to 250</v>
      </c>
      <c r="N39" s="15">
        <v>212.93</v>
      </c>
      <c r="O39" s="14" t="str">
        <f t="shared" si="2"/>
        <v>2% to 4%</v>
      </c>
      <c r="P39" s="26">
        <f t="shared" si="3"/>
        <v>0.0390738740431127</v>
      </c>
      <c r="Q39" s="5">
        <v>150</v>
      </c>
      <c r="R39" s="5" t="s">
        <v>115</v>
      </c>
      <c r="S39" s="5" t="str">
        <f t="shared" si="19"/>
        <v>1 to 2</v>
      </c>
      <c r="T39" s="15">
        <f t="shared" si="20"/>
        <v>1.36479546744628</v>
      </c>
      <c r="U39" s="15" t="str">
        <f t="shared" si="21"/>
        <v>0.3 to 0.4</v>
      </c>
      <c r="V39" s="16">
        <f t="shared" si="22"/>
        <v>0.383478777667274</v>
      </c>
      <c r="W39" s="15" t="str">
        <f t="shared" si="23"/>
        <v>0.3 to 0.4</v>
      </c>
      <c r="X39" s="16">
        <f t="shared" si="24"/>
        <v>0.368494776210496</v>
      </c>
      <c r="Y39" s="5" t="str">
        <f t="shared" si="25"/>
        <v>4 to 6</v>
      </c>
      <c r="Z39" s="15">
        <f>Q39*0.0338</f>
        <v>5.07</v>
      </c>
      <c r="AA39" s="5" t="s">
        <v>96</v>
      </c>
      <c r="AB39" s="5"/>
      <c r="AC39" s="5"/>
      <c r="AD39" s="5"/>
    </row>
    <row r="40" spans="1:30">
      <c r="A40" s="5" t="s">
        <v>718</v>
      </c>
      <c r="B40" s="5" t="s">
        <v>719</v>
      </c>
      <c r="C40" s="24" t="s">
        <v>604</v>
      </c>
      <c r="D40" s="5" t="s">
        <v>800</v>
      </c>
      <c r="E40" s="5" t="s">
        <v>186</v>
      </c>
      <c r="F40" s="9" t="s">
        <v>801</v>
      </c>
      <c r="G40" s="15">
        <v>24</v>
      </c>
      <c r="H40" s="15">
        <v>4963.76</v>
      </c>
      <c r="I40" s="26">
        <f t="shared" si="11"/>
        <v>0.00664558666056486</v>
      </c>
      <c r="J40" s="15" t="s">
        <v>722</v>
      </c>
      <c r="K40" s="14" t="str">
        <f t="shared" si="0"/>
        <v>200 to 250</v>
      </c>
      <c r="L40" s="15">
        <v>206.26</v>
      </c>
      <c r="M40" s="14" t="str">
        <f t="shared" si="1"/>
        <v>200 to 250</v>
      </c>
      <c r="N40" s="15">
        <v>209.7</v>
      </c>
      <c r="O40" s="14" t="str">
        <f t="shared" si="2"/>
        <v>0% to 2%</v>
      </c>
      <c r="P40" s="26">
        <f t="shared" si="3"/>
        <v>0.0164043872198379</v>
      </c>
      <c r="Q40" s="5">
        <v>5.8</v>
      </c>
      <c r="R40" s="5" t="s">
        <v>96</v>
      </c>
      <c r="S40" s="5" t="str">
        <f t="shared" si="19"/>
        <v>1 to 2</v>
      </c>
      <c r="T40" s="15">
        <f t="shared" si="20"/>
        <v>1.20264014086971</v>
      </c>
      <c r="U40" s="15" t="str">
        <f t="shared" si="21"/>
        <v>0.3 to 0.4</v>
      </c>
      <c r="V40" s="16">
        <f t="shared" si="22"/>
        <v>0.330128392009609</v>
      </c>
      <c r="W40" s="15" t="str">
        <f t="shared" si="23"/>
        <v>0.3 to 0.4</v>
      </c>
      <c r="X40" s="16">
        <f t="shared" si="24"/>
        <v>0.324712838034821</v>
      </c>
      <c r="Y40" s="5" t="str">
        <f t="shared" si="25"/>
        <v>4 to 6</v>
      </c>
      <c r="Z40" s="15">
        <f>Q40</f>
        <v>5.8</v>
      </c>
      <c r="AA40" s="5" t="s">
        <v>96</v>
      </c>
      <c r="AB40" s="5"/>
      <c r="AC40" s="5"/>
      <c r="AD40" s="5"/>
    </row>
    <row r="41" spans="1:30">
      <c r="A41" s="5" t="s">
        <v>718</v>
      </c>
      <c r="B41" s="5" t="s">
        <v>719</v>
      </c>
      <c r="C41" s="24" t="s">
        <v>597</v>
      </c>
      <c r="D41" s="5" t="s">
        <v>802</v>
      </c>
      <c r="E41" s="5" t="s">
        <v>188</v>
      </c>
      <c r="F41" s="9" t="s">
        <v>803</v>
      </c>
      <c r="G41" s="15">
        <v>28</v>
      </c>
      <c r="H41" s="15">
        <v>4757.5</v>
      </c>
      <c r="I41" s="26">
        <f t="shared" si="11"/>
        <v>0.00636944141893188</v>
      </c>
      <c r="J41" s="15" t="s">
        <v>722</v>
      </c>
      <c r="K41" s="14" t="str">
        <f t="shared" si="0"/>
        <v>200 to 250</v>
      </c>
      <c r="L41" s="15">
        <v>203.02</v>
      </c>
      <c r="M41" s="14" t="str">
        <f t="shared" si="1"/>
        <v>200 to 250</v>
      </c>
      <c r="N41" s="15">
        <v>236.57</v>
      </c>
      <c r="O41" s="14" t="str">
        <f t="shared" si="2"/>
        <v>10% to 15%</v>
      </c>
      <c r="P41" s="26">
        <f t="shared" si="3"/>
        <v>0.141818489242085</v>
      </c>
      <c r="Q41" s="5">
        <v>8</v>
      </c>
      <c r="R41" s="5" t="s">
        <v>96</v>
      </c>
      <c r="S41" s="5" t="str">
        <f t="shared" si="19"/>
        <v>0.75 to 1</v>
      </c>
      <c r="T41" s="15">
        <f t="shared" si="20"/>
        <v>0.858217788298952</v>
      </c>
      <c r="U41" s="15" t="str">
        <f t="shared" si="21"/>
        <v>0.2 to 0.3</v>
      </c>
      <c r="V41" s="16">
        <f t="shared" si="22"/>
        <v>0.27001141359486</v>
      </c>
      <c r="W41" s="15" t="str">
        <f t="shared" si="23"/>
        <v>0.2 to 0.3</v>
      </c>
      <c r="X41" s="16">
        <f t="shared" si="24"/>
        <v>0.231718802840717</v>
      </c>
      <c r="Y41" s="5" t="str">
        <f t="shared" si="25"/>
        <v>6 to 8</v>
      </c>
      <c r="Z41" s="15">
        <f>Q41</f>
        <v>8</v>
      </c>
      <c r="AA41" s="5" t="s">
        <v>96</v>
      </c>
      <c r="AB41" s="5"/>
      <c r="AC41" s="5"/>
      <c r="AD41" s="5"/>
    </row>
    <row r="42" spans="1:30">
      <c r="A42" s="5" t="s">
        <v>718</v>
      </c>
      <c r="B42" s="5" t="s">
        <v>719</v>
      </c>
      <c r="C42" s="24" t="s">
        <v>804</v>
      </c>
      <c r="D42" s="5" t="s">
        <v>805</v>
      </c>
      <c r="E42" s="5" t="s">
        <v>191</v>
      </c>
      <c r="F42" s="9" t="s">
        <v>806</v>
      </c>
      <c r="G42" s="15">
        <v>114</v>
      </c>
      <c r="H42" s="15">
        <v>4709.64</v>
      </c>
      <c r="I42" s="26">
        <f t="shared" si="11"/>
        <v>0.00630536544072693</v>
      </c>
      <c r="J42" s="15" t="s">
        <v>722</v>
      </c>
      <c r="K42" s="14" t="str">
        <f t="shared" si="0"/>
        <v>40 to 50</v>
      </c>
      <c r="L42" s="15">
        <v>44.73</v>
      </c>
      <c r="M42" s="14" t="str">
        <f t="shared" si="1"/>
        <v>50 to 75</v>
      </c>
      <c r="N42" s="15">
        <v>57.63</v>
      </c>
      <c r="O42" s="14" t="str">
        <f t="shared" si="2"/>
        <v>20% to 25%</v>
      </c>
      <c r="P42" s="26">
        <f t="shared" si="3"/>
        <v>0.223841749089016</v>
      </c>
      <c r="Q42" s="5">
        <v>250</v>
      </c>
      <c r="R42" s="5" t="s">
        <v>115</v>
      </c>
      <c r="S42" s="5" t="str">
        <f t="shared" si="19"/>
        <v>0.1 to 0.2</v>
      </c>
      <c r="T42" s="15">
        <f t="shared" si="20"/>
        <v>0.179015594327371</v>
      </c>
      <c r="U42" s="15" t="str">
        <f t="shared" si="21"/>
        <v>0.05 to 0.1</v>
      </c>
      <c r="V42" s="16">
        <f t="shared" si="22"/>
        <v>0.0622736541313061</v>
      </c>
      <c r="W42" s="15" t="str">
        <f t="shared" si="23"/>
        <v>0 to 0.05</v>
      </c>
      <c r="X42" s="16">
        <f t="shared" si="24"/>
        <v>0.0483342104683901</v>
      </c>
      <c r="Y42" s="5" t="str">
        <f t="shared" si="25"/>
        <v>8 to 10</v>
      </c>
      <c r="Z42" s="15">
        <f>Q42*0.0338</f>
        <v>8.45</v>
      </c>
      <c r="AA42" s="5" t="s">
        <v>96</v>
      </c>
      <c r="AB42" s="5"/>
      <c r="AC42" s="5"/>
      <c r="AD42" s="5"/>
    </row>
    <row r="43" spans="1:30">
      <c r="A43" s="5" t="s">
        <v>718</v>
      </c>
      <c r="B43" s="5" t="s">
        <v>719</v>
      </c>
      <c r="C43" s="24" t="s">
        <v>595</v>
      </c>
      <c r="D43" s="25" t="s">
        <v>807</v>
      </c>
      <c r="E43" s="5" t="s">
        <v>194</v>
      </c>
      <c r="F43" s="9" t="s">
        <v>808</v>
      </c>
      <c r="G43" s="15">
        <v>43</v>
      </c>
      <c r="H43" s="15">
        <v>4705.3</v>
      </c>
      <c r="I43" s="26">
        <f t="shared" si="11"/>
        <v>0.00629955495712038</v>
      </c>
      <c r="J43" s="15" t="s">
        <v>722</v>
      </c>
      <c r="K43" s="14" t="str">
        <f t="shared" si="0"/>
        <v>75 to 100</v>
      </c>
      <c r="L43" s="15">
        <v>99.63</v>
      </c>
      <c r="M43" s="14" t="str">
        <f t="shared" si="1"/>
        <v>100 to 150</v>
      </c>
      <c r="N43" s="15">
        <v>144.93</v>
      </c>
      <c r="O43" s="14" t="str">
        <f t="shared" si="2"/>
        <v>30% to 40%</v>
      </c>
      <c r="P43" s="26">
        <f t="shared" si="3"/>
        <v>0.312564686400331</v>
      </c>
      <c r="Q43" s="5">
        <v>200</v>
      </c>
      <c r="R43" s="5" t="s">
        <v>115</v>
      </c>
      <c r="S43" s="5" t="str">
        <f t="shared" si="19"/>
        <v>0.4 to 0.5</v>
      </c>
      <c r="T43" s="15">
        <f t="shared" si="20"/>
        <v>0.498416154226357</v>
      </c>
      <c r="U43" s="15" t="str">
        <f t="shared" si="21"/>
        <v>0.1 to 0.2</v>
      </c>
      <c r="V43" s="16">
        <f t="shared" si="22"/>
        <v>0.195760035859149</v>
      </c>
      <c r="W43" s="15" t="str">
        <f t="shared" si="23"/>
        <v>0.1 to 0.2</v>
      </c>
      <c r="X43" s="16">
        <f t="shared" si="24"/>
        <v>0.134572361641116</v>
      </c>
      <c r="Y43" s="5" t="str">
        <f t="shared" si="25"/>
        <v>6 to 8</v>
      </c>
      <c r="Z43" s="15">
        <f>Q43*0.0338</f>
        <v>6.76</v>
      </c>
      <c r="AA43" s="5" t="s">
        <v>96</v>
      </c>
      <c r="AB43" s="5"/>
      <c r="AC43" s="5"/>
      <c r="AD43" s="5"/>
    </row>
    <row r="44" spans="1:30">
      <c r="A44" s="5" t="s">
        <v>718</v>
      </c>
      <c r="B44" s="5" t="s">
        <v>719</v>
      </c>
      <c r="C44" s="24" t="s">
        <v>586</v>
      </c>
      <c r="D44" s="5" t="s">
        <v>809</v>
      </c>
      <c r="E44" s="5" t="s">
        <v>196</v>
      </c>
      <c r="F44" s="9" t="s">
        <v>810</v>
      </c>
      <c r="G44" s="15">
        <v>165</v>
      </c>
      <c r="H44" s="15">
        <v>4681.01</v>
      </c>
      <c r="I44" s="26">
        <f t="shared" si="11"/>
        <v>0.0062670349924192</v>
      </c>
      <c r="J44" s="15" t="s">
        <v>722</v>
      </c>
      <c r="K44" s="14" t="str">
        <f t="shared" si="0"/>
        <v>20 to 30</v>
      </c>
      <c r="L44" s="15">
        <v>29.11</v>
      </c>
      <c r="M44" s="14" t="str">
        <f t="shared" si="1"/>
        <v>30 to 40</v>
      </c>
      <c r="N44" s="15">
        <v>38.61</v>
      </c>
      <c r="O44" s="14" t="str">
        <f t="shared" si="2"/>
        <v>20% to 25%</v>
      </c>
      <c r="P44" s="26">
        <f t="shared" si="3"/>
        <v>0.246050246050246</v>
      </c>
      <c r="Q44" s="5">
        <v>8.4</v>
      </c>
      <c r="R44" s="5" t="s">
        <v>96</v>
      </c>
      <c r="S44" s="5" t="str">
        <f t="shared" si="19"/>
        <v>0.1 to 0.2</v>
      </c>
      <c r="T44" s="15">
        <f t="shared" si="20"/>
        <v>0.117195677730003</v>
      </c>
      <c r="U44" s="15" t="str">
        <f t="shared" si="21"/>
        <v>0 to 0.05</v>
      </c>
      <c r="V44" s="16">
        <f t="shared" si="22"/>
        <v>0.041969418812503</v>
      </c>
      <c r="W44" s="15" t="str">
        <f t="shared" si="23"/>
        <v>0 to 0.05</v>
      </c>
      <c r="X44" s="16">
        <f t="shared" si="24"/>
        <v>0.0316428329871008</v>
      </c>
      <c r="Y44" s="5" t="str">
        <f t="shared" si="25"/>
        <v>8 to 10</v>
      </c>
      <c r="Z44" s="15">
        <f>Q44</f>
        <v>8.4</v>
      </c>
      <c r="AA44" s="5" t="s">
        <v>96</v>
      </c>
      <c r="AB44" s="5"/>
      <c r="AC44" s="5"/>
      <c r="AD44" s="5"/>
    </row>
    <row r="45" spans="1:30">
      <c r="A45" s="5" t="s">
        <v>718</v>
      </c>
      <c r="B45" s="5" t="s">
        <v>719</v>
      </c>
      <c r="C45" s="24" t="s">
        <v>613</v>
      </c>
      <c r="D45" s="5" t="s">
        <v>811</v>
      </c>
      <c r="E45" s="5" t="s">
        <v>199</v>
      </c>
      <c r="F45" s="9" t="s">
        <v>812</v>
      </c>
      <c r="G45" s="15">
        <v>29</v>
      </c>
      <c r="H45" s="15">
        <v>4565.66</v>
      </c>
      <c r="I45" s="26">
        <f t="shared" si="11"/>
        <v>0.00611260197766906</v>
      </c>
      <c r="J45" s="15" t="s">
        <v>722</v>
      </c>
      <c r="K45" s="14" t="str">
        <f t="shared" si="0"/>
        <v>150 to 200</v>
      </c>
      <c r="L45" s="15">
        <v>154.86</v>
      </c>
      <c r="M45" s="14" t="str">
        <f t="shared" si="1"/>
        <v>150 to 200</v>
      </c>
      <c r="N45" s="15">
        <v>158.21</v>
      </c>
      <c r="O45" s="14" t="str">
        <f t="shared" si="2"/>
        <v>2% to 4%</v>
      </c>
      <c r="P45" s="26">
        <f t="shared" si="3"/>
        <v>0.0211743884710195</v>
      </c>
      <c r="Q45" s="5"/>
      <c r="R45" s="5"/>
      <c r="S45" s="5"/>
      <c r="T45" s="15"/>
      <c r="U45" s="15"/>
      <c r="V45" s="16"/>
      <c r="W45" s="15"/>
      <c r="X45" s="16"/>
      <c r="Y45" s="5"/>
      <c r="Z45" s="15"/>
      <c r="AA45" s="5"/>
      <c r="AB45" s="5"/>
      <c r="AC45" s="5"/>
      <c r="AD45" s="5"/>
    </row>
    <row r="46" spans="1:30">
      <c r="A46" s="5" t="s">
        <v>718</v>
      </c>
      <c r="B46" s="5" t="s">
        <v>719</v>
      </c>
      <c r="C46" s="24" t="s">
        <v>813</v>
      </c>
      <c r="D46" s="5" t="s">
        <v>814</v>
      </c>
      <c r="E46" s="5" t="s">
        <v>203</v>
      </c>
      <c r="F46" s="9" t="s">
        <v>815</v>
      </c>
      <c r="G46" s="15">
        <v>43</v>
      </c>
      <c r="H46" s="15">
        <v>4526.67</v>
      </c>
      <c r="I46" s="26">
        <f t="shared" si="11"/>
        <v>0.00606040134268763</v>
      </c>
      <c r="J46" s="15" t="s">
        <v>722</v>
      </c>
      <c r="K46" s="14" t="str">
        <f t="shared" si="0"/>
        <v>100 to 150</v>
      </c>
      <c r="L46" s="15">
        <v>102.08</v>
      </c>
      <c r="M46" s="14" t="str">
        <f t="shared" si="1"/>
        <v>100 to 150</v>
      </c>
      <c r="N46" s="15">
        <v>102.27</v>
      </c>
      <c r="O46" s="14" t="str">
        <f t="shared" si="2"/>
        <v>0% to 2%</v>
      </c>
      <c r="P46" s="26">
        <f t="shared" si="3"/>
        <v>0.00185782731983962</v>
      </c>
      <c r="Q46" s="5">
        <f>7.5*2</f>
        <v>15</v>
      </c>
      <c r="R46" s="5" t="s">
        <v>96</v>
      </c>
      <c r="S46" s="5" t="str">
        <f>_xlfn.IFS(AND(T46&gt;0,T46&lt;=0.05),"0 to 0.05",AND(T46&gt;0.05,T46&lt;=0.1),"0.05 to 0.1",AND(T46&gt;0.1,T46&lt;=0.2),"0.1 to 0.2",AND(T46&gt;0.2,T46&lt;=0.3),"0.2 to 0.3",AND(T46&gt;0.3,T46&lt;=0.4),"0.3 to 0.4",AND(T46&gt;0.4,T46&lt;=0.5),"0.4 to 0.5",AND(T46&gt;0.5,T46&lt;=0.75),"0.5 to 0.75",AND(T46&gt;0.75,T46&lt;=1),"0.75 to 1",AND(T46&gt;1,T46&lt;=2),"1 to 2",AND(T46&gt;2,T46&lt;=3),"2 to 3",AND(T46&gt;3,T46&lt;=4),"3 to 4",AND(T46&gt;4,T46&lt;=5),"4 to 5",AND(T46&gt;5,T46&lt;=10),"5 to 10",T46&gt;10,"10+")</f>
        <v>0.2 to 0.3</v>
      </c>
      <c r="T46" s="15">
        <f>L46/(Z46*29.57)</f>
        <v>0.23014316311577</v>
      </c>
      <c r="U46" s="15" t="str">
        <f>_xlfn.IFS(AND(V46&gt;0,V46&lt;=0.05),"0 to 0.05",AND(V46&gt;0.05,V46&lt;=0.1),"0.05 to 0.1",AND(V46&gt;0.1,V46&lt;=0.2),"0.1 to 0.2",AND(V46&gt;0.2,V46&lt;=0.3),"0.2 to 0.3",AND(V46&gt;0.3,V46&lt;=0.4),"0.3 to 0.4",AND(V46&gt;0.4,V46&lt;=0.5),"0.4 to 0.5",AND(V46&gt;0.5,V46&lt;=0.75),"0.5 to 0.75",AND(V46&gt;0.75,V46&lt;=1),"0.75 to 1",AND(V46&gt;1,V46&lt;=2),"1 to 2",AND(V46&gt;2,V46&lt;=3),"2 to 3",AND(V46&gt;3,V46&lt;=4),"3 to 4",AND(V46&gt;4,V46&lt;=5),"4 to 5",AND(V46&gt;5,V46&lt;=10),"5 to 10",V46&gt;10,"10+")</f>
        <v>0.05 to 0.1</v>
      </c>
      <c r="V46" s="16">
        <f>N46/($Z46*29.57)*0.27</f>
        <v>0.0622543118025025</v>
      </c>
      <c r="W46" s="15" t="str">
        <f>_xlfn.IFS(AND(X46&gt;0,X46&lt;=0.05),"0 to 0.05",AND(X46&gt;0.05,X46&lt;=0.1),"0.05 to 0.1",AND(X46&gt;0.1,X46&lt;=0.2),"0.1 to 0.2",AND(X46&gt;0.2,X46&lt;=0.3),"0.2 to 0.3",AND(X46&gt;0.3,X46&lt;=0.4),"0.3 to 0.4",AND(X46&gt;0.4,X46&lt;=0.5),"0.4 to 0.5",AND(X46&gt;0.5,X46&lt;=0.75),"0.5 to 0.75",AND(X46&gt;0.75,X46&lt;=1),"0.75 to 1",AND(X46&gt;1,X46&lt;=2),"1 to 2",AND(X46&gt;2,X46&lt;=3),"2 to 3",AND(X46&gt;3,X46&lt;=4),"3 to 4",AND(X46&gt;4,X46&lt;=5),"4 to 5",AND(X46&gt;5,X46&lt;=10),"5 to 10",X46&gt;10,"10+")</f>
        <v>0.05 to 0.1</v>
      </c>
      <c r="X46" s="16">
        <f>L46/($Z46*29.57)*0.27</f>
        <v>0.062138654041258</v>
      </c>
      <c r="Y46" s="5" t="str">
        <f>_xlfn.IFS(AND(Z46&gt;0,Z46&lt;=1),"0 to 1",AND(Z46&gt;1,Z46&lt;=2),"1 to 2",AND(Z46&gt;2,Z46&lt;=4),"2 to 4",AND(Z46&gt;4,Z46&lt;=6),"4 to 6",AND(Z46&gt;6,Z46&lt;=8),"6 to 8",AND(Z46&gt;8,Z46&lt;=10),"8 to 10",AND(Z46&gt;10,Z46&lt;=15),"10 to 15",AND(Z46&gt;15,Z46&lt;=20),"15 to 20",AND(Z46&gt;20,Z46&lt;=25),"20 to 25",AND(Z46&gt;25,Z46&lt;=30),"25 to 30",AND(Z46&gt;30,Z46&lt;=40),"30 to 40",AND(Z46&gt;40,Z46&lt;=50),"40 to 50",Z46&gt;50,"50+")</f>
        <v>10 to 15</v>
      </c>
      <c r="Z46" s="15">
        <f>Q46</f>
        <v>15</v>
      </c>
      <c r="AA46" s="5" t="s">
        <v>96</v>
      </c>
      <c r="AB46" s="5"/>
      <c r="AC46" s="5"/>
      <c r="AD46" s="5"/>
    </row>
    <row r="47" spans="1:30">
      <c r="A47" s="5" t="s">
        <v>718</v>
      </c>
      <c r="B47" s="5" t="s">
        <v>719</v>
      </c>
      <c r="C47" s="24" t="s">
        <v>614</v>
      </c>
      <c r="D47" s="25" t="s">
        <v>816</v>
      </c>
      <c r="E47" s="5" t="s">
        <v>208</v>
      </c>
      <c r="F47" s="9" t="s">
        <v>817</v>
      </c>
      <c r="G47" s="15">
        <v>68</v>
      </c>
      <c r="H47" s="15">
        <v>4494.62</v>
      </c>
      <c r="I47" s="26">
        <f t="shared" si="11"/>
        <v>0.00601749212619225</v>
      </c>
      <c r="J47" s="15" t="s">
        <v>722</v>
      </c>
      <c r="K47" s="14" t="str">
        <f t="shared" si="0"/>
        <v>50 to 75</v>
      </c>
      <c r="L47" s="15">
        <v>68.24</v>
      </c>
      <c r="M47" s="14" t="str">
        <f t="shared" si="1"/>
        <v>50 to 75</v>
      </c>
      <c r="N47" s="15">
        <v>74.87</v>
      </c>
      <c r="O47" s="14" t="str">
        <f t="shared" si="2"/>
        <v>8% to 10%</v>
      </c>
      <c r="P47" s="26">
        <f t="shared" si="3"/>
        <v>0.088553492720716</v>
      </c>
      <c r="Q47" s="5"/>
      <c r="R47" s="5"/>
      <c r="S47" s="5"/>
      <c r="T47" s="15"/>
      <c r="U47" s="15"/>
      <c r="V47" s="16"/>
      <c r="W47" s="15"/>
      <c r="X47" s="16"/>
      <c r="Y47" s="5"/>
      <c r="Z47" s="15"/>
      <c r="AA47" s="5"/>
      <c r="AB47" s="5"/>
      <c r="AC47" s="5"/>
      <c r="AD47" s="5"/>
    </row>
    <row r="48" spans="1:30">
      <c r="A48" s="5" t="s">
        <v>718</v>
      </c>
      <c r="B48" s="5" t="s">
        <v>719</v>
      </c>
      <c r="C48" s="24" t="s">
        <v>602</v>
      </c>
      <c r="D48" s="5" t="s">
        <v>818</v>
      </c>
      <c r="E48" s="5" t="s">
        <v>211</v>
      </c>
      <c r="F48" s="9" t="s">
        <v>819</v>
      </c>
      <c r="G48" s="15">
        <v>57</v>
      </c>
      <c r="H48" s="15">
        <v>4026.53</v>
      </c>
      <c r="I48" s="26">
        <f t="shared" si="11"/>
        <v>0.00539080335398251</v>
      </c>
      <c r="J48" s="15" t="s">
        <v>722</v>
      </c>
      <c r="K48" s="14" t="str">
        <f t="shared" si="0"/>
        <v>50 to 75</v>
      </c>
      <c r="L48" s="15">
        <v>69.47</v>
      </c>
      <c r="M48" s="14" t="str">
        <f t="shared" si="1"/>
        <v>50 to 75</v>
      </c>
      <c r="N48" s="15">
        <v>72.3</v>
      </c>
      <c r="O48" s="14" t="str">
        <f t="shared" si="2"/>
        <v>2% to 4%</v>
      </c>
      <c r="P48" s="26">
        <f t="shared" si="3"/>
        <v>0.0391424619640387</v>
      </c>
      <c r="Q48" s="5">
        <v>200</v>
      </c>
      <c r="R48" s="5" t="s">
        <v>115</v>
      </c>
      <c r="S48" s="5" t="str">
        <f t="shared" ref="S48:S53" si="26">_xlfn.IFS(AND(T48&gt;0,T48&lt;=0.05),"0 to 0.05",AND(T48&gt;0.05,T48&lt;=0.1),"0.05 to 0.1",AND(T48&gt;0.1,T48&lt;=0.2),"0.1 to 0.2",AND(T48&gt;0.2,T48&lt;=0.3),"0.2 to 0.3",AND(T48&gt;0.3,T48&lt;=0.4),"0.3 to 0.4",AND(T48&gt;0.4,T48&lt;=0.5),"0.4 to 0.5",AND(T48&gt;0.5,T48&lt;=0.75),"0.5 to 0.75",AND(T48&gt;0.75,T48&lt;=1),"0.75 to 1",AND(T48&gt;1,T48&lt;=2),"1 to 2",AND(T48&gt;2,T48&lt;=3),"2 to 3",AND(T48&gt;3,T48&lt;=4),"3 to 4",AND(T48&gt;4,T48&lt;=5),"4 to 5",AND(T48&gt;5,T48&lt;=10),"5 to 10",T48&gt;10,"10+")</f>
        <v>0.3 to 0.4</v>
      </c>
      <c r="T48" s="15">
        <f t="shared" ref="T48:T53" si="27">L48/(Z48*29.57)</f>
        <v>0.347535584001857</v>
      </c>
      <c r="U48" s="15" t="str">
        <f t="shared" ref="U48:U53" si="28">_xlfn.IFS(AND(V48&gt;0,V48&lt;=0.05),"0 to 0.05",AND(V48&gt;0.05,V48&lt;=0.1),"0.05 to 0.1",AND(V48&gt;0.1,V48&lt;=0.2),"0.1 to 0.2",AND(V48&gt;0.2,V48&lt;=0.3),"0.2 to 0.3",AND(V48&gt;0.3,V48&lt;=0.4),"0.3 to 0.4",AND(V48&gt;0.4,V48&lt;=0.5),"0.4 to 0.5",AND(V48&gt;0.5,V48&lt;=0.75),"0.5 to 0.75",AND(V48&gt;0.75,V48&lt;=1),"0.75 to 1",AND(V48&gt;1,V48&lt;=2),"1 to 2",AND(V48&gt;2,V48&lt;=3),"2 to 3",AND(V48&gt;3,V48&lt;=4),"3 to 4",AND(V48&gt;4,V48&lt;=5),"4 to 5",AND(V48&gt;5,V48&lt;=10),"5 to 10",V48&gt;10,"10+")</f>
        <v>0.05 to 0.1</v>
      </c>
      <c r="V48" s="16">
        <f t="shared" ref="V48:V53" si="29">N48/($Z48*29.57)*0.27</f>
        <v>0.097657148917522</v>
      </c>
      <c r="W48" s="15" t="str">
        <f t="shared" ref="W48:W53" si="30">_xlfn.IFS(AND(X48&gt;0,X48&lt;=0.05),"0 to 0.05",AND(X48&gt;0.05,X48&lt;=0.1),"0.05 to 0.1",AND(X48&gt;0.1,X48&lt;=0.2),"0.1 to 0.2",AND(X48&gt;0.2,X48&lt;=0.3),"0.2 to 0.3",AND(X48&gt;0.3,X48&lt;=0.4),"0.3 to 0.4",AND(X48&gt;0.4,X48&lt;=0.5),"0.4 to 0.5",AND(X48&gt;0.5,X48&lt;=0.75),"0.5 to 0.75",AND(X48&gt;0.75,X48&lt;=1),"0.75 to 1",AND(X48&gt;1,X48&lt;=2),"1 to 2",AND(X48&gt;2,X48&lt;=3),"2 to 3",AND(X48&gt;3,X48&lt;=4),"3 to 4",AND(X48&gt;4,X48&lt;=5),"4 to 5",AND(X48&gt;5,X48&lt;=10),"5 to 10",X48&gt;10,"10+")</f>
        <v>0.05 to 0.1</v>
      </c>
      <c r="X48" s="16">
        <f t="shared" ref="X48:X53" si="31">L48/($Z48*29.57)*0.27</f>
        <v>0.0938346076805014</v>
      </c>
      <c r="Y48" s="5" t="str">
        <f t="shared" ref="Y48:Y53" si="32">_xlfn.IFS(AND(Z48&gt;0,Z48&lt;=1),"0 to 1",AND(Z48&gt;1,Z48&lt;=2),"1 to 2",AND(Z48&gt;2,Z48&lt;=4),"2 to 4",AND(Z48&gt;4,Z48&lt;=6),"4 to 6",AND(Z48&gt;6,Z48&lt;=8),"6 to 8",AND(Z48&gt;8,Z48&lt;=10),"8 to 10",AND(Z48&gt;10,Z48&lt;=15),"10 to 15",AND(Z48&gt;15,Z48&lt;=20),"15 to 20",AND(Z48&gt;20,Z48&lt;=25),"20 to 25",AND(Z48&gt;25,Z48&lt;=30),"25 to 30",AND(Z48&gt;30,Z48&lt;=40),"30 to 40",AND(Z48&gt;40,Z48&lt;=50),"40 to 50",Z48&gt;50,"50+")</f>
        <v>6 to 8</v>
      </c>
      <c r="Z48" s="15">
        <f>Q48*0.0338</f>
        <v>6.76</v>
      </c>
      <c r="AA48" s="5" t="s">
        <v>96</v>
      </c>
      <c r="AB48" s="5"/>
      <c r="AC48" s="5"/>
      <c r="AD48" s="5"/>
    </row>
    <row r="49" spans="1:30">
      <c r="A49" s="5" t="s">
        <v>718</v>
      </c>
      <c r="B49" s="5" t="s">
        <v>719</v>
      </c>
      <c r="C49" s="24" t="s">
        <v>615</v>
      </c>
      <c r="D49" s="25" t="s">
        <v>820</v>
      </c>
      <c r="E49" s="5" t="s">
        <v>213</v>
      </c>
      <c r="F49" s="9" t="s">
        <v>821</v>
      </c>
      <c r="G49" s="15">
        <v>95</v>
      </c>
      <c r="H49" s="15">
        <v>3853.83</v>
      </c>
      <c r="I49" s="26">
        <f t="shared" si="11"/>
        <v>0.00515958894871724</v>
      </c>
      <c r="J49" s="15" t="s">
        <v>722</v>
      </c>
      <c r="K49" s="14" t="str">
        <f t="shared" si="0"/>
        <v>40 to 50</v>
      </c>
      <c r="L49" s="15">
        <v>43.24</v>
      </c>
      <c r="M49" s="14" t="str">
        <f t="shared" si="1"/>
        <v>40 to 50</v>
      </c>
      <c r="N49" s="15">
        <v>44.54</v>
      </c>
      <c r="O49" s="14" t="str">
        <f t="shared" si="2"/>
        <v>2% to 4%</v>
      </c>
      <c r="P49" s="26">
        <f t="shared" si="3"/>
        <v>0.0291872474180511</v>
      </c>
      <c r="Q49" s="5">
        <v>400</v>
      </c>
      <c r="R49" s="5" t="s">
        <v>115</v>
      </c>
      <c r="S49" s="5" t="str">
        <f t="shared" si="26"/>
        <v>0.1 to 0.2</v>
      </c>
      <c r="T49" s="15">
        <f t="shared" si="27"/>
        <v>0.108157756241833</v>
      </c>
      <c r="U49" s="15" t="str">
        <f t="shared" si="28"/>
        <v>0 to 0.05</v>
      </c>
      <c r="V49" s="16">
        <f t="shared" si="29"/>
        <v>0.030080563020653</v>
      </c>
      <c r="W49" s="15" t="str">
        <f t="shared" si="30"/>
        <v>0 to 0.05</v>
      </c>
      <c r="X49" s="16">
        <f t="shared" si="31"/>
        <v>0.029202594185295</v>
      </c>
      <c r="Y49" s="5" t="str">
        <f t="shared" si="32"/>
        <v>10 to 15</v>
      </c>
      <c r="Z49" s="15">
        <f>Q49*0.0338</f>
        <v>13.52</v>
      </c>
      <c r="AA49" s="5" t="s">
        <v>96</v>
      </c>
      <c r="AB49" s="5"/>
      <c r="AC49" s="5"/>
      <c r="AD49" s="5"/>
    </row>
    <row r="50" spans="1:30">
      <c r="A50" s="5" t="s">
        <v>718</v>
      </c>
      <c r="B50" s="5" t="s">
        <v>719</v>
      </c>
      <c r="C50" s="24" t="s">
        <v>616</v>
      </c>
      <c r="D50" s="5" t="s">
        <v>822</v>
      </c>
      <c r="E50" s="5" t="s">
        <v>214</v>
      </c>
      <c r="F50" s="9" t="s">
        <v>823</v>
      </c>
      <c r="G50" s="15">
        <v>121</v>
      </c>
      <c r="H50" s="15">
        <v>3736.78</v>
      </c>
      <c r="I50" s="26">
        <f t="shared" si="11"/>
        <v>0.00500287993808435</v>
      </c>
      <c r="J50" s="15" t="s">
        <v>722</v>
      </c>
      <c r="K50" s="14" t="str">
        <f t="shared" si="0"/>
        <v>30 to 40</v>
      </c>
      <c r="L50" s="15">
        <v>31.93</v>
      </c>
      <c r="M50" s="14" t="str">
        <f t="shared" si="1"/>
        <v>30 to 40</v>
      </c>
      <c r="N50" s="15">
        <v>34.89</v>
      </c>
      <c r="O50" s="14" t="str">
        <f t="shared" si="2"/>
        <v>8% to 10%</v>
      </c>
      <c r="P50" s="26">
        <f t="shared" si="3"/>
        <v>0.0848380624820866</v>
      </c>
      <c r="Q50" s="5">
        <v>150</v>
      </c>
      <c r="R50" s="5" t="s">
        <v>824</v>
      </c>
      <c r="S50" s="5" t="str">
        <f t="shared" si="26"/>
        <v>0.2 to 0.3</v>
      </c>
      <c r="T50" s="15">
        <f t="shared" si="27"/>
        <v>0.212980398199305</v>
      </c>
      <c r="U50" s="15" t="str">
        <f t="shared" si="28"/>
        <v>0.05 to 0.1</v>
      </c>
      <c r="V50" s="16">
        <f t="shared" si="29"/>
        <v>0.0628355541859353</v>
      </c>
      <c r="W50" s="15" t="str">
        <f t="shared" si="30"/>
        <v>0.05 to 0.1</v>
      </c>
      <c r="X50" s="16">
        <f t="shared" si="31"/>
        <v>0.0575047075138124</v>
      </c>
      <c r="Y50" s="5" t="str">
        <f t="shared" si="32"/>
        <v>4 to 6</v>
      </c>
      <c r="Z50" s="15">
        <f>Q50*0.0338</f>
        <v>5.07</v>
      </c>
      <c r="AA50" s="5" t="s">
        <v>96</v>
      </c>
      <c r="AB50" s="5"/>
      <c r="AC50" s="5"/>
      <c r="AD50" s="5"/>
    </row>
    <row r="51" spans="1:30">
      <c r="A51" s="5" t="s">
        <v>718</v>
      </c>
      <c r="B51" s="5" t="s">
        <v>719</v>
      </c>
      <c r="C51" s="24" t="s">
        <v>804</v>
      </c>
      <c r="D51" s="5" t="s">
        <v>825</v>
      </c>
      <c r="E51" s="5" t="s">
        <v>215</v>
      </c>
      <c r="F51" s="9" t="s">
        <v>826</v>
      </c>
      <c r="G51" s="15">
        <v>37</v>
      </c>
      <c r="H51" s="15">
        <v>3557.73</v>
      </c>
      <c r="I51" s="26">
        <f t="shared" si="11"/>
        <v>0.00476316401878645</v>
      </c>
      <c r="J51" s="15" t="s">
        <v>722</v>
      </c>
      <c r="K51" s="14" t="str">
        <f t="shared" si="0"/>
        <v>75 to 100</v>
      </c>
      <c r="L51" s="15">
        <v>97.69</v>
      </c>
      <c r="M51" s="14" t="str">
        <f t="shared" si="1"/>
        <v>100 to 150</v>
      </c>
      <c r="N51" s="15">
        <v>103.06</v>
      </c>
      <c r="O51" s="14" t="str">
        <f t="shared" si="2"/>
        <v>4% to 6%</v>
      </c>
      <c r="P51" s="26">
        <f t="shared" si="3"/>
        <v>0.0521055695711237</v>
      </c>
      <c r="Q51" s="5">
        <v>200</v>
      </c>
      <c r="R51" s="5" t="s">
        <v>115</v>
      </c>
      <c r="S51" s="5" t="str">
        <f t="shared" si="26"/>
        <v>0.4 to 0.5</v>
      </c>
      <c r="T51" s="15">
        <f t="shared" si="27"/>
        <v>0.488710971658866</v>
      </c>
      <c r="U51" s="15" t="str">
        <f t="shared" si="28"/>
        <v>0.1 to 0.2</v>
      </c>
      <c r="V51" s="16">
        <f t="shared" si="29"/>
        <v>0.139205335649237</v>
      </c>
      <c r="W51" s="15" t="str">
        <f t="shared" si="30"/>
        <v>0.1 to 0.2</v>
      </c>
      <c r="X51" s="16">
        <f t="shared" si="31"/>
        <v>0.131951962347894</v>
      </c>
      <c r="Y51" s="5" t="str">
        <f t="shared" si="32"/>
        <v>6 to 8</v>
      </c>
      <c r="Z51" s="15">
        <f>Q51*0.0338</f>
        <v>6.76</v>
      </c>
      <c r="AA51" s="5" t="s">
        <v>96</v>
      </c>
      <c r="AB51" s="5"/>
      <c r="AC51" s="5"/>
      <c r="AD51" s="5"/>
    </row>
    <row r="52" spans="1:30">
      <c r="A52" s="5" t="s">
        <v>718</v>
      </c>
      <c r="B52" s="5" t="s">
        <v>719</v>
      </c>
      <c r="C52" s="24" t="s">
        <v>591</v>
      </c>
      <c r="D52" s="5" t="s">
        <v>827</v>
      </c>
      <c r="E52" s="5" t="s">
        <v>216</v>
      </c>
      <c r="F52" s="9" t="s">
        <v>828</v>
      </c>
      <c r="G52" s="15">
        <v>28</v>
      </c>
      <c r="H52" s="15">
        <v>3321.01</v>
      </c>
      <c r="I52" s="26">
        <f t="shared" si="11"/>
        <v>0.00444623828621902</v>
      </c>
      <c r="J52" s="15" t="s">
        <v>722</v>
      </c>
      <c r="K52" s="14" t="str">
        <f t="shared" si="0"/>
        <v>100 to 150</v>
      </c>
      <c r="L52" s="15">
        <v>121.72</v>
      </c>
      <c r="M52" s="14" t="str">
        <f t="shared" si="1"/>
        <v>100 to 150</v>
      </c>
      <c r="N52" s="15">
        <v>129.85</v>
      </c>
      <c r="O52" s="14" t="str">
        <f t="shared" si="2"/>
        <v>6% to 8%</v>
      </c>
      <c r="P52" s="26">
        <f t="shared" si="3"/>
        <v>0.0626107046592222</v>
      </c>
      <c r="Q52" s="5">
        <f>7.2*2</f>
        <v>14.4</v>
      </c>
      <c r="R52" s="5" t="s">
        <v>96</v>
      </c>
      <c r="S52" s="5" t="str">
        <f t="shared" si="26"/>
        <v>0.2 to 0.3</v>
      </c>
      <c r="T52" s="15">
        <f t="shared" si="27"/>
        <v>0.285856536279262</v>
      </c>
      <c r="U52" s="15" t="str">
        <f t="shared" si="28"/>
        <v>0.05 to 0.1</v>
      </c>
      <c r="V52" s="16">
        <f t="shared" si="29"/>
        <v>0.0823364051403449</v>
      </c>
      <c r="W52" s="15" t="str">
        <f t="shared" si="30"/>
        <v>0.05 to 0.1</v>
      </c>
      <c r="X52" s="16">
        <f t="shared" si="31"/>
        <v>0.0771812647954007</v>
      </c>
      <c r="Y52" s="5" t="str">
        <f t="shared" si="32"/>
        <v>10 to 15</v>
      </c>
      <c r="Z52" s="15">
        <f>Q52</f>
        <v>14.4</v>
      </c>
      <c r="AA52" s="5" t="s">
        <v>96</v>
      </c>
      <c r="AB52" s="5"/>
      <c r="AC52" s="5"/>
      <c r="AD52" s="5"/>
    </row>
    <row r="53" spans="1:30">
      <c r="A53" s="5" t="s">
        <v>718</v>
      </c>
      <c r="B53" s="5" t="s">
        <v>719</v>
      </c>
      <c r="C53" s="24" t="s">
        <v>617</v>
      </c>
      <c r="D53" s="5" t="s">
        <v>829</v>
      </c>
      <c r="E53" s="5" t="s">
        <v>220</v>
      </c>
      <c r="F53" s="9" t="s">
        <v>830</v>
      </c>
      <c r="G53" s="15">
        <v>28</v>
      </c>
      <c r="H53" s="15">
        <v>3018.7</v>
      </c>
      <c r="I53" s="26">
        <f t="shared" si="11"/>
        <v>0.00404149927721065</v>
      </c>
      <c r="J53" s="15" t="s">
        <v>722</v>
      </c>
      <c r="K53" s="14" t="str">
        <f t="shared" si="0"/>
        <v>100 to 150</v>
      </c>
      <c r="L53" s="15">
        <v>110.59</v>
      </c>
      <c r="M53" s="14" t="str">
        <f t="shared" si="1"/>
        <v>100 to 150</v>
      </c>
      <c r="N53" s="15">
        <v>113.07</v>
      </c>
      <c r="O53" s="14" t="str">
        <f t="shared" si="2"/>
        <v>2% to 4%</v>
      </c>
      <c r="P53" s="26">
        <f t="shared" si="3"/>
        <v>0.0219333156451755</v>
      </c>
      <c r="Q53" s="5">
        <v>200</v>
      </c>
      <c r="R53" s="5" t="s">
        <v>115</v>
      </c>
      <c r="S53" s="5" t="str">
        <f t="shared" si="26"/>
        <v>0.5 to 0.75</v>
      </c>
      <c r="T53" s="15">
        <f t="shared" si="27"/>
        <v>0.553245433061255</v>
      </c>
      <c r="U53" s="15" t="str">
        <f t="shared" si="28"/>
        <v>0.1 to 0.2</v>
      </c>
      <c r="V53" s="16">
        <f t="shared" si="29"/>
        <v>0.152726055713751</v>
      </c>
      <c r="W53" s="15" t="str">
        <f t="shared" si="30"/>
        <v>0.1 to 0.2</v>
      </c>
      <c r="X53" s="16">
        <f t="shared" si="31"/>
        <v>0.149376266926539</v>
      </c>
      <c r="Y53" s="5" t="str">
        <f t="shared" si="32"/>
        <v>6 to 8</v>
      </c>
      <c r="Z53" s="15">
        <f>Q53*0.0338</f>
        <v>6.76</v>
      </c>
      <c r="AA53" s="5" t="s">
        <v>96</v>
      </c>
      <c r="AB53" s="5"/>
      <c r="AC53" s="5"/>
      <c r="AD53" s="5"/>
    </row>
    <row r="54" spans="1:30">
      <c r="A54" s="5" t="s">
        <v>718</v>
      </c>
      <c r="B54" s="5" t="s">
        <v>719</v>
      </c>
      <c r="C54" s="24" t="s">
        <v>618</v>
      </c>
      <c r="D54" s="5" t="s">
        <v>831</v>
      </c>
      <c r="E54" s="5" t="s">
        <v>223</v>
      </c>
      <c r="F54" s="9" t="s">
        <v>832</v>
      </c>
      <c r="G54" s="15">
        <v>27</v>
      </c>
      <c r="H54" s="15">
        <v>2858.66</v>
      </c>
      <c r="I54" s="26">
        <f t="shared" si="11"/>
        <v>0.00382723434716633</v>
      </c>
      <c r="J54" s="15" t="s">
        <v>722</v>
      </c>
      <c r="K54" s="14" t="str">
        <f t="shared" si="0"/>
        <v>100 to 150</v>
      </c>
      <c r="L54" s="15">
        <v>105.54</v>
      </c>
      <c r="M54" s="14" t="str">
        <f t="shared" si="1"/>
        <v>100 to 150</v>
      </c>
      <c r="N54" s="15">
        <v>110.36</v>
      </c>
      <c r="O54" s="14" t="str">
        <f t="shared" si="2"/>
        <v>4% to 6%</v>
      </c>
      <c r="P54" s="26">
        <f t="shared" si="3"/>
        <v>0.04367524465386</v>
      </c>
      <c r="Q54" s="5"/>
      <c r="R54" s="5"/>
      <c r="S54" s="5"/>
      <c r="T54" s="15"/>
      <c r="U54" s="15"/>
      <c r="V54" s="16"/>
      <c r="W54" s="15"/>
      <c r="X54" s="16"/>
      <c r="Y54" s="5"/>
      <c r="Z54" s="15"/>
      <c r="AA54" s="5"/>
      <c r="AB54" s="5"/>
      <c r="AC54" s="5"/>
      <c r="AD54" s="5"/>
    </row>
    <row r="55" spans="1:30">
      <c r="A55" s="5" t="s">
        <v>718</v>
      </c>
      <c r="B55" s="5" t="s">
        <v>719</v>
      </c>
      <c r="C55" s="24" t="s">
        <v>619</v>
      </c>
      <c r="D55" s="5" t="s">
        <v>833</v>
      </c>
      <c r="E55" s="5" t="s">
        <v>227</v>
      </c>
      <c r="F55" s="9" t="s">
        <v>834</v>
      </c>
      <c r="G55" s="15">
        <v>43</v>
      </c>
      <c r="H55" s="15">
        <v>2786.6</v>
      </c>
      <c r="I55" s="26">
        <f t="shared" si="11"/>
        <v>0.00373075889815987</v>
      </c>
      <c r="J55" s="15" t="s">
        <v>722</v>
      </c>
      <c r="K55" s="14" t="str">
        <f t="shared" si="0"/>
        <v>50 to 75</v>
      </c>
      <c r="L55" s="15">
        <v>65.15</v>
      </c>
      <c r="M55" s="14" t="str">
        <f t="shared" si="1"/>
        <v>50 to 75</v>
      </c>
      <c r="N55" s="15">
        <v>68.65</v>
      </c>
      <c r="O55" s="14" t="str">
        <f t="shared" si="2"/>
        <v>4% to 6%</v>
      </c>
      <c r="P55" s="26">
        <f t="shared" si="3"/>
        <v>0.0509832483612527</v>
      </c>
      <c r="Q55" s="5">
        <v>8.5</v>
      </c>
      <c r="R55" s="5" t="s">
        <v>96</v>
      </c>
      <c r="S55" s="5" t="str">
        <f t="shared" ref="S55:S65" si="33">_xlfn.IFS(AND(T55&gt;0,T55&lt;=0.05),"0 to 0.05",AND(T55&gt;0.05,T55&lt;=0.1),"0.05 to 0.1",AND(T55&gt;0.1,T55&lt;=0.2),"0.1 to 0.2",AND(T55&gt;0.2,T55&lt;=0.3),"0.2 to 0.3",AND(T55&gt;0.3,T55&lt;=0.4),"0.3 to 0.4",AND(T55&gt;0.4,T55&lt;=0.5),"0.4 to 0.5",AND(T55&gt;0.5,T55&lt;=0.75),"0.5 to 0.75",AND(T55&gt;0.75,T55&lt;=1),"0.75 to 1",AND(T55&gt;1,T55&lt;=2),"1 to 2",AND(T55&gt;2,T55&lt;=3),"2 to 3",AND(T55&gt;3,T55&lt;=4),"3 to 4",AND(T55&gt;4,T55&lt;=5),"4 to 5",AND(T55&gt;5,T55&lt;=10),"5 to 10",T55&gt;10,"10+")</f>
        <v>0.2 to 0.3</v>
      </c>
      <c r="T55" s="15">
        <f t="shared" ref="T55:T65" si="34">L55/(Z55*29.57)</f>
        <v>0.259205474546937</v>
      </c>
      <c r="U55" s="15" t="str">
        <f t="shared" ref="U55:U65" si="35">_xlfn.IFS(AND(V55&gt;0,V55&lt;=0.05),"0 to 0.05",AND(V55&gt;0.05,V55&lt;=0.1),"0.05 to 0.1",AND(V55&gt;0.1,V55&lt;=0.2),"0.1 to 0.2",AND(V55&gt;0.2,V55&lt;=0.3),"0.2 to 0.3",AND(V55&gt;0.3,V55&lt;=0.4),"0.3 to 0.4",AND(V55&gt;0.4,V55&lt;=0.5),"0.4 to 0.5",AND(V55&gt;0.5,V55&lt;=0.75),"0.5 to 0.75",AND(V55&gt;0.75,V55&lt;=1),"0.75 to 1",AND(V55&gt;1,V55&lt;=2),"1 to 2",AND(V55&gt;2,V55&lt;=3),"2 to 3",AND(V55&gt;3,V55&lt;=4),"3 to 4",AND(V55&gt;4,V55&lt;=5),"4 to 5",AND(V55&gt;5,V55&lt;=10),"5 to 10",V55&gt;10,"10+")</f>
        <v>0.05 to 0.1</v>
      </c>
      <c r="V55" s="16">
        <f t="shared" ref="V55:V65" si="36">N55/($Z55*29.57)*0.27</f>
        <v>0.0737452505520301</v>
      </c>
      <c r="W55" s="15" t="str">
        <f t="shared" ref="W55:W65" si="37">_xlfn.IFS(AND(X55&gt;0,X55&lt;=0.05),"0 to 0.05",AND(X55&gt;0.05,X55&lt;=0.1),"0.05 to 0.1",AND(X55&gt;0.1,X55&lt;=0.2),"0.1 to 0.2",AND(X55&gt;0.2,X55&lt;=0.3),"0.2 to 0.3",AND(X55&gt;0.3,X55&lt;=0.4),"0.3 to 0.4",AND(X55&gt;0.4,X55&lt;=0.5),"0.4 to 0.5",AND(X55&gt;0.5,X55&lt;=0.75),"0.5 to 0.75",AND(X55&gt;0.75,X55&lt;=1),"0.75 to 1",AND(X55&gt;1,X55&lt;=2),"1 to 2",AND(X55&gt;2,X55&lt;=3),"2 to 3",AND(X55&gt;3,X55&lt;=4),"3 to 4",AND(X55&gt;4,X55&lt;=5),"4 to 5",AND(X55&gt;5,X55&lt;=10),"5 to 10",X55&gt;10,"10+")</f>
        <v>0.05 to 0.1</v>
      </c>
      <c r="X55" s="16">
        <f t="shared" ref="X55:X65" si="38">L55/($Z55*29.57)*0.27</f>
        <v>0.0699854781276731</v>
      </c>
      <c r="Y55" s="5" t="str">
        <f t="shared" ref="Y55:Y65" si="39">_xlfn.IFS(AND(Z55&gt;0,Z55&lt;=1),"0 to 1",AND(Z55&gt;1,Z55&lt;=2),"1 to 2",AND(Z55&gt;2,Z55&lt;=4),"2 to 4",AND(Z55&gt;4,Z55&lt;=6),"4 to 6",AND(Z55&gt;6,Z55&lt;=8),"6 to 8",AND(Z55&gt;8,Z55&lt;=10),"8 to 10",AND(Z55&gt;10,Z55&lt;=15),"10 to 15",AND(Z55&gt;15,Z55&lt;=20),"15 to 20",AND(Z55&gt;20,Z55&lt;=25),"20 to 25",AND(Z55&gt;25,Z55&lt;=30),"25 to 30",AND(Z55&gt;30,Z55&lt;=40),"30 to 40",AND(Z55&gt;40,Z55&lt;=50),"40 to 50",Z55&gt;50,"50+")</f>
        <v>8 to 10</v>
      </c>
      <c r="Z55" s="15">
        <f>Q55</f>
        <v>8.5</v>
      </c>
      <c r="AA55" s="5" t="s">
        <v>96</v>
      </c>
      <c r="AB55" s="5"/>
      <c r="AC55" s="5"/>
      <c r="AD55" s="5"/>
    </row>
    <row r="56" spans="1:30">
      <c r="A56" s="5" t="s">
        <v>718</v>
      </c>
      <c r="B56" s="5" t="s">
        <v>719</v>
      </c>
      <c r="C56" s="24" t="s">
        <v>620</v>
      </c>
      <c r="D56" s="5" t="s">
        <v>835</v>
      </c>
      <c r="E56" s="5" t="s">
        <v>230</v>
      </c>
      <c r="F56" s="9" t="s">
        <v>836</v>
      </c>
      <c r="G56" s="15">
        <v>25</v>
      </c>
      <c r="H56" s="15">
        <v>2711.77</v>
      </c>
      <c r="I56" s="26">
        <f t="shared" si="11"/>
        <v>0.00363057491468564</v>
      </c>
      <c r="J56" s="15" t="s">
        <v>722</v>
      </c>
      <c r="K56" s="14" t="str">
        <f t="shared" si="0"/>
        <v>100 to 150</v>
      </c>
      <c r="L56" s="15">
        <v>114.49</v>
      </c>
      <c r="M56" s="14" t="str">
        <f t="shared" si="1"/>
        <v>100 to 150</v>
      </c>
      <c r="N56" s="15">
        <v>121.08</v>
      </c>
      <c r="O56" s="14" t="str">
        <f t="shared" si="2"/>
        <v>4% to 6%</v>
      </c>
      <c r="P56" s="26">
        <f t="shared" si="3"/>
        <v>0.0544268252395111</v>
      </c>
      <c r="Q56" s="5">
        <v>200</v>
      </c>
      <c r="R56" s="5" t="s">
        <v>115</v>
      </c>
      <c r="S56" s="5" t="str">
        <f t="shared" si="33"/>
        <v>0.5 to 0.75</v>
      </c>
      <c r="T56" s="15">
        <f t="shared" si="34"/>
        <v>0.572755851624768</v>
      </c>
      <c r="U56" s="15" t="str">
        <f t="shared" si="35"/>
        <v>0.1 to 0.2</v>
      </c>
      <c r="V56" s="16">
        <f t="shared" si="36"/>
        <v>0.163545333207933</v>
      </c>
      <c r="W56" s="15" t="str">
        <f t="shared" si="37"/>
        <v>0.1 to 0.2</v>
      </c>
      <c r="X56" s="16">
        <f t="shared" si="38"/>
        <v>0.154644079938687</v>
      </c>
      <c r="Y56" s="5" t="str">
        <f t="shared" si="39"/>
        <v>6 to 8</v>
      </c>
      <c r="Z56" s="15">
        <f>Q56*0.0338</f>
        <v>6.76</v>
      </c>
      <c r="AA56" s="5" t="s">
        <v>96</v>
      </c>
      <c r="AB56" s="5"/>
      <c r="AC56" s="5"/>
      <c r="AD56" s="5"/>
    </row>
    <row r="57" spans="1:30">
      <c r="A57" s="5" t="s">
        <v>718</v>
      </c>
      <c r="B57" s="5" t="s">
        <v>719</v>
      </c>
      <c r="C57" s="24" t="s">
        <v>621</v>
      </c>
      <c r="D57" s="5" t="s">
        <v>837</v>
      </c>
      <c r="E57" s="5" t="s">
        <v>233</v>
      </c>
      <c r="F57" s="9" t="s">
        <v>838</v>
      </c>
      <c r="G57" s="15">
        <v>35</v>
      </c>
      <c r="H57" s="15">
        <v>2624.88</v>
      </c>
      <c r="I57" s="26">
        <f t="shared" si="11"/>
        <v>0.00351424474865495</v>
      </c>
      <c r="J57" s="15" t="s">
        <v>722</v>
      </c>
      <c r="K57" s="14" t="str">
        <f t="shared" si="0"/>
        <v>75 to 100</v>
      </c>
      <c r="L57" s="15">
        <v>77.65</v>
      </c>
      <c r="M57" s="14" t="str">
        <f t="shared" si="1"/>
        <v>100 to 150</v>
      </c>
      <c r="N57" s="15">
        <v>108.61</v>
      </c>
      <c r="O57" s="14" t="str">
        <f t="shared" si="2"/>
        <v>25% to 30%</v>
      </c>
      <c r="P57" s="26">
        <f t="shared" si="3"/>
        <v>0.285056624620201</v>
      </c>
      <c r="Q57" s="5">
        <v>12</v>
      </c>
      <c r="R57" s="5" t="s">
        <v>95</v>
      </c>
      <c r="S57" s="5" t="str">
        <f t="shared" si="33"/>
        <v>0.2 to 0.3</v>
      </c>
      <c r="T57" s="15">
        <f t="shared" si="34"/>
        <v>0.210414444646775</v>
      </c>
      <c r="U57" s="15" t="str">
        <f t="shared" si="35"/>
        <v>0.05 to 0.1</v>
      </c>
      <c r="V57" s="16">
        <f t="shared" si="36"/>
        <v>0.0794634960068677</v>
      </c>
      <c r="W57" s="15" t="str">
        <f t="shared" si="37"/>
        <v>0.05 to 0.1</v>
      </c>
      <c r="X57" s="16">
        <f t="shared" si="38"/>
        <v>0.0568119000546292</v>
      </c>
      <c r="Y57" s="5" t="str">
        <f t="shared" si="39"/>
        <v>10 to 15</v>
      </c>
      <c r="Z57" s="15">
        <f>Q57*1.04</f>
        <v>12.48</v>
      </c>
      <c r="AA57" s="5" t="s">
        <v>96</v>
      </c>
      <c r="AB57" s="5"/>
      <c r="AC57" s="5"/>
      <c r="AD57" s="5"/>
    </row>
    <row r="58" spans="1:30">
      <c r="A58" s="5" t="s">
        <v>718</v>
      </c>
      <c r="B58" s="5" t="s">
        <v>719</v>
      </c>
      <c r="C58" s="24" t="s">
        <v>604</v>
      </c>
      <c r="D58" s="5" t="s">
        <v>839</v>
      </c>
      <c r="E58" s="5" t="s">
        <v>235</v>
      </c>
      <c r="F58" s="9" t="s">
        <v>840</v>
      </c>
      <c r="G58" s="15">
        <v>13</v>
      </c>
      <c r="H58" s="15">
        <v>2616</v>
      </c>
      <c r="I58" s="26">
        <f t="shared" si="11"/>
        <v>0.00350235601722035</v>
      </c>
      <c r="J58" s="15" t="s">
        <v>722</v>
      </c>
      <c r="K58" s="14" t="str">
        <f t="shared" si="0"/>
        <v>200 to 250</v>
      </c>
      <c r="L58" s="15">
        <v>206.52</v>
      </c>
      <c r="M58" s="14" t="str">
        <f t="shared" si="1"/>
        <v>200 to 250</v>
      </c>
      <c r="N58" s="15">
        <v>212.25</v>
      </c>
      <c r="O58" s="14" t="str">
        <f t="shared" si="2"/>
        <v>2% to 4%</v>
      </c>
      <c r="P58" s="26">
        <f t="shared" si="3"/>
        <v>0.0269964664310954</v>
      </c>
      <c r="Q58" s="5">
        <v>5.7</v>
      </c>
      <c r="R58" s="5" t="s">
        <v>95</v>
      </c>
      <c r="S58" s="5" t="str">
        <f t="shared" si="33"/>
        <v>1 to 2</v>
      </c>
      <c r="T58" s="15">
        <f t="shared" si="34"/>
        <v>1.1781554508002</v>
      </c>
      <c r="U58" s="15" t="str">
        <f t="shared" si="35"/>
        <v>0.3 to 0.4</v>
      </c>
      <c r="V58" s="16">
        <f t="shared" si="36"/>
        <v>0.326927868955707</v>
      </c>
      <c r="W58" s="15" t="str">
        <f t="shared" si="37"/>
        <v>0.3 to 0.4</v>
      </c>
      <c r="X58" s="16">
        <f t="shared" si="38"/>
        <v>0.318101971716054</v>
      </c>
      <c r="Y58" s="5" t="str">
        <f t="shared" si="39"/>
        <v>4 to 6</v>
      </c>
      <c r="Z58" s="15">
        <f>Q58*1.04</f>
        <v>5.928</v>
      </c>
      <c r="AA58" s="5" t="s">
        <v>96</v>
      </c>
      <c r="AB58" s="5"/>
      <c r="AC58" s="5"/>
      <c r="AD58" s="5"/>
    </row>
    <row r="59" spans="1:30">
      <c r="A59" s="5" t="s">
        <v>718</v>
      </c>
      <c r="B59" s="5" t="s">
        <v>719</v>
      </c>
      <c r="C59" s="24" t="s">
        <v>622</v>
      </c>
      <c r="D59" s="5" t="s">
        <v>841</v>
      </c>
      <c r="E59" s="5" t="s">
        <v>237</v>
      </c>
      <c r="F59" s="9" t="s">
        <v>842</v>
      </c>
      <c r="G59" s="15">
        <v>27</v>
      </c>
      <c r="H59" s="15">
        <v>2610.34</v>
      </c>
      <c r="I59" s="26">
        <f t="shared" si="11"/>
        <v>0.0034947782897519</v>
      </c>
      <c r="J59" s="15" t="s">
        <v>722</v>
      </c>
      <c r="K59" s="14" t="str">
        <f t="shared" si="0"/>
        <v>100 to 150</v>
      </c>
      <c r="L59" s="15">
        <v>105.37</v>
      </c>
      <c r="M59" s="14" t="str">
        <f t="shared" si="1"/>
        <v>100 to 150</v>
      </c>
      <c r="N59" s="15">
        <v>107.84</v>
      </c>
      <c r="O59" s="14" t="str">
        <f t="shared" si="2"/>
        <v>2% to 4%</v>
      </c>
      <c r="P59" s="26">
        <f t="shared" si="3"/>
        <v>0.0229043026706231</v>
      </c>
      <c r="Q59" s="5">
        <v>7</v>
      </c>
      <c r="R59" s="5" t="s">
        <v>96</v>
      </c>
      <c r="S59" s="5" t="str">
        <f t="shared" si="33"/>
        <v>0.5 to 0.75</v>
      </c>
      <c r="T59" s="15">
        <f t="shared" si="34"/>
        <v>0.509058408618774</v>
      </c>
      <c r="U59" s="15" t="str">
        <f t="shared" si="35"/>
        <v>0.1 to 0.2</v>
      </c>
      <c r="V59" s="16">
        <f t="shared" si="36"/>
        <v>0.140667665104594</v>
      </c>
      <c r="W59" s="15" t="str">
        <f t="shared" si="37"/>
        <v>0.1 to 0.2</v>
      </c>
      <c r="X59" s="16">
        <f t="shared" si="38"/>
        <v>0.137445770327069</v>
      </c>
      <c r="Y59" s="5" t="str">
        <f t="shared" si="39"/>
        <v>6 to 8</v>
      </c>
      <c r="Z59" s="15">
        <f>Q59</f>
        <v>7</v>
      </c>
      <c r="AA59" s="5" t="s">
        <v>96</v>
      </c>
      <c r="AB59" s="5"/>
      <c r="AC59" s="5"/>
      <c r="AD59" s="5"/>
    </row>
    <row r="60" spans="1:30">
      <c r="A60" s="5" t="s">
        <v>718</v>
      </c>
      <c r="B60" s="5" t="s">
        <v>719</v>
      </c>
      <c r="C60" s="24" t="s">
        <v>843</v>
      </c>
      <c r="D60" s="5" t="s">
        <v>844</v>
      </c>
      <c r="E60" s="5" t="s">
        <v>240</v>
      </c>
      <c r="F60" s="9" t="s">
        <v>845</v>
      </c>
      <c r="G60" s="15">
        <v>20</v>
      </c>
      <c r="H60" s="15">
        <v>2551.87</v>
      </c>
      <c r="I60" s="26">
        <f t="shared" si="11"/>
        <v>0.00341649741959636</v>
      </c>
      <c r="J60" s="15" t="s">
        <v>722</v>
      </c>
      <c r="K60" s="14" t="str">
        <f t="shared" si="0"/>
        <v>100 to 150</v>
      </c>
      <c r="L60" s="15">
        <v>129.9</v>
      </c>
      <c r="M60" s="14" t="str">
        <f t="shared" si="1"/>
        <v>100 to 150</v>
      </c>
      <c r="N60" s="15">
        <v>137.75</v>
      </c>
      <c r="O60" s="14" t="str">
        <f t="shared" si="2"/>
        <v>4% to 6%</v>
      </c>
      <c r="P60" s="26">
        <f t="shared" si="3"/>
        <v>0.0569872958257713</v>
      </c>
      <c r="Q60" s="5">
        <v>2.5</v>
      </c>
      <c r="R60" s="5" t="s">
        <v>96</v>
      </c>
      <c r="S60" s="5" t="str">
        <f t="shared" si="33"/>
        <v>1 to 2</v>
      </c>
      <c r="T60" s="15">
        <f t="shared" si="34"/>
        <v>1.75718633750423</v>
      </c>
      <c r="U60" s="15" t="str">
        <f t="shared" si="35"/>
        <v>0.5 to 0.75</v>
      </c>
      <c r="V60" s="16">
        <f t="shared" si="36"/>
        <v>0.503111261413595</v>
      </c>
      <c r="W60" s="15" t="str">
        <f t="shared" si="37"/>
        <v>0.4 to 0.5</v>
      </c>
      <c r="X60" s="16">
        <f t="shared" si="38"/>
        <v>0.474440311126141</v>
      </c>
      <c r="Y60" s="5" t="str">
        <f t="shared" si="39"/>
        <v>2 to 4</v>
      </c>
      <c r="Z60" s="15">
        <f>Q60</f>
        <v>2.5</v>
      </c>
      <c r="AA60" s="5" t="s">
        <v>96</v>
      </c>
      <c r="AB60" s="5"/>
      <c r="AC60" s="5"/>
      <c r="AD60" s="5"/>
    </row>
    <row r="61" spans="1:30">
      <c r="A61" s="5" t="s">
        <v>718</v>
      </c>
      <c r="B61" s="5" t="s">
        <v>719</v>
      </c>
      <c r="C61" s="24" t="s">
        <v>623</v>
      </c>
      <c r="D61" s="5" t="s">
        <v>846</v>
      </c>
      <c r="E61" s="5" t="s">
        <v>243</v>
      </c>
      <c r="F61" s="9" t="s">
        <v>847</v>
      </c>
      <c r="G61" s="15">
        <v>32</v>
      </c>
      <c r="H61" s="15">
        <v>2384.44</v>
      </c>
      <c r="I61" s="26">
        <f t="shared" si="11"/>
        <v>0.00319233860156762</v>
      </c>
      <c r="J61" s="15" t="s">
        <v>722</v>
      </c>
      <c r="K61" s="14" t="str">
        <f t="shared" si="0"/>
        <v>75 to 100</v>
      </c>
      <c r="L61" s="15">
        <v>75.23</v>
      </c>
      <c r="M61" s="14" t="str">
        <f t="shared" si="1"/>
        <v>75 to 100</v>
      </c>
      <c r="N61" s="15">
        <v>76.61</v>
      </c>
      <c r="O61" s="14" t="str">
        <f t="shared" si="2"/>
        <v>0% to 2%</v>
      </c>
      <c r="P61" s="26">
        <f t="shared" si="3"/>
        <v>0.0180133141887481</v>
      </c>
      <c r="Q61" s="5">
        <v>6</v>
      </c>
      <c r="R61" s="5" t="s">
        <v>96</v>
      </c>
      <c r="S61" s="5" t="str">
        <f t="shared" si="33"/>
        <v>0.4 to 0.5</v>
      </c>
      <c r="T61" s="15">
        <f t="shared" si="34"/>
        <v>0.424022094465111</v>
      </c>
      <c r="U61" s="15" t="str">
        <f t="shared" si="35"/>
        <v>0.1 to 0.2</v>
      </c>
      <c r="V61" s="16">
        <f t="shared" si="36"/>
        <v>0.116586066959757</v>
      </c>
      <c r="W61" s="15" t="str">
        <f t="shared" si="37"/>
        <v>0.1 to 0.2</v>
      </c>
      <c r="X61" s="16">
        <f t="shared" si="38"/>
        <v>0.11448596550558</v>
      </c>
      <c r="Y61" s="5" t="str">
        <f t="shared" si="39"/>
        <v>4 to 6</v>
      </c>
      <c r="Z61" s="15">
        <f>Q61</f>
        <v>6</v>
      </c>
      <c r="AA61" s="5" t="s">
        <v>96</v>
      </c>
      <c r="AB61" s="5"/>
      <c r="AC61" s="5"/>
      <c r="AD61" s="5"/>
    </row>
    <row r="62" spans="1:30">
      <c r="A62" s="5" t="s">
        <v>718</v>
      </c>
      <c r="B62" s="5" t="s">
        <v>719</v>
      </c>
      <c r="C62" s="24" t="s">
        <v>583</v>
      </c>
      <c r="D62" s="5" t="s">
        <v>848</v>
      </c>
      <c r="E62" s="5" t="s">
        <v>245</v>
      </c>
      <c r="F62" s="9" t="s">
        <v>849</v>
      </c>
      <c r="G62" s="15">
        <v>25</v>
      </c>
      <c r="H62" s="15">
        <v>2382.6</v>
      </c>
      <c r="I62" s="26">
        <f t="shared" si="11"/>
        <v>0.00318987517072982</v>
      </c>
      <c r="J62" s="15" t="s">
        <v>722</v>
      </c>
      <c r="K62" s="14" t="str">
        <f t="shared" si="0"/>
        <v>75 to 100</v>
      </c>
      <c r="L62" s="15">
        <v>94.91</v>
      </c>
      <c r="M62" s="14" t="str">
        <f t="shared" si="1"/>
        <v>75 to 100</v>
      </c>
      <c r="N62" s="15">
        <v>96.54</v>
      </c>
      <c r="O62" s="14" t="str">
        <f t="shared" si="2"/>
        <v>0% to 2%</v>
      </c>
      <c r="P62" s="26">
        <f t="shared" si="3"/>
        <v>0.0168841930805885</v>
      </c>
      <c r="Q62" s="5">
        <v>300</v>
      </c>
      <c r="R62" s="5" t="s">
        <v>115</v>
      </c>
      <c r="S62" s="5" t="str">
        <f t="shared" si="33"/>
        <v>0.3 to 0.4</v>
      </c>
      <c r="T62" s="15">
        <f t="shared" si="34"/>
        <v>0.31653569672872</v>
      </c>
      <c r="U62" s="15" t="str">
        <f t="shared" si="35"/>
        <v>0.05 to 0.1</v>
      </c>
      <c r="V62" s="16">
        <f t="shared" si="36"/>
        <v>0.0869324219133017</v>
      </c>
      <c r="W62" s="15" t="str">
        <f t="shared" si="37"/>
        <v>0.05 to 0.1</v>
      </c>
      <c r="X62" s="16">
        <f t="shared" si="38"/>
        <v>0.0854646381167544</v>
      </c>
      <c r="Y62" s="5" t="str">
        <f t="shared" si="39"/>
        <v>10 to 15</v>
      </c>
      <c r="Z62" s="15">
        <f>Q62*0.0338</f>
        <v>10.14</v>
      </c>
      <c r="AA62" s="5" t="s">
        <v>96</v>
      </c>
      <c r="AB62" s="5"/>
      <c r="AC62" s="5"/>
      <c r="AD62" s="5"/>
    </row>
    <row r="63" spans="1:30">
      <c r="A63" s="5" t="s">
        <v>718</v>
      </c>
      <c r="B63" s="5" t="s">
        <v>719</v>
      </c>
      <c r="C63" s="24" t="s">
        <v>624</v>
      </c>
      <c r="D63" s="5" t="s">
        <v>850</v>
      </c>
      <c r="E63" s="5" t="s">
        <v>247</v>
      </c>
      <c r="F63" s="9" t="s">
        <v>851</v>
      </c>
      <c r="G63" s="15">
        <v>37</v>
      </c>
      <c r="H63" s="15">
        <v>2372.56</v>
      </c>
      <c r="I63" s="26">
        <f t="shared" si="11"/>
        <v>0.00317643340681052</v>
      </c>
      <c r="J63" s="15" t="s">
        <v>722</v>
      </c>
      <c r="K63" s="14" t="str">
        <f t="shared" si="0"/>
        <v>50 to 75</v>
      </c>
      <c r="L63" s="15">
        <v>66.84</v>
      </c>
      <c r="M63" s="14" t="str">
        <f t="shared" si="1"/>
        <v>50 to 75</v>
      </c>
      <c r="N63" s="15">
        <v>70.31</v>
      </c>
      <c r="O63" s="14" t="str">
        <f t="shared" si="2"/>
        <v>4% to 6%</v>
      </c>
      <c r="P63" s="26">
        <f t="shared" si="3"/>
        <v>0.0493528658796757</v>
      </c>
      <c r="Q63" s="5">
        <v>300</v>
      </c>
      <c r="R63" s="5" t="s">
        <v>115</v>
      </c>
      <c r="S63" s="5" t="str">
        <f t="shared" si="33"/>
        <v>0.2 to 0.3</v>
      </c>
      <c r="T63" s="15">
        <f t="shared" si="34"/>
        <v>0.222919038766701</v>
      </c>
      <c r="U63" s="15" t="str">
        <f t="shared" si="35"/>
        <v>0.05 to 0.1</v>
      </c>
      <c r="V63" s="16">
        <f t="shared" si="36"/>
        <v>0.0633128090400274</v>
      </c>
      <c r="W63" s="15" t="str">
        <f t="shared" si="37"/>
        <v>0.05 to 0.1</v>
      </c>
      <c r="X63" s="16">
        <f t="shared" si="38"/>
        <v>0.0601881404670094</v>
      </c>
      <c r="Y63" s="5" t="str">
        <f t="shared" si="39"/>
        <v>10 to 15</v>
      </c>
      <c r="Z63" s="15">
        <f>Q63*0.0338</f>
        <v>10.14</v>
      </c>
      <c r="AA63" s="5" t="s">
        <v>96</v>
      </c>
      <c r="AB63" s="5"/>
      <c r="AC63" s="5"/>
      <c r="AD63" s="5"/>
    </row>
    <row r="64" spans="1:30">
      <c r="A64" s="5" t="s">
        <v>718</v>
      </c>
      <c r="B64" s="5" t="s">
        <v>719</v>
      </c>
      <c r="C64" s="24" t="s">
        <v>597</v>
      </c>
      <c r="D64" s="5" t="s">
        <v>852</v>
      </c>
      <c r="E64" s="5" t="s">
        <v>249</v>
      </c>
      <c r="F64" s="9" t="s">
        <v>853</v>
      </c>
      <c r="G64" s="15">
        <v>23</v>
      </c>
      <c r="H64" s="15">
        <v>2336.51</v>
      </c>
      <c r="I64" s="26">
        <f t="shared" si="11"/>
        <v>0.00312816890588514</v>
      </c>
      <c r="J64" s="15" t="s">
        <v>722</v>
      </c>
      <c r="K64" s="14" t="str">
        <f t="shared" si="0"/>
        <v>100 to 150</v>
      </c>
      <c r="L64" s="15">
        <v>108.7</v>
      </c>
      <c r="M64" s="14" t="str">
        <f t="shared" si="1"/>
        <v>100 to 150</v>
      </c>
      <c r="N64" s="15">
        <v>119.44</v>
      </c>
      <c r="O64" s="14" t="str">
        <f t="shared" si="2"/>
        <v>8% to 10%</v>
      </c>
      <c r="P64" s="26">
        <f t="shared" si="3"/>
        <v>0.0899196249162759</v>
      </c>
      <c r="Q64" s="5">
        <f>2*7.9</f>
        <v>15.8</v>
      </c>
      <c r="R64" s="5" t="s">
        <v>96</v>
      </c>
      <c r="S64" s="5" t="str">
        <f t="shared" si="33"/>
        <v>0.2 to 0.3</v>
      </c>
      <c r="T64" s="15">
        <f t="shared" si="34"/>
        <v>0.232659683308862</v>
      </c>
      <c r="U64" s="15" t="str">
        <f t="shared" si="35"/>
        <v>0.05 to 0.1</v>
      </c>
      <c r="V64" s="16">
        <f t="shared" si="36"/>
        <v>0.0690247984828962</v>
      </c>
      <c r="W64" s="15" t="str">
        <f t="shared" si="37"/>
        <v>0.05 to 0.1</v>
      </c>
      <c r="X64" s="16">
        <f t="shared" si="38"/>
        <v>0.0628181144933926</v>
      </c>
      <c r="Y64" s="5" t="str">
        <f t="shared" si="39"/>
        <v>15 to 20</v>
      </c>
      <c r="Z64" s="15">
        <f>Q64</f>
        <v>15.8</v>
      </c>
      <c r="AA64" s="5" t="s">
        <v>96</v>
      </c>
      <c r="AB64" s="5"/>
      <c r="AC64" s="5"/>
      <c r="AD64" s="5"/>
    </row>
    <row r="65" spans="1:30">
      <c r="A65" s="5" t="s">
        <v>718</v>
      </c>
      <c r="B65" s="5" t="s">
        <v>719</v>
      </c>
      <c r="C65" s="24" t="s">
        <v>854</v>
      </c>
      <c r="D65" s="5" t="s">
        <v>855</v>
      </c>
      <c r="E65" s="5" t="s">
        <v>252</v>
      </c>
      <c r="F65" s="9" t="s">
        <v>856</v>
      </c>
      <c r="G65" s="15">
        <v>27</v>
      </c>
      <c r="H65" s="15">
        <v>2254.41</v>
      </c>
      <c r="I65" s="26">
        <f t="shared" si="11"/>
        <v>0.00301825169295937</v>
      </c>
      <c r="J65" s="15" t="s">
        <v>722</v>
      </c>
      <c r="K65" s="14" t="str">
        <f t="shared" si="0"/>
        <v>75 to 100</v>
      </c>
      <c r="L65" s="15">
        <v>85</v>
      </c>
      <c r="M65" s="14" t="str">
        <f t="shared" si="1"/>
        <v>75 to 100</v>
      </c>
      <c r="N65" s="15">
        <v>85</v>
      </c>
      <c r="O65" s="14" t="str">
        <f t="shared" si="2"/>
        <v>No Discount</v>
      </c>
      <c r="P65" s="26">
        <f t="shared" si="3"/>
        <v>0</v>
      </c>
      <c r="Q65" s="5">
        <v>500</v>
      </c>
      <c r="R65" s="5" t="s">
        <v>115</v>
      </c>
      <c r="S65" s="5" t="str">
        <f t="shared" si="33"/>
        <v>0.1 to 0.2</v>
      </c>
      <c r="T65" s="15">
        <f t="shared" si="34"/>
        <v>0.17009082850242</v>
      </c>
      <c r="U65" s="15" t="str">
        <f t="shared" si="35"/>
        <v>0 to 0.05</v>
      </c>
      <c r="V65" s="16">
        <f t="shared" si="36"/>
        <v>0.0459245236956535</v>
      </c>
      <c r="W65" s="15" t="str">
        <f t="shared" si="37"/>
        <v>0 to 0.05</v>
      </c>
      <c r="X65" s="16">
        <f t="shared" si="38"/>
        <v>0.0459245236956535</v>
      </c>
      <c r="Y65" s="5" t="str">
        <f t="shared" si="39"/>
        <v>15 to 20</v>
      </c>
      <c r="Z65" s="15">
        <f>Q65*0.0338</f>
        <v>16.9</v>
      </c>
      <c r="AA65" s="5" t="s">
        <v>96</v>
      </c>
      <c r="AB65" s="5"/>
      <c r="AC65" s="5"/>
      <c r="AD65" s="5"/>
    </row>
    <row r="66" spans="1:30">
      <c r="A66" s="5" t="s">
        <v>718</v>
      </c>
      <c r="B66" s="5" t="s">
        <v>719</v>
      </c>
      <c r="C66" s="24" t="s">
        <v>625</v>
      </c>
      <c r="D66" s="5" t="s">
        <v>857</v>
      </c>
      <c r="E66" s="5" t="s">
        <v>254</v>
      </c>
      <c r="F66" s="9" t="s">
        <v>858</v>
      </c>
      <c r="G66" s="15">
        <v>19</v>
      </c>
      <c r="H66" s="15">
        <v>2219.15</v>
      </c>
      <c r="I66" s="26">
        <f t="shared" si="11"/>
        <v>0.00297104486070892</v>
      </c>
      <c r="J66" s="15" t="s">
        <v>722</v>
      </c>
      <c r="K66" s="14" t="str">
        <f t="shared" ref="K66:K129" si="40">_xlfn.IFS(AND(L66&gt;0,L66&lt;=5),"0 to 5",AND(L66&gt;5,L66&lt;=10),"5 to 10",AND(L66&gt;10,L66&lt;=15),"10 to 15",AND(L66&gt;15,L66&lt;=20),"15 to 20",AND(L66&gt;20,L66&lt;=30),"20 to 30",AND(L66&gt;30,L66&lt;=40),"30 to 40",AND(L66&gt;40,L66&lt;=50),"40 to 50",AND(L66&gt;50,L66&lt;=75),"50 to 75",AND(L66&gt;75,L66&lt;=100),"75 to 100",AND(L66&gt;100,L66&lt;=150),"100 to 150",AND(L66&gt;150,L66&lt;=200),"150 to 200",AND(L66&gt;200,L66&lt;=250),"200 to 250",AND(L66&gt;250,L66&lt;=300),"250 to 300",AND(L66&gt;300,L66&lt;=400),"300 to 400",AND(L66&gt;400,L66&lt;=500),"400 to 500",L66&gt;500,"500+")</f>
        <v>100 to 150</v>
      </c>
      <c r="L66" s="15">
        <v>113.88</v>
      </c>
      <c r="M66" s="14" t="str">
        <f t="shared" ref="M66:M129" si="41">_xlfn.IFS(AND(N66&gt;0,N66&lt;=5),"0 to 5",AND(N66&gt;5,N66&lt;=10),"5 to 10",AND(N66&gt;10,N66&lt;=15),"10 to 15",AND(N66&gt;15,N66&lt;=20),"15 to 20",AND(N66&gt;20,N66&lt;=30),"20 to 30",AND(N66&gt;30,N66&lt;=40),"30 to 40",AND(N66&gt;40,N66&lt;=50),"40 to 50",AND(N66&gt;50,N66&lt;=75),"50 to 75",AND(N66&gt;75,N66&lt;=100),"75 to 100",AND(N66&gt;100,N66&lt;=150),"100 to 150",AND(N66&gt;150,N66&lt;=200),"150 to 200",AND(N66&gt;200,N66&lt;=250),"200 to 250",AND(N66&gt;250,N66&lt;=300),"250 to 300",AND(N66&gt;300,N66&lt;=400),"300 to 400",AND(N66&gt;400,N66&lt;=500),"400 to 500",N66&gt;500,"500+")</f>
        <v>100 to 150</v>
      </c>
      <c r="N66" s="15">
        <v>118.8</v>
      </c>
      <c r="O66" s="14" t="str">
        <f t="shared" ref="O66:O129" si="42">_xlfn.IFS(P66=0,"No Discount",AND(P66&gt;0,P66&lt;=0.02),"0% to 2%",AND(P66&gt;0.02,P66&lt;=0.04),"2% to 4%",AND(P66&gt;0.04,P66&lt;=0.06),"4% to 6%",AND(P66&gt;0.06,P66&lt;=0.08),"6% to 8%",AND(P66&gt;0.08,P66&lt;=0.1),"8% to 10%",AND(P66&gt;0.1,P66&lt;=0.15),"10% to 15%",AND(P66&gt;0.15,P66&lt;=0.2),"15% to 20%",AND(P66&gt;0.2,P66&lt;=0.25),"20% to 25%",AND(P66&gt;0.25,P66&lt;=0.3),"25% to 30%",AND(P66&gt;0.3,P66&lt;=0.4),"30% to 40%",AND(P66&gt;0.4,P66&lt;=0.5),"40% to 50%",AND(P66&gt;0.5,P66&lt;=0.75),"50% to 75%",AND(P66&gt;0.75,P66&lt;=1),"75% to 100%")</f>
        <v>4% to 6%</v>
      </c>
      <c r="P66" s="26">
        <f t="shared" ref="P66:P129" si="43">((N66-L66)/N66)</f>
        <v>0.0414141414141414</v>
      </c>
      <c r="Q66" s="5"/>
      <c r="R66" s="5"/>
      <c r="S66" s="5"/>
      <c r="T66" s="15"/>
      <c r="U66" s="15"/>
      <c r="V66" s="16"/>
      <c r="W66" s="15"/>
      <c r="X66" s="16"/>
      <c r="Y66" s="5"/>
      <c r="Z66" s="15"/>
      <c r="AA66" s="5"/>
      <c r="AB66" s="5"/>
      <c r="AC66" s="5"/>
      <c r="AD66" s="5"/>
    </row>
    <row r="67" spans="1:30">
      <c r="A67" s="5" t="s">
        <v>718</v>
      </c>
      <c r="B67" s="5" t="s">
        <v>719</v>
      </c>
      <c r="C67" s="24" t="s">
        <v>626</v>
      </c>
      <c r="D67" s="25" t="s">
        <v>859</v>
      </c>
      <c r="E67" s="5" t="s">
        <v>258</v>
      </c>
      <c r="F67" s="9" t="s">
        <v>860</v>
      </c>
      <c r="G67" s="15">
        <v>20</v>
      </c>
      <c r="H67" s="15">
        <v>2180.78</v>
      </c>
      <c r="I67" s="26">
        <f t="shared" ref="I67:I130" si="44">H67/SUM($H$2:$H$301)</f>
        <v>0.00291967429481414</v>
      </c>
      <c r="J67" s="15" t="s">
        <v>722</v>
      </c>
      <c r="K67" s="14" t="str">
        <f t="shared" si="40"/>
        <v>100 to 150</v>
      </c>
      <c r="L67" s="15">
        <v>108.12</v>
      </c>
      <c r="M67" s="14" t="str">
        <f t="shared" si="41"/>
        <v>100 to 150</v>
      </c>
      <c r="N67" s="15">
        <v>112.9</v>
      </c>
      <c r="O67" s="14" t="str">
        <f t="shared" si="42"/>
        <v>4% to 6%</v>
      </c>
      <c r="P67" s="26">
        <f t="shared" si="43"/>
        <v>0.0423383525243578</v>
      </c>
      <c r="Q67" s="5">
        <v>14</v>
      </c>
      <c r="R67" s="5" t="s">
        <v>96</v>
      </c>
      <c r="S67" s="5" t="str">
        <f t="shared" ref="S67:S82" si="45">_xlfn.IFS(AND(T67&gt;0,T67&lt;=0.05),"0 to 0.05",AND(T67&gt;0.05,T67&lt;=0.1),"0.05 to 0.1",AND(T67&gt;0.1,T67&lt;=0.2),"0.1 to 0.2",AND(T67&gt;0.2,T67&lt;=0.3),"0.2 to 0.3",AND(T67&gt;0.3,T67&lt;=0.4),"0.3 to 0.4",AND(T67&gt;0.4,T67&lt;=0.5),"0.4 to 0.5",AND(T67&gt;0.5,T67&lt;=0.75),"0.5 to 0.75",AND(T67&gt;0.75,T67&lt;=1),"0.75 to 1",AND(T67&gt;1,T67&lt;=2),"1 to 2",AND(T67&gt;2,T67&lt;=3),"2 to 3",AND(T67&gt;3,T67&lt;=4),"3 to 4",AND(T67&gt;4,T67&lt;=5),"4 to 5",AND(T67&gt;5,T67&lt;=10),"5 to 10",T67&gt;10,"10+")</f>
        <v>0.2 to 0.3</v>
      </c>
      <c r="T67" s="15">
        <f t="shared" ref="T67:T82" si="46">L67/(Z67*29.57)</f>
        <v>0.261172037296488</v>
      </c>
      <c r="U67" s="15" t="str">
        <f t="shared" ref="U67:U82" si="47">_xlfn.IFS(AND(V67&gt;0,V67&lt;=0.05),"0 to 0.05",AND(V67&gt;0.05,V67&lt;=0.1),"0.05 to 0.1",AND(V67&gt;0.1,V67&lt;=0.2),"0.1 to 0.2",AND(V67&gt;0.2,V67&lt;=0.3),"0.2 to 0.3",AND(V67&gt;0.3,V67&lt;=0.4),"0.3 to 0.4",AND(V67&gt;0.4,V67&lt;=0.5),"0.4 to 0.5",AND(V67&gt;0.5,V67&lt;=0.75),"0.5 to 0.75",AND(V67&gt;0.75,V67&lt;=1),"0.75 to 1",AND(V67&gt;1,V67&lt;=2),"1 to 2",AND(V67&gt;2,V67&lt;=3),"2 to 3",AND(V67&gt;3,V67&lt;=4),"3 to 4",AND(V67&gt;4,V67&lt;=5),"4 to 5",AND(V67&gt;5,V67&lt;=10),"5 to 10",V67&gt;10,"10+")</f>
        <v>0.05 to 0.1</v>
      </c>
      <c r="V67" s="16">
        <f t="shared" ref="V67:V82" si="48">N67/($Z67*29.57)*0.27</f>
        <v>0.0736339919802889</v>
      </c>
      <c r="W67" s="15" t="str">
        <f t="shared" ref="W67:W82" si="49">_xlfn.IFS(AND(X67&gt;0,X67&lt;=0.05),"0 to 0.05",AND(X67&gt;0.05,X67&lt;=0.1),"0.05 to 0.1",AND(X67&gt;0.1,X67&lt;=0.2),"0.1 to 0.2",AND(X67&gt;0.2,X67&lt;=0.3),"0.2 to 0.3",AND(X67&gt;0.3,X67&lt;=0.4),"0.3 to 0.4",AND(X67&gt;0.4,X67&lt;=0.5),"0.4 to 0.5",AND(X67&gt;0.5,X67&lt;=0.75),"0.5 to 0.75",AND(X67&gt;0.75,X67&lt;=1),"0.75 to 1",AND(X67&gt;1,X67&lt;=2),"1 to 2",AND(X67&gt;2,X67&lt;=3),"2 to 3",AND(X67&gt;3,X67&lt;=4),"3 to 4",AND(X67&gt;4,X67&lt;=5),"4 to 5",AND(X67&gt;5,X67&lt;=10),"5 to 10",X67&gt;10,"10+")</f>
        <v>0.05 to 0.1</v>
      </c>
      <c r="X67" s="16">
        <f t="shared" ref="X67:X82" si="50">L67/($Z67*29.57)*0.27</f>
        <v>0.0705164500700517</v>
      </c>
      <c r="Y67" s="5" t="str">
        <f t="shared" ref="Y67:Y82" si="51">_xlfn.IFS(AND(Z67&gt;0,Z67&lt;=1),"0 to 1",AND(Z67&gt;1,Z67&lt;=2),"1 to 2",AND(Z67&gt;2,Z67&lt;=4),"2 to 4",AND(Z67&gt;4,Z67&lt;=6),"4 to 6",AND(Z67&gt;6,Z67&lt;=8),"6 to 8",AND(Z67&gt;8,Z67&lt;=10),"8 to 10",AND(Z67&gt;10,Z67&lt;=15),"10 to 15",AND(Z67&gt;15,Z67&lt;=20),"15 to 20",AND(Z67&gt;20,Z67&lt;=25),"20 to 25",AND(Z67&gt;25,Z67&lt;=30),"25 to 30",AND(Z67&gt;30,Z67&lt;=40),"30 to 40",AND(Z67&gt;40,Z67&lt;=50),"40 to 50",Z67&gt;50,"50+")</f>
        <v>10 to 15</v>
      </c>
      <c r="Z67" s="15">
        <f>Q67</f>
        <v>14</v>
      </c>
      <c r="AA67" s="5" t="s">
        <v>96</v>
      </c>
      <c r="AB67" s="5"/>
      <c r="AC67" s="5"/>
      <c r="AD67" s="5"/>
    </row>
    <row r="68" spans="1:30">
      <c r="A68" s="5" t="s">
        <v>718</v>
      </c>
      <c r="B68" s="5" t="s">
        <v>719</v>
      </c>
      <c r="C68" s="24" t="s">
        <v>586</v>
      </c>
      <c r="D68" s="5" t="s">
        <v>861</v>
      </c>
      <c r="E68" s="5" t="s">
        <v>260</v>
      </c>
      <c r="F68" s="9" t="s">
        <v>862</v>
      </c>
      <c r="G68" s="15">
        <v>48</v>
      </c>
      <c r="H68" s="15">
        <v>2150.03</v>
      </c>
      <c r="I68" s="26">
        <f t="shared" si="44"/>
        <v>0.00287850554575851</v>
      </c>
      <c r="J68" s="15" t="s">
        <v>722</v>
      </c>
      <c r="K68" s="14" t="str">
        <f t="shared" si="40"/>
        <v>40 to 50</v>
      </c>
      <c r="L68" s="15">
        <v>44.1</v>
      </c>
      <c r="M68" s="14" t="str">
        <f t="shared" si="41"/>
        <v>40 to 50</v>
      </c>
      <c r="N68" s="15">
        <v>45.3</v>
      </c>
      <c r="O68" s="14" t="str">
        <f t="shared" si="42"/>
        <v>2% to 4%</v>
      </c>
      <c r="P68" s="26">
        <f t="shared" si="43"/>
        <v>0.0264900662251655</v>
      </c>
      <c r="Q68" s="5">
        <v>248</v>
      </c>
      <c r="R68" s="5" t="s">
        <v>115</v>
      </c>
      <c r="S68" s="5" t="str">
        <f t="shared" si="45"/>
        <v>0.1 to 0.2</v>
      </c>
      <c r="T68" s="15">
        <f t="shared" si="46"/>
        <v>0.177917588637494</v>
      </c>
      <c r="U68" s="15" t="str">
        <f t="shared" si="47"/>
        <v>0 to 0.05</v>
      </c>
      <c r="V68" s="16">
        <f t="shared" si="48"/>
        <v>0.0493448985629294</v>
      </c>
      <c r="W68" s="15" t="str">
        <f t="shared" si="49"/>
        <v>0 to 0.05</v>
      </c>
      <c r="X68" s="16">
        <f t="shared" si="50"/>
        <v>0.0480377489321233</v>
      </c>
      <c r="Y68" s="5" t="str">
        <f t="shared" si="51"/>
        <v>8 to 10</v>
      </c>
      <c r="Z68" s="15">
        <f>Q68*0.0338</f>
        <v>8.3824</v>
      </c>
      <c r="AA68" s="5" t="s">
        <v>96</v>
      </c>
      <c r="AB68" s="5"/>
      <c r="AC68" s="5"/>
      <c r="AD68" s="5"/>
    </row>
    <row r="69" spans="1:30">
      <c r="A69" s="5" t="s">
        <v>718</v>
      </c>
      <c r="B69" s="5" t="s">
        <v>719</v>
      </c>
      <c r="C69" s="24" t="s">
        <v>583</v>
      </c>
      <c r="D69" s="5" t="s">
        <v>863</v>
      </c>
      <c r="E69" s="5" t="s">
        <v>264</v>
      </c>
      <c r="F69" s="9" t="s">
        <v>864</v>
      </c>
      <c r="G69" s="15">
        <v>35</v>
      </c>
      <c r="H69" s="15">
        <v>2121.8</v>
      </c>
      <c r="I69" s="26">
        <f t="shared" si="44"/>
        <v>0.00284071062589378</v>
      </c>
      <c r="J69" s="15" t="s">
        <v>722</v>
      </c>
      <c r="K69" s="14" t="str">
        <f t="shared" si="40"/>
        <v>50 to 75</v>
      </c>
      <c r="L69" s="15">
        <v>60</v>
      </c>
      <c r="M69" s="14" t="str">
        <f t="shared" si="41"/>
        <v>50 to 75</v>
      </c>
      <c r="N69" s="15">
        <v>60</v>
      </c>
      <c r="O69" s="14" t="str">
        <f t="shared" si="42"/>
        <v>No Discount</v>
      </c>
      <c r="P69" s="26">
        <f t="shared" si="43"/>
        <v>0</v>
      </c>
      <c r="Q69" s="5">
        <v>300</v>
      </c>
      <c r="R69" s="5" t="s">
        <v>115</v>
      </c>
      <c r="S69" s="5" t="str">
        <f t="shared" si="45"/>
        <v>0.2 to 0.3</v>
      </c>
      <c r="T69" s="15">
        <f t="shared" si="46"/>
        <v>0.200106857061671</v>
      </c>
      <c r="U69" s="15" t="str">
        <f t="shared" si="47"/>
        <v>0.05 to 0.1</v>
      </c>
      <c r="V69" s="16">
        <f t="shared" si="48"/>
        <v>0.0540288514066512</v>
      </c>
      <c r="W69" s="15" t="str">
        <f t="shared" si="49"/>
        <v>0.05 to 0.1</v>
      </c>
      <c r="X69" s="16">
        <f t="shared" si="50"/>
        <v>0.0540288514066512</v>
      </c>
      <c r="Y69" s="5" t="str">
        <f t="shared" si="51"/>
        <v>10 to 15</v>
      </c>
      <c r="Z69" s="15">
        <f>Q69*0.0338</f>
        <v>10.14</v>
      </c>
      <c r="AA69" s="5" t="s">
        <v>96</v>
      </c>
      <c r="AB69" s="5"/>
      <c r="AC69" s="5"/>
      <c r="AD69" s="5"/>
    </row>
    <row r="70" spans="1:30">
      <c r="A70" s="5" t="s">
        <v>718</v>
      </c>
      <c r="B70" s="5" t="s">
        <v>719</v>
      </c>
      <c r="C70" s="24" t="s">
        <v>627</v>
      </c>
      <c r="D70" s="5" t="s">
        <v>865</v>
      </c>
      <c r="E70" s="5" t="s">
        <v>266</v>
      </c>
      <c r="F70" s="9" t="s">
        <v>866</v>
      </c>
      <c r="G70" s="15">
        <v>19</v>
      </c>
      <c r="H70" s="15">
        <v>2120.93</v>
      </c>
      <c r="I70" s="26">
        <f t="shared" si="44"/>
        <v>0.00283954585153026</v>
      </c>
      <c r="J70" s="15" t="s">
        <v>722</v>
      </c>
      <c r="K70" s="14" t="str">
        <f t="shared" si="40"/>
        <v>100 to 150</v>
      </c>
      <c r="L70" s="15">
        <v>113.29</v>
      </c>
      <c r="M70" s="14" t="str">
        <f t="shared" si="41"/>
        <v>100 to 150</v>
      </c>
      <c r="N70" s="15">
        <v>115.72</v>
      </c>
      <c r="O70" s="14" t="str">
        <f t="shared" si="42"/>
        <v>2% to 4%</v>
      </c>
      <c r="P70" s="26">
        <f t="shared" si="43"/>
        <v>0.0209989630141721</v>
      </c>
      <c r="Q70" s="5">
        <f>7.5*2</f>
        <v>15</v>
      </c>
      <c r="R70" s="5" t="s">
        <v>96</v>
      </c>
      <c r="S70" s="5" t="str">
        <f t="shared" si="45"/>
        <v>0.2 to 0.3</v>
      </c>
      <c r="T70" s="15">
        <f t="shared" si="46"/>
        <v>0.255416525758088</v>
      </c>
      <c r="U70" s="15" t="str">
        <f t="shared" si="47"/>
        <v>0.05 to 0.1</v>
      </c>
      <c r="V70" s="16">
        <f t="shared" si="48"/>
        <v>0.0704416638484951</v>
      </c>
      <c r="W70" s="15" t="str">
        <f t="shared" si="49"/>
        <v>0.05 to 0.1</v>
      </c>
      <c r="X70" s="16">
        <f t="shared" si="50"/>
        <v>0.0689624619546838</v>
      </c>
      <c r="Y70" s="5" t="str">
        <f t="shared" si="51"/>
        <v>10 to 15</v>
      </c>
      <c r="Z70" s="15">
        <f>Q70</f>
        <v>15</v>
      </c>
      <c r="AA70" s="5" t="s">
        <v>96</v>
      </c>
      <c r="AB70" s="5"/>
      <c r="AC70" s="5"/>
      <c r="AD70" s="5"/>
    </row>
    <row r="71" spans="1:30">
      <c r="A71" s="5" t="s">
        <v>718</v>
      </c>
      <c r="B71" s="5" t="s">
        <v>719</v>
      </c>
      <c r="C71" s="24" t="s">
        <v>600</v>
      </c>
      <c r="D71" s="5" t="s">
        <v>867</v>
      </c>
      <c r="E71" s="5" t="s">
        <v>269</v>
      </c>
      <c r="F71" s="9" t="s">
        <v>868</v>
      </c>
      <c r="G71" s="15">
        <v>42</v>
      </c>
      <c r="H71" s="15">
        <v>2092.59</v>
      </c>
      <c r="I71" s="26">
        <f t="shared" si="44"/>
        <v>0.0028016036613437</v>
      </c>
      <c r="J71" s="15" t="s">
        <v>722</v>
      </c>
      <c r="K71" s="14" t="str">
        <f t="shared" si="40"/>
        <v>50 to 75</v>
      </c>
      <c r="L71" s="15">
        <v>53.36</v>
      </c>
      <c r="M71" s="14" t="str">
        <f t="shared" si="41"/>
        <v>50 to 75</v>
      </c>
      <c r="N71" s="15">
        <v>64.88</v>
      </c>
      <c r="O71" s="14" t="str">
        <f t="shared" si="42"/>
        <v>15% to 20%</v>
      </c>
      <c r="P71" s="26">
        <f t="shared" si="43"/>
        <v>0.177558569667078</v>
      </c>
      <c r="Q71" s="5">
        <v>6.8</v>
      </c>
      <c r="R71" s="5" t="s">
        <v>96</v>
      </c>
      <c r="S71" s="5" t="str">
        <f t="shared" si="45"/>
        <v>0.2 to 0.3</v>
      </c>
      <c r="T71" s="15">
        <f t="shared" si="46"/>
        <v>0.265372297041915</v>
      </c>
      <c r="U71" s="15" t="str">
        <f t="shared" si="47"/>
        <v>0.05 to 0.1</v>
      </c>
      <c r="V71" s="16">
        <f t="shared" si="48"/>
        <v>0.0871192981758141</v>
      </c>
      <c r="W71" s="15" t="str">
        <f t="shared" si="49"/>
        <v>0.05 to 0.1</v>
      </c>
      <c r="X71" s="16">
        <f t="shared" si="50"/>
        <v>0.0716505202013169</v>
      </c>
      <c r="Y71" s="5" t="str">
        <f t="shared" si="51"/>
        <v>6 to 8</v>
      </c>
      <c r="Z71" s="15">
        <f>Q71</f>
        <v>6.8</v>
      </c>
      <c r="AA71" s="5" t="s">
        <v>96</v>
      </c>
      <c r="AB71" s="5"/>
      <c r="AC71" s="5"/>
      <c r="AD71" s="5"/>
    </row>
    <row r="72" spans="1:30">
      <c r="A72" s="5" t="s">
        <v>718</v>
      </c>
      <c r="B72" s="5" t="s">
        <v>719</v>
      </c>
      <c r="C72" s="24" t="s">
        <v>628</v>
      </c>
      <c r="D72" s="5" t="s">
        <v>869</v>
      </c>
      <c r="E72" s="5" t="s">
        <v>271</v>
      </c>
      <c r="F72" s="9" t="s">
        <v>870</v>
      </c>
      <c r="G72" s="15">
        <v>21</v>
      </c>
      <c r="H72" s="15">
        <v>2034.35</v>
      </c>
      <c r="I72" s="26">
        <f t="shared" si="44"/>
        <v>0.00272363072004289</v>
      </c>
      <c r="J72" s="15" t="s">
        <v>722</v>
      </c>
      <c r="K72" s="14" t="str">
        <f t="shared" si="40"/>
        <v>75 to 100</v>
      </c>
      <c r="L72" s="15">
        <v>96.61</v>
      </c>
      <c r="M72" s="14" t="str">
        <f t="shared" si="41"/>
        <v>75 to 100</v>
      </c>
      <c r="N72" s="15">
        <v>98.06</v>
      </c>
      <c r="O72" s="14" t="str">
        <f t="shared" si="42"/>
        <v>0% to 2%</v>
      </c>
      <c r="P72" s="26">
        <f t="shared" si="43"/>
        <v>0.0147868651845809</v>
      </c>
      <c r="Q72" s="5">
        <v>7</v>
      </c>
      <c r="R72" s="5" t="s">
        <v>95</v>
      </c>
      <c r="S72" s="5" t="str">
        <f t="shared" si="45"/>
        <v>0.4 to 0.5</v>
      </c>
      <c r="T72" s="15">
        <f t="shared" si="46"/>
        <v>0.448786080338329</v>
      </c>
      <c r="U72" s="15" t="str">
        <f t="shared" si="47"/>
        <v>0.1 to 0.2</v>
      </c>
      <c r="V72" s="16">
        <f t="shared" si="48"/>
        <v>0.122990891421733</v>
      </c>
      <c r="W72" s="15" t="str">
        <f t="shared" si="49"/>
        <v>0.1 to 0.2</v>
      </c>
      <c r="X72" s="16">
        <f t="shared" si="50"/>
        <v>0.121172241691349</v>
      </c>
      <c r="Y72" s="5" t="str">
        <f t="shared" si="51"/>
        <v>6 to 8</v>
      </c>
      <c r="Z72" s="15">
        <f>Q72*1.04</f>
        <v>7.28</v>
      </c>
      <c r="AA72" s="5" t="s">
        <v>96</v>
      </c>
      <c r="AB72" s="5"/>
      <c r="AC72" s="5"/>
      <c r="AD72" s="5"/>
    </row>
    <row r="73" spans="1:30">
      <c r="A73" s="5" t="s">
        <v>718</v>
      </c>
      <c r="B73" s="5" t="s">
        <v>719</v>
      </c>
      <c r="C73" s="24" t="s">
        <v>871</v>
      </c>
      <c r="D73" s="5" t="s">
        <v>872</v>
      </c>
      <c r="E73" s="5" t="s">
        <v>274</v>
      </c>
      <c r="F73" s="9" t="s">
        <v>873</v>
      </c>
      <c r="G73" s="15">
        <v>28</v>
      </c>
      <c r="H73" s="15">
        <v>1944.98</v>
      </c>
      <c r="I73" s="26">
        <f t="shared" si="44"/>
        <v>0.00260398027766561</v>
      </c>
      <c r="J73" s="15" t="s">
        <v>874</v>
      </c>
      <c r="K73" s="14" t="str">
        <f t="shared" si="40"/>
        <v>50 to 75</v>
      </c>
      <c r="L73" s="15">
        <v>70</v>
      </c>
      <c r="M73" s="14" t="str">
        <f t="shared" si="41"/>
        <v>50 to 75</v>
      </c>
      <c r="N73" s="15">
        <v>70</v>
      </c>
      <c r="O73" s="14" t="str">
        <f t="shared" si="42"/>
        <v>No Discount</v>
      </c>
      <c r="P73" s="26">
        <f t="shared" si="43"/>
        <v>0</v>
      </c>
      <c r="Q73" s="5">
        <v>250</v>
      </c>
      <c r="R73" s="5" t="s">
        <v>115</v>
      </c>
      <c r="S73" s="5" t="str">
        <f t="shared" si="45"/>
        <v>0.2 to 0.3</v>
      </c>
      <c r="T73" s="15">
        <f t="shared" si="46"/>
        <v>0.280149599886339</v>
      </c>
      <c r="U73" s="15" t="str">
        <f t="shared" si="47"/>
        <v>0.05 to 0.1</v>
      </c>
      <c r="V73" s="16">
        <f t="shared" si="48"/>
        <v>0.0756403919693116</v>
      </c>
      <c r="W73" s="15" t="str">
        <f t="shared" si="49"/>
        <v>0.05 to 0.1</v>
      </c>
      <c r="X73" s="16">
        <f t="shared" si="50"/>
        <v>0.0756403919693116</v>
      </c>
      <c r="Y73" s="5" t="str">
        <f t="shared" si="51"/>
        <v>8 to 10</v>
      </c>
      <c r="Z73" s="15">
        <f>Q73*0.0338</f>
        <v>8.45</v>
      </c>
      <c r="AA73" s="5" t="s">
        <v>96</v>
      </c>
      <c r="AB73" s="5"/>
      <c r="AC73" s="5"/>
      <c r="AD73" s="5"/>
    </row>
    <row r="74" spans="1:30">
      <c r="A74" s="5" t="s">
        <v>718</v>
      </c>
      <c r="B74" s="5" t="s">
        <v>719</v>
      </c>
      <c r="C74" s="24" t="s">
        <v>813</v>
      </c>
      <c r="D74" s="5" t="s">
        <v>875</v>
      </c>
      <c r="E74" s="5" t="s">
        <v>275</v>
      </c>
      <c r="F74" s="9" t="s">
        <v>876</v>
      </c>
      <c r="G74" s="15">
        <v>10</v>
      </c>
      <c r="H74" s="15">
        <v>1848.06</v>
      </c>
      <c r="I74" s="26">
        <f t="shared" si="44"/>
        <v>0.0024742217359267</v>
      </c>
      <c r="J74" s="15" t="s">
        <v>874</v>
      </c>
      <c r="K74" s="14" t="str">
        <f t="shared" si="40"/>
        <v>150 to 200</v>
      </c>
      <c r="L74" s="15">
        <v>183.52</v>
      </c>
      <c r="M74" s="14" t="str">
        <f t="shared" si="41"/>
        <v>150 to 200</v>
      </c>
      <c r="N74" s="15">
        <v>184</v>
      </c>
      <c r="O74" s="14" t="str">
        <f t="shared" si="42"/>
        <v>0% to 2%</v>
      </c>
      <c r="P74" s="26">
        <f t="shared" si="43"/>
        <v>0.00260869565217386</v>
      </c>
      <c r="Q74" s="5">
        <v>36</v>
      </c>
      <c r="R74" s="5" t="s">
        <v>96</v>
      </c>
      <c r="S74" s="5" t="str">
        <f t="shared" si="45"/>
        <v>0.1 to 0.2</v>
      </c>
      <c r="T74" s="15">
        <f t="shared" si="46"/>
        <v>0.17239694885958</v>
      </c>
      <c r="U74" s="15" t="str">
        <f t="shared" si="47"/>
        <v>0 to 0.05</v>
      </c>
      <c r="V74" s="16">
        <f t="shared" si="48"/>
        <v>0.0466689212039229</v>
      </c>
      <c r="W74" s="15" t="str">
        <f t="shared" si="49"/>
        <v>0 to 0.05</v>
      </c>
      <c r="X74" s="16">
        <f t="shared" si="50"/>
        <v>0.0465471761920866</v>
      </c>
      <c r="Y74" s="5" t="str">
        <f t="shared" si="51"/>
        <v>30 to 40</v>
      </c>
      <c r="Z74" s="15">
        <f>Q74</f>
        <v>36</v>
      </c>
      <c r="AA74" s="5" t="s">
        <v>96</v>
      </c>
      <c r="AB74" s="5"/>
      <c r="AC74" s="5"/>
      <c r="AD74" s="5"/>
    </row>
    <row r="75" spans="1:30">
      <c r="A75" s="5" t="s">
        <v>718</v>
      </c>
      <c r="B75" s="5" t="s">
        <v>719</v>
      </c>
      <c r="C75" s="24" t="s">
        <v>804</v>
      </c>
      <c r="D75" s="5" t="s">
        <v>877</v>
      </c>
      <c r="E75" s="5" t="s">
        <v>276</v>
      </c>
      <c r="F75" s="9" t="s">
        <v>878</v>
      </c>
      <c r="G75" s="15">
        <v>19</v>
      </c>
      <c r="H75" s="15">
        <v>1836.13</v>
      </c>
      <c r="I75" s="26">
        <f t="shared" si="44"/>
        <v>0.00245824960011422</v>
      </c>
      <c r="J75" s="15" t="s">
        <v>874</v>
      </c>
      <c r="K75" s="14" t="str">
        <f t="shared" si="40"/>
        <v>75 to 100</v>
      </c>
      <c r="L75" s="15">
        <v>88.73</v>
      </c>
      <c r="M75" s="14" t="str">
        <f t="shared" si="41"/>
        <v>100 to 150</v>
      </c>
      <c r="N75" s="15">
        <v>105.8</v>
      </c>
      <c r="O75" s="14" t="str">
        <f t="shared" si="42"/>
        <v>15% to 20%</v>
      </c>
      <c r="P75" s="26">
        <f t="shared" si="43"/>
        <v>0.161342155009452</v>
      </c>
      <c r="Q75" s="5">
        <v>200</v>
      </c>
      <c r="R75" s="5" t="s">
        <v>115</v>
      </c>
      <c r="S75" s="5" t="str">
        <f t="shared" si="45"/>
        <v>0.4 to 0.5</v>
      </c>
      <c r="T75" s="15">
        <f t="shared" si="46"/>
        <v>0.443887035677052</v>
      </c>
      <c r="U75" s="15" t="str">
        <f t="shared" si="47"/>
        <v>0.1 to 0.2</v>
      </c>
      <c r="V75" s="16">
        <f t="shared" si="48"/>
        <v>0.142906311970592</v>
      </c>
      <c r="W75" s="15" t="str">
        <f t="shared" si="49"/>
        <v>0.1 to 0.2</v>
      </c>
      <c r="X75" s="16">
        <f t="shared" si="50"/>
        <v>0.119849499632804</v>
      </c>
      <c r="Y75" s="5" t="str">
        <f t="shared" si="51"/>
        <v>6 to 8</v>
      </c>
      <c r="Z75" s="15">
        <f>Q75*0.0338</f>
        <v>6.76</v>
      </c>
      <c r="AA75" s="5" t="s">
        <v>96</v>
      </c>
      <c r="AB75" s="5"/>
      <c r="AC75" s="5"/>
      <c r="AD75" s="5"/>
    </row>
    <row r="76" spans="1:30">
      <c r="A76" s="5" t="s">
        <v>718</v>
      </c>
      <c r="B76" s="5" t="s">
        <v>719</v>
      </c>
      <c r="C76" s="24" t="s">
        <v>601</v>
      </c>
      <c r="D76" s="5" t="s">
        <v>879</v>
      </c>
      <c r="E76" s="5" t="s">
        <v>277</v>
      </c>
      <c r="F76" s="9" t="s">
        <v>880</v>
      </c>
      <c r="G76" s="15">
        <v>10</v>
      </c>
      <c r="H76" s="15">
        <v>1827.4</v>
      </c>
      <c r="I76" s="26">
        <f t="shared" si="44"/>
        <v>0.00244656169184574</v>
      </c>
      <c r="J76" s="15" t="s">
        <v>874</v>
      </c>
      <c r="K76" s="14" t="str">
        <f t="shared" si="40"/>
        <v>150 to 200</v>
      </c>
      <c r="L76" s="15">
        <v>175.85</v>
      </c>
      <c r="M76" s="14" t="str">
        <f t="shared" si="41"/>
        <v>200 to 250</v>
      </c>
      <c r="N76" s="15">
        <v>214.31</v>
      </c>
      <c r="O76" s="14" t="str">
        <f t="shared" si="42"/>
        <v>15% to 20%</v>
      </c>
      <c r="P76" s="26">
        <f t="shared" si="43"/>
        <v>0.179459661238393</v>
      </c>
      <c r="Q76" s="5">
        <v>5.7</v>
      </c>
      <c r="R76" s="5" t="s">
        <v>96</v>
      </c>
      <c r="S76" s="5" t="str">
        <f t="shared" si="45"/>
        <v>1 to 2</v>
      </c>
      <c r="T76" s="15">
        <f t="shared" si="46"/>
        <v>1.04331678028348</v>
      </c>
      <c r="U76" s="15" t="str">
        <f t="shared" si="47"/>
        <v>0.3 to 0.4</v>
      </c>
      <c r="V76" s="16">
        <f t="shared" si="48"/>
        <v>0.343304914297919</v>
      </c>
      <c r="W76" s="15" t="str">
        <f t="shared" si="49"/>
        <v>0.2 to 0.3</v>
      </c>
      <c r="X76" s="16">
        <f t="shared" si="50"/>
        <v>0.281695530676539</v>
      </c>
      <c r="Y76" s="5" t="str">
        <f t="shared" si="51"/>
        <v>4 to 6</v>
      </c>
      <c r="Z76" s="15">
        <f t="shared" ref="Z76:Z82" si="52">Q76</f>
        <v>5.7</v>
      </c>
      <c r="AA76" s="5" t="s">
        <v>96</v>
      </c>
      <c r="AB76" s="5"/>
      <c r="AC76" s="5"/>
      <c r="AD76" s="5"/>
    </row>
    <row r="77" spans="1:30">
      <c r="A77" s="5" t="s">
        <v>718</v>
      </c>
      <c r="B77" s="5" t="s">
        <v>719</v>
      </c>
      <c r="C77" s="24" t="s">
        <v>729</v>
      </c>
      <c r="D77" s="25" t="s">
        <v>881</v>
      </c>
      <c r="E77" s="5" t="s">
        <v>278</v>
      </c>
      <c r="F77" s="9" t="s">
        <v>882</v>
      </c>
      <c r="G77" s="15">
        <v>28</v>
      </c>
      <c r="H77" s="15">
        <v>1807.51</v>
      </c>
      <c r="I77" s="26">
        <f t="shared" si="44"/>
        <v>0.00241993254001757</v>
      </c>
      <c r="J77" s="15" t="s">
        <v>874</v>
      </c>
      <c r="K77" s="14" t="str">
        <f t="shared" si="40"/>
        <v>50 to 75</v>
      </c>
      <c r="L77" s="15">
        <v>62.58</v>
      </c>
      <c r="M77" s="14" t="str">
        <f t="shared" si="41"/>
        <v>50 to 75</v>
      </c>
      <c r="N77" s="15">
        <v>65.21</v>
      </c>
      <c r="O77" s="14" t="str">
        <f t="shared" si="42"/>
        <v>4% to 6%</v>
      </c>
      <c r="P77" s="26">
        <f t="shared" si="43"/>
        <v>0.0403312375402545</v>
      </c>
      <c r="Q77" s="5">
        <v>7.5</v>
      </c>
      <c r="R77" s="5" t="s">
        <v>96</v>
      </c>
      <c r="S77" s="5" t="str">
        <f t="shared" si="45"/>
        <v>0.2 to 0.3</v>
      </c>
      <c r="T77" s="15">
        <f t="shared" si="46"/>
        <v>0.282177882989516</v>
      </c>
      <c r="U77" s="15" t="str">
        <f t="shared" si="47"/>
        <v>0.05 to 0.1</v>
      </c>
      <c r="V77" s="16">
        <f t="shared" si="48"/>
        <v>0.0793899222184647</v>
      </c>
      <c r="W77" s="15" t="str">
        <f t="shared" si="49"/>
        <v>0.05 to 0.1</v>
      </c>
      <c r="X77" s="16">
        <f t="shared" si="50"/>
        <v>0.0761880284071694</v>
      </c>
      <c r="Y77" s="5" t="str">
        <f t="shared" si="51"/>
        <v>6 to 8</v>
      </c>
      <c r="Z77" s="15">
        <f t="shared" si="52"/>
        <v>7.5</v>
      </c>
      <c r="AA77" s="5" t="s">
        <v>96</v>
      </c>
      <c r="AB77" s="5"/>
      <c r="AC77" s="5"/>
      <c r="AD77" s="5"/>
    </row>
    <row r="78" spans="1:30">
      <c r="A78" s="5" t="s">
        <v>718</v>
      </c>
      <c r="B78" s="5" t="s">
        <v>719</v>
      </c>
      <c r="C78" s="24" t="s">
        <v>883</v>
      </c>
      <c r="D78" s="5" t="s">
        <v>884</v>
      </c>
      <c r="E78" s="5" t="s">
        <v>279</v>
      </c>
      <c r="F78" s="9" t="s">
        <v>885</v>
      </c>
      <c r="G78" s="15">
        <v>28</v>
      </c>
      <c r="H78" s="15">
        <v>1742.49</v>
      </c>
      <c r="I78" s="26">
        <f t="shared" si="44"/>
        <v>0.00233288239160791</v>
      </c>
      <c r="J78" s="15" t="s">
        <v>874</v>
      </c>
      <c r="K78" s="14" t="str">
        <f t="shared" si="40"/>
        <v>50 to 75</v>
      </c>
      <c r="L78" s="15">
        <v>62.73</v>
      </c>
      <c r="M78" s="14" t="str">
        <f t="shared" si="41"/>
        <v>50 to 75</v>
      </c>
      <c r="N78" s="15">
        <v>63.16</v>
      </c>
      <c r="O78" s="14" t="str">
        <f t="shared" si="42"/>
        <v>0% to 2%</v>
      </c>
      <c r="P78" s="26">
        <f t="shared" si="43"/>
        <v>0.00680810639645345</v>
      </c>
      <c r="Q78" s="5">
        <v>8</v>
      </c>
      <c r="R78" s="5" t="s">
        <v>96</v>
      </c>
      <c r="S78" s="5" t="str">
        <f t="shared" si="45"/>
        <v>0.2 to 0.3</v>
      </c>
      <c r="T78" s="15">
        <f t="shared" si="46"/>
        <v>0.265175853905986</v>
      </c>
      <c r="U78" s="15" t="str">
        <f t="shared" si="47"/>
        <v>0.05 to 0.1</v>
      </c>
      <c r="V78" s="16">
        <f t="shared" si="48"/>
        <v>0.0720882651335813</v>
      </c>
      <c r="W78" s="15" t="str">
        <f t="shared" si="49"/>
        <v>0.05 to 0.1</v>
      </c>
      <c r="X78" s="16">
        <f t="shared" si="50"/>
        <v>0.0715974805546162</v>
      </c>
      <c r="Y78" s="5" t="str">
        <f t="shared" si="51"/>
        <v>6 to 8</v>
      </c>
      <c r="Z78" s="15">
        <f t="shared" si="52"/>
        <v>8</v>
      </c>
      <c r="AA78" s="5" t="s">
        <v>96</v>
      </c>
      <c r="AB78" s="5"/>
      <c r="AC78" s="5"/>
      <c r="AD78" s="5"/>
    </row>
    <row r="79" spans="1:30">
      <c r="A79" s="5" t="s">
        <v>718</v>
      </c>
      <c r="B79" s="5" t="s">
        <v>719</v>
      </c>
      <c r="C79" s="24" t="s">
        <v>886</v>
      </c>
      <c r="D79" s="5" t="s">
        <v>887</v>
      </c>
      <c r="E79" s="5" t="s">
        <v>280</v>
      </c>
      <c r="F79" s="9" t="s">
        <v>888</v>
      </c>
      <c r="G79" s="15">
        <v>11</v>
      </c>
      <c r="H79" s="15">
        <v>1681.55</v>
      </c>
      <c r="I79" s="26">
        <f t="shared" si="44"/>
        <v>0.00225129463331685</v>
      </c>
      <c r="J79" s="15" t="s">
        <v>874</v>
      </c>
      <c r="K79" s="14" t="str">
        <f t="shared" si="40"/>
        <v>100 to 150</v>
      </c>
      <c r="L79" s="15">
        <v>148.72</v>
      </c>
      <c r="M79" s="14" t="str">
        <f t="shared" si="41"/>
        <v>150 to 200</v>
      </c>
      <c r="N79" s="15">
        <v>151.19</v>
      </c>
      <c r="O79" s="14" t="str">
        <f t="shared" si="42"/>
        <v>0% to 2%</v>
      </c>
      <c r="P79" s="26">
        <f t="shared" si="43"/>
        <v>0.0163370593293207</v>
      </c>
      <c r="Q79" s="5">
        <f>2*10.5</f>
        <v>21</v>
      </c>
      <c r="R79" s="5" t="s">
        <v>96</v>
      </c>
      <c r="S79" s="5" t="str">
        <f t="shared" si="45"/>
        <v>0.2 to 0.3</v>
      </c>
      <c r="T79" s="15">
        <f t="shared" si="46"/>
        <v>0.239496271961608</v>
      </c>
      <c r="U79" s="15" t="str">
        <f t="shared" si="47"/>
        <v>0.05 to 0.1</v>
      </c>
      <c r="V79" s="16">
        <f t="shared" si="48"/>
        <v>0.0657379583554761</v>
      </c>
      <c r="W79" s="15" t="str">
        <f t="shared" si="49"/>
        <v>0.05 to 0.1</v>
      </c>
      <c r="X79" s="16">
        <f t="shared" si="50"/>
        <v>0.0646639934296343</v>
      </c>
      <c r="Y79" s="5" t="str">
        <f t="shared" si="51"/>
        <v>20 to 25</v>
      </c>
      <c r="Z79" s="15">
        <f t="shared" si="52"/>
        <v>21</v>
      </c>
      <c r="AA79" s="5" t="s">
        <v>96</v>
      </c>
      <c r="AB79" s="5"/>
      <c r="AC79" s="5"/>
      <c r="AD79" s="5"/>
    </row>
    <row r="80" spans="1:30">
      <c r="A80" s="5" t="s">
        <v>718</v>
      </c>
      <c r="B80" s="5" t="s">
        <v>719</v>
      </c>
      <c r="C80" s="24" t="s">
        <v>889</v>
      </c>
      <c r="D80" s="5" t="s">
        <v>890</v>
      </c>
      <c r="E80" s="5" t="s">
        <v>281</v>
      </c>
      <c r="F80" s="9" t="s">
        <v>891</v>
      </c>
      <c r="G80" s="15">
        <v>16</v>
      </c>
      <c r="H80" s="15">
        <v>1681.24</v>
      </c>
      <c r="I80" s="26">
        <f t="shared" si="44"/>
        <v>0.00225087959877352</v>
      </c>
      <c r="J80" s="15" t="s">
        <v>874</v>
      </c>
      <c r="K80" s="14" t="str">
        <f t="shared" si="40"/>
        <v>100 to 150</v>
      </c>
      <c r="L80" s="15">
        <v>113.64</v>
      </c>
      <c r="M80" s="14" t="str">
        <f t="shared" si="41"/>
        <v>100 to 150</v>
      </c>
      <c r="N80" s="15">
        <v>124.21</v>
      </c>
      <c r="O80" s="14" t="str">
        <f t="shared" si="42"/>
        <v>8% to 10%</v>
      </c>
      <c r="P80" s="26">
        <f t="shared" si="43"/>
        <v>0.0850978182110941</v>
      </c>
      <c r="Q80" s="5">
        <f>6.8*2</f>
        <v>13.6</v>
      </c>
      <c r="R80" s="5" t="s">
        <v>96</v>
      </c>
      <c r="S80" s="5" t="str">
        <f t="shared" si="45"/>
        <v>0.2 to 0.3</v>
      </c>
      <c r="T80" s="15">
        <f t="shared" si="46"/>
        <v>0.282579721100479</v>
      </c>
      <c r="U80" s="15" t="str">
        <f t="shared" si="47"/>
        <v>0.05 to 0.1</v>
      </c>
      <c r="V80" s="16">
        <f t="shared" si="48"/>
        <v>0.0833930951481032</v>
      </c>
      <c r="W80" s="15" t="str">
        <f t="shared" si="49"/>
        <v>0.05 to 0.1</v>
      </c>
      <c r="X80" s="16">
        <f t="shared" si="50"/>
        <v>0.0762965246971294</v>
      </c>
      <c r="Y80" s="5" t="str">
        <f t="shared" si="51"/>
        <v>10 to 15</v>
      </c>
      <c r="Z80" s="15">
        <f t="shared" si="52"/>
        <v>13.6</v>
      </c>
      <c r="AA80" s="5" t="s">
        <v>96</v>
      </c>
      <c r="AB80" s="5"/>
      <c r="AC80" s="5"/>
      <c r="AD80" s="5"/>
    </row>
    <row r="81" spans="1:30">
      <c r="A81" s="5" t="s">
        <v>718</v>
      </c>
      <c r="B81" s="5" t="s">
        <v>719</v>
      </c>
      <c r="C81" s="24" t="s">
        <v>886</v>
      </c>
      <c r="D81" s="5" t="s">
        <v>892</v>
      </c>
      <c r="E81" s="5" t="s">
        <v>282</v>
      </c>
      <c r="F81" s="9" t="s">
        <v>893</v>
      </c>
      <c r="G81" s="15">
        <v>3</v>
      </c>
      <c r="H81" s="15">
        <v>1626.71</v>
      </c>
      <c r="I81" s="26">
        <f t="shared" si="44"/>
        <v>0.00217787368378154</v>
      </c>
      <c r="J81" s="15" t="s">
        <v>874</v>
      </c>
      <c r="K81" s="14" t="str">
        <f t="shared" si="40"/>
        <v>500+</v>
      </c>
      <c r="L81" s="15">
        <v>706.77</v>
      </c>
      <c r="M81" s="14" t="str">
        <f t="shared" si="41"/>
        <v>500+</v>
      </c>
      <c r="N81" s="15">
        <v>716.69</v>
      </c>
      <c r="O81" s="14" t="str">
        <f t="shared" si="42"/>
        <v>0% to 2%</v>
      </c>
      <c r="P81" s="26">
        <f t="shared" si="43"/>
        <v>0.0138414098145643</v>
      </c>
      <c r="Q81" s="5">
        <f>3*10.6</f>
        <v>31.8</v>
      </c>
      <c r="R81" s="5" t="s">
        <v>96</v>
      </c>
      <c r="S81" s="5" t="str">
        <f t="shared" si="45"/>
        <v>0.75 to 1</v>
      </c>
      <c r="T81" s="15">
        <f t="shared" si="46"/>
        <v>0.751622309709611</v>
      </c>
      <c r="U81" s="15" t="str">
        <f t="shared" si="47"/>
        <v>0.2 to 0.3</v>
      </c>
      <c r="V81" s="16">
        <f t="shared" si="48"/>
        <v>0.205786397483426</v>
      </c>
      <c r="W81" s="15" t="str">
        <f t="shared" si="49"/>
        <v>0.2 to 0.3</v>
      </c>
      <c r="X81" s="16">
        <f t="shared" si="50"/>
        <v>0.202938023621595</v>
      </c>
      <c r="Y81" s="5" t="str">
        <f t="shared" si="51"/>
        <v>30 to 40</v>
      </c>
      <c r="Z81" s="15">
        <f t="shared" si="52"/>
        <v>31.8</v>
      </c>
      <c r="AA81" s="5" t="s">
        <v>96</v>
      </c>
      <c r="AB81" s="5"/>
      <c r="AC81" s="5"/>
      <c r="AD81" s="5"/>
    </row>
    <row r="82" spans="1:30">
      <c r="A82" s="5" t="s">
        <v>718</v>
      </c>
      <c r="B82" s="5" t="s">
        <v>719</v>
      </c>
      <c r="C82" s="24" t="s">
        <v>894</v>
      </c>
      <c r="D82" s="5" t="s">
        <v>895</v>
      </c>
      <c r="E82" s="5" t="s">
        <v>283</v>
      </c>
      <c r="F82" s="9" t="s">
        <v>896</v>
      </c>
      <c r="G82" s="15">
        <v>8</v>
      </c>
      <c r="H82" s="15">
        <v>1601.43</v>
      </c>
      <c r="I82" s="26">
        <f t="shared" si="44"/>
        <v>0.00214402828618394</v>
      </c>
      <c r="J82" s="15" t="s">
        <v>874</v>
      </c>
      <c r="K82" s="14" t="str">
        <f t="shared" si="40"/>
        <v>200 to 250</v>
      </c>
      <c r="L82" s="15">
        <v>213.18</v>
      </c>
      <c r="M82" s="14" t="str">
        <f t="shared" si="41"/>
        <v>200 to 250</v>
      </c>
      <c r="N82" s="15">
        <v>214.38</v>
      </c>
      <c r="O82" s="14" t="str">
        <f t="shared" si="42"/>
        <v>0% to 2%</v>
      </c>
      <c r="P82" s="26">
        <f t="shared" si="43"/>
        <v>0.00559753708368313</v>
      </c>
      <c r="Q82" s="5">
        <v>5.6</v>
      </c>
      <c r="R82" s="5" t="s">
        <v>96</v>
      </c>
      <c r="S82" s="5" t="str">
        <f t="shared" si="45"/>
        <v>1 to 2</v>
      </c>
      <c r="T82" s="15">
        <f t="shared" si="46"/>
        <v>1.28738103290014</v>
      </c>
      <c r="U82" s="15" t="str">
        <f t="shared" si="47"/>
        <v>0.3 to 0.4</v>
      </c>
      <c r="V82" s="16">
        <f t="shared" si="48"/>
        <v>0.349549495144693</v>
      </c>
      <c r="W82" s="15" t="str">
        <f t="shared" si="49"/>
        <v>0.3 to 0.4</v>
      </c>
      <c r="X82" s="16">
        <f t="shared" si="50"/>
        <v>0.347592878883038</v>
      </c>
      <c r="Y82" s="5" t="str">
        <f t="shared" si="51"/>
        <v>4 to 6</v>
      </c>
      <c r="Z82" s="15">
        <f t="shared" si="52"/>
        <v>5.6</v>
      </c>
      <c r="AA82" s="5" t="s">
        <v>96</v>
      </c>
      <c r="AB82" s="5"/>
      <c r="AC82" s="5"/>
      <c r="AD82" s="5"/>
    </row>
    <row r="83" spans="1:30">
      <c r="A83" s="5" t="s">
        <v>718</v>
      </c>
      <c r="B83" s="5" t="s">
        <v>719</v>
      </c>
      <c r="C83" s="24" t="s">
        <v>583</v>
      </c>
      <c r="D83" s="5" t="s">
        <v>897</v>
      </c>
      <c r="E83" s="5" t="s">
        <v>284</v>
      </c>
      <c r="F83" s="9" t="s">
        <v>898</v>
      </c>
      <c r="G83" s="15">
        <v>6</v>
      </c>
      <c r="H83" s="15">
        <v>1600.77</v>
      </c>
      <c r="I83" s="26">
        <f t="shared" si="44"/>
        <v>0.00214314466425299</v>
      </c>
      <c r="J83" s="15" t="s">
        <v>874</v>
      </c>
      <c r="K83" s="14" t="str">
        <f t="shared" si="40"/>
        <v>200 to 250</v>
      </c>
      <c r="L83" s="15">
        <v>237.15</v>
      </c>
      <c r="M83" s="14" t="str">
        <f t="shared" si="41"/>
        <v>200 to 250</v>
      </c>
      <c r="N83" s="15">
        <v>237.15</v>
      </c>
      <c r="O83" s="14" t="str">
        <f t="shared" si="42"/>
        <v>No Discount</v>
      </c>
      <c r="P83" s="26">
        <f t="shared" si="43"/>
        <v>0</v>
      </c>
      <c r="Q83" s="5"/>
      <c r="R83" s="5"/>
      <c r="S83" s="5"/>
      <c r="T83" s="15"/>
      <c r="U83" s="15"/>
      <c r="V83" s="16"/>
      <c r="W83" s="15"/>
      <c r="X83" s="16"/>
      <c r="Y83" s="5"/>
      <c r="Z83" s="15"/>
      <c r="AA83" s="5"/>
      <c r="AB83" s="5"/>
      <c r="AC83" s="5"/>
      <c r="AD83" s="5"/>
    </row>
    <row r="84" spans="1:30">
      <c r="A84" s="5" t="s">
        <v>718</v>
      </c>
      <c r="B84" s="5" t="s">
        <v>719</v>
      </c>
      <c r="C84" s="24" t="s">
        <v>899</v>
      </c>
      <c r="D84" s="5" t="s">
        <v>900</v>
      </c>
      <c r="E84" s="5" t="s">
        <v>285</v>
      </c>
      <c r="F84" s="9" t="s">
        <v>901</v>
      </c>
      <c r="G84" s="15">
        <v>13</v>
      </c>
      <c r="H84" s="15">
        <v>1557.78</v>
      </c>
      <c r="I84" s="26">
        <f t="shared" si="44"/>
        <v>0.00208558874484156</v>
      </c>
      <c r="J84" s="15" t="s">
        <v>874</v>
      </c>
      <c r="K84" s="14" t="str">
        <f t="shared" si="40"/>
        <v>100 to 150</v>
      </c>
      <c r="L84" s="15">
        <v>121.32</v>
      </c>
      <c r="M84" s="14" t="str">
        <f t="shared" si="41"/>
        <v>100 to 150</v>
      </c>
      <c r="N84" s="15">
        <v>122.81</v>
      </c>
      <c r="O84" s="14" t="str">
        <f t="shared" si="42"/>
        <v>0% to 2%</v>
      </c>
      <c r="P84" s="26">
        <f t="shared" si="43"/>
        <v>0.0121325624949109</v>
      </c>
      <c r="Q84" s="5">
        <f>3*6.6</f>
        <v>19.8</v>
      </c>
      <c r="R84" s="5" t="s">
        <v>96</v>
      </c>
      <c r="S84" s="5" t="str">
        <f t="shared" ref="S84:S113" si="53">_xlfn.IFS(AND(T84&gt;0,T84&lt;=0.05),"0 to 0.05",AND(T84&gt;0.05,T84&lt;=0.1),"0.05 to 0.1",AND(T84&gt;0.1,T84&lt;=0.2),"0.1 to 0.2",AND(T84&gt;0.2,T84&lt;=0.3),"0.2 to 0.3",AND(T84&gt;0.3,T84&lt;=0.4),"0.3 to 0.4",AND(T84&gt;0.4,T84&lt;=0.5),"0.4 to 0.5",AND(T84&gt;0.5,T84&lt;=0.75),"0.5 to 0.75",AND(T84&gt;0.75,T84&lt;=1),"0.75 to 1",AND(T84&gt;1,T84&lt;=2),"1 to 2",AND(T84&gt;2,T84&lt;=3),"2 to 3",AND(T84&gt;3,T84&lt;=4),"3 to 4",AND(T84&gt;4,T84&lt;=5),"4 to 5",AND(T84&gt;5,T84&lt;=10),"5 to 10",T84&gt;10,"10+")</f>
        <v>0.2 to 0.3</v>
      </c>
      <c r="T84" s="15">
        <f t="shared" ref="T84:T113" si="54">L84/(Z84*29.57)</f>
        <v>0.207212469640606</v>
      </c>
      <c r="U84" s="15" t="str">
        <f t="shared" ref="U84:U113" si="55">_xlfn.IFS(AND(V84&gt;0,V84&lt;=0.05),"0 to 0.05",AND(V84&gt;0.05,V84&lt;=0.1),"0.05 to 0.1",AND(V84&gt;0.1,V84&lt;=0.2),"0.1 to 0.2",AND(V84&gt;0.2,V84&lt;=0.3),"0.2 to 0.3",AND(V84&gt;0.3,V84&lt;=0.4),"0.3 to 0.4",AND(V84&gt;0.4,V84&lt;=0.5),"0.4 to 0.5",AND(V84&gt;0.5,V84&lt;=0.75),"0.5 to 0.75",AND(V84&gt;0.75,V84&lt;=1),"0.75 to 1",AND(V84&gt;1,V84&lt;=2),"1 to 2",AND(V84&gt;2,V84&lt;=3),"2 to 3",AND(V84&gt;3,V84&lt;=4),"3 to 4",AND(V84&gt;4,V84&lt;=5),"4 to 5",AND(V84&gt;5,V84&lt;=10),"5 to 10",V84&gt;10,"10+")</f>
        <v>0.05 to 0.1</v>
      </c>
      <c r="V84" s="16">
        <f t="shared" ref="V84:V113" si="56">N84/($Z84*29.57)*0.27</f>
        <v>0.0566344882712823</v>
      </c>
      <c r="W84" s="15" t="str">
        <f t="shared" ref="W84:W113" si="57">_xlfn.IFS(AND(X84&gt;0,X84&lt;=0.05),"0 to 0.05",AND(X84&gt;0.05,X84&lt;=0.1),"0.05 to 0.1",AND(X84&gt;0.1,X84&lt;=0.2),"0.1 to 0.2",AND(X84&gt;0.2,X84&lt;=0.3),"0.2 to 0.3",AND(X84&gt;0.3,X84&lt;=0.4),"0.3 to 0.4",AND(X84&gt;0.4,X84&lt;=0.5),"0.4 to 0.5",AND(X84&gt;0.5,X84&lt;=0.75),"0.5 to 0.75",AND(X84&gt;0.75,X84&lt;=1),"0.75 to 1",AND(X84&gt;1,X84&lt;=2),"1 to 2",AND(X84&gt;2,X84&lt;=3),"2 to 3",AND(X84&gt;3,X84&lt;=4),"3 to 4",AND(X84&gt;4,X84&lt;=5),"4 to 5",AND(X84&gt;5,X84&lt;=10),"5 to 10",X84&gt;10,"10+")</f>
        <v>0.05 to 0.1</v>
      </c>
      <c r="X84" s="16">
        <f t="shared" ref="X84:X113" si="58">L84/($Z84*29.57)*0.27</f>
        <v>0.0559473668029637</v>
      </c>
      <c r="Y84" s="5" t="str">
        <f t="shared" ref="Y84:Y113" si="59">_xlfn.IFS(AND(Z84&gt;0,Z84&lt;=1),"0 to 1",AND(Z84&gt;1,Z84&lt;=2),"1 to 2",AND(Z84&gt;2,Z84&lt;=4),"2 to 4",AND(Z84&gt;4,Z84&lt;=6),"4 to 6",AND(Z84&gt;6,Z84&lt;=8),"6 to 8",AND(Z84&gt;8,Z84&lt;=10),"8 to 10",AND(Z84&gt;10,Z84&lt;=15),"10 to 15",AND(Z84&gt;15,Z84&lt;=20),"15 to 20",AND(Z84&gt;20,Z84&lt;=25),"20 to 25",AND(Z84&gt;25,Z84&lt;=30),"25 to 30",AND(Z84&gt;30,Z84&lt;=40),"30 to 40",AND(Z84&gt;40,Z84&lt;=50),"40 to 50",Z84&gt;50,"50+")</f>
        <v>15 to 20</v>
      </c>
      <c r="Z84" s="15">
        <f>Q84</f>
        <v>19.8</v>
      </c>
      <c r="AA84" s="5" t="s">
        <v>96</v>
      </c>
      <c r="AB84" s="5"/>
      <c r="AC84" s="5"/>
      <c r="AD84" s="5"/>
    </row>
    <row r="85" spans="1:30">
      <c r="A85" s="5" t="s">
        <v>718</v>
      </c>
      <c r="B85" s="5" t="s">
        <v>719</v>
      </c>
      <c r="C85" s="24" t="s">
        <v>902</v>
      </c>
      <c r="D85" s="5" t="s">
        <v>903</v>
      </c>
      <c r="E85" s="5" t="s">
        <v>286</v>
      </c>
      <c r="F85" s="9" t="s">
        <v>904</v>
      </c>
      <c r="G85" s="15">
        <v>10</v>
      </c>
      <c r="H85" s="15">
        <v>1506.76</v>
      </c>
      <c r="I85" s="26">
        <f t="shared" si="44"/>
        <v>0.0020172820919369</v>
      </c>
      <c r="J85" s="15" t="s">
        <v>874</v>
      </c>
      <c r="K85" s="14" t="str">
        <f t="shared" si="40"/>
        <v>150 to 200</v>
      </c>
      <c r="L85" s="15">
        <v>152.59</v>
      </c>
      <c r="M85" s="14" t="str">
        <f t="shared" si="41"/>
        <v>150 to 200</v>
      </c>
      <c r="N85" s="15">
        <v>172.58</v>
      </c>
      <c r="O85" s="14" t="str">
        <f t="shared" si="42"/>
        <v>10% to 15%</v>
      </c>
      <c r="P85" s="26">
        <f t="shared" si="43"/>
        <v>0.115830339552671</v>
      </c>
      <c r="Q85" s="5">
        <v>120</v>
      </c>
      <c r="R85" s="5" t="s">
        <v>115</v>
      </c>
      <c r="S85" s="5" t="str">
        <f t="shared" si="53"/>
        <v>1 to 2</v>
      </c>
      <c r="T85" s="15">
        <f t="shared" si="54"/>
        <v>1.27226272162668</v>
      </c>
      <c r="U85" s="15" t="str">
        <f t="shared" si="55"/>
        <v>0.3 to 0.4</v>
      </c>
      <c r="V85" s="16">
        <f t="shared" si="56"/>
        <v>0.388512465656661</v>
      </c>
      <c r="W85" s="15" t="str">
        <f t="shared" si="57"/>
        <v>0.3 to 0.4</v>
      </c>
      <c r="X85" s="16">
        <f t="shared" si="58"/>
        <v>0.343510934839204</v>
      </c>
      <c r="Y85" s="5" t="str">
        <f t="shared" si="59"/>
        <v>4 to 6</v>
      </c>
      <c r="Z85" s="15">
        <f>Q85*0.0338</f>
        <v>4.056</v>
      </c>
      <c r="AA85" s="5" t="s">
        <v>96</v>
      </c>
      <c r="AB85" s="5"/>
      <c r="AC85" s="5"/>
      <c r="AD85" s="5"/>
    </row>
    <row r="86" spans="1:30">
      <c r="A86" s="5" t="s">
        <v>718</v>
      </c>
      <c r="B86" s="5" t="s">
        <v>719</v>
      </c>
      <c r="C86" s="24" t="s">
        <v>905</v>
      </c>
      <c r="D86" s="5" t="s">
        <v>906</v>
      </c>
      <c r="E86" s="5" t="s">
        <v>287</v>
      </c>
      <c r="F86" s="9" t="s">
        <v>907</v>
      </c>
      <c r="G86" s="15">
        <v>23</v>
      </c>
      <c r="H86" s="15">
        <v>1454.95</v>
      </c>
      <c r="I86" s="26">
        <f t="shared" si="44"/>
        <v>0.00194791777035732</v>
      </c>
      <c r="J86" s="15" t="s">
        <v>874</v>
      </c>
      <c r="K86" s="14" t="str">
        <f t="shared" si="40"/>
        <v>50 to 75</v>
      </c>
      <c r="L86" s="15">
        <v>64</v>
      </c>
      <c r="M86" s="14" t="str">
        <f t="shared" si="41"/>
        <v>50 to 75</v>
      </c>
      <c r="N86" s="15">
        <v>64</v>
      </c>
      <c r="O86" s="14" t="str">
        <f t="shared" si="42"/>
        <v>No Discount</v>
      </c>
      <c r="P86" s="26">
        <f t="shared" si="43"/>
        <v>0</v>
      </c>
      <c r="Q86" s="5">
        <v>8</v>
      </c>
      <c r="R86" s="5" t="s">
        <v>96</v>
      </c>
      <c r="S86" s="5" t="str">
        <f t="shared" si="53"/>
        <v>0.2 to 0.3</v>
      </c>
      <c r="T86" s="15">
        <f t="shared" si="54"/>
        <v>0.270544470747379</v>
      </c>
      <c r="U86" s="15" t="str">
        <f t="shared" si="55"/>
        <v>0.05 to 0.1</v>
      </c>
      <c r="V86" s="16">
        <f t="shared" si="56"/>
        <v>0.0730470071017924</v>
      </c>
      <c r="W86" s="15" t="str">
        <f t="shared" si="57"/>
        <v>0.05 to 0.1</v>
      </c>
      <c r="X86" s="16">
        <f t="shared" si="58"/>
        <v>0.0730470071017924</v>
      </c>
      <c r="Y86" s="5" t="str">
        <f t="shared" si="59"/>
        <v>6 to 8</v>
      </c>
      <c r="Z86" s="15">
        <f>Q86</f>
        <v>8</v>
      </c>
      <c r="AA86" s="5" t="s">
        <v>96</v>
      </c>
      <c r="AB86" s="5"/>
      <c r="AC86" s="5"/>
      <c r="AD86" s="5"/>
    </row>
    <row r="87" spans="1:30">
      <c r="A87" s="5" t="s">
        <v>718</v>
      </c>
      <c r="B87" s="5" t="s">
        <v>719</v>
      </c>
      <c r="C87" s="24" t="s">
        <v>886</v>
      </c>
      <c r="D87" s="5" t="s">
        <v>908</v>
      </c>
      <c r="E87" s="5" t="s">
        <v>288</v>
      </c>
      <c r="F87" s="9" t="s">
        <v>909</v>
      </c>
      <c r="G87" s="15">
        <v>16</v>
      </c>
      <c r="H87" s="15">
        <v>1428.02</v>
      </c>
      <c r="I87" s="26">
        <f t="shared" si="44"/>
        <v>0.00191186331793234</v>
      </c>
      <c r="J87" s="15" t="s">
        <v>874</v>
      </c>
      <c r="K87" s="14" t="str">
        <f t="shared" si="40"/>
        <v>75 to 100</v>
      </c>
      <c r="L87" s="15">
        <v>87.1</v>
      </c>
      <c r="M87" s="14" t="str">
        <f t="shared" si="41"/>
        <v>75 to 100</v>
      </c>
      <c r="N87" s="15">
        <v>87.61</v>
      </c>
      <c r="O87" s="14" t="str">
        <f t="shared" si="42"/>
        <v>0% to 2%</v>
      </c>
      <c r="P87" s="26">
        <f t="shared" si="43"/>
        <v>0.00582125328158892</v>
      </c>
      <c r="Q87" s="5">
        <v>10.5</v>
      </c>
      <c r="R87" s="5" t="s">
        <v>96</v>
      </c>
      <c r="S87" s="5" t="str">
        <f t="shared" si="53"/>
        <v>0.2 to 0.3</v>
      </c>
      <c r="T87" s="15">
        <f t="shared" si="54"/>
        <v>0.280528850024961</v>
      </c>
      <c r="U87" s="15" t="str">
        <f t="shared" si="55"/>
        <v>0.05 to 0.1</v>
      </c>
      <c r="V87" s="16">
        <f t="shared" si="56"/>
        <v>0.0761862891927146</v>
      </c>
      <c r="W87" s="15" t="str">
        <f t="shared" si="57"/>
        <v>0.05 to 0.1</v>
      </c>
      <c r="X87" s="16">
        <f t="shared" si="58"/>
        <v>0.0757427895067394</v>
      </c>
      <c r="Y87" s="5" t="str">
        <f t="shared" si="59"/>
        <v>10 to 15</v>
      </c>
      <c r="Z87" s="15">
        <f>Q87</f>
        <v>10.5</v>
      </c>
      <c r="AA87" s="5" t="s">
        <v>96</v>
      </c>
      <c r="AB87" s="5"/>
      <c r="AC87" s="5"/>
      <c r="AD87" s="5"/>
    </row>
    <row r="88" spans="1:30">
      <c r="A88" s="5" t="s">
        <v>718</v>
      </c>
      <c r="B88" s="5" t="s">
        <v>719</v>
      </c>
      <c r="C88" s="24" t="s">
        <v>910</v>
      </c>
      <c r="D88" s="5" t="s">
        <v>911</v>
      </c>
      <c r="E88" s="5" t="s">
        <v>289</v>
      </c>
      <c r="F88" s="9" t="s">
        <v>912</v>
      </c>
      <c r="G88" s="15">
        <v>20</v>
      </c>
      <c r="H88" s="15">
        <v>1427.97</v>
      </c>
      <c r="I88" s="26">
        <f t="shared" si="44"/>
        <v>0.00191179637687696</v>
      </c>
      <c r="J88" s="15" t="s">
        <v>874</v>
      </c>
      <c r="K88" s="14" t="str">
        <f t="shared" si="40"/>
        <v>50 to 75</v>
      </c>
      <c r="L88" s="15">
        <v>71.57</v>
      </c>
      <c r="M88" s="14" t="str">
        <f t="shared" si="41"/>
        <v>50 to 75</v>
      </c>
      <c r="N88" s="15">
        <v>71.68</v>
      </c>
      <c r="O88" s="14" t="str">
        <f t="shared" si="42"/>
        <v>0% to 2%</v>
      </c>
      <c r="P88" s="26">
        <f t="shared" si="43"/>
        <v>0.0015345982142859</v>
      </c>
      <c r="Q88" s="5">
        <v>8</v>
      </c>
      <c r="R88" s="5" t="s">
        <v>96</v>
      </c>
      <c r="S88" s="5" t="str">
        <f t="shared" si="53"/>
        <v>0.3 to 0.4</v>
      </c>
      <c r="T88" s="15">
        <f t="shared" si="54"/>
        <v>0.302544808927967</v>
      </c>
      <c r="U88" s="15" t="str">
        <f t="shared" si="55"/>
        <v>0.05 to 0.1</v>
      </c>
      <c r="V88" s="16">
        <f t="shared" si="56"/>
        <v>0.0818126479540074</v>
      </c>
      <c r="W88" s="15" t="str">
        <f t="shared" si="57"/>
        <v>0.05 to 0.1</v>
      </c>
      <c r="X88" s="16">
        <f t="shared" si="58"/>
        <v>0.0816870984105512</v>
      </c>
      <c r="Y88" s="5" t="str">
        <f t="shared" si="59"/>
        <v>6 to 8</v>
      </c>
      <c r="Z88" s="15">
        <f>Q88</f>
        <v>8</v>
      </c>
      <c r="AA88" s="5" t="s">
        <v>96</v>
      </c>
      <c r="AB88" s="5"/>
      <c r="AC88" s="5"/>
      <c r="AD88" s="5"/>
    </row>
    <row r="89" spans="1:30">
      <c r="A89" s="5" t="s">
        <v>718</v>
      </c>
      <c r="B89" s="5" t="s">
        <v>719</v>
      </c>
      <c r="C89" s="24" t="s">
        <v>913</v>
      </c>
      <c r="D89" s="5" t="s">
        <v>914</v>
      </c>
      <c r="E89" s="5" t="s">
        <v>290</v>
      </c>
      <c r="F89" s="9" t="s">
        <v>915</v>
      </c>
      <c r="G89" s="15">
        <v>13</v>
      </c>
      <c r="H89" s="15">
        <v>1405.44</v>
      </c>
      <c r="I89" s="26">
        <f t="shared" si="44"/>
        <v>0.00188163273732499</v>
      </c>
      <c r="J89" s="15" t="s">
        <v>874</v>
      </c>
      <c r="K89" s="14" t="str">
        <f t="shared" si="40"/>
        <v>100 to 150</v>
      </c>
      <c r="L89" s="15">
        <v>112.13</v>
      </c>
      <c r="M89" s="14" t="str">
        <f t="shared" si="41"/>
        <v>100 to 150</v>
      </c>
      <c r="N89" s="15">
        <v>116.98</v>
      </c>
      <c r="O89" s="14" t="str">
        <f t="shared" si="42"/>
        <v>4% to 6%</v>
      </c>
      <c r="P89" s="26">
        <f t="shared" si="43"/>
        <v>0.0414600786459225</v>
      </c>
      <c r="Q89" s="5">
        <v>21</v>
      </c>
      <c r="R89" s="5" t="s">
        <v>96</v>
      </c>
      <c r="S89" s="5" t="str">
        <f t="shared" si="53"/>
        <v>0.1 to 0.2</v>
      </c>
      <c r="T89" s="15">
        <f t="shared" si="54"/>
        <v>0.180572330386331</v>
      </c>
      <c r="U89" s="15" t="str">
        <f t="shared" si="55"/>
        <v>0.05 to 0.1</v>
      </c>
      <c r="V89" s="16">
        <f t="shared" si="56"/>
        <v>0.0508633267307599</v>
      </c>
      <c r="W89" s="15" t="str">
        <f t="shared" si="57"/>
        <v>0 to 0.05</v>
      </c>
      <c r="X89" s="16">
        <f t="shared" si="58"/>
        <v>0.0487545292043094</v>
      </c>
      <c r="Y89" s="5" t="str">
        <f t="shared" si="59"/>
        <v>20 to 25</v>
      </c>
      <c r="Z89" s="15">
        <f>Q89</f>
        <v>21</v>
      </c>
      <c r="AA89" s="5" t="s">
        <v>96</v>
      </c>
      <c r="AB89" s="5"/>
      <c r="AC89" s="5"/>
      <c r="AD89" s="5"/>
    </row>
    <row r="90" spans="1:30">
      <c r="A90" s="5" t="s">
        <v>718</v>
      </c>
      <c r="B90" s="5" t="s">
        <v>719</v>
      </c>
      <c r="C90" s="24" t="s">
        <v>601</v>
      </c>
      <c r="D90" s="5" t="s">
        <v>916</v>
      </c>
      <c r="E90" s="5" t="s">
        <v>291</v>
      </c>
      <c r="F90" s="9" t="s">
        <v>917</v>
      </c>
      <c r="G90" s="15">
        <v>5</v>
      </c>
      <c r="H90" s="15">
        <v>1389.42</v>
      </c>
      <c r="I90" s="26">
        <f t="shared" si="44"/>
        <v>0.00186018482318283</v>
      </c>
      <c r="J90" s="15" t="s">
        <v>874</v>
      </c>
      <c r="K90" s="14" t="str">
        <f t="shared" si="40"/>
        <v>250 to 300</v>
      </c>
      <c r="L90" s="15">
        <v>254.93</v>
      </c>
      <c r="M90" s="14" t="str">
        <f t="shared" si="41"/>
        <v>250 to 300</v>
      </c>
      <c r="N90" s="15">
        <v>254.93</v>
      </c>
      <c r="O90" s="14" t="str">
        <f t="shared" si="42"/>
        <v>No Discount</v>
      </c>
      <c r="P90" s="26">
        <f t="shared" si="43"/>
        <v>0</v>
      </c>
      <c r="Q90" s="5">
        <v>145</v>
      </c>
      <c r="R90" s="5" t="s">
        <v>115</v>
      </c>
      <c r="S90" s="5" t="str">
        <f t="shared" si="53"/>
        <v>1 to 2</v>
      </c>
      <c r="T90" s="15">
        <f t="shared" si="54"/>
        <v>1.7590772783011</v>
      </c>
      <c r="U90" s="15" t="str">
        <f t="shared" si="55"/>
        <v>0.4 to 0.5</v>
      </c>
      <c r="V90" s="16">
        <f t="shared" si="56"/>
        <v>0.474950865141296</v>
      </c>
      <c r="W90" s="15" t="str">
        <f t="shared" si="57"/>
        <v>0.4 to 0.5</v>
      </c>
      <c r="X90" s="16">
        <f t="shared" si="58"/>
        <v>0.474950865141296</v>
      </c>
      <c r="Y90" s="5" t="str">
        <f t="shared" si="59"/>
        <v>4 to 6</v>
      </c>
      <c r="Z90" s="15">
        <f>Q90*0.0338</f>
        <v>4.901</v>
      </c>
      <c r="AA90" s="5" t="s">
        <v>96</v>
      </c>
      <c r="AB90" s="5"/>
      <c r="AC90" s="5"/>
      <c r="AD90" s="5"/>
    </row>
    <row r="91" spans="1:30">
      <c r="A91" s="5" t="s">
        <v>718</v>
      </c>
      <c r="B91" s="5" t="s">
        <v>719</v>
      </c>
      <c r="C91" s="24" t="s">
        <v>918</v>
      </c>
      <c r="D91" s="5" t="s">
        <v>919</v>
      </c>
      <c r="E91" s="5" t="s">
        <v>292</v>
      </c>
      <c r="F91" s="9" t="s">
        <v>920</v>
      </c>
      <c r="G91" s="15">
        <v>6</v>
      </c>
      <c r="H91" s="15">
        <v>1374.71</v>
      </c>
      <c r="I91" s="26">
        <f t="shared" si="44"/>
        <v>0.00184049076469151</v>
      </c>
      <c r="J91" s="15" t="s">
        <v>874</v>
      </c>
      <c r="K91" s="14" t="str">
        <f t="shared" si="40"/>
        <v>200 to 250</v>
      </c>
      <c r="L91" s="15">
        <v>225.59</v>
      </c>
      <c r="M91" s="14" t="str">
        <f t="shared" si="41"/>
        <v>200 to 250</v>
      </c>
      <c r="N91" s="15">
        <v>232.19</v>
      </c>
      <c r="O91" s="14" t="str">
        <f t="shared" si="42"/>
        <v>2% to 4%</v>
      </c>
      <c r="P91" s="26">
        <f t="shared" si="43"/>
        <v>0.0284249967698867</v>
      </c>
      <c r="Q91" s="5">
        <v>70</v>
      </c>
      <c r="R91" s="5" t="s">
        <v>115</v>
      </c>
      <c r="S91" s="5" t="str">
        <f t="shared" si="53"/>
        <v>3 to 4</v>
      </c>
      <c r="T91" s="15">
        <f t="shared" si="54"/>
        <v>3.22443613461017</v>
      </c>
      <c r="U91" s="15" t="str">
        <f t="shared" si="55"/>
        <v>0.75 to 1</v>
      </c>
      <c r="V91" s="16">
        <f t="shared" si="56"/>
        <v>0.89606850057931</v>
      </c>
      <c r="W91" s="15" t="str">
        <f t="shared" si="57"/>
        <v>0.75 to 1</v>
      </c>
      <c r="X91" s="16">
        <f t="shared" si="58"/>
        <v>0.870597756344745</v>
      </c>
      <c r="Y91" s="5" t="str">
        <f t="shared" si="59"/>
        <v>2 to 4</v>
      </c>
      <c r="Z91" s="15">
        <f>Q91*0.0338</f>
        <v>2.366</v>
      </c>
      <c r="AA91" s="5" t="s">
        <v>96</v>
      </c>
      <c r="AB91" s="5"/>
      <c r="AC91" s="5"/>
      <c r="AD91" s="5"/>
    </row>
    <row r="92" spans="1:30">
      <c r="A92" s="5" t="s">
        <v>718</v>
      </c>
      <c r="B92" s="5" t="s">
        <v>719</v>
      </c>
      <c r="C92" s="24" t="s">
        <v>889</v>
      </c>
      <c r="D92" s="5" t="s">
        <v>921</v>
      </c>
      <c r="E92" s="5" t="s">
        <v>293</v>
      </c>
      <c r="F92" s="9" t="s">
        <v>922</v>
      </c>
      <c r="G92" s="15">
        <v>10</v>
      </c>
      <c r="H92" s="15">
        <v>1366.29</v>
      </c>
      <c r="I92" s="26">
        <f t="shared" si="44"/>
        <v>0.00182921789096636</v>
      </c>
      <c r="J92" s="15" t="s">
        <v>874</v>
      </c>
      <c r="K92" s="14" t="str">
        <f t="shared" si="40"/>
        <v>100 to 150</v>
      </c>
      <c r="L92" s="15">
        <v>121.43</v>
      </c>
      <c r="M92" s="14" t="str">
        <f t="shared" si="41"/>
        <v>100 to 150</v>
      </c>
      <c r="N92" s="15">
        <v>127.81</v>
      </c>
      <c r="O92" s="14" t="str">
        <f t="shared" si="42"/>
        <v>4% to 6%</v>
      </c>
      <c r="P92" s="26">
        <f t="shared" si="43"/>
        <v>0.0499178468038494</v>
      </c>
      <c r="Q92" s="5">
        <f>6.8*3</f>
        <v>20.4</v>
      </c>
      <c r="R92" s="5" t="s">
        <v>96</v>
      </c>
      <c r="S92" s="5" t="str">
        <f t="shared" si="53"/>
        <v>0.2 to 0.3</v>
      </c>
      <c r="T92" s="15">
        <f t="shared" si="54"/>
        <v>0.201300337517489</v>
      </c>
      <c r="U92" s="15" t="str">
        <f t="shared" si="55"/>
        <v>0.05 to 0.1</v>
      </c>
      <c r="V92" s="16">
        <f t="shared" si="56"/>
        <v>0.0572067278044123</v>
      </c>
      <c r="W92" s="15" t="str">
        <f t="shared" si="57"/>
        <v>0.05 to 0.1</v>
      </c>
      <c r="X92" s="16">
        <f t="shared" si="58"/>
        <v>0.0543510911297221</v>
      </c>
      <c r="Y92" s="5" t="str">
        <f t="shared" si="59"/>
        <v>20 to 25</v>
      </c>
      <c r="Z92" s="15">
        <f>Q92</f>
        <v>20.4</v>
      </c>
      <c r="AA92" s="5" t="s">
        <v>96</v>
      </c>
      <c r="AB92" s="5"/>
      <c r="AC92" s="5"/>
      <c r="AD92" s="5"/>
    </row>
    <row r="93" spans="1:30">
      <c r="A93" s="5" t="s">
        <v>718</v>
      </c>
      <c r="B93" s="5" t="s">
        <v>719</v>
      </c>
      <c r="C93" s="24" t="s">
        <v>583</v>
      </c>
      <c r="D93" s="5" t="s">
        <v>923</v>
      </c>
      <c r="E93" s="5" t="s">
        <v>294</v>
      </c>
      <c r="F93" s="9" t="s">
        <v>924</v>
      </c>
      <c r="G93" s="15">
        <v>9</v>
      </c>
      <c r="H93" s="15">
        <v>1339.97</v>
      </c>
      <c r="I93" s="26">
        <f t="shared" si="44"/>
        <v>0.00179398011941695</v>
      </c>
      <c r="J93" s="15" t="s">
        <v>874</v>
      </c>
      <c r="K93" s="14" t="str">
        <f t="shared" si="40"/>
        <v>150 to 200</v>
      </c>
      <c r="L93" s="15">
        <v>151.02</v>
      </c>
      <c r="M93" s="14" t="str">
        <f t="shared" si="41"/>
        <v>150 to 200</v>
      </c>
      <c r="N93" s="15">
        <v>151.53</v>
      </c>
      <c r="O93" s="14" t="str">
        <f t="shared" si="42"/>
        <v>0% to 2%</v>
      </c>
      <c r="P93" s="26">
        <f t="shared" si="43"/>
        <v>0.00336567016432384</v>
      </c>
      <c r="Q93" s="5">
        <v>6.8</v>
      </c>
      <c r="R93" s="5" t="s">
        <v>96</v>
      </c>
      <c r="S93" s="5" t="str">
        <f t="shared" si="53"/>
        <v>0.75 to 1</v>
      </c>
      <c r="T93" s="15">
        <f t="shared" si="54"/>
        <v>0.751059300960831</v>
      </c>
      <c r="U93" s="15" t="str">
        <f t="shared" si="55"/>
        <v>0.2 to 0.3</v>
      </c>
      <c r="V93" s="16">
        <f t="shared" si="56"/>
        <v>0.203470826951004</v>
      </c>
      <c r="W93" s="15" t="str">
        <f t="shared" si="57"/>
        <v>0.2 to 0.3</v>
      </c>
      <c r="X93" s="16">
        <f t="shared" si="58"/>
        <v>0.202786011259424</v>
      </c>
      <c r="Y93" s="5" t="str">
        <f t="shared" si="59"/>
        <v>6 to 8</v>
      </c>
      <c r="Z93" s="15">
        <f>Q93</f>
        <v>6.8</v>
      </c>
      <c r="AA93" s="5" t="s">
        <v>96</v>
      </c>
      <c r="AB93" s="5"/>
      <c r="AC93" s="5"/>
      <c r="AD93" s="5"/>
    </row>
    <row r="94" spans="1:30">
      <c r="A94" s="5" t="s">
        <v>718</v>
      </c>
      <c r="B94" s="5" t="s">
        <v>719</v>
      </c>
      <c r="C94" s="24" t="s">
        <v>620</v>
      </c>
      <c r="D94" s="5" t="s">
        <v>925</v>
      </c>
      <c r="E94" s="5" t="s">
        <v>295</v>
      </c>
      <c r="F94" s="9" t="s">
        <v>926</v>
      </c>
      <c r="G94" s="15">
        <v>6</v>
      </c>
      <c r="H94" s="15">
        <v>1319.03</v>
      </c>
      <c r="I94" s="26">
        <f t="shared" si="44"/>
        <v>0.0017659452054259</v>
      </c>
      <c r="J94" s="15" t="s">
        <v>874</v>
      </c>
      <c r="K94" s="14" t="str">
        <f t="shared" si="40"/>
        <v>150 to 200</v>
      </c>
      <c r="L94" s="15">
        <v>151.19</v>
      </c>
      <c r="M94" s="14" t="str">
        <f t="shared" si="41"/>
        <v>150 to 200</v>
      </c>
      <c r="N94" s="15">
        <v>151.19</v>
      </c>
      <c r="O94" s="14" t="str">
        <f t="shared" si="42"/>
        <v>No Discount</v>
      </c>
      <c r="P94" s="26">
        <f t="shared" si="43"/>
        <v>0</v>
      </c>
      <c r="Q94" s="5">
        <v>5</v>
      </c>
      <c r="R94" s="5" t="s">
        <v>96</v>
      </c>
      <c r="S94" s="5" t="str">
        <f t="shared" si="53"/>
        <v>1 to 2</v>
      </c>
      <c r="T94" s="15">
        <f t="shared" si="54"/>
        <v>1.02259046330741</v>
      </c>
      <c r="U94" s="15" t="str">
        <f t="shared" si="55"/>
        <v>0.2 to 0.3</v>
      </c>
      <c r="V94" s="16">
        <f t="shared" si="56"/>
        <v>0.276099425093</v>
      </c>
      <c r="W94" s="15" t="str">
        <f t="shared" si="57"/>
        <v>0.2 to 0.3</v>
      </c>
      <c r="X94" s="16">
        <f t="shared" si="58"/>
        <v>0.276099425093</v>
      </c>
      <c r="Y94" s="5" t="str">
        <f t="shared" si="59"/>
        <v>4 to 6</v>
      </c>
      <c r="Z94" s="15">
        <f>Q94</f>
        <v>5</v>
      </c>
      <c r="AA94" s="5" t="s">
        <v>96</v>
      </c>
      <c r="AB94" s="5"/>
      <c r="AC94" s="5"/>
      <c r="AD94" s="5"/>
    </row>
    <row r="95" spans="1:30">
      <c r="A95" s="5" t="s">
        <v>718</v>
      </c>
      <c r="B95" s="5" t="s">
        <v>719</v>
      </c>
      <c r="C95" s="24" t="s">
        <v>927</v>
      </c>
      <c r="D95" s="5" t="s">
        <v>928</v>
      </c>
      <c r="E95" s="5" t="s">
        <v>296</v>
      </c>
      <c r="F95" s="9" t="s">
        <v>929</v>
      </c>
      <c r="G95" s="15">
        <v>10</v>
      </c>
      <c r="H95" s="15">
        <v>1303.39</v>
      </c>
      <c r="I95" s="26">
        <f t="shared" si="44"/>
        <v>0.0017450060433046</v>
      </c>
      <c r="J95" s="15" t="s">
        <v>874</v>
      </c>
      <c r="K95" s="14" t="str">
        <f t="shared" si="40"/>
        <v>100 to 150</v>
      </c>
      <c r="L95" s="15">
        <v>128.56</v>
      </c>
      <c r="M95" s="14" t="str">
        <f t="shared" si="41"/>
        <v>100 to 150</v>
      </c>
      <c r="N95" s="15">
        <v>128.56</v>
      </c>
      <c r="O95" s="14" t="str">
        <f t="shared" si="42"/>
        <v>No Discount</v>
      </c>
      <c r="P95" s="26">
        <f t="shared" si="43"/>
        <v>0</v>
      </c>
      <c r="Q95" s="5">
        <v>7.5</v>
      </c>
      <c r="R95" s="5" t="s">
        <v>96</v>
      </c>
      <c r="S95" s="5" t="str">
        <f t="shared" si="53"/>
        <v>0.5 to 0.75</v>
      </c>
      <c r="T95" s="15">
        <f t="shared" si="54"/>
        <v>0.579686619321384</v>
      </c>
      <c r="U95" s="15" t="str">
        <f t="shared" si="55"/>
        <v>0.1 to 0.2</v>
      </c>
      <c r="V95" s="16">
        <f t="shared" si="56"/>
        <v>0.156515387216774</v>
      </c>
      <c r="W95" s="15" t="str">
        <f t="shared" si="57"/>
        <v>0.1 to 0.2</v>
      </c>
      <c r="X95" s="16">
        <f t="shared" si="58"/>
        <v>0.156515387216774</v>
      </c>
      <c r="Y95" s="5" t="str">
        <f t="shared" si="59"/>
        <v>6 to 8</v>
      </c>
      <c r="Z95" s="15">
        <f>Q95</f>
        <v>7.5</v>
      </c>
      <c r="AA95" s="5" t="s">
        <v>96</v>
      </c>
      <c r="AB95" s="5"/>
      <c r="AC95" s="5"/>
      <c r="AD95" s="5"/>
    </row>
    <row r="96" spans="1:30">
      <c r="A96" s="5" t="s">
        <v>718</v>
      </c>
      <c r="B96" s="5" t="s">
        <v>719</v>
      </c>
      <c r="C96" s="24" t="s">
        <v>930</v>
      </c>
      <c r="D96" s="5" t="s">
        <v>931</v>
      </c>
      <c r="E96" s="5" t="s">
        <v>297</v>
      </c>
      <c r="F96" s="9" t="s">
        <v>932</v>
      </c>
      <c r="G96" s="15">
        <v>8</v>
      </c>
      <c r="H96" s="15">
        <v>1266.76</v>
      </c>
      <c r="I96" s="26">
        <f t="shared" si="44"/>
        <v>0.00169596502613687</v>
      </c>
      <c r="J96" s="15" t="s">
        <v>874</v>
      </c>
      <c r="K96" s="14" t="str">
        <f t="shared" si="40"/>
        <v>150 to 200</v>
      </c>
      <c r="L96" s="15">
        <v>173.05</v>
      </c>
      <c r="M96" s="14" t="str">
        <f t="shared" si="41"/>
        <v>150 to 200</v>
      </c>
      <c r="N96" s="15">
        <v>183.58</v>
      </c>
      <c r="O96" s="14" t="str">
        <f t="shared" si="42"/>
        <v>4% to 6%</v>
      </c>
      <c r="P96" s="26">
        <f t="shared" si="43"/>
        <v>0.0573591894541889</v>
      </c>
      <c r="Q96" s="5">
        <v>470</v>
      </c>
      <c r="R96" s="5" t="s">
        <v>115</v>
      </c>
      <c r="S96" s="5" t="str">
        <f t="shared" si="53"/>
        <v>0.3 to 0.4</v>
      </c>
      <c r="T96" s="15">
        <f t="shared" si="54"/>
        <v>0.368388208665129</v>
      </c>
      <c r="U96" s="15" t="str">
        <f t="shared" si="55"/>
        <v>0.1 to 0.2</v>
      </c>
      <c r="V96" s="16">
        <f t="shared" si="56"/>
        <v>0.10551719724716</v>
      </c>
      <c r="W96" s="15" t="str">
        <f t="shared" si="57"/>
        <v>0.05 to 0.1</v>
      </c>
      <c r="X96" s="16">
        <f t="shared" si="58"/>
        <v>0.0994648163395849</v>
      </c>
      <c r="Y96" s="5" t="str">
        <f t="shared" si="59"/>
        <v>15 to 20</v>
      </c>
      <c r="Z96" s="15">
        <f>Q96*0.0338</f>
        <v>15.886</v>
      </c>
      <c r="AA96" s="5" t="s">
        <v>96</v>
      </c>
      <c r="AB96" s="5"/>
      <c r="AC96" s="5"/>
      <c r="AD96" s="5"/>
    </row>
    <row r="97" spans="1:30">
      <c r="A97" s="5" t="s">
        <v>718</v>
      </c>
      <c r="B97" s="5" t="s">
        <v>719</v>
      </c>
      <c r="C97" s="24" t="s">
        <v>933</v>
      </c>
      <c r="D97" s="5" t="s">
        <v>934</v>
      </c>
      <c r="E97" s="5" t="s">
        <v>298</v>
      </c>
      <c r="F97" s="9" t="s">
        <v>935</v>
      </c>
      <c r="G97" s="15">
        <v>25</v>
      </c>
      <c r="H97" s="15">
        <v>1266.71</v>
      </c>
      <c r="I97" s="26">
        <f t="shared" si="44"/>
        <v>0.00169589808508149</v>
      </c>
      <c r="J97" s="15" t="s">
        <v>874</v>
      </c>
      <c r="K97" s="14" t="str">
        <f t="shared" si="40"/>
        <v>50 to 75</v>
      </c>
      <c r="L97" s="15">
        <v>55.58</v>
      </c>
      <c r="M97" s="14" t="str">
        <f t="shared" si="41"/>
        <v>50 to 75</v>
      </c>
      <c r="N97" s="15">
        <v>60.55</v>
      </c>
      <c r="O97" s="14" t="str">
        <f t="shared" si="42"/>
        <v>8% to 10%</v>
      </c>
      <c r="P97" s="26">
        <f t="shared" si="43"/>
        <v>0.0820809248554913</v>
      </c>
      <c r="Q97" s="5">
        <v>177</v>
      </c>
      <c r="R97" s="5" t="s">
        <v>115</v>
      </c>
      <c r="S97" s="5" t="str">
        <f t="shared" si="53"/>
        <v>0.3 to 0.4</v>
      </c>
      <c r="T97" s="15">
        <f t="shared" si="54"/>
        <v>0.314179071058974</v>
      </c>
      <c r="U97" s="15" t="str">
        <f t="shared" si="55"/>
        <v>0.05 to 0.1</v>
      </c>
      <c r="V97" s="16">
        <f t="shared" si="56"/>
        <v>0.0924137557252183</v>
      </c>
      <c r="W97" s="15" t="str">
        <f t="shared" si="57"/>
        <v>0.05 to 0.1</v>
      </c>
      <c r="X97" s="16">
        <f t="shared" si="58"/>
        <v>0.0848283491859229</v>
      </c>
      <c r="Y97" s="5" t="str">
        <f t="shared" si="59"/>
        <v>4 to 6</v>
      </c>
      <c r="Z97" s="15">
        <f>Q97*0.0338</f>
        <v>5.9826</v>
      </c>
      <c r="AA97" s="5" t="s">
        <v>96</v>
      </c>
      <c r="AB97" s="5"/>
      <c r="AC97" s="5"/>
      <c r="AD97" s="5"/>
    </row>
    <row r="98" spans="1:30">
      <c r="A98" s="5" t="s">
        <v>718</v>
      </c>
      <c r="B98" s="5" t="s">
        <v>719</v>
      </c>
      <c r="C98" s="24" t="s">
        <v>583</v>
      </c>
      <c r="D98" s="5" t="s">
        <v>936</v>
      </c>
      <c r="E98" s="5" t="s">
        <v>299</v>
      </c>
      <c r="F98" s="9" t="s">
        <v>937</v>
      </c>
      <c r="G98" s="15">
        <v>9</v>
      </c>
      <c r="H98" s="15">
        <v>1262.65</v>
      </c>
      <c r="I98" s="26">
        <f t="shared" si="44"/>
        <v>0.00169046247138504</v>
      </c>
      <c r="J98" s="15" t="s">
        <v>874</v>
      </c>
      <c r="K98" s="14" t="str">
        <f t="shared" si="40"/>
        <v>100 to 150</v>
      </c>
      <c r="L98" s="15">
        <v>135.28</v>
      </c>
      <c r="M98" s="14" t="str">
        <f t="shared" si="41"/>
        <v>100 to 150</v>
      </c>
      <c r="N98" s="15">
        <v>135.28</v>
      </c>
      <c r="O98" s="14" t="str">
        <f t="shared" si="42"/>
        <v>No Discount</v>
      </c>
      <c r="P98" s="26">
        <f t="shared" si="43"/>
        <v>0</v>
      </c>
      <c r="Q98" s="5">
        <v>60</v>
      </c>
      <c r="R98" s="5" t="s">
        <v>115</v>
      </c>
      <c r="S98" s="5" t="str">
        <f t="shared" si="53"/>
        <v>2 to 3</v>
      </c>
      <c r="T98" s="15">
        <f t="shared" si="54"/>
        <v>2.2558713019419</v>
      </c>
      <c r="U98" s="15" t="str">
        <f t="shared" si="55"/>
        <v>0.5 to 0.75</v>
      </c>
      <c r="V98" s="16">
        <f t="shared" si="56"/>
        <v>0.609085251524314</v>
      </c>
      <c r="W98" s="15" t="str">
        <f t="shared" si="57"/>
        <v>0.5 to 0.75</v>
      </c>
      <c r="X98" s="16">
        <f t="shared" si="58"/>
        <v>0.609085251524314</v>
      </c>
      <c r="Y98" s="5" t="str">
        <f t="shared" si="59"/>
        <v>2 to 4</v>
      </c>
      <c r="Z98" s="15">
        <f>Q98*0.0338</f>
        <v>2.028</v>
      </c>
      <c r="AA98" s="5" t="s">
        <v>96</v>
      </c>
      <c r="AB98" s="5"/>
      <c r="AC98" s="5"/>
      <c r="AD98" s="5"/>
    </row>
    <row r="99" spans="1:30">
      <c r="A99" s="5" t="s">
        <v>718</v>
      </c>
      <c r="B99" s="5" t="s">
        <v>719</v>
      </c>
      <c r="C99" s="24" t="s">
        <v>938</v>
      </c>
      <c r="D99" s="25" t="s">
        <v>939</v>
      </c>
      <c r="E99" s="5" t="s">
        <v>300</v>
      </c>
      <c r="F99" s="9" t="s">
        <v>940</v>
      </c>
      <c r="G99" s="15">
        <v>8</v>
      </c>
      <c r="H99" s="15">
        <v>1212.57</v>
      </c>
      <c r="I99" s="26">
        <f t="shared" si="44"/>
        <v>0.00162341431032144</v>
      </c>
      <c r="J99" s="15" t="s">
        <v>874</v>
      </c>
      <c r="K99" s="14" t="str">
        <f t="shared" si="40"/>
        <v>150 to 200</v>
      </c>
      <c r="L99" s="15">
        <v>158.95</v>
      </c>
      <c r="M99" s="14" t="str">
        <f t="shared" si="41"/>
        <v>150 to 200</v>
      </c>
      <c r="N99" s="15">
        <v>168.37</v>
      </c>
      <c r="O99" s="14" t="str">
        <f t="shared" si="42"/>
        <v>4% to 6%</v>
      </c>
      <c r="P99" s="26">
        <f t="shared" si="43"/>
        <v>0.0559482093009444</v>
      </c>
      <c r="Q99" s="5">
        <v>3</v>
      </c>
      <c r="R99" s="5" t="s">
        <v>95</v>
      </c>
      <c r="S99" s="5" t="str">
        <f t="shared" si="53"/>
        <v>1 to 2</v>
      </c>
      <c r="T99" s="15">
        <f t="shared" si="54"/>
        <v>1.72287835037243</v>
      </c>
      <c r="U99" s="15" t="str">
        <f t="shared" si="55"/>
        <v>0.4 to 0.5</v>
      </c>
      <c r="V99" s="16">
        <f t="shared" si="56"/>
        <v>0.4927453760308</v>
      </c>
      <c r="W99" s="15" t="str">
        <f t="shared" si="57"/>
        <v>0.4 to 0.5</v>
      </c>
      <c r="X99" s="16">
        <f t="shared" si="58"/>
        <v>0.465177154600557</v>
      </c>
      <c r="Y99" s="5" t="str">
        <f t="shared" si="59"/>
        <v>2 to 4</v>
      </c>
      <c r="Z99" s="15">
        <f>Q99*1.04</f>
        <v>3.12</v>
      </c>
      <c r="AA99" s="5" t="s">
        <v>96</v>
      </c>
      <c r="AB99" s="5"/>
      <c r="AC99" s="5"/>
      <c r="AD99" s="5"/>
    </row>
    <row r="100" spans="1:30">
      <c r="A100" s="5" t="s">
        <v>718</v>
      </c>
      <c r="B100" s="5" t="s">
        <v>719</v>
      </c>
      <c r="C100" s="24" t="s">
        <v>941</v>
      </c>
      <c r="D100" s="25" t="s">
        <v>942</v>
      </c>
      <c r="E100" s="5" t="s">
        <v>301</v>
      </c>
      <c r="F100" s="9" t="s">
        <v>943</v>
      </c>
      <c r="G100" s="15">
        <v>10</v>
      </c>
      <c r="H100" s="15">
        <v>1201.46</v>
      </c>
      <c r="I100" s="26">
        <f t="shared" si="44"/>
        <v>0.00160854000781711</v>
      </c>
      <c r="J100" s="15" t="s">
        <v>874</v>
      </c>
      <c r="K100" s="14" t="str">
        <f t="shared" si="40"/>
        <v>100 to 150</v>
      </c>
      <c r="L100" s="15">
        <v>118.23</v>
      </c>
      <c r="M100" s="14" t="str">
        <f t="shared" si="41"/>
        <v>100 to 150</v>
      </c>
      <c r="N100" s="15">
        <v>130.7</v>
      </c>
      <c r="O100" s="14" t="str">
        <f t="shared" si="42"/>
        <v>8% to 10%</v>
      </c>
      <c r="P100" s="26">
        <f t="shared" si="43"/>
        <v>0.0954093343534811</v>
      </c>
      <c r="Q100" s="5">
        <v>7.5</v>
      </c>
      <c r="R100" s="5" t="s">
        <v>96</v>
      </c>
      <c r="S100" s="5" t="str">
        <f t="shared" si="53"/>
        <v>0.5 to 0.75</v>
      </c>
      <c r="T100" s="15">
        <f t="shared" si="54"/>
        <v>0.533107879607711</v>
      </c>
      <c r="U100" s="15" t="str">
        <f t="shared" si="55"/>
        <v>0.1 to 0.2</v>
      </c>
      <c r="V100" s="16">
        <f t="shared" si="56"/>
        <v>0.159120730470071</v>
      </c>
      <c r="W100" s="15" t="str">
        <f t="shared" si="57"/>
        <v>0.1 to 0.2</v>
      </c>
      <c r="X100" s="16">
        <f t="shared" si="58"/>
        <v>0.143939127494082</v>
      </c>
      <c r="Y100" s="5" t="str">
        <f t="shared" si="59"/>
        <v>6 to 8</v>
      </c>
      <c r="Z100" s="15">
        <f t="shared" ref="Z100:Z105" si="60">Q100</f>
        <v>7.5</v>
      </c>
      <c r="AA100" s="5" t="s">
        <v>96</v>
      </c>
      <c r="AB100" s="5"/>
      <c r="AC100" s="5"/>
      <c r="AD100" s="5"/>
    </row>
    <row r="101" spans="1:30">
      <c r="A101" s="5" t="s">
        <v>718</v>
      </c>
      <c r="B101" s="5" t="s">
        <v>719</v>
      </c>
      <c r="C101" s="24" t="s">
        <v>600</v>
      </c>
      <c r="D101" s="5" t="s">
        <v>944</v>
      </c>
      <c r="E101" s="5" t="s">
        <v>302</v>
      </c>
      <c r="F101" s="9" t="s">
        <v>945</v>
      </c>
      <c r="G101" s="15">
        <v>8</v>
      </c>
      <c r="H101" s="15">
        <v>1182.15</v>
      </c>
      <c r="I101" s="26">
        <f t="shared" si="44"/>
        <v>0.00158268737223128</v>
      </c>
      <c r="J101" s="15" t="s">
        <v>874</v>
      </c>
      <c r="K101" s="14" t="str">
        <f t="shared" si="40"/>
        <v>100 to 150</v>
      </c>
      <c r="L101" s="15">
        <v>146.4</v>
      </c>
      <c r="M101" s="14" t="str">
        <f t="shared" si="41"/>
        <v>150 to 200</v>
      </c>
      <c r="N101" s="15">
        <v>175</v>
      </c>
      <c r="O101" s="14" t="str">
        <f t="shared" si="42"/>
        <v>15% to 20%</v>
      </c>
      <c r="P101" s="26">
        <f t="shared" si="43"/>
        <v>0.163428571428571</v>
      </c>
      <c r="Q101" s="5">
        <f>3*6.4</f>
        <v>19.2</v>
      </c>
      <c r="R101" s="5" t="s">
        <v>96</v>
      </c>
      <c r="S101" s="5" t="str">
        <f t="shared" si="53"/>
        <v>0.2 to 0.3</v>
      </c>
      <c r="T101" s="15">
        <f t="shared" si="54"/>
        <v>0.257862698681096</v>
      </c>
      <c r="U101" s="15" t="str">
        <f t="shared" si="55"/>
        <v>0.05 to 0.1</v>
      </c>
      <c r="V101" s="16">
        <f t="shared" si="56"/>
        <v>0.0832241291849848</v>
      </c>
      <c r="W101" s="15" t="str">
        <f t="shared" si="57"/>
        <v>0.05 to 0.1</v>
      </c>
      <c r="X101" s="16">
        <f t="shared" si="58"/>
        <v>0.0696229286438958</v>
      </c>
      <c r="Y101" s="5" t="str">
        <f t="shared" si="59"/>
        <v>15 to 20</v>
      </c>
      <c r="Z101" s="15">
        <f t="shared" si="60"/>
        <v>19.2</v>
      </c>
      <c r="AA101" s="5" t="s">
        <v>96</v>
      </c>
      <c r="AB101" s="5"/>
      <c r="AC101" s="5"/>
      <c r="AD101" s="5"/>
    </row>
    <row r="102" spans="1:30">
      <c r="A102" s="5" t="s">
        <v>718</v>
      </c>
      <c r="B102" s="5" t="s">
        <v>719</v>
      </c>
      <c r="C102" s="24" t="s">
        <v>946</v>
      </c>
      <c r="D102" s="5" t="s">
        <v>947</v>
      </c>
      <c r="E102" s="5" t="s">
        <v>303</v>
      </c>
      <c r="F102" s="9" t="s">
        <v>948</v>
      </c>
      <c r="G102" s="15">
        <v>27</v>
      </c>
      <c r="H102" s="15">
        <v>1167.95</v>
      </c>
      <c r="I102" s="26">
        <f t="shared" si="44"/>
        <v>0.00156367611250478</v>
      </c>
      <c r="J102" s="15" t="s">
        <v>874</v>
      </c>
      <c r="K102" s="14" t="str">
        <f t="shared" si="40"/>
        <v>40 to 50</v>
      </c>
      <c r="L102" s="15">
        <v>42.86</v>
      </c>
      <c r="M102" s="14" t="str">
        <f t="shared" si="41"/>
        <v>40 to 50</v>
      </c>
      <c r="N102" s="15">
        <v>44.86</v>
      </c>
      <c r="O102" s="14" t="str">
        <f t="shared" si="42"/>
        <v>4% to 6%</v>
      </c>
      <c r="P102" s="26">
        <f t="shared" si="43"/>
        <v>0.0445831475702185</v>
      </c>
      <c r="Q102" s="5">
        <v>12.49</v>
      </c>
      <c r="R102" s="5" t="s">
        <v>96</v>
      </c>
      <c r="S102" s="5" t="str">
        <f t="shared" si="53"/>
        <v>0.1 to 0.2</v>
      </c>
      <c r="T102" s="15">
        <f t="shared" si="54"/>
        <v>0.116048198721304</v>
      </c>
      <c r="U102" s="15" t="str">
        <f t="shared" si="55"/>
        <v>0 to 0.05</v>
      </c>
      <c r="V102" s="16">
        <f t="shared" si="56"/>
        <v>0.0327951234846518</v>
      </c>
      <c r="W102" s="15" t="str">
        <f t="shared" si="57"/>
        <v>0 to 0.05</v>
      </c>
      <c r="X102" s="16">
        <f t="shared" si="58"/>
        <v>0.031333013654752</v>
      </c>
      <c r="Y102" s="5" t="str">
        <f t="shared" si="59"/>
        <v>10 to 15</v>
      </c>
      <c r="Z102" s="15">
        <f t="shared" si="60"/>
        <v>12.49</v>
      </c>
      <c r="AA102" s="5" t="s">
        <v>96</v>
      </c>
      <c r="AB102" s="5"/>
      <c r="AC102" s="5"/>
      <c r="AD102" s="5"/>
    </row>
    <row r="103" spans="1:30">
      <c r="A103" s="5" t="s">
        <v>718</v>
      </c>
      <c r="B103" s="5" t="s">
        <v>719</v>
      </c>
      <c r="C103" s="24" t="s">
        <v>591</v>
      </c>
      <c r="D103" s="5" t="s">
        <v>949</v>
      </c>
      <c r="E103" s="5" t="s">
        <v>304</v>
      </c>
      <c r="F103" s="9" t="s">
        <v>950</v>
      </c>
      <c r="G103" s="15">
        <v>15</v>
      </c>
      <c r="H103" s="15">
        <v>1134.33</v>
      </c>
      <c r="I103" s="26">
        <f t="shared" si="44"/>
        <v>0.00151866494687063</v>
      </c>
      <c r="J103" s="15" t="s">
        <v>874</v>
      </c>
      <c r="K103" s="14" t="str">
        <f t="shared" si="40"/>
        <v>50 to 75</v>
      </c>
      <c r="L103" s="15">
        <v>74.63</v>
      </c>
      <c r="M103" s="14" t="str">
        <f t="shared" si="41"/>
        <v>75 to 100</v>
      </c>
      <c r="N103" s="15">
        <v>76.58</v>
      </c>
      <c r="O103" s="14" t="str">
        <f t="shared" si="42"/>
        <v>2% to 4%</v>
      </c>
      <c r="P103" s="26">
        <f t="shared" si="43"/>
        <v>0.0254635675110995</v>
      </c>
      <c r="Q103" s="5">
        <v>7.5</v>
      </c>
      <c r="R103" s="5" t="s">
        <v>96</v>
      </c>
      <c r="S103" s="5" t="str">
        <f t="shared" si="53"/>
        <v>0.3 to 0.4</v>
      </c>
      <c r="T103" s="15">
        <f t="shared" si="54"/>
        <v>0.336512230864615</v>
      </c>
      <c r="U103" s="15" t="str">
        <f t="shared" si="55"/>
        <v>0.05 to 0.1</v>
      </c>
      <c r="V103" s="16">
        <f t="shared" si="56"/>
        <v>0.0932323300642543</v>
      </c>
      <c r="W103" s="15" t="str">
        <f t="shared" si="57"/>
        <v>0.05 to 0.1</v>
      </c>
      <c r="X103" s="16">
        <f t="shared" si="58"/>
        <v>0.0908583023334461</v>
      </c>
      <c r="Y103" s="5" t="str">
        <f t="shared" si="59"/>
        <v>6 to 8</v>
      </c>
      <c r="Z103" s="15">
        <f t="shared" si="60"/>
        <v>7.5</v>
      </c>
      <c r="AA103" s="5" t="s">
        <v>96</v>
      </c>
      <c r="AB103" s="5"/>
      <c r="AC103" s="5"/>
      <c r="AD103" s="5"/>
    </row>
    <row r="104" spans="1:30">
      <c r="A104" s="5" t="s">
        <v>718</v>
      </c>
      <c r="B104" s="5" t="s">
        <v>719</v>
      </c>
      <c r="C104" s="24" t="s">
        <v>951</v>
      </c>
      <c r="D104" s="5" t="s">
        <v>952</v>
      </c>
      <c r="E104" s="5" t="s">
        <v>305</v>
      </c>
      <c r="F104" s="9" t="s">
        <v>953</v>
      </c>
      <c r="G104" s="15">
        <v>9</v>
      </c>
      <c r="H104" s="15">
        <v>1080.45</v>
      </c>
      <c r="I104" s="26">
        <f t="shared" si="44"/>
        <v>0.00144652926559852</v>
      </c>
      <c r="J104" s="15" t="s">
        <v>874</v>
      </c>
      <c r="K104" s="14" t="str">
        <f t="shared" si="40"/>
        <v>100 to 150</v>
      </c>
      <c r="L104" s="15">
        <v>117.26</v>
      </c>
      <c r="M104" s="14" t="str">
        <f t="shared" si="41"/>
        <v>100 to 150</v>
      </c>
      <c r="N104" s="15">
        <v>119.43</v>
      </c>
      <c r="O104" s="14" t="str">
        <f t="shared" si="42"/>
        <v>0% to 2%</v>
      </c>
      <c r="P104" s="26">
        <f t="shared" si="43"/>
        <v>0.0181696391191493</v>
      </c>
      <c r="Q104" s="5">
        <v>7</v>
      </c>
      <c r="R104" s="5" t="s">
        <v>96</v>
      </c>
      <c r="S104" s="5" t="str">
        <f t="shared" si="53"/>
        <v>0.5 to 0.75</v>
      </c>
      <c r="T104" s="15">
        <f t="shared" si="54"/>
        <v>0.566500797139958</v>
      </c>
      <c r="U104" s="15" t="str">
        <f t="shared" si="55"/>
        <v>0.1 to 0.2</v>
      </c>
      <c r="V104" s="16">
        <f t="shared" si="56"/>
        <v>0.155785786752983</v>
      </c>
      <c r="W104" s="15" t="str">
        <f t="shared" si="57"/>
        <v>0.1 to 0.2</v>
      </c>
      <c r="X104" s="16">
        <f t="shared" si="58"/>
        <v>0.152955215227789</v>
      </c>
      <c r="Y104" s="5" t="str">
        <f t="shared" si="59"/>
        <v>6 to 8</v>
      </c>
      <c r="Z104" s="15">
        <f t="shared" si="60"/>
        <v>7</v>
      </c>
      <c r="AA104" s="5" t="s">
        <v>96</v>
      </c>
      <c r="AB104" s="5"/>
      <c r="AC104" s="5"/>
      <c r="AD104" s="5"/>
    </row>
    <row r="105" spans="1:30">
      <c r="A105" s="5" t="s">
        <v>718</v>
      </c>
      <c r="B105" s="5" t="s">
        <v>719</v>
      </c>
      <c r="C105" s="24" t="s">
        <v>941</v>
      </c>
      <c r="D105" s="5" t="s">
        <v>954</v>
      </c>
      <c r="E105" s="5" t="s">
        <v>306</v>
      </c>
      <c r="F105" s="9" t="s">
        <v>955</v>
      </c>
      <c r="G105" s="15">
        <v>13</v>
      </c>
      <c r="H105" s="15">
        <v>1042.65</v>
      </c>
      <c r="I105" s="26">
        <f t="shared" si="44"/>
        <v>0.00139592182773501</v>
      </c>
      <c r="J105" s="15" t="s">
        <v>874</v>
      </c>
      <c r="K105" s="14" t="str">
        <f t="shared" si="40"/>
        <v>75 to 100</v>
      </c>
      <c r="L105" s="15">
        <v>82.43</v>
      </c>
      <c r="M105" s="14" t="str">
        <f t="shared" si="41"/>
        <v>100 to 150</v>
      </c>
      <c r="N105" s="15">
        <v>104.11</v>
      </c>
      <c r="O105" s="14" t="str">
        <f t="shared" si="42"/>
        <v>20% to 25%</v>
      </c>
      <c r="P105" s="26">
        <f t="shared" si="43"/>
        <v>0.208241283258092</v>
      </c>
      <c r="Q105" s="5">
        <v>10</v>
      </c>
      <c r="R105" s="5" t="s">
        <v>96</v>
      </c>
      <c r="S105" s="5" t="str">
        <f t="shared" si="53"/>
        <v>0.2 to 0.3</v>
      </c>
      <c r="T105" s="15">
        <f t="shared" si="54"/>
        <v>0.278762259046331</v>
      </c>
      <c r="U105" s="15" t="str">
        <f t="shared" si="55"/>
        <v>0.05 to 0.1</v>
      </c>
      <c r="V105" s="16">
        <f t="shared" si="56"/>
        <v>0.095061548867095</v>
      </c>
      <c r="W105" s="15" t="str">
        <f t="shared" si="57"/>
        <v>0.05 to 0.1</v>
      </c>
      <c r="X105" s="16">
        <f t="shared" si="58"/>
        <v>0.0752658099425093</v>
      </c>
      <c r="Y105" s="5" t="str">
        <f t="shared" si="59"/>
        <v>8 to 10</v>
      </c>
      <c r="Z105" s="15">
        <f t="shared" si="60"/>
        <v>10</v>
      </c>
      <c r="AA105" s="5" t="s">
        <v>96</v>
      </c>
      <c r="AB105" s="5"/>
      <c r="AC105" s="5"/>
      <c r="AD105" s="5"/>
    </row>
    <row r="106" spans="1:30">
      <c r="A106" s="5" t="s">
        <v>718</v>
      </c>
      <c r="B106" s="5" t="s">
        <v>719</v>
      </c>
      <c r="C106" s="24" t="s">
        <v>956</v>
      </c>
      <c r="D106" s="25" t="s">
        <v>957</v>
      </c>
      <c r="E106" s="5" t="s">
        <v>307</v>
      </c>
      <c r="F106" s="9" t="s">
        <v>958</v>
      </c>
      <c r="G106" s="15">
        <v>28</v>
      </c>
      <c r="H106" s="15">
        <v>1028.06</v>
      </c>
      <c r="I106" s="26">
        <f t="shared" si="44"/>
        <v>0.00137638842777659</v>
      </c>
      <c r="J106" s="15" t="s">
        <v>874</v>
      </c>
      <c r="K106" s="14" t="str">
        <f t="shared" si="40"/>
        <v>30 to 40</v>
      </c>
      <c r="L106" s="15">
        <v>37</v>
      </c>
      <c r="M106" s="14" t="str">
        <f t="shared" si="41"/>
        <v>40 to 50</v>
      </c>
      <c r="N106" s="15">
        <v>40.36</v>
      </c>
      <c r="O106" s="14" t="str">
        <f t="shared" si="42"/>
        <v>8% to 10%</v>
      </c>
      <c r="P106" s="26">
        <f t="shared" si="43"/>
        <v>0.0832507433102081</v>
      </c>
      <c r="Q106" s="5">
        <v>100</v>
      </c>
      <c r="R106" s="5" t="s">
        <v>115</v>
      </c>
      <c r="S106" s="5" t="str">
        <f t="shared" si="53"/>
        <v>0.3 to 0.4</v>
      </c>
      <c r="T106" s="15">
        <f t="shared" si="54"/>
        <v>0.370197685564091</v>
      </c>
      <c r="U106" s="15" t="str">
        <f t="shared" si="55"/>
        <v>0.1 to 0.2</v>
      </c>
      <c r="V106" s="16">
        <f t="shared" si="56"/>
        <v>0.109030222138622</v>
      </c>
      <c r="W106" s="15" t="str">
        <f t="shared" si="57"/>
        <v>0.05 to 0.1</v>
      </c>
      <c r="X106" s="16">
        <f t="shared" si="58"/>
        <v>0.0999533751023046</v>
      </c>
      <c r="Y106" s="5" t="str">
        <f t="shared" si="59"/>
        <v>2 to 4</v>
      </c>
      <c r="Z106" s="15">
        <f>Q106*0.0338</f>
        <v>3.38</v>
      </c>
      <c r="AA106" s="5" t="s">
        <v>96</v>
      </c>
      <c r="AB106" s="5"/>
      <c r="AC106" s="5"/>
      <c r="AD106" s="5"/>
    </row>
    <row r="107" spans="1:30">
      <c r="A107" s="5" t="s">
        <v>718</v>
      </c>
      <c r="B107" s="5" t="s">
        <v>719</v>
      </c>
      <c r="C107" s="24" t="s">
        <v>959</v>
      </c>
      <c r="D107" s="5" t="s">
        <v>960</v>
      </c>
      <c r="E107" s="5" t="s">
        <v>308</v>
      </c>
      <c r="F107" s="9" t="s">
        <v>961</v>
      </c>
      <c r="G107" s="15">
        <v>6</v>
      </c>
      <c r="H107" s="15">
        <v>1014.17</v>
      </c>
      <c r="I107" s="26">
        <f t="shared" si="44"/>
        <v>0.00135779220259341</v>
      </c>
      <c r="J107" s="15" t="s">
        <v>874</v>
      </c>
      <c r="K107" s="14" t="str">
        <f t="shared" si="40"/>
        <v>150 to 200</v>
      </c>
      <c r="L107" s="15">
        <v>157.6</v>
      </c>
      <c r="M107" s="14" t="str">
        <f t="shared" si="41"/>
        <v>150 to 200</v>
      </c>
      <c r="N107" s="15">
        <v>165.76</v>
      </c>
      <c r="O107" s="14" t="str">
        <f t="shared" si="42"/>
        <v>4% to 6%</v>
      </c>
      <c r="P107" s="26">
        <f t="shared" si="43"/>
        <v>0.0492277992277992</v>
      </c>
      <c r="Q107" s="5">
        <v>5</v>
      </c>
      <c r="R107" s="5" t="s">
        <v>96</v>
      </c>
      <c r="S107" s="5" t="str">
        <f t="shared" si="53"/>
        <v>1 to 2</v>
      </c>
      <c r="T107" s="15">
        <f t="shared" si="54"/>
        <v>1.06594521474467</v>
      </c>
      <c r="U107" s="15" t="str">
        <f t="shared" si="55"/>
        <v>0.3 to 0.4</v>
      </c>
      <c r="V107" s="16">
        <f t="shared" si="56"/>
        <v>0.302706797429828</v>
      </c>
      <c r="W107" s="15" t="str">
        <f t="shared" si="57"/>
        <v>0.2 to 0.3</v>
      </c>
      <c r="X107" s="16">
        <f t="shared" si="58"/>
        <v>0.287805207981062</v>
      </c>
      <c r="Y107" s="5" t="str">
        <f t="shared" si="59"/>
        <v>4 to 6</v>
      </c>
      <c r="Z107" s="15">
        <f>Q107</f>
        <v>5</v>
      </c>
      <c r="AA107" s="5" t="s">
        <v>96</v>
      </c>
      <c r="AB107" s="5"/>
      <c r="AC107" s="5"/>
      <c r="AD107" s="5"/>
    </row>
    <row r="108" spans="1:30">
      <c r="A108" s="5" t="s">
        <v>718</v>
      </c>
      <c r="B108" s="5" t="s">
        <v>719</v>
      </c>
      <c r="C108" s="24" t="s">
        <v>959</v>
      </c>
      <c r="D108" s="5" t="s">
        <v>962</v>
      </c>
      <c r="E108" s="5" t="s">
        <v>309</v>
      </c>
      <c r="F108" s="9" t="s">
        <v>963</v>
      </c>
      <c r="G108" s="15">
        <v>6</v>
      </c>
      <c r="H108" s="15">
        <v>1011.64</v>
      </c>
      <c r="I108" s="26">
        <f t="shared" si="44"/>
        <v>0.00135440498519143</v>
      </c>
      <c r="J108" s="15" t="s">
        <v>874</v>
      </c>
      <c r="K108" s="14" t="str">
        <f t="shared" si="40"/>
        <v>150 to 200</v>
      </c>
      <c r="L108" s="15">
        <v>157.92</v>
      </c>
      <c r="M108" s="14" t="str">
        <f t="shared" si="41"/>
        <v>150 to 200</v>
      </c>
      <c r="N108" s="15">
        <v>164.76</v>
      </c>
      <c r="O108" s="14" t="str">
        <f t="shared" si="42"/>
        <v>4% to 6%</v>
      </c>
      <c r="P108" s="26">
        <f t="shared" si="43"/>
        <v>0.0415149308084487</v>
      </c>
      <c r="Q108" s="5">
        <v>5</v>
      </c>
      <c r="R108" s="5" t="s">
        <v>96</v>
      </c>
      <c r="S108" s="5" t="str">
        <f t="shared" si="53"/>
        <v>1 to 2</v>
      </c>
      <c r="T108" s="15">
        <f t="shared" si="54"/>
        <v>1.06810957051065</v>
      </c>
      <c r="U108" s="15" t="str">
        <f t="shared" si="55"/>
        <v>0.3 to 0.4</v>
      </c>
      <c r="V108" s="16">
        <f t="shared" si="56"/>
        <v>0.300880622252283</v>
      </c>
      <c r="W108" s="15" t="str">
        <f t="shared" si="57"/>
        <v>0.2 to 0.3</v>
      </c>
      <c r="X108" s="16">
        <f t="shared" si="58"/>
        <v>0.288389584037876</v>
      </c>
      <c r="Y108" s="5" t="str">
        <f t="shared" si="59"/>
        <v>4 to 6</v>
      </c>
      <c r="Z108" s="15">
        <f>Q108</f>
        <v>5</v>
      </c>
      <c r="AA108" s="5" t="s">
        <v>96</v>
      </c>
      <c r="AB108" s="5"/>
      <c r="AC108" s="5"/>
      <c r="AD108" s="5"/>
    </row>
    <row r="109" spans="1:30">
      <c r="A109" s="5" t="s">
        <v>718</v>
      </c>
      <c r="B109" s="5" t="s">
        <v>719</v>
      </c>
      <c r="C109" s="24" t="s">
        <v>964</v>
      </c>
      <c r="D109" s="5" t="s">
        <v>965</v>
      </c>
      <c r="E109" s="5" t="s">
        <v>310</v>
      </c>
      <c r="F109" s="9" t="s">
        <v>966</v>
      </c>
      <c r="G109" s="15">
        <v>9</v>
      </c>
      <c r="H109" s="15">
        <v>991.51</v>
      </c>
      <c r="I109" s="26">
        <f t="shared" si="44"/>
        <v>0.00132745451629746</v>
      </c>
      <c r="J109" s="15" t="s">
        <v>874</v>
      </c>
      <c r="K109" s="14" t="str">
        <f t="shared" si="40"/>
        <v>100 to 150</v>
      </c>
      <c r="L109" s="15">
        <v>137.3</v>
      </c>
      <c r="M109" s="14" t="str">
        <f t="shared" si="41"/>
        <v>100 to 150</v>
      </c>
      <c r="N109" s="15">
        <v>140.67</v>
      </c>
      <c r="O109" s="14" t="str">
        <f t="shared" si="42"/>
        <v>2% to 4%</v>
      </c>
      <c r="P109" s="26">
        <f t="shared" si="43"/>
        <v>0.0239567782753961</v>
      </c>
      <c r="Q109" s="5">
        <v>200</v>
      </c>
      <c r="R109" s="5" t="s">
        <v>115</v>
      </c>
      <c r="S109" s="5" t="str">
        <f t="shared" si="53"/>
        <v>0.5 to 0.75</v>
      </c>
      <c r="T109" s="15">
        <f t="shared" si="54"/>
        <v>0.686866786864185</v>
      </c>
      <c r="U109" s="15" t="str">
        <f t="shared" si="55"/>
        <v>0.1 to 0.2</v>
      </c>
      <c r="V109" s="16">
        <f t="shared" si="56"/>
        <v>0.19000596318434</v>
      </c>
      <c r="W109" s="15" t="str">
        <f t="shared" si="57"/>
        <v>0.1 to 0.2</v>
      </c>
      <c r="X109" s="16">
        <f t="shared" si="58"/>
        <v>0.18545403245333</v>
      </c>
      <c r="Y109" s="5" t="str">
        <f t="shared" si="59"/>
        <v>6 to 8</v>
      </c>
      <c r="Z109" s="15">
        <f>Q109*0.0338</f>
        <v>6.76</v>
      </c>
      <c r="AA109" s="5" t="s">
        <v>96</v>
      </c>
      <c r="AB109" s="5"/>
      <c r="AC109" s="5"/>
      <c r="AD109" s="5"/>
    </row>
    <row r="110" spans="1:30">
      <c r="A110" s="5" t="s">
        <v>718</v>
      </c>
      <c r="B110" s="5" t="s">
        <v>719</v>
      </c>
      <c r="C110" s="24" t="s">
        <v>583</v>
      </c>
      <c r="D110" s="5" t="s">
        <v>967</v>
      </c>
      <c r="E110" s="5" t="s">
        <v>311</v>
      </c>
      <c r="F110" s="9" t="s">
        <v>968</v>
      </c>
      <c r="G110" s="15">
        <v>13</v>
      </c>
      <c r="H110" s="15">
        <v>990.99</v>
      </c>
      <c r="I110" s="26">
        <f t="shared" si="44"/>
        <v>0.00132675832932156</v>
      </c>
      <c r="J110" s="15" t="s">
        <v>874</v>
      </c>
      <c r="K110" s="14" t="str">
        <f t="shared" si="40"/>
        <v>75 to 100</v>
      </c>
      <c r="L110" s="15">
        <v>86.93</v>
      </c>
      <c r="M110" s="14" t="str">
        <f t="shared" si="41"/>
        <v>75 to 100</v>
      </c>
      <c r="N110" s="15">
        <v>90.87</v>
      </c>
      <c r="O110" s="14" t="str">
        <f t="shared" si="42"/>
        <v>4% to 6%</v>
      </c>
      <c r="P110" s="26">
        <f t="shared" si="43"/>
        <v>0.0433586442170133</v>
      </c>
      <c r="Q110" s="5">
        <v>75</v>
      </c>
      <c r="R110" s="5" t="s">
        <v>115</v>
      </c>
      <c r="S110" s="5" t="str">
        <f t="shared" si="53"/>
        <v>1 to 2</v>
      </c>
      <c r="T110" s="15">
        <f t="shared" si="54"/>
        <v>1.15968593895807</v>
      </c>
      <c r="U110" s="15" t="str">
        <f t="shared" si="55"/>
        <v>0.3 to 0.4</v>
      </c>
      <c r="V110" s="16">
        <f t="shared" si="56"/>
        <v>0.327306781821493</v>
      </c>
      <c r="W110" s="15" t="str">
        <f t="shared" si="57"/>
        <v>0.3 to 0.4</v>
      </c>
      <c r="X110" s="16">
        <f t="shared" si="58"/>
        <v>0.313115203518679</v>
      </c>
      <c r="Y110" s="5" t="str">
        <f t="shared" si="59"/>
        <v>2 to 4</v>
      </c>
      <c r="Z110" s="15">
        <f>Q110*0.0338</f>
        <v>2.535</v>
      </c>
      <c r="AA110" s="5" t="s">
        <v>96</v>
      </c>
      <c r="AB110" s="5"/>
      <c r="AC110" s="5"/>
      <c r="AD110" s="5"/>
    </row>
    <row r="111" spans="1:30">
      <c r="A111" s="5" t="s">
        <v>718</v>
      </c>
      <c r="B111" s="5" t="s">
        <v>719</v>
      </c>
      <c r="C111" s="24" t="s">
        <v>899</v>
      </c>
      <c r="D111" s="5" t="s">
        <v>969</v>
      </c>
      <c r="E111" s="5" t="s">
        <v>312</v>
      </c>
      <c r="F111" s="9" t="s">
        <v>970</v>
      </c>
      <c r="G111" s="15">
        <v>5</v>
      </c>
      <c r="H111" s="15">
        <v>979.98</v>
      </c>
      <c r="I111" s="26">
        <f t="shared" si="44"/>
        <v>0.00131201790892798</v>
      </c>
      <c r="J111" s="15" t="s">
        <v>874</v>
      </c>
      <c r="K111" s="14" t="str">
        <f t="shared" si="40"/>
        <v>150 to 200</v>
      </c>
      <c r="L111" s="15">
        <v>176.32</v>
      </c>
      <c r="M111" s="14" t="str">
        <f t="shared" si="41"/>
        <v>200 to 250</v>
      </c>
      <c r="N111" s="15">
        <v>211.66</v>
      </c>
      <c r="O111" s="14" t="str">
        <f t="shared" si="42"/>
        <v>15% to 20%</v>
      </c>
      <c r="P111" s="26">
        <f t="shared" si="43"/>
        <v>0.166965888689408</v>
      </c>
      <c r="Q111" s="5">
        <f>3*6.6</f>
        <v>19.8</v>
      </c>
      <c r="R111" s="5" t="s">
        <v>96</v>
      </c>
      <c r="S111" s="5" t="str">
        <f t="shared" si="53"/>
        <v>0.3 to 0.4</v>
      </c>
      <c r="T111" s="15">
        <f t="shared" si="54"/>
        <v>0.301151521983446</v>
      </c>
      <c r="U111" s="15" t="str">
        <f t="shared" si="55"/>
        <v>0.05 to 0.1</v>
      </c>
      <c r="V111" s="16">
        <f t="shared" si="56"/>
        <v>0.0976081409290743</v>
      </c>
      <c r="W111" s="15" t="str">
        <f t="shared" si="57"/>
        <v>0.05 to 0.1</v>
      </c>
      <c r="X111" s="16">
        <f t="shared" si="58"/>
        <v>0.0813109109355305</v>
      </c>
      <c r="Y111" s="5" t="str">
        <f t="shared" si="59"/>
        <v>15 to 20</v>
      </c>
      <c r="Z111" s="15">
        <f>Q111</f>
        <v>19.8</v>
      </c>
      <c r="AA111" s="5" t="s">
        <v>96</v>
      </c>
      <c r="AB111" s="5"/>
      <c r="AC111" s="5"/>
      <c r="AD111" s="5"/>
    </row>
    <row r="112" spans="1:30">
      <c r="A112" s="5" t="s">
        <v>718</v>
      </c>
      <c r="B112" s="5" t="s">
        <v>719</v>
      </c>
      <c r="C112" s="24" t="s">
        <v>583</v>
      </c>
      <c r="D112" s="5" t="s">
        <v>971</v>
      </c>
      <c r="E112" s="5" t="s">
        <v>313</v>
      </c>
      <c r="F112" s="9" t="s">
        <v>972</v>
      </c>
      <c r="G112" s="15">
        <v>32</v>
      </c>
      <c r="H112" s="15">
        <v>978.81</v>
      </c>
      <c r="I112" s="26">
        <f t="shared" si="44"/>
        <v>0.0013104514882322</v>
      </c>
      <c r="J112" s="15" t="s">
        <v>874</v>
      </c>
      <c r="K112" s="14" t="str">
        <f t="shared" si="40"/>
        <v>30 to 40</v>
      </c>
      <c r="L112" s="15">
        <v>33.14</v>
      </c>
      <c r="M112" s="14" t="str">
        <f t="shared" si="41"/>
        <v>30 to 40</v>
      </c>
      <c r="N112" s="15">
        <v>34.27</v>
      </c>
      <c r="O112" s="14" t="str">
        <f t="shared" si="42"/>
        <v>2% to 4%</v>
      </c>
      <c r="P112" s="26">
        <f t="shared" si="43"/>
        <v>0.0329734461628247</v>
      </c>
      <c r="Q112" s="5">
        <v>200</v>
      </c>
      <c r="R112" s="5" t="s">
        <v>115</v>
      </c>
      <c r="S112" s="5" t="str">
        <f t="shared" si="53"/>
        <v>0.1 to 0.2</v>
      </c>
      <c r="T112" s="15">
        <f t="shared" si="54"/>
        <v>0.165788531075594</v>
      </c>
      <c r="U112" s="15" t="str">
        <f t="shared" si="55"/>
        <v>0 to 0.05</v>
      </c>
      <c r="V112" s="16">
        <f t="shared" si="56"/>
        <v>0.0462892184426484</v>
      </c>
      <c r="W112" s="15" t="str">
        <f t="shared" si="57"/>
        <v>0 to 0.05</v>
      </c>
      <c r="X112" s="16">
        <f t="shared" si="58"/>
        <v>0.0447629033904105</v>
      </c>
      <c r="Y112" s="5" t="str">
        <f t="shared" si="59"/>
        <v>6 to 8</v>
      </c>
      <c r="Z112" s="15">
        <f>Q112*0.0338</f>
        <v>6.76</v>
      </c>
      <c r="AA112" s="5" t="s">
        <v>96</v>
      </c>
      <c r="AB112" s="5"/>
      <c r="AC112" s="5"/>
      <c r="AD112" s="5"/>
    </row>
    <row r="113" spans="1:30">
      <c r="A113" s="5" t="s">
        <v>718</v>
      </c>
      <c r="B113" s="5" t="s">
        <v>719</v>
      </c>
      <c r="C113" s="24" t="s">
        <v>973</v>
      </c>
      <c r="D113" s="5" t="s">
        <v>974</v>
      </c>
      <c r="E113" s="5" t="s">
        <v>314</v>
      </c>
      <c r="F113" s="9" t="s">
        <v>975</v>
      </c>
      <c r="G113" s="15">
        <v>21</v>
      </c>
      <c r="H113" s="15">
        <v>965.96</v>
      </c>
      <c r="I113" s="26">
        <f t="shared" si="44"/>
        <v>0.00129324763700083</v>
      </c>
      <c r="J113" s="15" t="s">
        <v>874</v>
      </c>
      <c r="K113" s="14" t="str">
        <f t="shared" si="40"/>
        <v>40 to 50</v>
      </c>
      <c r="L113" s="15">
        <v>44.99</v>
      </c>
      <c r="M113" s="14" t="str">
        <f t="shared" si="41"/>
        <v>40 to 50</v>
      </c>
      <c r="N113" s="15">
        <v>44.99</v>
      </c>
      <c r="O113" s="14" t="str">
        <f t="shared" si="42"/>
        <v>No Discount</v>
      </c>
      <c r="P113" s="26">
        <f t="shared" si="43"/>
        <v>0</v>
      </c>
      <c r="Q113" s="5">
        <v>16</v>
      </c>
      <c r="R113" s="5" t="s">
        <v>96</v>
      </c>
      <c r="S113" s="5" t="str">
        <f t="shared" si="53"/>
        <v>0.05 to 0.1</v>
      </c>
      <c r="T113" s="15">
        <f t="shared" si="54"/>
        <v>0.0950921542103483</v>
      </c>
      <c r="U113" s="15" t="str">
        <f t="shared" si="55"/>
        <v>0 to 0.05</v>
      </c>
      <c r="V113" s="16">
        <f t="shared" si="56"/>
        <v>0.0256748816367941</v>
      </c>
      <c r="W113" s="15" t="str">
        <f t="shared" si="57"/>
        <v>0 to 0.05</v>
      </c>
      <c r="X113" s="16">
        <f t="shared" si="58"/>
        <v>0.0256748816367941</v>
      </c>
      <c r="Y113" s="5" t="str">
        <f t="shared" si="59"/>
        <v>15 to 20</v>
      </c>
      <c r="Z113" s="15">
        <f>Q113</f>
        <v>16</v>
      </c>
      <c r="AA113" s="5" t="s">
        <v>96</v>
      </c>
      <c r="AB113" s="5"/>
      <c r="AC113" s="5"/>
      <c r="AD113" s="5"/>
    </row>
    <row r="114" spans="1:30">
      <c r="A114" s="5" t="s">
        <v>718</v>
      </c>
      <c r="B114" s="5" t="s">
        <v>719</v>
      </c>
      <c r="C114" s="24" t="s">
        <v>593</v>
      </c>
      <c r="D114" s="5" t="s">
        <v>976</v>
      </c>
      <c r="E114" s="5" t="s">
        <v>315</v>
      </c>
      <c r="F114" s="9" t="s">
        <v>977</v>
      </c>
      <c r="G114" s="15">
        <v>11</v>
      </c>
      <c r="H114" s="15">
        <v>947.46</v>
      </c>
      <c r="I114" s="26">
        <f t="shared" si="44"/>
        <v>0.00126847944651208</v>
      </c>
      <c r="J114" s="15" t="s">
        <v>874</v>
      </c>
      <c r="K114" s="14" t="str">
        <f t="shared" si="40"/>
        <v>75 to 100</v>
      </c>
      <c r="L114" s="15">
        <v>85.01</v>
      </c>
      <c r="M114" s="14" t="str">
        <f t="shared" si="41"/>
        <v>75 to 100</v>
      </c>
      <c r="N114" s="15">
        <v>89.4</v>
      </c>
      <c r="O114" s="14" t="str">
        <f t="shared" si="42"/>
        <v>4% to 6%</v>
      </c>
      <c r="P114" s="26">
        <f t="shared" si="43"/>
        <v>0.0491051454138702</v>
      </c>
      <c r="Q114" s="5"/>
      <c r="R114" s="5"/>
      <c r="S114" s="5"/>
      <c r="T114" s="15"/>
      <c r="U114" s="15"/>
      <c r="V114" s="16"/>
      <c r="W114" s="15"/>
      <c r="X114" s="16"/>
      <c r="Y114" s="5"/>
      <c r="Z114" s="15"/>
      <c r="AA114" s="5"/>
      <c r="AB114" s="5"/>
      <c r="AC114" s="5"/>
      <c r="AD114" s="5"/>
    </row>
    <row r="115" spans="1:30">
      <c r="A115" s="5" t="s">
        <v>718</v>
      </c>
      <c r="B115" s="5" t="s">
        <v>719</v>
      </c>
      <c r="C115" s="24" t="s">
        <v>899</v>
      </c>
      <c r="D115" s="5" t="s">
        <v>978</v>
      </c>
      <c r="E115" s="5" t="s">
        <v>316</v>
      </c>
      <c r="F115" s="9" t="s">
        <v>979</v>
      </c>
      <c r="G115" s="15">
        <v>8</v>
      </c>
      <c r="H115" s="15">
        <v>947.38</v>
      </c>
      <c r="I115" s="26">
        <f t="shared" si="44"/>
        <v>0.00126837234082348</v>
      </c>
      <c r="J115" s="15" t="s">
        <v>874</v>
      </c>
      <c r="K115" s="14" t="str">
        <f t="shared" si="40"/>
        <v>100 to 150</v>
      </c>
      <c r="L115" s="15">
        <v>123.82</v>
      </c>
      <c r="M115" s="14" t="str">
        <f t="shared" si="41"/>
        <v>100 to 150</v>
      </c>
      <c r="N115" s="15">
        <v>126.05</v>
      </c>
      <c r="O115" s="14" t="str">
        <f t="shared" si="42"/>
        <v>0% to 2%</v>
      </c>
      <c r="P115" s="26">
        <f t="shared" si="43"/>
        <v>0.017691392304641</v>
      </c>
      <c r="Q115" s="5">
        <f>3*6.6</f>
        <v>19.8</v>
      </c>
      <c r="R115" s="5" t="s">
        <v>96</v>
      </c>
      <c r="S115" s="5" t="str">
        <f t="shared" ref="S115:S126" si="61">_xlfn.IFS(AND(T115&gt;0,T115&lt;=0.05),"0 to 0.05",AND(T115&gt;0.05,T115&lt;=0.1),"0.05 to 0.1",AND(T115&gt;0.1,T115&lt;=0.2),"0.1 to 0.2",AND(T115&gt;0.2,T115&lt;=0.3),"0.2 to 0.3",AND(T115&gt;0.3,T115&lt;=0.4),"0.3 to 0.4",AND(T115&gt;0.4,T115&lt;=0.5),"0.4 to 0.5",AND(T115&gt;0.5,T115&lt;=0.75),"0.5 to 0.75",AND(T115&gt;0.75,T115&lt;=1),"0.75 to 1",AND(T115&gt;1,T115&lt;=2),"1 to 2",AND(T115&gt;2,T115&lt;=3),"2 to 3",AND(T115&gt;3,T115&lt;=4),"3 to 4",AND(T115&gt;4,T115&lt;=5),"4 to 5",AND(T115&gt;5,T115&lt;=10),"5 to 10",T115&gt;10,"10+")</f>
        <v>0.2 to 0.3</v>
      </c>
      <c r="T115" s="15">
        <f t="shared" ref="T115:T126" si="62">L115/(Z115*29.57)</f>
        <v>0.211482426565281</v>
      </c>
      <c r="U115" s="15" t="str">
        <f t="shared" ref="U115:U126" si="63">_xlfn.IFS(AND(V115&gt;0,V115&lt;=0.05),"0 to 0.05",AND(V115&gt;0.05,V115&lt;=0.1),"0.05 to 0.1",AND(V115&gt;0.1,V115&lt;=0.2),"0.1 to 0.2",AND(V115&gt;0.2,V115&lt;=0.3),"0.2 to 0.3",AND(V115&gt;0.3,V115&lt;=0.4),"0.3 to 0.4",AND(V115&gt;0.4,V115&lt;=0.5),"0.4 to 0.5",AND(V115&gt;0.5,V115&lt;=0.75),"0.5 to 0.75",AND(V115&gt;0.75,V115&lt;=1),"0.75 to 1",AND(V115&gt;1,V115&lt;=2),"1 to 2",AND(V115&gt;2,V115&lt;=3),"2 to 3",AND(V115&gt;3,V115&lt;=4),"3 to 4",AND(V115&gt;4,V115&lt;=5),"4 to 5",AND(V115&gt;5,V115&lt;=10),"5 to 10",V115&gt;10,"10+")</f>
        <v>0.05 to 0.1</v>
      </c>
      <c r="V115" s="16">
        <f t="shared" ref="V115:V126" si="64">N115/($Z115*29.57)*0.27</f>
        <v>0.0581286315983644</v>
      </c>
      <c r="W115" s="15" t="str">
        <f t="shared" ref="W115:W126" si="65">_xlfn.IFS(AND(X115&gt;0,X115&lt;=0.05),"0 to 0.05",AND(X115&gt;0.05,X115&lt;=0.1),"0.05 to 0.1",AND(X115&gt;0.1,X115&lt;=0.2),"0.1 to 0.2",AND(X115&gt;0.2,X115&lt;=0.3),"0.2 to 0.3",AND(X115&gt;0.3,X115&lt;=0.4),"0.3 to 0.4",AND(X115&gt;0.4,X115&lt;=0.5),"0.4 to 0.5",AND(X115&gt;0.5,X115&lt;=0.75),"0.5 to 0.75",AND(X115&gt;0.75,X115&lt;=1),"0.75 to 1",AND(X115&gt;1,X115&lt;=2),"1 to 2",AND(X115&gt;2,X115&lt;=3),"2 to 3",AND(X115&gt;3,X115&lt;=4),"3 to 4",AND(X115&gt;4,X115&lt;=5),"4 to 5",AND(X115&gt;5,X115&lt;=10),"5 to 10",X115&gt;10,"10+")</f>
        <v>0.05 to 0.1</v>
      </c>
      <c r="X115" s="16">
        <f t="shared" ref="X115:X126" si="66">L115/($Z115*29.57)*0.27</f>
        <v>0.0571002551726258</v>
      </c>
      <c r="Y115" s="5" t="str">
        <f t="shared" ref="Y115:Y126" si="67">_xlfn.IFS(AND(Z115&gt;0,Z115&lt;=1),"0 to 1",AND(Z115&gt;1,Z115&lt;=2),"1 to 2",AND(Z115&gt;2,Z115&lt;=4),"2 to 4",AND(Z115&gt;4,Z115&lt;=6),"4 to 6",AND(Z115&gt;6,Z115&lt;=8),"6 to 8",AND(Z115&gt;8,Z115&lt;=10),"8 to 10",AND(Z115&gt;10,Z115&lt;=15),"10 to 15",AND(Z115&gt;15,Z115&lt;=20),"15 to 20",AND(Z115&gt;20,Z115&lt;=25),"20 to 25",AND(Z115&gt;25,Z115&lt;=30),"25 to 30",AND(Z115&gt;30,Z115&lt;=40),"30 to 40",AND(Z115&gt;40,Z115&lt;=50),"40 to 50",Z115&gt;50,"50+")</f>
        <v>15 to 20</v>
      </c>
      <c r="Z115" s="15">
        <f>Q115</f>
        <v>19.8</v>
      </c>
      <c r="AA115" s="5" t="s">
        <v>96</v>
      </c>
      <c r="AB115" s="5"/>
      <c r="AC115" s="5"/>
      <c r="AD115" s="5"/>
    </row>
    <row r="116" spans="1:30">
      <c r="A116" s="5" t="s">
        <v>718</v>
      </c>
      <c r="B116" s="5" t="s">
        <v>719</v>
      </c>
      <c r="C116" s="24" t="s">
        <v>601</v>
      </c>
      <c r="D116" s="5" t="s">
        <v>980</v>
      </c>
      <c r="E116" s="5" t="s">
        <v>317</v>
      </c>
      <c r="F116" s="9" t="s">
        <v>981</v>
      </c>
      <c r="G116" s="15">
        <v>33</v>
      </c>
      <c r="H116" s="15">
        <v>942.86</v>
      </c>
      <c r="I116" s="26">
        <f t="shared" si="44"/>
        <v>0.00126232086941758</v>
      </c>
      <c r="J116" s="15" t="s">
        <v>874</v>
      </c>
      <c r="K116" s="14" t="str">
        <f t="shared" si="40"/>
        <v>20 to 30</v>
      </c>
      <c r="L116" s="15">
        <v>29.8</v>
      </c>
      <c r="M116" s="14" t="str">
        <f t="shared" si="41"/>
        <v>30 to 40</v>
      </c>
      <c r="N116" s="15">
        <v>36.86</v>
      </c>
      <c r="O116" s="14" t="str">
        <f t="shared" si="42"/>
        <v>15% to 20%</v>
      </c>
      <c r="P116" s="26">
        <f t="shared" si="43"/>
        <v>0.191535539880629</v>
      </c>
      <c r="Q116" s="5">
        <v>7</v>
      </c>
      <c r="R116" s="5" t="s">
        <v>95</v>
      </c>
      <c r="S116" s="5" t="str">
        <f t="shared" si="61"/>
        <v>0.1 to 0.2</v>
      </c>
      <c r="T116" s="15">
        <f t="shared" si="62"/>
        <v>0.138431065045877</v>
      </c>
      <c r="U116" s="15" t="str">
        <f t="shared" si="63"/>
        <v>0 to 0.05</v>
      </c>
      <c r="V116" s="16">
        <f t="shared" si="64"/>
        <v>0.0462313303875698</v>
      </c>
      <c r="W116" s="15" t="str">
        <f t="shared" si="65"/>
        <v>0 to 0.05</v>
      </c>
      <c r="X116" s="16">
        <f t="shared" si="66"/>
        <v>0.0373763875623869</v>
      </c>
      <c r="Y116" s="5" t="str">
        <f t="shared" si="67"/>
        <v>6 to 8</v>
      </c>
      <c r="Z116" s="15">
        <f>Q116*1.04</f>
        <v>7.28</v>
      </c>
      <c r="AA116" s="5" t="s">
        <v>96</v>
      </c>
      <c r="AB116" s="5"/>
      <c r="AC116" s="5"/>
      <c r="AD116" s="5"/>
    </row>
    <row r="117" spans="1:30">
      <c r="A117" s="5" t="s">
        <v>718</v>
      </c>
      <c r="B117" s="5" t="s">
        <v>719</v>
      </c>
      <c r="C117" s="24" t="s">
        <v>591</v>
      </c>
      <c r="D117" s="5" t="s">
        <v>982</v>
      </c>
      <c r="E117" s="5" t="s">
        <v>318</v>
      </c>
      <c r="F117" s="9" t="s">
        <v>983</v>
      </c>
      <c r="G117" s="15">
        <v>10</v>
      </c>
      <c r="H117" s="15">
        <v>941.37</v>
      </c>
      <c r="I117" s="26">
        <f t="shared" si="44"/>
        <v>0.0012603260259674</v>
      </c>
      <c r="J117" s="15" t="s">
        <v>874</v>
      </c>
      <c r="K117" s="14" t="str">
        <f t="shared" si="40"/>
        <v>75 to 100</v>
      </c>
      <c r="L117" s="15">
        <v>95.98</v>
      </c>
      <c r="M117" s="14" t="str">
        <f t="shared" si="41"/>
        <v>100 to 150</v>
      </c>
      <c r="N117" s="15">
        <v>108.3</v>
      </c>
      <c r="O117" s="14" t="str">
        <f t="shared" si="42"/>
        <v>10% to 15%</v>
      </c>
      <c r="P117" s="26">
        <f t="shared" si="43"/>
        <v>0.113758079409049</v>
      </c>
      <c r="Q117" s="5">
        <v>200</v>
      </c>
      <c r="R117" s="5" t="s">
        <v>115</v>
      </c>
      <c r="S117" s="5" t="str">
        <f t="shared" si="61"/>
        <v>0.4 to 0.5</v>
      </c>
      <c r="T117" s="15">
        <f t="shared" si="62"/>
        <v>0.480156403519479</v>
      </c>
      <c r="U117" s="15" t="str">
        <f t="shared" si="63"/>
        <v>0.1 to 0.2</v>
      </c>
      <c r="V117" s="16">
        <f t="shared" si="64"/>
        <v>0.146283115183508</v>
      </c>
      <c r="W117" s="15" t="str">
        <f t="shared" si="65"/>
        <v>0.1 to 0.2</v>
      </c>
      <c r="X117" s="16">
        <f t="shared" si="66"/>
        <v>0.129642228950259</v>
      </c>
      <c r="Y117" s="5" t="str">
        <f t="shared" si="67"/>
        <v>6 to 8</v>
      </c>
      <c r="Z117" s="15">
        <f>Q117*0.0338</f>
        <v>6.76</v>
      </c>
      <c r="AA117" s="5" t="s">
        <v>96</v>
      </c>
      <c r="AB117" s="5"/>
      <c r="AC117" s="5"/>
      <c r="AD117" s="5"/>
    </row>
    <row r="118" spans="1:30">
      <c r="A118" s="5" t="s">
        <v>718</v>
      </c>
      <c r="B118" s="5" t="s">
        <v>719</v>
      </c>
      <c r="C118" s="24" t="s">
        <v>984</v>
      </c>
      <c r="D118" s="5" t="s">
        <v>985</v>
      </c>
      <c r="E118" s="5" t="s">
        <v>319</v>
      </c>
      <c r="F118" s="9" t="s">
        <v>986</v>
      </c>
      <c r="G118" s="15">
        <v>4</v>
      </c>
      <c r="H118" s="15">
        <v>933.34</v>
      </c>
      <c r="I118" s="26">
        <f t="shared" si="44"/>
        <v>0.00124957529247417</v>
      </c>
      <c r="J118" s="15" t="s">
        <v>874</v>
      </c>
      <c r="K118" s="14" t="str">
        <f t="shared" si="40"/>
        <v>200 to 250</v>
      </c>
      <c r="L118" s="15">
        <v>236.29</v>
      </c>
      <c r="M118" s="14" t="str">
        <f t="shared" si="41"/>
        <v>200 to 250</v>
      </c>
      <c r="N118" s="15">
        <v>236.29</v>
      </c>
      <c r="O118" s="14" t="str">
        <f t="shared" si="42"/>
        <v>No Discount</v>
      </c>
      <c r="P118" s="26">
        <f t="shared" si="43"/>
        <v>0</v>
      </c>
      <c r="Q118" s="5">
        <v>5.1</v>
      </c>
      <c r="R118" s="5" t="s">
        <v>95</v>
      </c>
      <c r="S118" s="5" t="str">
        <f t="shared" si="61"/>
        <v>1 to 2</v>
      </c>
      <c r="T118" s="15">
        <f t="shared" si="62"/>
        <v>1.50657411842238</v>
      </c>
      <c r="U118" s="15" t="str">
        <f t="shared" si="63"/>
        <v>0.4 to 0.5</v>
      </c>
      <c r="V118" s="16">
        <f t="shared" si="64"/>
        <v>0.406775011974041</v>
      </c>
      <c r="W118" s="15" t="str">
        <f t="shared" si="65"/>
        <v>0.4 to 0.5</v>
      </c>
      <c r="X118" s="16">
        <f t="shared" si="66"/>
        <v>0.406775011974041</v>
      </c>
      <c r="Y118" s="5" t="str">
        <f t="shared" si="67"/>
        <v>4 to 6</v>
      </c>
      <c r="Z118" s="15">
        <f>Q118*1.04</f>
        <v>5.304</v>
      </c>
      <c r="AA118" s="5" t="s">
        <v>96</v>
      </c>
      <c r="AB118" s="5"/>
      <c r="AC118" s="5"/>
      <c r="AD118" s="5"/>
    </row>
    <row r="119" spans="1:30">
      <c r="A119" s="5" t="s">
        <v>718</v>
      </c>
      <c r="B119" s="5" t="s">
        <v>719</v>
      </c>
      <c r="C119" s="24" t="s">
        <v>987</v>
      </c>
      <c r="D119" s="5" t="s">
        <v>988</v>
      </c>
      <c r="E119" s="5" t="s">
        <v>320</v>
      </c>
      <c r="F119" s="9" t="s">
        <v>989</v>
      </c>
      <c r="G119" s="15">
        <v>11</v>
      </c>
      <c r="H119" s="15">
        <v>904.76</v>
      </c>
      <c r="I119" s="26">
        <f t="shared" si="44"/>
        <v>0.00121131178522182</v>
      </c>
      <c r="J119" s="15" t="s">
        <v>874</v>
      </c>
      <c r="K119" s="14" t="str">
        <f t="shared" si="40"/>
        <v>75 to 100</v>
      </c>
      <c r="L119" s="15">
        <v>77.25</v>
      </c>
      <c r="M119" s="14" t="str">
        <f t="shared" si="41"/>
        <v>75 to 100</v>
      </c>
      <c r="N119" s="15">
        <v>79.86</v>
      </c>
      <c r="O119" s="14" t="str">
        <f t="shared" si="42"/>
        <v>2% to 4%</v>
      </c>
      <c r="P119" s="26">
        <f t="shared" si="43"/>
        <v>0.0326821938392186</v>
      </c>
      <c r="Q119" s="5">
        <v>7</v>
      </c>
      <c r="R119" s="5" t="s">
        <v>96</v>
      </c>
      <c r="S119" s="5" t="str">
        <f t="shared" si="61"/>
        <v>0.3 to 0.4</v>
      </c>
      <c r="T119" s="15">
        <f t="shared" si="62"/>
        <v>0.373206435093483</v>
      </c>
      <c r="U119" s="15" t="str">
        <f t="shared" si="63"/>
        <v>0.1 to 0.2</v>
      </c>
      <c r="V119" s="16">
        <f t="shared" si="64"/>
        <v>0.10417024977052</v>
      </c>
      <c r="W119" s="15" t="str">
        <f t="shared" si="65"/>
        <v>0.1 to 0.2</v>
      </c>
      <c r="X119" s="16">
        <f t="shared" si="66"/>
        <v>0.10076573747524</v>
      </c>
      <c r="Y119" s="5" t="str">
        <f t="shared" si="67"/>
        <v>6 to 8</v>
      </c>
      <c r="Z119" s="15">
        <f>Q119</f>
        <v>7</v>
      </c>
      <c r="AA119" s="5" t="s">
        <v>96</v>
      </c>
      <c r="AB119" s="5"/>
      <c r="AC119" s="5"/>
      <c r="AD119" s="5"/>
    </row>
    <row r="120" spans="1:30">
      <c r="A120" s="5" t="s">
        <v>718</v>
      </c>
      <c r="B120" s="5" t="s">
        <v>719</v>
      </c>
      <c r="C120" s="24" t="s">
        <v>990</v>
      </c>
      <c r="D120" s="5" t="s">
        <v>991</v>
      </c>
      <c r="E120" s="5" t="s">
        <v>321</v>
      </c>
      <c r="F120" s="9" t="s">
        <v>992</v>
      </c>
      <c r="G120" s="15">
        <v>4</v>
      </c>
      <c r="H120" s="15">
        <v>901.5</v>
      </c>
      <c r="I120" s="26">
        <f t="shared" si="44"/>
        <v>0.00120694722841137</v>
      </c>
      <c r="J120" s="15" t="s">
        <v>874</v>
      </c>
      <c r="K120" s="14" t="str">
        <f t="shared" si="40"/>
        <v>200 to 250</v>
      </c>
      <c r="L120" s="15">
        <v>245.87</v>
      </c>
      <c r="M120" s="14" t="str">
        <f t="shared" si="41"/>
        <v>200 to 250</v>
      </c>
      <c r="N120" s="15">
        <v>246.76</v>
      </c>
      <c r="O120" s="14" t="str">
        <f t="shared" si="42"/>
        <v>0% to 2%</v>
      </c>
      <c r="P120" s="26">
        <f t="shared" si="43"/>
        <v>0.00360674339439126</v>
      </c>
      <c r="Q120" s="5">
        <v>6.2</v>
      </c>
      <c r="R120" s="5" t="s">
        <v>96</v>
      </c>
      <c r="S120" s="5" t="str">
        <f t="shared" si="61"/>
        <v>1 to 2</v>
      </c>
      <c r="T120" s="15">
        <f t="shared" si="62"/>
        <v>1.34110421416649</v>
      </c>
      <c r="U120" s="15" t="str">
        <f t="shared" si="63"/>
        <v>0.3 to 0.4</v>
      </c>
      <c r="V120" s="16">
        <f t="shared" si="64"/>
        <v>0.363408860331417</v>
      </c>
      <c r="W120" s="15" t="str">
        <f t="shared" si="65"/>
        <v>0.3 to 0.4</v>
      </c>
      <c r="X120" s="16">
        <f t="shared" si="66"/>
        <v>0.362098137824953</v>
      </c>
      <c r="Y120" s="5" t="str">
        <f t="shared" si="67"/>
        <v>6 to 8</v>
      </c>
      <c r="Z120" s="15">
        <f>Q120</f>
        <v>6.2</v>
      </c>
      <c r="AA120" s="5" t="s">
        <v>96</v>
      </c>
      <c r="AB120" s="5"/>
      <c r="AC120" s="5"/>
      <c r="AD120" s="5"/>
    </row>
    <row r="121" spans="1:30">
      <c r="A121" s="5" t="s">
        <v>718</v>
      </c>
      <c r="B121" s="5" t="s">
        <v>719</v>
      </c>
      <c r="C121" s="24" t="s">
        <v>623</v>
      </c>
      <c r="D121" s="5" t="s">
        <v>993</v>
      </c>
      <c r="E121" s="5" t="s">
        <v>322</v>
      </c>
      <c r="F121" s="9" t="s">
        <v>994</v>
      </c>
      <c r="G121" s="15">
        <v>11</v>
      </c>
      <c r="H121" s="15">
        <v>892.86</v>
      </c>
      <c r="I121" s="26">
        <f t="shared" si="44"/>
        <v>0.00119537981404257</v>
      </c>
      <c r="J121" s="15" t="s">
        <v>874</v>
      </c>
      <c r="K121" s="14" t="str">
        <f t="shared" si="40"/>
        <v>75 to 100</v>
      </c>
      <c r="L121" s="15">
        <v>76.53</v>
      </c>
      <c r="M121" s="14" t="str">
        <f t="shared" si="41"/>
        <v>75 to 100</v>
      </c>
      <c r="N121" s="15">
        <v>78.21</v>
      </c>
      <c r="O121" s="14" t="str">
        <f t="shared" si="42"/>
        <v>2% to 4%</v>
      </c>
      <c r="P121" s="26">
        <f t="shared" si="43"/>
        <v>0.0214806290755657</v>
      </c>
      <c r="Q121" s="5">
        <v>6</v>
      </c>
      <c r="R121" s="5" t="s">
        <v>95</v>
      </c>
      <c r="S121" s="5" t="str">
        <f t="shared" si="61"/>
        <v>0.4 to 0.5</v>
      </c>
      <c r="T121" s="15">
        <f t="shared" si="62"/>
        <v>0.414758981296012</v>
      </c>
      <c r="U121" s="15" t="str">
        <f t="shared" si="63"/>
        <v>0.1 to 0.2</v>
      </c>
      <c r="V121" s="16">
        <f t="shared" si="64"/>
        <v>0.114443237688926</v>
      </c>
      <c r="W121" s="15" t="str">
        <f t="shared" si="65"/>
        <v>0.1 to 0.2</v>
      </c>
      <c r="X121" s="16">
        <f t="shared" si="66"/>
        <v>0.111984924949923</v>
      </c>
      <c r="Y121" s="5" t="str">
        <f t="shared" si="67"/>
        <v>6 to 8</v>
      </c>
      <c r="Z121" s="15">
        <f>Q121*1.04</f>
        <v>6.24</v>
      </c>
      <c r="AA121" s="5" t="s">
        <v>96</v>
      </c>
      <c r="AB121" s="5"/>
      <c r="AC121" s="5"/>
      <c r="AD121" s="5"/>
    </row>
    <row r="122" spans="1:30">
      <c r="A122" s="5" t="s">
        <v>718</v>
      </c>
      <c r="B122" s="5" t="s">
        <v>719</v>
      </c>
      <c r="C122" s="24" t="s">
        <v>609</v>
      </c>
      <c r="D122" s="5" t="s">
        <v>995</v>
      </c>
      <c r="E122" s="5" t="s">
        <v>323</v>
      </c>
      <c r="F122" s="9" t="s">
        <v>996</v>
      </c>
      <c r="G122" s="15">
        <v>20</v>
      </c>
      <c r="H122" s="15">
        <v>889.13</v>
      </c>
      <c r="I122" s="26">
        <f t="shared" si="44"/>
        <v>0.00119038601131159</v>
      </c>
      <c r="J122" s="15" t="s">
        <v>874</v>
      </c>
      <c r="K122" s="14" t="str">
        <f t="shared" si="40"/>
        <v>40 to 50</v>
      </c>
      <c r="L122" s="15">
        <v>44</v>
      </c>
      <c r="M122" s="14" t="str">
        <f t="shared" si="41"/>
        <v>40 to 50</v>
      </c>
      <c r="N122" s="15">
        <v>44</v>
      </c>
      <c r="O122" s="14" t="str">
        <f t="shared" si="42"/>
        <v>No Discount</v>
      </c>
      <c r="P122" s="26">
        <f t="shared" si="43"/>
        <v>0</v>
      </c>
      <c r="Q122" s="5">
        <v>200</v>
      </c>
      <c r="R122" s="5" t="s">
        <v>115</v>
      </c>
      <c r="S122" s="5" t="str">
        <f t="shared" si="61"/>
        <v>0.2 to 0.3</v>
      </c>
      <c r="T122" s="15">
        <f t="shared" si="62"/>
        <v>0.220117542767838</v>
      </c>
      <c r="U122" s="15" t="str">
        <f t="shared" si="63"/>
        <v>0.05 to 0.1</v>
      </c>
      <c r="V122" s="16">
        <f t="shared" si="64"/>
        <v>0.0594317365473163</v>
      </c>
      <c r="W122" s="15" t="str">
        <f t="shared" si="65"/>
        <v>0.05 to 0.1</v>
      </c>
      <c r="X122" s="16">
        <f t="shared" si="66"/>
        <v>0.0594317365473163</v>
      </c>
      <c r="Y122" s="5" t="str">
        <f t="shared" si="67"/>
        <v>6 to 8</v>
      </c>
      <c r="Z122" s="15">
        <f>Q122*0.0338</f>
        <v>6.76</v>
      </c>
      <c r="AA122" s="5" t="s">
        <v>96</v>
      </c>
      <c r="AB122" s="5"/>
      <c r="AC122" s="5"/>
      <c r="AD122" s="5"/>
    </row>
    <row r="123" spans="1:30">
      <c r="A123" s="5" t="s">
        <v>718</v>
      </c>
      <c r="B123" s="5" t="s">
        <v>719</v>
      </c>
      <c r="C123" s="24" t="s">
        <v>997</v>
      </c>
      <c r="D123" s="5" t="s">
        <v>998</v>
      </c>
      <c r="E123" s="5" t="s">
        <v>324</v>
      </c>
      <c r="F123" s="9" t="s">
        <v>999</v>
      </c>
      <c r="G123" s="15">
        <v>9</v>
      </c>
      <c r="H123" s="15">
        <v>885.98</v>
      </c>
      <c r="I123" s="26">
        <f t="shared" si="44"/>
        <v>0.00118616872482297</v>
      </c>
      <c r="J123" s="15" t="s">
        <v>874</v>
      </c>
      <c r="K123" s="14" t="str">
        <f t="shared" si="40"/>
        <v>75 to 100</v>
      </c>
      <c r="L123" s="15">
        <v>98.33</v>
      </c>
      <c r="M123" s="14" t="str">
        <f t="shared" si="41"/>
        <v>75 to 100</v>
      </c>
      <c r="N123" s="15">
        <v>98.99</v>
      </c>
      <c r="O123" s="14" t="str">
        <f t="shared" si="42"/>
        <v>0% to 2%</v>
      </c>
      <c r="P123" s="26">
        <f t="shared" si="43"/>
        <v>0.00666734013536717</v>
      </c>
      <c r="Q123" s="5">
        <f>2*8.5</f>
        <v>17</v>
      </c>
      <c r="R123" s="5" t="s">
        <v>96</v>
      </c>
      <c r="S123" s="5" t="str">
        <f t="shared" si="61"/>
        <v>0.1 to 0.2</v>
      </c>
      <c r="T123" s="15">
        <f t="shared" si="62"/>
        <v>0.195607630945513</v>
      </c>
      <c r="U123" s="15" t="str">
        <f t="shared" si="63"/>
        <v>0.05 to 0.1</v>
      </c>
      <c r="V123" s="16">
        <f t="shared" si="64"/>
        <v>0.0531685531838708</v>
      </c>
      <c r="W123" s="15" t="str">
        <f t="shared" si="65"/>
        <v>0.05 to 0.1</v>
      </c>
      <c r="X123" s="16">
        <f t="shared" si="66"/>
        <v>0.0528140603552886</v>
      </c>
      <c r="Y123" s="5" t="str">
        <f t="shared" si="67"/>
        <v>15 to 20</v>
      </c>
      <c r="Z123" s="15">
        <f>Q123</f>
        <v>17</v>
      </c>
      <c r="AA123" s="5" t="s">
        <v>96</v>
      </c>
      <c r="AB123" s="5"/>
      <c r="AC123" s="5"/>
      <c r="AD123" s="5"/>
    </row>
    <row r="124" spans="1:30">
      <c r="A124" s="5" t="s">
        <v>718</v>
      </c>
      <c r="B124" s="5" t="s">
        <v>719</v>
      </c>
      <c r="C124" s="24" t="s">
        <v>1000</v>
      </c>
      <c r="D124" s="5" t="s">
        <v>1001</v>
      </c>
      <c r="E124" s="5" t="s">
        <v>325</v>
      </c>
      <c r="F124" s="9" t="s">
        <v>1002</v>
      </c>
      <c r="G124" s="15">
        <v>11</v>
      </c>
      <c r="H124" s="15">
        <v>880.43</v>
      </c>
      <c r="I124" s="26">
        <f t="shared" si="44"/>
        <v>0.00117873826767634</v>
      </c>
      <c r="J124" s="15" t="s">
        <v>874</v>
      </c>
      <c r="K124" s="14" t="str">
        <f t="shared" si="40"/>
        <v>50 to 75</v>
      </c>
      <c r="L124" s="15">
        <v>74.28</v>
      </c>
      <c r="M124" s="14" t="str">
        <f t="shared" si="41"/>
        <v>75 to 100</v>
      </c>
      <c r="N124" s="15">
        <v>88.1</v>
      </c>
      <c r="O124" s="14" t="str">
        <f t="shared" si="42"/>
        <v>15% to 20%</v>
      </c>
      <c r="P124" s="26">
        <f t="shared" si="43"/>
        <v>0.156867196367764</v>
      </c>
      <c r="Q124" s="5">
        <v>12</v>
      </c>
      <c r="R124" s="5" t="s">
        <v>96</v>
      </c>
      <c r="S124" s="5" t="str">
        <f t="shared" si="61"/>
        <v>0.2 to 0.3</v>
      </c>
      <c r="T124" s="15">
        <f t="shared" si="62"/>
        <v>0.209333784240785</v>
      </c>
      <c r="U124" s="15" t="str">
        <f t="shared" si="63"/>
        <v>0.05 to 0.1</v>
      </c>
      <c r="V124" s="16">
        <f t="shared" si="64"/>
        <v>0.067035847142374</v>
      </c>
      <c r="W124" s="15" t="str">
        <f t="shared" si="65"/>
        <v>0.05 to 0.1</v>
      </c>
      <c r="X124" s="16">
        <f t="shared" si="66"/>
        <v>0.0565201217450118</v>
      </c>
      <c r="Y124" s="5" t="str">
        <f t="shared" si="67"/>
        <v>10 to 15</v>
      </c>
      <c r="Z124" s="15">
        <f>Q124</f>
        <v>12</v>
      </c>
      <c r="AA124" s="5" t="s">
        <v>96</v>
      </c>
      <c r="AB124" s="5"/>
      <c r="AC124" s="5"/>
      <c r="AD124" s="5"/>
    </row>
    <row r="125" spans="1:30">
      <c r="A125" s="5" t="s">
        <v>718</v>
      </c>
      <c r="B125" s="5" t="s">
        <v>719</v>
      </c>
      <c r="C125" s="24" t="s">
        <v>603</v>
      </c>
      <c r="D125" s="5" t="s">
        <v>1003</v>
      </c>
      <c r="E125" s="5" t="s">
        <v>326</v>
      </c>
      <c r="F125" s="9" t="s">
        <v>1004</v>
      </c>
      <c r="G125" s="15">
        <v>5</v>
      </c>
      <c r="H125" s="15">
        <v>876.3</v>
      </c>
      <c r="I125" s="26">
        <f t="shared" si="44"/>
        <v>0.00117320893650237</v>
      </c>
      <c r="J125" s="15" t="s">
        <v>874</v>
      </c>
      <c r="K125" s="14" t="str">
        <f t="shared" si="40"/>
        <v>150 to 200</v>
      </c>
      <c r="L125" s="15">
        <v>173.46</v>
      </c>
      <c r="M125" s="14" t="str">
        <f t="shared" si="41"/>
        <v>150 to 200</v>
      </c>
      <c r="N125" s="15">
        <v>173.46</v>
      </c>
      <c r="O125" s="14" t="str">
        <f t="shared" si="42"/>
        <v>No Discount</v>
      </c>
      <c r="P125" s="26">
        <f t="shared" si="43"/>
        <v>0</v>
      </c>
      <c r="Q125" s="5">
        <v>16</v>
      </c>
      <c r="R125" s="5" t="s">
        <v>96</v>
      </c>
      <c r="S125" s="5" t="str">
        <f t="shared" si="61"/>
        <v>0.3 to 0.4</v>
      </c>
      <c r="T125" s="15">
        <f t="shared" si="62"/>
        <v>0.366630030436253</v>
      </c>
      <c r="U125" s="15" t="str">
        <f t="shared" si="63"/>
        <v>0.05 to 0.1</v>
      </c>
      <c r="V125" s="16">
        <f t="shared" si="64"/>
        <v>0.0989901082177883</v>
      </c>
      <c r="W125" s="15" t="str">
        <f t="shared" si="65"/>
        <v>0.05 to 0.1</v>
      </c>
      <c r="X125" s="16">
        <f t="shared" si="66"/>
        <v>0.0989901082177883</v>
      </c>
      <c r="Y125" s="5" t="str">
        <f t="shared" si="67"/>
        <v>15 to 20</v>
      </c>
      <c r="Z125" s="15">
        <f>Q125</f>
        <v>16</v>
      </c>
      <c r="AA125" s="5" t="s">
        <v>96</v>
      </c>
      <c r="AB125" s="5"/>
      <c r="AC125" s="5"/>
      <c r="AD125" s="5"/>
    </row>
    <row r="126" spans="1:30">
      <c r="A126" s="5" t="s">
        <v>718</v>
      </c>
      <c r="B126" s="5" t="s">
        <v>719</v>
      </c>
      <c r="C126" s="24" t="s">
        <v>1005</v>
      </c>
      <c r="D126" s="25" t="s">
        <v>1006</v>
      </c>
      <c r="E126" s="5" t="s">
        <v>327</v>
      </c>
      <c r="F126" s="9" t="s">
        <v>1007</v>
      </c>
      <c r="G126" s="15">
        <v>8</v>
      </c>
      <c r="H126" s="15">
        <v>836.72</v>
      </c>
      <c r="I126" s="26">
        <f t="shared" si="44"/>
        <v>0.00112021839706751</v>
      </c>
      <c r="J126" s="15" t="s">
        <v>874</v>
      </c>
      <c r="K126" s="14" t="str">
        <f t="shared" si="40"/>
        <v>100 to 150</v>
      </c>
      <c r="L126" s="15">
        <v>122.74</v>
      </c>
      <c r="M126" s="14" t="str">
        <f t="shared" si="41"/>
        <v>100 to 150</v>
      </c>
      <c r="N126" s="15">
        <v>124.88</v>
      </c>
      <c r="O126" s="14" t="str">
        <f t="shared" si="42"/>
        <v>0% to 2%</v>
      </c>
      <c r="P126" s="26">
        <f t="shared" si="43"/>
        <v>0.0171364509929532</v>
      </c>
      <c r="Q126" s="5">
        <v>150</v>
      </c>
      <c r="R126" s="5" t="s">
        <v>115</v>
      </c>
      <c r="S126" s="5" t="str">
        <f t="shared" si="61"/>
        <v>0.75 to 1</v>
      </c>
      <c r="T126" s="15">
        <f t="shared" si="62"/>
        <v>0.818703854524983</v>
      </c>
      <c r="U126" s="15" t="str">
        <f t="shared" si="63"/>
        <v>0.2 to 0.3</v>
      </c>
      <c r="V126" s="16">
        <f t="shared" si="64"/>
        <v>0.224904098788753</v>
      </c>
      <c r="W126" s="15" t="str">
        <f t="shared" si="65"/>
        <v>0.2 to 0.3</v>
      </c>
      <c r="X126" s="16">
        <f t="shared" si="66"/>
        <v>0.221050040721745</v>
      </c>
      <c r="Y126" s="5" t="str">
        <f t="shared" si="67"/>
        <v>4 to 6</v>
      </c>
      <c r="Z126" s="15">
        <f>Q126*0.0338</f>
        <v>5.07</v>
      </c>
      <c r="AA126" s="5" t="s">
        <v>96</v>
      </c>
      <c r="AB126" s="5"/>
      <c r="AC126" s="5"/>
      <c r="AD126" s="5"/>
    </row>
    <row r="127" spans="1:30">
      <c r="A127" s="5" t="s">
        <v>718</v>
      </c>
      <c r="B127" s="5" t="s">
        <v>719</v>
      </c>
      <c r="C127" s="24" t="s">
        <v>613</v>
      </c>
      <c r="D127" s="25" t="s">
        <v>1008</v>
      </c>
      <c r="E127" s="5" t="s">
        <v>328</v>
      </c>
      <c r="F127" s="9" t="s">
        <v>1009</v>
      </c>
      <c r="G127" s="15">
        <v>10</v>
      </c>
      <c r="H127" s="15">
        <v>829.78</v>
      </c>
      <c r="I127" s="26">
        <f t="shared" si="44"/>
        <v>0.00111092697858146</v>
      </c>
      <c r="J127" s="15" t="s">
        <v>874</v>
      </c>
      <c r="K127" s="14" t="str">
        <f t="shared" si="40"/>
        <v>75 to 100</v>
      </c>
      <c r="L127" s="15">
        <v>88.7</v>
      </c>
      <c r="M127" s="14" t="str">
        <f t="shared" si="41"/>
        <v>75 to 100</v>
      </c>
      <c r="N127" s="15">
        <v>94.48</v>
      </c>
      <c r="O127" s="14" t="str">
        <f t="shared" si="42"/>
        <v>6% to 8%</v>
      </c>
      <c r="P127" s="26">
        <f t="shared" si="43"/>
        <v>0.0611769686706181</v>
      </c>
      <c r="Q127" s="5"/>
      <c r="R127" s="5"/>
      <c r="S127" s="5"/>
      <c r="T127" s="15"/>
      <c r="U127" s="15"/>
      <c r="V127" s="16"/>
      <c r="W127" s="15"/>
      <c r="X127" s="16"/>
      <c r="Y127" s="5"/>
      <c r="Z127" s="15"/>
      <c r="AA127" s="5"/>
      <c r="AB127" s="5"/>
      <c r="AC127" s="5"/>
      <c r="AD127" s="5"/>
    </row>
    <row r="128" spans="1:30">
      <c r="A128" s="5" t="s">
        <v>718</v>
      </c>
      <c r="B128" s="5" t="s">
        <v>719</v>
      </c>
      <c r="C128" s="24" t="s">
        <v>623</v>
      </c>
      <c r="D128" s="5" t="s">
        <v>1010</v>
      </c>
      <c r="E128" s="5" t="s">
        <v>329</v>
      </c>
      <c r="F128" s="9" t="s">
        <v>1011</v>
      </c>
      <c r="G128" s="15">
        <v>6</v>
      </c>
      <c r="H128" s="15">
        <v>815.88</v>
      </c>
      <c r="I128" s="26">
        <f t="shared" si="44"/>
        <v>0.00109231736518721</v>
      </c>
      <c r="J128" s="15" t="s">
        <v>874</v>
      </c>
      <c r="K128" s="14" t="str">
        <f t="shared" si="40"/>
        <v>100 to 150</v>
      </c>
      <c r="L128" s="15">
        <v>127.52</v>
      </c>
      <c r="M128" s="14" t="str">
        <f t="shared" si="41"/>
        <v>100 to 150</v>
      </c>
      <c r="N128" s="15">
        <v>129.86</v>
      </c>
      <c r="O128" s="14" t="str">
        <f t="shared" si="42"/>
        <v>0% to 2%</v>
      </c>
      <c r="P128" s="26">
        <f t="shared" si="43"/>
        <v>0.0180194055136302</v>
      </c>
      <c r="Q128" s="5">
        <v>18</v>
      </c>
      <c r="R128" s="5" t="s">
        <v>95</v>
      </c>
      <c r="S128" s="5" t="str">
        <f>_xlfn.IFS(AND(T128&gt;0,T128&lt;=0.05),"0 to 0.05",AND(T128&gt;0.05,T128&lt;=0.1),"0.05 to 0.1",AND(T128&gt;0.1,T128&lt;=0.2),"0.1 to 0.2",AND(T128&gt;0.2,T128&lt;=0.3),"0.2 to 0.3",AND(T128&gt;0.3,T128&lt;=0.4),"0.3 to 0.4",AND(T128&gt;0.4,T128&lt;=0.5),"0.4 to 0.5",AND(T128&gt;0.5,T128&lt;=0.75),"0.5 to 0.75",AND(T128&gt;0.75,T128&lt;=1),"0.75 to 1",AND(T128&gt;1,T128&lt;=2),"1 to 2",AND(T128&gt;2,T128&lt;=3),"2 to 3",AND(T128&gt;3,T128&lt;=4),"3 to 4",AND(T128&gt;4,T128&lt;=5),"4 to 5",AND(T128&gt;5,T128&lt;=10),"5 to 10",T128&gt;10,"10+")</f>
        <v>0.2 to 0.3</v>
      </c>
      <c r="T128" s="15">
        <f>L128/(Z128*29.57)</f>
        <v>0.230367460668441</v>
      </c>
      <c r="U128" s="15" t="str">
        <f>_xlfn.IFS(AND(V128&gt;0,V128&lt;=0.05),"0 to 0.05",AND(V128&gt;0.05,V128&lt;=0.1),"0.05 to 0.1",AND(V128&gt;0.1,V128&lt;=0.2),"0.1 to 0.2",AND(V128&gt;0.2,V128&lt;=0.3),"0.2 to 0.3",AND(V128&gt;0.3,V128&lt;=0.4),"0.3 to 0.4",AND(V128&gt;0.4,V128&lt;=0.5),"0.4 to 0.5",AND(V128&gt;0.5,V128&lt;=0.75),"0.5 to 0.75",AND(V128&gt;0.75,V128&lt;=1),"0.75 to 1",AND(V128&gt;1,V128&lt;=2),"1 to 2",AND(V128&gt;2,V128&lt;=3),"2 to 3",AND(V128&gt;3,V128&lt;=4),"3 to 4",AND(V128&gt;4,V128&lt;=5),"4 to 5",AND(V128&gt;5,V128&lt;=10),"5 to 10",V128&gt;10,"10+")</f>
        <v>0.05 to 0.1</v>
      </c>
      <c r="V128" s="16">
        <f>N128/($Z128*29.57)*0.27</f>
        <v>0.0633405738664447</v>
      </c>
      <c r="W128" s="15" t="str">
        <f>_xlfn.IFS(AND(X128&gt;0,X128&lt;=0.05),"0 to 0.05",AND(X128&gt;0.05,X128&lt;=0.1),"0.05 to 0.1",AND(X128&gt;0.1,X128&lt;=0.2),"0.1 to 0.2",AND(X128&gt;0.2,X128&lt;=0.3),"0.2 to 0.3",AND(X128&gt;0.3,X128&lt;=0.4),"0.3 to 0.4",AND(X128&gt;0.4,X128&lt;=0.5),"0.4 to 0.5",AND(X128&gt;0.5,X128&lt;=0.75),"0.5 to 0.75",AND(X128&gt;0.75,X128&lt;=1),"0.75 to 1",AND(X128&gt;1,X128&lt;=2),"1 to 2",AND(X128&gt;2,X128&lt;=3),"2 to 3",AND(X128&gt;3,X128&lt;=4),"3 to 4",AND(X128&gt;4,X128&lt;=5),"4 to 5",AND(X128&gt;5,X128&lt;=10),"5 to 10",X128&gt;10,"10+")</f>
        <v>0.05 to 0.1</v>
      </c>
      <c r="X128" s="16">
        <f>L128/($Z128*29.57)*0.27</f>
        <v>0.0621992143804792</v>
      </c>
      <c r="Y128" s="5" t="str">
        <f>_xlfn.IFS(AND(Z128&gt;0,Z128&lt;=1),"0 to 1",AND(Z128&gt;1,Z128&lt;=2),"1 to 2",AND(Z128&gt;2,Z128&lt;=4),"2 to 4",AND(Z128&gt;4,Z128&lt;=6),"4 to 6",AND(Z128&gt;6,Z128&lt;=8),"6 to 8",AND(Z128&gt;8,Z128&lt;=10),"8 to 10",AND(Z128&gt;10,Z128&lt;=15),"10 to 15",AND(Z128&gt;15,Z128&lt;=20),"15 to 20",AND(Z128&gt;20,Z128&lt;=25),"20 to 25",AND(Z128&gt;25,Z128&lt;=30),"25 to 30",AND(Z128&gt;30,Z128&lt;=40),"30 to 40",AND(Z128&gt;40,Z128&lt;=50),"40 to 50",Z128&gt;50,"50+")</f>
        <v>15 to 20</v>
      </c>
      <c r="Z128" s="15">
        <f>Q128*1.04</f>
        <v>18.72</v>
      </c>
      <c r="AA128" s="5" t="s">
        <v>96</v>
      </c>
      <c r="AB128" s="5"/>
      <c r="AC128" s="5"/>
      <c r="AD128" s="5"/>
    </row>
    <row r="129" spans="1:30">
      <c r="A129" s="5" t="s">
        <v>718</v>
      </c>
      <c r="B129" s="5" t="s">
        <v>719</v>
      </c>
      <c r="C129" s="24" t="s">
        <v>889</v>
      </c>
      <c r="D129" s="5" t="s">
        <v>1012</v>
      </c>
      <c r="E129" s="5" t="s">
        <v>330</v>
      </c>
      <c r="F129" s="9" t="s">
        <v>1013</v>
      </c>
      <c r="G129" s="15">
        <v>9</v>
      </c>
      <c r="H129" s="15">
        <v>794.01</v>
      </c>
      <c r="I129" s="26">
        <f t="shared" si="44"/>
        <v>0.00106303734756618</v>
      </c>
      <c r="J129" s="15" t="s">
        <v>874</v>
      </c>
      <c r="K129" s="14" t="str">
        <f t="shared" si="40"/>
        <v>75 to 100</v>
      </c>
      <c r="L129" s="15">
        <v>82.77</v>
      </c>
      <c r="M129" s="14" t="str">
        <f t="shared" si="41"/>
        <v>75 to 100</v>
      </c>
      <c r="N129" s="15">
        <v>95.26</v>
      </c>
      <c r="O129" s="14" t="str">
        <f t="shared" si="42"/>
        <v>10% to 15%</v>
      </c>
      <c r="P129" s="26">
        <f t="shared" si="43"/>
        <v>0.131114843585975</v>
      </c>
      <c r="Q129" s="5">
        <v>6.8</v>
      </c>
      <c r="R129" s="5" t="s">
        <v>96</v>
      </c>
      <c r="S129" s="5" t="str">
        <f>_xlfn.IFS(AND(T129&gt;0,T129&lt;=0.05),"0 to 0.05",AND(T129&gt;0.05,T129&lt;=0.1),"0.05 to 0.1",AND(T129&gt;0.1,T129&lt;=0.2),"0.1 to 0.2",AND(T129&gt;0.2,T129&lt;=0.3),"0.2 to 0.3",AND(T129&gt;0.3,T129&lt;=0.4),"0.3 to 0.4",AND(T129&gt;0.4,T129&lt;=0.5),"0.4 to 0.5",AND(T129&gt;0.5,T129&lt;=0.75),"0.5 to 0.75",AND(T129&gt;0.75,T129&lt;=1),"0.75 to 1",AND(T129&gt;1,T129&lt;=2),"1 to 2",AND(T129&gt;2,T129&lt;=3),"2 to 3",AND(T129&gt;3,T129&lt;=4),"3 to 4",AND(T129&gt;4,T129&lt;=5),"4 to 5",AND(T129&gt;5,T129&lt;=10),"5 to 10",T129&gt;10,"10+")</f>
        <v>0.4 to 0.5</v>
      </c>
      <c r="T129" s="15">
        <f>L129/(Z129*29.57)</f>
        <v>0.411635401539716</v>
      </c>
      <c r="U129" s="15" t="str">
        <f>_xlfn.IFS(AND(V129&gt;0,V129&lt;=0.05),"0 to 0.05",AND(V129&gt;0.05,V129&lt;=0.1),"0.05 to 0.1",AND(V129&gt;0.1,V129&lt;=0.2),"0.1 to 0.2",AND(V129&gt;0.2,V129&lt;=0.3),"0.2 to 0.3",AND(V129&gt;0.3,V129&lt;=0.4),"0.3 to 0.4",AND(V129&gt;0.4,V129&lt;=0.5),"0.4 to 0.5",AND(V129&gt;0.5,V129&lt;=0.75),"0.5 to 0.75",AND(V129&gt;0.75,V129&lt;=1),"0.75 to 1",AND(V129&gt;1,V129&lt;=2),"1 to 2",AND(V129&gt;2,V129&lt;=3),"2 to 3",AND(V129&gt;3,V129&lt;=4),"3 to 4",AND(V129&gt;4,V129&lt;=5),"4 to 5",AND(V129&gt;5,V129&lt;=10),"5 to 10",V129&gt;10,"10+")</f>
        <v>0.1 to 0.2</v>
      </c>
      <c r="V129" s="16">
        <f>N129/($Z129*29.57)*0.27</f>
        <v>0.127912828980087</v>
      </c>
      <c r="W129" s="15" t="str">
        <f>_xlfn.IFS(AND(X129&gt;0,X129&lt;=0.05),"0 to 0.05",AND(X129&gt;0.05,X129&lt;=0.1),"0.05 to 0.1",AND(X129&gt;0.1,X129&lt;=0.2),"0.1 to 0.2",AND(X129&gt;0.2,X129&lt;=0.3),"0.2 to 0.3",AND(X129&gt;0.3,X129&lt;=0.4),"0.3 to 0.4",AND(X129&gt;0.4,X129&lt;=0.5),"0.4 to 0.5",AND(X129&gt;0.5,X129&lt;=0.75),"0.5 to 0.75",AND(X129&gt;0.75,X129&lt;=1),"0.75 to 1",AND(X129&gt;1,X129&lt;=2),"1 to 2",AND(X129&gt;2,X129&lt;=3),"2 to 3",AND(X129&gt;3,X129&lt;=4),"3 to 4",AND(X129&gt;4,X129&lt;=5),"4 to 5",AND(X129&gt;5,X129&lt;=10),"5 to 10",X129&gt;10,"10+")</f>
        <v>0.1 to 0.2</v>
      </c>
      <c r="X129" s="16">
        <f>L129/($Z129*29.57)*0.27</f>
        <v>0.111141558415723</v>
      </c>
      <c r="Y129" s="5" t="str">
        <f>_xlfn.IFS(AND(Z129&gt;0,Z129&lt;=1),"0 to 1",AND(Z129&gt;1,Z129&lt;=2),"1 to 2",AND(Z129&gt;2,Z129&lt;=4),"2 to 4",AND(Z129&gt;4,Z129&lt;=6),"4 to 6",AND(Z129&gt;6,Z129&lt;=8),"6 to 8",AND(Z129&gt;8,Z129&lt;=10),"8 to 10",AND(Z129&gt;10,Z129&lt;=15),"10 to 15",AND(Z129&gt;15,Z129&lt;=20),"15 to 20",AND(Z129&gt;20,Z129&lt;=25),"20 to 25",AND(Z129&gt;25,Z129&lt;=30),"25 to 30",AND(Z129&gt;30,Z129&lt;=40),"30 to 40",AND(Z129&gt;40,Z129&lt;=50),"40 to 50",Z129&gt;50,"50+")</f>
        <v>6 to 8</v>
      </c>
      <c r="Z129" s="15">
        <f>Q129</f>
        <v>6.8</v>
      </c>
      <c r="AA129" s="5" t="s">
        <v>96</v>
      </c>
      <c r="AB129" s="5"/>
      <c r="AC129" s="5"/>
      <c r="AD129" s="5"/>
    </row>
    <row r="130" spans="1:30">
      <c r="A130" s="5" t="s">
        <v>718</v>
      </c>
      <c r="B130" s="5" t="s">
        <v>719</v>
      </c>
      <c r="C130" s="24" t="s">
        <v>1014</v>
      </c>
      <c r="D130" s="5" t="s">
        <v>1015</v>
      </c>
      <c r="E130" s="5" t="s">
        <v>331</v>
      </c>
      <c r="F130" s="9" t="s">
        <v>1016</v>
      </c>
      <c r="G130" s="15">
        <v>4</v>
      </c>
      <c r="H130" s="15">
        <v>780.52</v>
      </c>
      <c r="I130" s="26">
        <f t="shared" si="44"/>
        <v>0.001044976650826</v>
      </c>
      <c r="J130" s="15" t="s">
        <v>874</v>
      </c>
      <c r="K130" s="14" t="str">
        <f t="shared" ref="K130:K193" si="68">_xlfn.IFS(AND(L130&gt;0,L130&lt;=5),"0 to 5",AND(L130&gt;5,L130&lt;=10),"5 to 10",AND(L130&gt;10,L130&lt;=15),"10 to 15",AND(L130&gt;15,L130&lt;=20),"15 to 20",AND(L130&gt;20,L130&lt;=30),"20 to 30",AND(L130&gt;30,L130&lt;=40),"30 to 40",AND(L130&gt;40,L130&lt;=50),"40 to 50",AND(L130&gt;50,L130&lt;=75),"50 to 75",AND(L130&gt;75,L130&lt;=100),"75 to 100",AND(L130&gt;100,L130&lt;=150),"100 to 150",AND(L130&gt;150,L130&lt;=200),"150 to 200",AND(L130&gt;200,L130&lt;=250),"200 to 250",AND(L130&gt;250,L130&lt;=300),"250 to 300",AND(L130&gt;300,L130&lt;=400),"300 to 400",AND(L130&gt;400,L130&lt;=500),"400 to 500",L130&gt;500,"500+")</f>
        <v>200 to 250</v>
      </c>
      <c r="L130" s="15">
        <v>206</v>
      </c>
      <c r="M130" s="14" t="str">
        <f t="shared" ref="M130:M193" si="69">_xlfn.IFS(AND(N130&gt;0,N130&lt;=5),"0 to 5",AND(N130&gt;5,N130&lt;=10),"5 to 10",AND(N130&gt;10,N130&lt;=15),"10 to 15",AND(N130&gt;15,N130&lt;=20),"15 to 20",AND(N130&gt;20,N130&lt;=30),"20 to 30",AND(N130&gt;30,N130&lt;=40),"30 to 40",AND(N130&gt;40,N130&lt;=50),"40 to 50",AND(N130&gt;50,N130&lt;=75),"50 to 75",AND(N130&gt;75,N130&lt;=100),"75 to 100",AND(N130&gt;100,N130&lt;=150),"100 to 150",AND(N130&gt;150,N130&lt;=200),"150 to 200",AND(N130&gt;200,N130&lt;=250),"200 to 250",AND(N130&gt;250,N130&lt;=300),"250 to 300",AND(N130&gt;300,N130&lt;=400),"300 to 400",AND(N130&gt;400,N130&lt;=500),"400 to 500",N130&gt;500,"500+")</f>
        <v>200 to 250</v>
      </c>
      <c r="N130" s="15">
        <v>206</v>
      </c>
      <c r="O130" s="14" t="str">
        <f t="shared" ref="O130:O193" si="70">_xlfn.IFS(P130=0,"No Discount",AND(P130&gt;0,P130&lt;=0.02),"0% to 2%",AND(P130&gt;0.02,P130&lt;=0.04),"2% to 4%",AND(P130&gt;0.04,P130&lt;=0.06),"4% to 6%",AND(P130&gt;0.06,P130&lt;=0.08),"6% to 8%",AND(P130&gt;0.08,P130&lt;=0.1),"8% to 10%",AND(P130&gt;0.1,P130&lt;=0.15),"10% to 15%",AND(P130&gt;0.15,P130&lt;=0.2),"15% to 20%",AND(P130&gt;0.2,P130&lt;=0.25),"20% to 25%",AND(P130&gt;0.25,P130&lt;=0.3),"25% to 30%",AND(P130&gt;0.3,P130&lt;=0.4),"30% to 40%",AND(P130&gt;0.4,P130&lt;=0.5),"40% to 50%",AND(P130&gt;0.5,P130&lt;=0.75),"50% to 75%",AND(P130&gt;0.75,P130&lt;=1),"75% to 100%")</f>
        <v>No Discount</v>
      </c>
      <c r="P130" s="26">
        <f t="shared" ref="P130:P193" si="71">((N130-L130)/N130)</f>
        <v>0</v>
      </c>
      <c r="Q130" s="5"/>
      <c r="R130" s="5"/>
      <c r="S130" s="5"/>
      <c r="T130" s="15"/>
      <c r="U130" s="15"/>
      <c r="V130" s="16"/>
      <c r="W130" s="15"/>
      <c r="X130" s="16"/>
      <c r="Y130" s="5"/>
      <c r="Z130" s="15"/>
      <c r="AA130" s="5"/>
      <c r="AB130" s="5"/>
      <c r="AC130" s="5"/>
      <c r="AD130" s="5"/>
    </row>
    <row r="131" spans="1:30">
      <c r="A131" s="5" t="s">
        <v>718</v>
      </c>
      <c r="B131" s="5" t="s">
        <v>719</v>
      </c>
      <c r="C131" s="24" t="s">
        <v>1017</v>
      </c>
      <c r="D131" s="5" t="s">
        <v>1018</v>
      </c>
      <c r="E131" s="5" t="s">
        <v>332</v>
      </c>
      <c r="F131" s="9" t="s">
        <v>1019</v>
      </c>
      <c r="G131" s="15">
        <v>18</v>
      </c>
      <c r="H131" s="15">
        <v>777.99</v>
      </c>
      <c r="I131" s="26">
        <f t="shared" ref="I131:I194" si="72">H131/SUM($H$2:$H$301)</f>
        <v>0.00104158943342403</v>
      </c>
      <c r="J131" s="15" t="s">
        <v>874</v>
      </c>
      <c r="K131" s="14" t="str">
        <f t="shared" si="68"/>
        <v>40 to 50</v>
      </c>
      <c r="L131" s="15">
        <v>44</v>
      </c>
      <c r="M131" s="14" t="str">
        <f t="shared" si="69"/>
        <v>40 to 50</v>
      </c>
      <c r="N131" s="15">
        <v>44</v>
      </c>
      <c r="O131" s="14" t="str">
        <f t="shared" si="70"/>
        <v>No Discount</v>
      </c>
      <c r="P131" s="26">
        <f t="shared" si="71"/>
        <v>0</v>
      </c>
      <c r="Q131" s="5">
        <v>1.9</v>
      </c>
      <c r="R131" s="5" t="s">
        <v>96</v>
      </c>
      <c r="S131" s="5" t="str">
        <f>_xlfn.IFS(AND(T131&gt;0,T131&lt;=0.05),"0 to 0.05",AND(T131&gt;0.05,T131&lt;=0.1),"0.05 to 0.1",AND(T131&gt;0.1,T131&lt;=0.2),"0.1 to 0.2",AND(T131&gt;0.2,T131&lt;=0.3),"0.2 to 0.3",AND(T131&gt;0.3,T131&lt;=0.4),"0.3 to 0.4",AND(T131&gt;0.4,T131&lt;=0.5),"0.4 to 0.5",AND(T131&gt;0.5,T131&lt;=0.75),"0.5 to 0.75",AND(T131&gt;0.75,T131&lt;=1),"0.75 to 1",AND(T131&gt;1,T131&lt;=2),"1 to 2",AND(T131&gt;2,T131&lt;=3),"2 to 3",AND(T131&gt;3,T131&lt;=4),"3 to 4",AND(T131&gt;4,T131&lt;=5),"4 to 5",AND(T131&gt;5,T131&lt;=10),"5 to 10",T131&gt;10,"10+")</f>
        <v>0.75 to 1</v>
      </c>
      <c r="T131" s="15">
        <f>L131/(Z131*29.57)</f>
        <v>0.783155046900308</v>
      </c>
      <c r="U131" s="15" t="str">
        <f>_xlfn.IFS(AND(V131&gt;0,V131&lt;=0.05),"0 to 0.05",AND(V131&gt;0.05,V131&lt;=0.1),"0.05 to 0.1",AND(V131&gt;0.1,V131&lt;=0.2),"0.1 to 0.2",AND(V131&gt;0.2,V131&lt;=0.3),"0.2 to 0.3",AND(V131&gt;0.3,V131&lt;=0.4),"0.3 to 0.4",AND(V131&gt;0.4,V131&lt;=0.5),"0.4 to 0.5",AND(V131&gt;0.5,V131&lt;=0.75),"0.5 to 0.75",AND(V131&gt;0.75,V131&lt;=1),"0.75 to 1",AND(V131&gt;1,V131&lt;=2),"1 to 2",AND(V131&gt;2,V131&lt;=3),"2 to 3",AND(V131&gt;3,V131&lt;=4),"3 to 4",AND(V131&gt;4,V131&lt;=5),"4 to 5",AND(V131&gt;5,V131&lt;=10),"5 to 10",V131&gt;10,"10+")</f>
        <v>0.2 to 0.3</v>
      </c>
      <c r="V131" s="16">
        <f>N131/($Z131*29.57)*0.27</f>
        <v>0.211451862663083</v>
      </c>
      <c r="W131" s="15" t="str">
        <f>_xlfn.IFS(AND(X131&gt;0,X131&lt;=0.05),"0 to 0.05",AND(X131&gt;0.05,X131&lt;=0.1),"0.05 to 0.1",AND(X131&gt;0.1,X131&lt;=0.2),"0.1 to 0.2",AND(X131&gt;0.2,X131&lt;=0.3),"0.2 to 0.3",AND(X131&gt;0.3,X131&lt;=0.4),"0.3 to 0.4",AND(X131&gt;0.4,X131&lt;=0.5),"0.4 to 0.5",AND(X131&gt;0.5,X131&lt;=0.75),"0.5 to 0.75",AND(X131&gt;0.75,X131&lt;=1),"0.75 to 1",AND(X131&gt;1,X131&lt;=2),"1 to 2",AND(X131&gt;2,X131&lt;=3),"2 to 3",AND(X131&gt;3,X131&lt;=4),"3 to 4",AND(X131&gt;4,X131&lt;=5),"4 to 5",AND(X131&gt;5,X131&lt;=10),"5 to 10",X131&gt;10,"10+")</f>
        <v>0.2 to 0.3</v>
      </c>
      <c r="X131" s="16">
        <f>L131/($Z131*29.57)*0.27</f>
        <v>0.211451862663083</v>
      </c>
      <c r="Y131" s="5" t="str">
        <f>_xlfn.IFS(AND(Z131&gt;0,Z131&lt;=1),"0 to 1",AND(Z131&gt;1,Z131&lt;=2),"1 to 2",AND(Z131&gt;2,Z131&lt;=4),"2 to 4",AND(Z131&gt;4,Z131&lt;=6),"4 to 6",AND(Z131&gt;6,Z131&lt;=8),"6 to 8",AND(Z131&gt;8,Z131&lt;=10),"8 to 10",AND(Z131&gt;10,Z131&lt;=15),"10 to 15",AND(Z131&gt;15,Z131&lt;=20),"15 to 20",AND(Z131&gt;20,Z131&lt;=25),"20 to 25",AND(Z131&gt;25,Z131&lt;=30),"25 to 30",AND(Z131&gt;30,Z131&lt;=40),"30 to 40",AND(Z131&gt;40,Z131&lt;=50),"40 to 50",Z131&gt;50,"50+")</f>
        <v>1 to 2</v>
      </c>
      <c r="Z131" s="15">
        <f>Q131</f>
        <v>1.9</v>
      </c>
      <c r="AA131" s="5" t="s">
        <v>96</v>
      </c>
      <c r="AB131" s="5"/>
      <c r="AC131" s="5"/>
      <c r="AD131" s="5"/>
    </row>
    <row r="132" spans="1:30">
      <c r="A132" s="5" t="s">
        <v>718</v>
      </c>
      <c r="B132" s="5" t="s">
        <v>719</v>
      </c>
      <c r="C132" s="24" t="s">
        <v>1020</v>
      </c>
      <c r="D132" s="5" t="s">
        <v>1021</v>
      </c>
      <c r="E132" s="5" t="s">
        <v>333</v>
      </c>
      <c r="F132" s="9" t="s">
        <v>1022</v>
      </c>
      <c r="G132" s="15">
        <v>5</v>
      </c>
      <c r="H132" s="15">
        <v>761.57</v>
      </c>
      <c r="I132" s="26">
        <f t="shared" si="72"/>
        <v>0.00101960599083888</v>
      </c>
      <c r="J132" s="15" t="s">
        <v>874</v>
      </c>
      <c r="K132" s="14" t="str">
        <f t="shared" si="68"/>
        <v>150 to 200</v>
      </c>
      <c r="L132" s="15">
        <v>150.24</v>
      </c>
      <c r="M132" s="14" t="str">
        <f t="shared" si="69"/>
        <v>150 to 200</v>
      </c>
      <c r="N132" s="15">
        <v>150.44</v>
      </c>
      <c r="O132" s="14" t="str">
        <f t="shared" si="70"/>
        <v>0% to 2%</v>
      </c>
      <c r="P132" s="26">
        <f t="shared" si="71"/>
        <v>0.00132943366126023</v>
      </c>
      <c r="Q132" s="5">
        <v>6.7</v>
      </c>
      <c r="R132" s="5" t="s">
        <v>96</v>
      </c>
      <c r="S132" s="5" t="str">
        <f>_xlfn.IFS(AND(T132&gt;0,T132&lt;=0.05),"0 to 0.05",AND(T132&gt;0.05,T132&lt;=0.1),"0.05 to 0.1",AND(T132&gt;0.1,T132&lt;=0.2),"0.1 to 0.2",AND(T132&gt;0.2,T132&lt;=0.3),"0.2 to 0.3",AND(T132&gt;0.3,T132&lt;=0.4),"0.3 to 0.4",AND(T132&gt;0.4,T132&lt;=0.5),"0.4 to 0.5",AND(T132&gt;0.5,T132&lt;=0.75),"0.5 to 0.75",AND(T132&gt;0.75,T132&lt;=1),"0.75 to 1",AND(T132&gt;1,T132&lt;=2),"1 to 2",AND(T132&gt;2,T132&lt;=3),"2 to 3",AND(T132&gt;3,T132&lt;=4),"3 to 4",AND(T132&gt;4,T132&lt;=5),"4 to 5",AND(T132&gt;5,T132&lt;=10),"5 to 10",T132&gt;10,"10+")</f>
        <v>0.75 to 1</v>
      </c>
      <c r="T132" s="15">
        <f>L132/(Z132*29.57)</f>
        <v>0.758332113527728</v>
      </c>
      <c r="U132" s="15" t="str">
        <f>_xlfn.IFS(AND(V132&gt;0,V132&lt;=0.05),"0 to 0.05",AND(V132&gt;0.05,V132&lt;=0.1),"0.05 to 0.1",AND(V132&gt;0.1,V132&lt;=0.2),"0.1 to 0.2",AND(V132&gt;0.2,V132&lt;=0.3),"0.2 to 0.3",AND(V132&gt;0.3,V132&lt;=0.4),"0.3 to 0.4",AND(V132&gt;0.4,V132&lt;=0.5),"0.4 to 0.5",AND(V132&gt;0.5,V132&lt;=0.75),"0.5 to 0.75",AND(V132&gt;0.75,V132&lt;=1),"0.75 to 1",AND(V132&gt;1,V132&lt;=2),"1 to 2",AND(V132&gt;2,V132&lt;=3),"2 to 3",AND(V132&gt;3,V132&lt;=4),"3 to 4",AND(V132&gt;4,V132&lt;=5),"4 to 5",AND(V132&gt;5,V132&lt;=10),"5 to 10",V132&gt;10,"10+")</f>
        <v>0.2 to 0.3</v>
      </c>
      <c r="V132" s="16">
        <f>N132/($Z132*29.57)*0.27</f>
        <v>0.205022234111822</v>
      </c>
      <c r="W132" s="15" t="str">
        <f>_xlfn.IFS(AND(X132&gt;0,X132&lt;=0.05),"0 to 0.05",AND(X132&gt;0.05,X132&lt;=0.1),"0.05 to 0.1",AND(X132&gt;0.1,X132&lt;=0.2),"0.1 to 0.2",AND(X132&gt;0.2,X132&lt;=0.3),"0.2 to 0.3",AND(X132&gt;0.3,X132&lt;=0.4),"0.3 to 0.4",AND(X132&gt;0.4,X132&lt;=0.5),"0.4 to 0.5",AND(X132&gt;0.5,X132&lt;=0.75),"0.5 to 0.75",AND(X132&gt;0.75,X132&lt;=1),"0.75 to 1",AND(X132&gt;1,X132&lt;=2),"1 to 2",AND(X132&gt;2,X132&lt;=3),"2 to 3",AND(X132&gt;3,X132&lt;=4),"3 to 4",AND(X132&gt;4,X132&lt;=5),"4 to 5",AND(X132&gt;5,X132&lt;=10),"5 to 10",X132&gt;10,"10+")</f>
        <v>0.2 to 0.3</v>
      </c>
      <c r="X132" s="16">
        <f>L132/($Z132*29.57)*0.27</f>
        <v>0.204749670652487</v>
      </c>
      <c r="Y132" s="5" t="str">
        <f>_xlfn.IFS(AND(Z132&gt;0,Z132&lt;=1),"0 to 1",AND(Z132&gt;1,Z132&lt;=2),"1 to 2",AND(Z132&gt;2,Z132&lt;=4),"2 to 4",AND(Z132&gt;4,Z132&lt;=6),"4 to 6",AND(Z132&gt;6,Z132&lt;=8),"6 to 8",AND(Z132&gt;8,Z132&lt;=10),"8 to 10",AND(Z132&gt;10,Z132&lt;=15),"10 to 15",AND(Z132&gt;15,Z132&lt;=20),"15 to 20",AND(Z132&gt;20,Z132&lt;=25),"20 to 25",AND(Z132&gt;25,Z132&lt;=30),"25 to 30",AND(Z132&gt;30,Z132&lt;=40),"30 to 40",AND(Z132&gt;40,Z132&lt;=50),"40 to 50",Z132&gt;50,"50+")</f>
        <v>6 to 8</v>
      </c>
      <c r="Z132" s="15">
        <f>Q132</f>
        <v>6.7</v>
      </c>
      <c r="AA132" s="5" t="s">
        <v>96</v>
      </c>
      <c r="AB132" s="5"/>
      <c r="AC132" s="5"/>
      <c r="AD132" s="5"/>
    </row>
    <row r="133" spans="1:30">
      <c r="A133" s="5" t="s">
        <v>718</v>
      </c>
      <c r="B133" s="5" t="s">
        <v>719</v>
      </c>
      <c r="C133" s="24" t="s">
        <v>1023</v>
      </c>
      <c r="D133" s="25" t="s">
        <v>1024</v>
      </c>
      <c r="E133" s="5" t="s">
        <v>334</v>
      </c>
      <c r="F133" s="9" t="s">
        <v>1025</v>
      </c>
      <c r="G133" s="15">
        <v>8</v>
      </c>
      <c r="H133" s="15">
        <v>757.6</v>
      </c>
      <c r="I133" s="26">
        <f t="shared" si="72"/>
        <v>0.0010142908710421</v>
      </c>
      <c r="J133" s="15" t="s">
        <v>874</v>
      </c>
      <c r="K133" s="14" t="str">
        <f t="shared" si="68"/>
        <v>100 to 150</v>
      </c>
      <c r="L133" s="15">
        <v>107.52</v>
      </c>
      <c r="M133" s="14" t="str">
        <f t="shared" si="69"/>
        <v>100 to 150</v>
      </c>
      <c r="N133" s="15">
        <v>113.29</v>
      </c>
      <c r="O133" s="14" t="str">
        <f t="shared" si="70"/>
        <v>4% to 6%</v>
      </c>
      <c r="P133" s="26">
        <f t="shared" si="71"/>
        <v>0.0509312384146881</v>
      </c>
      <c r="Q133" s="5"/>
      <c r="R133" s="5"/>
      <c r="S133" s="5"/>
      <c r="T133" s="15"/>
      <c r="U133" s="15"/>
      <c r="V133" s="16"/>
      <c r="W133" s="15"/>
      <c r="X133" s="16"/>
      <c r="Y133" s="5"/>
      <c r="Z133" s="15"/>
      <c r="AA133" s="5"/>
      <c r="AB133" s="5"/>
      <c r="AC133" s="5"/>
      <c r="AD133" s="5"/>
    </row>
    <row r="134" spans="1:30">
      <c r="A134" s="5" t="s">
        <v>718</v>
      </c>
      <c r="B134" s="5" t="s">
        <v>719</v>
      </c>
      <c r="C134" s="24" t="s">
        <v>1026</v>
      </c>
      <c r="D134" s="5" t="s">
        <v>1027</v>
      </c>
      <c r="E134" s="5" t="s">
        <v>335</v>
      </c>
      <c r="F134" s="9" t="s">
        <v>1028</v>
      </c>
      <c r="G134" s="15">
        <v>19</v>
      </c>
      <c r="H134" s="15">
        <v>749.94</v>
      </c>
      <c r="I134" s="26">
        <f t="shared" si="72"/>
        <v>0.00100403550135865</v>
      </c>
      <c r="J134" s="15" t="s">
        <v>874</v>
      </c>
      <c r="K134" s="14" t="str">
        <f t="shared" si="68"/>
        <v>30 to 40</v>
      </c>
      <c r="L134" s="15">
        <v>39.59</v>
      </c>
      <c r="M134" s="14" t="str">
        <f t="shared" si="69"/>
        <v>30 to 40</v>
      </c>
      <c r="N134" s="15">
        <v>39.59</v>
      </c>
      <c r="O134" s="14" t="str">
        <f t="shared" si="70"/>
        <v>No Discount</v>
      </c>
      <c r="P134" s="26">
        <f t="shared" si="71"/>
        <v>0</v>
      </c>
      <c r="Q134" s="5">
        <v>8.5</v>
      </c>
      <c r="R134" s="5" t="s">
        <v>96</v>
      </c>
      <c r="S134" s="5" t="str">
        <f t="shared" ref="S134:S140" si="73">_xlfn.IFS(AND(T134&gt;0,T134&lt;=0.05),"0 to 0.05",AND(T134&gt;0.05,T134&lt;=0.1),"0.05 to 0.1",AND(T134&gt;0.1,T134&lt;=0.2),"0.1 to 0.2",AND(T134&gt;0.2,T134&lt;=0.3),"0.2 to 0.3",AND(T134&gt;0.3,T134&lt;=0.4),"0.3 to 0.4",AND(T134&gt;0.4,T134&lt;=0.5),"0.4 to 0.5",AND(T134&gt;0.5,T134&lt;=0.75),"0.5 to 0.75",AND(T134&gt;0.75,T134&lt;=1),"0.75 to 1",AND(T134&gt;1,T134&lt;=2),"1 to 2",AND(T134&gt;2,T134&lt;=3),"2 to 3",AND(T134&gt;3,T134&lt;=4),"3 to 4",AND(T134&gt;4,T134&lt;=5),"4 to 5",AND(T134&gt;5,T134&lt;=10),"5 to 10",T134&gt;10,"10+")</f>
        <v>0.1 to 0.2</v>
      </c>
      <c r="T134" s="15">
        <f t="shared" ref="T134:T140" si="74">L134/(Z134*29.57)</f>
        <v>0.157512582307187</v>
      </c>
      <c r="U134" s="15" t="str">
        <f t="shared" ref="U134:U140" si="75">_xlfn.IFS(AND(V134&gt;0,V134&lt;=0.05),"0 to 0.05",AND(V134&gt;0.05,V134&lt;=0.1),"0.05 to 0.1",AND(V134&gt;0.1,V134&lt;=0.2),"0.1 to 0.2",AND(V134&gt;0.2,V134&lt;=0.3),"0.2 to 0.3",AND(V134&gt;0.3,V134&lt;=0.4),"0.3 to 0.4",AND(V134&gt;0.4,V134&lt;=0.5),"0.4 to 0.5",AND(V134&gt;0.5,V134&lt;=0.75),"0.5 to 0.75",AND(V134&gt;0.75,V134&lt;=1),"0.75 to 1",AND(V134&gt;1,V134&lt;=2),"1 to 2",AND(V134&gt;2,V134&lt;=3),"2 to 3",AND(V134&gt;3,V134&lt;=4),"3 to 4",AND(V134&gt;4,V134&lt;=5),"4 to 5",AND(V134&gt;5,V134&lt;=10),"5 to 10",V134&gt;10,"10+")</f>
        <v>0 to 0.05</v>
      </c>
      <c r="V134" s="16">
        <f t="shared" ref="V134:V140" si="76">N134/($Z134*29.57)*0.27</f>
        <v>0.0425283972229406</v>
      </c>
      <c r="W134" s="15" t="str">
        <f t="shared" ref="W134:W140" si="77">_xlfn.IFS(AND(X134&gt;0,X134&lt;=0.05),"0 to 0.05",AND(X134&gt;0.05,X134&lt;=0.1),"0.05 to 0.1",AND(X134&gt;0.1,X134&lt;=0.2),"0.1 to 0.2",AND(X134&gt;0.2,X134&lt;=0.3),"0.2 to 0.3",AND(X134&gt;0.3,X134&lt;=0.4),"0.3 to 0.4",AND(X134&gt;0.4,X134&lt;=0.5),"0.4 to 0.5",AND(X134&gt;0.5,X134&lt;=0.75),"0.5 to 0.75",AND(X134&gt;0.75,X134&lt;=1),"0.75 to 1",AND(X134&gt;1,X134&lt;=2),"1 to 2",AND(X134&gt;2,X134&lt;=3),"2 to 3",AND(X134&gt;3,X134&lt;=4),"3 to 4",AND(X134&gt;4,X134&lt;=5),"4 to 5",AND(X134&gt;5,X134&lt;=10),"5 to 10",X134&gt;10,"10+")</f>
        <v>0 to 0.05</v>
      </c>
      <c r="X134" s="16">
        <f t="shared" ref="X134:X140" si="78">L134/($Z134*29.57)*0.27</f>
        <v>0.0425283972229406</v>
      </c>
      <c r="Y134" s="5" t="str">
        <f t="shared" ref="Y134:Y140" si="79">_xlfn.IFS(AND(Z134&gt;0,Z134&lt;=1),"0 to 1",AND(Z134&gt;1,Z134&lt;=2),"1 to 2",AND(Z134&gt;2,Z134&lt;=4),"2 to 4",AND(Z134&gt;4,Z134&lt;=6),"4 to 6",AND(Z134&gt;6,Z134&lt;=8),"6 to 8",AND(Z134&gt;8,Z134&lt;=10),"8 to 10",AND(Z134&gt;10,Z134&lt;=15),"10 to 15",AND(Z134&gt;15,Z134&lt;=20),"15 to 20",AND(Z134&gt;20,Z134&lt;=25),"20 to 25",AND(Z134&gt;25,Z134&lt;=30),"25 to 30",AND(Z134&gt;30,Z134&lt;=40),"30 to 40",AND(Z134&gt;40,Z134&lt;=50),"40 to 50",Z134&gt;50,"50+")</f>
        <v>8 to 10</v>
      </c>
      <c r="Z134" s="15">
        <f>Q134</f>
        <v>8.5</v>
      </c>
      <c r="AA134" s="5" t="s">
        <v>96</v>
      </c>
      <c r="AB134" s="5"/>
      <c r="AC134" s="5"/>
      <c r="AD134" s="5"/>
    </row>
    <row r="135" spans="1:30">
      <c r="A135" s="5" t="s">
        <v>718</v>
      </c>
      <c r="B135" s="5" t="s">
        <v>719</v>
      </c>
      <c r="C135" s="24" t="s">
        <v>1029</v>
      </c>
      <c r="D135" s="25" t="s">
        <v>1030</v>
      </c>
      <c r="E135" s="5" t="s">
        <v>336</v>
      </c>
      <c r="F135" s="9" t="s">
        <v>1031</v>
      </c>
      <c r="G135" s="15">
        <v>11</v>
      </c>
      <c r="H135" s="15">
        <v>735.61</v>
      </c>
      <c r="I135" s="26">
        <f t="shared" si="72"/>
        <v>0.000984850194888173</v>
      </c>
      <c r="J135" s="15" t="s">
        <v>874</v>
      </c>
      <c r="K135" s="14" t="str">
        <f t="shared" si="68"/>
        <v>50 to 75</v>
      </c>
      <c r="L135" s="15">
        <v>61.76</v>
      </c>
      <c r="M135" s="14" t="str">
        <f t="shared" si="69"/>
        <v>50 to 75</v>
      </c>
      <c r="N135" s="15">
        <v>67.13</v>
      </c>
      <c r="O135" s="14" t="str">
        <f t="shared" si="70"/>
        <v>6% to 8%</v>
      </c>
      <c r="P135" s="26">
        <f t="shared" si="71"/>
        <v>0.0799940414121853</v>
      </c>
      <c r="Q135" s="5">
        <v>8</v>
      </c>
      <c r="R135" s="5" t="s">
        <v>96</v>
      </c>
      <c r="S135" s="5" t="str">
        <f t="shared" si="73"/>
        <v>0.2 to 0.3</v>
      </c>
      <c r="T135" s="15">
        <f t="shared" si="74"/>
        <v>0.261075414271221</v>
      </c>
      <c r="U135" s="15" t="str">
        <f t="shared" si="75"/>
        <v>0.05 to 0.1</v>
      </c>
      <c r="V135" s="16">
        <f t="shared" si="76"/>
        <v>0.0766194622928644</v>
      </c>
      <c r="W135" s="15" t="str">
        <f t="shared" si="77"/>
        <v>0.05 to 0.1</v>
      </c>
      <c r="X135" s="16">
        <f t="shared" si="78"/>
        <v>0.0704903618532296</v>
      </c>
      <c r="Y135" s="5" t="str">
        <f t="shared" si="79"/>
        <v>6 to 8</v>
      </c>
      <c r="Z135" s="15">
        <f>Q135</f>
        <v>8</v>
      </c>
      <c r="AA135" s="5" t="s">
        <v>96</v>
      </c>
      <c r="AB135" s="5"/>
      <c r="AC135" s="5"/>
      <c r="AD135" s="5"/>
    </row>
    <row r="136" spans="1:30">
      <c r="A136" s="5" t="s">
        <v>718</v>
      </c>
      <c r="B136" s="5" t="s">
        <v>719</v>
      </c>
      <c r="C136" s="24" t="s">
        <v>1032</v>
      </c>
      <c r="D136" s="5" t="s">
        <v>1033</v>
      </c>
      <c r="E136" s="5" t="s">
        <v>337</v>
      </c>
      <c r="F136" s="9" t="s">
        <v>1034</v>
      </c>
      <c r="G136" s="15">
        <v>5</v>
      </c>
      <c r="H136" s="15">
        <v>730.18</v>
      </c>
      <c r="I136" s="26">
        <f t="shared" si="72"/>
        <v>0.000977580396274447</v>
      </c>
      <c r="J136" s="15" t="s">
        <v>874</v>
      </c>
      <c r="K136" s="14" t="str">
        <f t="shared" si="68"/>
        <v>100 to 150</v>
      </c>
      <c r="L136" s="15">
        <v>134.18</v>
      </c>
      <c r="M136" s="14" t="str">
        <f t="shared" si="69"/>
        <v>150 to 200</v>
      </c>
      <c r="N136" s="15">
        <v>153.07</v>
      </c>
      <c r="O136" s="14" t="str">
        <f t="shared" si="70"/>
        <v>10% to 15%</v>
      </c>
      <c r="P136" s="26">
        <f t="shared" si="71"/>
        <v>0.123407591298099</v>
      </c>
      <c r="Q136" s="5">
        <v>300</v>
      </c>
      <c r="R136" s="5" t="s">
        <v>115</v>
      </c>
      <c r="S136" s="5" t="str">
        <f t="shared" si="73"/>
        <v>0.4 to 0.5</v>
      </c>
      <c r="T136" s="15">
        <f t="shared" si="74"/>
        <v>0.447505634675584</v>
      </c>
      <c r="U136" s="15" t="str">
        <f t="shared" si="75"/>
        <v>0.1 to 0.2</v>
      </c>
      <c r="V136" s="16">
        <f t="shared" si="76"/>
        <v>0.137836604746935</v>
      </c>
      <c r="W136" s="15" t="str">
        <f t="shared" si="77"/>
        <v>0.1 to 0.2</v>
      </c>
      <c r="X136" s="16">
        <f t="shared" si="78"/>
        <v>0.120826521362408</v>
      </c>
      <c r="Y136" s="5" t="str">
        <f t="shared" si="79"/>
        <v>10 to 15</v>
      </c>
      <c r="Z136" s="15">
        <f>Q136*0.0338</f>
        <v>10.14</v>
      </c>
      <c r="AA136" s="5" t="s">
        <v>96</v>
      </c>
      <c r="AB136" s="5"/>
      <c r="AC136" s="5"/>
      <c r="AD136" s="5"/>
    </row>
    <row r="137" spans="1:30">
      <c r="A137" s="5" t="s">
        <v>718</v>
      </c>
      <c r="B137" s="5" t="s">
        <v>719</v>
      </c>
      <c r="C137" s="24" t="s">
        <v>586</v>
      </c>
      <c r="D137" s="5" t="s">
        <v>1035</v>
      </c>
      <c r="E137" s="5" t="s">
        <v>338</v>
      </c>
      <c r="F137" s="9" t="s">
        <v>1036</v>
      </c>
      <c r="G137" s="15">
        <v>20</v>
      </c>
      <c r="H137" s="15">
        <v>715.99</v>
      </c>
      <c r="I137" s="26">
        <f t="shared" si="72"/>
        <v>0.00095858252475902</v>
      </c>
      <c r="J137" s="15" t="s">
        <v>874</v>
      </c>
      <c r="K137" s="14" t="str">
        <f t="shared" si="68"/>
        <v>30 to 40</v>
      </c>
      <c r="L137" s="15">
        <v>34.92</v>
      </c>
      <c r="M137" s="14" t="str">
        <f t="shared" si="69"/>
        <v>40 to 50</v>
      </c>
      <c r="N137" s="15">
        <v>41.52</v>
      </c>
      <c r="O137" s="14" t="str">
        <f t="shared" si="70"/>
        <v>15% to 20%</v>
      </c>
      <c r="P137" s="26">
        <f t="shared" si="71"/>
        <v>0.158959537572254</v>
      </c>
      <c r="Q137" s="5">
        <v>8.4</v>
      </c>
      <c r="R137" s="5" t="s">
        <v>96</v>
      </c>
      <c r="S137" s="5" t="str">
        <f t="shared" si="73"/>
        <v>0.1 to 0.2</v>
      </c>
      <c r="T137" s="15">
        <f t="shared" si="74"/>
        <v>0.14058650176337</v>
      </c>
      <c r="U137" s="15" t="str">
        <f t="shared" si="75"/>
        <v>0 to 0.05</v>
      </c>
      <c r="V137" s="16">
        <f t="shared" si="76"/>
        <v>0.0451326151021789</v>
      </c>
      <c r="W137" s="15" t="str">
        <f t="shared" si="77"/>
        <v>0 to 0.05</v>
      </c>
      <c r="X137" s="16">
        <f t="shared" si="78"/>
        <v>0.03795835547611</v>
      </c>
      <c r="Y137" s="5" t="str">
        <f t="shared" si="79"/>
        <v>8 to 10</v>
      </c>
      <c r="Z137" s="15">
        <f>Q137</f>
        <v>8.4</v>
      </c>
      <c r="AA137" s="5" t="s">
        <v>96</v>
      </c>
      <c r="AB137" s="5"/>
      <c r="AC137" s="5"/>
      <c r="AD137" s="5"/>
    </row>
    <row r="138" spans="1:30">
      <c r="A138" s="5" t="s">
        <v>718</v>
      </c>
      <c r="B138" s="5" t="s">
        <v>719</v>
      </c>
      <c r="C138" s="24" t="s">
        <v>889</v>
      </c>
      <c r="D138" s="5" t="s">
        <v>1037</v>
      </c>
      <c r="E138" s="5" t="s">
        <v>339</v>
      </c>
      <c r="F138" s="9" t="s">
        <v>1038</v>
      </c>
      <c r="G138" s="15">
        <v>4</v>
      </c>
      <c r="H138" s="15">
        <v>704.74</v>
      </c>
      <c r="I138" s="26">
        <f t="shared" si="72"/>
        <v>0.000943520787299644</v>
      </c>
      <c r="J138" s="15" t="s">
        <v>874</v>
      </c>
      <c r="K138" s="14" t="str">
        <f t="shared" si="68"/>
        <v>150 to 200</v>
      </c>
      <c r="L138" s="15">
        <v>156.44</v>
      </c>
      <c r="M138" s="14" t="str">
        <f t="shared" si="69"/>
        <v>150 to 200</v>
      </c>
      <c r="N138" s="15">
        <v>186</v>
      </c>
      <c r="O138" s="14" t="str">
        <f t="shared" si="70"/>
        <v>15% to 20%</v>
      </c>
      <c r="P138" s="26">
        <f t="shared" si="71"/>
        <v>0.158924731182796</v>
      </c>
      <c r="Q138" s="5">
        <f>3*6.8</f>
        <v>20.4</v>
      </c>
      <c r="R138" s="5" t="s">
        <v>96</v>
      </c>
      <c r="S138" s="5" t="str">
        <f t="shared" si="73"/>
        <v>0.2 to 0.3</v>
      </c>
      <c r="T138" s="15">
        <f t="shared" si="74"/>
        <v>0.259338094385539</v>
      </c>
      <c r="U138" s="15" t="str">
        <f t="shared" si="75"/>
        <v>0.05 to 0.1</v>
      </c>
      <c r="V138" s="16">
        <f t="shared" si="76"/>
        <v>0.0832521036821898</v>
      </c>
      <c r="W138" s="15" t="str">
        <f t="shared" si="77"/>
        <v>0.05 to 0.1</v>
      </c>
      <c r="X138" s="16">
        <f t="shared" si="78"/>
        <v>0.0700212854840956</v>
      </c>
      <c r="Y138" s="5" t="str">
        <f t="shared" si="79"/>
        <v>20 to 25</v>
      </c>
      <c r="Z138" s="15">
        <f>Q138</f>
        <v>20.4</v>
      </c>
      <c r="AA138" s="5" t="s">
        <v>96</v>
      </c>
      <c r="AB138" s="5"/>
      <c r="AC138" s="5"/>
      <c r="AD138" s="5"/>
    </row>
    <row r="139" spans="1:30">
      <c r="A139" s="5" t="s">
        <v>718</v>
      </c>
      <c r="B139" s="5" t="s">
        <v>719</v>
      </c>
      <c r="C139" s="24" t="s">
        <v>889</v>
      </c>
      <c r="D139" s="5" t="s">
        <v>1039</v>
      </c>
      <c r="E139" s="5" t="s">
        <v>340</v>
      </c>
      <c r="F139" s="9" t="s">
        <v>1040</v>
      </c>
      <c r="G139" s="15">
        <v>4</v>
      </c>
      <c r="H139" s="15">
        <v>674.43</v>
      </c>
      <c r="I139" s="26">
        <f t="shared" si="72"/>
        <v>0.000902941119531315</v>
      </c>
      <c r="J139" s="15" t="s">
        <v>874</v>
      </c>
      <c r="K139" s="14" t="str">
        <f t="shared" si="68"/>
        <v>150 to 200</v>
      </c>
      <c r="L139" s="15">
        <v>184.07</v>
      </c>
      <c r="M139" s="14" t="str">
        <f t="shared" si="69"/>
        <v>150 to 200</v>
      </c>
      <c r="N139" s="15">
        <v>184.32</v>
      </c>
      <c r="O139" s="14" t="str">
        <f t="shared" si="70"/>
        <v>0% to 2%</v>
      </c>
      <c r="P139" s="26">
        <f t="shared" si="71"/>
        <v>0.00135633680555556</v>
      </c>
      <c r="Q139" s="5">
        <v>402</v>
      </c>
      <c r="R139" s="5" t="s">
        <v>115</v>
      </c>
      <c r="S139" s="5" t="str">
        <f t="shared" si="73"/>
        <v>0.4 to 0.5</v>
      </c>
      <c r="T139" s="15">
        <f t="shared" si="74"/>
        <v>0.458130213673405</v>
      </c>
      <c r="U139" s="15" t="str">
        <f t="shared" si="75"/>
        <v>0.1 to 0.2</v>
      </c>
      <c r="V139" s="16">
        <f t="shared" si="76"/>
        <v>0.123863157851666</v>
      </c>
      <c r="W139" s="15" t="str">
        <f t="shared" si="77"/>
        <v>0.1 to 0.2</v>
      </c>
      <c r="X139" s="16">
        <f t="shared" si="78"/>
        <v>0.123695157691819</v>
      </c>
      <c r="Y139" s="5" t="str">
        <f t="shared" si="79"/>
        <v>10 to 15</v>
      </c>
      <c r="Z139" s="15">
        <f>Q139*0.0338</f>
        <v>13.5876</v>
      </c>
      <c r="AA139" s="5" t="s">
        <v>96</v>
      </c>
      <c r="AB139" s="5"/>
      <c r="AC139" s="5"/>
      <c r="AD139" s="5"/>
    </row>
    <row r="140" spans="1:30">
      <c r="A140" s="5" t="s">
        <v>718</v>
      </c>
      <c r="B140" s="5" t="s">
        <v>719</v>
      </c>
      <c r="C140" s="24" t="s">
        <v>1041</v>
      </c>
      <c r="D140" s="5" t="s">
        <v>1042</v>
      </c>
      <c r="E140" s="5" t="s">
        <v>341</v>
      </c>
      <c r="F140" s="9" t="s">
        <v>1043</v>
      </c>
      <c r="G140" s="15">
        <v>4</v>
      </c>
      <c r="H140" s="15">
        <v>654.83</v>
      </c>
      <c r="I140" s="26">
        <f t="shared" si="72"/>
        <v>0.000876700225824312</v>
      </c>
      <c r="J140" s="15" t="s">
        <v>874</v>
      </c>
      <c r="K140" s="14" t="str">
        <f t="shared" si="68"/>
        <v>150 to 200</v>
      </c>
      <c r="L140" s="15">
        <v>165.58</v>
      </c>
      <c r="M140" s="14" t="str">
        <f t="shared" si="69"/>
        <v>150 to 200</v>
      </c>
      <c r="N140" s="15">
        <v>188</v>
      </c>
      <c r="O140" s="14" t="str">
        <f t="shared" si="70"/>
        <v>10% to 15%</v>
      </c>
      <c r="P140" s="26">
        <f t="shared" si="71"/>
        <v>0.119255319148936</v>
      </c>
      <c r="Q140" s="5">
        <v>200</v>
      </c>
      <c r="R140" s="5" t="s">
        <v>115</v>
      </c>
      <c r="S140" s="5" t="str">
        <f t="shared" si="73"/>
        <v>0.75 to 1</v>
      </c>
      <c r="T140" s="15">
        <f t="shared" si="74"/>
        <v>0.828342334806787</v>
      </c>
      <c r="U140" s="15" t="str">
        <f t="shared" si="75"/>
        <v>0.2 to 0.3</v>
      </c>
      <c r="V140" s="16">
        <f t="shared" si="76"/>
        <v>0.25393560161126</v>
      </c>
      <c r="W140" s="15" t="str">
        <f t="shared" si="77"/>
        <v>0.2 to 0.3</v>
      </c>
      <c r="X140" s="16">
        <f t="shared" si="78"/>
        <v>0.223652430397832</v>
      </c>
      <c r="Y140" s="5" t="str">
        <f t="shared" si="79"/>
        <v>6 to 8</v>
      </c>
      <c r="Z140" s="15">
        <f>Q140*0.0338</f>
        <v>6.76</v>
      </c>
      <c r="AA140" s="5" t="s">
        <v>96</v>
      </c>
      <c r="AB140" s="5"/>
      <c r="AC140" s="5"/>
      <c r="AD140" s="5"/>
    </row>
    <row r="141" spans="1:30">
      <c r="A141" s="5" t="s">
        <v>718</v>
      </c>
      <c r="B141" s="5" t="s">
        <v>719</v>
      </c>
      <c r="C141" s="24" t="s">
        <v>1044</v>
      </c>
      <c r="D141" s="5" t="s">
        <v>1045</v>
      </c>
      <c r="E141" s="5" t="s">
        <v>342</v>
      </c>
      <c r="F141" s="9" t="s">
        <v>1046</v>
      </c>
      <c r="G141" s="15">
        <v>10</v>
      </c>
      <c r="H141" s="15">
        <v>653.34</v>
      </c>
      <c r="I141" s="26">
        <f t="shared" si="72"/>
        <v>0.000874705382374137</v>
      </c>
      <c r="J141" s="15" t="s">
        <v>874</v>
      </c>
      <c r="K141" s="14" t="str">
        <f t="shared" si="68"/>
        <v>50 to 75</v>
      </c>
      <c r="L141" s="15">
        <v>62.17</v>
      </c>
      <c r="M141" s="14" t="str">
        <f t="shared" si="69"/>
        <v>75 to 100</v>
      </c>
      <c r="N141" s="15">
        <v>82.21</v>
      </c>
      <c r="O141" s="14" t="str">
        <f t="shared" si="70"/>
        <v>20% to 25%</v>
      </c>
      <c r="P141" s="26">
        <f t="shared" si="71"/>
        <v>0.243765965211045</v>
      </c>
      <c r="Q141" s="5"/>
      <c r="R141" s="5"/>
      <c r="S141" s="5"/>
      <c r="T141" s="15"/>
      <c r="U141" s="15"/>
      <c r="V141" s="16"/>
      <c r="W141" s="15"/>
      <c r="X141" s="16"/>
      <c r="Y141" s="5"/>
      <c r="Z141" s="15"/>
      <c r="AA141" s="5"/>
      <c r="AB141" s="5"/>
      <c r="AC141" s="5"/>
      <c r="AD141" s="5"/>
    </row>
    <row r="142" spans="1:30">
      <c r="A142" s="5" t="s">
        <v>718</v>
      </c>
      <c r="B142" s="5" t="s">
        <v>719</v>
      </c>
      <c r="C142" s="24" t="s">
        <v>899</v>
      </c>
      <c r="D142" s="5" t="s">
        <v>1047</v>
      </c>
      <c r="E142" s="5" t="s">
        <v>343</v>
      </c>
      <c r="F142" s="9" t="s">
        <v>1048</v>
      </c>
      <c r="G142" s="15">
        <v>4</v>
      </c>
      <c r="H142" s="15">
        <v>650.08</v>
      </c>
      <c r="I142" s="26">
        <f t="shared" si="72"/>
        <v>0.000870340825563686</v>
      </c>
      <c r="J142" s="15" t="s">
        <v>874</v>
      </c>
      <c r="K142" s="14" t="str">
        <f t="shared" si="68"/>
        <v>150 to 200</v>
      </c>
      <c r="L142" s="15">
        <v>170.69</v>
      </c>
      <c r="M142" s="14" t="str">
        <f t="shared" si="69"/>
        <v>150 to 200</v>
      </c>
      <c r="N142" s="15">
        <v>170.91</v>
      </c>
      <c r="O142" s="14" t="str">
        <f t="shared" si="70"/>
        <v>0% to 2%</v>
      </c>
      <c r="P142" s="26">
        <f t="shared" si="71"/>
        <v>0.00128722719560002</v>
      </c>
      <c r="Q142" s="5">
        <f>6.6*5</f>
        <v>33</v>
      </c>
      <c r="R142" s="5" t="s">
        <v>96</v>
      </c>
      <c r="S142" s="5" t="str">
        <f>_xlfn.IFS(AND(T142&gt;0,T142&lt;=0.05),"0 to 0.05",AND(T142&gt;0.05,T142&lt;=0.1),"0.05 to 0.1",AND(T142&gt;0.1,T142&lt;=0.2),"0.1 to 0.2",AND(T142&gt;0.2,T142&lt;=0.3),"0.2 to 0.3",AND(T142&gt;0.3,T142&lt;=0.4),"0.3 to 0.4",AND(T142&gt;0.4,T142&lt;=0.5),"0.4 to 0.5",AND(T142&gt;0.5,T142&lt;=0.75),"0.5 to 0.75",AND(T142&gt;0.75,T142&lt;=1),"0.75 to 1",AND(T142&gt;1,T142&lt;=2),"1 to 2",AND(T142&gt;2,T142&lt;=3),"2 to 3",AND(T142&gt;3,T142&lt;=4),"3 to 4",AND(T142&gt;4,T142&lt;=5),"4 to 5",AND(T142&gt;5,T142&lt;=10),"5 to 10",T142&gt;10,"10+")</f>
        <v>0.1 to 0.2</v>
      </c>
      <c r="T142" s="15">
        <f>L142/(Z142*29.57)</f>
        <v>0.174921347393447</v>
      </c>
      <c r="U142" s="15" t="str">
        <f>_xlfn.IFS(AND(V142&gt;0,V142&lt;=0.05),"0 to 0.05",AND(V142&gt;0.05,V142&lt;=0.1),"0.05 to 0.1",AND(V142&gt;0.1,V142&lt;=0.2),"0.1 to 0.2",AND(V142&gt;0.2,V142&lt;=0.3),"0.2 to 0.3",AND(V142&gt;0.3,V142&lt;=0.4),"0.3 to 0.4",AND(V142&gt;0.4,V142&lt;=0.5),"0.4 to 0.5",AND(V142&gt;0.5,V142&lt;=0.75),"0.5 to 0.75",AND(V142&gt;0.75,V142&lt;=1),"0.75 to 1",AND(V142&gt;1,V142&lt;=2),"1 to 2",AND(V142&gt;2,V142&lt;=3),"2 to 3",AND(V142&gt;3,V142&lt;=4),"3 to 4",AND(V142&gt;4,V142&lt;=5),"4 to 5",AND(V142&gt;5,V142&lt;=10),"5 to 10",V142&gt;10,"10+")</f>
        <v>0 to 0.05</v>
      </c>
      <c r="V142" s="16">
        <f>N142/($Z142*29.57)*0.27</f>
        <v>0.047289636302149</v>
      </c>
      <c r="W142" s="15" t="str">
        <f>_xlfn.IFS(AND(X142&gt;0,X142&lt;=0.05),"0 to 0.05",AND(X142&gt;0.05,X142&lt;=0.1),"0.05 to 0.1",AND(X142&gt;0.1,X142&lt;=0.2),"0.1 to 0.2",AND(X142&gt;0.2,X142&lt;=0.3),"0.2 to 0.3",AND(X142&gt;0.3,X142&lt;=0.4),"0.3 to 0.4",AND(X142&gt;0.4,X142&lt;=0.5),"0.4 to 0.5",AND(X142&gt;0.5,X142&lt;=0.75),"0.5 to 0.75",AND(X142&gt;0.75,X142&lt;=1),"0.75 to 1",AND(X142&gt;1,X142&lt;=2),"1 to 2",AND(X142&gt;2,X142&lt;=3),"2 to 3",AND(X142&gt;3,X142&lt;=4),"3 to 4",AND(X142&gt;4,X142&lt;=5),"4 to 5",AND(X142&gt;5,X142&lt;=10),"5 to 10",X142&gt;10,"10+")</f>
        <v>0 to 0.05</v>
      </c>
      <c r="X142" s="16">
        <f>L142/($Z142*29.57)*0.27</f>
        <v>0.0472287637962308</v>
      </c>
      <c r="Y142" s="5" t="str">
        <f>_xlfn.IFS(AND(Z142&gt;0,Z142&lt;=1),"0 to 1",AND(Z142&gt;1,Z142&lt;=2),"1 to 2",AND(Z142&gt;2,Z142&lt;=4),"2 to 4",AND(Z142&gt;4,Z142&lt;=6),"4 to 6",AND(Z142&gt;6,Z142&lt;=8),"6 to 8",AND(Z142&gt;8,Z142&lt;=10),"8 to 10",AND(Z142&gt;10,Z142&lt;=15),"10 to 15",AND(Z142&gt;15,Z142&lt;=20),"15 to 20",AND(Z142&gt;20,Z142&lt;=25),"20 to 25",AND(Z142&gt;25,Z142&lt;=30),"25 to 30",AND(Z142&gt;30,Z142&lt;=40),"30 to 40",AND(Z142&gt;40,Z142&lt;=50),"40 to 50",Z142&gt;50,"50+")</f>
        <v>30 to 40</v>
      </c>
      <c r="Z142" s="15">
        <f>Q142</f>
        <v>33</v>
      </c>
      <c r="AA142" s="5" t="s">
        <v>96</v>
      </c>
      <c r="AB142" s="5"/>
      <c r="AC142" s="5"/>
      <c r="AD142" s="5"/>
    </row>
    <row r="143" spans="1:30">
      <c r="A143" s="5" t="s">
        <v>718</v>
      </c>
      <c r="B143" s="5" t="s">
        <v>719</v>
      </c>
      <c r="C143" s="24" t="s">
        <v>813</v>
      </c>
      <c r="D143" s="5" t="s">
        <v>1049</v>
      </c>
      <c r="E143" s="5" t="s">
        <v>344</v>
      </c>
      <c r="F143" s="9" t="s">
        <v>1050</v>
      </c>
      <c r="G143" s="15">
        <v>9</v>
      </c>
      <c r="H143" s="15">
        <v>649.04</v>
      </c>
      <c r="I143" s="26">
        <f t="shared" si="72"/>
        <v>0.000868948451611886</v>
      </c>
      <c r="J143" s="15" t="s">
        <v>874</v>
      </c>
      <c r="K143" s="14" t="str">
        <f t="shared" si="68"/>
        <v>50 to 75</v>
      </c>
      <c r="L143" s="15">
        <v>73.18</v>
      </c>
      <c r="M143" s="14" t="str">
        <f t="shared" si="69"/>
        <v>50 to 75</v>
      </c>
      <c r="N143" s="15">
        <v>73.86</v>
      </c>
      <c r="O143" s="14" t="str">
        <f t="shared" si="70"/>
        <v>0% to 2%</v>
      </c>
      <c r="P143" s="26">
        <f t="shared" si="71"/>
        <v>0.00920660709450301</v>
      </c>
      <c r="Q143" s="5">
        <v>453</v>
      </c>
      <c r="R143" s="5" t="s">
        <v>824</v>
      </c>
      <c r="S143" s="5" t="str">
        <f>_xlfn.IFS(AND(T143&gt;0,T143&lt;=0.05),"0 to 0.05",AND(T143&gt;0.05,T143&lt;=0.1),"0.05 to 0.1",AND(T143&gt;0.1,T143&lt;=0.2),"0.1 to 0.2",AND(T143&gt;0.2,T143&lt;=0.3),"0.2 to 0.3",AND(T143&gt;0.3,T143&lt;=0.4),"0.3 to 0.4",AND(T143&gt;0.4,T143&lt;=0.5),"0.4 to 0.5",AND(T143&gt;0.5,T143&lt;=0.75),"0.5 to 0.75",AND(T143&gt;0.75,T143&lt;=1),"0.75 to 1",AND(T143&gt;1,T143&lt;=2),"1 to 2",AND(T143&gt;2,T143&lt;=3),"2 to 3",AND(T143&gt;3,T143&lt;=4),"3 to 4",AND(T143&gt;4,T143&lt;=5),"4 to 5",AND(T143&gt;5,T143&lt;=10),"5 to 10",T143&gt;10,"10+")</f>
        <v>0.1 to 0.2</v>
      </c>
      <c r="T143" s="15">
        <f>L143/(Z143*29.57)</f>
        <v>0.161631565118908</v>
      </c>
      <c r="U143" s="15" t="str">
        <f>_xlfn.IFS(AND(V143&gt;0,V143&lt;=0.05),"0 to 0.05",AND(V143&gt;0.05,V143&lt;=0.1),"0.05 to 0.1",AND(V143&gt;0.1,V143&lt;=0.2),"0.1 to 0.2",AND(V143&gt;0.2,V143&lt;=0.3),"0.2 to 0.3",AND(V143&gt;0.3,V143&lt;=0.4),"0.3 to 0.4",AND(V143&gt;0.4,V143&lt;=0.5),"0.4 to 0.5",AND(V143&gt;0.5,V143&lt;=0.75),"0.5 to 0.75",AND(V143&gt;0.75,V143&lt;=1),"0.75 to 1",AND(V143&gt;1,V143&lt;=2),"1 to 2",AND(V143&gt;2,V143&lt;=3),"2 to 3",AND(V143&gt;3,V143&lt;=4),"3 to 4",AND(V143&gt;4,V143&lt;=5),"4 to 5",AND(V143&gt;5,V143&lt;=10),"5 to 10",V143&gt;10,"10+")</f>
        <v>0 to 0.05</v>
      </c>
      <c r="V143" s="16">
        <f>N143/($Z143*29.57)*0.27</f>
        <v>0.0440460371401242</v>
      </c>
      <c r="W143" s="15" t="str">
        <f>_xlfn.IFS(AND(X143&gt;0,X143&lt;=0.05),"0 to 0.05",AND(X143&gt;0.05,X143&lt;=0.1),"0.05 to 0.1",AND(X143&gt;0.1,X143&lt;=0.2),"0.1 to 0.2",AND(X143&gt;0.2,X143&lt;=0.3),"0.2 to 0.3",AND(X143&gt;0.3,X143&lt;=0.4),"0.3 to 0.4",AND(X143&gt;0.4,X143&lt;=0.5),"0.4 to 0.5",AND(X143&gt;0.5,X143&lt;=0.75),"0.5 to 0.75",AND(X143&gt;0.75,X143&lt;=1),"0.75 to 1",AND(X143&gt;1,X143&lt;=2),"1 to 2",AND(X143&gt;2,X143&lt;=3),"2 to 3",AND(X143&gt;3,X143&lt;=4),"3 to 4",AND(X143&gt;4,X143&lt;=5),"4 to 5",AND(X143&gt;5,X143&lt;=10),"5 to 10",X143&gt;10,"10+")</f>
        <v>0 to 0.05</v>
      </c>
      <c r="X143" s="16">
        <f>L143/($Z143*29.57)*0.27</f>
        <v>0.0436405225821052</v>
      </c>
      <c r="Y143" s="5" t="str">
        <f>_xlfn.IFS(AND(Z143&gt;0,Z143&lt;=1),"0 to 1",AND(Z143&gt;1,Z143&lt;=2),"1 to 2",AND(Z143&gt;2,Z143&lt;=4),"2 to 4",AND(Z143&gt;4,Z143&lt;=6),"4 to 6",AND(Z143&gt;6,Z143&lt;=8),"6 to 8",AND(Z143&gt;8,Z143&lt;=10),"8 to 10",AND(Z143&gt;10,Z143&lt;=15),"10 to 15",AND(Z143&gt;15,Z143&lt;=20),"15 to 20",AND(Z143&gt;20,Z143&lt;=25),"20 to 25",AND(Z143&gt;25,Z143&lt;=30),"25 to 30",AND(Z143&gt;30,Z143&lt;=40),"30 to 40",AND(Z143&gt;40,Z143&lt;=50),"40 to 50",Z143&gt;50,"50+")</f>
        <v>15 to 20</v>
      </c>
      <c r="Z143" s="15">
        <f>Q143*0.0338</f>
        <v>15.3114</v>
      </c>
      <c r="AA143" s="5" t="s">
        <v>96</v>
      </c>
      <c r="AB143" s="5"/>
      <c r="AC143" s="5"/>
      <c r="AD143" s="5"/>
    </row>
    <row r="144" spans="1:30">
      <c r="A144" s="5" t="s">
        <v>718</v>
      </c>
      <c r="B144" s="5" t="s">
        <v>719</v>
      </c>
      <c r="C144" s="24" t="s">
        <v>1051</v>
      </c>
      <c r="D144" s="5" t="s">
        <v>1052</v>
      </c>
      <c r="E144" s="5" t="s">
        <v>345</v>
      </c>
      <c r="F144" s="9" t="s">
        <v>1053</v>
      </c>
      <c r="G144" s="15">
        <v>9</v>
      </c>
      <c r="H144" s="15">
        <v>640.2</v>
      </c>
      <c r="I144" s="26">
        <f t="shared" si="72"/>
        <v>0.000857113273021585</v>
      </c>
      <c r="J144" s="15" t="s">
        <v>874</v>
      </c>
      <c r="K144" s="14" t="str">
        <f t="shared" si="68"/>
        <v>50 to 75</v>
      </c>
      <c r="L144" s="15">
        <v>71.61</v>
      </c>
      <c r="M144" s="14" t="str">
        <f t="shared" si="69"/>
        <v>75 to 100</v>
      </c>
      <c r="N144" s="15">
        <v>75.36</v>
      </c>
      <c r="O144" s="14" t="str">
        <f t="shared" si="70"/>
        <v>4% to 6%</v>
      </c>
      <c r="P144" s="26">
        <f t="shared" si="71"/>
        <v>0.0497611464968153</v>
      </c>
      <c r="Q144" s="5">
        <v>9</v>
      </c>
      <c r="R144" s="5" t="s">
        <v>96</v>
      </c>
      <c r="S144" s="5" t="str">
        <f>_xlfn.IFS(AND(T144&gt;0,T144&lt;=0.05),"0 to 0.05",AND(T144&gt;0.05,T144&lt;=0.1),"0.05 to 0.1",AND(T144&gt;0.1,T144&lt;=0.2),"0.1 to 0.2",AND(T144&gt;0.2,T144&lt;=0.3),"0.2 to 0.3",AND(T144&gt;0.3,T144&lt;=0.4),"0.3 to 0.4",AND(T144&gt;0.4,T144&lt;=0.5),"0.4 to 0.5",AND(T144&gt;0.5,T144&lt;=0.75),"0.5 to 0.75",AND(T144&gt;0.75,T144&lt;=1),"0.75 to 1",AND(T144&gt;1,T144&lt;=2),"1 to 2",AND(T144&gt;2,T144&lt;=3),"2 to 3",AND(T144&gt;3,T144&lt;=4),"3 to 4",AND(T144&gt;4,T144&lt;=5),"4 to 5",AND(T144&gt;5,T144&lt;=10),"5 to 10",T144&gt;10,"10+")</f>
        <v>0.2 to 0.3</v>
      </c>
      <c r="T144" s="15">
        <f>L144/(Z144*29.57)</f>
        <v>0.269079021530831</v>
      </c>
      <c r="U144" s="15" t="str">
        <f>_xlfn.IFS(AND(V144&gt;0,V144&lt;=0.05),"0 to 0.05",AND(V144&gt;0.05,V144&lt;=0.1),"0.05 to 0.1",AND(V144&gt;0.1,V144&lt;=0.2),"0.1 to 0.2",AND(V144&gt;0.2,V144&lt;=0.3),"0.2 to 0.3",AND(V144&gt;0.3,V144&lt;=0.4),"0.3 to 0.4",AND(V144&gt;0.4,V144&lt;=0.5),"0.4 to 0.5",AND(V144&gt;0.5,V144&lt;=0.75),"0.5 to 0.75",AND(V144&gt;0.75,V144&lt;=1),"0.75 to 1",AND(V144&gt;1,V144&lt;=2),"1 to 2",AND(V144&gt;2,V144&lt;=3),"2 to 3",AND(V144&gt;3,V144&lt;=4),"3 to 4",AND(V144&gt;4,V144&lt;=5),"4 to 5",AND(V144&gt;5,V144&lt;=10),"5 to 10",V144&gt;10,"10+")</f>
        <v>0.05 to 0.1</v>
      </c>
      <c r="V144" s="16">
        <f>N144/($Z144*29.57)*0.27</f>
        <v>0.0764558674332093</v>
      </c>
      <c r="W144" s="15" t="str">
        <f>_xlfn.IFS(AND(X144&gt;0,X144&lt;=0.05),"0 to 0.05",AND(X144&gt;0.05,X144&lt;=0.1),"0.05 to 0.1",AND(X144&gt;0.1,X144&lt;=0.2),"0.1 to 0.2",AND(X144&gt;0.2,X144&lt;=0.3),"0.2 to 0.3",AND(X144&gt;0.3,X144&lt;=0.4),"0.3 to 0.4",AND(X144&gt;0.4,X144&lt;=0.5),"0.4 to 0.5",AND(X144&gt;0.5,X144&lt;=0.75),"0.5 to 0.75",AND(X144&gt;0.75,X144&lt;=1),"0.75 to 1",AND(X144&gt;1,X144&lt;=2),"1 to 2",AND(X144&gt;2,X144&lt;=3),"2 to 3",AND(X144&gt;3,X144&lt;=4),"3 to 4",AND(X144&gt;4,X144&lt;=5),"4 to 5",AND(X144&gt;5,X144&lt;=10),"5 to 10",X144&gt;10,"10+")</f>
        <v>0.05 to 0.1</v>
      </c>
      <c r="X144" s="16">
        <f>L144/($Z144*29.57)*0.27</f>
        <v>0.0726513358133243</v>
      </c>
      <c r="Y144" s="5" t="str">
        <f>_xlfn.IFS(AND(Z144&gt;0,Z144&lt;=1),"0 to 1",AND(Z144&gt;1,Z144&lt;=2),"1 to 2",AND(Z144&gt;2,Z144&lt;=4),"2 to 4",AND(Z144&gt;4,Z144&lt;=6),"4 to 6",AND(Z144&gt;6,Z144&lt;=8),"6 to 8",AND(Z144&gt;8,Z144&lt;=10),"8 to 10",AND(Z144&gt;10,Z144&lt;=15),"10 to 15",AND(Z144&gt;15,Z144&lt;=20),"15 to 20",AND(Z144&gt;20,Z144&lt;=25),"20 to 25",AND(Z144&gt;25,Z144&lt;=30),"25 to 30",AND(Z144&gt;30,Z144&lt;=40),"30 to 40",AND(Z144&gt;40,Z144&lt;=50),"40 to 50",Z144&gt;50,"50+")</f>
        <v>8 to 10</v>
      </c>
      <c r="Z144" s="15">
        <f>Q144</f>
        <v>9</v>
      </c>
      <c r="AA144" s="5" t="s">
        <v>96</v>
      </c>
      <c r="AB144" s="5"/>
      <c r="AC144" s="5"/>
      <c r="AD144" s="5"/>
    </row>
    <row r="145" spans="1:30">
      <c r="A145" s="5" t="s">
        <v>718</v>
      </c>
      <c r="B145" s="5" t="s">
        <v>719</v>
      </c>
      <c r="C145" s="24" t="s">
        <v>1054</v>
      </c>
      <c r="D145" s="5" t="s">
        <v>1055</v>
      </c>
      <c r="E145" s="5" t="s">
        <v>346</v>
      </c>
      <c r="F145" s="9" t="s">
        <v>1056</v>
      </c>
      <c r="G145" s="15">
        <v>3</v>
      </c>
      <c r="H145" s="15">
        <v>634.09</v>
      </c>
      <c r="I145" s="26">
        <f t="shared" si="72"/>
        <v>0.000848933076054759</v>
      </c>
      <c r="J145" s="15" t="s">
        <v>874</v>
      </c>
      <c r="K145" s="14" t="str">
        <f t="shared" si="68"/>
        <v>250 to 300</v>
      </c>
      <c r="L145" s="15">
        <v>254.01</v>
      </c>
      <c r="M145" s="14" t="str">
        <f t="shared" si="69"/>
        <v>250 to 300</v>
      </c>
      <c r="N145" s="15">
        <v>256.55</v>
      </c>
      <c r="O145" s="14" t="str">
        <f t="shared" si="70"/>
        <v>0% to 2%</v>
      </c>
      <c r="P145" s="26">
        <f t="shared" si="71"/>
        <v>0.00990060417072703</v>
      </c>
      <c r="Q145" s="5">
        <v>156</v>
      </c>
      <c r="R145" s="5" t="s">
        <v>824</v>
      </c>
      <c r="S145" s="5" t="str">
        <f>_xlfn.IFS(AND(T145&gt;0,T145&lt;=0.05),"0 to 0.05",AND(T145&gt;0.05,T145&lt;=0.1),"0.05 to 0.1",AND(T145&gt;0.1,T145&lt;=0.2),"0.1 to 0.2",AND(T145&gt;0.2,T145&lt;=0.3),"0.2 to 0.3",AND(T145&gt;0.3,T145&lt;=0.4),"0.3 to 0.4",AND(T145&gt;0.4,T145&lt;=0.5),"0.4 to 0.5",AND(T145&gt;0.5,T145&lt;=0.75),"0.5 to 0.75",AND(T145&gt;0.75,T145&lt;=1),"0.75 to 1",AND(T145&gt;1,T145&lt;=2),"1 to 2",AND(T145&gt;2,T145&lt;=3),"2 to 3",AND(T145&gt;3,T145&lt;=4),"3 to 4",AND(T145&gt;4,T145&lt;=5),"4 to 5",AND(T145&gt;5,T145&lt;=10),"5 to 10",T145&gt;10,"10+")</f>
        <v>1 to 2</v>
      </c>
      <c r="T145" s="15">
        <f>L145/(Z145*29.57)</f>
        <v>1.62913919109728</v>
      </c>
      <c r="U145" s="15" t="str">
        <f>_xlfn.IFS(AND(V145&gt;0,V145&lt;=0.05),"0 to 0.05",AND(V145&gt;0.05,V145&lt;=0.1),"0.05 to 0.1",AND(V145&gt;0.1,V145&lt;=0.2),"0.1 to 0.2",AND(V145&gt;0.2,V145&lt;=0.3),"0.2 to 0.3",AND(V145&gt;0.3,V145&lt;=0.4),"0.3 to 0.4",AND(V145&gt;0.4,V145&lt;=0.5),"0.4 to 0.5",AND(V145&gt;0.5,V145&lt;=0.75),"0.5 to 0.75",AND(V145&gt;0.75,V145&lt;=1),"0.75 to 1",AND(V145&gt;1,V145&lt;=2),"1 to 2",AND(V145&gt;2,V145&lt;=3),"2 to 3",AND(V145&gt;3,V145&lt;=4),"3 to 4",AND(V145&gt;4,V145&lt;=5),"4 to 5",AND(V145&gt;5,V145&lt;=10),"5 to 10",V145&gt;10,"10+")</f>
        <v>0.4 to 0.5</v>
      </c>
      <c r="V145" s="16">
        <f>N145/($Z145*29.57)*0.27</f>
        <v>0.444266084242832</v>
      </c>
      <c r="W145" s="15" t="str">
        <f>_xlfn.IFS(AND(X145&gt;0,X145&lt;=0.05),"0 to 0.05",AND(X145&gt;0.05,X145&lt;=0.1),"0.05 to 0.1",AND(X145&gt;0.1,X145&lt;=0.2),"0.1 to 0.2",AND(X145&gt;0.2,X145&lt;=0.3),"0.2 to 0.3",AND(X145&gt;0.3,X145&lt;=0.4),"0.3 to 0.4",AND(X145&gt;0.4,X145&lt;=0.5),"0.4 to 0.5",AND(X145&gt;0.5,X145&lt;=0.75),"0.5 to 0.75",AND(X145&gt;0.75,X145&lt;=1),"0.75 to 1",AND(X145&gt;1,X145&lt;=2),"1 to 2",AND(X145&gt;2,X145&lt;=3),"2 to 3",AND(X145&gt;3,X145&lt;=4),"3 to 4",AND(X145&gt;4,X145&lt;=5),"4 to 5",AND(X145&gt;5,X145&lt;=10),"5 to 10",X145&gt;10,"10+")</f>
        <v>0.4 to 0.5</v>
      </c>
      <c r="X145" s="16">
        <f>L145/($Z145*29.57)*0.27</f>
        <v>0.439867581596265</v>
      </c>
      <c r="Y145" s="5" t="str">
        <f>_xlfn.IFS(AND(Z145&gt;0,Z145&lt;=1),"0 to 1",AND(Z145&gt;1,Z145&lt;=2),"1 to 2",AND(Z145&gt;2,Z145&lt;=4),"2 to 4",AND(Z145&gt;4,Z145&lt;=6),"4 to 6",AND(Z145&gt;6,Z145&lt;=8),"6 to 8",AND(Z145&gt;8,Z145&lt;=10),"8 to 10",AND(Z145&gt;10,Z145&lt;=15),"10 to 15",AND(Z145&gt;15,Z145&lt;=20),"15 to 20",AND(Z145&gt;20,Z145&lt;=25),"20 to 25",AND(Z145&gt;25,Z145&lt;=30),"25 to 30",AND(Z145&gt;30,Z145&lt;=40),"30 to 40",AND(Z145&gt;40,Z145&lt;=50),"40 to 50",Z145&gt;50,"50+")</f>
        <v>4 to 6</v>
      </c>
      <c r="Z145" s="15">
        <f>Q145*0.0338</f>
        <v>5.2728</v>
      </c>
      <c r="AA145" s="5" t="s">
        <v>96</v>
      </c>
      <c r="AB145" s="5"/>
      <c r="AC145" s="5"/>
      <c r="AD145" s="5"/>
    </row>
    <row r="146" spans="1:30">
      <c r="A146" s="5" t="s">
        <v>718</v>
      </c>
      <c r="B146" s="5" t="s">
        <v>719</v>
      </c>
      <c r="C146" s="24" t="s">
        <v>889</v>
      </c>
      <c r="D146" s="5" t="s">
        <v>1057</v>
      </c>
      <c r="E146" s="5" t="s">
        <v>347</v>
      </c>
      <c r="F146" s="9" t="s">
        <v>1058</v>
      </c>
      <c r="G146" s="15">
        <v>5</v>
      </c>
      <c r="H146" s="15">
        <v>612.35</v>
      </c>
      <c r="I146" s="26">
        <f t="shared" si="72"/>
        <v>0.000819827105177706</v>
      </c>
      <c r="J146" s="15" t="s">
        <v>874</v>
      </c>
      <c r="K146" s="14" t="str">
        <f t="shared" si="68"/>
        <v>100 to 150</v>
      </c>
      <c r="L146" s="15">
        <v>123.08</v>
      </c>
      <c r="M146" s="14" t="str">
        <f t="shared" si="69"/>
        <v>100 to 150</v>
      </c>
      <c r="N146" s="15">
        <v>123.08</v>
      </c>
      <c r="O146" s="14" t="str">
        <f t="shared" si="70"/>
        <v>No Discount</v>
      </c>
      <c r="P146" s="26">
        <f t="shared" si="71"/>
        <v>0</v>
      </c>
      <c r="Q146" s="5">
        <f>6.8*4</f>
        <v>27.2</v>
      </c>
      <c r="R146" s="5" t="s">
        <v>96</v>
      </c>
      <c r="S146" s="5" t="str">
        <f>_xlfn.IFS(AND(T146&gt;0,T146&lt;=0.05),"0 to 0.05",AND(T146&gt;0.05,T146&lt;=0.1),"0.05 to 0.1",AND(T146&gt;0.1,T146&lt;=0.2),"0.1 to 0.2",AND(T146&gt;0.2,T146&lt;=0.3),"0.2 to 0.3",AND(T146&gt;0.3,T146&lt;=0.4),"0.3 to 0.4",AND(T146&gt;0.4,T146&lt;=0.5),"0.4 to 0.5",AND(T146&gt;0.5,T146&lt;=0.75),"0.5 to 0.75",AND(T146&gt;0.75,T146&lt;=1),"0.75 to 1",AND(T146&gt;1,T146&lt;=2),"1 to 2",AND(T146&gt;2,T146&lt;=3),"2 to 3",AND(T146&gt;3,T146&lt;=4),"3 to 4",AND(T146&gt;4,T146&lt;=5),"4 to 5",AND(T146&gt;5,T146&lt;=10),"5 to 10",T146&gt;10,"10+")</f>
        <v>0.1 to 0.2</v>
      </c>
      <c r="T146" s="15">
        <f>L146/(Z146*29.57)</f>
        <v>0.153026716266486</v>
      </c>
      <c r="U146" s="15" t="str">
        <f>_xlfn.IFS(AND(V146&gt;0,V146&lt;=0.05),"0 to 0.05",AND(V146&gt;0.05,V146&lt;=0.1),"0.05 to 0.1",AND(V146&gt;0.1,V146&lt;=0.2),"0.1 to 0.2",AND(V146&gt;0.2,V146&lt;=0.3),"0.2 to 0.3",AND(V146&gt;0.3,V146&lt;=0.4),"0.3 to 0.4",AND(V146&gt;0.4,V146&lt;=0.5),"0.4 to 0.5",AND(V146&gt;0.5,V146&lt;=0.75),"0.5 to 0.75",AND(V146&gt;0.75,V146&lt;=1),"0.75 to 1",AND(V146&gt;1,V146&lt;=2),"1 to 2",AND(V146&gt;2,V146&lt;=3),"2 to 3",AND(V146&gt;3,V146&lt;=4),"3 to 4",AND(V146&gt;4,V146&lt;=5),"4 to 5",AND(V146&gt;5,V146&lt;=10),"5 to 10",V146&gt;10,"10+")</f>
        <v>0 to 0.05</v>
      </c>
      <c r="V146" s="16">
        <f>N146/($Z146*29.57)*0.27</f>
        <v>0.0413172133919513</v>
      </c>
      <c r="W146" s="15" t="str">
        <f>_xlfn.IFS(AND(X146&gt;0,X146&lt;=0.05),"0 to 0.05",AND(X146&gt;0.05,X146&lt;=0.1),"0.05 to 0.1",AND(X146&gt;0.1,X146&lt;=0.2),"0.1 to 0.2",AND(X146&gt;0.2,X146&lt;=0.3),"0.2 to 0.3",AND(X146&gt;0.3,X146&lt;=0.4),"0.3 to 0.4",AND(X146&gt;0.4,X146&lt;=0.5),"0.4 to 0.5",AND(X146&gt;0.5,X146&lt;=0.75),"0.5 to 0.75",AND(X146&gt;0.75,X146&lt;=1),"0.75 to 1",AND(X146&gt;1,X146&lt;=2),"1 to 2",AND(X146&gt;2,X146&lt;=3),"2 to 3",AND(X146&gt;3,X146&lt;=4),"3 to 4",AND(X146&gt;4,X146&lt;=5),"4 to 5",AND(X146&gt;5,X146&lt;=10),"5 to 10",X146&gt;10,"10+")</f>
        <v>0 to 0.05</v>
      </c>
      <c r="X146" s="16">
        <f>L146/($Z146*29.57)*0.27</f>
        <v>0.0413172133919513</v>
      </c>
      <c r="Y146" s="5" t="str">
        <f>_xlfn.IFS(AND(Z146&gt;0,Z146&lt;=1),"0 to 1",AND(Z146&gt;1,Z146&lt;=2),"1 to 2",AND(Z146&gt;2,Z146&lt;=4),"2 to 4",AND(Z146&gt;4,Z146&lt;=6),"4 to 6",AND(Z146&gt;6,Z146&lt;=8),"6 to 8",AND(Z146&gt;8,Z146&lt;=10),"8 to 10",AND(Z146&gt;10,Z146&lt;=15),"10 to 15",AND(Z146&gt;15,Z146&lt;=20),"15 to 20",AND(Z146&gt;20,Z146&lt;=25),"20 to 25",AND(Z146&gt;25,Z146&lt;=30),"25 to 30",AND(Z146&gt;30,Z146&lt;=40),"30 to 40",AND(Z146&gt;40,Z146&lt;=50),"40 to 50",Z146&gt;50,"50+")</f>
        <v>25 to 30</v>
      </c>
      <c r="Z146" s="15">
        <f>Q146</f>
        <v>27.2</v>
      </c>
      <c r="AA146" s="5" t="s">
        <v>96</v>
      </c>
      <c r="AB146" s="5"/>
      <c r="AC146" s="5"/>
      <c r="AD146" s="5"/>
    </row>
    <row r="147" spans="1:30">
      <c r="A147" s="5" t="s">
        <v>718</v>
      </c>
      <c r="B147" s="5" t="s">
        <v>719</v>
      </c>
      <c r="C147" s="24" t="s">
        <v>1017</v>
      </c>
      <c r="D147" s="5" t="s">
        <v>1059</v>
      </c>
      <c r="E147" s="5" t="s">
        <v>348</v>
      </c>
      <c r="F147" s="9" t="s">
        <v>1060</v>
      </c>
      <c r="G147" s="15">
        <v>4</v>
      </c>
      <c r="H147" s="15">
        <v>597.39</v>
      </c>
      <c r="I147" s="26">
        <f t="shared" si="72"/>
        <v>0.000799798341409504</v>
      </c>
      <c r="J147" s="15" t="s">
        <v>874</v>
      </c>
      <c r="K147" s="14" t="str">
        <f t="shared" si="68"/>
        <v>150 to 200</v>
      </c>
      <c r="L147" s="15">
        <v>171.82</v>
      </c>
      <c r="M147" s="14" t="str">
        <f t="shared" si="69"/>
        <v>150 to 200</v>
      </c>
      <c r="N147" s="15">
        <v>172.71</v>
      </c>
      <c r="O147" s="14" t="str">
        <f t="shared" si="70"/>
        <v>0% to 2%</v>
      </c>
      <c r="P147" s="26">
        <f t="shared" si="71"/>
        <v>0.00515314689363682</v>
      </c>
      <c r="Q147" s="5"/>
      <c r="R147" s="5"/>
      <c r="S147" s="5"/>
      <c r="T147" s="15"/>
      <c r="U147" s="15"/>
      <c r="V147" s="16"/>
      <c r="W147" s="15"/>
      <c r="X147" s="16"/>
      <c r="Y147" s="5"/>
      <c r="Z147" s="15"/>
      <c r="AA147" s="5"/>
      <c r="AB147" s="5"/>
      <c r="AC147" s="5"/>
      <c r="AD147" s="5"/>
    </row>
    <row r="148" spans="1:30">
      <c r="A148" s="5" t="s">
        <v>718</v>
      </c>
      <c r="B148" s="5" t="s">
        <v>719</v>
      </c>
      <c r="C148" s="24" t="s">
        <v>1061</v>
      </c>
      <c r="D148" s="5" t="s">
        <v>1062</v>
      </c>
      <c r="E148" s="5" t="s">
        <v>349</v>
      </c>
      <c r="F148" s="9" t="s">
        <v>1063</v>
      </c>
      <c r="G148" s="15">
        <v>6</v>
      </c>
      <c r="H148" s="15">
        <v>595.75</v>
      </c>
      <c r="I148" s="26">
        <f t="shared" si="72"/>
        <v>0.000797602674793204</v>
      </c>
      <c r="J148" s="15" t="s">
        <v>874</v>
      </c>
      <c r="K148" s="14" t="str">
        <f t="shared" si="68"/>
        <v>75 to 100</v>
      </c>
      <c r="L148" s="15">
        <v>83.16</v>
      </c>
      <c r="M148" s="14" t="str">
        <f t="shared" si="69"/>
        <v>100 to 150</v>
      </c>
      <c r="N148" s="15">
        <v>102.04</v>
      </c>
      <c r="O148" s="14" t="str">
        <f t="shared" si="70"/>
        <v>15% to 20%</v>
      </c>
      <c r="P148" s="26">
        <f t="shared" si="71"/>
        <v>0.185025480203842</v>
      </c>
      <c r="Q148" s="5">
        <v>200</v>
      </c>
      <c r="R148" s="5" t="s">
        <v>115</v>
      </c>
      <c r="S148" s="5" t="str">
        <f>_xlfn.IFS(AND(T148&gt;0,T148&lt;=0.05),"0 to 0.05",AND(T148&gt;0.05,T148&lt;=0.1),"0.05 to 0.1",AND(T148&gt;0.1,T148&lt;=0.2),"0.1 to 0.2",AND(T148&gt;0.2,T148&lt;=0.3),"0.2 to 0.3",AND(T148&gt;0.3,T148&lt;=0.4),"0.3 to 0.4",AND(T148&gt;0.4,T148&lt;=0.5),"0.4 to 0.5",AND(T148&gt;0.5,T148&lt;=0.75),"0.5 to 0.75",AND(T148&gt;0.75,T148&lt;=1),"0.75 to 1",AND(T148&gt;1,T148&lt;=2),"1 to 2",AND(T148&gt;2,T148&lt;=3),"2 to 3",AND(T148&gt;3,T148&lt;=4),"3 to 4",AND(T148&gt;4,T148&lt;=5),"4 to 5",AND(T148&gt;5,T148&lt;=10),"5 to 10",T148&gt;10,"10+")</f>
        <v>0.4 to 0.5</v>
      </c>
      <c r="T148" s="15">
        <f>L148/(Z148*29.57)</f>
        <v>0.416022155831214</v>
      </c>
      <c r="U148" s="15" t="str">
        <f>_xlfn.IFS(AND(V148&gt;0,V148&lt;=0.05),"0 to 0.05",AND(V148&gt;0.05,V148&lt;=0.1),"0.05 to 0.1",AND(V148&gt;0.1,V148&lt;=0.2),"0.1 to 0.2",AND(V148&gt;0.2,V148&lt;=0.3),"0.2 to 0.3",AND(V148&gt;0.3,V148&lt;=0.4),"0.3 to 0.4",AND(V148&gt;0.4,V148&lt;=0.5),"0.4 to 0.5",AND(V148&gt;0.5,V148&lt;=0.75),"0.5 to 0.75",AND(V148&gt;0.75,V148&lt;=1),"0.75 to 1",AND(V148&gt;1,V148&lt;=2),"1 to 2",AND(V148&gt;2,V148&lt;=3),"2 to 3",AND(V148&gt;3,V148&lt;=4),"3 to 4",AND(V148&gt;4,V148&lt;=5),"4 to 5",AND(V148&gt;5,V148&lt;=10),"5 to 10",V148&gt;10,"10+")</f>
        <v>0.1 to 0.2</v>
      </c>
      <c r="V148" s="16">
        <f>N148/($Z148*29.57)*0.27</f>
        <v>0.137827599938367</v>
      </c>
      <c r="W148" s="15" t="str">
        <f>_xlfn.IFS(AND(X148&gt;0,X148&lt;=0.05),"0 to 0.05",AND(X148&gt;0.05,X148&lt;=0.1),"0.05 to 0.1",AND(X148&gt;0.1,X148&lt;=0.2),"0.1 to 0.2",AND(X148&gt;0.2,X148&lt;=0.3),"0.2 to 0.3",AND(X148&gt;0.3,X148&lt;=0.4),"0.3 to 0.4",AND(X148&gt;0.4,X148&lt;=0.5),"0.4 to 0.5",AND(X148&gt;0.5,X148&lt;=0.75),"0.5 to 0.75",AND(X148&gt;0.75,X148&lt;=1),"0.75 to 1",AND(X148&gt;1,X148&lt;=2),"1 to 2",AND(X148&gt;2,X148&lt;=3),"2 to 3",AND(X148&gt;3,X148&lt;=4),"3 to 4",AND(X148&gt;4,X148&lt;=5),"4 to 5",AND(X148&gt;5,X148&lt;=10),"5 to 10",X148&gt;10,"10+")</f>
        <v>0.1 to 0.2</v>
      </c>
      <c r="X148" s="16">
        <f>L148/($Z148*29.57)*0.27</f>
        <v>0.112325982074428</v>
      </c>
      <c r="Y148" s="5" t="str">
        <f>_xlfn.IFS(AND(Z148&gt;0,Z148&lt;=1),"0 to 1",AND(Z148&gt;1,Z148&lt;=2),"1 to 2",AND(Z148&gt;2,Z148&lt;=4),"2 to 4",AND(Z148&gt;4,Z148&lt;=6),"4 to 6",AND(Z148&gt;6,Z148&lt;=8),"6 to 8",AND(Z148&gt;8,Z148&lt;=10),"8 to 10",AND(Z148&gt;10,Z148&lt;=15),"10 to 15",AND(Z148&gt;15,Z148&lt;=20),"15 to 20",AND(Z148&gt;20,Z148&lt;=25),"20 to 25",AND(Z148&gt;25,Z148&lt;=30),"25 to 30",AND(Z148&gt;30,Z148&lt;=40),"30 to 40",AND(Z148&gt;40,Z148&lt;=50),"40 to 50",Z148&gt;50,"50+")</f>
        <v>6 to 8</v>
      </c>
      <c r="Z148" s="15">
        <f>Q148*0.0338</f>
        <v>6.76</v>
      </c>
      <c r="AA148" s="5" t="s">
        <v>96</v>
      </c>
      <c r="AB148" s="5"/>
      <c r="AC148" s="5"/>
      <c r="AD148" s="5"/>
    </row>
    <row r="149" spans="1:30">
      <c r="A149" s="5" t="s">
        <v>718</v>
      </c>
      <c r="B149" s="5" t="s">
        <v>719</v>
      </c>
      <c r="C149" s="24" t="s">
        <v>886</v>
      </c>
      <c r="D149" s="5" t="s">
        <v>1064</v>
      </c>
      <c r="E149" s="5" t="s">
        <v>350</v>
      </c>
      <c r="F149" s="9" t="s">
        <v>1065</v>
      </c>
      <c r="G149" s="15">
        <v>8</v>
      </c>
      <c r="H149" s="15">
        <v>578.06</v>
      </c>
      <c r="I149" s="26">
        <f t="shared" si="72"/>
        <v>0.000773918929401527</v>
      </c>
      <c r="J149" s="15" t="s">
        <v>874</v>
      </c>
      <c r="K149" s="14" t="str">
        <f t="shared" si="68"/>
        <v>75 to 100</v>
      </c>
      <c r="L149" s="15">
        <v>75.06</v>
      </c>
      <c r="M149" s="14" t="str">
        <f t="shared" si="69"/>
        <v>75 to 100</v>
      </c>
      <c r="N149" s="15">
        <v>77.1</v>
      </c>
      <c r="O149" s="14" t="str">
        <f t="shared" si="70"/>
        <v>2% to 4%</v>
      </c>
      <c r="P149" s="26">
        <f t="shared" si="71"/>
        <v>0.0264591439688715</v>
      </c>
      <c r="Q149" s="5">
        <v>2</v>
      </c>
      <c r="R149" s="5" t="s">
        <v>96</v>
      </c>
      <c r="S149" s="5" t="str">
        <f>_xlfn.IFS(AND(T149&gt;0,T149&lt;=0.05),"0 to 0.05",AND(T149&gt;0.05,T149&lt;=0.1),"0.05 to 0.1",AND(T149&gt;0.1,T149&lt;=0.2),"0.1 to 0.2",AND(T149&gt;0.2,T149&lt;=0.3),"0.2 to 0.3",AND(T149&gt;0.3,T149&lt;=0.4),"0.3 to 0.4",AND(T149&gt;0.4,T149&lt;=0.5),"0.4 to 0.5",AND(T149&gt;0.5,T149&lt;=0.75),"0.5 to 0.75",AND(T149&gt;0.75,T149&lt;=1),"0.75 to 1",AND(T149&gt;1,T149&lt;=2),"1 to 2",AND(T149&gt;2,T149&lt;=3),"2 to 3",AND(T149&gt;3,T149&lt;=4),"3 to 4",AND(T149&gt;4,T149&lt;=5),"4 to 5",AND(T149&gt;5,T149&lt;=10),"5 to 10",T149&gt;10,"10+")</f>
        <v>1 to 2</v>
      </c>
      <c r="T149" s="15">
        <f>L149/(Z149*29.57)</f>
        <v>1.26919174839364</v>
      </c>
      <c r="U149" s="15" t="str">
        <f>_xlfn.IFS(AND(V149&gt;0,V149&lt;=0.05),"0 to 0.05",AND(V149&gt;0.05,V149&lt;=0.1),"0.05 to 0.1",AND(V149&gt;0.1,V149&lt;=0.2),"0.1 to 0.2",AND(V149&gt;0.2,V149&lt;=0.3),"0.2 to 0.3",AND(V149&gt;0.3,V149&lt;=0.4),"0.3 to 0.4",AND(V149&gt;0.4,V149&lt;=0.5),"0.4 to 0.5",AND(V149&gt;0.5,V149&lt;=0.75),"0.5 to 0.75",AND(V149&gt;0.75,V149&lt;=1),"0.75 to 1",AND(V149&gt;1,V149&lt;=2),"1 to 2",AND(V149&gt;2,V149&lt;=3),"2 to 3",AND(V149&gt;3,V149&lt;=4),"3 to 4",AND(V149&gt;4,V149&lt;=5),"4 to 5",AND(V149&gt;5,V149&lt;=10),"5 to 10",V149&gt;10,"10+")</f>
        <v>0.3 to 0.4</v>
      </c>
      <c r="V149" s="16">
        <f>N149/($Z149*29.57)*0.27</f>
        <v>0.351995265471762</v>
      </c>
      <c r="W149" s="15" t="str">
        <f>_xlfn.IFS(AND(X149&gt;0,X149&lt;=0.05),"0 to 0.05",AND(X149&gt;0.05,X149&lt;=0.1),"0.05 to 0.1",AND(X149&gt;0.1,X149&lt;=0.2),"0.1 to 0.2",AND(X149&gt;0.2,X149&lt;=0.3),"0.2 to 0.3",AND(X149&gt;0.3,X149&lt;=0.4),"0.3 to 0.4",AND(X149&gt;0.4,X149&lt;=0.5),"0.4 to 0.5",AND(X149&gt;0.5,X149&lt;=0.75),"0.5 to 0.75",AND(X149&gt;0.75,X149&lt;=1),"0.75 to 1",AND(X149&gt;1,X149&lt;=2),"1 to 2",AND(X149&gt;2,X149&lt;=3),"2 to 3",AND(X149&gt;3,X149&lt;=4),"3 to 4",AND(X149&gt;4,X149&lt;=5),"4 to 5",AND(X149&gt;5,X149&lt;=10),"5 to 10",X149&gt;10,"10+")</f>
        <v>0.3 to 0.4</v>
      </c>
      <c r="X149" s="16">
        <f>L149/($Z149*29.57)*0.27</f>
        <v>0.342681772066283</v>
      </c>
      <c r="Y149" s="5" t="str">
        <f>_xlfn.IFS(AND(Z149&gt;0,Z149&lt;=1),"0 to 1",AND(Z149&gt;1,Z149&lt;=2),"1 to 2",AND(Z149&gt;2,Z149&lt;=4),"2 to 4",AND(Z149&gt;4,Z149&lt;=6),"4 to 6",AND(Z149&gt;6,Z149&lt;=8),"6 to 8",AND(Z149&gt;8,Z149&lt;=10),"8 to 10",AND(Z149&gt;10,Z149&lt;=15),"10 to 15",AND(Z149&gt;15,Z149&lt;=20),"15 to 20",AND(Z149&gt;20,Z149&lt;=25),"20 to 25",AND(Z149&gt;25,Z149&lt;=30),"25 to 30",AND(Z149&gt;30,Z149&lt;=40),"30 to 40",AND(Z149&gt;40,Z149&lt;=50),"40 to 50",Z149&gt;50,"50+")</f>
        <v>1 to 2</v>
      </c>
      <c r="Z149" s="15">
        <f>Q149</f>
        <v>2</v>
      </c>
      <c r="AA149" s="5" t="s">
        <v>96</v>
      </c>
      <c r="AB149" s="5"/>
      <c r="AC149" s="5"/>
      <c r="AD149" s="5"/>
    </row>
    <row r="150" spans="1:30">
      <c r="A150" s="5" t="s">
        <v>718</v>
      </c>
      <c r="B150" s="5" t="s">
        <v>719</v>
      </c>
      <c r="C150" s="24" t="s">
        <v>894</v>
      </c>
      <c r="D150" s="5" t="s">
        <v>1066</v>
      </c>
      <c r="E150" s="5" t="s">
        <v>351</v>
      </c>
      <c r="F150" s="9" t="s">
        <v>1067</v>
      </c>
      <c r="G150" s="15">
        <v>4</v>
      </c>
      <c r="H150" s="15">
        <v>570.87</v>
      </c>
      <c r="I150" s="26">
        <f t="shared" si="72"/>
        <v>0.000764292805638601</v>
      </c>
      <c r="J150" s="15" t="s">
        <v>874</v>
      </c>
      <c r="K150" s="14" t="str">
        <f t="shared" si="68"/>
        <v>150 to 200</v>
      </c>
      <c r="L150" s="15">
        <v>151.47</v>
      </c>
      <c r="M150" s="14" t="str">
        <f t="shared" si="69"/>
        <v>150 to 200</v>
      </c>
      <c r="N150" s="15">
        <v>157.89</v>
      </c>
      <c r="O150" s="14" t="str">
        <f t="shared" si="70"/>
        <v>4% to 6%</v>
      </c>
      <c r="P150" s="26">
        <f t="shared" si="71"/>
        <v>0.040661219836595</v>
      </c>
      <c r="Q150" s="5"/>
      <c r="R150" s="5"/>
      <c r="S150" s="5"/>
      <c r="T150" s="15"/>
      <c r="U150" s="15"/>
      <c r="V150" s="16"/>
      <c r="W150" s="15"/>
      <c r="X150" s="16"/>
      <c r="Y150" s="5"/>
      <c r="Z150" s="15"/>
      <c r="AA150" s="5"/>
      <c r="AB150" s="5"/>
      <c r="AC150" s="5"/>
      <c r="AD150" s="5"/>
    </row>
    <row r="151" spans="1:30">
      <c r="A151" s="5" t="s">
        <v>718</v>
      </c>
      <c r="B151" s="5" t="s">
        <v>719</v>
      </c>
      <c r="C151" s="24" t="s">
        <v>804</v>
      </c>
      <c r="D151" s="5" t="s">
        <v>1068</v>
      </c>
      <c r="E151" s="5" t="s">
        <v>352</v>
      </c>
      <c r="F151" s="9" t="s">
        <v>1069</v>
      </c>
      <c r="G151" s="15">
        <v>5</v>
      </c>
      <c r="H151" s="15">
        <v>568.21</v>
      </c>
      <c r="I151" s="26">
        <f t="shared" si="72"/>
        <v>0.000760731541492651</v>
      </c>
      <c r="J151" s="15" t="s">
        <v>874</v>
      </c>
      <c r="K151" s="14" t="str">
        <f t="shared" si="68"/>
        <v>100 to 150</v>
      </c>
      <c r="L151" s="15">
        <v>129.16</v>
      </c>
      <c r="M151" s="14" t="str">
        <f t="shared" si="69"/>
        <v>100 to 150</v>
      </c>
      <c r="N151" s="15">
        <v>134.98</v>
      </c>
      <c r="O151" s="14" t="str">
        <f t="shared" si="70"/>
        <v>4% to 6%</v>
      </c>
      <c r="P151" s="26">
        <f t="shared" si="71"/>
        <v>0.0431174988887242</v>
      </c>
      <c r="Q151" s="5">
        <v>250</v>
      </c>
      <c r="R151" s="5" t="s">
        <v>115</v>
      </c>
      <c r="S151" s="5" t="str">
        <f t="shared" ref="S151:S158" si="80">_xlfn.IFS(AND(T151&gt;0,T151&lt;=0.05),"0 to 0.05",AND(T151&gt;0.05,T151&lt;=0.1),"0.05 to 0.1",AND(T151&gt;0.1,T151&lt;=0.2),"0.1 to 0.2",AND(T151&gt;0.2,T151&lt;=0.3),"0.2 to 0.3",AND(T151&gt;0.3,T151&lt;=0.4),"0.3 to 0.4",AND(T151&gt;0.4,T151&lt;=0.5),"0.4 to 0.5",AND(T151&gt;0.5,T151&lt;=0.75),"0.5 to 0.75",AND(T151&gt;0.75,T151&lt;=1),"0.75 to 1",AND(T151&gt;1,T151&lt;=2),"1 to 2",AND(T151&gt;2,T151&lt;=3),"2 to 3",AND(T151&gt;3,T151&lt;=4),"3 to 4",AND(T151&gt;4,T151&lt;=5),"4 to 5",AND(T151&gt;5,T151&lt;=10),"5 to 10",T151&gt;10,"10+")</f>
        <v>0.5 to 0.75</v>
      </c>
      <c r="T151" s="15">
        <f t="shared" ref="T151:T158" si="81">L151/(Z151*29.57)</f>
        <v>0.516916033161708</v>
      </c>
      <c r="U151" s="15" t="str">
        <f t="shared" ref="U151:U158" si="82">_xlfn.IFS(AND(V151&gt;0,V151&lt;=0.05),"0 to 0.05",AND(V151&gt;0.05,V151&lt;=0.1),"0.05 to 0.1",AND(V151&gt;0.1,V151&lt;=0.2),"0.1 to 0.2",AND(V151&gt;0.2,V151&lt;=0.3),"0.2 to 0.3",AND(V151&gt;0.3,V151&lt;=0.4),"0.3 to 0.4",AND(V151&gt;0.4,V151&lt;=0.5),"0.4 to 0.5",AND(V151&gt;0.5,V151&lt;=0.75),"0.5 to 0.75",AND(V151&gt;0.75,V151&lt;=1),"0.75 to 1",AND(V151&gt;1,V151&lt;=2),"1 to 2",AND(V151&gt;2,V151&lt;=3),"2 to 3",AND(V151&gt;3,V151&lt;=4),"3 to 4",AND(V151&gt;4,V151&lt;=5),"4 to 5",AND(V151&gt;5,V151&lt;=10),"5 to 10",V151&gt;10,"10+")</f>
        <v>0.1 to 0.2</v>
      </c>
      <c r="V151" s="16">
        <f t="shared" ref="V151:V158" si="83">N151/($Z151*29.57)*0.27</f>
        <v>0.145856287257395</v>
      </c>
      <c r="W151" s="15" t="str">
        <f t="shared" ref="W151:W158" si="84">_xlfn.IFS(AND(X151&gt;0,X151&lt;=0.05),"0 to 0.05",AND(X151&gt;0.05,X151&lt;=0.1),"0.05 to 0.1",AND(X151&gt;0.1,X151&lt;=0.2),"0.1 to 0.2",AND(X151&gt;0.2,X151&lt;=0.3),"0.2 to 0.3",AND(X151&gt;0.3,X151&lt;=0.4),"0.3 to 0.4",AND(X151&gt;0.4,X151&lt;=0.5),"0.4 to 0.5",AND(X151&gt;0.5,X151&lt;=0.75),"0.5 to 0.75",AND(X151&gt;0.75,X151&lt;=1),"0.75 to 1",AND(X151&gt;1,X151&lt;=2),"1 to 2",AND(X151&gt;2,X151&lt;=3),"2 to 3",AND(X151&gt;3,X151&lt;=4),"3 to 4",AND(X151&gt;4,X151&lt;=5),"4 to 5",AND(X151&gt;5,X151&lt;=10),"5 to 10",X151&gt;10,"10+")</f>
        <v>0.1 to 0.2</v>
      </c>
      <c r="X151" s="16">
        <f t="shared" ref="X151:X158" si="85">L151/($Z151*29.57)*0.27</f>
        <v>0.139567328953661</v>
      </c>
      <c r="Y151" s="5" t="str">
        <f t="shared" ref="Y151:Y158" si="86">_xlfn.IFS(AND(Z151&gt;0,Z151&lt;=1),"0 to 1",AND(Z151&gt;1,Z151&lt;=2),"1 to 2",AND(Z151&gt;2,Z151&lt;=4),"2 to 4",AND(Z151&gt;4,Z151&lt;=6),"4 to 6",AND(Z151&gt;6,Z151&lt;=8),"6 to 8",AND(Z151&gt;8,Z151&lt;=10),"8 to 10",AND(Z151&gt;10,Z151&lt;=15),"10 to 15",AND(Z151&gt;15,Z151&lt;=20),"15 to 20",AND(Z151&gt;20,Z151&lt;=25),"20 to 25",AND(Z151&gt;25,Z151&lt;=30),"25 to 30",AND(Z151&gt;30,Z151&lt;=40),"30 to 40",AND(Z151&gt;40,Z151&lt;=50),"40 to 50",Z151&gt;50,"50+")</f>
        <v>8 to 10</v>
      </c>
      <c r="Z151" s="15">
        <f>Q151*0.0338</f>
        <v>8.45</v>
      </c>
      <c r="AA151" s="5" t="s">
        <v>96</v>
      </c>
      <c r="AB151" s="5"/>
      <c r="AC151" s="5"/>
      <c r="AD151" s="5"/>
    </row>
    <row r="152" spans="1:30">
      <c r="A152" s="5" t="s">
        <v>718</v>
      </c>
      <c r="B152" s="5" t="s">
        <v>719</v>
      </c>
      <c r="C152" s="24" t="s">
        <v>583</v>
      </c>
      <c r="D152" s="5" t="s">
        <v>1070</v>
      </c>
      <c r="E152" s="5" t="s">
        <v>353</v>
      </c>
      <c r="F152" s="9" t="s">
        <v>1071</v>
      </c>
      <c r="G152" s="15">
        <v>9</v>
      </c>
      <c r="H152" s="15">
        <v>542.5</v>
      </c>
      <c r="I152" s="26">
        <f t="shared" si="72"/>
        <v>0.000726310450818822</v>
      </c>
      <c r="J152" s="15" t="s">
        <v>874</v>
      </c>
      <c r="K152" s="14" t="str">
        <f t="shared" si="68"/>
        <v>75 to 100</v>
      </c>
      <c r="L152" s="15">
        <v>83.38</v>
      </c>
      <c r="M152" s="14" t="str">
        <f t="shared" si="69"/>
        <v>75 to 100</v>
      </c>
      <c r="N152" s="15">
        <v>90.55</v>
      </c>
      <c r="O152" s="14" t="str">
        <f t="shared" si="70"/>
        <v>6% to 8%</v>
      </c>
      <c r="P152" s="26">
        <f t="shared" si="71"/>
        <v>0.0791827719491994</v>
      </c>
      <c r="Q152" s="5">
        <v>300</v>
      </c>
      <c r="R152" s="5" t="s">
        <v>115</v>
      </c>
      <c r="S152" s="5" t="str">
        <f t="shared" si="80"/>
        <v>0.2 to 0.3</v>
      </c>
      <c r="T152" s="15">
        <f t="shared" si="81"/>
        <v>0.278081829030035</v>
      </c>
      <c r="U152" s="15" t="str">
        <f t="shared" si="82"/>
        <v>0.05 to 0.1</v>
      </c>
      <c r="V152" s="16">
        <f t="shared" si="83"/>
        <v>0.0815385415812044</v>
      </c>
      <c r="W152" s="15" t="str">
        <f t="shared" si="84"/>
        <v>0.05 to 0.1</v>
      </c>
      <c r="X152" s="16">
        <f t="shared" si="85"/>
        <v>0.0750820938381096</v>
      </c>
      <c r="Y152" s="5" t="str">
        <f t="shared" si="86"/>
        <v>10 to 15</v>
      </c>
      <c r="Z152" s="15">
        <f>Q152*0.0338</f>
        <v>10.14</v>
      </c>
      <c r="AA152" s="5" t="s">
        <v>96</v>
      </c>
      <c r="AB152" s="5"/>
      <c r="AC152" s="5"/>
      <c r="AD152" s="5"/>
    </row>
    <row r="153" spans="1:30">
      <c r="A153" s="5" t="s">
        <v>718</v>
      </c>
      <c r="B153" s="5" t="s">
        <v>719</v>
      </c>
      <c r="C153" s="24" t="s">
        <v>586</v>
      </c>
      <c r="D153" s="5" t="s">
        <v>1072</v>
      </c>
      <c r="E153" s="5" t="s">
        <v>354</v>
      </c>
      <c r="F153" s="9" t="s">
        <v>1073</v>
      </c>
      <c r="G153" s="15">
        <v>9</v>
      </c>
      <c r="H153" s="15">
        <v>526.26</v>
      </c>
      <c r="I153" s="26">
        <f t="shared" si="72"/>
        <v>0.00070456799603302</v>
      </c>
      <c r="J153" s="15" t="s">
        <v>874</v>
      </c>
      <c r="K153" s="14" t="str">
        <f t="shared" si="68"/>
        <v>50 to 75</v>
      </c>
      <c r="L153" s="15">
        <v>59.18</v>
      </c>
      <c r="M153" s="14" t="str">
        <f t="shared" si="69"/>
        <v>50 to 75</v>
      </c>
      <c r="N153" s="15">
        <v>61.2</v>
      </c>
      <c r="O153" s="14" t="str">
        <f t="shared" si="70"/>
        <v>2% to 4%</v>
      </c>
      <c r="P153" s="26">
        <f t="shared" si="71"/>
        <v>0.0330065359477125</v>
      </c>
      <c r="Q153" s="5">
        <f>2*8.4</f>
        <v>16.8</v>
      </c>
      <c r="R153" s="5" t="s">
        <v>96</v>
      </c>
      <c r="S153" s="5" t="str">
        <f t="shared" si="80"/>
        <v>0.1 to 0.2</v>
      </c>
      <c r="T153" s="15">
        <f t="shared" si="81"/>
        <v>0.119128138235341</v>
      </c>
      <c r="U153" s="15" t="str">
        <f t="shared" si="82"/>
        <v>0 to 0.05</v>
      </c>
      <c r="V153" s="16">
        <f t="shared" si="83"/>
        <v>0.0332624764481376</v>
      </c>
      <c r="W153" s="15" t="str">
        <f t="shared" si="84"/>
        <v>0 to 0.05</v>
      </c>
      <c r="X153" s="16">
        <f t="shared" si="85"/>
        <v>0.0321645973235422</v>
      </c>
      <c r="Y153" s="5" t="str">
        <f t="shared" si="86"/>
        <v>15 to 20</v>
      </c>
      <c r="Z153" s="15">
        <f>Q153</f>
        <v>16.8</v>
      </c>
      <c r="AA153" s="5" t="s">
        <v>96</v>
      </c>
      <c r="AB153" s="5"/>
      <c r="AC153" s="5"/>
      <c r="AD153" s="5"/>
    </row>
    <row r="154" spans="1:30">
      <c r="A154" s="5" t="s">
        <v>718</v>
      </c>
      <c r="B154" s="5" t="s">
        <v>719</v>
      </c>
      <c r="C154" s="24" t="s">
        <v>889</v>
      </c>
      <c r="D154" s="5" t="s">
        <v>1074</v>
      </c>
      <c r="E154" s="5" t="s">
        <v>355</v>
      </c>
      <c r="F154" s="9" t="s">
        <v>1075</v>
      </c>
      <c r="G154" s="15">
        <v>6</v>
      </c>
      <c r="H154" s="15">
        <v>525.32</v>
      </c>
      <c r="I154" s="26">
        <f t="shared" si="72"/>
        <v>0.00070330950419197</v>
      </c>
      <c r="J154" s="15" t="s">
        <v>874</v>
      </c>
      <c r="K154" s="14" t="str">
        <f t="shared" si="68"/>
        <v>75 to 100</v>
      </c>
      <c r="L154" s="15">
        <v>88.53</v>
      </c>
      <c r="M154" s="14" t="str">
        <f t="shared" si="69"/>
        <v>75 to 100</v>
      </c>
      <c r="N154" s="15">
        <v>92.95</v>
      </c>
      <c r="O154" s="14" t="str">
        <f t="shared" si="70"/>
        <v>4% to 6%</v>
      </c>
      <c r="P154" s="26">
        <f t="shared" si="71"/>
        <v>0.0475524475524476</v>
      </c>
      <c r="Q154" s="5">
        <v>6.6</v>
      </c>
      <c r="R154" s="5" t="s">
        <v>95</v>
      </c>
      <c r="S154" s="5" t="str">
        <f t="shared" si="80"/>
        <v>0.4 to 0.5</v>
      </c>
      <c r="T154" s="15">
        <f t="shared" si="81"/>
        <v>0.436176099855505</v>
      </c>
      <c r="U154" s="15" t="str">
        <f t="shared" si="82"/>
        <v>0.1 to 0.2</v>
      </c>
      <c r="V154" s="16">
        <f t="shared" si="83"/>
        <v>0.123647277646263</v>
      </c>
      <c r="W154" s="15" t="str">
        <f t="shared" si="84"/>
        <v>0.1 to 0.2</v>
      </c>
      <c r="X154" s="16">
        <f t="shared" si="85"/>
        <v>0.117767546960986</v>
      </c>
      <c r="Y154" s="5" t="str">
        <f t="shared" si="86"/>
        <v>6 to 8</v>
      </c>
      <c r="Z154" s="15">
        <f>Q154*1.04</f>
        <v>6.864</v>
      </c>
      <c r="AA154" s="5" t="s">
        <v>96</v>
      </c>
      <c r="AB154" s="5"/>
      <c r="AC154" s="5"/>
      <c r="AD154" s="5"/>
    </row>
    <row r="155" spans="1:30">
      <c r="A155" s="5" t="s">
        <v>718</v>
      </c>
      <c r="B155" s="5" t="s">
        <v>719</v>
      </c>
      <c r="C155" s="24" t="s">
        <v>1076</v>
      </c>
      <c r="D155" s="5" t="s">
        <v>1077</v>
      </c>
      <c r="E155" s="5" t="s">
        <v>356</v>
      </c>
      <c r="F155" s="9" t="s">
        <v>1078</v>
      </c>
      <c r="G155" s="15">
        <v>5</v>
      </c>
      <c r="H155" s="15">
        <v>514.38</v>
      </c>
      <c r="I155" s="26">
        <f t="shared" si="72"/>
        <v>0.000688662801275918</v>
      </c>
      <c r="J155" s="15" t="s">
        <v>874</v>
      </c>
      <c r="K155" s="14" t="str">
        <f t="shared" si="68"/>
        <v>100 to 150</v>
      </c>
      <c r="L155" s="15">
        <v>126.14</v>
      </c>
      <c r="M155" s="14" t="str">
        <f t="shared" si="69"/>
        <v>100 to 150</v>
      </c>
      <c r="N155" s="15">
        <v>126.14</v>
      </c>
      <c r="O155" s="14" t="str">
        <f t="shared" si="70"/>
        <v>No Discount</v>
      </c>
      <c r="P155" s="26">
        <f t="shared" si="71"/>
        <v>0</v>
      </c>
      <c r="Q155" s="5">
        <v>7.5</v>
      </c>
      <c r="R155" s="5" t="s">
        <v>96</v>
      </c>
      <c r="S155" s="5" t="str">
        <f t="shared" si="80"/>
        <v>0.5 to 0.75</v>
      </c>
      <c r="T155" s="15">
        <f t="shared" si="81"/>
        <v>0.56877465900124</v>
      </c>
      <c r="U155" s="15" t="str">
        <f t="shared" si="82"/>
        <v>0.1 to 0.2</v>
      </c>
      <c r="V155" s="16">
        <f t="shared" si="83"/>
        <v>0.153569157930335</v>
      </c>
      <c r="W155" s="15" t="str">
        <f t="shared" si="84"/>
        <v>0.1 to 0.2</v>
      </c>
      <c r="X155" s="16">
        <f t="shared" si="85"/>
        <v>0.153569157930335</v>
      </c>
      <c r="Y155" s="5" t="str">
        <f t="shared" si="86"/>
        <v>6 to 8</v>
      </c>
      <c r="Z155" s="15">
        <f>Q155</f>
        <v>7.5</v>
      </c>
      <c r="AA155" s="5" t="s">
        <v>96</v>
      </c>
      <c r="AB155" s="5"/>
      <c r="AC155" s="5"/>
      <c r="AD155" s="5"/>
    </row>
    <row r="156" spans="1:30">
      <c r="A156" s="5" t="s">
        <v>718</v>
      </c>
      <c r="B156" s="5" t="s">
        <v>719</v>
      </c>
      <c r="C156" s="24" t="s">
        <v>1079</v>
      </c>
      <c r="D156" s="5" t="s">
        <v>1080</v>
      </c>
      <c r="E156" s="5" t="s">
        <v>357</v>
      </c>
      <c r="F156" s="9" t="s">
        <v>1081</v>
      </c>
      <c r="G156" s="15">
        <v>3</v>
      </c>
      <c r="H156" s="15">
        <v>507.34</v>
      </c>
      <c r="I156" s="26">
        <f t="shared" si="72"/>
        <v>0.000679237500679117</v>
      </c>
      <c r="J156" s="15" t="s">
        <v>874</v>
      </c>
      <c r="K156" s="14" t="str">
        <f t="shared" si="68"/>
        <v>200 to 250</v>
      </c>
      <c r="L156" s="15">
        <v>246.07</v>
      </c>
      <c r="M156" s="14" t="str">
        <f t="shared" si="69"/>
        <v>200 to 250</v>
      </c>
      <c r="N156" s="15">
        <v>250</v>
      </c>
      <c r="O156" s="14" t="str">
        <f t="shared" si="70"/>
        <v>0% to 2%</v>
      </c>
      <c r="P156" s="26">
        <f t="shared" si="71"/>
        <v>0.01572</v>
      </c>
      <c r="Q156" s="5">
        <v>250</v>
      </c>
      <c r="R156" s="5" t="s">
        <v>115</v>
      </c>
      <c r="S156" s="5" t="str">
        <f t="shared" si="80"/>
        <v>0.75 to 1</v>
      </c>
      <c r="T156" s="15">
        <f t="shared" si="81"/>
        <v>0.984805886343307</v>
      </c>
      <c r="U156" s="15" t="str">
        <f t="shared" si="82"/>
        <v>0.2 to 0.3</v>
      </c>
      <c r="V156" s="16">
        <f t="shared" si="83"/>
        <v>0.270144257033256</v>
      </c>
      <c r="W156" s="15" t="str">
        <f t="shared" si="84"/>
        <v>0.2 to 0.3</v>
      </c>
      <c r="X156" s="16">
        <f t="shared" si="85"/>
        <v>0.265897589312693</v>
      </c>
      <c r="Y156" s="5" t="str">
        <f t="shared" si="86"/>
        <v>8 to 10</v>
      </c>
      <c r="Z156" s="15">
        <f>Q156*0.0338</f>
        <v>8.45</v>
      </c>
      <c r="AA156" s="5" t="s">
        <v>96</v>
      </c>
      <c r="AB156" s="5"/>
      <c r="AC156" s="5"/>
      <c r="AD156" s="5"/>
    </row>
    <row r="157" spans="1:30">
      <c r="A157" s="5" t="s">
        <v>718</v>
      </c>
      <c r="B157" s="5" t="s">
        <v>719</v>
      </c>
      <c r="C157" s="24" t="s">
        <v>615</v>
      </c>
      <c r="D157" s="25" t="s">
        <v>1082</v>
      </c>
      <c r="E157" s="5" t="s">
        <v>358</v>
      </c>
      <c r="F157" s="9" t="s">
        <v>1083</v>
      </c>
      <c r="G157" s="15">
        <v>10</v>
      </c>
      <c r="H157" s="15">
        <v>505.19</v>
      </c>
      <c r="I157" s="26">
        <f t="shared" si="72"/>
        <v>0.000676359035297992</v>
      </c>
      <c r="J157" s="15" t="s">
        <v>874</v>
      </c>
      <c r="K157" s="14" t="str">
        <f t="shared" si="68"/>
        <v>40 to 50</v>
      </c>
      <c r="L157" s="15">
        <v>50</v>
      </c>
      <c r="M157" s="14" t="str">
        <f t="shared" si="69"/>
        <v>40 to 50</v>
      </c>
      <c r="N157" s="15">
        <v>50</v>
      </c>
      <c r="O157" s="14" t="str">
        <f t="shared" si="70"/>
        <v>No Discount</v>
      </c>
      <c r="P157" s="26">
        <f t="shared" si="71"/>
        <v>0</v>
      </c>
      <c r="Q157" s="5">
        <v>400</v>
      </c>
      <c r="R157" s="5" t="s">
        <v>115</v>
      </c>
      <c r="S157" s="5" t="str">
        <f t="shared" si="80"/>
        <v>0.1 to 0.2</v>
      </c>
      <c r="T157" s="15">
        <f t="shared" si="81"/>
        <v>0.125066785663544</v>
      </c>
      <c r="U157" s="15" t="str">
        <f t="shared" si="82"/>
        <v>0 to 0.05</v>
      </c>
      <c r="V157" s="16">
        <f t="shared" si="83"/>
        <v>0.033768032129157</v>
      </c>
      <c r="W157" s="15" t="str">
        <f t="shared" si="84"/>
        <v>0 to 0.05</v>
      </c>
      <c r="X157" s="16">
        <f t="shared" si="85"/>
        <v>0.033768032129157</v>
      </c>
      <c r="Y157" s="5" t="str">
        <f t="shared" si="86"/>
        <v>10 to 15</v>
      </c>
      <c r="Z157" s="15">
        <f>Q157*0.0338</f>
        <v>13.52</v>
      </c>
      <c r="AA157" s="5" t="s">
        <v>96</v>
      </c>
      <c r="AB157" s="5"/>
      <c r="AC157" s="5"/>
      <c r="AD157" s="5"/>
    </row>
    <row r="158" spans="1:30">
      <c r="A158" s="5" t="s">
        <v>718</v>
      </c>
      <c r="B158" s="5" t="s">
        <v>719</v>
      </c>
      <c r="C158" s="24" t="s">
        <v>1079</v>
      </c>
      <c r="D158" s="5" t="s">
        <v>1084</v>
      </c>
      <c r="E158" s="5" t="s">
        <v>359</v>
      </c>
      <c r="F158" s="9" t="s">
        <v>1085</v>
      </c>
      <c r="G158" s="15">
        <v>1</v>
      </c>
      <c r="H158" s="15">
        <v>498.88</v>
      </c>
      <c r="I158" s="26">
        <f t="shared" si="72"/>
        <v>0.000667911074109666</v>
      </c>
      <c r="J158" s="15" t="s">
        <v>874</v>
      </c>
      <c r="K158" s="14" t="str">
        <f t="shared" si="68"/>
        <v>300 to 400</v>
      </c>
      <c r="L158" s="15">
        <v>395</v>
      </c>
      <c r="M158" s="14" t="str">
        <f t="shared" si="69"/>
        <v>300 to 400</v>
      </c>
      <c r="N158" s="15">
        <v>395</v>
      </c>
      <c r="O158" s="14" t="str">
        <f t="shared" si="70"/>
        <v>No Discount</v>
      </c>
      <c r="P158" s="26">
        <f t="shared" si="71"/>
        <v>0</v>
      </c>
      <c r="Q158" s="5">
        <v>250</v>
      </c>
      <c r="R158" s="5" t="s">
        <v>115</v>
      </c>
      <c r="S158" s="5" t="str">
        <f t="shared" si="80"/>
        <v>1 to 2</v>
      </c>
      <c r="T158" s="15">
        <f t="shared" si="81"/>
        <v>1.5808441707872</v>
      </c>
      <c r="U158" s="15" t="str">
        <f t="shared" si="82"/>
        <v>0.4 to 0.5</v>
      </c>
      <c r="V158" s="16">
        <f t="shared" si="83"/>
        <v>0.426827926112544</v>
      </c>
      <c r="W158" s="15" t="str">
        <f t="shared" si="84"/>
        <v>0.4 to 0.5</v>
      </c>
      <c r="X158" s="16">
        <f t="shared" si="85"/>
        <v>0.426827926112544</v>
      </c>
      <c r="Y158" s="5" t="str">
        <f t="shared" si="86"/>
        <v>8 to 10</v>
      </c>
      <c r="Z158" s="15">
        <f>Q158*0.0338</f>
        <v>8.45</v>
      </c>
      <c r="AA158" s="5" t="s">
        <v>96</v>
      </c>
      <c r="AB158" s="5"/>
      <c r="AC158" s="5"/>
      <c r="AD158" s="5"/>
    </row>
    <row r="159" spans="1:30">
      <c r="A159" s="5" t="s">
        <v>718</v>
      </c>
      <c r="B159" s="5" t="s">
        <v>719</v>
      </c>
      <c r="C159" s="24" t="s">
        <v>894</v>
      </c>
      <c r="D159" s="5" t="s">
        <v>1086</v>
      </c>
      <c r="E159" s="5" t="s">
        <v>360</v>
      </c>
      <c r="F159" s="9" t="s">
        <v>1087</v>
      </c>
      <c r="G159" s="15">
        <v>5</v>
      </c>
      <c r="H159" s="15">
        <v>492.48</v>
      </c>
      <c r="I159" s="26">
        <f t="shared" si="72"/>
        <v>0.000659342619021665</v>
      </c>
      <c r="J159" s="15" t="s">
        <v>874</v>
      </c>
      <c r="K159" s="14" t="str">
        <f t="shared" si="68"/>
        <v>75 to 100</v>
      </c>
      <c r="L159" s="15">
        <v>91.15</v>
      </c>
      <c r="M159" s="14" t="str">
        <f t="shared" si="69"/>
        <v>75 to 100</v>
      </c>
      <c r="N159" s="15">
        <v>91.15</v>
      </c>
      <c r="O159" s="14" t="str">
        <f t="shared" si="70"/>
        <v>No Discount</v>
      </c>
      <c r="P159" s="26">
        <f t="shared" si="71"/>
        <v>0</v>
      </c>
      <c r="Q159" s="5"/>
      <c r="R159" s="5"/>
      <c r="S159" s="5"/>
      <c r="T159" s="15"/>
      <c r="U159" s="15"/>
      <c r="V159" s="16"/>
      <c r="W159" s="15"/>
      <c r="X159" s="16"/>
      <c r="Y159" s="5"/>
      <c r="Z159" s="15"/>
      <c r="AA159" s="5"/>
      <c r="AB159" s="5"/>
      <c r="AC159" s="5"/>
      <c r="AD159" s="5"/>
    </row>
    <row r="160" spans="1:30">
      <c r="A160" s="5" t="s">
        <v>718</v>
      </c>
      <c r="B160" s="5" t="s">
        <v>719</v>
      </c>
      <c r="C160" s="24" t="s">
        <v>1088</v>
      </c>
      <c r="D160" s="5" t="s">
        <v>1089</v>
      </c>
      <c r="E160" s="5" t="s">
        <v>361</v>
      </c>
      <c r="F160" s="9" t="s">
        <v>1090</v>
      </c>
      <c r="G160" s="15">
        <v>3</v>
      </c>
      <c r="H160" s="15">
        <v>490.03</v>
      </c>
      <c r="I160" s="26">
        <f t="shared" si="72"/>
        <v>0.00065606250730829</v>
      </c>
      <c r="J160" s="15" t="s">
        <v>874</v>
      </c>
      <c r="K160" s="14" t="str">
        <f t="shared" si="68"/>
        <v>200 to 250</v>
      </c>
      <c r="L160" s="15">
        <v>201.07</v>
      </c>
      <c r="M160" s="14" t="str">
        <f t="shared" si="69"/>
        <v>200 to 250</v>
      </c>
      <c r="N160" s="15">
        <v>222.07</v>
      </c>
      <c r="O160" s="14" t="str">
        <f t="shared" si="70"/>
        <v>8% to 10%</v>
      </c>
      <c r="P160" s="26">
        <f t="shared" si="71"/>
        <v>0.0945647768721574</v>
      </c>
      <c r="Q160" s="5">
        <v>200</v>
      </c>
      <c r="R160" s="5" t="s">
        <v>115</v>
      </c>
      <c r="S160" s="5" t="str">
        <f t="shared" ref="S160:S172" si="87">_xlfn.IFS(AND(T160&gt;0,T160&lt;=0.05),"0 to 0.05",AND(T160&gt;0.05,T160&lt;=0.1),"0.05 to 0.1",AND(T160&gt;0.1,T160&lt;=0.2),"0.1 to 0.2",AND(T160&gt;0.2,T160&lt;=0.3),"0.2 to 0.3",AND(T160&gt;0.3,T160&lt;=0.4),"0.3 to 0.4",AND(T160&gt;0.4,T160&lt;=0.5),"0.4 to 0.5",AND(T160&gt;0.5,T160&lt;=0.75),"0.5 to 0.75",AND(T160&gt;0.75,T160&lt;=1),"0.75 to 1",AND(T160&gt;1,T160&lt;=2),"1 to 2",AND(T160&gt;2,T160&lt;=3),"2 to 3",AND(T160&gt;3,T160&lt;=4),"3 to 4",AND(T160&gt;4,T160&lt;=5),"4 to 5",AND(T160&gt;5,T160&lt;=10),"5 to 10",T160&gt;10,"10+")</f>
        <v>1 to 2</v>
      </c>
      <c r="T160" s="15">
        <f t="shared" ref="T160:T172" si="88">L160/(Z160*29.57)</f>
        <v>1.00588714373475</v>
      </c>
      <c r="U160" s="15" t="str">
        <f t="shared" ref="U160:U172" si="89">_xlfn.IFS(AND(V160&gt;0,V160&lt;=0.05),"0 to 0.05",AND(V160&gt;0.05,V160&lt;=0.1),"0.05 to 0.1",AND(V160&gt;0.1,V160&lt;=0.2),"0.1 to 0.2",AND(V160&gt;0.2,V160&lt;=0.3),"0.2 to 0.3",AND(V160&gt;0.3,V160&lt;=0.4),"0.3 to 0.4",AND(V160&gt;0.4,V160&lt;=0.5),"0.4 to 0.5",AND(V160&gt;0.5,V160&lt;=0.75),"0.5 to 0.75",AND(V160&gt;0.75,V160&lt;=1),"0.75 to 1",AND(V160&gt;1,V160&lt;=2),"1 to 2",AND(V160&gt;2,V160&lt;=3),"2 to 3",AND(V160&gt;3,V160&lt;=4),"3 to 4",AND(V160&gt;4,V160&lt;=5),"4 to 5",AND(V160&gt;5,V160&lt;=10),"5 to 10",V160&gt;10,"10+")</f>
        <v>0.2 to 0.3</v>
      </c>
      <c r="V160" s="16">
        <f t="shared" ref="V160:V172" si="90">N160/($Z160*29.57)*0.27</f>
        <v>0.299954675796876</v>
      </c>
      <c r="W160" s="15" t="str">
        <f t="shared" ref="W160:W172" si="91">_xlfn.IFS(AND(X160&gt;0,X160&lt;=0.05),"0 to 0.05",AND(X160&gt;0.05,X160&lt;=0.1),"0.05 to 0.1",AND(X160&gt;0.1,X160&lt;=0.2),"0.1 to 0.2",AND(X160&gt;0.2,X160&lt;=0.3),"0.2 to 0.3",AND(X160&gt;0.3,X160&lt;=0.4),"0.3 to 0.4",AND(X160&gt;0.4,X160&lt;=0.5),"0.4 to 0.5",AND(X160&gt;0.5,X160&lt;=0.75),"0.5 to 0.75",AND(X160&gt;0.75,X160&lt;=1),"0.75 to 1",AND(X160&gt;1,X160&lt;=2),"1 to 2",AND(X160&gt;2,X160&lt;=3),"2 to 3",AND(X160&gt;3,X160&lt;=4),"3 to 4",AND(X160&gt;4,X160&lt;=5),"4 to 5",AND(X160&gt;5,X160&lt;=10),"5 to 10",X160&gt;10,"10+")</f>
        <v>0.2 to 0.3</v>
      </c>
      <c r="X160" s="16">
        <f t="shared" ref="X160:X172" si="92">L160/($Z160*29.57)*0.27</f>
        <v>0.271589528808384</v>
      </c>
      <c r="Y160" s="5" t="str">
        <f t="shared" ref="Y160:Y172" si="93">_xlfn.IFS(AND(Z160&gt;0,Z160&lt;=1),"0 to 1",AND(Z160&gt;1,Z160&lt;=2),"1 to 2",AND(Z160&gt;2,Z160&lt;=4),"2 to 4",AND(Z160&gt;4,Z160&lt;=6),"4 to 6",AND(Z160&gt;6,Z160&lt;=8),"6 to 8",AND(Z160&gt;8,Z160&lt;=10),"8 to 10",AND(Z160&gt;10,Z160&lt;=15),"10 to 15",AND(Z160&gt;15,Z160&lt;=20),"15 to 20",AND(Z160&gt;20,Z160&lt;=25),"20 to 25",AND(Z160&gt;25,Z160&lt;=30),"25 to 30",AND(Z160&gt;30,Z160&lt;=40),"30 to 40",AND(Z160&gt;40,Z160&lt;=50),"40 to 50",Z160&gt;50,"50+")</f>
        <v>6 to 8</v>
      </c>
      <c r="Z160" s="15">
        <f>Q160*0.0338</f>
        <v>6.76</v>
      </c>
      <c r="AA160" s="5" t="s">
        <v>96</v>
      </c>
      <c r="AB160" s="5"/>
      <c r="AC160" s="5"/>
      <c r="AD160" s="5"/>
    </row>
    <row r="161" spans="1:30">
      <c r="A161" s="5" t="s">
        <v>718</v>
      </c>
      <c r="B161" s="5" t="s">
        <v>719</v>
      </c>
      <c r="C161" s="24" t="s">
        <v>899</v>
      </c>
      <c r="D161" s="5" t="s">
        <v>1091</v>
      </c>
      <c r="E161" s="5" t="s">
        <v>362</v>
      </c>
      <c r="F161" s="9" t="s">
        <v>1092</v>
      </c>
      <c r="G161" s="15">
        <v>6</v>
      </c>
      <c r="H161" s="15">
        <v>485.46</v>
      </c>
      <c r="I161" s="26">
        <f t="shared" si="72"/>
        <v>0.000649944094847014</v>
      </c>
      <c r="J161" s="15" t="s">
        <v>874</v>
      </c>
      <c r="K161" s="14" t="str">
        <f t="shared" si="68"/>
        <v>75 to 100</v>
      </c>
      <c r="L161" s="15">
        <v>75.5</v>
      </c>
      <c r="M161" s="14" t="str">
        <f t="shared" si="69"/>
        <v>75 to 100</v>
      </c>
      <c r="N161" s="15">
        <v>77.1</v>
      </c>
      <c r="O161" s="14" t="str">
        <f t="shared" si="70"/>
        <v>2% to 4%</v>
      </c>
      <c r="P161" s="26">
        <f t="shared" si="71"/>
        <v>0.0207522697795071</v>
      </c>
      <c r="Q161" s="5">
        <v>6.6</v>
      </c>
      <c r="R161" s="5" t="s">
        <v>96</v>
      </c>
      <c r="S161" s="5" t="str">
        <f t="shared" si="87"/>
        <v>0.3 to 0.4</v>
      </c>
      <c r="T161" s="15">
        <f t="shared" si="88"/>
        <v>0.386858097375514</v>
      </c>
      <c r="U161" s="15" t="str">
        <f t="shared" si="89"/>
        <v>0.1 to 0.2</v>
      </c>
      <c r="V161" s="16">
        <f t="shared" si="90"/>
        <v>0.10666523196114</v>
      </c>
      <c r="W161" s="15" t="str">
        <f t="shared" si="91"/>
        <v>0.1 to 0.2</v>
      </c>
      <c r="X161" s="16">
        <f t="shared" si="92"/>
        <v>0.104451686291389</v>
      </c>
      <c r="Y161" s="5" t="str">
        <f t="shared" si="93"/>
        <v>6 to 8</v>
      </c>
      <c r="Z161" s="15">
        <f>Q161</f>
        <v>6.6</v>
      </c>
      <c r="AA161" s="5" t="s">
        <v>96</v>
      </c>
      <c r="AB161" s="5"/>
      <c r="AC161" s="5"/>
      <c r="AD161" s="5"/>
    </row>
    <row r="162" spans="1:30">
      <c r="A162" s="5" t="s">
        <v>718</v>
      </c>
      <c r="B162" s="5" t="s">
        <v>719</v>
      </c>
      <c r="C162" s="24" t="s">
        <v>596</v>
      </c>
      <c r="D162" s="5" t="s">
        <v>1093</v>
      </c>
      <c r="E162" s="5" t="s">
        <v>363</v>
      </c>
      <c r="F162" s="9" t="s">
        <v>1094</v>
      </c>
      <c r="G162" s="15">
        <v>1</v>
      </c>
      <c r="H162" s="15">
        <v>483.72</v>
      </c>
      <c r="I162" s="26">
        <f t="shared" si="72"/>
        <v>0.000647614546119964</v>
      </c>
      <c r="J162" s="15" t="s">
        <v>874</v>
      </c>
      <c r="K162" s="14" t="str">
        <f t="shared" si="68"/>
        <v>150 to 200</v>
      </c>
      <c r="L162" s="15">
        <v>167</v>
      </c>
      <c r="M162" s="14" t="str">
        <f t="shared" si="69"/>
        <v>150 to 200</v>
      </c>
      <c r="N162" s="15">
        <v>167</v>
      </c>
      <c r="O162" s="14" t="str">
        <f t="shared" si="70"/>
        <v>No Discount</v>
      </c>
      <c r="P162" s="26">
        <f t="shared" si="71"/>
        <v>0</v>
      </c>
      <c r="Q162" s="5">
        <v>150</v>
      </c>
      <c r="R162" s="5" t="s">
        <v>115</v>
      </c>
      <c r="S162" s="5" t="str">
        <f t="shared" si="87"/>
        <v>1 to 2</v>
      </c>
      <c r="T162" s="15">
        <f t="shared" si="88"/>
        <v>1.11392817097663</v>
      </c>
      <c r="U162" s="15" t="str">
        <f t="shared" si="89"/>
        <v>0.3 to 0.4</v>
      </c>
      <c r="V162" s="16">
        <f t="shared" si="90"/>
        <v>0.300760606163691</v>
      </c>
      <c r="W162" s="15" t="str">
        <f t="shared" si="91"/>
        <v>0.3 to 0.4</v>
      </c>
      <c r="X162" s="16">
        <f t="shared" si="92"/>
        <v>0.300760606163691</v>
      </c>
      <c r="Y162" s="5" t="str">
        <f t="shared" si="93"/>
        <v>4 to 6</v>
      </c>
      <c r="Z162" s="15">
        <f>Q162*0.0338</f>
        <v>5.07</v>
      </c>
      <c r="AA162" s="5" t="s">
        <v>96</v>
      </c>
      <c r="AB162" s="5"/>
      <c r="AC162" s="5"/>
      <c r="AD162" s="5"/>
    </row>
    <row r="163" spans="1:30">
      <c r="A163" s="5" t="s">
        <v>718</v>
      </c>
      <c r="B163" s="5" t="s">
        <v>719</v>
      </c>
      <c r="C163" s="24" t="s">
        <v>804</v>
      </c>
      <c r="D163" s="5" t="s">
        <v>1095</v>
      </c>
      <c r="E163" s="5" t="s">
        <v>364</v>
      </c>
      <c r="F163" s="9" t="s">
        <v>1096</v>
      </c>
      <c r="G163" s="15">
        <v>4</v>
      </c>
      <c r="H163" s="15">
        <v>474.95</v>
      </c>
      <c r="I163" s="26">
        <f t="shared" si="72"/>
        <v>0.000635873085007188</v>
      </c>
      <c r="J163" s="15" t="s">
        <v>874</v>
      </c>
      <c r="K163" s="14" t="str">
        <f t="shared" si="68"/>
        <v>100 to 150</v>
      </c>
      <c r="L163" s="15">
        <v>125.73</v>
      </c>
      <c r="M163" s="14" t="str">
        <f t="shared" si="69"/>
        <v>100 to 150</v>
      </c>
      <c r="N163" s="15">
        <v>126.02</v>
      </c>
      <c r="O163" s="14" t="str">
        <f t="shared" si="70"/>
        <v>0% to 2%</v>
      </c>
      <c r="P163" s="26">
        <f t="shared" si="71"/>
        <v>0.00230122202824942</v>
      </c>
      <c r="Q163" s="5">
        <v>200</v>
      </c>
      <c r="R163" s="5" t="s">
        <v>115</v>
      </c>
      <c r="S163" s="5" t="str">
        <f t="shared" si="87"/>
        <v>0.5 to 0.75</v>
      </c>
      <c r="T163" s="15">
        <f t="shared" si="88"/>
        <v>0.628985878459097</v>
      </c>
      <c r="U163" s="15" t="str">
        <f t="shared" si="89"/>
        <v>0.1 to 0.2</v>
      </c>
      <c r="V163" s="16">
        <f t="shared" si="90"/>
        <v>0.170217896356654</v>
      </c>
      <c r="W163" s="15" t="str">
        <f t="shared" si="91"/>
        <v>0.1 to 0.2</v>
      </c>
      <c r="X163" s="16">
        <f t="shared" si="92"/>
        <v>0.169826187183956</v>
      </c>
      <c r="Y163" s="5" t="str">
        <f t="shared" si="93"/>
        <v>6 to 8</v>
      </c>
      <c r="Z163" s="15">
        <f>Q163*0.0338</f>
        <v>6.76</v>
      </c>
      <c r="AA163" s="5" t="s">
        <v>96</v>
      </c>
      <c r="AB163" s="5"/>
      <c r="AC163" s="5"/>
      <c r="AD163" s="5"/>
    </row>
    <row r="164" spans="1:30">
      <c r="A164" s="5" t="s">
        <v>718</v>
      </c>
      <c r="B164" s="5" t="s">
        <v>719</v>
      </c>
      <c r="C164" s="24" t="s">
        <v>804</v>
      </c>
      <c r="D164" s="5" t="s">
        <v>1097</v>
      </c>
      <c r="E164" s="5" t="s">
        <v>365</v>
      </c>
      <c r="F164" s="9" t="s">
        <v>1098</v>
      </c>
      <c r="G164" s="15">
        <v>9</v>
      </c>
      <c r="H164" s="15">
        <v>468.48</v>
      </c>
      <c r="I164" s="26">
        <f t="shared" si="72"/>
        <v>0.000627210912441662</v>
      </c>
      <c r="J164" s="15" t="s">
        <v>874</v>
      </c>
      <c r="K164" s="14" t="str">
        <f t="shared" si="68"/>
        <v>50 to 75</v>
      </c>
      <c r="L164" s="15">
        <v>52.99</v>
      </c>
      <c r="M164" s="14" t="str">
        <f t="shared" si="69"/>
        <v>50 to 75</v>
      </c>
      <c r="N164" s="15">
        <v>52.99</v>
      </c>
      <c r="O164" s="14" t="str">
        <f t="shared" si="70"/>
        <v>No Discount</v>
      </c>
      <c r="P164" s="26">
        <f t="shared" si="71"/>
        <v>0</v>
      </c>
      <c r="Q164" s="5">
        <v>200</v>
      </c>
      <c r="R164" s="5" t="s">
        <v>115</v>
      </c>
      <c r="S164" s="5" t="str">
        <f t="shared" si="87"/>
        <v>0.2 to 0.3</v>
      </c>
      <c r="T164" s="15">
        <f t="shared" si="88"/>
        <v>0.265091558892449</v>
      </c>
      <c r="U164" s="15" t="str">
        <f t="shared" si="89"/>
        <v>0.05 to 0.1</v>
      </c>
      <c r="V164" s="16">
        <f t="shared" si="90"/>
        <v>0.0715747209009611</v>
      </c>
      <c r="W164" s="15" t="str">
        <f t="shared" si="91"/>
        <v>0.05 to 0.1</v>
      </c>
      <c r="X164" s="16">
        <f t="shared" si="92"/>
        <v>0.0715747209009611</v>
      </c>
      <c r="Y164" s="5" t="str">
        <f t="shared" si="93"/>
        <v>6 to 8</v>
      </c>
      <c r="Z164" s="15">
        <f>Q164*0.0338</f>
        <v>6.76</v>
      </c>
      <c r="AA164" s="5" t="s">
        <v>96</v>
      </c>
      <c r="AB164" s="5"/>
      <c r="AC164" s="5"/>
      <c r="AD164" s="5"/>
    </row>
    <row r="165" spans="1:30">
      <c r="A165" s="5" t="s">
        <v>718</v>
      </c>
      <c r="B165" s="5" t="s">
        <v>719</v>
      </c>
      <c r="C165" s="24" t="s">
        <v>889</v>
      </c>
      <c r="D165" s="5" t="s">
        <v>1099</v>
      </c>
      <c r="E165" s="5" t="s">
        <v>366</v>
      </c>
      <c r="F165" s="9" t="s">
        <v>1100</v>
      </c>
      <c r="G165" s="15">
        <v>5</v>
      </c>
      <c r="H165" s="15">
        <v>460.04</v>
      </c>
      <c r="I165" s="26">
        <f t="shared" si="72"/>
        <v>0.000615911262294361</v>
      </c>
      <c r="J165" s="15" t="s">
        <v>874</v>
      </c>
      <c r="K165" s="14" t="str">
        <f t="shared" si="68"/>
        <v>75 to 100</v>
      </c>
      <c r="L165" s="15">
        <v>89.57</v>
      </c>
      <c r="M165" s="14" t="str">
        <f t="shared" si="69"/>
        <v>75 to 100</v>
      </c>
      <c r="N165" s="15">
        <v>93.08</v>
      </c>
      <c r="O165" s="14" t="str">
        <f t="shared" si="70"/>
        <v>2% to 4%</v>
      </c>
      <c r="P165" s="26">
        <f t="shared" si="71"/>
        <v>0.037709497206704</v>
      </c>
      <c r="Q165" s="5">
        <f>6.8*2</f>
        <v>13.6</v>
      </c>
      <c r="R165" s="5" t="s">
        <v>96</v>
      </c>
      <c r="S165" s="5" t="str">
        <f t="shared" si="87"/>
        <v>0.2 to 0.3</v>
      </c>
      <c r="T165" s="15">
        <f t="shared" si="88"/>
        <v>0.222726730191569</v>
      </c>
      <c r="U165" s="15" t="str">
        <f t="shared" si="89"/>
        <v>0.05 to 0.1</v>
      </c>
      <c r="V165" s="16">
        <f t="shared" si="90"/>
        <v>0.062492788796276</v>
      </c>
      <c r="W165" s="15" t="str">
        <f t="shared" si="91"/>
        <v>0.05 to 0.1</v>
      </c>
      <c r="X165" s="16">
        <f t="shared" si="92"/>
        <v>0.0601362171517237</v>
      </c>
      <c r="Y165" s="5" t="str">
        <f t="shared" si="93"/>
        <v>10 to 15</v>
      </c>
      <c r="Z165" s="15">
        <f>Q165</f>
        <v>13.6</v>
      </c>
      <c r="AA165" s="5" t="s">
        <v>96</v>
      </c>
      <c r="AB165" s="5"/>
      <c r="AC165" s="5"/>
      <c r="AD165" s="5"/>
    </row>
    <row r="166" spans="1:30">
      <c r="A166" s="5" t="s">
        <v>718</v>
      </c>
      <c r="B166" s="5" t="s">
        <v>719</v>
      </c>
      <c r="C166" s="24" t="s">
        <v>1101</v>
      </c>
      <c r="D166" s="5" t="s">
        <v>1102</v>
      </c>
      <c r="E166" s="5" t="s">
        <v>367</v>
      </c>
      <c r="F166" s="9" t="s">
        <v>1103</v>
      </c>
      <c r="G166" s="15">
        <v>8</v>
      </c>
      <c r="H166" s="15">
        <v>454.67</v>
      </c>
      <c r="I166" s="26">
        <f t="shared" si="72"/>
        <v>0.000608721792947085</v>
      </c>
      <c r="J166" s="15" t="s">
        <v>874</v>
      </c>
      <c r="K166" s="14" t="str">
        <f t="shared" si="68"/>
        <v>50 to 75</v>
      </c>
      <c r="L166" s="15">
        <v>60</v>
      </c>
      <c r="M166" s="14" t="str">
        <f t="shared" si="69"/>
        <v>50 to 75</v>
      </c>
      <c r="N166" s="15">
        <v>60</v>
      </c>
      <c r="O166" s="14" t="str">
        <f t="shared" si="70"/>
        <v>No Discount</v>
      </c>
      <c r="P166" s="26">
        <f t="shared" si="71"/>
        <v>0</v>
      </c>
      <c r="Q166" s="5">
        <v>300</v>
      </c>
      <c r="R166" s="5" t="s">
        <v>115</v>
      </c>
      <c r="S166" s="5" t="str">
        <f t="shared" si="87"/>
        <v>0.2 to 0.3</v>
      </c>
      <c r="T166" s="15">
        <f t="shared" si="88"/>
        <v>0.200106857061671</v>
      </c>
      <c r="U166" s="15" t="str">
        <f t="shared" si="89"/>
        <v>0.05 to 0.1</v>
      </c>
      <c r="V166" s="16">
        <f t="shared" si="90"/>
        <v>0.0540288514066512</v>
      </c>
      <c r="W166" s="15" t="str">
        <f t="shared" si="91"/>
        <v>0.05 to 0.1</v>
      </c>
      <c r="X166" s="16">
        <f t="shared" si="92"/>
        <v>0.0540288514066512</v>
      </c>
      <c r="Y166" s="5" t="str">
        <f t="shared" si="93"/>
        <v>10 to 15</v>
      </c>
      <c r="Z166" s="15">
        <f>Q166*0.0338</f>
        <v>10.14</v>
      </c>
      <c r="AA166" s="5" t="s">
        <v>96</v>
      </c>
      <c r="AB166" s="5"/>
      <c r="AC166" s="5"/>
      <c r="AD166" s="5"/>
    </row>
    <row r="167" spans="1:30">
      <c r="A167" s="5" t="s">
        <v>718</v>
      </c>
      <c r="B167" s="5" t="s">
        <v>719</v>
      </c>
      <c r="C167" s="24" t="s">
        <v>1104</v>
      </c>
      <c r="D167" s="25" t="s">
        <v>1105</v>
      </c>
      <c r="E167" s="5" t="s">
        <v>368</v>
      </c>
      <c r="F167" s="9" t="s">
        <v>1106</v>
      </c>
      <c r="G167" s="15">
        <v>11</v>
      </c>
      <c r="H167" s="15">
        <v>447.02</v>
      </c>
      <c r="I167" s="26">
        <f t="shared" si="72"/>
        <v>0.000598479811474709</v>
      </c>
      <c r="J167" s="15" t="s">
        <v>874</v>
      </c>
      <c r="K167" s="14" t="str">
        <f t="shared" si="68"/>
        <v>30 to 40</v>
      </c>
      <c r="L167" s="15">
        <v>31.76</v>
      </c>
      <c r="M167" s="14" t="str">
        <f t="shared" si="69"/>
        <v>30 to 40</v>
      </c>
      <c r="N167" s="15">
        <v>37.84</v>
      </c>
      <c r="O167" s="14" t="str">
        <f t="shared" si="70"/>
        <v>15% to 20%</v>
      </c>
      <c r="P167" s="26">
        <f t="shared" si="71"/>
        <v>0.160676532769556</v>
      </c>
      <c r="Q167" s="5">
        <v>200</v>
      </c>
      <c r="R167" s="5" t="s">
        <v>115</v>
      </c>
      <c r="S167" s="5" t="str">
        <f t="shared" si="87"/>
        <v>0.1 to 0.2</v>
      </c>
      <c r="T167" s="15">
        <f t="shared" si="88"/>
        <v>0.158884844506967</v>
      </c>
      <c r="U167" s="15" t="str">
        <f t="shared" si="89"/>
        <v>0.05 to 0.1</v>
      </c>
      <c r="V167" s="16">
        <f t="shared" si="90"/>
        <v>0.051111293430692</v>
      </c>
      <c r="W167" s="15" t="str">
        <f t="shared" si="91"/>
        <v>0 to 0.05</v>
      </c>
      <c r="X167" s="16">
        <f t="shared" si="92"/>
        <v>0.042898908016881</v>
      </c>
      <c r="Y167" s="5" t="str">
        <f t="shared" si="93"/>
        <v>6 to 8</v>
      </c>
      <c r="Z167" s="15">
        <f>Q167*0.0338</f>
        <v>6.76</v>
      </c>
      <c r="AA167" s="5" t="s">
        <v>96</v>
      </c>
      <c r="AB167" s="5"/>
      <c r="AC167" s="5"/>
      <c r="AD167" s="5"/>
    </row>
    <row r="168" spans="1:30">
      <c r="A168" s="5" t="s">
        <v>718</v>
      </c>
      <c r="B168" s="5" t="s">
        <v>719</v>
      </c>
      <c r="C168" s="24" t="s">
        <v>1107</v>
      </c>
      <c r="D168" s="5" t="s">
        <v>1108</v>
      </c>
      <c r="E168" s="5" t="s">
        <v>369</v>
      </c>
      <c r="F168" s="9" t="s">
        <v>1109</v>
      </c>
      <c r="G168" s="15">
        <v>3</v>
      </c>
      <c r="H168" s="15">
        <v>445.27</v>
      </c>
      <c r="I168" s="26">
        <f t="shared" si="72"/>
        <v>0.000596136874536584</v>
      </c>
      <c r="J168" s="15" t="s">
        <v>874</v>
      </c>
      <c r="K168" s="14" t="str">
        <f t="shared" si="68"/>
        <v>150 to 200</v>
      </c>
      <c r="L168" s="15">
        <v>161.58</v>
      </c>
      <c r="M168" s="14" t="str">
        <f t="shared" si="69"/>
        <v>150 to 200</v>
      </c>
      <c r="N168" s="15">
        <v>170.75</v>
      </c>
      <c r="O168" s="14" t="str">
        <f t="shared" si="70"/>
        <v>4% to 6%</v>
      </c>
      <c r="P168" s="26">
        <f t="shared" si="71"/>
        <v>0.0537042459736456</v>
      </c>
      <c r="Q168" s="5">
        <v>8.5</v>
      </c>
      <c r="R168" s="5" t="s">
        <v>96</v>
      </c>
      <c r="S168" s="5" t="str">
        <f t="shared" si="87"/>
        <v>0.5 to 0.75</v>
      </c>
      <c r="T168" s="15">
        <f t="shared" si="88"/>
        <v>0.642861405637669</v>
      </c>
      <c r="U168" s="15" t="str">
        <f t="shared" si="89"/>
        <v>0.1 to 0.2</v>
      </c>
      <c r="V168" s="16">
        <f t="shared" si="90"/>
        <v>0.183423183273986</v>
      </c>
      <c r="W168" s="15" t="str">
        <f t="shared" si="91"/>
        <v>0.1 to 0.2</v>
      </c>
      <c r="X168" s="16">
        <f t="shared" si="92"/>
        <v>0.173572579522171</v>
      </c>
      <c r="Y168" s="5" t="str">
        <f t="shared" si="93"/>
        <v>8 to 10</v>
      </c>
      <c r="Z168" s="15">
        <f>Q168</f>
        <v>8.5</v>
      </c>
      <c r="AA168" s="5" t="s">
        <v>96</v>
      </c>
      <c r="AB168" s="5"/>
      <c r="AC168" s="5"/>
      <c r="AD168" s="5"/>
    </row>
    <row r="169" spans="1:30">
      <c r="A169" s="5" t="s">
        <v>718</v>
      </c>
      <c r="B169" s="5" t="s">
        <v>719</v>
      </c>
      <c r="C169" s="24" t="s">
        <v>1110</v>
      </c>
      <c r="D169" s="5" t="s">
        <v>1111</v>
      </c>
      <c r="E169" s="5" t="s">
        <v>370</v>
      </c>
      <c r="F169" s="9" t="s">
        <v>1112</v>
      </c>
      <c r="G169" s="15">
        <v>5</v>
      </c>
      <c r="H169" s="15">
        <v>444.57</v>
      </c>
      <c r="I169" s="26">
        <f t="shared" si="72"/>
        <v>0.000595199699761334</v>
      </c>
      <c r="J169" s="15" t="s">
        <v>874</v>
      </c>
      <c r="K169" s="14" t="str">
        <f t="shared" si="68"/>
        <v>75 to 100</v>
      </c>
      <c r="L169" s="15">
        <v>88</v>
      </c>
      <c r="M169" s="14" t="str">
        <f t="shared" si="69"/>
        <v>75 to 100</v>
      </c>
      <c r="N169" s="15">
        <v>88</v>
      </c>
      <c r="O169" s="14" t="str">
        <f t="shared" si="70"/>
        <v>No Discount</v>
      </c>
      <c r="P169" s="26">
        <f t="shared" si="71"/>
        <v>0</v>
      </c>
      <c r="Q169" s="5">
        <v>150</v>
      </c>
      <c r="R169" s="5" t="s">
        <v>115</v>
      </c>
      <c r="S169" s="5" t="str">
        <f t="shared" si="87"/>
        <v>0.5 to 0.75</v>
      </c>
      <c r="T169" s="15">
        <f t="shared" si="88"/>
        <v>0.586980114047568</v>
      </c>
      <c r="U169" s="15" t="str">
        <f t="shared" si="89"/>
        <v>0.1 to 0.2</v>
      </c>
      <c r="V169" s="16">
        <f t="shared" si="90"/>
        <v>0.158484630792843</v>
      </c>
      <c r="W169" s="15" t="str">
        <f t="shared" si="91"/>
        <v>0.1 to 0.2</v>
      </c>
      <c r="X169" s="16">
        <f t="shared" si="92"/>
        <v>0.158484630792843</v>
      </c>
      <c r="Y169" s="5" t="str">
        <f t="shared" si="93"/>
        <v>4 to 6</v>
      </c>
      <c r="Z169" s="15">
        <f>Q169*0.0338</f>
        <v>5.07</v>
      </c>
      <c r="AA169" s="5" t="s">
        <v>96</v>
      </c>
      <c r="AB169" s="5"/>
      <c r="AC169" s="5"/>
      <c r="AD169" s="5"/>
    </row>
    <row r="170" spans="1:30">
      <c r="A170" s="5" t="s">
        <v>718</v>
      </c>
      <c r="B170" s="5" t="s">
        <v>719</v>
      </c>
      <c r="C170" s="24" t="s">
        <v>587</v>
      </c>
      <c r="D170" s="5" t="s">
        <v>1113</v>
      </c>
      <c r="E170" s="5" t="s">
        <v>371</v>
      </c>
      <c r="F170" s="9" t="s">
        <v>1114</v>
      </c>
      <c r="G170" s="15">
        <v>6</v>
      </c>
      <c r="H170" s="15">
        <v>444.33</v>
      </c>
      <c r="I170" s="26">
        <f t="shared" si="72"/>
        <v>0.000594878382695534</v>
      </c>
      <c r="J170" s="15" t="s">
        <v>874</v>
      </c>
      <c r="K170" s="14" t="str">
        <f t="shared" si="68"/>
        <v>50 to 75</v>
      </c>
      <c r="L170" s="15">
        <v>71.7</v>
      </c>
      <c r="M170" s="14" t="str">
        <f t="shared" si="69"/>
        <v>75 to 100</v>
      </c>
      <c r="N170" s="15">
        <v>85.11</v>
      </c>
      <c r="O170" s="14" t="str">
        <f t="shared" si="70"/>
        <v>15% to 20%</v>
      </c>
      <c r="P170" s="26">
        <f t="shared" si="71"/>
        <v>0.157560803665844</v>
      </c>
      <c r="Q170" s="5">
        <f>7*3</f>
        <v>21</v>
      </c>
      <c r="R170" s="5" t="s">
        <v>96</v>
      </c>
      <c r="S170" s="5" t="str">
        <f t="shared" si="87"/>
        <v>0.1 to 0.2</v>
      </c>
      <c r="T170" s="15">
        <f t="shared" si="88"/>
        <v>0.115464515193971</v>
      </c>
      <c r="U170" s="15" t="str">
        <f t="shared" si="89"/>
        <v>0 to 0.05</v>
      </c>
      <c r="V170" s="16">
        <f t="shared" si="90"/>
        <v>0.0370061355621044</v>
      </c>
      <c r="W170" s="15" t="str">
        <f t="shared" si="91"/>
        <v>0 to 0.05</v>
      </c>
      <c r="X170" s="16">
        <f t="shared" si="92"/>
        <v>0.0311754191023721</v>
      </c>
      <c r="Y170" s="5" t="str">
        <f t="shared" si="93"/>
        <v>20 to 25</v>
      </c>
      <c r="Z170" s="15">
        <f>Q170</f>
        <v>21</v>
      </c>
      <c r="AA170" s="5" t="s">
        <v>96</v>
      </c>
      <c r="AB170" s="5"/>
      <c r="AC170" s="5"/>
      <c r="AD170" s="5"/>
    </row>
    <row r="171" spans="1:30">
      <c r="A171" s="5" t="s">
        <v>718</v>
      </c>
      <c r="B171" s="5" t="s">
        <v>719</v>
      </c>
      <c r="C171" s="24" t="s">
        <v>601</v>
      </c>
      <c r="D171" s="5" t="s">
        <v>1115</v>
      </c>
      <c r="E171" s="5" t="s">
        <v>372</v>
      </c>
      <c r="F171" s="9" t="s">
        <v>1116</v>
      </c>
      <c r="G171" s="15">
        <v>3</v>
      </c>
      <c r="H171" s="15">
        <v>435.39</v>
      </c>
      <c r="I171" s="26">
        <f t="shared" si="72"/>
        <v>0.000582909321994483</v>
      </c>
      <c r="J171" s="15" t="s">
        <v>874</v>
      </c>
      <c r="K171" s="14" t="str">
        <f t="shared" si="68"/>
        <v>150 to 200</v>
      </c>
      <c r="L171" s="15">
        <v>169</v>
      </c>
      <c r="M171" s="14" t="str">
        <f t="shared" si="69"/>
        <v>250 to 300</v>
      </c>
      <c r="N171" s="15">
        <v>268.04</v>
      </c>
      <c r="O171" s="14" t="str">
        <f t="shared" si="70"/>
        <v>30% to 40%</v>
      </c>
      <c r="P171" s="26">
        <f t="shared" si="71"/>
        <v>0.369497089986569</v>
      </c>
      <c r="Q171" s="5">
        <v>5.3</v>
      </c>
      <c r="R171" s="5" t="s">
        <v>95</v>
      </c>
      <c r="S171" s="5" t="str">
        <f t="shared" si="87"/>
        <v>1 to 2</v>
      </c>
      <c r="T171" s="15">
        <f t="shared" si="88"/>
        <v>1.03687444567097</v>
      </c>
      <c r="U171" s="15" t="str">
        <f t="shared" si="89"/>
        <v>0.4 to 0.5</v>
      </c>
      <c r="V171" s="16">
        <f t="shared" si="90"/>
        <v>0.444020314395057</v>
      </c>
      <c r="W171" s="15" t="str">
        <f t="shared" si="91"/>
        <v>0.2 to 0.3</v>
      </c>
      <c r="X171" s="16">
        <f t="shared" si="92"/>
        <v>0.279956100331162</v>
      </c>
      <c r="Y171" s="5" t="str">
        <f t="shared" si="93"/>
        <v>4 to 6</v>
      </c>
      <c r="Z171" s="15">
        <f>Q171*1.04</f>
        <v>5.512</v>
      </c>
      <c r="AA171" s="5" t="s">
        <v>96</v>
      </c>
      <c r="AB171" s="5"/>
      <c r="AC171" s="5"/>
      <c r="AD171" s="5"/>
    </row>
    <row r="172" spans="1:30">
      <c r="A172" s="5" t="s">
        <v>718</v>
      </c>
      <c r="B172" s="5" t="s">
        <v>719</v>
      </c>
      <c r="C172" s="24" t="s">
        <v>591</v>
      </c>
      <c r="D172" s="5" t="s">
        <v>1117</v>
      </c>
      <c r="E172" s="5" t="s">
        <v>373</v>
      </c>
      <c r="F172" s="9" t="s">
        <v>1118</v>
      </c>
      <c r="G172" s="15">
        <v>3</v>
      </c>
      <c r="H172" s="15">
        <v>422.47</v>
      </c>
      <c r="I172" s="26">
        <f t="shared" si="72"/>
        <v>0.000565611753285581</v>
      </c>
      <c r="J172" s="15" t="s">
        <v>874</v>
      </c>
      <c r="K172" s="14" t="str">
        <f t="shared" si="68"/>
        <v>150 to 200</v>
      </c>
      <c r="L172" s="15">
        <v>167.25</v>
      </c>
      <c r="M172" s="14" t="str">
        <f t="shared" si="69"/>
        <v>150 to 200</v>
      </c>
      <c r="N172" s="15">
        <v>169.75</v>
      </c>
      <c r="O172" s="14" t="str">
        <f t="shared" si="70"/>
        <v>0% to 2%</v>
      </c>
      <c r="P172" s="26">
        <f t="shared" si="71"/>
        <v>0.0147275405007364</v>
      </c>
      <c r="Q172" s="5">
        <v>15</v>
      </c>
      <c r="R172" s="5" t="s">
        <v>96</v>
      </c>
      <c r="S172" s="5" t="str">
        <f t="shared" si="87"/>
        <v>0.3 to 0.4</v>
      </c>
      <c r="T172" s="15">
        <f t="shared" si="88"/>
        <v>0.37707135610416</v>
      </c>
      <c r="U172" s="15" t="str">
        <f t="shared" si="89"/>
        <v>0.1 to 0.2</v>
      </c>
      <c r="V172" s="16">
        <f t="shared" si="90"/>
        <v>0.103331078796077</v>
      </c>
      <c r="W172" s="15" t="str">
        <f t="shared" si="91"/>
        <v>0.1 to 0.2</v>
      </c>
      <c r="X172" s="16">
        <f t="shared" si="92"/>
        <v>0.101809266148123</v>
      </c>
      <c r="Y172" s="5" t="str">
        <f t="shared" si="93"/>
        <v>10 to 15</v>
      </c>
      <c r="Z172" s="15">
        <f>Q172</f>
        <v>15</v>
      </c>
      <c r="AA172" s="5" t="s">
        <v>96</v>
      </c>
      <c r="AB172" s="5"/>
      <c r="AC172" s="5"/>
      <c r="AD172" s="5"/>
    </row>
    <row r="173" spans="1:30">
      <c r="A173" s="5" t="s">
        <v>718</v>
      </c>
      <c r="B173" s="5" t="s">
        <v>719</v>
      </c>
      <c r="C173" s="24" t="s">
        <v>1119</v>
      </c>
      <c r="D173" s="5" t="s">
        <v>1120</v>
      </c>
      <c r="E173" s="5" t="s">
        <v>374</v>
      </c>
      <c r="F173" s="9" t="s">
        <v>1121</v>
      </c>
      <c r="G173" s="15">
        <v>3</v>
      </c>
      <c r="H173" s="15">
        <v>420.57</v>
      </c>
      <c r="I173" s="26">
        <f t="shared" si="72"/>
        <v>0.000563067993181331</v>
      </c>
      <c r="J173" s="15" t="s">
        <v>874</v>
      </c>
      <c r="K173" s="14" t="str">
        <f t="shared" si="68"/>
        <v>150 to 200</v>
      </c>
      <c r="L173" s="15">
        <v>170.69</v>
      </c>
      <c r="M173" s="14" t="str">
        <f t="shared" si="69"/>
        <v>150 to 200</v>
      </c>
      <c r="N173" s="15">
        <v>171.33</v>
      </c>
      <c r="O173" s="14" t="str">
        <f t="shared" si="70"/>
        <v>0% to 2%</v>
      </c>
      <c r="P173" s="26">
        <f t="shared" si="71"/>
        <v>0.00373548123504357</v>
      </c>
      <c r="Q173" s="5"/>
      <c r="R173" s="5"/>
      <c r="S173" s="5"/>
      <c r="T173" s="15"/>
      <c r="U173" s="15"/>
      <c r="V173" s="16"/>
      <c r="W173" s="15"/>
      <c r="X173" s="16"/>
      <c r="Y173" s="5"/>
      <c r="Z173" s="15"/>
      <c r="AA173" s="5"/>
      <c r="AB173" s="5"/>
      <c r="AC173" s="5"/>
      <c r="AD173" s="5"/>
    </row>
    <row r="174" spans="1:30">
      <c r="A174" s="5" t="s">
        <v>718</v>
      </c>
      <c r="B174" s="5" t="s">
        <v>719</v>
      </c>
      <c r="C174" s="24" t="s">
        <v>593</v>
      </c>
      <c r="D174" s="5" t="s">
        <v>1122</v>
      </c>
      <c r="E174" s="5" t="s">
        <v>375</v>
      </c>
      <c r="F174" s="9" t="s">
        <v>1123</v>
      </c>
      <c r="G174" s="15">
        <v>5</v>
      </c>
      <c r="H174" s="15">
        <v>415.52</v>
      </c>
      <c r="I174" s="26">
        <f t="shared" si="72"/>
        <v>0.000556306946588455</v>
      </c>
      <c r="J174" s="15" t="s">
        <v>874</v>
      </c>
      <c r="K174" s="14" t="str">
        <f t="shared" si="68"/>
        <v>75 to 100</v>
      </c>
      <c r="L174" s="15">
        <v>83.58</v>
      </c>
      <c r="M174" s="14" t="str">
        <f t="shared" si="69"/>
        <v>75 to 100</v>
      </c>
      <c r="N174" s="15">
        <v>83.85</v>
      </c>
      <c r="O174" s="14" t="str">
        <f t="shared" si="70"/>
        <v>0% to 2%</v>
      </c>
      <c r="P174" s="26">
        <f t="shared" si="71"/>
        <v>0.00322003577817527</v>
      </c>
      <c r="Q174" s="5"/>
      <c r="R174" s="5"/>
      <c r="S174" s="5"/>
      <c r="T174" s="15"/>
      <c r="U174" s="15"/>
      <c r="V174" s="16"/>
      <c r="W174" s="15"/>
      <c r="X174" s="16"/>
      <c r="Y174" s="5"/>
      <c r="Z174" s="15"/>
      <c r="AA174" s="5"/>
      <c r="AB174" s="5"/>
      <c r="AC174" s="5"/>
      <c r="AD174" s="5"/>
    </row>
    <row r="175" spans="1:30">
      <c r="A175" s="5" t="s">
        <v>718</v>
      </c>
      <c r="B175" s="5" t="s">
        <v>719</v>
      </c>
      <c r="C175" s="24" t="s">
        <v>1014</v>
      </c>
      <c r="D175" s="5" t="s">
        <v>1124</v>
      </c>
      <c r="E175" s="5" t="s">
        <v>376</v>
      </c>
      <c r="F175" s="9" t="s">
        <v>1125</v>
      </c>
      <c r="G175" s="15">
        <v>3</v>
      </c>
      <c r="H175" s="15">
        <v>411.73</v>
      </c>
      <c r="I175" s="26">
        <f t="shared" si="72"/>
        <v>0.00055123281459103</v>
      </c>
      <c r="J175" s="15" t="s">
        <v>874</v>
      </c>
      <c r="K175" s="14" t="str">
        <f t="shared" si="68"/>
        <v>150 to 200</v>
      </c>
      <c r="L175" s="15">
        <v>163</v>
      </c>
      <c r="M175" s="14" t="str">
        <f t="shared" si="69"/>
        <v>150 to 200</v>
      </c>
      <c r="N175" s="15">
        <v>163</v>
      </c>
      <c r="O175" s="14" t="str">
        <f t="shared" si="70"/>
        <v>No Discount</v>
      </c>
      <c r="P175" s="26">
        <f t="shared" si="71"/>
        <v>0</v>
      </c>
      <c r="Q175" s="5"/>
      <c r="R175" s="5"/>
      <c r="S175" s="5"/>
      <c r="T175" s="15"/>
      <c r="U175" s="15"/>
      <c r="V175" s="16"/>
      <c r="W175" s="15"/>
      <c r="X175" s="16"/>
      <c r="Y175" s="5"/>
      <c r="Z175" s="15"/>
      <c r="AA175" s="5"/>
      <c r="AB175" s="5"/>
      <c r="AC175" s="5"/>
      <c r="AD175" s="5"/>
    </row>
    <row r="176" spans="1:30">
      <c r="A176" s="5" t="s">
        <v>718</v>
      </c>
      <c r="B176" s="5" t="s">
        <v>719</v>
      </c>
      <c r="C176" s="24" t="s">
        <v>984</v>
      </c>
      <c r="D176" s="5" t="s">
        <v>1126</v>
      </c>
      <c r="E176" s="5" t="s">
        <v>377</v>
      </c>
      <c r="F176" s="9" t="s">
        <v>1127</v>
      </c>
      <c r="G176" s="15">
        <v>1</v>
      </c>
      <c r="H176" s="15">
        <v>407.94</v>
      </c>
      <c r="I176" s="26">
        <f t="shared" si="72"/>
        <v>0.000546158682593604</v>
      </c>
      <c r="J176" s="15" t="s">
        <v>874</v>
      </c>
      <c r="K176" s="14" t="str">
        <f t="shared" si="68"/>
        <v>150 to 200</v>
      </c>
      <c r="L176" s="15">
        <v>167</v>
      </c>
      <c r="M176" s="14" t="str">
        <f t="shared" si="69"/>
        <v>150 to 200</v>
      </c>
      <c r="N176" s="15">
        <v>167</v>
      </c>
      <c r="O176" s="14" t="str">
        <f t="shared" si="70"/>
        <v>No Discount</v>
      </c>
      <c r="P176" s="26">
        <f t="shared" si="71"/>
        <v>0</v>
      </c>
      <c r="Q176" s="5">
        <v>5</v>
      </c>
      <c r="R176" s="5" t="s">
        <v>95</v>
      </c>
      <c r="S176" s="5" t="str">
        <f t="shared" ref="S176:S181" si="94">_xlfn.IFS(AND(T176&gt;0,T176&lt;=0.05),"0 to 0.05",AND(T176&gt;0.05,T176&lt;=0.1),"0.05 to 0.1",AND(T176&gt;0.1,T176&lt;=0.2),"0.1 to 0.2",AND(T176&gt;0.2,T176&lt;=0.3),"0.2 to 0.3",AND(T176&gt;0.3,T176&lt;=0.4),"0.3 to 0.4",AND(T176&gt;0.4,T176&lt;=0.5),"0.4 to 0.5",AND(T176&gt;0.5,T176&lt;=0.75),"0.5 to 0.75",AND(T176&gt;0.75,T176&lt;=1),"0.75 to 1",AND(T176&gt;1,T176&lt;=2),"1 to 2",AND(T176&gt;2,T176&lt;=3),"2 to 3",AND(T176&gt;3,T176&lt;=4),"3 to 4",AND(T176&gt;4,T176&lt;=5),"4 to 5",AND(T176&gt;5,T176&lt;=10),"5 to 10",T176&gt;10,"10+")</f>
        <v>1 to 2</v>
      </c>
      <c r="T176" s="15">
        <f t="shared" ref="T176:T181" si="95">L176/(Z176*29.57)</f>
        <v>1.08607996670222</v>
      </c>
      <c r="U176" s="15" t="str">
        <f t="shared" ref="U176:U181" si="96">_xlfn.IFS(AND(V176&gt;0,V176&lt;=0.05),"0 to 0.05",AND(V176&gt;0.05,V176&lt;=0.1),"0.05 to 0.1",AND(V176&gt;0.1,V176&lt;=0.2),"0.1 to 0.2",AND(V176&gt;0.2,V176&lt;=0.3),"0.2 to 0.3",AND(V176&gt;0.3,V176&lt;=0.4),"0.3 to 0.4",AND(V176&gt;0.4,V176&lt;=0.5),"0.4 to 0.5",AND(V176&gt;0.5,V176&lt;=0.75),"0.5 to 0.75",AND(V176&gt;0.75,V176&lt;=1),"0.75 to 1",AND(V176&gt;1,V176&lt;=2),"1 to 2",AND(V176&gt;2,V176&lt;=3),"2 to 3",AND(V176&gt;3,V176&lt;=4),"3 to 4",AND(V176&gt;4,V176&lt;=5),"4 to 5",AND(V176&gt;5,V176&lt;=10),"5 to 10",V176&gt;10,"10+")</f>
        <v>0.2 to 0.3</v>
      </c>
      <c r="V176" s="16">
        <f t="shared" ref="V176:V181" si="97">N176/($Z176*29.57)*0.27</f>
        <v>0.293241591009599</v>
      </c>
      <c r="W176" s="15" t="str">
        <f t="shared" ref="W176:W181" si="98">_xlfn.IFS(AND(X176&gt;0,X176&lt;=0.05),"0 to 0.05",AND(X176&gt;0.05,X176&lt;=0.1),"0.05 to 0.1",AND(X176&gt;0.1,X176&lt;=0.2),"0.1 to 0.2",AND(X176&gt;0.2,X176&lt;=0.3),"0.2 to 0.3",AND(X176&gt;0.3,X176&lt;=0.4),"0.3 to 0.4",AND(X176&gt;0.4,X176&lt;=0.5),"0.4 to 0.5",AND(X176&gt;0.5,X176&lt;=0.75),"0.5 to 0.75",AND(X176&gt;0.75,X176&lt;=1),"0.75 to 1",AND(X176&gt;1,X176&lt;=2),"1 to 2",AND(X176&gt;2,X176&lt;=3),"2 to 3",AND(X176&gt;3,X176&lt;=4),"3 to 4",AND(X176&gt;4,X176&lt;=5),"4 to 5",AND(X176&gt;5,X176&lt;=10),"5 to 10",X176&gt;10,"10+")</f>
        <v>0.2 to 0.3</v>
      </c>
      <c r="X176" s="16">
        <f t="shared" ref="X176:X181" si="99">L176/($Z176*29.57)*0.27</f>
        <v>0.293241591009599</v>
      </c>
      <c r="Y176" s="5" t="str">
        <f t="shared" ref="Y176:Y181" si="100">_xlfn.IFS(AND(Z176&gt;0,Z176&lt;=1),"0 to 1",AND(Z176&gt;1,Z176&lt;=2),"1 to 2",AND(Z176&gt;2,Z176&lt;=4),"2 to 4",AND(Z176&gt;4,Z176&lt;=6),"4 to 6",AND(Z176&gt;6,Z176&lt;=8),"6 to 8",AND(Z176&gt;8,Z176&lt;=10),"8 to 10",AND(Z176&gt;10,Z176&lt;=15),"10 to 15",AND(Z176&gt;15,Z176&lt;=20),"15 to 20",AND(Z176&gt;20,Z176&lt;=25),"20 to 25",AND(Z176&gt;25,Z176&lt;=30),"25 to 30",AND(Z176&gt;30,Z176&lt;=40),"30 to 40",AND(Z176&gt;40,Z176&lt;=50),"40 to 50",Z176&gt;50,"50+")</f>
        <v>4 to 6</v>
      </c>
      <c r="Z176" s="15">
        <f>Q176*1.04</f>
        <v>5.2</v>
      </c>
      <c r="AA176" s="5" t="s">
        <v>96</v>
      </c>
      <c r="AB176" s="5"/>
      <c r="AC176" s="5"/>
      <c r="AD176" s="5"/>
    </row>
    <row r="177" spans="1:30">
      <c r="A177" s="5" t="s">
        <v>718</v>
      </c>
      <c r="B177" s="5" t="s">
        <v>719</v>
      </c>
      <c r="C177" s="24" t="s">
        <v>1128</v>
      </c>
      <c r="D177" s="5" t="s">
        <v>1129</v>
      </c>
      <c r="E177" s="5" t="s">
        <v>378</v>
      </c>
      <c r="F177" s="9" t="s">
        <v>1130</v>
      </c>
      <c r="G177" s="15">
        <v>4</v>
      </c>
      <c r="H177" s="15">
        <v>407.93</v>
      </c>
      <c r="I177" s="26">
        <f t="shared" si="72"/>
        <v>0.000546145294382529</v>
      </c>
      <c r="J177" s="15" t="s">
        <v>874</v>
      </c>
      <c r="K177" s="14" t="str">
        <f t="shared" si="68"/>
        <v>100 to 150</v>
      </c>
      <c r="L177" s="15">
        <v>102.82</v>
      </c>
      <c r="M177" s="14" t="str">
        <f t="shared" si="69"/>
        <v>100 to 150</v>
      </c>
      <c r="N177" s="15">
        <v>114.31</v>
      </c>
      <c r="O177" s="14" t="str">
        <f t="shared" si="70"/>
        <v>10% to 15%</v>
      </c>
      <c r="P177" s="26">
        <f t="shared" si="71"/>
        <v>0.100516140320182</v>
      </c>
      <c r="Q177" s="5">
        <v>200</v>
      </c>
      <c r="R177" s="5" t="s">
        <v>115</v>
      </c>
      <c r="S177" s="5" t="str">
        <f t="shared" si="94"/>
        <v>0.5 to 0.75</v>
      </c>
      <c r="T177" s="15">
        <f t="shared" si="95"/>
        <v>0.514374676077025</v>
      </c>
      <c r="U177" s="15" t="str">
        <f t="shared" si="96"/>
        <v>0.1 to 0.2</v>
      </c>
      <c r="V177" s="16">
        <f t="shared" si="97"/>
        <v>0.154400950107357</v>
      </c>
      <c r="W177" s="15" t="str">
        <f t="shared" si="98"/>
        <v>0.1 to 0.2</v>
      </c>
      <c r="X177" s="16">
        <f t="shared" si="99"/>
        <v>0.138881162540797</v>
      </c>
      <c r="Y177" s="5" t="str">
        <f t="shared" si="100"/>
        <v>6 to 8</v>
      </c>
      <c r="Z177" s="15">
        <f>Q177*0.0338</f>
        <v>6.76</v>
      </c>
      <c r="AA177" s="5" t="s">
        <v>96</v>
      </c>
      <c r="AB177" s="5"/>
      <c r="AC177" s="5"/>
      <c r="AD177" s="5"/>
    </row>
    <row r="178" spans="1:30">
      <c r="A178" s="5" t="s">
        <v>718</v>
      </c>
      <c r="B178" s="5" t="s">
        <v>719</v>
      </c>
      <c r="C178" s="24" t="s">
        <v>1131</v>
      </c>
      <c r="D178" s="5" t="s">
        <v>1132</v>
      </c>
      <c r="E178" s="5" t="s">
        <v>379</v>
      </c>
      <c r="F178" s="9" t="s">
        <v>1133</v>
      </c>
      <c r="G178" s="15">
        <v>3</v>
      </c>
      <c r="H178" s="15">
        <v>404.15</v>
      </c>
      <c r="I178" s="26">
        <f t="shared" si="72"/>
        <v>0.000541084550596179</v>
      </c>
      <c r="J178" s="15" t="s">
        <v>874</v>
      </c>
      <c r="K178" s="14" t="str">
        <f t="shared" si="68"/>
        <v>150 to 200</v>
      </c>
      <c r="L178" s="15">
        <v>160</v>
      </c>
      <c r="M178" s="14" t="str">
        <f t="shared" si="69"/>
        <v>150 to 200</v>
      </c>
      <c r="N178" s="15">
        <v>160</v>
      </c>
      <c r="O178" s="14" t="str">
        <f t="shared" si="70"/>
        <v>No Discount</v>
      </c>
      <c r="P178" s="26">
        <f t="shared" si="71"/>
        <v>0</v>
      </c>
      <c r="Q178" s="5">
        <v>6</v>
      </c>
      <c r="R178" s="5" t="s">
        <v>96</v>
      </c>
      <c r="S178" s="5" t="str">
        <f t="shared" si="94"/>
        <v>0.75 to 1</v>
      </c>
      <c r="T178" s="15">
        <f t="shared" si="95"/>
        <v>0.901814902491264</v>
      </c>
      <c r="U178" s="15" t="str">
        <f t="shared" si="96"/>
        <v>0.2 to 0.3</v>
      </c>
      <c r="V178" s="16">
        <f t="shared" si="97"/>
        <v>0.243490023672641</v>
      </c>
      <c r="W178" s="15" t="str">
        <f t="shared" si="98"/>
        <v>0.2 to 0.3</v>
      </c>
      <c r="X178" s="16">
        <f t="shared" si="99"/>
        <v>0.243490023672641</v>
      </c>
      <c r="Y178" s="5" t="str">
        <f t="shared" si="100"/>
        <v>4 to 6</v>
      </c>
      <c r="Z178" s="15">
        <f>Q178</f>
        <v>6</v>
      </c>
      <c r="AA178" s="5" t="s">
        <v>96</v>
      </c>
      <c r="AB178" s="5"/>
      <c r="AC178" s="5"/>
      <c r="AD178" s="5"/>
    </row>
    <row r="179" spans="1:30">
      <c r="A179" s="5" t="s">
        <v>718</v>
      </c>
      <c r="B179" s="5" t="s">
        <v>719</v>
      </c>
      <c r="C179" s="24" t="s">
        <v>1134</v>
      </c>
      <c r="D179" s="25" t="s">
        <v>1135</v>
      </c>
      <c r="E179" s="5" t="s">
        <v>380</v>
      </c>
      <c r="F179" s="9" t="s">
        <v>1136</v>
      </c>
      <c r="G179" s="15">
        <v>4</v>
      </c>
      <c r="H179" s="15">
        <v>402.71</v>
      </c>
      <c r="I179" s="26">
        <f t="shared" si="72"/>
        <v>0.000539156648201378</v>
      </c>
      <c r="J179" s="15" t="s">
        <v>874</v>
      </c>
      <c r="K179" s="14" t="str">
        <f t="shared" si="68"/>
        <v>100 to 150</v>
      </c>
      <c r="L179" s="15">
        <v>111.6</v>
      </c>
      <c r="M179" s="14" t="str">
        <f t="shared" si="69"/>
        <v>100 to 150</v>
      </c>
      <c r="N179" s="15">
        <v>119.79</v>
      </c>
      <c r="O179" s="14" t="str">
        <f t="shared" si="70"/>
        <v>6% to 8%</v>
      </c>
      <c r="P179" s="26">
        <f t="shared" si="71"/>
        <v>0.0683696468820437</v>
      </c>
      <c r="Q179" s="5">
        <v>150</v>
      </c>
      <c r="R179" s="5" t="s">
        <v>115</v>
      </c>
      <c r="S179" s="5" t="str">
        <f t="shared" si="94"/>
        <v>0.5 to 0.75</v>
      </c>
      <c r="T179" s="15">
        <f t="shared" si="95"/>
        <v>0.744397508269416</v>
      </c>
      <c r="U179" s="15" t="str">
        <f t="shared" si="96"/>
        <v>0.2 to 0.3</v>
      </c>
      <c r="V179" s="16">
        <f t="shared" si="97"/>
        <v>0.215737203666758</v>
      </c>
      <c r="W179" s="15" t="str">
        <f t="shared" si="98"/>
        <v>0.2 to 0.3</v>
      </c>
      <c r="X179" s="16">
        <f t="shared" si="99"/>
        <v>0.200987327232742</v>
      </c>
      <c r="Y179" s="5" t="str">
        <f t="shared" si="100"/>
        <v>4 to 6</v>
      </c>
      <c r="Z179" s="15">
        <f>Q179*0.0338</f>
        <v>5.07</v>
      </c>
      <c r="AA179" s="5" t="s">
        <v>96</v>
      </c>
      <c r="AB179" s="5"/>
      <c r="AC179" s="5"/>
      <c r="AD179" s="5"/>
    </row>
    <row r="180" spans="1:30">
      <c r="A180" s="5" t="s">
        <v>718</v>
      </c>
      <c r="B180" s="5" t="s">
        <v>719</v>
      </c>
      <c r="C180" s="24" t="s">
        <v>583</v>
      </c>
      <c r="D180" s="5" t="s">
        <v>1137</v>
      </c>
      <c r="E180" s="5" t="s">
        <v>381</v>
      </c>
      <c r="F180" s="9" t="s">
        <v>1138</v>
      </c>
      <c r="G180" s="15">
        <v>4</v>
      </c>
      <c r="H180" s="15">
        <v>400.24</v>
      </c>
      <c r="I180" s="26">
        <f t="shared" si="72"/>
        <v>0.000535849760065853</v>
      </c>
      <c r="J180" s="15" t="s">
        <v>874</v>
      </c>
      <c r="K180" s="14" t="str">
        <f t="shared" si="68"/>
        <v>100 to 150</v>
      </c>
      <c r="L180" s="15">
        <v>105.75</v>
      </c>
      <c r="M180" s="14" t="str">
        <f t="shared" si="69"/>
        <v>100 to 150</v>
      </c>
      <c r="N180" s="15">
        <v>106.59</v>
      </c>
      <c r="O180" s="14" t="str">
        <f t="shared" si="70"/>
        <v>0% to 2%</v>
      </c>
      <c r="P180" s="26">
        <f t="shared" si="71"/>
        <v>0.00788066422741348</v>
      </c>
      <c r="Q180" s="5">
        <v>300</v>
      </c>
      <c r="R180" s="5" t="s">
        <v>115</v>
      </c>
      <c r="S180" s="5" t="str">
        <f t="shared" si="94"/>
        <v>0.3 to 0.4</v>
      </c>
      <c r="T180" s="15">
        <f t="shared" si="95"/>
        <v>0.352688335571195</v>
      </c>
      <c r="U180" s="15" t="str">
        <f t="shared" si="96"/>
        <v>0.05 to 0.1</v>
      </c>
      <c r="V180" s="16">
        <f t="shared" si="97"/>
        <v>0.0959822545239158</v>
      </c>
      <c r="W180" s="15" t="str">
        <f t="shared" si="98"/>
        <v>0.05 to 0.1</v>
      </c>
      <c r="X180" s="16">
        <f t="shared" si="99"/>
        <v>0.0952258506042227</v>
      </c>
      <c r="Y180" s="5" t="str">
        <f t="shared" si="100"/>
        <v>10 to 15</v>
      </c>
      <c r="Z180" s="15">
        <f>Q180*0.0338</f>
        <v>10.14</v>
      </c>
      <c r="AA180" s="5" t="s">
        <v>96</v>
      </c>
      <c r="AB180" s="5"/>
      <c r="AC180" s="5"/>
      <c r="AD180" s="5"/>
    </row>
    <row r="181" spans="1:30">
      <c r="A181" s="5" t="s">
        <v>718</v>
      </c>
      <c r="B181" s="5" t="s">
        <v>719</v>
      </c>
      <c r="C181" s="24" t="s">
        <v>1014</v>
      </c>
      <c r="D181" s="5" t="s">
        <v>1139</v>
      </c>
      <c r="E181" s="5" t="s">
        <v>382</v>
      </c>
      <c r="F181" s="9" t="s">
        <v>1140</v>
      </c>
      <c r="G181" s="15">
        <v>3</v>
      </c>
      <c r="H181" s="15">
        <v>394.07</v>
      </c>
      <c r="I181" s="26">
        <f t="shared" si="72"/>
        <v>0.000527589233832577</v>
      </c>
      <c r="J181" s="15" t="s">
        <v>874</v>
      </c>
      <c r="K181" s="14" t="str">
        <f t="shared" si="68"/>
        <v>150 to 200</v>
      </c>
      <c r="L181" s="15">
        <v>156.01</v>
      </c>
      <c r="M181" s="14" t="str">
        <f t="shared" si="69"/>
        <v>150 to 200</v>
      </c>
      <c r="N181" s="15">
        <v>159.74</v>
      </c>
      <c r="O181" s="14" t="str">
        <f t="shared" si="70"/>
        <v>2% to 4%</v>
      </c>
      <c r="P181" s="26">
        <f t="shared" si="71"/>
        <v>0.0233504444722675</v>
      </c>
      <c r="Q181" s="5">
        <v>91</v>
      </c>
      <c r="R181" s="5" t="s">
        <v>824</v>
      </c>
      <c r="S181" s="5" t="str">
        <f t="shared" si="94"/>
        <v>1 to 2</v>
      </c>
      <c r="T181" s="15">
        <f t="shared" si="95"/>
        <v>1.71531158077974</v>
      </c>
      <c r="U181" s="15" t="str">
        <f t="shared" si="96"/>
        <v>0.4 to 0.5</v>
      </c>
      <c r="V181" s="16">
        <f t="shared" si="97"/>
        <v>0.474207072730684</v>
      </c>
      <c r="W181" s="15" t="str">
        <f t="shared" si="98"/>
        <v>0.4 to 0.5</v>
      </c>
      <c r="X181" s="16">
        <f t="shared" si="99"/>
        <v>0.46313412681053</v>
      </c>
      <c r="Y181" s="5" t="str">
        <f t="shared" si="100"/>
        <v>2 to 4</v>
      </c>
      <c r="Z181" s="15">
        <f>Q181*0.0338</f>
        <v>3.0758</v>
      </c>
      <c r="AA181" s="5" t="s">
        <v>96</v>
      </c>
      <c r="AB181" s="5"/>
      <c r="AC181" s="5"/>
      <c r="AD181" s="5"/>
    </row>
    <row r="182" spans="1:30">
      <c r="A182" s="5" t="s">
        <v>718</v>
      </c>
      <c r="B182" s="5" t="s">
        <v>719</v>
      </c>
      <c r="C182" s="24" t="s">
        <v>609</v>
      </c>
      <c r="D182" s="5" t="s">
        <v>1141</v>
      </c>
      <c r="E182" s="5" t="s">
        <v>383</v>
      </c>
      <c r="F182" s="9" t="s">
        <v>1142</v>
      </c>
      <c r="G182" s="15">
        <v>3</v>
      </c>
      <c r="H182" s="15">
        <v>391.75</v>
      </c>
      <c r="I182" s="26">
        <f t="shared" si="72"/>
        <v>0.000524483168863177</v>
      </c>
      <c r="J182" s="15" t="s">
        <v>874</v>
      </c>
      <c r="K182" s="14" t="str">
        <f t="shared" si="68"/>
        <v>150 to 200</v>
      </c>
      <c r="L182" s="15">
        <v>155.09</v>
      </c>
      <c r="M182" s="14" t="str">
        <f t="shared" si="69"/>
        <v>150 to 200</v>
      </c>
      <c r="N182" s="15">
        <v>155.09</v>
      </c>
      <c r="O182" s="14" t="str">
        <f t="shared" si="70"/>
        <v>No Discount</v>
      </c>
      <c r="P182" s="26">
        <f t="shared" si="71"/>
        <v>0</v>
      </c>
      <c r="Q182" s="5"/>
      <c r="R182" s="5"/>
      <c r="S182" s="5"/>
      <c r="T182" s="15"/>
      <c r="U182" s="15"/>
      <c r="V182" s="16"/>
      <c r="W182" s="15"/>
      <c r="X182" s="16"/>
      <c r="Y182" s="5"/>
      <c r="Z182" s="15"/>
      <c r="AA182" s="5"/>
      <c r="AB182" s="5"/>
      <c r="AC182" s="5"/>
      <c r="AD182" s="5"/>
    </row>
    <row r="183" spans="1:30">
      <c r="A183" s="5" t="s">
        <v>718</v>
      </c>
      <c r="B183" s="5" t="s">
        <v>719</v>
      </c>
      <c r="C183" s="24" t="s">
        <v>1143</v>
      </c>
      <c r="D183" s="25" t="s">
        <v>1144</v>
      </c>
      <c r="E183" s="5" t="s">
        <v>384</v>
      </c>
      <c r="F183" s="9" t="s">
        <v>1145</v>
      </c>
      <c r="G183" s="15">
        <v>3</v>
      </c>
      <c r="H183" s="15">
        <v>378.89</v>
      </c>
      <c r="I183" s="26">
        <f t="shared" si="72"/>
        <v>0.000507265929420725</v>
      </c>
      <c r="J183" s="15" t="s">
        <v>874</v>
      </c>
      <c r="K183" s="14" t="str">
        <f t="shared" si="68"/>
        <v>150 to 200</v>
      </c>
      <c r="L183" s="15">
        <v>186.69</v>
      </c>
      <c r="M183" s="14" t="str">
        <f t="shared" si="69"/>
        <v>150 to 200</v>
      </c>
      <c r="N183" s="15">
        <v>188.27</v>
      </c>
      <c r="O183" s="14" t="str">
        <f t="shared" si="70"/>
        <v>0% to 2%</v>
      </c>
      <c r="P183" s="26">
        <f t="shared" si="71"/>
        <v>0.00839220268762953</v>
      </c>
      <c r="Q183" s="5">
        <v>300</v>
      </c>
      <c r="R183" s="5" t="s">
        <v>824</v>
      </c>
      <c r="S183" s="5" t="str">
        <f t="shared" ref="S183:S192" si="101">_xlfn.IFS(AND(T183&gt;0,T183&lt;=0.05),"0 to 0.05",AND(T183&gt;0.05,T183&lt;=0.1),"0.05 to 0.1",AND(T183&gt;0.1,T183&lt;=0.2),"0.1 to 0.2",AND(T183&gt;0.2,T183&lt;=0.3),"0.2 to 0.3",AND(T183&gt;0.3,T183&lt;=0.4),"0.3 to 0.4",AND(T183&gt;0.4,T183&lt;=0.5),"0.4 to 0.5",AND(T183&gt;0.5,T183&lt;=0.75),"0.5 to 0.75",AND(T183&gt;0.75,T183&lt;=1),"0.75 to 1",AND(T183&gt;1,T183&lt;=2),"1 to 2",AND(T183&gt;2,T183&lt;=3),"2 to 3",AND(T183&gt;3,T183&lt;=4),"3 to 4",AND(T183&gt;4,T183&lt;=5),"4 to 5",AND(T183&gt;5,T183&lt;=10),"5 to 10",T183&gt;10,"10+")</f>
        <v>0.5 to 0.75</v>
      </c>
      <c r="T183" s="15">
        <f t="shared" ref="T183:T192" si="102">L183/(Z183*29.57)</f>
        <v>0.622632485747389</v>
      </c>
      <c r="U183" s="15" t="str">
        <f t="shared" ref="U183:U192" si="103">_xlfn.IFS(AND(V183&gt;0,V183&lt;=0.05),"0 to 0.05",AND(V183&gt;0.05,V183&lt;=0.1),"0.05 to 0.1",AND(V183&gt;0.1,V183&lt;=0.2),"0.1 to 0.2",AND(V183&gt;0.2,V183&lt;=0.3),"0.2 to 0.3",AND(V183&gt;0.3,V183&lt;=0.4),"0.3 to 0.4",AND(V183&gt;0.4,V183&lt;=0.5),"0.4 to 0.5",AND(V183&gt;0.5,V183&lt;=0.75),"0.5 to 0.75",AND(V183&gt;0.75,V183&lt;=1),"0.75 to 1",AND(V183&gt;1,V183&lt;=2),"1 to 2",AND(V183&gt;2,V183&lt;=3),"2 to 3",AND(V183&gt;3,V183&lt;=4),"3 to 4",AND(V183&gt;4,V183&lt;=5),"4 to 5",AND(V183&gt;5,V183&lt;=10),"5 to 10",V183&gt;10,"10+")</f>
        <v>0.1 to 0.2</v>
      </c>
      <c r="V183" s="16">
        <f t="shared" ref="V183:V192" si="104">N183/($Z183*29.57)*0.27</f>
        <v>0.169533530905504</v>
      </c>
      <c r="W183" s="15" t="str">
        <f t="shared" ref="W183:W192" si="105">_xlfn.IFS(AND(X183&gt;0,X183&lt;=0.05),"0 to 0.05",AND(X183&gt;0.05,X183&lt;=0.1),"0.05 to 0.1",AND(X183&gt;0.1,X183&lt;=0.2),"0.1 to 0.2",AND(X183&gt;0.2,X183&lt;=0.3),"0.2 to 0.3",AND(X183&gt;0.3,X183&lt;=0.4),"0.3 to 0.4",AND(X183&gt;0.4,X183&lt;=0.5),"0.4 to 0.5",AND(X183&gt;0.5,X183&lt;=0.75),"0.5 to 0.75",AND(X183&gt;0.75,X183&lt;=1),"0.75 to 1",AND(X183&gt;1,X183&lt;=2),"1 to 2",AND(X183&gt;2,X183&lt;=3),"2 to 3",AND(X183&gt;3,X183&lt;=4),"3 to 4",AND(X183&gt;4,X183&lt;=5),"4 to 5",AND(X183&gt;5,X183&lt;=10),"5 to 10",X183&gt;10,"10+")</f>
        <v>0.1 to 0.2</v>
      </c>
      <c r="X183" s="16">
        <f t="shared" ref="X183:X192" si="106">L183/($Z183*29.57)*0.27</f>
        <v>0.168110771151795</v>
      </c>
      <c r="Y183" s="5" t="str">
        <f t="shared" ref="Y183:Y192" si="107">_xlfn.IFS(AND(Z183&gt;0,Z183&lt;=1),"0 to 1",AND(Z183&gt;1,Z183&lt;=2),"1 to 2",AND(Z183&gt;2,Z183&lt;=4),"2 to 4",AND(Z183&gt;4,Z183&lt;=6),"4 to 6",AND(Z183&gt;6,Z183&lt;=8),"6 to 8",AND(Z183&gt;8,Z183&lt;=10),"8 to 10",AND(Z183&gt;10,Z183&lt;=15),"10 to 15",AND(Z183&gt;15,Z183&lt;=20),"15 to 20",AND(Z183&gt;20,Z183&lt;=25),"20 to 25",AND(Z183&gt;25,Z183&lt;=30),"25 to 30",AND(Z183&gt;30,Z183&lt;=40),"30 to 40",AND(Z183&gt;40,Z183&lt;=50),"40 to 50",Z183&gt;50,"50+")</f>
        <v>10 to 15</v>
      </c>
      <c r="Z183" s="15">
        <f>Q183*0.0338</f>
        <v>10.14</v>
      </c>
      <c r="AA183" s="5" t="s">
        <v>96</v>
      </c>
      <c r="AB183" s="5"/>
      <c r="AC183" s="5"/>
      <c r="AD183" s="5"/>
    </row>
    <row r="184" spans="1:30">
      <c r="A184" s="5" t="s">
        <v>718</v>
      </c>
      <c r="B184" s="5" t="s">
        <v>719</v>
      </c>
      <c r="C184" s="24" t="s">
        <v>1146</v>
      </c>
      <c r="D184" s="5" t="s">
        <v>1147</v>
      </c>
      <c r="E184" s="5" t="s">
        <v>385</v>
      </c>
      <c r="F184" s="9" t="s">
        <v>1148</v>
      </c>
      <c r="G184" s="15">
        <v>3</v>
      </c>
      <c r="H184" s="15">
        <v>378.89</v>
      </c>
      <c r="I184" s="26">
        <f t="shared" si="72"/>
        <v>0.000507265929420725</v>
      </c>
      <c r="J184" s="15" t="s">
        <v>874</v>
      </c>
      <c r="K184" s="14" t="str">
        <f t="shared" si="68"/>
        <v>100 to 150</v>
      </c>
      <c r="L184" s="15">
        <v>150</v>
      </c>
      <c r="M184" s="14" t="str">
        <f t="shared" si="69"/>
        <v>100 to 150</v>
      </c>
      <c r="N184" s="15">
        <v>150</v>
      </c>
      <c r="O184" s="14" t="str">
        <f t="shared" si="70"/>
        <v>No Discount</v>
      </c>
      <c r="P184" s="26">
        <f t="shared" si="71"/>
        <v>0</v>
      </c>
      <c r="Q184" s="5">
        <v>150</v>
      </c>
      <c r="R184" s="5" t="s">
        <v>115</v>
      </c>
      <c r="S184" s="5" t="str">
        <f t="shared" si="101"/>
        <v>1 to 2</v>
      </c>
      <c r="T184" s="15">
        <f t="shared" si="102"/>
        <v>1.00053428530835</v>
      </c>
      <c r="U184" s="15" t="str">
        <f t="shared" si="103"/>
        <v>0.2 to 0.3</v>
      </c>
      <c r="V184" s="16">
        <f t="shared" si="104"/>
        <v>0.270144257033256</v>
      </c>
      <c r="W184" s="15" t="str">
        <f t="shared" si="105"/>
        <v>0.2 to 0.3</v>
      </c>
      <c r="X184" s="16">
        <f t="shared" si="106"/>
        <v>0.270144257033256</v>
      </c>
      <c r="Y184" s="5" t="str">
        <f t="shared" si="107"/>
        <v>4 to 6</v>
      </c>
      <c r="Z184" s="15">
        <f>Q184*0.0338</f>
        <v>5.07</v>
      </c>
      <c r="AA184" s="5" t="s">
        <v>96</v>
      </c>
      <c r="AB184" s="5"/>
      <c r="AC184" s="5"/>
      <c r="AD184" s="5"/>
    </row>
    <row r="185" spans="1:30">
      <c r="A185" s="5" t="s">
        <v>718</v>
      </c>
      <c r="B185" s="5" t="s">
        <v>719</v>
      </c>
      <c r="C185" s="24" t="s">
        <v>1149</v>
      </c>
      <c r="D185" s="5" t="s">
        <v>1150</v>
      </c>
      <c r="E185" s="5" t="s">
        <v>386</v>
      </c>
      <c r="F185" s="9" t="s">
        <v>1151</v>
      </c>
      <c r="G185" s="15">
        <v>5</v>
      </c>
      <c r="H185" s="15">
        <v>376.57</v>
      </c>
      <c r="I185" s="26">
        <f t="shared" si="72"/>
        <v>0.000504159864451325</v>
      </c>
      <c r="J185" s="15" t="s">
        <v>874</v>
      </c>
      <c r="K185" s="14" t="str">
        <f t="shared" si="68"/>
        <v>75 to 100</v>
      </c>
      <c r="L185" s="15">
        <v>79.29</v>
      </c>
      <c r="M185" s="14" t="str">
        <f t="shared" si="69"/>
        <v>75 to 100</v>
      </c>
      <c r="N185" s="15">
        <v>81.25</v>
      </c>
      <c r="O185" s="14" t="str">
        <f t="shared" si="70"/>
        <v>2% to 4%</v>
      </c>
      <c r="P185" s="26">
        <f t="shared" si="71"/>
        <v>0.0241230769230768</v>
      </c>
      <c r="Q185" s="5">
        <v>8.5</v>
      </c>
      <c r="R185" s="5" t="s">
        <v>96</v>
      </c>
      <c r="S185" s="5" t="str">
        <f t="shared" si="101"/>
        <v>0.3 to 0.4</v>
      </c>
      <c r="T185" s="15">
        <f t="shared" si="102"/>
        <v>0.31546281008176</v>
      </c>
      <c r="U185" s="15" t="str">
        <f t="shared" si="103"/>
        <v>0.05 to 0.1</v>
      </c>
      <c r="V185" s="16">
        <f t="shared" si="104"/>
        <v>0.0872804312797151</v>
      </c>
      <c r="W185" s="15" t="str">
        <f t="shared" si="105"/>
        <v>0.05 to 0.1</v>
      </c>
      <c r="X185" s="16">
        <f t="shared" si="106"/>
        <v>0.0851749587220752</v>
      </c>
      <c r="Y185" s="5" t="str">
        <f t="shared" si="107"/>
        <v>8 to 10</v>
      </c>
      <c r="Z185" s="15">
        <f>Q185</f>
        <v>8.5</v>
      </c>
      <c r="AA185" s="5" t="s">
        <v>96</v>
      </c>
      <c r="AB185" s="5"/>
      <c r="AC185" s="5"/>
      <c r="AD185" s="5"/>
    </row>
    <row r="186" spans="1:30">
      <c r="A186" s="5" t="s">
        <v>718</v>
      </c>
      <c r="B186" s="5" t="s">
        <v>719</v>
      </c>
      <c r="C186" s="24" t="s">
        <v>1152</v>
      </c>
      <c r="D186" s="5" t="s">
        <v>1153</v>
      </c>
      <c r="E186" s="5" t="s">
        <v>387</v>
      </c>
      <c r="F186" s="9" t="s">
        <v>1154</v>
      </c>
      <c r="G186" s="15">
        <v>1</v>
      </c>
      <c r="H186" s="15">
        <v>376.37</v>
      </c>
      <c r="I186" s="26">
        <f t="shared" si="72"/>
        <v>0.000503892100229825</v>
      </c>
      <c r="J186" s="15" t="s">
        <v>874</v>
      </c>
      <c r="K186" s="14" t="str">
        <f t="shared" si="68"/>
        <v>300 to 400</v>
      </c>
      <c r="L186" s="15">
        <v>308.63</v>
      </c>
      <c r="M186" s="14" t="str">
        <f t="shared" si="69"/>
        <v>300 to 400</v>
      </c>
      <c r="N186" s="15">
        <v>315</v>
      </c>
      <c r="O186" s="14" t="str">
        <f t="shared" si="70"/>
        <v>2% to 4%</v>
      </c>
      <c r="P186" s="26">
        <f t="shared" si="71"/>
        <v>0.0202222222222222</v>
      </c>
      <c r="Q186" s="5">
        <v>7.5</v>
      </c>
      <c r="R186" s="5" t="s">
        <v>95</v>
      </c>
      <c r="S186" s="5" t="str">
        <f t="shared" si="101"/>
        <v>1 to 2</v>
      </c>
      <c r="T186" s="15">
        <f t="shared" si="102"/>
        <v>1.33811121805711</v>
      </c>
      <c r="U186" s="15" t="str">
        <f t="shared" si="103"/>
        <v>0.3 to 0.4</v>
      </c>
      <c r="V186" s="16">
        <f t="shared" si="104"/>
        <v>0.368746910850394</v>
      </c>
      <c r="W186" s="15" t="str">
        <f t="shared" si="105"/>
        <v>0.3 to 0.4</v>
      </c>
      <c r="X186" s="16">
        <f t="shared" si="106"/>
        <v>0.361290028875419</v>
      </c>
      <c r="Y186" s="5" t="str">
        <f t="shared" si="107"/>
        <v>6 to 8</v>
      </c>
      <c r="Z186" s="15">
        <f>Q186*1.04</f>
        <v>7.8</v>
      </c>
      <c r="AA186" s="5" t="s">
        <v>96</v>
      </c>
      <c r="AB186" s="5"/>
      <c r="AC186" s="5"/>
      <c r="AD186" s="5"/>
    </row>
    <row r="187" spans="1:30">
      <c r="A187" s="5" t="s">
        <v>718</v>
      </c>
      <c r="B187" s="5" t="s">
        <v>719</v>
      </c>
      <c r="C187" s="24" t="s">
        <v>1155</v>
      </c>
      <c r="D187" s="5" t="s">
        <v>1156</v>
      </c>
      <c r="E187" s="5" t="s">
        <v>388</v>
      </c>
      <c r="F187" s="9" t="s">
        <v>1157</v>
      </c>
      <c r="G187" s="15">
        <v>1</v>
      </c>
      <c r="H187" s="15">
        <v>373.53</v>
      </c>
      <c r="I187" s="26">
        <f t="shared" si="72"/>
        <v>0.000500089848284525</v>
      </c>
      <c r="J187" s="15" t="s">
        <v>874</v>
      </c>
      <c r="K187" s="14" t="str">
        <f t="shared" si="68"/>
        <v>250 to 300</v>
      </c>
      <c r="L187" s="15">
        <v>284</v>
      </c>
      <c r="M187" s="14" t="str">
        <f t="shared" si="69"/>
        <v>250 to 300</v>
      </c>
      <c r="N187" s="15">
        <v>295.75</v>
      </c>
      <c r="O187" s="14" t="str">
        <f t="shared" si="70"/>
        <v>2% to 4%</v>
      </c>
      <c r="P187" s="26">
        <f t="shared" si="71"/>
        <v>0.0397295012679628</v>
      </c>
      <c r="Q187" s="5">
        <f>7*12</f>
        <v>84</v>
      </c>
      <c r="R187" s="5" t="s">
        <v>96</v>
      </c>
      <c r="S187" s="5" t="str">
        <f t="shared" si="101"/>
        <v>0.1 to 0.2</v>
      </c>
      <c r="T187" s="15">
        <f t="shared" si="102"/>
        <v>0.114337246565857</v>
      </c>
      <c r="U187" s="15" t="str">
        <f t="shared" si="103"/>
        <v>0 to 0.05</v>
      </c>
      <c r="V187" s="16">
        <f t="shared" si="104"/>
        <v>0.0321482921880284</v>
      </c>
      <c r="W187" s="15" t="str">
        <f t="shared" si="105"/>
        <v>0 to 0.05</v>
      </c>
      <c r="X187" s="16">
        <f t="shared" si="106"/>
        <v>0.0308710565727813</v>
      </c>
      <c r="Y187" s="5" t="str">
        <f t="shared" si="107"/>
        <v>50+</v>
      </c>
      <c r="Z187" s="15">
        <f>Q187</f>
        <v>84</v>
      </c>
      <c r="AA187" s="5" t="s">
        <v>96</v>
      </c>
      <c r="AB187" s="5"/>
      <c r="AC187" s="5"/>
      <c r="AD187" s="5"/>
    </row>
    <row r="188" spans="1:30">
      <c r="A188" s="5" t="s">
        <v>718</v>
      </c>
      <c r="B188" s="5" t="s">
        <v>719</v>
      </c>
      <c r="C188" s="24" t="s">
        <v>1014</v>
      </c>
      <c r="D188" s="5" t="s">
        <v>1158</v>
      </c>
      <c r="E188" s="5" t="s">
        <v>389</v>
      </c>
      <c r="F188" s="9" t="s">
        <v>1159</v>
      </c>
      <c r="G188" s="15">
        <v>4</v>
      </c>
      <c r="H188" s="15">
        <v>367.53</v>
      </c>
      <c r="I188" s="26">
        <f t="shared" si="72"/>
        <v>0.000492056921639524</v>
      </c>
      <c r="J188" s="15" t="s">
        <v>874</v>
      </c>
      <c r="K188" s="14" t="str">
        <f t="shared" si="68"/>
        <v>75 to 100</v>
      </c>
      <c r="L188" s="15">
        <v>96.5</v>
      </c>
      <c r="M188" s="14" t="str">
        <f t="shared" si="69"/>
        <v>75 to 100</v>
      </c>
      <c r="N188" s="15">
        <v>96.5</v>
      </c>
      <c r="O188" s="14" t="str">
        <f t="shared" si="70"/>
        <v>No Discount</v>
      </c>
      <c r="P188" s="26">
        <f t="shared" si="71"/>
        <v>0</v>
      </c>
      <c r="Q188" s="5">
        <v>2</v>
      </c>
      <c r="R188" s="5" t="s">
        <v>96</v>
      </c>
      <c r="S188" s="5" t="str">
        <f t="shared" si="101"/>
        <v>1 to 2</v>
      </c>
      <c r="T188" s="15">
        <f t="shared" si="102"/>
        <v>1.63172133919513</v>
      </c>
      <c r="U188" s="15" t="str">
        <f t="shared" si="103"/>
        <v>0.4 to 0.5</v>
      </c>
      <c r="V188" s="16">
        <f t="shared" si="104"/>
        <v>0.440564761582685</v>
      </c>
      <c r="W188" s="15" t="str">
        <f t="shared" si="105"/>
        <v>0.4 to 0.5</v>
      </c>
      <c r="X188" s="16">
        <f t="shared" si="106"/>
        <v>0.440564761582685</v>
      </c>
      <c r="Y188" s="5" t="str">
        <f t="shared" si="107"/>
        <v>1 to 2</v>
      </c>
      <c r="Z188" s="15">
        <f>Q188</f>
        <v>2</v>
      </c>
      <c r="AA188" s="5" t="s">
        <v>96</v>
      </c>
      <c r="AB188" s="5"/>
      <c r="AC188" s="5"/>
      <c r="AD188" s="5"/>
    </row>
    <row r="189" spans="1:30">
      <c r="A189" s="5" t="s">
        <v>718</v>
      </c>
      <c r="B189" s="5" t="s">
        <v>719</v>
      </c>
      <c r="C189" s="24" t="s">
        <v>609</v>
      </c>
      <c r="D189" s="5" t="s">
        <v>1160</v>
      </c>
      <c r="E189" s="5" t="s">
        <v>390</v>
      </c>
      <c r="F189" s="9" t="s">
        <v>1161</v>
      </c>
      <c r="G189" s="15">
        <v>5</v>
      </c>
      <c r="H189" s="15">
        <v>361.96</v>
      </c>
      <c r="I189" s="26">
        <f t="shared" si="72"/>
        <v>0.000484599688070748</v>
      </c>
      <c r="J189" s="15" t="s">
        <v>874</v>
      </c>
      <c r="K189" s="14" t="str">
        <f t="shared" si="68"/>
        <v>75 to 100</v>
      </c>
      <c r="L189" s="15">
        <v>75.58</v>
      </c>
      <c r="M189" s="14" t="str">
        <f t="shared" si="69"/>
        <v>75 to 100</v>
      </c>
      <c r="N189" s="15">
        <v>79.16</v>
      </c>
      <c r="O189" s="14" t="str">
        <f t="shared" si="70"/>
        <v>4% to 6%</v>
      </c>
      <c r="P189" s="26">
        <f t="shared" si="71"/>
        <v>0.0452248610409297</v>
      </c>
      <c r="Q189" s="5">
        <v>8.3</v>
      </c>
      <c r="R189" s="5" t="s">
        <v>96</v>
      </c>
      <c r="S189" s="5" t="str">
        <f t="shared" si="101"/>
        <v>0.3 to 0.4</v>
      </c>
      <c r="T189" s="15">
        <f t="shared" si="102"/>
        <v>0.307948058721188</v>
      </c>
      <c r="U189" s="15" t="str">
        <f t="shared" si="103"/>
        <v>0.05 to 0.1</v>
      </c>
      <c r="V189" s="16">
        <f t="shared" si="104"/>
        <v>0.0870843536472573</v>
      </c>
      <c r="W189" s="15" t="str">
        <f t="shared" si="105"/>
        <v>0.05 to 0.1</v>
      </c>
      <c r="X189" s="16">
        <f t="shared" si="106"/>
        <v>0.0831459758547209</v>
      </c>
      <c r="Y189" s="5" t="str">
        <f t="shared" si="107"/>
        <v>8 to 10</v>
      </c>
      <c r="Z189" s="15">
        <f>Q189</f>
        <v>8.3</v>
      </c>
      <c r="AA189" s="5" t="s">
        <v>96</v>
      </c>
      <c r="AB189" s="5"/>
      <c r="AC189" s="5"/>
      <c r="AD189" s="5"/>
    </row>
    <row r="190" spans="1:30">
      <c r="A190" s="5" t="s">
        <v>718</v>
      </c>
      <c r="B190" s="5" t="s">
        <v>719</v>
      </c>
      <c r="C190" s="24" t="s">
        <v>1162</v>
      </c>
      <c r="D190" s="5" t="s">
        <v>1163</v>
      </c>
      <c r="E190" s="5" t="s">
        <v>391</v>
      </c>
      <c r="F190" s="9" t="s">
        <v>1164</v>
      </c>
      <c r="G190" s="15">
        <v>3</v>
      </c>
      <c r="H190" s="15">
        <v>354.82</v>
      </c>
      <c r="I190" s="26">
        <f t="shared" si="72"/>
        <v>0.000475040505363197</v>
      </c>
      <c r="J190" s="15" t="s">
        <v>874</v>
      </c>
      <c r="K190" s="14" t="str">
        <f t="shared" si="68"/>
        <v>100 to 150</v>
      </c>
      <c r="L190" s="15">
        <v>140.47</v>
      </c>
      <c r="M190" s="14" t="str">
        <f t="shared" si="69"/>
        <v>100 to 150</v>
      </c>
      <c r="N190" s="15">
        <v>140.47</v>
      </c>
      <c r="O190" s="14" t="str">
        <f t="shared" si="70"/>
        <v>No Discount</v>
      </c>
      <c r="P190" s="26">
        <f t="shared" si="71"/>
        <v>0</v>
      </c>
      <c r="Q190" s="5">
        <v>1.9</v>
      </c>
      <c r="R190" s="5" t="s">
        <v>96</v>
      </c>
      <c r="S190" s="5" t="str">
        <f t="shared" si="101"/>
        <v>2 to 3</v>
      </c>
      <c r="T190" s="15">
        <f t="shared" si="102"/>
        <v>2.50022248722923</v>
      </c>
      <c r="U190" s="15" t="str">
        <f t="shared" si="103"/>
        <v>0.5 to 0.75</v>
      </c>
      <c r="V190" s="16">
        <f t="shared" si="104"/>
        <v>0.675060071551893</v>
      </c>
      <c r="W190" s="15" t="str">
        <f t="shared" si="105"/>
        <v>0.5 to 0.75</v>
      </c>
      <c r="X190" s="16">
        <f t="shared" si="106"/>
        <v>0.675060071551893</v>
      </c>
      <c r="Y190" s="5" t="str">
        <f t="shared" si="107"/>
        <v>1 to 2</v>
      </c>
      <c r="Z190" s="15">
        <f>Q190</f>
        <v>1.9</v>
      </c>
      <c r="AA190" s="5" t="s">
        <v>96</v>
      </c>
      <c r="AB190" s="5"/>
      <c r="AC190" s="5"/>
      <c r="AD190" s="5"/>
    </row>
    <row r="191" spans="1:30">
      <c r="A191" s="5" t="s">
        <v>718</v>
      </c>
      <c r="B191" s="5" t="s">
        <v>719</v>
      </c>
      <c r="C191" s="24" t="s">
        <v>1165</v>
      </c>
      <c r="D191" s="25" t="s">
        <v>1166</v>
      </c>
      <c r="E191" s="5" t="s">
        <v>392</v>
      </c>
      <c r="F191" s="9" t="s">
        <v>1167</v>
      </c>
      <c r="G191" s="15">
        <v>4</v>
      </c>
      <c r="H191" s="15">
        <v>349.26</v>
      </c>
      <c r="I191" s="26">
        <f t="shared" si="72"/>
        <v>0.000467596660005496</v>
      </c>
      <c r="J191" s="15" t="s">
        <v>874</v>
      </c>
      <c r="K191" s="14" t="str">
        <f t="shared" si="68"/>
        <v>75 to 100</v>
      </c>
      <c r="L191" s="15">
        <v>89.14</v>
      </c>
      <c r="M191" s="14" t="str">
        <f t="shared" si="69"/>
        <v>75 to 100</v>
      </c>
      <c r="N191" s="15">
        <v>91.4</v>
      </c>
      <c r="O191" s="14" t="str">
        <f t="shared" si="70"/>
        <v>2% to 4%</v>
      </c>
      <c r="P191" s="26">
        <f t="shared" si="71"/>
        <v>0.0247264770240701</v>
      </c>
      <c r="Q191" s="5">
        <v>8.4</v>
      </c>
      <c r="R191" s="5" t="s">
        <v>95</v>
      </c>
      <c r="S191" s="5" t="str">
        <f t="shared" si="101"/>
        <v>0.3 to 0.4</v>
      </c>
      <c r="T191" s="15">
        <f t="shared" si="102"/>
        <v>0.345071172768163</v>
      </c>
      <c r="U191" s="15" t="str">
        <f t="shared" si="103"/>
        <v>0.05 to 0.1</v>
      </c>
      <c r="V191" s="16">
        <f t="shared" si="104"/>
        <v>0.095531370894915</v>
      </c>
      <c r="W191" s="15" t="str">
        <f t="shared" si="105"/>
        <v>0.05 to 0.1</v>
      </c>
      <c r="X191" s="16">
        <f t="shared" si="106"/>
        <v>0.093169216647404</v>
      </c>
      <c r="Y191" s="5" t="str">
        <f t="shared" si="107"/>
        <v>8 to 10</v>
      </c>
      <c r="Z191" s="15">
        <f>Q191*1.04</f>
        <v>8.736</v>
      </c>
      <c r="AA191" s="5" t="s">
        <v>96</v>
      </c>
      <c r="AB191" s="5"/>
      <c r="AC191" s="5"/>
      <c r="AD191" s="5"/>
    </row>
    <row r="192" spans="1:30">
      <c r="A192" s="5" t="s">
        <v>718</v>
      </c>
      <c r="B192" s="5" t="s">
        <v>719</v>
      </c>
      <c r="C192" s="24" t="s">
        <v>889</v>
      </c>
      <c r="D192" s="5" t="s">
        <v>1168</v>
      </c>
      <c r="E192" s="5" t="s">
        <v>393</v>
      </c>
      <c r="F192" s="9" t="s">
        <v>1169</v>
      </c>
      <c r="G192" s="15">
        <v>3</v>
      </c>
      <c r="H192" s="15">
        <v>346.06</v>
      </c>
      <c r="I192" s="26">
        <f t="shared" si="72"/>
        <v>0.000463312432461496</v>
      </c>
      <c r="J192" s="15" t="s">
        <v>874</v>
      </c>
      <c r="K192" s="14" t="str">
        <f t="shared" si="68"/>
        <v>100 to 150</v>
      </c>
      <c r="L192" s="15">
        <v>137</v>
      </c>
      <c r="M192" s="14" t="str">
        <f t="shared" si="69"/>
        <v>100 to 150</v>
      </c>
      <c r="N192" s="15">
        <v>137</v>
      </c>
      <c r="O192" s="14" t="str">
        <f t="shared" si="70"/>
        <v>No Discount</v>
      </c>
      <c r="P192" s="26">
        <f t="shared" si="71"/>
        <v>0</v>
      </c>
      <c r="Q192" s="5">
        <v>6.8</v>
      </c>
      <c r="R192" s="5" t="s">
        <v>96</v>
      </c>
      <c r="S192" s="5" t="str">
        <f t="shared" si="101"/>
        <v>0.5 to 0.75</v>
      </c>
      <c r="T192" s="15">
        <f t="shared" si="102"/>
        <v>0.68133442081601</v>
      </c>
      <c r="U192" s="15" t="str">
        <f t="shared" si="103"/>
        <v>0.1 to 0.2</v>
      </c>
      <c r="V192" s="16">
        <f t="shared" si="104"/>
        <v>0.183960293620323</v>
      </c>
      <c r="W192" s="15" t="str">
        <f t="shared" si="105"/>
        <v>0.1 to 0.2</v>
      </c>
      <c r="X192" s="16">
        <f t="shared" si="106"/>
        <v>0.183960293620323</v>
      </c>
      <c r="Y192" s="5" t="str">
        <f t="shared" si="107"/>
        <v>6 to 8</v>
      </c>
      <c r="Z192" s="15">
        <f>Q192</f>
        <v>6.8</v>
      </c>
      <c r="AA192" s="5" t="s">
        <v>96</v>
      </c>
      <c r="AB192" s="5"/>
      <c r="AC192" s="5"/>
      <c r="AD192" s="5"/>
    </row>
    <row r="193" spans="1:30">
      <c r="A193" s="5" t="s">
        <v>718</v>
      </c>
      <c r="B193" s="5" t="s">
        <v>719</v>
      </c>
      <c r="C193" s="24" t="s">
        <v>1170</v>
      </c>
      <c r="D193" s="5" t="s">
        <v>1171</v>
      </c>
      <c r="E193" s="5" t="s">
        <v>394</v>
      </c>
      <c r="F193" s="9" t="s">
        <v>1172</v>
      </c>
      <c r="G193" s="15">
        <v>5</v>
      </c>
      <c r="H193" s="15">
        <v>343.67</v>
      </c>
      <c r="I193" s="26">
        <f t="shared" si="72"/>
        <v>0.000460112650014571</v>
      </c>
      <c r="J193" s="15" t="s">
        <v>874</v>
      </c>
      <c r="K193" s="14" t="str">
        <f t="shared" si="68"/>
        <v>75 to 100</v>
      </c>
      <c r="L193" s="15">
        <v>75.19</v>
      </c>
      <c r="M193" s="14" t="str">
        <f t="shared" si="69"/>
        <v>75 to 100</v>
      </c>
      <c r="N193" s="15">
        <v>76.16</v>
      </c>
      <c r="O193" s="14" t="str">
        <f t="shared" si="70"/>
        <v>0% to 2%</v>
      </c>
      <c r="P193" s="26">
        <f t="shared" si="71"/>
        <v>0.0127363445378151</v>
      </c>
      <c r="Q193" s="5"/>
      <c r="R193" s="5"/>
      <c r="S193" s="5"/>
      <c r="T193" s="15"/>
      <c r="U193" s="15"/>
      <c r="V193" s="16"/>
      <c r="W193" s="15"/>
      <c r="X193" s="16"/>
      <c r="Y193" s="5"/>
      <c r="Z193" s="15"/>
      <c r="AA193" s="5"/>
      <c r="AB193" s="5"/>
      <c r="AC193" s="5"/>
      <c r="AD193" s="5"/>
    </row>
    <row r="194" spans="1:30">
      <c r="A194" s="5" t="s">
        <v>718</v>
      </c>
      <c r="B194" s="5" t="s">
        <v>719</v>
      </c>
      <c r="C194" s="24" t="s">
        <v>1173</v>
      </c>
      <c r="D194" s="5" t="s">
        <v>1174</v>
      </c>
      <c r="E194" s="5" t="s">
        <v>395</v>
      </c>
      <c r="F194" s="9" t="s">
        <v>1175</v>
      </c>
      <c r="G194" s="15">
        <v>3</v>
      </c>
      <c r="H194" s="15">
        <v>340.81</v>
      </c>
      <c r="I194" s="26">
        <f t="shared" si="72"/>
        <v>0.00045628362164712</v>
      </c>
      <c r="J194" s="15" t="s">
        <v>874</v>
      </c>
      <c r="K194" s="14" t="str">
        <f t="shared" ref="K194:K257" si="108">_xlfn.IFS(AND(L194&gt;0,L194&lt;=5),"0 to 5",AND(L194&gt;5,L194&lt;=10),"5 to 10",AND(L194&gt;10,L194&lt;=15),"10 to 15",AND(L194&gt;15,L194&lt;=20),"15 to 20",AND(L194&gt;20,L194&lt;=30),"20 to 30",AND(L194&gt;30,L194&lt;=40),"30 to 40",AND(L194&gt;40,L194&lt;=50),"40 to 50",AND(L194&gt;50,L194&lt;=75),"50 to 75",AND(L194&gt;75,L194&lt;=100),"75 to 100",AND(L194&gt;100,L194&lt;=150),"100 to 150",AND(L194&gt;150,L194&lt;=200),"150 to 200",AND(L194&gt;200,L194&lt;=250),"200 to 250",AND(L194&gt;250,L194&lt;=300),"250 to 300",AND(L194&gt;300,L194&lt;=400),"300 to 400",AND(L194&gt;400,L194&lt;=500),"400 to 500",L194&gt;500,"500+")</f>
        <v>100 to 150</v>
      </c>
      <c r="L194" s="15">
        <v>123.17</v>
      </c>
      <c r="M194" s="14" t="str">
        <f t="shared" ref="M194:M257" si="109">_xlfn.IFS(AND(N194&gt;0,N194&lt;=5),"0 to 5",AND(N194&gt;5,N194&lt;=10),"5 to 10",AND(N194&gt;10,N194&lt;=15),"10 to 15",AND(N194&gt;15,N194&lt;=20),"15 to 20",AND(N194&gt;20,N194&lt;=30),"20 to 30",AND(N194&gt;30,N194&lt;=40),"30 to 40",AND(N194&gt;40,N194&lt;=50),"40 to 50",AND(N194&gt;50,N194&lt;=75),"50 to 75",AND(N194&gt;75,N194&lt;=100),"75 to 100",AND(N194&gt;100,N194&lt;=150),"100 to 150",AND(N194&gt;150,N194&lt;=200),"150 to 200",AND(N194&gt;200,N194&lt;=250),"200 to 250",AND(N194&gt;250,N194&lt;=300),"250 to 300",AND(N194&gt;300,N194&lt;=400),"300 to 400",AND(N194&gt;400,N194&lt;=500),"400 to 500",N194&gt;500,"500+")</f>
        <v>100 to 150</v>
      </c>
      <c r="N194" s="15">
        <v>123.17</v>
      </c>
      <c r="O194" s="14" t="str">
        <f t="shared" ref="O194:O257" si="110">_xlfn.IFS(P194=0,"No Discount",AND(P194&gt;0,P194&lt;=0.02),"0% to 2%",AND(P194&gt;0.02,P194&lt;=0.04),"2% to 4%",AND(P194&gt;0.04,P194&lt;=0.06),"4% to 6%",AND(P194&gt;0.06,P194&lt;=0.08),"6% to 8%",AND(P194&gt;0.08,P194&lt;=0.1),"8% to 10%",AND(P194&gt;0.1,P194&lt;=0.15),"10% to 15%",AND(P194&gt;0.15,P194&lt;=0.2),"15% to 20%",AND(P194&gt;0.2,P194&lt;=0.25),"20% to 25%",AND(P194&gt;0.25,P194&lt;=0.3),"25% to 30%",AND(P194&gt;0.3,P194&lt;=0.4),"30% to 40%",AND(P194&gt;0.4,P194&lt;=0.5),"40% to 50%",AND(P194&gt;0.5,P194&lt;=0.75),"50% to 75%",AND(P194&gt;0.75,P194&lt;=1),"75% to 100%")</f>
        <v>No Discount</v>
      </c>
      <c r="P194" s="26">
        <f t="shared" ref="P194:P257" si="111">((N194-L194)/N194)</f>
        <v>0</v>
      </c>
      <c r="Q194" s="5">
        <v>6.8</v>
      </c>
      <c r="R194" s="5" t="s">
        <v>96</v>
      </c>
      <c r="S194" s="5" t="str">
        <f>_xlfn.IFS(AND(T194&gt;0,T194&lt;=0.05),"0 to 0.05",AND(T194&gt;0.05,T194&lt;=0.1),"0.05 to 0.1",AND(T194&gt;0.1,T194&lt;=0.2),"0.1 to 0.2",AND(T194&gt;0.2,T194&lt;=0.3),"0.2 to 0.3",AND(T194&gt;0.3,T194&lt;=0.4),"0.3 to 0.4",AND(T194&gt;0.4,T194&lt;=0.5),"0.4 to 0.5",AND(T194&gt;0.5,T194&lt;=0.75),"0.5 to 0.75",AND(T194&gt;0.75,T194&lt;=1),"0.75 to 1",AND(T194&gt;1,T194&lt;=2),"1 to 2",AND(T194&gt;2,T194&lt;=3),"2 to 3",AND(T194&gt;3,T194&lt;=4),"3 to 4",AND(T194&gt;4,T194&lt;=5),"4 to 5",AND(T194&gt;5,T194&lt;=10),"5 to 10",T194&gt;10,"10+")</f>
        <v>0.5 to 0.75</v>
      </c>
      <c r="T194" s="15">
        <f>L194/(Z194*29.57)</f>
        <v>0.612554457021226</v>
      </c>
      <c r="U194" s="15" t="str">
        <f>_xlfn.IFS(AND(V194&gt;0,V194&lt;=0.05),"0 to 0.05",AND(V194&gt;0.05,V194&lt;=0.1),"0.05 to 0.1",AND(V194&gt;0.1,V194&lt;=0.2),"0.1 to 0.2",AND(V194&gt;0.2,V194&lt;=0.3),"0.2 to 0.3",AND(V194&gt;0.3,V194&lt;=0.4),"0.3 to 0.4",AND(V194&gt;0.4,V194&lt;=0.5),"0.4 to 0.5",AND(V194&gt;0.5,V194&lt;=0.75),"0.5 to 0.75",AND(V194&gt;0.75,V194&lt;=1),"0.75 to 1",AND(V194&gt;1,V194&lt;=2),"1 to 2",AND(V194&gt;2,V194&lt;=3),"2 to 3",AND(V194&gt;3,V194&lt;=4),"3 to 4",AND(V194&gt;4,V194&lt;=5),"4 to 5",AND(V194&gt;5,V194&lt;=10),"5 to 10",V194&gt;10,"10+")</f>
        <v>0.1 to 0.2</v>
      </c>
      <c r="V194" s="16">
        <f>N194/($Z194*29.57)*0.27</f>
        <v>0.165389703395731</v>
      </c>
      <c r="W194" s="15" t="str">
        <f>_xlfn.IFS(AND(X194&gt;0,X194&lt;=0.05),"0 to 0.05",AND(X194&gt;0.05,X194&lt;=0.1),"0.05 to 0.1",AND(X194&gt;0.1,X194&lt;=0.2),"0.1 to 0.2",AND(X194&gt;0.2,X194&lt;=0.3),"0.2 to 0.3",AND(X194&gt;0.3,X194&lt;=0.4),"0.3 to 0.4",AND(X194&gt;0.4,X194&lt;=0.5),"0.4 to 0.5",AND(X194&gt;0.5,X194&lt;=0.75),"0.5 to 0.75",AND(X194&gt;0.75,X194&lt;=1),"0.75 to 1",AND(X194&gt;1,X194&lt;=2),"1 to 2",AND(X194&gt;2,X194&lt;=3),"2 to 3",AND(X194&gt;3,X194&lt;=4),"3 to 4",AND(X194&gt;4,X194&lt;=5),"4 to 5",AND(X194&gt;5,X194&lt;=10),"5 to 10",X194&gt;10,"10+")</f>
        <v>0.1 to 0.2</v>
      </c>
      <c r="X194" s="16">
        <f>L194/($Z194*29.57)*0.27</f>
        <v>0.165389703395731</v>
      </c>
      <c r="Y194" s="5" t="str">
        <f>_xlfn.IFS(AND(Z194&gt;0,Z194&lt;=1),"0 to 1",AND(Z194&gt;1,Z194&lt;=2),"1 to 2",AND(Z194&gt;2,Z194&lt;=4),"2 to 4",AND(Z194&gt;4,Z194&lt;=6),"4 to 6",AND(Z194&gt;6,Z194&lt;=8),"6 to 8",AND(Z194&gt;8,Z194&lt;=10),"8 to 10",AND(Z194&gt;10,Z194&lt;=15),"10 to 15",AND(Z194&gt;15,Z194&lt;=20),"15 to 20",AND(Z194&gt;20,Z194&lt;=25),"20 to 25",AND(Z194&gt;25,Z194&lt;=30),"25 to 30",AND(Z194&gt;30,Z194&lt;=40),"30 to 40",AND(Z194&gt;40,Z194&lt;=50),"40 to 50",Z194&gt;50,"50+")</f>
        <v>6 to 8</v>
      </c>
      <c r="Z194" s="15">
        <f>Q194</f>
        <v>6.8</v>
      </c>
      <c r="AA194" s="5" t="s">
        <v>96</v>
      </c>
      <c r="AB194" s="5"/>
      <c r="AC194" s="5"/>
      <c r="AD194" s="5"/>
    </row>
    <row r="195" spans="1:30">
      <c r="A195" s="5" t="s">
        <v>718</v>
      </c>
      <c r="B195" s="5" t="s">
        <v>719</v>
      </c>
      <c r="C195" s="24" t="s">
        <v>1176</v>
      </c>
      <c r="D195" s="5" t="s">
        <v>1177</v>
      </c>
      <c r="E195" s="5" t="s">
        <v>396</v>
      </c>
      <c r="F195" s="9" t="s">
        <v>1178</v>
      </c>
      <c r="G195" s="15">
        <v>5</v>
      </c>
      <c r="H195" s="15">
        <v>334.74</v>
      </c>
      <c r="I195" s="26">
        <f t="shared" ref="I195:I258" si="112">H195/SUM($H$2:$H$301)</f>
        <v>0.000448156977524594</v>
      </c>
      <c r="J195" s="15" t="s">
        <v>874</v>
      </c>
      <c r="K195" s="14" t="str">
        <f t="shared" si="108"/>
        <v>75 to 100</v>
      </c>
      <c r="L195" s="15">
        <v>81.96</v>
      </c>
      <c r="M195" s="14" t="str">
        <f t="shared" si="109"/>
        <v>75 to 100</v>
      </c>
      <c r="N195" s="15">
        <v>88.89</v>
      </c>
      <c r="O195" s="14" t="str">
        <f t="shared" si="110"/>
        <v>6% to 8%</v>
      </c>
      <c r="P195" s="26">
        <f t="shared" si="111"/>
        <v>0.0779615254809316</v>
      </c>
      <c r="Q195" s="5">
        <v>4.23</v>
      </c>
      <c r="R195" s="5" t="s">
        <v>95</v>
      </c>
      <c r="S195" s="5" t="str">
        <f>_xlfn.IFS(AND(T195&gt;0,T195&lt;=0.05),"0 to 0.05",AND(T195&gt;0.05,T195&lt;=0.1),"0.05 to 0.1",AND(T195&gt;0.1,T195&lt;=0.2),"0.1 to 0.2",AND(T195&gt;0.2,T195&lt;=0.3),"0.2 to 0.3",AND(T195&gt;0.3,T195&lt;=0.4),"0.3 to 0.4",AND(T195&gt;0.4,T195&lt;=0.5),"0.4 to 0.5",AND(T195&gt;0.5,T195&lt;=0.75),"0.5 to 0.75",AND(T195&gt;0.75,T195&lt;=1),"0.75 to 1",AND(T195&gt;1,T195&lt;=2),"1 to 2",AND(T195&gt;2,T195&lt;=3),"2 to 3",AND(T195&gt;3,T195&lt;=4),"3 to 4",AND(T195&gt;4,T195&lt;=5),"4 to 5",AND(T195&gt;5,T195&lt;=10),"5 to 10",T195&gt;10,"10+")</f>
        <v>0.5 to 0.75</v>
      </c>
      <c r="T195" s="15">
        <f>L195/(Z195*29.57)</f>
        <v>0.630052760230701</v>
      </c>
      <c r="U195" s="15" t="str">
        <f>_xlfn.IFS(AND(V195&gt;0,V195&lt;=0.05),"0 to 0.05",AND(V195&gt;0.05,V195&lt;=0.1),"0.05 to 0.1",AND(V195&gt;0.1,V195&lt;=0.2),"0.1 to 0.2",AND(V195&gt;0.2,V195&lt;=0.3),"0.2 to 0.3",AND(V195&gt;0.3,V195&lt;=0.4),"0.3 to 0.4",AND(V195&gt;0.4,V195&lt;=0.5),"0.4 to 0.5",AND(V195&gt;0.5,V195&lt;=0.75),"0.5 to 0.75",AND(V195&gt;0.75,V195&lt;=1),"0.75 to 1",AND(V195&gt;1,V195&lt;=2),"1 to 2",AND(V195&gt;2,V195&lt;=3),"2 to 3",AND(V195&gt;3,V195&lt;=4),"3 to 4",AND(V195&gt;4,V195&lt;=5),"4 to 5",AND(V195&gt;5,V195&lt;=10),"5 to 10",V195&gt;10,"10+")</f>
        <v>0.1 to 0.2</v>
      </c>
      <c r="V195" s="16">
        <f>N195/($Z195*29.57)*0.27</f>
        <v>0.184497990011773</v>
      </c>
      <c r="W195" s="15" t="str">
        <f>_xlfn.IFS(AND(X195&gt;0,X195&lt;=0.05),"0 to 0.05",AND(X195&gt;0.05,X195&lt;=0.1),"0.05 to 0.1",AND(X195&gt;0.1,X195&lt;=0.2),"0.1 to 0.2",AND(X195&gt;0.2,X195&lt;=0.3),"0.2 to 0.3",AND(X195&gt;0.3,X195&lt;=0.4),"0.3 to 0.4",AND(X195&gt;0.4,X195&lt;=0.5),"0.4 to 0.5",AND(X195&gt;0.5,X195&lt;=0.75),"0.5 to 0.75",AND(X195&gt;0.75,X195&lt;=1),"0.75 to 1",AND(X195&gt;1,X195&lt;=2),"1 to 2",AND(X195&gt;2,X195&lt;=3),"2 to 3",AND(X195&gt;3,X195&lt;=4),"3 to 4",AND(X195&gt;4,X195&lt;=5),"4 to 5",AND(X195&gt;5,X195&lt;=10),"5 to 10",X195&gt;10,"10+")</f>
        <v>0.1 to 0.2</v>
      </c>
      <c r="X195" s="16">
        <f>L195/($Z195*29.57)*0.27</f>
        <v>0.170114245262289</v>
      </c>
      <c r="Y195" s="5" t="str">
        <f>_xlfn.IFS(AND(Z195&gt;0,Z195&lt;=1),"0 to 1",AND(Z195&gt;1,Z195&lt;=2),"1 to 2",AND(Z195&gt;2,Z195&lt;=4),"2 to 4",AND(Z195&gt;4,Z195&lt;=6),"4 to 6",AND(Z195&gt;6,Z195&lt;=8),"6 to 8",AND(Z195&gt;8,Z195&lt;=10),"8 to 10",AND(Z195&gt;10,Z195&lt;=15),"10 to 15",AND(Z195&gt;15,Z195&lt;=20),"15 to 20",AND(Z195&gt;20,Z195&lt;=25),"20 to 25",AND(Z195&gt;25,Z195&lt;=30),"25 to 30",AND(Z195&gt;30,Z195&lt;=40),"30 to 40",AND(Z195&gt;40,Z195&lt;=50),"40 to 50",Z195&gt;50,"50+")</f>
        <v>4 to 6</v>
      </c>
      <c r="Z195" s="15">
        <f>Q195*1.04</f>
        <v>4.3992</v>
      </c>
      <c r="AA195" s="5" t="s">
        <v>96</v>
      </c>
      <c r="AB195" s="5"/>
      <c r="AC195" s="5"/>
      <c r="AD195" s="5"/>
    </row>
    <row r="196" spans="1:30">
      <c r="A196" s="5" t="s">
        <v>718</v>
      </c>
      <c r="B196" s="5" t="s">
        <v>719</v>
      </c>
      <c r="C196" s="24" t="s">
        <v>1179</v>
      </c>
      <c r="D196" s="5" t="s">
        <v>1180</v>
      </c>
      <c r="E196" s="5" t="s">
        <v>397</v>
      </c>
      <c r="F196" s="9" t="s">
        <v>1181</v>
      </c>
      <c r="G196" s="15">
        <v>3</v>
      </c>
      <c r="H196" s="15">
        <v>324.53</v>
      </c>
      <c r="I196" s="26">
        <f t="shared" si="112"/>
        <v>0.000434487614017018</v>
      </c>
      <c r="J196" s="15" t="s">
        <v>874</v>
      </c>
      <c r="K196" s="14" t="str">
        <f t="shared" si="108"/>
        <v>100 to 150</v>
      </c>
      <c r="L196" s="15">
        <v>128.48</v>
      </c>
      <c r="M196" s="14" t="str">
        <f t="shared" si="109"/>
        <v>100 to 150</v>
      </c>
      <c r="N196" s="15">
        <v>128.48</v>
      </c>
      <c r="O196" s="14" t="str">
        <f t="shared" si="110"/>
        <v>No Discount</v>
      </c>
      <c r="P196" s="26">
        <f t="shared" si="111"/>
        <v>0</v>
      </c>
      <c r="Q196" s="5">
        <v>36</v>
      </c>
      <c r="R196" s="5" t="s">
        <v>96</v>
      </c>
      <c r="S196" s="5" t="str">
        <f>_xlfn.IFS(AND(T196&gt;0,T196&lt;=0.05),"0 to 0.05",AND(T196&gt;0.05,T196&lt;=0.1),"0.05 to 0.1",AND(T196&gt;0.1,T196&lt;=0.2),"0.1 to 0.2",AND(T196&gt;0.2,T196&lt;=0.3),"0.2 to 0.3",AND(T196&gt;0.3,T196&lt;=0.4),"0.3 to 0.4",AND(T196&gt;0.4,T196&lt;=0.5),"0.4 to 0.5",AND(T196&gt;0.5,T196&lt;=0.75),"0.5 to 0.75",AND(T196&gt;0.75,T196&lt;=1),"0.75 to 1",AND(T196&gt;1,T196&lt;=2),"1 to 2",AND(T196&gt;2,T196&lt;=3),"2 to 3",AND(T196&gt;3,T196&lt;=4),"3 to 4",AND(T196&gt;4,T196&lt;=5),"4 to 5",AND(T196&gt;5,T196&lt;=10),"5 to 10",T196&gt;10,"10+")</f>
        <v>0.1 to 0.2</v>
      </c>
      <c r="T196" s="15">
        <f>L196/(Z196*29.57)</f>
        <v>0.120692894450081</v>
      </c>
      <c r="U196" s="15" t="str">
        <f>_xlfn.IFS(AND(V196&gt;0,V196&lt;=0.05),"0 to 0.05",AND(V196&gt;0.05,V196&lt;=0.1),"0.05 to 0.1",AND(V196&gt;0.1,V196&lt;=0.2),"0.1 to 0.2",AND(V196&gt;0.2,V196&lt;=0.3),"0.2 to 0.3",AND(V196&gt;0.3,V196&lt;=0.4),"0.3 to 0.4",AND(V196&gt;0.4,V196&lt;=0.5),"0.4 to 0.5",AND(V196&gt;0.5,V196&lt;=0.75),"0.5 to 0.75",AND(V196&gt;0.75,V196&lt;=1),"0.75 to 1",AND(V196&gt;1,V196&lt;=2),"1 to 2",AND(V196&gt;2,V196&lt;=3),"2 to 3",AND(V196&gt;3,V196&lt;=4),"3 to 4",AND(V196&gt;4,V196&lt;=5),"4 to 5",AND(V196&gt;5,V196&lt;=10),"5 to 10",V196&gt;10,"10+")</f>
        <v>0 to 0.05</v>
      </c>
      <c r="V196" s="16">
        <f>N196/($Z196*29.57)*0.27</f>
        <v>0.0325870815015218</v>
      </c>
      <c r="W196" s="15" t="str">
        <f>_xlfn.IFS(AND(X196&gt;0,X196&lt;=0.05),"0 to 0.05",AND(X196&gt;0.05,X196&lt;=0.1),"0.05 to 0.1",AND(X196&gt;0.1,X196&lt;=0.2),"0.1 to 0.2",AND(X196&gt;0.2,X196&lt;=0.3),"0.2 to 0.3",AND(X196&gt;0.3,X196&lt;=0.4),"0.3 to 0.4",AND(X196&gt;0.4,X196&lt;=0.5),"0.4 to 0.5",AND(X196&gt;0.5,X196&lt;=0.75),"0.5 to 0.75",AND(X196&gt;0.75,X196&lt;=1),"0.75 to 1",AND(X196&gt;1,X196&lt;=2),"1 to 2",AND(X196&gt;2,X196&lt;=3),"2 to 3",AND(X196&gt;3,X196&lt;=4),"3 to 4",AND(X196&gt;4,X196&lt;=5),"4 to 5",AND(X196&gt;5,X196&lt;=10),"5 to 10",X196&gt;10,"10+")</f>
        <v>0 to 0.05</v>
      </c>
      <c r="X196" s="16">
        <f>L196/($Z196*29.57)*0.27</f>
        <v>0.0325870815015218</v>
      </c>
      <c r="Y196" s="5" t="str">
        <f>_xlfn.IFS(AND(Z196&gt;0,Z196&lt;=1),"0 to 1",AND(Z196&gt;1,Z196&lt;=2),"1 to 2",AND(Z196&gt;2,Z196&lt;=4),"2 to 4",AND(Z196&gt;4,Z196&lt;=6),"4 to 6",AND(Z196&gt;6,Z196&lt;=8),"6 to 8",AND(Z196&gt;8,Z196&lt;=10),"8 to 10",AND(Z196&gt;10,Z196&lt;=15),"10 to 15",AND(Z196&gt;15,Z196&lt;=20),"15 to 20",AND(Z196&gt;20,Z196&lt;=25),"20 to 25",AND(Z196&gt;25,Z196&lt;=30),"25 to 30",AND(Z196&gt;30,Z196&lt;=40),"30 to 40",AND(Z196&gt;40,Z196&lt;=50),"40 to 50",Z196&gt;50,"50+")</f>
        <v>30 to 40</v>
      </c>
      <c r="Z196" s="15">
        <f>Q196</f>
        <v>36</v>
      </c>
      <c r="AA196" s="5" t="s">
        <v>96</v>
      </c>
      <c r="AB196" s="5"/>
      <c r="AC196" s="5"/>
      <c r="AD196" s="5"/>
    </row>
    <row r="197" spans="1:30">
      <c r="A197" s="5" t="s">
        <v>718</v>
      </c>
      <c r="B197" s="5" t="s">
        <v>719</v>
      </c>
      <c r="C197" s="24" t="s">
        <v>1182</v>
      </c>
      <c r="D197" s="25" t="s">
        <v>1183</v>
      </c>
      <c r="E197" s="5" t="s">
        <v>398</v>
      </c>
      <c r="F197" s="9" t="s">
        <v>1184</v>
      </c>
      <c r="G197" s="15">
        <v>18</v>
      </c>
      <c r="H197" s="15">
        <v>317.7</v>
      </c>
      <c r="I197" s="26">
        <f t="shared" si="112"/>
        <v>0.000425343465852792</v>
      </c>
      <c r="J197" s="15" t="s">
        <v>874</v>
      </c>
      <c r="K197" s="14" t="str">
        <f t="shared" si="108"/>
        <v>15 to 20</v>
      </c>
      <c r="L197" s="15">
        <v>17.89</v>
      </c>
      <c r="M197" s="14" t="str">
        <f t="shared" si="109"/>
        <v>15 to 20</v>
      </c>
      <c r="N197" s="15">
        <v>18.31</v>
      </c>
      <c r="O197" s="14" t="str">
        <f t="shared" si="110"/>
        <v>2% to 4%</v>
      </c>
      <c r="P197" s="26">
        <f t="shared" si="111"/>
        <v>0.0229382850901146</v>
      </c>
      <c r="Q197" s="5">
        <v>200</v>
      </c>
      <c r="R197" s="5" t="s">
        <v>115</v>
      </c>
      <c r="S197" s="5" t="str">
        <f>_xlfn.IFS(AND(T197&gt;0,T197&lt;=0.05),"0 to 0.05",AND(T197&gt;0.05,T197&lt;=0.1),"0.05 to 0.1",AND(T197&gt;0.1,T197&lt;=0.2),"0.1 to 0.2",AND(T197&gt;0.2,T197&lt;=0.3),"0.2 to 0.3",AND(T197&gt;0.3,T197&lt;=0.4),"0.3 to 0.4",AND(T197&gt;0.4,T197&lt;=0.5),"0.4 to 0.5",AND(T197&gt;0.5,T197&lt;=0.75),"0.5 to 0.75",AND(T197&gt;0.75,T197&lt;=1),"0.75 to 1",AND(T197&gt;1,T197&lt;=2),"1 to 2",AND(T197&gt;2,T197&lt;=3),"2 to 3",AND(T197&gt;3,T197&lt;=4),"3 to 4",AND(T197&gt;4,T197&lt;=5),"4 to 5",AND(T197&gt;5,T197&lt;=10),"5 to 10",T197&gt;10,"10+")</f>
        <v>0.05 to 0.1</v>
      </c>
      <c r="T197" s="15">
        <f>L197/(Z197*29.57)</f>
        <v>0.0894977918208323</v>
      </c>
      <c r="U197" s="15" t="str">
        <f>_xlfn.IFS(AND(V197&gt;0,V197&lt;=0.05),"0 to 0.05",AND(V197&gt;0.05,V197&lt;=0.1),"0.05 to 0.1",AND(V197&gt;0.1,V197&lt;=0.2),"0.1 to 0.2",AND(V197&gt;0.2,V197&lt;=0.3),"0.2 to 0.3",AND(V197&gt;0.3,V197&lt;=0.4),"0.3 to 0.4",AND(V197&gt;0.4,V197&lt;=0.5),"0.4 to 0.5",AND(V197&gt;0.5,V197&lt;=0.75),"0.5 to 0.75",AND(V197&gt;0.75,V197&lt;=1),"0.75 to 1",AND(V197&gt;1,V197&lt;=2),"1 to 2",AND(V197&gt;2,V197&lt;=3),"2 to 3",AND(V197&gt;3,V197&lt;=4),"3 to 4",AND(V197&gt;4,V197&lt;=5),"4 to 5",AND(V197&gt;5,V197&lt;=10),"5 to 10",V197&gt;10,"10+")</f>
        <v>0 to 0.05</v>
      </c>
      <c r="V197" s="16">
        <f>N197/($Z197*29.57)*0.27</f>
        <v>0.0247317067313946</v>
      </c>
      <c r="W197" s="15" t="str">
        <f>_xlfn.IFS(AND(X197&gt;0,X197&lt;=0.05),"0 to 0.05",AND(X197&gt;0.05,X197&lt;=0.1),"0.05 to 0.1",AND(X197&gt;0.1,X197&lt;=0.2),"0.1 to 0.2",AND(X197&gt;0.2,X197&lt;=0.3),"0.2 to 0.3",AND(X197&gt;0.3,X197&lt;=0.4),"0.3 to 0.4",AND(X197&gt;0.4,X197&lt;=0.5),"0.4 to 0.5",AND(X197&gt;0.5,X197&lt;=0.75),"0.5 to 0.75",AND(X197&gt;0.75,X197&lt;=1),"0.75 to 1",AND(X197&gt;1,X197&lt;=2),"1 to 2",AND(X197&gt;2,X197&lt;=3),"2 to 3",AND(X197&gt;3,X197&lt;=4),"3 to 4",AND(X197&gt;4,X197&lt;=5),"4 to 5",AND(X197&gt;5,X197&lt;=10),"5 to 10",X197&gt;10,"10+")</f>
        <v>0 to 0.05</v>
      </c>
      <c r="X197" s="16">
        <f>L197/($Z197*29.57)*0.27</f>
        <v>0.0241644037916247</v>
      </c>
      <c r="Y197" s="5" t="str">
        <f>_xlfn.IFS(AND(Z197&gt;0,Z197&lt;=1),"0 to 1",AND(Z197&gt;1,Z197&lt;=2),"1 to 2",AND(Z197&gt;2,Z197&lt;=4),"2 to 4",AND(Z197&gt;4,Z197&lt;=6),"4 to 6",AND(Z197&gt;6,Z197&lt;=8),"6 to 8",AND(Z197&gt;8,Z197&lt;=10),"8 to 10",AND(Z197&gt;10,Z197&lt;=15),"10 to 15",AND(Z197&gt;15,Z197&lt;=20),"15 to 20",AND(Z197&gt;20,Z197&lt;=25),"20 to 25",AND(Z197&gt;25,Z197&lt;=30),"25 to 30",AND(Z197&gt;30,Z197&lt;=40),"30 to 40",AND(Z197&gt;40,Z197&lt;=50),"40 to 50",Z197&gt;50,"50+")</f>
        <v>6 to 8</v>
      </c>
      <c r="Z197" s="15">
        <f>Q197*0.0338</f>
        <v>6.76</v>
      </c>
      <c r="AA197" s="5" t="s">
        <v>96</v>
      </c>
      <c r="AB197" s="5"/>
      <c r="AC197" s="5"/>
      <c r="AD197" s="5"/>
    </row>
    <row r="198" spans="1:30">
      <c r="A198" s="5" t="s">
        <v>718</v>
      </c>
      <c r="B198" s="5" t="s">
        <v>719</v>
      </c>
      <c r="C198" s="24" t="s">
        <v>583</v>
      </c>
      <c r="D198" s="5" t="s">
        <v>1185</v>
      </c>
      <c r="E198" s="5" t="s">
        <v>399</v>
      </c>
      <c r="F198" s="9" t="s">
        <v>1186</v>
      </c>
      <c r="G198" s="15">
        <v>4</v>
      </c>
      <c r="H198" s="15">
        <v>307.55</v>
      </c>
      <c r="I198" s="26">
        <f t="shared" si="112"/>
        <v>0.000411754431611666</v>
      </c>
      <c r="J198" s="15" t="s">
        <v>874</v>
      </c>
      <c r="K198" s="14" t="str">
        <f t="shared" si="108"/>
        <v>75 to 100</v>
      </c>
      <c r="L198" s="15">
        <v>81.17</v>
      </c>
      <c r="M198" s="14" t="str">
        <f t="shared" si="109"/>
        <v>75 to 100</v>
      </c>
      <c r="N198" s="15">
        <v>81.17</v>
      </c>
      <c r="O198" s="14" t="str">
        <f t="shared" si="110"/>
        <v>No Discount</v>
      </c>
      <c r="P198" s="26">
        <f t="shared" si="111"/>
        <v>0</v>
      </c>
      <c r="Q198" s="5"/>
      <c r="R198" s="5"/>
      <c r="S198" s="5"/>
      <c r="T198" s="15"/>
      <c r="U198" s="15"/>
      <c r="V198" s="16"/>
      <c r="W198" s="15"/>
      <c r="X198" s="16"/>
      <c r="Y198" s="5"/>
      <c r="Z198" s="15"/>
      <c r="AA198" s="5"/>
      <c r="AB198" s="5"/>
      <c r="AC198" s="5"/>
      <c r="AD198" s="5"/>
    </row>
    <row r="199" spans="1:30">
      <c r="A199" s="5" t="s">
        <v>718</v>
      </c>
      <c r="B199" s="5" t="s">
        <v>719</v>
      </c>
      <c r="C199" s="24" t="s">
        <v>1187</v>
      </c>
      <c r="D199" s="5" t="s">
        <v>1188</v>
      </c>
      <c r="E199" s="5" t="s">
        <v>400</v>
      </c>
      <c r="F199" s="9" t="s">
        <v>1189</v>
      </c>
      <c r="G199" s="15">
        <v>5</v>
      </c>
      <c r="H199" s="15">
        <v>298.96</v>
      </c>
      <c r="I199" s="26">
        <f t="shared" si="112"/>
        <v>0.00040025395829824</v>
      </c>
      <c r="J199" s="15" t="s">
        <v>874</v>
      </c>
      <c r="K199" s="14" t="str">
        <f t="shared" si="108"/>
        <v>75 to 100</v>
      </c>
      <c r="L199" s="15">
        <v>75.02</v>
      </c>
      <c r="M199" s="14" t="str">
        <f t="shared" si="109"/>
        <v>75 to 100</v>
      </c>
      <c r="N199" s="15">
        <v>82.14</v>
      </c>
      <c r="O199" s="14" t="str">
        <f t="shared" si="110"/>
        <v>8% to 10%</v>
      </c>
      <c r="P199" s="26">
        <f t="shared" si="111"/>
        <v>0.0866812758704651</v>
      </c>
      <c r="Q199" s="5">
        <v>300</v>
      </c>
      <c r="R199" s="5" t="s">
        <v>115</v>
      </c>
      <c r="S199" s="5" t="str">
        <f t="shared" ref="S199:S208" si="113">_xlfn.IFS(AND(T199&gt;0,T199&lt;=0.05),"0 to 0.05",AND(T199&gt;0.05,T199&lt;=0.1),"0.05 to 0.1",AND(T199&gt;0.1,T199&lt;=0.2),"0.1 to 0.2",AND(T199&gt;0.2,T199&lt;=0.3),"0.2 to 0.3",AND(T199&gt;0.3,T199&lt;=0.4),"0.3 to 0.4",AND(T199&gt;0.4,T199&lt;=0.5),"0.4 to 0.5",AND(T199&gt;0.5,T199&lt;=0.75),"0.5 to 0.75",AND(T199&gt;0.75,T199&lt;=1),"0.75 to 1",AND(T199&gt;1,T199&lt;=2),"1 to 2",AND(T199&gt;2,T199&lt;=3),"2 to 3",AND(T199&gt;3,T199&lt;=4),"3 to 4",AND(T199&gt;4,T199&lt;=5),"4 to 5",AND(T199&gt;5,T199&lt;=10),"5 to 10",T199&gt;10,"10+")</f>
        <v>0.2 to 0.3</v>
      </c>
      <c r="T199" s="15">
        <f t="shared" ref="T199:T208" si="114">L199/(Z199*29.57)</f>
        <v>0.250200273612776</v>
      </c>
      <c r="U199" s="15" t="str">
        <f t="shared" ref="U199:U208" si="115">_xlfn.IFS(AND(V199&gt;0,V199&lt;=0.05),"0 to 0.05",AND(V199&gt;0.05,V199&lt;=0.1),"0.05 to 0.1",AND(V199&gt;0.1,V199&lt;=0.2),"0.1 to 0.2",AND(V199&gt;0.2,V199&lt;=0.3),"0.2 to 0.3",AND(V199&gt;0.3,V199&lt;=0.4),"0.3 to 0.4",AND(V199&gt;0.4,V199&lt;=0.5),"0.4 to 0.5",AND(V199&gt;0.5,V199&lt;=0.75),"0.5 to 0.75",AND(V199&gt;0.75,V199&lt;=1),"0.75 to 1",AND(V199&gt;1,V199&lt;=2),"1 to 2",AND(V199&gt;2,V199&lt;=3),"2 to 3",AND(V199&gt;3,V199&lt;=4),"3 to 4",AND(V199&gt;4,V199&lt;=5),"4 to 5",AND(V199&gt;5,V199&lt;=10),"5 to 10",V199&gt;10,"10+")</f>
        <v>0.05 to 0.1</v>
      </c>
      <c r="V199" s="16">
        <f t="shared" ref="V199:V208" si="116">N199/($Z199*29.57)*0.27</f>
        <v>0.0739654975757054</v>
      </c>
      <c r="W199" s="15" t="str">
        <f t="shared" ref="W199:W208" si="117">_xlfn.IFS(AND(X199&gt;0,X199&lt;=0.05),"0 to 0.05",AND(X199&gt;0.05,X199&lt;=0.1),"0.05 to 0.1",AND(X199&gt;0.1,X199&lt;=0.2),"0.1 to 0.2",AND(X199&gt;0.2,X199&lt;=0.3),"0.2 to 0.3",AND(X199&gt;0.3,X199&lt;=0.4),"0.3 to 0.4",AND(X199&gt;0.4,X199&lt;=0.5),"0.4 to 0.5",AND(X199&gt;0.5,X199&lt;=0.75),"0.5 to 0.75",AND(X199&gt;0.75,X199&lt;=1),"0.75 to 1",AND(X199&gt;1,X199&lt;=2),"1 to 2",AND(X199&gt;2,X199&lt;=3),"2 to 3",AND(X199&gt;3,X199&lt;=4),"3 to 4",AND(X199&gt;4,X199&lt;=5),"4 to 5",AND(X199&gt;5,X199&lt;=10),"5 to 10",X199&gt;10,"10+")</f>
        <v>0.05 to 0.1</v>
      </c>
      <c r="X199" s="16">
        <f t="shared" ref="X199:X208" si="118">L199/($Z199*29.57)*0.27</f>
        <v>0.0675540738754495</v>
      </c>
      <c r="Y199" s="5" t="str">
        <f t="shared" ref="Y199:Y208" si="119">_xlfn.IFS(AND(Z199&gt;0,Z199&lt;=1),"0 to 1",AND(Z199&gt;1,Z199&lt;=2),"1 to 2",AND(Z199&gt;2,Z199&lt;=4),"2 to 4",AND(Z199&gt;4,Z199&lt;=6),"4 to 6",AND(Z199&gt;6,Z199&lt;=8),"6 to 8",AND(Z199&gt;8,Z199&lt;=10),"8 to 10",AND(Z199&gt;10,Z199&lt;=15),"10 to 15",AND(Z199&gt;15,Z199&lt;=20),"15 to 20",AND(Z199&gt;20,Z199&lt;=25),"20 to 25",AND(Z199&gt;25,Z199&lt;=30),"25 to 30",AND(Z199&gt;30,Z199&lt;=40),"30 to 40",AND(Z199&gt;40,Z199&lt;=50),"40 to 50",Z199&gt;50,"50+")</f>
        <v>10 to 15</v>
      </c>
      <c r="Z199" s="15">
        <f>Q199*0.0338</f>
        <v>10.14</v>
      </c>
      <c r="AA199" s="5" t="s">
        <v>96</v>
      </c>
      <c r="AB199" s="5"/>
      <c r="AC199" s="5"/>
      <c r="AD199" s="5"/>
    </row>
    <row r="200" spans="1:30">
      <c r="A200" s="5" t="s">
        <v>718</v>
      </c>
      <c r="B200" s="5" t="s">
        <v>719</v>
      </c>
      <c r="C200" s="24" t="s">
        <v>1190</v>
      </c>
      <c r="D200" s="5" t="s">
        <v>1191</v>
      </c>
      <c r="E200" s="5" t="s">
        <v>401</v>
      </c>
      <c r="F200" s="9" t="s">
        <v>1192</v>
      </c>
      <c r="G200" s="15">
        <v>3</v>
      </c>
      <c r="H200" s="15">
        <v>295.54</v>
      </c>
      <c r="I200" s="26">
        <f t="shared" si="112"/>
        <v>0.000395675190110589</v>
      </c>
      <c r="J200" s="15" t="s">
        <v>874</v>
      </c>
      <c r="K200" s="14" t="str">
        <f t="shared" si="108"/>
        <v>100 to 150</v>
      </c>
      <c r="L200" s="15">
        <v>115.21</v>
      </c>
      <c r="M200" s="14" t="str">
        <f t="shared" si="109"/>
        <v>100 to 150</v>
      </c>
      <c r="N200" s="15">
        <v>117</v>
      </c>
      <c r="O200" s="14" t="str">
        <f t="shared" si="110"/>
        <v>0% to 2%</v>
      </c>
      <c r="P200" s="26">
        <f t="shared" si="111"/>
        <v>0.0152991452991454</v>
      </c>
      <c r="Q200" s="5">
        <v>6.7</v>
      </c>
      <c r="R200" s="5" t="s">
        <v>95</v>
      </c>
      <c r="S200" s="5" t="str">
        <f t="shared" si="113"/>
        <v>0.5 to 0.75</v>
      </c>
      <c r="T200" s="15">
        <f t="shared" si="114"/>
        <v>0.559153065348836</v>
      </c>
      <c r="U200" s="15" t="str">
        <f t="shared" si="115"/>
        <v>0.1 to 0.2</v>
      </c>
      <c r="V200" s="16">
        <f t="shared" si="116"/>
        <v>0.153316945875963</v>
      </c>
      <c r="W200" s="15" t="str">
        <f t="shared" si="117"/>
        <v>0.1 to 0.2</v>
      </c>
      <c r="X200" s="16">
        <f t="shared" si="118"/>
        <v>0.150971327644186</v>
      </c>
      <c r="Y200" s="5" t="str">
        <f t="shared" si="119"/>
        <v>6 to 8</v>
      </c>
      <c r="Z200" s="15">
        <f>Q200*1.04</f>
        <v>6.968</v>
      </c>
      <c r="AA200" s="5" t="s">
        <v>96</v>
      </c>
      <c r="AB200" s="5"/>
      <c r="AC200" s="5"/>
      <c r="AD200" s="5"/>
    </row>
    <row r="201" spans="1:30">
      <c r="A201" s="5" t="s">
        <v>718</v>
      </c>
      <c r="B201" s="5" t="s">
        <v>719</v>
      </c>
      <c r="C201" s="24" t="s">
        <v>1193</v>
      </c>
      <c r="D201" s="5" t="s">
        <v>1194</v>
      </c>
      <c r="E201" s="5" t="s">
        <v>402</v>
      </c>
      <c r="F201" s="9" t="s">
        <v>1195</v>
      </c>
      <c r="G201" s="15">
        <v>4</v>
      </c>
      <c r="H201" s="15">
        <v>293.92</v>
      </c>
      <c r="I201" s="26">
        <f t="shared" si="112"/>
        <v>0.000393506299916439</v>
      </c>
      <c r="J201" s="15" t="s">
        <v>874</v>
      </c>
      <c r="K201" s="14" t="str">
        <f t="shared" si="108"/>
        <v>75 to 100</v>
      </c>
      <c r="L201" s="15">
        <v>78.81</v>
      </c>
      <c r="M201" s="14" t="str">
        <f t="shared" si="109"/>
        <v>75 to 100</v>
      </c>
      <c r="N201" s="15">
        <v>87.39</v>
      </c>
      <c r="O201" s="14" t="str">
        <f t="shared" si="110"/>
        <v>8% to 10%</v>
      </c>
      <c r="P201" s="26">
        <f t="shared" si="111"/>
        <v>0.0981805698592516</v>
      </c>
      <c r="Q201" s="5">
        <v>3.38</v>
      </c>
      <c r="R201" s="5" t="s">
        <v>96</v>
      </c>
      <c r="S201" s="5" t="str">
        <f t="shared" si="113"/>
        <v>0.75 to 1</v>
      </c>
      <c r="T201" s="15">
        <f t="shared" si="114"/>
        <v>0.788521070251514</v>
      </c>
      <c r="U201" s="15" t="str">
        <f t="shared" si="115"/>
        <v>0.2 to 0.3</v>
      </c>
      <c r="V201" s="16">
        <f t="shared" si="116"/>
        <v>0.236079066221362</v>
      </c>
      <c r="W201" s="15" t="str">
        <f t="shared" si="117"/>
        <v>0.2 to 0.3</v>
      </c>
      <c r="X201" s="16">
        <f t="shared" si="118"/>
        <v>0.212900688967909</v>
      </c>
      <c r="Y201" s="5" t="str">
        <f t="shared" si="119"/>
        <v>2 to 4</v>
      </c>
      <c r="Z201" s="15">
        <f>Q201</f>
        <v>3.38</v>
      </c>
      <c r="AA201" s="5" t="s">
        <v>96</v>
      </c>
      <c r="AB201" s="5"/>
      <c r="AC201" s="5"/>
      <c r="AD201" s="5"/>
    </row>
    <row r="202" spans="1:30">
      <c r="A202" s="5" t="s">
        <v>718</v>
      </c>
      <c r="B202" s="5" t="s">
        <v>719</v>
      </c>
      <c r="C202" s="24" t="s">
        <v>584</v>
      </c>
      <c r="D202" s="5" t="s">
        <v>1196</v>
      </c>
      <c r="E202" s="5" t="s">
        <v>403</v>
      </c>
      <c r="F202" s="9" t="s">
        <v>1197</v>
      </c>
      <c r="G202" s="15">
        <v>5</v>
      </c>
      <c r="H202" s="15">
        <v>290.85</v>
      </c>
      <c r="I202" s="26">
        <f t="shared" si="112"/>
        <v>0.000389396119116414</v>
      </c>
      <c r="J202" s="15" t="s">
        <v>874</v>
      </c>
      <c r="K202" s="14" t="str">
        <f t="shared" si="108"/>
        <v>50 to 75</v>
      </c>
      <c r="L202" s="15">
        <v>56.95</v>
      </c>
      <c r="M202" s="14" t="str">
        <f t="shared" si="109"/>
        <v>50 to 75</v>
      </c>
      <c r="N202" s="15">
        <v>57.54</v>
      </c>
      <c r="O202" s="14" t="str">
        <f t="shared" si="110"/>
        <v>0% to 2%</v>
      </c>
      <c r="P202" s="26">
        <f t="shared" si="111"/>
        <v>0.0102537365311087</v>
      </c>
      <c r="Q202" s="5">
        <v>7.5</v>
      </c>
      <c r="R202" s="5" t="s">
        <v>96</v>
      </c>
      <c r="S202" s="5" t="str">
        <f t="shared" si="113"/>
        <v>0.2 to 0.3</v>
      </c>
      <c r="T202" s="15">
        <f t="shared" si="114"/>
        <v>0.256791793484387</v>
      </c>
      <c r="U202" s="15" t="str">
        <f t="shared" si="115"/>
        <v>0.05 to 0.1</v>
      </c>
      <c r="V202" s="16">
        <f t="shared" si="116"/>
        <v>0.0700520798106189</v>
      </c>
      <c r="W202" s="15" t="str">
        <f t="shared" si="117"/>
        <v>0.05 to 0.1</v>
      </c>
      <c r="X202" s="16">
        <f t="shared" si="118"/>
        <v>0.0693337842407846</v>
      </c>
      <c r="Y202" s="5" t="str">
        <f t="shared" si="119"/>
        <v>6 to 8</v>
      </c>
      <c r="Z202" s="15">
        <f>Q202</f>
        <v>7.5</v>
      </c>
      <c r="AA202" s="5" t="s">
        <v>96</v>
      </c>
      <c r="AB202" s="5"/>
      <c r="AC202" s="5"/>
      <c r="AD202" s="5"/>
    </row>
    <row r="203" spans="1:30">
      <c r="A203" s="5" t="s">
        <v>718</v>
      </c>
      <c r="B203" s="5" t="s">
        <v>719</v>
      </c>
      <c r="C203" s="24" t="s">
        <v>1198</v>
      </c>
      <c r="D203" s="5" t="s">
        <v>1199</v>
      </c>
      <c r="E203" s="5" t="s">
        <v>404</v>
      </c>
      <c r="F203" s="9" t="s">
        <v>1200</v>
      </c>
      <c r="G203" s="15">
        <v>3</v>
      </c>
      <c r="H203" s="15">
        <v>277.85</v>
      </c>
      <c r="I203" s="26">
        <f t="shared" si="112"/>
        <v>0.000371991444718912</v>
      </c>
      <c r="J203" s="15" t="s">
        <v>874</v>
      </c>
      <c r="K203" s="14" t="str">
        <f t="shared" si="108"/>
        <v>100 to 150</v>
      </c>
      <c r="L203" s="15">
        <v>110</v>
      </c>
      <c r="M203" s="14" t="str">
        <f t="shared" si="109"/>
        <v>100 to 150</v>
      </c>
      <c r="N203" s="15">
        <v>110</v>
      </c>
      <c r="O203" s="14" t="str">
        <f t="shared" si="110"/>
        <v>No Discount</v>
      </c>
      <c r="P203" s="26">
        <f t="shared" si="111"/>
        <v>0</v>
      </c>
      <c r="Q203" s="5">
        <v>6.8</v>
      </c>
      <c r="R203" s="5" t="s">
        <v>96</v>
      </c>
      <c r="S203" s="5" t="str">
        <f t="shared" si="113"/>
        <v>0.5 to 0.75</v>
      </c>
      <c r="T203" s="15">
        <f t="shared" si="114"/>
        <v>0.547056834231833</v>
      </c>
      <c r="U203" s="15" t="str">
        <f t="shared" si="115"/>
        <v>0.1 to 0.2</v>
      </c>
      <c r="V203" s="16">
        <f t="shared" si="116"/>
        <v>0.147705345242595</v>
      </c>
      <c r="W203" s="15" t="str">
        <f t="shared" si="117"/>
        <v>0.1 to 0.2</v>
      </c>
      <c r="X203" s="16">
        <f t="shared" si="118"/>
        <v>0.147705345242595</v>
      </c>
      <c r="Y203" s="5" t="str">
        <f t="shared" si="119"/>
        <v>6 to 8</v>
      </c>
      <c r="Z203" s="15">
        <f>Q203</f>
        <v>6.8</v>
      </c>
      <c r="AA203" s="5" t="s">
        <v>96</v>
      </c>
      <c r="AB203" s="5"/>
      <c r="AC203" s="5"/>
      <c r="AD203" s="5"/>
    </row>
    <row r="204" spans="1:30">
      <c r="A204" s="5" t="s">
        <v>718</v>
      </c>
      <c r="B204" s="5" t="s">
        <v>719</v>
      </c>
      <c r="C204" s="24" t="s">
        <v>946</v>
      </c>
      <c r="D204" s="25" t="s">
        <v>1201</v>
      </c>
      <c r="E204" s="5" t="s">
        <v>405</v>
      </c>
      <c r="F204" s="9" t="s">
        <v>1202</v>
      </c>
      <c r="G204" s="15">
        <v>6</v>
      </c>
      <c r="H204" s="15">
        <v>277.5</v>
      </c>
      <c r="I204" s="26">
        <f t="shared" si="112"/>
        <v>0.000371522857331287</v>
      </c>
      <c r="J204" s="15" t="s">
        <v>874</v>
      </c>
      <c r="K204" s="14" t="str">
        <f t="shared" si="108"/>
        <v>40 to 50</v>
      </c>
      <c r="L204" s="15">
        <v>46.61</v>
      </c>
      <c r="M204" s="14" t="str">
        <f t="shared" si="109"/>
        <v>40 to 50</v>
      </c>
      <c r="N204" s="15">
        <v>49.47</v>
      </c>
      <c r="O204" s="14" t="str">
        <f t="shared" si="110"/>
        <v>4% to 6%</v>
      </c>
      <c r="P204" s="26">
        <f t="shared" si="111"/>
        <v>0.0578128158479887</v>
      </c>
      <c r="Q204" s="5">
        <v>12.49</v>
      </c>
      <c r="R204" s="5" t="s">
        <v>96</v>
      </c>
      <c r="S204" s="5" t="str">
        <f t="shared" si="113"/>
        <v>0.1 to 0.2</v>
      </c>
      <c r="T204" s="15">
        <f t="shared" si="114"/>
        <v>0.126201739206719</v>
      </c>
      <c r="U204" s="15" t="str">
        <f t="shared" si="115"/>
        <v>0 to 0.05</v>
      </c>
      <c r="V204" s="16">
        <f t="shared" si="116"/>
        <v>0.0361652866425707</v>
      </c>
      <c r="W204" s="15" t="str">
        <f t="shared" si="117"/>
        <v>0 to 0.05</v>
      </c>
      <c r="X204" s="16">
        <f t="shared" si="118"/>
        <v>0.0340744695858141</v>
      </c>
      <c r="Y204" s="5" t="str">
        <f t="shared" si="119"/>
        <v>10 to 15</v>
      </c>
      <c r="Z204" s="15">
        <f>Q204</f>
        <v>12.49</v>
      </c>
      <c r="AA204" s="5" t="s">
        <v>96</v>
      </c>
      <c r="AB204" s="5"/>
      <c r="AC204" s="5"/>
      <c r="AD204" s="5"/>
    </row>
    <row r="205" spans="1:30">
      <c r="A205" s="5" t="s">
        <v>718</v>
      </c>
      <c r="B205" s="5" t="s">
        <v>719</v>
      </c>
      <c r="C205" s="24" t="s">
        <v>618</v>
      </c>
      <c r="D205" s="5" t="s">
        <v>1203</v>
      </c>
      <c r="E205" s="5" t="s">
        <v>406</v>
      </c>
      <c r="F205" s="9" t="s">
        <v>1204</v>
      </c>
      <c r="G205" s="15">
        <v>3</v>
      </c>
      <c r="H205" s="15">
        <v>273.95</v>
      </c>
      <c r="I205" s="26">
        <f t="shared" si="112"/>
        <v>0.000366770042399661</v>
      </c>
      <c r="J205" s="15" t="s">
        <v>874</v>
      </c>
      <c r="K205" s="14" t="str">
        <f t="shared" si="108"/>
        <v>100 to 150</v>
      </c>
      <c r="L205" s="15">
        <v>110.56</v>
      </c>
      <c r="M205" s="14" t="str">
        <f t="shared" si="109"/>
        <v>100 to 150</v>
      </c>
      <c r="N205" s="15">
        <v>118.9</v>
      </c>
      <c r="O205" s="14" t="str">
        <f t="shared" si="110"/>
        <v>6% to 8%</v>
      </c>
      <c r="P205" s="26">
        <f t="shared" si="111"/>
        <v>0.0701429772918419</v>
      </c>
      <c r="Q205" s="5">
        <v>8</v>
      </c>
      <c r="R205" s="5" t="s">
        <v>96</v>
      </c>
      <c r="S205" s="5" t="str">
        <f t="shared" si="113"/>
        <v>0.4 to 0.5</v>
      </c>
      <c r="T205" s="15">
        <f t="shared" si="114"/>
        <v>0.467365573216097</v>
      </c>
      <c r="U205" s="15" t="str">
        <f t="shared" si="115"/>
        <v>0.1 to 0.2</v>
      </c>
      <c r="V205" s="16">
        <f t="shared" si="116"/>
        <v>0.135707642881299</v>
      </c>
      <c r="W205" s="15" t="str">
        <f t="shared" si="117"/>
        <v>0.1 to 0.2</v>
      </c>
      <c r="X205" s="16">
        <f t="shared" si="118"/>
        <v>0.126188704768346</v>
      </c>
      <c r="Y205" s="5" t="str">
        <f t="shared" si="119"/>
        <v>6 to 8</v>
      </c>
      <c r="Z205" s="15">
        <f>Q205</f>
        <v>8</v>
      </c>
      <c r="AA205" s="5" t="s">
        <v>96</v>
      </c>
      <c r="AB205" s="5"/>
      <c r="AC205" s="5"/>
      <c r="AD205" s="5"/>
    </row>
    <row r="206" spans="1:30">
      <c r="A206" s="5" t="s">
        <v>718</v>
      </c>
      <c r="B206" s="5" t="s">
        <v>719</v>
      </c>
      <c r="C206" s="24" t="s">
        <v>1205</v>
      </c>
      <c r="D206" s="25" t="s">
        <v>1206</v>
      </c>
      <c r="E206" s="5" t="s">
        <v>407</v>
      </c>
      <c r="F206" s="9" t="s">
        <v>1207</v>
      </c>
      <c r="G206" s="15">
        <v>3</v>
      </c>
      <c r="H206" s="15">
        <v>252.6</v>
      </c>
      <c r="I206" s="26">
        <f t="shared" si="112"/>
        <v>0.000338186211754534</v>
      </c>
      <c r="J206" s="15" t="s">
        <v>874</v>
      </c>
      <c r="K206" s="14" t="str">
        <f t="shared" si="108"/>
        <v>75 to 100</v>
      </c>
      <c r="L206" s="15">
        <v>100</v>
      </c>
      <c r="M206" s="14" t="str">
        <f t="shared" si="109"/>
        <v>75 to 100</v>
      </c>
      <c r="N206" s="15">
        <v>100</v>
      </c>
      <c r="O206" s="14" t="str">
        <f t="shared" si="110"/>
        <v>No Discount</v>
      </c>
      <c r="P206" s="26">
        <f t="shared" si="111"/>
        <v>0</v>
      </c>
      <c r="Q206" s="5">
        <v>200</v>
      </c>
      <c r="R206" s="5" t="s">
        <v>115</v>
      </c>
      <c r="S206" s="5" t="str">
        <f t="shared" si="113"/>
        <v>0.5 to 0.75</v>
      </c>
      <c r="T206" s="15">
        <f t="shared" si="114"/>
        <v>0.500267142654177</v>
      </c>
      <c r="U206" s="15" t="str">
        <f t="shared" si="115"/>
        <v>0.1 to 0.2</v>
      </c>
      <c r="V206" s="16">
        <f t="shared" si="116"/>
        <v>0.135072128516628</v>
      </c>
      <c r="W206" s="15" t="str">
        <f t="shared" si="117"/>
        <v>0.1 to 0.2</v>
      </c>
      <c r="X206" s="16">
        <f t="shared" si="118"/>
        <v>0.135072128516628</v>
      </c>
      <c r="Y206" s="5" t="str">
        <f t="shared" si="119"/>
        <v>6 to 8</v>
      </c>
      <c r="Z206" s="15">
        <f>Q206*0.0338</f>
        <v>6.76</v>
      </c>
      <c r="AA206" s="5" t="s">
        <v>96</v>
      </c>
      <c r="AB206" s="5"/>
      <c r="AC206" s="5"/>
      <c r="AD206" s="5"/>
    </row>
    <row r="207" spans="1:30">
      <c r="A207" s="5" t="s">
        <v>718</v>
      </c>
      <c r="B207" s="5" t="s">
        <v>719</v>
      </c>
      <c r="C207" s="24" t="s">
        <v>1208</v>
      </c>
      <c r="D207" s="5" t="s">
        <v>1209</v>
      </c>
      <c r="E207" s="5" t="s">
        <v>408</v>
      </c>
      <c r="F207" s="9" t="s">
        <v>1210</v>
      </c>
      <c r="G207" s="15">
        <v>4</v>
      </c>
      <c r="H207" s="15">
        <v>248.78</v>
      </c>
      <c r="I207" s="26">
        <f t="shared" si="112"/>
        <v>0.000333071915123883</v>
      </c>
      <c r="J207" s="15" t="s">
        <v>874</v>
      </c>
      <c r="K207" s="14" t="str">
        <f t="shared" si="108"/>
        <v>75 to 100</v>
      </c>
      <c r="L207" s="15">
        <v>77.51</v>
      </c>
      <c r="M207" s="14" t="str">
        <f t="shared" si="109"/>
        <v>100 to 150</v>
      </c>
      <c r="N207" s="15">
        <v>124.45</v>
      </c>
      <c r="O207" s="14" t="str">
        <f t="shared" si="110"/>
        <v>30% to 40%</v>
      </c>
      <c r="P207" s="26">
        <f t="shared" si="111"/>
        <v>0.377179590196866</v>
      </c>
      <c r="Q207" s="5">
        <v>200</v>
      </c>
      <c r="R207" s="5" t="s">
        <v>115</v>
      </c>
      <c r="S207" s="5" t="str">
        <f t="shared" si="113"/>
        <v>0.3 to 0.4</v>
      </c>
      <c r="T207" s="15">
        <f t="shared" si="114"/>
        <v>0.387757062271253</v>
      </c>
      <c r="U207" s="15" t="str">
        <f t="shared" si="115"/>
        <v>0.1 to 0.2</v>
      </c>
      <c r="V207" s="16">
        <f t="shared" si="116"/>
        <v>0.168097263938943</v>
      </c>
      <c r="W207" s="15" t="str">
        <f t="shared" si="117"/>
        <v>0.1 to 0.2</v>
      </c>
      <c r="X207" s="16">
        <f t="shared" si="118"/>
        <v>0.104694406813238</v>
      </c>
      <c r="Y207" s="5" t="str">
        <f t="shared" si="119"/>
        <v>6 to 8</v>
      </c>
      <c r="Z207" s="15">
        <f>Q207*0.0338</f>
        <v>6.76</v>
      </c>
      <c r="AA207" s="5" t="s">
        <v>96</v>
      </c>
      <c r="AB207" s="5"/>
      <c r="AC207" s="5"/>
      <c r="AD207" s="5"/>
    </row>
    <row r="208" spans="1:30">
      <c r="A208" s="5" t="s">
        <v>718</v>
      </c>
      <c r="B208" s="5" t="s">
        <v>719</v>
      </c>
      <c r="C208" s="24" t="s">
        <v>609</v>
      </c>
      <c r="D208" s="5" t="s">
        <v>1211</v>
      </c>
      <c r="E208" s="5" t="s">
        <v>409</v>
      </c>
      <c r="F208" s="9" t="s">
        <v>1212</v>
      </c>
      <c r="G208" s="15">
        <v>5</v>
      </c>
      <c r="H208" s="15">
        <v>247.54</v>
      </c>
      <c r="I208" s="26">
        <f t="shared" si="112"/>
        <v>0.000331411776950583</v>
      </c>
      <c r="J208" s="15" t="s">
        <v>874</v>
      </c>
      <c r="K208" s="14" t="str">
        <f t="shared" si="108"/>
        <v>50 to 75</v>
      </c>
      <c r="L208" s="15">
        <v>59.84</v>
      </c>
      <c r="M208" s="14" t="str">
        <f t="shared" si="109"/>
        <v>50 to 75</v>
      </c>
      <c r="N208" s="15">
        <v>66.85</v>
      </c>
      <c r="O208" s="14" t="str">
        <f t="shared" si="110"/>
        <v>10% to 15%</v>
      </c>
      <c r="P208" s="26">
        <f t="shared" si="111"/>
        <v>0.104861630516081</v>
      </c>
      <c r="Q208" s="5">
        <v>200</v>
      </c>
      <c r="R208" s="5" t="s">
        <v>115</v>
      </c>
      <c r="S208" s="5" t="str">
        <f t="shared" si="113"/>
        <v>0.2 to 0.3</v>
      </c>
      <c r="T208" s="15">
        <f t="shared" si="114"/>
        <v>0.29935985816426</v>
      </c>
      <c r="U208" s="15" t="str">
        <f t="shared" si="115"/>
        <v>0.05 to 0.1</v>
      </c>
      <c r="V208" s="16">
        <f t="shared" si="116"/>
        <v>0.0902957179133657</v>
      </c>
      <c r="W208" s="15" t="str">
        <f t="shared" si="117"/>
        <v>0.05 to 0.1</v>
      </c>
      <c r="X208" s="16">
        <f t="shared" si="118"/>
        <v>0.0808271617043501</v>
      </c>
      <c r="Y208" s="5" t="str">
        <f t="shared" si="119"/>
        <v>6 to 8</v>
      </c>
      <c r="Z208" s="15">
        <f>Q208*0.0338</f>
        <v>6.76</v>
      </c>
      <c r="AA208" s="5" t="s">
        <v>96</v>
      </c>
      <c r="AB208" s="5"/>
      <c r="AC208" s="5"/>
      <c r="AD208" s="5"/>
    </row>
    <row r="209" spans="1:30">
      <c r="A209" s="5" t="s">
        <v>718</v>
      </c>
      <c r="B209" s="5" t="s">
        <v>719</v>
      </c>
      <c r="C209" s="24" t="s">
        <v>1213</v>
      </c>
      <c r="D209" s="5" t="s">
        <v>1214</v>
      </c>
      <c r="E209" s="5" t="s">
        <v>410</v>
      </c>
      <c r="F209" s="9" t="s">
        <v>1215</v>
      </c>
      <c r="G209" s="15">
        <v>4</v>
      </c>
      <c r="H209" s="15">
        <v>246.65</v>
      </c>
      <c r="I209" s="26">
        <f t="shared" si="112"/>
        <v>0.000330220226164908</v>
      </c>
      <c r="J209" s="15" t="s">
        <v>874</v>
      </c>
      <c r="K209" s="14" t="str">
        <f t="shared" si="108"/>
        <v>50 to 75</v>
      </c>
      <c r="L209" s="15">
        <v>63.91</v>
      </c>
      <c r="M209" s="14" t="str">
        <f t="shared" si="109"/>
        <v>75 to 100</v>
      </c>
      <c r="N209" s="15">
        <v>77.52</v>
      </c>
      <c r="O209" s="14" t="str">
        <f t="shared" si="110"/>
        <v>15% to 20%</v>
      </c>
      <c r="P209" s="26">
        <f t="shared" si="111"/>
        <v>0.175567595459236</v>
      </c>
      <c r="Q209" s="5"/>
      <c r="R209" s="5"/>
      <c r="S209" s="5"/>
      <c r="T209" s="15"/>
      <c r="U209" s="15"/>
      <c r="V209" s="16"/>
      <c r="W209" s="15"/>
      <c r="X209" s="16"/>
      <c r="Y209" s="5"/>
      <c r="Z209" s="15"/>
      <c r="AA209" s="5"/>
      <c r="AB209" s="5"/>
      <c r="AC209" s="5"/>
      <c r="AD209" s="5"/>
    </row>
    <row r="210" spans="1:30">
      <c r="A210" s="5" t="s">
        <v>718</v>
      </c>
      <c r="B210" s="5" t="s">
        <v>719</v>
      </c>
      <c r="C210" s="24" t="s">
        <v>1216</v>
      </c>
      <c r="D210" s="25" t="s">
        <v>1217</v>
      </c>
      <c r="E210" s="5" t="s">
        <v>411</v>
      </c>
      <c r="F210" s="9" t="s">
        <v>1218</v>
      </c>
      <c r="G210" s="15">
        <v>3</v>
      </c>
      <c r="H210" s="15">
        <v>243.63</v>
      </c>
      <c r="I210" s="26">
        <f t="shared" si="112"/>
        <v>0.000326176986420257</v>
      </c>
      <c r="J210" s="15" t="s">
        <v>874</v>
      </c>
      <c r="K210" s="14" t="str">
        <f t="shared" si="108"/>
        <v>100 to 150</v>
      </c>
      <c r="L210" s="15">
        <v>115.76</v>
      </c>
      <c r="M210" s="14" t="str">
        <f t="shared" si="109"/>
        <v>100 to 150</v>
      </c>
      <c r="N210" s="15">
        <v>117.24</v>
      </c>
      <c r="O210" s="14" t="str">
        <f t="shared" si="110"/>
        <v>0% to 2%</v>
      </c>
      <c r="P210" s="26">
        <f t="shared" si="111"/>
        <v>0.0126236779256226</v>
      </c>
      <c r="Q210" s="5">
        <v>150</v>
      </c>
      <c r="R210" s="5" t="s">
        <v>115</v>
      </c>
      <c r="S210" s="5" t="str">
        <f t="shared" ref="S210:S219" si="120">_xlfn.IFS(AND(T210&gt;0,T210&lt;=0.05),"0 to 0.05",AND(T210&gt;0.05,T210&lt;=0.1),"0.05 to 0.1",AND(T210&gt;0.1,T210&lt;=0.2),"0.1 to 0.2",AND(T210&gt;0.2,T210&lt;=0.3),"0.2 to 0.3",AND(T210&gt;0.3,T210&lt;=0.4),"0.3 to 0.4",AND(T210&gt;0.4,T210&lt;=0.5),"0.4 to 0.5",AND(T210&gt;0.5,T210&lt;=0.75),"0.5 to 0.75",AND(T210&gt;0.75,T210&lt;=1),"0.75 to 1",AND(T210&gt;1,T210&lt;=2),"1 to 2",AND(T210&gt;2,T210&lt;=3),"2 to 3",AND(T210&gt;3,T210&lt;=4),"3 to 4",AND(T210&gt;4,T210&lt;=5),"4 to 5",AND(T210&gt;5,T210&lt;=10),"5 to 10",T210&gt;10,"10+")</f>
        <v>0.75 to 1</v>
      </c>
      <c r="T210" s="15">
        <f t="shared" ref="T210:T219" si="121">L210/(Z210*29.57)</f>
        <v>0.772145659115301</v>
      </c>
      <c r="U210" s="15" t="str">
        <f t="shared" ref="U210:U219" si="122">_xlfn.IFS(AND(V210&gt;0,V210&lt;=0.05),"0 to 0.05",AND(V210&gt;0.05,V210&lt;=0.1),"0.05 to 0.1",AND(V210&gt;0.1,V210&lt;=0.2),"0.1 to 0.2",AND(V210&gt;0.2,V210&lt;=0.3),"0.2 to 0.3",AND(V210&gt;0.3,V210&lt;=0.4),"0.3 to 0.4",AND(V210&gt;0.4,V210&lt;=0.5),"0.4 to 0.5",AND(V210&gt;0.5,V210&lt;=0.75),"0.5 to 0.75",AND(V210&gt;0.75,V210&lt;=1),"0.75 to 1",AND(V210&gt;1,V210&lt;=2),"1 to 2",AND(V210&gt;2,V210&lt;=3),"2 to 3",AND(V210&gt;3,V210&lt;=4),"3 to 4",AND(V210&gt;4,V210&lt;=5),"4 to 5",AND(V210&gt;5,V210&lt;=10),"5 to 10",V210&gt;10,"10+")</f>
        <v>0.2 to 0.3</v>
      </c>
      <c r="V210" s="16">
        <f t="shared" ref="V210:V219" si="123">N210/($Z210*29.57)*0.27</f>
        <v>0.211144751297193</v>
      </c>
      <c r="W210" s="15" t="str">
        <f t="shared" ref="W210:W219" si="124">_xlfn.IFS(AND(X210&gt;0,X210&lt;=0.05),"0 to 0.05",AND(X210&gt;0.05,X210&lt;=0.1),"0.05 to 0.1",AND(X210&gt;0.1,X210&lt;=0.2),"0.1 to 0.2",AND(X210&gt;0.2,X210&lt;=0.3),"0.2 to 0.3",AND(X210&gt;0.3,X210&lt;=0.4),"0.3 to 0.4",AND(X210&gt;0.4,X210&lt;=0.5),"0.4 to 0.5",AND(X210&gt;0.5,X210&lt;=0.75),"0.5 to 0.75",AND(X210&gt;0.75,X210&lt;=1),"0.75 to 1",AND(X210&gt;1,X210&lt;=2),"1 to 2",AND(X210&gt;2,X210&lt;=3),"2 to 3",AND(X210&gt;3,X210&lt;=4),"3 to 4",AND(X210&gt;4,X210&lt;=5),"4 to 5",AND(X210&gt;5,X210&lt;=10),"5 to 10",X210&gt;10,"10+")</f>
        <v>0.2 to 0.3</v>
      </c>
      <c r="X210" s="16">
        <f t="shared" ref="X210:X219" si="125">L210/($Z210*29.57)*0.27</f>
        <v>0.208479327961131</v>
      </c>
      <c r="Y210" s="5" t="str">
        <f t="shared" ref="Y210:Y219" si="126">_xlfn.IFS(AND(Z210&gt;0,Z210&lt;=1),"0 to 1",AND(Z210&gt;1,Z210&lt;=2),"1 to 2",AND(Z210&gt;2,Z210&lt;=4),"2 to 4",AND(Z210&gt;4,Z210&lt;=6),"4 to 6",AND(Z210&gt;6,Z210&lt;=8),"6 to 8",AND(Z210&gt;8,Z210&lt;=10),"8 to 10",AND(Z210&gt;10,Z210&lt;=15),"10 to 15",AND(Z210&gt;15,Z210&lt;=20),"15 to 20",AND(Z210&gt;20,Z210&lt;=25),"20 to 25",AND(Z210&gt;25,Z210&lt;=30),"25 to 30",AND(Z210&gt;30,Z210&lt;=40),"30 to 40",AND(Z210&gt;40,Z210&lt;=50),"40 to 50",Z210&gt;50,"50+")</f>
        <v>4 to 6</v>
      </c>
      <c r="Z210" s="15">
        <f>Q210*0.0338</f>
        <v>5.07</v>
      </c>
      <c r="AA210" s="5" t="s">
        <v>96</v>
      </c>
      <c r="AB210" s="5"/>
      <c r="AC210" s="5"/>
      <c r="AD210" s="5"/>
    </row>
    <row r="211" spans="1:30">
      <c r="A211" s="5" t="s">
        <v>718</v>
      </c>
      <c r="B211" s="5" t="s">
        <v>719</v>
      </c>
      <c r="C211" s="24" t="s">
        <v>1219</v>
      </c>
      <c r="D211" s="5" t="s">
        <v>1220</v>
      </c>
      <c r="E211" s="5" t="s">
        <v>412</v>
      </c>
      <c r="F211" s="9" t="s">
        <v>1221</v>
      </c>
      <c r="G211" s="15">
        <v>4</v>
      </c>
      <c r="H211" s="15">
        <v>242.58</v>
      </c>
      <c r="I211" s="26">
        <f t="shared" si="112"/>
        <v>0.000324771224257382</v>
      </c>
      <c r="J211" s="15" t="s">
        <v>874</v>
      </c>
      <c r="K211" s="14" t="str">
        <f t="shared" si="108"/>
        <v>50 to 75</v>
      </c>
      <c r="L211" s="15">
        <v>63.07</v>
      </c>
      <c r="M211" s="14" t="str">
        <f t="shared" si="109"/>
        <v>50 to 75</v>
      </c>
      <c r="N211" s="15">
        <v>63.07</v>
      </c>
      <c r="O211" s="14" t="str">
        <f t="shared" si="110"/>
        <v>No Discount</v>
      </c>
      <c r="P211" s="26">
        <f t="shared" si="111"/>
        <v>0</v>
      </c>
      <c r="Q211" s="5">
        <v>150</v>
      </c>
      <c r="R211" s="5" t="s">
        <v>115</v>
      </c>
      <c r="S211" s="5" t="str">
        <f t="shared" si="120"/>
        <v>0.4 to 0.5</v>
      </c>
      <c r="T211" s="15">
        <f t="shared" si="121"/>
        <v>0.42069131582932</v>
      </c>
      <c r="U211" s="15" t="str">
        <f t="shared" si="122"/>
        <v>0.1 to 0.2</v>
      </c>
      <c r="V211" s="16">
        <f t="shared" si="123"/>
        <v>0.113586655273916</v>
      </c>
      <c r="W211" s="15" t="str">
        <f t="shared" si="124"/>
        <v>0.1 to 0.2</v>
      </c>
      <c r="X211" s="16">
        <f t="shared" si="125"/>
        <v>0.113586655273916</v>
      </c>
      <c r="Y211" s="5" t="str">
        <f t="shared" si="126"/>
        <v>4 to 6</v>
      </c>
      <c r="Z211" s="15">
        <f>Q211*0.0338</f>
        <v>5.07</v>
      </c>
      <c r="AA211" s="5" t="s">
        <v>96</v>
      </c>
      <c r="AB211" s="5"/>
      <c r="AC211" s="5"/>
      <c r="AD211" s="5"/>
    </row>
    <row r="212" spans="1:30">
      <c r="A212" s="5" t="s">
        <v>718</v>
      </c>
      <c r="B212" s="5" t="s">
        <v>719</v>
      </c>
      <c r="C212" s="24" t="s">
        <v>1222</v>
      </c>
      <c r="D212" s="5" t="s">
        <v>1223</v>
      </c>
      <c r="E212" s="5" t="s">
        <v>413</v>
      </c>
      <c r="F212" s="9" t="s">
        <v>1224</v>
      </c>
      <c r="G212" s="15">
        <v>1</v>
      </c>
      <c r="H212" s="15">
        <v>239.97</v>
      </c>
      <c r="I212" s="26">
        <f t="shared" si="112"/>
        <v>0.000321276901166807</v>
      </c>
      <c r="J212" s="15" t="s">
        <v>874</v>
      </c>
      <c r="K212" s="14" t="str">
        <f t="shared" si="108"/>
        <v>150 to 200</v>
      </c>
      <c r="L212" s="15">
        <v>189.88</v>
      </c>
      <c r="M212" s="14" t="str">
        <f t="shared" si="109"/>
        <v>150 to 200</v>
      </c>
      <c r="N212" s="15">
        <v>189.88</v>
      </c>
      <c r="O212" s="14" t="str">
        <f t="shared" si="110"/>
        <v>No Discount</v>
      </c>
      <c r="P212" s="26">
        <f t="shared" si="111"/>
        <v>0</v>
      </c>
      <c r="Q212" s="5">
        <v>6.8</v>
      </c>
      <c r="R212" s="5" t="s">
        <v>96</v>
      </c>
      <c r="S212" s="5" t="str">
        <f t="shared" si="120"/>
        <v>0.75 to 1</v>
      </c>
      <c r="T212" s="15">
        <f t="shared" si="121"/>
        <v>0.944319560763095</v>
      </c>
      <c r="U212" s="15" t="str">
        <f t="shared" si="122"/>
        <v>0.2 to 0.3</v>
      </c>
      <c r="V212" s="16">
        <f t="shared" si="123"/>
        <v>0.254966281406036</v>
      </c>
      <c r="W212" s="15" t="str">
        <f t="shared" si="124"/>
        <v>0.2 to 0.3</v>
      </c>
      <c r="X212" s="16">
        <f t="shared" si="125"/>
        <v>0.254966281406036</v>
      </c>
      <c r="Y212" s="5" t="str">
        <f t="shared" si="126"/>
        <v>6 to 8</v>
      </c>
      <c r="Z212" s="15">
        <f>Q212</f>
        <v>6.8</v>
      </c>
      <c r="AA212" s="5" t="s">
        <v>96</v>
      </c>
      <c r="AB212" s="5"/>
      <c r="AC212" s="5"/>
      <c r="AD212" s="5"/>
    </row>
    <row r="213" spans="1:30">
      <c r="A213" s="5" t="s">
        <v>718</v>
      </c>
      <c r="B213" s="5" t="s">
        <v>719</v>
      </c>
      <c r="C213" s="24" t="s">
        <v>1225</v>
      </c>
      <c r="D213" s="5" t="s">
        <v>1226</v>
      </c>
      <c r="E213" s="5" t="s">
        <v>414</v>
      </c>
      <c r="F213" s="9" t="s">
        <v>1227</v>
      </c>
      <c r="G213" s="15">
        <v>4</v>
      </c>
      <c r="H213" s="15">
        <v>235.29</v>
      </c>
      <c r="I213" s="26">
        <f t="shared" si="112"/>
        <v>0.000315011218383706</v>
      </c>
      <c r="J213" s="15" t="s">
        <v>874</v>
      </c>
      <c r="K213" s="14" t="str">
        <f t="shared" si="108"/>
        <v>50 to 75</v>
      </c>
      <c r="L213" s="15">
        <v>60.13</v>
      </c>
      <c r="M213" s="14" t="str">
        <f t="shared" si="109"/>
        <v>50 to 75</v>
      </c>
      <c r="N213" s="15">
        <v>60.13</v>
      </c>
      <c r="O213" s="14" t="str">
        <f t="shared" si="110"/>
        <v>No Discount</v>
      </c>
      <c r="P213" s="26">
        <f t="shared" si="111"/>
        <v>0</v>
      </c>
      <c r="Q213" s="5">
        <v>150</v>
      </c>
      <c r="R213" s="5" t="s">
        <v>115</v>
      </c>
      <c r="S213" s="5" t="str">
        <f t="shared" si="120"/>
        <v>0.4 to 0.5</v>
      </c>
      <c r="T213" s="15">
        <f t="shared" si="121"/>
        <v>0.401080843837276</v>
      </c>
      <c r="U213" s="15" t="str">
        <f t="shared" si="122"/>
        <v>0.1 to 0.2</v>
      </c>
      <c r="V213" s="16">
        <f t="shared" si="123"/>
        <v>0.108291827836064</v>
      </c>
      <c r="W213" s="15" t="str">
        <f t="shared" si="124"/>
        <v>0.1 to 0.2</v>
      </c>
      <c r="X213" s="16">
        <f t="shared" si="125"/>
        <v>0.108291827836064</v>
      </c>
      <c r="Y213" s="5" t="str">
        <f t="shared" si="126"/>
        <v>4 to 6</v>
      </c>
      <c r="Z213" s="15">
        <f>Q213*0.0338</f>
        <v>5.07</v>
      </c>
      <c r="AA213" s="5" t="s">
        <v>96</v>
      </c>
      <c r="AB213" s="5"/>
      <c r="AC213" s="5"/>
      <c r="AD213" s="5"/>
    </row>
    <row r="214" spans="1:30">
      <c r="A214" s="5" t="s">
        <v>718</v>
      </c>
      <c r="B214" s="5" t="s">
        <v>719</v>
      </c>
      <c r="C214" s="24" t="s">
        <v>623</v>
      </c>
      <c r="D214" s="5" t="s">
        <v>1228</v>
      </c>
      <c r="E214" s="5" t="s">
        <v>415</v>
      </c>
      <c r="F214" s="9" t="s">
        <v>1229</v>
      </c>
      <c r="G214" s="15">
        <v>1</v>
      </c>
      <c r="H214" s="15">
        <v>229.86</v>
      </c>
      <c r="I214" s="26">
        <f t="shared" si="112"/>
        <v>0.000307741419769981</v>
      </c>
      <c r="J214" s="15" t="s">
        <v>874</v>
      </c>
      <c r="K214" s="14" t="str">
        <f t="shared" si="108"/>
        <v>150 to 200</v>
      </c>
      <c r="L214" s="15">
        <v>167.45</v>
      </c>
      <c r="M214" s="14" t="str">
        <f t="shared" si="109"/>
        <v>150 to 200</v>
      </c>
      <c r="N214" s="15">
        <v>181.25</v>
      </c>
      <c r="O214" s="14" t="str">
        <f t="shared" si="110"/>
        <v>6% to 8%</v>
      </c>
      <c r="P214" s="26">
        <f t="shared" si="111"/>
        <v>0.0761379310344828</v>
      </c>
      <c r="Q214" s="5">
        <v>18</v>
      </c>
      <c r="R214" s="5" t="s">
        <v>96</v>
      </c>
      <c r="S214" s="5" t="str">
        <f t="shared" si="120"/>
        <v>0.3 to 0.4</v>
      </c>
      <c r="T214" s="15">
        <f t="shared" si="121"/>
        <v>0.314601886296171</v>
      </c>
      <c r="U214" s="15" t="str">
        <f t="shared" si="122"/>
        <v>0.05 to 0.1</v>
      </c>
      <c r="V214" s="16">
        <f t="shared" si="123"/>
        <v>0.0919428474805546</v>
      </c>
      <c r="W214" s="15" t="str">
        <f t="shared" si="124"/>
        <v>0.05 to 0.1</v>
      </c>
      <c r="X214" s="16">
        <f t="shared" si="125"/>
        <v>0.0849425092999662</v>
      </c>
      <c r="Y214" s="5" t="str">
        <f t="shared" si="126"/>
        <v>15 to 20</v>
      </c>
      <c r="Z214" s="15">
        <f>Q214</f>
        <v>18</v>
      </c>
      <c r="AA214" s="5" t="s">
        <v>96</v>
      </c>
      <c r="AB214" s="5"/>
      <c r="AC214" s="5"/>
      <c r="AD214" s="5"/>
    </row>
    <row r="215" spans="1:30">
      <c r="A215" s="5" t="s">
        <v>718</v>
      </c>
      <c r="B215" s="5" t="s">
        <v>719</v>
      </c>
      <c r="C215" s="24" t="s">
        <v>1230</v>
      </c>
      <c r="D215" s="25" t="s">
        <v>1231</v>
      </c>
      <c r="E215" s="5" t="s">
        <v>416</v>
      </c>
      <c r="F215" s="9" t="s">
        <v>1232</v>
      </c>
      <c r="G215" s="15">
        <v>4</v>
      </c>
      <c r="H215" s="15">
        <v>223.55</v>
      </c>
      <c r="I215" s="26">
        <f t="shared" si="112"/>
        <v>0.000299293458581655</v>
      </c>
      <c r="J215" s="15" t="s">
        <v>874</v>
      </c>
      <c r="K215" s="14" t="str">
        <f t="shared" si="108"/>
        <v>50 to 75</v>
      </c>
      <c r="L215" s="15">
        <v>59</v>
      </c>
      <c r="M215" s="14" t="str">
        <f t="shared" si="109"/>
        <v>50 to 75</v>
      </c>
      <c r="N215" s="15">
        <v>59</v>
      </c>
      <c r="O215" s="14" t="str">
        <f t="shared" si="110"/>
        <v>No Discount</v>
      </c>
      <c r="P215" s="26">
        <f t="shared" si="111"/>
        <v>0</v>
      </c>
      <c r="Q215" s="5">
        <v>200</v>
      </c>
      <c r="R215" s="5" t="s">
        <v>115</v>
      </c>
      <c r="S215" s="5" t="str">
        <f t="shared" si="120"/>
        <v>0.2 to 0.3</v>
      </c>
      <c r="T215" s="15">
        <f t="shared" si="121"/>
        <v>0.295157614165965</v>
      </c>
      <c r="U215" s="15" t="str">
        <f t="shared" si="122"/>
        <v>0.05 to 0.1</v>
      </c>
      <c r="V215" s="16">
        <f t="shared" si="123"/>
        <v>0.0796925558248104</v>
      </c>
      <c r="W215" s="15" t="str">
        <f t="shared" si="124"/>
        <v>0.05 to 0.1</v>
      </c>
      <c r="X215" s="16">
        <f t="shared" si="125"/>
        <v>0.0796925558248104</v>
      </c>
      <c r="Y215" s="5" t="str">
        <f t="shared" si="126"/>
        <v>6 to 8</v>
      </c>
      <c r="Z215" s="15">
        <f>Q215*0.0338</f>
        <v>6.76</v>
      </c>
      <c r="AA215" s="5" t="s">
        <v>96</v>
      </c>
      <c r="AB215" s="5"/>
      <c r="AC215" s="5"/>
      <c r="AD215" s="5"/>
    </row>
    <row r="216" spans="1:30">
      <c r="A216" s="5" t="s">
        <v>718</v>
      </c>
      <c r="B216" s="5" t="s">
        <v>719</v>
      </c>
      <c r="C216" s="24" t="s">
        <v>583</v>
      </c>
      <c r="D216" s="5" t="s">
        <v>1233</v>
      </c>
      <c r="E216" s="5" t="s">
        <v>417</v>
      </c>
      <c r="F216" s="9" t="s">
        <v>1234</v>
      </c>
      <c r="G216" s="15">
        <v>13</v>
      </c>
      <c r="H216" s="15">
        <v>215.97</v>
      </c>
      <c r="I216" s="26">
        <f t="shared" si="112"/>
        <v>0.000289145194586804</v>
      </c>
      <c r="J216" s="15" t="s">
        <v>874</v>
      </c>
      <c r="K216" s="14" t="str">
        <f t="shared" si="108"/>
        <v>15 to 20</v>
      </c>
      <c r="L216" s="15">
        <v>17.29</v>
      </c>
      <c r="M216" s="14" t="str">
        <f t="shared" si="109"/>
        <v>15 to 20</v>
      </c>
      <c r="N216" s="15">
        <v>17.29</v>
      </c>
      <c r="O216" s="14" t="str">
        <f t="shared" si="110"/>
        <v>No Discount</v>
      </c>
      <c r="P216" s="26">
        <f t="shared" si="111"/>
        <v>0</v>
      </c>
      <c r="Q216" s="5">
        <v>250</v>
      </c>
      <c r="R216" s="5" t="s">
        <v>115</v>
      </c>
      <c r="S216" s="5" t="str">
        <f t="shared" si="120"/>
        <v>0.05 to 0.1</v>
      </c>
      <c r="T216" s="15">
        <f t="shared" si="121"/>
        <v>0.0691969511719258</v>
      </c>
      <c r="U216" s="15" t="str">
        <f t="shared" si="122"/>
        <v>0 to 0.05</v>
      </c>
      <c r="V216" s="16">
        <f t="shared" si="123"/>
        <v>0.01868317681642</v>
      </c>
      <c r="W216" s="15" t="str">
        <f t="shared" si="124"/>
        <v>0 to 0.05</v>
      </c>
      <c r="X216" s="16">
        <f t="shared" si="125"/>
        <v>0.01868317681642</v>
      </c>
      <c r="Y216" s="5" t="str">
        <f t="shared" si="126"/>
        <v>8 to 10</v>
      </c>
      <c r="Z216" s="15">
        <f>Q216*0.0338</f>
        <v>8.45</v>
      </c>
      <c r="AA216" s="5" t="s">
        <v>96</v>
      </c>
      <c r="AB216" s="5"/>
      <c r="AC216" s="5"/>
      <c r="AD216" s="5"/>
    </row>
    <row r="217" spans="1:30">
      <c r="A217" s="5" t="s">
        <v>718</v>
      </c>
      <c r="B217" s="5" t="s">
        <v>719</v>
      </c>
      <c r="C217" s="24" t="s">
        <v>1032</v>
      </c>
      <c r="D217" s="5" t="s">
        <v>1235</v>
      </c>
      <c r="E217" s="5" t="s">
        <v>418</v>
      </c>
      <c r="F217" s="9" t="s">
        <v>1236</v>
      </c>
      <c r="G217" s="15">
        <v>1</v>
      </c>
      <c r="H217" s="15">
        <v>210.01</v>
      </c>
      <c r="I217" s="26">
        <f t="shared" si="112"/>
        <v>0.000281165820786103</v>
      </c>
      <c r="J217" s="15" t="s">
        <v>874</v>
      </c>
      <c r="K217" s="14" t="str">
        <f t="shared" si="108"/>
        <v>150 to 200</v>
      </c>
      <c r="L217" s="15">
        <v>151.58</v>
      </c>
      <c r="M217" s="14" t="str">
        <f t="shared" si="109"/>
        <v>150 to 200</v>
      </c>
      <c r="N217" s="15">
        <v>151.58</v>
      </c>
      <c r="O217" s="14" t="str">
        <f t="shared" si="110"/>
        <v>No Discount</v>
      </c>
      <c r="P217" s="26">
        <f t="shared" si="111"/>
        <v>0</v>
      </c>
      <c r="Q217" s="5">
        <v>300</v>
      </c>
      <c r="R217" s="5" t="s">
        <v>115</v>
      </c>
      <c r="S217" s="5" t="str">
        <f t="shared" si="120"/>
        <v>0.5 to 0.75</v>
      </c>
      <c r="T217" s="15">
        <f t="shared" si="121"/>
        <v>0.505536623223468</v>
      </c>
      <c r="U217" s="15" t="str">
        <f t="shared" si="122"/>
        <v>0.1 to 0.2</v>
      </c>
      <c r="V217" s="16">
        <f t="shared" si="123"/>
        <v>0.136494888270336</v>
      </c>
      <c r="W217" s="15" t="str">
        <f t="shared" si="124"/>
        <v>0.1 to 0.2</v>
      </c>
      <c r="X217" s="16">
        <f t="shared" si="125"/>
        <v>0.136494888270336</v>
      </c>
      <c r="Y217" s="5" t="str">
        <f t="shared" si="126"/>
        <v>10 to 15</v>
      </c>
      <c r="Z217" s="15">
        <f>Q217*0.0338</f>
        <v>10.14</v>
      </c>
      <c r="AA217" s="5" t="s">
        <v>96</v>
      </c>
      <c r="AB217" s="5"/>
      <c r="AC217" s="5"/>
      <c r="AD217" s="5"/>
    </row>
    <row r="218" spans="1:30">
      <c r="A218" s="5" t="s">
        <v>718</v>
      </c>
      <c r="B218" s="5" t="s">
        <v>719</v>
      </c>
      <c r="C218" s="24" t="s">
        <v>1237</v>
      </c>
      <c r="D218" s="5" t="s">
        <v>1238</v>
      </c>
      <c r="E218" s="5" t="s">
        <v>419</v>
      </c>
      <c r="F218" s="9" t="s">
        <v>1239</v>
      </c>
      <c r="G218" s="15">
        <v>1</v>
      </c>
      <c r="H218" s="15">
        <v>208.93</v>
      </c>
      <c r="I218" s="26">
        <f t="shared" si="112"/>
        <v>0.000279719893990003</v>
      </c>
      <c r="J218" s="15" t="s">
        <v>874</v>
      </c>
      <c r="K218" s="14" t="str">
        <f t="shared" si="108"/>
        <v>150 to 200</v>
      </c>
      <c r="L218" s="15">
        <v>165.43</v>
      </c>
      <c r="M218" s="14" t="str">
        <f t="shared" si="109"/>
        <v>150 to 200</v>
      </c>
      <c r="N218" s="15">
        <v>165.43</v>
      </c>
      <c r="O218" s="14" t="str">
        <f t="shared" si="110"/>
        <v>No Discount</v>
      </c>
      <c r="P218" s="26">
        <f t="shared" si="111"/>
        <v>0</v>
      </c>
      <c r="Q218" s="5">
        <v>245</v>
      </c>
      <c r="R218" s="5" t="s">
        <v>115</v>
      </c>
      <c r="S218" s="5" t="str">
        <f t="shared" si="120"/>
        <v>0.5 to 0.75</v>
      </c>
      <c r="T218" s="15">
        <f t="shared" si="121"/>
        <v>0.675585252320658</v>
      </c>
      <c r="U218" s="15" t="str">
        <f t="shared" si="122"/>
        <v>0.1 to 0.2</v>
      </c>
      <c r="V218" s="16">
        <f t="shared" si="123"/>
        <v>0.182408018126578</v>
      </c>
      <c r="W218" s="15" t="str">
        <f t="shared" si="124"/>
        <v>0.1 to 0.2</v>
      </c>
      <c r="X218" s="16">
        <f t="shared" si="125"/>
        <v>0.182408018126578</v>
      </c>
      <c r="Y218" s="5" t="str">
        <f t="shared" si="126"/>
        <v>8 to 10</v>
      </c>
      <c r="Z218" s="15">
        <f>Q218*0.0338</f>
        <v>8.281</v>
      </c>
      <c r="AA218" s="5" t="s">
        <v>96</v>
      </c>
      <c r="AB218" s="5"/>
      <c r="AC218" s="5"/>
      <c r="AD218" s="5"/>
    </row>
    <row r="219" spans="1:30">
      <c r="A219" s="5" t="s">
        <v>718</v>
      </c>
      <c r="B219" s="5" t="s">
        <v>719</v>
      </c>
      <c r="C219" s="24" t="s">
        <v>1240</v>
      </c>
      <c r="D219" s="5" t="s">
        <v>1241</v>
      </c>
      <c r="E219" s="5" t="s">
        <v>420</v>
      </c>
      <c r="F219" s="9" t="s">
        <v>1242</v>
      </c>
      <c r="G219" s="15">
        <v>4</v>
      </c>
      <c r="H219" s="15">
        <v>204.6</v>
      </c>
      <c r="I219" s="26">
        <f t="shared" si="112"/>
        <v>0.000273922798594527</v>
      </c>
      <c r="J219" s="15" t="s">
        <v>874</v>
      </c>
      <c r="K219" s="14" t="str">
        <f t="shared" si="108"/>
        <v>50 to 75</v>
      </c>
      <c r="L219" s="15">
        <v>54</v>
      </c>
      <c r="M219" s="14" t="str">
        <f t="shared" si="109"/>
        <v>50 to 75</v>
      </c>
      <c r="N219" s="15">
        <v>54</v>
      </c>
      <c r="O219" s="14" t="str">
        <f t="shared" si="110"/>
        <v>No Discount</v>
      </c>
      <c r="P219" s="26">
        <f t="shared" si="111"/>
        <v>0</v>
      </c>
      <c r="Q219" s="5">
        <v>7</v>
      </c>
      <c r="R219" s="5" t="s">
        <v>95</v>
      </c>
      <c r="S219" s="5" t="str">
        <f t="shared" si="120"/>
        <v>0.2 to 0.3</v>
      </c>
      <c r="T219" s="15">
        <f t="shared" si="121"/>
        <v>0.250848238673738</v>
      </c>
      <c r="U219" s="15" t="str">
        <f t="shared" si="122"/>
        <v>0.05 to 0.1</v>
      </c>
      <c r="V219" s="16">
        <f t="shared" si="123"/>
        <v>0.0677290244419091</v>
      </c>
      <c r="W219" s="15" t="str">
        <f t="shared" si="124"/>
        <v>0.05 to 0.1</v>
      </c>
      <c r="X219" s="16">
        <f t="shared" si="125"/>
        <v>0.0677290244419091</v>
      </c>
      <c r="Y219" s="5" t="str">
        <f t="shared" si="126"/>
        <v>6 to 8</v>
      </c>
      <c r="Z219" s="15">
        <f>Q219*1.04</f>
        <v>7.28</v>
      </c>
      <c r="AA219" s="5" t="s">
        <v>96</v>
      </c>
      <c r="AB219" s="5"/>
      <c r="AC219" s="5"/>
      <c r="AD219" s="5"/>
    </row>
    <row r="220" spans="1:30">
      <c r="A220" s="5" t="s">
        <v>718</v>
      </c>
      <c r="B220" s="5" t="s">
        <v>719</v>
      </c>
      <c r="C220" s="24" t="s">
        <v>623</v>
      </c>
      <c r="D220" s="5" t="s">
        <v>1243</v>
      </c>
      <c r="E220" s="5" t="s">
        <v>421</v>
      </c>
      <c r="F220" s="9" t="s">
        <v>1244</v>
      </c>
      <c r="G220" s="15">
        <v>1</v>
      </c>
      <c r="H220" s="15">
        <v>190.71</v>
      </c>
      <c r="I220" s="26">
        <f t="shared" si="112"/>
        <v>0.00025532657341135</v>
      </c>
      <c r="J220" s="15" t="s">
        <v>874</v>
      </c>
      <c r="K220" s="14" t="str">
        <f t="shared" si="108"/>
        <v>100 to 150</v>
      </c>
      <c r="L220" s="15">
        <v>137.28</v>
      </c>
      <c r="M220" s="14" t="str">
        <f t="shared" si="109"/>
        <v>100 to 150</v>
      </c>
      <c r="N220" s="15">
        <v>137.28</v>
      </c>
      <c r="O220" s="14" t="str">
        <f t="shared" si="110"/>
        <v>No Discount</v>
      </c>
      <c r="P220" s="26">
        <f t="shared" si="111"/>
        <v>0</v>
      </c>
      <c r="Q220" s="5"/>
      <c r="R220" s="5"/>
      <c r="S220" s="5"/>
      <c r="T220" s="15"/>
      <c r="U220" s="15"/>
      <c r="V220" s="16"/>
      <c r="W220" s="15"/>
      <c r="X220" s="16"/>
      <c r="Y220" s="5"/>
      <c r="Z220" s="15"/>
      <c r="AA220" s="5"/>
      <c r="AB220" s="5"/>
      <c r="AC220" s="5"/>
      <c r="AD220" s="5"/>
    </row>
    <row r="221" spans="1:30">
      <c r="A221" s="5" t="s">
        <v>718</v>
      </c>
      <c r="B221" s="5" t="s">
        <v>719</v>
      </c>
      <c r="C221" s="24" t="s">
        <v>1245</v>
      </c>
      <c r="D221" s="5" t="s">
        <v>1246</v>
      </c>
      <c r="E221" s="5" t="s">
        <v>422</v>
      </c>
      <c r="F221" s="9" t="s">
        <v>1247</v>
      </c>
      <c r="G221" s="15">
        <v>6</v>
      </c>
      <c r="H221" s="15">
        <v>189.38</v>
      </c>
      <c r="I221" s="26">
        <f t="shared" si="112"/>
        <v>0.000253545941338375</v>
      </c>
      <c r="J221" s="15" t="s">
        <v>874</v>
      </c>
      <c r="K221" s="14" t="str">
        <f t="shared" si="108"/>
        <v>20 to 30</v>
      </c>
      <c r="L221" s="15">
        <v>29.99</v>
      </c>
      <c r="M221" s="14" t="str">
        <f t="shared" si="109"/>
        <v>20 to 30</v>
      </c>
      <c r="N221" s="15">
        <v>29.99</v>
      </c>
      <c r="O221" s="14" t="str">
        <f t="shared" si="110"/>
        <v>No Discount</v>
      </c>
      <c r="P221" s="26">
        <f t="shared" si="111"/>
        <v>0</v>
      </c>
      <c r="Q221" s="5">
        <v>207</v>
      </c>
      <c r="R221" s="5" t="s">
        <v>115</v>
      </c>
      <c r="S221" s="5" t="str">
        <f t="shared" ref="S221:S233" si="127">_xlfn.IFS(AND(T221&gt;0,T221&lt;=0.05),"0 to 0.05",AND(T221&gt;0.05,T221&lt;=0.1),"0.05 to 0.1",AND(T221&gt;0.1,T221&lt;=0.2),"0.1 to 0.2",AND(T221&gt;0.2,T221&lt;=0.3),"0.2 to 0.3",AND(T221&gt;0.3,T221&lt;=0.4),"0.3 to 0.4",AND(T221&gt;0.4,T221&lt;=0.5),"0.4 to 0.5",AND(T221&gt;0.5,T221&lt;=0.75),"0.5 to 0.75",AND(T221&gt;0.75,T221&lt;=1),"0.75 to 1",AND(T221&gt;1,T221&lt;=2),"1 to 2",AND(T221&gt;2,T221&lt;=3),"2 to 3",AND(T221&gt;3,T221&lt;=4),"3 to 4",AND(T221&gt;4,T221&lt;=5),"4 to 5",AND(T221&gt;5,T221&lt;=10),"5 to 10",T221&gt;10,"10+")</f>
        <v>0.1 to 0.2</v>
      </c>
      <c r="T221" s="15">
        <f t="shared" ref="T221:T233" si="128">L221/(Z221*29.57)</f>
        <v>0.14495663389564</v>
      </c>
      <c r="U221" s="15" t="str">
        <f t="shared" ref="U221:U233" si="129">_xlfn.IFS(AND(V221&gt;0,V221&lt;=0.05),"0 to 0.05",AND(V221&gt;0.05,V221&lt;=0.1),"0.05 to 0.1",AND(V221&gt;0.1,V221&lt;=0.2),"0.1 to 0.2",AND(V221&gt;0.2,V221&lt;=0.3),"0.2 to 0.3",AND(V221&gt;0.3,V221&lt;=0.4),"0.3 to 0.4",AND(V221&gt;0.4,V221&lt;=0.5),"0.4 to 0.5",AND(V221&gt;0.5,V221&lt;=0.75),"0.5 to 0.75",AND(V221&gt;0.75,V221&lt;=1),"0.75 to 1",AND(V221&gt;1,V221&lt;=2),"1 to 2",AND(V221&gt;2,V221&lt;=3),"2 to 3",AND(V221&gt;3,V221&lt;=4),"3 to 4",AND(V221&gt;4,V221&lt;=5),"4 to 5",AND(V221&gt;5,V221&lt;=10),"5 to 10",V221&gt;10,"10+")</f>
        <v>0 to 0.05</v>
      </c>
      <c r="V221" s="16">
        <f t="shared" ref="V221:V233" si="130">N221/($Z221*29.57)*0.27</f>
        <v>0.0391382911518229</v>
      </c>
      <c r="W221" s="15" t="str">
        <f t="shared" ref="W221:W233" si="131">_xlfn.IFS(AND(X221&gt;0,X221&lt;=0.05),"0 to 0.05",AND(X221&gt;0.05,X221&lt;=0.1),"0.05 to 0.1",AND(X221&gt;0.1,X221&lt;=0.2),"0.1 to 0.2",AND(X221&gt;0.2,X221&lt;=0.3),"0.2 to 0.3",AND(X221&gt;0.3,X221&lt;=0.4),"0.3 to 0.4",AND(X221&gt;0.4,X221&lt;=0.5),"0.4 to 0.5",AND(X221&gt;0.5,X221&lt;=0.75),"0.5 to 0.75",AND(X221&gt;0.75,X221&lt;=1),"0.75 to 1",AND(X221&gt;1,X221&lt;=2),"1 to 2",AND(X221&gt;2,X221&lt;=3),"2 to 3",AND(X221&gt;3,X221&lt;=4),"3 to 4",AND(X221&gt;4,X221&lt;=5),"4 to 5",AND(X221&gt;5,X221&lt;=10),"5 to 10",X221&gt;10,"10+")</f>
        <v>0 to 0.05</v>
      </c>
      <c r="X221" s="16">
        <f t="shared" ref="X221:X233" si="132">L221/($Z221*29.57)*0.27</f>
        <v>0.0391382911518229</v>
      </c>
      <c r="Y221" s="5" t="str">
        <f t="shared" ref="Y221:Y233" si="133">_xlfn.IFS(AND(Z221&gt;0,Z221&lt;=1),"0 to 1",AND(Z221&gt;1,Z221&lt;=2),"1 to 2",AND(Z221&gt;2,Z221&lt;=4),"2 to 4",AND(Z221&gt;4,Z221&lt;=6),"4 to 6",AND(Z221&gt;6,Z221&lt;=8),"6 to 8",AND(Z221&gt;8,Z221&lt;=10),"8 to 10",AND(Z221&gt;10,Z221&lt;=15),"10 to 15",AND(Z221&gt;15,Z221&lt;=20),"15 to 20",AND(Z221&gt;20,Z221&lt;=25),"20 to 25",AND(Z221&gt;25,Z221&lt;=30),"25 to 30",AND(Z221&gt;30,Z221&lt;=40),"30 to 40",AND(Z221&gt;40,Z221&lt;=50),"40 to 50",Z221&gt;50,"50+")</f>
        <v>6 to 8</v>
      </c>
      <c r="Z221" s="15">
        <f>Q221*0.0338</f>
        <v>6.9966</v>
      </c>
      <c r="AA221" s="5" t="s">
        <v>96</v>
      </c>
      <c r="AB221" s="5"/>
      <c r="AC221" s="5"/>
      <c r="AD221" s="5"/>
    </row>
    <row r="222" spans="1:30">
      <c r="A222" s="5" t="s">
        <v>718</v>
      </c>
      <c r="B222" s="5" t="s">
        <v>719</v>
      </c>
      <c r="C222" s="24" t="s">
        <v>1248</v>
      </c>
      <c r="D222" s="5" t="s">
        <v>1249</v>
      </c>
      <c r="E222" s="5" t="s">
        <v>423</v>
      </c>
      <c r="F222" s="9" t="s">
        <v>1250</v>
      </c>
      <c r="G222" s="15">
        <v>1</v>
      </c>
      <c r="H222" s="15">
        <v>186.74</v>
      </c>
      <c r="I222" s="26">
        <f t="shared" si="112"/>
        <v>0.000250011453614575</v>
      </c>
      <c r="J222" s="15" t="s">
        <v>874</v>
      </c>
      <c r="K222" s="14" t="str">
        <f t="shared" si="108"/>
        <v>150 to 200</v>
      </c>
      <c r="L222" s="15">
        <v>162.16</v>
      </c>
      <c r="M222" s="14" t="str">
        <f t="shared" si="109"/>
        <v>150 to 200</v>
      </c>
      <c r="N222" s="15">
        <v>165.2</v>
      </c>
      <c r="O222" s="14" t="str">
        <f t="shared" si="110"/>
        <v>0% to 2%</v>
      </c>
      <c r="P222" s="26">
        <f t="shared" si="111"/>
        <v>0.0184019370460048</v>
      </c>
      <c r="Q222" s="5">
        <f>7*3</f>
        <v>21</v>
      </c>
      <c r="R222" s="5" t="s">
        <v>96</v>
      </c>
      <c r="S222" s="5" t="str">
        <f t="shared" si="127"/>
        <v>0.2 to 0.3</v>
      </c>
      <c r="T222" s="15">
        <f t="shared" si="128"/>
        <v>0.261139829621399</v>
      </c>
      <c r="U222" s="15" t="str">
        <f t="shared" si="129"/>
        <v>0.05 to 0.1</v>
      </c>
      <c r="V222" s="16">
        <f t="shared" si="130"/>
        <v>0.0718295569834291</v>
      </c>
      <c r="W222" s="15" t="str">
        <f t="shared" si="131"/>
        <v>0.05 to 0.1</v>
      </c>
      <c r="X222" s="16">
        <f t="shared" si="132"/>
        <v>0.0705077539977777</v>
      </c>
      <c r="Y222" s="5" t="str">
        <f t="shared" si="133"/>
        <v>20 to 25</v>
      </c>
      <c r="Z222" s="15">
        <f>Q222</f>
        <v>21</v>
      </c>
      <c r="AA222" s="5" t="s">
        <v>96</v>
      </c>
      <c r="AB222" s="5"/>
      <c r="AC222" s="5"/>
      <c r="AD222" s="5"/>
    </row>
    <row r="223" spans="1:30">
      <c r="A223" s="5" t="s">
        <v>718</v>
      </c>
      <c r="B223" s="5" t="s">
        <v>719</v>
      </c>
      <c r="C223" s="24" t="s">
        <v>1251</v>
      </c>
      <c r="D223" s="25" t="s">
        <v>1252</v>
      </c>
      <c r="E223" s="5" t="s">
        <v>424</v>
      </c>
      <c r="F223" s="9" t="s">
        <v>1253</v>
      </c>
      <c r="G223" s="15">
        <v>11</v>
      </c>
      <c r="H223" s="15">
        <v>183.57</v>
      </c>
      <c r="I223" s="26">
        <f t="shared" si="112"/>
        <v>0.000245767390703799</v>
      </c>
      <c r="J223" s="15" t="s">
        <v>874</v>
      </c>
      <c r="K223" s="14" t="str">
        <f t="shared" si="108"/>
        <v>15 to 20</v>
      </c>
      <c r="L223" s="15">
        <v>16.15</v>
      </c>
      <c r="M223" s="14" t="str">
        <f t="shared" si="109"/>
        <v>15 to 20</v>
      </c>
      <c r="N223" s="15">
        <v>16.15</v>
      </c>
      <c r="O223" s="14" t="str">
        <f t="shared" si="110"/>
        <v>No Discount</v>
      </c>
      <c r="P223" s="26">
        <f t="shared" si="111"/>
        <v>0</v>
      </c>
      <c r="Q223" s="5">
        <v>30</v>
      </c>
      <c r="R223" s="5" t="s">
        <v>115</v>
      </c>
      <c r="S223" s="5" t="str">
        <f t="shared" si="127"/>
        <v>0.5 to 0.75</v>
      </c>
      <c r="T223" s="15">
        <f t="shared" si="128"/>
        <v>0.538620956924331</v>
      </c>
      <c r="U223" s="15" t="str">
        <f t="shared" si="129"/>
        <v>0.1 to 0.2</v>
      </c>
      <c r="V223" s="16">
        <f t="shared" si="130"/>
        <v>0.145427658369569</v>
      </c>
      <c r="W223" s="15" t="str">
        <f t="shared" si="131"/>
        <v>0.1 to 0.2</v>
      </c>
      <c r="X223" s="16">
        <f t="shared" si="132"/>
        <v>0.145427658369569</v>
      </c>
      <c r="Y223" s="5" t="str">
        <f t="shared" si="133"/>
        <v>1 to 2</v>
      </c>
      <c r="Z223" s="15">
        <f>Q223*0.0338</f>
        <v>1.014</v>
      </c>
      <c r="AA223" s="5" t="s">
        <v>96</v>
      </c>
      <c r="AB223" s="5"/>
      <c r="AC223" s="5"/>
      <c r="AD223" s="5"/>
    </row>
    <row r="224" spans="1:30">
      <c r="A224" s="5" t="s">
        <v>718</v>
      </c>
      <c r="B224" s="5" t="s">
        <v>719</v>
      </c>
      <c r="C224" s="24" t="s">
        <v>1254</v>
      </c>
      <c r="D224" s="5" t="s">
        <v>1255</v>
      </c>
      <c r="E224" s="5" t="s">
        <v>425</v>
      </c>
      <c r="F224" s="9" t="s">
        <v>1256</v>
      </c>
      <c r="G224" s="15">
        <v>4</v>
      </c>
      <c r="H224" s="15">
        <v>181.05</v>
      </c>
      <c r="I224" s="26">
        <f t="shared" si="112"/>
        <v>0.000242393561512899</v>
      </c>
      <c r="J224" s="15" t="s">
        <v>874</v>
      </c>
      <c r="K224" s="14" t="str">
        <f t="shared" si="108"/>
        <v>40 to 50</v>
      </c>
      <c r="L224" s="15">
        <v>49.12</v>
      </c>
      <c r="M224" s="14" t="str">
        <f t="shared" si="109"/>
        <v>40 to 50</v>
      </c>
      <c r="N224" s="15">
        <v>49.12</v>
      </c>
      <c r="O224" s="14" t="str">
        <f t="shared" si="110"/>
        <v>No Discount</v>
      </c>
      <c r="P224" s="26">
        <f t="shared" si="111"/>
        <v>0</v>
      </c>
      <c r="Q224" s="5">
        <v>200</v>
      </c>
      <c r="R224" s="5" t="s">
        <v>115</v>
      </c>
      <c r="S224" s="5" t="str">
        <f t="shared" si="127"/>
        <v>0.2 to 0.3</v>
      </c>
      <c r="T224" s="15">
        <f t="shared" si="128"/>
        <v>0.245731220471732</v>
      </c>
      <c r="U224" s="15" t="str">
        <f t="shared" si="129"/>
        <v>0.05 to 0.1</v>
      </c>
      <c r="V224" s="16">
        <f t="shared" si="130"/>
        <v>0.0663474295273676</v>
      </c>
      <c r="W224" s="15" t="str">
        <f t="shared" si="131"/>
        <v>0.05 to 0.1</v>
      </c>
      <c r="X224" s="16">
        <f t="shared" si="132"/>
        <v>0.0663474295273676</v>
      </c>
      <c r="Y224" s="5" t="str">
        <f t="shared" si="133"/>
        <v>6 to 8</v>
      </c>
      <c r="Z224" s="15">
        <f>Q224*0.0338</f>
        <v>6.76</v>
      </c>
      <c r="AA224" s="5" t="s">
        <v>96</v>
      </c>
      <c r="AB224" s="5"/>
      <c r="AC224" s="5"/>
      <c r="AD224" s="5"/>
    </row>
    <row r="225" spans="1:30">
      <c r="A225" s="5" t="s">
        <v>718</v>
      </c>
      <c r="B225" s="5" t="s">
        <v>719</v>
      </c>
      <c r="C225" s="24" t="s">
        <v>1257</v>
      </c>
      <c r="D225" s="5" t="s">
        <v>1258</v>
      </c>
      <c r="E225" s="5" t="s">
        <v>426</v>
      </c>
      <c r="F225" s="9" t="s">
        <v>1259</v>
      </c>
      <c r="G225" s="15">
        <v>3</v>
      </c>
      <c r="H225" s="15">
        <v>176.89</v>
      </c>
      <c r="I225" s="26">
        <f t="shared" si="112"/>
        <v>0.000236824065705698</v>
      </c>
      <c r="J225" s="15" t="s">
        <v>874</v>
      </c>
      <c r="K225" s="14" t="str">
        <f t="shared" si="108"/>
        <v>50 to 75</v>
      </c>
      <c r="L225" s="15">
        <v>71.49</v>
      </c>
      <c r="M225" s="14" t="str">
        <f t="shared" si="109"/>
        <v>50 to 75</v>
      </c>
      <c r="N225" s="15">
        <v>71.49</v>
      </c>
      <c r="O225" s="14" t="str">
        <f t="shared" si="110"/>
        <v>No Discount</v>
      </c>
      <c r="P225" s="26">
        <f t="shared" si="111"/>
        <v>0</v>
      </c>
      <c r="Q225" s="5">
        <v>7</v>
      </c>
      <c r="R225" s="5" t="s">
        <v>96</v>
      </c>
      <c r="S225" s="5" t="str">
        <f t="shared" si="127"/>
        <v>0.3 to 0.4</v>
      </c>
      <c r="T225" s="15">
        <f t="shared" si="128"/>
        <v>0.345379003816609</v>
      </c>
      <c r="U225" s="15" t="str">
        <f t="shared" si="129"/>
        <v>0.05 to 0.1</v>
      </c>
      <c r="V225" s="16">
        <f t="shared" si="130"/>
        <v>0.0932523310304846</v>
      </c>
      <c r="W225" s="15" t="str">
        <f t="shared" si="131"/>
        <v>0.05 to 0.1</v>
      </c>
      <c r="X225" s="16">
        <f t="shared" si="132"/>
        <v>0.0932523310304846</v>
      </c>
      <c r="Y225" s="5" t="str">
        <f t="shared" si="133"/>
        <v>6 to 8</v>
      </c>
      <c r="Z225" s="15">
        <f>Q225</f>
        <v>7</v>
      </c>
      <c r="AA225" s="5" t="s">
        <v>96</v>
      </c>
      <c r="AB225" s="5"/>
      <c r="AC225" s="5"/>
      <c r="AD225" s="5"/>
    </row>
    <row r="226" spans="1:30">
      <c r="A226" s="5" t="s">
        <v>718</v>
      </c>
      <c r="B226" s="5" t="s">
        <v>719</v>
      </c>
      <c r="C226" s="24" t="s">
        <v>1260</v>
      </c>
      <c r="D226" s="5" t="s">
        <v>1261</v>
      </c>
      <c r="E226" s="5" t="s">
        <v>427</v>
      </c>
      <c r="F226" s="9" t="s">
        <v>1262</v>
      </c>
      <c r="G226" s="15">
        <v>5</v>
      </c>
      <c r="H226" s="15">
        <v>176.82</v>
      </c>
      <c r="I226" s="26">
        <f t="shared" si="112"/>
        <v>0.000236730348228173</v>
      </c>
      <c r="J226" s="15" t="s">
        <v>874</v>
      </c>
      <c r="K226" s="14" t="str">
        <f t="shared" si="108"/>
        <v>30 to 40</v>
      </c>
      <c r="L226" s="15">
        <v>35</v>
      </c>
      <c r="M226" s="14" t="str">
        <f t="shared" si="109"/>
        <v>30 to 40</v>
      </c>
      <c r="N226" s="15">
        <v>35</v>
      </c>
      <c r="O226" s="14" t="str">
        <f t="shared" si="110"/>
        <v>No Discount</v>
      </c>
      <c r="P226" s="26">
        <f t="shared" si="111"/>
        <v>0</v>
      </c>
      <c r="Q226" s="5">
        <v>200</v>
      </c>
      <c r="R226" s="5" t="s">
        <v>115</v>
      </c>
      <c r="S226" s="5" t="str">
        <f t="shared" si="127"/>
        <v>0.1 to 0.2</v>
      </c>
      <c r="T226" s="15">
        <f t="shared" si="128"/>
        <v>0.175093499928962</v>
      </c>
      <c r="U226" s="15" t="str">
        <f t="shared" si="129"/>
        <v>0 to 0.05</v>
      </c>
      <c r="V226" s="16">
        <f t="shared" si="130"/>
        <v>0.0472752449808198</v>
      </c>
      <c r="W226" s="15" t="str">
        <f t="shared" si="131"/>
        <v>0 to 0.05</v>
      </c>
      <c r="X226" s="16">
        <f t="shared" si="132"/>
        <v>0.0472752449808198</v>
      </c>
      <c r="Y226" s="5" t="str">
        <f t="shared" si="133"/>
        <v>6 to 8</v>
      </c>
      <c r="Z226" s="15">
        <f>Q226*0.0338</f>
        <v>6.76</v>
      </c>
      <c r="AA226" s="5" t="s">
        <v>96</v>
      </c>
      <c r="AB226" s="5"/>
      <c r="AC226" s="5"/>
      <c r="AD226" s="5"/>
    </row>
    <row r="227" spans="1:30">
      <c r="A227" s="5" t="s">
        <v>718</v>
      </c>
      <c r="B227" s="5" t="s">
        <v>719</v>
      </c>
      <c r="C227" s="24" t="s">
        <v>583</v>
      </c>
      <c r="D227" s="5" t="s">
        <v>1263</v>
      </c>
      <c r="E227" s="5" t="s">
        <v>428</v>
      </c>
      <c r="F227" s="9" t="s">
        <v>1264</v>
      </c>
      <c r="G227" s="15">
        <v>1</v>
      </c>
      <c r="H227" s="15">
        <v>175.55</v>
      </c>
      <c r="I227" s="26">
        <f t="shared" si="112"/>
        <v>0.000235030045421648</v>
      </c>
      <c r="J227" s="15" t="s">
        <v>874</v>
      </c>
      <c r="K227" s="14" t="str">
        <f t="shared" si="108"/>
        <v>100 to 150</v>
      </c>
      <c r="L227" s="15">
        <v>137</v>
      </c>
      <c r="M227" s="14" t="str">
        <f t="shared" si="109"/>
        <v>100 to 150</v>
      </c>
      <c r="N227" s="15">
        <v>137</v>
      </c>
      <c r="O227" s="14" t="str">
        <f t="shared" si="110"/>
        <v>No Discount</v>
      </c>
      <c r="P227" s="26">
        <f t="shared" si="111"/>
        <v>0</v>
      </c>
      <c r="Q227" s="5">
        <v>10.1</v>
      </c>
      <c r="R227" s="5" t="s">
        <v>96</v>
      </c>
      <c r="S227" s="5" t="str">
        <f t="shared" si="127"/>
        <v>0.4 to 0.5</v>
      </c>
      <c r="T227" s="15">
        <f t="shared" si="128"/>
        <v>0.458720204113749</v>
      </c>
      <c r="U227" s="15" t="str">
        <f t="shared" si="129"/>
        <v>0.1 to 0.2</v>
      </c>
      <c r="V227" s="16">
        <f t="shared" si="130"/>
        <v>0.123854455110712</v>
      </c>
      <c r="W227" s="15" t="str">
        <f t="shared" si="131"/>
        <v>0.1 to 0.2</v>
      </c>
      <c r="X227" s="16">
        <f t="shared" si="132"/>
        <v>0.123854455110712</v>
      </c>
      <c r="Y227" s="5" t="str">
        <f t="shared" si="133"/>
        <v>10 to 15</v>
      </c>
      <c r="Z227" s="15">
        <f>Q227</f>
        <v>10.1</v>
      </c>
      <c r="AA227" s="5" t="s">
        <v>96</v>
      </c>
      <c r="AB227" s="5"/>
      <c r="AC227" s="5"/>
      <c r="AD227" s="5"/>
    </row>
    <row r="228" spans="1:30">
      <c r="A228" s="5" t="s">
        <v>718</v>
      </c>
      <c r="B228" s="5" t="s">
        <v>719</v>
      </c>
      <c r="C228" s="24" t="s">
        <v>1265</v>
      </c>
      <c r="D228" s="5" t="s">
        <v>1266</v>
      </c>
      <c r="E228" s="5" t="s">
        <v>429</v>
      </c>
      <c r="F228" s="9" t="s">
        <v>1267</v>
      </c>
      <c r="G228" s="15">
        <v>3</v>
      </c>
      <c r="H228" s="15">
        <v>173.61</v>
      </c>
      <c r="I228" s="26">
        <f t="shared" si="112"/>
        <v>0.000232432732473098</v>
      </c>
      <c r="J228" s="15" t="s">
        <v>874</v>
      </c>
      <c r="K228" s="14" t="str">
        <f t="shared" si="108"/>
        <v>50 to 75</v>
      </c>
      <c r="L228" s="15">
        <v>68.85</v>
      </c>
      <c r="M228" s="14" t="str">
        <f t="shared" si="109"/>
        <v>50 to 75</v>
      </c>
      <c r="N228" s="15">
        <v>69.21</v>
      </c>
      <c r="O228" s="14" t="str">
        <f t="shared" si="110"/>
        <v>0% to 2%</v>
      </c>
      <c r="P228" s="26">
        <f t="shared" si="111"/>
        <v>0.00520156046814043</v>
      </c>
      <c r="Q228" s="5">
        <v>100</v>
      </c>
      <c r="R228" s="5" t="s">
        <v>115</v>
      </c>
      <c r="S228" s="5" t="str">
        <f t="shared" si="127"/>
        <v>0.5 to 0.75</v>
      </c>
      <c r="T228" s="15">
        <f t="shared" si="128"/>
        <v>0.688867855434802</v>
      </c>
      <c r="U228" s="15" t="str">
        <f t="shared" si="129"/>
        <v>0.1 to 0.2</v>
      </c>
      <c r="V228" s="16">
        <f t="shared" si="130"/>
        <v>0.186966840292716</v>
      </c>
      <c r="W228" s="15" t="str">
        <f t="shared" si="131"/>
        <v>0.1 to 0.2</v>
      </c>
      <c r="X228" s="16">
        <f t="shared" si="132"/>
        <v>0.185994320967397</v>
      </c>
      <c r="Y228" s="5" t="str">
        <f t="shared" si="133"/>
        <v>2 to 4</v>
      </c>
      <c r="Z228" s="15">
        <f>Q228*0.0338</f>
        <v>3.38</v>
      </c>
      <c r="AA228" s="5" t="s">
        <v>96</v>
      </c>
      <c r="AB228" s="5"/>
      <c r="AC228" s="5"/>
      <c r="AD228" s="5"/>
    </row>
    <row r="229" spans="1:30">
      <c r="A229" s="5" t="s">
        <v>718</v>
      </c>
      <c r="B229" s="5" t="s">
        <v>719</v>
      </c>
      <c r="C229" s="24" t="s">
        <v>1268</v>
      </c>
      <c r="D229" s="5" t="s">
        <v>1269</v>
      </c>
      <c r="E229" s="5" t="s">
        <v>430</v>
      </c>
      <c r="F229" s="9" t="s">
        <v>1270</v>
      </c>
      <c r="G229" s="15">
        <v>1</v>
      </c>
      <c r="H229" s="15">
        <v>173.44</v>
      </c>
      <c r="I229" s="26">
        <f t="shared" si="112"/>
        <v>0.000232205132884823</v>
      </c>
      <c r="J229" s="15" t="s">
        <v>874</v>
      </c>
      <c r="K229" s="14" t="str">
        <f t="shared" si="108"/>
        <v>100 to 150</v>
      </c>
      <c r="L229" s="15">
        <v>137.33</v>
      </c>
      <c r="M229" s="14" t="str">
        <f t="shared" si="109"/>
        <v>100 to 150</v>
      </c>
      <c r="N229" s="15">
        <v>137.33</v>
      </c>
      <c r="O229" s="14" t="str">
        <f t="shared" si="110"/>
        <v>No Discount</v>
      </c>
      <c r="P229" s="26">
        <f t="shared" si="111"/>
        <v>0</v>
      </c>
      <c r="Q229" s="5">
        <v>230</v>
      </c>
      <c r="R229" s="5" t="s">
        <v>115</v>
      </c>
      <c r="S229" s="5" t="str">
        <f t="shared" si="127"/>
        <v>0.5 to 0.75</v>
      </c>
      <c r="T229" s="15">
        <f t="shared" si="128"/>
        <v>0.597405971310419</v>
      </c>
      <c r="U229" s="15" t="str">
        <f t="shared" si="129"/>
        <v>0.1 to 0.2</v>
      </c>
      <c r="V229" s="16">
        <f t="shared" si="130"/>
        <v>0.161299612253813</v>
      </c>
      <c r="W229" s="15" t="str">
        <f t="shared" si="131"/>
        <v>0.1 to 0.2</v>
      </c>
      <c r="X229" s="16">
        <f t="shared" si="132"/>
        <v>0.161299612253813</v>
      </c>
      <c r="Y229" s="5" t="str">
        <f t="shared" si="133"/>
        <v>6 to 8</v>
      </c>
      <c r="Z229" s="15">
        <f>Q229*0.0338</f>
        <v>7.774</v>
      </c>
      <c r="AA229" s="5" t="s">
        <v>96</v>
      </c>
      <c r="AB229" s="5"/>
      <c r="AC229" s="5"/>
      <c r="AD229" s="5"/>
    </row>
    <row r="230" spans="1:30">
      <c r="A230" s="5" t="s">
        <v>718</v>
      </c>
      <c r="B230" s="5" t="s">
        <v>719</v>
      </c>
      <c r="C230" s="24" t="s">
        <v>1271</v>
      </c>
      <c r="D230" s="5" t="s">
        <v>1272</v>
      </c>
      <c r="E230" s="5" t="s">
        <v>431</v>
      </c>
      <c r="F230" s="9" t="s">
        <v>1273</v>
      </c>
      <c r="G230" s="15">
        <v>1</v>
      </c>
      <c r="H230" s="15">
        <v>172.71</v>
      </c>
      <c r="I230" s="26">
        <f t="shared" si="112"/>
        <v>0.000231227793476348</v>
      </c>
      <c r="J230" s="15" t="s">
        <v>874</v>
      </c>
      <c r="K230" s="14" t="str">
        <f t="shared" si="108"/>
        <v>100 to 150</v>
      </c>
      <c r="L230" s="15">
        <v>142.06</v>
      </c>
      <c r="M230" s="14" t="str">
        <f t="shared" si="109"/>
        <v>100 to 150</v>
      </c>
      <c r="N230" s="15">
        <v>149.72</v>
      </c>
      <c r="O230" s="14" t="str">
        <f t="shared" si="110"/>
        <v>4% to 6%</v>
      </c>
      <c r="P230" s="26">
        <f t="shared" si="111"/>
        <v>0.051162169382848</v>
      </c>
      <c r="Q230" s="5">
        <v>21</v>
      </c>
      <c r="R230" s="5" t="s">
        <v>96</v>
      </c>
      <c r="S230" s="5" t="str">
        <f t="shared" si="127"/>
        <v>0.2 to 0.3</v>
      </c>
      <c r="T230" s="15">
        <f t="shared" si="128"/>
        <v>0.22877111615698</v>
      </c>
      <c r="U230" s="15" t="str">
        <f t="shared" si="129"/>
        <v>0.05 to 0.1</v>
      </c>
      <c r="V230" s="16">
        <f t="shared" si="130"/>
        <v>0.0650987970433354</v>
      </c>
      <c r="W230" s="15" t="str">
        <f t="shared" si="131"/>
        <v>0.05 to 0.1</v>
      </c>
      <c r="X230" s="16">
        <f t="shared" si="132"/>
        <v>0.0617682013623847</v>
      </c>
      <c r="Y230" s="5" t="str">
        <f t="shared" si="133"/>
        <v>20 to 25</v>
      </c>
      <c r="Z230" s="15">
        <f>Q230</f>
        <v>21</v>
      </c>
      <c r="AA230" s="5" t="s">
        <v>96</v>
      </c>
      <c r="AB230" s="5"/>
      <c r="AC230" s="5"/>
      <c r="AD230" s="5"/>
    </row>
    <row r="231" spans="1:30">
      <c r="A231" s="5" t="s">
        <v>718</v>
      </c>
      <c r="B231" s="5" t="s">
        <v>719</v>
      </c>
      <c r="C231" s="24" t="s">
        <v>1076</v>
      </c>
      <c r="D231" s="5" t="s">
        <v>1274</v>
      </c>
      <c r="E231" s="5" t="s">
        <v>432</v>
      </c>
      <c r="F231" s="9" t="s">
        <v>1275</v>
      </c>
      <c r="G231" s="15">
        <v>3</v>
      </c>
      <c r="H231" s="15">
        <v>171.7</v>
      </c>
      <c r="I231" s="26">
        <f t="shared" si="112"/>
        <v>0.000229875584157773</v>
      </c>
      <c r="J231" s="15" t="s">
        <v>874</v>
      </c>
      <c r="K231" s="14" t="str">
        <f t="shared" si="108"/>
        <v>50 to 75</v>
      </c>
      <c r="L231" s="15">
        <v>74.48</v>
      </c>
      <c r="M231" s="14" t="str">
        <f t="shared" si="109"/>
        <v>75 to 100</v>
      </c>
      <c r="N231" s="15">
        <v>77.45</v>
      </c>
      <c r="O231" s="14" t="str">
        <f t="shared" si="110"/>
        <v>2% to 4%</v>
      </c>
      <c r="P231" s="26">
        <f t="shared" si="111"/>
        <v>0.0383473208521627</v>
      </c>
      <c r="Q231" s="5">
        <v>2.3</v>
      </c>
      <c r="R231" s="5" t="s">
        <v>96</v>
      </c>
      <c r="S231" s="5" t="str">
        <f t="shared" si="127"/>
        <v>1 to 2</v>
      </c>
      <c r="T231" s="15">
        <f t="shared" si="128"/>
        <v>1.09511696637309</v>
      </c>
      <c r="U231" s="15" t="str">
        <f t="shared" si="129"/>
        <v>0.3 to 0.4</v>
      </c>
      <c r="V231" s="16">
        <f t="shared" si="130"/>
        <v>0.307472320654012</v>
      </c>
      <c r="W231" s="15" t="str">
        <f t="shared" si="131"/>
        <v>0.2 to 0.3</v>
      </c>
      <c r="X231" s="16">
        <f t="shared" si="132"/>
        <v>0.295681580920733</v>
      </c>
      <c r="Y231" s="5" t="str">
        <f t="shared" si="133"/>
        <v>2 to 4</v>
      </c>
      <c r="Z231" s="15">
        <f>Q231</f>
        <v>2.3</v>
      </c>
      <c r="AA231" s="5" t="s">
        <v>96</v>
      </c>
      <c r="AB231" s="5"/>
      <c r="AC231" s="5"/>
      <c r="AD231" s="5"/>
    </row>
    <row r="232" spans="1:30">
      <c r="A232" s="5" t="s">
        <v>718</v>
      </c>
      <c r="B232" s="5" t="s">
        <v>719</v>
      </c>
      <c r="C232" s="24" t="s">
        <v>1061</v>
      </c>
      <c r="D232" s="5" t="s">
        <v>1276</v>
      </c>
      <c r="E232" s="5" t="s">
        <v>433</v>
      </c>
      <c r="F232" s="9" t="s">
        <v>1277</v>
      </c>
      <c r="G232" s="15">
        <v>4</v>
      </c>
      <c r="H232" s="15">
        <v>168.99</v>
      </c>
      <c r="I232" s="26">
        <f t="shared" si="112"/>
        <v>0.000226247378956447</v>
      </c>
      <c r="J232" s="15" t="s">
        <v>874</v>
      </c>
      <c r="K232" s="14" t="str">
        <f t="shared" si="108"/>
        <v>40 to 50</v>
      </c>
      <c r="L232" s="15">
        <v>44.49</v>
      </c>
      <c r="M232" s="14" t="str">
        <f t="shared" si="109"/>
        <v>50 to 75</v>
      </c>
      <c r="N232" s="15">
        <v>50.64</v>
      </c>
      <c r="O232" s="14" t="str">
        <f t="shared" si="110"/>
        <v>10% to 15%</v>
      </c>
      <c r="P232" s="26">
        <f t="shared" si="111"/>
        <v>0.121445497630332</v>
      </c>
      <c r="Q232" s="5">
        <v>200</v>
      </c>
      <c r="R232" s="5" t="s">
        <v>115</v>
      </c>
      <c r="S232" s="5" t="str">
        <f t="shared" si="127"/>
        <v>0.2 to 0.3</v>
      </c>
      <c r="T232" s="15">
        <f t="shared" si="128"/>
        <v>0.222568851766843</v>
      </c>
      <c r="U232" s="15" t="str">
        <f t="shared" si="129"/>
        <v>0.05 to 0.1</v>
      </c>
      <c r="V232" s="16">
        <f t="shared" si="130"/>
        <v>0.0684005258808204</v>
      </c>
      <c r="W232" s="15" t="str">
        <f t="shared" si="131"/>
        <v>0.05 to 0.1</v>
      </c>
      <c r="X232" s="16">
        <f t="shared" si="132"/>
        <v>0.0600935899770477</v>
      </c>
      <c r="Y232" s="5" t="str">
        <f t="shared" si="133"/>
        <v>6 to 8</v>
      </c>
      <c r="Z232" s="15">
        <f>Q232*0.0338</f>
        <v>6.76</v>
      </c>
      <c r="AA232" s="5" t="s">
        <v>96</v>
      </c>
      <c r="AB232" s="5"/>
      <c r="AC232" s="5"/>
      <c r="AD232" s="5"/>
    </row>
    <row r="233" spans="1:30">
      <c r="A233" s="5" t="s">
        <v>718</v>
      </c>
      <c r="B233" s="5" t="s">
        <v>719</v>
      </c>
      <c r="C233" s="24" t="s">
        <v>602</v>
      </c>
      <c r="D233" s="5" t="s">
        <v>1278</v>
      </c>
      <c r="E233" s="5" t="s">
        <v>434</v>
      </c>
      <c r="F233" s="9" t="s">
        <v>1279</v>
      </c>
      <c r="G233" s="15">
        <v>3</v>
      </c>
      <c r="H233" s="15">
        <v>164.19</v>
      </c>
      <c r="I233" s="26">
        <f t="shared" si="112"/>
        <v>0.000219821037640447</v>
      </c>
      <c r="J233" s="15" t="s">
        <v>874</v>
      </c>
      <c r="K233" s="14" t="str">
        <f t="shared" si="108"/>
        <v>50 to 75</v>
      </c>
      <c r="L233" s="15">
        <v>65</v>
      </c>
      <c r="M233" s="14" t="str">
        <f t="shared" si="109"/>
        <v>50 to 75</v>
      </c>
      <c r="N233" s="15">
        <v>65</v>
      </c>
      <c r="O233" s="14" t="str">
        <f t="shared" si="110"/>
        <v>No Discount</v>
      </c>
      <c r="P233" s="26">
        <f t="shared" si="111"/>
        <v>0</v>
      </c>
      <c r="Q233" s="5">
        <v>250</v>
      </c>
      <c r="R233" s="5" t="s">
        <v>115</v>
      </c>
      <c r="S233" s="5" t="str">
        <f t="shared" si="127"/>
        <v>0.2 to 0.3</v>
      </c>
      <c r="T233" s="15">
        <f t="shared" si="128"/>
        <v>0.260138914180172</v>
      </c>
      <c r="U233" s="15" t="str">
        <f t="shared" si="129"/>
        <v>0.05 to 0.1</v>
      </c>
      <c r="V233" s="16">
        <f t="shared" si="130"/>
        <v>0.0702375068286465</v>
      </c>
      <c r="W233" s="15" t="str">
        <f t="shared" si="131"/>
        <v>0.05 to 0.1</v>
      </c>
      <c r="X233" s="16">
        <f t="shared" si="132"/>
        <v>0.0702375068286465</v>
      </c>
      <c r="Y233" s="5" t="str">
        <f t="shared" si="133"/>
        <v>8 to 10</v>
      </c>
      <c r="Z233" s="15">
        <f>Q233*0.0338</f>
        <v>8.45</v>
      </c>
      <c r="AA233" s="5" t="s">
        <v>96</v>
      </c>
      <c r="AB233" s="5"/>
      <c r="AC233" s="5"/>
      <c r="AD233" s="5"/>
    </row>
    <row r="234" spans="1:30">
      <c r="A234" s="5" t="s">
        <v>718</v>
      </c>
      <c r="B234" s="5" t="s">
        <v>719</v>
      </c>
      <c r="C234" s="24" t="s">
        <v>1170</v>
      </c>
      <c r="D234" s="5" t="s">
        <v>1280</v>
      </c>
      <c r="E234" s="5" t="s">
        <v>435</v>
      </c>
      <c r="F234" s="9" t="s">
        <v>1281</v>
      </c>
      <c r="G234" s="15">
        <v>3</v>
      </c>
      <c r="H234" s="15">
        <v>163.16</v>
      </c>
      <c r="I234" s="26">
        <f t="shared" si="112"/>
        <v>0.000218442051899722</v>
      </c>
      <c r="J234" s="15" t="s">
        <v>874</v>
      </c>
      <c r="K234" s="14" t="str">
        <f t="shared" si="108"/>
        <v>50 to 75</v>
      </c>
      <c r="L234" s="15">
        <v>68.15</v>
      </c>
      <c r="M234" s="14" t="str">
        <f t="shared" si="109"/>
        <v>50 to 75</v>
      </c>
      <c r="N234" s="15">
        <v>68.15</v>
      </c>
      <c r="O234" s="14" t="str">
        <f t="shared" si="110"/>
        <v>No Discount</v>
      </c>
      <c r="P234" s="26">
        <f t="shared" si="111"/>
        <v>0</v>
      </c>
      <c r="Q234" s="5"/>
      <c r="R234" s="5"/>
      <c r="S234" s="5"/>
      <c r="T234" s="15"/>
      <c r="U234" s="15"/>
      <c r="V234" s="16"/>
      <c r="W234" s="15"/>
      <c r="X234" s="16"/>
      <c r="Y234" s="5"/>
      <c r="Z234" s="15"/>
      <c r="AA234" s="5"/>
      <c r="AB234" s="5"/>
      <c r="AC234" s="5"/>
      <c r="AD234" s="5"/>
    </row>
    <row r="235" spans="1:30">
      <c r="A235" s="5" t="s">
        <v>718</v>
      </c>
      <c r="B235" s="5" t="s">
        <v>719</v>
      </c>
      <c r="C235" s="24" t="s">
        <v>1282</v>
      </c>
      <c r="D235" s="5" t="s">
        <v>1283</v>
      </c>
      <c r="E235" s="5" t="s">
        <v>436</v>
      </c>
      <c r="F235" s="9" t="s">
        <v>1284</v>
      </c>
      <c r="G235" s="15">
        <v>1</v>
      </c>
      <c r="H235" s="15">
        <v>161.91</v>
      </c>
      <c r="I235" s="26">
        <f t="shared" si="112"/>
        <v>0.000216768525515347</v>
      </c>
      <c r="J235" s="15" t="s">
        <v>874</v>
      </c>
      <c r="K235" s="14" t="str">
        <f t="shared" si="108"/>
        <v>100 to 150</v>
      </c>
      <c r="L235" s="15">
        <v>125.44</v>
      </c>
      <c r="M235" s="14" t="str">
        <f t="shared" si="109"/>
        <v>100 to 150</v>
      </c>
      <c r="N235" s="15">
        <v>127.14</v>
      </c>
      <c r="O235" s="14" t="str">
        <f t="shared" si="110"/>
        <v>0% to 2%</v>
      </c>
      <c r="P235" s="26">
        <f t="shared" si="111"/>
        <v>0.0133710869907189</v>
      </c>
      <c r="Q235" s="5">
        <v>277</v>
      </c>
      <c r="R235" s="5" t="s">
        <v>824</v>
      </c>
      <c r="S235" s="5" t="str">
        <f t="shared" ref="S235:S249" si="134">_xlfn.IFS(AND(T235&gt;0,T235&lt;=0.05),"0 to 0.05",AND(T235&gt;0.05,T235&lt;=0.1),"0.05 to 0.1",AND(T235&gt;0.1,T235&lt;=0.2),"0.1 to 0.2",AND(T235&gt;0.2,T235&lt;=0.3),"0.2 to 0.3",AND(T235&gt;0.3,T235&lt;=0.4),"0.3 to 0.4",AND(T235&gt;0.4,T235&lt;=0.5),"0.4 to 0.5",AND(T235&gt;0.5,T235&lt;=0.75),"0.5 to 0.75",AND(T235&gt;0.75,T235&lt;=1),"0.75 to 1",AND(T235&gt;1,T235&lt;=2),"1 to 2",AND(T235&gt;2,T235&lt;=3),"2 to 3",AND(T235&gt;3,T235&lt;=4),"3 to 4",AND(T235&gt;4,T235&lt;=5),"4 to 5",AND(T235&gt;5,T235&lt;=10),"5 to 10",T235&gt;10,"10+")</f>
        <v>0.4 to 0.5</v>
      </c>
      <c r="T235" s="15">
        <f t="shared" ref="T235:T249" si="135">L235/(Z235*29.57)</f>
        <v>0.453093937722311</v>
      </c>
      <c r="U235" s="15" t="str">
        <f t="shared" ref="U235:U249" si="136">_xlfn.IFS(AND(V235&gt;0,V235&lt;=0.05),"0 to 0.05",AND(V235&gt;0.05,V235&lt;=0.1),"0.05 to 0.1",AND(V235&gt;0.1,V235&lt;=0.2),"0.1 to 0.2",AND(V235&gt;0.2,V235&lt;=0.3),"0.2 to 0.3",AND(V235&gt;0.3,V235&lt;=0.4),"0.3 to 0.4",AND(V235&gt;0.4,V235&lt;=0.5),"0.4 to 0.5",AND(V235&gt;0.5,V235&lt;=0.75),"0.5 to 0.75",AND(V235&gt;0.75,V235&lt;=1),"0.75 to 1",AND(V235&gt;1,V235&lt;=2),"1 to 2",AND(V235&gt;2,V235&lt;=3),"2 to 3",AND(V235&gt;3,V235&lt;=4),"3 to 4",AND(V235&gt;4,V235&lt;=5),"4 to 5",AND(V235&gt;5,V235&lt;=10),"5 to 10",V235&gt;10,"10+")</f>
        <v>0.1 to 0.2</v>
      </c>
      <c r="V235" s="16">
        <f t="shared" ref="V235:V249" si="137">N235/($Z235*29.57)*0.27</f>
        <v>0.123993288228188</v>
      </c>
      <c r="W235" s="15" t="str">
        <f t="shared" ref="W235:W249" si="138">_xlfn.IFS(AND(X235&gt;0,X235&lt;=0.05),"0 to 0.05",AND(X235&gt;0.05,X235&lt;=0.1),"0.05 to 0.1",AND(X235&gt;0.1,X235&lt;=0.2),"0.1 to 0.2",AND(X235&gt;0.2,X235&lt;=0.3),"0.2 to 0.3",AND(X235&gt;0.3,X235&lt;=0.4),"0.3 to 0.4",AND(X235&gt;0.4,X235&lt;=0.5),"0.4 to 0.5",AND(X235&gt;0.5,X235&lt;=0.75),"0.5 to 0.75",AND(X235&gt;0.75,X235&lt;=1),"0.75 to 1",AND(X235&gt;1,X235&lt;=2),"1 to 2",AND(X235&gt;2,X235&lt;=3),"2 to 3",AND(X235&gt;3,X235&lt;=4),"3 to 4",AND(X235&gt;4,X235&lt;=5),"4 to 5",AND(X235&gt;5,X235&lt;=10),"5 to 10",X235&gt;10,"10+")</f>
        <v>0.1 to 0.2</v>
      </c>
      <c r="X235" s="16">
        <f t="shared" ref="X235:X249" si="139">L235/($Z235*29.57)*0.27</f>
        <v>0.122335363185024</v>
      </c>
      <c r="Y235" s="5" t="str">
        <f t="shared" ref="Y235:Y249" si="140">_xlfn.IFS(AND(Z235&gt;0,Z235&lt;=1),"0 to 1",AND(Z235&gt;1,Z235&lt;=2),"1 to 2",AND(Z235&gt;2,Z235&lt;=4),"2 to 4",AND(Z235&gt;4,Z235&lt;=6),"4 to 6",AND(Z235&gt;6,Z235&lt;=8),"6 to 8",AND(Z235&gt;8,Z235&lt;=10),"8 to 10",AND(Z235&gt;10,Z235&lt;=15),"10 to 15",AND(Z235&gt;15,Z235&lt;=20),"15 to 20",AND(Z235&gt;20,Z235&lt;=25),"20 to 25",AND(Z235&gt;25,Z235&lt;=30),"25 to 30",AND(Z235&gt;30,Z235&lt;=40),"30 to 40",AND(Z235&gt;40,Z235&lt;=50),"40 to 50",Z235&gt;50,"50+")</f>
        <v>8 to 10</v>
      </c>
      <c r="Z235" s="15">
        <f>Q235*0.0338</f>
        <v>9.3626</v>
      </c>
      <c r="AA235" s="5" t="s">
        <v>96</v>
      </c>
      <c r="AB235" s="5"/>
      <c r="AC235" s="5"/>
      <c r="AD235" s="5"/>
    </row>
    <row r="236" spans="1:30">
      <c r="A236" s="5" t="s">
        <v>718</v>
      </c>
      <c r="B236" s="5" t="s">
        <v>719</v>
      </c>
      <c r="C236" s="24" t="s">
        <v>772</v>
      </c>
      <c r="D236" s="5" t="s">
        <v>1285</v>
      </c>
      <c r="E236" s="5" t="s">
        <v>437</v>
      </c>
      <c r="F236" s="9" t="s">
        <v>1286</v>
      </c>
      <c r="G236" s="15">
        <v>4</v>
      </c>
      <c r="H236" s="15">
        <v>161.14</v>
      </c>
      <c r="I236" s="26">
        <f t="shared" si="112"/>
        <v>0.000215737633262571</v>
      </c>
      <c r="J236" s="15" t="s">
        <v>874</v>
      </c>
      <c r="K236" s="14" t="str">
        <f t="shared" si="108"/>
        <v>40 to 50</v>
      </c>
      <c r="L236" s="15">
        <v>42.53</v>
      </c>
      <c r="M236" s="14" t="str">
        <f t="shared" si="109"/>
        <v>40 to 50</v>
      </c>
      <c r="N236" s="15">
        <v>42.53</v>
      </c>
      <c r="O236" s="14" t="str">
        <f t="shared" si="110"/>
        <v>No Discount</v>
      </c>
      <c r="P236" s="26">
        <f t="shared" si="111"/>
        <v>0</v>
      </c>
      <c r="Q236" s="5">
        <v>7</v>
      </c>
      <c r="R236" s="5" t="s">
        <v>96</v>
      </c>
      <c r="S236" s="5" t="str">
        <f t="shared" si="134"/>
        <v>0.2 to 0.3</v>
      </c>
      <c r="T236" s="15">
        <f t="shared" si="135"/>
        <v>0.205468863230108</v>
      </c>
      <c r="U236" s="15" t="str">
        <f t="shared" si="136"/>
        <v>0.05 to 0.1</v>
      </c>
      <c r="V236" s="16">
        <f t="shared" si="137"/>
        <v>0.0554765930721291</v>
      </c>
      <c r="W236" s="15" t="str">
        <f t="shared" si="138"/>
        <v>0.05 to 0.1</v>
      </c>
      <c r="X236" s="16">
        <f t="shared" si="139"/>
        <v>0.0554765930721291</v>
      </c>
      <c r="Y236" s="5" t="str">
        <f t="shared" si="140"/>
        <v>6 to 8</v>
      </c>
      <c r="Z236" s="15">
        <f>Q236</f>
        <v>7</v>
      </c>
      <c r="AA236" s="5" t="s">
        <v>96</v>
      </c>
      <c r="AB236" s="5"/>
      <c r="AC236" s="5"/>
      <c r="AD236" s="5"/>
    </row>
    <row r="237" spans="1:30">
      <c r="A237" s="5" t="s">
        <v>718</v>
      </c>
      <c r="B237" s="5" t="s">
        <v>719</v>
      </c>
      <c r="C237" s="24" t="s">
        <v>1287</v>
      </c>
      <c r="D237" s="5" t="s">
        <v>1288</v>
      </c>
      <c r="E237" s="5" t="s">
        <v>438</v>
      </c>
      <c r="F237" s="9" t="s">
        <v>1289</v>
      </c>
      <c r="G237" s="15">
        <v>3</v>
      </c>
      <c r="H237" s="15">
        <v>156.61</v>
      </c>
      <c r="I237" s="26">
        <f t="shared" si="112"/>
        <v>0.000209672773645596</v>
      </c>
      <c r="J237" s="15" t="s">
        <v>874</v>
      </c>
      <c r="K237" s="14" t="str">
        <f t="shared" si="108"/>
        <v>50 to 75</v>
      </c>
      <c r="L237" s="15">
        <v>62</v>
      </c>
      <c r="M237" s="14" t="str">
        <f t="shared" si="109"/>
        <v>50 to 75</v>
      </c>
      <c r="N237" s="15">
        <v>62</v>
      </c>
      <c r="O237" s="14" t="str">
        <f t="shared" si="110"/>
        <v>No Discount</v>
      </c>
      <c r="P237" s="26">
        <f t="shared" si="111"/>
        <v>0</v>
      </c>
      <c r="Q237" s="5">
        <v>300</v>
      </c>
      <c r="R237" s="5" t="s">
        <v>115</v>
      </c>
      <c r="S237" s="5" t="str">
        <f t="shared" si="134"/>
        <v>0.2 to 0.3</v>
      </c>
      <c r="T237" s="15">
        <f t="shared" si="135"/>
        <v>0.206777085630393</v>
      </c>
      <c r="U237" s="15" t="str">
        <f t="shared" si="136"/>
        <v>0.05 to 0.1</v>
      </c>
      <c r="V237" s="16">
        <f t="shared" si="137"/>
        <v>0.0558298131202062</v>
      </c>
      <c r="W237" s="15" t="str">
        <f t="shared" si="138"/>
        <v>0.05 to 0.1</v>
      </c>
      <c r="X237" s="16">
        <f t="shared" si="139"/>
        <v>0.0558298131202062</v>
      </c>
      <c r="Y237" s="5" t="str">
        <f t="shared" si="140"/>
        <v>10 to 15</v>
      </c>
      <c r="Z237" s="15">
        <f>Q237*0.0338</f>
        <v>10.14</v>
      </c>
      <c r="AA237" s="5" t="s">
        <v>96</v>
      </c>
      <c r="AB237" s="5"/>
      <c r="AC237" s="5"/>
      <c r="AD237" s="5"/>
    </row>
    <row r="238" spans="1:30">
      <c r="A238" s="5" t="s">
        <v>718</v>
      </c>
      <c r="B238" s="5" t="s">
        <v>719</v>
      </c>
      <c r="C238" s="24" t="s">
        <v>601</v>
      </c>
      <c r="D238" s="5" t="s">
        <v>1290</v>
      </c>
      <c r="E238" s="5" t="s">
        <v>439</v>
      </c>
      <c r="F238" s="9" t="s">
        <v>1291</v>
      </c>
      <c r="G238" s="15">
        <v>1</v>
      </c>
      <c r="H238" s="15">
        <v>151.56</v>
      </c>
      <c r="I238" s="26">
        <f t="shared" si="112"/>
        <v>0.00020291172705272</v>
      </c>
      <c r="J238" s="15" t="s">
        <v>874</v>
      </c>
      <c r="K238" s="14" t="str">
        <f t="shared" si="108"/>
        <v>100 to 150</v>
      </c>
      <c r="L238" s="15">
        <v>145.62</v>
      </c>
      <c r="M238" s="14" t="str">
        <f t="shared" si="109"/>
        <v>100 to 150</v>
      </c>
      <c r="N238" s="15">
        <v>145.62</v>
      </c>
      <c r="O238" s="14" t="str">
        <f t="shared" si="110"/>
        <v>No Discount</v>
      </c>
      <c r="P238" s="26">
        <f t="shared" si="111"/>
        <v>0</v>
      </c>
      <c r="Q238" s="5">
        <v>5.1</v>
      </c>
      <c r="R238" s="5" t="s">
        <v>96</v>
      </c>
      <c r="S238" s="5" t="str">
        <f t="shared" si="134"/>
        <v>0.75 to 1</v>
      </c>
      <c r="T238" s="15">
        <f t="shared" si="135"/>
        <v>0.96560504485866</v>
      </c>
      <c r="U238" s="15" t="str">
        <f t="shared" si="136"/>
        <v>0.2 to 0.3</v>
      </c>
      <c r="V238" s="16">
        <f t="shared" si="137"/>
        <v>0.260713362111838</v>
      </c>
      <c r="W238" s="15" t="str">
        <f t="shared" si="138"/>
        <v>0.2 to 0.3</v>
      </c>
      <c r="X238" s="16">
        <f t="shared" si="139"/>
        <v>0.260713362111838</v>
      </c>
      <c r="Y238" s="5" t="str">
        <f t="shared" si="140"/>
        <v>4 to 6</v>
      </c>
      <c r="Z238" s="15">
        <f>Q238</f>
        <v>5.1</v>
      </c>
      <c r="AA238" s="5" t="s">
        <v>96</v>
      </c>
      <c r="AB238" s="5"/>
      <c r="AC238" s="5"/>
      <c r="AD238" s="5"/>
    </row>
    <row r="239" spans="1:30">
      <c r="A239" s="5" t="s">
        <v>718</v>
      </c>
      <c r="B239" s="5" t="s">
        <v>719</v>
      </c>
      <c r="C239" s="24" t="s">
        <v>1292</v>
      </c>
      <c r="D239" s="5" t="s">
        <v>1293</v>
      </c>
      <c r="E239" s="5" t="s">
        <v>440</v>
      </c>
      <c r="F239" s="9" t="s">
        <v>1294</v>
      </c>
      <c r="G239" s="15">
        <v>1</v>
      </c>
      <c r="H239" s="15">
        <v>150.43</v>
      </c>
      <c r="I239" s="26">
        <f t="shared" si="112"/>
        <v>0.000201398859201245</v>
      </c>
      <c r="J239" s="15" t="s">
        <v>874</v>
      </c>
      <c r="K239" s="14" t="str">
        <f t="shared" si="108"/>
        <v>75 to 100</v>
      </c>
      <c r="L239" s="15">
        <v>87.53</v>
      </c>
      <c r="M239" s="14" t="str">
        <f t="shared" si="109"/>
        <v>75 to 100</v>
      </c>
      <c r="N239" s="15">
        <v>87.53</v>
      </c>
      <c r="O239" s="14" t="str">
        <f t="shared" si="110"/>
        <v>No Discount</v>
      </c>
      <c r="P239" s="26">
        <f t="shared" si="111"/>
        <v>0</v>
      </c>
      <c r="Q239" s="5">
        <v>6.8</v>
      </c>
      <c r="R239" s="5" t="s">
        <v>95</v>
      </c>
      <c r="S239" s="5" t="str">
        <f t="shared" si="134"/>
        <v>0.4 to 0.5</v>
      </c>
      <c r="T239" s="15">
        <f t="shared" si="135"/>
        <v>0.418565425702031</v>
      </c>
      <c r="U239" s="15" t="str">
        <f t="shared" si="136"/>
        <v>0.1 to 0.2</v>
      </c>
      <c r="V239" s="16">
        <f t="shared" si="137"/>
        <v>0.113012664939548</v>
      </c>
      <c r="W239" s="15" t="str">
        <f t="shared" si="138"/>
        <v>0.1 to 0.2</v>
      </c>
      <c r="X239" s="16">
        <f t="shared" si="139"/>
        <v>0.113012664939548</v>
      </c>
      <c r="Y239" s="5" t="str">
        <f t="shared" si="140"/>
        <v>6 to 8</v>
      </c>
      <c r="Z239" s="15">
        <f>Q239*1.04</f>
        <v>7.072</v>
      </c>
      <c r="AA239" s="5" t="s">
        <v>96</v>
      </c>
      <c r="AB239" s="5"/>
      <c r="AC239" s="5"/>
      <c r="AD239" s="5"/>
    </row>
    <row r="240" spans="1:30">
      <c r="A240" s="5" t="s">
        <v>718</v>
      </c>
      <c r="B240" s="5" t="s">
        <v>719</v>
      </c>
      <c r="C240" s="24" t="s">
        <v>1295</v>
      </c>
      <c r="D240" s="5" t="s">
        <v>1296</v>
      </c>
      <c r="E240" s="5" t="s">
        <v>441</v>
      </c>
      <c r="F240" s="9" t="s">
        <v>1297</v>
      </c>
      <c r="G240" s="15">
        <v>3</v>
      </c>
      <c r="H240" s="15">
        <v>150.42</v>
      </c>
      <c r="I240" s="26">
        <f t="shared" si="112"/>
        <v>0.00020138547099017</v>
      </c>
      <c r="J240" s="15" t="s">
        <v>874</v>
      </c>
      <c r="K240" s="14" t="str">
        <f t="shared" si="108"/>
        <v>50 to 75</v>
      </c>
      <c r="L240" s="15">
        <v>59.55</v>
      </c>
      <c r="M240" s="14" t="str">
        <f t="shared" si="109"/>
        <v>50 to 75</v>
      </c>
      <c r="N240" s="15">
        <v>59.55</v>
      </c>
      <c r="O240" s="14" t="str">
        <f t="shared" si="110"/>
        <v>No Discount</v>
      </c>
      <c r="P240" s="26">
        <f t="shared" si="111"/>
        <v>0</v>
      </c>
      <c r="Q240" s="5">
        <v>5.75</v>
      </c>
      <c r="R240" s="5" t="s">
        <v>96</v>
      </c>
      <c r="S240" s="5" t="str">
        <f t="shared" si="134"/>
        <v>0.3 to 0.4</v>
      </c>
      <c r="T240" s="15">
        <f t="shared" si="135"/>
        <v>0.350237461587096</v>
      </c>
      <c r="U240" s="15" t="str">
        <f t="shared" si="136"/>
        <v>0.05 to 0.1</v>
      </c>
      <c r="V240" s="16">
        <f t="shared" si="137"/>
        <v>0.094564114628516</v>
      </c>
      <c r="W240" s="15" t="str">
        <f t="shared" si="138"/>
        <v>0.05 to 0.1</v>
      </c>
      <c r="X240" s="16">
        <f t="shared" si="139"/>
        <v>0.094564114628516</v>
      </c>
      <c r="Y240" s="5" t="str">
        <f t="shared" si="140"/>
        <v>4 to 6</v>
      </c>
      <c r="Z240" s="15">
        <f>Q240</f>
        <v>5.75</v>
      </c>
      <c r="AA240" s="5" t="s">
        <v>96</v>
      </c>
      <c r="AB240" s="5"/>
      <c r="AC240" s="5"/>
      <c r="AD240" s="5"/>
    </row>
    <row r="241" spans="1:30">
      <c r="A241" s="5" t="s">
        <v>718</v>
      </c>
      <c r="B241" s="5" t="s">
        <v>719</v>
      </c>
      <c r="C241" s="24" t="s">
        <v>1298</v>
      </c>
      <c r="D241" s="25" t="s">
        <v>1299</v>
      </c>
      <c r="E241" s="5" t="s">
        <v>442</v>
      </c>
      <c r="F241" s="9" t="s">
        <v>1300</v>
      </c>
      <c r="G241" s="15">
        <v>1</v>
      </c>
      <c r="H241" s="15">
        <v>147.55</v>
      </c>
      <c r="I241" s="26">
        <f t="shared" si="112"/>
        <v>0.000197543054411645</v>
      </c>
      <c r="J241" s="15" t="s">
        <v>874</v>
      </c>
      <c r="K241" s="14" t="str">
        <f t="shared" si="108"/>
        <v>100 to 150</v>
      </c>
      <c r="L241" s="15">
        <v>116.83</v>
      </c>
      <c r="M241" s="14" t="str">
        <f t="shared" si="109"/>
        <v>100 to 150</v>
      </c>
      <c r="N241" s="15">
        <v>116.83</v>
      </c>
      <c r="O241" s="14" t="str">
        <f t="shared" si="110"/>
        <v>No Discount</v>
      </c>
      <c r="P241" s="26">
        <f t="shared" si="111"/>
        <v>0</v>
      </c>
      <c r="Q241" s="5">
        <v>3.38</v>
      </c>
      <c r="R241" s="5" t="s">
        <v>95</v>
      </c>
      <c r="S241" s="5" t="str">
        <f t="shared" si="134"/>
        <v>1 to 2</v>
      </c>
      <c r="T241" s="15">
        <f t="shared" si="135"/>
        <v>1.1239655822363</v>
      </c>
      <c r="U241" s="15" t="str">
        <f t="shared" si="136"/>
        <v>0.3 to 0.4</v>
      </c>
      <c r="V241" s="16">
        <f t="shared" si="137"/>
        <v>0.303470707203801</v>
      </c>
      <c r="W241" s="15" t="str">
        <f t="shared" si="138"/>
        <v>0.3 to 0.4</v>
      </c>
      <c r="X241" s="16">
        <f t="shared" si="139"/>
        <v>0.303470707203801</v>
      </c>
      <c r="Y241" s="5" t="str">
        <f t="shared" si="140"/>
        <v>2 to 4</v>
      </c>
      <c r="Z241" s="15">
        <f>Q241*1.04</f>
        <v>3.5152</v>
      </c>
      <c r="AA241" s="5" t="s">
        <v>96</v>
      </c>
      <c r="AB241" s="5"/>
      <c r="AC241" s="5"/>
      <c r="AD241" s="5"/>
    </row>
    <row r="242" spans="1:30">
      <c r="A242" s="5" t="s">
        <v>718</v>
      </c>
      <c r="B242" s="5" t="s">
        <v>719</v>
      </c>
      <c r="C242" s="24" t="s">
        <v>1301</v>
      </c>
      <c r="D242" s="5" t="s">
        <v>1302</v>
      </c>
      <c r="E242" s="5" t="s">
        <v>443</v>
      </c>
      <c r="F242" s="9" t="s">
        <v>1303</v>
      </c>
      <c r="G242" s="15">
        <v>3</v>
      </c>
      <c r="H242" s="15">
        <v>142.36</v>
      </c>
      <c r="I242" s="26">
        <f t="shared" si="112"/>
        <v>0.000190594572863719</v>
      </c>
      <c r="J242" s="15" t="s">
        <v>874</v>
      </c>
      <c r="K242" s="14" t="str">
        <f t="shared" si="108"/>
        <v>40 to 50</v>
      </c>
      <c r="L242" s="15">
        <v>49.15</v>
      </c>
      <c r="M242" s="14" t="str">
        <f t="shared" si="109"/>
        <v>50 to 75</v>
      </c>
      <c r="N242" s="15">
        <v>56.79</v>
      </c>
      <c r="O242" s="14" t="str">
        <f t="shared" si="110"/>
        <v>10% to 15%</v>
      </c>
      <c r="P242" s="26">
        <f t="shared" si="111"/>
        <v>0.134530727240711</v>
      </c>
      <c r="Q242" s="5">
        <v>7</v>
      </c>
      <c r="R242" s="5" t="s">
        <v>96</v>
      </c>
      <c r="S242" s="5" t="str">
        <f t="shared" si="134"/>
        <v>0.2 to 0.3</v>
      </c>
      <c r="T242" s="15">
        <f t="shared" si="135"/>
        <v>0.237451084593459</v>
      </c>
      <c r="U242" s="15" t="str">
        <f t="shared" si="136"/>
        <v>0.05 to 0.1</v>
      </c>
      <c r="V242" s="16">
        <f t="shared" si="137"/>
        <v>0.0740774916662641</v>
      </c>
      <c r="W242" s="15" t="str">
        <f t="shared" si="138"/>
        <v>0.05 to 0.1</v>
      </c>
      <c r="X242" s="16">
        <f t="shared" si="139"/>
        <v>0.0641117928402338</v>
      </c>
      <c r="Y242" s="5" t="str">
        <f t="shared" si="140"/>
        <v>6 to 8</v>
      </c>
      <c r="Z242" s="15">
        <f>Q242</f>
        <v>7</v>
      </c>
      <c r="AA242" s="5" t="s">
        <v>96</v>
      </c>
      <c r="AB242" s="5"/>
      <c r="AC242" s="5"/>
      <c r="AD242" s="5"/>
    </row>
    <row r="243" spans="1:30">
      <c r="A243" s="5" t="s">
        <v>718</v>
      </c>
      <c r="B243" s="5" t="s">
        <v>719</v>
      </c>
      <c r="C243" s="24" t="s">
        <v>1295</v>
      </c>
      <c r="D243" s="5" t="s">
        <v>1304</v>
      </c>
      <c r="E243" s="5" t="s">
        <v>444</v>
      </c>
      <c r="F243" s="9" t="s">
        <v>1305</v>
      </c>
      <c r="G243" s="15">
        <v>3</v>
      </c>
      <c r="H243" s="15">
        <v>140.7</v>
      </c>
      <c r="I243" s="26">
        <f t="shared" si="112"/>
        <v>0.000188372129825269</v>
      </c>
      <c r="J243" s="15" t="s">
        <v>874</v>
      </c>
      <c r="K243" s="14" t="str">
        <f t="shared" si="108"/>
        <v>50 to 75</v>
      </c>
      <c r="L243" s="15">
        <v>63.24</v>
      </c>
      <c r="M243" s="14" t="str">
        <f t="shared" si="109"/>
        <v>50 to 75</v>
      </c>
      <c r="N243" s="15">
        <v>67.03</v>
      </c>
      <c r="O243" s="14" t="str">
        <f t="shared" si="110"/>
        <v>4% to 6%</v>
      </c>
      <c r="P243" s="26">
        <f t="shared" si="111"/>
        <v>0.0565418469342086</v>
      </c>
      <c r="Q243" s="5">
        <v>5.75</v>
      </c>
      <c r="R243" s="5" t="s">
        <v>96</v>
      </c>
      <c r="S243" s="5" t="str">
        <f t="shared" si="134"/>
        <v>0.3 to 0.4</v>
      </c>
      <c r="T243" s="15">
        <f t="shared" si="135"/>
        <v>0.371939833262266</v>
      </c>
      <c r="U243" s="15" t="str">
        <f t="shared" si="136"/>
        <v>0.1 to 0.2</v>
      </c>
      <c r="V243" s="16">
        <f t="shared" si="137"/>
        <v>0.106442193174634</v>
      </c>
      <c r="W243" s="15" t="str">
        <f t="shared" si="138"/>
        <v>0.1 to 0.2</v>
      </c>
      <c r="X243" s="16">
        <f t="shared" si="139"/>
        <v>0.100423754980812</v>
      </c>
      <c r="Y243" s="5" t="str">
        <f t="shared" si="140"/>
        <v>4 to 6</v>
      </c>
      <c r="Z243" s="15">
        <f>Q243</f>
        <v>5.75</v>
      </c>
      <c r="AA243" s="5" t="s">
        <v>96</v>
      </c>
      <c r="AB243" s="5"/>
      <c r="AC243" s="5"/>
      <c r="AD243" s="5"/>
    </row>
    <row r="244" spans="1:30">
      <c r="A244" s="5" t="s">
        <v>718</v>
      </c>
      <c r="B244" s="5" t="s">
        <v>719</v>
      </c>
      <c r="C244" s="24" t="s">
        <v>1306</v>
      </c>
      <c r="D244" s="5" t="s">
        <v>1307</v>
      </c>
      <c r="E244" s="5" t="s">
        <v>445</v>
      </c>
      <c r="F244" s="9" t="s">
        <v>1308</v>
      </c>
      <c r="G244" s="15">
        <v>1</v>
      </c>
      <c r="H244" s="15">
        <v>138.93</v>
      </c>
      <c r="I244" s="26">
        <f t="shared" si="112"/>
        <v>0.000186002416464993</v>
      </c>
      <c r="J244" s="15" t="s">
        <v>874</v>
      </c>
      <c r="K244" s="14" t="str">
        <f t="shared" si="108"/>
        <v>100 to 150</v>
      </c>
      <c r="L244" s="15">
        <v>110</v>
      </c>
      <c r="M244" s="14" t="str">
        <f t="shared" si="109"/>
        <v>100 to 150</v>
      </c>
      <c r="N244" s="15">
        <v>110</v>
      </c>
      <c r="O244" s="14" t="str">
        <f t="shared" si="110"/>
        <v>No Discount</v>
      </c>
      <c r="P244" s="26">
        <f t="shared" si="111"/>
        <v>0</v>
      </c>
      <c r="Q244" s="5">
        <v>3.38</v>
      </c>
      <c r="R244" s="5" t="s">
        <v>96</v>
      </c>
      <c r="S244" s="5" t="str">
        <f t="shared" si="134"/>
        <v>1 to 2</v>
      </c>
      <c r="T244" s="15">
        <f t="shared" si="135"/>
        <v>1.10058771383919</v>
      </c>
      <c r="U244" s="15" t="str">
        <f t="shared" si="136"/>
        <v>0.2 to 0.3</v>
      </c>
      <c r="V244" s="16">
        <f t="shared" si="137"/>
        <v>0.297158682736581</v>
      </c>
      <c r="W244" s="15" t="str">
        <f t="shared" si="138"/>
        <v>0.2 to 0.3</v>
      </c>
      <c r="X244" s="16">
        <f t="shared" si="139"/>
        <v>0.297158682736581</v>
      </c>
      <c r="Y244" s="5" t="str">
        <f t="shared" si="140"/>
        <v>2 to 4</v>
      </c>
      <c r="Z244" s="15">
        <f>Q244</f>
        <v>3.38</v>
      </c>
      <c r="AA244" s="5" t="s">
        <v>96</v>
      </c>
      <c r="AB244" s="5"/>
      <c r="AC244" s="5"/>
      <c r="AD244" s="5"/>
    </row>
    <row r="245" spans="1:30">
      <c r="A245" s="5" t="s">
        <v>718</v>
      </c>
      <c r="B245" s="5" t="s">
        <v>719</v>
      </c>
      <c r="C245" s="24" t="s">
        <v>813</v>
      </c>
      <c r="D245" s="5" t="s">
        <v>1309</v>
      </c>
      <c r="E245" s="5" t="s">
        <v>446</v>
      </c>
      <c r="F245" s="9" t="s">
        <v>1310</v>
      </c>
      <c r="G245" s="15">
        <v>1</v>
      </c>
      <c r="H245" s="15">
        <v>128.44</v>
      </c>
      <c r="I245" s="26">
        <f t="shared" si="112"/>
        <v>0.000171958183047317</v>
      </c>
      <c r="J245" s="15" t="s">
        <v>874</v>
      </c>
      <c r="K245" s="14" t="str">
        <f t="shared" si="108"/>
        <v>100 to 150</v>
      </c>
      <c r="L245" s="15">
        <v>101.6</v>
      </c>
      <c r="M245" s="14" t="str">
        <f t="shared" si="109"/>
        <v>100 to 150</v>
      </c>
      <c r="N245" s="15">
        <v>101.6</v>
      </c>
      <c r="O245" s="14" t="str">
        <f t="shared" si="110"/>
        <v>No Discount</v>
      </c>
      <c r="P245" s="26">
        <f t="shared" si="111"/>
        <v>0</v>
      </c>
      <c r="Q245" s="5">
        <f>7.5*2</f>
        <v>15</v>
      </c>
      <c r="R245" s="5" t="s">
        <v>96</v>
      </c>
      <c r="S245" s="5" t="str">
        <f t="shared" si="134"/>
        <v>0.2 to 0.3</v>
      </c>
      <c r="T245" s="15">
        <f t="shared" si="135"/>
        <v>0.229060985232781</v>
      </c>
      <c r="U245" s="15" t="str">
        <f t="shared" si="136"/>
        <v>0.05 to 0.1</v>
      </c>
      <c r="V245" s="16">
        <f t="shared" si="137"/>
        <v>0.0618464660128509</v>
      </c>
      <c r="W245" s="15" t="str">
        <f t="shared" si="138"/>
        <v>0.05 to 0.1</v>
      </c>
      <c r="X245" s="16">
        <f t="shared" si="139"/>
        <v>0.0618464660128509</v>
      </c>
      <c r="Y245" s="5" t="str">
        <f t="shared" si="140"/>
        <v>10 to 15</v>
      </c>
      <c r="Z245" s="15">
        <f>Q245</f>
        <v>15</v>
      </c>
      <c r="AA245" s="5" t="s">
        <v>96</v>
      </c>
      <c r="AB245" s="5"/>
      <c r="AC245" s="5"/>
      <c r="AD245" s="5"/>
    </row>
    <row r="246" spans="1:30">
      <c r="A246" s="5" t="s">
        <v>718</v>
      </c>
      <c r="B246" s="5" t="s">
        <v>719</v>
      </c>
      <c r="C246" s="24" t="s">
        <v>609</v>
      </c>
      <c r="D246" s="5" t="s">
        <v>1311</v>
      </c>
      <c r="E246" s="5" t="s">
        <v>447</v>
      </c>
      <c r="F246" s="9" t="s">
        <v>1312</v>
      </c>
      <c r="G246" s="15">
        <v>3</v>
      </c>
      <c r="H246" s="15">
        <v>123.77</v>
      </c>
      <c r="I246" s="26">
        <f t="shared" si="112"/>
        <v>0.000165705888475291</v>
      </c>
      <c r="J246" s="15" t="s">
        <v>874</v>
      </c>
      <c r="K246" s="14" t="str">
        <f t="shared" si="108"/>
        <v>75 to 100</v>
      </c>
      <c r="L246" s="15">
        <v>75.24</v>
      </c>
      <c r="M246" s="14" t="str">
        <f t="shared" si="109"/>
        <v>75 to 100</v>
      </c>
      <c r="N246" s="15">
        <v>87.25</v>
      </c>
      <c r="O246" s="14" t="str">
        <f t="shared" si="110"/>
        <v>10% to 15%</v>
      </c>
      <c r="P246" s="26">
        <f t="shared" si="111"/>
        <v>0.137650429799427</v>
      </c>
      <c r="Q246" s="5">
        <v>200</v>
      </c>
      <c r="R246" s="5" t="s">
        <v>115</v>
      </c>
      <c r="S246" s="5" t="str">
        <f t="shared" si="134"/>
        <v>0.3 to 0.4</v>
      </c>
      <c r="T246" s="15">
        <f t="shared" si="135"/>
        <v>0.376400998133003</v>
      </c>
      <c r="U246" s="15" t="str">
        <f t="shared" si="136"/>
        <v>0.1 to 0.2</v>
      </c>
      <c r="V246" s="16">
        <f t="shared" si="137"/>
        <v>0.117850432130758</v>
      </c>
      <c r="W246" s="15" t="str">
        <f t="shared" si="138"/>
        <v>0.1 to 0.2</v>
      </c>
      <c r="X246" s="16">
        <f t="shared" si="139"/>
        <v>0.101628269495911</v>
      </c>
      <c r="Y246" s="5" t="str">
        <f t="shared" si="140"/>
        <v>6 to 8</v>
      </c>
      <c r="Z246" s="15">
        <f>Q246*0.0338</f>
        <v>6.76</v>
      </c>
      <c r="AA246" s="5" t="s">
        <v>96</v>
      </c>
      <c r="AB246" s="5"/>
      <c r="AC246" s="5"/>
      <c r="AD246" s="5"/>
    </row>
    <row r="247" spans="1:30">
      <c r="A247" s="5" t="s">
        <v>718</v>
      </c>
      <c r="B247" s="5" t="s">
        <v>719</v>
      </c>
      <c r="C247" s="24" t="s">
        <v>583</v>
      </c>
      <c r="D247" s="5" t="s">
        <v>1313</v>
      </c>
      <c r="E247" s="5" t="s">
        <v>448</v>
      </c>
      <c r="F247" s="9" t="s">
        <v>1314</v>
      </c>
      <c r="G247" s="15">
        <v>1</v>
      </c>
      <c r="H247" s="15">
        <v>119.98</v>
      </c>
      <c r="I247" s="26">
        <f t="shared" si="112"/>
        <v>0.000160631756477866</v>
      </c>
      <c r="J247" s="15" t="s">
        <v>874</v>
      </c>
      <c r="K247" s="14" t="str">
        <f t="shared" si="108"/>
        <v>75 to 100</v>
      </c>
      <c r="L247" s="15">
        <v>97.72</v>
      </c>
      <c r="M247" s="14" t="str">
        <f t="shared" si="109"/>
        <v>75 to 100</v>
      </c>
      <c r="N247" s="15">
        <v>97.72</v>
      </c>
      <c r="O247" s="14" t="str">
        <f t="shared" si="110"/>
        <v>No Discount</v>
      </c>
      <c r="P247" s="26">
        <f t="shared" si="111"/>
        <v>0</v>
      </c>
      <c r="Q247" s="5">
        <v>300</v>
      </c>
      <c r="R247" s="5" t="s">
        <v>115</v>
      </c>
      <c r="S247" s="5" t="str">
        <f t="shared" si="134"/>
        <v>0.3 to 0.4</v>
      </c>
      <c r="T247" s="15">
        <f t="shared" si="135"/>
        <v>0.325907367867775</v>
      </c>
      <c r="U247" s="15" t="str">
        <f t="shared" si="136"/>
        <v>0.05 to 0.1</v>
      </c>
      <c r="V247" s="16">
        <f t="shared" si="137"/>
        <v>0.0879949893242992</v>
      </c>
      <c r="W247" s="15" t="str">
        <f t="shared" si="138"/>
        <v>0.05 to 0.1</v>
      </c>
      <c r="X247" s="16">
        <f t="shared" si="139"/>
        <v>0.0879949893242992</v>
      </c>
      <c r="Y247" s="5" t="str">
        <f t="shared" si="140"/>
        <v>10 to 15</v>
      </c>
      <c r="Z247" s="15">
        <f>Q247*0.0338</f>
        <v>10.14</v>
      </c>
      <c r="AA247" s="5" t="s">
        <v>96</v>
      </c>
      <c r="AB247" s="5"/>
      <c r="AC247" s="5"/>
      <c r="AD247" s="5"/>
    </row>
    <row r="248" spans="1:30">
      <c r="A248" s="5" t="s">
        <v>718</v>
      </c>
      <c r="B248" s="5" t="s">
        <v>719</v>
      </c>
      <c r="C248" s="24" t="s">
        <v>607</v>
      </c>
      <c r="D248" s="25" t="s">
        <v>1315</v>
      </c>
      <c r="E248" s="5" t="s">
        <v>449</v>
      </c>
      <c r="F248" s="9" t="s">
        <v>1316</v>
      </c>
      <c r="G248" s="15">
        <v>4</v>
      </c>
      <c r="H248" s="15">
        <v>119.54</v>
      </c>
      <c r="I248" s="26">
        <f t="shared" si="112"/>
        <v>0.000160042675190566</v>
      </c>
      <c r="J248" s="15" t="s">
        <v>874</v>
      </c>
      <c r="K248" s="14" t="str">
        <f t="shared" si="108"/>
        <v>30 to 40</v>
      </c>
      <c r="L248" s="15">
        <v>32.34</v>
      </c>
      <c r="M248" s="14" t="str">
        <f t="shared" si="109"/>
        <v>30 to 40</v>
      </c>
      <c r="N248" s="15">
        <v>32.95</v>
      </c>
      <c r="O248" s="14" t="str">
        <f t="shared" si="110"/>
        <v>0% to 2%</v>
      </c>
      <c r="P248" s="26">
        <f t="shared" si="111"/>
        <v>0.0185128983308042</v>
      </c>
      <c r="Q248" s="5">
        <v>7</v>
      </c>
      <c r="R248" s="5" t="s">
        <v>96</v>
      </c>
      <c r="S248" s="5" t="str">
        <f t="shared" si="134"/>
        <v>0.1 to 0.2</v>
      </c>
      <c r="T248" s="15">
        <f t="shared" si="135"/>
        <v>0.156239431856611</v>
      </c>
      <c r="U248" s="15" t="str">
        <f t="shared" si="136"/>
        <v>0 to 0.05</v>
      </c>
      <c r="V248" s="16">
        <f t="shared" si="137"/>
        <v>0.0429803372143582</v>
      </c>
      <c r="W248" s="15" t="str">
        <f t="shared" si="138"/>
        <v>0 to 0.05</v>
      </c>
      <c r="X248" s="16">
        <f t="shared" si="139"/>
        <v>0.0421846466012851</v>
      </c>
      <c r="Y248" s="5" t="str">
        <f t="shared" si="140"/>
        <v>6 to 8</v>
      </c>
      <c r="Z248" s="15">
        <f>Q248</f>
        <v>7</v>
      </c>
      <c r="AA248" s="5" t="s">
        <v>96</v>
      </c>
      <c r="AB248" s="5"/>
      <c r="AC248" s="5"/>
      <c r="AD248" s="5"/>
    </row>
    <row r="249" spans="1:30">
      <c r="A249" s="5" t="s">
        <v>718</v>
      </c>
      <c r="B249" s="5" t="s">
        <v>719</v>
      </c>
      <c r="C249" s="24" t="s">
        <v>1317</v>
      </c>
      <c r="D249" s="25" t="s">
        <v>1318</v>
      </c>
      <c r="E249" s="5" t="s">
        <v>450</v>
      </c>
      <c r="F249" s="9" t="s">
        <v>1319</v>
      </c>
      <c r="G249" s="15">
        <v>3</v>
      </c>
      <c r="H249" s="15">
        <v>113.67</v>
      </c>
      <c r="I249" s="26">
        <f t="shared" si="112"/>
        <v>0.00015218379528954</v>
      </c>
      <c r="J249" s="15" t="s">
        <v>874</v>
      </c>
      <c r="K249" s="14" t="str">
        <f t="shared" si="108"/>
        <v>40 to 50</v>
      </c>
      <c r="L249" s="15">
        <v>45</v>
      </c>
      <c r="M249" s="14" t="str">
        <f t="shared" si="109"/>
        <v>40 to 50</v>
      </c>
      <c r="N249" s="15">
        <v>45</v>
      </c>
      <c r="O249" s="14" t="str">
        <f t="shared" si="110"/>
        <v>No Discount</v>
      </c>
      <c r="P249" s="26">
        <f t="shared" si="111"/>
        <v>0</v>
      </c>
      <c r="Q249" s="5">
        <v>300</v>
      </c>
      <c r="R249" s="5" t="s">
        <v>115</v>
      </c>
      <c r="S249" s="5" t="str">
        <f t="shared" si="134"/>
        <v>0.1 to 0.2</v>
      </c>
      <c r="T249" s="15">
        <f t="shared" si="135"/>
        <v>0.150080142796253</v>
      </c>
      <c r="U249" s="15" t="str">
        <f t="shared" si="136"/>
        <v>0 to 0.05</v>
      </c>
      <c r="V249" s="16">
        <f t="shared" si="137"/>
        <v>0.0405216385549884</v>
      </c>
      <c r="W249" s="15" t="str">
        <f t="shared" si="138"/>
        <v>0 to 0.05</v>
      </c>
      <c r="X249" s="16">
        <f t="shared" si="139"/>
        <v>0.0405216385549884</v>
      </c>
      <c r="Y249" s="5" t="str">
        <f t="shared" si="140"/>
        <v>10 to 15</v>
      </c>
      <c r="Z249" s="15">
        <f>Q249*0.0338</f>
        <v>10.14</v>
      </c>
      <c r="AA249" s="5" t="s">
        <v>96</v>
      </c>
      <c r="AB249" s="5"/>
      <c r="AC249" s="5"/>
      <c r="AD249" s="5"/>
    </row>
    <row r="250" spans="1:30">
      <c r="A250" s="5" t="s">
        <v>718</v>
      </c>
      <c r="B250" s="5" t="s">
        <v>719</v>
      </c>
      <c r="C250" s="24" t="s">
        <v>587</v>
      </c>
      <c r="D250" s="5" t="s">
        <v>1320</v>
      </c>
      <c r="E250" s="5" t="s">
        <v>451</v>
      </c>
      <c r="F250" s="9" t="s">
        <v>1321</v>
      </c>
      <c r="G250" s="15">
        <v>1</v>
      </c>
      <c r="H250" s="15">
        <v>110.61</v>
      </c>
      <c r="I250" s="26">
        <f t="shared" si="112"/>
        <v>0.00014808700270059</v>
      </c>
      <c r="J250" s="15" t="s">
        <v>874</v>
      </c>
      <c r="K250" s="14" t="str">
        <f t="shared" si="108"/>
        <v>75 to 100</v>
      </c>
      <c r="L250" s="15">
        <v>87.57</v>
      </c>
      <c r="M250" s="14" t="str">
        <f t="shared" si="109"/>
        <v>75 to 100</v>
      </c>
      <c r="N250" s="15">
        <v>87.58</v>
      </c>
      <c r="O250" s="14" t="str">
        <f t="shared" si="110"/>
        <v>0% to 2%</v>
      </c>
      <c r="P250" s="26">
        <f t="shared" si="111"/>
        <v>0.000114181319936117</v>
      </c>
      <c r="Q250" s="5"/>
      <c r="R250" s="5"/>
      <c r="S250" s="5"/>
      <c r="T250" s="15"/>
      <c r="U250" s="15"/>
      <c r="V250" s="16"/>
      <c r="W250" s="15"/>
      <c r="X250" s="16"/>
      <c r="Y250" s="5"/>
      <c r="Z250" s="15"/>
      <c r="AA250" s="5"/>
      <c r="AB250" s="5"/>
      <c r="AC250" s="5"/>
      <c r="AD250" s="5"/>
    </row>
    <row r="251" spans="1:30">
      <c r="A251" s="5" t="s">
        <v>718</v>
      </c>
      <c r="B251" s="5" t="s">
        <v>719</v>
      </c>
      <c r="C251" s="24" t="s">
        <v>1322</v>
      </c>
      <c r="D251" s="25" t="s">
        <v>1323</v>
      </c>
      <c r="E251" s="5" t="s">
        <v>452</v>
      </c>
      <c r="F251" s="9" t="s">
        <v>1324</v>
      </c>
      <c r="G251" s="15">
        <v>5</v>
      </c>
      <c r="H251" s="15">
        <v>106.09</v>
      </c>
      <c r="I251" s="26">
        <f t="shared" si="112"/>
        <v>0.000142035531294689</v>
      </c>
      <c r="J251" s="15" t="s">
        <v>874</v>
      </c>
      <c r="K251" s="14" t="str">
        <f t="shared" si="108"/>
        <v>15 to 20</v>
      </c>
      <c r="L251" s="15">
        <v>17.76</v>
      </c>
      <c r="M251" s="14" t="str">
        <f t="shared" si="109"/>
        <v>20 to 30</v>
      </c>
      <c r="N251" s="15">
        <v>21</v>
      </c>
      <c r="O251" s="14" t="str">
        <f t="shared" si="110"/>
        <v>15% to 20%</v>
      </c>
      <c r="P251" s="26">
        <f t="shared" si="111"/>
        <v>0.154285714285714</v>
      </c>
      <c r="Q251" s="5">
        <v>225</v>
      </c>
      <c r="R251" s="5" t="s">
        <v>115</v>
      </c>
      <c r="S251" s="5" t="str">
        <f>_xlfn.IFS(AND(T251&gt;0,T251&lt;=0.05),"0 to 0.05",AND(T251&gt;0.05,T251&lt;=0.1),"0.05 to 0.1",AND(T251&gt;0.1,T251&lt;=0.2),"0.1 to 0.2",AND(T251&gt;0.2,T251&lt;=0.3),"0.2 to 0.3",AND(T251&gt;0.3,T251&lt;=0.4),"0.3 to 0.4",AND(T251&gt;0.4,T251&lt;=0.5),"0.4 to 0.5",AND(T251&gt;0.5,T251&lt;=0.75),"0.5 to 0.75",AND(T251&gt;0.75,T251&lt;=1),"0.75 to 1",AND(T251&gt;1,T251&lt;=2),"1 to 2",AND(T251&gt;2,T251&lt;=3),"2 to 3",AND(T251&gt;3,T251&lt;=4),"3 to 4",AND(T251&gt;4,T251&lt;=5),"4 to 5",AND(T251&gt;5,T251&lt;=10),"5 to 10",T251&gt;10,"10+")</f>
        <v>0.05 to 0.1</v>
      </c>
      <c r="T251" s="15">
        <f>L251/(Z251*29.57)</f>
        <v>0.0789755062536728</v>
      </c>
      <c r="U251" s="15" t="str">
        <f>_xlfn.IFS(AND(V251&gt;0,V251&lt;=0.05),"0 to 0.05",AND(V251&gt;0.05,V251&lt;=0.1),"0.05 to 0.1",AND(V251&gt;0.1,V251&lt;=0.2),"0.1 to 0.2",AND(V251&gt;0.2,V251&lt;=0.3),"0.2 to 0.3",AND(V251&gt;0.3,V251&lt;=0.4),"0.3 to 0.4",AND(V251&gt;0.4,V251&lt;=0.5),"0.4 to 0.5",AND(V251&gt;0.5,V251&lt;=0.75),"0.5 to 0.75",AND(V251&gt;0.75,V251&lt;=1),"0.75 to 1",AND(V251&gt;1,V251&lt;=2),"1 to 2",AND(V251&gt;2,V251&lt;=3),"2 to 3",AND(V251&gt;3,V251&lt;=4),"3 to 4",AND(V251&gt;4,V251&lt;=5),"4 to 5",AND(V251&gt;5,V251&lt;=10),"5 to 10",V251&gt;10,"10+")</f>
        <v>0 to 0.05</v>
      </c>
      <c r="V251" s="16">
        <f>N251/($Z251*29.57)*0.27</f>
        <v>0.0252134639897705</v>
      </c>
      <c r="W251" s="15" t="str">
        <f>_xlfn.IFS(AND(X251&gt;0,X251&lt;=0.05),"0 to 0.05",AND(X251&gt;0.05,X251&lt;=0.1),"0.05 to 0.1",AND(X251&gt;0.1,X251&lt;=0.2),"0.1 to 0.2",AND(X251&gt;0.2,X251&lt;=0.3),"0.2 to 0.3",AND(X251&gt;0.3,X251&lt;=0.4),"0.3 to 0.4",AND(X251&gt;0.4,X251&lt;=0.5),"0.4 to 0.5",AND(X251&gt;0.5,X251&lt;=0.75),"0.5 to 0.75",AND(X251&gt;0.75,X251&lt;=1),"0.75 to 1",AND(X251&gt;1,X251&lt;=2),"1 to 2",AND(X251&gt;2,X251&lt;=3),"2 to 3",AND(X251&gt;3,X251&lt;=4),"3 to 4",AND(X251&gt;4,X251&lt;=5),"4 to 5",AND(X251&gt;5,X251&lt;=10),"5 to 10",X251&gt;10,"10+")</f>
        <v>0 to 0.05</v>
      </c>
      <c r="X251" s="16">
        <f>L251/($Z251*29.57)*0.27</f>
        <v>0.0213233866884917</v>
      </c>
      <c r="Y251" s="5" t="str">
        <f>_xlfn.IFS(AND(Z251&gt;0,Z251&lt;=1),"0 to 1",AND(Z251&gt;1,Z251&lt;=2),"1 to 2",AND(Z251&gt;2,Z251&lt;=4),"2 to 4",AND(Z251&gt;4,Z251&lt;=6),"4 to 6",AND(Z251&gt;6,Z251&lt;=8),"6 to 8",AND(Z251&gt;8,Z251&lt;=10),"8 to 10",AND(Z251&gt;10,Z251&lt;=15),"10 to 15",AND(Z251&gt;15,Z251&lt;=20),"15 to 20",AND(Z251&gt;20,Z251&lt;=25),"20 to 25",AND(Z251&gt;25,Z251&lt;=30),"25 to 30",AND(Z251&gt;30,Z251&lt;=40),"30 to 40",AND(Z251&gt;40,Z251&lt;=50),"40 to 50",Z251&gt;50,"50+")</f>
        <v>6 to 8</v>
      </c>
      <c r="Z251" s="15">
        <f>Q251*0.0338</f>
        <v>7.605</v>
      </c>
      <c r="AA251" s="5" t="s">
        <v>96</v>
      </c>
      <c r="AB251" s="5"/>
      <c r="AC251" s="5"/>
      <c r="AD251" s="5"/>
    </row>
    <row r="252" spans="1:30">
      <c r="A252" s="5" t="s">
        <v>718</v>
      </c>
      <c r="B252" s="5" t="s">
        <v>719</v>
      </c>
      <c r="C252" s="24" t="s">
        <v>1325</v>
      </c>
      <c r="D252" s="25" t="s">
        <v>1326</v>
      </c>
      <c r="E252" s="5" t="s">
        <v>453</v>
      </c>
      <c r="F252" s="9" t="s">
        <v>1327</v>
      </c>
      <c r="G252" s="15">
        <v>1</v>
      </c>
      <c r="H252" s="15">
        <v>105.14</v>
      </c>
      <c r="I252" s="26">
        <f t="shared" si="112"/>
        <v>0.000140763651242564</v>
      </c>
      <c r="J252" s="15" t="s">
        <v>874</v>
      </c>
      <c r="K252" s="14" t="str">
        <f t="shared" si="108"/>
        <v>75 to 100</v>
      </c>
      <c r="L252" s="15">
        <v>83.25</v>
      </c>
      <c r="M252" s="14" t="str">
        <f t="shared" si="109"/>
        <v>75 to 100</v>
      </c>
      <c r="N252" s="15">
        <v>83.25</v>
      </c>
      <c r="O252" s="14" t="str">
        <f t="shared" si="110"/>
        <v>No Discount</v>
      </c>
      <c r="P252" s="26">
        <f t="shared" si="111"/>
        <v>0</v>
      </c>
      <c r="Q252" s="5">
        <v>300</v>
      </c>
      <c r="R252" s="5" t="s">
        <v>115</v>
      </c>
      <c r="S252" s="5" t="str">
        <f>_xlfn.IFS(AND(T252&gt;0,T252&lt;=0.05),"0 to 0.05",AND(T252&gt;0.05,T252&lt;=0.1),"0.05 to 0.1",AND(T252&gt;0.1,T252&lt;=0.2),"0.1 to 0.2",AND(T252&gt;0.2,T252&lt;=0.3),"0.2 to 0.3",AND(T252&gt;0.3,T252&lt;=0.4),"0.3 to 0.4",AND(T252&gt;0.4,T252&lt;=0.5),"0.4 to 0.5",AND(T252&gt;0.5,T252&lt;=0.75),"0.5 to 0.75",AND(T252&gt;0.75,T252&lt;=1),"0.75 to 1",AND(T252&gt;1,T252&lt;=2),"1 to 2",AND(T252&gt;2,T252&lt;=3),"2 to 3",AND(T252&gt;3,T252&lt;=4),"3 to 4",AND(T252&gt;4,T252&lt;=5),"4 to 5",AND(T252&gt;5,T252&lt;=10),"5 to 10",T252&gt;10,"10+")</f>
        <v>0.2 to 0.3</v>
      </c>
      <c r="T252" s="15">
        <f>L252/(Z252*29.57)</f>
        <v>0.277648264173068</v>
      </c>
      <c r="U252" s="15" t="str">
        <f>_xlfn.IFS(AND(V252&gt;0,V252&lt;=0.05),"0 to 0.05",AND(V252&gt;0.05,V252&lt;=0.1),"0.05 to 0.1",AND(V252&gt;0.1,V252&lt;=0.2),"0.1 to 0.2",AND(V252&gt;0.2,V252&lt;=0.3),"0.2 to 0.3",AND(V252&gt;0.3,V252&lt;=0.4),"0.3 to 0.4",AND(V252&gt;0.4,V252&lt;=0.5),"0.4 to 0.5",AND(V252&gt;0.5,V252&lt;=0.75),"0.5 to 0.75",AND(V252&gt;0.75,V252&lt;=1),"0.75 to 1",AND(V252&gt;1,V252&lt;=2),"1 to 2",AND(V252&gt;2,V252&lt;=3),"2 to 3",AND(V252&gt;3,V252&lt;=4),"3 to 4",AND(V252&gt;4,V252&lt;=5),"4 to 5",AND(V252&gt;5,V252&lt;=10),"5 to 10",V252&gt;10,"10+")</f>
        <v>0.05 to 0.1</v>
      </c>
      <c r="V252" s="16">
        <f>N252/($Z252*29.57)*0.27</f>
        <v>0.0749650313267285</v>
      </c>
      <c r="W252" s="15" t="str">
        <f>_xlfn.IFS(AND(X252&gt;0,X252&lt;=0.05),"0 to 0.05",AND(X252&gt;0.05,X252&lt;=0.1),"0.05 to 0.1",AND(X252&gt;0.1,X252&lt;=0.2),"0.1 to 0.2",AND(X252&gt;0.2,X252&lt;=0.3),"0.2 to 0.3",AND(X252&gt;0.3,X252&lt;=0.4),"0.3 to 0.4",AND(X252&gt;0.4,X252&lt;=0.5),"0.4 to 0.5",AND(X252&gt;0.5,X252&lt;=0.75),"0.5 to 0.75",AND(X252&gt;0.75,X252&lt;=1),"0.75 to 1",AND(X252&gt;1,X252&lt;=2),"1 to 2",AND(X252&gt;2,X252&lt;=3),"2 to 3",AND(X252&gt;3,X252&lt;=4),"3 to 4",AND(X252&gt;4,X252&lt;=5),"4 to 5",AND(X252&gt;5,X252&lt;=10),"5 to 10",X252&gt;10,"10+")</f>
        <v>0.05 to 0.1</v>
      </c>
      <c r="X252" s="16">
        <f>L252/($Z252*29.57)*0.27</f>
        <v>0.0749650313267285</v>
      </c>
      <c r="Y252" s="5" t="str">
        <f>_xlfn.IFS(AND(Z252&gt;0,Z252&lt;=1),"0 to 1",AND(Z252&gt;1,Z252&lt;=2),"1 to 2",AND(Z252&gt;2,Z252&lt;=4),"2 to 4",AND(Z252&gt;4,Z252&lt;=6),"4 to 6",AND(Z252&gt;6,Z252&lt;=8),"6 to 8",AND(Z252&gt;8,Z252&lt;=10),"8 to 10",AND(Z252&gt;10,Z252&lt;=15),"10 to 15",AND(Z252&gt;15,Z252&lt;=20),"15 to 20",AND(Z252&gt;20,Z252&lt;=25),"20 to 25",AND(Z252&gt;25,Z252&lt;=30),"25 to 30",AND(Z252&gt;30,Z252&lt;=40),"30 to 40",AND(Z252&gt;40,Z252&lt;=50),"40 to 50",Z252&gt;50,"50+")</f>
        <v>10 to 15</v>
      </c>
      <c r="Z252" s="15">
        <f>Q252*0.0338</f>
        <v>10.14</v>
      </c>
      <c r="AA252" s="5" t="s">
        <v>96</v>
      </c>
      <c r="AB252" s="5"/>
      <c r="AC252" s="5"/>
      <c r="AD252" s="5"/>
    </row>
    <row r="253" spans="1:30">
      <c r="A253" s="5" t="s">
        <v>718</v>
      </c>
      <c r="B253" s="5" t="s">
        <v>719</v>
      </c>
      <c r="C253" s="24" t="s">
        <v>1328</v>
      </c>
      <c r="D253" s="25" t="s">
        <v>1329</v>
      </c>
      <c r="E253" s="5" t="s">
        <v>454</v>
      </c>
      <c r="F253" s="9" t="s">
        <v>1330</v>
      </c>
      <c r="G253" s="15">
        <v>1</v>
      </c>
      <c r="H253" s="15">
        <v>103.73</v>
      </c>
      <c r="I253" s="26">
        <f t="shared" si="112"/>
        <v>0.000138875913480989</v>
      </c>
      <c r="J253" s="15" t="s">
        <v>874</v>
      </c>
      <c r="K253" s="14" t="str">
        <f t="shared" si="108"/>
        <v>75 to 100</v>
      </c>
      <c r="L253" s="15">
        <v>82.13</v>
      </c>
      <c r="M253" s="14" t="str">
        <f t="shared" si="109"/>
        <v>100 to 150</v>
      </c>
      <c r="N253" s="15">
        <v>115.67</v>
      </c>
      <c r="O253" s="14" t="str">
        <f t="shared" si="110"/>
        <v>25% to 30%</v>
      </c>
      <c r="P253" s="26">
        <f t="shared" si="111"/>
        <v>0.28996282527881</v>
      </c>
      <c r="Q253" s="5">
        <v>6.8</v>
      </c>
      <c r="R253" s="5" t="s">
        <v>95</v>
      </c>
      <c r="S253" s="5" t="str">
        <f>_xlfn.IFS(AND(T253&gt;0,T253&lt;=0.05),"0 to 0.05",AND(T253&gt;0.05,T253&lt;=0.1),"0.05 to 0.1",AND(T253&gt;0.1,T253&lt;=0.2),"0.1 to 0.2",AND(T253&gt;0.2,T253&lt;=0.3),"0.2 to 0.3",AND(T253&gt;0.3,T253&lt;=0.4),"0.3 to 0.4",AND(T253&gt;0.4,T253&lt;=0.5),"0.4 to 0.5",AND(T253&gt;0.5,T253&lt;=0.75),"0.5 to 0.75",AND(T253&gt;0.75,T253&lt;=1),"0.75 to 1",AND(T253&gt;1,T253&lt;=2),"1 to 2",AND(T253&gt;2,T253&lt;=3),"2 to 3",AND(T253&gt;3,T253&lt;=4),"3 to 4",AND(T253&gt;4,T253&lt;=5),"4 to 5",AND(T253&gt;5,T253&lt;=10),"5 to 10",T253&gt;10,"10+")</f>
        <v>0.3 to 0.4</v>
      </c>
      <c r="T253" s="15">
        <f>L253/(Z253*29.57)</f>
        <v>0.392742812897381</v>
      </c>
      <c r="U253" s="15" t="str">
        <f>_xlfn.IFS(AND(V253&gt;0,V253&lt;=0.05),"0 to 0.05",AND(V253&gt;0.05,V253&lt;=0.1),"0.05 to 0.1",AND(V253&gt;0.1,V253&lt;=0.2),"0.1 to 0.2",AND(V253&gt;0.2,V253&lt;=0.3),"0.2 to 0.3",AND(V253&gt;0.3,V253&lt;=0.4),"0.3 to 0.4",AND(V253&gt;0.4,V253&lt;=0.5),"0.4 to 0.5",AND(V253&gt;0.5,V253&lt;=0.75),"0.5 to 0.75",AND(V253&gt;0.75,V253&lt;=1),"0.75 to 1",AND(V253&gt;1,V253&lt;=2),"1 to 2",AND(V253&gt;2,V253&lt;=3),"2 to 3",AND(V253&gt;3,V253&lt;=4),"3 to 4",AND(V253&gt;4,V253&lt;=5),"4 to 5",AND(V253&gt;5,V253&lt;=10),"5 to 10",V253&gt;10,"10+")</f>
        <v>0.1 to 0.2</v>
      </c>
      <c r="V253" s="16">
        <f>N253/($Z253*29.57)*0.27</f>
        <v>0.14934508115569</v>
      </c>
      <c r="W253" s="15" t="str">
        <f>_xlfn.IFS(AND(X253&gt;0,X253&lt;=0.05),"0 to 0.05",AND(X253&gt;0.05,X253&lt;=0.1),"0.05 to 0.1",AND(X253&gt;0.1,X253&lt;=0.2),"0.1 to 0.2",AND(X253&gt;0.2,X253&lt;=0.3),"0.2 to 0.3",AND(X253&gt;0.3,X253&lt;=0.4),"0.3 to 0.4",AND(X253&gt;0.4,X253&lt;=0.5),"0.4 to 0.5",AND(X253&gt;0.5,X253&lt;=0.75),"0.5 to 0.75",AND(X253&gt;0.75,X253&lt;=1),"0.75 to 1",AND(X253&gt;1,X253&lt;=2),"1 to 2",AND(X253&gt;2,X253&lt;=3),"2 to 3",AND(X253&gt;3,X253&lt;=4),"3 to 4",AND(X253&gt;4,X253&lt;=5),"4 to 5",AND(X253&gt;5,X253&lt;=10),"5 to 10",X253&gt;10,"10+")</f>
        <v>0.1 to 0.2</v>
      </c>
      <c r="X253" s="16">
        <f>L253/($Z253*29.57)*0.27</f>
        <v>0.106040559482293</v>
      </c>
      <c r="Y253" s="5" t="str">
        <f>_xlfn.IFS(AND(Z253&gt;0,Z253&lt;=1),"0 to 1",AND(Z253&gt;1,Z253&lt;=2),"1 to 2",AND(Z253&gt;2,Z253&lt;=4),"2 to 4",AND(Z253&gt;4,Z253&lt;=6),"4 to 6",AND(Z253&gt;6,Z253&lt;=8),"6 to 8",AND(Z253&gt;8,Z253&lt;=10),"8 to 10",AND(Z253&gt;10,Z253&lt;=15),"10 to 15",AND(Z253&gt;15,Z253&lt;=20),"15 to 20",AND(Z253&gt;20,Z253&lt;=25),"20 to 25",AND(Z253&gt;25,Z253&lt;=30),"25 to 30",AND(Z253&gt;30,Z253&lt;=40),"30 to 40",AND(Z253&gt;40,Z253&lt;=50),"40 to 50",Z253&gt;50,"50+")</f>
        <v>6 to 8</v>
      </c>
      <c r="Z253" s="15">
        <f>Q253*1.04</f>
        <v>7.072</v>
      </c>
      <c r="AA253" s="5" t="s">
        <v>96</v>
      </c>
      <c r="AB253" s="5"/>
      <c r="AC253" s="5"/>
      <c r="AD253" s="5"/>
    </row>
    <row r="254" spans="1:30">
      <c r="A254" s="5" t="s">
        <v>718</v>
      </c>
      <c r="B254" s="5" t="s">
        <v>719</v>
      </c>
      <c r="C254" s="24" t="s">
        <v>610</v>
      </c>
      <c r="D254" s="5" t="s">
        <v>1331</v>
      </c>
      <c r="E254" s="5" t="s">
        <v>455</v>
      </c>
      <c r="F254" s="9" t="s">
        <v>1332</v>
      </c>
      <c r="G254" s="15">
        <v>1</v>
      </c>
      <c r="H254" s="15">
        <v>103.59</v>
      </c>
      <c r="I254" s="26">
        <f t="shared" si="112"/>
        <v>0.000138688478525939</v>
      </c>
      <c r="J254" s="15" t="s">
        <v>874</v>
      </c>
      <c r="K254" s="14" t="str">
        <f t="shared" si="108"/>
        <v>75 to 100</v>
      </c>
      <c r="L254" s="15">
        <v>98.76</v>
      </c>
      <c r="M254" s="14" t="str">
        <f t="shared" si="109"/>
        <v>75 to 100</v>
      </c>
      <c r="N254" s="15">
        <v>98.76</v>
      </c>
      <c r="O254" s="14" t="str">
        <f t="shared" si="110"/>
        <v>No Discount</v>
      </c>
      <c r="P254" s="26">
        <f t="shared" si="111"/>
        <v>0</v>
      </c>
      <c r="Q254" s="5">
        <v>125</v>
      </c>
      <c r="R254" s="5" t="s">
        <v>115</v>
      </c>
      <c r="S254" s="5" t="str">
        <f>_xlfn.IFS(AND(T254&gt;0,T254&lt;=0.05),"0 to 0.05",AND(T254&gt;0.05,T254&lt;=0.1),"0.05 to 0.1",AND(T254&gt;0.1,T254&lt;=0.2),"0.1 to 0.2",AND(T254&gt;0.2,T254&lt;=0.3),"0.2 to 0.3",AND(T254&gt;0.3,T254&lt;=0.4),"0.3 to 0.4",AND(T254&gt;0.4,T254&lt;=0.5),"0.4 to 0.5",AND(T254&gt;0.5,T254&lt;=0.75),"0.5 to 0.75",AND(T254&gt;0.75,T254&lt;=1),"0.75 to 1",AND(T254&gt;1,T254&lt;=2),"1 to 2",AND(T254&gt;2,T254&lt;=3),"2 to 3",AND(T254&gt;3,T254&lt;=4),"3 to 4",AND(T254&gt;4,T254&lt;=5),"4 to 5",AND(T254&gt;5,T254&lt;=10),"5 to 10",T254&gt;10,"10+")</f>
        <v>0.75 to 1</v>
      </c>
      <c r="T254" s="15">
        <f>L254/(Z254*29.57)</f>
        <v>0.790502128136425</v>
      </c>
      <c r="U254" s="15" t="str">
        <f>_xlfn.IFS(AND(V254&gt;0,V254&lt;=0.05),"0 to 0.05",AND(V254&gt;0.05,V254&lt;=0.1),"0.05 to 0.1",AND(V254&gt;0.1,V254&lt;=0.2),"0.1 to 0.2",AND(V254&gt;0.2,V254&lt;=0.3),"0.2 to 0.3",AND(V254&gt;0.3,V254&lt;=0.4),"0.3 to 0.4",AND(V254&gt;0.4,V254&lt;=0.5),"0.4 to 0.5",AND(V254&gt;0.5,V254&lt;=0.75),"0.5 to 0.75",AND(V254&gt;0.75,V254&lt;=1),"0.75 to 1",AND(V254&gt;1,V254&lt;=2),"1 to 2",AND(V254&gt;2,V254&lt;=3),"2 to 3",AND(V254&gt;3,V254&lt;=4),"3 to 4",AND(V254&gt;4,V254&lt;=5),"4 to 5",AND(V254&gt;5,V254&lt;=10),"5 to 10",V254&gt;10,"10+")</f>
        <v>0.2 to 0.3</v>
      </c>
      <c r="V254" s="16">
        <f>N254/($Z254*29.57)*0.27</f>
        <v>0.213435574596835</v>
      </c>
      <c r="W254" s="15" t="str">
        <f>_xlfn.IFS(AND(X254&gt;0,X254&lt;=0.05),"0 to 0.05",AND(X254&gt;0.05,X254&lt;=0.1),"0.05 to 0.1",AND(X254&gt;0.1,X254&lt;=0.2),"0.1 to 0.2",AND(X254&gt;0.2,X254&lt;=0.3),"0.2 to 0.3",AND(X254&gt;0.3,X254&lt;=0.4),"0.3 to 0.4",AND(X254&gt;0.4,X254&lt;=0.5),"0.4 to 0.5",AND(X254&gt;0.5,X254&lt;=0.75),"0.5 to 0.75",AND(X254&gt;0.75,X254&lt;=1),"0.75 to 1",AND(X254&gt;1,X254&lt;=2),"1 to 2",AND(X254&gt;2,X254&lt;=3),"2 to 3",AND(X254&gt;3,X254&lt;=4),"3 to 4",AND(X254&gt;4,X254&lt;=5),"4 to 5",AND(X254&gt;5,X254&lt;=10),"5 to 10",X254&gt;10,"10+")</f>
        <v>0.2 to 0.3</v>
      </c>
      <c r="X254" s="16">
        <f>L254/($Z254*29.57)*0.27</f>
        <v>0.213435574596835</v>
      </c>
      <c r="Y254" s="5" t="str">
        <f>_xlfn.IFS(AND(Z254&gt;0,Z254&lt;=1),"0 to 1",AND(Z254&gt;1,Z254&lt;=2),"1 to 2",AND(Z254&gt;2,Z254&lt;=4),"2 to 4",AND(Z254&gt;4,Z254&lt;=6),"4 to 6",AND(Z254&gt;6,Z254&lt;=8),"6 to 8",AND(Z254&gt;8,Z254&lt;=10),"8 to 10",AND(Z254&gt;10,Z254&lt;=15),"10 to 15",AND(Z254&gt;15,Z254&lt;=20),"15 to 20",AND(Z254&gt;20,Z254&lt;=25),"20 to 25",AND(Z254&gt;25,Z254&lt;=30),"25 to 30",AND(Z254&gt;30,Z254&lt;=40),"30 to 40",AND(Z254&gt;40,Z254&lt;=50),"40 to 50",Z254&gt;50,"50+")</f>
        <v>4 to 6</v>
      </c>
      <c r="Z254" s="15">
        <f>Q254*0.0338</f>
        <v>4.225</v>
      </c>
      <c r="AA254" s="5" t="s">
        <v>96</v>
      </c>
      <c r="AB254" s="5"/>
      <c r="AC254" s="5"/>
      <c r="AD254" s="5"/>
    </row>
    <row r="255" spans="1:30">
      <c r="A255" s="5" t="s">
        <v>718</v>
      </c>
      <c r="B255" s="5" t="s">
        <v>719</v>
      </c>
      <c r="C255" s="24" t="s">
        <v>587</v>
      </c>
      <c r="D255" s="5" t="s">
        <v>1333</v>
      </c>
      <c r="E255" s="5" t="s">
        <v>456</v>
      </c>
      <c r="F255" s="9" t="s">
        <v>1334</v>
      </c>
      <c r="G255" s="15">
        <v>1</v>
      </c>
      <c r="H255" s="15">
        <v>99.72</v>
      </c>
      <c r="I255" s="26">
        <f t="shared" si="112"/>
        <v>0.000133507240839913</v>
      </c>
      <c r="J255" s="15" t="s">
        <v>874</v>
      </c>
      <c r="K255" s="14" t="str">
        <f t="shared" si="108"/>
        <v>75 to 100</v>
      </c>
      <c r="L255" s="15">
        <v>81.3</v>
      </c>
      <c r="M255" s="14" t="str">
        <f t="shared" si="109"/>
        <v>75 to 100</v>
      </c>
      <c r="N255" s="15">
        <v>84.46</v>
      </c>
      <c r="O255" s="14" t="str">
        <f t="shared" si="110"/>
        <v>2% to 4%</v>
      </c>
      <c r="P255" s="26">
        <f t="shared" si="111"/>
        <v>0.0374141605493724</v>
      </c>
      <c r="Q255" s="5"/>
      <c r="R255" s="5"/>
      <c r="S255" s="5"/>
      <c r="T255" s="15"/>
      <c r="U255" s="15"/>
      <c r="V255" s="16"/>
      <c r="W255" s="15"/>
      <c r="X255" s="16"/>
      <c r="Y255" s="5"/>
      <c r="Z255" s="15"/>
      <c r="AA255" s="5"/>
      <c r="AB255" s="5"/>
      <c r="AC255" s="5"/>
      <c r="AD255" s="5"/>
    </row>
    <row r="256" spans="1:30">
      <c r="A256" s="5" t="s">
        <v>718</v>
      </c>
      <c r="B256" s="5" t="s">
        <v>719</v>
      </c>
      <c r="C256" s="24" t="s">
        <v>1134</v>
      </c>
      <c r="D256" s="5" t="s">
        <v>1335</v>
      </c>
      <c r="E256" s="5" t="s">
        <v>457</v>
      </c>
      <c r="F256" s="9" t="s">
        <v>1336</v>
      </c>
      <c r="G256" s="15">
        <v>3</v>
      </c>
      <c r="H256" s="15">
        <v>97.63</v>
      </c>
      <c r="I256" s="26">
        <f t="shared" si="112"/>
        <v>0.000130709104725238</v>
      </c>
      <c r="J256" s="15" t="s">
        <v>874</v>
      </c>
      <c r="K256" s="14" t="str">
        <f t="shared" si="108"/>
        <v>50 to 75</v>
      </c>
      <c r="L256" s="15">
        <v>58.93</v>
      </c>
      <c r="M256" s="14" t="str">
        <f t="shared" si="109"/>
        <v>50 to 75</v>
      </c>
      <c r="N256" s="15">
        <v>60.23</v>
      </c>
      <c r="O256" s="14" t="str">
        <f t="shared" si="110"/>
        <v>2% to 4%</v>
      </c>
      <c r="P256" s="26">
        <f t="shared" si="111"/>
        <v>0.021583928274946</v>
      </c>
      <c r="Q256" s="5">
        <v>150</v>
      </c>
      <c r="R256" s="5" t="s">
        <v>115</v>
      </c>
      <c r="S256" s="5" t="str">
        <f>_xlfn.IFS(AND(T256&gt;0,T256&lt;=0.05),"0 to 0.05",AND(T256&gt;0.05,T256&lt;=0.1),"0.05 to 0.1",AND(T256&gt;0.1,T256&lt;=0.2),"0.1 to 0.2",AND(T256&gt;0.2,T256&lt;=0.3),"0.2 to 0.3",AND(T256&gt;0.3,T256&lt;=0.4),"0.3 to 0.4",AND(T256&gt;0.4,T256&lt;=0.5),"0.4 to 0.5",AND(T256&gt;0.5,T256&lt;=0.75),"0.5 to 0.75",AND(T256&gt;0.75,T256&lt;=1),"0.75 to 1",AND(T256&gt;1,T256&lt;=2),"1 to 2",AND(T256&gt;2,T256&lt;=3),"2 to 3",AND(T256&gt;3,T256&lt;=4),"3 to 4",AND(T256&gt;4,T256&lt;=5),"4 to 5",AND(T256&gt;5,T256&lt;=10),"5 to 10",T256&gt;10,"10+")</f>
        <v>0.3 to 0.4</v>
      </c>
      <c r="T256" s="15">
        <f>L256/(Z256*29.57)</f>
        <v>0.393076569554809</v>
      </c>
      <c r="U256" s="15" t="str">
        <f>_xlfn.IFS(AND(V256&gt;0,V256&lt;=0.05),"0 to 0.05",AND(V256&gt;0.05,V256&lt;=0.1),"0.05 to 0.1",AND(V256&gt;0.1,V256&lt;=0.2),"0.1 to 0.2",AND(V256&gt;0.2,V256&lt;=0.3),"0.2 to 0.3",AND(V256&gt;0.3,V256&lt;=0.4),"0.3 to 0.4",AND(V256&gt;0.4,V256&lt;=0.5),"0.4 to 0.5",AND(V256&gt;0.5,V256&lt;=0.75),"0.5 to 0.75",AND(V256&gt;0.75,V256&lt;=1),"0.75 to 1",AND(V256&gt;1,V256&lt;=2),"1 to 2",AND(V256&gt;2,V256&lt;=3),"2 to 3",AND(V256&gt;3,V256&lt;=4),"3 to 4",AND(V256&gt;4,V256&lt;=5),"4 to 5",AND(V256&gt;5,V256&lt;=10),"5 to 10",V256&gt;10,"10+")</f>
        <v>0.1 to 0.2</v>
      </c>
      <c r="V256" s="16">
        <f>N256/($Z256*29.57)*0.27</f>
        <v>0.10847192400742</v>
      </c>
      <c r="W256" s="15" t="str">
        <f>_xlfn.IFS(AND(X256&gt;0,X256&lt;=0.05),"0 to 0.05",AND(X256&gt;0.05,X256&lt;=0.1),"0.05 to 0.1",AND(X256&gt;0.1,X256&lt;=0.2),"0.1 to 0.2",AND(X256&gt;0.2,X256&lt;=0.3),"0.2 to 0.3",AND(X256&gt;0.3,X256&lt;=0.4),"0.3 to 0.4",AND(X256&gt;0.4,X256&lt;=0.5),"0.4 to 0.5",AND(X256&gt;0.5,X256&lt;=0.75),"0.5 to 0.75",AND(X256&gt;0.75,X256&lt;=1),"0.75 to 1",AND(X256&gt;1,X256&lt;=2),"1 to 2",AND(X256&gt;2,X256&lt;=3),"2 to 3",AND(X256&gt;3,X256&lt;=4),"3 to 4",AND(X256&gt;4,X256&lt;=5),"4 to 5",AND(X256&gt;5,X256&lt;=10),"5 to 10",X256&gt;10,"10+")</f>
        <v>0.1 to 0.2</v>
      </c>
      <c r="X256" s="16">
        <f>L256/($Z256*29.57)*0.27</f>
        <v>0.106130673779798</v>
      </c>
      <c r="Y256" s="5" t="str">
        <f>_xlfn.IFS(AND(Z256&gt;0,Z256&lt;=1),"0 to 1",AND(Z256&gt;1,Z256&lt;=2),"1 to 2",AND(Z256&gt;2,Z256&lt;=4),"2 to 4",AND(Z256&gt;4,Z256&lt;=6),"4 to 6",AND(Z256&gt;6,Z256&lt;=8),"6 to 8",AND(Z256&gt;8,Z256&lt;=10),"8 to 10",AND(Z256&gt;10,Z256&lt;=15),"10 to 15",AND(Z256&gt;15,Z256&lt;=20),"15 to 20",AND(Z256&gt;20,Z256&lt;=25),"20 to 25",AND(Z256&gt;25,Z256&lt;=30),"25 to 30",AND(Z256&gt;30,Z256&lt;=40),"30 to 40",AND(Z256&gt;40,Z256&lt;=50),"40 to 50",Z256&gt;50,"50+")</f>
        <v>4 to 6</v>
      </c>
      <c r="Z256" s="15">
        <f>Q256*0.0338</f>
        <v>5.07</v>
      </c>
      <c r="AA256" s="5" t="s">
        <v>96</v>
      </c>
      <c r="AB256" s="5"/>
      <c r="AC256" s="5"/>
      <c r="AD256" s="5"/>
    </row>
    <row r="257" spans="1:30">
      <c r="A257" s="5" t="s">
        <v>718</v>
      </c>
      <c r="B257" s="5" t="s">
        <v>719</v>
      </c>
      <c r="C257" s="24" t="s">
        <v>1051</v>
      </c>
      <c r="D257" s="5" t="s">
        <v>1337</v>
      </c>
      <c r="E257" s="5" t="s">
        <v>458</v>
      </c>
      <c r="F257" s="9" t="s">
        <v>1338</v>
      </c>
      <c r="G257" s="15">
        <v>1</v>
      </c>
      <c r="H257" s="15">
        <v>95.99</v>
      </c>
      <c r="I257" s="26">
        <f t="shared" si="112"/>
        <v>0.000128513438108938</v>
      </c>
      <c r="J257" s="15" t="s">
        <v>874</v>
      </c>
      <c r="K257" s="14" t="str">
        <f t="shared" si="108"/>
        <v>50 to 75</v>
      </c>
      <c r="L257" s="15">
        <v>72.4</v>
      </c>
      <c r="M257" s="14" t="str">
        <f t="shared" si="109"/>
        <v>75 to 100</v>
      </c>
      <c r="N257" s="15">
        <v>78.04</v>
      </c>
      <c r="O257" s="14" t="str">
        <f t="shared" si="110"/>
        <v>6% to 8%</v>
      </c>
      <c r="P257" s="26">
        <f t="shared" si="111"/>
        <v>0.0722706304459252</v>
      </c>
      <c r="Q257" s="5"/>
      <c r="R257" s="5"/>
      <c r="S257" s="5"/>
      <c r="T257" s="15"/>
      <c r="U257" s="15"/>
      <c r="V257" s="16"/>
      <c r="W257" s="15"/>
      <c r="X257" s="16"/>
      <c r="Y257" s="5"/>
      <c r="Z257" s="15"/>
      <c r="AA257" s="5"/>
      <c r="AB257" s="5"/>
      <c r="AC257" s="5"/>
      <c r="AD257" s="5"/>
    </row>
    <row r="258" spans="1:30">
      <c r="A258" s="5" t="s">
        <v>718</v>
      </c>
      <c r="B258" s="5" t="s">
        <v>719</v>
      </c>
      <c r="C258" s="24" t="s">
        <v>899</v>
      </c>
      <c r="D258" s="5" t="s">
        <v>1339</v>
      </c>
      <c r="E258" s="5" t="s">
        <v>459</v>
      </c>
      <c r="F258" s="9" t="s">
        <v>1340</v>
      </c>
      <c r="G258" s="15">
        <v>1</v>
      </c>
      <c r="H258" s="15">
        <v>92.34</v>
      </c>
      <c r="I258" s="26">
        <f t="shared" si="112"/>
        <v>0.000123626741066562</v>
      </c>
      <c r="J258" s="15" t="s">
        <v>874</v>
      </c>
      <c r="K258" s="14" t="str">
        <f t="shared" ref="K258:K301" si="141">_xlfn.IFS(AND(L258&gt;0,L258&lt;=5),"0 to 5",AND(L258&gt;5,L258&lt;=10),"5 to 10",AND(L258&gt;10,L258&lt;=15),"10 to 15",AND(L258&gt;15,L258&lt;=20),"15 to 20",AND(L258&gt;20,L258&lt;=30),"20 to 30",AND(L258&gt;30,L258&lt;=40),"30 to 40",AND(L258&gt;40,L258&lt;=50),"40 to 50",AND(L258&gt;50,L258&lt;=75),"50 to 75",AND(L258&gt;75,L258&lt;=100),"75 to 100",AND(L258&gt;100,L258&lt;=150),"100 to 150",AND(L258&gt;150,L258&lt;=200),"150 to 200",AND(L258&gt;200,L258&lt;=250),"200 to 250",AND(L258&gt;250,L258&lt;=300),"250 to 300",AND(L258&gt;300,L258&lt;=400),"300 to 400",AND(L258&gt;400,L258&lt;=500),"400 to 500",L258&gt;500,"500+")</f>
        <v>75 to 100</v>
      </c>
      <c r="L258" s="15">
        <v>76.66</v>
      </c>
      <c r="M258" s="14" t="str">
        <f t="shared" ref="M258:M301" si="142">_xlfn.IFS(AND(N258&gt;0,N258&lt;=5),"0 to 5",AND(N258&gt;5,N258&lt;=10),"5 to 10",AND(N258&gt;10,N258&lt;=15),"10 to 15",AND(N258&gt;15,N258&lt;=20),"15 to 20",AND(N258&gt;20,N258&lt;=30),"20 to 30",AND(N258&gt;30,N258&lt;=40),"30 to 40",AND(N258&gt;40,N258&lt;=50),"40 to 50",AND(N258&gt;50,N258&lt;=75),"50 to 75",AND(N258&gt;75,N258&lt;=100),"75 to 100",AND(N258&gt;100,N258&lt;=150),"100 to 150",AND(N258&gt;150,N258&lt;=200),"150 to 200",AND(N258&gt;200,N258&lt;=250),"200 to 250",AND(N258&gt;250,N258&lt;=300),"250 to 300",AND(N258&gt;300,N258&lt;=400),"300 to 400",AND(N258&gt;400,N258&lt;=500),"400 to 500",N258&gt;500,"500+")</f>
        <v>75 to 100</v>
      </c>
      <c r="N258" s="15">
        <v>76.66</v>
      </c>
      <c r="O258" s="14" t="str">
        <f t="shared" ref="O258:O301" si="143">_xlfn.IFS(P258=0,"No Discount",AND(P258&gt;0,P258&lt;=0.02),"0% to 2%",AND(P258&gt;0.02,P258&lt;=0.04),"2% to 4%",AND(P258&gt;0.04,P258&lt;=0.06),"4% to 6%",AND(P258&gt;0.06,P258&lt;=0.08),"6% to 8%",AND(P258&gt;0.08,P258&lt;=0.1),"8% to 10%",AND(P258&gt;0.1,P258&lt;=0.15),"10% to 15%",AND(P258&gt;0.15,P258&lt;=0.2),"15% to 20%",AND(P258&gt;0.2,P258&lt;=0.25),"20% to 25%",AND(P258&gt;0.25,P258&lt;=0.3),"25% to 30%",AND(P258&gt;0.3,P258&lt;=0.4),"30% to 40%",AND(P258&gt;0.4,P258&lt;=0.5),"40% to 50%",AND(P258&gt;0.5,P258&lt;=0.75),"50% to 75%",AND(P258&gt;0.75,P258&lt;=1),"75% to 100%")</f>
        <v>No Discount</v>
      </c>
      <c r="P258" s="26">
        <f t="shared" ref="P258:P301" si="144">((N258-L258)/N258)</f>
        <v>0</v>
      </c>
      <c r="Q258" s="5">
        <v>6.6</v>
      </c>
      <c r="R258" s="5" t="s">
        <v>96</v>
      </c>
      <c r="S258" s="5" t="str">
        <f>_xlfn.IFS(AND(T258&gt;0,T258&lt;=0.05),"0 to 0.05",AND(T258&gt;0.05,T258&lt;=0.1),"0.05 to 0.1",AND(T258&gt;0.1,T258&lt;=0.2),"0.1 to 0.2",AND(T258&gt;0.2,T258&lt;=0.3),"0.2 to 0.3",AND(T258&gt;0.3,T258&lt;=0.4),"0.3 to 0.4",AND(T258&gt;0.4,T258&lt;=0.5),"0.4 to 0.5",AND(T258&gt;0.5,T258&lt;=0.75),"0.5 to 0.75",AND(T258&gt;0.75,T258&lt;=1),"0.75 to 1",AND(T258&gt;1,T258&lt;=2),"1 to 2",AND(T258&gt;2,T258&lt;=3),"2 to 3",AND(T258&gt;3,T258&lt;=4),"3 to 4",AND(T258&gt;4,T258&lt;=5),"4 to 5",AND(T258&gt;5,T258&lt;=10),"5 to 10",T258&gt;10,"10+")</f>
        <v>0.3 to 0.4</v>
      </c>
      <c r="T258" s="15">
        <f>L258/(Z258*29.57)</f>
        <v>0.392801877414661</v>
      </c>
      <c r="U258" s="15" t="str">
        <f>_xlfn.IFS(AND(V258&gt;0,V258&lt;=0.05),"0 to 0.05",AND(V258&gt;0.05,V258&lt;=0.1),"0.05 to 0.1",AND(V258&gt;0.1,V258&lt;=0.2),"0.1 to 0.2",AND(V258&gt;0.2,V258&lt;=0.3),"0.2 to 0.3",AND(V258&gt;0.3,V258&lt;=0.4),"0.3 to 0.4",AND(V258&gt;0.4,V258&lt;=0.5),"0.4 to 0.5",AND(V258&gt;0.5,V258&lt;=0.75),"0.5 to 0.75",AND(V258&gt;0.75,V258&lt;=1),"0.75 to 1",AND(V258&gt;1,V258&lt;=2),"1 to 2",AND(V258&gt;2,V258&lt;=3),"2 to 3",AND(V258&gt;3,V258&lt;=4),"3 to 4",AND(V258&gt;4,V258&lt;=5),"4 to 5",AND(V258&gt;5,V258&lt;=10),"5 to 10",V258&gt;10,"10+")</f>
        <v>0.1 to 0.2</v>
      </c>
      <c r="V258" s="16">
        <f>N258/($Z258*29.57)*0.27</f>
        <v>0.106056506901958</v>
      </c>
      <c r="W258" s="15" t="str">
        <f>_xlfn.IFS(AND(X258&gt;0,X258&lt;=0.05),"0 to 0.05",AND(X258&gt;0.05,X258&lt;=0.1),"0.05 to 0.1",AND(X258&gt;0.1,X258&lt;=0.2),"0.1 to 0.2",AND(X258&gt;0.2,X258&lt;=0.3),"0.2 to 0.3",AND(X258&gt;0.3,X258&lt;=0.4),"0.3 to 0.4",AND(X258&gt;0.4,X258&lt;=0.5),"0.4 to 0.5",AND(X258&gt;0.5,X258&lt;=0.75),"0.5 to 0.75",AND(X258&gt;0.75,X258&lt;=1),"0.75 to 1",AND(X258&gt;1,X258&lt;=2),"1 to 2",AND(X258&gt;2,X258&lt;=3),"2 to 3",AND(X258&gt;3,X258&lt;=4),"3 to 4",AND(X258&gt;4,X258&lt;=5),"4 to 5",AND(X258&gt;5,X258&lt;=10),"5 to 10",X258&gt;10,"10+")</f>
        <v>0.1 to 0.2</v>
      </c>
      <c r="X258" s="16">
        <f>L258/($Z258*29.57)*0.27</f>
        <v>0.106056506901958</v>
      </c>
      <c r="Y258" s="5" t="str">
        <f>_xlfn.IFS(AND(Z258&gt;0,Z258&lt;=1),"0 to 1",AND(Z258&gt;1,Z258&lt;=2),"1 to 2",AND(Z258&gt;2,Z258&lt;=4),"2 to 4",AND(Z258&gt;4,Z258&lt;=6),"4 to 6",AND(Z258&gt;6,Z258&lt;=8),"6 to 8",AND(Z258&gt;8,Z258&lt;=10),"8 to 10",AND(Z258&gt;10,Z258&lt;=15),"10 to 15",AND(Z258&gt;15,Z258&lt;=20),"15 to 20",AND(Z258&gt;20,Z258&lt;=25),"20 to 25",AND(Z258&gt;25,Z258&lt;=30),"25 to 30",AND(Z258&gt;30,Z258&lt;=40),"30 to 40",AND(Z258&gt;40,Z258&lt;=50),"40 to 50",Z258&gt;50,"50+")</f>
        <v>6 to 8</v>
      </c>
      <c r="Z258" s="15">
        <f>Q258</f>
        <v>6.6</v>
      </c>
      <c r="AA258" s="5" t="s">
        <v>96</v>
      </c>
      <c r="AB258" s="5"/>
      <c r="AC258" s="5"/>
      <c r="AD258" s="5"/>
    </row>
    <row r="259" spans="1:30">
      <c r="A259" s="5" t="s">
        <v>718</v>
      </c>
      <c r="B259" s="5" t="s">
        <v>719</v>
      </c>
      <c r="C259" s="24" t="s">
        <v>889</v>
      </c>
      <c r="D259" s="5" t="s">
        <v>1341</v>
      </c>
      <c r="E259" s="5" t="s">
        <v>460</v>
      </c>
      <c r="F259" s="9" t="s">
        <v>1342</v>
      </c>
      <c r="G259" s="15">
        <v>1</v>
      </c>
      <c r="H259" s="15">
        <v>92.2</v>
      </c>
      <c r="I259" s="26">
        <f t="shared" ref="I259:I301" si="145">H259/SUM($H$2:$H$301)</f>
        <v>0.000123439306111512</v>
      </c>
      <c r="J259" s="15" t="s">
        <v>874</v>
      </c>
      <c r="K259" s="14" t="str">
        <f t="shared" si="141"/>
        <v>50 to 75</v>
      </c>
      <c r="L259" s="15">
        <v>74.33</v>
      </c>
      <c r="M259" s="14" t="str">
        <f t="shared" si="142"/>
        <v>75 to 100</v>
      </c>
      <c r="N259" s="15">
        <v>75.33</v>
      </c>
      <c r="O259" s="14" t="str">
        <f t="shared" si="143"/>
        <v>0% to 2%</v>
      </c>
      <c r="P259" s="26">
        <f t="shared" si="144"/>
        <v>0.0132749236691889</v>
      </c>
      <c r="Q259" s="5">
        <v>6.8</v>
      </c>
      <c r="R259" s="5" t="s">
        <v>96</v>
      </c>
      <c r="S259" s="5" t="str">
        <f>_xlfn.IFS(AND(T259&gt;0,T259&lt;=0.05),"0 to 0.05",AND(T259&gt;0.05,T259&lt;=0.1),"0.05 to 0.1",AND(T259&gt;0.1,T259&lt;=0.2),"0.1 to 0.2",AND(T259&gt;0.2,T259&lt;=0.3),"0.2 to 0.3",AND(T259&gt;0.3,T259&lt;=0.4),"0.3 to 0.4",AND(T259&gt;0.4,T259&lt;=0.5),"0.4 to 0.5",AND(T259&gt;0.5,T259&lt;=0.75),"0.5 to 0.75",AND(T259&gt;0.75,T259&lt;=1),"0.75 to 1",AND(T259&gt;1,T259&lt;=2),"1 to 2",AND(T259&gt;2,T259&lt;=3),"2 to 3",AND(T259&gt;3,T259&lt;=4),"3 to 4",AND(T259&gt;4,T259&lt;=5),"4 to 5",AND(T259&gt;5,T259&lt;=10),"5 to 10",T259&gt;10,"10+")</f>
        <v>0.3 to 0.4</v>
      </c>
      <c r="T259" s="15">
        <f>L259/(Z259*29.57)</f>
        <v>0.369661222622292</v>
      </c>
      <c r="U259" s="15" t="str">
        <f>_xlfn.IFS(AND(V259&gt;0,V259&lt;=0.05),"0 to 0.05",AND(V259&gt;0.05,V259&lt;=0.1),"0.05 to 0.1",AND(V259&gt;0.1,V259&lt;=0.2),"0.1 to 0.2",AND(V259&gt;0.2,V259&lt;=0.3),"0.2 to 0.3",AND(V259&gt;0.3,V259&lt;=0.4),"0.3 to 0.4",AND(V259&gt;0.4,V259&lt;=0.5),"0.4 to 0.5",AND(V259&gt;0.5,V259&lt;=0.75),"0.5 to 0.75",AND(V259&gt;0.75,V259&lt;=1),"0.75 to 1",AND(V259&gt;1,V259&lt;=2),"1 to 2",AND(V259&gt;2,V259&lt;=3),"2 to 3",AND(V259&gt;3,V259&lt;=4),"3 to 4",AND(V259&gt;4,V259&lt;=5),"4 to 5",AND(V259&gt;5,V259&lt;=10),"5 to 10",V259&gt;10,"10+")</f>
        <v>0.1 to 0.2</v>
      </c>
      <c r="V259" s="16">
        <f>N259/($Z259*29.57)*0.27</f>
        <v>0.101151305973861</v>
      </c>
      <c r="W259" s="15" t="str">
        <f>_xlfn.IFS(AND(X259&gt;0,X259&lt;=0.05),"0 to 0.05",AND(X259&gt;0.05,X259&lt;=0.1),"0.05 to 0.1",AND(X259&gt;0.1,X259&lt;=0.2),"0.1 to 0.2",AND(X259&gt;0.2,X259&lt;=0.3),"0.2 to 0.3",AND(X259&gt;0.3,X259&lt;=0.4),"0.3 to 0.4",AND(X259&gt;0.4,X259&lt;=0.5),"0.4 to 0.5",AND(X259&gt;0.5,X259&lt;=0.75),"0.5 to 0.75",AND(X259&gt;0.75,X259&lt;=1),"0.75 to 1",AND(X259&gt;1,X259&lt;=2),"1 to 2",AND(X259&gt;2,X259&lt;=3),"2 to 3",AND(X259&gt;3,X259&lt;=4),"3 to 4",AND(X259&gt;4,X259&lt;=5),"4 to 5",AND(X259&gt;5,X259&lt;=10),"5 to 10",X259&gt;10,"10+")</f>
        <v>0.05 to 0.1</v>
      </c>
      <c r="X259" s="16">
        <f>L259/($Z259*29.57)*0.27</f>
        <v>0.0998085301080189</v>
      </c>
      <c r="Y259" s="5" t="str">
        <f>_xlfn.IFS(AND(Z259&gt;0,Z259&lt;=1),"0 to 1",AND(Z259&gt;1,Z259&lt;=2),"1 to 2",AND(Z259&gt;2,Z259&lt;=4),"2 to 4",AND(Z259&gt;4,Z259&lt;=6),"4 to 6",AND(Z259&gt;6,Z259&lt;=8),"6 to 8",AND(Z259&gt;8,Z259&lt;=10),"8 to 10",AND(Z259&gt;10,Z259&lt;=15),"10 to 15",AND(Z259&gt;15,Z259&lt;=20),"15 to 20",AND(Z259&gt;20,Z259&lt;=25),"20 to 25",AND(Z259&gt;25,Z259&lt;=30),"25 to 30",AND(Z259&gt;30,Z259&lt;=40),"30 to 40",AND(Z259&gt;40,Z259&lt;=50),"40 to 50",Z259&gt;50,"50+")</f>
        <v>6 to 8</v>
      </c>
      <c r="Z259" s="15">
        <f>Q259</f>
        <v>6.8</v>
      </c>
      <c r="AA259" s="5" t="s">
        <v>96</v>
      </c>
      <c r="AB259" s="5"/>
      <c r="AC259" s="5"/>
      <c r="AD259" s="5"/>
    </row>
    <row r="260" spans="1:30">
      <c r="A260" s="5" t="s">
        <v>718</v>
      </c>
      <c r="B260" s="5" t="s">
        <v>719</v>
      </c>
      <c r="C260" s="24" t="s">
        <v>1343</v>
      </c>
      <c r="D260" s="5" t="s">
        <v>1344</v>
      </c>
      <c r="E260" s="5" t="s">
        <v>461</v>
      </c>
      <c r="F260" s="9" t="s">
        <v>1345</v>
      </c>
      <c r="G260" s="15">
        <v>1</v>
      </c>
      <c r="H260" s="15">
        <v>88.66</v>
      </c>
      <c r="I260" s="26">
        <f t="shared" si="145"/>
        <v>0.000118699879390962</v>
      </c>
      <c r="J260" s="15" t="s">
        <v>874</v>
      </c>
      <c r="K260" s="14" t="str">
        <f t="shared" si="141"/>
        <v>50 to 75</v>
      </c>
      <c r="L260" s="15">
        <v>64.41</v>
      </c>
      <c r="M260" s="14" t="str">
        <f t="shared" si="142"/>
        <v>50 to 75</v>
      </c>
      <c r="N260" s="15">
        <v>74.59</v>
      </c>
      <c r="O260" s="14" t="str">
        <f t="shared" si="143"/>
        <v>10% to 15%</v>
      </c>
      <c r="P260" s="26">
        <f t="shared" si="144"/>
        <v>0.136479420833892</v>
      </c>
      <c r="Q260" s="5">
        <v>12</v>
      </c>
      <c r="R260" s="5" t="s">
        <v>95</v>
      </c>
      <c r="S260" s="5" t="str">
        <f>_xlfn.IFS(AND(T260&gt;0,T260&lt;=0.05),"0 to 0.05",AND(T260&gt;0.05,T260&lt;=0.1),"0.05 to 0.1",AND(T260&gt;0.1,T260&lt;=0.2),"0.1 to 0.2",AND(T260&gt;0.2,T260&lt;=0.3),"0.2 to 0.3",AND(T260&gt;0.3,T260&lt;=0.4),"0.3 to 0.4",AND(T260&gt;0.4,T260&lt;=0.5),"0.4 to 0.5",AND(T260&gt;0.5,T260&lt;=0.75),"0.5 to 0.75",AND(T260&gt;0.75,T260&lt;=1),"0.75 to 1",AND(T260&gt;1,T260&lt;=2),"1 to 2",AND(T260&gt;2,T260&lt;=3),"2 to 3",AND(T260&gt;3,T260&lt;=4),"3 to 4",AND(T260&gt;4,T260&lt;=5),"4 to 5",AND(T260&gt;5,T260&lt;=10),"5 to 10",T260&gt;10,"10+")</f>
        <v>0.1 to 0.2</v>
      </c>
      <c r="T260" s="15">
        <f>L260/(Z260*29.57)</f>
        <v>0.174536952732759</v>
      </c>
      <c r="U260" s="15" t="str">
        <f>_xlfn.IFS(AND(V260&gt;0,V260&lt;=0.05),"0 to 0.05",AND(V260&gt;0.05,V260&lt;=0.1),"0.05 to 0.1",AND(V260&gt;0.1,V260&lt;=0.2),"0.1 to 0.2",AND(V260&gt;0.2,V260&lt;=0.3),"0.2 to 0.3",AND(V260&gt;0.3,V260&lt;=0.4),"0.3 to 0.4",AND(V260&gt;0.4,V260&lt;=0.5),"0.4 to 0.5",AND(V260&gt;0.5,V260&lt;=0.75),"0.5 to 0.75",AND(V260&gt;0.75,V260&lt;=1),"0.75 to 1",AND(V260&gt;1,V260&lt;=2),"1 to 2",AND(V260&gt;2,V260&lt;=3),"2 to 3",AND(V260&gt;3,V260&lt;=4),"3 to 4",AND(V260&gt;4,V260&lt;=5),"4 to 5",AND(V260&gt;5,V260&lt;=10),"5 to 10",V260&gt;10,"10+")</f>
        <v>0.05 to 0.1</v>
      </c>
      <c r="V260" s="16">
        <f>N260/($Z260*29.57)*0.27</f>
        <v>0.0545730795244661</v>
      </c>
      <c r="W260" s="15" t="str">
        <f>_xlfn.IFS(AND(X260&gt;0,X260&lt;=0.05),"0 to 0.05",AND(X260&gt;0.05,X260&lt;=0.1),"0.05 to 0.1",AND(X260&gt;0.1,X260&lt;=0.2),"0.1 to 0.2",AND(X260&gt;0.2,X260&lt;=0.3),"0.2 to 0.3",AND(X260&gt;0.3,X260&lt;=0.4),"0.3 to 0.4",AND(X260&gt;0.4,X260&lt;=0.5),"0.4 to 0.5",AND(X260&gt;0.5,X260&lt;=0.75),"0.5 to 0.75",AND(X260&gt;0.75,X260&lt;=1),"0.75 to 1",AND(X260&gt;1,X260&lt;=2),"1 to 2",AND(X260&gt;2,X260&lt;=3),"2 to 3",AND(X260&gt;3,X260&lt;=4),"3 to 4",AND(X260&gt;4,X260&lt;=5),"4 to 5",AND(X260&gt;5,X260&lt;=10),"5 to 10",X260&gt;10,"10+")</f>
        <v>0 to 0.05</v>
      </c>
      <c r="X260" s="16">
        <f>L260/($Z260*29.57)*0.27</f>
        <v>0.047124977237845</v>
      </c>
      <c r="Y260" s="5" t="str">
        <f>_xlfn.IFS(AND(Z260&gt;0,Z260&lt;=1),"0 to 1",AND(Z260&gt;1,Z260&lt;=2),"1 to 2",AND(Z260&gt;2,Z260&lt;=4),"2 to 4",AND(Z260&gt;4,Z260&lt;=6),"4 to 6",AND(Z260&gt;6,Z260&lt;=8),"6 to 8",AND(Z260&gt;8,Z260&lt;=10),"8 to 10",AND(Z260&gt;10,Z260&lt;=15),"10 to 15",AND(Z260&gt;15,Z260&lt;=20),"15 to 20",AND(Z260&gt;20,Z260&lt;=25),"20 to 25",AND(Z260&gt;25,Z260&lt;=30),"25 to 30",AND(Z260&gt;30,Z260&lt;=40),"30 to 40",AND(Z260&gt;40,Z260&lt;=50),"40 to 50",Z260&gt;50,"50+")</f>
        <v>10 to 15</v>
      </c>
      <c r="Z260" s="15">
        <f>Q260*1.04</f>
        <v>12.48</v>
      </c>
      <c r="AA260" s="5" t="s">
        <v>96</v>
      </c>
      <c r="AB260" s="5"/>
      <c r="AC260" s="5"/>
      <c r="AD260" s="5"/>
    </row>
    <row r="261" spans="1:30">
      <c r="A261" s="5" t="s">
        <v>718</v>
      </c>
      <c r="B261" s="5" t="s">
        <v>719</v>
      </c>
      <c r="C261" s="24" t="s">
        <v>997</v>
      </c>
      <c r="D261" s="5" t="s">
        <v>1346</v>
      </c>
      <c r="E261" s="5" t="s">
        <v>462</v>
      </c>
      <c r="F261" s="9" t="s">
        <v>1347</v>
      </c>
      <c r="G261" s="15">
        <v>1</v>
      </c>
      <c r="H261" s="15">
        <v>83.36</v>
      </c>
      <c r="I261" s="26">
        <f t="shared" si="145"/>
        <v>0.000111604127521211</v>
      </c>
      <c r="J261" s="15" t="s">
        <v>874</v>
      </c>
      <c r="K261" s="14" t="str">
        <f t="shared" si="141"/>
        <v>50 to 75</v>
      </c>
      <c r="L261" s="15">
        <v>55.59</v>
      </c>
      <c r="M261" s="14" t="str">
        <f t="shared" si="142"/>
        <v>50 to 75</v>
      </c>
      <c r="N261" s="15">
        <v>66.66</v>
      </c>
      <c r="O261" s="14" t="str">
        <f t="shared" si="143"/>
        <v>15% to 20%</v>
      </c>
      <c r="P261" s="26">
        <f t="shared" si="144"/>
        <v>0.166066606660666</v>
      </c>
      <c r="Q261" s="5">
        <v>8.5</v>
      </c>
      <c r="R261" s="5" t="s">
        <v>96</v>
      </c>
      <c r="S261" s="5" t="str">
        <f>_xlfn.IFS(AND(T261&gt;0,T261&lt;=0.05),"0 to 0.05",AND(T261&gt;0.05,T261&lt;=0.1),"0.05 to 0.1",AND(T261&gt;0.1,T261&lt;=0.2),"0.1 to 0.2",AND(T261&gt;0.2,T261&lt;=0.3),"0.2 to 0.3",AND(T261&gt;0.3,T261&lt;=0.4),"0.3 to 0.4",AND(T261&gt;0.4,T261&lt;=0.5),"0.4 to 0.5",AND(T261&gt;0.5,T261&lt;=0.75),"0.5 to 0.75",AND(T261&gt;0.75,T261&lt;=1),"0.75 to 1",AND(T261&gt;1,T261&lt;=2),"1 to 2",AND(T261&gt;2,T261&lt;=3),"2 to 3",AND(T261&gt;3,T261&lt;=4),"3 to 4",AND(T261&gt;4,T261&lt;=5),"4 to 5",AND(T261&gt;5,T261&lt;=10),"5 to 10",T261&gt;10,"10+")</f>
        <v>0.2 to 0.3</v>
      </c>
      <c r="T261" s="15">
        <f>L261/(Z261*29.57)</f>
        <v>0.221170104835982</v>
      </c>
      <c r="U261" s="15" t="str">
        <f>_xlfn.IFS(AND(V261&gt;0,V261&lt;=0.05),"0 to 0.05",AND(V261&gt;0.05,V261&lt;=0.1),"0.05 to 0.1",AND(V261&gt;0.1,V261&lt;=0.2),"0.1 to 0.2",AND(V261&gt;0.2,V261&lt;=0.3),"0.2 to 0.3",AND(V261&gt;0.3,V261&lt;=0.4),"0.3 to 0.4",AND(V261&gt;0.4,V261&lt;=0.5),"0.4 to 0.5",AND(V261&gt;0.5,V261&lt;=0.75),"0.5 to 0.75",AND(V261&gt;0.75,V261&lt;=1),"0.75 to 1",AND(V261&gt;1,V261&lt;=2),"1 to 2",AND(V261&gt;2,V261&lt;=3),"2 to 3",AND(V261&gt;3,V261&lt;=4),"3 to 4",AND(V261&gt;4,V261&lt;=5),"4 to 5",AND(V261&gt;5,V261&lt;=10),"5 to 10",V261&gt;10,"10+")</f>
        <v>0.05 to 0.1</v>
      </c>
      <c r="V261" s="16">
        <f>N261/($Z261*29.57)*0.27</f>
        <v>0.07160755137361</v>
      </c>
      <c r="W261" s="15" t="str">
        <f>_xlfn.IFS(AND(X261&gt;0,X261&lt;=0.05),"0 to 0.05",AND(X261&gt;0.05,X261&lt;=0.1),"0.05 to 0.1",AND(X261&gt;0.1,X261&lt;=0.2),"0.1 to 0.2",AND(X261&gt;0.2,X261&lt;=0.3),"0.2 to 0.3",AND(X261&gt;0.3,X261&lt;=0.4),"0.3 to 0.4",AND(X261&gt;0.4,X261&lt;=0.5),"0.4 to 0.5",AND(X261&gt;0.5,X261&lt;=0.75),"0.5 to 0.75",AND(X261&gt;0.75,X261&lt;=1),"0.75 to 1",AND(X261&gt;1,X261&lt;=2),"1 to 2",AND(X261&gt;2,X261&lt;=3),"2 to 3",AND(X261&gt;3,X261&lt;=4),"3 to 4",AND(X261&gt;4,X261&lt;=5),"4 to 5",AND(X261&gt;5,X261&lt;=10),"5 to 10",X261&gt;10,"10+")</f>
        <v>0.05 to 0.1</v>
      </c>
      <c r="X261" s="16">
        <f>L261/($Z261*29.57)*0.27</f>
        <v>0.0597159283057153</v>
      </c>
      <c r="Y261" s="5" t="str">
        <f>_xlfn.IFS(AND(Z261&gt;0,Z261&lt;=1),"0 to 1",AND(Z261&gt;1,Z261&lt;=2),"1 to 2",AND(Z261&gt;2,Z261&lt;=4),"2 to 4",AND(Z261&gt;4,Z261&lt;=6),"4 to 6",AND(Z261&gt;6,Z261&lt;=8),"6 to 8",AND(Z261&gt;8,Z261&lt;=10),"8 to 10",AND(Z261&gt;10,Z261&lt;=15),"10 to 15",AND(Z261&gt;15,Z261&lt;=20),"15 to 20",AND(Z261&gt;20,Z261&lt;=25),"20 to 25",AND(Z261&gt;25,Z261&lt;=30),"25 to 30",AND(Z261&gt;30,Z261&lt;=40),"30 to 40",AND(Z261&gt;40,Z261&lt;=50),"40 to 50",Z261&gt;50,"50+")</f>
        <v>8 to 10</v>
      </c>
      <c r="Z261" s="15">
        <f>Q261</f>
        <v>8.5</v>
      </c>
      <c r="AA261" s="5" t="s">
        <v>96</v>
      </c>
      <c r="AB261" s="5"/>
      <c r="AC261" s="5"/>
      <c r="AD261" s="5"/>
    </row>
    <row r="262" spans="1:30">
      <c r="A262" s="5" t="s">
        <v>718</v>
      </c>
      <c r="B262" s="5" t="s">
        <v>719</v>
      </c>
      <c r="C262" s="24" t="s">
        <v>1165</v>
      </c>
      <c r="D262" s="5" t="s">
        <v>1348</v>
      </c>
      <c r="E262" s="5" t="s">
        <v>463</v>
      </c>
      <c r="F262" s="9" t="s">
        <v>1349</v>
      </c>
      <c r="G262" s="15">
        <v>1</v>
      </c>
      <c r="H262" s="15">
        <v>73.47</v>
      </c>
      <c r="I262" s="26">
        <f t="shared" si="145"/>
        <v>9.83631867680348e-5</v>
      </c>
      <c r="J262" s="15" t="s">
        <v>874</v>
      </c>
      <c r="K262" s="14" t="str">
        <f t="shared" si="141"/>
        <v>50 to 75</v>
      </c>
      <c r="L262" s="15">
        <v>66.66</v>
      </c>
      <c r="M262" s="14" t="str">
        <f t="shared" si="142"/>
        <v>50 to 75</v>
      </c>
      <c r="N262" s="15">
        <v>66.7</v>
      </c>
      <c r="O262" s="14" t="str">
        <f t="shared" si="143"/>
        <v>0% to 2%</v>
      </c>
      <c r="P262" s="26">
        <f t="shared" si="144"/>
        <v>0.000599700149925131</v>
      </c>
      <c r="Q262" s="5">
        <v>8.4</v>
      </c>
      <c r="R262" s="5" t="s">
        <v>95</v>
      </c>
      <c r="S262" s="5" t="str">
        <f>_xlfn.IFS(AND(T262&gt;0,T262&lt;=0.05),"0 to 0.05",AND(T262&gt;0.05,T262&lt;=0.1),"0.05 to 0.1",AND(T262&gt;0.1,T262&lt;=0.2),"0.1 to 0.2",AND(T262&gt;0.2,T262&lt;=0.3),"0.2 to 0.3",AND(T262&gt;0.3,T262&lt;=0.4),"0.3 to 0.4",AND(T262&gt;0.4,T262&lt;=0.5),"0.4 to 0.5",AND(T262&gt;0.5,T262&lt;=0.75),"0.5 to 0.75",AND(T262&gt;0.75,T262&lt;=1),"0.75 to 1",AND(T262&gt;1,T262&lt;=2),"1 to 2",AND(T262&gt;2,T262&lt;=3),"2 to 3",AND(T262&gt;3,T262&lt;=4),"3 to 4",AND(T262&gt;4,T262&lt;=5),"4 to 5",AND(T262&gt;5,T262&lt;=10),"5 to 10",T262&gt;10,"10+")</f>
        <v>0.2 to 0.3</v>
      </c>
      <c r="T262" s="15">
        <f>L262/(Z262*29.57)</f>
        <v>0.258048512191224</v>
      </c>
      <c r="U262" s="15" t="str">
        <f>_xlfn.IFS(AND(V262&gt;0,V262&lt;=0.05),"0 to 0.05",AND(V262&gt;0.05,V262&lt;=0.1),"0.05 to 0.1",AND(V262&gt;0.1,V262&lt;=0.2),"0.1 to 0.2",AND(V262&gt;0.2,V262&lt;=0.3),"0.2 to 0.3",AND(V262&gt;0.3,V262&lt;=0.4),"0.3 to 0.4",AND(V262&gt;0.4,V262&lt;=0.5),"0.4 to 0.5",AND(V262&gt;0.5,V262&lt;=0.75),"0.5 to 0.75",AND(V262&gt;0.75,V262&lt;=1),"0.75 to 1",AND(V262&gt;1,V262&lt;=2),"1 to 2",AND(V262&gt;2,V262&lt;=3),"2 to 3",AND(V262&gt;3,V262&lt;=4),"3 to 4",AND(V262&gt;4,V262&lt;=5),"4 to 5",AND(V262&gt;5,V262&lt;=10),"5 to 10",V262&gt;10,"10+")</f>
        <v>0.05 to 0.1</v>
      </c>
      <c r="V262" s="16">
        <f>N262/($Z262*29.57)*0.27</f>
        <v>0.0697149063314095</v>
      </c>
      <c r="W262" s="15" t="str">
        <f>_xlfn.IFS(AND(X262&gt;0,X262&lt;=0.05),"0 to 0.05",AND(X262&gt;0.05,X262&lt;=0.1),"0.05 to 0.1",AND(X262&gt;0.1,X262&lt;=0.2),"0.1 to 0.2",AND(X262&gt;0.2,X262&lt;=0.3),"0.2 to 0.3",AND(X262&gt;0.3,X262&lt;=0.4),"0.3 to 0.4",AND(X262&gt;0.4,X262&lt;=0.5),"0.4 to 0.5",AND(X262&gt;0.5,X262&lt;=0.75),"0.5 to 0.75",AND(X262&gt;0.75,X262&lt;=1),"0.75 to 1",AND(X262&gt;1,X262&lt;=2),"1 to 2",AND(X262&gt;2,X262&lt;=3),"2 to 3",AND(X262&gt;3,X262&lt;=4),"3 to 4",AND(X262&gt;4,X262&lt;=5),"4 to 5",AND(X262&gt;5,X262&lt;=10),"5 to 10",X262&gt;10,"10+")</f>
        <v>0.05 to 0.1</v>
      </c>
      <c r="X262" s="16">
        <f>L262/($Z262*29.57)*0.27</f>
        <v>0.0696730982916306</v>
      </c>
      <c r="Y262" s="5" t="str">
        <f>_xlfn.IFS(AND(Z262&gt;0,Z262&lt;=1),"0 to 1",AND(Z262&gt;1,Z262&lt;=2),"1 to 2",AND(Z262&gt;2,Z262&lt;=4),"2 to 4",AND(Z262&gt;4,Z262&lt;=6),"4 to 6",AND(Z262&gt;6,Z262&lt;=8),"6 to 8",AND(Z262&gt;8,Z262&lt;=10),"8 to 10",AND(Z262&gt;10,Z262&lt;=15),"10 to 15",AND(Z262&gt;15,Z262&lt;=20),"15 to 20",AND(Z262&gt;20,Z262&lt;=25),"20 to 25",AND(Z262&gt;25,Z262&lt;=30),"25 to 30",AND(Z262&gt;30,Z262&lt;=40),"30 to 40",AND(Z262&gt;40,Z262&lt;=50),"40 to 50",Z262&gt;50,"50+")</f>
        <v>8 to 10</v>
      </c>
      <c r="Z262" s="15">
        <f>Q262*1.04</f>
        <v>8.736</v>
      </c>
      <c r="AA262" s="5" t="s">
        <v>96</v>
      </c>
      <c r="AB262" s="5"/>
      <c r="AC262" s="5"/>
      <c r="AD262" s="5"/>
    </row>
    <row r="263" spans="1:30">
      <c r="A263" s="5" t="s">
        <v>718</v>
      </c>
      <c r="B263" s="5" t="s">
        <v>719</v>
      </c>
      <c r="C263" s="24" t="s">
        <v>1350</v>
      </c>
      <c r="D263" s="5" t="s">
        <v>1351</v>
      </c>
      <c r="E263" s="5" t="s">
        <v>464</v>
      </c>
      <c r="F263" s="9" t="s">
        <v>1352</v>
      </c>
      <c r="G263" s="15">
        <v>1</v>
      </c>
      <c r="H263" s="15">
        <v>72.55</v>
      </c>
      <c r="I263" s="26">
        <f t="shared" si="145"/>
        <v>9.71314713491346e-5</v>
      </c>
      <c r="J263" s="15" t="s">
        <v>874</v>
      </c>
      <c r="K263" s="14" t="str">
        <f t="shared" si="141"/>
        <v>50 to 75</v>
      </c>
      <c r="L263" s="15">
        <v>68.85</v>
      </c>
      <c r="M263" s="14" t="str">
        <f t="shared" si="142"/>
        <v>50 to 75</v>
      </c>
      <c r="N263" s="15">
        <v>68.85</v>
      </c>
      <c r="O263" s="14" t="str">
        <f t="shared" si="143"/>
        <v>No Discount</v>
      </c>
      <c r="P263" s="26">
        <f t="shared" si="144"/>
        <v>0</v>
      </c>
      <c r="Q263" s="5"/>
      <c r="R263" s="5"/>
      <c r="S263" s="5"/>
      <c r="T263" s="15"/>
      <c r="U263" s="15"/>
      <c r="V263" s="16"/>
      <c r="W263" s="15"/>
      <c r="X263" s="16"/>
      <c r="Y263" s="5"/>
      <c r="Z263" s="15"/>
      <c r="AA263" s="5"/>
      <c r="AB263" s="5"/>
      <c r="AC263" s="5"/>
      <c r="AD263" s="5"/>
    </row>
    <row r="264" spans="1:30">
      <c r="A264" s="5" t="s">
        <v>718</v>
      </c>
      <c r="B264" s="5" t="s">
        <v>719</v>
      </c>
      <c r="C264" s="24" t="s">
        <v>1350</v>
      </c>
      <c r="D264" s="5" t="s">
        <v>1353</v>
      </c>
      <c r="E264" s="5" t="s">
        <v>465</v>
      </c>
      <c r="F264" s="9" t="s">
        <v>1354</v>
      </c>
      <c r="G264" s="15">
        <v>1</v>
      </c>
      <c r="H264" s="15">
        <v>72.09</v>
      </c>
      <c r="I264" s="26">
        <f t="shared" si="145"/>
        <v>9.65156136396846e-5</v>
      </c>
      <c r="J264" s="15" t="s">
        <v>874</v>
      </c>
      <c r="K264" s="14" t="str">
        <f t="shared" si="141"/>
        <v>50 to 75</v>
      </c>
      <c r="L264" s="15">
        <v>57.08</v>
      </c>
      <c r="M264" s="14" t="str">
        <f t="shared" si="142"/>
        <v>50 to 75</v>
      </c>
      <c r="N264" s="15">
        <v>57.08</v>
      </c>
      <c r="O264" s="14" t="str">
        <f t="shared" si="143"/>
        <v>No Discount</v>
      </c>
      <c r="P264" s="26">
        <f t="shared" si="144"/>
        <v>0</v>
      </c>
      <c r="Q264" s="5">
        <v>6.8</v>
      </c>
      <c r="R264" s="5" t="s">
        <v>96</v>
      </c>
      <c r="S264" s="5" t="str">
        <f t="shared" ref="S264:S270" si="146">_xlfn.IFS(AND(T264&gt;0,T264&lt;=0.05),"0 to 0.05",AND(T264&gt;0.05,T264&lt;=0.1),"0.05 to 0.1",AND(T264&gt;0.1,T264&lt;=0.2),"0.1 to 0.2",AND(T264&gt;0.2,T264&lt;=0.3),"0.2 to 0.3",AND(T264&gt;0.3,T264&lt;=0.4),"0.3 to 0.4",AND(T264&gt;0.4,T264&lt;=0.5),"0.4 to 0.5",AND(T264&gt;0.5,T264&lt;=0.75),"0.5 to 0.75",AND(T264&gt;0.75,T264&lt;=1),"0.75 to 1",AND(T264&gt;1,T264&lt;=2),"1 to 2",AND(T264&gt;2,T264&lt;=3),"2 to 3",AND(T264&gt;3,T264&lt;=4),"3 to 4",AND(T264&gt;4,T264&lt;=5),"4 to 5",AND(T264&gt;5,T264&lt;=10),"5 to 10",T264&gt;10,"10+")</f>
        <v>0.2 to 0.3</v>
      </c>
      <c r="T264" s="15">
        <f t="shared" ref="T264:T270" si="147">L264/(Z264*29.57)</f>
        <v>0.283872764526846</v>
      </c>
      <c r="U264" s="15" t="str">
        <f t="shared" ref="U264:U270" si="148">_xlfn.IFS(AND(V264&gt;0,V264&lt;=0.05),"0 to 0.05",AND(V264&gt;0.05,V264&lt;=0.1),"0.05 to 0.1",AND(V264&gt;0.1,V264&lt;=0.2),"0.1 to 0.2",AND(V264&gt;0.2,V264&lt;=0.3),"0.2 to 0.3",AND(V264&gt;0.3,V264&lt;=0.4),"0.3 to 0.4",AND(V264&gt;0.4,V264&lt;=0.5),"0.4 to 0.5",AND(V264&gt;0.5,V264&lt;=0.75),"0.5 to 0.75",AND(V264&gt;0.75,V264&lt;=1),"0.75 to 1",AND(V264&gt;1,V264&lt;=2),"1 to 2",AND(V264&gt;2,V264&lt;=3),"2 to 3",AND(V264&gt;3,V264&lt;=4),"3 to 4",AND(V264&gt;4,V264&lt;=5),"4 to 5",AND(V264&gt;5,V264&lt;=10),"5 to 10",V264&gt;10,"10+")</f>
        <v>0.05 to 0.1</v>
      </c>
      <c r="V264" s="16">
        <f t="shared" ref="V264:V270" si="149">N264/($Z264*29.57)*0.27</f>
        <v>0.0766456464222483</v>
      </c>
      <c r="W264" s="15" t="str">
        <f t="shared" ref="W264:W270" si="150">_xlfn.IFS(AND(X264&gt;0,X264&lt;=0.05),"0 to 0.05",AND(X264&gt;0.05,X264&lt;=0.1),"0.05 to 0.1",AND(X264&gt;0.1,X264&lt;=0.2),"0.1 to 0.2",AND(X264&gt;0.2,X264&lt;=0.3),"0.2 to 0.3",AND(X264&gt;0.3,X264&lt;=0.4),"0.3 to 0.4",AND(X264&gt;0.4,X264&lt;=0.5),"0.4 to 0.5",AND(X264&gt;0.5,X264&lt;=0.75),"0.5 to 0.75",AND(X264&gt;0.75,X264&lt;=1),"0.75 to 1",AND(X264&gt;1,X264&lt;=2),"1 to 2",AND(X264&gt;2,X264&lt;=3),"2 to 3",AND(X264&gt;3,X264&lt;=4),"3 to 4",AND(X264&gt;4,X264&lt;=5),"4 to 5",AND(X264&gt;5,X264&lt;=10),"5 to 10",X264&gt;10,"10+")</f>
        <v>0.05 to 0.1</v>
      </c>
      <c r="X264" s="16">
        <f t="shared" ref="X264:X270" si="151">L264/($Z264*29.57)*0.27</f>
        <v>0.0766456464222483</v>
      </c>
      <c r="Y264" s="5" t="str">
        <f t="shared" ref="Y264:Y270" si="152">_xlfn.IFS(AND(Z264&gt;0,Z264&lt;=1),"0 to 1",AND(Z264&gt;1,Z264&lt;=2),"1 to 2",AND(Z264&gt;2,Z264&lt;=4),"2 to 4",AND(Z264&gt;4,Z264&lt;=6),"4 to 6",AND(Z264&gt;6,Z264&lt;=8),"6 to 8",AND(Z264&gt;8,Z264&lt;=10),"8 to 10",AND(Z264&gt;10,Z264&lt;=15),"10 to 15",AND(Z264&gt;15,Z264&lt;=20),"15 to 20",AND(Z264&gt;20,Z264&lt;=25),"20 to 25",AND(Z264&gt;25,Z264&lt;=30),"25 to 30",AND(Z264&gt;30,Z264&lt;=40),"30 to 40",AND(Z264&gt;40,Z264&lt;=50),"40 to 50",Z264&gt;50,"50+")</f>
        <v>6 to 8</v>
      </c>
      <c r="Z264" s="15">
        <f>Q264</f>
        <v>6.8</v>
      </c>
      <c r="AA264" s="5" t="s">
        <v>96</v>
      </c>
      <c r="AB264" s="5"/>
      <c r="AC264" s="5"/>
      <c r="AD264" s="5"/>
    </row>
    <row r="265" spans="1:30">
      <c r="A265" s="5" t="s">
        <v>718</v>
      </c>
      <c r="B265" s="5" t="s">
        <v>719</v>
      </c>
      <c r="C265" s="24" t="s">
        <v>1271</v>
      </c>
      <c r="D265" s="5" t="s">
        <v>1355</v>
      </c>
      <c r="E265" s="5" t="s">
        <v>466</v>
      </c>
      <c r="F265" s="9" t="s">
        <v>1356</v>
      </c>
      <c r="G265" s="15">
        <v>1</v>
      </c>
      <c r="H265" s="15">
        <v>69.46</v>
      </c>
      <c r="I265" s="26">
        <f t="shared" si="145"/>
        <v>9.29945141269592e-5</v>
      </c>
      <c r="J265" s="15" t="s">
        <v>874</v>
      </c>
      <c r="K265" s="14" t="str">
        <f t="shared" si="141"/>
        <v>50 to 75</v>
      </c>
      <c r="L265" s="15">
        <v>72.45</v>
      </c>
      <c r="M265" s="14" t="str">
        <f t="shared" si="142"/>
        <v>75 to 100</v>
      </c>
      <c r="N265" s="15">
        <v>81.18</v>
      </c>
      <c r="O265" s="14" t="str">
        <f t="shared" si="143"/>
        <v>10% to 15%</v>
      </c>
      <c r="P265" s="26">
        <f t="shared" si="144"/>
        <v>0.107538802660754</v>
      </c>
      <c r="Q265" s="5">
        <v>7</v>
      </c>
      <c r="R265" s="5" t="s">
        <v>96</v>
      </c>
      <c r="S265" s="5" t="str">
        <f t="shared" si="146"/>
        <v>0.3 to 0.4</v>
      </c>
      <c r="T265" s="15">
        <f t="shared" si="147"/>
        <v>0.350016909029422</v>
      </c>
      <c r="U265" s="15" t="str">
        <f t="shared" si="148"/>
        <v>0.1 to 0.2</v>
      </c>
      <c r="V265" s="16">
        <f t="shared" si="149"/>
        <v>0.105892072080777</v>
      </c>
      <c r="W265" s="15" t="str">
        <f t="shared" si="150"/>
        <v>0.05 to 0.1</v>
      </c>
      <c r="X265" s="16">
        <f t="shared" si="151"/>
        <v>0.0945045654379439</v>
      </c>
      <c r="Y265" s="5" t="str">
        <f t="shared" si="152"/>
        <v>6 to 8</v>
      </c>
      <c r="Z265" s="15">
        <f>Q265</f>
        <v>7</v>
      </c>
      <c r="AA265" s="5" t="s">
        <v>96</v>
      </c>
      <c r="AB265" s="5"/>
      <c r="AC265" s="5"/>
      <c r="AD265" s="5"/>
    </row>
    <row r="266" spans="1:30">
      <c r="A266" s="5" t="s">
        <v>718</v>
      </c>
      <c r="B266" s="5" t="s">
        <v>719</v>
      </c>
      <c r="C266" s="24" t="s">
        <v>899</v>
      </c>
      <c r="D266" s="5" t="s">
        <v>1357</v>
      </c>
      <c r="E266" s="5" t="s">
        <v>467</v>
      </c>
      <c r="F266" s="9" t="s">
        <v>1358</v>
      </c>
      <c r="G266" s="15">
        <v>1</v>
      </c>
      <c r="H266" s="15">
        <v>68.95</v>
      </c>
      <c r="I266" s="26">
        <f t="shared" si="145"/>
        <v>9.23117153621342e-5</v>
      </c>
      <c r="J266" s="15" t="s">
        <v>874</v>
      </c>
      <c r="K266" s="14" t="str">
        <f t="shared" si="141"/>
        <v>40 to 50</v>
      </c>
      <c r="L266" s="15">
        <v>49.06</v>
      </c>
      <c r="M266" s="14" t="str">
        <f t="shared" si="142"/>
        <v>50 to 75</v>
      </c>
      <c r="N266" s="15">
        <v>54.59</v>
      </c>
      <c r="O266" s="14" t="str">
        <f t="shared" si="143"/>
        <v>10% to 15%</v>
      </c>
      <c r="P266" s="26">
        <f t="shared" si="144"/>
        <v>0.10130060450632</v>
      </c>
      <c r="Q266" s="5">
        <v>6.6</v>
      </c>
      <c r="R266" s="5" t="s">
        <v>96</v>
      </c>
      <c r="S266" s="5" t="str">
        <f t="shared" si="146"/>
        <v>0.2 to 0.3</v>
      </c>
      <c r="T266" s="15">
        <f t="shared" si="147"/>
        <v>0.25138090406944</v>
      </c>
      <c r="U266" s="15" t="str">
        <f t="shared" si="148"/>
        <v>0.05 to 0.1</v>
      </c>
      <c r="V266" s="16">
        <f t="shared" si="149"/>
        <v>0.0755234113198266</v>
      </c>
      <c r="W266" s="15" t="str">
        <f t="shared" si="150"/>
        <v>0.05 to 0.1</v>
      </c>
      <c r="X266" s="16">
        <f t="shared" si="151"/>
        <v>0.0678728440987487</v>
      </c>
      <c r="Y266" s="5" t="str">
        <f t="shared" si="152"/>
        <v>6 to 8</v>
      </c>
      <c r="Z266" s="15">
        <f>Q266</f>
        <v>6.6</v>
      </c>
      <c r="AA266" s="5" t="s">
        <v>96</v>
      </c>
      <c r="AB266" s="5"/>
      <c r="AC266" s="5"/>
      <c r="AD266" s="5"/>
    </row>
    <row r="267" spans="1:30">
      <c r="A267" s="5" t="s">
        <v>718</v>
      </c>
      <c r="B267" s="5" t="s">
        <v>719</v>
      </c>
      <c r="C267" s="24" t="s">
        <v>854</v>
      </c>
      <c r="D267" s="5" t="s">
        <v>1359</v>
      </c>
      <c r="E267" s="5" t="s">
        <v>468</v>
      </c>
      <c r="F267" s="9" t="s">
        <v>1360</v>
      </c>
      <c r="G267" s="15">
        <v>1</v>
      </c>
      <c r="H267" s="15">
        <v>63.15</v>
      </c>
      <c r="I267" s="26">
        <f t="shared" si="145"/>
        <v>8.45465529386334e-5</v>
      </c>
      <c r="J267" s="15" t="s">
        <v>874</v>
      </c>
      <c r="K267" s="14" t="str">
        <f t="shared" si="141"/>
        <v>40 to 50</v>
      </c>
      <c r="L267" s="15">
        <v>50</v>
      </c>
      <c r="M267" s="14" t="str">
        <f t="shared" si="142"/>
        <v>40 to 50</v>
      </c>
      <c r="N267" s="15">
        <v>50</v>
      </c>
      <c r="O267" s="14" t="str">
        <f t="shared" si="143"/>
        <v>No Discount</v>
      </c>
      <c r="P267" s="26">
        <f t="shared" si="144"/>
        <v>0</v>
      </c>
      <c r="Q267" s="5">
        <v>6.3</v>
      </c>
      <c r="R267" s="5" t="s">
        <v>95</v>
      </c>
      <c r="S267" s="5" t="str">
        <f t="shared" si="146"/>
        <v>0.2 to 0.3</v>
      </c>
      <c r="T267" s="15">
        <f t="shared" si="147"/>
        <v>0.258074319623187</v>
      </c>
      <c r="U267" s="15" t="str">
        <f t="shared" si="148"/>
        <v>0.05 to 0.1</v>
      </c>
      <c r="V267" s="16">
        <f t="shared" si="149"/>
        <v>0.0696800662982604</v>
      </c>
      <c r="W267" s="15" t="str">
        <f t="shared" si="150"/>
        <v>0.05 to 0.1</v>
      </c>
      <c r="X267" s="16">
        <f t="shared" si="151"/>
        <v>0.0696800662982604</v>
      </c>
      <c r="Y267" s="5" t="str">
        <f t="shared" si="152"/>
        <v>6 to 8</v>
      </c>
      <c r="Z267" s="15">
        <f>Q267*1.04</f>
        <v>6.552</v>
      </c>
      <c r="AA267" s="5" t="s">
        <v>96</v>
      </c>
      <c r="AB267" s="5"/>
      <c r="AC267" s="5"/>
      <c r="AD267" s="5"/>
    </row>
    <row r="268" spans="1:30">
      <c r="A268" s="5" t="s">
        <v>718</v>
      </c>
      <c r="B268" s="5" t="s">
        <v>719</v>
      </c>
      <c r="C268" s="24" t="s">
        <v>1254</v>
      </c>
      <c r="D268" s="5" t="s">
        <v>1361</v>
      </c>
      <c r="E268" s="5" t="s">
        <v>469</v>
      </c>
      <c r="F268" s="9" t="s">
        <v>1362</v>
      </c>
      <c r="G268" s="15">
        <v>1</v>
      </c>
      <c r="H268" s="15">
        <v>59.68</v>
      </c>
      <c r="I268" s="26">
        <f t="shared" si="145"/>
        <v>7.99008436956079e-5</v>
      </c>
      <c r="J268" s="15" t="s">
        <v>874</v>
      </c>
      <c r="K268" s="14" t="str">
        <f t="shared" si="141"/>
        <v>40 to 50</v>
      </c>
      <c r="L268" s="15">
        <v>49.9</v>
      </c>
      <c r="M268" s="14" t="str">
        <f t="shared" si="142"/>
        <v>50 to 75</v>
      </c>
      <c r="N268" s="15">
        <v>62</v>
      </c>
      <c r="O268" s="14" t="str">
        <f t="shared" si="143"/>
        <v>15% to 20%</v>
      </c>
      <c r="P268" s="26">
        <f t="shared" si="144"/>
        <v>0.195161290322581</v>
      </c>
      <c r="Q268" s="5">
        <v>500</v>
      </c>
      <c r="R268" s="5" t="s">
        <v>115</v>
      </c>
      <c r="S268" s="5" t="str">
        <f t="shared" si="146"/>
        <v>0.05 to 0.1</v>
      </c>
      <c r="T268" s="15">
        <f t="shared" si="147"/>
        <v>0.0998533216737738</v>
      </c>
      <c r="U268" s="15" t="str">
        <f t="shared" si="148"/>
        <v>0 to 0.05</v>
      </c>
      <c r="V268" s="16">
        <f t="shared" si="149"/>
        <v>0.0334978878721237</v>
      </c>
      <c r="W268" s="15" t="str">
        <f t="shared" si="150"/>
        <v>0 to 0.05</v>
      </c>
      <c r="X268" s="16">
        <f t="shared" si="151"/>
        <v>0.0269603968519189</v>
      </c>
      <c r="Y268" s="5" t="str">
        <f t="shared" si="152"/>
        <v>15 to 20</v>
      </c>
      <c r="Z268" s="15">
        <f>Q268*0.0338</f>
        <v>16.9</v>
      </c>
      <c r="AA268" s="5" t="s">
        <v>96</v>
      </c>
      <c r="AB268" s="5"/>
      <c r="AC268" s="5"/>
      <c r="AD268" s="5"/>
    </row>
    <row r="269" spans="1:30">
      <c r="A269" s="5" t="s">
        <v>718</v>
      </c>
      <c r="B269" s="5" t="s">
        <v>719</v>
      </c>
      <c r="C269" s="24" t="s">
        <v>946</v>
      </c>
      <c r="D269" s="5" t="s">
        <v>1363</v>
      </c>
      <c r="E269" s="5" t="s">
        <v>470</v>
      </c>
      <c r="F269" s="9" t="s">
        <v>1364</v>
      </c>
      <c r="G269" s="15">
        <v>1</v>
      </c>
      <c r="H269" s="15">
        <v>55.47</v>
      </c>
      <c r="I269" s="26">
        <f t="shared" si="145"/>
        <v>7.42644068330324e-5</v>
      </c>
      <c r="J269" s="15" t="s">
        <v>874</v>
      </c>
      <c r="K269" s="14" t="str">
        <f t="shared" si="141"/>
        <v>40 to 50</v>
      </c>
      <c r="L269" s="15">
        <v>43.48</v>
      </c>
      <c r="M269" s="14" t="str">
        <f t="shared" si="142"/>
        <v>40 to 50</v>
      </c>
      <c r="N269" s="15">
        <v>48.14</v>
      </c>
      <c r="O269" s="14" t="str">
        <f t="shared" si="143"/>
        <v>8% to 10%</v>
      </c>
      <c r="P269" s="26">
        <f t="shared" si="144"/>
        <v>0.0968009970918156</v>
      </c>
      <c r="Q269" s="5">
        <v>3.38</v>
      </c>
      <c r="R269" s="5" t="s">
        <v>96</v>
      </c>
      <c r="S269" s="5" t="str">
        <f t="shared" si="146"/>
        <v>0.4 to 0.5</v>
      </c>
      <c r="T269" s="15">
        <f t="shared" si="147"/>
        <v>0.435032307252073</v>
      </c>
      <c r="U269" s="15" t="str">
        <f t="shared" si="148"/>
        <v>0.1 to 0.2</v>
      </c>
      <c r="V269" s="16">
        <f t="shared" si="149"/>
        <v>0.130047445335809</v>
      </c>
      <c r="W269" s="15" t="str">
        <f t="shared" si="150"/>
        <v>0.1 to 0.2</v>
      </c>
      <c r="X269" s="16">
        <f t="shared" si="151"/>
        <v>0.11745872295806</v>
      </c>
      <c r="Y269" s="5" t="str">
        <f t="shared" si="152"/>
        <v>2 to 4</v>
      </c>
      <c r="Z269" s="15">
        <f>Q269</f>
        <v>3.38</v>
      </c>
      <c r="AA269" s="5" t="s">
        <v>96</v>
      </c>
      <c r="AB269" s="5"/>
      <c r="AC269" s="5"/>
      <c r="AD269" s="5"/>
    </row>
    <row r="270" spans="1:30">
      <c r="A270" s="5" t="s">
        <v>718</v>
      </c>
      <c r="B270" s="5" t="s">
        <v>719</v>
      </c>
      <c r="C270" s="24" t="s">
        <v>1365</v>
      </c>
      <c r="D270" s="25" t="s">
        <v>1366</v>
      </c>
      <c r="E270" s="5" t="s">
        <v>471</v>
      </c>
      <c r="F270" s="9" t="s">
        <v>1367</v>
      </c>
      <c r="G270" s="15">
        <v>1</v>
      </c>
      <c r="H270" s="15">
        <v>45.47</v>
      </c>
      <c r="I270" s="26">
        <f t="shared" si="145"/>
        <v>6.0876195758031e-5</v>
      </c>
      <c r="J270" s="15" t="s">
        <v>874</v>
      </c>
      <c r="K270" s="14" t="str">
        <f t="shared" si="141"/>
        <v>30 to 40</v>
      </c>
      <c r="L270" s="15">
        <v>36</v>
      </c>
      <c r="M270" s="14" t="str">
        <f t="shared" si="142"/>
        <v>30 to 40</v>
      </c>
      <c r="N270" s="15">
        <v>36</v>
      </c>
      <c r="O270" s="14" t="str">
        <f t="shared" si="143"/>
        <v>No Discount</v>
      </c>
      <c r="P270" s="26">
        <f t="shared" si="144"/>
        <v>0</v>
      </c>
      <c r="Q270" s="5">
        <v>7</v>
      </c>
      <c r="R270" s="5" t="s">
        <v>96</v>
      </c>
      <c r="S270" s="5" t="str">
        <f t="shared" si="146"/>
        <v>0.1 to 0.2</v>
      </c>
      <c r="T270" s="15">
        <f t="shared" si="147"/>
        <v>0.173921445480458</v>
      </c>
      <c r="U270" s="15" t="str">
        <f t="shared" si="148"/>
        <v>0 to 0.05</v>
      </c>
      <c r="V270" s="16">
        <f t="shared" si="149"/>
        <v>0.0469587902797237</v>
      </c>
      <c r="W270" s="15" t="str">
        <f t="shared" si="150"/>
        <v>0 to 0.05</v>
      </c>
      <c r="X270" s="16">
        <f t="shared" si="151"/>
        <v>0.0469587902797237</v>
      </c>
      <c r="Y270" s="5" t="str">
        <f t="shared" si="152"/>
        <v>6 to 8</v>
      </c>
      <c r="Z270" s="15">
        <f>Q270</f>
        <v>7</v>
      </c>
      <c r="AA270" s="5" t="s">
        <v>96</v>
      </c>
      <c r="AB270" s="5"/>
      <c r="AC270" s="5"/>
      <c r="AD270" s="5"/>
    </row>
    <row r="271" spans="1:30">
      <c r="A271" s="5" t="s">
        <v>718</v>
      </c>
      <c r="B271" s="5" t="s">
        <v>719</v>
      </c>
      <c r="C271" s="24" t="s">
        <v>1368</v>
      </c>
      <c r="D271" s="5" t="s">
        <v>1369</v>
      </c>
      <c r="E271" s="5" t="s">
        <v>472</v>
      </c>
      <c r="F271" s="9" t="s">
        <v>1370</v>
      </c>
      <c r="G271" s="15">
        <v>1</v>
      </c>
      <c r="H271" s="15">
        <v>44.92</v>
      </c>
      <c r="I271" s="26">
        <f t="shared" si="145"/>
        <v>6.0139844148906e-5</v>
      </c>
      <c r="J271" s="15" t="s">
        <v>874</v>
      </c>
      <c r="K271" s="14" t="str">
        <f t="shared" si="141"/>
        <v>30 to 40</v>
      </c>
      <c r="L271" s="15">
        <v>35.57</v>
      </c>
      <c r="M271" s="14" t="str">
        <f t="shared" si="142"/>
        <v>30 to 40</v>
      </c>
      <c r="N271" s="15">
        <v>35.57</v>
      </c>
      <c r="O271" s="14" t="str">
        <f t="shared" si="143"/>
        <v>No Discount</v>
      </c>
      <c r="P271" s="26">
        <f t="shared" si="144"/>
        <v>0</v>
      </c>
      <c r="Q271" s="5"/>
      <c r="R271" s="5"/>
      <c r="S271" s="5"/>
      <c r="T271" s="15"/>
      <c r="U271" s="15"/>
      <c r="V271" s="16"/>
      <c r="W271" s="15"/>
      <c r="X271" s="16"/>
      <c r="Y271" s="5"/>
      <c r="Z271" s="15"/>
      <c r="AA271" s="5"/>
      <c r="AB271" s="5"/>
      <c r="AC271" s="5"/>
      <c r="AD271" s="5"/>
    </row>
    <row r="272" spans="1:30">
      <c r="A272" s="5" t="s">
        <v>718</v>
      </c>
      <c r="B272" s="5" t="s">
        <v>719</v>
      </c>
      <c r="C272" s="24" t="s">
        <v>1245</v>
      </c>
      <c r="D272" s="5" t="s">
        <v>1371</v>
      </c>
      <c r="E272" s="5" t="s">
        <v>473</v>
      </c>
      <c r="F272" s="9" t="s">
        <v>1372</v>
      </c>
      <c r="G272" s="15">
        <v>1</v>
      </c>
      <c r="H272" s="15">
        <v>37.88</v>
      </c>
      <c r="I272" s="26">
        <f t="shared" si="145"/>
        <v>5.0714543552105e-5</v>
      </c>
      <c r="J272" s="15" t="s">
        <v>874</v>
      </c>
      <c r="K272" s="14" t="str">
        <f t="shared" si="141"/>
        <v>20 to 30</v>
      </c>
      <c r="L272" s="15">
        <v>29.99</v>
      </c>
      <c r="M272" s="14" t="str">
        <f t="shared" si="142"/>
        <v>20 to 30</v>
      </c>
      <c r="N272" s="15">
        <v>29.99</v>
      </c>
      <c r="O272" s="14" t="str">
        <f t="shared" si="143"/>
        <v>No Discount</v>
      </c>
      <c r="P272" s="26">
        <f t="shared" si="144"/>
        <v>0</v>
      </c>
      <c r="Q272" s="5">
        <v>207</v>
      </c>
      <c r="R272" s="5" t="s">
        <v>115</v>
      </c>
      <c r="S272" s="5" t="str">
        <f t="shared" ref="S272:S295" si="153">_xlfn.IFS(AND(T272&gt;0,T272&lt;=0.05),"0 to 0.05",AND(T272&gt;0.05,T272&lt;=0.1),"0.05 to 0.1",AND(T272&gt;0.1,T272&lt;=0.2),"0.1 to 0.2",AND(T272&gt;0.2,T272&lt;=0.3),"0.2 to 0.3",AND(T272&gt;0.3,T272&lt;=0.4),"0.3 to 0.4",AND(T272&gt;0.4,T272&lt;=0.5),"0.4 to 0.5",AND(T272&gt;0.5,T272&lt;=0.75),"0.5 to 0.75",AND(T272&gt;0.75,T272&lt;=1),"0.75 to 1",AND(T272&gt;1,T272&lt;=2),"1 to 2",AND(T272&gt;2,T272&lt;=3),"2 to 3",AND(T272&gt;3,T272&lt;=4),"3 to 4",AND(T272&gt;4,T272&lt;=5),"4 to 5",AND(T272&gt;5,T272&lt;=10),"5 to 10",T272&gt;10,"10+")</f>
        <v>0.1 to 0.2</v>
      </c>
      <c r="T272" s="15">
        <f t="shared" ref="T272:T295" si="154">L272/(Z272*29.57)</f>
        <v>0.14495663389564</v>
      </c>
      <c r="U272" s="15" t="str">
        <f t="shared" ref="U272:U295" si="155">_xlfn.IFS(AND(V272&gt;0,V272&lt;=0.05),"0 to 0.05",AND(V272&gt;0.05,V272&lt;=0.1),"0.05 to 0.1",AND(V272&gt;0.1,V272&lt;=0.2),"0.1 to 0.2",AND(V272&gt;0.2,V272&lt;=0.3),"0.2 to 0.3",AND(V272&gt;0.3,V272&lt;=0.4),"0.3 to 0.4",AND(V272&gt;0.4,V272&lt;=0.5),"0.4 to 0.5",AND(V272&gt;0.5,V272&lt;=0.75),"0.5 to 0.75",AND(V272&gt;0.75,V272&lt;=1),"0.75 to 1",AND(V272&gt;1,V272&lt;=2),"1 to 2",AND(V272&gt;2,V272&lt;=3),"2 to 3",AND(V272&gt;3,V272&lt;=4),"3 to 4",AND(V272&gt;4,V272&lt;=5),"4 to 5",AND(V272&gt;5,V272&lt;=10),"5 to 10",V272&gt;10,"10+")</f>
        <v>0 to 0.05</v>
      </c>
      <c r="V272" s="16">
        <f t="shared" ref="V272:V295" si="156">N272/($Z272*29.57)*0.27</f>
        <v>0.0391382911518229</v>
      </c>
      <c r="W272" s="15" t="str">
        <f t="shared" ref="W272:W295" si="157">_xlfn.IFS(AND(X272&gt;0,X272&lt;=0.05),"0 to 0.05",AND(X272&gt;0.05,X272&lt;=0.1),"0.05 to 0.1",AND(X272&gt;0.1,X272&lt;=0.2),"0.1 to 0.2",AND(X272&gt;0.2,X272&lt;=0.3),"0.2 to 0.3",AND(X272&gt;0.3,X272&lt;=0.4),"0.3 to 0.4",AND(X272&gt;0.4,X272&lt;=0.5),"0.4 to 0.5",AND(X272&gt;0.5,X272&lt;=0.75),"0.5 to 0.75",AND(X272&gt;0.75,X272&lt;=1),"0.75 to 1",AND(X272&gt;1,X272&lt;=2),"1 to 2",AND(X272&gt;2,X272&lt;=3),"2 to 3",AND(X272&gt;3,X272&lt;=4),"3 to 4",AND(X272&gt;4,X272&lt;=5),"4 to 5",AND(X272&gt;5,X272&lt;=10),"5 to 10",X272&gt;10,"10+")</f>
        <v>0 to 0.05</v>
      </c>
      <c r="X272" s="16">
        <f t="shared" ref="X272:X295" si="158">L272/($Z272*29.57)*0.27</f>
        <v>0.0391382911518229</v>
      </c>
      <c r="Y272" s="5" t="str">
        <f t="shared" ref="Y272:Y295" si="159">_xlfn.IFS(AND(Z272&gt;0,Z272&lt;=1),"0 to 1",AND(Z272&gt;1,Z272&lt;=2),"1 to 2",AND(Z272&gt;2,Z272&lt;=4),"2 to 4",AND(Z272&gt;4,Z272&lt;=6),"4 to 6",AND(Z272&gt;6,Z272&lt;=8),"6 to 8",AND(Z272&gt;8,Z272&lt;=10),"8 to 10",AND(Z272&gt;10,Z272&lt;=15),"10 to 15",AND(Z272&gt;15,Z272&lt;=20),"15 to 20",AND(Z272&gt;20,Z272&lt;=25),"20 to 25",AND(Z272&gt;25,Z272&lt;=30),"25 to 30",AND(Z272&gt;30,Z272&lt;=40),"30 to 40",AND(Z272&gt;40,Z272&lt;=50),"40 to 50",Z272&gt;50,"50+")</f>
        <v>6 to 8</v>
      </c>
      <c r="Z272" s="15">
        <f>Q272*0.0338</f>
        <v>6.9966</v>
      </c>
      <c r="AA272" s="5" t="s">
        <v>96</v>
      </c>
      <c r="AB272" s="5"/>
      <c r="AC272" s="5"/>
      <c r="AD272" s="5"/>
    </row>
    <row r="273" spans="1:30">
      <c r="A273" s="5" t="s">
        <v>718</v>
      </c>
      <c r="B273" s="5" t="s">
        <v>719</v>
      </c>
      <c r="C273" s="24" t="s">
        <v>1373</v>
      </c>
      <c r="D273" s="5" t="s">
        <v>1374</v>
      </c>
      <c r="E273" s="5" t="s">
        <v>474</v>
      </c>
      <c r="F273" s="9" t="s">
        <v>1375</v>
      </c>
      <c r="G273" s="15">
        <v>1</v>
      </c>
      <c r="H273" s="15">
        <v>36.6</v>
      </c>
      <c r="I273" s="26">
        <f t="shared" si="145"/>
        <v>4.90008525345049e-5</v>
      </c>
      <c r="J273" s="15" t="s">
        <v>874</v>
      </c>
      <c r="K273" s="14" t="str">
        <f t="shared" si="141"/>
        <v>20 to 30</v>
      </c>
      <c r="L273" s="15">
        <v>28.98</v>
      </c>
      <c r="M273" s="14" t="str">
        <f t="shared" si="142"/>
        <v>20 to 30</v>
      </c>
      <c r="N273" s="15">
        <v>28.98</v>
      </c>
      <c r="O273" s="14" t="str">
        <f t="shared" si="143"/>
        <v>No Discount</v>
      </c>
      <c r="P273" s="26">
        <f t="shared" si="144"/>
        <v>0</v>
      </c>
      <c r="Q273" s="5">
        <v>1000</v>
      </c>
      <c r="R273" s="5" t="s">
        <v>824</v>
      </c>
      <c r="S273" s="5" t="str">
        <f t="shared" si="153"/>
        <v>0 to 0.05</v>
      </c>
      <c r="T273" s="15">
        <f t="shared" si="154"/>
        <v>0.0289954835882361</v>
      </c>
      <c r="U273" s="15" t="str">
        <f t="shared" si="155"/>
        <v>0 to 0.05</v>
      </c>
      <c r="V273" s="16">
        <f t="shared" si="156"/>
        <v>0.00782878056882375</v>
      </c>
      <c r="W273" s="15" t="str">
        <f t="shared" si="157"/>
        <v>0 to 0.05</v>
      </c>
      <c r="X273" s="16">
        <f t="shared" si="158"/>
        <v>0.00782878056882375</v>
      </c>
      <c r="Y273" s="5" t="str">
        <f t="shared" si="159"/>
        <v>30 to 40</v>
      </c>
      <c r="Z273" s="15">
        <f>Q273*0.0338</f>
        <v>33.8</v>
      </c>
      <c r="AA273" s="5" t="s">
        <v>96</v>
      </c>
      <c r="AB273" s="5"/>
      <c r="AC273" s="5"/>
      <c r="AD273" s="5"/>
    </row>
    <row r="274" spans="1:30">
      <c r="A274" s="5" t="s">
        <v>718</v>
      </c>
      <c r="B274" s="5" t="s">
        <v>719</v>
      </c>
      <c r="C274" s="24" t="s">
        <v>1301</v>
      </c>
      <c r="D274" s="5" t="s">
        <v>1376</v>
      </c>
      <c r="E274" s="5" t="s">
        <v>475</v>
      </c>
      <c r="F274" s="9" t="s">
        <v>1377</v>
      </c>
      <c r="G274" s="15">
        <v>1</v>
      </c>
      <c r="H274" s="15">
        <v>31.2</v>
      </c>
      <c r="I274" s="26">
        <f t="shared" si="145"/>
        <v>4.17712185540041e-5</v>
      </c>
      <c r="J274" s="15" t="s">
        <v>874</v>
      </c>
      <c r="K274" s="14" t="str">
        <f t="shared" si="141"/>
        <v>20 to 30</v>
      </c>
      <c r="L274" s="15">
        <v>24.7</v>
      </c>
      <c r="M274" s="14" t="str">
        <f t="shared" si="142"/>
        <v>20 to 30</v>
      </c>
      <c r="N274" s="15">
        <v>25.72</v>
      </c>
      <c r="O274" s="14" t="str">
        <f t="shared" si="143"/>
        <v>2% to 4%</v>
      </c>
      <c r="P274" s="26">
        <f t="shared" si="144"/>
        <v>0.0396578538102644</v>
      </c>
      <c r="Q274" s="5">
        <v>7</v>
      </c>
      <c r="R274" s="5" t="s">
        <v>96</v>
      </c>
      <c r="S274" s="5" t="str">
        <f t="shared" si="153"/>
        <v>0.1 to 0.2</v>
      </c>
      <c r="T274" s="15">
        <f t="shared" si="154"/>
        <v>0.119329436204648</v>
      </c>
      <c r="U274" s="15" t="str">
        <f t="shared" si="155"/>
        <v>0 to 0.05</v>
      </c>
      <c r="V274" s="16">
        <f t="shared" si="156"/>
        <v>0.0335494468331803</v>
      </c>
      <c r="W274" s="15" t="str">
        <f t="shared" si="157"/>
        <v>0 to 0.05</v>
      </c>
      <c r="X274" s="16">
        <f t="shared" si="158"/>
        <v>0.0322189477752548</v>
      </c>
      <c r="Y274" s="5" t="str">
        <f t="shared" si="159"/>
        <v>6 to 8</v>
      </c>
      <c r="Z274" s="15">
        <f t="shared" ref="Z274:Z284" si="160">Q274</f>
        <v>7</v>
      </c>
      <c r="AA274" s="5" t="s">
        <v>96</v>
      </c>
      <c r="AB274" s="5"/>
      <c r="AC274" s="5"/>
      <c r="AD274" s="5"/>
    </row>
    <row r="275" spans="1:30">
      <c r="A275" s="5" t="s">
        <v>718</v>
      </c>
      <c r="B275" s="5" t="s">
        <v>719</v>
      </c>
      <c r="C275" s="24" t="s">
        <v>1143</v>
      </c>
      <c r="D275" s="5" t="s">
        <v>1378</v>
      </c>
      <c r="E275" s="5" t="s">
        <v>476</v>
      </c>
      <c r="F275" s="9" t="s">
        <v>1379</v>
      </c>
      <c r="G275" s="15">
        <v>0</v>
      </c>
      <c r="H275" s="15">
        <v>0</v>
      </c>
      <c r="I275" s="26">
        <f t="shared" si="145"/>
        <v>0</v>
      </c>
      <c r="J275" s="15" t="s">
        <v>874</v>
      </c>
      <c r="K275" s="14" t="str">
        <f t="shared" si="141"/>
        <v>500+</v>
      </c>
      <c r="L275" s="15">
        <v>681</v>
      </c>
      <c r="M275" s="14" t="str">
        <f t="shared" si="142"/>
        <v>500+</v>
      </c>
      <c r="N275" s="15">
        <v>824.45</v>
      </c>
      <c r="O275" s="14" t="str">
        <f t="shared" si="143"/>
        <v>15% to 20%</v>
      </c>
      <c r="P275" s="26">
        <f t="shared" si="144"/>
        <v>0.173994784401722</v>
      </c>
      <c r="Q275" s="5">
        <f>6*10.6</f>
        <v>63.6</v>
      </c>
      <c r="R275" s="5" t="s">
        <v>96</v>
      </c>
      <c r="S275" s="5" t="str">
        <f t="shared" si="153"/>
        <v>0.3 to 0.4</v>
      </c>
      <c r="T275" s="15">
        <f t="shared" si="154"/>
        <v>0.3621084602574</v>
      </c>
      <c r="U275" s="15" t="str">
        <f t="shared" si="155"/>
        <v>0.1 to 0.2</v>
      </c>
      <c r="V275" s="16">
        <f t="shared" si="156"/>
        <v>0.118364003547706</v>
      </c>
      <c r="W275" s="15" t="str">
        <f t="shared" si="157"/>
        <v>0.05 to 0.1</v>
      </c>
      <c r="X275" s="16">
        <f t="shared" si="158"/>
        <v>0.097769284269498</v>
      </c>
      <c r="Y275" s="5" t="str">
        <f t="shared" si="159"/>
        <v>50+</v>
      </c>
      <c r="Z275" s="15">
        <f t="shared" si="160"/>
        <v>63.6</v>
      </c>
      <c r="AA275" s="5" t="s">
        <v>96</v>
      </c>
      <c r="AB275" s="5"/>
      <c r="AC275" s="5"/>
      <c r="AD275" s="5"/>
    </row>
    <row r="276" spans="1:30">
      <c r="A276" s="5" t="s">
        <v>718</v>
      </c>
      <c r="B276" s="5" t="s">
        <v>719</v>
      </c>
      <c r="C276" s="24" t="s">
        <v>1380</v>
      </c>
      <c r="D276" s="5" t="s">
        <v>1381</v>
      </c>
      <c r="E276" s="5" t="s">
        <v>477</v>
      </c>
      <c r="F276" s="9" t="s">
        <v>1382</v>
      </c>
      <c r="G276" s="15">
        <v>0</v>
      </c>
      <c r="H276" s="15">
        <v>0</v>
      </c>
      <c r="I276" s="26">
        <f t="shared" si="145"/>
        <v>0</v>
      </c>
      <c r="J276" s="15" t="s">
        <v>874</v>
      </c>
      <c r="K276" s="14" t="str">
        <f t="shared" si="141"/>
        <v>400 to 500</v>
      </c>
      <c r="L276" s="15">
        <v>414.57</v>
      </c>
      <c r="M276" s="14" t="str">
        <f t="shared" si="142"/>
        <v>400 to 500</v>
      </c>
      <c r="N276" s="15">
        <v>425.77</v>
      </c>
      <c r="O276" s="14" t="str">
        <f t="shared" si="143"/>
        <v>2% to 4%</v>
      </c>
      <c r="P276" s="26">
        <f t="shared" si="144"/>
        <v>0.0263052821946121</v>
      </c>
      <c r="Q276" s="5">
        <v>8.5</v>
      </c>
      <c r="R276" s="5" t="s">
        <v>96</v>
      </c>
      <c r="S276" s="5" t="str">
        <f t="shared" si="153"/>
        <v>1 to 2</v>
      </c>
      <c r="T276" s="15">
        <f t="shared" si="154"/>
        <v>1.64940619467266</v>
      </c>
      <c r="U276" s="15" t="str">
        <f t="shared" si="155"/>
        <v>0.4 to 0.5</v>
      </c>
      <c r="V276" s="16">
        <f t="shared" si="156"/>
        <v>0.457370944319561</v>
      </c>
      <c r="W276" s="15" t="str">
        <f t="shared" si="157"/>
        <v>0.4 to 0.5</v>
      </c>
      <c r="X276" s="16">
        <f t="shared" si="158"/>
        <v>0.445339672561618</v>
      </c>
      <c r="Y276" s="5" t="str">
        <f t="shared" si="159"/>
        <v>8 to 10</v>
      </c>
      <c r="Z276" s="15">
        <f t="shared" si="160"/>
        <v>8.5</v>
      </c>
      <c r="AA276" s="5" t="s">
        <v>96</v>
      </c>
      <c r="AB276" s="5"/>
      <c r="AC276" s="5"/>
      <c r="AD276" s="5"/>
    </row>
    <row r="277" spans="1:30">
      <c r="A277" s="5" t="s">
        <v>718</v>
      </c>
      <c r="B277" s="5" t="s">
        <v>719</v>
      </c>
      <c r="C277" s="24" t="s">
        <v>886</v>
      </c>
      <c r="D277" s="5" t="s">
        <v>1383</v>
      </c>
      <c r="E277" s="5" t="s">
        <v>478</v>
      </c>
      <c r="F277" s="9" t="s">
        <v>1384</v>
      </c>
      <c r="G277" s="15">
        <v>0</v>
      </c>
      <c r="H277" s="15">
        <v>0</v>
      </c>
      <c r="I277" s="26">
        <f t="shared" si="145"/>
        <v>0</v>
      </c>
      <c r="J277" s="15" t="s">
        <v>874</v>
      </c>
      <c r="K277" s="14" t="str">
        <f t="shared" si="141"/>
        <v>250 to 300</v>
      </c>
      <c r="L277" s="15">
        <v>280</v>
      </c>
      <c r="M277" s="14" t="str">
        <f t="shared" si="142"/>
        <v>250 to 300</v>
      </c>
      <c r="N277" s="15">
        <v>280</v>
      </c>
      <c r="O277" s="14" t="str">
        <f t="shared" si="143"/>
        <v>No Discount</v>
      </c>
      <c r="P277" s="26">
        <f t="shared" si="144"/>
        <v>0</v>
      </c>
      <c r="Q277" s="5">
        <f>3*10.5</f>
        <v>31.5</v>
      </c>
      <c r="R277" s="5" t="s">
        <v>96</v>
      </c>
      <c r="S277" s="5" t="str">
        <f t="shared" si="153"/>
        <v>0.3 to 0.4</v>
      </c>
      <c r="T277" s="15">
        <f t="shared" si="154"/>
        <v>0.300604967497088</v>
      </c>
      <c r="U277" s="15" t="str">
        <f t="shared" si="155"/>
        <v>0.05 to 0.1</v>
      </c>
      <c r="V277" s="16">
        <f t="shared" si="156"/>
        <v>0.0811633412242137</v>
      </c>
      <c r="W277" s="15" t="str">
        <f t="shared" si="157"/>
        <v>0.05 to 0.1</v>
      </c>
      <c r="X277" s="16">
        <f t="shared" si="158"/>
        <v>0.0811633412242137</v>
      </c>
      <c r="Y277" s="5" t="str">
        <f t="shared" si="159"/>
        <v>30 to 40</v>
      </c>
      <c r="Z277" s="15">
        <f t="shared" si="160"/>
        <v>31.5</v>
      </c>
      <c r="AA277" s="5" t="s">
        <v>96</v>
      </c>
      <c r="AB277" s="5"/>
      <c r="AC277" s="5"/>
      <c r="AD277" s="5"/>
    </row>
    <row r="278" spans="1:30">
      <c r="A278" s="5" t="s">
        <v>718</v>
      </c>
      <c r="B278" s="5" t="s">
        <v>719</v>
      </c>
      <c r="C278" s="24" t="s">
        <v>1385</v>
      </c>
      <c r="D278" s="25" t="s">
        <v>1386</v>
      </c>
      <c r="E278" s="5" t="s">
        <v>479</v>
      </c>
      <c r="F278" s="9" t="s">
        <v>1387</v>
      </c>
      <c r="G278" s="15">
        <v>0</v>
      </c>
      <c r="H278" s="15">
        <v>0</v>
      </c>
      <c r="I278" s="26">
        <f t="shared" si="145"/>
        <v>0</v>
      </c>
      <c r="J278" s="15" t="s">
        <v>874</v>
      </c>
      <c r="K278" s="14" t="str">
        <f t="shared" si="141"/>
        <v>150 to 200</v>
      </c>
      <c r="L278" s="15">
        <v>182.38</v>
      </c>
      <c r="M278" s="14" t="str">
        <f t="shared" si="142"/>
        <v>150 to 200</v>
      </c>
      <c r="N278" s="15">
        <v>184</v>
      </c>
      <c r="O278" s="14" t="str">
        <f t="shared" si="143"/>
        <v>0% to 2%</v>
      </c>
      <c r="P278" s="26">
        <f t="shared" si="144"/>
        <v>0.00880434782608698</v>
      </c>
      <c r="Q278" s="5">
        <f>7*3</f>
        <v>21</v>
      </c>
      <c r="R278" s="5" t="s">
        <v>96</v>
      </c>
      <c r="S278" s="5" t="str">
        <f t="shared" si="153"/>
        <v>0.2 to 0.3</v>
      </c>
      <c r="T278" s="15">
        <f t="shared" si="154"/>
        <v>0.293701789136351</v>
      </c>
      <c r="U278" s="15" t="str">
        <f t="shared" si="155"/>
        <v>0.05 to 0.1</v>
      </c>
      <c r="V278" s="16">
        <f t="shared" si="156"/>
        <v>0.0800038649210107</v>
      </c>
      <c r="W278" s="15" t="str">
        <f t="shared" si="157"/>
        <v>0.05 to 0.1</v>
      </c>
      <c r="X278" s="16">
        <f t="shared" si="158"/>
        <v>0.0792994830668148</v>
      </c>
      <c r="Y278" s="5" t="str">
        <f t="shared" si="159"/>
        <v>20 to 25</v>
      </c>
      <c r="Z278" s="15">
        <f t="shared" si="160"/>
        <v>21</v>
      </c>
      <c r="AA278" s="5" t="s">
        <v>96</v>
      </c>
      <c r="AB278" s="5"/>
      <c r="AC278" s="5"/>
      <c r="AD278" s="5"/>
    </row>
    <row r="279" spans="1:30">
      <c r="A279" s="5" t="s">
        <v>718</v>
      </c>
      <c r="B279" s="5" t="s">
        <v>719</v>
      </c>
      <c r="C279" s="24" t="s">
        <v>886</v>
      </c>
      <c r="D279" s="5" t="s">
        <v>1388</v>
      </c>
      <c r="E279" s="5" t="s">
        <v>480</v>
      </c>
      <c r="F279" s="9" t="s">
        <v>1389</v>
      </c>
      <c r="G279" s="15">
        <v>0</v>
      </c>
      <c r="H279" s="15">
        <v>0</v>
      </c>
      <c r="I279" s="26">
        <f t="shared" si="145"/>
        <v>0</v>
      </c>
      <c r="J279" s="15" t="s">
        <v>874</v>
      </c>
      <c r="K279" s="14" t="str">
        <f t="shared" si="141"/>
        <v>150 to 200</v>
      </c>
      <c r="L279" s="15">
        <v>172.07</v>
      </c>
      <c r="M279" s="14" t="str">
        <f t="shared" si="142"/>
        <v>150 to 200</v>
      </c>
      <c r="N279" s="15">
        <v>172.07</v>
      </c>
      <c r="O279" s="14" t="str">
        <f t="shared" si="143"/>
        <v>No Discount</v>
      </c>
      <c r="P279" s="26">
        <f t="shared" si="144"/>
        <v>0</v>
      </c>
      <c r="Q279" s="5">
        <v>15</v>
      </c>
      <c r="R279" s="5" t="s">
        <v>96</v>
      </c>
      <c r="S279" s="5" t="str">
        <f t="shared" si="153"/>
        <v>0.3 to 0.4</v>
      </c>
      <c r="T279" s="15">
        <f t="shared" si="154"/>
        <v>0.387938225679179</v>
      </c>
      <c r="U279" s="15" t="str">
        <f t="shared" si="155"/>
        <v>0.1 to 0.2</v>
      </c>
      <c r="V279" s="16">
        <f t="shared" si="156"/>
        <v>0.104743320933378</v>
      </c>
      <c r="W279" s="15" t="str">
        <f t="shared" si="157"/>
        <v>0.1 to 0.2</v>
      </c>
      <c r="X279" s="16">
        <f t="shared" si="158"/>
        <v>0.104743320933378</v>
      </c>
      <c r="Y279" s="5" t="str">
        <f t="shared" si="159"/>
        <v>10 to 15</v>
      </c>
      <c r="Z279" s="15">
        <f t="shared" si="160"/>
        <v>15</v>
      </c>
      <c r="AA279" s="5" t="s">
        <v>96</v>
      </c>
      <c r="AB279" s="5"/>
      <c r="AC279" s="5"/>
      <c r="AD279" s="5"/>
    </row>
    <row r="280" spans="1:30">
      <c r="A280" s="5" t="s">
        <v>718</v>
      </c>
      <c r="B280" s="5" t="s">
        <v>719</v>
      </c>
      <c r="C280" s="24" t="s">
        <v>603</v>
      </c>
      <c r="D280" s="5" t="s">
        <v>1390</v>
      </c>
      <c r="E280" s="5" t="s">
        <v>481</v>
      </c>
      <c r="F280" s="9" t="s">
        <v>1391</v>
      </c>
      <c r="G280" s="15">
        <v>0</v>
      </c>
      <c r="H280" s="15">
        <v>0</v>
      </c>
      <c r="I280" s="26">
        <f t="shared" si="145"/>
        <v>0</v>
      </c>
      <c r="J280" s="15" t="s">
        <v>874</v>
      </c>
      <c r="K280" s="14" t="str">
        <f t="shared" si="141"/>
        <v>100 to 150</v>
      </c>
      <c r="L280" s="15">
        <v>135.8</v>
      </c>
      <c r="M280" s="14" t="str">
        <f t="shared" si="142"/>
        <v>100 to 150</v>
      </c>
      <c r="N280" s="15">
        <v>135.8</v>
      </c>
      <c r="O280" s="14" t="str">
        <f t="shared" si="143"/>
        <v>No Discount</v>
      </c>
      <c r="P280" s="26">
        <f t="shared" si="144"/>
        <v>0</v>
      </c>
      <c r="Q280" s="5">
        <f>12*7.5</f>
        <v>90</v>
      </c>
      <c r="R280" s="5" t="s">
        <v>96</v>
      </c>
      <c r="S280" s="5" t="str">
        <f t="shared" si="153"/>
        <v>0.05 to 0.1</v>
      </c>
      <c r="T280" s="15">
        <f t="shared" si="154"/>
        <v>0.0510276932326307</v>
      </c>
      <c r="U280" s="15" t="str">
        <f t="shared" si="155"/>
        <v>0 to 0.05</v>
      </c>
      <c r="V280" s="16">
        <f t="shared" si="156"/>
        <v>0.0137774771728103</v>
      </c>
      <c r="W280" s="15" t="str">
        <f t="shared" si="157"/>
        <v>0 to 0.05</v>
      </c>
      <c r="X280" s="16">
        <f t="shared" si="158"/>
        <v>0.0137774771728103</v>
      </c>
      <c r="Y280" s="5" t="str">
        <f t="shared" si="159"/>
        <v>50+</v>
      </c>
      <c r="Z280" s="15">
        <f t="shared" si="160"/>
        <v>90</v>
      </c>
      <c r="AA280" s="5" t="s">
        <v>96</v>
      </c>
      <c r="AB280" s="5"/>
      <c r="AC280" s="5"/>
      <c r="AD280" s="5"/>
    </row>
    <row r="281" spans="1:30">
      <c r="A281" s="5" t="s">
        <v>718</v>
      </c>
      <c r="B281" s="5" t="s">
        <v>719</v>
      </c>
      <c r="C281" s="24" t="s">
        <v>1392</v>
      </c>
      <c r="D281" s="5" t="s">
        <v>1393</v>
      </c>
      <c r="E281" s="5" t="s">
        <v>482</v>
      </c>
      <c r="F281" s="9" t="s">
        <v>1394</v>
      </c>
      <c r="G281" s="15">
        <v>0</v>
      </c>
      <c r="H281" s="15">
        <v>0</v>
      </c>
      <c r="I281" s="26">
        <f t="shared" si="145"/>
        <v>0</v>
      </c>
      <c r="J281" s="15" t="s">
        <v>874</v>
      </c>
      <c r="K281" s="14" t="str">
        <f t="shared" si="141"/>
        <v>100 to 150</v>
      </c>
      <c r="L281" s="15">
        <v>110.77</v>
      </c>
      <c r="M281" s="14" t="str">
        <f t="shared" si="142"/>
        <v>100 to 150</v>
      </c>
      <c r="N281" s="15">
        <v>110.77</v>
      </c>
      <c r="O281" s="14" t="str">
        <f t="shared" si="143"/>
        <v>No Discount</v>
      </c>
      <c r="P281" s="26">
        <f t="shared" si="144"/>
        <v>0</v>
      </c>
      <c r="Q281" s="5">
        <v>8.1</v>
      </c>
      <c r="R281" s="5" t="s">
        <v>96</v>
      </c>
      <c r="S281" s="5" t="str">
        <f t="shared" si="153"/>
        <v>0.4 to 0.5</v>
      </c>
      <c r="T281" s="15">
        <f t="shared" si="154"/>
        <v>0.462472392356284</v>
      </c>
      <c r="U281" s="15" t="str">
        <f t="shared" si="155"/>
        <v>0.1 to 0.2</v>
      </c>
      <c r="V281" s="16">
        <f t="shared" si="156"/>
        <v>0.124867545936197</v>
      </c>
      <c r="W281" s="15" t="str">
        <f t="shared" si="157"/>
        <v>0.1 to 0.2</v>
      </c>
      <c r="X281" s="16">
        <f t="shared" si="158"/>
        <v>0.124867545936197</v>
      </c>
      <c r="Y281" s="5" t="str">
        <f t="shared" si="159"/>
        <v>8 to 10</v>
      </c>
      <c r="Z281" s="15">
        <f t="shared" si="160"/>
        <v>8.1</v>
      </c>
      <c r="AA281" s="5" t="s">
        <v>96</v>
      </c>
      <c r="AB281" s="5"/>
      <c r="AC281" s="5"/>
      <c r="AD281" s="5"/>
    </row>
    <row r="282" spans="1:30">
      <c r="A282" s="5" t="s">
        <v>718</v>
      </c>
      <c r="B282" s="5" t="s">
        <v>719</v>
      </c>
      <c r="C282" s="24" t="s">
        <v>614</v>
      </c>
      <c r="D282" s="5" t="s">
        <v>1395</v>
      </c>
      <c r="E282" s="5" t="s">
        <v>483</v>
      </c>
      <c r="F282" s="9" t="s">
        <v>1396</v>
      </c>
      <c r="G282" s="15">
        <v>0</v>
      </c>
      <c r="H282" s="15">
        <v>0</v>
      </c>
      <c r="I282" s="26">
        <f t="shared" si="145"/>
        <v>0</v>
      </c>
      <c r="J282" s="15" t="s">
        <v>874</v>
      </c>
      <c r="K282" s="14" t="str">
        <f t="shared" si="141"/>
        <v>100 to 150</v>
      </c>
      <c r="L282" s="15">
        <v>110</v>
      </c>
      <c r="M282" s="14" t="str">
        <f t="shared" si="142"/>
        <v>100 to 150</v>
      </c>
      <c r="N282" s="15">
        <v>110</v>
      </c>
      <c r="O282" s="14" t="str">
        <f t="shared" si="143"/>
        <v>No Discount</v>
      </c>
      <c r="P282" s="26">
        <f t="shared" si="144"/>
        <v>0</v>
      </c>
      <c r="Q282" s="5">
        <v>8</v>
      </c>
      <c r="R282" s="5" t="s">
        <v>96</v>
      </c>
      <c r="S282" s="5" t="str">
        <f t="shared" si="153"/>
        <v>0.4 to 0.5</v>
      </c>
      <c r="T282" s="15">
        <f t="shared" si="154"/>
        <v>0.464998309097058</v>
      </c>
      <c r="U282" s="15" t="str">
        <f t="shared" si="155"/>
        <v>0.1 to 0.2</v>
      </c>
      <c r="V282" s="16">
        <f t="shared" si="156"/>
        <v>0.125549543456206</v>
      </c>
      <c r="W282" s="15" t="str">
        <f t="shared" si="157"/>
        <v>0.1 to 0.2</v>
      </c>
      <c r="X282" s="16">
        <f t="shared" si="158"/>
        <v>0.125549543456206</v>
      </c>
      <c r="Y282" s="5" t="str">
        <f t="shared" si="159"/>
        <v>6 to 8</v>
      </c>
      <c r="Z282" s="15">
        <f t="shared" si="160"/>
        <v>8</v>
      </c>
      <c r="AA282" s="5" t="s">
        <v>96</v>
      </c>
      <c r="AB282" s="5"/>
      <c r="AC282" s="5"/>
      <c r="AD282" s="5"/>
    </row>
    <row r="283" spans="1:30">
      <c r="A283" s="5" t="s">
        <v>718</v>
      </c>
      <c r="B283" s="5" t="s">
        <v>719</v>
      </c>
      <c r="C283" s="24" t="s">
        <v>886</v>
      </c>
      <c r="D283" s="5" t="s">
        <v>1397</v>
      </c>
      <c r="E283" s="5" t="s">
        <v>484</v>
      </c>
      <c r="F283" s="9" t="s">
        <v>1398</v>
      </c>
      <c r="G283" s="15">
        <v>0</v>
      </c>
      <c r="H283" s="15">
        <v>0</v>
      </c>
      <c r="I283" s="26">
        <f t="shared" si="145"/>
        <v>0</v>
      </c>
      <c r="J283" s="15" t="s">
        <v>874</v>
      </c>
      <c r="K283" s="14" t="str">
        <f t="shared" si="141"/>
        <v>100 to 150</v>
      </c>
      <c r="L283" s="15">
        <v>104</v>
      </c>
      <c r="M283" s="14" t="str">
        <f t="shared" si="142"/>
        <v>100 to 150</v>
      </c>
      <c r="N283" s="15">
        <v>104</v>
      </c>
      <c r="O283" s="14" t="str">
        <f t="shared" si="143"/>
        <v>No Discount</v>
      </c>
      <c r="P283" s="26">
        <f t="shared" si="144"/>
        <v>0</v>
      </c>
      <c r="Q283" s="5">
        <v>6.5</v>
      </c>
      <c r="R283" s="5" t="s">
        <v>96</v>
      </c>
      <c r="S283" s="5" t="str">
        <f t="shared" si="153"/>
        <v>0.5 to 0.75</v>
      </c>
      <c r="T283" s="15">
        <f t="shared" si="154"/>
        <v>0.541088941494758</v>
      </c>
      <c r="U283" s="15" t="str">
        <f t="shared" si="155"/>
        <v>0.1 to 0.2</v>
      </c>
      <c r="V283" s="16">
        <f t="shared" si="156"/>
        <v>0.146094014203585</v>
      </c>
      <c r="W283" s="15" t="str">
        <f t="shared" si="157"/>
        <v>0.1 to 0.2</v>
      </c>
      <c r="X283" s="16">
        <f t="shared" si="158"/>
        <v>0.146094014203585</v>
      </c>
      <c r="Y283" s="5" t="str">
        <f t="shared" si="159"/>
        <v>6 to 8</v>
      </c>
      <c r="Z283" s="15">
        <f t="shared" si="160"/>
        <v>6.5</v>
      </c>
      <c r="AA283" s="5" t="s">
        <v>96</v>
      </c>
      <c r="AB283" s="5"/>
      <c r="AC283" s="5"/>
      <c r="AD283" s="5"/>
    </row>
    <row r="284" spans="1:30">
      <c r="A284" s="5" t="s">
        <v>718</v>
      </c>
      <c r="B284" s="5" t="s">
        <v>719</v>
      </c>
      <c r="C284" s="24" t="s">
        <v>899</v>
      </c>
      <c r="D284" s="5" t="s">
        <v>1399</v>
      </c>
      <c r="E284" s="5" t="s">
        <v>485</v>
      </c>
      <c r="F284" s="9" t="s">
        <v>1400</v>
      </c>
      <c r="G284" s="15">
        <v>0</v>
      </c>
      <c r="H284" s="15">
        <v>0</v>
      </c>
      <c r="I284" s="26">
        <f t="shared" si="145"/>
        <v>0</v>
      </c>
      <c r="J284" s="15" t="s">
        <v>874</v>
      </c>
      <c r="K284" s="14" t="str">
        <f t="shared" si="141"/>
        <v>75 to 100</v>
      </c>
      <c r="L284" s="15">
        <v>94.83</v>
      </c>
      <c r="M284" s="14" t="str">
        <f t="shared" si="142"/>
        <v>75 to 100</v>
      </c>
      <c r="N284" s="15">
        <v>94.83</v>
      </c>
      <c r="O284" s="14" t="str">
        <f t="shared" si="143"/>
        <v>No Discount</v>
      </c>
      <c r="P284" s="26">
        <f t="shared" si="144"/>
        <v>0</v>
      </c>
      <c r="Q284" s="5">
        <f>6.6*2</f>
        <v>13.2</v>
      </c>
      <c r="R284" s="5" t="s">
        <v>96</v>
      </c>
      <c r="S284" s="5" t="str">
        <f t="shared" si="153"/>
        <v>0.2 to 0.3</v>
      </c>
      <c r="T284" s="15">
        <f t="shared" si="154"/>
        <v>0.242952009100132</v>
      </c>
      <c r="U284" s="15" t="str">
        <f t="shared" si="155"/>
        <v>0.05 to 0.1</v>
      </c>
      <c r="V284" s="16">
        <f t="shared" si="156"/>
        <v>0.0655970424570357</v>
      </c>
      <c r="W284" s="15" t="str">
        <f t="shared" si="157"/>
        <v>0.05 to 0.1</v>
      </c>
      <c r="X284" s="16">
        <f t="shared" si="158"/>
        <v>0.0655970424570357</v>
      </c>
      <c r="Y284" s="5" t="str">
        <f t="shared" si="159"/>
        <v>10 to 15</v>
      </c>
      <c r="Z284" s="15">
        <f t="shared" si="160"/>
        <v>13.2</v>
      </c>
      <c r="AA284" s="5" t="s">
        <v>96</v>
      </c>
      <c r="AB284" s="5"/>
      <c r="AC284" s="5"/>
      <c r="AD284" s="5"/>
    </row>
    <row r="285" spans="1:30">
      <c r="A285" s="5" t="s">
        <v>718</v>
      </c>
      <c r="B285" s="5" t="s">
        <v>719</v>
      </c>
      <c r="C285" s="24" t="s">
        <v>1401</v>
      </c>
      <c r="D285" s="5" t="s">
        <v>1402</v>
      </c>
      <c r="E285" s="5" t="s">
        <v>486</v>
      </c>
      <c r="F285" s="9" t="s">
        <v>1403</v>
      </c>
      <c r="G285" s="15">
        <v>0</v>
      </c>
      <c r="H285" s="15">
        <v>0</v>
      </c>
      <c r="I285" s="26">
        <f t="shared" si="145"/>
        <v>0</v>
      </c>
      <c r="J285" s="15" t="s">
        <v>874</v>
      </c>
      <c r="K285" s="14" t="str">
        <f t="shared" si="141"/>
        <v>75 to 100</v>
      </c>
      <c r="L285" s="15">
        <v>89.53</v>
      </c>
      <c r="M285" s="14" t="str">
        <f t="shared" si="142"/>
        <v>75 to 100</v>
      </c>
      <c r="N285" s="15">
        <v>93.47</v>
      </c>
      <c r="O285" s="14" t="str">
        <f t="shared" si="143"/>
        <v>4% to 6%</v>
      </c>
      <c r="P285" s="26">
        <f t="shared" si="144"/>
        <v>0.0421525623194608</v>
      </c>
      <c r="Q285" s="5">
        <v>16</v>
      </c>
      <c r="R285" s="5" t="s">
        <v>95</v>
      </c>
      <c r="S285" s="5" t="str">
        <f t="shared" si="153"/>
        <v>0.1 to 0.2</v>
      </c>
      <c r="T285" s="15">
        <f t="shared" si="154"/>
        <v>0.181954976457428</v>
      </c>
      <c r="U285" s="15" t="str">
        <f t="shared" si="155"/>
        <v>0.05 to 0.1</v>
      </c>
      <c r="V285" s="16">
        <f t="shared" si="156"/>
        <v>0.0512898419005749</v>
      </c>
      <c r="W285" s="15" t="str">
        <f t="shared" si="157"/>
        <v>0 to 0.05</v>
      </c>
      <c r="X285" s="16">
        <f t="shared" si="158"/>
        <v>0.0491278436435056</v>
      </c>
      <c r="Y285" s="5" t="str">
        <f t="shared" si="159"/>
        <v>15 to 20</v>
      </c>
      <c r="Z285" s="15">
        <f>Q285*1.04</f>
        <v>16.64</v>
      </c>
      <c r="AA285" s="5" t="s">
        <v>96</v>
      </c>
      <c r="AB285" s="5"/>
      <c r="AC285" s="5"/>
      <c r="AD285" s="5"/>
    </row>
    <row r="286" spans="1:30">
      <c r="A286" s="5" t="s">
        <v>718</v>
      </c>
      <c r="B286" s="5" t="s">
        <v>719</v>
      </c>
      <c r="C286" s="24" t="s">
        <v>1404</v>
      </c>
      <c r="D286" s="5" t="s">
        <v>1405</v>
      </c>
      <c r="E286" s="5" t="s">
        <v>487</v>
      </c>
      <c r="F286" s="9" t="s">
        <v>1406</v>
      </c>
      <c r="G286" s="15">
        <v>0</v>
      </c>
      <c r="H286" s="15">
        <v>0</v>
      </c>
      <c r="I286" s="26">
        <f t="shared" si="145"/>
        <v>0</v>
      </c>
      <c r="J286" s="15" t="s">
        <v>874</v>
      </c>
      <c r="K286" s="14" t="str">
        <f t="shared" si="141"/>
        <v>75 to 100</v>
      </c>
      <c r="L286" s="15">
        <v>87.74</v>
      </c>
      <c r="M286" s="14" t="str">
        <f t="shared" si="142"/>
        <v>75 to 100</v>
      </c>
      <c r="N286" s="15">
        <v>87.74</v>
      </c>
      <c r="O286" s="14" t="str">
        <f t="shared" si="143"/>
        <v>No Discount</v>
      </c>
      <c r="P286" s="26">
        <f t="shared" si="144"/>
        <v>0</v>
      </c>
      <c r="Q286" s="5">
        <v>2</v>
      </c>
      <c r="R286" s="5" t="s">
        <v>96</v>
      </c>
      <c r="S286" s="5" t="str">
        <f t="shared" si="153"/>
        <v>1 to 2</v>
      </c>
      <c r="T286" s="15">
        <f t="shared" si="154"/>
        <v>1.48359824146094</v>
      </c>
      <c r="U286" s="15" t="str">
        <f t="shared" si="155"/>
        <v>0.4 to 0.5</v>
      </c>
      <c r="V286" s="16">
        <f t="shared" si="156"/>
        <v>0.400571525194454</v>
      </c>
      <c r="W286" s="15" t="str">
        <f t="shared" si="157"/>
        <v>0.4 to 0.5</v>
      </c>
      <c r="X286" s="16">
        <f t="shared" si="158"/>
        <v>0.400571525194454</v>
      </c>
      <c r="Y286" s="5" t="str">
        <f t="shared" si="159"/>
        <v>1 to 2</v>
      </c>
      <c r="Z286" s="15">
        <f>Q286</f>
        <v>2</v>
      </c>
      <c r="AA286" s="5" t="s">
        <v>96</v>
      </c>
      <c r="AB286" s="5"/>
      <c r="AC286" s="5"/>
      <c r="AD286" s="5"/>
    </row>
    <row r="287" spans="1:30">
      <c r="A287" s="5" t="s">
        <v>718</v>
      </c>
      <c r="B287" s="5" t="s">
        <v>719</v>
      </c>
      <c r="C287" s="24" t="s">
        <v>609</v>
      </c>
      <c r="D287" s="5" t="s">
        <v>1407</v>
      </c>
      <c r="E287" s="5" t="s">
        <v>488</v>
      </c>
      <c r="F287" s="9" t="s">
        <v>1408</v>
      </c>
      <c r="G287" s="15">
        <v>0</v>
      </c>
      <c r="H287" s="15">
        <v>0</v>
      </c>
      <c r="I287" s="26">
        <f t="shared" si="145"/>
        <v>0</v>
      </c>
      <c r="J287" s="15" t="s">
        <v>874</v>
      </c>
      <c r="K287" s="14" t="str">
        <f t="shared" si="141"/>
        <v>75 to 100</v>
      </c>
      <c r="L287" s="15">
        <v>82</v>
      </c>
      <c r="M287" s="14" t="str">
        <f t="shared" si="142"/>
        <v>75 to 100</v>
      </c>
      <c r="N287" s="15">
        <v>82</v>
      </c>
      <c r="O287" s="14" t="str">
        <f t="shared" si="143"/>
        <v>No Discount</v>
      </c>
      <c r="P287" s="26">
        <f t="shared" si="144"/>
        <v>0</v>
      </c>
      <c r="Q287" s="5">
        <v>600</v>
      </c>
      <c r="R287" s="5" t="s">
        <v>115</v>
      </c>
      <c r="S287" s="5" t="str">
        <f t="shared" si="153"/>
        <v>0.1 to 0.2</v>
      </c>
      <c r="T287" s="15">
        <f t="shared" si="154"/>
        <v>0.136739685658808</v>
      </c>
      <c r="U287" s="15" t="str">
        <f t="shared" si="155"/>
        <v>0 to 0.05</v>
      </c>
      <c r="V287" s="16">
        <f t="shared" si="156"/>
        <v>0.0369197151278783</v>
      </c>
      <c r="W287" s="15" t="str">
        <f t="shared" si="157"/>
        <v>0 to 0.05</v>
      </c>
      <c r="X287" s="16">
        <f t="shared" si="158"/>
        <v>0.0369197151278783</v>
      </c>
      <c r="Y287" s="5" t="str">
        <f t="shared" si="159"/>
        <v>20 to 25</v>
      </c>
      <c r="Z287" s="15">
        <f>Q287*0.0338</f>
        <v>20.28</v>
      </c>
      <c r="AA287" s="5" t="s">
        <v>96</v>
      </c>
      <c r="AB287" s="5"/>
      <c r="AC287" s="5"/>
      <c r="AD287" s="5"/>
    </row>
    <row r="288" spans="1:30">
      <c r="A288" s="5" t="s">
        <v>718</v>
      </c>
      <c r="B288" s="5" t="s">
        <v>719</v>
      </c>
      <c r="C288" s="24" t="s">
        <v>1101</v>
      </c>
      <c r="D288" s="5" t="s">
        <v>1409</v>
      </c>
      <c r="E288" s="5" t="s">
        <v>489</v>
      </c>
      <c r="F288" s="9" t="s">
        <v>1410</v>
      </c>
      <c r="G288" s="15">
        <v>0</v>
      </c>
      <c r="H288" s="15">
        <v>0</v>
      </c>
      <c r="I288" s="26">
        <f t="shared" si="145"/>
        <v>0</v>
      </c>
      <c r="J288" s="15" t="s">
        <v>874</v>
      </c>
      <c r="K288" s="14" t="str">
        <f t="shared" si="141"/>
        <v>75 to 100</v>
      </c>
      <c r="L288" s="15">
        <v>81.08</v>
      </c>
      <c r="M288" s="14" t="str">
        <f t="shared" si="142"/>
        <v>75 to 100</v>
      </c>
      <c r="N288" s="15">
        <v>81.08</v>
      </c>
      <c r="O288" s="14" t="str">
        <f t="shared" si="143"/>
        <v>No Discount</v>
      </c>
      <c r="P288" s="26">
        <f t="shared" si="144"/>
        <v>0</v>
      </c>
      <c r="Q288" s="5">
        <v>600</v>
      </c>
      <c r="R288" s="5" t="s">
        <v>115</v>
      </c>
      <c r="S288" s="5" t="str">
        <f t="shared" si="153"/>
        <v>0.1 to 0.2</v>
      </c>
      <c r="T288" s="15">
        <f t="shared" si="154"/>
        <v>0.135205533088002</v>
      </c>
      <c r="U288" s="15" t="str">
        <f t="shared" si="155"/>
        <v>0 to 0.05</v>
      </c>
      <c r="V288" s="16">
        <f t="shared" si="156"/>
        <v>0.0365054939337606</v>
      </c>
      <c r="W288" s="15" t="str">
        <f t="shared" si="157"/>
        <v>0 to 0.05</v>
      </c>
      <c r="X288" s="16">
        <f t="shared" si="158"/>
        <v>0.0365054939337606</v>
      </c>
      <c r="Y288" s="5" t="str">
        <f t="shared" si="159"/>
        <v>20 to 25</v>
      </c>
      <c r="Z288" s="15">
        <f>Q288*0.0338</f>
        <v>20.28</v>
      </c>
      <c r="AA288" s="5" t="s">
        <v>96</v>
      </c>
      <c r="AB288" s="5"/>
      <c r="AC288" s="5"/>
      <c r="AD288" s="5"/>
    </row>
    <row r="289" spans="1:30">
      <c r="A289" s="5" t="s">
        <v>718</v>
      </c>
      <c r="B289" s="5" t="s">
        <v>719</v>
      </c>
      <c r="C289" s="24" t="s">
        <v>804</v>
      </c>
      <c r="D289" s="5" t="s">
        <v>1411</v>
      </c>
      <c r="E289" s="5" t="s">
        <v>490</v>
      </c>
      <c r="F289" s="9" t="s">
        <v>1412</v>
      </c>
      <c r="G289" s="15">
        <v>0</v>
      </c>
      <c r="H289" s="15">
        <v>0</v>
      </c>
      <c r="I289" s="26">
        <f t="shared" si="145"/>
        <v>0</v>
      </c>
      <c r="J289" s="15" t="s">
        <v>874</v>
      </c>
      <c r="K289" s="14" t="str">
        <f t="shared" si="141"/>
        <v>50 to 75</v>
      </c>
      <c r="L289" s="15">
        <v>74.5</v>
      </c>
      <c r="M289" s="14" t="str">
        <f t="shared" si="142"/>
        <v>50 to 75</v>
      </c>
      <c r="N289" s="15">
        <v>74.5</v>
      </c>
      <c r="O289" s="14" t="str">
        <f t="shared" si="143"/>
        <v>No Discount</v>
      </c>
      <c r="P289" s="26">
        <f t="shared" si="144"/>
        <v>0</v>
      </c>
      <c r="Q289" s="5">
        <v>250</v>
      </c>
      <c r="R289" s="5" t="s">
        <v>115</v>
      </c>
      <c r="S289" s="5" t="str">
        <f t="shared" si="153"/>
        <v>0.2 to 0.3</v>
      </c>
      <c r="T289" s="15">
        <f t="shared" si="154"/>
        <v>0.29815921702189</v>
      </c>
      <c r="U289" s="15" t="str">
        <f t="shared" si="155"/>
        <v>0.05 to 0.1</v>
      </c>
      <c r="V289" s="16">
        <f t="shared" si="156"/>
        <v>0.0805029885959102</v>
      </c>
      <c r="W289" s="15" t="str">
        <f t="shared" si="157"/>
        <v>0.05 to 0.1</v>
      </c>
      <c r="X289" s="16">
        <f t="shared" si="158"/>
        <v>0.0805029885959102</v>
      </c>
      <c r="Y289" s="5" t="str">
        <f t="shared" si="159"/>
        <v>8 to 10</v>
      </c>
      <c r="Z289" s="15">
        <f>Q289*0.0338</f>
        <v>8.45</v>
      </c>
      <c r="AA289" s="5" t="s">
        <v>96</v>
      </c>
      <c r="AB289" s="5"/>
      <c r="AC289" s="5"/>
      <c r="AD289" s="5"/>
    </row>
    <row r="290" spans="1:30">
      <c r="A290" s="5" t="s">
        <v>718</v>
      </c>
      <c r="B290" s="5" t="s">
        <v>719</v>
      </c>
      <c r="C290" s="24" t="s">
        <v>1413</v>
      </c>
      <c r="D290" s="5" t="s">
        <v>1414</v>
      </c>
      <c r="E290" s="5" t="s">
        <v>491</v>
      </c>
      <c r="F290" s="9" t="s">
        <v>1415</v>
      </c>
      <c r="G290" s="15">
        <v>0</v>
      </c>
      <c r="H290" s="15">
        <v>0</v>
      </c>
      <c r="I290" s="26">
        <f t="shared" si="145"/>
        <v>0</v>
      </c>
      <c r="J290" s="15" t="s">
        <v>874</v>
      </c>
      <c r="K290" s="14" t="str">
        <f t="shared" si="141"/>
        <v>50 to 75</v>
      </c>
      <c r="L290" s="15">
        <v>67.75</v>
      </c>
      <c r="M290" s="14" t="str">
        <f t="shared" si="142"/>
        <v>50 to 75</v>
      </c>
      <c r="N290" s="15">
        <v>70.28</v>
      </c>
      <c r="O290" s="14" t="str">
        <f t="shared" si="143"/>
        <v>2% to 4%</v>
      </c>
      <c r="P290" s="26">
        <f t="shared" si="144"/>
        <v>0.0359988616960729</v>
      </c>
      <c r="Q290" s="5">
        <v>150</v>
      </c>
      <c r="R290" s="5" t="s">
        <v>115</v>
      </c>
      <c r="S290" s="5" t="str">
        <f t="shared" si="153"/>
        <v>0.4 to 0.5</v>
      </c>
      <c r="T290" s="15">
        <f t="shared" si="154"/>
        <v>0.45190798553094</v>
      </c>
      <c r="U290" s="15" t="str">
        <f t="shared" si="155"/>
        <v>0.1 to 0.2</v>
      </c>
      <c r="V290" s="16">
        <f t="shared" si="156"/>
        <v>0.126571589228648</v>
      </c>
      <c r="W290" s="15" t="str">
        <f t="shared" si="157"/>
        <v>0.1 to 0.2</v>
      </c>
      <c r="X290" s="16">
        <f t="shared" si="158"/>
        <v>0.122015156093354</v>
      </c>
      <c r="Y290" s="5" t="str">
        <f t="shared" si="159"/>
        <v>4 to 6</v>
      </c>
      <c r="Z290" s="15">
        <f>Q290*0.0338</f>
        <v>5.07</v>
      </c>
      <c r="AA290" s="5" t="s">
        <v>96</v>
      </c>
      <c r="AB290" s="5"/>
      <c r="AC290" s="5"/>
      <c r="AD290" s="5"/>
    </row>
    <row r="291" spans="1:30">
      <c r="A291" s="5" t="s">
        <v>718</v>
      </c>
      <c r="B291" s="5" t="s">
        <v>719</v>
      </c>
      <c r="C291" s="24" t="s">
        <v>1165</v>
      </c>
      <c r="D291" s="25" t="s">
        <v>1416</v>
      </c>
      <c r="E291" s="5" t="s">
        <v>492</v>
      </c>
      <c r="F291" s="9" t="s">
        <v>1417</v>
      </c>
      <c r="G291" s="15">
        <v>0</v>
      </c>
      <c r="H291" s="15">
        <v>0</v>
      </c>
      <c r="I291" s="26">
        <f t="shared" si="145"/>
        <v>0</v>
      </c>
      <c r="J291" s="15" t="s">
        <v>874</v>
      </c>
      <c r="K291" s="14" t="str">
        <f t="shared" si="141"/>
        <v>50 to 75</v>
      </c>
      <c r="L291" s="15">
        <v>66.21</v>
      </c>
      <c r="M291" s="14" t="str">
        <f t="shared" si="142"/>
        <v>50 to 75</v>
      </c>
      <c r="N291" s="15">
        <v>66.21</v>
      </c>
      <c r="O291" s="14" t="str">
        <f t="shared" si="143"/>
        <v>No Discount</v>
      </c>
      <c r="P291" s="26">
        <f t="shared" si="144"/>
        <v>0</v>
      </c>
      <c r="Q291" s="5">
        <v>8</v>
      </c>
      <c r="R291" s="5" t="s">
        <v>95</v>
      </c>
      <c r="S291" s="5" t="str">
        <f t="shared" si="153"/>
        <v>0.2 to 0.3</v>
      </c>
      <c r="T291" s="15">
        <f t="shared" si="154"/>
        <v>0.269121836060456</v>
      </c>
      <c r="U291" s="15" t="str">
        <f t="shared" si="155"/>
        <v>0.05 to 0.1</v>
      </c>
      <c r="V291" s="16">
        <f t="shared" si="156"/>
        <v>0.0726628957363232</v>
      </c>
      <c r="W291" s="15" t="str">
        <f t="shared" si="157"/>
        <v>0.05 to 0.1</v>
      </c>
      <c r="X291" s="16">
        <f t="shared" si="158"/>
        <v>0.0726628957363232</v>
      </c>
      <c r="Y291" s="5" t="str">
        <f t="shared" si="159"/>
        <v>8 to 10</v>
      </c>
      <c r="Z291" s="15">
        <f>Q291*1.04</f>
        <v>8.32</v>
      </c>
      <c r="AA291" s="5" t="s">
        <v>96</v>
      </c>
      <c r="AB291" s="5"/>
      <c r="AC291" s="5"/>
      <c r="AD291" s="5"/>
    </row>
    <row r="292" spans="1:30">
      <c r="A292" s="5" t="s">
        <v>718</v>
      </c>
      <c r="B292" s="5" t="s">
        <v>719</v>
      </c>
      <c r="C292" s="24" t="s">
        <v>606</v>
      </c>
      <c r="D292" s="5" t="s">
        <v>1418</v>
      </c>
      <c r="E292" s="5" t="s">
        <v>493</v>
      </c>
      <c r="F292" s="9" t="s">
        <v>1419</v>
      </c>
      <c r="G292" s="15">
        <v>0</v>
      </c>
      <c r="H292" s="15">
        <v>0</v>
      </c>
      <c r="I292" s="26">
        <f t="shared" si="145"/>
        <v>0</v>
      </c>
      <c r="J292" s="15" t="s">
        <v>874</v>
      </c>
      <c r="K292" s="14" t="str">
        <f t="shared" si="141"/>
        <v>40 to 50</v>
      </c>
      <c r="L292" s="15">
        <v>49</v>
      </c>
      <c r="M292" s="14" t="str">
        <f t="shared" si="142"/>
        <v>40 to 50</v>
      </c>
      <c r="N292" s="15">
        <v>49.66</v>
      </c>
      <c r="O292" s="14" t="str">
        <f t="shared" si="143"/>
        <v>0% to 2%</v>
      </c>
      <c r="P292" s="26">
        <f t="shared" si="144"/>
        <v>0.013290374546919</v>
      </c>
      <c r="Q292" s="5">
        <v>8.5</v>
      </c>
      <c r="R292" s="5" t="s">
        <v>96</v>
      </c>
      <c r="S292" s="5" t="str">
        <f t="shared" si="153"/>
        <v>0.1 to 0.2</v>
      </c>
      <c r="T292" s="15">
        <f t="shared" si="154"/>
        <v>0.194951162744435</v>
      </c>
      <c r="U292" s="15" t="str">
        <f t="shared" si="155"/>
        <v>0.05 to 0.1</v>
      </c>
      <c r="V292" s="16">
        <f t="shared" si="156"/>
        <v>0.0533457995981619</v>
      </c>
      <c r="W292" s="15" t="str">
        <f t="shared" si="157"/>
        <v>0.05 to 0.1</v>
      </c>
      <c r="X292" s="16">
        <f t="shared" si="158"/>
        <v>0.0526368139409974</v>
      </c>
      <c r="Y292" s="5" t="str">
        <f t="shared" si="159"/>
        <v>8 to 10</v>
      </c>
      <c r="Z292" s="15">
        <f>Q292</f>
        <v>8.5</v>
      </c>
      <c r="AA292" s="5" t="s">
        <v>96</v>
      </c>
      <c r="AB292" s="5"/>
      <c r="AC292" s="5"/>
      <c r="AD292" s="5"/>
    </row>
    <row r="293" spans="1:30">
      <c r="A293" s="5" t="s">
        <v>718</v>
      </c>
      <c r="B293" s="5" t="s">
        <v>719</v>
      </c>
      <c r="C293" s="24" t="s">
        <v>1343</v>
      </c>
      <c r="D293" s="5" t="s">
        <v>1420</v>
      </c>
      <c r="E293" s="5" t="s">
        <v>494</v>
      </c>
      <c r="F293" s="9" t="s">
        <v>1421</v>
      </c>
      <c r="G293" s="15">
        <v>0</v>
      </c>
      <c r="H293" s="15">
        <v>0</v>
      </c>
      <c r="I293" s="26">
        <f t="shared" si="145"/>
        <v>0</v>
      </c>
      <c r="J293" s="15" t="s">
        <v>874</v>
      </c>
      <c r="K293" s="14" t="str">
        <f t="shared" si="141"/>
        <v>40 to 50</v>
      </c>
      <c r="L293" s="15">
        <v>44.33</v>
      </c>
      <c r="M293" s="14" t="str">
        <f t="shared" si="142"/>
        <v>40 to 50</v>
      </c>
      <c r="N293" s="15">
        <v>44.33</v>
      </c>
      <c r="O293" s="14" t="str">
        <f t="shared" si="143"/>
        <v>No Discount</v>
      </c>
      <c r="P293" s="26">
        <f t="shared" si="144"/>
        <v>0</v>
      </c>
      <c r="Q293" s="5">
        <v>2</v>
      </c>
      <c r="R293" s="5" t="s">
        <v>96</v>
      </c>
      <c r="S293" s="5" t="str">
        <f t="shared" si="153"/>
        <v>0.5 to 0.75</v>
      </c>
      <c r="T293" s="15">
        <f t="shared" si="154"/>
        <v>0.749577274264457</v>
      </c>
      <c r="U293" s="15" t="str">
        <f t="shared" si="155"/>
        <v>0.2 to 0.3</v>
      </c>
      <c r="V293" s="16">
        <f t="shared" si="156"/>
        <v>0.202385864051403</v>
      </c>
      <c r="W293" s="15" t="str">
        <f t="shared" si="157"/>
        <v>0.2 to 0.3</v>
      </c>
      <c r="X293" s="16">
        <f t="shared" si="158"/>
        <v>0.202385864051403</v>
      </c>
      <c r="Y293" s="5" t="str">
        <f t="shared" si="159"/>
        <v>1 to 2</v>
      </c>
      <c r="Z293" s="15">
        <f>Q293</f>
        <v>2</v>
      </c>
      <c r="AA293" s="5" t="s">
        <v>96</v>
      </c>
      <c r="AB293" s="5"/>
      <c r="AC293" s="5"/>
      <c r="AD293" s="5"/>
    </row>
    <row r="294" spans="1:30">
      <c r="A294" s="5" t="s">
        <v>718</v>
      </c>
      <c r="B294" s="5" t="s">
        <v>719</v>
      </c>
      <c r="C294" s="24" t="s">
        <v>1422</v>
      </c>
      <c r="D294" s="5" t="s">
        <v>1423</v>
      </c>
      <c r="E294" s="5" t="s">
        <v>495</v>
      </c>
      <c r="F294" s="9" t="s">
        <v>1424</v>
      </c>
      <c r="G294" s="15">
        <v>0</v>
      </c>
      <c r="H294" s="15">
        <v>0</v>
      </c>
      <c r="I294" s="26">
        <f t="shared" si="145"/>
        <v>0</v>
      </c>
      <c r="J294" s="15" t="s">
        <v>874</v>
      </c>
      <c r="K294" s="14" t="str">
        <f t="shared" si="141"/>
        <v>30 to 40</v>
      </c>
      <c r="L294" s="15">
        <v>39.99</v>
      </c>
      <c r="M294" s="14" t="str">
        <f t="shared" si="142"/>
        <v>30 to 40</v>
      </c>
      <c r="N294" s="15">
        <v>39.99</v>
      </c>
      <c r="O294" s="14" t="str">
        <f t="shared" si="143"/>
        <v>No Discount</v>
      </c>
      <c r="P294" s="26">
        <f t="shared" si="144"/>
        <v>0</v>
      </c>
      <c r="Q294" s="5">
        <v>8.5</v>
      </c>
      <c r="R294" s="5" t="s">
        <v>96</v>
      </c>
      <c r="S294" s="5" t="str">
        <f t="shared" si="153"/>
        <v>0.1 to 0.2</v>
      </c>
      <c r="T294" s="15">
        <f t="shared" si="154"/>
        <v>0.159104020370407</v>
      </c>
      <c r="U294" s="15" t="str">
        <f t="shared" si="155"/>
        <v>0 to 0.05</v>
      </c>
      <c r="V294" s="16">
        <f t="shared" si="156"/>
        <v>0.04295808550001</v>
      </c>
      <c r="W294" s="15" t="str">
        <f t="shared" si="157"/>
        <v>0 to 0.05</v>
      </c>
      <c r="X294" s="16">
        <f t="shared" si="158"/>
        <v>0.04295808550001</v>
      </c>
      <c r="Y294" s="5" t="str">
        <f t="shared" si="159"/>
        <v>8 to 10</v>
      </c>
      <c r="Z294" s="15">
        <f>Q294</f>
        <v>8.5</v>
      </c>
      <c r="AA294" s="5" t="s">
        <v>96</v>
      </c>
      <c r="AB294" s="5"/>
      <c r="AC294" s="5"/>
      <c r="AD294" s="5"/>
    </row>
    <row r="295" spans="1:30">
      <c r="A295" s="5" t="s">
        <v>718</v>
      </c>
      <c r="B295" s="5" t="s">
        <v>719</v>
      </c>
      <c r="C295" s="24" t="s">
        <v>616</v>
      </c>
      <c r="D295" s="5" t="s">
        <v>1425</v>
      </c>
      <c r="E295" s="5" t="s">
        <v>496</v>
      </c>
      <c r="F295" s="9" t="s">
        <v>1426</v>
      </c>
      <c r="G295" s="15">
        <v>0</v>
      </c>
      <c r="H295" s="15">
        <v>0</v>
      </c>
      <c r="I295" s="26">
        <f t="shared" si="145"/>
        <v>0</v>
      </c>
      <c r="J295" s="15" t="s">
        <v>874</v>
      </c>
      <c r="K295" s="14" t="str">
        <f t="shared" si="141"/>
        <v>30 to 40</v>
      </c>
      <c r="L295" s="15">
        <v>31.99</v>
      </c>
      <c r="M295" s="14" t="str">
        <f t="shared" si="142"/>
        <v>30 to 40</v>
      </c>
      <c r="N295" s="15">
        <v>31.99</v>
      </c>
      <c r="O295" s="14" t="str">
        <f t="shared" si="143"/>
        <v>No Discount</v>
      </c>
      <c r="P295" s="26">
        <f t="shared" si="144"/>
        <v>0</v>
      </c>
      <c r="Q295" s="5">
        <v>150</v>
      </c>
      <c r="R295" s="5" t="s">
        <v>115</v>
      </c>
      <c r="S295" s="5" t="str">
        <f t="shared" si="153"/>
        <v>0.2 to 0.3</v>
      </c>
      <c r="T295" s="15">
        <f t="shared" si="154"/>
        <v>0.213380611913428</v>
      </c>
      <c r="U295" s="15" t="str">
        <f t="shared" si="155"/>
        <v>0.05 to 0.1</v>
      </c>
      <c r="V295" s="16">
        <f t="shared" si="156"/>
        <v>0.0576127652166257</v>
      </c>
      <c r="W295" s="15" t="str">
        <f t="shared" si="157"/>
        <v>0.05 to 0.1</v>
      </c>
      <c r="X295" s="16">
        <f t="shared" si="158"/>
        <v>0.0576127652166257</v>
      </c>
      <c r="Y295" s="5" t="str">
        <f t="shared" si="159"/>
        <v>4 to 6</v>
      </c>
      <c r="Z295" s="15">
        <f>Q295*0.0338</f>
        <v>5.07</v>
      </c>
      <c r="AA295" s="5" t="s">
        <v>96</v>
      </c>
      <c r="AB295" s="5"/>
      <c r="AC295" s="5"/>
      <c r="AD295" s="5"/>
    </row>
    <row r="296" spans="1:30">
      <c r="A296" s="5" t="s">
        <v>718</v>
      </c>
      <c r="B296" s="5" t="s">
        <v>719</v>
      </c>
      <c r="C296" s="24" t="s">
        <v>1427</v>
      </c>
      <c r="D296" s="5" t="s">
        <v>1428</v>
      </c>
      <c r="E296" s="5" t="s">
        <v>497</v>
      </c>
      <c r="F296" s="9" t="s">
        <v>1429</v>
      </c>
      <c r="G296" s="15">
        <v>0</v>
      </c>
      <c r="H296" s="15">
        <v>0</v>
      </c>
      <c r="I296" s="26">
        <f t="shared" si="145"/>
        <v>0</v>
      </c>
      <c r="J296" s="15" t="s">
        <v>874</v>
      </c>
      <c r="K296" s="14" t="str">
        <f t="shared" si="141"/>
        <v>100 to 150</v>
      </c>
      <c r="L296" s="15">
        <v>138</v>
      </c>
      <c r="M296" s="14" t="str">
        <f t="shared" si="142"/>
        <v>100 to 150</v>
      </c>
      <c r="N296" s="15">
        <v>138</v>
      </c>
      <c r="O296" s="14" t="str">
        <f t="shared" si="143"/>
        <v>No Discount</v>
      </c>
      <c r="P296" s="26">
        <f t="shared" si="144"/>
        <v>0</v>
      </c>
      <c r="Q296" s="5"/>
      <c r="R296" s="5"/>
      <c r="S296" s="5"/>
      <c r="T296" s="15"/>
      <c r="U296" s="15"/>
      <c r="V296" s="16"/>
      <c r="W296" s="15"/>
      <c r="X296" s="16"/>
      <c r="Y296" s="5"/>
      <c r="Z296" s="15"/>
      <c r="AA296" s="5"/>
      <c r="AB296" s="5"/>
      <c r="AC296" s="5"/>
      <c r="AD296" s="5"/>
    </row>
    <row r="297" spans="1:30">
      <c r="A297" s="5" t="s">
        <v>718</v>
      </c>
      <c r="B297" s="5" t="s">
        <v>719</v>
      </c>
      <c r="C297" s="24" t="s">
        <v>1430</v>
      </c>
      <c r="D297" s="25" t="s">
        <v>1431</v>
      </c>
      <c r="E297" s="5" t="s">
        <v>498</v>
      </c>
      <c r="F297" s="9" t="s">
        <v>1432</v>
      </c>
      <c r="G297" s="15">
        <v>0</v>
      </c>
      <c r="H297" s="15">
        <v>0</v>
      </c>
      <c r="I297" s="26">
        <f t="shared" si="145"/>
        <v>0</v>
      </c>
      <c r="J297" s="15" t="s">
        <v>874</v>
      </c>
      <c r="K297" s="14" t="str">
        <f t="shared" si="141"/>
        <v>100 to 150</v>
      </c>
      <c r="L297" s="15">
        <v>102.18</v>
      </c>
      <c r="M297" s="14" t="str">
        <f t="shared" si="142"/>
        <v>100 to 150</v>
      </c>
      <c r="N297" s="15">
        <v>102.18</v>
      </c>
      <c r="O297" s="14" t="str">
        <f t="shared" si="143"/>
        <v>No Discount</v>
      </c>
      <c r="P297" s="26">
        <f t="shared" si="144"/>
        <v>0</v>
      </c>
      <c r="Q297" s="5"/>
      <c r="R297" s="5"/>
      <c r="S297" s="5"/>
      <c r="T297" s="15"/>
      <c r="U297" s="15"/>
      <c r="V297" s="16"/>
      <c r="W297" s="15"/>
      <c r="X297" s="16"/>
      <c r="Y297" s="5"/>
      <c r="Z297" s="15"/>
      <c r="AA297" s="5"/>
      <c r="AB297" s="5"/>
      <c r="AC297" s="5"/>
      <c r="AD297" s="5"/>
    </row>
    <row r="298" spans="1:30">
      <c r="A298" s="5" t="s">
        <v>718</v>
      </c>
      <c r="B298" s="5" t="s">
        <v>719</v>
      </c>
      <c r="C298" s="24" t="s">
        <v>601</v>
      </c>
      <c r="D298" s="25" t="s">
        <v>1433</v>
      </c>
      <c r="E298" s="5" t="s">
        <v>499</v>
      </c>
      <c r="F298" s="9" t="s">
        <v>1434</v>
      </c>
      <c r="G298" s="15">
        <v>0</v>
      </c>
      <c r="H298" s="15">
        <v>0</v>
      </c>
      <c r="I298" s="26">
        <f t="shared" si="145"/>
        <v>0</v>
      </c>
      <c r="J298" s="15" t="s">
        <v>874</v>
      </c>
      <c r="K298" s="14" t="str">
        <f t="shared" si="141"/>
        <v>20 to 30</v>
      </c>
      <c r="L298" s="15">
        <v>28.19</v>
      </c>
      <c r="M298" s="14" t="str">
        <f t="shared" si="142"/>
        <v>20 to 30</v>
      </c>
      <c r="N298" s="15">
        <v>28.19</v>
      </c>
      <c r="O298" s="14" t="str">
        <f t="shared" si="143"/>
        <v>No Discount</v>
      </c>
      <c r="P298" s="26">
        <f t="shared" si="144"/>
        <v>0</v>
      </c>
      <c r="Q298" s="5"/>
      <c r="R298" s="5"/>
      <c r="S298" s="5"/>
      <c r="T298" s="15"/>
      <c r="U298" s="15"/>
      <c r="V298" s="16"/>
      <c r="W298" s="15"/>
      <c r="X298" s="16"/>
      <c r="Y298" s="5"/>
      <c r="Z298" s="15"/>
      <c r="AA298" s="5"/>
      <c r="AB298" s="5"/>
      <c r="AC298" s="5"/>
      <c r="AD298" s="5"/>
    </row>
    <row r="299" spans="1:30">
      <c r="A299" s="5" t="s">
        <v>718</v>
      </c>
      <c r="B299" s="5" t="s">
        <v>719</v>
      </c>
      <c r="C299" s="24" t="s">
        <v>601</v>
      </c>
      <c r="D299" s="25" t="s">
        <v>1435</v>
      </c>
      <c r="E299" s="5" t="s">
        <v>500</v>
      </c>
      <c r="F299" s="9" t="s">
        <v>1436</v>
      </c>
      <c r="G299" s="15">
        <v>0</v>
      </c>
      <c r="H299" s="15">
        <v>0</v>
      </c>
      <c r="I299" s="26">
        <f t="shared" si="145"/>
        <v>0</v>
      </c>
      <c r="J299" s="15" t="s">
        <v>874</v>
      </c>
      <c r="K299" s="14" t="str">
        <f t="shared" si="141"/>
        <v>40 to 50</v>
      </c>
      <c r="L299" s="15">
        <v>46.29</v>
      </c>
      <c r="M299" s="14" t="str">
        <f t="shared" si="142"/>
        <v>40 to 50</v>
      </c>
      <c r="N299" s="15">
        <v>46.29</v>
      </c>
      <c r="O299" s="14" t="str">
        <f t="shared" si="143"/>
        <v>No Discount</v>
      </c>
      <c r="P299" s="26">
        <f t="shared" si="144"/>
        <v>0</v>
      </c>
      <c r="Q299" s="5"/>
      <c r="R299" s="5"/>
      <c r="S299" s="5"/>
      <c r="T299" s="15"/>
      <c r="U299" s="15"/>
      <c r="V299" s="16"/>
      <c r="W299" s="15"/>
      <c r="X299" s="16"/>
      <c r="Y299" s="5"/>
      <c r="Z299" s="15"/>
      <c r="AA299" s="5"/>
      <c r="AB299" s="5"/>
      <c r="AC299" s="5"/>
      <c r="AD299" s="5"/>
    </row>
    <row r="300" spans="1:30">
      <c r="A300" s="5" t="s">
        <v>718</v>
      </c>
      <c r="B300" s="5" t="s">
        <v>719</v>
      </c>
      <c r="C300" s="24" t="s">
        <v>1437</v>
      </c>
      <c r="D300" s="5" t="s">
        <v>1438</v>
      </c>
      <c r="E300" s="5" t="s">
        <v>501</v>
      </c>
      <c r="F300" s="9" t="s">
        <v>1439</v>
      </c>
      <c r="G300" s="15">
        <v>0</v>
      </c>
      <c r="H300" s="15">
        <v>0</v>
      </c>
      <c r="I300" s="26">
        <f t="shared" si="145"/>
        <v>0</v>
      </c>
      <c r="J300" s="15" t="s">
        <v>874</v>
      </c>
      <c r="K300" s="14" t="str">
        <f t="shared" si="141"/>
        <v>100 to 150</v>
      </c>
      <c r="L300" s="15">
        <v>111.36</v>
      </c>
      <c r="M300" s="14" t="str">
        <f t="shared" si="142"/>
        <v>100 to 150</v>
      </c>
      <c r="N300" s="15">
        <v>111.39</v>
      </c>
      <c r="O300" s="14" t="str">
        <f t="shared" si="143"/>
        <v>0% to 2%</v>
      </c>
      <c r="P300" s="26">
        <f t="shared" si="144"/>
        <v>0.000269323996768122</v>
      </c>
      <c r="Q300" s="5"/>
      <c r="R300" s="5"/>
      <c r="S300" s="5"/>
      <c r="T300" s="15"/>
      <c r="U300" s="15"/>
      <c r="V300" s="16"/>
      <c r="W300" s="15"/>
      <c r="X300" s="16"/>
      <c r="Y300" s="5"/>
      <c r="Z300" s="15"/>
      <c r="AA300" s="5"/>
      <c r="AB300" s="5"/>
      <c r="AC300" s="5"/>
      <c r="AD300" s="5"/>
    </row>
    <row r="301" spans="1:30">
      <c r="A301" s="5" t="s">
        <v>718</v>
      </c>
      <c r="B301" s="5" t="s">
        <v>719</v>
      </c>
      <c r="C301" s="24" t="s">
        <v>1440</v>
      </c>
      <c r="D301" s="5" t="s">
        <v>1441</v>
      </c>
      <c r="E301" s="5" t="s">
        <v>502</v>
      </c>
      <c r="F301" s="9" t="s">
        <v>1442</v>
      </c>
      <c r="G301" s="15">
        <v>0</v>
      </c>
      <c r="H301" s="15">
        <v>0</v>
      </c>
      <c r="I301" s="26">
        <f t="shared" si="145"/>
        <v>0</v>
      </c>
      <c r="J301" s="15" t="s">
        <v>874</v>
      </c>
      <c r="K301" s="14" t="str">
        <f t="shared" si="141"/>
        <v>200 to 250</v>
      </c>
      <c r="L301" s="15">
        <v>221</v>
      </c>
      <c r="M301" s="14" t="str">
        <f t="shared" si="142"/>
        <v>200 to 250</v>
      </c>
      <c r="N301" s="15">
        <v>221</v>
      </c>
      <c r="O301" s="14" t="str">
        <f t="shared" si="143"/>
        <v>No Discount</v>
      </c>
      <c r="P301" s="26">
        <f t="shared" si="144"/>
        <v>0</v>
      </c>
      <c r="Q301" s="5"/>
      <c r="R301" s="5"/>
      <c r="S301" s="5"/>
      <c r="T301" s="15"/>
      <c r="U301" s="15"/>
      <c r="V301" s="16"/>
      <c r="W301" s="15"/>
      <c r="X301" s="16"/>
      <c r="Y301" s="5"/>
      <c r="Z301" s="15"/>
      <c r="AA301" s="5"/>
      <c r="AB301" s="5"/>
      <c r="AC301" s="5"/>
      <c r="AD301" s="5"/>
    </row>
    <row r="302" spans="1:30">
      <c r="A302" s="5" t="s">
        <v>718</v>
      </c>
      <c r="B302" s="5" t="s">
        <v>719</v>
      </c>
      <c r="C302" s="24" t="s">
        <v>1079</v>
      </c>
      <c r="D302" s="5" t="s">
        <v>1443</v>
      </c>
      <c r="E302" s="5" t="s">
        <v>503</v>
      </c>
      <c r="F302" s="9" t="s">
        <v>1444</v>
      </c>
      <c r="G302" s="27"/>
      <c r="H302" s="27"/>
      <c r="I302" s="26"/>
      <c r="J302" s="27"/>
      <c r="K302" s="14"/>
      <c r="L302" s="27"/>
      <c r="M302" s="14"/>
      <c r="N302" s="27"/>
      <c r="O302" s="14"/>
      <c r="P302" s="26"/>
      <c r="Q302" s="5">
        <v>250</v>
      </c>
      <c r="R302" s="5" t="s">
        <v>115</v>
      </c>
      <c r="S302" s="5"/>
      <c r="T302" s="15"/>
      <c r="U302" s="15"/>
      <c r="V302" s="16"/>
      <c r="W302" s="15"/>
      <c r="X302" s="16"/>
      <c r="Y302" s="5" t="str">
        <f>_xlfn.IFS(AND(Z302&gt;0,Z302&lt;=1),"0 to 1",AND(Z302&gt;1,Z302&lt;=2),"1 to 2",AND(Z302&gt;2,Z302&lt;=4),"2 to 4",AND(Z302&gt;4,Z302&lt;=6),"4 to 6",AND(Z302&gt;6,Z302&lt;=8),"6 to 8",AND(Z302&gt;8,Z302&lt;=10),"8 to 10",AND(Z302&gt;10,Z302&lt;=15),"10 to 15",AND(Z302&gt;15,Z302&lt;=20),"15 to 20",AND(Z302&gt;20,Z302&lt;=25),"20 to 25",AND(Z302&gt;25,Z302&lt;=30),"25 to 30",AND(Z302&gt;30,Z302&lt;=40),"30 to 40",AND(Z302&gt;40,Z302&lt;=50),"40 to 50",Z302&gt;50,"50+")</f>
        <v>8 to 10</v>
      </c>
      <c r="Z302" s="15">
        <f>Q302*0.0338</f>
        <v>8.45</v>
      </c>
      <c r="AA302" s="5" t="s">
        <v>96</v>
      </c>
      <c r="AB302" s="5"/>
      <c r="AC302" s="5"/>
      <c r="AD302" s="5"/>
    </row>
  </sheetData>
  <autoFilter ref="A1:AD302">
    <sortState ref="A1:AD302">
      <sortCondition ref="H1" descending="1"/>
    </sortState>
    <extLst/>
  </autoFilter>
  <conditionalFormatting sqref="H2:H301">
    <cfRule type="colorScale" priority="1">
      <colorScale>
        <cfvo type="min"/>
        <cfvo type="percentile" val="50"/>
        <cfvo type="max"/>
        <color rgb="FFF8696B"/>
        <color rgb="FFFFEB84"/>
        <color rgb="FF63BE7B"/>
      </colorScale>
    </cfRule>
  </conditionalFormatting>
  <conditionalFormatting sqref="I2:I301">
    <cfRule type="colorScale" priority="2">
      <colorScale>
        <cfvo type="min"/>
        <cfvo type="percentile" val="50"/>
        <cfvo type="max"/>
        <color rgb="FFF8696B"/>
        <color rgb="FFFFEB84"/>
        <color rgb="FF63BE7B"/>
      </colorScale>
    </cfRule>
  </conditionalFormatting>
  <conditionalFormatting sqref="H303:J1048576 H1:J1">
    <cfRule type="colorScale" priority="4">
      <colorScale>
        <cfvo type="min"/>
        <cfvo type="percentile" val="50"/>
        <cfvo type="max"/>
        <color rgb="FFF8696B"/>
        <color rgb="FFFFEB84"/>
        <color rgb="FF63BE7B"/>
      </colorScale>
    </cfRule>
  </conditionalFormatting>
  <conditionalFormatting sqref="H2:J302">
    <cfRule type="colorScale" priority="6">
      <colorScale>
        <cfvo type="min"/>
        <cfvo type="percentile" val="50"/>
        <cfvo type="max"/>
        <color rgb="FFF8696B"/>
        <color rgb="FFFFEB84"/>
        <color rgb="FF63BE7B"/>
      </colorScale>
    </cfRule>
  </conditionalFormatting>
  <hyperlinks>
    <hyperlink ref="D297" r:id="rId1" display="www.amazon.ae/dp/B09VMTHY8G"/>
    <hyperlink ref="D206" r:id="rId2" display="www.amazon.ae/dp/B07JH2ZTPG"/>
    <hyperlink ref="D49" r:id="rId3" display="www.amazon.ae/dp/B07N6QS4BF"/>
    <hyperlink ref="D157" r:id="rId4" display="www.amazon.ae/dp/B07MW14FCH"/>
    <hyperlink ref="D191" r:id="rId5" display="www.amazon.ae/dp/B0BLNMZR33"/>
    <hyperlink ref="D291" r:id="rId6" display="www.amazon.ae/dp/B0BGPCCW5H"/>
    <hyperlink ref="D33" r:id="rId7" display="www.amazon.ae/dp/B0933PJLR3"/>
    <hyperlink ref="D249" r:id="rId8" display="www.amazon.ae/dp/B0BYJQ4KY6"/>
    <hyperlink ref="D223" r:id="rId9" display="www.amazon.ae/dp/B09N6XMXS2"/>
    <hyperlink ref="D298" r:id="rId10" display="www.amazon.ae/dp/B0BMTQ3V7P"/>
    <hyperlink ref="D135" r:id="rId11" display="www.amazon.ae/dp/B0872DG4K2"/>
    <hyperlink ref="D133" r:id="rId12" display="www.amazon.ae/dp/B075JG354F"/>
    <hyperlink ref="D197" r:id="rId13" display="www.amazon.ae/dp/B08QVTTQ3W"/>
    <hyperlink ref="D204" r:id="rId14" display="www.amazon.ae/dp/B09J7HPGM8"/>
    <hyperlink ref="D100" r:id="rId15" display="www.amazon.ae/dp/B008074JOI"/>
    <hyperlink ref="D179" r:id="rId16" display="www.amazon.ae/dp/B07YB4ZDX2"/>
    <hyperlink ref="D241" r:id="rId17" display="www.amazon.ae/dp/B00AT5X34Q"/>
    <hyperlink ref="D106" r:id="rId18" display="www.amazon.ae/dp/B086RLFM41"/>
    <hyperlink ref="D215" r:id="rId19" display="www.amazon.ae/dp/B01L1OWXSK"/>
    <hyperlink ref="D253" r:id="rId20" display="www.amazon.ae/dp/B07Q872BW8"/>
    <hyperlink ref="D299" r:id="rId21" display="www.amazon.ae/dp/B0C5H2LRQ6"/>
    <hyperlink ref="D77" r:id="rId22" display="www.amazon.ae/dp/B08P5XYLYZ"/>
    <hyperlink ref="D127" r:id="rId23" display="www.amazon.ae/dp/B07H3CYSBT"/>
    <hyperlink ref="D278" r:id="rId24" display="www.amazon.ae/dp/B07116PWV3"/>
    <hyperlink ref="D248" r:id="rId25" display="www.amazon.ae/dp/B01N6F7DR8"/>
    <hyperlink ref="D30" r:id="rId26" display="www.amazon.ae/dp/B018IVSRLQ"/>
    <hyperlink ref="D252" r:id="rId27" display="www.amazon.ae/dp/B01FRH3NHM"/>
    <hyperlink ref="D270" r:id="rId28" display="www.amazon.ae/dp/B005IUGNN0"/>
    <hyperlink ref="D67" r:id="rId29" display="www.amazon.ae/dp/B07QD2KWDN"/>
    <hyperlink ref="D183" r:id="rId30" display="www.amazon.ae/dp/B00SD8JJ8A"/>
    <hyperlink ref="D126" r:id="rId31" display="www.amazon.ae/dp/B08MFP92JM"/>
    <hyperlink ref="D251" r:id="rId32" display="www.amazon.ae/dp/B085F6YH3D"/>
    <hyperlink ref="D47" r:id="rId33" display="www.amazon.ae/dp/B08TB9NSHQ"/>
    <hyperlink ref="D5" r:id="rId34" display="www.amazon.ae/dp/B08LZ2R5MM"/>
    <hyperlink ref="D167" r:id="rId35" display="www.amazon.ae/dp/B08N1CF7NM"/>
    <hyperlink ref="D22" r:id="rId36" display="www.amazon.ae/dp/B07RL8Z98T"/>
    <hyperlink ref="D43" r:id="rId37" display="www.amazon.ae/dp/B07RJ22872"/>
    <hyperlink ref="D39" r:id="rId38" display="www.amazon.ae/dp/B00JQNCIYI"/>
    <hyperlink ref="D99" r:id="rId39" display="www.amazon.ae/dp/B09WDXPZY1"/>
    <hyperlink ref="D210" r:id="rId40" display="www.amazon.ae/dp/B08FK87MZT"/>
    <hyperlink ref="D19" r:id="rId41" display="www.amazon.ae/dp/B0BCZBNKNY"/>
    <hyperlink ref="D2" r:id="rId42" display="www.amazon.ae/dp/B07QD2L6BC"/>
    <hyperlink ref="D3" r:id="rId43" display="www.amazon.ae/dp/B00F9H0IKQ"/>
    <hyperlink ref="D4" r:id="rId44" display="www.amazon.ae/dp/B0178H2MFS"/>
    <hyperlink ref="D6" r:id="rId45" display="www.amazon.ae/dp/B07NQCBRK3"/>
    <hyperlink ref="D7" r:id="rId46" display="www.amazon.ae/dp/B01M2ZXXL6"/>
    <hyperlink ref="D8" r:id="rId47" display="www.amazon.ae/dp/B07P2CCKQG"/>
    <hyperlink ref="D9" r:id="rId48" display="www.amazon.ae/dp/B07VGQPP32"/>
    <hyperlink ref="D10" r:id="rId49" display="www.amazon.ae/dp/B004K033ZK"/>
  </hyperlinks>
  <pageMargins left="0.7" right="0.7" top="0.75" bottom="0.75" header="0.3" footer="0.3"/>
  <pageSetup paperSize="9" orientation="portrait"/>
  <headerFooter>
    <oddFooter>&amp;L
&amp;1#&amp;"Calibri"&amp;9&amp;K000000 Marico Information classification: Official</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F716"/>
  <sheetViews>
    <sheetView workbookViewId="0">
      <selection activeCell="A5" sqref="A5"/>
    </sheetView>
  </sheetViews>
  <sheetFormatPr defaultColWidth="9" defaultRowHeight="14.4" outlineLevelCol="5"/>
  <cols>
    <col min="1" max="2" width="24.712962962963" style="23" customWidth="1"/>
    <col min="6" max="6" width="24.712962962963" style="23" customWidth="1"/>
  </cols>
  <sheetData>
    <row r="1" spans="1:6">
      <c r="A1" s="22" t="s">
        <v>1445</v>
      </c>
      <c r="B1" s="22" t="s">
        <v>1446</v>
      </c>
      <c r="F1" s="22" t="s">
        <v>1446</v>
      </c>
    </row>
    <row r="2" spans="1:6">
      <c r="A2" s="23" t="s">
        <v>535</v>
      </c>
      <c r="B2" s="23" t="s">
        <v>535</v>
      </c>
      <c r="F2" s="23" t="s">
        <v>31</v>
      </c>
    </row>
    <row r="3" spans="1:6">
      <c r="A3" s="23" t="s">
        <v>514</v>
      </c>
      <c r="B3" s="23" t="s">
        <v>514</v>
      </c>
      <c r="F3" s="23" t="s">
        <v>36</v>
      </c>
    </row>
    <row r="4" spans="1:6">
      <c r="A4" s="23" t="s">
        <v>517</v>
      </c>
      <c r="B4" s="23" t="s">
        <v>517</v>
      </c>
      <c r="F4" s="23" t="s">
        <v>37</v>
      </c>
    </row>
    <row r="5" spans="1:6">
      <c r="A5" s="23" t="s">
        <v>1447</v>
      </c>
      <c r="B5" s="23" t="s">
        <v>35</v>
      </c>
      <c r="F5" s="23" t="s">
        <v>507</v>
      </c>
    </row>
    <row r="6" spans="1:6">
      <c r="A6" s="23" t="s">
        <v>35</v>
      </c>
      <c r="B6" s="23" t="s">
        <v>35</v>
      </c>
      <c r="F6" s="23" t="s">
        <v>33</v>
      </c>
    </row>
    <row r="7" spans="1:6">
      <c r="A7" s="23" t="s">
        <v>530</v>
      </c>
      <c r="B7" s="23" t="s">
        <v>530</v>
      </c>
      <c r="F7" s="23" t="s">
        <v>38</v>
      </c>
    </row>
    <row r="8" spans="1:6">
      <c r="A8" s="23" t="s">
        <v>1448</v>
      </c>
      <c r="B8" s="23" t="s">
        <v>538</v>
      </c>
      <c r="F8" s="23" t="s">
        <v>34</v>
      </c>
    </row>
    <row r="9" spans="1:6">
      <c r="A9" s="23" t="s">
        <v>538</v>
      </c>
      <c r="B9" s="23" t="s">
        <v>538</v>
      </c>
      <c r="F9" s="23" t="s">
        <v>30</v>
      </c>
    </row>
    <row r="10" spans="1:6">
      <c r="A10" s="23" t="s">
        <v>1449</v>
      </c>
      <c r="B10" s="23" t="s">
        <v>43</v>
      </c>
      <c r="F10" s="23" t="s">
        <v>35</v>
      </c>
    </row>
    <row r="11" spans="1:6">
      <c r="A11" s="23" t="s">
        <v>522</v>
      </c>
      <c r="B11" s="23" t="s">
        <v>522</v>
      </c>
      <c r="F11" s="23" t="s">
        <v>514</v>
      </c>
    </row>
    <row r="12" spans="1:6">
      <c r="A12" s="23" t="s">
        <v>1450</v>
      </c>
      <c r="B12" s="23" t="s">
        <v>522</v>
      </c>
      <c r="F12" s="23" t="s">
        <v>506</v>
      </c>
    </row>
    <row r="13" spans="1:6">
      <c r="A13" s="23" t="s">
        <v>30</v>
      </c>
      <c r="B13" s="23" t="s">
        <v>30</v>
      </c>
      <c r="F13" s="23" t="s">
        <v>517</v>
      </c>
    </row>
    <row r="14" spans="1:6">
      <c r="A14" s="23" t="s">
        <v>1451</v>
      </c>
      <c r="B14" s="23" t="s">
        <v>30</v>
      </c>
      <c r="F14" s="23" t="s">
        <v>32</v>
      </c>
    </row>
    <row r="15" spans="1:6">
      <c r="A15" s="23" t="s">
        <v>509</v>
      </c>
      <c r="B15" s="23" t="s">
        <v>509</v>
      </c>
      <c r="F15" s="23" t="s">
        <v>522</v>
      </c>
    </row>
    <row r="16" spans="1:6">
      <c r="A16" s="23" t="s">
        <v>1452</v>
      </c>
      <c r="B16" s="23" t="s">
        <v>509</v>
      </c>
      <c r="F16" s="23" t="s">
        <v>525</v>
      </c>
    </row>
    <row r="17" spans="1:6">
      <c r="A17" s="23" t="s">
        <v>1453</v>
      </c>
      <c r="B17" s="23" t="s">
        <v>506</v>
      </c>
      <c r="F17" s="23" t="s">
        <v>43</v>
      </c>
    </row>
    <row r="18" spans="1:6">
      <c r="A18" s="23" t="s">
        <v>36</v>
      </c>
      <c r="B18" s="23" t="s">
        <v>36</v>
      </c>
      <c r="F18" s="23" t="s">
        <v>538</v>
      </c>
    </row>
    <row r="19" spans="1:6">
      <c r="A19" s="23" t="s">
        <v>37</v>
      </c>
      <c r="B19" s="23" t="s">
        <v>37</v>
      </c>
      <c r="F19" s="23" t="s">
        <v>527</v>
      </c>
    </row>
    <row r="20" spans="1:6">
      <c r="A20" s="23" t="s">
        <v>532</v>
      </c>
      <c r="B20" s="23" t="s">
        <v>532</v>
      </c>
      <c r="F20" s="23" t="s">
        <v>509</v>
      </c>
    </row>
    <row r="21" spans="1:6">
      <c r="A21" s="23" t="s">
        <v>34</v>
      </c>
      <c r="B21" s="23" t="s">
        <v>34</v>
      </c>
      <c r="F21" s="23" t="s">
        <v>530</v>
      </c>
    </row>
    <row r="22" spans="1:6">
      <c r="A22" s="23" t="s">
        <v>525</v>
      </c>
      <c r="B22" s="23" t="s">
        <v>525</v>
      </c>
      <c r="F22" s="23" t="s">
        <v>535</v>
      </c>
    </row>
    <row r="23" spans="1:6">
      <c r="A23" s="23" t="s">
        <v>1454</v>
      </c>
      <c r="B23" s="23" t="s">
        <v>38</v>
      </c>
      <c r="F23" s="23" t="s">
        <v>550</v>
      </c>
    </row>
    <row r="24" spans="1:6">
      <c r="A24" s="23" t="s">
        <v>547</v>
      </c>
      <c r="B24" s="23" t="s">
        <v>547</v>
      </c>
      <c r="F24" s="23" t="s">
        <v>532</v>
      </c>
    </row>
    <row r="25" spans="1:6">
      <c r="A25" s="23" t="s">
        <v>38</v>
      </c>
      <c r="B25" s="23" t="s">
        <v>38</v>
      </c>
      <c r="F25" s="23" t="s">
        <v>520</v>
      </c>
    </row>
    <row r="26" spans="1:6">
      <c r="A26" s="23" t="s">
        <v>43</v>
      </c>
      <c r="B26" s="23" t="s">
        <v>43</v>
      </c>
      <c r="F26" s="23" t="s">
        <v>544</v>
      </c>
    </row>
    <row r="27" spans="1:6">
      <c r="A27" s="23" t="s">
        <v>541</v>
      </c>
      <c r="B27" s="23" t="s">
        <v>541</v>
      </c>
      <c r="F27" s="23" t="s">
        <v>541</v>
      </c>
    </row>
    <row r="28" spans="1:6">
      <c r="A28" s="23" t="s">
        <v>1455</v>
      </c>
      <c r="B28" s="23" t="s">
        <v>43</v>
      </c>
      <c r="F28" s="23" t="s">
        <v>547</v>
      </c>
    </row>
    <row r="29" spans="1:2">
      <c r="A29" s="23" t="s">
        <v>507</v>
      </c>
      <c r="B29" s="23" t="s">
        <v>507</v>
      </c>
    </row>
    <row r="30" spans="1:6">
      <c r="A30" s="23" t="s">
        <v>550</v>
      </c>
      <c r="B30" s="23" t="s">
        <v>550</v>
      </c>
      <c r="F30"/>
    </row>
    <row r="31" spans="1:6">
      <c r="A31" s="23" t="s">
        <v>31</v>
      </c>
      <c r="B31" s="23" t="s">
        <v>31</v>
      </c>
      <c r="F31"/>
    </row>
    <row r="32" spans="1:6">
      <c r="A32" s="23" t="s">
        <v>520</v>
      </c>
      <c r="B32" s="23" t="s">
        <v>520</v>
      </c>
      <c r="F32"/>
    </row>
    <row r="33" spans="1:6">
      <c r="A33" s="23" t="s">
        <v>33</v>
      </c>
      <c r="B33" s="23" t="s">
        <v>33</v>
      </c>
      <c r="F33"/>
    </row>
    <row r="34" spans="1:6">
      <c r="A34" s="23" t="s">
        <v>527</v>
      </c>
      <c r="B34" s="23" t="s">
        <v>527</v>
      </c>
      <c r="F34"/>
    </row>
    <row r="35" spans="1:6">
      <c r="A35" s="23" t="s">
        <v>544</v>
      </c>
      <c r="B35" s="23" t="s">
        <v>544</v>
      </c>
      <c r="F35"/>
    </row>
    <row r="36" spans="1:6">
      <c r="A36" s="23" t="s">
        <v>506</v>
      </c>
      <c r="B36" s="23" t="s">
        <v>506</v>
      </c>
      <c r="F36"/>
    </row>
    <row r="37" spans="1:6">
      <c r="A37" s="23" t="s">
        <v>32</v>
      </c>
      <c r="B37" s="23" t="s">
        <v>32</v>
      </c>
      <c r="F37"/>
    </row>
    <row r="38" spans="6:6">
      <c r="F38"/>
    </row>
    <row r="39" spans="6:6">
      <c r="F39"/>
    </row>
    <row r="40" spans="6:6">
      <c r="F40"/>
    </row>
    <row r="41" spans="6:6">
      <c r="F41"/>
    </row>
    <row r="42" spans="6:6">
      <c r="F42"/>
    </row>
    <row r="43" spans="6:6">
      <c r="F43"/>
    </row>
    <row r="44" spans="6:6">
      <c r="F44"/>
    </row>
    <row r="45" spans="6:6">
      <c r="F45"/>
    </row>
    <row r="46" spans="6:6">
      <c r="F46"/>
    </row>
    <row r="47" spans="6:6">
      <c r="F47"/>
    </row>
    <row r="48" spans="6:6">
      <c r="F48"/>
    </row>
    <row r="49" spans="6:6">
      <c r="F49"/>
    </row>
    <row r="50" spans="6:6">
      <c r="F50"/>
    </row>
    <row r="51" spans="6:6">
      <c r="F51"/>
    </row>
    <row r="52" spans="6:6">
      <c r="F52"/>
    </row>
    <row r="53" spans="6:6">
      <c r="F53"/>
    </row>
    <row r="54" spans="6:6">
      <c r="F54"/>
    </row>
    <row r="55" spans="6:6">
      <c r="F55"/>
    </row>
    <row r="56" spans="6:6">
      <c r="F56"/>
    </row>
    <row r="57" spans="6:6">
      <c r="F57"/>
    </row>
    <row r="58" spans="6:6">
      <c r="F58"/>
    </row>
    <row r="59" spans="6:6">
      <c r="F59"/>
    </row>
    <row r="60" spans="6:6">
      <c r="F60"/>
    </row>
    <row r="61" spans="6:6">
      <c r="F61"/>
    </row>
    <row r="62" spans="6:6">
      <c r="F62"/>
    </row>
    <row r="63" spans="6:6">
      <c r="F63"/>
    </row>
    <row r="64" spans="6:6">
      <c r="F64"/>
    </row>
    <row r="65" spans="6:6">
      <c r="F65"/>
    </row>
    <row r="66" spans="6:6">
      <c r="F66"/>
    </row>
    <row r="67" spans="6:6">
      <c r="F67"/>
    </row>
    <row r="68" spans="6:6">
      <c r="F68"/>
    </row>
    <row r="69" spans="6:6">
      <c r="F69"/>
    </row>
    <row r="70" spans="6:6">
      <c r="F70"/>
    </row>
    <row r="71" spans="6:6">
      <c r="F71"/>
    </row>
    <row r="72" spans="6:6">
      <c r="F72"/>
    </row>
    <row r="73" spans="6:6">
      <c r="F73"/>
    </row>
    <row r="74" spans="6:6">
      <c r="F74"/>
    </row>
    <row r="75" spans="6:6">
      <c r="F75"/>
    </row>
    <row r="76" spans="6:6">
      <c r="F76"/>
    </row>
    <row r="77" spans="6:6">
      <c r="F77"/>
    </row>
    <row r="78" spans="6:6">
      <c r="F78"/>
    </row>
    <row r="79" spans="6:6">
      <c r="F79"/>
    </row>
    <row r="80" spans="6:6">
      <c r="F80"/>
    </row>
    <row r="81" spans="6:6">
      <c r="F81"/>
    </row>
    <row r="82" spans="6:6">
      <c r="F82"/>
    </row>
    <row r="83" spans="6:6">
      <c r="F83"/>
    </row>
    <row r="84" spans="6:6">
      <c r="F84"/>
    </row>
    <row r="85" spans="6:6">
      <c r="F85"/>
    </row>
    <row r="86" spans="6:6">
      <c r="F86"/>
    </row>
    <row r="87" spans="6:6">
      <c r="F87"/>
    </row>
    <row r="88" spans="6:6">
      <c r="F88"/>
    </row>
    <row r="89" spans="6:6">
      <c r="F89"/>
    </row>
    <row r="90" spans="6:6">
      <c r="F90"/>
    </row>
    <row r="91" spans="6:6">
      <c r="F91"/>
    </row>
    <row r="92" spans="6:6">
      <c r="F92"/>
    </row>
    <row r="93" spans="6:6">
      <c r="F93"/>
    </row>
    <row r="94" spans="6:6">
      <c r="F94"/>
    </row>
    <row r="95" spans="6:6">
      <c r="F95"/>
    </row>
    <row r="96" spans="6:6">
      <c r="F96"/>
    </row>
    <row r="97" spans="6:6">
      <c r="F97"/>
    </row>
    <row r="98" spans="6:6">
      <c r="F98"/>
    </row>
    <row r="99" spans="6:6">
      <c r="F99"/>
    </row>
    <row r="100" spans="6:6">
      <c r="F100"/>
    </row>
    <row r="101" spans="6:6">
      <c r="F101"/>
    </row>
    <row r="102" spans="6:6">
      <c r="F102"/>
    </row>
    <row r="103" spans="6:6">
      <c r="F103"/>
    </row>
    <row r="104" spans="6:6">
      <c r="F104"/>
    </row>
    <row r="105" spans="6:6">
      <c r="F105"/>
    </row>
    <row r="106" spans="6:6">
      <c r="F106"/>
    </row>
    <row r="107" spans="6:6">
      <c r="F107"/>
    </row>
    <row r="108" spans="6:6">
      <c r="F108"/>
    </row>
    <row r="109" spans="6:6">
      <c r="F109"/>
    </row>
    <row r="110" spans="6:6">
      <c r="F110"/>
    </row>
    <row r="111" spans="6:6">
      <c r="F111"/>
    </row>
    <row r="112" spans="6:6">
      <c r="F112"/>
    </row>
    <row r="113" spans="6:6">
      <c r="F113"/>
    </row>
    <row r="114" spans="6:6">
      <c r="F114"/>
    </row>
    <row r="115" spans="6:6">
      <c r="F115"/>
    </row>
    <row r="116" spans="6:6">
      <c r="F116"/>
    </row>
    <row r="117" spans="6:6">
      <c r="F117"/>
    </row>
    <row r="118" spans="6:6">
      <c r="F118"/>
    </row>
    <row r="119" spans="6:6">
      <c r="F119"/>
    </row>
    <row r="120" spans="6:6">
      <c r="F120"/>
    </row>
    <row r="121" spans="6:6">
      <c r="F121"/>
    </row>
    <row r="122" spans="6:6">
      <c r="F122"/>
    </row>
    <row r="123" spans="6:6">
      <c r="F123"/>
    </row>
    <row r="124" spans="6:6">
      <c r="F124"/>
    </row>
    <row r="125" spans="6:6">
      <c r="F125"/>
    </row>
    <row r="126" spans="6:6">
      <c r="F126"/>
    </row>
    <row r="127" spans="6:6">
      <c r="F127"/>
    </row>
    <row r="128" spans="6:6">
      <c r="F128"/>
    </row>
    <row r="129" spans="6:6">
      <c r="F129"/>
    </row>
    <row r="130" spans="6:6">
      <c r="F130"/>
    </row>
    <row r="131" spans="6:6">
      <c r="F131"/>
    </row>
    <row r="132" spans="6:6">
      <c r="F132"/>
    </row>
    <row r="133" spans="6:6">
      <c r="F133"/>
    </row>
    <row r="134" spans="6:6">
      <c r="F134"/>
    </row>
    <row r="135" spans="6:6">
      <c r="F135"/>
    </row>
    <row r="136" spans="6:6">
      <c r="F136"/>
    </row>
    <row r="137" spans="6:6">
      <c r="F137"/>
    </row>
    <row r="138" spans="6:6">
      <c r="F138"/>
    </row>
    <row r="139" spans="6:6">
      <c r="F139"/>
    </row>
    <row r="140" spans="6:6">
      <c r="F140"/>
    </row>
    <row r="141" spans="6:6">
      <c r="F141"/>
    </row>
    <row r="142" spans="6:6">
      <c r="F142"/>
    </row>
    <row r="143" spans="6:6">
      <c r="F143"/>
    </row>
    <row r="144" spans="6:6">
      <c r="F144"/>
    </row>
    <row r="145" spans="6:6">
      <c r="F145"/>
    </row>
    <row r="146" spans="6:6">
      <c r="F146"/>
    </row>
    <row r="147" spans="6:6">
      <c r="F147"/>
    </row>
    <row r="148" spans="6:6">
      <c r="F148"/>
    </row>
    <row r="149" spans="6:6">
      <c r="F149"/>
    </row>
    <row r="150" spans="6:6">
      <c r="F150"/>
    </row>
    <row r="151" spans="6:6">
      <c r="F151"/>
    </row>
    <row r="152" spans="6:6">
      <c r="F152"/>
    </row>
    <row r="153" spans="6:6">
      <c r="F153"/>
    </row>
    <row r="154" spans="6:6">
      <c r="F154"/>
    </row>
    <row r="155" spans="6:6">
      <c r="F155"/>
    </row>
    <row r="156" spans="6:6">
      <c r="F156"/>
    </row>
    <row r="157" spans="6:6">
      <c r="F157"/>
    </row>
    <row r="158" spans="6:6">
      <c r="F158"/>
    </row>
    <row r="159" spans="6:6">
      <c r="F159"/>
    </row>
    <row r="160" spans="6:6">
      <c r="F160"/>
    </row>
    <row r="161" spans="6:6">
      <c r="F161"/>
    </row>
    <row r="162" spans="6:6">
      <c r="F162"/>
    </row>
    <row r="163" spans="6:6">
      <c r="F163"/>
    </row>
    <row r="164" spans="6:6">
      <c r="F164"/>
    </row>
    <row r="165" spans="6:6">
      <c r="F165"/>
    </row>
    <row r="166" spans="6:6">
      <c r="F166"/>
    </row>
    <row r="167" spans="6:6">
      <c r="F167"/>
    </row>
    <row r="168" spans="6:6">
      <c r="F168"/>
    </row>
    <row r="169" spans="6:6">
      <c r="F169"/>
    </row>
    <row r="170" spans="6:6">
      <c r="F170"/>
    </row>
    <row r="171" spans="6:6">
      <c r="F171"/>
    </row>
    <row r="172" spans="6:6">
      <c r="F172"/>
    </row>
    <row r="173" spans="6:6">
      <c r="F173"/>
    </row>
    <row r="174" spans="6:6">
      <c r="F174"/>
    </row>
    <row r="175" spans="6:6">
      <c r="F175"/>
    </row>
    <row r="176" spans="6:6">
      <c r="F176"/>
    </row>
    <row r="177" spans="6:6">
      <c r="F177"/>
    </row>
    <row r="178" spans="6:6">
      <c r="F178"/>
    </row>
    <row r="179" spans="6:6">
      <c r="F179"/>
    </row>
    <row r="180" spans="6:6">
      <c r="F180"/>
    </row>
    <row r="181" spans="6:6">
      <c r="F181"/>
    </row>
    <row r="182" spans="6:6">
      <c r="F182"/>
    </row>
    <row r="183" spans="6:6">
      <c r="F183"/>
    </row>
    <row r="184" spans="6:6">
      <c r="F184"/>
    </row>
    <row r="185" spans="6:6">
      <c r="F185"/>
    </row>
    <row r="186" spans="6:6">
      <c r="F186"/>
    </row>
    <row r="187" spans="6:6">
      <c r="F187"/>
    </row>
    <row r="188" spans="6:6">
      <c r="F188"/>
    </row>
    <row r="189" spans="6:6">
      <c r="F189"/>
    </row>
    <row r="190" spans="6:6">
      <c r="F190"/>
    </row>
    <row r="191" spans="6:6">
      <c r="F191"/>
    </row>
    <row r="192" spans="6:6">
      <c r="F192"/>
    </row>
    <row r="193" spans="6:6">
      <c r="F193"/>
    </row>
    <row r="194" spans="6:6">
      <c r="F194"/>
    </row>
    <row r="195" spans="6:6">
      <c r="F195"/>
    </row>
    <row r="196" spans="6:6">
      <c r="F196"/>
    </row>
    <row r="197" spans="6:6">
      <c r="F197"/>
    </row>
    <row r="198" spans="6:6">
      <c r="F198"/>
    </row>
    <row r="199" spans="6:6">
      <c r="F199"/>
    </row>
    <row r="200" spans="6:6">
      <c r="F200"/>
    </row>
    <row r="201" spans="6:6">
      <c r="F201"/>
    </row>
    <row r="202" spans="6:6">
      <c r="F202"/>
    </row>
    <row r="203" spans="6:6">
      <c r="F203"/>
    </row>
    <row r="204" spans="6:6">
      <c r="F204"/>
    </row>
    <row r="205" spans="6:6">
      <c r="F205"/>
    </row>
    <row r="206" spans="6:6">
      <c r="F206"/>
    </row>
    <row r="207" spans="6:6">
      <c r="F207"/>
    </row>
    <row r="208" spans="6:6">
      <c r="F208"/>
    </row>
    <row r="209" spans="6:6">
      <c r="F209"/>
    </row>
    <row r="210" spans="6:6">
      <c r="F210"/>
    </row>
    <row r="211" spans="6:6">
      <c r="F211"/>
    </row>
    <row r="212" spans="6:6">
      <c r="F212"/>
    </row>
    <row r="213" spans="6:6">
      <c r="F213"/>
    </row>
    <row r="214" spans="6:6">
      <c r="F214"/>
    </row>
    <row r="215" spans="6:6">
      <c r="F215"/>
    </row>
    <row r="216" spans="6:6">
      <c r="F216"/>
    </row>
    <row r="217" spans="6:6">
      <c r="F217"/>
    </row>
    <row r="218" spans="6:6">
      <c r="F218"/>
    </row>
    <row r="219" spans="6:6">
      <c r="F219"/>
    </row>
    <row r="220" spans="6:6">
      <c r="F220"/>
    </row>
    <row r="221" spans="6:6">
      <c r="F221"/>
    </row>
    <row r="222" spans="6:6">
      <c r="F222"/>
    </row>
    <row r="223" spans="6:6">
      <c r="F223"/>
    </row>
    <row r="224" spans="6:6">
      <c r="F224"/>
    </row>
    <row r="225" spans="6:6">
      <c r="F225"/>
    </row>
    <row r="226" spans="6:6">
      <c r="F226"/>
    </row>
    <row r="227" spans="6:6">
      <c r="F227"/>
    </row>
    <row r="228" spans="6:6">
      <c r="F228"/>
    </row>
    <row r="229" spans="6:6">
      <c r="F229"/>
    </row>
    <row r="230" spans="6:6">
      <c r="F230"/>
    </row>
    <row r="231" spans="6:6">
      <c r="F231"/>
    </row>
    <row r="232" spans="6:6">
      <c r="F232"/>
    </row>
    <row r="233" spans="6:6">
      <c r="F233"/>
    </row>
    <row r="234" spans="6:6">
      <c r="F234"/>
    </row>
    <row r="235" spans="6:6">
      <c r="F235"/>
    </row>
    <row r="236" spans="6:6">
      <c r="F236"/>
    </row>
    <row r="237" spans="6:6">
      <c r="F237"/>
    </row>
    <row r="238" spans="6:6">
      <c r="F238"/>
    </row>
    <row r="239" spans="6:6">
      <c r="F239"/>
    </row>
    <row r="240" spans="6:6">
      <c r="F240"/>
    </row>
    <row r="241" spans="6:6">
      <c r="F241"/>
    </row>
    <row r="242" spans="6:6">
      <c r="F242"/>
    </row>
    <row r="243" spans="6:6">
      <c r="F243"/>
    </row>
    <row r="244" spans="6:6">
      <c r="F244"/>
    </row>
    <row r="245" spans="6:6">
      <c r="F245"/>
    </row>
    <row r="246" spans="6:6">
      <c r="F246"/>
    </row>
    <row r="247" spans="6:6">
      <c r="F247"/>
    </row>
    <row r="248" spans="6:6">
      <c r="F248"/>
    </row>
    <row r="249" spans="6:6">
      <c r="F249"/>
    </row>
    <row r="250" spans="6:6">
      <c r="F250"/>
    </row>
    <row r="251" spans="6:6">
      <c r="F251"/>
    </row>
    <row r="252" spans="6:6">
      <c r="F252"/>
    </row>
    <row r="253" spans="6:6">
      <c r="F253"/>
    </row>
    <row r="254" spans="6:6">
      <c r="F254"/>
    </row>
    <row r="255" spans="6:6">
      <c r="F255"/>
    </row>
    <row r="256" spans="6:6">
      <c r="F256"/>
    </row>
    <row r="257" spans="6:6">
      <c r="F257"/>
    </row>
    <row r="258" spans="6:6">
      <c r="F258"/>
    </row>
    <row r="259" spans="6:6">
      <c r="F259"/>
    </row>
    <row r="260" spans="6:6">
      <c r="F260"/>
    </row>
    <row r="261" spans="6:6">
      <c r="F261"/>
    </row>
    <row r="262" spans="6:6">
      <c r="F262"/>
    </row>
    <row r="263" spans="6:6">
      <c r="F263"/>
    </row>
    <row r="264" spans="6:6">
      <c r="F264"/>
    </row>
    <row r="265" spans="6:6">
      <c r="F265"/>
    </row>
    <row r="266" spans="6:6">
      <c r="F266"/>
    </row>
    <row r="267" spans="6:6">
      <c r="F267"/>
    </row>
    <row r="268" spans="6:6">
      <c r="F268"/>
    </row>
    <row r="269" spans="6:6">
      <c r="F269"/>
    </row>
    <row r="270" spans="6:6">
      <c r="F270"/>
    </row>
    <row r="271" spans="6:6">
      <c r="F271"/>
    </row>
    <row r="272" spans="6:6">
      <c r="F272"/>
    </row>
    <row r="273" spans="6:6">
      <c r="F273"/>
    </row>
    <row r="274" spans="6:6">
      <c r="F274"/>
    </row>
    <row r="275" spans="6:6">
      <c r="F275"/>
    </row>
    <row r="276" spans="6:6">
      <c r="F276"/>
    </row>
    <row r="277" spans="6:6">
      <c r="F277"/>
    </row>
    <row r="278" spans="6:6">
      <c r="F278"/>
    </row>
    <row r="279" spans="6:6">
      <c r="F279"/>
    </row>
    <row r="280" spans="6:6">
      <c r="F280"/>
    </row>
    <row r="281" spans="6:6">
      <c r="F281"/>
    </row>
    <row r="282" spans="6:6">
      <c r="F282"/>
    </row>
    <row r="283" spans="6:6">
      <c r="F283"/>
    </row>
    <row r="284" spans="6:6">
      <c r="F284"/>
    </row>
    <row r="285" spans="6:6">
      <c r="F285"/>
    </row>
    <row r="286" spans="6:6">
      <c r="F286"/>
    </row>
    <row r="287" spans="6:6">
      <c r="F287"/>
    </row>
    <row r="288" spans="6:6">
      <c r="F288"/>
    </row>
    <row r="289" spans="6:6">
      <c r="F289"/>
    </row>
    <row r="290" spans="6:6">
      <c r="F290"/>
    </row>
    <row r="291" spans="6:6">
      <c r="F291"/>
    </row>
    <row r="292" spans="6:6">
      <c r="F292"/>
    </row>
    <row r="293" spans="6:6">
      <c r="F293"/>
    </row>
    <row r="294" spans="6:6">
      <c r="F294"/>
    </row>
    <row r="295" spans="6:6">
      <c r="F295"/>
    </row>
    <row r="296" spans="6:6">
      <c r="F296"/>
    </row>
    <row r="297" spans="6:6">
      <c r="F297"/>
    </row>
    <row r="298" spans="6:6">
      <c r="F298"/>
    </row>
    <row r="299" spans="6:6">
      <c r="F299"/>
    </row>
    <row r="300" spans="6:6">
      <c r="F300"/>
    </row>
    <row r="301" spans="6:6">
      <c r="F301"/>
    </row>
    <row r="302" spans="6:6">
      <c r="F302"/>
    </row>
    <row r="303" spans="6:6">
      <c r="F303"/>
    </row>
    <row r="304" spans="6:6">
      <c r="F304"/>
    </row>
    <row r="305" spans="6:6">
      <c r="F305"/>
    </row>
    <row r="306" spans="6:6">
      <c r="F306"/>
    </row>
    <row r="307" spans="6:6">
      <c r="F307"/>
    </row>
    <row r="308" spans="6:6">
      <c r="F308"/>
    </row>
    <row r="309" spans="6:6">
      <c r="F309"/>
    </row>
    <row r="310" spans="6:6">
      <c r="F310"/>
    </row>
    <row r="311" spans="6:6">
      <c r="F311"/>
    </row>
    <row r="312" spans="6:6">
      <c r="F312"/>
    </row>
    <row r="313" spans="6:6">
      <c r="F313"/>
    </row>
    <row r="314" spans="6:6">
      <c r="F314"/>
    </row>
    <row r="315" spans="6:6">
      <c r="F315"/>
    </row>
    <row r="316" spans="6:6">
      <c r="F316"/>
    </row>
    <row r="317" spans="6:6">
      <c r="F317"/>
    </row>
    <row r="318" spans="6:6">
      <c r="F318"/>
    </row>
    <row r="319" spans="6:6">
      <c r="F319"/>
    </row>
    <row r="320" spans="6:6">
      <c r="F320"/>
    </row>
    <row r="321" spans="6:6">
      <c r="F321"/>
    </row>
    <row r="322" spans="6:6">
      <c r="F322"/>
    </row>
    <row r="323" spans="6:6">
      <c r="F323"/>
    </row>
    <row r="324" spans="6:6">
      <c r="F324"/>
    </row>
    <row r="325" spans="6:6">
      <c r="F325"/>
    </row>
    <row r="326" spans="6:6">
      <c r="F326"/>
    </row>
    <row r="327" spans="6:6">
      <c r="F327"/>
    </row>
    <row r="328" spans="6:6">
      <c r="F328"/>
    </row>
    <row r="329" spans="6:6">
      <c r="F329"/>
    </row>
    <row r="330" spans="6:6">
      <c r="F330"/>
    </row>
    <row r="331" spans="6:6">
      <c r="F331"/>
    </row>
    <row r="332" spans="6:6">
      <c r="F332"/>
    </row>
    <row r="333" spans="6:6">
      <c r="F333"/>
    </row>
    <row r="334" spans="6:6">
      <c r="F334"/>
    </row>
    <row r="335" spans="6:6">
      <c r="F335"/>
    </row>
    <row r="336" spans="6:6">
      <c r="F336"/>
    </row>
    <row r="337" spans="6:6">
      <c r="F337"/>
    </row>
    <row r="338" spans="6:6">
      <c r="F338"/>
    </row>
    <row r="339" spans="6:6">
      <c r="F339"/>
    </row>
    <row r="340" spans="6:6">
      <c r="F340"/>
    </row>
    <row r="341" spans="6:6">
      <c r="F341"/>
    </row>
    <row r="342" spans="6:6">
      <c r="F342"/>
    </row>
    <row r="343" spans="6:6">
      <c r="F343"/>
    </row>
    <row r="344" spans="6:6">
      <c r="F344"/>
    </row>
    <row r="345" spans="6:6">
      <c r="F345"/>
    </row>
    <row r="346" spans="6:6">
      <c r="F346"/>
    </row>
    <row r="347" spans="6:6">
      <c r="F347"/>
    </row>
    <row r="348" spans="6:6">
      <c r="F348"/>
    </row>
    <row r="349" spans="6:6">
      <c r="F349"/>
    </row>
    <row r="350" spans="6:6">
      <c r="F350"/>
    </row>
    <row r="351" spans="6:6">
      <c r="F351"/>
    </row>
    <row r="352" spans="6:6">
      <c r="F352"/>
    </row>
    <row r="353" spans="6:6">
      <c r="F353"/>
    </row>
    <row r="354" spans="6:6">
      <c r="F354"/>
    </row>
    <row r="355" spans="6:6">
      <c r="F355"/>
    </row>
    <row r="356" spans="6:6">
      <c r="F356"/>
    </row>
    <row r="357" spans="6:6">
      <c r="F357"/>
    </row>
    <row r="358" spans="6:6">
      <c r="F358"/>
    </row>
    <row r="359" spans="6:6">
      <c r="F359"/>
    </row>
    <row r="360" spans="6:6">
      <c r="F360"/>
    </row>
    <row r="361" spans="6:6">
      <c r="F361"/>
    </row>
    <row r="362" spans="6:6">
      <c r="F362"/>
    </row>
    <row r="363" spans="6:6">
      <c r="F363"/>
    </row>
    <row r="364" spans="6:6">
      <c r="F364"/>
    </row>
    <row r="365" spans="6:6">
      <c r="F365"/>
    </row>
    <row r="366" spans="6:6">
      <c r="F366"/>
    </row>
    <row r="367" spans="6:6">
      <c r="F367"/>
    </row>
    <row r="368" spans="6:6">
      <c r="F368"/>
    </row>
    <row r="369" spans="6:6">
      <c r="F369"/>
    </row>
    <row r="370" spans="6:6">
      <c r="F370"/>
    </row>
    <row r="371" spans="6:6">
      <c r="F371"/>
    </row>
    <row r="372" spans="6:6">
      <c r="F372"/>
    </row>
    <row r="373" spans="6:6">
      <c r="F373"/>
    </row>
    <row r="374" spans="6:6">
      <c r="F374"/>
    </row>
    <row r="375" spans="6:6">
      <c r="F375"/>
    </row>
    <row r="376" spans="6:6">
      <c r="F376"/>
    </row>
    <row r="377" spans="6:6">
      <c r="F377"/>
    </row>
    <row r="378" spans="6:6">
      <c r="F378"/>
    </row>
    <row r="379" spans="6:6">
      <c r="F379"/>
    </row>
    <row r="380" spans="6:6">
      <c r="F380"/>
    </row>
    <row r="381" spans="6:6">
      <c r="F381"/>
    </row>
    <row r="382" spans="6:6">
      <c r="F382"/>
    </row>
    <row r="383" spans="6:6">
      <c r="F383"/>
    </row>
    <row r="384" spans="6:6">
      <c r="F384"/>
    </row>
    <row r="385" spans="6:6">
      <c r="F385"/>
    </row>
    <row r="386" spans="6:6">
      <c r="F386"/>
    </row>
    <row r="387" spans="6:6">
      <c r="F387"/>
    </row>
    <row r="388" spans="6:6">
      <c r="F388"/>
    </row>
    <row r="389" spans="6:6">
      <c r="F389"/>
    </row>
    <row r="390" spans="6:6">
      <c r="F390"/>
    </row>
    <row r="391" spans="6:6">
      <c r="F391"/>
    </row>
    <row r="392" spans="6:6">
      <c r="F392"/>
    </row>
    <row r="393" spans="6:6">
      <c r="F393"/>
    </row>
    <row r="394" spans="6:6">
      <c r="F394"/>
    </row>
    <row r="395" spans="6:6">
      <c r="F395"/>
    </row>
    <row r="396" spans="6:6">
      <c r="F396"/>
    </row>
    <row r="397" spans="6:6">
      <c r="F397"/>
    </row>
    <row r="398" spans="6:6">
      <c r="F398"/>
    </row>
    <row r="399" spans="6:6">
      <c r="F399"/>
    </row>
    <row r="400" spans="6:6">
      <c r="F400"/>
    </row>
    <row r="401" spans="6:6">
      <c r="F401"/>
    </row>
    <row r="402" spans="6:6">
      <c r="F402"/>
    </row>
    <row r="403" spans="6:6">
      <c r="F403"/>
    </row>
    <row r="404" spans="6:6">
      <c r="F404"/>
    </row>
    <row r="405" spans="6:6">
      <c r="F405"/>
    </row>
    <row r="406" spans="6:6">
      <c r="F406"/>
    </row>
    <row r="407" spans="6:6">
      <c r="F407"/>
    </row>
    <row r="408" spans="6:6">
      <c r="F408"/>
    </row>
    <row r="409" spans="6:6">
      <c r="F409"/>
    </row>
    <row r="410" spans="6:6">
      <c r="F410"/>
    </row>
    <row r="411" spans="6:6">
      <c r="F411"/>
    </row>
    <row r="412" spans="6:6">
      <c r="F412"/>
    </row>
    <row r="413" spans="6:6">
      <c r="F413"/>
    </row>
    <row r="414" spans="6:6">
      <c r="F414"/>
    </row>
    <row r="415" spans="6:6">
      <c r="F415"/>
    </row>
    <row r="416" spans="6:6">
      <c r="F416"/>
    </row>
    <row r="417" spans="6:6">
      <c r="F417"/>
    </row>
    <row r="418" spans="6:6">
      <c r="F418"/>
    </row>
    <row r="419" spans="6:6">
      <c r="F419"/>
    </row>
    <row r="420" spans="6:6">
      <c r="F420"/>
    </row>
    <row r="421" spans="6:6">
      <c r="F421"/>
    </row>
    <row r="422" spans="6:6">
      <c r="F422"/>
    </row>
    <row r="423" spans="6:6">
      <c r="F423"/>
    </row>
    <row r="424" spans="6:6">
      <c r="F424"/>
    </row>
    <row r="425" spans="6:6">
      <c r="F425"/>
    </row>
    <row r="426" spans="6:6">
      <c r="F426"/>
    </row>
    <row r="427" spans="6:6">
      <c r="F427"/>
    </row>
    <row r="428" spans="6:6">
      <c r="F428"/>
    </row>
    <row r="429" spans="6:6">
      <c r="F429"/>
    </row>
    <row r="430" spans="6:6">
      <c r="F430"/>
    </row>
    <row r="431" spans="6:6">
      <c r="F431"/>
    </row>
    <row r="432" spans="6:6">
      <c r="F432"/>
    </row>
    <row r="433" spans="6:6">
      <c r="F433"/>
    </row>
    <row r="434" spans="6:6">
      <c r="F434"/>
    </row>
    <row r="435" spans="6:6">
      <c r="F435"/>
    </row>
    <row r="436" spans="6:6">
      <c r="F436"/>
    </row>
    <row r="437" spans="6:6">
      <c r="F437"/>
    </row>
    <row r="438" spans="6:6">
      <c r="F438"/>
    </row>
    <row r="439" spans="6:6">
      <c r="F439"/>
    </row>
    <row r="440" spans="6:6">
      <c r="F440"/>
    </row>
    <row r="441" spans="6:6">
      <c r="F441"/>
    </row>
    <row r="442" spans="6:6">
      <c r="F442"/>
    </row>
    <row r="443" spans="6:6">
      <c r="F443"/>
    </row>
    <row r="444" spans="6:6">
      <c r="F444"/>
    </row>
    <row r="445" spans="6:6">
      <c r="F445"/>
    </row>
    <row r="446" spans="6:6">
      <c r="F446"/>
    </row>
    <row r="447" spans="6:6">
      <c r="F447"/>
    </row>
    <row r="448" spans="6:6">
      <c r="F448"/>
    </row>
    <row r="449" spans="6:6">
      <c r="F449"/>
    </row>
    <row r="450" spans="6:6">
      <c r="F450"/>
    </row>
    <row r="451" spans="6:6">
      <c r="F451"/>
    </row>
    <row r="452" spans="6:6">
      <c r="F452"/>
    </row>
    <row r="453" spans="6:6">
      <c r="F453"/>
    </row>
    <row r="454" spans="6:6">
      <c r="F454"/>
    </row>
    <row r="455" spans="6:6">
      <c r="F455"/>
    </row>
    <row r="456" spans="6:6">
      <c r="F456"/>
    </row>
    <row r="457" spans="6:6">
      <c r="F457"/>
    </row>
    <row r="458" spans="6:6">
      <c r="F458"/>
    </row>
    <row r="459" spans="6:6">
      <c r="F459"/>
    </row>
    <row r="460" spans="6:6">
      <c r="F460"/>
    </row>
    <row r="461" spans="6:6">
      <c r="F461"/>
    </row>
    <row r="462" spans="6:6">
      <c r="F462"/>
    </row>
    <row r="463" spans="6:6">
      <c r="F463"/>
    </row>
    <row r="464" spans="6:6">
      <c r="F464"/>
    </row>
    <row r="465" spans="6:6">
      <c r="F465"/>
    </row>
    <row r="466" spans="6:6">
      <c r="F466"/>
    </row>
    <row r="467" spans="6:6">
      <c r="F467"/>
    </row>
    <row r="468" spans="6:6">
      <c r="F468"/>
    </row>
    <row r="469" spans="6:6">
      <c r="F469"/>
    </row>
    <row r="470" spans="6:6">
      <c r="F470"/>
    </row>
    <row r="471" spans="6:6">
      <c r="F471"/>
    </row>
    <row r="472" spans="6:6">
      <c r="F472"/>
    </row>
    <row r="473" spans="6:6">
      <c r="F473"/>
    </row>
    <row r="474" spans="6:6">
      <c r="F474"/>
    </row>
    <row r="475" spans="6:6">
      <c r="F475"/>
    </row>
    <row r="476" spans="6:6">
      <c r="F476"/>
    </row>
    <row r="477" spans="6:6">
      <c r="F477"/>
    </row>
    <row r="478" spans="6:6">
      <c r="F478"/>
    </row>
    <row r="479" spans="6:6">
      <c r="F479"/>
    </row>
    <row r="480" spans="6:6">
      <c r="F480"/>
    </row>
    <row r="481" spans="6:6">
      <c r="F481"/>
    </row>
    <row r="482" spans="6:6">
      <c r="F482"/>
    </row>
    <row r="483" spans="6:6">
      <c r="F483"/>
    </row>
    <row r="484" spans="6:6">
      <c r="F484"/>
    </row>
    <row r="485" spans="6:6">
      <c r="F485"/>
    </row>
    <row r="486" spans="6:6">
      <c r="F486"/>
    </row>
    <row r="487" spans="6:6">
      <c r="F487"/>
    </row>
    <row r="488" spans="6:6">
      <c r="F488"/>
    </row>
    <row r="489" spans="6:6">
      <c r="F489"/>
    </row>
    <row r="490" spans="6:6">
      <c r="F490"/>
    </row>
    <row r="491" spans="6:6">
      <c r="F491"/>
    </row>
    <row r="492" spans="6:6">
      <c r="F492"/>
    </row>
    <row r="493" spans="6:6">
      <c r="F493"/>
    </row>
    <row r="494" spans="6:6">
      <c r="F494"/>
    </row>
    <row r="495" spans="6:6">
      <c r="F495"/>
    </row>
    <row r="496" spans="6:6">
      <c r="F496"/>
    </row>
    <row r="497" spans="6:6">
      <c r="F497"/>
    </row>
    <row r="498" spans="6:6">
      <c r="F498"/>
    </row>
    <row r="499" spans="6:6">
      <c r="F499"/>
    </row>
    <row r="500" spans="6:6">
      <c r="F500"/>
    </row>
    <row r="501" spans="6:6">
      <c r="F501"/>
    </row>
    <row r="502" spans="6:6">
      <c r="F502"/>
    </row>
    <row r="503" spans="6:6">
      <c r="F503"/>
    </row>
    <row r="504" spans="6:6">
      <c r="F504"/>
    </row>
    <row r="505" spans="6:6">
      <c r="F505"/>
    </row>
    <row r="506" spans="6:6">
      <c r="F506"/>
    </row>
    <row r="507" spans="6:6">
      <c r="F507"/>
    </row>
    <row r="508" spans="6:6">
      <c r="F508"/>
    </row>
    <row r="509" spans="6:6">
      <c r="F509"/>
    </row>
    <row r="510" spans="6:6">
      <c r="F510"/>
    </row>
    <row r="511" spans="6:6">
      <c r="F511"/>
    </row>
    <row r="512" spans="6:6">
      <c r="F512"/>
    </row>
    <row r="513" spans="6:6">
      <c r="F513"/>
    </row>
    <row r="514" spans="6:6">
      <c r="F514"/>
    </row>
    <row r="515" spans="6:6">
      <c r="F515"/>
    </row>
    <row r="516" spans="6:6">
      <c r="F516"/>
    </row>
    <row r="517" spans="6:6">
      <c r="F517"/>
    </row>
    <row r="518" spans="6:6">
      <c r="F518"/>
    </row>
    <row r="519" spans="6:6">
      <c r="F519"/>
    </row>
    <row r="520" spans="6:6">
      <c r="F520"/>
    </row>
    <row r="521" spans="6:6">
      <c r="F521"/>
    </row>
    <row r="522" spans="6:6">
      <c r="F522"/>
    </row>
    <row r="523" spans="6:6">
      <c r="F523"/>
    </row>
    <row r="524" spans="6:6">
      <c r="F524"/>
    </row>
    <row r="525" spans="6:6">
      <c r="F525"/>
    </row>
    <row r="526" spans="6:6">
      <c r="F526"/>
    </row>
    <row r="527" spans="6:6">
      <c r="F527"/>
    </row>
    <row r="528" spans="6:6">
      <c r="F528"/>
    </row>
    <row r="529" spans="6:6">
      <c r="F529"/>
    </row>
    <row r="530" spans="6:6">
      <c r="F530"/>
    </row>
    <row r="531" spans="6:6">
      <c r="F531"/>
    </row>
    <row r="532" spans="6:6">
      <c r="F532"/>
    </row>
    <row r="533" spans="6:6">
      <c r="F533"/>
    </row>
    <row r="534" spans="6:6">
      <c r="F534"/>
    </row>
    <row r="535" spans="6:6">
      <c r="F535"/>
    </row>
    <row r="536" spans="6:6">
      <c r="F536"/>
    </row>
    <row r="537" spans="6:6">
      <c r="F537"/>
    </row>
    <row r="538" spans="6:6">
      <c r="F538"/>
    </row>
    <row r="539" spans="6:6">
      <c r="F539"/>
    </row>
    <row r="540" spans="6:6">
      <c r="F540"/>
    </row>
    <row r="541" spans="6:6">
      <c r="F541"/>
    </row>
    <row r="542" spans="6:6">
      <c r="F542"/>
    </row>
    <row r="543" spans="6:6">
      <c r="F543"/>
    </row>
    <row r="544" spans="6:6">
      <c r="F544"/>
    </row>
    <row r="545" spans="6:6">
      <c r="F545"/>
    </row>
    <row r="546" spans="6:6">
      <c r="F546"/>
    </row>
    <row r="547" spans="6:6">
      <c r="F547"/>
    </row>
    <row r="548" spans="6:6">
      <c r="F548"/>
    </row>
    <row r="549" spans="6:6">
      <c r="F549"/>
    </row>
    <row r="550" spans="6:6">
      <c r="F550"/>
    </row>
    <row r="551" spans="6:6">
      <c r="F551"/>
    </row>
    <row r="552" spans="6:6">
      <c r="F552"/>
    </row>
    <row r="553" spans="6:6">
      <c r="F553"/>
    </row>
    <row r="554" spans="6:6">
      <c r="F554"/>
    </row>
    <row r="555" spans="6:6">
      <c r="F555"/>
    </row>
    <row r="556" spans="6:6">
      <c r="F556"/>
    </row>
    <row r="557" spans="6:6">
      <c r="F557"/>
    </row>
    <row r="558" spans="6:6">
      <c r="F558"/>
    </row>
    <row r="559" spans="6:6">
      <c r="F559"/>
    </row>
    <row r="560" spans="6:6">
      <c r="F560"/>
    </row>
    <row r="561" spans="6:6">
      <c r="F561"/>
    </row>
    <row r="562" spans="6:6">
      <c r="F562"/>
    </row>
    <row r="563" spans="6:6">
      <c r="F563"/>
    </row>
    <row r="564" spans="6:6">
      <c r="F564"/>
    </row>
    <row r="565" spans="6:6">
      <c r="F565"/>
    </row>
    <row r="566" spans="6:6">
      <c r="F566"/>
    </row>
    <row r="567" spans="6:6">
      <c r="F567"/>
    </row>
    <row r="568" spans="6:6">
      <c r="F568"/>
    </row>
    <row r="569" spans="6:6">
      <c r="F569"/>
    </row>
    <row r="570" spans="6:6">
      <c r="F570"/>
    </row>
    <row r="571" spans="6:6">
      <c r="F571"/>
    </row>
    <row r="572" spans="6:6">
      <c r="F572"/>
    </row>
    <row r="573" spans="6:6">
      <c r="F573"/>
    </row>
    <row r="574" spans="6:6">
      <c r="F574"/>
    </row>
    <row r="575" spans="6:6">
      <c r="F575"/>
    </row>
    <row r="576" spans="6:6">
      <c r="F576"/>
    </row>
    <row r="577" spans="6:6">
      <c r="F577"/>
    </row>
    <row r="578" spans="6:6">
      <c r="F578"/>
    </row>
    <row r="579" spans="6:6">
      <c r="F579"/>
    </row>
    <row r="580" spans="6:6">
      <c r="F580"/>
    </row>
    <row r="581" spans="6:6">
      <c r="F581"/>
    </row>
    <row r="582" spans="6:6">
      <c r="F582"/>
    </row>
    <row r="583" spans="6:6">
      <c r="F583"/>
    </row>
    <row r="584" spans="6:6">
      <c r="F584"/>
    </row>
    <row r="585" spans="6:6">
      <c r="F585"/>
    </row>
    <row r="586" spans="6:6">
      <c r="F586"/>
    </row>
    <row r="587" spans="6:6">
      <c r="F587"/>
    </row>
    <row r="588" spans="6:6">
      <c r="F588"/>
    </row>
    <row r="589" spans="6:6">
      <c r="F589"/>
    </row>
    <row r="590" spans="6:6">
      <c r="F590"/>
    </row>
    <row r="591" spans="6:6">
      <c r="F591"/>
    </row>
    <row r="592" spans="6:6">
      <c r="F592"/>
    </row>
    <row r="593" spans="6:6">
      <c r="F593"/>
    </row>
    <row r="594" spans="6:6">
      <c r="F594"/>
    </row>
    <row r="595" spans="6:6">
      <c r="F595"/>
    </row>
    <row r="596" spans="6:6">
      <c r="F596"/>
    </row>
    <row r="597" spans="6:6">
      <c r="F597"/>
    </row>
    <row r="598" spans="6:6">
      <c r="F598"/>
    </row>
    <row r="599" spans="6:6">
      <c r="F599"/>
    </row>
    <row r="600" spans="6:6">
      <c r="F600"/>
    </row>
    <row r="601" spans="6:6">
      <c r="F601"/>
    </row>
    <row r="602" spans="6:6">
      <c r="F602"/>
    </row>
    <row r="603" spans="6:6">
      <c r="F603"/>
    </row>
    <row r="604" spans="6:6">
      <c r="F604"/>
    </row>
    <row r="605" spans="6:6">
      <c r="F605"/>
    </row>
    <row r="606" spans="6:6">
      <c r="F606"/>
    </row>
    <row r="607" spans="6:6">
      <c r="F607"/>
    </row>
    <row r="608" spans="6:6">
      <c r="F608"/>
    </row>
    <row r="609" spans="6:6">
      <c r="F609"/>
    </row>
    <row r="610" spans="6:6">
      <c r="F610"/>
    </row>
    <row r="611" spans="6:6">
      <c r="F611"/>
    </row>
    <row r="612" spans="6:6">
      <c r="F612"/>
    </row>
    <row r="613" spans="6:6">
      <c r="F613"/>
    </row>
    <row r="614" spans="6:6">
      <c r="F614"/>
    </row>
    <row r="615" spans="6:6">
      <c r="F615"/>
    </row>
    <row r="616" spans="6:6">
      <c r="F616"/>
    </row>
    <row r="617" spans="6:6">
      <c r="F617"/>
    </row>
    <row r="618" spans="6:6">
      <c r="F618"/>
    </row>
    <row r="619" spans="6:6">
      <c r="F619"/>
    </row>
    <row r="620" spans="6:6">
      <c r="F620"/>
    </row>
    <row r="621" spans="6:6">
      <c r="F621"/>
    </row>
    <row r="622" spans="6:6">
      <c r="F622"/>
    </row>
    <row r="623" spans="6:6">
      <c r="F623"/>
    </row>
    <row r="624" spans="6:6">
      <c r="F624"/>
    </row>
    <row r="625" spans="6:6">
      <c r="F625"/>
    </row>
    <row r="626" spans="6:6">
      <c r="F626"/>
    </row>
    <row r="627" spans="6:6">
      <c r="F627"/>
    </row>
    <row r="628" spans="6:6">
      <c r="F628"/>
    </row>
    <row r="629" spans="6:6">
      <c r="F629"/>
    </row>
    <row r="630" spans="6:6">
      <c r="F630"/>
    </row>
    <row r="631" spans="6:6">
      <c r="F631"/>
    </row>
    <row r="632" spans="6:6">
      <c r="F632"/>
    </row>
    <row r="633" spans="6:6">
      <c r="F633"/>
    </row>
    <row r="634" spans="6:6">
      <c r="F634"/>
    </row>
    <row r="635" spans="6:6">
      <c r="F635"/>
    </row>
    <row r="636" spans="6:6">
      <c r="F636"/>
    </row>
    <row r="637" spans="6:6">
      <c r="F637"/>
    </row>
    <row r="638" spans="6:6">
      <c r="F638"/>
    </row>
    <row r="639" spans="6:6">
      <c r="F639"/>
    </row>
    <row r="640" spans="6:6">
      <c r="F640"/>
    </row>
    <row r="641" spans="6:6">
      <c r="F641"/>
    </row>
    <row r="642" spans="6:6">
      <c r="F642"/>
    </row>
    <row r="643" spans="6:6">
      <c r="F643"/>
    </row>
    <row r="644" spans="6:6">
      <c r="F644"/>
    </row>
    <row r="645" spans="6:6">
      <c r="F645"/>
    </row>
    <row r="646" spans="6:6">
      <c r="F646"/>
    </row>
    <row r="647" spans="6:6">
      <c r="F647"/>
    </row>
    <row r="648" spans="6:6">
      <c r="F648"/>
    </row>
    <row r="649" spans="6:6">
      <c r="F649"/>
    </row>
    <row r="650" spans="6:6">
      <c r="F650"/>
    </row>
    <row r="651" spans="6:6">
      <c r="F651"/>
    </row>
    <row r="652" spans="6:6">
      <c r="F652"/>
    </row>
    <row r="653" spans="6:6">
      <c r="F653"/>
    </row>
    <row r="654" spans="6:6">
      <c r="F654"/>
    </row>
    <row r="655" spans="6:6">
      <c r="F655"/>
    </row>
    <row r="656" spans="6:6">
      <c r="F656"/>
    </row>
    <row r="657" spans="6:6">
      <c r="F657"/>
    </row>
    <row r="658" spans="6:6">
      <c r="F658"/>
    </row>
    <row r="659" spans="6:6">
      <c r="F659"/>
    </row>
    <row r="660" spans="6:6">
      <c r="F660"/>
    </row>
    <row r="661" spans="6:6">
      <c r="F661"/>
    </row>
    <row r="662" spans="6:6">
      <c r="F662"/>
    </row>
    <row r="663" spans="6:6">
      <c r="F663"/>
    </row>
    <row r="664" spans="6:6">
      <c r="F664"/>
    </row>
    <row r="665" spans="6:6">
      <c r="F665"/>
    </row>
    <row r="666" spans="6:6">
      <c r="F666"/>
    </row>
    <row r="667" spans="6:6">
      <c r="F667"/>
    </row>
    <row r="668" spans="6:6">
      <c r="F668"/>
    </row>
    <row r="669" spans="6:6">
      <c r="F669"/>
    </row>
    <row r="670" spans="6:6">
      <c r="F670"/>
    </row>
    <row r="671" spans="6:6">
      <c r="F671"/>
    </row>
    <row r="672" spans="6:6">
      <c r="F672"/>
    </row>
    <row r="673" spans="6:6">
      <c r="F673"/>
    </row>
    <row r="674" spans="6:6">
      <c r="F674"/>
    </row>
    <row r="675" spans="6:6">
      <c r="F675"/>
    </row>
    <row r="676" spans="6:6">
      <c r="F676"/>
    </row>
    <row r="677" spans="6:6">
      <c r="F677"/>
    </row>
    <row r="678" spans="6:6">
      <c r="F678"/>
    </row>
    <row r="679" spans="6:6">
      <c r="F679"/>
    </row>
    <row r="680" spans="6:6">
      <c r="F680"/>
    </row>
    <row r="681" spans="6:6">
      <c r="F681"/>
    </row>
    <row r="682" spans="6:6">
      <c r="F682"/>
    </row>
    <row r="683" spans="6:6">
      <c r="F683"/>
    </row>
    <row r="684" spans="6:6">
      <c r="F684"/>
    </row>
    <row r="685" spans="6:6">
      <c r="F685"/>
    </row>
    <row r="686" spans="6:6">
      <c r="F686"/>
    </row>
    <row r="687" spans="6:6">
      <c r="F687"/>
    </row>
    <row r="688" spans="6:6">
      <c r="F688"/>
    </row>
    <row r="689" spans="6:6">
      <c r="F689"/>
    </row>
    <row r="690" spans="6:6">
      <c r="F690"/>
    </row>
    <row r="691" spans="6:6">
      <c r="F691"/>
    </row>
    <row r="692" spans="6:6">
      <c r="F692"/>
    </row>
    <row r="693" spans="6:6">
      <c r="F693"/>
    </row>
    <row r="694" spans="6:6">
      <c r="F694"/>
    </row>
    <row r="695" spans="6:6">
      <c r="F695"/>
    </row>
    <row r="696" spans="6:6">
      <c r="F696"/>
    </row>
    <row r="697" spans="6:6">
      <c r="F697"/>
    </row>
    <row r="698" spans="6:6">
      <c r="F698"/>
    </row>
    <row r="699" spans="6:6">
      <c r="F699"/>
    </row>
    <row r="700" spans="6:6">
      <c r="F700"/>
    </row>
    <row r="701" spans="6:6">
      <c r="F701"/>
    </row>
    <row r="702" spans="6:6">
      <c r="F702"/>
    </row>
    <row r="703" spans="6:6">
      <c r="F703"/>
    </row>
    <row r="704" spans="6:6">
      <c r="F704"/>
    </row>
    <row r="705" spans="6:6">
      <c r="F705"/>
    </row>
    <row r="706" spans="6:6">
      <c r="F706"/>
    </row>
    <row r="707" spans="6:6">
      <c r="F707"/>
    </row>
    <row r="708" spans="6:6">
      <c r="F708"/>
    </row>
    <row r="709" spans="6:6">
      <c r="F709"/>
    </row>
    <row r="710" spans="6:6">
      <c r="F710"/>
    </row>
    <row r="711" spans="6:6">
      <c r="F711"/>
    </row>
    <row r="712" spans="6:6">
      <c r="F712"/>
    </row>
    <row r="713" spans="6:6">
      <c r="F713"/>
    </row>
    <row r="714" spans="6:6">
      <c r="F714"/>
    </row>
    <row r="715" spans="6:6">
      <c r="F715"/>
    </row>
    <row r="716" spans="6:6">
      <c r="F716"/>
    </row>
  </sheetData>
  <autoFilter ref="A1:B37">
    <sortState ref="A1:B37">
      <sortCondition ref="A1:A37"/>
    </sortState>
    <extLst/>
  </autoFilter>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BO73"/>
  <sheetViews>
    <sheetView topLeftCell="Y1" workbookViewId="0">
      <selection activeCell="AE3" sqref="AE3"/>
    </sheetView>
  </sheetViews>
  <sheetFormatPr defaultColWidth="9" defaultRowHeight="14.4"/>
  <cols>
    <col min="2" max="2" width="12.8518518518519" customWidth="1"/>
  </cols>
  <sheetData>
    <row r="1" spans="31:66">
      <c r="AE1" s="23" t="s">
        <v>535</v>
      </c>
      <c r="AF1" s="23" t="s">
        <v>514</v>
      </c>
      <c r="AG1" s="23" t="s">
        <v>517</v>
      </c>
      <c r="AH1" s="23" t="s">
        <v>35</v>
      </c>
      <c r="AI1" s="23" t="s">
        <v>35</v>
      </c>
      <c r="AJ1" s="23" t="s">
        <v>530</v>
      </c>
      <c r="AK1" s="23" t="s">
        <v>538</v>
      </c>
      <c r="AL1" s="23" t="s">
        <v>538</v>
      </c>
      <c r="AM1" s="23" t="s">
        <v>43</v>
      </c>
      <c r="AN1" s="23" t="s">
        <v>522</v>
      </c>
      <c r="AO1" s="23" t="s">
        <v>522</v>
      </c>
      <c r="AP1" s="23" t="s">
        <v>30</v>
      </c>
      <c r="AQ1" s="23" t="s">
        <v>30</v>
      </c>
      <c r="AR1" s="23" t="s">
        <v>509</v>
      </c>
      <c r="AS1" s="23" t="s">
        <v>509</v>
      </c>
      <c r="AT1" s="23" t="s">
        <v>506</v>
      </c>
      <c r="AU1" s="23" t="s">
        <v>36</v>
      </c>
      <c r="AV1" s="23" t="s">
        <v>37</v>
      </c>
      <c r="AW1" s="23" t="s">
        <v>532</v>
      </c>
      <c r="AX1" s="23" t="s">
        <v>34</v>
      </c>
      <c r="AY1" s="23" t="s">
        <v>525</v>
      </c>
      <c r="AZ1" s="23" t="s">
        <v>38</v>
      </c>
      <c r="BA1" s="23" t="s">
        <v>547</v>
      </c>
      <c r="BB1" s="23" t="s">
        <v>38</v>
      </c>
      <c r="BC1" s="23" t="s">
        <v>43</v>
      </c>
      <c r="BD1" s="23" t="s">
        <v>541</v>
      </c>
      <c r="BE1" s="23" t="s">
        <v>43</v>
      </c>
      <c r="BF1" s="23" t="s">
        <v>507</v>
      </c>
      <c r="BG1" s="23" t="s">
        <v>550</v>
      </c>
      <c r="BH1" s="23" t="s">
        <v>31</v>
      </c>
      <c r="BI1" s="23" t="s">
        <v>520</v>
      </c>
      <c r="BJ1" s="23" t="s">
        <v>33</v>
      </c>
      <c r="BK1" s="23" t="s">
        <v>527</v>
      </c>
      <c r="BL1" s="23" t="s">
        <v>544</v>
      </c>
      <c r="BM1" s="23" t="s">
        <v>506</v>
      </c>
      <c r="BN1" s="23" t="s">
        <v>32</v>
      </c>
    </row>
    <row r="2" spans="1:66">
      <c r="A2" s="7" t="s">
        <v>0</v>
      </c>
      <c r="B2" s="7" t="s">
        <v>1</v>
      </c>
      <c r="C2" s="7" t="s">
        <v>2</v>
      </c>
      <c r="D2" s="7" t="s">
        <v>3</v>
      </c>
      <c r="E2" s="7" t="s">
        <v>4</v>
      </c>
      <c r="F2" s="8" t="s">
        <v>5</v>
      </c>
      <c r="G2" s="7" t="s">
        <v>6</v>
      </c>
      <c r="H2" s="7" t="s">
        <v>7</v>
      </c>
      <c r="I2" s="11" t="s">
        <v>8</v>
      </c>
      <c r="J2" s="7" t="s">
        <v>9</v>
      </c>
      <c r="K2" s="12" t="s">
        <v>10</v>
      </c>
      <c r="L2" s="12" t="s">
        <v>11</v>
      </c>
      <c r="M2" s="12" t="s">
        <v>12</v>
      </c>
      <c r="N2" s="12" t="s">
        <v>13</v>
      </c>
      <c r="O2" s="13" t="s">
        <v>14</v>
      </c>
      <c r="P2" s="13" t="s">
        <v>15</v>
      </c>
      <c r="Q2" s="7" t="s">
        <v>16</v>
      </c>
      <c r="R2" s="7" t="s">
        <v>17</v>
      </c>
      <c r="S2" s="7" t="s">
        <v>18</v>
      </c>
      <c r="T2" s="7" t="s">
        <v>19</v>
      </c>
      <c r="U2" s="7" t="s">
        <v>20</v>
      </c>
      <c r="V2" s="7" t="s">
        <v>21</v>
      </c>
      <c r="W2" s="7" t="s">
        <v>22</v>
      </c>
      <c r="X2" s="7" t="s">
        <v>23</v>
      </c>
      <c r="Y2" s="7" t="s">
        <v>24</v>
      </c>
      <c r="Z2" s="7" t="s">
        <v>25</v>
      </c>
      <c r="AA2" s="7" t="s">
        <v>26</v>
      </c>
      <c r="AB2" s="7" t="s">
        <v>29</v>
      </c>
      <c r="AC2" s="7" t="s">
        <v>39</v>
      </c>
      <c r="AD2" s="7" t="s">
        <v>49</v>
      </c>
      <c r="AE2" s="23" t="s">
        <v>535</v>
      </c>
      <c r="AF2" s="23" t="s">
        <v>514</v>
      </c>
      <c r="AG2" s="23" t="s">
        <v>517</v>
      </c>
      <c r="AH2" s="23" t="s">
        <v>1447</v>
      </c>
      <c r="AI2" s="23" t="s">
        <v>35</v>
      </c>
      <c r="AJ2" s="23" t="s">
        <v>530</v>
      </c>
      <c r="AK2" s="23" t="s">
        <v>1448</v>
      </c>
      <c r="AL2" s="23" t="s">
        <v>538</v>
      </c>
      <c r="AM2" s="23" t="s">
        <v>1449</v>
      </c>
      <c r="AN2" s="23" t="s">
        <v>522</v>
      </c>
      <c r="AO2" s="23" t="s">
        <v>1450</v>
      </c>
      <c r="AP2" s="23" t="s">
        <v>30</v>
      </c>
      <c r="AQ2" s="23" t="s">
        <v>1451</v>
      </c>
      <c r="AR2" s="23" t="s">
        <v>509</v>
      </c>
      <c r="AS2" s="23" t="s">
        <v>1452</v>
      </c>
      <c r="AT2" s="23" t="s">
        <v>1453</v>
      </c>
      <c r="AU2" s="23" t="s">
        <v>36</v>
      </c>
      <c r="AV2" s="23" t="s">
        <v>37</v>
      </c>
      <c r="AW2" s="23" t="s">
        <v>532</v>
      </c>
      <c r="AX2" s="23" t="s">
        <v>34</v>
      </c>
      <c r="AY2" s="23" t="s">
        <v>525</v>
      </c>
      <c r="AZ2" s="23" t="s">
        <v>1454</v>
      </c>
      <c r="BA2" s="23" t="s">
        <v>547</v>
      </c>
      <c r="BB2" s="23" t="s">
        <v>38</v>
      </c>
      <c r="BC2" s="23" t="s">
        <v>43</v>
      </c>
      <c r="BD2" s="23" t="s">
        <v>541</v>
      </c>
      <c r="BE2" s="23" t="s">
        <v>1455</v>
      </c>
      <c r="BF2" s="23" t="s">
        <v>507</v>
      </c>
      <c r="BG2" s="23" t="s">
        <v>550</v>
      </c>
      <c r="BH2" s="23" t="s">
        <v>31</v>
      </c>
      <c r="BI2" s="23" t="s">
        <v>520</v>
      </c>
      <c r="BJ2" s="23" t="s">
        <v>33</v>
      </c>
      <c r="BK2" s="23" t="s">
        <v>527</v>
      </c>
      <c r="BL2" s="23" t="s">
        <v>544</v>
      </c>
      <c r="BM2" s="23" t="s">
        <v>506</v>
      </c>
      <c r="BN2" s="23" t="s">
        <v>32</v>
      </c>
    </row>
    <row r="3" spans="1:67">
      <c r="A3" s="5" t="str">
        <f>_xlfn.XLOOKUP($E3,'Raw Data'!$E:$E,'Raw Data'!A:A,"ERROR",0,1)</f>
        <v>AE</v>
      </c>
      <c r="B3" s="5" t="str">
        <f>_xlfn.XLOOKUP($E3,'Raw Data'!$E:$E,'Raw Data'!B:B,"ERROR",0,1)</f>
        <v>Hair Mousses</v>
      </c>
      <c r="C3" s="5" t="str">
        <f>_xlfn.XLOOKUP($E3,'Raw Data'!$E:$E,'Raw Data'!C:C,"ERROR",0,1)</f>
        <v>Not Your Mother's</v>
      </c>
      <c r="D3" s="5" t="str">
        <f>_xlfn.XLOOKUP($E3,'Raw Data'!$E:$E,'Raw Data'!D:D,"ERROR",0,1)</f>
        <v>www.amazon.ae/dp/B07QD2L6BC</v>
      </c>
      <c r="E3" s="5" t="s">
        <v>59</v>
      </c>
      <c r="F3" s="9" t="str">
        <f>_xlfn.XLOOKUP($E3,'Raw Data'!$E:$E,'Raw Data'!F:F,"ERROR",0,1)</f>
        <v>Not Your Mother's Curl Talk Curl Activating Mousse - 7 oz Not Your Mother's Curl Talk Curl Activating Mousse - 7 oz</v>
      </c>
      <c r="G3" s="10">
        <f>_xlfn.XLOOKUP($E3,'Raw Data'!$E:$E,'Raw Data'!G:G,"ERROR",0,1)</f>
        <v>842</v>
      </c>
      <c r="H3" s="9">
        <f>_xlfn.XLOOKUP($E3,'Raw Data'!$E:$E,'Raw Data'!H:H,"ERROR",0,1)</f>
        <v>40817.31</v>
      </c>
      <c r="I3" s="9">
        <f>_xlfn.XLOOKUP($E3,'Raw Data'!$E:$E,'Raw Data'!I:I,"ERROR",0,1)</f>
        <v>0.0546470761793762</v>
      </c>
      <c r="J3" s="9" t="str">
        <f>_xlfn.XLOOKUP($E3,'Raw Data'!$E:$E,'Raw Data'!J:J,"ERROR",0,1)</f>
        <v>Yes</v>
      </c>
      <c r="K3" s="14" t="str">
        <f t="array" ref="K3">_xlfn.IFS(AND(L3&gt;0,L3&lt;=5),"0 to 5",AND(L3&gt;5,L3&lt;=10),"5 to 10",AND(L3&gt;10,L3&lt;=15),"10 to 15",AND(L3&gt;15,L3&lt;=20),"15 to 20",AND(L3&gt;20,L3&lt;=30),"20 to 30",AND(L3&gt;30,L3&lt;=40),"30 to 40",AND(L3&gt;40,L3&lt;=50),"40 to 50",AND(L3&gt;50,L3&lt;=75),"50 to 75",AND(L3&gt;75,L3&lt;=100),"75 to 100",AND(L3&gt;100,L3&lt;=150),"100 to 150",AND(L3&gt;150,L3&lt;=200),"150 to 200",AND(L3&gt;200,L3&lt;=250),"200 to 250",AND(L3&gt;250,L3&lt;=300),"250 to 300",AND(L3&gt;300,L3&lt;=400),"300 to 400",AND(L3&gt;400,L3&lt;=500),"400 to 500",L3&gt;500,"500+")</f>
        <v>40 to 50</v>
      </c>
      <c r="L3" s="9">
        <f>_xlfn.XLOOKUP($E3,'Raw Data'!$E:$E,'Raw Data'!L:L,"ERROR",0,1)</f>
        <v>48.26</v>
      </c>
      <c r="M3" s="14" t="str">
        <f t="array" ref="M3">_xlfn.IFS(AND(N3&gt;0,N3&lt;=5),"0 to 5",AND(N3&gt;5,N3&lt;=10),"5 to 10",AND(N3&gt;10,N3&lt;=15),"10 to 15",AND(N3&gt;15,N3&lt;=20),"15 to 20",AND(N3&gt;20,N3&lt;=30),"20 to 30",AND(N3&gt;30,N3&lt;=40),"30 to 40",AND(N3&gt;40,N3&lt;=50),"40 to 50",AND(N3&gt;50,N3&lt;=75),"50 to 75",AND(N3&gt;75,N3&lt;=100),"75 to 100",AND(N3&gt;100,N3&lt;=150),"100 to 150",AND(N3&gt;150,N3&lt;=200),"150 to 200",AND(N3&gt;200,N3&lt;=250),"200 to 250",AND(N3&gt;250,N3&lt;=300),"250 to 300",AND(N3&gt;300,N3&lt;=400),"300 to 400",AND(N3&gt;400,N3&lt;=500),"400 to 500",N3&gt;500,"500+")</f>
        <v>50 to 75</v>
      </c>
      <c r="N3" s="9">
        <f>_xlfn.XLOOKUP($E3,'Raw Data'!$E:$E,'Raw Data'!N:N,"ERROR",0,1)</f>
        <v>52.22</v>
      </c>
      <c r="O3" s="14" t="str">
        <f t="array" ref="O3">_xlfn.IFS(P3=0,"No Discount",AND(P3&gt;0,P3&lt;=0.02),"0% to 2%",AND(P3&gt;0.02,P3&lt;=0.04),"2% to 4%",AND(P3&gt;0.04,P3&lt;=0.06),"4% to 6%",AND(P3&gt;0.06,P3&lt;=0.08),"6% to 8%",AND(P3&gt;0.08,P3&lt;=0.1),"8% to 10%",AND(P3&gt;0.1,P3&lt;=0.15),"10% to 15%",AND(P3&gt;0.15,P3&lt;=0.2),"15% to 20%",AND(P3&gt;0.2,P3&lt;=0.25),"20% to 25%",AND(P3&gt;0.25,P3&lt;=0.3),"25% to 30%",AND(P3&gt;0.3,P3&lt;=0.4),"30% to 40%",AND(P3&gt;0.4,P3&lt;=0.5),"40% to 50%",AND(P3&gt;0.5,P3&lt;=0.75),"50% to 75%",AND(P3&gt;0.75,P3&lt;=1),"75% to 100%")</f>
        <v>6% to 8%</v>
      </c>
      <c r="P3" s="10">
        <f>_xlfn.XLOOKUP($E3,'Raw Data'!$E:$E,'Raw Data'!P:P,"ERROR",0,1)</f>
        <v>0.0758330141708158</v>
      </c>
      <c r="Q3" s="9">
        <f>_xlfn.XLOOKUP($E3,'Raw Data'!$E:$E,'Raw Data'!Q:Q,"ERROR",0,1)</f>
        <v>7</v>
      </c>
      <c r="R3" s="9" t="str">
        <f>_xlfn.XLOOKUP($E3,'Raw Data'!$E:$E,'Raw Data'!R:R,"ERROR",0,1)</f>
        <v>oz</v>
      </c>
      <c r="S3" s="5" t="str">
        <f t="array" ref="S3">_xlfn.IFS(AND(T3&gt;0,T3&lt;=0.05),"0 to 0.05",AND(T3&gt;0.05,T3&lt;=0.1),"0.05 to 0.1",AND(T3&gt;0.1,T3&lt;=0.2),"0.1 to 0.2",AND(T3&gt;0.2,T3&lt;=0.3),"0.2 to 0.3",AND(T3&gt;0.3,T3&lt;=0.4),"0.3 to 0.4",AND(T3&gt;0.4,T3&lt;=0.5),"0.4 to 0.5",AND(T3&gt;0.5,T3&lt;=0.75),"0.5 to 0.75",AND(T3&gt;0.75,T3&lt;=1),"0.75 to 1",AND(T3&gt;1,T3&lt;=2),"1 to 2",AND(T3&gt;2,T3&lt;=3),"2 to 3",AND(T3&gt;3,T3&lt;=4),"3 to 4",AND(T3&gt;4,T3&lt;=5),"4 to 5",AND(T3&gt;5,T3&lt;=10),"5 to 10",T3&gt;10,"10+")</f>
        <v>0.2 to 0.3</v>
      </c>
      <c r="T3" s="10">
        <f>L3/(Z3*29.57)</f>
        <v>0.233151359969081</v>
      </c>
      <c r="U3" s="15" t="str">
        <f t="array" ref="U3">_xlfn.IFS(AND(V3&gt;0,V3&lt;=0.05),"0 to 0.05",AND(V3&gt;0.05,V3&lt;=0.1),"0.05 to 0.1",AND(V3&gt;0.1,V3&lt;=0.2),"0.1 to 0.2",AND(V3&gt;0.2,V3&lt;=0.3),"0.2 to 0.3",AND(V3&gt;0.3,V3&lt;=0.4),"0.3 to 0.4",AND(V3&gt;0.4,V3&lt;=0.5),"0.4 to 0.5",AND(V3&gt;0.5,V3&lt;=0.75),"0.5 to 0.75",AND(V3&gt;0.75,V3&lt;=1),"0.75 to 1",AND(V3&gt;1,V3&lt;=2),"1 to 2",AND(V3&gt;2,V3&lt;=3),"2 to 3",AND(V3&gt;3,V3&lt;=4),"3 to 4",AND(V3&gt;4,V3&lt;=5),"4 to 5",AND(V3&gt;5,V3&lt;=10),"5 to 10",V3&gt;10,"10+")</f>
        <v>0.05 to 0.1</v>
      </c>
      <c r="V3" s="10">
        <f>N3/($Z3*29.57)*0.27</f>
        <v>0.0681163341224214</v>
      </c>
      <c r="W3" s="15" t="str">
        <f t="array" ref="W3">_xlfn.IFS(AND(X3&gt;0,X3&lt;=0.05),"0 to 0.05",AND(X3&gt;0.05,X3&lt;=0.1),"0.05 to 0.1",AND(X3&gt;0.1,X3&lt;=0.2),"0.1 to 0.2",AND(X3&gt;0.2,X3&lt;=0.3),"0.2 to 0.3",AND(X3&gt;0.3,X3&lt;=0.4),"0.3 to 0.4",AND(X3&gt;0.4,X3&lt;=0.5),"0.4 to 0.5",AND(X3&gt;0.5,X3&lt;=0.75),"0.5 to 0.75",AND(X3&gt;0.75,X3&lt;=1),"0.75 to 1",AND(X3&gt;1,X3&lt;=2),"1 to 2",AND(X3&gt;2,X3&lt;=3),"2 to 3",AND(X3&gt;3,X3&lt;=4),"3 to 4",AND(X3&gt;4,X3&lt;=5),"4 to 5",AND(X3&gt;5,X3&lt;=10),"5 to 10",X3&gt;10,"10+")</f>
        <v>0.05 to 0.1</v>
      </c>
      <c r="X3" s="16">
        <f>L3/($Z3*29.57)*0.27</f>
        <v>0.0629508671916518</v>
      </c>
      <c r="Y3" s="5" t="str">
        <f t="array" ref="Y3">_xlfn.IFS(AND(Z3&gt;0,Z3&lt;=1),"0 to 1",AND(Z3&gt;1,Z3&lt;=2),"1 to 2",AND(Z3&gt;2,Z3&lt;=4),"2 to 4",AND(Z3&gt;4,Z3&lt;=6),"4 to 6",AND(Z3&gt;6,Z3&lt;=8),"6 to 8",AND(Z3&gt;8,Z3&lt;=10),"8 to 10",AND(Z3&gt;10,Z3&lt;=15),"10 to 15",AND(Z3&gt;15,Z3&lt;=20),"15 to 20",AND(Z3&gt;20,Z3&lt;=25),"20 to 25",AND(Z3&gt;25,Z3&lt;=30),"25 to 30",AND(Z3&gt;30,Z3&lt;=40),"30 to 40",AND(Z3&gt;40,Z3&lt;=50),"40 to 50",Z3&gt;50,"50+")</f>
        <v>6 to 8</v>
      </c>
      <c r="Z3" s="9">
        <f t="array" ref="Z3">_xlfn.IFS(AA3="oz",_xlfn.IFS(R3="oz",Q3,R3="fl oz",Q3*1.04,R3="ml",Q3*0.0338),AA3="fl oz",_xlfn.IFS(R3="oz",Q3/1.04,R3="fl oz",Q3,R3="ml",Q3*0.0338/1.04),AA3="ml",_xlfn.IFS(R3="oz",Q3/0.0338,R3="fl oz",Q3*1.04/0.0338,R3="ml",Q3))</f>
        <v>7</v>
      </c>
      <c r="AA3" s="9" t="str">
        <f>_xlfn.XLOOKUP($E3,'Raw Data'!$E:$E,'Raw Data'!AA:AA,"ERROR",0,1)</f>
        <v>oz</v>
      </c>
      <c r="AB3" s="5" t="s">
        <v>62</v>
      </c>
      <c r="AC3" s="5" t="s">
        <v>1456</v>
      </c>
      <c r="AD3" s="5" t="s">
        <v>43</v>
      </c>
      <c r="AE3">
        <f>IF(IFERROR(SEARCH(AE$2,$AB3,1),0)=0,0,1)</f>
        <v>0</v>
      </c>
      <c r="AF3">
        <f t="shared" ref="AF3:BO18" si="0">IF(IFERROR(SEARCH(AF$2,$AB3,1),0)=0,0,1)</f>
        <v>0</v>
      </c>
      <c r="AG3">
        <f t="shared" si="0"/>
        <v>0</v>
      </c>
      <c r="AH3">
        <f t="shared" si="0"/>
        <v>0</v>
      </c>
      <c r="AI3">
        <f t="shared" si="0"/>
        <v>0</v>
      </c>
      <c r="AJ3">
        <f t="shared" si="0"/>
        <v>0</v>
      </c>
      <c r="AK3">
        <f t="shared" si="0"/>
        <v>0</v>
      </c>
      <c r="AL3">
        <f t="shared" si="0"/>
        <v>0</v>
      </c>
      <c r="AM3">
        <f t="shared" si="0"/>
        <v>0</v>
      </c>
      <c r="AN3">
        <f t="shared" si="0"/>
        <v>0</v>
      </c>
      <c r="AO3">
        <f t="shared" si="0"/>
        <v>0</v>
      </c>
      <c r="AP3">
        <f t="shared" si="0"/>
        <v>0</v>
      </c>
      <c r="AQ3">
        <f t="shared" si="0"/>
        <v>0</v>
      </c>
      <c r="AR3">
        <f t="shared" si="0"/>
        <v>0</v>
      </c>
      <c r="AS3">
        <f t="shared" si="0"/>
        <v>0</v>
      </c>
      <c r="AT3">
        <f t="shared" si="0"/>
        <v>0</v>
      </c>
      <c r="AU3">
        <f t="shared" si="0"/>
        <v>1</v>
      </c>
      <c r="AV3">
        <f t="shared" si="0"/>
        <v>1</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1</v>
      </c>
      <c r="BI3">
        <f t="shared" si="0"/>
        <v>0</v>
      </c>
      <c r="BJ3">
        <f t="shared" si="0"/>
        <v>0</v>
      </c>
      <c r="BK3">
        <f t="shared" si="0"/>
        <v>0</v>
      </c>
      <c r="BL3">
        <f t="shared" si="0"/>
        <v>0</v>
      </c>
      <c r="BM3">
        <f t="shared" si="0"/>
        <v>0</v>
      </c>
      <c r="BN3">
        <f t="shared" si="0"/>
        <v>0</v>
      </c>
      <c r="BO3">
        <f t="shared" si="0"/>
        <v>1</v>
      </c>
    </row>
    <row r="4" spans="1:67">
      <c r="A4" s="5" t="str">
        <f>_xlfn.XLOOKUP($E4,'Raw Data'!$E:$E,'Raw Data'!A:A,"ERROR",0,1)</f>
        <v>AE</v>
      </c>
      <c r="B4" s="5" t="str">
        <f>_xlfn.XLOOKUP($E4,'Raw Data'!$E:$E,'Raw Data'!B:B,"ERROR",0,1)</f>
        <v>Hair Mousses</v>
      </c>
      <c r="C4" s="5" t="str">
        <f>_xlfn.XLOOKUP($E4,'Raw Data'!$E:$E,'Raw Data'!C:C,"ERROR",0,1)</f>
        <v>sheamoisture</v>
      </c>
      <c r="D4" s="5" t="str">
        <f>_xlfn.XLOOKUP($E4,'Raw Data'!$E:$E,'Raw Data'!D:D,"ERROR",0,1)</f>
        <v>www.amazon.ae/dp/B00F9H0IKQ</v>
      </c>
      <c r="E4" s="5" t="s">
        <v>64</v>
      </c>
      <c r="F4" s="9" t="str">
        <f>_xlfn.XLOOKUP($E4,'Raw Data'!$E:$E,'Raw Data'!F:F,"ERROR",0,1)</f>
        <v>SHEA MOISTURE Sheamoisture Coconut &amp; Hibiscus Frizz-free Curl Mousse - 7.5 Fl Oz, 7.5 Oz (290612 )</v>
      </c>
      <c r="G4" s="10">
        <f>_xlfn.XLOOKUP($E4,'Raw Data'!$E:$E,'Raw Data'!G:G,"ERROR",0,1)</f>
        <v>740</v>
      </c>
      <c r="H4" s="9">
        <f>_xlfn.XLOOKUP($E4,'Raw Data'!$E:$E,'Raw Data'!H:H,"ERROR",0,1)</f>
        <v>38623.74</v>
      </c>
      <c r="I4" s="9">
        <f>_xlfn.XLOOKUP($E4,'Raw Data'!$E:$E,'Raw Data'!I:I,"ERROR",0,1)</f>
        <v>0.0517102783625972</v>
      </c>
      <c r="J4" s="9" t="str">
        <f>_xlfn.XLOOKUP($E4,'Raw Data'!$E:$E,'Raw Data'!J:J,"ERROR",0,1)</f>
        <v>Yes</v>
      </c>
      <c r="K4" s="14" t="str">
        <f t="array" ref="K4">_xlfn.IFS(AND(L4&gt;0,L4&lt;=5),"0 to 5",AND(L4&gt;5,L4&lt;=10),"5 to 10",AND(L4&gt;10,L4&lt;=15),"10 to 15",AND(L4&gt;15,L4&lt;=20),"15 to 20",AND(L4&gt;20,L4&lt;=30),"20 to 30",AND(L4&gt;30,L4&lt;=40),"30 to 40",AND(L4&gt;40,L4&lt;=50),"40 to 50",AND(L4&gt;50,L4&lt;=75),"50 to 75",AND(L4&gt;75,L4&lt;=100),"75 to 100",AND(L4&gt;100,L4&lt;=150),"100 to 150",AND(L4&gt;150,L4&lt;=200),"150 to 200",AND(L4&gt;200,L4&lt;=250),"200 to 250",AND(L4&gt;250,L4&lt;=300),"250 to 300",AND(L4&gt;300,L4&lt;=400),"300 to 400",AND(L4&gt;400,L4&lt;=500),"400 to 500",L4&gt;500,"500+")</f>
        <v>50 to 75</v>
      </c>
      <c r="L4" s="9">
        <f>_xlfn.XLOOKUP($E4,'Raw Data'!$E:$E,'Raw Data'!L:L,"ERROR",0,1)</f>
        <v>52.11</v>
      </c>
      <c r="M4" s="14" t="str">
        <f t="array" ref="M4">_xlfn.IFS(AND(N4&gt;0,N4&lt;=5),"0 to 5",AND(N4&gt;5,N4&lt;=10),"5 to 10",AND(N4&gt;10,N4&lt;=15),"10 to 15",AND(N4&gt;15,N4&lt;=20),"15 to 20",AND(N4&gt;20,N4&lt;=30),"20 to 30",AND(N4&gt;30,N4&lt;=40),"30 to 40",AND(N4&gt;40,N4&lt;=50),"40 to 50",AND(N4&gt;50,N4&lt;=75),"50 to 75",AND(N4&gt;75,N4&lt;=100),"75 to 100",AND(N4&gt;100,N4&lt;=150),"100 to 150",AND(N4&gt;150,N4&lt;=200),"150 to 200",AND(N4&gt;200,N4&lt;=250),"200 to 250",AND(N4&gt;250,N4&lt;=300),"250 to 300",AND(N4&gt;300,N4&lt;=400),"300 to 400",AND(N4&gt;400,N4&lt;=500),"400 to 500",N4&gt;500,"500+")</f>
        <v>50 to 75</v>
      </c>
      <c r="N4" s="9">
        <f>_xlfn.XLOOKUP($E4,'Raw Data'!$E:$E,'Raw Data'!N:N,"ERROR",0,1)</f>
        <v>52.56</v>
      </c>
      <c r="O4" s="14" t="str">
        <f t="array" ref="O4">_xlfn.IFS(P4=0,"No Discount",AND(P4&gt;0,P4&lt;=0.02),"0% to 2%",AND(P4&gt;0.02,P4&lt;=0.04),"2% to 4%",AND(P4&gt;0.04,P4&lt;=0.06),"4% to 6%",AND(P4&gt;0.06,P4&lt;=0.08),"6% to 8%",AND(P4&gt;0.08,P4&lt;=0.1),"8% to 10%",AND(P4&gt;0.1,P4&lt;=0.15),"10% to 15%",AND(P4&gt;0.15,P4&lt;=0.2),"15% to 20%",AND(P4&gt;0.2,P4&lt;=0.25),"20% to 25%",AND(P4&gt;0.25,P4&lt;=0.3),"25% to 30%",AND(P4&gt;0.3,P4&lt;=0.4),"30% to 40%",AND(P4&gt;0.4,P4&lt;=0.5),"40% to 50%",AND(P4&gt;0.5,P4&lt;=0.75),"50% to 75%",AND(P4&gt;0.75,P4&lt;=1),"75% to 100%")</f>
        <v>0% to 2%</v>
      </c>
      <c r="P4" s="10">
        <f>_xlfn.XLOOKUP($E4,'Raw Data'!$E:$E,'Raw Data'!P:P,"ERROR",0,1)</f>
        <v>0.00856164383561649</v>
      </c>
      <c r="Q4" s="9">
        <f>_xlfn.XLOOKUP($E4,'Raw Data'!$E:$E,'Raw Data'!Q:Q,"ERROR",0,1)</f>
        <v>7.5</v>
      </c>
      <c r="R4" s="9" t="str">
        <f>_xlfn.XLOOKUP($E4,'Raw Data'!$E:$E,'Raw Data'!R:R,"ERROR",0,1)</f>
        <v>oz</v>
      </c>
      <c r="S4" s="5" t="str">
        <f t="array" ref="S4">_xlfn.IFS(AND(T4&gt;0,T4&lt;=0.05),"0 to 0.05",AND(T4&gt;0.05,T4&lt;=0.1),"0.05 to 0.1",AND(T4&gt;0.1,T4&lt;=0.2),"0.1 to 0.2",AND(T4&gt;0.2,T4&lt;=0.3),"0.2 to 0.3",AND(T4&gt;0.3,T4&lt;=0.4),"0.3 to 0.4",AND(T4&gt;0.4,T4&lt;=0.5),"0.4 to 0.5",AND(T4&gt;0.5,T4&lt;=0.75),"0.5 to 0.75",AND(T4&gt;0.75,T4&lt;=1),"0.75 to 1",AND(T4&gt;1,T4&lt;=2),"1 to 2",AND(T4&gt;2,T4&lt;=3),"2 to 3",AND(T4&gt;3,T4&lt;=4),"3 to 4",AND(T4&gt;4,T4&lt;=5),"4 to 5",AND(T4&gt;5,T4&lt;=10),"5 to 10",T4&gt;10,"10+")</f>
        <v>0.2 to 0.3</v>
      </c>
      <c r="T4" s="10">
        <f t="shared" ref="T4:T67" si="1">L4/(Z4*29.57)</f>
        <v>0.234967872844099</v>
      </c>
      <c r="U4" s="15" t="str">
        <f t="array" ref="U4">_xlfn.IFS(AND(V4&gt;0,V4&lt;=0.05),"0 to 0.05",AND(V4&gt;0.05,V4&lt;=0.1),"0.05 to 0.1",AND(V4&gt;0.1,V4&lt;=0.2),"0.1 to 0.2",AND(V4&gt;0.2,V4&lt;=0.3),"0.2 to 0.3",AND(V4&gt;0.3,V4&lt;=0.4),"0.3 to 0.4",AND(V4&gt;0.4,V4&lt;=0.5),"0.4 to 0.5",AND(V4&gt;0.5,V4&lt;=0.75),"0.5 to 0.75",AND(V4&gt;0.75,V4&lt;=1),"0.75 to 1",AND(V4&gt;1,V4&lt;=2),"1 to 2",AND(V4&gt;2,V4&lt;=3),"2 to 3",AND(V4&gt;3,V4&lt;=4),"3 to 4",AND(V4&gt;4,V4&lt;=5),"4 to 5",AND(V4&gt;5,V4&lt;=10),"5 to 10",V4&gt;10,"10+")</f>
        <v>0.05 to 0.1</v>
      </c>
      <c r="V4" s="10">
        <f t="shared" ref="V4:V67" si="2">N4/($Z4*29.57)*0.27</f>
        <v>0.0639891782211701</v>
      </c>
      <c r="W4" s="15" t="str">
        <f t="array" ref="W4">_xlfn.IFS(AND(X4&gt;0,X4&lt;=0.05),"0 to 0.05",AND(X4&gt;0.05,X4&lt;=0.1),"0.05 to 0.1",AND(X4&gt;0.1,X4&lt;=0.2),"0.1 to 0.2",AND(X4&gt;0.2,X4&lt;=0.3),"0.2 to 0.3",AND(X4&gt;0.3,X4&lt;=0.4),"0.3 to 0.4",AND(X4&gt;0.4,X4&lt;=0.5),"0.4 to 0.5",AND(X4&gt;0.5,X4&lt;=0.75),"0.5 to 0.75",AND(X4&gt;0.75,X4&lt;=1),"0.75 to 1",AND(X4&gt;1,X4&lt;=2),"1 to 2",AND(X4&gt;2,X4&lt;=3),"2 to 3",AND(X4&gt;3,X4&lt;=4),"3 to 4",AND(X4&gt;4,X4&lt;=5),"4 to 5",AND(X4&gt;5,X4&lt;=10),"5 to 10",X4&gt;10,"10+")</f>
        <v>0.05 to 0.1</v>
      </c>
      <c r="X4" s="16">
        <f t="shared" ref="X4:X67" si="3">L4/($Z4*29.57)*0.27</f>
        <v>0.0634413256679067</v>
      </c>
      <c r="Y4" s="5" t="str">
        <f t="array" ref="Y4">_xlfn.IFS(AND(Z4&gt;0,Z4&lt;=1),"0 to 1",AND(Z4&gt;1,Z4&lt;=2),"1 to 2",AND(Z4&gt;2,Z4&lt;=4),"2 to 4",AND(Z4&gt;4,Z4&lt;=6),"4 to 6",AND(Z4&gt;6,Z4&lt;=8),"6 to 8",AND(Z4&gt;8,Z4&lt;=10),"8 to 10",AND(Z4&gt;10,Z4&lt;=15),"10 to 15",AND(Z4&gt;15,Z4&lt;=20),"15 to 20",AND(Z4&gt;20,Z4&lt;=25),"20 to 25",AND(Z4&gt;25,Z4&lt;=30),"25 to 30",AND(Z4&gt;30,Z4&lt;=40),"30 to 40",AND(Z4&gt;40,Z4&lt;=50),"40 to 50",Z4&gt;50,"50+")</f>
        <v>6 to 8</v>
      </c>
      <c r="Z4" s="9">
        <f t="array" ref="Z4">_xlfn.IFS(AA4="oz",_xlfn.IFS(R4="oz",Q4,R4="fl oz",Q4*1.04,R4="ml",Q4*0.0338),AA4="fl oz",_xlfn.IFS(R4="oz",Q4/1.04,R4="fl oz",Q4,R4="ml",Q4*0.0338/1.04),AA4="ml",_xlfn.IFS(R4="oz",Q4/0.0338,R4="fl oz",Q4*1.04/0.0338,R4="ml",Q4))</f>
        <v>7.5</v>
      </c>
      <c r="AA4" s="9" t="str">
        <f>_xlfn.XLOOKUP($E4,'Raw Data'!$E:$E,'Raw Data'!AA:AA,"ERROR",0,1)</f>
        <v>oz</v>
      </c>
      <c r="AB4" s="5" t="s">
        <v>66</v>
      </c>
      <c r="AC4" s="5" t="s">
        <v>67</v>
      </c>
      <c r="AD4" s="5" t="s">
        <v>68</v>
      </c>
      <c r="AE4">
        <f t="shared" ref="AE4:AI67" si="4">IF(IFERROR(SEARCH(AE$2,$AB4,1),0)=0,0,1)</f>
        <v>0</v>
      </c>
      <c r="AF4">
        <f t="shared" si="0"/>
        <v>1</v>
      </c>
      <c r="AG4">
        <f t="shared" si="0"/>
        <v>0</v>
      </c>
      <c r="AH4">
        <f t="shared" si="0"/>
        <v>0</v>
      </c>
      <c r="AI4">
        <f t="shared" si="0"/>
        <v>1</v>
      </c>
      <c r="AJ4">
        <f t="shared" si="0"/>
        <v>0</v>
      </c>
      <c r="AK4">
        <f t="shared" si="0"/>
        <v>0</v>
      </c>
      <c r="AL4">
        <f t="shared" si="0"/>
        <v>0</v>
      </c>
      <c r="AM4">
        <f t="shared" si="0"/>
        <v>0</v>
      </c>
      <c r="AN4">
        <f t="shared" si="0"/>
        <v>0</v>
      </c>
      <c r="AO4">
        <f t="shared" si="0"/>
        <v>0</v>
      </c>
      <c r="AP4">
        <f t="shared" si="0"/>
        <v>1</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ref="AR4:BO22" si="5">IF(IFERROR(SEARCH(BO$2,$AB4,1),0)=0,0,1)</f>
        <v>1</v>
      </c>
    </row>
    <row r="5" spans="1:67">
      <c r="A5" s="5" t="str">
        <f>_xlfn.XLOOKUP($E5,'Raw Data'!$E:$E,'Raw Data'!A:A,"ERROR",0,1)</f>
        <v>AE</v>
      </c>
      <c r="B5" s="5" t="str">
        <f>_xlfn.XLOOKUP($E5,'Raw Data'!$E:$E,'Raw Data'!B:B,"ERROR",0,1)</f>
        <v>Hair Mousses</v>
      </c>
      <c r="C5" s="5" t="str">
        <f>_xlfn.XLOOKUP($E5,'Raw Data'!$E:$E,'Raw Data'!C:C,"ERROR",0,1)</f>
        <v>cantu</v>
      </c>
      <c r="D5" s="5" t="str">
        <f>_xlfn.XLOOKUP($E5,'Raw Data'!$E:$E,'Raw Data'!D:D,"ERROR",0,1)</f>
        <v>www.amazon.ae/dp/B0178H2MFS</v>
      </c>
      <c r="E5" s="5" t="s">
        <v>69</v>
      </c>
      <c r="F5" s="9" t="str">
        <f>_xlfn.XLOOKUP($E5,'Raw Data'!$E:$E,'Raw Data'!F:F,"ERROR",0,1)</f>
        <v>Cantu Shea Butter For Natural Hair Wave Whip Curling MoUSse, 8.4Oz (248Ml)</v>
      </c>
      <c r="G5" s="10">
        <f>_xlfn.XLOOKUP($E5,'Raw Data'!$E:$E,'Raw Data'!G:G,"ERROR",0,1)</f>
        <v>969</v>
      </c>
      <c r="H5" s="9">
        <f>_xlfn.XLOOKUP($E5,'Raw Data'!$E:$E,'Raw Data'!H:H,"ERROR",0,1)</f>
        <v>26276.8</v>
      </c>
      <c r="I5" s="9">
        <f>_xlfn.XLOOKUP($E5,'Raw Data'!$E:$E,'Raw Data'!I:I,"ERROR",0,1)</f>
        <v>0.0351799344775595</v>
      </c>
      <c r="J5" s="9" t="str">
        <f>_xlfn.XLOOKUP($E5,'Raw Data'!$E:$E,'Raw Data'!J:J,"ERROR",0,1)</f>
        <v>Yes</v>
      </c>
      <c r="K5" s="14" t="str">
        <f t="array" ref="K5">_xlfn.IFS(AND(L5&gt;0,L5&lt;=5),"0 to 5",AND(L5&gt;5,L5&lt;=10),"5 to 10",AND(L5&gt;10,L5&lt;=15),"10 to 15",AND(L5&gt;15,L5&lt;=20),"15 to 20",AND(L5&gt;20,L5&lt;=30),"20 to 30",AND(L5&gt;30,L5&lt;=40),"30 to 40",AND(L5&gt;40,L5&lt;=50),"40 to 50",AND(L5&gt;50,L5&lt;=75),"50 to 75",AND(L5&gt;75,L5&lt;=100),"75 to 100",AND(L5&gt;100,L5&lt;=150),"100 to 150",AND(L5&gt;150,L5&lt;=200),"150 to 200",AND(L5&gt;200,L5&lt;=250),"200 to 250",AND(L5&gt;250,L5&lt;=300),"250 to 300",AND(L5&gt;300,L5&lt;=400),"300 to 400",AND(L5&gt;400,L5&lt;=500),"400 to 500",L5&gt;500,"500+")</f>
        <v>20 to 30</v>
      </c>
      <c r="L5" s="9">
        <f>_xlfn.XLOOKUP($E5,'Raw Data'!$E:$E,'Raw Data'!L:L,"ERROR",0,1)</f>
        <v>27.16</v>
      </c>
      <c r="M5" s="14" t="str">
        <f t="array" ref="M5">_xlfn.IFS(AND(N5&gt;0,N5&lt;=5),"0 to 5",AND(N5&gt;5,N5&lt;=10),"5 to 10",AND(N5&gt;10,N5&lt;=15),"10 to 15",AND(N5&gt;15,N5&lt;=20),"15 to 20",AND(N5&gt;20,N5&lt;=30),"20 to 30",AND(N5&gt;30,N5&lt;=40),"30 to 40",AND(N5&gt;40,N5&lt;=50),"40 to 50",AND(N5&gt;50,N5&lt;=75),"50 to 75",AND(N5&gt;75,N5&lt;=100),"75 to 100",AND(N5&gt;100,N5&lt;=150),"100 to 150",AND(N5&gt;150,N5&lt;=200),"150 to 200",AND(N5&gt;200,N5&lt;=250),"200 to 250",AND(N5&gt;250,N5&lt;=300),"250 to 300",AND(N5&gt;300,N5&lt;=400),"300 to 400",AND(N5&gt;400,N5&lt;=500),"400 to 500",N5&gt;500,"500+")</f>
        <v>20 to 30</v>
      </c>
      <c r="N5" s="9">
        <f>_xlfn.XLOOKUP($E5,'Raw Data'!$E:$E,'Raw Data'!N:N,"ERROR",0,1)</f>
        <v>28.04</v>
      </c>
      <c r="O5" s="14" t="str">
        <f t="array" ref="O5">_xlfn.IFS(P5=0,"No Discount",AND(P5&gt;0,P5&lt;=0.02),"0% to 2%",AND(P5&gt;0.02,P5&lt;=0.04),"2% to 4%",AND(P5&gt;0.04,P5&lt;=0.06),"4% to 6%",AND(P5&gt;0.06,P5&lt;=0.08),"6% to 8%",AND(P5&gt;0.08,P5&lt;=0.1),"8% to 10%",AND(P5&gt;0.1,P5&lt;=0.15),"10% to 15%",AND(P5&gt;0.15,P5&lt;=0.2),"15% to 20%",AND(P5&gt;0.2,P5&lt;=0.25),"20% to 25%",AND(P5&gt;0.25,P5&lt;=0.3),"25% to 30%",AND(P5&gt;0.3,P5&lt;=0.4),"30% to 40%",AND(P5&gt;0.4,P5&lt;=0.5),"40% to 50%",AND(P5&gt;0.5,P5&lt;=0.75),"50% to 75%",AND(P5&gt;0.75,P5&lt;=1),"75% to 100%")</f>
        <v>2% to 4%</v>
      </c>
      <c r="P5" s="10">
        <f>_xlfn.XLOOKUP($E5,'Raw Data'!$E:$E,'Raw Data'!P:P,"ERROR",0,1)</f>
        <v>0.0313837375178316</v>
      </c>
      <c r="Q5" s="9">
        <f>_xlfn.XLOOKUP($E5,'Raw Data'!$E:$E,'Raw Data'!Q:Q,"ERROR",0,1)</f>
        <v>8.4</v>
      </c>
      <c r="R5" s="9" t="str">
        <f>_xlfn.XLOOKUP($E5,'Raw Data'!$E:$E,'Raw Data'!R:R,"ERROR",0,1)</f>
        <v>oz</v>
      </c>
      <c r="S5" s="5" t="str">
        <f t="array" ref="S5">_xlfn.IFS(AND(T5&gt;0,T5&lt;=0.05),"0 to 0.05",AND(T5&gt;0.05,T5&lt;=0.1),"0.05 to 0.1",AND(T5&gt;0.1,T5&lt;=0.2),"0.1 to 0.2",AND(T5&gt;0.2,T5&lt;=0.3),"0.2 to 0.3",AND(T5&gt;0.3,T5&lt;=0.4),"0.3 to 0.4",AND(T5&gt;0.4,T5&lt;=0.5),"0.4 to 0.5",AND(T5&gt;0.5,T5&lt;=0.75),"0.5 to 0.75",AND(T5&gt;0.75,T5&lt;=1),"0.75 to 1",AND(T5&gt;1,T5&lt;=2),"1 to 2",AND(T5&gt;2,T5&lt;=3),"2 to 3",AND(T5&gt;3,T5&lt;=4),"3 to 4",AND(T5&gt;4,T5&lt;=5),"4 to 5",AND(T5&gt;5,T5&lt;=10),"5 to 10",T5&gt;10,"10+")</f>
        <v>0.1 to 0.2</v>
      </c>
      <c r="T5" s="10">
        <f t="shared" si="1"/>
        <v>0.109345056927066</v>
      </c>
      <c r="U5" s="15" t="str">
        <f t="array" ref="U5">_xlfn.IFS(AND(V5&gt;0,V5&lt;=0.05),"0 to 0.05",AND(V5&gt;0.05,V5&lt;=0.1),"0.05 to 0.1",AND(V5&gt;0.1,V5&lt;=0.2),"0.1 to 0.2",AND(V5&gt;0.2,V5&lt;=0.3),"0.2 to 0.3",AND(V5&gt;0.3,V5&lt;=0.4),"0.3 to 0.4",AND(V5&gt;0.4,V5&lt;=0.5),"0.4 to 0.5",AND(V5&gt;0.5,V5&lt;=0.75),"0.5 to 0.75",AND(V5&gt;0.75,V5&lt;=1),"0.75 to 1",AND(V5&gt;1,V5&lt;=2),"1 to 2",AND(V5&gt;2,V5&lt;=3),"2 to 3",AND(V5&gt;3,V5&lt;=4),"3 to 4",AND(V5&gt;4,V5&lt;=5),"4 to 5",AND(V5&gt;5,V5&lt;=10),"5 to 10",V5&gt;10,"10+")</f>
        <v>0 to 0.05</v>
      </c>
      <c r="V5" s="10">
        <f t="shared" si="2"/>
        <v>0.0304797333204503</v>
      </c>
      <c r="W5" s="15" t="str">
        <f t="array" ref="W5">_xlfn.IFS(AND(X5&gt;0,X5&lt;=0.05),"0 to 0.05",AND(X5&gt;0.05,X5&lt;=0.1),"0.05 to 0.1",AND(X5&gt;0.1,X5&lt;=0.2),"0.1 to 0.2",AND(X5&gt;0.2,X5&lt;=0.3),"0.2 to 0.3",AND(X5&gt;0.3,X5&lt;=0.4),"0.3 to 0.4",AND(X5&gt;0.4,X5&lt;=0.5),"0.4 to 0.5",AND(X5&gt;0.5,X5&lt;=0.75),"0.5 to 0.75",AND(X5&gt;0.75,X5&lt;=1),"0.75 to 1",AND(X5&gt;1,X5&lt;=2),"1 to 2",AND(X5&gt;2,X5&lt;=3),"2 to 3",AND(X5&gt;3,X5&lt;=4),"3 to 4",AND(X5&gt;4,X5&lt;=5),"4 to 5",AND(X5&gt;5,X5&lt;=10),"5 to 10",X5&gt;10,"10+")</f>
        <v>0 to 0.05</v>
      </c>
      <c r="X5" s="16">
        <f t="shared" si="3"/>
        <v>0.0295231653703077</v>
      </c>
      <c r="Y5" s="5" t="str">
        <f t="array" ref="Y5">_xlfn.IFS(AND(Z5&gt;0,Z5&lt;=1),"0 to 1",AND(Z5&gt;1,Z5&lt;=2),"1 to 2",AND(Z5&gt;2,Z5&lt;=4),"2 to 4",AND(Z5&gt;4,Z5&lt;=6),"4 to 6",AND(Z5&gt;6,Z5&lt;=8),"6 to 8",AND(Z5&gt;8,Z5&lt;=10),"8 to 10",AND(Z5&gt;10,Z5&lt;=15),"10 to 15",AND(Z5&gt;15,Z5&lt;=20),"15 to 20",AND(Z5&gt;20,Z5&lt;=25),"20 to 25",AND(Z5&gt;25,Z5&lt;=30),"25 to 30",AND(Z5&gt;30,Z5&lt;=40),"30 to 40",AND(Z5&gt;40,Z5&lt;=50),"40 to 50",Z5&gt;50,"50+")</f>
        <v>8 to 10</v>
      </c>
      <c r="Z5" s="9">
        <f t="array" ref="Z5">_xlfn.IFS(AA5="oz",_xlfn.IFS(R5="oz",Q5,R5="fl oz",Q5*1.04,R5="ml",Q5*0.0338),AA5="fl oz",_xlfn.IFS(R5="oz",Q5/1.04,R5="fl oz",Q5,R5="ml",Q5*0.0338/1.04),AA5="ml",_xlfn.IFS(R5="oz",Q5/0.0338,R5="fl oz",Q5*1.04/0.0338,R5="ml",Q5))</f>
        <v>8.4</v>
      </c>
      <c r="AA5" s="9" t="str">
        <f>_xlfn.XLOOKUP($E5,'Raw Data'!$E:$E,'Raw Data'!AA:AA,"ERROR",0,1)</f>
        <v>oz</v>
      </c>
      <c r="AB5" s="5" t="s">
        <v>70</v>
      </c>
      <c r="AC5" s="5" t="s">
        <v>71</v>
      </c>
      <c r="AD5" s="5" t="s">
        <v>72</v>
      </c>
      <c r="AE5">
        <f t="shared" si="4"/>
        <v>0</v>
      </c>
      <c r="AF5">
        <f t="shared" si="0"/>
        <v>0</v>
      </c>
      <c r="AG5">
        <f t="shared" si="0"/>
        <v>1</v>
      </c>
      <c r="AH5">
        <f t="shared" si="0"/>
        <v>0</v>
      </c>
      <c r="AI5">
        <f t="shared" si="0"/>
        <v>0</v>
      </c>
      <c r="AJ5">
        <f t="shared" si="0"/>
        <v>0</v>
      </c>
      <c r="AK5">
        <f t="shared" si="0"/>
        <v>0</v>
      </c>
      <c r="AL5">
        <f t="shared" si="0"/>
        <v>0</v>
      </c>
      <c r="AM5">
        <f t="shared" si="0"/>
        <v>0</v>
      </c>
      <c r="AN5">
        <f t="shared" si="0"/>
        <v>0</v>
      </c>
      <c r="AO5">
        <f t="shared" si="0"/>
        <v>0</v>
      </c>
      <c r="AP5">
        <f t="shared" si="0"/>
        <v>1</v>
      </c>
      <c r="AQ5">
        <f t="shared" si="0"/>
        <v>0</v>
      </c>
      <c r="AR5">
        <f t="shared" si="5"/>
        <v>0</v>
      </c>
      <c r="AS5">
        <f t="shared" si="5"/>
        <v>0</v>
      </c>
      <c r="AT5">
        <f t="shared" si="5"/>
        <v>0</v>
      </c>
      <c r="AU5">
        <f t="shared" si="5"/>
        <v>0</v>
      </c>
      <c r="AV5">
        <f t="shared" si="5"/>
        <v>0</v>
      </c>
      <c r="AW5">
        <f t="shared" si="5"/>
        <v>0</v>
      </c>
      <c r="AX5">
        <f t="shared" si="5"/>
        <v>0</v>
      </c>
      <c r="AY5">
        <f t="shared" si="5"/>
        <v>0</v>
      </c>
      <c r="AZ5">
        <f t="shared" si="5"/>
        <v>0</v>
      </c>
      <c r="BA5">
        <f t="shared" si="5"/>
        <v>0</v>
      </c>
      <c r="BB5">
        <f t="shared" si="5"/>
        <v>0</v>
      </c>
      <c r="BC5">
        <f t="shared" si="5"/>
        <v>0</v>
      </c>
      <c r="BD5">
        <f t="shared" si="5"/>
        <v>0</v>
      </c>
      <c r="BE5">
        <f t="shared" si="5"/>
        <v>0</v>
      </c>
      <c r="BF5">
        <f t="shared" si="5"/>
        <v>0</v>
      </c>
      <c r="BG5">
        <f t="shared" si="5"/>
        <v>0</v>
      </c>
      <c r="BH5">
        <f t="shared" si="5"/>
        <v>0</v>
      </c>
      <c r="BI5">
        <f t="shared" si="5"/>
        <v>0</v>
      </c>
      <c r="BJ5">
        <f t="shared" si="5"/>
        <v>0</v>
      </c>
      <c r="BK5">
        <f t="shared" si="5"/>
        <v>0</v>
      </c>
      <c r="BL5">
        <f t="shared" si="5"/>
        <v>0</v>
      </c>
      <c r="BM5">
        <f t="shared" si="5"/>
        <v>0</v>
      </c>
      <c r="BN5">
        <f t="shared" si="5"/>
        <v>0</v>
      </c>
      <c r="BO5">
        <f t="shared" si="5"/>
        <v>1</v>
      </c>
    </row>
    <row r="6" spans="1:67">
      <c r="A6" s="5" t="str">
        <f>_xlfn.XLOOKUP($E6,'Raw Data'!$E:$E,'Raw Data'!A:A,"ERROR",0,1)</f>
        <v>AE</v>
      </c>
      <c r="B6" s="5" t="str">
        <f>_xlfn.XLOOKUP($E6,'Raw Data'!$E:$E,'Raw Data'!B:B,"ERROR",0,1)</f>
        <v>Hair Mousses</v>
      </c>
      <c r="C6" s="5" t="str">
        <f>_xlfn.XLOOKUP($E6,'Raw Data'!$E:$E,'Raw Data'!C:C,"ERROR",0,1)</f>
        <v>Maui Moisture</v>
      </c>
      <c r="D6" s="5" t="str">
        <f>_xlfn.XLOOKUP($E6,'Raw Data'!$E:$E,'Raw Data'!D:D,"ERROR",0,1)</f>
        <v>www.amazon.ae/dp/B08LZ2R5MM</v>
      </c>
      <c r="E6" s="5" t="s">
        <v>73</v>
      </c>
      <c r="F6" s="9" t="str">
        <f>_xlfn.XLOOKUP($E6,'Raw Data'!$E:$E,'Raw Data'!F:F,"ERROR",0,1)</f>
        <v>Maui Moisture Flexible Hold + Coconut Milk Curl Foam Mousse, for Curly Hair Styling, No Drying Alcohols, Parabens or Silicone, 8.5oz Maui Moisture Flexible Hold + Coconut Milk Curl Foam Mousse, for Curly Hair Styling, No Drying Alcohols, Parabens or Silicone, 8.5oz</v>
      </c>
      <c r="G6" s="10">
        <f>_xlfn.XLOOKUP($E6,'Raw Data'!$E:$E,'Raw Data'!G:G,"ERROR",0,1)</f>
        <v>489</v>
      </c>
      <c r="H6" s="9">
        <f>_xlfn.XLOOKUP($E6,'Raw Data'!$E:$E,'Raw Data'!H:H,"ERROR",0,1)</f>
        <v>24817.56</v>
      </c>
      <c r="I6" s="9">
        <f>_xlfn.XLOOKUP($E6,'Raw Data'!$E:$E,'Raw Data'!I:I,"ERROR",0,1)</f>
        <v>0.033226273164651</v>
      </c>
      <c r="J6" s="9" t="str">
        <f>_xlfn.XLOOKUP($E6,'Raw Data'!$E:$E,'Raw Data'!J:J,"ERROR",0,1)</f>
        <v>Yes</v>
      </c>
      <c r="K6" s="14" t="str">
        <f t="array" ref="K6">_xlfn.IFS(AND(L6&gt;0,L6&lt;=5),"0 to 5",AND(L6&gt;5,L6&lt;=10),"5 to 10",AND(L6&gt;10,L6&lt;=15),"10 to 15",AND(L6&gt;15,L6&lt;=20),"15 to 20",AND(L6&gt;20,L6&lt;=30),"20 to 30",AND(L6&gt;30,L6&lt;=40),"30 to 40",AND(L6&gt;40,L6&lt;=50),"40 to 50",AND(L6&gt;50,L6&lt;=75),"50 to 75",AND(L6&gt;75,L6&lt;=100),"75 to 100",AND(L6&gt;100,L6&lt;=150),"100 to 150",AND(L6&gt;150,L6&lt;=200),"150 to 200",AND(L6&gt;200,L6&lt;=250),"200 to 250",AND(L6&gt;250,L6&lt;=300),"250 to 300",AND(L6&gt;300,L6&lt;=400),"300 to 400",AND(L6&gt;400,L6&lt;=500),"400 to 500",L6&gt;500,"500+")</f>
        <v>50 to 75</v>
      </c>
      <c r="L6" s="9">
        <f>_xlfn.XLOOKUP($E6,'Raw Data'!$E:$E,'Raw Data'!L:L,"ERROR",0,1)</f>
        <v>51.34</v>
      </c>
      <c r="M6" s="14" t="str">
        <f t="array" ref="M6">_xlfn.IFS(AND(N6&gt;0,N6&lt;=5),"0 to 5",AND(N6&gt;5,N6&lt;=10),"5 to 10",AND(N6&gt;10,N6&lt;=15),"10 to 15",AND(N6&gt;15,N6&lt;=20),"15 to 20",AND(N6&gt;20,N6&lt;=30),"20 to 30",AND(N6&gt;30,N6&lt;=40),"30 to 40",AND(N6&gt;40,N6&lt;=50),"40 to 50",AND(N6&gt;50,N6&lt;=75),"50 to 75",AND(N6&gt;75,N6&lt;=100),"75 to 100",AND(N6&gt;100,N6&lt;=150),"100 to 150",AND(N6&gt;150,N6&lt;=200),"150 to 200",AND(N6&gt;200,N6&lt;=250),"200 to 250",AND(N6&gt;250,N6&lt;=300),"250 to 300",AND(N6&gt;300,N6&lt;=400),"300 to 400",AND(N6&gt;400,N6&lt;=500),"400 to 500",N6&gt;500,"500+")</f>
        <v>50 to 75</v>
      </c>
      <c r="N6" s="9">
        <f>_xlfn.XLOOKUP($E6,'Raw Data'!$E:$E,'Raw Data'!N:N,"ERROR",0,1)</f>
        <v>52</v>
      </c>
      <c r="O6" s="14" t="str">
        <f t="array" ref="O6">_xlfn.IFS(P6=0,"No Discount",AND(P6&gt;0,P6&lt;=0.02),"0% to 2%",AND(P6&gt;0.02,P6&lt;=0.04),"2% to 4%",AND(P6&gt;0.04,P6&lt;=0.06),"4% to 6%",AND(P6&gt;0.06,P6&lt;=0.08),"6% to 8%",AND(P6&gt;0.08,P6&lt;=0.1),"8% to 10%",AND(P6&gt;0.1,P6&lt;=0.15),"10% to 15%",AND(P6&gt;0.15,P6&lt;=0.2),"15% to 20%",AND(P6&gt;0.2,P6&lt;=0.25),"20% to 25%",AND(P6&gt;0.25,P6&lt;=0.3),"25% to 30%",AND(P6&gt;0.3,P6&lt;=0.4),"30% to 40%",AND(P6&gt;0.4,P6&lt;=0.5),"40% to 50%",AND(P6&gt;0.5,P6&lt;=0.75),"50% to 75%",AND(P6&gt;0.75,P6&lt;=1),"75% to 100%")</f>
        <v>0% to 2%</v>
      </c>
      <c r="P6" s="10">
        <f>_xlfn.XLOOKUP($E6,'Raw Data'!$E:$E,'Raw Data'!P:P,"ERROR",0,1)</f>
        <v>0.0126923076923076</v>
      </c>
      <c r="Q6" s="9">
        <f>_xlfn.XLOOKUP($E6,'Raw Data'!$E:$E,'Raw Data'!Q:Q,"ERROR",0,1)</f>
        <v>8.5</v>
      </c>
      <c r="R6" s="9" t="str">
        <f>_xlfn.XLOOKUP($E6,'Raw Data'!$E:$E,'Raw Data'!R:R,"ERROR",0,1)</f>
        <v>oz</v>
      </c>
      <c r="S6" s="5" t="str">
        <f t="array" ref="S6">_xlfn.IFS(AND(T6&gt;0,T6&lt;=0.05),"0 to 0.05",AND(T6&gt;0.05,T6&lt;=0.1),"0.05 to 0.1",AND(T6&gt;0.1,T6&lt;=0.2),"0.1 to 0.2",AND(T6&gt;0.2,T6&lt;=0.3),"0.2 to 0.3",AND(T6&gt;0.3,T6&lt;=0.4),"0.3 to 0.4",AND(T6&gt;0.4,T6&lt;=0.5),"0.4 to 0.5",AND(T6&gt;0.5,T6&lt;=0.75),"0.5 to 0.75",AND(T6&gt;0.75,T6&lt;=1),"0.75 to 1",AND(T6&gt;1,T6&lt;=2),"1 to 2",AND(T6&gt;2,T6&lt;=3),"2 to 3",AND(T6&gt;3,T6&lt;=4),"3 to 4",AND(T6&gt;4,T6&lt;=5),"4 to 5",AND(T6&gt;5,T6&lt;=10),"5 to 10",T6&gt;10,"10+")</f>
        <v>0.2 to 0.3</v>
      </c>
      <c r="T6" s="10">
        <f t="shared" si="1"/>
        <v>0.204261075414271</v>
      </c>
      <c r="U6" s="15" t="str">
        <f t="array" ref="U6">_xlfn.IFS(AND(V6&gt;0,V6&lt;=0.05),"0 to 0.05",AND(V6&gt;0.05,V6&lt;=0.1),"0.05 to 0.1",AND(V6&gt;0.1,V6&lt;=0.2),"0.1 to 0.2",AND(V6&gt;0.2,V6&lt;=0.3),"0.2 to 0.3",AND(V6&gt;0.3,V6&lt;=0.4),"0.3 to 0.4",AND(V6&gt;0.4,V6&lt;=0.5),"0.4 to 0.5",AND(V6&gt;0.5,V6&lt;=0.75),"0.5 to 0.75",AND(V6&gt;0.75,V6&lt;=1),"0.75 to 1",AND(V6&gt;1,V6&lt;=2),"1 to 2",AND(V6&gt;2,V6&lt;=3),"2 to 3",AND(V6&gt;3,V6&lt;=4),"3 to 4",AND(V6&gt;4,V6&lt;=5),"4 to 5",AND(V6&gt;5,V6&lt;=10),"5 to 10",V6&gt;10,"10+")</f>
        <v>0.05 to 0.1</v>
      </c>
      <c r="V6" s="10">
        <f t="shared" si="2"/>
        <v>0.0558594760190177</v>
      </c>
      <c r="W6" s="15" t="str">
        <f t="array" ref="W6">_xlfn.IFS(AND(X6&gt;0,X6&lt;=0.05),"0 to 0.05",AND(X6&gt;0.05,X6&lt;=0.1),"0.05 to 0.1",AND(X6&gt;0.1,X6&lt;=0.2),"0.1 to 0.2",AND(X6&gt;0.2,X6&lt;=0.3),"0.2 to 0.3",AND(X6&gt;0.3,X6&lt;=0.4),"0.3 to 0.4",AND(X6&gt;0.4,X6&lt;=0.5),"0.4 to 0.5",AND(X6&gt;0.5,X6&lt;=0.75),"0.5 to 0.75",AND(X6&gt;0.75,X6&lt;=1),"0.75 to 1",AND(X6&gt;1,X6&lt;=2),"1 to 2",AND(X6&gt;2,X6&lt;=3),"2 to 3",AND(X6&gt;3,X6&lt;=4),"3 to 4",AND(X6&gt;4,X6&lt;=5),"4 to 5",AND(X6&gt;5,X6&lt;=10),"5 to 10",X6&gt;10,"10+")</f>
        <v>0.05 to 0.1</v>
      </c>
      <c r="X6" s="16">
        <f t="shared" si="3"/>
        <v>0.0551504903618532</v>
      </c>
      <c r="Y6" s="5" t="str">
        <f t="array" ref="Y6">_xlfn.IFS(AND(Z6&gt;0,Z6&lt;=1),"0 to 1",AND(Z6&gt;1,Z6&lt;=2),"1 to 2",AND(Z6&gt;2,Z6&lt;=4),"2 to 4",AND(Z6&gt;4,Z6&lt;=6),"4 to 6",AND(Z6&gt;6,Z6&lt;=8),"6 to 8",AND(Z6&gt;8,Z6&lt;=10),"8 to 10",AND(Z6&gt;10,Z6&lt;=15),"10 to 15",AND(Z6&gt;15,Z6&lt;=20),"15 to 20",AND(Z6&gt;20,Z6&lt;=25),"20 to 25",AND(Z6&gt;25,Z6&lt;=30),"25 to 30",AND(Z6&gt;30,Z6&lt;=40),"30 to 40",AND(Z6&gt;40,Z6&lt;=50),"40 to 50",Z6&gt;50,"50+")</f>
        <v>8 to 10</v>
      </c>
      <c r="Z6" s="9">
        <f t="array" ref="Z6">_xlfn.IFS(AA6="oz",_xlfn.IFS(R6="oz",Q6,R6="fl oz",Q6*1.04,R6="ml",Q6*0.0338),AA6="fl oz",_xlfn.IFS(R6="oz",Q6/1.04,R6="fl oz",Q6,R6="ml",Q6*0.0338/1.04),AA6="ml",_xlfn.IFS(R6="oz",Q6/0.0338,R6="fl oz",Q6*1.04/0.0338,R6="ml",Q6))</f>
        <v>8.5</v>
      </c>
      <c r="AA6" s="9" t="str">
        <f>_xlfn.XLOOKUP($E6,'Raw Data'!$E:$E,'Raw Data'!AA:AA,"ERROR",0,1)</f>
        <v>oz</v>
      </c>
      <c r="AB6" s="5" t="s">
        <v>74</v>
      </c>
      <c r="AC6" s="5" t="s">
        <v>75</v>
      </c>
      <c r="AD6" s="5" t="s">
        <v>76</v>
      </c>
      <c r="AE6">
        <f t="shared" si="4"/>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1</v>
      </c>
      <c r="AQ6">
        <f t="shared" si="0"/>
        <v>0</v>
      </c>
      <c r="AR6">
        <f t="shared" si="5"/>
        <v>0</v>
      </c>
      <c r="AS6">
        <f t="shared" si="5"/>
        <v>0</v>
      </c>
      <c r="AT6">
        <f t="shared" si="5"/>
        <v>0</v>
      </c>
      <c r="AU6">
        <f t="shared" si="5"/>
        <v>1</v>
      </c>
      <c r="AV6">
        <f t="shared" si="5"/>
        <v>0</v>
      </c>
      <c r="AW6">
        <f t="shared" si="5"/>
        <v>0</v>
      </c>
      <c r="AX6">
        <f t="shared" si="5"/>
        <v>1</v>
      </c>
      <c r="AY6">
        <f t="shared" si="5"/>
        <v>0</v>
      </c>
      <c r="AZ6">
        <f t="shared" si="5"/>
        <v>1</v>
      </c>
      <c r="BA6">
        <f t="shared" si="5"/>
        <v>0</v>
      </c>
      <c r="BB6">
        <f t="shared" si="5"/>
        <v>1</v>
      </c>
      <c r="BC6">
        <f t="shared" si="5"/>
        <v>0</v>
      </c>
      <c r="BD6">
        <f t="shared" si="5"/>
        <v>0</v>
      </c>
      <c r="BE6">
        <f t="shared" si="5"/>
        <v>0</v>
      </c>
      <c r="BF6">
        <f t="shared" si="5"/>
        <v>1</v>
      </c>
      <c r="BG6">
        <f t="shared" si="5"/>
        <v>0</v>
      </c>
      <c r="BH6">
        <f t="shared" si="5"/>
        <v>1</v>
      </c>
      <c r="BI6">
        <f t="shared" si="5"/>
        <v>0</v>
      </c>
      <c r="BJ6">
        <f t="shared" si="5"/>
        <v>1</v>
      </c>
      <c r="BK6">
        <f t="shared" si="5"/>
        <v>0</v>
      </c>
      <c r="BL6">
        <f t="shared" si="5"/>
        <v>0</v>
      </c>
      <c r="BM6">
        <f t="shared" si="5"/>
        <v>0</v>
      </c>
      <c r="BN6">
        <f t="shared" si="5"/>
        <v>1</v>
      </c>
      <c r="BO6">
        <f t="shared" si="5"/>
        <v>1</v>
      </c>
    </row>
    <row r="7" spans="1:67">
      <c r="A7" s="5" t="str">
        <f>_xlfn.XLOOKUP($E7,'Raw Data'!$E:$E,'Raw Data'!A:A,"ERROR",0,1)</f>
        <v>AE</v>
      </c>
      <c r="B7" s="5" t="str">
        <f>_xlfn.XLOOKUP($E7,'Raw Data'!$E:$E,'Raw Data'!B:B,"ERROR",0,1)</f>
        <v>Hair Mousses</v>
      </c>
      <c r="C7" s="5" t="str">
        <f>_xlfn.XLOOKUP($E7,'Raw Data'!$E:$E,'Raw Data'!C:C,"ERROR",0,1)</f>
        <v>SheaMoisture</v>
      </c>
      <c r="D7" s="5" t="str">
        <f>_xlfn.XLOOKUP($E7,'Raw Data'!$E:$E,'Raw Data'!D:D,"ERROR",0,1)</f>
        <v>www.amazon.ae/dp/B07NQCBRK3</v>
      </c>
      <c r="E7" s="5" t="s">
        <v>77</v>
      </c>
      <c r="F7" s="9" t="str">
        <f>_xlfn.XLOOKUP($E7,'Raw Data'!$E:$E,'Raw Data'!F:F,"ERROR",0,1)</f>
        <v>SheaMoisture  Curl   Mousse  for Frizz Control Coconut and Hibiscus with Shea Butter 7.5 oz</v>
      </c>
      <c r="G7" s="10">
        <f>_xlfn.XLOOKUP($E7,'Raw Data'!$E:$E,'Raw Data'!G:G,"ERROR",0,1)</f>
        <v>506</v>
      </c>
      <c r="H7" s="9">
        <f>_xlfn.XLOOKUP($E7,'Raw Data'!$E:$E,'Raw Data'!H:H,"ERROR",0,1)</f>
        <v>24523.88</v>
      </c>
      <c r="I7" s="9">
        <f>_xlfn.XLOOKUP($E7,'Raw Data'!$E:$E,'Raw Data'!I:I,"ERROR",0,1)</f>
        <v>0.0328330881818004</v>
      </c>
      <c r="J7" s="9" t="str">
        <f>_xlfn.XLOOKUP($E7,'Raw Data'!$E:$E,'Raw Data'!J:J,"ERROR",0,1)</f>
        <v>Yes</v>
      </c>
      <c r="K7" s="14" t="str">
        <f t="array" ref="K7">_xlfn.IFS(AND(L7&gt;0,L7&lt;=5),"0 to 5",AND(L7&gt;5,L7&lt;=10),"5 to 10",AND(L7&gt;10,L7&lt;=15),"10 to 15",AND(L7&gt;15,L7&lt;=20),"15 to 20",AND(L7&gt;20,L7&lt;=30),"20 to 30",AND(L7&gt;30,L7&lt;=40),"30 to 40",AND(L7&gt;40,L7&lt;=50),"40 to 50",AND(L7&gt;50,L7&lt;=75),"50 to 75",AND(L7&gt;75,L7&lt;=100),"75 to 100",AND(L7&gt;100,L7&lt;=150),"100 to 150",AND(L7&gt;150,L7&lt;=200),"150 to 200",AND(L7&gt;200,L7&lt;=250),"200 to 250",AND(L7&gt;250,L7&lt;=300),"250 to 300",AND(L7&gt;300,L7&lt;=400),"300 to 400",AND(L7&gt;400,L7&lt;=500),"400 to 500",L7&gt;500,"500+")</f>
        <v>40 to 50</v>
      </c>
      <c r="L7" s="9">
        <f>_xlfn.XLOOKUP($E7,'Raw Data'!$E:$E,'Raw Data'!L:L,"ERROR",0,1)</f>
        <v>48.89</v>
      </c>
      <c r="M7" s="14" t="str">
        <f t="array" ref="M7">_xlfn.IFS(AND(N7&gt;0,N7&lt;=5),"0 to 5",AND(N7&gt;5,N7&lt;=10),"5 to 10",AND(N7&gt;10,N7&lt;=15),"10 to 15",AND(N7&gt;15,N7&lt;=20),"15 to 20",AND(N7&gt;20,N7&lt;=30),"20 to 30",AND(N7&gt;30,N7&lt;=40),"30 to 40",AND(N7&gt;40,N7&lt;=50),"40 to 50",AND(N7&gt;50,N7&lt;=75),"50 to 75",AND(N7&gt;75,N7&lt;=100),"75 to 100",AND(N7&gt;100,N7&lt;=150),"100 to 150",AND(N7&gt;150,N7&lt;=200),"150 to 200",AND(N7&gt;200,N7&lt;=250),"200 to 250",AND(N7&gt;250,N7&lt;=300),"250 to 300",AND(N7&gt;300,N7&lt;=400),"300 to 400",AND(N7&gt;400,N7&lt;=500),"400 to 500",N7&gt;500,"500+")</f>
        <v>50 to 75</v>
      </c>
      <c r="N7" s="9">
        <f>_xlfn.XLOOKUP($E7,'Raw Data'!$E:$E,'Raw Data'!N:N,"ERROR",0,1)</f>
        <v>50.16</v>
      </c>
      <c r="O7" s="14" t="str">
        <f t="array" ref="O7">_xlfn.IFS(P7=0,"No Discount",AND(P7&gt;0,P7&lt;=0.02),"0% to 2%",AND(P7&gt;0.02,P7&lt;=0.04),"2% to 4%",AND(P7&gt;0.04,P7&lt;=0.06),"4% to 6%",AND(P7&gt;0.06,P7&lt;=0.08),"6% to 8%",AND(P7&gt;0.08,P7&lt;=0.1),"8% to 10%",AND(P7&gt;0.1,P7&lt;=0.15),"10% to 15%",AND(P7&gt;0.15,P7&lt;=0.2),"15% to 20%",AND(P7&gt;0.2,P7&lt;=0.25),"20% to 25%",AND(P7&gt;0.25,P7&lt;=0.3),"25% to 30%",AND(P7&gt;0.3,P7&lt;=0.4),"30% to 40%",AND(P7&gt;0.4,P7&lt;=0.5),"40% to 50%",AND(P7&gt;0.5,P7&lt;=0.75),"50% to 75%",AND(P7&gt;0.75,P7&lt;=1),"75% to 100%")</f>
        <v>2% to 4%</v>
      </c>
      <c r="P7" s="10">
        <f>_xlfn.XLOOKUP($E7,'Raw Data'!$E:$E,'Raw Data'!P:P,"ERROR",0,1)</f>
        <v>0.0253189792663476</v>
      </c>
      <c r="Q7" s="9">
        <f>_xlfn.XLOOKUP($E7,'Raw Data'!$E:$E,'Raw Data'!Q:Q,"ERROR",0,1)</f>
        <v>7.5</v>
      </c>
      <c r="R7" s="9" t="str">
        <f>_xlfn.XLOOKUP($E7,'Raw Data'!$E:$E,'Raw Data'!R:R,"ERROR",0,1)</f>
        <v>oz</v>
      </c>
      <c r="S7" s="5" t="str">
        <f t="array" ref="S7">_xlfn.IFS(AND(T7&gt;0,T7&lt;=0.05),"0 to 0.05",AND(T7&gt;0.05,T7&lt;=0.1),"0.05 to 0.1",AND(T7&gt;0.1,T7&lt;=0.2),"0.1 to 0.2",AND(T7&gt;0.2,T7&lt;=0.3),"0.2 to 0.3",AND(T7&gt;0.3,T7&lt;=0.4),"0.3 to 0.4",AND(T7&gt;0.4,T7&lt;=0.5),"0.4 to 0.5",AND(T7&gt;0.5,T7&lt;=0.75),"0.5 to 0.75",AND(T7&gt;0.75,T7&lt;=1),"0.75 to 1",AND(T7&gt;1,T7&lt;=2),"1 to 2",AND(T7&gt;2,T7&lt;=3),"2 to 3",AND(T7&gt;3,T7&lt;=4),"3 to 4",AND(T7&gt;4,T7&lt;=5),"4 to 5",AND(T7&gt;5,T7&lt;=10),"5 to 10",T7&gt;10,"10+")</f>
        <v>0.2 to 0.3</v>
      </c>
      <c r="T7" s="10">
        <f t="shared" si="1"/>
        <v>0.220448652913989</v>
      </c>
      <c r="U7" s="15" t="str">
        <f t="array" ref="U7">_xlfn.IFS(AND(V7&gt;0,V7&lt;=0.05),"0 to 0.05",AND(V7&gt;0.05,V7&lt;=0.1),"0.05 to 0.1",AND(V7&gt;0.1,V7&lt;=0.2),"0.1 to 0.2",AND(V7&gt;0.2,V7&lt;=0.3),"0.2 to 0.3",AND(V7&gt;0.3,V7&lt;=0.4),"0.3 to 0.4",AND(V7&gt;0.4,V7&lt;=0.5),"0.4 to 0.5",AND(V7&gt;0.5,V7&lt;=0.75),"0.5 to 0.75",AND(V7&gt;0.75,V7&lt;=1),"0.75 to 1",AND(V7&gt;1,V7&lt;=2),"1 to 2",AND(V7&gt;2,V7&lt;=3),"2 to 3",AND(V7&gt;3,V7&lt;=4),"3 to 4",AND(V7&gt;4,V7&lt;=5),"4 to 5",AND(V7&gt;5,V7&lt;=10),"5 to 10",V7&gt;10,"10+")</f>
        <v>0.05 to 0.1</v>
      </c>
      <c r="V7" s="10">
        <f t="shared" si="2"/>
        <v>0.0610672979370984</v>
      </c>
      <c r="W7" s="15" t="str">
        <f t="array" ref="W7">_xlfn.IFS(AND(X7&gt;0,X7&lt;=0.05),"0 to 0.05",AND(X7&gt;0.05,X7&lt;=0.1),"0.05 to 0.1",AND(X7&gt;0.1,X7&lt;=0.2),"0.1 to 0.2",AND(X7&gt;0.2,X7&lt;=0.3),"0.2 to 0.3",AND(X7&gt;0.3,X7&lt;=0.4),"0.3 to 0.4",AND(X7&gt;0.4,X7&lt;=0.5),"0.4 to 0.5",AND(X7&gt;0.5,X7&lt;=0.75),"0.5 to 0.75",AND(X7&gt;0.75,X7&lt;=1),"0.75 to 1",AND(X7&gt;1,X7&lt;=2),"1 to 2",AND(X7&gt;2,X7&lt;=3),"2 to 3",AND(X7&gt;3,X7&lt;=4),"3 to 4",AND(X7&gt;4,X7&lt;=5),"4 to 5",AND(X7&gt;5,X7&lt;=10),"5 to 10",X7&gt;10,"10+")</f>
        <v>0.05 to 0.1</v>
      </c>
      <c r="X7" s="16">
        <f t="shared" si="3"/>
        <v>0.0595211362867771</v>
      </c>
      <c r="Y7" s="5" t="str">
        <f t="array" ref="Y7">_xlfn.IFS(AND(Z7&gt;0,Z7&lt;=1),"0 to 1",AND(Z7&gt;1,Z7&lt;=2),"1 to 2",AND(Z7&gt;2,Z7&lt;=4),"2 to 4",AND(Z7&gt;4,Z7&lt;=6),"4 to 6",AND(Z7&gt;6,Z7&lt;=8),"6 to 8",AND(Z7&gt;8,Z7&lt;=10),"8 to 10",AND(Z7&gt;10,Z7&lt;=15),"10 to 15",AND(Z7&gt;15,Z7&lt;=20),"15 to 20",AND(Z7&gt;20,Z7&lt;=25),"20 to 25",AND(Z7&gt;25,Z7&lt;=30),"25 to 30",AND(Z7&gt;30,Z7&lt;=40),"30 to 40",AND(Z7&gt;40,Z7&lt;=50),"40 to 50",Z7&gt;50,"50+")</f>
        <v>6 to 8</v>
      </c>
      <c r="Z7" s="9">
        <f t="array" ref="Z7">_xlfn.IFS(AA7="oz",_xlfn.IFS(R7="oz",Q7,R7="fl oz",Q7*1.04,R7="ml",Q7*0.0338),AA7="fl oz",_xlfn.IFS(R7="oz",Q7/1.04,R7="fl oz",Q7,R7="ml",Q7*0.0338/1.04),AA7="ml",_xlfn.IFS(R7="oz",Q7/0.0338,R7="fl oz",Q7*1.04/0.0338,R7="ml",Q7))</f>
        <v>7.5</v>
      </c>
      <c r="AA7" s="9" t="str">
        <f>_xlfn.XLOOKUP($E7,'Raw Data'!$E:$E,'Raw Data'!AA:AA,"ERROR",0,1)</f>
        <v>oz</v>
      </c>
      <c r="AB7" s="5" t="s">
        <v>78</v>
      </c>
      <c r="AC7" s="5" t="s">
        <v>79</v>
      </c>
      <c r="AD7" s="5" t="s">
        <v>80</v>
      </c>
      <c r="AE7">
        <f t="shared" si="4"/>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1</v>
      </c>
      <c r="AQ7">
        <f t="shared" si="0"/>
        <v>0</v>
      </c>
      <c r="AR7">
        <f t="shared" si="5"/>
        <v>0</v>
      </c>
      <c r="AS7">
        <f t="shared" si="5"/>
        <v>0</v>
      </c>
      <c r="AT7">
        <f t="shared" si="5"/>
        <v>0</v>
      </c>
      <c r="AU7">
        <f t="shared" si="5"/>
        <v>0</v>
      </c>
      <c r="AV7">
        <f t="shared" si="5"/>
        <v>0</v>
      </c>
      <c r="AW7">
        <f t="shared" si="5"/>
        <v>0</v>
      </c>
      <c r="AX7">
        <f t="shared" si="5"/>
        <v>0</v>
      </c>
      <c r="AY7">
        <f t="shared" si="5"/>
        <v>0</v>
      </c>
      <c r="AZ7">
        <f t="shared" si="5"/>
        <v>0</v>
      </c>
      <c r="BA7">
        <f t="shared" si="5"/>
        <v>0</v>
      </c>
      <c r="BB7">
        <f t="shared" si="5"/>
        <v>0</v>
      </c>
      <c r="BC7">
        <f t="shared" si="5"/>
        <v>0</v>
      </c>
      <c r="BD7">
        <f t="shared" si="5"/>
        <v>0</v>
      </c>
      <c r="BE7">
        <f t="shared" si="5"/>
        <v>0</v>
      </c>
      <c r="BF7">
        <f t="shared" si="5"/>
        <v>0</v>
      </c>
      <c r="BG7">
        <f t="shared" si="5"/>
        <v>0</v>
      </c>
      <c r="BH7">
        <f t="shared" si="5"/>
        <v>0</v>
      </c>
      <c r="BI7">
        <f t="shared" si="5"/>
        <v>0</v>
      </c>
      <c r="BJ7">
        <f t="shared" si="5"/>
        <v>1</v>
      </c>
      <c r="BK7">
        <f t="shared" si="5"/>
        <v>0</v>
      </c>
      <c r="BL7">
        <f t="shared" si="5"/>
        <v>0</v>
      </c>
      <c r="BM7">
        <f t="shared" si="5"/>
        <v>0</v>
      </c>
      <c r="BN7">
        <f t="shared" si="5"/>
        <v>0</v>
      </c>
      <c r="BO7">
        <f t="shared" si="5"/>
        <v>1</v>
      </c>
    </row>
    <row r="8" spans="1:67">
      <c r="A8" s="5" t="str">
        <f>_xlfn.XLOOKUP($E8,'Raw Data'!$E:$E,'Raw Data'!A:A,"ERROR",0,1)</f>
        <v>AE</v>
      </c>
      <c r="B8" s="5" t="str">
        <f>_xlfn.XLOOKUP($E8,'Raw Data'!$E:$E,'Raw Data'!B:B,"ERROR",0,1)</f>
        <v>Hair Mousses</v>
      </c>
      <c r="C8" s="5" t="str">
        <f>_xlfn.XLOOKUP($E8,'Raw Data'!$E:$E,'Raw Data'!C:C,"ERROR",0,1)</f>
        <v>gk hair</v>
      </c>
      <c r="D8" s="5" t="str">
        <f>_xlfn.XLOOKUP($E8,'Raw Data'!$E:$E,'Raw Data'!D:D,"ERROR",0,1)</f>
        <v>www.amazon.ae/dp/B01M2ZXXL6</v>
      </c>
      <c r="E8" s="5" t="s">
        <v>81</v>
      </c>
      <c r="F8" s="9" t="str">
        <f>_xlfn.XLOOKUP($E8,'Raw Data'!$E:$E,'Raw Data'!F:F,"ERROR",0,1)</f>
        <v>GK HAIR Global Keratin Volumizing Hair Styling  Mousse  (8.5 Fl Oz/250ml) -Enhances Curls Added Volume with Medium Hold &amp; Boost Shine Moisturizing Blow Dry Frizz Control  Foam  for All Hair Types -Unisex</v>
      </c>
      <c r="G8" s="10">
        <f>_xlfn.XLOOKUP($E8,'Raw Data'!$E:$E,'Raw Data'!G:G,"ERROR",0,1)</f>
        <v>211</v>
      </c>
      <c r="H8" s="9">
        <f>_xlfn.XLOOKUP($E8,'Raw Data'!$E:$E,'Raw Data'!H:H,"ERROR",0,1)</f>
        <v>20583.84</v>
      </c>
      <c r="I8" s="9">
        <f>_xlfn.XLOOKUP($E8,'Raw Data'!$E:$E,'Raw Data'!I:I,"ERROR",0,1)</f>
        <v>0.0275580794654055</v>
      </c>
      <c r="J8" s="9" t="str">
        <f>_xlfn.XLOOKUP($E8,'Raw Data'!$E:$E,'Raw Data'!J:J,"ERROR",0,1)</f>
        <v>Yes</v>
      </c>
      <c r="K8" s="14" t="str">
        <f t="array" ref="K8">_xlfn.IFS(AND(L8&gt;0,L8&lt;=5),"0 to 5",AND(L8&gt;5,L8&lt;=10),"5 to 10",AND(L8&gt;10,L8&lt;=15),"10 to 15",AND(L8&gt;15,L8&lt;=20),"15 to 20",AND(L8&gt;20,L8&lt;=30),"20 to 30",AND(L8&gt;30,L8&lt;=40),"30 to 40",AND(L8&gt;40,L8&lt;=50),"40 to 50",AND(L8&gt;50,L8&lt;=75),"50 to 75",AND(L8&gt;75,L8&lt;=100),"75 to 100",AND(L8&gt;100,L8&lt;=150),"100 to 150",AND(L8&gt;150,L8&lt;=200),"150 to 200",AND(L8&gt;200,L8&lt;=250),"200 to 250",AND(L8&gt;250,L8&lt;=300),"250 to 300",AND(L8&gt;300,L8&lt;=400),"300 to 400",AND(L8&gt;400,L8&lt;=500),"400 to 500",L8&gt;500,"500+")</f>
        <v>75 to 100</v>
      </c>
      <c r="L8" s="9">
        <f>_xlfn.XLOOKUP($E8,'Raw Data'!$E:$E,'Raw Data'!L:L,"ERROR",0,1)</f>
        <v>99.03</v>
      </c>
      <c r="M8" s="14" t="str">
        <f t="array" ref="M8">_xlfn.IFS(AND(N8&gt;0,N8&lt;=5),"0 to 5",AND(N8&gt;5,N8&lt;=10),"5 to 10",AND(N8&gt;10,N8&lt;=15),"10 to 15",AND(N8&gt;15,N8&lt;=20),"15 to 20",AND(N8&gt;20,N8&lt;=30),"20 to 30",AND(N8&gt;30,N8&lt;=40),"30 to 40",AND(N8&gt;40,N8&lt;=50),"40 to 50",AND(N8&gt;50,N8&lt;=75),"50 to 75",AND(N8&gt;75,N8&lt;=100),"75 to 100",AND(N8&gt;100,N8&lt;=150),"100 to 150",AND(N8&gt;150,N8&lt;=200),"150 to 200",AND(N8&gt;200,N8&lt;=250),"200 to 250",AND(N8&gt;250,N8&lt;=300),"250 to 300",AND(N8&gt;300,N8&lt;=400),"300 to 400",AND(N8&gt;400,N8&lt;=500),"400 to 500",N8&gt;500,"500+")</f>
        <v>100 to 150</v>
      </c>
      <c r="N8" s="9">
        <f>_xlfn.XLOOKUP($E8,'Raw Data'!$E:$E,'Raw Data'!N:N,"ERROR",0,1)</f>
        <v>101.11</v>
      </c>
      <c r="O8" s="14" t="str">
        <f t="array" ref="O8">_xlfn.IFS(P8=0,"No Discount",AND(P8&gt;0,P8&lt;=0.02),"0% to 2%",AND(P8&gt;0.02,P8&lt;=0.04),"2% to 4%",AND(P8&gt;0.04,P8&lt;=0.06),"4% to 6%",AND(P8&gt;0.06,P8&lt;=0.08),"6% to 8%",AND(P8&gt;0.08,P8&lt;=0.1),"8% to 10%",AND(P8&gt;0.1,P8&lt;=0.15),"10% to 15%",AND(P8&gt;0.15,P8&lt;=0.2),"15% to 20%",AND(P8&gt;0.2,P8&lt;=0.25),"20% to 25%",AND(P8&gt;0.25,P8&lt;=0.3),"25% to 30%",AND(P8&gt;0.3,P8&lt;=0.4),"30% to 40%",AND(P8&gt;0.4,P8&lt;=0.5),"40% to 50%",AND(P8&gt;0.5,P8&lt;=0.75),"50% to 75%",AND(P8&gt;0.75,P8&lt;=1),"75% to 100%")</f>
        <v>2% to 4%</v>
      </c>
      <c r="P8" s="10">
        <f>_xlfn.XLOOKUP($E8,'Raw Data'!$E:$E,'Raw Data'!P:P,"ERROR",0,1)</f>
        <v>0.0205716546335674</v>
      </c>
      <c r="Q8" s="9">
        <f>_xlfn.XLOOKUP($E8,'Raw Data'!$E:$E,'Raw Data'!Q:Q,"ERROR",0,1)</f>
        <v>8.5</v>
      </c>
      <c r="R8" s="9" t="str">
        <f>_xlfn.XLOOKUP($E8,'Raw Data'!$E:$E,'Raw Data'!R:R,"ERROR",0,1)</f>
        <v>fl oz</v>
      </c>
      <c r="S8" s="5" t="str">
        <f t="array" ref="S8">_xlfn.IFS(AND(T8&gt;0,T8&lt;=0.05),"0 to 0.05",AND(T8&gt;0.05,T8&lt;=0.1),"0.05 to 0.1",AND(T8&gt;0.1,T8&lt;=0.2),"0.1 to 0.2",AND(T8&gt;0.2,T8&lt;=0.3),"0.2 to 0.3",AND(T8&gt;0.3,T8&lt;=0.4),"0.3 to 0.4",AND(T8&gt;0.4,T8&lt;=0.5),"0.4 to 0.5",AND(T8&gt;0.5,T8&lt;=0.75),"0.5 to 0.75",AND(T8&gt;0.75,T8&lt;=1),"0.75 to 1",AND(T8&gt;1,T8&lt;=2),"1 to 2",AND(T8&gt;2,T8&lt;=3),"2 to 3",AND(T8&gt;3,T8&lt;=4),"3 to 4",AND(T8&gt;4,T8&lt;=5),"4 to 5",AND(T8&gt;5,T8&lt;=10),"5 to 10",T8&gt;10,"10+")</f>
        <v>0.3 to 0.4</v>
      </c>
      <c r="T8" s="10">
        <f t="shared" si="1"/>
        <v>0.378846421636213</v>
      </c>
      <c r="U8" s="15" t="str">
        <f t="array" ref="U8">_xlfn.IFS(AND(V8&gt;0,V8&lt;=0.05),"0 to 0.05",AND(V8&gt;0.05,V8&lt;=0.1),"0.05 to 0.1",AND(V8&gt;0.1,V8&lt;=0.2),"0.1 to 0.2",AND(V8&gt;0.2,V8&lt;=0.3),"0.2 to 0.3",AND(V8&gt;0.3,V8&lt;=0.4),"0.3 to 0.4",AND(V8&gt;0.4,V8&lt;=0.5),"0.4 to 0.5",AND(V8&gt;0.5,V8&lt;=0.75),"0.5 to 0.75",AND(V8&gt;0.75,V8&lt;=1),"0.75 to 1",AND(V8&gt;1,V8&lt;=2),"1 to 2",AND(V8&gt;2,V8&lt;=3),"2 to 3",AND(V8&gt;3,V8&lt;=4),"3 to 4",AND(V8&gt;4,V8&lt;=5),"4 to 5",AND(V8&gt;5,V8&lt;=10),"5 to 10",V8&gt;10,"10+")</f>
        <v>0.1 to 0.2</v>
      </c>
      <c r="V8" s="10">
        <f t="shared" si="2"/>
        <v>0.104436975227124</v>
      </c>
      <c r="W8" s="15" t="str">
        <f t="array" ref="W8">_xlfn.IFS(AND(X8&gt;0,X8&lt;=0.05),"0 to 0.05",AND(X8&gt;0.05,X8&lt;=0.1),"0.05 to 0.1",AND(X8&gt;0.1,X8&lt;=0.2),"0.1 to 0.2",AND(X8&gt;0.2,X8&lt;=0.3),"0.2 to 0.3",AND(X8&gt;0.3,X8&lt;=0.4),"0.3 to 0.4",AND(X8&gt;0.4,X8&lt;=0.5),"0.4 to 0.5",AND(X8&gt;0.5,X8&lt;=0.75),"0.5 to 0.75",AND(X8&gt;0.75,X8&lt;=1),"0.75 to 1",AND(X8&gt;1,X8&lt;=2),"1 to 2",AND(X8&gt;2,X8&lt;=3),"2 to 3",AND(X8&gt;3,X8&lt;=4),"3 to 4",AND(X8&gt;4,X8&lt;=5),"4 to 5",AND(X8&gt;5,X8&lt;=10),"5 to 10",X8&gt;10,"10+")</f>
        <v>0.1 to 0.2</v>
      </c>
      <c r="X8" s="16">
        <f t="shared" si="3"/>
        <v>0.102288533841777</v>
      </c>
      <c r="Y8" s="5" t="str">
        <f t="array" ref="Y8">_xlfn.IFS(AND(Z8&gt;0,Z8&lt;=1),"0 to 1",AND(Z8&gt;1,Z8&lt;=2),"1 to 2",AND(Z8&gt;2,Z8&lt;=4),"2 to 4",AND(Z8&gt;4,Z8&lt;=6),"4 to 6",AND(Z8&gt;6,Z8&lt;=8),"6 to 8",AND(Z8&gt;8,Z8&lt;=10),"8 to 10",AND(Z8&gt;10,Z8&lt;=15),"10 to 15",AND(Z8&gt;15,Z8&lt;=20),"15 to 20",AND(Z8&gt;20,Z8&lt;=25),"20 to 25",AND(Z8&gt;25,Z8&lt;=30),"25 to 30",AND(Z8&gt;30,Z8&lt;=40),"30 to 40",AND(Z8&gt;40,Z8&lt;=50),"40 to 50",Z8&gt;50,"50+")</f>
        <v>8 to 10</v>
      </c>
      <c r="Z8" s="9">
        <f t="array" ref="Z8">_xlfn.IFS(AA8="oz",_xlfn.IFS(R8="oz",Q8,R8="fl oz",Q8*1.04,R8="ml",Q8*0.0338),AA8="fl oz",_xlfn.IFS(R8="oz",Q8/1.04,R8="fl oz",Q8,R8="ml",Q8*0.0338/1.04),AA8="ml",_xlfn.IFS(R8="oz",Q8/0.0338,R8="fl oz",Q8*1.04/0.0338,R8="ml",Q8))</f>
        <v>8.84</v>
      </c>
      <c r="AA8" s="9" t="str">
        <f>_xlfn.XLOOKUP($E8,'Raw Data'!$E:$E,'Raw Data'!AA:AA,"ERROR",0,1)</f>
        <v>oz</v>
      </c>
      <c r="AB8" s="5" t="s">
        <v>82</v>
      </c>
      <c r="AC8" s="5" t="s">
        <v>83</v>
      </c>
      <c r="AD8" s="5" t="s">
        <v>54</v>
      </c>
      <c r="AE8">
        <f t="shared" si="4"/>
        <v>0</v>
      </c>
      <c r="AF8">
        <f t="shared" si="0"/>
        <v>0</v>
      </c>
      <c r="AG8">
        <f t="shared" si="0"/>
        <v>0</v>
      </c>
      <c r="AH8">
        <f t="shared" si="0"/>
        <v>0</v>
      </c>
      <c r="AI8">
        <f t="shared" si="0"/>
        <v>0</v>
      </c>
      <c r="AJ8">
        <f t="shared" si="0"/>
        <v>0</v>
      </c>
      <c r="AK8">
        <f t="shared" si="0"/>
        <v>0</v>
      </c>
      <c r="AL8">
        <f t="shared" si="0"/>
        <v>0</v>
      </c>
      <c r="AM8">
        <f t="shared" si="0"/>
        <v>0</v>
      </c>
      <c r="AN8">
        <f t="shared" si="0"/>
        <v>0</v>
      </c>
      <c r="AO8">
        <f t="shared" si="0"/>
        <v>0</v>
      </c>
      <c r="AP8">
        <f t="shared" si="0"/>
        <v>0</v>
      </c>
      <c r="AQ8">
        <f t="shared" si="0"/>
        <v>0</v>
      </c>
      <c r="AR8">
        <f t="shared" si="5"/>
        <v>0</v>
      </c>
      <c r="AS8">
        <f t="shared" si="5"/>
        <v>0</v>
      </c>
      <c r="AT8">
        <f t="shared" si="5"/>
        <v>0</v>
      </c>
      <c r="AU8">
        <f t="shared" si="5"/>
        <v>0</v>
      </c>
      <c r="AV8">
        <f t="shared" si="5"/>
        <v>0</v>
      </c>
      <c r="AW8">
        <f t="shared" si="5"/>
        <v>0</v>
      </c>
      <c r="AX8">
        <f t="shared" si="5"/>
        <v>1</v>
      </c>
      <c r="AY8">
        <f t="shared" si="5"/>
        <v>0</v>
      </c>
      <c r="AZ8">
        <f t="shared" si="5"/>
        <v>0</v>
      </c>
      <c r="BA8">
        <f t="shared" si="5"/>
        <v>0</v>
      </c>
      <c r="BB8">
        <f t="shared" si="5"/>
        <v>1</v>
      </c>
      <c r="BC8">
        <f t="shared" si="5"/>
        <v>0</v>
      </c>
      <c r="BD8">
        <f t="shared" si="5"/>
        <v>0</v>
      </c>
      <c r="BE8">
        <f t="shared" si="5"/>
        <v>0</v>
      </c>
      <c r="BF8">
        <f t="shared" si="5"/>
        <v>0</v>
      </c>
      <c r="BG8">
        <f t="shared" si="5"/>
        <v>0</v>
      </c>
      <c r="BH8">
        <f t="shared" si="5"/>
        <v>1</v>
      </c>
      <c r="BI8">
        <f t="shared" si="5"/>
        <v>0</v>
      </c>
      <c r="BJ8">
        <f t="shared" si="5"/>
        <v>0</v>
      </c>
      <c r="BK8">
        <f t="shared" si="5"/>
        <v>1</v>
      </c>
      <c r="BL8">
        <f t="shared" si="5"/>
        <v>0</v>
      </c>
      <c r="BM8">
        <f t="shared" si="5"/>
        <v>0</v>
      </c>
      <c r="BN8">
        <f t="shared" si="5"/>
        <v>1</v>
      </c>
      <c r="BO8">
        <f t="shared" si="5"/>
        <v>1</v>
      </c>
    </row>
    <row r="9" spans="1:67">
      <c r="A9" s="5" t="str">
        <f>_xlfn.XLOOKUP($E9,'Raw Data'!$E:$E,'Raw Data'!A:A,"ERROR",0,1)</f>
        <v>AE</v>
      </c>
      <c r="B9" s="5" t="str">
        <f>_xlfn.XLOOKUP($E9,'Raw Data'!$E:$E,'Raw Data'!B:B,"ERROR",0,1)</f>
        <v>Hair Mousses</v>
      </c>
      <c r="C9" s="5" t="str">
        <f>_xlfn.XLOOKUP($E9,'Raw Data'!$E:$E,'Raw Data'!C:C,"ERROR",0,1)</f>
        <v>Wella</v>
      </c>
      <c r="D9" s="5" t="str">
        <f>_xlfn.XLOOKUP($E9,'Raw Data'!$E:$E,'Raw Data'!D:D,"ERROR",0,1)</f>
        <v>www.amazon.ae/dp/B07P2CCKQG</v>
      </c>
      <c r="E9" s="5" t="s">
        <v>84</v>
      </c>
      <c r="F9" s="9" t="str">
        <f>_xlfn.XLOOKUP($E9,'Raw Data'!$E:$E,'Raw Data'!F:F,"ERROR",0,1)</f>
        <v>Wella's Wellaflex 2Nd Day Volume Mousse,Extra Strong Hold- 200 ml</v>
      </c>
      <c r="G9" s="10">
        <f>_xlfn.XLOOKUP($E9,'Raw Data'!$E:$E,'Raw Data'!G:G,"ERROR",0,1)</f>
        <v>714</v>
      </c>
      <c r="H9" s="9">
        <f>_xlfn.XLOOKUP($E9,'Raw Data'!$E:$E,'Raw Data'!H:H,"ERROR",0,1)</f>
        <v>19672.78</v>
      </c>
      <c r="I9" s="9">
        <f>_xlfn.XLOOKUP($E9,'Raw Data'!$E:$E,'Raw Data'!I:I,"ERROR",0,1)</f>
        <v>0.0263383331072065</v>
      </c>
      <c r="J9" s="9" t="str">
        <f>_xlfn.XLOOKUP($E9,'Raw Data'!$E:$E,'Raw Data'!J:J,"ERROR",0,1)</f>
        <v>Yes</v>
      </c>
      <c r="K9" s="14" t="str">
        <f t="array" ref="K9">_xlfn.IFS(AND(L9&gt;0,L9&lt;=5),"0 to 5",AND(L9&gt;5,L9&lt;=10),"5 to 10",AND(L9&gt;10,L9&lt;=15),"10 to 15",AND(L9&gt;15,L9&lt;=20),"15 to 20",AND(L9&gt;20,L9&lt;=30),"20 to 30",AND(L9&gt;30,L9&lt;=40),"30 to 40",AND(L9&gt;40,L9&lt;=50),"40 to 50",AND(L9&gt;50,L9&lt;=75),"50 to 75",AND(L9&gt;75,L9&lt;=100),"75 to 100",AND(L9&gt;100,L9&lt;=150),"100 to 150",AND(L9&gt;150,L9&lt;=200),"150 to 200",AND(L9&gt;200,L9&lt;=250),"200 to 250",AND(L9&gt;250,L9&lt;=300),"250 to 300",AND(L9&gt;300,L9&lt;=400),"300 to 400",AND(L9&gt;400,L9&lt;=500),"400 to 500",L9&gt;500,"500+")</f>
        <v>20 to 30</v>
      </c>
      <c r="L9" s="9">
        <f>_xlfn.XLOOKUP($E9,'Raw Data'!$E:$E,'Raw Data'!L:L,"ERROR",0,1)</f>
        <v>29.52</v>
      </c>
      <c r="M9" s="14" t="str">
        <f t="array" ref="M9">_xlfn.IFS(AND(N9&gt;0,N9&lt;=5),"0 to 5",AND(N9&gt;5,N9&lt;=10),"5 to 10",AND(N9&gt;10,N9&lt;=15),"10 to 15",AND(N9&gt;15,N9&lt;=20),"15 to 20",AND(N9&gt;20,N9&lt;=30),"20 to 30",AND(N9&gt;30,N9&lt;=40),"30 to 40",AND(N9&gt;40,N9&lt;=50),"40 to 50",AND(N9&gt;50,N9&lt;=75),"50 to 75",AND(N9&gt;75,N9&lt;=100),"75 to 100",AND(N9&gt;100,N9&lt;=150),"100 to 150",AND(N9&gt;150,N9&lt;=200),"150 to 200",AND(N9&gt;200,N9&lt;=250),"200 to 250",AND(N9&gt;250,N9&lt;=300),"250 to 300",AND(N9&gt;300,N9&lt;=400),"300 to 400",AND(N9&gt;400,N9&lt;=500),"400 to 500",N9&gt;500,"500+")</f>
        <v>30 to 40</v>
      </c>
      <c r="N9" s="9">
        <f>_xlfn.XLOOKUP($E9,'Raw Data'!$E:$E,'Raw Data'!N:N,"ERROR",0,1)</f>
        <v>31.92</v>
      </c>
      <c r="O9" s="14" t="str">
        <f t="array" ref="O9">_xlfn.IFS(P9=0,"No Discount",AND(P9&gt;0,P9&lt;=0.02),"0% to 2%",AND(P9&gt;0.02,P9&lt;=0.04),"2% to 4%",AND(P9&gt;0.04,P9&lt;=0.06),"4% to 6%",AND(P9&gt;0.06,P9&lt;=0.08),"6% to 8%",AND(P9&gt;0.08,P9&lt;=0.1),"8% to 10%",AND(P9&gt;0.1,P9&lt;=0.15),"10% to 15%",AND(P9&gt;0.15,P9&lt;=0.2),"15% to 20%",AND(P9&gt;0.2,P9&lt;=0.25),"20% to 25%",AND(P9&gt;0.25,P9&lt;=0.3),"25% to 30%",AND(P9&gt;0.3,P9&lt;=0.4),"30% to 40%",AND(P9&gt;0.4,P9&lt;=0.5),"40% to 50%",AND(P9&gt;0.5,P9&lt;=0.75),"50% to 75%",AND(P9&gt;0.75,P9&lt;=1),"75% to 100%")</f>
        <v>6% to 8%</v>
      </c>
      <c r="P9" s="10">
        <f>_xlfn.XLOOKUP($E9,'Raw Data'!$E:$E,'Raw Data'!P:P,"ERROR",0,1)</f>
        <v>0.0751879699248121</v>
      </c>
      <c r="Q9" s="9">
        <f>_xlfn.XLOOKUP($E9,'Raw Data'!$E:$E,'Raw Data'!Q:Q,"ERROR",0,1)</f>
        <v>200</v>
      </c>
      <c r="R9" s="9" t="str">
        <f>_xlfn.XLOOKUP($E9,'Raw Data'!$E:$E,'Raw Data'!R:R,"ERROR",0,1)</f>
        <v>ml</v>
      </c>
      <c r="S9" s="5" t="str">
        <f t="array" ref="S9">_xlfn.IFS(AND(T9&gt;0,T9&lt;=0.05),"0 to 0.05",AND(T9&gt;0.05,T9&lt;=0.1),"0.05 to 0.1",AND(T9&gt;0.1,T9&lt;=0.2),"0.1 to 0.2",AND(T9&gt;0.2,T9&lt;=0.3),"0.2 to 0.3",AND(T9&gt;0.3,T9&lt;=0.4),"0.3 to 0.4",AND(T9&gt;0.4,T9&lt;=0.5),"0.4 to 0.5",AND(T9&gt;0.5,T9&lt;=0.75),"0.5 to 0.75",AND(T9&gt;0.75,T9&lt;=1),"0.75 to 1",AND(T9&gt;1,T9&lt;=2),"1 to 2",AND(T9&gt;2,T9&lt;=3),"2 to 3",AND(T9&gt;3,T9&lt;=4),"3 to 4",AND(T9&gt;4,T9&lt;=5),"4 to 5",AND(T9&gt;5,T9&lt;=10),"5 to 10",T9&gt;10,"10+")</f>
        <v>0.1 to 0.2</v>
      </c>
      <c r="T9" s="10">
        <f t="shared" si="1"/>
        <v>0.147678860511513</v>
      </c>
      <c r="U9" s="15" t="str">
        <f t="array" ref="U9">_xlfn.IFS(AND(V9&gt;0,V9&lt;=0.05),"0 to 0.05",AND(V9&gt;0.05,V9&lt;=0.1),"0.05 to 0.1",AND(V9&gt;0.1,V9&lt;=0.2),"0.1 to 0.2",AND(V9&gt;0.2,V9&lt;=0.3),"0.2 to 0.3",AND(V9&gt;0.3,V9&lt;=0.4),"0.3 to 0.4",AND(V9&gt;0.4,V9&lt;=0.5),"0.4 to 0.5",AND(V9&gt;0.5,V9&lt;=0.75),"0.5 to 0.75",AND(V9&gt;0.75,V9&lt;=1),"0.75 to 1",AND(V9&gt;1,V9&lt;=2),"1 to 2",AND(V9&gt;2,V9&lt;=3),"2 to 3",AND(V9&gt;3,V9&lt;=4),"3 to 4",AND(V9&gt;4,V9&lt;=5),"4 to 5",AND(V9&gt;5,V9&lt;=10),"5 to 10",V9&gt;10,"10+")</f>
        <v>0 to 0.05</v>
      </c>
      <c r="V9" s="10">
        <f t="shared" si="2"/>
        <v>0.0431150234225076</v>
      </c>
      <c r="W9" s="15" t="str">
        <f t="array" ref="W9">_xlfn.IFS(AND(X9&gt;0,X9&lt;=0.05),"0 to 0.05",AND(X9&gt;0.05,X9&lt;=0.1),"0.05 to 0.1",AND(X9&gt;0.1,X9&lt;=0.2),"0.1 to 0.2",AND(X9&gt;0.2,X9&lt;=0.3),"0.2 to 0.3",AND(X9&gt;0.3,X9&lt;=0.4),"0.3 to 0.4",AND(X9&gt;0.4,X9&lt;=0.5),"0.4 to 0.5",AND(X9&gt;0.5,X9&lt;=0.75),"0.5 to 0.75",AND(X9&gt;0.75,X9&lt;=1),"0.75 to 1",AND(X9&gt;1,X9&lt;=2),"1 to 2",AND(X9&gt;2,X9&lt;=3),"2 to 3",AND(X9&gt;3,X9&lt;=4),"3 to 4",AND(X9&gt;4,X9&lt;=5),"4 to 5",AND(X9&gt;5,X9&lt;=10),"5 to 10",X9&gt;10,"10+")</f>
        <v>0 to 0.05</v>
      </c>
      <c r="X9" s="16">
        <f t="shared" si="3"/>
        <v>0.0398732923381085</v>
      </c>
      <c r="Y9" s="5" t="str">
        <f t="array" ref="Y9">_xlfn.IFS(AND(Z9&gt;0,Z9&lt;=1),"0 to 1",AND(Z9&gt;1,Z9&lt;=2),"1 to 2",AND(Z9&gt;2,Z9&lt;=4),"2 to 4",AND(Z9&gt;4,Z9&lt;=6),"4 to 6",AND(Z9&gt;6,Z9&lt;=8),"6 to 8",AND(Z9&gt;8,Z9&lt;=10),"8 to 10",AND(Z9&gt;10,Z9&lt;=15),"10 to 15",AND(Z9&gt;15,Z9&lt;=20),"15 to 20",AND(Z9&gt;20,Z9&lt;=25),"20 to 25",AND(Z9&gt;25,Z9&lt;=30),"25 to 30",AND(Z9&gt;30,Z9&lt;=40),"30 to 40",AND(Z9&gt;40,Z9&lt;=50),"40 to 50",Z9&gt;50,"50+")</f>
        <v>6 to 8</v>
      </c>
      <c r="Z9" s="9">
        <f t="array" ref="Z9">_xlfn.IFS(AA9="oz",_xlfn.IFS(R9="oz",Q9,R9="fl oz",Q9*1.04,R9="ml",Q9*0.0338),AA9="fl oz",_xlfn.IFS(R9="oz",Q9/1.04,R9="fl oz",Q9,R9="ml",Q9*0.0338/1.04),AA9="ml",_xlfn.IFS(R9="oz",Q9/0.0338,R9="fl oz",Q9*1.04/0.0338,R9="ml",Q9))</f>
        <v>6.76</v>
      </c>
      <c r="AA9" s="9" t="str">
        <f>_xlfn.XLOOKUP($E9,'Raw Data'!$E:$E,'Raw Data'!AA:AA,"ERROR",0,1)</f>
        <v>oz</v>
      </c>
      <c r="AB9" s="5" t="s">
        <v>85</v>
      </c>
      <c r="AC9" s="5" t="s">
        <v>86</v>
      </c>
      <c r="AD9" s="5" t="s">
        <v>87</v>
      </c>
      <c r="AE9">
        <f t="shared" si="4"/>
        <v>0</v>
      </c>
      <c r="AF9">
        <f t="shared" si="0"/>
        <v>0</v>
      </c>
      <c r="AG9">
        <f t="shared" si="0"/>
        <v>0</v>
      </c>
      <c r="AH9">
        <f t="shared" si="0"/>
        <v>0</v>
      </c>
      <c r="AI9">
        <f t="shared" si="0"/>
        <v>0</v>
      </c>
      <c r="AJ9">
        <f t="shared" si="0"/>
        <v>0</v>
      </c>
      <c r="AK9">
        <f t="shared" si="0"/>
        <v>0</v>
      </c>
      <c r="AL9">
        <f t="shared" si="0"/>
        <v>0</v>
      </c>
      <c r="AM9">
        <f t="shared" si="0"/>
        <v>0</v>
      </c>
      <c r="AN9">
        <f t="shared" si="0"/>
        <v>0</v>
      </c>
      <c r="AO9">
        <f t="shared" si="0"/>
        <v>0</v>
      </c>
      <c r="AP9">
        <f t="shared" si="0"/>
        <v>0</v>
      </c>
      <c r="AQ9">
        <f t="shared" si="0"/>
        <v>0</v>
      </c>
      <c r="AR9">
        <f t="shared" si="5"/>
        <v>0</v>
      </c>
      <c r="AS9">
        <f t="shared" si="5"/>
        <v>0</v>
      </c>
      <c r="AT9">
        <f t="shared" si="5"/>
        <v>0</v>
      </c>
      <c r="AU9">
        <f t="shared" si="5"/>
        <v>0</v>
      </c>
      <c r="AV9">
        <f t="shared" si="5"/>
        <v>0</v>
      </c>
      <c r="AW9">
        <f t="shared" si="5"/>
        <v>0</v>
      </c>
      <c r="AX9">
        <f t="shared" si="5"/>
        <v>1</v>
      </c>
      <c r="AY9">
        <f t="shared" si="5"/>
        <v>1</v>
      </c>
      <c r="AZ9">
        <f t="shared" si="5"/>
        <v>0</v>
      </c>
      <c r="BA9">
        <f t="shared" si="5"/>
        <v>0</v>
      </c>
      <c r="BB9">
        <f t="shared" si="5"/>
        <v>0</v>
      </c>
      <c r="BC9">
        <f t="shared" si="5"/>
        <v>0</v>
      </c>
      <c r="BD9">
        <f t="shared" si="5"/>
        <v>0</v>
      </c>
      <c r="BE9">
        <f t="shared" si="5"/>
        <v>0</v>
      </c>
      <c r="BF9">
        <f t="shared" si="5"/>
        <v>1</v>
      </c>
      <c r="BG9">
        <f t="shared" si="5"/>
        <v>0</v>
      </c>
      <c r="BH9">
        <f t="shared" si="5"/>
        <v>0</v>
      </c>
      <c r="BI9">
        <f t="shared" si="5"/>
        <v>0</v>
      </c>
      <c r="BJ9">
        <f t="shared" si="5"/>
        <v>1</v>
      </c>
      <c r="BK9">
        <f t="shared" si="5"/>
        <v>0</v>
      </c>
      <c r="BL9">
        <f t="shared" si="5"/>
        <v>0</v>
      </c>
      <c r="BM9">
        <f t="shared" si="5"/>
        <v>0</v>
      </c>
      <c r="BN9">
        <f t="shared" si="5"/>
        <v>0</v>
      </c>
      <c r="BO9">
        <f t="shared" si="5"/>
        <v>1</v>
      </c>
    </row>
    <row r="10" spans="1:67">
      <c r="A10" s="5" t="str">
        <f>_xlfn.XLOOKUP($E10,'Raw Data'!$E:$E,'Raw Data'!A:A,"ERROR",0,1)</f>
        <v>AE</v>
      </c>
      <c r="B10" s="5" t="str">
        <f>_xlfn.XLOOKUP($E10,'Raw Data'!$E:$E,'Raw Data'!B:B,"ERROR",0,1)</f>
        <v>Hair Mousses</v>
      </c>
      <c r="C10" s="5" t="str">
        <f>_xlfn.XLOOKUP($E10,'Raw Data'!$E:$E,'Raw Data'!C:C,"ERROR",0,1)</f>
        <v>Wella</v>
      </c>
      <c r="D10" s="5" t="str">
        <f>_xlfn.XLOOKUP($E10,'Raw Data'!$E:$E,'Raw Data'!D:D,"ERROR",0,1)</f>
        <v>www.amazon.ae/dp/B07VGQPP32</v>
      </c>
      <c r="E10" s="5" t="s">
        <v>88</v>
      </c>
      <c r="F10" s="9" t="str">
        <f>_xlfn.XLOOKUP($E10,'Raw Data'!$E:$E,'Raw Data'!F:F,"ERROR",0,1)</f>
        <v>Wella New Wave Curls &amp; Waves Mousse - 200ml</v>
      </c>
      <c r="G10" s="10">
        <f>_xlfn.XLOOKUP($E10,'Raw Data'!$E:$E,'Raw Data'!G:G,"ERROR",0,1)</f>
        <v>1067</v>
      </c>
      <c r="H10" s="9">
        <f>_xlfn.XLOOKUP($E10,'Raw Data'!$E:$E,'Raw Data'!H:H,"ERROR",0,1)</f>
        <v>18707.83</v>
      </c>
      <c r="I10" s="9">
        <f>_xlfn.XLOOKUP($E10,'Raw Data'!$E:$E,'Raw Data'!I:I,"ERROR",0,1)</f>
        <v>0.0250464376795242</v>
      </c>
      <c r="J10" s="9" t="str">
        <f>_xlfn.XLOOKUP($E10,'Raw Data'!$E:$E,'Raw Data'!J:J,"ERROR",0,1)</f>
        <v>Yes</v>
      </c>
      <c r="K10" s="14" t="str">
        <f t="array" ref="K10">_xlfn.IFS(AND(L10&gt;0,L10&lt;=5),"0 to 5",AND(L10&gt;5,L10&lt;=10),"5 to 10",AND(L10&gt;10,L10&lt;=15),"10 to 15",AND(L10&gt;15,L10&lt;=20),"15 to 20",AND(L10&gt;20,L10&lt;=30),"20 to 30",AND(L10&gt;30,L10&lt;=40),"30 to 40",AND(L10&gt;40,L10&lt;=50),"40 to 50",AND(L10&gt;50,L10&lt;=75),"50 to 75",AND(L10&gt;75,L10&lt;=100),"75 to 100",AND(L10&gt;100,L10&lt;=150),"100 to 150",AND(L10&gt;150,L10&lt;=200),"150 to 200",AND(L10&gt;200,L10&lt;=250),"200 to 250",AND(L10&gt;250,L10&lt;=300),"250 to 300",AND(L10&gt;300,L10&lt;=400),"300 to 400",AND(L10&gt;400,L10&lt;=500),"400 to 500",L10&gt;500,"500+")</f>
        <v>15 to 20</v>
      </c>
      <c r="L10" s="9">
        <f>_xlfn.XLOOKUP($E10,'Raw Data'!$E:$E,'Raw Data'!L:L,"ERROR",0,1)</f>
        <v>17.51</v>
      </c>
      <c r="M10" s="14" t="str">
        <f t="array" ref="M10">_xlfn.IFS(AND(N10&gt;0,N10&lt;=5),"0 to 5",AND(N10&gt;5,N10&lt;=10),"5 to 10",AND(N10&gt;10,N10&lt;=15),"10 to 15",AND(N10&gt;15,N10&lt;=20),"15 to 20",AND(N10&gt;20,N10&lt;=30),"20 to 30",AND(N10&gt;30,N10&lt;=40),"30 to 40",AND(N10&gt;40,N10&lt;=50),"40 to 50",AND(N10&gt;50,N10&lt;=75),"50 to 75",AND(N10&gt;75,N10&lt;=100),"75 to 100",AND(N10&gt;100,N10&lt;=150),"100 to 150",AND(N10&gt;150,N10&lt;=200),"150 to 200",AND(N10&gt;200,N10&lt;=250),"200 to 250",AND(N10&gt;250,N10&lt;=300),"250 to 300",AND(N10&gt;300,N10&lt;=400),"300 to 400",AND(N10&gt;400,N10&lt;=500),"400 to 500",N10&gt;500,"500+")</f>
        <v>15 to 20</v>
      </c>
      <c r="N10" s="9">
        <f>_xlfn.XLOOKUP($E10,'Raw Data'!$E:$E,'Raw Data'!N:N,"ERROR",0,1)</f>
        <v>17.86</v>
      </c>
      <c r="O10" s="14" t="str">
        <f t="array" ref="O10">_xlfn.IFS(P10=0,"No Discount",AND(P10&gt;0,P10&lt;=0.02),"0% to 2%",AND(P10&gt;0.02,P10&lt;=0.04),"2% to 4%",AND(P10&gt;0.04,P10&lt;=0.06),"4% to 6%",AND(P10&gt;0.06,P10&lt;=0.08),"6% to 8%",AND(P10&gt;0.08,P10&lt;=0.1),"8% to 10%",AND(P10&gt;0.1,P10&lt;=0.15),"10% to 15%",AND(P10&gt;0.15,P10&lt;=0.2),"15% to 20%",AND(P10&gt;0.2,P10&lt;=0.25),"20% to 25%",AND(P10&gt;0.25,P10&lt;=0.3),"25% to 30%",AND(P10&gt;0.3,P10&lt;=0.4),"30% to 40%",AND(P10&gt;0.4,P10&lt;=0.5),"40% to 50%",AND(P10&gt;0.5,P10&lt;=0.75),"50% to 75%",AND(P10&gt;0.75,P10&lt;=1),"75% to 100%")</f>
        <v>0% to 2%</v>
      </c>
      <c r="P10" s="10">
        <f>_xlfn.XLOOKUP($E10,'Raw Data'!$E:$E,'Raw Data'!P:P,"ERROR",0,1)</f>
        <v>0.0195968645016796</v>
      </c>
      <c r="Q10" s="9">
        <f>_xlfn.XLOOKUP($E10,'Raw Data'!$E:$E,'Raw Data'!Q:Q,"ERROR",0,1)</f>
        <v>200</v>
      </c>
      <c r="R10" s="9" t="str">
        <f>_xlfn.XLOOKUP($E10,'Raw Data'!$E:$E,'Raw Data'!R:R,"ERROR",0,1)</f>
        <v>ml</v>
      </c>
      <c r="S10" s="5" t="str">
        <f t="array" ref="S10">_xlfn.IFS(AND(T10&gt;0,T10&lt;=0.05),"0 to 0.05",AND(T10&gt;0.05,T10&lt;=0.1),"0.05 to 0.1",AND(T10&gt;0.1,T10&lt;=0.2),"0.1 to 0.2",AND(T10&gt;0.2,T10&lt;=0.3),"0.2 to 0.3",AND(T10&gt;0.3,T10&lt;=0.4),"0.3 to 0.4",AND(T10&gt;0.4,T10&lt;=0.5),"0.4 to 0.5",AND(T10&gt;0.5,T10&lt;=0.75),"0.5 to 0.75",AND(T10&gt;0.75,T10&lt;=1),"0.75 to 1",AND(T10&gt;1,T10&lt;=2),"1 to 2",AND(T10&gt;2,T10&lt;=3),"2 to 3",AND(T10&gt;3,T10&lt;=4),"3 to 4",AND(T10&gt;4,T10&lt;=5),"4 to 5",AND(T10&gt;5,T10&lt;=10),"5 to 10",T10&gt;10,"10+")</f>
        <v>0.05 to 0.1</v>
      </c>
      <c r="T10" s="10">
        <f t="shared" si="1"/>
        <v>0.0875967766787464</v>
      </c>
      <c r="U10" s="15" t="str">
        <f t="array" ref="U10">_xlfn.IFS(AND(V10&gt;0,V10&lt;=0.05),"0 to 0.05",AND(V10&gt;0.05,V10&lt;=0.1),"0.05 to 0.1",AND(V10&gt;0.1,V10&lt;=0.2),"0.1 to 0.2",AND(V10&gt;0.2,V10&lt;=0.3),"0.2 to 0.3",AND(V10&gt;0.3,V10&lt;=0.4),"0.3 to 0.4",AND(V10&gt;0.4,V10&lt;=0.5),"0.4 to 0.5",AND(V10&gt;0.5,V10&lt;=0.75),"0.5 to 0.75",AND(V10&gt;0.75,V10&lt;=1),"0.75 to 1",AND(V10&gt;1,V10&lt;=2),"1 to 2",AND(V10&gt;2,V10&lt;=3),"2 to 3",AND(V10&gt;3,V10&lt;=4),"3 to 4",AND(V10&gt;4,V10&lt;=5),"4 to 5",AND(V10&gt;5,V10&lt;=10),"5 to 10",V10&gt;10,"10+")</f>
        <v>0 to 0.05</v>
      </c>
      <c r="V10" s="10">
        <f t="shared" si="2"/>
        <v>0.0241238821530697</v>
      </c>
      <c r="W10" s="15" t="str">
        <f t="array" ref="W10">_xlfn.IFS(AND(X10&gt;0,X10&lt;=0.05),"0 to 0.05",AND(X10&gt;0.05,X10&lt;=0.1),"0.05 to 0.1",AND(X10&gt;0.1,X10&lt;=0.2),"0.1 to 0.2",AND(X10&gt;0.2,X10&lt;=0.3),"0.2 to 0.3",AND(X10&gt;0.3,X10&lt;=0.4),"0.3 to 0.4",AND(X10&gt;0.4,X10&lt;=0.5),"0.4 to 0.5",AND(X10&gt;0.5,X10&lt;=0.75),"0.5 to 0.75",AND(X10&gt;0.75,X10&lt;=1),"0.75 to 1",AND(X10&gt;1,X10&lt;=2),"1 to 2",AND(X10&gt;2,X10&lt;=3),"2 to 3",AND(X10&gt;3,X10&lt;=4),"3 to 4",AND(X10&gt;4,X10&lt;=5),"4 to 5",AND(X10&gt;5,X10&lt;=10),"5 to 10",X10&gt;10,"10+")</f>
        <v>0 to 0.05</v>
      </c>
      <c r="X10" s="16">
        <f t="shared" si="3"/>
        <v>0.0236511297032615</v>
      </c>
      <c r="Y10" s="5" t="str">
        <f t="array" ref="Y10">_xlfn.IFS(AND(Z10&gt;0,Z10&lt;=1),"0 to 1",AND(Z10&gt;1,Z10&lt;=2),"1 to 2",AND(Z10&gt;2,Z10&lt;=4),"2 to 4",AND(Z10&gt;4,Z10&lt;=6),"4 to 6",AND(Z10&gt;6,Z10&lt;=8),"6 to 8",AND(Z10&gt;8,Z10&lt;=10),"8 to 10",AND(Z10&gt;10,Z10&lt;=15),"10 to 15",AND(Z10&gt;15,Z10&lt;=20),"15 to 20",AND(Z10&gt;20,Z10&lt;=25),"20 to 25",AND(Z10&gt;25,Z10&lt;=30),"25 to 30",AND(Z10&gt;30,Z10&lt;=40),"30 to 40",AND(Z10&gt;40,Z10&lt;=50),"40 to 50",Z10&gt;50,"50+")</f>
        <v>6 to 8</v>
      </c>
      <c r="Z10" s="9">
        <f t="array" ref="Z10">_xlfn.IFS(AA10="oz",_xlfn.IFS(R10="oz",Q10,R10="fl oz",Q10*1.04,R10="ml",Q10*0.0338),AA10="fl oz",_xlfn.IFS(R10="oz",Q10/1.04,R10="fl oz",Q10,R10="ml",Q10*0.0338/1.04),AA10="ml",_xlfn.IFS(R10="oz",Q10/0.0338,R10="fl oz",Q10*1.04/0.0338,R10="ml",Q10))</f>
        <v>6.76</v>
      </c>
      <c r="AA10" s="9" t="str">
        <f>_xlfn.XLOOKUP($E10,'Raw Data'!$E:$E,'Raw Data'!AA:AA,"ERROR",0,1)</f>
        <v>oz</v>
      </c>
      <c r="AB10" s="5" t="s">
        <v>89</v>
      </c>
      <c r="AC10" s="5" t="s">
        <v>86</v>
      </c>
      <c r="AD10" s="5" t="s">
        <v>90</v>
      </c>
      <c r="AE10">
        <f t="shared" si="4"/>
        <v>0</v>
      </c>
      <c r="AF10">
        <f t="shared" si="0"/>
        <v>0</v>
      </c>
      <c r="AG10">
        <f t="shared" si="0"/>
        <v>0</v>
      </c>
      <c r="AH10">
        <f t="shared" si="0"/>
        <v>0</v>
      </c>
      <c r="AI10">
        <f t="shared" si="0"/>
        <v>0</v>
      </c>
      <c r="AJ10">
        <f t="shared" si="0"/>
        <v>0</v>
      </c>
      <c r="AK10">
        <f t="shared" si="0"/>
        <v>0</v>
      </c>
      <c r="AL10">
        <f t="shared" si="0"/>
        <v>0</v>
      </c>
      <c r="AM10">
        <f t="shared" si="0"/>
        <v>0</v>
      </c>
      <c r="AN10">
        <f t="shared" si="0"/>
        <v>0</v>
      </c>
      <c r="AO10">
        <f t="shared" si="0"/>
        <v>0</v>
      </c>
      <c r="AP10">
        <f t="shared" si="0"/>
        <v>1</v>
      </c>
      <c r="AQ10">
        <f t="shared" si="0"/>
        <v>0</v>
      </c>
      <c r="AR10">
        <f t="shared" si="5"/>
        <v>0</v>
      </c>
      <c r="AS10">
        <f t="shared" si="5"/>
        <v>0</v>
      </c>
      <c r="AT10">
        <f t="shared" si="5"/>
        <v>0</v>
      </c>
      <c r="AU10">
        <f t="shared" si="5"/>
        <v>0</v>
      </c>
      <c r="AV10">
        <f t="shared" si="5"/>
        <v>1</v>
      </c>
      <c r="AW10">
        <f t="shared" si="5"/>
        <v>0</v>
      </c>
      <c r="AX10">
        <f t="shared" si="5"/>
        <v>0</v>
      </c>
      <c r="AY10">
        <f t="shared" si="5"/>
        <v>0</v>
      </c>
      <c r="AZ10">
        <f t="shared" si="5"/>
        <v>0</v>
      </c>
      <c r="BA10">
        <f t="shared" si="5"/>
        <v>0</v>
      </c>
      <c r="BB10">
        <f t="shared" si="5"/>
        <v>0</v>
      </c>
      <c r="BC10">
        <f t="shared" si="5"/>
        <v>0</v>
      </c>
      <c r="BD10">
        <f t="shared" si="5"/>
        <v>0</v>
      </c>
      <c r="BE10">
        <f t="shared" si="5"/>
        <v>0</v>
      </c>
      <c r="BF10">
        <f t="shared" si="5"/>
        <v>1</v>
      </c>
      <c r="BG10">
        <f t="shared" si="5"/>
        <v>0</v>
      </c>
      <c r="BH10">
        <f t="shared" si="5"/>
        <v>0</v>
      </c>
      <c r="BI10">
        <f t="shared" si="5"/>
        <v>0</v>
      </c>
      <c r="BJ10">
        <f t="shared" si="5"/>
        <v>1</v>
      </c>
      <c r="BK10">
        <f t="shared" si="5"/>
        <v>0</v>
      </c>
      <c r="BL10">
        <f t="shared" si="5"/>
        <v>0</v>
      </c>
      <c r="BM10">
        <f t="shared" si="5"/>
        <v>1</v>
      </c>
      <c r="BN10">
        <f t="shared" si="5"/>
        <v>0</v>
      </c>
      <c r="BO10">
        <f t="shared" si="5"/>
        <v>1</v>
      </c>
    </row>
    <row r="11" spans="1:67">
      <c r="A11" s="5" t="str">
        <f>_xlfn.XLOOKUP($E11,'Raw Data'!$E:$E,'Raw Data'!A:A,"ERROR",0,1)</f>
        <v>AE</v>
      </c>
      <c r="B11" s="5" t="str">
        <f>_xlfn.XLOOKUP($E11,'Raw Data'!$E:$E,'Raw Data'!B:B,"ERROR",0,1)</f>
        <v>Hair Mousses</v>
      </c>
      <c r="C11" s="5" t="str">
        <f>_xlfn.XLOOKUP($E11,'Raw Data'!$E:$E,'Raw Data'!C:C,"ERROR",0,1)</f>
        <v>kevin murphy</v>
      </c>
      <c r="D11" s="5" t="str">
        <f>_xlfn.XLOOKUP($E11,'Raw Data'!$E:$E,'Raw Data'!D:D,"ERROR",0,1)</f>
        <v>www.amazon.ae/dp/B004K033ZK</v>
      </c>
      <c r="E11" s="5" t="s">
        <v>91</v>
      </c>
      <c r="F11" s="9" t="str">
        <f>_xlfn.XLOOKUP($E11,'Raw Data'!$E:$E,'Raw Data'!F:F,"ERROR",0,1)</f>
        <v>KEVIN MURPHY Body Builder Volumising  Mousse , 12 Ounce</v>
      </c>
      <c r="G11" s="10">
        <f>_xlfn.XLOOKUP($E11,'Raw Data'!$E:$E,'Raw Data'!G:G,"ERROR",0,1)</f>
        <v>171</v>
      </c>
      <c r="H11" s="9">
        <f>_xlfn.XLOOKUP($E11,'Raw Data'!$E:$E,'Raw Data'!H:H,"ERROR",0,1)</f>
        <v>18330.83</v>
      </c>
      <c r="I11" s="9">
        <f>_xlfn.XLOOKUP($E11,'Raw Data'!$E:$E,'Raw Data'!I:I,"ERROR",0,1)</f>
        <v>0.0245417021219967</v>
      </c>
      <c r="J11" s="9" t="str">
        <f>_xlfn.XLOOKUP($E11,'Raw Data'!$E:$E,'Raw Data'!J:J,"ERROR",0,1)</f>
        <v>Yes</v>
      </c>
      <c r="K11" s="14" t="str">
        <f t="array" ref="K11">_xlfn.IFS(AND(L11&gt;0,L11&lt;=5),"0 to 5",AND(L11&gt;5,L11&lt;=10),"5 to 10",AND(L11&gt;10,L11&lt;=15),"10 to 15",AND(L11&gt;15,L11&lt;=20),"15 to 20",AND(L11&gt;20,L11&lt;=30),"20 to 30",AND(L11&gt;30,L11&lt;=40),"30 to 40",AND(L11&gt;40,L11&lt;=50),"40 to 50",AND(L11&gt;50,L11&lt;=75),"50 to 75",AND(L11&gt;75,L11&lt;=100),"75 to 100",AND(L11&gt;100,L11&lt;=150),"100 to 150",AND(L11&gt;150,L11&lt;=200),"150 to 200",AND(L11&gt;200,L11&lt;=250),"200 to 250",AND(L11&gt;250,L11&lt;=300),"250 to 300",AND(L11&gt;300,L11&lt;=400),"300 to 400",AND(L11&gt;400,L11&lt;=500),"400 to 500",L11&gt;500,"500+")</f>
        <v>100 to 150</v>
      </c>
      <c r="L11" s="9">
        <f>_xlfn.XLOOKUP($E11,'Raw Data'!$E:$E,'Raw Data'!L:L,"ERROR",0,1)</f>
        <v>106.74</v>
      </c>
      <c r="M11" s="14" t="str">
        <f t="array" ref="M11">_xlfn.IFS(AND(N11&gt;0,N11&lt;=5),"0 to 5",AND(N11&gt;5,N11&lt;=10),"5 to 10",AND(N11&gt;10,N11&lt;=15),"10 to 15",AND(N11&gt;15,N11&lt;=20),"15 to 20",AND(N11&gt;20,N11&lt;=30),"20 to 30",AND(N11&gt;30,N11&lt;=40),"30 to 40",AND(N11&gt;40,N11&lt;=50),"40 to 50",AND(N11&gt;50,N11&lt;=75),"50 to 75",AND(N11&gt;75,N11&lt;=100),"75 to 100",AND(N11&gt;100,N11&lt;=150),"100 to 150",AND(N11&gt;150,N11&lt;=200),"150 to 200",AND(N11&gt;200,N11&lt;=250),"200 to 250",AND(N11&gt;250,N11&lt;=300),"250 to 300",AND(N11&gt;300,N11&lt;=400),"300 to 400",AND(N11&gt;400,N11&lt;=500),"400 to 500",N11&gt;500,"500+")</f>
        <v>100 to 150</v>
      </c>
      <c r="N11" s="9">
        <f>_xlfn.XLOOKUP($E11,'Raw Data'!$E:$E,'Raw Data'!N:N,"ERROR",0,1)</f>
        <v>114.37</v>
      </c>
      <c r="O11" s="14" t="str">
        <f t="array" ref="O11">_xlfn.IFS(P11=0,"No Discount",AND(P11&gt;0,P11&lt;=0.02),"0% to 2%",AND(P11&gt;0.02,P11&lt;=0.04),"2% to 4%",AND(P11&gt;0.04,P11&lt;=0.06),"4% to 6%",AND(P11&gt;0.06,P11&lt;=0.08),"6% to 8%",AND(P11&gt;0.08,P11&lt;=0.1),"8% to 10%",AND(P11&gt;0.1,P11&lt;=0.15),"10% to 15%",AND(P11&gt;0.15,P11&lt;=0.2),"15% to 20%",AND(P11&gt;0.2,P11&lt;=0.25),"20% to 25%",AND(P11&gt;0.25,P11&lt;=0.3),"25% to 30%",AND(P11&gt;0.3,P11&lt;=0.4),"30% to 40%",AND(P11&gt;0.4,P11&lt;=0.5),"40% to 50%",AND(P11&gt;0.5,P11&lt;=0.75),"50% to 75%",AND(P11&gt;0.75,P11&lt;=1),"75% to 100%")</f>
        <v>6% to 8%</v>
      </c>
      <c r="P11" s="10">
        <f>_xlfn.XLOOKUP($E11,'Raw Data'!$E:$E,'Raw Data'!P:P,"ERROR",0,1)</f>
        <v>0.0667132989420303</v>
      </c>
      <c r="Q11" s="9">
        <f>_xlfn.XLOOKUP($E11,'Raw Data'!$E:$E,'Raw Data'!Q:Q,"ERROR",0,1)</f>
        <v>12</v>
      </c>
      <c r="R11" s="9" t="str">
        <f>_xlfn.XLOOKUP($E11,'Raw Data'!$E:$E,'Raw Data'!R:R,"ERROR",0,1)</f>
        <v>oz</v>
      </c>
      <c r="S11" s="5" t="str">
        <f t="array" ref="S11">_xlfn.IFS(AND(T11&gt;0,T11&lt;=0.05),"0 to 0.05",AND(T11&gt;0.05,T11&lt;=0.1),"0.05 to 0.1",AND(T11&gt;0.1,T11&lt;=0.2),"0.1 to 0.2",AND(T11&gt;0.2,T11&lt;=0.3),"0.2 to 0.3",AND(T11&gt;0.3,T11&lt;=0.4),"0.3 to 0.4",AND(T11&gt;0.4,T11&lt;=0.5),"0.4 to 0.5",AND(T11&gt;0.5,T11&lt;=0.75),"0.5 to 0.75",AND(T11&gt;0.75,T11&lt;=1),"0.75 to 1",AND(T11&gt;1,T11&lt;=2),"1 to 2",AND(T11&gt;2,T11&lt;=3),"2 to 3",AND(T11&gt;3,T11&lt;=4),"3 to 4",AND(T11&gt;4,T11&lt;=5),"4 to 5",AND(T11&gt;5,T11&lt;=10),"5 to 10",T11&gt;10,"10+")</f>
        <v>0.3 to 0.4</v>
      </c>
      <c r="T11" s="10">
        <f t="shared" si="1"/>
        <v>0.300811633412242</v>
      </c>
      <c r="U11" s="15" t="str">
        <f t="array" ref="U11">_xlfn.IFS(AND(V11&gt;0,V11&lt;=0.05),"0 to 0.05",AND(V11&gt;0.05,V11&lt;=0.1),"0.05 to 0.1",AND(V11&gt;0.1,V11&lt;=0.2),"0.1 to 0.2",AND(V11&gt;0.2,V11&lt;=0.3),"0.2 to 0.3",AND(V11&gt;0.3,V11&lt;=0.4),"0.3 to 0.4",AND(V11&gt;0.4,V11&lt;=0.5),"0.4 to 0.5",AND(V11&gt;0.5,V11&lt;=0.75),"0.5 to 0.75",AND(V11&gt;0.75,V11&lt;=1),"0.75 to 1",AND(V11&gt;1,V11&lt;=2),"1 to 2",AND(V11&gt;2,V11&lt;=3),"2 to 3",AND(V11&gt;3,V11&lt;=4),"3 to 4",AND(V11&gt;4,V11&lt;=5),"4 to 5",AND(V11&gt;5,V11&lt;=10),"5 to 10",V11&gt;10,"10+")</f>
        <v>0.05 to 0.1</v>
      </c>
      <c r="V11" s="10">
        <f t="shared" si="2"/>
        <v>0.0870248562732499</v>
      </c>
      <c r="W11" s="15" t="str">
        <f t="array" ref="W11">_xlfn.IFS(AND(X11&gt;0,X11&lt;=0.05),"0 to 0.05",AND(X11&gt;0.05,X11&lt;=0.1),"0.05 to 0.1",AND(X11&gt;0.1,X11&lt;=0.2),"0.1 to 0.2",AND(X11&gt;0.2,X11&lt;=0.3),"0.2 to 0.3",AND(X11&gt;0.3,X11&lt;=0.4),"0.3 to 0.4",AND(X11&gt;0.4,X11&lt;=0.5),"0.4 to 0.5",AND(X11&gt;0.5,X11&lt;=0.75),"0.5 to 0.75",AND(X11&gt;0.75,X11&lt;=1),"0.75 to 1",AND(X11&gt;1,X11&lt;=2),"1 to 2",AND(X11&gt;2,X11&lt;=3),"2 to 3",AND(X11&gt;3,X11&lt;=4),"3 to 4",AND(X11&gt;4,X11&lt;=5),"4 to 5",AND(X11&gt;5,X11&lt;=10),"5 to 10",X11&gt;10,"10+")</f>
        <v>0.05 to 0.1</v>
      </c>
      <c r="X11" s="16">
        <f t="shared" si="3"/>
        <v>0.0812191410213054</v>
      </c>
      <c r="Y11" s="5" t="str">
        <f t="array" ref="Y11">_xlfn.IFS(AND(Z11&gt;0,Z11&lt;=1),"0 to 1",AND(Z11&gt;1,Z11&lt;=2),"1 to 2",AND(Z11&gt;2,Z11&lt;=4),"2 to 4",AND(Z11&gt;4,Z11&lt;=6),"4 to 6",AND(Z11&gt;6,Z11&lt;=8),"6 to 8",AND(Z11&gt;8,Z11&lt;=10),"8 to 10",AND(Z11&gt;10,Z11&lt;=15),"10 to 15",AND(Z11&gt;15,Z11&lt;=20),"15 to 20",AND(Z11&gt;20,Z11&lt;=25),"20 to 25",AND(Z11&gt;25,Z11&lt;=30),"25 to 30",AND(Z11&gt;30,Z11&lt;=40),"30 to 40",AND(Z11&gt;40,Z11&lt;=50),"40 to 50",Z11&gt;50,"50+")</f>
        <v>10 to 15</v>
      </c>
      <c r="Z11" s="9">
        <f t="array" ref="Z11">_xlfn.IFS(AA11="oz",_xlfn.IFS(R11="oz",Q11,R11="fl oz",Q11*1.04,R11="ml",Q11*0.0338),AA11="fl oz",_xlfn.IFS(R11="oz",Q11/1.04,R11="fl oz",Q11,R11="ml",Q11*0.0338/1.04),AA11="ml",_xlfn.IFS(R11="oz",Q11/0.0338,R11="fl oz",Q11*1.04/0.0338,R11="ml",Q11))</f>
        <v>12</v>
      </c>
      <c r="AA11" s="9" t="str">
        <f>_xlfn.XLOOKUP($E11,'Raw Data'!$E:$E,'Raw Data'!AA:AA,"ERROR",0,1)</f>
        <v>oz</v>
      </c>
      <c r="AB11" s="5" t="s">
        <v>92</v>
      </c>
      <c r="AC11" s="5" t="s">
        <v>93</v>
      </c>
      <c r="AD11" s="5" t="s">
        <v>43</v>
      </c>
      <c r="AE11">
        <f t="shared" si="4"/>
        <v>0</v>
      </c>
      <c r="AF11">
        <f t="shared" si="0"/>
        <v>0</v>
      </c>
      <c r="AG11">
        <f t="shared" si="0"/>
        <v>0</v>
      </c>
      <c r="AH11">
        <f t="shared" si="0"/>
        <v>0</v>
      </c>
      <c r="AI11">
        <f t="shared" si="0"/>
        <v>0</v>
      </c>
      <c r="AJ11">
        <f t="shared" si="0"/>
        <v>1</v>
      </c>
      <c r="AK11">
        <f t="shared" si="0"/>
        <v>0</v>
      </c>
      <c r="AL11">
        <f t="shared" si="0"/>
        <v>0</v>
      </c>
      <c r="AM11">
        <f t="shared" si="0"/>
        <v>0</v>
      </c>
      <c r="AN11">
        <f t="shared" si="0"/>
        <v>0</v>
      </c>
      <c r="AO11">
        <f t="shared" si="0"/>
        <v>0</v>
      </c>
      <c r="AP11">
        <f t="shared" si="0"/>
        <v>0</v>
      </c>
      <c r="AQ11">
        <f t="shared" si="0"/>
        <v>0</v>
      </c>
      <c r="AR11">
        <f t="shared" si="5"/>
        <v>0</v>
      </c>
      <c r="AS11">
        <f t="shared" si="5"/>
        <v>0</v>
      </c>
      <c r="AT11">
        <f t="shared" si="5"/>
        <v>0</v>
      </c>
      <c r="AU11">
        <f t="shared" si="5"/>
        <v>0</v>
      </c>
      <c r="AV11">
        <f t="shared" si="5"/>
        <v>0</v>
      </c>
      <c r="AW11">
        <f t="shared" si="5"/>
        <v>0</v>
      </c>
      <c r="AX11">
        <f t="shared" si="5"/>
        <v>0</v>
      </c>
      <c r="AY11">
        <f t="shared" si="5"/>
        <v>0</v>
      </c>
      <c r="AZ11">
        <f t="shared" si="5"/>
        <v>0</v>
      </c>
      <c r="BA11">
        <f t="shared" si="5"/>
        <v>0</v>
      </c>
      <c r="BB11">
        <f t="shared" si="5"/>
        <v>0</v>
      </c>
      <c r="BC11">
        <f t="shared" si="5"/>
        <v>0</v>
      </c>
      <c r="BD11">
        <f t="shared" si="5"/>
        <v>0</v>
      </c>
      <c r="BE11">
        <f t="shared" si="5"/>
        <v>0</v>
      </c>
      <c r="BF11">
        <f t="shared" si="5"/>
        <v>0</v>
      </c>
      <c r="BG11">
        <f t="shared" si="5"/>
        <v>0</v>
      </c>
      <c r="BH11">
        <f t="shared" si="5"/>
        <v>0</v>
      </c>
      <c r="BI11">
        <f t="shared" si="5"/>
        <v>0</v>
      </c>
      <c r="BJ11">
        <f t="shared" si="5"/>
        <v>0</v>
      </c>
      <c r="BK11">
        <f t="shared" si="5"/>
        <v>0</v>
      </c>
      <c r="BL11">
        <f t="shared" si="5"/>
        <v>0</v>
      </c>
      <c r="BM11">
        <f t="shared" si="5"/>
        <v>0</v>
      </c>
      <c r="BN11">
        <f t="shared" si="5"/>
        <v>1</v>
      </c>
      <c r="BO11">
        <f t="shared" si="5"/>
        <v>1</v>
      </c>
    </row>
    <row r="12" spans="1:67">
      <c r="A12" s="5" t="str">
        <f>_xlfn.XLOOKUP($E12,'Raw Data'!$E:$E,'Raw Data'!A:A,"ERROR",0,1)</f>
        <v>AE</v>
      </c>
      <c r="B12" s="5" t="str">
        <f>_xlfn.XLOOKUP($E12,'Raw Data'!$E:$E,'Raw Data'!B:B,"ERROR",0,1)</f>
        <v>Hair Mousses</v>
      </c>
      <c r="C12" s="5" t="str">
        <f>_xlfn.XLOOKUP($E12,'Raw Data'!$E:$E,'Raw Data'!C:C,"ERROR",0,1)</f>
        <v>umberto giannini</v>
      </c>
      <c r="D12" s="5" t="str">
        <f>_xlfn.XLOOKUP($E12,'Raw Data'!$E:$E,'Raw Data'!D:D,"ERROR",0,1)</f>
        <v>www.amazon.ae/dp/B06VSMMF7D</v>
      </c>
      <c r="E12" s="5" t="s">
        <v>94</v>
      </c>
      <c r="F12" s="9" t="str">
        <f>_xlfn.XLOOKUP($E12,'Raw Data'!$E:$E,'Raw Data'!F:F,"ERROR",0,1)</f>
        <v>Umberto Giannini Curl Whip Curl Activating Mousse, Vegan &amp; Cruelty Free Frizz Solution Mousse for Curly or Wavy Hair</v>
      </c>
      <c r="G12" s="10">
        <f>_xlfn.XLOOKUP($E12,'Raw Data'!$E:$E,'Raw Data'!G:G,"ERROR",0,1)</f>
        <v>259</v>
      </c>
      <c r="H12" s="9">
        <f>_xlfn.XLOOKUP($E12,'Raw Data'!$E:$E,'Raw Data'!H:H,"ERROR",0,1)</f>
        <v>18310.75</v>
      </c>
      <c r="I12" s="9">
        <f>_xlfn.XLOOKUP($E12,'Raw Data'!$E:$E,'Raw Data'!I:I,"ERROR",0,1)</f>
        <v>0.0245148185941581</v>
      </c>
      <c r="J12" s="9" t="str">
        <f>_xlfn.XLOOKUP($E12,'Raw Data'!$E:$E,'Raw Data'!J:J,"ERROR",0,1)</f>
        <v>Yes</v>
      </c>
      <c r="K12" s="14" t="str">
        <f t="array" ref="K12">_xlfn.IFS(AND(L12&gt;0,L12&lt;=5),"0 to 5",AND(L12&gt;5,L12&lt;=10),"5 to 10",AND(L12&gt;10,L12&lt;=15),"10 to 15",AND(L12&gt;15,L12&lt;=20),"15 to 20",AND(L12&gt;20,L12&lt;=30),"20 to 30",AND(L12&gt;30,L12&lt;=40),"30 to 40",AND(L12&gt;40,L12&lt;=50),"40 to 50",AND(L12&gt;50,L12&lt;=75),"50 to 75",AND(L12&gt;75,L12&lt;=100),"75 to 100",AND(L12&gt;100,L12&lt;=150),"100 to 150",AND(L12&gt;150,L12&lt;=200),"150 to 200",AND(L12&gt;200,L12&lt;=250),"200 to 250",AND(L12&gt;250,L12&lt;=300),"250 to 300",AND(L12&gt;300,L12&lt;=400),"300 to 400",AND(L12&gt;400,L12&lt;=500),"400 to 500",L12&gt;500,"500+")</f>
        <v>50 to 75</v>
      </c>
      <c r="L12" s="9">
        <f>_xlfn.XLOOKUP($E12,'Raw Data'!$E:$E,'Raw Data'!L:L,"ERROR",0,1)</f>
        <v>71.36</v>
      </c>
      <c r="M12" s="14" t="str">
        <f t="array" ref="M12">_xlfn.IFS(AND(N12&gt;0,N12&lt;=5),"0 to 5",AND(N12&gt;5,N12&lt;=10),"5 to 10",AND(N12&gt;10,N12&lt;=15),"10 to 15",AND(N12&gt;15,N12&lt;=20),"15 to 20",AND(N12&gt;20,N12&lt;=30),"20 to 30",AND(N12&gt;30,N12&lt;=40),"30 to 40",AND(N12&gt;40,N12&lt;=50),"40 to 50",AND(N12&gt;50,N12&lt;=75),"50 to 75",AND(N12&gt;75,N12&lt;=100),"75 to 100",AND(N12&gt;100,N12&lt;=150),"100 to 150",AND(N12&gt;150,N12&lt;=200),"150 to 200",AND(N12&gt;200,N12&lt;=250),"200 to 250",AND(N12&gt;250,N12&lt;=300),"250 to 300",AND(N12&gt;300,N12&lt;=400),"300 to 400",AND(N12&gt;400,N12&lt;=500),"400 to 500",N12&gt;500,"500+")</f>
        <v>75 to 100</v>
      </c>
      <c r="N12" s="9">
        <f>_xlfn.XLOOKUP($E12,'Raw Data'!$E:$E,'Raw Data'!N:N,"ERROR",0,1)</f>
        <v>75.72</v>
      </c>
      <c r="O12" s="14" t="str">
        <f t="array" ref="O12">_xlfn.IFS(P12=0,"No Discount",AND(P12&gt;0,P12&lt;=0.02),"0% to 2%",AND(P12&gt;0.02,P12&lt;=0.04),"2% to 4%",AND(P12&gt;0.04,P12&lt;=0.06),"4% to 6%",AND(P12&gt;0.06,P12&lt;=0.08),"6% to 8%",AND(P12&gt;0.08,P12&lt;=0.1),"8% to 10%",AND(P12&gt;0.1,P12&lt;=0.15),"10% to 15%",AND(P12&gt;0.15,P12&lt;=0.2),"15% to 20%",AND(P12&gt;0.2,P12&lt;=0.25),"20% to 25%",AND(P12&gt;0.25,P12&lt;=0.3),"25% to 30%",AND(P12&gt;0.3,P12&lt;=0.4),"30% to 40%",AND(P12&gt;0.4,P12&lt;=0.5),"40% to 50%",AND(P12&gt;0.5,P12&lt;=0.75),"50% to 75%",AND(P12&gt;0.75,P12&lt;=1),"75% to 100%")</f>
        <v>4% to 6%</v>
      </c>
      <c r="P12" s="10">
        <f>_xlfn.XLOOKUP($E12,'Raw Data'!$E:$E,'Raw Data'!P:P,"ERROR",0,1)</f>
        <v>0.057580559957739</v>
      </c>
      <c r="Q12" s="9">
        <v>6.7</v>
      </c>
      <c r="R12" s="9" t="s">
        <v>95</v>
      </c>
      <c r="S12" s="5" t="str">
        <f t="array" ref="S12">_xlfn.IFS(AND(T12&gt;0,T12&lt;=0.05),"0 to 0.05",AND(T12&gt;0.05,T12&lt;=0.1),"0.05 to 0.1",AND(T12&gt;0.1,T12&lt;=0.2),"0.1 to 0.2",AND(T12&gt;0.2,T12&lt;=0.3),"0.2 to 0.3",AND(T12&gt;0.3,T12&lt;=0.4),"0.3 to 0.4",AND(T12&gt;0.4,T12&lt;=0.5),"0.4 to 0.5",AND(T12&gt;0.5,T12&lt;=0.75),"0.5 to 0.75",AND(T12&gt;0.75,T12&lt;=1),"0.75 to 1",AND(T12&gt;1,T12&lt;=2),"1 to 2",AND(T12&gt;2,T12&lt;=3),"2 to 3",AND(T12&gt;3,T12&lt;=4),"3 to 4",AND(T12&gt;4,T12&lt;=5),"4 to 5",AND(T12&gt;5,T12&lt;=10),"5 to 10",T12&gt;10,"10+")</f>
        <v>0.3 to 0.4</v>
      </c>
      <c r="T12" s="10">
        <f t="shared" si="1"/>
        <v>0.34633419619211</v>
      </c>
      <c r="U12" s="15" t="str">
        <f t="array" ref="U12">_xlfn.IFS(AND(V12&gt;0,V12&lt;=0.05),"0 to 0.05",AND(V12&gt;0.05,V12&lt;=0.1),"0.05 to 0.1",AND(V12&gt;0.1,V12&lt;=0.2),"0.1 to 0.2",AND(V12&gt;0.2,V12&lt;=0.3),"0.2 to 0.3",AND(V12&gt;0.3,V12&lt;=0.4),"0.3 to 0.4",AND(V12&gt;0.4,V12&lt;=0.5),"0.4 to 0.5",AND(V12&gt;0.5,V12&lt;=0.75),"0.5 to 0.75",AND(V12&gt;0.75,V12&lt;=1),"0.75 to 1",AND(V12&gt;1,V12&lt;=2),"1 to 2",AND(V12&gt;2,V12&lt;=3),"2 to 3",AND(V12&gt;3,V12&lt;=4),"3 to 4",AND(V12&gt;4,V12&lt;=5),"4 to 5",AND(V12&gt;5,V12&lt;=10),"5 to 10",V12&gt;10,"10+")</f>
        <v>0.05 to 0.1</v>
      </c>
      <c r="V12" s="10">
        <f t="shared" si="2"/>
        <v>0.0992235824079312</v>
      </c>
      <c r="W12" s="15" t="str">
        <f t="array" ref="W12">_xlfn.IFS(AND(X12&gt;0,X12&lt;=0.05),"0 to 0.05",AND(X12&gt;0.05,X12&lt;=0.1),"0.05 to 0.1",AND(X12&gt;0.1,X12&lt;=0.2),"0.1 to 0.2",AND(X12&gt;0.2,X12&lt;=0.3),"0.2 to 0.3",AND(X12&gt;0.3,X12&lt;=0.4),"0.3 to 0.4",AND(X12&gt;0.4,X12&lt;=0.5),"0.4 to 0.5",AND(X12&gt;0.5,X12&lt;=0.75),"0.5 to 0.75",AND(X12&gt;0.75,X12&lt;=1),"0.75 to 1",AND(X12&gt;1,X12&lt;=2),"1 to 2",AND(X12&gt;2,X12&lt;=3),"2 to 3",AND(X12&gt;3,X12&lt;=4),"3 to 4",AND(X12&gt;4,X12&lt;=5),"4 to 5",AND(X12&gt;5,X12&lt;=10),"5 to 10",X12&gt;10,"10+")</f>
        <v>0.05 to 0.1</v>
      </c>
      <c r="X12" s="16">
        <f t="shared" si="3"/>
        <v>0.0935102329718697</v>
      </c>
      <c r="Y12" s="5" t="str">
        <f t="array" ref="Y12">_xlfn.IFS(AND(Z12&gt;0,Z12&lt;=1),"0 to 1",AND(Z12&gt;1,Z12&lt;=2),"1 to 2",AND(Z12&gt;2,Z12&lt;=4),"2 to 4",AND(Z12&gt;4,Z12&lt;=6),"4 to 6",AND(Z12&gt;6,Z12&lt;=8),"6 to 8",AND(Z12&gt;8,Z12&lt;=10),"8 to 10",AND(Z12&gt;10,Z12&lt;=15),"10 to 15",AND(Z12&gt;15,Z12&lt;=20),"15 to 20",AND(Z12&gt;20,Z12&lt;=25),"20 to 25",AND(Z12&gt;25,Z12&lt;=30),"25 to 30",AND(Z12&gt;30,Z12&lt;=40),"30 to 40",AND(Z12&gt;40,Z12&lt;=50),"40 to 50",Z12&gt;50,"50+")</f>
        <v>6 to 8</v>
      </c>
      <c r="Z12" s="9">
        <f t="array" ref="Z12">_xlfn.IFS(AA12="oz",_xlfn.IFS(R12="oz",Q12,R12="fl oz",Q12*1.04,R12="ml",Q12*0.0338),AA12="fl oz",_xlfn.IFS(R12="oz",Q12/1.04,R12="fl oz",Q12,R12="ml",Q12*0.0338/1.04),AA12="ml",_xlfn.IFS(R12="oz",Q12/0.0338,R12="fl oz",Q12*1.04/0.0338,R12="ml",Q12))</f>
        <v>6.968</v>
      </c>
      <c r="AA12" s="9" t="s">
        <v>96</v>
      </c>
      <c r="AB12" s="5" t="s">
        <v>97</v>
      </c>
      <c r="AC12" s="5" t="s">
        <v>98</v>
      </c>
      <c r="AD12" s="5" t="s">
        <v>43</v>
      </c>
      <c r="AE12">
        <f t="shared" si="4"/>
        <v>0</v>
      </c>
      <c r="AF12">
        <f t="shared" si="0"/>
        <v>0</v>
      </c>
      <c r="AG12">
        <f t="shared" si="0"/>
        <v>0</v>
      </c>
      <c r="AH12">
        <f t="shared" si="0"/>
        <v>1</v>
      </c>
      <c r="AI12">
        <f t="shared" si="0"/>
        <v>0</v>
      </c>
      <c r="AJ12">
        <f t="shared" si="0"/>
        <v>0</v>
      </c>
      <c r="AK12">
        <f t="shared" si="0"/>
        <v>0</v>
      </c>
      <c r="AL12">
        <f t="shared" si="0"/>
        <v>0</v>
      </c>
      <c r="AM12">
        <f t="shared" si="0"/>
        <v>0</v>
      </c>
      <c r="AN12">
        <f t="shared" si="0"/>
        <v>0</v>
      </c>
      <c r="AO12">
        <f t="shared" si="0"/>
        <v>0</v>
      </c>
      <c r="AP12">
        <f t="shared" si="0"/>
        <v>1</v>
      </c>
      <c r="AQ12">
        <f t="shared" si="0"/>
        <v>0</v>
      </c>
      <c r="AR12">
        <f t="shared" si="5"/>
        <v>0</v>
      </c>
      <c r="AS12">
        <f t="shared" si="5"/>
        <v>0</v>
      </c>
      <c r="AT12">
        <f t="shared" si="5"/>
        <v>0</v>
      </c>
      <c r="AU12">
        <f t="shared" si="5"/>
        <v>0</v>
      </c>
      <c r="AV12">
        <f t="shared" si="5"/>
        <v>0</v>
      </c>
      <c r="AW12">
        <f t="shared" si="5"/>
        <v>1</v>
      </c>
      <c r="AX12">
        <f t="shared" si="5"/>
        <v>1</v>
      </c>
      <c r="AY12">
        <f t="shared" si="5"/>
        <v>0</v>
      </c>
      <c r="AZ12">
        <f t="shared" si="5"/>
        <v>0</v>
      </c>
      <c r="BA12">
        <f t="shared" si="5"/>
        <v>0</v>
      </c>
      <c r="BB12">
        <f t="shared" si="5"/>
        <v>0</v>
      </c>
      <c r="BC12">
        <f t="shared" si="5"/>
        <v>0</v>
      </c>
      <c r="BD12">
        <f t="shared" si="5"/>
        <v>0</v>
      </c>
      <c r="BE12">
        <f t="shared" si="5"/>
        <v>0</v>
      </c>
      <c r="BF12">
        <f t="shared" si="5"/>
        <v>0</v>
      </c>
      <c r="BG12">
        <f t="shared" si="5"/>
        <v>0</v>
      </c>
      <c r="BH12">
        <f t="shared" si="5"/>
        <v>0</v>
      </c>
      <c r="BI12">
        <f t="shared" si="5"/>
        <v>0</v>
      </c>
      <c r="BJ12">
        <f t="shared" si="5"/>
        <v>0</v>
      </c>
      <c r="BK12">
        <f t="shared" si="5"/>
        <v>0</v>
      </c>
      <c r="BL12">
        <f t="shared" si="5"/>
        <v>0</v>
      </c>
      <c r="BM12">
        <f t="shared" si="5"/>
        <v>0</v>
      </c>
      <c r="BN12">
        <f t="shared" si="5"/>
        <v>0</v>
      </c>
      <c r="BO12">
        <f t="shared" si="5"/>
        <v>1</v>
      </c>
    </row>
    <row r="13" spans="1:67">
      <c r="A13" s="5" t="str">
        <f>_xlfn.XLOOKUP($E13,'Raw Data'!$E:$E,'Raw Data'!A:A,"ERROR",0,1)</f>
        <v>AE</v>
      </c>
      <c r="B13" s="5" t="str">
        <f>_xlfn.XLOOKUP($E13,'Raw Data'!$E:$E,'Raw Data'!B:B,"ERROR",0,1)</f>
        <v>Hair Mousses</v>
      </c>
      <c r="C13" s="5" t="str">
        <f>_xlfn.XLOOKUP($E13,'Raw Data'!$E:$E,'Raw Data'!C:C,"ERROR",0,1)</f>
        <v>Wella</v>
      </c>
      <c r="D13" s="5" t="str">
        <f>_xlfn.XLOOKUP($E13,'Raw Data'!$E:$E,'Raw Data'!D:D,"ERROR",0,1)</f>
        <v>www.amazon.ae/dp/B07VDJC4V7</v>
      </c>
      <c r="E13" s="5" t="s">
        <v>99</v>
      </c>
      <c r="F13" s="9" t="str">
        <f>_xlfn.XLOOKUP($E13,'Raw Data'!$E:$E,'Raw Data'!F:F,"ERROR",0,1)</f>
        <v>Wella New Wave Smoothing  Mousse  - 200ml</v>
      </c>
      <c r="G13" s="10">
        <f>_xlfn.XLOOKUP($E13,'Raw Data'!$E:$E,'Raw Data'!G:G,"ERROR",0,1)</f>
        <v>1085</v>
      </c>
      <c r="H13" s="9">
        <f>_xlfn.XLOOKUP($E13,'Raw Data'!$E:$E,'Raw Data'!H:H,"ERROR",0,1)</f>
        <v>18035.08</v>
      </c>
      <c r="I13" s="9">
        <f>_xlfn.XLOOKUP($E13,'Raw Data'!$E:$E,'Raw Data'!I:I,"ERROR",0,1)</f>
        <v>0.0241457457794535</v>
      </c>
      <c r="J13" s="9" t="str">
        <f>_xlfn.XLOOKUP($E13,'Raw Data'!$E:$E,'Raw Data'!J:J,"ERROR",0,1)</f>
        <v>Yes</v>
      </c>
      <c r="K13" s="14" t="str">
        <f t="array" ref="K13">_xlfn.IFS(AND(L13&gt;0,L13&lt;=5),"0 to 5",AND(L13&gt;5,L13&lt;=10),"5 to 10",AND(L13&gt;10,L13&lt;=15),"10 to 15",AND(L13&gt;15,L13&lt;=20),"15 to 20",AND(L13&gt;20,L13&lt;=30),"20 to 30",AND(L13&gt;30,L13&lt;=40),"30 to 40",AND(L13&gt;40,L13&lt;=50),"40 to 50",AND(L13&gt;50,L13&lt;=75),"50 to 75",AND(L13&gt;75,L13&lt;=100),"75 to 100",AND(L13&gt;100,L13&lt;=150),"100 to 150",AND(L13&gt;150,L13&lt;=200),"150 to 200",AND(L13&gt;200,L13&lt;=250),"200 to 250",AND(L13&gt;250,L13&lt;=300),"250 to 300",AND(L13&gt;300,L13&lt;=400),"300 to 400",AND(L13&gt;400,L13&lt;=500),"400 to 500",L13&gt;500,"500+")</f>
        <v>15 to 20</v>
      </c>
      <c r="L13" s="9">
        <f>_xlfn.XLOOKUP($E13,'Raw Data'!$E:$E,'Raw Data'!L:L,"ERROR",0,1)</f>
        <v>16.62</v>
      </c>
      <c r="M13" s="14" t="str">
        <f t="array" ref="M13">_xlfn.IFS(AND(N13&gt;0,N13&lt;=5),"0 to 5",AND(N13&gt;5,N13&lt;=10),"5 to 10",AND(N13&gt;10,N13&lt;=15),"10 to 15",AND(N13&gt;15,N13&lt;=20),"15 to 20",AND(N13&gt;20,N13&lt;=30),"20 to 30",AND(N13&gt;30,N13&lt;=40),"30 to 40",AND(N13&gt;40,N13&lt;=50),"40 to 50",AND(N13&gt;50,N13&lt;=75),"50 to 75",AND(N13&gt;75,N13&lt;=100),"75 to 100",AND(N13&gt;100,N13&lt;=150),"100 to 150",AND(N13&gt;150,N13&lt;=200),"150 to 200",AND(N13&gt;200,N13&lt;=250),"200 to 250",AND(N13&gt;250,N13&lt;=300),"250 to 300",AND(N13&gt;300,N13&lt;=400),"300 to 400",AND(N13&gt;400,N13&lt;=500),"400 to 500",N13&gt;500,"500+")</f>
        <v>15 to 20</v>
      </c>
      <c r="N13" s="9">
        <f>_xlfn.XLOOKUP($E13,'Raw Data'!$E:$E,'Raw Data'!N:N,"ERROR",0,1)</f>
        <v>17.17</v>
      </c>
      <c r="O13" s="14" t="str">
        <f t="array" ref="O13">_xlfn.IFS(P13=0,"No Discount",AND(P13&gt;0,P13&lt;=0.02),"0% to 2%",AND(P13&gt;0.02,P13&lt;=0.04),"2% to 4%",AND(P13&gt;0.04,P13&lt;=0.06),"4% to 6%",AND(P13&gt;0.06,P13&lt;=0.08),"6% to 8%",AND(P13&gt;0.08,P13&lt;=0.1),"8% to 10%",AND(P13&gt;0.1,P13&lt;=0.15),"10% to 15%",AND(P13&gt;0.15,P13&lt;=0.2),"15% to 20%",AND(P13&gt;0.2,P13&lt;=0.25),"20% to 25%",AND(P13&gt;0.25,P13&lt;=0.3),"25% to 30%",AND(P13&gt;0.3,P13&lt;=0.4),"30% to 40%",AND(P13&gt;0.4,P13&lt;=0.5),"40% to 50%",AND(P13&gt;0.5,P13&lt;=0.75),"50% to 75%",AND(P13&gt;0.75,P13&lt;=1),"75% to 100%")</f>
        <v>2% to 4%</v>
      </c>
      <c r="P13" s="10">
        <f>_xlfn.XLOOKUP($E13,'Raw Data'!$E:$E,'Raw Data'!P:P,"ERROR",0,1)</f>
        <v>0.0320326150262085</v>
      </c>
      <c r="Q13" s="9">
        <f>_xlfn.XLOOKUP($E13,'Raw Data'!$E:$E,'Raw Data'!Q:Q,"ERROR",0,1)</f>
        <v>200</v>
      </c>
      <c r="R13" s="9" t="str">
        <f>_xlfn.XLOOKUP($E13,'Raw Data'!$E:$E,'Raw Data'!R:R,"ERROR",0,1)</f>
        <v>ml</v>
      </c>
      <c r="S13" s="5" t="str">
        <f t="array" ref="S13">_xlfn.IFS(AND(T13&gt;0,T13&lt;=0.05),"0 to 0.05",AND(T13&gt;0.05,T13&lt;=0.1),"0.05 to 0.1",AND(T13&gt;0.1,T13&lt;=0.2),"0.1 to 0.2",AND(T13&gt;0.2,T13&lt;=0.3),"0.2 to 0.3",AND(T13&gt;0.3,T13&lt;=0.4),"0.3 to 0.4",AND(T13&gt;0.4,T13&lt;=0.5),"0.4 to 0.5",AND(T13&gt;0.5,T13&lt;=0.75),"0.5 to 0.75",AND(T13&gt;0.75,T13&lt;=1),"0.75 to 1",AND(T13&gt;1,T13&lt;=2),"1 to 2",AND(T13&gt;2,T13&lt;=3),"2 to 3",AND(T13&gt;3,T13&lt;=4),"3 to 4",AND(T13&gt;4,T13&lt;=5),"4 to 5",AND(T13&gt;5,T13&lt;=10),"5 to 10",T13&gt;10,"10+")</f>
        <v>0.05 to 0.1</v>
      </c>
      <c r="T13" s="10">
        <f t="shared" si="1"/>
        <v>0.0831443991091243</v>
      </c>
      <c r="U13" s="15" t="str">
        <f t="array" ref="U13">_xlfn.IFS(AND(V13&gt;0,V13&lt;=0.05),"0 to 0.05",AND(V13&gt;0.05,V13&lt;=0.1),"0.05 to 0.1",AND(V13&gt;0.1,V13&lt;=0.2),"0.1 to 0.2",AND(V13&gt;0.2,V13&lt;=0.3),"0.2 to 0.3",AND(V13&gt;0.3,V13&lt;=0.4),"0.3 to 0.4",AND(V13&gt;0.4,V13&lt;=0.5),"0.4 to 0.5",AND(V13&gt;0.5,V13&lt;=0.75),"0.5 to 0.75",AND(V13&gt;0.75,V13&lt;=1),"0.75 to 1",AND(V13&gt;1,V13&lt;=2),"1 to 2",AND(V13&gt;2,V13&lt;=3),"2 to 3",AND(V13&gt;3,V13&lt;=4),"3 to 4",AND(V13&gt;4,V13&lt;=5),"4 to 5",AND(V13&gt;5,V13&lt;=10),"5 to 10",V13&gt;10,"10+")</f>
        <v>0 to 0.05</v>
      </c>
      <c r="V13" s="10">
        <f t="shared" si="2"/>
        <v>0.023191884466305</v>
      </c>
      <c r="W13" s="15" t="str">
        <f t="array" ref="W13">_xlfn.IFS(AND(X13&gt;0,X13&lt;=0.05),"0 to 0.05",AND(X13&gt;0.05,X13&lt;=0.1),"0.05 to 0.1",AND(X13&gt;0.1,X13&lt;=0.2),"0.1 to 0.2",AND(X13&gt;0.2,X13&lt;=0.3),"0.2 to 0.3",AND(X13&gt;0.3,X13&lt;=0.4),"0.3 to 0.4",AND(X13&gt;0.4,X13&lt;=0.5),"0.4 to 0.5",AND(X13&gt;0.5,X13&lt;=0.75),"0.5 to 0.75",AND(X13&gt;0.75,X13&lt;=1),"0.75 to 1",AND(X13&gt;1,X13&lt;=2),"1 to 2",AND(X13&gt;2,X13&lt;=3),"2 to 3",AND(X13&gt;3,X13&lt;=4),"3 to 4",AND(X13&gt;4,X13&lt;=5),"4 to 5",AND(X13&gt;5,X13&lt;=10),"5 to 10",X13&gt;10,"10+")</f>
        <v>0 to 0.05</v>
      </c>
      <c r="X13" s="16">
        <f t="shared" si="3"/>
        <v>0.0224489877594636</v>
      </c>
      <c r="Y13" s="5" t="str">
        <f t="array" ref="Y13">_xlfn.IFS(AND(Z13&gt;0,Z13&lt;=1),"0 to 1",AND(Z13&gt;1,Z13&lt;=2),"1 to 2",AND(Z13&gt;2,Z13&lt;=4),"2 to 4",AND(Z13&gt;4,Z13&lt;=6),"4 to 6",AND(Z13&gt;6,Z13&lt;=8),"6 to 8",AND(Z13&gt;8,Z13&lt;=10),"8 to 10",AND(Z13&gt;10,Z13&lt;=15),"10 to 15",AND(Z13&gt;15,Z13&lt;=20),"15 to 20",AND(Z13&gt;20,Z13&lt;=25),"20 to 25",AND(Z13&gt;25,Z13&lt;=30),"25 to 30",AND(Z13&gt;30,Z13&lt;=40),"30 to 40",AND(Z13&gt;40,Z13&lt;=50),"40 to 50",Z13&gt;50,"50+")</f>
        <v>6 to 8</v>
      </c>
      <c r="Z13" s="9">
        <f t="array" ref="Z13">_xlfn.IFS(AA13="oz",_xlfn.IFS(R13="oz",Q13,R13="fl oz",Q13*1.04,R13="ml",Q13*0.0338),AA13="fl oz",_xlfn.IFS(R13="oz",Q13/1.04,R13="fl oz",Q13,R13="ml",Q13*0.0338/1.04),AA13="ml",_xlfn.IFS(R13="oz",Q13/0.0338,R13="fl oz",Q13*1.04/0.0338,R13="ml",Q13))</f>
        <v>6.76</v>
      </c>
      <c r="AA13" s="9" t="str">
        <f>_xlfn.XLOOKUP($E13,'Raw Data'!$E:$E,'Raw Data'!AA:AA,"ERROR",0,1)</f>
        <v>oz</v>
      </c>
      <c r="AB13" s="5" t="s">
        <v>100</v>
      </c>
      <c r="AC13" s="5" t="s">
        <v>86</v>
      </c>
      <c r="AD13" s="5" t="s">
        <v>101</v>
      </c>
      <c r="AE13">
        <f t="shared" si="4"/>
        <v>0</v>
      </c>
      <c r="AF13">
        <f t="shared" si="0"/>
        <v>0</v>
      </c>
      <c r="AG13">
        <f t="shared" si="0"/>
        <v>0</v>
      </c>
      <c r="AH13">
        <f t="shared" si="0"/>
        <v>0</v>
      </c>
      <c r="AI13">
        <f t="shared" si="0"/>
        <v>0</v>
      </c>
      <c r="AJ13">
        <f t="shared" si="0"/>
        <v>0</v>
      </c>
      <c r="AK13">
        <f t="shared" si="0"/>
        <v>0</v>
      </c>
      <c r="AL13">
        <f t="shared" si="0"/>
        <v>0</v>
      </c>
      <c r="AM13">
        <f t="shared" si="0"/>
        <v>0</v>
      </c>
      <c r="AN13">
        <f t="shared" si="0"/>
        <v>0</v>
      </c>
      <c r="AO13">
        <f t="shared" si="0"/>
        <v>0</v>
      </c>
      <c r="AP13">
        <f t="shared" si="0"/>
        <v>1</v>
      </c>
      <c r="AQ13">
        <f t="shared" si="0"/>
        <v>0</v>
      </c>
      <c r="AR13">
        <f t="shared" si="5"/>
        <v>1</v>
      </c>
      <c r="AS13">
        <f t="shared" si="5"/>
        <v>0</v>
      </c>
      <c r="AT13">
        <f t="shared" si="5"/>
        <v>0</v>
      </c>
      <c r="AU13">
        <f t="shared" si="5"/>
        <v>0</v>
      </c>
      <c r="AV13">
        <f t="shared" si="5"/>
        <v>1</v>
      </c>
      <c r="AW13">
        <f t="shared" si="5"/>
        <v>0</v>
      </c>
      <c r="AX13">
        <f t="shared" si="5"/>
        <v>1</v>
      </c>
      <c r="AY13">
        <f t="shared" si="5"/>
        <v>0</v>
      </c>
      <c r="AZ13">
        <f t="shared" si="5"/>
        <v>0</v>
      </c>
      <c r="BA13">
        <f t="shared" si="5"/>
        <v>0</v>
      </c>
      <c r="BB13">
        <f t="shared" si="5"/>
        <v>0</v>
      </c>
      <c r="BC13">
        <f t="shared" si="5"/>
        <v>0</v>
      </c>
      <c r="BD13">
        <f t="shared" si="5"/>
        <v>0</v>
      </c>
      <c r="BE13">
        <f t="shared" si="5"/>
        <v>0</v>
      </c>
      <c r="BF13">
        <f t="shared" si="5"/>
        <v>0</v>
      </c>
      <c r="BG13">
        <f t="shared" si="5"/>
        <v>0</v>
      </c>
      <c r="BH13">
        <f t="shared" si="5"/>
        <v>1</v>
      </c>
      <c r="BI13">
        <f t="shared" si="5"/>
        <v>1</v>
      </c>
      <c r="BJ13">
        <f t="shared" si="5"/>
        <v>1</v>
      </c>
      <c r="BK13">
        <f t="shared" si="5"/>
        <v>0</v>
      </c>
      <c r="BL13">
        <f t="shared" si="5"/>
        <v>0</v>
      </c>
      <c r="BM13">
        <f t="shared" si="5"/>
        <v>1</v>
      </c>
      <c r="BN13">
        <f t="shared" si="5"/>
        <v>0</v>
      </c>
      <c r="BO13">
        <f t="shared" si="5"/>
        <v>1</v>
      </c>
    </row>
    <row r="14" spans="1:67">
      <c r="A14" s="5" t="str">
        <f>_xlfn.XLOOKUP($E14,'Raw Data'!$E:$E,'Raw Data'!A:A,"ERROR",0,1)</f>
        <v>AE</v>
      </c>
      <c r="B14" s="5" t="str">
        <f>_xlfn.XLOOKUP($E14,'Raw Data'!$E:$E,'Raw Data'!B:B,"ERROR",0,1)</f>
        <v>Hair Mousses</v>
      </c>
      <c r="C14" s="5" t="str">
        <f>_xlfn.XLOOKUP($E14,'Raw Data'!$E:$E,'Raw Data'!C:C,"ERROR",0,1)</f>
        <v>Organic Root Stimulator</v>
      </c>
      <c r="D14" s="5" t="str">
        <f>_xlfn.XLOOKUP($E14,'Raw Data'!$E:$E,'Raw Data'!D:D,"ERROR",0,1)</f>
        <v>www.amazon.ae/dp/B00449Q4SU</v>
      </c>
      <c r="E14" s="5" t="s">
        <v>102</v>
      </c>
      <c r="F14" s="9" t="str">
        <f>_xlfn.XLOOKUP($E14,'Raw Data'!$E:$E,'Raw Data'!F:F,"ERROR",0,1)</f>
        <v>ORS Olive Oil Hold &amp; Shine Wrap/Set Mousse ORS Olive Oil Hold &amp; Shine Wrap/Set Mousse</v>
      </c>
      <c r="G14" s="10">
        <f>_xlfn.XLOOKUP($E14,'Raw Data'!$E:$E,'Raw Data'!G:G,"ERROR",0,1)</f>
        <v>453</v>
      </c>
      <c r="H14" s="9">
        <f>_xlfn.XLOOKUP($E14,'Raw Data'!$E:$E,'Raw Data'!H:H,"ERROR",0,1)</f>
        <v>17860.65</v>
      </c>
      <c r="I14" s="9">
        <f>_xlfn.XLOOKUP($E14,'Raw Data'!$E:$E,'Raw Data'!I:I,"ERROR",0,1)</f>
        <v>0.0239122152136723</v>
      </c>
      <c r="J14" s="9" t="str">
        <f>_xlfn.XLOOKUP($E14,'Raw Data'!$E:$E,'Raw Data'!J:J,"ERROR",0,1)</f>
        <v>Yes</v>
      </c>
      <c r="K14" s="14" t="str">
        <f t="array" ref="K14">_xlfn.IFS(AND(L14&gt;0,L14&lt;=5),"0 to 5",AND(L14&gt;5,L14&lt;=10),"5 to 10",AND(L14&gt;10,L14&lt;=15),"10 to 15",AND(L14&gt;15,L14&lt;=20),"15 to 20",AND(L14&gt;20,L14&lt;=30),"20 to 30",AND(L14&gt;30,L14&lt;=40),"30 to 40",AND(L14&gt;40,L14&lt;=50),"40 to 50",AND(L14&gt;50,L14&lt;=75),"50 to 75",AND(L14&gt;75,L14&lt;=100),"75 to 100",AND(L14&gt;100,L14&lt;=150),"100 to 150",AND(L14&gt;150,L14&lt;=200),"150 to 200",AND(L14&gt;200,L14&lt;=250),"200 to 250",AND(L14&gt;250,L14&lt;=300),"250 to 300",AND(L14&gt;300,L14&lt;=400),"300 to 400",AND(L14&gt;400,L14&lt;=500),"400 to 500",L14&gt;500,"500+")</f>
        <v>30 to 40</v>
      </c>
      <c r="L14" s="9">
        <f>_xlfn.XLOOKUP($E14,'Raw Data'!$E:$E,'Raw Data'!L:L,"ERROR",0,1)</f>
        <v>39.51</v>
      </c>
      <c r="M14" s="14" t="str">
        <f t="array" ref="M14">_xlfn.IFS(AND(N14&gt;0,N14&lt;=5),"0 to 5",AND(N14&gt;5,N14&lt;=10),"5 to 10",AND(N14&gt;10,N14&lt;=15),"10 to 15",AND(N14&gt;15,N14&lt;=20),"15 to 20",AND(N14&gt;20,N14&lt;=30),"20 to 30",AND(N14&gt;30,N14&lt;=40),"30 to 40",AND(N14&gt;40,N14&lt;=50),"40 to 50",AND(N14&gt;50,N14&lt;=75),"50 to 75",AND(N14&gt;75,N14&lt;=100),"75 to 100",AND(N14&gt;100,N14&lt;=150),"100 to 150",AND(N14&gt;150,N14&lt;=200),"150 to 200",AND(N14&gt;200,N14&lt;=250),"200 to 250",AND(N14&gt;250,N14&lt;=300),"250 to 300",AND(N14&gt;300,N14&lt;=400),"300 to 400",AND(N14&gt;400,N14&lt;=500),"400 to 500",N14&gt;500,"500+")</f>
        <v>40 to 50</v>
      </c>
      <c r="N14" s="9">
        <f>_xlfn.XLOOKUP($E14,'Raw Data'!$E:$E,'Raw Data'!N:N,"ERROR",0,1)</f>
        <v>40.84</v>
      </c>
      <c r="O14" s="14" t="str">
        <f t="array" ref="O14">_xlfn.IFS(P14=0,"No Discount",AND(P14&gt;0,P14&lt;=0.02),"0% to 2%",AND(P14&gt;0.02,P14&lt;=0.04),"2% to 4%",AND(P14&gt;0.04,P14&lt;=0.06),"4% to 6%",AND(P14&gt;0.06,P14&lt;=0.08),"6% to 8%",AND(P14&gt;0.08,P14&lt;=0.1),"8% to 10%",AND(P14&gt;0.1,P14&lt;=0.15),"10% to 15%",AND(P14&gt;0.15,P14&lt;=0.2),"15% to 20%",AND(P14&gt;0.2,P14&lt;=0.25),"20% to 25%",AND(P14&gt;0.25,P14&lt;=0.3),"25% to 30%",AND(P14&gt;0.3,P14&lt;=0.4),"30% to 40%",AND(P14&gt;0.4,P14&lt;=0.5),"40% to 50%",AND(P14&gt;0.5,P14&lt;=0.75),"50% to 75%",AND(P14&gt;0.75,P14&lt;=1),"75% to 100%")</f>
        <v>2% to 4%</v>
      </c>
      <c r="P14" s="10">
        <f>_xlfn.XLOOKUP($E14,'Raw Data'!$E:$E,'Raw Data'!P:P,"ERROR",0,1)</f>
        <v>0.0325661116552401</v>
      </c>
      <c r="Q14" s="9">
        <v>7</v>
      </c>
      <c r="R14" s="9" t="s">
        <v>95</v>
      </c>
      <c r="S14" s="5" t="str">
        <f t="array" ref="S14">_xlfn.IFS(AND(T14&gt;0,T14&lt;=0.05),"0 to 0.05",AND(T14&gt;0.05,T14&lt;=0.1),"0.05 to 0.1",AND(T14&gt;0.1,T14&lt;=0.2),"0.1 to 0.2",AND(T14&gt;0.2,T14&lt;=0.3),"0.2 to 0.3",AND(T14&gt;0.3,T14&lt;=0.4),"0.3 to 0.4",AND(T14&gt;0.4,T14&lt;=0.5),"0.4 to 0.5",AND(T14&gt;0.5,T14&lt;=0.75),"0.5 to 0.75",AND(T14&gt;0.75,T14&lt;=1),"0.75 to 1",AND(T14&gt;1,T14&lt;=2),"1 to 2",AND(T14&gt;2,T14&lt;=3),"2 to 3",AND(T14&gt;3,T14&lt;=4),"3 to 4",AND(T14&gt;4,T14&lt;=5),"4 to 5",AND(T14&gt;5,T14&lt;=10),"5 to 10",T14&gt;10,"10+")</f>
        <v>0.1 to 0.2</v>
      </c>
      <c r="T14" s="10">
        <f t="shared" si="1"/>
        <v>0.183537294629618</v>
      </c>
      <c r="U14" s="15" t="str">
        <f t="array" ref="U14">_xlfn.IFS(AND(V14&gt;0,V14&lt;=0.05),"0 to 0.05",AND(V14&gt;0.05,V14&lt;=0.1),"0.05 to 0.1",AND(V14&gt;0.1,V14&lt;=0.2),"0.1 to 0.2",AND(V14&gt;0.2,V14&lt;=0.3),"0.2 to 0.3",AND(V14&gt;0.3,V14&lt;=0.4),"0.3 to 0.4",AND(V14&gt;0.4,V14&lt;=0.5),"0.4 to 0.5",AND(V14&gt;0.5,V14&lt;=0.75),"0.5 to 0.75",AND(V14&gt;0.75,V14&lt;=1),"0.75 to 1",AND(V14&gt;1,V14&lt;=2),"1 to 2",AND(V14&gt;2,V14&lt;=3),"2 to 3",AND(V14&gt;3,V14&lt;=4),"3 to 4",AND(V14&gt;4,V14&lt;=5),"4 to 5",AND(V14&gt;5,V14&lt;=10),"5 to 10",V14&gt;10,"10+")</f>
        <v>0.05 to 0.1</v>
      </c>
      <c r="V14" s="10">
        <f t="shared" si="2"/>
        <v>0.0512232103371772</v>
      </c>
      <c r="W14" s="15" t="str">
        <f t="array" ref="W14">_xlfn.IFS(AND(X14&gt;0,X14&lt;=0.05),"0 to 0.05",AND(X14&gt;0.05,X14&lt;=0.1),"0.05 to 0.1",AND(X14&gt;0.1,X14&lt;=0.2),"0.1 to 0.2",AND(X14&gt;0.2,X14&lt;=0.3),"0.2 to 0.3",AND(X14&gt;0.3,X14&lt;=0.4),"0.3 to 0.4",AND(X14&gt;0.4,X14&lt;=0.5),"0.4 to 0.5",AND(X14&gt;0.5,X14&lt;=0.75),"0.5 to 0.75",AND(X14&gt;0.75,X14&lt;=1),"0.75 to 1",AND(X14&gt;1,X14&lt;=2),"1 to 2",AND(X14&gt;2,X14&lt;=3),"2 to 3",AND(X14&gt;3,X14&lt;=4),"3 to 4",AND(X14&gt;4,X14&lt;=5),"4 to 5",AND(X14&gt;5,X14&lt;=10),"5 to 10",X14&gt;10,"10+")</f>
        <v>0 to 0.05</v>
      </c>
      <c r="X14" s="16">
        <f t="shared" si="3"/>
        <v>0.0495550695499968</v>
      </c>
      <c r="Y14" s="5" t="str">
        <f t="array" ref="Y14">_xlfn.IFS(AND(Z14&gt;0,Z14&lt;=1),"0 to 1",AND(Z14&gt;1,Z14&lt;=2),"1 to 2",AND(Z14&gt;2,Z14&lt;=4),"2 to 4",AND(Z14&gt;4,Z14&lt;=6),"4 to 6",AND(Z14&gt;6,Z14&lt;=8),"6 to 8",AND(Z14&gt;8,Z14&lt;=10),"8 to 10",AND(Z14&gt;10,Z14&lt;=15),"10 to 15",AND(Z14&gt;15,Z14&lt;=20),"15 to 20",AND(Z14&gt;20,Z14&lt;=25),"20 to 25",AND(Z14&gt;25,Z14&lt;=30),"25 to 30",AND(Z14&gt;30,Z14&lt;=40),"30 to 40",AND(Z14&gt;40,Z14&lt;=50),"40 to 50",Z14&gt;50,"50+")</f>
        <v>6 to 8</v>
      </c>
      <c r="Z14" s="9">
        <f t="array" ref="Z14">_xlfn.IFS(AA14="oz",_xlfn.IFS(R14="oz",Q14,R14="fl oz",Q14*1.04,R14="ml",Q14*0.0338),AA14="fl oz",_xlfn.IFS(R14="oz",Q14/1.04,R14="fl oz",Q14,R14="ml",Q14*0.0338/1.04),AA14="ml",_xlfn.IFS(R14="oz",Q14/0.0338,R14="fl oz",Q14*1.04/0.0338,R14="ml",Q14))</f>
        <v>7.28</v>
      </c>
      <c r="AA14" s="9" t="s">
        <v>96</v>
      </c>
      <c r="AB14" s="5" t="s">
        <v>103</v>
      </c>
      <c r="AC14" s="5" t="s">
        <v>104</v>
      </c>
      <c r="AD14" s="5" t="s">
        <v>105</v>
      </c>
      <c r="AE14">
        <f t="shared" si="4"/>
        <v>0</v>
      </c>
      <c r="AF14">
        <f t="shared" si="0"/>
        <v>0</v>
      </c>
      <c r="AG14">
        <f t="shared" si="0"/>
        <v>0</v>
      </c>
      <c r="AH14">
        <f t="shared" si="0"/>
        <v>0</v>
      </c>
      <c r="AI14">
        <f t="shared" si="0"/>
        <v>0</v>
      </c>
      <c r="AJ14">
        <f t="shared" si="0"/>
        <v>0</v>
      </c>
      <c r="AK14">
        <f t="shared" si="0"/>
        <v>0</v>
      </c>
      <c r="AL14">
        <f t="shared" si="0"/>
        <v>0</v>
      </c>
      <c r="AM14">
        <f t="shared" si="0"/>
        <v>1</v>
      </c>
      <c r="AN14">
        <f t="shared" si="0"/>
        <v>1</v>
      </c>
      <c r="AO14">
        <f t="shared" si="0"/>
        <v>0</v>
      </c>
      <c r="AP14">
        <f t="shared" si="0"/>
        <v>1</v>
      </c>
      <c r="AQ14">
        <f t="shared" si="0"/>
        <v>0</v>
      </c>
      <c r="AR14">
        <f t="shared" si="5"/>
        <v>0</v>
      </c>
      <c r="AS14">
        <f t="shared" si="5"/>
        <v>0</v>
      </c>
      <c r="AT14">
        <f t="shared" si="5"/>
        <v>0</v>
      </c>
      <c r="AU14">
        <f t="shared" si="5"/>
        <v>0</v>
      </c>
      <c r="AV14">
        <f t="shared" si="5"/>
        <v>0</v>
      </c>
      <c r="AW14">
        <f t="shared" si="5"/>
        <v>0</v>
      </c>
      <c r="AX14">
        <f t="shared" si="5"/>
        <v>1</v>
      </c>
      <c r="AY14">
        <f t="shared" si="5"/>
        <v>0</v>
      </c>
      <c r="AZ14">
        <f t="shared" si="5"/>
        <v>0</v>
      </c>
      <c r="BA14">
        <f t="shared" si="5"/>
        <v>0</v>
      </c>
      <c r="BB14">
        <f t="shared" si="5"/>
        <v>1</v>
      </c>
      <c r="BC14">
        <f t="shared" si="5"/>
        <v>0</v>
      </c>
      <c r="BD14">
        <f t="shared" si="5"/>
        <v>0</v>
      </c>
      <c r="BE14">
        <f t="shared" si="5"/>
        <v>0</v>
      </c>
      <c r="BF14">
        <f t="shared" si="5"/>
        <v>0</v>
      </c>
      <c r="BG14">
        <f t="shared" si="5"/>
        <v>0</v>
      </c>
      <c r="BH14">
        <f t="shared" si="5"/>
        <v>1</v>
      </c>
      <c r="BI14">
        <f t="shared" si="5"/>
        <v>0</v>
      </c>
      <c r="BJ14">
        <f t="shared" si="5"/>
        <v>1</v>
      </c>
      <c r="BK14">
        <f t="shared" si="5"/>
        <v>0</v>
      </c>
      <c r="BL14">
        <f t="shared" si="5"/>
        <v>0</v>
      </c>
      <c r="BM14">
        <f t="shared" si="5"/>
        <v>0</v>
      </c>
      <c r="BN14">
        <f t="shared" si="5"/>
        <v>0</v>
      </c>
      <c r="BO14">
        <f t="shared" si="5"/>
        <v>1</v>
      </c>
    </row>
    <row r="15" spans="1:67">
      <c r="A15" s="5" t="str">
        <f>_xlfn.XLOOKUP($E15,'Raw Data'!$E:$E,'Raw Data'!A:A,"ERROR",0,1)</f>
        <v>AE</v>
      </c>
      <c r="B15" s="5" t="str">
        <f>_xlfn.XLOOKUP($E15,'Raw Data'!$E:$E,'Raw Data'!B:B,"ERROR",0,1)</f>
        <v>Hair Mousses</v>
      </c>
      <c r="C15" s="5" t="str">
        <f>_xlfn.XLOOKUP($E15,'Raw Data'!$E:$E,'Raw Data'!C:C,"ERROR",0,1)</f>
        <v>giovanni</v>
      </c>
      <c r="D15" s="5" t="str">
        <f>_xlfn.XLOOKUP($E15,'Raw Data'!$E:$E,'Raw Data'!D:D,"ERROR",0,1)</f>
        <v>www.amazon.ae/dp/B00FYD32HG</v>
      </c>
      <c r="E15" s="5" t="s">
        <v>106</v>
      </c>
      <c r="F15" s="9" t="str">
        <f>_xlfn.XLOOKUP($E15,'Raw Data'!$E:$E,'Raw Data'!F:F,"ERROR",0,1)</f>
        <v>GIOVANNI 2chic Ultra-Volume Foam Styling  Mousse , 7 oz. - Daily  Volumizing  Formula with Papaya &amp; Tangerine Butter, Promotes Weightless Control for  Fine  Limp  Thin   Hair , No Parabens, Color Safe</v>
      </c>
      <c r="G15" s="10">
        <f>_xlfn.XLOOKUP($E15,'Raw Data'!$E:$E,'Raw Data'!G:G,"ERROR",0,1)</f>
        <v>403</v>
      </c>
      <c r="H15" s="9">
        <f>_xlfn.XLOOKUP($E15,'Raw Data'!$E:$E,'Raw Data'!H:H,"ERROR",0,1)</f>
        <v>17673.96</v>
      </c>
      <c r="I15" s="9">
        <f>_xlfn.XLOOKUP($E15,'Raw Data'!$E:$E,'Raw Data'!I:I,"ERROR",0,1)</f>
        <v>0.023662270701113</v>
      </c>
      <c r="J15" s="9" t="str">
        <f>_xlfn.XLOOKUP($E15,'Raw Data'!$E:$E,'Raw Data'!J:J,"ERROR",0,1)</f>
        <v>Yes</v>
      </c>
      <c r="K15" s="14" t="str">
        <f t="array" ref="K15">_xlfn.IFS(AND(L15&gt;0,L15&lt;=5),"0 to 5",AND(L15&gt;5,L15&lt;=10),"5 to 10",AND(L15&gt;10,L15&lt;=15),"10 to 15",AND(L15&gt;15,L15&lt;=20),"15 to 20",AND(L15&gt;20,L15&lt;=30),"20 to 30",AND(L15&gt;30,L15&lt;=40),"30 to 40",AND(L15&gt;40,L15&lt;=50),"40 to 50",AND(L15&gt;50,L15&lt;=75),"50 to 75",AND(L15&gt;75,L15&lt;=100),"75 to 100",AND(L15&gt;100,L15&lt;=150),"100 to 150",AND(L15&gt;150,L15&lt;=200),"150 to 200",AND(L15&gt;200,L15&lt;=250),"200 to 250",AND(L15&gt;250,L15&lt;=300),"250 to 300",AND(L15&gt;300,L15&lt;=400),"300 to 400",AND(L15&gt;400,L15&lt;=500),"400 to 500",L15&gt;500,"500+")</f>
        <v>40 to 50</v>
      </c>
      <c r="L15" s="9">
        <f>_xlfn.XLOOKUP($E15,'Raw Data'!$E:$E,'Raw Data'!L:L,"ERROR",0,1)</f>
        <v>44</v>
      </c>
      <c r="M15" s="14" t="str">
        <f t="array" ref="M15">_xlfn.IFS(AND(N15&gt;0,N15&lt;=5),"0 to 5",AND(N15&gt;5,N15&lt;=10),"5 to 10",AND(N15&gt;10,N15&lt;=15),"10 to 15",AND(N15&gt;15,N15&lt;=20),"15 to 20",AND(N15&gt;20,N15&lt;=30),"20 to 30",AND(N15&gt;30,N15&lt;=40),"30 to 40",AND(N15&gt;40,N15&lt;=50),"40 to 50",AND(N15&gt;50,N15&lt;=75),"50 to 75",AND(N15&gt;75,N15&lt;=100),"75 to 100",AND(N15&gt;100,N15&lt;=150),"100 to 150",AND(N15&gt;150,N15&lt;=200),"150 to 200",AND(N15&gt;200,N15&lt;=250),"200 to 250",AND(N15&gt;250,N15&lt;=300),"250 to 300",AND(N15&gt;300,N15&lt;=400),"300 to 400",AND(N15&gt;400,N15&lt;=500),"400 to 500",N15&gt;500,"500+")</f>
        <v>50 to 75</v>
      </c>
      <c r="N15" s="9">
        <f>_xlfn.XLOOKUP($E15,'Raw Data'!$E:$E,'Raw Data'!N:N,"ERROR",0,1)</f>
        <v>51.47</v>
      </c>
      <c r="O15" s="14" t="str">
        <f t="array" ref="O15">_xlfn.IFS(P15=0,"No Discount",AND(P15&gt;0,P15&lt;=0.02),"0% to 2%",AND(P15&gt;0.02,P15&lt;=0.04),"2% to 4%",AND(P15&gt;0.04,P15&lt;=0.06),"4% to 6%",AND(P15&gt;0.06,P15&lt;=0.08),"6% to 8%",AND(P15&gt;0.08,P15&lt;=0.1),"8% to 10%",AND(P15&gt;0.1,P15&lt;=0.15),"10% to 15%",AND(P15&gt;0.15,P15&lt;=0.2),"15% to 20%",AND(P15&gt;0.2,P15&lt;=0.25),"20% to 25%",AND(P15&gt;0.25,P15&lt;=0.3),"25% to 30%",AND(P15&gt;0.3,P15&lt;=0.4),"30% to 40%",AND(P15&gt;0.4,P15&lt;=0.5),"40% to 50%",AND(P15&gt;0.5,P15&lt;=0.75),"50% to 75%",AND(P15&gt;0.75,P15&lt;=1),"75% to 100%")</f>
        <v>10% to 15%</v>
      </c>
      <c r="P15" s="10">
        <f>_xlfn.XLOOKUP($E15,'Raw Data'!$E:$E,'Raw Data'!P:P,"ERROR",0,1)</f>
        <v>0.145133087235283</v>
      </c>
      <c r="Q15" s="9">
        <f>_xlfn.XLOOKUP($E15,'Raw Data'!$E:$E,'Raw Data'!Q:Q,"ERROR",0,1)</f>
        <v>7</v>
      </c>
      <c r="R15" s="9" t="str">
        <f>_xlfn.XLOOKUP($E15,'Raw Data'!$E:$E,'Raw Data'!R:R,"ERROR",0,1)</f>
        <v>oz</v>
      </c>
      <c r="S15" s="5" t="str">
        <f t="array" ref="S15">_xlfn.IFS(AND(T15&gt;0,T15&lt;=0.05),"0 to 0.05",AND(T15&gt;0.05,T15&lt;=0.1),"0.05 to 0.1",AND(T15&gt;0.1,T15&lt;=0.2),"0.1 to 0.2",AND(T15&gt;0.2,T15&lt;=0.3),"0.2 to 0.3",AND(T15&gt;0.3,T15&lt;=0.4),"0.3 to 0.4",AND(T15&gt;0.4,T15&lt;=0.5),"0.4 to 0.5",AND(T15&gt;0.5,T15&lt;=0.75),"0.5 to 0.75",AND(T15&gt;0.75,T15&lt;=1),"0.75 to 1",AND(T15&gt;1,T15&lt;=2),"1 to 2",AND(T15&gt;2,T15&lt;=3),"2 to 3",AND(T15&gt;3,T15&lt;=4),"3 to 4",AND(T15&gt;4,T15&lt;=5),"4 to 5",AND(T15&gt;5,T15&lt;=10),"5 to 10",T15&gt;10,"10+")</f>
        <v>0.2 to 0.3</v>
      </c>
      <c r="T15" s="10">
        <f t="shared" si="1"/>
        <v>0.212570655587226</v>
      </c>
      <c r="U15" s="15" t="str">
        <f t="array" ref="U15">_xlfn.IFS(AND(V15&gt;0,V15&lt;=0.05),"0 to 0.05",AND(V15&gt;0.05,V15&lt;=0.1),"0.05 to 0.1",AND(V15&gt;0.1,V15&lt;=0.2),"0.1 to 0.2",AND(V15&gt;0.2,V15&lt;=0.3),"0.2 to 0.3",AND(V15&gt;0.3,V15&lt;=0.4),"0.3 to 0.4",AND(V15&gt;0.4,V15&lt;=0.5),"0.4 to 0.5",AND(V15&gt;0.5,V15&lt;=0.75),"0.5 to 0.75",AND(V15&gt;0.75,V15&lt;=1),"0.75 to 1",AND(V15&gt;1,V15&lt;=2),"1 to 2",AND(V15&gt;2,V15&lt;=3),"2 to 3",AND(V15&gt;3,V15&lt;=4),"3 to 4",AND(V15&gt;4,V15&lt;=5),"4 to 5",AND(V15&gt;5,V15&lt;=10),"5 to 10",V15&gt;10,"10+")</f>
        <v>0.05 to 0.1</v>
      </c>
      <c r="V15" s="10">
        <f t="shared" si="2"/>
        <v>0.0671380259915938</v>
      </c>
      <c r="W15" s="15" t="str">
        <f t="array" ref="W15">_xlfn.IFS(AND(X15&gt;0,X15&lt;=0.05),"0 to 0.05",AND(X15&gt;0.05,X15&lt;=0.1),"0.05 to 0.1",AND(X15&gt;0.1,X15&lt;=0.2),"0.1 to 0.2",AND(X15&gt;0.2,X15&lt;=0.3),"0.2 to 0.3",AND(X15&gt;0.3,X15&lt;=0.4),"0.3 to 0.4",AND(X15&gt;0.4,X15&lt;=0.5),"0.4 to 0.5",AND(X15&gt;0.5,X15&lt;=0.75),"0.5 to 0.75",AND(X15&gt;0.75,X15&lt;=1),"0.75 to 1",AND(X15&gt;1,X15&lt;=2),"1 to 2",AND(X15&gt;2,X15&lt;=3),"2 to 3",AND(X15&gt;3,X15&lt;=4),"3 to 4",AND(X15&gt;4,X15&lt;=5),"4 to 5",AND(X15&gt;5,X15&lt;=10),"5 to 10",X15&gt;10,"10+")</f>
        <v>0.05 to 0.1</v>
      </c>
      <c r="X15" s="16">
        <f t="shared" si="3"/>
        <v>0.0573940770085511</v>
      </c>
      <c r="Y15" s="5" t="str">
        <f t="array" ref="Y15">_xlfn.IFS(AND(Z15&gt;0,Z15&lt;=1),"0 to 1",AND(Z15&gt;1,Z15&lt;=2),"1 to 2",AND(Z15&gt;2,Z15&lt;=4),"2 to 4",AND(Z15&gt;4,Z15&lt;=6),"4 to 6",AND(Z15&gt;6,Z15&lt;=8),"6 to 8",AND(Z15&gt;8,Z15&lt;=10),"8 to 10",AND(Z15&gt;10,Z15&lt;=15),"10 to 15",AND(Z15&gt;15,Z15&lt;=20),"15 to 20",AND(Z15&gt;20,Z15&lt;=25),"20 to 25",AND(Z15&gt;25,Z15&lt;=30),"25 to 30",AND(Z15&gt;30,Z15&lt;=40),"30 to 40",AND(Z15&gt;40,Z15&lt;=50),"40 to 50",Z15&gt;50,"50+")</f>
        <v>6 to 8</v>
      </c>
      <c r="Z15" s="9">
        <f t="array" ref="Z15">_xlfn.IFS(AA15="oz",_xlfn.IFS(R15="oz",Q15,R15="fl oz",Q15*1.04,R15="ml",Q15*0.0338),AA15="fl oz",_xlfn.IFS(R15="oz",Q15/1.04,R15="fl oz",Q15,R15="ml",Q15*0.0338/1.04),AA15="ml",_xlfn.IFS(R15="oz",Q15/0.0338,R15="fl oz",Q15*1.04/0.0338,R15="ml",Q15))</f>
        <v>7</v>
      </c>
      <c r="AA15" s="9" t="str">
        <f>_xlfn.XLOOKUP($E15,'Raw Data'!$E:$E,'Raw Data'!AA:AA,"ERROR",0,1)</f>
        <v>oz</v>
      </c>
      <c r="AB15" s="5" t="s">
        <v>107</v>
      </c>
      <c r="AC15" s="5" t="s">
        <v>108</v>
      </c>
      <c r="AD15" s="5" t="s">
        <v>109</v>
      </c>
      <c r="AE15">
        <f t="shared" si="4"/>
        <v>0</v>
      </c>
      <c r="AF15">
        <f t="shared" si="0"/>
        <v>0</v>
      </c>
      <c r="AG15">
        <f t="shared" si="0"/>
        <v>0</v>
      </c>
      <c r="AH15">
        <f t="shared" si="0"/>
        <v>0</v>
      </c>
      <c r="AI15">
        <f t="shared" si="0"/>
        <v>1</v>
      </c>
      <c r="AJ15">
        <f t="shared" si="0"/>
        <v>0</v>
      </c>
      <c r="AK15">
        <f t="shared" si="0"/>
        <v>0</v>
      </c>
      <c r="AL15">
        <f t="shared" si="0"/>
        <v>0</v>
      </c>
      <c r="AM15">
        <f t="shared" si="0"/>
        <v>0</v>
      </c>
      <c r="AN15">
        <f t="shared" si="0"/>
        <v>0</v>
      </c>
      <c r="AO15">
        <f t="shared" si="0"/>
        <v>0</v>
      </c>
      <c r="AP15">
        <f t="shared" si="0"/>
        <v>0</v>
      </c>
      <c r="AQ15">
        <f t="shared" si="0"/>
        <v>0</v>
      </c>
      <c r="AR15">
        <f t="shared" si="5"/>
        <v>0</v>
      </c>
      <c r="AS15">
        <f t="shared" si="5"/>
        <v>0</v>
      </c>
      <c r="AT15">
        <f t="shared" si="5"/>
        <v>0</v>
      </c>
      <c r="AU15">
        <f t="shared" si="5"/>
        <v>0</v>
      </c>
      <c r="AV15">
        <f t="shared" si="5"/>
        <v>0</v>
      </c>
      <c r="AW15">
        <f t="shared" si="5"/>
        <v>0</v>
      </c>
      <c r="AX15">
        <f t="shared" si="5"/>
        <v>1</v>
      </c>
      <c r="AY15">
        <f t="shared" si="5"/>
        <v>0</v>
      </c>
      <c r="AZ15">
        <f t="shared" si="5"/>
        <v>0</v>
      </c>
      <c r="BA15">
        <f t="shared" si="5"/>
        <v>0</v>
      </c>
      <c r="BB15">
        <f t="shared" si="5"/>
        <v>0</v>
      </c>
      <c r="BC15">
        <f t="shared" si="5"/>
        <v>0</v>
      </c>
      <c r="BD15">
        <f t="shared" si="5"/>
        <v>0</v>
      </c>
      <c r="BE15">
        <f t="shared" si="5"/>
        <v>0</v>
      </c>
      <c r="BF15">
        <f t="shared" ref="BF15:BO30" si="6">IF(IFERROR(SEARCH(BF$2,$AB15,1),0)=0,0,1)</f>
        <v>0</v>
      </c>
      <c r="BG15">
        <f t="shared" si="6"/>
        <v>0</v>
      </c>
      <c r="BH15">
        <f t="shared" si="6"/>
        <v>0</v>
      </c>
      <c r="BI15">
        <f t="shared" si="6"/>
        <v>0</v>
      </c>
      <c r="BJ15">
        <f t="shared" si="6"/>
        <v>0</v>
      </c>
      <c r="BK15">
        <f t="shared" si="6"/>
        <v>0</v>
      </c>
      <c r="BL15">
        <f t="shared" si="6"/>
        <v>0</v>
      </c>
      <c r="BM15">
        <f t="shared" si="6"/>
        <v>0</v>
      </c>
      <c r="BN15">
        <f t="shared" si="6"/>
        <v>1</v>
      </c>
      <c r="BO15">
        <f t="shared" si="6"/>
        <v>1</v>
      </c>
    </row>
    <row r="16" spans="1:67">
      <c r="A16" s="5" t="str">
        <f>_xlfn.XLOOKUP($E16,'Raw Data'!$E:$E,'Raw Data'!A:A,"ERROR",0,1)</f>
        <v>AE</v>
      </c>
      <c r="B16" s="5" t="str">
        <f>_xlfn.XLOOKUP($E16,'Raw Data'!$E:$E,'Raw Data'!B:B,"ERROR",0,1)</f>
        <v>Hair Mousses</v>
      </c>
      <c r="C16" s="5" t="str">
        <f>_xlfn.XLOOKUP($E16,'Raw Data'!$E:$E,'Raw Data'!C:C,"ERROR",0,1)</f>
        <v>john frieda</v>
      </c>
      <c r="D16" s="5" t="str">
        <f>_xlfn.XLOOKUP($E16,'Raw Data'!$E:$E,'Raw Data'!D:D,"ERROR",0,1)</f>
        <v>www.amazon.ae/dp/B006OHM1M8</v>
      </c>
      <c r="E16" s="5" t="s">
        <v>110</v>
      </c>
      <c r="F16" s="9" t="str">
        <f>_xlfn.XLOOKUP($E16,'Raw Data'!$E:$E,'Raw Data'!F:F,"ERROR",0,1)</f>
        <v>John Frieda Frizz Ease Curl Reviver  Mousse , Enhances Curls, Soft Flexible Hold,  Mousse  for Curly or Frizzy  Hair , 7.2 Ounces, Alcohol-Free</v>
      </c>
      <c r="G16" s="10">
        <f>_xlfn.XLOOKUP($E16,'Raw Data'!$E:$E,'Raw Data'!G:G,"ERROR",0,1)</f>
        <v>131</v>
      </c>
      <c r="H16" s="9">
        <f>_xlfn.XLOOKUP($E16,'Raw Data'!$E:$E,'Raw Data'!H:H,"ERROR",0,1)</f>
        <v>16861.24</v>
      </c>
      <c r="I16" s="9">
        <f>_xlfn.XLOOKUP($E16,'Raw Data'!$E:$E,'Raw Data'!I:I,"ERROR",0,1)</f>
        <v>0.0225741840106255</v>
      </c>
      <c r="J16" s="9" t="str">
        <f>_xlfn.XLOOKUP($E16,'Raw Data'!$E:$E,'Raw Data'!J:J,"ERROR",0,1)</f>
        <v>Yes</v>
      </c>
      <c r="K16" s="14" t="str">
        <f t="array" ref="K16">_xlfn.IFS(AND(L16&gt;0,L16&lt;=5),"0 to 5",AND(L16&gt;5,L16&lt;=10),"5 to 10",AND(L16&gt;10,L16&lt;=15),"10 to 15",AND(L16&gt;15,L16&lt;=20),"15 to 20",AND(L16&gt;20,L16&lt;=30),"20 to 30",AND(L16&gt;30,L16&lt;=40),"30 to 40",AND(L16&gt;40,L16&lt;=50),"40 to 50",AND(L16&gt;50,L16&lt;=75),"50 to 75",AND(L16&gt;75,L16&lt;=100),"75 to 100",AND(L16&gt;100,L16&lt;=150),"100 to 150",AND(L16&gt;150,L16&lt;=200),"150 to 200",AND(L16&gt;200,L16&lt;=250),"200 to 250",AND(L16&gt;250,L16&lt;=300),"250 to 300",AND(L16&gt;300,L16&lt;=400),"300 to 400",AND(L16&gt;400,L16&lt;=500),"400 to 500",L16&gt;500,"500+")</f>
        <v>100 to 150</v>
      </c>
      <c r="L16" s="9">
        <f>_xlfn.XLOOKUP($E16,'Raw Data'!$E:$E,'Raw Data'!L:L,"ERROR",0,1)</f>
        <v>124.65</v>
      </c>
      <c r="M16" s="14" t="str">
        <f t="array" ref="M16">_xlfn.IFS(AND(N16&gt;0,N16&lt;=5),"0 to 5",AND(N16&gt;5,N16&lt;=10),"5 to 10",AND(N16&gt;10,N16&lt;=15),"10 to 15",AND(N16&gt;15,N16&lt;=20),"15 to 20",AND(N16&gt;20,N16&lt;=30),"20 to 30",AND(N16&gt;30,N16&lt;=40),"30 to 40",AND(N16&gt;40,N16&lt;=50),"40 to 50",AND(N16&gt;50,N16&lt;=75),"50 to 75",AND(N16&gt;75,N16&lt;=100),"75 to 100",AND(N16&gt;100,N16&lt;=150),"100 to 150",AND(N16&gt;150,N16&lt;=200),"150 to 200",AND(N16&gt;200,N16&lt;=250),"200 to 250",AND(N16&gt;250,N16&lt;=300),"250 to 300",AND(N16&gt;300,N16&lt;=400),"300 to 400",AND(N16&gt;400,N16&lt;=500),"400 to 500",N16&gt;500,"500+")</f>
        <v>100 to 150</v>
      </c>
      <c r="N16" s="9">
        <f>_xlfn.XLOOKUP($E16,'Raw Data'!$E:$E,'Raw Data'!N:N,"ERROR",0,1)</f>
        <v>135.33</v>
      </c>
      <c r="O16" s="14" t="str">
        <f t="array" ref="O16">_xlfn.IFS(P16=0,"No Discount",AND(P16&gt;0,P16&lt;=0.02),"0% to 2%",AND(P16&gt;0.02,P16&lt;=0.04),"2% to 4%",AND(P16&gt;0.04,P16&lt;=0.06),"4% to 6%",AND(P16&gt;0.06,P16&lt;=0.08),"6% to 8%",AND(P16&gt;0.08,P16&lt;=0.1),"8% to 10%",AND(P16&gt;0.1,P16&lt;=0.15),"10% to 15%",AND(P16&gt;0.15,P16&lt;=0.2),"15% to 20%",AND(P16&gt;0.2,P16&lt;=0.25),"20% to 25%",AND(P16&gt;0.25,P16&lt;=0.3),"25% to 30%",AND(P16&gt;0.3,P16&lt;=0.4),"30% to 40%",AND(P16&gt;0.4,P16&lt;=0.5),"40% to 50%",AND(P16&gt;0.5,P16&lt;=0.75),"50% to 75%",AND(P16&gt;0.75,P16&lt;=1),"75% to 100%")</f>
        <v>6% to 8%</v>
      </c>
      <c r="P16" s="10">
        <f>_xlfn.XLOOKUP($E16,'Raw Data'!$E:$E,'Raw Data'!P:P,"ERROR",0,1)</f>
        <v>0.078918199955664</v>
      </c>
      <c r="Q16" s="9">
        <f>_xlfn.XLOOKUP($E16,'Raw Data'!$E:$E,'Raw Data'!Q:Q,"ERROR",0,1)</f>
        <v>7.2</v>
      </c>
      <c r="R16" s="9" t="str">
        <f>_xlfn.XLOOKUP($E16,'Raw Data'!$E:$E,'Raw Data'!R:R,"ERROR",0,1)</f>
        <v>oz</v>
      </c>
      <c r="S16" s="5" t="str">
        <f t="array" ref="S16">_xlfn.IFS(AND(T16&gt;0,T16&lt;=0.05),"0 to 0.05",AND(T16&gt;0.05,T16&lt;=0.1),"0.05 to 0.1",AND(T16&gt;0.1,T16&lt;=0.2),"0.1 to 0.2",AND(T16&gt;0.2,T16&lt;=0.3),"0.2 to 0.3",AND(T16&gt;0.3,T16&lt;=0.4),"0.3 to 0.4",AND(T16&gt;0.4,T16&lt;=0.5),"0.4 to 0.5",AND(T16&gt;0.5,T16&lt;=0.75),"0.5 to 0.75",AND(T16&gt;0.75,T16&lt;=1),"0.75 to 1",AND(T16&gt;1,T16&lt;=2),"1 to 2",AND(T16&gt;2,T16&lt;=3),"2 to 3",AND(T16&gt;3,T16&lt;=4),"3 to 4",AND(T16&gt;4,T16&lt;=5),"4 to 5",AND(T16&gt;5,T16&lt;=10),"5 to 10",T16&gt;10,"10+")</f>
        <v>0.5 to 0.75</v>
      </c>
      <c r="T16" s="10">
        <f t="shared" si="1"/>
        <v>0.58547514372675</v>
      </c>
      <c r="U16" s="15" t="str">
        <f t="array" ref="U16">_xlfn.IFS(AND(V16&gt;0,V16&lt;=0.05),"0 to 0.05",AND(V16&gt;0.05,V16&lt;=0.1),"0.05 to 0.1",AND(V16&gt;0.1,V16&lt;=0.2),"0.1 to 0.2",AND(V16&gt;0.2,V16&lt;=0.3),"0.2 to 0.3",AND(V16&gt;0.3,V16&lt;=0.4),"0.3 to 0.4",AND(V16&gt;0.4,V16&lt;=0.5),"0.4 to 0.5",AND(V16&gt;0.5,V16&lt;=0.75),"0.5 to 0.75",AND(V16&gt;0.75,V16&lt;=1),"0.75 to 1",AND(V16&gt;1,V16&lt;=2),"1 to 2",AND(V16&gt;2,V16&lt;=3),"2 to 3",AND(V16&gt;3,V16&lt;=4),"3 to 4",AND(V16&gt;4,V16&lt;=5),"4 to 5",AND(V16&gt;5,V16&lt;=10),"5 to 10",V16&gt;10,"10+")</f>
        <v>0.1 to 0.2</v>
      </c>
      <c r="V16" s="10">
        <f t="shared" si="2"/>
        <v>0.171622421373013</v>
      </c>
      <c r="W16" s="15" t="str">
        <f t="array" ref="W16">_xlfn.IFS(AND(X16&gt;0,X16&lt;=0.05),"0 to 0.05",AND(X16&gt;0.05,X16&lt;=0.1),"0.05 to 0.1",AND(X16&gt;0.1,X16&lt;=0.2),"0.1 to 0.2",AND(X16&gt;0.2,X16&lt;=0.3),"0.2 to 0.3",AND(X16&gt;0.3,X16&lt;=0.4),"0.3 to 0.4",AND(X16&gt;0.4,X16&lt;=0.5),"0.4 to 0.5",AND(X16&gt;0.5,X16&lt;=0.75),"0.5 to 0.75",AND(X16&gt;0.75,X16&lt;=1),"0.75 to 1",AND(X16&gt;1,X16&lt;=2),"1 to 2",AND(X16&gt;2,X16&lt;=3),"2 to 3",AND(X16&gt;3,X16&lt;=4),"3 to 4",AND(X16&gt;4,X16&lt;=5),"4 to 5",AND(X16&gt;5,X16&lt;=10),"5 to 10",X16&gt;10,"10+")</f>
        <v>0.1 to 0.2</v>
      </c>
      <c r="X16" s="16">
        <f t="shared" si="3"/>
        <v>0.158078288806223</v>
      </c>
      <c r="Y16" s="5" t="str">
        <f t="array" ref="Y16">_xlfn.IFS(AND(Z16&gt;0,Z16&lt;=1),"0 to 1",AND(Z16&gt;1,Z16&lt;=2),"1 to 2",AND(Z16&gt;2,Z16&lt;=4),"2 to 4",AND(Z16&gt;4,Z16&lt;=6),"4 to 6",AND(Z16&gt;6,Z16&lt;=8),"6 to 8",AND(Z16&gt;8,Z16&lt;=10),"8 to 10",AND(Z16&gt;10,Z16&lt;=15),"10 to 15",AND(Z16&gt;15,Z16&lt;=20),"15 to 20",AND(Z16&gt;20,Z16&lt;=25),"20 to 25",AND(Z16&gt;25,Z16&lt;=30),"25 to 30",AND(Z16&gt;30,Z16&lt;=40),"30 to 40",AND(Z16&gt;40,Z16&lt;=50),"40 to 50",Z16&gt;50,"50+")</f>
        <v>6 to 8</v>
      </c>
      <c r="Z16" s="9">
        <f t="array" ref="Z16">_xlfn.IFS(AA16="oz",_xlfn.IFS(R16="oz",Q16,R16="fl oz",Q16*1.04,R16="ml",Q16*0.0338),AA16="fl oz",_xlfn.IFS(R16="oz",Q16/1.04,R16="fl oz",Q16,R16="ml",Q16*0.0338/1.04),AA16="ml",_xlfn.IFS(R16="oz",Q16/0.0338,R16="fl oz",Q16*1.04/0.0338,R16="ml",Q16))</f>
        <v>7.2</v>
      </c>
      <c r="AA16" s="9" t="str">
        <f>_xlfn.XLOOKUP($E16,'Raw Data'!$E:$E,'Raw Data'!AA:AA,"ERROR",0,1)</f>
        <v>oz</v>
      </c>
      <c r="AB16" s="5" t="s">
        <v>111</v>
      </c>
      <c r="AC16" s="5" t="s">
        <v>112</v>
      </c>
      <c r="AD16" s="5" t="s">
        <v>113</v>
      </c>
      <c r="AE16">
        <f t="shared" si="4"/>
        <v>0</v>
      </c>
      <c r="AF16">
        <f t="shared" si="0"/>
        <v>0</v>
      </c>
      <c r="AG16">
        <f t="shared" si="0"/>
        <v>0</v>
      </c>
      <c r="AH16">
        <f t="shared" si="0"/>
        <v>0</v>
      </c>
      <c r="AI16">
        <f t="shared" si="0"/>
        <v>1</v>
      </c>
      <c r="AJ16">
        <f t="shared" si="0"/>
        <v>0</v>
      </c>
      <c r="AK16">
        <f t="shared" si="0"/>
        <v>0</v>
      </c>
      <c r="AL16">
        <f t="shared" si="0"/>
        <v>0</v>
      </c>
      <c r="AM16">
        <f t="shared" si="0"/>
        <v>0</v>
      </c>
      <c r="AN16">
        <f t="shared" si="0"/>
        <v>0</v>
      </c>
      <c r="AO16">
        <f t="shared" si="0"/>
        <v>0</v>
      </c>
      <c r="AP16">
        <f t="shared" si="0"/>
        <v>1</v>
      </c>
      <c r="AQ16">
        <f t="shared" si="0"/>
        <v>0</v>
      </c>
      <c r="AR16">
        <f t="shared" ref="AR16:BG31" si="7">IF(IFERROR(SEARCH(AR$2,$AB16,1),0)=0,0,1)</f>
        <v>1</v>
      </c>
      <c r="AS16">
        <f t="shared" si="7"/>
        <v>0</v>
      </c>
      <c r="AT16">
        <f t="shared" si="7"/>
        <v>0</v>
      </c>
      <c r="AU16">
        <f t="shared" si="7"/>
        <v>0</v>
      </c>
      <c r="AV16">
        <f t="shared" si="7"/>
        <v>0</v>
      </c>
      <c r="AW16">
        <f t="shared" si="7"/>
        <v>0</v>
      </c>
      <c r="AX16">
        <f t="shared" si="7"/>
        <v>0</v>
      </c>
      <c r="AY16">
        <f t="shared" si="7"/>
        <v>0</v>
      </c>
      <c r="AZ16">
        <f t="shared" si="7"/>
        <v>0</v>
      </c>
      <c r="BA16">
        <f t="shared" si="7"/>
        <v>0</v>
      </c>
      <c r="BB16">
        <f t="shared" si="7"/>
        <v>1</v>
      </c>
      <c r="BC16">
        <f t="shared" si="7"/>
        <v>0</v>
      </c>
      <c r="BD16">
        <f t="shared" si="7"/>
        <v>0</v>
      </c>
      <c r="BE16">
        <f t="shared" si="7"/>
        <v>0</v>
      </c>
      <c r="BF16">
        <f t="shared" si="7"/>
        <v>0</v>
      </c>
      <c r="BG16">
        <f t="shared" si="7"/>
        <v>0</v>
      </c>
      <c r="BH16">
        <f t="shared" si="6"/>
        <v>0</v>
      </c>
      <c r="BI16">
        <f t="shared" si="6"/>
        <v>0</v>
      </c>
      <c r="BJ16">
        <f t="shared" si="6"/>
        <v>0</v>
      </c>
      <c r="BK16">
        <f t="shared" si="6"/>
        <v>0</v>
      </c>
      <c r="BL16">
        <f t="shared" si="6"/>
        <v>0</v>
      </c>
      <c r="BM16">
        <f t="shared" si="6"/>
        <v>0</v>
      </c>
      <c r="BN16">
        <f t="shared" si="6"/>
        <v>0</v>
      </c>
      <c r="BO16">
        <f t="shared" si="6"/>
        <v>1</v>
      </c>
    </row>
    <row r="17" spans="1:67">
      <c r="A17" s="5" t="str">
        <f>_xlfn.XLOOKUP($E17,'Raw Data'!$E:$E,'Raw Data'!A:A,"ERROR",0,1)</f>
        <v>AE</v>
      </c>
      <c r="B17" s="5" t="str">
        <f>_xlfn.XLOOKUP($E17,'Raw Data'!$E:$E,'Raw Data'!B:B,"ERROR",0,1)</f>
        <v>Hair Mousses</v>
      </c>
      <c r="C17" s="5" t="str">
        <f>_xlfn.XLOOKUP($E17,'Raw Data'!$E:$E,'Raw Data'!C:C,"ERROR",0,1)</f>
        <v>Wella</v>
      </c>
      <c r="D17" s="5" t="str">
        <f>_xlfn.XLOOKUP($E17,'Raw Data'!$E:$E,'Raw Data'!D:D,"ERROR",0,1)</f>
        <v>www.amazon.ae/dp/B00138KV20</v>
      </c>
      <c r="E17" s="5" t="s">
        <v>114</v>
      </c>
      <c r="F17" s="9" t="str">
        <f>_xlfn.XLOOKUP($E17,'Raw Data'!$E:$E,'Raw Data'!F:F,"ERROR",0,1)</f>
        <v>WELLAFLEX FLEXIBLE EXTRA STRONG HOLD  MOUSSE</v>
      </c>
      <c r="G17" s="10">
        <f>_xlfn.XLOOKUP($E17,'Raw Data'!$E:$E,'Raw Data'!G:G,"ERROR",0,1)</f>
        <v>596</v>
      </c>
      <c r="H17" s="9">
        <f>_xlfn.XLOOKUP($E17,'Raw Data'!$E:$E,'Raw Data'!H:H,"ERROR",0,1)</f>
        <v>13971.21</v>
      </c>
      <c r="I17" s="9">
        <f>_xlfn.XLOOKUP($E17,'Raw Data'!$E:$E,'Raw Data'!I:I,"ERROR",0,1)</f>
        <v>0.0187049508453169</v>
      </c>
      <c r="J17" s="9" t="str">
        <f>_xlfn.XLOOKUP($E17,'Raw Data'!$E:$E,'Raw Data'!J:J,"ERROR",0,1)</f>
        <v>Yes</v>
      </c>
      <c r="K17" s="14" t="str">
        <f t="array" ref="K17">_xlfn.IFS(AND(L17&gt;0,L17&lt;=5),"0 to 5",AND(L17&gt;5,L17&lt;=10),"5 to 10",AND(L17&gt;10,L17&lt;=15),"10 to 15",AND(L17&gt;15,L17&lt;=20),"15 to 20",AND(L17&gt;20,L17&lt;=30),"20 to 30",AND(L17&gt;30,L17&lt;=40),"30 to 40",AND(L17&gt;40,L17&lt;=50),"40 to 50",AND(L17&gt;50,L17&lt;=75),"50 to 75",AND(L17&gt;75,L17&lt;=100),"75 to 100",AND(L17&gt;100,L17&lt;=150),"100 to 150",AND(L17&gt;150,L17&lt;=200),"150 to 200",AND(L17&gt;200,L17&lt;=250),"200 to 250",AND(L17&gt;250,L17&lt;=300),"250 to 300",AND(L17&gt;300,L17&lt;=400),"300 to 400",AND(L17&gt;400,L17&lt;=500),"400 to 500",L17&gt;500,"500+")</f>
        <v>20 to 30</v>
      </c>
      <c r="L17" s="9">
        <f>_xlfn.XLOOKUP($E17,'Raw Data'!$E:$E,'Raw Data'!L:L,"ERROR",0,1)</f>
        <v>23.48</v>
      </c>
      <c r="M17" s="14" t="str">
        <f t="array" ref="M17">_xlfn.IFS(AND(N17&gt;0,N17&lt;=5),"0 to 5",AND(N17&gt;5,N17&lt;=10),"5 to 10",AND(N17&gt;10,N17&lt;=15),"10 to 15",AND(N17&gt;15,N17&lt;=20),"15 to 20",AND(N17&gt;20,N17&lt;=30),"20 to 30",AND(N17&gt;30,N17&lt;=40),"30 to 40",AND(N17&gt;40,N17&lt;=50),"40 to 50",AND(N17&gt;50,N17&lt;=75),"50 to 75",AND(N17&gt;75,N17&lt;=100),"75 to 100",AND(N17&gt;100,N17&lt;=150),"100 to 150",AND(N17&gt;150,N17&lt;=200),"150 to 200",AND(N17&gt;200,N17&lt;=250),"200 to 250",AND(N17&gt;250,N17&lt;=300),"250 to 300",AND(N17&gt;300,N17&lt;=400),"300 to 400",AND(N17&gt;400,N17&lt;=500),"400 to 500",N17&gt;500,"500+")</f>
        <v>20 to 30</v>
      </c>
      <c r="N17" s="9">
        <f>_xlfn.XLOOKUP($E17,'Raw Data'!$E:$E,'Raw Data'!N:N,"ERROR",0,1)</f>
        <v>23.67</v>
      </c>
      <c r="O17" s="14" t="str">
        <f t="array" ref="O17">_xlfn.IFS(P17=0,"No Discount",AND(P17&gt;0,P17&lt;=0.02),"0% to 2%",AND(P17&gt;0.02,P17&lt;=0.04),"2% to 4%",AND(P17&gt;0.04,P17&lt;=0.06),"4% to 6%",AND(P17&gt;0.06,P17&lt;=0.08),"6% to 8%",AND(P17&gt;0.08,P17&lt;=0.1),"8% to 10%",AND(P17&gt;0.1,P17&lt;=0.15),"10% to 15%",AND(P17&gt;0.15,P17&lt;=0.2),"15% to 20%",AND(P17&gt;0.2,P17&lt;=0.25),"20% to 25%",AND(P17&gt;0.25,P17&lt;=0.3),"25% to 30%",AND(P17&gt;0.3,P17&lt;=0.4),"30% to 40%",AND(P17&gt;0.4,P17&lt;=0.5),"40% to 50%",AND(P17&gt;0.5,P17&lt;=0.75),"50% to 75%",AND(P17&gt;0.75,P17&lt;=1),"75% to 100%")</f>
        <v>0% to 2%</v>
      </c>
      <c r="P17" s="10">
        <f>_xlfn.XLOOKUP($E17,'Raw Data'!$E:$E,'Raw Data'!P:P,"ERROR",0,1)</f>
        <v>0.00802703844528945</v>
      </c>
      <c r="Q17" s="9">
        <v>200</v>
      </c>
      <c r="R17" s="9" t="s">
        <v>115</v>
      </c>
      <c r="S17" s="5" t="str">
        <f t="array" ref="S17">_xlfn.IFS(AND(T17&gt;0,T17&lt;=0.05),"0 to 0.05",AND(T17&gt;0.05,T17&lt;=0.1),"0.05 to 0.1",AND(T17&gt;0.1,T17&lt;=0.2),"0.1 to 0.2",AND(T17&gt;0.2,T17&lt;=0.3),"0.2 to 0.3",AND(T17&gt;0.3,T17&lt;=0.4),"0.3 to 0.4",AND(T17&gt;0.4,T17&lt;=0.5),"0.4 to 0.5",AND(T17&gt;0.5,T17&lt;=0.75),"0.5 to 0.75",AND(T17&gt;0.75,T17&lt;=1),"0.75 to 1",AND(T17&gt;1,T17&lt;=2),"1 to 2",AND(T17&gt;2,T17&lt;=3),"2 to 3",AND(T17&gt;3,T17&lt;=4),"3 to 4",AND(T17&gt;4,T17&lt;=5),"4 to 5",AND(T17&gt;5,T17&lt;=10),"5 to 10",T17&gt;10,"10+")</f>
        <v>0.1 to 0.2</v>
      </c>
      <c r="T17" s="10">
        <f t="shared" si="1"/>
        <v>0.117462725095201</v>
      </c>
      <c r="U17" s="15" t="str">
        <f t="array" ref="U17">_xlfn.IFS(AND(V17&gt;0,V17&lt;=0.05),"0 to 0.05",AND(V17&gt;0.05,V17&lt;=0.1),"0.05 to 0.1",AND(V17&gt;0.1,V17&lt;=0.2),"0.1 to 0.2",AND(V17&gt;0.2,V17&lt;=0.3),"0.2 to 0.3",AND(V17&gt;0.3,V17&lt;=0.4),"0.3 to 0.4",AND(V17&gt;0.4,V17&lt;=0.5),"0.4 to 0.5",AND(V17&gt;0.5,V17&lt;=0.75),"0.5 to 0.75",AND(V17&gt;0.75,V17&lt;=1),"0.75 to 1",AND(V17&gt;1,V17&lt;=2),"1 to 2",AND(V17&gt;2,V17&lt;=3),"2 to 3",AND(V17&gt;3,V17&lt;=4),"3 to 4",AND(V17&gt;4,V17&lt;=5),"4 to 5",AND(V17&gt;5,V17&lt;=10),"5 to 10",V17&gt;10,"10+")</f>
        <v>0 to 0.05</v>
      </c>
      <c r="V17" s="10">
        <f t="shared" si="2"/>
        <v>0.0319715728198858</v>
      </c>
      <c r="W17" s="15" t="str">
        <f t="array" ref="W17">_xlfn.IFS(AND(X17&gt;0,X17&lt;=0.05),"0 to 0.05",AND(X17&gt;0.05,X17&lt;=0.1),"0.05 to 0.1",AND(X17&gt;0.1,X17&lt;=0.2),"0.1 to 0.2",AND(X17&gt;0.2,X17&lt;=0.3),"0.2 to 0.3",AND(X17&gt;0.3,X17&lt;=0.4),"0.3 to 0.4",AND(X17&gt;0.4,X17&lt;=0.5),"0.4 to 0.5",AND(X17&gt;0.5,X17&lt;=0.75),"0.5 to 0.75",AND(X17&gt;0.75,X17&lt;=1),"0.75 to 1",AND(X17&gt;1,X17&lt;=2),"1 to 2",AND(X17&gt;2,X17&lt;=3),"2 to 3",AND(X17&gt;3,X17&lt;=4),"3 to 4",AND(X17&gt;4,X17&lt;=5),"4 to 5",AND(X17&gt;5,X17&lt;=10),"5 to 10",X17&gt;10,"10+")</f>
        <v>0 to 0.05</v>
      </c>
      <c r="X17" s="16">
        <f t="shared" si="3"/>
        <v>0.0317149357757042</v>
      </c>
      <c r="Y17" s="5" t="str">
        <f t="array" ref="Y17">_xlfn.IFS(AND(Z17&gt;0,Z17&lt;=1),"0 to 1",AND(Z17&gt;1,Z17&lt;=2),"1 to 2",AND(Z17&gt;2,Z17&lt;=4),"2 to 4",AND(Z17&gt;4,Z17&lt;=6),"4 to 6",AND(Z17&gt;6,Z17&lt;=8),"6 to 8",AND(Z17&gt;8,Z17&lt;=10),"8 to 10",AND(Z17&gt;10,Z17&lt;=15),"10 to 15",AND(Z17&gt;15,Z17&lt;=20),"15 to 20",AND(Z17&gt;20,Z17&lt;=25),"20 to 25",AND(Z17&gt;25,Z17&lt;=30),"25 to 30",AND(Z17&gt;30,Z17&lt;=40),"30 to 40",AND(Z17&gt;40,Z17&lt;=50),"40 to 50",Z17&gt;50,"50+")</f>
        <v>6 to 8</v>
      </c>
      <c r="Z17" s="9">
        <f t="array" ref="Z17">_xlfn.IFS(AA17="oz",_xlfn.IFS(R17="oz",Q17,R17="fl oz",Q17*1.04,R17="ml",Q17*0.0338),AA17="fl oz",_xlfn.IFS(R17="oz",Q17/1.04,R17="fl oz",Q17,R17="ml",Q17*0.0338/1.04),AA17="ml",_xlfn.IFS(R17="oz",Q17/0.0338,R17="fl oz",Q17*1.04/0.0338,R17="ml",Q17))</f>
        <v>6.76</v>
      </c>
      <c r="AA17" s="9" t="s">
        <v>96</v>
      </c>
      <c r="AB17" s="5" t="s">
        <v>116</v>
      </c>
      <c r="AC17" s="5" t="s">
        <v>112</v>
      </c>
      <c r="AD17" s="5" t="s">
        <v>117</v>
      </c>
      <c r="AE17">
        <f t="shared" si="4"/>
        <v>0</v>
      </c>
      <c r="AF17">
        <f t="shared" si="0"/>
        <v>0</v>
      </c>
      <c r="AG17">
        <f t="shared" si="0"/>
        <v>0</v>
      </c>
      <c r="AH17">
        <f t="shared" si="0"/>
        <v>0</v>
      </c>
      <c r="AI17">
        <f t="shared" si="0"/>
        <v>0</v>
      </c>
      <c r="AJ17">
        <f t="shared" si="0"/>
        <v>0</v>
      </c>
      <c r="AK17">
        <f t="shared" si="0"/>
        <v>0</v>
      </c>
      <c r="AL17">
        <f t="shared" si="0"/>
        <v>0</v>
      </c>
      <c r="AM17">
        <f t="shared" si="0"/>
        <v>0</v>
      </c>
      <c r="AN17">
        <f t="shared" si="0"/>
        <v>0</v>
      </c>
      <c r="AO17">
        <f t="shared" si="0"/>
        <v>0</v>
      </c>
      <c r="AP17">
        <f t="shared" si="0"/>
        <v>1</v>
      </c>
      <c r="AQ17">
        <f t="shared" si="0"/>
        <v>0</v>
      </c>
      <c r="AR17">
        <f t="shared" si="7"/>
        <v>0</v>
      </c>
      <c r="AS17">
        <f t="shared" si="7"/>
        <v>0</v>
      </c>
      <c r="AT17">
        <f t="shared" si="7"/>
        <v>1</v>
      </c>
      <c r="AU17">
        <f t="shared" si="7"/>
        <v>0</v>
      </c>
      <c r="AV17">
        <f t="shared" si="7"/>
        <v>0</v>
      </c>
      <c r="AW17">
        <f t="shared" si="7"/>
        <v>0</v>
      </c>
      <c r="AX17">
        <f t="shared" si="7"/>
        <v>0</v>
      </c>
      <c r="AY17">
        <f t="shared" si="7"/>
        <v>0</v>
      </c>
      <c r="AZ17">
        <f t="shared" si="7"/>
        <v>0</v>
      </c>
      <c r="BA17">
        <f t="shared" si="7"/>
        <v>0</v>
      </c>
      <c r="BB17">
        <f t="shared" si="7"/>
        <v>0</v>
      </c>
      <c r="BC17">
        <f t="shared" si="7"/>
        <v>0</v>
      </c>
      <c r="BD17">
        <f t="shared" si="7"/>
        <v>0</v>
      </c>
      <c r="BE17">
        <f t="shared" si="7"/>
        <v>0</v>
      </c>
      <c r="BF17">
        <f t="shared" si="7"/>
        <v>0</v>
      </c>
      <c r="BG17">
        <f t="shared" si="7"/>
        <v>0</v>
      </c>
      <c r="BH17">
        <f t="shared" si="6"/>
        <v>0</v>
      </c>
      <c r="BI17">
        <f t="shared" si="6"/>
        <v>0</v>
      </c>
      <c r="BJ17">
        <f t="shared" si="6"/>
        <v>1</v>
      </c>
      <c r="BK17">
        <f t="shared" si="6"/>
        <v>0</v>
      </c>
      <c r="BL17">
        <f t="shared" si="6"/>
        <v>0</v>
      </c>
      <c r="BM17">
        <f t="shared" si="6"/>
        <v>0</v>
      </c>
      <c r="BN17">
        <f t="shared" si="6"/>
        <v>0</v>
      </c>
      <c r="BO17">
        <f t="shared" si="6"/>
        <v>1</v>
      </c>
    </row>
    <row r="18" spans="1:67">
      <c r="A18" s="5" t="str">
        <f>_xlfn.XLOOKUP($E18,'Raw Data'!$E:$E,'Raw Data'!A:A,"ERROR",0,1)</f>
        <v>AE</v>
      </c>
      <c r="B18" s="5" t="str">
        <f>_xlfn.XLOOKUP($E18,'Raw Data'!$E:$E,'Raw Data'!B:B,"ERROR",0,1)</f>
        <v>Hair Mousses</v>
      </c>
      <c r="C18" s="5" t="str">
        <f>_xlfn.XLOOKUP($E18,'Raw Data'!$E:$E,'Raw Data'!C:C,"ERROR",0,1)</f>
        <v>Schwarzkopf</v>
      </c>
      <c r="D18" s="5" t="str">
        <f>_xlfn.XLOOKUP($E18,'Raw Data'!$E:$E,'Raw Data'!D:D,"ERROR",0,1)</f>
        <v>www.amazon.ae/dp/B0046M0OVI</v>
      </c>
      <c r="E18" s="5" t="s">
        <v>118</v>
      </c>
      <c r="F18" s="9" t="str">
        <f>_xlfn.XLOOKUP($E18,'Raw Data'!$E:$E,'Raw Data'!F:F,"ERROR",0,1)</f>
        <v>GOT 2 B SEXY VOLUME MOUSSE 250ML</v>
      </c>
      <c r="G18" s="10">
        <f>_xlfn.XLOOKUP($E18,'Raw Data'!$E:$E,'Raw Data'!G:G,"ERROR",0,1)</f>
        <v>264</v>
      </c>
      <c r="H18" s="9">
        <f>_xlfn.XLOOKUP($E18,'Raw Data'!$E:$E,'Raw Data'!H:H,"ERROR",0,1)</f>
        <v>13760.8</v>
      </c>
      <c r="I18" s="9">
        <f>_xlfn.XLOOKUP($E18,'Raw Data'!$E:$E,'Raw Data'!I:I,"ERROR",0,1)</f>
        <v>0.0184232494960878</v>
      </c>
      <c r="J18" s="9" t="str">
        <f>_xlfn.XLOOKUP($E18,'Raw Data'!$E:$E,'Raw Data'!J:J,"ERROR",0,1)</f>
        <v>Yes</v>
      </c>
      <c r="K18" s="14" t="str">
        <f t="array" ref="K18">_xlfn.IFS(AND(L18&gt;0,L18&lt;=5),"0 to 5",AND(L18&gt;5,L18&lt;=10),"5 to 10",AND(L18&gt;10,L18&lt;=15),"10 to 15",AND(L18&gt;15,L18&lt;=20),"15 to 20",AND(L18&gt;20,L18&lt;=30),"20 to 30",AND(L18&gt;30,L18&lt;=40),"30 to 40",AND(L18&gt;40,L18&lt;=50),"40 to 50",AND(L18&gt;50,L18&lt;=75),"50 to 75",AND(L18&gt;75,L18&lt;=100),"75 to 100",AND(L18&gt;100,L18&lt;=150),"100 to 150",AND(L18&gt;150,L18&lt;=200),"150 to 200",AND(L18&gt;200,L18&lt;=250),"200 to 250",AND(L18&gt;250,L18&lt;=300),"250 to 300",AND(L18&gt;300,L18&lt;=400),"300 to 400",AND(L18&gt;400,L18&lt;=500),"400 to 500",L18&gt;500,"500+")</f>
        <v>50 to 75</v>
      </c>
      <c r="L18" s="9">
        <f>_xlfn.XLOOKUP($E18,'Raw Data'!$E:$E,'Raw Data'!L:L,"ERROR",0,1)</f>
        <v>53.42</v>
      </c>
      <c r="M18" s="14" t="str">
        <f t="array" ref="M18">_xlfn.IFS(AND(N18&gt;0,N18&lt;=5),"0 to 5",AND(N18&gt;5,N18&lt;=10),"5 to 10",AND(N18&gt;10,N18&lt;=15),"10 to 15",AND(N18&gt;15,N18&lt;=20),"15 to 20",AND(N18&gt;20,N18&lt;=30),"20 to 30",AND(N18&gt;30,N18&lt;=40),"30 to 40",AND(N18&gt;40,N18&lt;=50),"40 to 50",AND(N18&gt;50,N18&lt;=75),"50 to 75",AND(N18&gt;75,N18&lt;=100),"75 to 100",AND(N18&gt;100,N18&lt;=150),"100 to 150",AND(N18&gt;150,N18&lt;=200),"150 to 200",AND(N18&gt;200,N18&lt;=250),"200 to 250",AND(N18&gt;250,N18&lt;=300),"250 to 300",AND(N18&gt;300,N18&lt;=400),"300 to 400",AND(N18&gt;400,N18&lt;=500),"400 to 500",N18&gt;500,"500+")</f>
        <v>50 to 75</v>
      </c>
      <c r="N18" s="9">
        <f>_xlfn.XLOOKUP($E18,'Raw Data'!$E:$E,'Raw Data'!N:N,"ERROR",0,1)</f>
        <v>55.01</v>
      </c>
      <c r="O18" s="14" t="str">
        <f t="array" ref="O18">_xlfn.IFS(P18=0,"No Discount",AND(P18&gt;0,P18&lt;=0.02),"0% to 2%",AND(P18&gt;0.02,P18&lt;=0.04),"2% to 4%",AND(P18&gt;0.04,P18&lt;=0.06),"4% to 6%",AND(P18&gt;0.06,P18&lt;=0.08),"6% to 8%",AND(P18&gt;0.08,P18&lt;=0.1),"8% to 10%",AND(P18&gt;0.1,P18&lt;=0.15),"10% to 15%",AND(P18&gt;0.15,P18&lt;=0.2),"15% to 20%",AND(P18&gt;0.2,P18&lt;=0.25),"20% to 25%",AND(P18&gt;0.25,P18&lt;=0.3),"25% to 30%",AND(P18&gt;0.3,P18&lt;=0.4),"30% to 40%",AND(P18&gt;0.4,P18&lt;=0.5),"40% to 50%",AND(P18&gt;0.5,P18&lt;=0.75),"50% to 75%",AND(P18&gt;0.75,P18&lt;=1),"75% to 100%")</f>
        <v>2% to 4%</v>
      </c>
      <c r="P18" s="10">
        <f>_xlfn.XLOOKUP($E18,'Raw Data'!$E:$E,'Raw Data'!P:P,"ERROR",0,1)</f>
        <v>0.0289038356662424</v>
      </c>
      <c r="Q18" s="9">
        <f>_xlfn.XLOOKUP($E18,'Raw Data'!$E:$E,'Raw Data'!Q:Q,"ERROR",0,1)</f>
        <v>250</v>
      </c>
      <c r="R18" s="9" t="str">
        <f>_xlfn.XLOOKUP($E18,'Raw Data'!$E:$E,'Raw Data'!R:R,"ERROR",0,1)</f>
        <v>ml</v>
      </c>
      <c r="S18" s="5" t="str">
        <f t="array" ref="S18">_xlfn.IFS(AND(T18&gt;0,T18&lt;=0.05),"0 to 0.05",AND(T18&gt;0.05,T18&lt;=0.1),"0.05 to 0.1",AND(T18&gt;0.1,T18&lt;=0.2),"0.1 to 0.2",AND(T18&gt;0.2,T18&lt;=0.3),"0.2 to 0.3",AND(T18&gt;0.3,T18&lt;=0.4),"0.3 to 0.4",AND(T18&gt;0.4,T18&lt;=0.5),"0.4 to 0.5",AND(T18&gt;0.5,T18&lt;=0.75),"0.5 to 0.75",AND(T18&gt;0.75,T18&lt;=1),"0.75 to 1",AND(T18&gt;1,T18&lt;=2),"1 to 2",AND(T18&gt;2,T18&lt;=3),"2 to 3",AND(T18&gt;3,T18&lt;=4),"3 to 4",AND(T18&gt;4,T18&lt;=5),"4 to 5",AND(T18&gt;5,T18&lt;=10),"5 to 10",T18&gt;10,"10+")</f>
        <v>0.2 to 0.3</v>
      </c>
      <c r="T18" s="10">
        <f t="shared" si="1"/>
        <v>0.213794166084689</v>
      </c>
      <c r="U18" s="15" t="str">
        <f t="array" ref="U18">_xlfn.IFS(AND(V18&gt;0,V18&lt;=0.05),"0 to 0.05",AND(V18&gt;0.05,V18&lt;=0.1),"0.05 to 0.1",AND(V18&gt;0.1,V18&lt;=0.2),"0.1 to 0.2",AND(V18&gt;0.2,V18&lt;=0.3),"0.2 to 0.3",AND(V18&gt;0.3,V18&lt;=0.4),"0.3 to 0.4",AND(V18&gt;0.4,V18&lt;=0.5),"0.4 to 0.5",AND(V18&gt;0.5,V18&lt;=0.75),"0.5 to 0.75",AND(V18&gt;0.75,V18&lt;=1),"0.75 to 1",AND(V18&gt;1,V18&lt;=2),"1 to 2",AND(V18&gt;2,V18&lt;=3),"2 to 3",AND(V18&gt;3,V18&lt;=4),"3 to 4",AND(V18&gt;4,V18&lt;=5),"4 to 5",AND(V18&gt;5,V18&lt;=10),"5 to 10",V18&gt;10,"10+")</f>
        <v>0.05 to 0.1</v>
      </c>
      <c r="V18" s="10">
        <f t="shared" si="2"/>
        <v>0.0594425423175976</v>
      </c>
      <c r="W18" s="15" t="str">
        <f t="array" ref="W18">_xlfn.IFS(AND(X18&gt;0,X18&lt;=0.05),"0 to 0.05",AND(X18&gt;0.05,X18&lt;=0.1),"0.05 to 0.1",AND(X18&gt;0.1,X18&lt;=0.2),"0.1 to 0.2",AND(X18&gt;0.2,X18&lt;=0.3),"0.2 to 0.3",AND(X18&gt;0.3,X18&lt;=0.4),"0.3 to 0.4",AND(X18&gt;0.4,X18&lt;=0.5),"0.4 to 0.5",AND(X18&gt;0.5,X18&lt;=0.75),"0.5 to 0.75",AND(X18&gt;0.75,X18&lt;=1),"0.75 to 1",AND(X18&gt;1,X18&lt;=2),"1 to 2",AND(X18&gt;2,X18&lt;=3),"2 to 3",AND(X18&gt;3,X18&lt;=4),"3 to 4",AND(X18&gt;4,X18&lt;=5),"4 to 5",AND(X18&gt;5,X18&lt;=10),"5 to 10",X18&gt;10,"10+")</f>
        <v>0.05 to 0.1</v>
      </c>
      <c r="X18" s="16">
        <f t="shared" si="3"/>
        <v>0.0577244248428661</v>
      </c>
      <c r="Y18" s="5" t="str">
        <f t="array" ref="Y18">_xlfn.IFS(AND(Z18&gt;0,Z18&lt;=1),"0 to 1",AND(Z18&gt;1,Z18&lt;=2),"1 to 2",AND(Z18&gt;2,Z18&lt;=4),"2 to 4",AND(Z18&gt;4,Z18&lt;=6),"4 to 6",AND(Z18&gt;6,Z18&lt;=8),"6 to 8",AND(Z18&gt;8,Z18&lt;=10),"8 to 10",AND(Z18&gt;10,Z18&lt;=15),"10 to 15",AND(Z18&gt;15,Z18&lt;=20),"15 to 20",AND(Z18&gt;20,Z18&lt;=25),"20 to 25",AND(Z18&gt;25,Z18&lt;=30),"25 to 30",AND(Z18&gt;30,Z18&lt;=40),"30 to 40",AND(Z18&gt;40,Z18&lt;=50),"40 to 50",Z18&gt;50,"50+")</f>
        <v>8 to 10</v>
      </c>
      <c r="Z18" s="9">
        <f t="array" ref="Z18">_xlfn.IFS(AA18="oz",_xlfn.IFS(R18="oz",Q18,R18="fl oz",Q18*1.04,R18="ml",Q18*0.0338),AA18="fl oz",_xlfn.IFS(R18="oz",Q18/1.04,R18="fl oz",Q18,R18="ml",Q18*0.0338/1.04),AA18="ml",_xlfn.IFS(R18="oz",Q18/0.0338,R18="fl oz",Q18*1.04/0.0338,R18="ml",Q18))</f>
        <v>8.45</v>
      </c>
      <c r="AA18" s="9" t="str">
        <f>_xlfn.XLOOKUP($E18,'Raw Data'!$E:$E,'Raw Data'!AA:AA,"ERROR",0,1)</f>
        <v>oz</v>
      </c>
      <c r="AB18" s="5" t="s">
        <v>32</v>
      </c>
      <c r="AC18" s="5" t="s">
        <v>119</v>
      </c>
      <c r="AD18" s="5" t="s">
        <v>43</v>
      </c>
      <c r="AE18">
        <f t="shared" si="4"/>
        <v>0</v>
      </c>
      <c r="AF18">
        <f t="shared" si="0"/>
        <v>0</v>
      </c>
      <c r="AG18">
        <f t="shared" si="0"/>
        <v>0</v>
      </c>
      <c r="AH18">
        <f t="shared" si="0"/>
        <v>0</v>
      </c>
      <c r="AI18">
        <f t="shared" si="0"/>
        <v>0</v>
      </c>
      <c r="AJ18">
        <f t="shared" si="0"/>
        <v>0</v>
      </c>
      <c r="AK18">
        <f t="shared" si="0"/>
        <v>0</v>
      </c>
      <c r="AL18">
        <f t="shared" si="0"/>
        <v>0</v>
      </c>
      <c r="AM18">
        <f t="shared" si="0"/>
        <v>0</v>
      </c>
      <c r="AN18">
        <f t="shared" si="0"/>
        <v>0</v>
      </c>
      <c r="AO18">
        <f t="shared" si="0"/>
        <v>0</v>
      </c>
      <c r="AP18">
        <f t="shared" si="0"/>
        <v>0</v>
      </c>
      <c r="AQ18">
        <f t="shared" si="0"/>
        <v>0</v>
      </c>
      <c r="AR18">
        <f t="shared" si="7"/>
        <v>0</v>
      </c>
      <c r="AS18">
        <f t="shared" si="7"/>
        <v>0</v>
      </c>
      <c r="AT18">
        <f t="shared" si="7"/>
        <v>0</v>
      </c>
      <c r="AU18">
        <f t="shared" si="7"/>
        <v>0</v>
      </c>
      <c r="AV18">
        <f t="shared" si="7"/>
        <v>0</v>
      </c>
      <c r="AW18">
        <f t="shared" si="7"/>
        <v>0</v>
      </c>
      <c r="AX18">
        <f t="shared" si="7"/>
        <v>0</v>
      </c>
      <c r="AY18">
        <f t="shared" si="7"/>
        <v>0</v>
      </c>
      <c r="AZ18">
        <f t="shared" si="7"/>
        <v>0</v>
      </c>
      <c r="BA18">
        <f t="shared" si="7"/>
        <v>0</v>
      </c>
      <c r="BB18">
        <f t="shared" si="7"/>
        <v>0</v>
      </c>
      <c r="BC18">
        <f t="shared" si="7"/>
        <v>0</v>
      </c>
      <c r="BD18">
        <f t="shared" si="7"/>
        <v>0</v>
      </c>
      <c r="BE18">
        <f t="shared" si="7"/>
        <v>0</v>
      </c>
      <c r="BF18">
        <f t="shared" si="7"/>
        <v>0</v>
      </c>
      <c r="BG18">
        <f t="shared" si="7"/>
        <v>0</v>
      </c>
      <c r="BH18">
        <f t="shared" si="6"/>
        <v>0</v>
      </c>
      <c r="BI18">
        <f t="shared" si="6"/>
        <v>0</v>
      </c>
      <c r="BJ18">
        <f t="shared" si="6"/>
        <v>0</v>
      </c>
      <c r="BK18">
        <f t="shared" si="6"/>
        <v>0</v>
      </c>
      <c r="BL18">
        <f t="shared" si="6"/>
        <v>0</v>
      </c>
      <c r="BM18">
        <f t="shared" si="6"/>
        <v>0</v>
      </c>
      <c r="BN18">
        <f t="shared" si="6"/>
        <v>1</v>
      </c>
      <c r="BO18">
        <f t="shared" si="6"/>
        <v>1</v>
      </c>
    </row>
    <row r="19" spans="1:67">
      <c r="A19" s="5" t="str">
        <f>_xlfn.XLOOKUP($E19,'Raw Data'!$E:$E,'Raw Data'!A:A,"ERROR",0,1)</f>
        <v>AE</v>
      </c>
      <c r="B19" s="5" t="str">
        <f>_xlfn.XLOOKUP($E19,'Raw Data'!$E:$E,'Raw Data'!B:B,"ERROR",0,1)</f>
        <v>Hair Mousses</v>
      </c>
      <c r="C19" s="5" t="str">
        <f>_xlfn.XLOOKUP($E19,'Raw Data'!$E:$E,'Raw Data'!C:C,"ERROR",0,1)</f>
        <v>Cake</v>
      </c>
      <c r="D19" s="5" t="str">
        <f>_xlfn.XLOOKUP($E19,'Raw Data'!$E:$E,'Raw Data'!D:D,"ERROR",0,1)</f>
        <v>www.amazon.ae/dp/B07PFY5KNL</v>
      </c>
      <c r="E19" s="5" t="s">
        <v>120</v>
      </c>
      <c r="F19" s="9" t="str">
        <f>_xlfn.XLOOKUP($E19,'Raw Data'!$E:$E,'Raw Data'!F:F,"ERROR",0,1)</f>
        <v>Cake Beauty Whipped Curl Defining &amp;  Volumizing   Mousse  â€“ Aloe Vera &amp; Vitamin E for Flexible Hold - Vegan No Heat Curls  Mousse  for Wavy &amp; Curly  Hair  - Sulfate &amp; Cruelty Free  Hair  Products For Women</v>
      </c>
      <c r="G19" s="10">
        <f>_xlfn.XLOOKUP($E19,'Raw Data'!$E:$E,'Raw Data'!G:G,"ERROR",0,1)</f>
        <v>251</v>
      </c>
      <c r="H19" s="9">
        <f>_xlfn.XLOOKUP($E19,'Raw Data'!$E:$E,'Raw Data'!H:H,"ERROR",0,1)</f>
        <v>12751.21</v>
      </c>
      <c r="I19" s="9">
        <f>_xlfn.XLOOKUP($E19,'Raw Data'!$E:$E,'Raw Data'!I:I,"ERROR",0,1)</f>
        <v>0.0170715890941668</v>
      </c>
      <c r="J19" s="9" t="str">
        <f>_xlfn.XLOOKUP($E19,'Raw Data'!$E:$E,'Raw Data'!J:J,"ERROR",0,1)</f>
        <v>Yes</v>
      </c>
      <c r="K19" s="14" t="str">
        <f t="array" ref="K19">_xlfn.IFS(AND(L19&gt;0,L19&lt;=5),"0 to 5",AND(L19&gt;5,L19&lt;=10),"5 to 10",AND(L19&gt;10,L19&lt;=15),"10 to 15",AND(L19&gt;15,L19&lt;=20),"15 to 20",AND(L19&gt;20,L19&lt;=30),"20 to 30",AND(L19&gt;30,L19&lt;=40),"30 to 40",AND(L19&gt;40,L19&lt;=50),"40 to 50",AND(L19&gt;50,L19&lt;=75),"50 to 75",AND(L19&gt;75,L19&lt;=100),"75 to 100",AND(L19&gt;100,L19&lt;=150),"100 to 150",AND(L19&gt;150,L19&lt;=200),"150 to 200",AND(L19&gt;200,L19&lt;=250),"200 to 250",AND(L19&gt;250,L19&lt;=300),"250 to 300",AND(L19&gt;300,L19&lt;=400),"300 to 400",AND(L19&gt;400,L19&lt;=500),"400 to 500",L19&gt;500,"500+")</f>
        <v>50 to 75</v>
      </c>
      <c r="L19" s="9">
        <f>_xlfn.XLOOKUP($E19,'Raw Data'!$E:$E,'Raw Data'!L:L,"ERROR",0,1)</f>
        <v>50.9</v>
      </c>
      <c r="M19" s="14" t="str">
        <f t="array" ref="M19">_xlfn.IFS(AND(N19&gt;0,N19&lt;=5),"0 to 5",AND(N19&gt;5,N19&lt;=10),"5 to 10",AND(N19&gt;10,N19&lt;=15),"10 to 15",AND(N19&gt;15,N19&lt;=20),"15 to 20",AND(N19&gt;20,N19&lt;=30),"20 to 30",AND(N19&gt;30,N19&lt;=40),"30 to 40",AND(N19&gt;40,N19&lt;=50),"40 to 50",AND(N19&gt;50,N19&lt;=75),"50 to 75",AND(N19&gt;75,N19&lt;=100),"75 to 100",AND(N19&gt;100,N19&lt;=150),"100 to 150",AND(N19&gt;150,N19&lt;=200),"150 to 200",AND(N19&gt;200,N19&lt;=250),"200 to 250",AND(N19&gt;250,N19&lt;=300),"250 to 300",AND(N19&gt;300,N19&lt;=400),"300 to 400",AND(N19&gt;400,N19&lt;=500),"400 to 500",N19&gt;500,"500+")</f>
        <v>50 to 75</v>
      </c>
      <c r="N19" s="9">
        <f>_xlfn.XLOOKUP($E19,'Raw Data'!$E:$E,'Raw Data'!N:N,"ERROR",0,1)</f>
        <v>51.34</v>
      </c>
      <c r="O19" s="14" t="str">
        <f t="array" ref="O19">_xlfn.IFS(P19=0,"No Discount",AND(P19&gt;0,P19&lt;=0.02),"0% to 2%",AND(P19&gt;0.02,P19&lt;=0.04),"2% to 4%",AND(P19&gt;0.04,P19&lt;=0.06),"4% to 6%",AND(P19&gt;0.06,P19&lt;=0.08),"6% to 8%",AND(P19&gt;0.08,P19&lt;=0.1),"8% to 10%",AND(P19&gt;0.1,P19&lt;=0.15),"10% to 15%",AND(P19&gt;0.15,P19&lt;=0.2),"15% to 20%",AND(P19&gt;0.2,P19&lt;=0.25),"20% to 25%",AND(P19&gt;0.25,P19&lt;=0.3),"25% to 30%",AND(P19&gt;0.3,P19&lt;=0.4),"30% to 40%",AND(P19&gt;0.4,P19&lt;=0.5),"40% to 50%",AND(P19&gt;0.5,P19&lt;=0.75),"50% to 75%",AND(P19&gt;0.75,P19&lt;=1),"75% to 100%")</f>
        <v>0% to 2%</v>
      </c>
      <c r="P19" s="10">
        <f>_xlfn.XLOOKUP($E19,'Raw Data'!$E:$E,'Raw Data'!P:P,"ERROR",0,1)</f>
        <v>0.00857031554343601</v>
      </c>
      <c r="Q19" s="9">
        <v>250</v>
      </c>
      <c r="R19" s="9" t="s">
        <v>115</v>
      </c>
      <c r="S19" s="5" t="str">
        <f t="array" ref="S19">_xlfn.IFS(AND(T19&gt;0,T19&lt;=0.05),"0 to 0.05",AND(T19&gt;0.05,T19&lt;=0.1),"0.05 to 0.1",AND(T19&gt;0.1,T19&lt;=0.2),"0.1 to 0.2",AND(T19&gt;0.2,T19&lt;=0.3),"0.2 to 0.3",AND(T19&gt;0.3,T19&lt;=0.4),"0.3 to 0.4",AND(T19&gt;0.4,T19&lt;=0.5),"0.4 to 0.5",AND(T19&gt;0.5,T19&lt;=0.75),"0.5 to 0.75",AND(T19&gt;0.75,T19&lt;=1),"0.75 to 1",AND(T19&gt;1,T19&lt;=2),"1 to 2",AND(T19&gt;2,T19&lt;=3),"2 to 3",AND(T19&gt;3,T19&lt;=4),"3 to 4",AND(T19&gt;4,T19&lt;=5),"4 to 5",AND(T19&gt;5,T19&lt;=10),"5 to 10",T19&gt;10,"10+")</f>
        <v>0.2 to 0.3</v>
      </c>
      <c r="T19" s="10">
        <f t="shared" si="1"/>
        <v>0.203708780488781</v>
      </c>
      <c r="U19" s="15" t="str">
        <f t="array" ref="U19">_xlfn.IFS(AND(V19&gt;0,V19&lt;=0.05),"0 to 0.05",AND(V19&gt;0.05,V19&lt;=0.1),"0.05 to 0.1",AND(V19&gt;0.1,V19&lt;=0.2),"0.1 to 0.2",AND(V19&gt;0.2,V19&lt;=0.3),"0.2 to 0.3",AND(V19&gt;0.3,V19&lt;=0.4),"0.3 to 0.4",AND(V19&gt;0.4,V19&lt;=0.5),"0.4 to 0.5",AND(V19&gt;0.5,V19&lt;=0.75),"0.5 to 0.75",AND(V19&gt;0.75,V19&lt;=1),"0.75 to 1",AND(V19&gt;1,V19&lt;=2),"1 to 2",AND(V19&gt;2,V19&lt;=3),"2 to 3",AND(V19&gt;3,V19&lt;=4),"3 to 4",AND(V19&gt;4,V19&lt;=5),"4 to 5",AND(V19&gt;5,V19&lt;=10),"5 to 10",V19&gt;10,"10+")</f>
        <v>0.05 to 0.1</v>
      </c>
      <c r="V19" s="10">
        <f t="shared" si="2"/>
        <v>0.0554768246243494</v>
      </c>
      <c r="W19" s="15" t="str">
        <f t="array" ref="W19">_xlfn.IFS(AND(X19&gt;0,X19&lt;=0.05),"0 to 0.05",AND(X19&gt;0.05,X19&lt;=0.1),"0.05 to 0.1",AND(X19&gt;0.1,X19&lt;=0.2),"0.1 to 0.2",AND(X19&gt;0.2,X19&lt;=0.3),"0.2 to 0.3",AND(X19&gt;0.3,X19&lt;=0.4),"0.3 to 0.4",AND(X19&gt;0.4,X19&lt;=0.5),"0.4 to 0.5",AND(X19&gt;0.5,X19&lt;=0.75),"0.5 to 0.75",AND(X19&gt;0.75,X19&lt;=1),"0.75 to 1",AND(X19&gt;1,X19&lt;=2),"1 to 2",AND(X19&gt;2,X19&lt;=3),"2 to 3",AND(X19&gt;3,X19&lt;=4),"3 to 4",AND(X19&gt;4,X19&lt;=5),"4 to 5",AND(X19&gt;5,X19&lt;=10),"5 to 10",X19&gt;10,"10+")</f>
        <v>0.05 to 0.1</v>
      </c>
      <c r="X19" s="16">
        <f t="shared" si="3"/>
        <v>0.0550013707319709</v>
      </c>
      <c r="Y19" s="5" t="str">
        <f t="array" ref="Y19">_xlfn.IFS(AND(Z19&gt;0,Z19&lt;=1),"0 to 1",AND(Z19&gt;1,Z19&lt;=2),"1 to 2",AND(Z19&gt;2,Z19&lt;=4),"2 to 4",AND(Z19&gt;4,Z19&lt;=6),"4 to 6",AND(Z19&gt;6,Z19&lt;=8),"6 to 8",AND(Z19&gt;8,Z19&lt;=10),"8 to 10",AND(Z19&gt;10,Z19&lt;=15),"10 to 15",AND(Z19&gt;15,Z19&lt;=20),"15 to 20",AND(Z19&gt;20,Z19&lt;=25),"20 to 25",AND(Z19&gt;25,Z19&lt;=30),"25 to 30",AND(Z19&gt;30,Z19&lt;=40),"30 to 40",AND(Z19&gt;40,Z19&lt;=50),"40 to 50",Z19&gt;50,"50+")</f>
        <v>8 to 10</v>
      </c>
      <c r="Z19" s="9">
        <f t="array" ref="Z19">_xlfn.IFS(AA19="oz",_xlfn.IFS(R19="oz",Q19,R19="fl oz",Q19*1.04,R19="ml",Q19*0.0338),AA19="fl oz",_xlfn.IFS(R19="oz",Q19/1.04,R19="fl oz",Q19,R19="ml",Q19*0.0338/1.04),AA19="ml",_xlfn.IFS(R19="oz",Q19/0.0338,R19="fl oz",Q19*1.04/0.0338,R19="ml",Q19))</f>
        <v>8.45</v>
      </c>
      <c r="AA19" s="9" t="s">
        <v>96</v>
      </c>
      <c r="AB19" s="5" t="s">
        <v>121</v>
      </c>
      <c r="AC19" s="5" t="s">
        <v>122</v>
      </c>
      <c r="AD19" s="5" t="s">
        <v>123</v>
      </c>
      <c r="AE19">
        <f t="shared" si="4"/>
        <v>0</v>
      </c>
      <c r="AF19">
        <f t="shared" si="4"/>
        <v>0</v>
      </c>
      <c r="AG19">
        <f t="shared" si="4"/>
        <v>0</v>
      </c>
      <c r="AH19">
        <f t="shared" si="4"/>
        <v>0</v>
      </c>
      <c r="AI19">
        <f t="shared" si="4"/>
        <v>1</v>
      </c>
      <c r="AJ19">
        <f t="shared" ref="AJ19:AN73" si="8">IF(IFERROR(SEARCH(AJ$2,$AB19,1),0)=0,0,1)</f>
        <v>0</v>
      </c>
      <c r="AK19">
        <f t="shared" si="8"/>
        <v>0</v>
      </c>
      <c r="AL19">
        <f t="shared" si="8"/>
        <v>0</v>
      </c>
      <c r="AM19">
        <f t="shared" si="8"/>
        <v>0</v>
      </c>
      <c r="AN19">
        <f t="shared" si="8"/>
        <v>0</v>
      </c>
      <c r="AO19">
        <f t="shared" ref="AO19:BD73" si="9">IF(IFERROR(SEARCH(AO$2,$AB19,1),0)=0,0,1)</f>
        <v>0</v>
      </c>
      <c r="AP19">
        <f t="shared" si="9"/>
        <v>1</v>
      </c>
      <c r="AQ19">
        <f t="shared" si="9"/>
        <v>0</v>
      </c>
      <c r="AR19">
        <f t="shared" si="7"/>
        <v>0</v>
      </c>
      <c r="AS19">
        <f t="shared" si="7"/>
        <v>0</v>
      </c>
      <c r="AT19">
        <f t="shared" si="7"/>
        <v>1</v>
      </c>
      <c r="AU19">
        <f t="shared" si="7"/>
        <v>0</v>
      </c>
      <c r="AV19">
        <f t="shared" si="7"/>
        <v>1</v>
      </c>
      <c r="AW19">
        <f t="shared" si="7"/>
        <v>0</v>
      </c>
      <c r="AX19">
        <f t="shared" si="7"/>
        <v>0</v>
      </c>
      <c r="AY19">
        <f t="shared" si="7"/>
        <v>0</v>
      </c>
      <c r="AZ19">
        <f t="shared" si="7"/>
        <v>0</v>
      </c>
      <c r="BA19">
        <f t="shared" si="7"/>
        <v>0</v>
      </c>
      <c r="BB19">
        <f t="shared" si="7"/>
        <v>0</v>
      </c>
      <c r="BC19">
        <f t="shared" si="7"/>
        <v>0</v>
      </c>
      <c r="BD19">
        <f t="shared" si="7"/>
        <v>0</v>
      </c>
      <c r="BE19">
        <f t="shared" si="7"/>
        <v>0</v>
      </c>
      <c r="BF19">
        <f t="shared" si="7"/>
        <v>0</v>
      </c>
      <c r="BG19">
        <f t="shared" si="7"/>
        <v>0</v>
      </c>
      <c r="BH19">
        <f t="shared" si="6"/>
        <v>0</v>
      </c>
      <c r="BI19">
        <f t="shared" si="6"/>
        <v>0</v>
      </c>
      <c r="BJ19">
        <f t="shared" si="6"/>
        <v>0</v>
      </c>
      <c r="BK19">
        <f t="shared" si="6"/>
        <v>0</v>
      </c>
      <c r="BL19">
        <f t="shared" si="6"/>
        <v>0</v>
      </c>
      <c r="BM19">
        <f t="shared" si="6"/>
        <v>0</v>
      </c>
      <c r="BN19">
        <f t="shared" si="6"/>
        <v>1</v>
      </c>
      <c r="BO19">
        <f t="shared" si="6"/>
        <v>1</v>
      </c>
    </row>
    <row r="20" spans="1:67">
      <c r="A20" s="5" t="str">
        <f>_xlfn.XLOOKUP($E20,'Raw Data'!$E:$E,'Raw Data'!A:A,"ERROR",0,1)</f>
        <v>AE</v>
      </c>
      <c r="B20" s="5" t="str">
        <f>_xlfn.XLOOKUP($E20,'Raw Data'!$E:$E,'Raw Data'!B:B,"ERROR",0,1)</f>
        <v>Hair Mousses</v>
      </c>
      <c r="C20" s="5" t="str">
        <f>_xlfn.XLOOKUP($E20,'Raw Data'!$E:$E,'Raw Data'!C:C,"ERROR",0,1)</f>
        <v>pilot</v>
      </c>
      <c r="D20" s="5" t="str">
        <f>_xlfn.XLOOKUP($E20,'Raw Data'!$E:$E,'Raw Data'!D:D,"ERROR",0,1)</f>
        <v>www.amazon.ae/dp/B0BCZBNKNY</v>
      </c>
      <c r="E20" s="5" t="s">
        <v>124</v>
      </c>
      <c r="F20" s="9" t="str">
        <f>_xlfn.XLOOKUP($E20,'Raw Data'!$E:$E,'Raw Data'!F:F,"ERROR",0,1)</f>
        <v>HD Life Mousse Volume &amp; Shine 300 ml Creamy mousse, Vegan formula, Extra shine, Volume, Frizz control Mousse - Made in Italy HD Life Mousse Volume &amp; Shine 300 ml Creamy mousse, Vegan formula, Extra shine, Volume, Frizz control Mousse - Made in Italy</v>
      </c>
      <c r="G20" s="10">
        <f>_xlfn.XLOOKUP($E20,'Raw Data'!$E:$E,'Raw Data'!G:G,"ERROR",0,1)</f>
        <v>237</v>
      </c>
      <c r="H20" s="9">
        <f>_xlfn.XLOOKUP($E20,'Raw Data'!$E:$E,'Raw Data'!H:H,"ERROR",0,1)</f>
        <v>12173.82</v>
      </c>
      <c r="I20" s="9">
        <f>_xlfn.XLOOKUP($E20,'Raw Data'!$E:$E,'Raw Data'!I:I,"ERROR",0,1)</f>
        <v>0.0162985671749073</v>
      </c>
      <c r="J20" s="9" t="str">
        <f>_xlfn.XLOOKUP($E20,'Raw Data'!$E:$E,'Raw Data'!J:J,"ERROR",0,1)</f>
        <v>Yes</v>
      </c>
      <c r="K20" s="14" t="str">
        <f t="array" ref="K20">_xlfn.IFS(AND(L20&gt;0,L20&lt;=5),"0 to 5",AND(L20&gt;5,L20&lt;=10),"5 to 10",AND(L20&gt;10,L20&lt;=15),"10 to 15",AND(L20&gt;15,L20&lt;=20),"15 to 20",AND(L20&gt;20,L20&lt;=30),"20 to 30",AND(L20&gt;30,L20&lt;=40),"30 to 40",AND(L20&gt;40,L20&lt;=50),"40 to 50",AND(L20&gt;50,L20&lt;=75),"50 to 75",AND(L20&gt;75,L20&lt;=100),"75 to 100",AND(L20&gt;100,L20&lt;=150),"100 to 150",AND(L20&gt;150,L20&lt;=200),"150 to 200",AND(L20&gt;200,L20&lt;=250),"200 to 250",AND(L20&gt;250,L20&lt;=300),"250 to 300",AND(L20&gt;300,L20&lt;=400),"300 to 400",AND(L20&gt;400,L20&lt;=500),"400 to 500",L20&gt;500,"500+")</f>
        <v>50 to 75</v>
      </c>
      <c r="L20" s="9">
        <f>_xlfn.XLOOKUP($E20,'Raw Data'!$E:$E,'Raw Data'!L:L,"ERROR",0,1)</f>
        <v>50.48</v>
      </c>
      <c r="M20" s="14" t="str">
        <f t="array" ref="M20">_xlfn.IFS(AND(N20&gt;0,N20&lt;=5),"0 to 5",AND(N20&gt;5,N20&lt;=10),"5 to 10",AND(N20&gt;10,N20&lt;=15),"10 to 15",AND(N20&gt;15,N20&lt;=20),"15 to 20",AND(N20&gt;20,N20&lt;=30),"20 to 30",AND(N20&gt;30,N20&lt;=40),"30 to 40",AND(N20&gt;40,N20&lt;=50),"40 to 50",AND(N20&gt;50,N20&lt;=75),"50 to 75",AND(N20&gt;75,N20&lt;=100),"75 to 100",AND(N20&gt;100,N20&lt;=150),"100 to 150",AND(N20&gt;150,N20&lt;=200),"150 to 200",AND(N20&gt;200,N20&lt;=250),"200 to 250",AND(N20&gt;250,N20&lt;=300),"250 to 300",AND(N20&gt;300,N20&lt;=400),"300 to 400",AND(N20&gt;400,N20&lt;=500),"400 to 500",N20&gt;500,"500+")</f>
        <v>50 to 75</v>
      </c>
      <c r="N20" s="9">
        <f>_xlfn.XLOOKUP($E20,'Raw Data'!$E:$E,'Raw Data'!N:N,"ERROR",0,1)</f>
        <v>53.43</v>
      </c>
      <c r="O20" s="14" t="str">
        <f t="array" ref="O20">_xlfn.IFS(P20=0,"No Discount",AND(P20&gt;0,P20&lt;=0.02),"0% to 2%",AND(P20&gt;0.02,P20&lt;=0.04),"2% to 4%",AND(P20&gt;0.04,P20&lt;=0.06),"4% to 6%",AND(P20&gt;0.06,P20&lt;=0.08),"6% to 8%",AND(P20&gt;0.08,P20&lt;=0.1),"8% to 10%",AND(P20&gt;0.1,P20&lt;=0.15),"10% to 15%",AND(P20&gt;0.15,P20&lt;=0.2),"15% to 20%",AND(P20&gt;0.2,P20&lt;=0.25),"20% to 25%",AND(P20&gt;0.25,P20&lt;=0.3),"25% to 30%",AND(P20&gt;0.3,P20&lt;=0.4),"30% to 40%",AND(P20&gt;0.4,P20&lt;=0.5),"40% to 50%",AND(P20&gt;0.5,P20&lt;=0.75),"50% to 75%",AND(P20&gt;0.75,P20&lt;=1),"75% to 100%")</f>
        <v>4% to 6%</v>
      </c>
      <c r="P20" s="10">
        <f>_xlfn.XLOOKUP($E20,'Raw Data'!$E:$E,'Raw Data'!P:P,"ERROR",0,1)</f>
        <v>0.0552124274752013</v>
      </c>
      <c r="Q20" s="9">
        <f>_xlfn.XLOOKUP($E20,'Raw Data'!$E:$E,'Raw Data'!Q:Q,"ERROR",0,1)</f>
        <v>300</v>
      </c>
      <c r="R20" s="9" t="str">
        <f>_xlfn.XLOOKUP($E20,'Raw Data'!$E:$E,'Raw Data'!R:R,"ERROR",0,1)</f>
        <v>ml</v>
      </c>
      <c r="S20" s="5" t="str">
        <f t="array" ref="S20">_xlfn.IFS(AND(T20&gt;0,T20&lt;=0.05),"0 to 0.05",AND(T20&gt;0.05,T20&lt;=0.1),"0.05 to 0.1",AND(T20&gt;0.1,T20&lt;=0.2),"0.1 to 0.2",AND(T20&gt;0.2,T20&lt;=0.3),"0.2 to 0.3",AND(T20&gt;0.3,T20&lt;=0.4),"0.3 to 0.4",AND(T20&gt;0.4,T20&lt;=0.5),"0.4 to 0.5",AND(T20&gt;0.5,T20&lt;=0.75),"0.5 to 0.75",AND(T20&gt;0.75,T20&lt;=1),"0.75 to 1",AND(T20&gt;1,T20&lt;=2),"1 to 2",AND(T20&gt;2,T20&lt;=3),"2 to 3",AND(T20&gt;3,T20&lt;=4),"3 to 4",AND(T20&gt;4,T20&lt;=5),"4 to 5",AND(T20&gt;5,T20&lt;=10),"5 to 10",T20&gt;10,"10+")</f>
        <v>0.1 to 0.2</v>
      </c>
      <c r="T20" s="10">
        <f t="shared" si="1"/>
        <v>0.168356569074552</v>
      </c>
      <c r="U20" s="15" t="str">
        <f t="array" ref="U20">_xlfn.IFS(AND(V20&gt;0,V20&lt;=0.05),"0 to 0.05",AND(V20&gt;0.05,V20&lt;=0.1),"0.05 to 0.1",AND(V20&gt;0.1,V20&lt;=0.2),"0.1 to 0.2",AND(V20&gt;0.2,V20&lt;=0.3),"0.2 to 0.3",AND(V20&gt;0.3,V20&lt;=0.4),"0.3 to 0.4",AND(V20&gt;0.4,V20&lt;=0.5),"0.4 to 0.5",AND(V20&gt;0.5,V20&lt;=0.75),"0.5 to 0.75",AND(V20&gt;0.75,V20&lt;=1),"0.75 to 1",AND(V20&gt;1,V20&lt;=2),"1 to 2",AND(V20&gt;2,V20&lt;=3),"2 to 3",AND(V20&gt;3,V20&lt;=4),"3 to 4",AND(V20&gt;4,V20&lt;=5),"4 to 5",AND(V20&gt;5,V20&lt;=10),"5 to 10",V20&gt;10,"10+")</f>
        <v>0 to 0.05</v>
      </c>
      <c r="V20" s="10">
        <f t="shared" si="2"/>
        <v>0.0481126921776229</v>
      </c>
      <c r="W20" s="15" t="str">
        <f t="array" ref="W20">_xlfn.IFS(AND(X20&gt;0,X20&lt;=0.05),"0 to 0.05",AND(X20&gt;0.05,X20&lt;=0.1),"0.05 to 0.1",AND(X20&gt;0.1,X20&lt;=0.2),"0.1 to 0.2",AND(X20&gt;0.2,X20&lt;=0.3),"0.2 to 0.3",AND(X20&gt;0.3,X20&lt;=0.4),"0.3 to 0.4",AND(X20&gt;0.4,X20&lt;=0.5),"0.4 to 0.5",AND(X20&gt;0.5,X20&lt;=0.75),"0.5 to 0.75",AND(X20&gt;0.75,X20&lt;=1),"0.75 to 1",AND(X20&gt;1,X20&lt;=2),"1 to 2",AND(X20&gt;2,X20&lt;=3),"2 to 3",AND(X20&gt;3,X20&lt;=4),"3 to 4",AND(X20&gt;4,X20&lt;=5),"4 to 5",AND(X20&gt;5,X20&lt;=10),"5 to 10",X20&gt;10,"10+")</f>
        <v>0 to 0.05</v>
      </c>
      <c r="X20" s="16">
        <f t="shared" si="3"/>
        <v>0.0454562736501292</v>
      </c>
      <c r="Y20" s="5" t="str">
        <f t="array" ref="Y20">_xlfn.IFS(AND(Z20&gt;0,Z20&lt;=1),"0 to 1",AND(Z20&gt;1,Z20&lt;=2),"1 to 2",AND(Z20&gt;2,Z20&lt;=4),"2 to 4",AND(Z20&gt;4,Z20&lt;=6),"4 to 6",AND(Z20&gt;6,Z20&lt;=8),"6 to 8",AND(Z20&gt;8,Z20&lt;=10),"8 to 10",AND(Z20&gt;10,Z20&lt;=15),"10 to 15",AND(Z20&gt;15,Z20&lt;=20),"15 to 20",AND(Z20&gt;20,Z20&lt;=25),"20 to 25",AND(Z20&gt;25,Z20&lt;=30),"25 to 30",AND(Z20&gt;30,Z20&lt;=40),"30 to 40",AND(Z20&gt;40,Z20&lt;=50),"40 to 50",Z20&gt;50,"50+")</f>
        <v>10 to 15</v>
      </c>
      <c r="Z20" s="9">
        <f t="array" ref="Z20">_xlfn.IFS(AA20="oz",_xlfn.IFS(R20="oz",Q20,R20="fl oz",Q20*1.04,R20="ml",Q20*0.0338),AA20="fl oz",_xlfn.IFS(R20="oz",Q20/1.04,R20="fl oz",Q20,R20="ml",Q20*0.0338/1.04),AA20="ml",_xlfn.IFS(R20="oz",Q20/0.0338,R20="fl oz",Q20*1.04/0.0338,R20="ml",Q20))</f>
        <v>10.14</v>
      </c>
      <c r="AA20" s="9" t="str">
        <f>_xlfn.XLOOKUP($E20,'Raw Data'!$E:$E,'Raw Data'!AA:AA,"ERROR",0,1)</f>
        <v>oz</v>
      </c>
      <c r="AB20" s="5" t="s">
        <v>125</v>
      </c>
      <c r="AC20" s="5" t="s">
        <v>126</v>
      </c>
      <c r="AD20" s="5" t="s">
        <v>127</v>
      </c>
      <c r="AE20">
        <f t="shared" si="4"/>
        <v>0</v>
      </c>
      <c r="AF20">
        <f t="shared" si="4"/>
        <v>0</v>
      </c>
      <c r="AG20">
        <f t="shared" si="4"/>
        <v>0</v>
      </c>
      <c r="AH20">
        <f t="shared" si="4"/>
        <v>0</v>
      </c>
      <c r="AI20">
        <f t="shared" si="4"/>
        <v>0</v>
      </c>
      <c r="AJ20">
        <f t="shared" si="8"/>
        <v>0</v>
      </c>
      <c r="AK20">
        <f t="shared" si="8"/>
        <v>0</v>
      </c>
      <c r="AL20">
        <f t="shared" si="8"/>
        <v>0</v>
      </c>
      <c r="AM20">
        <f t="shared" si="8"/>
        <v>0</v>
      </c>
      <c r="AN20">
        <f t="shared" si="8"/>
        <v>0</v>
      </c>
      <c r="AO20">
        <f t="shared" si="9"/>
        <v>0</v>
      </c>
      <c r="AP20">
        <f t="shared" si="9"/>
        <v>1</v>
      </c>
      <c r="AQ20">
        <f t="shared" si="9"/>
        <v>0</v>
      </c>
      <c r="AR20">
        <f t="shared" si="7"/>
        <v>0</v>
      </c>
      <c r="AS20">
        <f t="shared" si="7"/>
        <v>0</v>
      </c>
      <c r="AT20">
        <f t="shared" si="7"/>
        <v>0</v>
      </c>
      <c r="AU20">
        <f t="shared" si="7"/>
        <v>0</v>
      </c>
      <c r="AV20">
        <f t="shared" si="7"/>
        <v>0</v>
      </c>
      <c r="AW20">
        <f t="shared" si="7"/>
        <v>0</v>
      </c>
      <c r="AX20">
        <f t="shared" si="7"/>
        <v>0</v>
      </c>
      <c r="AY20">
        <f t="shared" si="7"/>
        <v>0</v>
      </c>
      <c r="AZ20">
        <f t="shared" si="7"/>
        <v>0</v>
      </c>
      <c r="BA20">
        <f t="shared" si="7"/>
        <v>0</v>
      </c>
      <c r="BB20">
        <f t="shared" si="7"/>
        <v>0</v>
      </c>
      <c r="BC20">
        <f t="shared" si="7"/>
        <v>0</v>
      </c>
      <c r="BD20">
        <f t="shared" si="7"/>
        <v>0</v>
      </c>
      <c r="BE20">
        <f t="shared" si="7"/>
        <v>0</v>
      </c>
      <c r="BF20">
        <f t="shared" si="7"/>
        <v>0</v>
      </c>
      <c r="BG20">
        <f t="shared" si="7"/>
        <v>0</v>
      </c>
      <c r="BH20">
        <f t="shared" si="6"/>
        <v>1</v>
      </c>
      <c r="BI20">
        <f t="shared" si="6"/>
        <v>0</v>
      </c>
      <c r="BJ20">
        <f t="shared" si="6"/>
        <v>0</v>
      </c>
      <c r="BK20">
        <f t="shared" si="6"/>
        <v>0</v>
      </c>
      <c r="BL20">
        <f t="shared" si="6"/>
        <v>0</v>
      </c>
      <c r="BM20">
        <f t="shared" si="6"/>
        <v>0</v>
      </c>
      <c r="BN20">
        <f t="shared" si="6"/>
        <v>1</v>
      </c>
      <c r="BO20">
        <f t="shared" si="6"/>
        <v>1</v>
      </c>
    </row>
    <row r="21" spans="1:67">
      <c r="A21" s="5" t="str">
        <f>_xlfn.XLOOKUP($E21,'Raw Data'!$E:$E,'Raw Data'!A:A,"ERROR",0,1)</f>
        <v>AE</v>
      </c>
      <c r="B21" s="5" t="str">
        <f>_xlfn.XLOOKUP($E21,'Raw Data'!$E:$E,'Raw Data'!B:B,"ERROR",0,1)</f>
        <v>Hair Mousses</v>
      </c>
      <c r="C21" s="5" t="str">
        <f>_xlfn.XLOOKUP($E21,'Raw Data'!$E:$E,'Raw Data'!C:C,"ERROR",0,1)</f>
        <v>others</v>
      </c>
      <c r="D21" s="5" t="str">
        <f>_xlfn.XLOOKUP($E21,'Raw Data'!$E:$E,'Raw Data'!D:D,"ERROR",0,1)</f>
        <v>www.amazon.ae/dp/B000TG63EW</v>
      </c>
      <c r="E21" s="5" t="s">
        <v>128</v>
      </c>
      <c r="F21" s="9" t="str">
        <f>_xlfn.XLOOKUP($E21,'Raw Data'!$E:$E,'Raw Data'!F:F,"ERROR",0,1)</f>
        <v>Coconut Oil and Shea Wrap Me Foaming Curl Mousse by Lotta Body, Creates Soft Wraps, Hair Mousse for Curly Hair, Defines Curls, Anti Frizz, 7 Fl Oz Coconut Oil and Shea Wrap Me Foaming Curl Mousse by Lotta Body, Creates Soft Wraps, Hair Mousse for Curly Hair, Defines Curls, Anti Frizz, 7 Fl Oz</v>
      </c>
      <c r="G21" s="10">
        <f>_xlfn.XLOOKUP($E21,'Raw Data'!$E:$E,'Raw Data'!G:G,"ERROR",0,1)</f>
        <v>322</v>
      </c>
      <c r="H21" s="9">
        <f>_xlfn.XLOOKUP($E21,'Raw Data'!$E:$E,'Raw Data'!H:H,"ERROR",0,1)</f>
        <v>11182.36</v>
      </c>
      <c r="I21" s="9">
        <f>_xlfn.XLOOKUP($E21,'Raw Data'!$E:$E,'Raw Data'!I:I,"ERROR",0,1)</f>
        <v>0.0149711795996652</v>
      </c>
      <c r="J21" s="9" t="str">
        <f>_xlfn.XLOOKUP($E21,'Raw Data'!$E:$E,'Raw Data'!J:J,"ERROR",0,1)</f>
        <v>Yes</v>
      </c>
      <c r="K21" s="14" t="str">
        <f t="array" ref="K21">_xlfn.IFS(AND(L21&gt;0,L21&lt;=5),"0 to 5",AND(L21&gt;5,L21&lt;=10),"5 to 10",AND(L21&gt;10,L21&lt;=15),"10 to 15",AND(L21&gt;15,L21&lt;=20),"15 to 20",AND(L21&gt;20,L21&lt;=30),"20 to 30",AND(L21&gt;30,L21&lt;=40),"30 to 40",AND(L21&gt;40,L21&lt;=50),"40 to 50",AND(L21&gt;50,L21&lt;=75),"50 to 75",AND(L21&gt;75,L21&lt;=100),"75 to 100",AND(L21&gt;100,L21&lt;=150),"100 to 150",AND(L21&gt;150,L21&lt;=200),"150 to 200",AND(L21&gt;200,L21&lt;=250),"200 to 250",AND(L21&gt;250,L21&lt;=300),"250 to 300",AND(L21&gt;300,L21&lt;=400),"300 to 400",AND(L21&gt;400,L21&lt;=500),"400 to 500",L21&gt;500,"500+")</f>
        <v>30 to 40</v>
      </c>
      <c r="L21" s="9">
        <f>_xlfn.XLOOKUP($E21,'Raw Data'!$E:$E,'Raw Data'!L:L,"ERROR",0,1)</f>
        <v>35.34</v>
      </c>
      <c r="M21" s="14" t="str">
        <f t="array" ref="M21">_xlfn.IFS(AND(N21&gt;0,N21&lt;=5),"0 to 5",AND(N21&gt;5,N21&lt;=10),"5 to 10",AND(N21&gt;10,N21&lt;=15),"10 to 15",AND(N21&gt;15,N21&lt;=20),"15 to 20",AND(N21&gt;20,N21&lt;=30),"20 to 30",AND(N21&gt;30,N21&lt;=40),"30 to 40",AND(N21&gt;40,N21&lt;=50),"40 to 50",AND(N21&gt;50,N21&lt;=75),"50 to 75",AND(N21&gt;75,N21&lt;=100),"75 to 100",AND(N21&gt;100,N21&lt;=150),"100 to 150",AND(N21&gt;150,N21&lt;=200),"150 to 200",AND(N21&gt;200,N21&lt;=250),"200 to 250",AND(N21&gt;250,N21&lt;=300),"250 to 300",AND(N21&gt;300,N21&lt;=400),"300 to 400",AND(N21&gt;400,N21&lt;=500),"400 to 500",N21&gt;500,"500+")</f>
        <v>30 to 40</v>
      </c>
      <c r="N21" s="9">
        <f>_xlfn.XLOOKUP($E21,'Raw Data'!$E:$E,'Raw Data'!N:N,"ERROR",0,1)</f>
        <v>37.58</v>
      </c>
      <c r="O21" s="14" t="str">
        <f t="array" ref="O21">_xlfn.IFS(P21=0,"No Discount",AND(P21&gt;0,P21&lt;=0.02),"0% to 2%",AND(P21&gt;0.02,P21&lt;=0.04),"2% to 4%",AND(P21&gt;0.04,P21&lt;=0.06),"4% to 6%",AND(P21&gt;0.06,P21&lt;=0.08),"6% to 8%",AND(P21&gt;0.08,P21&lt;=0.1),"8% to 10%",AND(P21&gt;0.1,P21&lt;=0.15),"10% to 15%",AND(P21&gt;0.15,P21&lt;=0.2),"15% to 20%",AND(P21&gt;0.2,P21&lt;=0.25),"20% to 25%",AND(P21&gt;0.25,P21&lt;=0.3),"25% to 30%",AND(P21&gt;0.3,P21&lt;=0.4),"30% to 40%",AND(P21&gt;0.4,P21&lt;=0.5),"40% to 50%",AND(P21&gt;0.5,P21&lt;=0.75),"50% to 75%",AND(P21&gt;0.75,P21&lt;=1),"75% to 100%")</f>
        <v>4% to 6%</v>
      </c>
      <c r="P21" s="10">
        <f>_xlfn.XLOOKUP($E21,'Raw Data'!$E:$E,'Raw Data'!P:P,"ERROR",0,1)</f>
        <v>0.0596061734965406</v>
      </c>
      <c r="Q21" s="9">
        <f>_xlfn.XLOOKUP($E21,'Raw Data'!$E:$E,'Raw Data'!Q:Q,"ERROR",0,1)</f>
        <v>7</v>
      </c>
      <c r="R21" s="9" t="str">
        <f>_xlfn.XLOOKUP($E21,'Raw Data'!$E:$E,'Raw Data'!R:R,"ERROR",0,1)</f>
        <v>fl oz</v>
      </c>
      <c r="S21" s="5" t="str">
        <f t="array" ref="S21">_xlfn.IFS(AND(T21&gt;0,T21&lt;=0.05),"0 to 0.05",AND(T21&gt;0.05,T21&lt;=0.1),"0.05 to 0.1",AND(T21&gt;0.1,T21&lt;=0.2),"0.1 to 0.2",AND(T21&gt;0.2,T21&lt;=0.3),"0.2 to 0.3",AND(T21&gt;0.3,T21&lt;=0.4),"0.3 to 0.4",AND(T21&gt;0.4,T21&lt;=0.5),"0.4 to 0.5",AND(T21&gt;0.5,T21&lt;=0.75),"0.5 to 0.75",AND(T21&gt;0.75,T21&lt;=1),"0.75 to 1",AND(T21&gt;1,T21&lt;=2),"1 to 2",AND(T21&gt;2,T21&lt;=3),"2 to 3",AND(T21&gt;3,T21&lt;=4),"3 to 4",AND(T21&gt;4,T21&lt;=5),"4 to 5",AND(T21&gt;5,T21&lt;=10),"5 to 10",T21&gt;10,"10+")</f>
        <v>0.1 to 0.2</v>
      </c>
      <c r="T21" s="10">
        <f t="shared" si="1"/>
        <v>0.164166236198702</v>
      </c>
      <c r="U21" s="15" t="str">
        <f t="array" ref="U21">_xlfn.IFS(AND(V21&gt;0,V21&lt;=0.05),"0 to 0.05",AND(V21&gt;0.05,V21&lt;=0.1),"0.05 to 0.1",AND(V21&gt;0.1,V21&lt;=0.2),"0.1 to 0.2",AND(V21&gt;0.2,V21&lt;=0.3),"0.2 to 0.3",AND(V21&gt;0.3,V21&lt;=0.4),"0.3 to 0.4",AND(V21&gt;0.4,V21&lt;=0.5),"0.4 to 0.5",AND(V21&gt;0.5,V21&lt;=0.75),"0.5 to 0.75",AND(V21&gt;0.75,V21&lt;=1),"0.75 to 1",AND(V21&gt;1,V21&lt;=2),"1 to 2",AND(V21&gt;2,V21&lt;=3),"2 to 3",AND(V21&gt;3,V21&lt;=4),"3 to 4",AND(V21&gt;4,V21&lt;=5),"4 to 5",AND(V21&gt;5,V21&lt;=10),"5 to 10",V21&gt;10,"10+")</f>
        <v>0 to 0.05</v>
      </c>
      <c r="V21" s="10">
        <f t="shared" si="2"/>
        <v>0.0471343840467953</v>
      </c>
      <c r="W21" s="15" t="str">
        <f t="array" ref="W21">_xlfn.IFS(AND(X21&gt;0,X21&lt;=0.05),"0 to 0.05",AND(X21&gt;0.05,X21&lt;=0.1),"0.05 to 0.1",AND(X21&gt;0.1,X21&lt;=0.2),"0.1 to 0.2",AND(X21&gt;0.2,X21&lt;=0.3),"0.2 to 0.3",AND(X21&gt;0.3,X21&lt;=0.4),"0.3 to 0.4",AND(X21&gt;0.4,X21&lt;=0.5),"0.4 to 0.5",AND(X21&gt;0.5,X21&lt;=0.75),"0.5 to 0.75",AND(X21&gt;0.75,X21&lt;=1),"0.75 to 1",AND(X21&gt;1,X21&lt;=2),"1 to 2",AND(X21&gt;2,X21&lt;=3),"2 to 3",AND(X21&gt;3,X21&lt;=4),"3 to 4",AND(X21&gt;4,X21&lt;=5),"4 to 5",AND(X21&gt;5,X21&lt;=10),"5 to 10",X21&gt;10,"10+")</f>
        <v>0 to 0.05</v>
      </c>
      <c r="X21" s="16">
        <f t="shared" si="3"/>
        <v>0.0443248837736494</v>
      </c>
      <c r="Y21" s="5" t="str">
        <f t="array" ref="Y21">_xlfn.IFS(AND(Z21&gt;0,Z21&lt;=1),"0 to 1",AND(Z21&gt;1,Z21&lt;=2),"1 to 2",AND(Z21&gt;2,Z21&lt;=4),"2 to 4",AND(Z21&gt;4,Z21&lt;=6),"4 to 6",AND(Z21&gt;6,Z21&lt;=8),"6 to 8",AND(Z21&gt;8,Z21&lt;=10),"8 to 10",AND(Z21&gt;10,Z21&lt;=15),"10 to 15",AND(Z21&gt;15,Z21&lt;=20),"15 to 20",AND(Z21&gt;20,Z21&lt;=25),"20 to 25",AND(Z21&gt;25,Z21&lt;=30),"25 to 30",AND(Z21&gt;30,Z21&lt;=40),"30 to 40",AND(Z21&gt;40,Z21&lt;=50),"40 to 50",Z21&gt;50,"50+")</f>
        <v>6 to 8</v>
      </c>
      <c r="Z21" s="9">
        <f t="array" ref="Z21">_xlfn.IFS(AA21="oz",_xlfn.IFS(R21="oz",Q21,R21="fl oz",Q21*1.04,R21="ml",Q21*0.0338),AA21="fl oz",_xlfn.IFS(R21="oz",Q21/1.04,R21="fl oz",Q21,R21="ml",Q21*0.0338/1.04),AA21="ml",_xlfn.IFS(R21="oz",Q21/0.0338,R21="fl oz",Q21*1.04/0.0338,R21="ml",Q21))</f>
        <v>7.28</v>
      </c>
      <c r="AA21" s="9" t="str">
        <f>_xlfn.XLOOKUP($E21,'Raw Data'!$E:$E,'Raw Data'!AA:AA,"ERROR",0,1)</f>
        <v>oz</v>
      </c>
      <c r="AB21" s="5" t="s">
        <v>129</v>
      </c>
      <c r="AC21" s="5" t="s">
        <v>43</v>
      </c>
      <c r="AD21" s="5" t="s">
        <v>130</v>
      </c>
      <c r="AE21">
        <f t="shared" si="4"/>
        <v>0</v>
      </c>
      <c r="AF21">
        <f t="shared" si="4"/>
        <v>0</v>
      </c>
      <c r="AG21">
        <f t="shared" si="4"/>
        <v>0</v>
      </c>
      <c r="AH21">
        <f t="shared" si="4"/>
        <v>0</v>
      </c>
      <c r="AI21">
        <f t="shared" si="4"/>
        <v>1</v>
      </c>
      <c r="AJ21">
        <f t="shared" si="8"/>
        <v>0</v>
      </c>
      <c r="AK21">
        <f t="shared" si="8"/>
        <v>0</v>
      </c>
      <c r="AL21">
        <f t="shared" si="8"/>
        <v>0</v>
      </c>
      <c r="AM21">
        <f t="shared" si="8"/>
        <v>0</v>
      </c>
      <c r="AN21">
        <f t="shared" si="8"/>
        <v>0</v>
      </c>
      <c r="AO21">
        <f t="shared" si="9"/>
        <v>0</v>
      </c>
      <c r="AP21">
        <f t="shared" si="9"/>
        <v>1</v>
      </c>
      <c r="AQ21">
        <f t="shared" si="9"/>
        <v>0</v>
      </c>
      <c r="AR21">
        <f t="shared" si="7"/>
        <v>0</v>
      </c>
      <c r="AS21">
        <f t="shared" si="7"/>
        <v>0</v>
      </c>
      <c r="AT21">
        <f t="shared" si="7"/>
        <v>0</v>
      </c>
      <c r="AU21">
        <f t="shared" si="7"/>
        <v>0</v>
      </c>
      <c r="AV21">
        <f t="shared" si="7"/>
        <v>0</v>
      </c>
      <c r="AW21">
        <f t="shared" si="7"/>
        <v>0</v>
      </c>
      <c r="AX21">
        <f t="shared" si="7"/>
        <v>0</v>
      </c>
      <c r="AY21">
        <f t="shared" si="7"/>
        <v>0</v>
      </c>
      <c r="AZ21">
        <f t="shared" si="7"/>
        <v>0</v>
      </c>
      <c r="BA21">
        <f t="shared" si="7"/>
        <v>0</v>
      </c>
      <c r="BB21">
        <f t="shared" si="7"/>
        <v>0</v>
      </c>
      <c r="BC21">
        <f t="shared" si="7"/>
        <v>0</v>
      </c>
      <c r="BD21">
        <f t="shared" si="7"/>
        <v>0</v>
      </c>
      <c r="BE21">
        <f t="shared" si="7"/>
        <v>0</v>
      </c>
      <c r="BF21">
        <f t="shared" si="7"/>
        <v>0</v>
      </c>
      <c r="BG21">
        <f t="shared" si="7"/>
        <v>0</v>
      </c>
      <c r="BH21">
        <f t="shared" si="6"/>
        <v>0</v>
      </c>
      <c r="BI21">
        <f t="shared" si="6"/>
        <v>0</v>
      </c>
      <c r="BJ21">
        <f t="shared" si="6"/>
        <v>1</v>
      </c>
      <c r="BK21">
        <f t="shared" si="6"/>
        <v>0</v>
      </c>
      <c r="BL21">
        <f t="shared" si="6"/>
        <v>0</v>
      </c>
      <c r="BM21">
        <f t="shared" si="6"/>
        <v>0</v>
      </c>
      <c r="BN21">
        <f t="shared" si="6"/>
        <v>0</v>
      </c>
      <c r="BO21">
        <f t="shared" si="6"/>
        <v>1</v>
      </c>
    </row>
    <row r="22" spans="1:67">
      <c r="A22" s="5" t="str">
        <f>_xlfn.XLOOKUP($E22,'Raw Data'!$E:$E,'Raw Data'!A:A,"ERROR",0,1)</f>
        <v>AE</v>
      </c>
      <c r="B22" s="5" t="str">
        <f>_xlfn.XLOOKUP($E22,'Raw Data'!$E:$E,'Raw Data'!B:B,"ERROR",0,1)</f>
        <v>Hair Mousses</v>
      </c>
      <c r="C22" s="5" t="str">
        <f>_xlfn.XLOOKUP($E22,'Raw Data'!$E:$E,'Raw Data'!C:C,"ERROR",0,1)</f>
        <v>Wella</v>
      </c>
      <c r="D22" s="5" t="str">
        <f>_xlfn.XLOOKUP($E22,'Raw Data'!$E:$E,'Raw Data'!D:D,"ERROR",0,1)</f>
        <v>www.amazon.ae/dp/B01L4MSZ36</v>
      </c>
      <c r="E22" s="5" t="s">
        <v>131</v>
      </c>
      <c r="F22" s="9" t="str">
        <f>_xlfn.XLOOKUP($E22,'Raw Data'!$E:$E,'Raw Data'!F:F,"ERROR",0,1)</f>
        <v>WELLAFLEX CURLS &amp; WAVES STRONG HOLD  MOUSSE</v>
      </c>
      <c r="G22" s="10">
        <f>_xlfn.XLOOKUP($E22,'Raw Data'!$E:$E,'Raw Data'!G:G,"ERROR",0,1)</f>
        <v>482</v>
      </c>
      <c r="H22" s="9">
        <f>_xlfn.XLOOKUP($E22,'Raw Data'!$E:$E,'Raw Data'!H:H,"ERROR",0,1)</f>
        <v>10863.87</v>
      </c>
      <c r="I22" s="9">
        <f>_xlfn.XLOOKUP($E22,'Raw Data'!$E:$E,'Raw Data'!I:I,"ERROR",0,1)</f>
        <v>0.0145447784651375</v>
      </c>
      <c r="J22" s="9" t="str">
        <f>_xlfn.XLOOKUP($E22,'Raw Data'!$E:$E,'Raw Data'!J:J,"ERROR",0,1)</f>
        <v>Yes</v>
      </c>
      <c r="K22" s="14" t="str">
        <f t="array" ref="K22">_xlfn.IFS(AND(L22&gt;0,L22&lt;=5),"0 to 5",AND(L22&gt;5,L22&lt;=10),"5 to 10",AND(L22&gt;10,L22&lt;=15),"10 to 15",AND(L22&gt;15,L22&lt;=20),"15 to 20",AND(L22&gt;20,L22&lt;=30),"20 to 30",AND(L22&gt;30,L22&lt;=40),"30 to 40",AND(L22&gt;40,L22&lt;=50),"40 to 50",AND(L22&gt;50,L22&lt;=75),"50 to 75",AND(L22&gt;75,L22&lt;=100),"75 to 100",AND(L22&gt;100,L22&lt;=150),"100 to 150",AND(L22&gt;150,L22&lt;=200),"150 to 200",AND(L22&gt;200,L22&lt;=250),"200 to 250",AND(L22&gt;250,L22&lt;=300),"250 to 300",AND(L22&gt;300,L22&lt;=400),"300 to 400",AND(L22&gt;400,L22&lt;=500),"400 to 500",L22&gt;500,"500+")</f>
        <v>20 to 30</v>
      </c>
      <c r="L22" s="9">
        <f>_xlfn.XLOOKUP($E22,'Raw Data'!$E:$E,'Raw Data'!L:L,"ERROR",0,1)</f>
        <v>22.84</v>
      </c>
      <c r="M22" s="14" t="str">
        <f t="array" ref="M22">_xlfn.IFS(AND(N22&gt;0,N22&lt;=5),"0 to 5",AND(N22&gt;5,N22&lt;=10),"5 to 10",AND(N22&gt;10,N22&lt;=15),"10 to 15",AND(N22&gt;15,N22&lt;=20),"15 to 20",AND(N22&gt;20,N22&lt;=30),"20 to 30",AND(N22&gt;30,N22&lt;=40),"30 to 40",AND(N22&gt;40,N22&lt;=50),"40 to 50",AND(N22&gt;50,N22&lt;=75),"50 to 75",AND(N22&gt;75,N22&lt;=100),"75 to 100",AND(N22&gt;100,N22&lt;=150),"100 to 150",AND(N22&gt;150,N22&lt;=200),"150 to 200",AND(N22&gt;200,N22&lt;=250),"200 to 250",AND(N22&gt;250,N22&lt;=300),"250 to 300",AND(N22&gt;300,N22&lt;=400),"300 to 400",AND(N22&gt;400,N22&lt;=500),"400 to 500",N22&gt;500,"500+")</f>
        <v>20 to 30</v>
      </c>
      <c r="N22" s="9">
        <f>_xlfn.XLOOKUP($E22,'Raw Data'!$E:$E,'Raw Data'!N:N,"ERROR",0,1)</f>
        <v>23.91</v>
      </c>
      <c r="O22" s="14" t="str">
        <f t="array" ref="O22">_xlfn.IFS(P22=0,"No Discount",AND(P22&gt;0,P22&lt;=0.02),"0% to 2%",AND(P22&gt;0.02,P22&lt;=0.04),"2% to 4%",AND(P22&gt;0.04,P22&lt;=0.06),"4% to 6%",AND(P22&gt;0.06,P22&lt;=0.08),"6% to 8%",AND(P22&gt;0.08,P22&lt;=0.1),"8% to 10%",AND(P22&gt;0.1,P22&lt;=0.15),"10% to 15%",AND(P22&gt;0.15,P22&lt;=0.2),"15% to 20%",AND(P22&gt;0.2,P22&lt;=0.25),"20% to 25%",AND(P22&gt;0.25,P22&lt;=0.3),"25% to 30%",AND(P22&gt;0.3,P22&lt;=0.4),"30% to 40%",AND(P22&gt;0.4,P22&lt;=0.5),"40% to 50%",AND(P22&gt;0.5,P22&lt;=0.75),"50% to 75%",AND(P22&gt;0.75,P22&lt;=1),"75% to 100%")</f>
        <v>4% to 6%</v>
      </c>
      <c r="P22" s="10">
        <f>_xlfn.XLOOKUP($E22,'Raw Data'!$E:$E,'Raw Data'!P:P,"ERROR",0,1)</f>
        <v>0.0447511501463823</v>
      </c>
      <c r="Q22" s="9">
        <v>200</v>
      </c>
      <c r="R22" s="9" t="s">
        <v>115</v>
      </c>
      <c r="S22" s="5" t="str">
        <f t="array" ref="S22">_xlfn.IFS(AND(T22&gt;0,T22&lt;=0.05),"0 to 0.05",AND(T22&gt;0.05,T22&lt;=0.1),"0.05 to 0.1",AND(T22&gt;0.1,T22&lt;=0.2),"0.1 to 0.2",AND(T22&gt;0.2,T22&lt;=0.3),"0.2 to 0.3",AND(T22&gt;0.3,T22&lt;=0.4),"0.3 to 0.4",AND(T22&gt;0.4,T22&lt;=0.5),"0.4 to 0.5",AND(T22&gt;0.5,T22&lt;=0.75),"0.5 to 0.75",AND(T22&gt;0.75,T22&lt;=1),"0.75 to 1",AND(T22&gt;1,T22&lt;=2),"1 to 2",AND(T22&gt;2,T22&lt;=3),"2 to 3",AND(T22&gt;3,T22&lt;=4),"3 to 4",AND(T22&gt;4,T22&lt;=5),"4 to 5",AND(T22&gt;5,T22&lt;=10),"5 to 10",T22&gt;10,"10+")</f>
        <v>0.1 to 0.2</v>
      </c>
      <c r="T22" s="10">
        <f t="shared" si="1"/>
        <v>0.114261015382214</v>
      </c>
      <c r="U22" s="15" t="str">
        <f t="array" ref="U22">_xlfn.IFS(AND(V22&gt;0,V22&lt;=0.05),"0 to 0.05",AND(V22&gt;0.05,V22&lt;=0.1),"0.05 to 0.1",AND(V22&gt;0.1,V22&lt;=0.2),"0.1 to 0.2",AND(V22&gt;0.2,V22&lt;=0.3),"0.2 to 0.3",AND(V22&gt;0.3,V22&lt;=0.4),"0.3 to 0.4",AND(V22&gt;0.4,V22&lt;=0.5),"0.4 to 0.5",AND(V22&gt;0.5,V22&lt;=0.75),"0.5 to 0.75",AND(V22&gt;0.75,V22&lt;=1),"0.75 to 1",AND(V22&gt;1,V22&lt;=2),"1 to 2",AND(V22&gt;2,V22&lt;=3),"2 to 3",AND(V22&gt;3,V22&lt;=4),"3 to 4",AND(V22&gt;4,V22&lt;=5),"4 to 5",AND(V22&gt;5,V22&lt;=10),"5 to 10",V22&gt;10,"10+")</f>
        <v>0 to 0.05</v>
      </c>
      <c r="V22" s="10">
        <f t="shared" si="2"/>
        <v>0.0322957459283257</v>
      </c>
      <c r="W22" s="15" t="str">
        <f t="array" ref="W22">_xlfn.IFS(AND(X22&gt;0,X22&lt;=0.05),"0 to 0.05",AND(X22&gt;0.05,X22&lt;=0.1),"0.05 to 0.1",AND(X22&gt;0.1,X22&lt;=0.2),"0.1 to 0.2",AND(X22&gt;0.2,X22&lt;=0.3),"0.2 to 0.3",AND(X22&gt;0.3,X22&lt;=0.4),"0.3 to 0.4",AND(X22&gt;0.4,X22&lt;=0.5),"0.4 to 0.5",AND(X22&gt;0.5,X22&lt;=0.75),"0.5 to 0.75",AND(X22&gt;0.75,X22&lt;=1),"0.75 to 1",AND(X22&gt;1,X22&lt;=2),"1 to 2",AND(X22&gt;2,X22&lt;=3),"2 to 3",AND(X22&gt;3,X22&lt;=4),"3 to 4",AND(X22&gt;4,X22&lt;=5),"4 to 5",AND(X22&gt;5,X22&lt;=10),"5 to 10",X22&gt;10,"10+")</f>
        <v>0 to 0.05</v>
      </c>
      <c r="X22" s="16">
        <f t="shared" si="3"/>
        <v>0.0308504741531978</v>
      </c>
      <c r="Y22" s="5" t="str">
        <f t="array" ref="Y22">_xlfn.IFS(AND(Z22&gt;0,Z22&lt;=1),"0 to 1",AND(Z22&gt;1,Z22&lt;=2),"1 to 2",AND(Z22&gt;2,Z22&lt;=4),"2 to 4",AND(Z22&gt;4,Z22&lt;=6),"4 to 6",AND(Z22&gt;6,Z22&lt;=8),"6 to 8",AND(Z22&gt;8,Z22&lt;=10),"8 to 10",AND(Z22&gt;10,Z22&lt;=15),"10 to 15",AND(Z22&gt;15,Z22&lt;=20),"15 to 20",AND(Z22&gt;20,Z22&lt;=25),"20 to 25",AND(Z22&gt;25,Z22&lt;=30),"25 to 30",AND(Z22&gt;30,Z22&lt;=40),"30 to 40",AND(Z22&gt;40,Z22&lt;=50),"40 to 50",Z22&gt;50,"50+")</f>
        <v>6 to 8</v>
      </c>
      <c r="Z22" s="9">
        <f t="array" ref="Z22">_xlfn.IFS(AA22="oz",_xlfn.IFS(R22="oz",Q22,R22="fl oz",Q22*1.04,R22="ml",Q22*0.0338),AA22="fl oz",_xlfn.IFS(R22="oz",Q22/1.04,R22="fl oz",Q22,R22="ml",Q22*0.0338/1.04),AA22="ml",_xlfn.IFS(R22="oz",Q22/0.0338,R22="fl oz",Q22*1.04/0.0338,R22="ml",Q22))</f>
        <v>6.76</v>
      </c>
      <c r="AA22" s="9" t="s">
        <v>96</v>
      </c>
      <c r="AB22" s="5" t="s">
        <v>132</v>
      </c>
      <c r="AC22" s="5" t="s">
        <v>112</v>
      </c>
      <c r="AD22" s="5" t="s">
        <v>87</v>
      </c>
      <c r="AE22">
        <f t="shared" si="4"/>
        <v>0</v>
      </c>
      <c r="AF22">
        <f t="shared" si="4"/>
        <v>0</v>
      </c>
      <c r="AG22">
        <f t="shared" si="4"/>
        <v>0</v>
      </c>
      <c r="AH22">
        <f t="shared" si="4"/>
        <v>0</v>
      </c>
      <c r="AI22">
        <f t="shared" si="4"/>
        <v>1</v>
      </c>
      <c r="AJ22">
        <f t="shared" si="8"/>
        <v>0</v>
      </c>
      <c r="AK22">
        <f t="shared" si="8"/>
        <v>0</v>
      </c>
      <c r="AL22">
        <f t="shared" si="8"/>
        <v>0</v>
      </c>
      <c r="AM22">
        <f t="shared" si="8"/>
        <v>0</v>
      </c>
      <c r="AN22">
        <f t="shared" si="8"/>
        <v>0</v>
      </c>
      <c r="AO22">
        <f t="shared" si="9"/>
        <v>0</v>
      </c>
      <c r="AP22">
        <f t="shared" si="9"/>
        <v>1</v>
      </c>
      <c r="AQ22">
        <f t="shared" si="9"/>
        <v>0</v>
      </c>
      <c r="AR22">
        <f t="shared" si="7"/>
        <v>0</v>
      </c>
      <c r="AS22">
        <f t="shared" si="7"/>
        <v>0</v>
      </c>
      <c r="AT22">
        <f t="shared" si="7"/>
        <v>1</v>
      </c>
      <c r="AU22">
        <f t="shared" si="7"/>
        <v>0</v>
      </c>
      <c r="AV22">
        <f t="shared" si="7"/>
        <v>1</v>
      </c>
      <c r="AW22">
        <f t="shared" si="7"/>
        <v>0</v>
      </c>
      <c r="AX22">
        <f t="shared" si="7"/>
        <v>1</v>
      </c>
      <c r="AY22">
        <f t="shared" si="7"/>
        <v>0</v>
      </c>
      <c r="AZ22">
        <f t="shared" si="7"/>
        <v>0</v>
      </c>
      <c r="BA22">
        <f t="shared" si="7"/>
        <v>0</v>
      </c>
      <c r="BB22">
        <f t="shared" si="7"/>
        <v>0</v>
      </c>
      <c r="BC22">
        <f t="shared" si="7"/>
        <v>0</v>
      </c>
      <c r="BD22">
        <f t="shared" si="7"/>
        <v>0</v>
      </c>
      <c r="BE22">
        <f t="shared" si="7"/>
        <v>0</v>
      </c>
      <c r="BF22">
        <f t="shared" si="7"/>
        <v>0</v>
      </c>
      <c r="BG22">
        <f t="shared" si="7"/>
        <v>0</v>
      </c>
      <c r="BH22">
        <f t="shared" si="6"/>
        <v>1</v>
      </c>
      <c r="BI22">
        <f t="shared" si="6"/>
        <v>0</v>
      </c>
      <c r="BJ22">
        <f t="shared" si="6"/>
        <v>1</v>
      </c>
      <c r="BK22">
        <f t="shared" si="6"/>
        <v>0</v>
      </c>
      <c r="BL22">
        <f t="shared" si="6"/>
        <v>0</v>
      </c>
      <c r="BM22">
        <f t="shared" si="6"/>
        <v>0</v>
      </c>
      <c r="BN22">
        <f t="shared" si="6"/>
        <v>0</v>
      </c>
      <c r="BO22">
        <f t="shared" si="6"/>
        <v>1</v>
      </c>
    </row>
    <row r="23" spans="1:67">
      <c r="A23" s="5" t="str">
        <f>_xlfn.XLOOKUP($E23,'Raw Data'!$E:$E,'Raw Data'!A:A,"ERROR",0,1)</f>
        <v>AE</v>
      </c>
      <c r="B23" s="5" t="str">
        <f>_xlfn.XLOOKUP($E23,'Raw Data'!$E:$E,'Raw Data'!B:B,"ERROR",0,1)</f>
        <v>Hair Mousses</v>
      </c>
      <c r="C23" s="5" t="str">
        <f>_xlfn.XLOOKUP($E23,'Raw Data'!$E:$E,'Raw Data'!C:C,"ERROR",0,1)</f>
        <v>Keune</v>
      </c>
      <c r="D23" s="5" t="str">
        <f>_xlfn.XLOOKUP($E23,'Raw Data'!$E:$E,'Raw Data'!D:D,"ERROR",0,1)</f>
        <v>www.amazon.ae/dp/B07RL8Z98T</v>
      </c>
      <c r="E23" s="5" t="s">
        <v>133</v>
      </c>
      <c r="F23" s="9" t="str">
        <f>_xlfn.XLOOKUP($E23,'Raw Data'!$E:$E,'Raw Data'!F:F,"ERROR",0,1)</f>
        <v>Keune - Style Strong Mousse - Volumizing Mousse - 200ml</v>
      </c>
      <c r="G23" s="10">
        <f>_xlfn.XLOOKUP($E23,'Raw Data'!$E:$E,'Raw Data'!G:G,"ERROR",0,1)</f>
        <v>81</v>
      </c>
      <c r="H23" s="9">
        <f>_xlfn.XLOOKUP($E23,'Raw Data'!$E:$E,'Raw Data'!H:H,"ERROR",0,1)</f>
        <v>9413.39</v>
      </c>
      <c r="I23" s="9">
        <f>_xlfn.XLOOKUP($E23,'Raw Data'!$E:$E,'Raw Data'!I:I,"ERROR",0,1)</f>
        <v>0.0126028452251307</v>
      </c>
      <c r="J23" s="9" t="str">
        <f>_xlfn.XLOOKUP($E23,'Raw Data'!$E:$E,'Raw Data'!J:J,"ERROR",0,1)</f>
        <v>Yes</v>
      </c>
      <c r="K23" s="14" t="str">
        <f t="array" ref="K23">_xlfn.IFS(AND(L23&gt;0,L23&lt;=5),"0 to 5",AND(L23&gt;5,L23&lt;=10),"5 to 10",AND(L23&gt;10,L23&lt;=15),"10 to 15",AND(L23&gt;15,L23&lt;=20),"15 to 20",AND(L23&gt;20,L23&lt;=30),"20 to 30",AND(L23&gt;30,L23&lt;=40),"30 to 40",AND(L23&gt;40,L23&lt;=50),"40 to 50",AND(L23&gt;50,L23&lt;=75),"50 to 75",AND(L23&gt;75,L23&lt;=100),"75 to 100",AND(L23&gt;100,L23&lt;=150),"100 to 150",AND(L23&gt;150,L23&lt;=200),"150 to 200",AND(L23&gt;200,L23&lt;=250),"200 to 250",AND(L23&gt;250,L23&lt;=300),"250 to 300",AND(L23&gt;300,L23&lt;=400),"300 to 400",AND(L23&gt;400,L23&lt;=500),"400 to 500",L23&gt;500,"500+")</f>
        <v>100 to 150</v>
      </c>
      <c r="L23" s="9">
        <f>_xlfn.XLOOKUP($E23,'Raw Data'!$E:$E,'Raw Data'!L:L,"ERROR",0,1)</f>
        <v>108.41</v>
      </c>
      <c r="M23" s="14" t="str">
        <f t="array" ref="M23">_xlfn.IFS(AND(N23&gt;0,N23&lt;=5),"0 to 5",AND(N23&gt;5,N23&lt;=10),"5 to 10",AND(N23&gt;10,N23&lt;=15),"10 to 15",AND(N23&gt;15,N23&lt;=20),"15 to 20",AND(N23&gt;20,N23&lt;=30),"20 to 30",AND(N23&gt;30,N23&lt;=40),"30 to 40",AND(N23&gt;40,N23&lt;=50),"40 to 50",AND(N23&gt;50,N23&lt;=75),"50 to 75",AND(N23&gt;75,N23&lt;=100),"75 to 100",AND(N23&gt;100,N23&lt;=150),"100 to 150",AND(N23&gt;150,N23&lt;=200),"150 to 200",AND(N23&gt;200,N23&lt;=250),"200 to 250",AND(N23&gt;250,N23&lt;=300),"250 to 300",AND(N23&gt;300,N23&lt;=400),"300 to 400",AND(N23&gt;400,N23&lt;=500),"400 to 500",N23&gt;500,"500+")</f>
        <v>100 to 150</v>
      </c>
      <c r="N23" s="9">
        <f>_xlfn.XLOOKUP($E23,'Raw Data'!$E:$E,'Raw Data'!N:N,"ERROR",0,1)</f>
        <v>137.5</v>
      </c>
      <c r="O23" s="14" t="str">
        <f t="array" ref="O23">_xlfn.IFS(P23=0,"No Discount",AND(P23&gt;0,P23&lt;=0.02),"0% to 2%",AND(P23&gt;0.02,P23&lt;=0.04),"2% to 4%",AND(P23&gt;0.04,P23&lt;=0.06),"4% to 6%",AND(P23&gt;0.06,P23&lt;=0.08),"6% to 8%",AND(P23&gt;0.08,P23&lt;=0.1),"8% to 10%",AND(P23&gt;0.1,P23&lt;=0.15),"10% to 15%",AND(P23&gt;0.15,P23&lt;=0.2),"15% to 20%",AND(P23&gt;0.2,P23&lt;=0.25),"20% to 25%",AND(P23&gt;0.25,P23&lt;=0.3),"25% to 30%",AND(P23&gt;0.3,P23&lt;=0.4),"30% to 40%",AND(P23&gt;0.4,P23&lt;=0.5),"40% to 50%",AND(P23&gt;0.5,P23&lt;=0.75),"50% to 75%",AND(P23&gt;0.75,P23&lt;=1),"75% to 100%")</f>
        <v>20% to 25%</v>
      </c>
      <c r="P23" s="10">
        <f>_xlfn.XLOOKUP($E23,'Raw Data'!$E:$E,'Raw Data'!P:P,"ERROR",0,1)</f>
        <v>0.211563636363636</v>
      </c>
      <c r="Q23" s="9">
        <f>_xlfn.XLOOKUP($E23,'Raw Data'!$E:$E,'Raw Data'!Q:Q,"ERROR",0,1)</f>
        <v>200</v>
      </c>
      <c r="R23" s="9" t="str">
        <f>_xlfn.XLOOKUP($E23,'Raw Data'!$E:$E,'Raw Data'!R:R,"ERROR",0,1)</f>
        <v>ml</v>
      </c>
      <c r="S23" s="5" t="str">
        <f t="array" ref="S23">_xlfn.IFS(AND(T23&gt;0,T23&lt;=0.05),"0 to 0.05",AND(T23&gt;0.05,T23&lt;=0.1),"0.05 to 0.1",AND(T23&gt;0.1,T23&lt;=0.2),"0.1 to 0.2",AND(T23&gt;0.2,T23&lt;=0.3),"0.2 to 0.3",AND(T23&gt;0.3,T23&lt;=0.4),"0.3 to 0.4",AND(T23&gt;0.4,T23&lt;=0.5),"0.4 to 0.5",AND(T23&gt;0.5,T23&lt;=0.75),"0.5 to 0.75",AND(T23&gt;0.75,T23&lt;=1),"0.75 to 1",AND(T23&gt;1,T23&lt;=2),"1 to 2",AND(T23&gt;2,T23&lt;=3),"2 to 3",AND(T23&gt;3,T23&lt;=4),"3 to 4",AND(T23&gt;4,T23&lt;=5),"4 to 5",AND(T23&gt;5,T23&lt;=10),"5 to 10",T23&gt;10,"10+")</f>
        <v>0.5 to 0.75</v>
      </c>
      <c r="T23" s="10">
        <f t="shared" si="1"/>
        <v>0.542339609351394</v>
      </c>
      <c r="U23" s="15" t="str">
        <f t="array" ref="U23">_xlfn.IFS(AND(V23&gt;0,V23&lt;=0.05),"0 to 0.05",AND(V23&gt;0.05,V23&lt;=0.1),"0.05 to 0.1",AND(V23&gt;0.1,V23&lt;=0.2),"0.1 to 0.2",AND(V23&gt;0.2,V23&lt;=0.3),"0.2 to 0.3",AND(V23&gt;0.3,V23&lt;=0.4),"0.3 to 0.4",AND(V23&gt;0.4,V23&lt;=0.5),"0.4 to 0.5",AND(V23&gt;0.5,V23&lt;=0.75),"0.5 to 0.75",AND(V23&gt;0.75,V23&lt;=1),"0.75 to 1",AND(V23&gt;1,V23&lt;=2),"1 to 2",AND(V23&gt;2,V23&lt;=3),"2 to 3",AND(V23&gt;3,V23&lt;=4),"3 to 4",AND(V23&gt;4,V23&lt;=5),"4 to 5",AND(V23&gt;5,V23&lt;=10),"5 to 10",V23&gt;10,"10+")</f>
        <v>0.1 to 0.2</v>
      </c>
      <c r="V23" s="10">
        <f t="shared" si="2"/>
        <v>0.185724176710363</v>
      </c>
      <c r="W23" s="15" t="str">
        <f t="array" ref="W23">_xlfn.IFS(AND(X23&gt;0,X23&lt;=0.05),"0 to 0.05",AND(X23&gt;0.05,X23&lt;=0.1),"0.05 to 0.1",AND(X23&gt;0.1,X23&lt;=0.2),"0.1 to 0.2",AND(X23&gt;0.2,X23&lt;=0.3),"0.2 to 0.3",AND(X23&gt;0.3,X23&lt;=0.4),"0.3 to 0.4",AND(X23&gt;0.4,X23&lt;=0.5),"0.4 to 0.5",AND(X23&gt;0.5,X23&lt;=0.75),"0.5 to 0.75",AND(X23&gt;0.75,X23&lt;=1),"0.75 to 1",AND(X23&gt;1,X23&lt;=2),"1 to 2",AND(X23&gt;2,X23&lt;=3),"2 to 3",AND(X23&gt;3,X23&lt;=4),"3 to 4",AND(X23&gt;4,X23&lt;=5),"4 to 5",AND(X23&gt;5,X23&lt;=10),"5 to 10",X23&gt;10,"10+")</f>
        <v>0.1 to 0.2</v>
      </c>
      <c r="X23" s="16">
        <f t="shared" si="3"/>
        <v>0.146431694524876</v>
      </c>
      <c r="Y23" s="5" t="str">
        <f t="array" ref="Y23">_xlfn.IFS(AND(Z23&gt;0,Z23&lt;=1),"0 to 1",AND(Z23&gt;1,Z23&lt;=2),"1 to 2",AND(Z23&gt;2,Z23&lt;=4),"2 to 4",AND(Z23&gt;4,Z23&lt;=6),"4 to 6",AND(Z23&gt;6,Z23&lt;=8),"6 to 8",AND(Z23&gt;8,Z23&lt;=10),"8 to 10",AND(Z23&gt;10,Z23&lt;=15),"10 to 15",AND(Z23&gt;15,Z23&lt;=20),"15 to 20",AND(Z23&gt;20,Z23&lt;=25),"20 to 25",AND(Z23&gt;25,Z23&lt;=30),"25 to 30",AND(Z23&gt;30,Z23&lt;=40),"30 to 40",AND(Z23&gt;40,Z23&lt;=50),"40 to 50",Z23&gt;50,"50+")</f>
        <v>6 to 8</v>
      </c>
      <c r="Z23" s="9">
        <f t="array" ref="Z23">_xlfn.IFS(AA23="oz",_xlfn.IFS(R23="oz",Q23,R23="fl oz",Q23*1.04,R23="ml",Q23*0.0338),AA23="fl oz",_xlfn.IFS(R23="oz",Q23/1.04,R23="fl oz",Q23,R23="ml",Q23*0.0338/1.04),AA23="ml",_xlfn.IFS(R23="oz",Q23/0.0338,R23="fl oz",Q23*1.04/0.0338,R23="ml",Q23))</f>
        <v>6.76</v>
      </c>
      <c r="AA23" s="9" t="str">
        <f>_xlfn.XLOOKUP($E23,'Raw Data'!$E:$E,'Raw Data'!AA:AA,"ERROR",0,1)</f>
        <v>oz</v>
      </c>
      <c r="AB23" s="5" t="s">
        <v>134</v>
      </c>
      <c r="AC23" s="5" t="s">
        <v>112</v>
      </c>
      <c r="AD23" s="5" t="s">
        <v>135</v>
      </c>
      <c r="AE23">
        <f t="shared" si="4"/>
        <v>0</v>
      </c>
      <c r="AF23">
        <f t="shared" si="4"/>
        <v>0</v>
      </c>
      <c r="AG23">
        <f t="shared" si="4"/>
        <v>1</v>
      </c>
      <c r="AH23">
        <f t="shared" si="4"/>
        <v>0</v>
      </c>
      <c r="AI23">
        <f t="shared" si="4"/>
        <v>0</v>
      </c>
      <c r="AJ23">
        <f t="shared" si="8"/>
        <v>0</v>
      </c>
      <c r="AK23">
        <f t="shared" si="8"/>
        <v>0</v>
      </c>
      <c r="AL23">
        <f t="shared" si="8"/>
        <v>0</v>
      </c>
      <c r="AM23">
        <f t="shared" si="8"/>
        <v>0</v>
      </c>
      <c r="AN23">
        <f t="shared" si="8"/>
        <v>0</v>
      </c>
      <c r="AO23">
        <f t="shared" si="9"/>
        <v>0</v>
      </c>
      <c r="AP23">
        <f t="shared" si="9"/>
        <v>0</v>
      </c>
      <c r="AQ23">
        <f t="shared" si="9"/>
        <v>0</v>
      </c>
      <c r="AR23">
        <f t="shared" si="7"/>
        <v>0</v>
      </c>
      <c r="AS23">
        <f t="shared" si="7"/>
        <v>0</v>
      </c>
      <c r="AT23">
        <f t="shared" si="7"/>
        <v>0</v>
      </c>
      <c r="AU23">
        <f t="shared" si="7"/>
        <v>0</v>
      </c>
      <c r="AV23">
        <f t="shared" si="7"/>
        <v>0</v>
      </c>
      <c r="AW23">
        <f t="shared" si="7"/>
        <v>0</v>
      </c>
      <c r="AX23">
        <f t="shared" si="7"/>
        <v>0</v>
      </c>
      <c r="AY23">
        <f t="shared" si="7"/>
        <v>0</v>
      </c>
      <c r="AZ23">
        <f t="shared" si="7"/>
        <v>0</v>
      </c>
      <c r="BA23">
        <f t="shared" si="7"/>
        <v>0</v>
      </c>
      <c r="BB23">
        <f t="shared" si="7"/>
        <v>0</v>
      </c>
      <c r="BC23">
        <f t="shared" si="7"/>
        <v>0</v>
      </c>
      <c r="BD23">
        <f t="shared" si="7"/>
        <v>0</v>
      </c>
      <c r="BE23">
        <f t="shared" si="7"/>
        <v>0</v>
      </c>
      <c r="BF23">
        <f t="shared" si="7"/>
        <v>0</v>
      </c>
      <c r="BG23">
        <f t="shared" si="7"/>
        <v>0</v>
      </c>
      <c r="BH23">
        <f t="shared" si="6"/>
        <v>1</v>
      </c>
      <c r="BI23">
        <f t="shared" si="6"/>
        <v>0</v>
      </c>
      <c r="BJ23">
        <f t="shared" si="6"/>
        <v>0</v>
      </c>
      <c r="BK23">
        <f t="shared" si="6"/>
        <v>0</v>
      </c>
      <c r="BL23">
        <f t="shared" si="6"/>
        <v>0</v>
      </c>
      <c r="BM23">
        <f t="shared" si="6"/>
        <v>0</v>
      </c>
      <c r="BN23">
        <f t="shared" si="6"/>
        <v>1</v>
      </c>
      <c r="BO23">
        <f t="shared" si="6"/>
        <v>1</v>
      </c>
    </row>
    <row r="24" spans="1:67">
      <c r="A24" s="5" t="str">
        <f>_xlfn.XLOOKUP($E24,'Raw Data'!$E:$E,'Raw Data'!A:A,"ERROR",0,1)</f>
        <v>AE</v>
      </c>
      <c r="B24" s="5" t="str">
        <f>_xlfn.XLOOKUP($E24,'Raw Data'!$E:$E,'Raw Data'!B:B,"ERROR",0,1)</f>
        <v>Hair Mousses</v>
      </c>
      <c r="C24" s="5" t="str">
        <f>_xlfn.XLOOKUP($E24,'Raw Data'!$E:$E,'Raw Data'!C:C,"ERROR",0,1)</f>
        <v>Garnier</v>
      </c>
      <c r="D24" s="5" t="str">
        <f>_xlfn.XLOOKUP($E24,'Raw Data'!$E:$E,'Raw Data'!D:D,"ERROR",0,1)</f>
        <v>www.amazon.ae/dp/B00T6FNWLY</v>
      </c>
      <c r="E24" s="5" t="s">
        <v>136</v>
      </c>
      <c r="F24" s="9" t="str">
        <f>_xlfn.XLOOKUP($E24,'Raw Data'!$E:$E,'Raw Data'!F:F,"ERROR",0,1)</f>
        <v>Garnier Fructis Style Mega Full Thickening Lotion, 5.0 Oz, 1 Count (Packaging May Vary)</v>
      </c>
      <c r="G24" s="10">
        <f>_xlfn.XLOOKUP($E24,'Raw Data'!$E:$E,'Raw Data'!G:G,"ERROR",0,1)</f>
        <v>186</v>
      </c>
      <c r="H24" s="9">
        <f>_xlfn.XLOOKUP($E24,'Raw Data'!$E:$E,'Raw Data'!H:H,"ERROR",0,1)</f>
        <v>9106.16</v>
      </c>
      <c r="I24" s="9">
        <f>_xlfn.XLOOKUP($E24,'Raw Data'!$E:$E,'Raw Data'!I:I,"ERROR",0,1)</f>
        <v>0.0121915192162734</v>
      </c>
      <c r="J24" s="9" t="str">
        <f>_xlfn.XLOOKUP($E24,'Raw Data'!$E:$E,'Raw Data'!J:J,"ERROR",0,1)</f>
        <v>Yes</v>
      </c>
      <c r="K24" s="14" t="str">
        <f t="array" ref="K24">_xlfn.IFS(AND(L24&gt;0,L24&lt;=5),"0 to 5",AND(L24&gt;5,L24&lt;=10),"5 to 10",AND(L24&gt;10,L24&lt;=15),"10 to 15",AND(L24&gt;15,L24&lt;=20),"15 to 20",AND(L24&gt;20,L24&lt;=30),"20 to 30",AND(L24&gt;30,L24&lt;=40),"30 to 40",AND(L24&gt;40,L24&lt;=50),"40 to 50",AND(L24&gt;50,L24&lt;=75),"50 to 75",AND(L24&gt;75,L24&lt;=100),"75 to 100",AND(L24&gt;100,L24&lt;=150),"100 to 150",AND(L24&gt;150,L24&lt;=200),"150 to 200",AND(L24&gt;200,L24&lt;=250),"200 to 250",AND(L24&gt;250,L24&lt;=300),"250 to 300",AND(L24&gt;300,L24&lt;=400),"300 to 400",AND(L24&gt;400,L24&lt;=500),"400 to 500",L24&gt;500,"500+")</f>
        <v>50 to 75</v>
      </c>
      <c r="L24" s="9">
        <f>_xlfn.XLOOKUP($E24,'Raw Data'!$E:$E,'Raw Data'!L:L,"ERROR",0,1)</f>
        <v>50.56</v>
      </c>
      <c r="M24" s="14" t="str">
        <f t="array" ref="M24">_xlfn.IFS(AND(N24&gt;0,N24&lt;=5),"0 to 5",AND(N24&gt;5,N24&lt;=10),"5 to 10",AND(N24&gt;10,N24&lt;=15),"10 to 15",AND(N24&gt;15,N24&lt;=20),"15 to 20",AND(N24&gt;20,N24&lt;=30),"20 to 30",AND(N24&gt;30,N24&lt;=40),"30 to 40",AND(N24&gt;40,N24&lt;=50),"40 to 50",AND(N24&gt;50,N24&lt;=75),"50 to 75",AND(N24&gt;75,N24&lt;=100),"75 to 100",AND(N24&gt;100,N24&lt;=150),"100 to 150",AND(N24&gt;150,N24&lt;=200),"150 to 200",AND(N24&gt;200,N24&lt;=250),"200 to 250",AND(N24&gt;250,N24&lt;=300),"250 to 300",AND(N24&gt;300,N24&lt;=400),"300 to 400",AND(N24&gt;400,N24&lt;=500),"400 to 500",N24&gt;500,"500+")</f>
        <v>50 to 75</v>
      </c>
      <c r="N24" s="9">
        <f>_xlfn.XLOOKUP($E24,'Raw Data'!$E:$E,'Raw Data'!N:N,"ERROR",0,1)</f>
        <v>57.81</v>
      </c>
      <c r="O24" s="14" t="str">
        <f t="array" ref="O24">_xlfn.IFS(P24=0,"No Discount",AND(P24&gt;0,P24&lt;=0.02),"0% to 2%",AND(P24&gt;0.02,P24&lt;=0.04),"2% to 4%",AND(P24&gt;0.04,P24&lt;=0.06),"4% to 6%",AND(P24&gt;0.06,P24&lt;=0.08),"6% to 8%",AND(P24&gt;0.08,P24&lt;=0.1),"8% to 10%",AND(P24&gt;0.1,P24&lt;=0.15),"10% to 15%",AND(P24&gt;0.15,P24&lt;=0.2),"15% to 20%",AND(P24&gt;0.2,P24&lt;=0.25),"20% to 25%",AND(P24&gt;0.25,P24&lt;=0.3),"25% to 30%",AND(P24&gt;0.3,P24&lt;=0.4),"30% to 40%",AND(P24&gt;0.4,P24&lt;=0.5),"40% to 50%",AND(P24&gt;0.5,P24&lt;=0.75),"50% to 75%",AND(P24&gt;0.75,P24&lt;=1),"75% to 100%")</f>
        <v>10% to 15%</v>
      </c>
      <c r="P24" s="10">
        <f>_xlfn.XLOOKUP($E24,'Raw Data'!$E:$E,'Raw Data'!P:P,"ERROR",0,1)</f>
        <v>0.125410828576371</v>
      </c>
      <c r="Q24" s="9">
        <f>_xlfn.XLOOKUP($E24,'Raw Data'!$E:$E,'Raw Data'!Q:Q,"ERROR",0,1)</f>
        <v>5</v>
      </c>
      <c r="R24" s="9" t="str">
        <f>_xlfn.XLOOKUP($E24,'Raw Data'!$E:$E,'Raw Data'!R:R,"ERROR",0,1)</f>
        <v>oz</v>
      </c>
      <c r="S24" s="5" t="str">
        <f t="array" ref="S24">_xlfn.IFS(AND(T24&gt;0,T24&lt;=0.05),"0 to 0.05",AND(T24&gt;0.05,T24&lt;=0.1),"0.05 to 0.1",AND(T24&gt;0.1,T24&lt;=0.2),"0.1 to 0.2",AND(T24&gt;0.2,T24&lt;=0.3),"0.2 to 0.3",AND(T24&gt;0.3,T24&lt;=0.4),"0.3 to 0.4",AND(T24&gt;0.4,T24&lt;=0.5),"0.4 to 0.5",AND(T24&gt;0.5,T24&lt;=0.75),"0.5 to 0.75",AND(T24&gt;0.75,T24&lt;=1),"0.75 to 1",AND(T24&gt;1,T24&lt;=2),"1 to 2",AND(T24&gt;2,T24&lt;=3),"2 to 3",AND(T24&gt;3,T24&lt;=4),"3 to 4",AND(T24&gt;4,T24&lt;=5),"4 to 5",AND(T24&gt;5,T24&lt;=10),"5 to 10",T24&gt;10,"10+")</f>
        <v>0.3 to 0.4</v>
      </c>
      <c r="T24" s="10">
        <f t="shared" si="1"/>
        <v>0.341968211024687</v>
      </c>
      <c r="U24" s="15" t="str">
        <f t="array" ref="U24">_xlfn.IFS(AND(V24&gt;0,V24&lt;=0.05),"0 to 0.05",AND(V24&gt;0.05,V24&lt;=0.1),"0.05 to 0.1",AND(V24&gt;0.1,V24&lt;=0.2),"0.1 to 0.2",AND(V24&gt;0.2,V24&lt;=0.3),"0.2 to 0.3",AND(V24&gt;0.3,V24&lt;=0.4),"0.3 to 0.4",AND(V24&gt;0.4,V24&lt;=0.5),"0.4 to 0.5",AND(V24&gt;0.5,V24&lt;=0.75),"0.5 to 0.75",AND(V24&gt;0.75,V24&lt;=1),"0.75 to 1",AND(V24&gt;1,V24&lt;=2),"1 to 2",AND(V24&gt;2,V24&lt;=3),"2 to 3",AND(V24&gt;3,V24&lt;=4),"3 to 4",AND(V24&gt;4,V24&lt;=5),"4 to 5",AND(V24&gt;5,V24&lt;=10),"5 to 10",V24&gt;10,"10+")</f>
        <v>0.1 to 0.2</v>
      </c>
      <c r="V24" s="10">
        <f t="shared" si="2"/>
        <v>0.105571187013865</v>
      </c>
      <c r="W24" s="15" t="str">
        <f t="array" ref="W24">_xlfn.IFS(AND(X24&gt;0,X24&lt;=0.05),"0 to 0.05",AND(X24&gt;0.05,X24&lt;=0.1),"0.05 to 0.1",AND(X24&gt;0.1,X24&lt;=0.2),"0.1 to 0.2",AND(X24&gt;0.2,X24&lt;=0.3),"0.2 to 0.3",AND(X24&gt;0.3,X24&lt;=0.4),"0.3 to 0.4",AND(X24&gt;0.4,X24&lt;=0.5),"0.4 to 0.5",AND(X24&gt;0.5,X24&lt;=0.75),"0.5 to 0.75",AND(X24&gt;0.75,X24&lt;=1),"0.75 to 1",AND(X24&gt;1,X24&lt;=2),"1 to 2",AND(X24&gt;2,X24&lt;=3),"2 to 3",AND(X24&gt;3,X24&lt;=4),"3 to 4",AND(X24&gt;4,X24&lt;=5),"4 to 5",AND(X24&gt;5,X24&lt;=10),"5 to 10",X24&gt;10,"10+")</f>
        <v>0.05 to 0.1</v>
      </c>
      <c r="X24" s="16">
        <f t="shared" si="3"/>
        <v>0.0923314169766656</v>
      </c>
      <c r="Y24" s="5" t="str">
        <f t="array" ref="Y24">_xlfn.IFS(AND(Z24&gt;0,Z24&lt;=1),"0 to 1",AND(Z24&gt;1,Z24&lt;=2),"1 to 2",AND(Z24&gt;2,Z24&lt;=4),"2 to 4",AND(Z24&gt;4,Z24&lt;=6),"4 to 6",AND(Z24&gt;6,Z24&lt;=8),"6 to 8",AND(Z24&gt;8,Z24&lt;=10),"8 to 10",AND(Z24&gt;10,Z24&lt;=15),"10 to 15",AND(Z24&gt;15,Z24&lt;=20),"15 to 20",AND(Z24&gt;20,Z24&lt;=25),"20 to 25",AND(Z24&gt;25,Z24&lt;=30),"25 to 30",AND(Z24&gt;30,Z24&lt;=40),"30 to 40",AND(Z24&gt;40,Z24&lt;=50),"40 to 50",Z24&gt;50,"50+")</f>
        <v>4 to 6</v>
      </c>
      <c r="Z24" s="9">
        <f t="array" ref="Z24">_xlfn.IFS(AA24="oz",_xlfn.IFS(R24="oz",Q24,R24="fl oz",Q24*1.04,R24="ml",Q24*0.0338),AA24="fl oz",_xlfn.IFS(R24="oz",Q24/1.04,R24="fl oz",Q24,R24="ml",Q24*0.0338/1.04),AA24="ml",_xlfn.IFS(R24="oz",Q24/0.0338,R24="fl oz",Q24*1.04/0.0338,R24="ml",Q24))</f>
        <v>5</v>
      </c>
      <c r="AA24" s="9" t="str">
        <f>_xlfn.XLOOKUP($E24,'Raw Data'!$E:$E,'Raw Data'!AA:AA,"ERROR",0,1)</f>
        <v>oz</v>
      </c>
      <c r="AB24" s="5" t="s">
        <v>137</v>
      </c>
      <c r="AC24" s="5" t="s">
        <v>138</v>
      </c>
      <c r="AD24" s="5" t="s">
        <v>139</v>
      </c>
      <c r="AE24">
        <f t="shared" si="4"/>
        <v>0</v>
      </c>
      <c r="AF24">
        <f t="shared" si="4"/>
        <v>0</v>
      </c>
      <c r="AG24">
        <f t="shared" si="4"/>
        <v>0</v>
      </c>
      <c r="AH24">
        <f t="shared" si="4"/>
        <v>0</v>
      </c>
      <c r="AI24">
        <f t="shared" si="4"/>
        <v>0</v>
      </c>
      <c r="AJ24">
        <f t="shared" si="8"/>
        <v>0</v>
      </c>
      <c r="AK24">
        <f t="shared" si="8"/>
        <v>0</v>
      </c>
      <c r="AL24">
        <f t="shared" si="8"/>
        <v>0</v>
      </c>
      <c r="AM24">
        <f t="shared" si="8"/>
        <v>0</v>
      </c>
      <c r="AN24">
        <f t="shared" si="8"/>
        <v>0</v>
      </c>
      <c r="AO24">
        <f t="shared" si="9"/>
        <v>0</v>
      </c>
      <c r="AP24">
        <f t="shared" si="9"/>
        <v>1</v>
      </c>
      <c r="AQ24">
        <f t="shared" si="9"/>
        <v>0</v>
      </c>
      <c r="AR24">
        <f t="shared" si="7"/>
        <v>0</v>
      </c>
      <c r="AS24">
        <f t="shared" si="7"/>
        <v>0</v>
      </c>
      <c r="AT24">
        <f t="shared" si="7"/>
        <v>0</v>
      </c>
      <c r="AU24">
        <f t="shared" si="7"/>
        <v>0</v>
      </c>
      <c r="AV24">
        <f t="shared" si="7"/>
        <v>0</v>
      </c>
      <c r="AW24">
        <f t="shared" si="7"/>
        <v>0</v>
      </c>
      <c r="AX24">
        <f t="shared" si="7"/>
        <v>1</v>
      </c>
      <c r="AY24">
        <f t="shared" si="7"/>
        <v>0</v>
      </c>
      <c r="AZ24">
        <f t="shared" si="7"/>
        <v>0</v>
      </c>
      <c r="BA24">
        <f t="shared" si="7"/>
        <v>0</v>
      </c>
      <c r="BB24">
        <f t="shared" si="7"/>
        <v>0</v>
      </c>
      <c r="BC24">
        <f t="shared" si="7"/>
        <v>0</v>
      </c>
      <c r="BD24">
        <f t="shared" si="7"/>
        <v>0</v>
      </c>
      <c r="BE24">
        <f t="shared" si="7"/>
        <v>0</v>
      </c>
      <c r="BF24">
        <f t="shared" si="7"/>
        <v>0</v>
      </c>
      <c r="BG24">
        <f t="shared" si="7"/>
        <v>0</v>
      </c>
      <c r="BH24">
        <f t="shared" si="6"/>
        <v>1</v>
      </c>
      <c r="BI24">
        <f t="shared" si="6"/>
        <v>0</v>
      </c>
      <c r="BJ24">
        <f t="shared" si="6"/>
        <v>1</v>
      </c>
      <c r="BK24">
        <f t="shared" si="6"/>
        <v>0</v>
      </c>
      <c r="BL24">
        <f t="shared" si="6"/>
        <v>0</v>
      </c>
      <c r="BM24">
        <f t="shared" si="6"/>
        <v>0</v>
      </c>
      <c r="BN24">
        <f t="shared" si="6"/>
        <v>1</v>
      </c>
      <c r="BO24">
        <f t="shared" si="6"/>
        <v>1</v>
      </c>
    </row>
    <row r="25" spans="1:67">
      <c r="A25" s="5" t="str">
        <f>_xlfn.XLOOKUP($E25,'Raw Data'!$E:$E,'Raw Data'!A:A,"ERROR",0,1)</f>
        <v>AE</v>
      </c>
      <c r="B25" s="5" t="str">
        <f>_xlfn.XLOOKUP($E25,'Raw Data'!$E:$E,'Raw Data'!B:B,"ERROR",0,1)</f>
        <v>Hair Mousses</v>
      </c>
      <c r="C25" s="5" t="str">
        <f>_xlfn.XLOOKUP($E25,'Raw Data'!$E:$E,'Raw Data'!C:C,"ERROR",0,1)</f>
        <v>kerastase</v>
      </c>
      <c r="D25" s="5" t="str">
        <f>_xlfn.XLOOKUP($E25,'Raw Data'!$E:$E,'Raw Data'!D:D,"ERROR",0,1)</f>
        <v>www.amazon.ae/dp/B00UXOXJ10</v>
      </c>
      <c r="E25" s="5" t="s">
        <v>140</v>
      </c>
      <c r="F25" s="9" t="str">
        <f>_xlfn.XLOOKUP($E25,'Raw Data'!$E:$E,'Raw Data'!F:F,"ERROR",0,1)</f>
        <v>KERASTASE Densifique Mousse Fluid Ounce, Multicolor, 5.1 Fl Oz</v>
      </c>
      <c r="G25" s="10">
        <f>_xlfn.XLOOKUP($E25,'Raw Data'!$E:$E,'Raw Data'!G:G,"ERROR",0,1)</f>
        <v>57</v>
      </c>
      <c r="H25" s="9">
        <f>_xlfn.XLOOKUP($E25,'Raw Data'!$E:$E,'Raw Data'!H:H,"ERROR",0,1)</f>
        <v>9037.32</v>
      </c>
      <c r="I25" s="9">
        <f>_xlfn.XLOOKUP($E25,'Raw Data'!$E:$E,'Raw Data'!I:I,"ERROR",0,1)</f>
        <v>0.0120993547712331</v>
      </c>
      <c r="J25" s="9" t="str">
        <f>_xlfn.XLOOKUP($E25,'Raw Data'!$E:$E,'Raw Data'!J:J,"ERROR",0,1)</f>
        <v>Yes</v>
      </c>
      <c r="K25" s="14" t="str">
        <f t="array" ref="K25">_xlfn.IFS(AND(L25&gt;0,L25&lt;=5),"0 to 5",AND(L25&gt;5,L25&lt;=10),"5 to 10",AND(L25&gt;10,L25&lt;=15),"10 to 15",AND(L25&gt;15,L25&lt;=20),"15 to 20",AND(L25&gt;20,L25&lt;=30),"20 to 30",AND(L25&gt;30,L25&lt;=40),"30 to 40",AND(L25&gt;40,L25&lt;=50),"40 to 50",AND(L25&gt;50,L25&lt;=75),"50 to 75",AND(L25&gt;75,L25&lt;=100),"75 to 100",AND(L25&gt;100,L25&lt;=150),"100 to 150",AND(L25&gt;150,L25&lt;=200),"150 to 200",AND(L25&gt;200,L25&lt;=250),"200 to 250",AND(L25&gt;250,L25&lt;=300),"250 to 300",AND(L25&gt;300,L25&lt;=400),"300 to 400",AND(L25&gt;400,L25&lt;=500),"400 to 500",L25&gt;500,"500+")</f>
        <v>150 to 200</v>
      </c>
      <c r="L25" s="9">
        <f>_xlfn.XLOOKUP($E25,'Raw Data'!$E:$E,'Raw Data'!L:L,"ERROR",0,1)</f>
        <v>158.42</v>
      </c>
      <c r="M25" s="14" t="str">
        <f t="array" ref="M25">_xlfn.IFS(AND(N25&gt;0,N25&lt;=5),"0 to 5",AND(N25&gt;5,N25&lt;=10),"5 to 10",AND(N25&gt;10,N25&lt;=15),"10 to 15",AND(N25&gt;15,N25&lt;=20),"15 to 20",AND(N25&gt;20,N25&lt;=30),"20 to 30",AND(N25&gt;30,N25&lt;=40),"30 to 40",AND(N25&gt;40,N25&lt;=50),"40 to 50",AND(N25&gt;50,N25&lt;=75),"50 to 75",AND(N25&gt;75,N25&lt;=100),"75 to 100",AND(N25&gt;100,N25&lt;=150),"100 to 150",AND(N25&gt;150,N25&lt;=200),"150 to 200",AND(N25&gt;200,N25&lt;=250),"200 to 250",AND(N25&gt;250,N25&lt;=300),"250 to 300",AND(N25&gt;300,N25&lt;=400),"300 to 400",AND(N25&gt;400,N25&lt;=500),"400 to 500",N25&gt;500,"500+")</f>
        <v>150 to 200</v>
      </c>
      <c r="N25" s="9">
        <f>_xlfn.XLOOKUP($E25,'Raw Data'!$E:$E,'Raw Data'!N:N,"ERROR",0,1)</f>
        <v>173.06</v>
      </c>
      <c r="O25" s="14" t="str">
        <f t="array" ref="O25">_xlfn.IFS(P25=0,"No Discount",AND(P25&gt;0,P25&lt;=0.02),"0% to 2%",AND(P25&gt;0.02,P25&lt;=0.04),"2% to 4%",AND(P25&gt;0.04,P25&lt;=0.06),"4% to 6%",AND(P25&gt;0.06,P25&lt;=0.08),"6% to 8%",AND(P25&gt;0.08,P25&lt;=0.1),"8% to 10%",AND(P25&gt;0.1,P25&lt;=0.15),"10% to 15%",AND(P25&gt;0.15,P25&lt;=0.2),"15% to 20%",AND(P25&gt;0.2,P25&lt;=0.25),"20% to 25%",AND(P25&gt;0.25,P25&lt;=0.3),"25% to 30%",AND(P25&gt;0.3,P25&lt;=0.4),"30% to 40%",AND(P25&gt;0.4,P25&lt;=0.5),"40% to 50%",AND(P25&gt;0.5,P25&lt;=0.75),"50% to 75%",AND(P25&gt;0.75,P25&lt;=1),"75% to 100%")</f>
        <v>8% to 10%</v>
      </c>
      <c r="P25" s="10">
        <f>_xlfn.XLOOKUP($E25,'Raw Data'!$E:$E,'Raw Data'!P:P,"ERROR",0,1)</f>
        <v>0.0845949381717324</v>
      </c>
      <c r="Q25" s="9">
        <f>_xlfn.XLOOKUP($E25,'Raw Data'!$E:$E,'Raw Data'!Q:Q,"ERROR",0,1)</f>
        <v>5.1</v>
      </c>
      <c r="R25" s="9" t="str">
        <f>_xlfn.XLOOKUP($E25,'Raw Data'!$E:$E,'Raw Data'!R:R,"ERROR",0,1)</f>
        <v>fl oz</v>
      </c>
      <c r="S25" s="5" t="str">
        <f t="array" ref="S25">_xlfn.IFS(AND(T25&gt;0,T25&lt;=0.05),"0 to 0.05",AND(T25&gt;0.05,T25&lt;=0.1),"0.05 to 0.1",AND(T25&gt;0.1,T25&lt;=0.2),"0.1 to 0.2",AND(T25&gt;0.2,T25&lt;=0.3),"0.2 to 0.3",AND(T25&gt;0.3,T25&lt;=0.4),"0.3 to 0.4",AND(T25&gt;0.4,T25&lt;=0.5),"0.4 to 0.5",AND(T25&gt;0.5,T25&lt;=0.75),"0.5 to 0.75",AND(T25&gt;0.75,T25&lt;=1),"0.75 to 1",AND(T25&gt;1,T25&lt;=2),"1 to 2",AND(T25&gt;2,T25&lt;=3),"2 to 3",AND(T25&gt;3,T25&lt;=4),"3 to 4",AND(T25&gt;4,T25&lt;=5),"4 to 5",AND(T25&gt;5,T25&lt;=10),"5 to 10",T25&gt;10,"10+")</f>
        <v>1 to 2</v>
      </c>
      <c r="T25" s="10">
        <f t="shared" si="1"/>
        <v>1.01007859765742</v>
      </c>
      <c r="U25" s="15" t="str">
        <f t="array" ref="U25">_xlfn.IFS(AND(V25&gt;0,V25&lt;=0.05),"0 to 0.05",AND(V25&gt;0.05,V25&lt;=0.1),"0.05 to 0.1",AND(V25&gt;0.1,V25&lt;=0.2),"0.1 to 0.2",AND(V25&gt;0.2,V25&lt;=0.3),"0.2 to 0.3",AND(V25&gt;0.3,V25&lt;=0.4),"0.3 to 0.4",AND(V25&gt;0.4,V25&lt;=0.5),"0.4 to 0.5",AND(V25&gt;0.5,V25&lt;=0.75),"0.5 to 0.75",AND(V25&gt;0.75,V25&lt;=1),"0.75 to 1",AND(V25&gt;1,V25&lt;=2),"1 to 2",AND(V25&gt;2,V25&lt;=3),"2 to 3",AND(V25&gt;3,V25&lt;=4),"3 to 4",AND(V25&gt;4,V25&lt;=5),"4 to 5",AND(V25&gt;5,V25&lt;=10),"5 to 10",V25&gt;10,"10+")</f>
        <v>0.2 to 0.3</v>
      </c>
      <c r="V25" s="10">
        <f t="shared" si="2"/>
        <v>0.297924091464842</v>
      </c>
      <c r="W25" s="15" t="str">
        <f t="array" ref="W25">_xlfn.IFS(AND(X25&gt;0,X25&lt;=0.05),"0 to 0.05",AND(X25&gt;0.05,X25&lt;=0.1),"0.05 to 0.1",AND(X25&gt;0.1,X25&lt;=0.2),"0.1 to 0.2",AND(X25&gt;0.2,X25&lt;=0.3),"0.2 to 0.3",AND(X25&gt;0.3,X25&lt;=0.4),"0.3 to 0.4",AND(X25&gt;0.4,X25&lt;=0.5),"0.4 to 0.5",AND(X25&gt;0.5,X25&lt;=0.75),"0.5 to 0.75",AND(X25&gt;0.75,X25&lt;=1),"0.75 to 1",AND(X25&gt;1,X25&lt;=2),"1 to 2",AND(X25&gt;2,X25&lt;=3),"2 to 3",AND(X25&gt;3,X25&lt;=4),"3 to 4",AND(X25&gt;4,X25&lt;=5),"4 to 5",AND(X25&gt;5,X25&lt;=10),"5 to 10",X25&gt;10,"10+")</f>
        <v>0.2 to 0.3</v>
      </c>
      <c r="X25" s="16">
        <f t="shared" si="3"/>
        <v>0.272721221367504</v>
      </c>
      <c r="Y25" s="5" t="str">
        <f t="array" ref="Y25">_xlfn.IFS(AND(Z25&gt;0,Z25&lt;=1),"0 to 1",AND(Z25&gt;1,Z25&lt;=2),"1 to 2",AND(Z25&gt;2,Z25&lt;=4),"2 to 4",AND(Z25&gt;4,Z25&lt;=6),"4 to 6",AND(Z25&gt;6,Z25&lt;=8),"6 to 8",AND(Z25&gt;8,Z25&lt;=10),"8 to 10",AND(Z25&gt;10,Z25&lt;=15),"10 to 15",AND(Z25&gt;15,Z25&lt;=20),"15 to 20",AND(Z25&gt;20,Z25&lt;=25),"20 to 25",AND(Z25&gt;25,Z25&lt;=30),"25 to 30",AND(Z25&gt;30,Z25&lt;=40),"30 to 40",AND(Z25&gt;40,Z25&lt;=50),"40 to 50",Z25&gt;50,"50+")</f>
        <v>4 to 6</v>
      </c>
      <c r="Z25" s="9">
        <f t="array" ref="Z25">_xlfn.IFS(AA25="oz",_xlfn.IFS(R25="oz",Q25,R25="fl oz",Q25*1.04,R25="ml",Q25*0.0338),AA25="fl oz",_xlfn.IFS(R25="oz",Q25/1.04,R25="fl oz",Q25,R25="ml",Q25*0.0338/1.04),AA25="ml",_xlfn.IFS(R25="oz",Q25/0.0338,R25="fl oz",Q25*1.04/0.0338,R25="ml",Q25))</f>
        <v>5.304</v>
      </c>
      <c r="AA25" s="9" t="str">
        <f>_xlfn.XLOOKUP($E25,'Raw Data'!$E:$E,'Raw Data'!AA:AA,"ERROR",0,1)</f>
        <v>oz</v>
      </c>
      <c r="AB25" s="5" t="s">
        <v>141</v>
      </c>
      <c r="AC25" s="5" t="s">
        <v>86</v>
      </c>
      <c r="AD25" s="5" t="s">
        <v>43</v>
      </c>
      <c r="AE25">
        <f t="shared" si="4"/>
        <v>0</v>
      </c>
      <c r="AF25">
        <f t="shared" si="4"/>
        <v>0</v>
      </c>
      <c r="AG25">
        <f t="shared" si="4"/>
        <v>0</v>
      </c>
      <c r="AH25">
        <f t="shared" si="4"/>
        <v>0</v>
      </c>
      <c r="AI25">
        <f t="shared" si="4"/>
        <v>0</v>
      </c>
      <c r="AJ25">
        <f t="shared" si="8"/>
        <v>0</v>
      </c>
      <c r="AK25">
        <f t="shared" si="8"/>
        <v>0</v>
      </c>
      <c r="AL25">
        <f t="shared" si="8"/>
        <v>0</v>
      </c>
      <c r="AM25">
        <f t="shared" si="8"/>
        <v>0</v>
      </c>
      <c r="AN25">
        <f t="shared" si="8"/>
        <v>0</v>
      </c>
      <c r="AO25">
        <f t="shared" si="9"/>
        <v>0</v>
      </c>
      <c r="AP25">
        <f t="shared" si="9"/>
        <v>0</v>
      </c>
      <c r="AQ25">
        <f t="shared" si="9"/>
        <v>0</v>
      </c>
      <c r="AR25">
        <f t="shared" si="7"/>
        <v>0</v>
      </c>
      <c r="AS25">
        <f t="shared" si="7"/>
        <v>0</v>
      </c>
      <c r="AT25">
        <f t="shared" si="7"/>
        <v>0</v>
      </c>
      <c r="AU25">
        <f t="shared" si="7"/>
        <v>0</v>
      </c>
      <c r="AV25">
        <f t="shared" si="7"/>
        <v>0</v>
      </c>
      <c r="AW25">
        <f t="shared" si="7"/>
        <v>0</v>
      </c>
      <c r="AX25">
        <f t="shared" si="7"/>
        <v>0</v>
      </c>
      <c r="AY25">
        <f t="shared" si="7"/>
        <v>0</v>
      </c>
      <c r="AZ25">
        <f t="shared" si="7"/>
        <v>0</v>
      </c>
      <c r="BA25">
        <f t="shared" si="7"/>
        <v>0</v>
      </c>
      <c r="BB25">
        <f t="shared" si="7"/>
        <v>0</v>
      </c>
      <c r="BC25">
        <f t="shared" si="7"/>
        <v>0</v>
      </c>
      <c r="BD25">
        <f t="shared" si="7"/>
        <v>0</v>
      </c>
      <c r="BE25">
        <f t="shared" si="7"/>
        <v>0</v>
      </c>
      <c r="BF25">
        <f t="shared" si="7"/>
        <v>0</v>
      </c>
      <c r="BG25">
        <f t="shared" si="7"/>
        <v>0</v>
      </c>
      <c r="BH25">
        <f t="shared" si="6"/>
        <v>1</v>
      </c>
      <c r="BI25">
        <f t="shared" si="6"/>
        <v>0</v>
      </c>
      <c r="BJ25">
        <f t="shared" si="6"/>
        <v>0</v>
      </c>
      <c r="BK25">
        <f t="shared" si="6"/>
        <v>0</v>
      </c>
      <c r="BL25">
        <f t="shared" si="6"/>
        <v>0</v>
      </c>
      <c r="BM25">
        <f t="shared" si="6"/>
        <v>0</v>
      </c>
      <c r="BN25">
        <f t="shared" si="6"/>
        <v>1</v>
      </c>
      <c r="BO25">
        <f t="shared" si="6"/>
        <v>1</v>
      </c>
    </row>
    <row r="26" spans="1:67">
      <c r="A26" s="5" t="str">
        <f>_xlfn.XLOOKUP($E26,'Raw Data'!$E:$E,'Raw Data'!A:A,"ERROR",0,1)</f>
        <v>AE</v>
      </c>
      <c r="B26" s="5" t="str">
        <f>_xlfn.XLOOKUP($E26,'Raw Data'!$E:$E,'Raw Data'!B:B,"ERROR",0,1)</f>
        <v>Hair Mousses</v>
      </c>
      <c r="C26" s="5" t="str">
        <f>_xlfn.XLOOKUP($E26,'Raw Data'!$E:$E,'Raw Data'!C:C,"ERROR",0,1)</f>
        <v>Wella</v>
      </c>
      <c r="D26" s="5" t="str">
        <f>_xlfn.XLOOKUP($E26,'Raw Data'!$E:$E,'Raw Data'!D:D,"ERROR",0,1)</f>
        <v>www.amazon.ae/dp/B07HZFYJ43</v>
      </c>
      <c r="E26" s="5" t="s">
        <v>142</v>
      </c>
      <c r="F26" s="9" t="str">
        <f>_xlfn.XLOOKUP($E26,'Raw Data'!$E:$E,'Raw Data'!F:F,"ERROR",0,1)</f>
        <v>Wella Pro Professionals Eimi Extra Volume Strong Hold Heat Protection Hair Styling Mousse For Body 75ml, White</v>
      </c>
      <c r="G26" s="10">
        <f>_xlfn.XLOOKUP($E26,'Raw Data'!$E:$E,'Raw Data'!G:G,"ERROR",0,1)</f>
        <v>140</v>
      </c>
      <c r="H26" s="9">
        <f>_xlfn.XLOOKUP($E26,'Raw Data'!$E:$E,'Raw Data'!H:H,"ERROR",0,1)</f>
        <v>8819.83</v>
      </c>
      <c r="I26" s="9">
        <f>_xlfn.XLOOKUP($E26,'Raw Data'!$E:$E,'Raw Data'!I:I,"ERROR",0,1)</f>
        <v>0.0118081745685629</v>
      </c>
      <c r="J26" s="9" t="str">
        <f>_xlfn.XLOOKUP($E26,'Raw Data'!$E:$E,'Raw Data'!J:J,"ERROR",0,1)</f>
        <v>Yes</v>
      </c>
      <c r="K26" s="14" t="str">
        <f t="array" ref="K26">_xlfn.IFS(AND(L26&gt;0,L26&lt;=5),"0 to 5",AND(L26&gt;5,L26&lt;=10),"5 to 10",AND(L26&gt;10,L26&lt;=15),"10 to 15",AND(L26&gt;15,L26&lt;=20),"15 to 20",AND(L26&gt;20,L26&lt;=30),"20 to 30",AND(L26&gt;30,L26&lt;=40),"30 to 40",AND(L26&gt;40,L26&lt;=50),"40 to 50",AND(L26&gt;50,L26&lt;=75),"50 to 75",AND(L26&gt;75,L26&lt;=100),"75 to 100",AND(L26&gt;100,L26&lt;=150),"100 to 150",AND(L26&gt;150,L26&lt;=200),"150 to 200",AND(L26&gt;200,L26&lt;=250),"200 to 250",AND(L26&gt;250,L26&lt;=300),"250 to 300",AND(L26&gt;300,L26&lt;=400),"300 to 400",AND(L26&gt;400,L26&lt;=500),"400 to 500",L26&gt;500,"500+")</f>
        <v>75 to 100</v>
      </c>
      <c r="L26" s="9">
        <f>_xlfn.XLOOKUP($E26,'Raw Data'!$E:$E,'Raw Data'!L:L,"ERROR",0,1)</f>
        <v>85.77</v>
      </c>
      <c r="M26" s="14" t="str">
        <f t="array" ref="M26">_xlfn.IFS(AND(N26&gt;0,N26&lt;=5),"0 to 5",AND(N26&gt;5,N26&lt;=10),"5 to 10",AND(N26&gt;10,N26&lt;=15),"10 to 15",AND(N26&gt;15,N26&lt;=20),"15 to 20",AND(N26&gt;20,N26&lt;=30),"20 to 30",AND(N26&gt;30,N26&lt;=40),"30 to 40",AND(N26&gt;40,N26&lt;=50),"40 to 50",AND(N26&gt;50,N26&lt;=75),"50 to 75",AND(N26&gt;75,N26&lt;=100),"75 to 100",AND(N26&gt;100,N26&lt;=150),"100 to 150",AND(N26&gt;150,N26&lt;=200),"150 to 200",AND(N26&gt;200,N26&lt;=250),"200 to 250",AND(N26&gt;250,N26&lt;=300),"250 to 300",AND(N26&gt;300,N26&lt;=400),"300 to 400",AND(N26&gt;400,N26&lt;=500),"400 to 500",N26&gt;500,"500+")</f>
        <v>75 to 100</v>
      </c>
      <c r="N26" s="9">
        <f>_xlfn.XLOOKUP($E26,'Raw Data'!$E:$E,'Raw Data'!N:N,"ERROR",0,1)</f>
        <v>89.88</v>
      </c>
      <c r="O26" s="14" t="str">
        <f t="array" ref="O26">_xlfn.IFS(P26=0,"No Discount",AND(P26&gt;0,P26&lt;=0.02),"0% to 2%",AND(P26&gt;0.02,P26&lt;=0.04),"2% to 4%",AND(P26&gt;0.04,P26&lt;=0.06),"4% to 6%",AND(P26&gt;0.06,P26&lt;=0.08),"6% to 8%",AND(P26&gt;0.08,P26&lt;=0.1),"8% to 10%",AND(P26&gt;0.1,P26&lt;=0.15),"10% to 15%",AND(P26&gt;0.15,P26&lt;=0.2),"15% to 20%",AND(P26&gt;0.2,P26&lt;=0.25),"20% to 25%",AND(P26&gt;0.25,P26&lt;=0.3),"25% to 30%",AND(P26&gt;0.3,P26&lt;=0.4),"30% to 40%",AND(P26&gt;0.4,P26&lt;=0.5),"40% to 50%",AND(P26&gt;0.5,P26&lt;=0.75),"50% to 75%",AND(P26&gt;0.75,P26&lt;=1),"75% to 100%")</f>
        <v>4% to 6%</v>
      </c>
      <c r="P26" s="10">
        <f>_xlfn.XLOOKUP($E26,'Raw Data'!$E:$E,'Raw Data'!P:P,"ERROR",0,1)</f>
        <v>0.0457276368491322</v>
      </c>
      <c r="Q26" s="9">
        <f>_xlfn.XLOOKUP($E26,'Raw Data'!$E:$E,'Raw Data'!Q:Q,"ERROR",0,1)</f>
        <v>75</v>
      </c>
      <c r="R26" s="9" t="str">
        <f>_xlfn.XLOOKUP($E26,'Raw Data'!$E:$E,'Raw Data'!R:R,"ERROR",0,1)</f>
        <v>ml</v>
      </c>
      <c r="S26" s="5" t="str">
        <f t="array" ref="S26">_xlfn.IFS(AND(T26&gt;0,T26&lt;=0.05),"0 to 0.05",AND(T26&gt;0.05,T26&lt;=0.1),"0.05 to 0.1",AND(T26&gt;0.1,T26&lt;=0.2),"0.1 to 0.2",AND(T26&gt;0.2,T26&lt;=0.3),"0.2 to 0.3",AND(T26&gt;0.3,T26&lt;=0.4),"0.3 to 0.4",AND(T26&gt;0.4,T26&lt;=0.5),"0.4 to 0.5",AND(T26&gt;0.5,T26&lt;=0.75),"0.5 to 0.75",AND(T26&gt;0.75,T26&lt;=1),"0.75 to 1",AND(T26&gt;1,T26&lt;=2),"1 to 2",AND(T26&gt;2,T26&lt;=3),"2 to 3",AND(T26&gt;3,T26&lt;=4),"3 to 4",AND(T26&gt;4,T26&lt;=5),"4 to 5",AND(T26&gt;5,T26&lt;=10),"5 to 10",T26&gt;10,"10+")</f>
        <v>1 to 2</v>
      </c>
      <c r="T26" s="10">
        <f t="shared" si="1"/>
        <v>1.14421100867863</v>
      </c>
      <c r="U26" s="15" t="str">
        <f t="array" ref="U26">_xlfn.IFS(AND(V26&gt;0,V26&lt;=0.05),"0 to 0.05",AND(V26&gt;0.05,V26&lt;=0.1),"0.05 to 0.1",AND(V26&gt;0.1,V26&lt;=0.2),"0.1 to 0.2",AND(V26&gt;0.2,V26&lt;=0.3),"0.2 to 0.3",AND(V26&gt;0.3,V26&lt;=0.4),"0.3 to 0.4",AND(V26&gt;0.4,V26&lt;=0.5),"0.4 to 0.5",AND(V26&gt;0.5,V26&lt;=0.75),"0.5 to 0.75",AND(V26&gt;0.75,V26&lt;=1),"0.75 to 1",AND(V26&gt;1,V26&lt;=2),"1 to 2",AND(V26&gt;2,V26&lt;=3),"2 to 3",AND(V26&gt;3,V26&lt;=4),"3 to 4",AND(V26&gt;4,V26&lt;=5),"4 to 5",AND(V26&gt;5,V26&lt;=10),"5 to 10",V26&gt;10,"10+")</f>
        <v>0.3 to 0.4</v>
      </c>
      <c r="V26" s="10">
        <f t="shared" si="2"/>
        <v>0.323740877628654</v>
      </c>
      <c r="W26" s="15" t="str">
        <f t="array" ref="W26">_xlfn.IFS(AND(X26&gt;0,X26&lt;=0.05),"0 to 0.05",AND(X26&gt;0.05,X26&lt;=0.1),"0.05 to 0.1",AND(X26&gt;0.1,X26&lt;=0.2),"0.1 to 0.2",AND(X26&gt;0.2,X26&lt;=0.3),"0.2 to 0.3",AND(X26&gt;0.3,X26&lt;=0.4),"0.3 to 0.4",AND(X26&gt;0.4,X26&lt;=0.5),"0.4 to 0.5",AND(X26&gt;0.5,X26&lt;=0.75),"0.5 to 0.75",AND(X26&gt;0.75,X26&lt;=1),"0.75 to 1",AND(X26&gt;1,X26&lt;=2),"1 to 2",AND(X26&gt;2,X26&lt;=3),"2 to 3",AND(X26&gt;3,X26&lt;=4),"3 to 4",AND(X26&gt;4,X26&lt;=5),"4 to 5",AND(X26&gt;5,X26&lt;=10),"5 to 10",X26&gt;10,"10+")</f>
        <v>0.3 to 0.4</v>
      </c>
      <c r="X26" s="16">
        <f t="shared" si="3"/>
        <v>0.308936972343231</v>
      </c>
      <c r="Y26" s="5" t="str">
        <f t="array" ref="Y26">_xlfn.IFS(AND(Z26&gt;0,Z26&lt;=1),"0 to 1",AND(Z26&gt;1,Z26&lt;=2),"1 to 2",AND(Z26&gt;2,Z26&lt;=4),"2 to 4",AND(Z26&gt;4,Z26&lt;=6),"4 to 6",AND(Z26&gt;6,Z26&lt;=8),"6 to 8",AND(Z26&gt;8,Z26&lt;=10),"8 to 10",AND(Z26&gt;10,Z26&lt;=15),"10 to 15",AND(Z26&gt;15,Z26&lt;=20),"15 to 20",AND(Z26&gt;20,Z26&lt;=25),"20 to 25",AND(Z26&gt;25,Z26&lt;=30),"25 to 30",AND(Z26&gt;30,Z26&lt;=40),"30 to 40",AND(Z26&gt;40,Z26&lt;=50),"40 to 50",Z26&gt;50,"50+")</f>
        <v>2 to 4</v>
      </c>
      <c r="Z26" s="9">
        <f t="array" ref="Z26">_xlfn.IFS(AA26="oz",_xlfn.IFS(R26="oz",Q26,R26="fl oz",Q26*1.04,R26="ml",Q26*0.0338),AA26="fl oz",_xlfn.IFS(R26="oz",Q26/1.04,R26="fl oz",Q26,R26="ml",Q26*0.0338/1.04),AA26="ml",_xlfn.IFS(R26="oz",Q26/0.0338,R26="fl oz",Q26*1.04/0.0338,R26="ml",Q26))</f>
        <v>2.535</v>
      </c>
      <c r="AA26" s="9" t="str">
        <f>_xlfn.XLOOKUP($E26,'Raw Data'!$E:$E,'Raw Data'!AA:AA,"ERROR",0,1)</f>
        <v>oz</v>
      </c>
      <c r="AB26" s="5" t="s">
        <v>143</v>
      </c>
      <c r="AC26" s="5" t="s">
        <v>144</v>
      </c>
      <c r="AD26" s="5" t="s">
        <v>43</v>
      </c>
      <c r="AE26">
        <f t="shared" si="4"/>
        <v>0</v>
      </c>
      <c r="AF26">
        <f t="shared" si="4"/>
        <v>0</v>
      </c>
      <c r="AG26">
        <f t="shared" si="4"/>
        <v>0</v>
      </c>
      <c r="AH26">
        <f t="shared" si="4"/>
        <v>0</v>
      </c>
      <c r="AI26">
        <f t="shared" si="4"/>
        <v>0</v>
      </c>
      <c r="AJ26">
        <f t="shared" si="8"/>
        <v>0</v>
      </c>
      <c r="AK26">
        <f t="shared" si="8"/>
        <v>0</v>
      </c>
      <c r="AL26">
        <f t="shared" si="8"/>
        <v>0</v>
      </c>
      <c r="AM26">
        <f t="shared" si="8"/>
        <v>0</v>
      </c>
      <c r="AN26">
        <f t="shared" si="8"/>
        <v>0</v>
      </c>
      <c r="AO26">
        <f t="shared" si="9"/>
        <v>0</v>
      </c>
      <c r="AP26">
        <f t="shared" si="9"/>
        <v>0</v>
      </c>
      <c r="AQ26">
        <f t="shared" si="9"/>
        <v>0</v>
      </c>
      <c r="AR26">
        <f t="shared" si="7"/>
        <v>1</v>
      </c>
      <c r="AS26">
        <f t="shared" si="7"/>
        <v>0</v>
      </c>
      <c r="AT26">
        <f t="shared" si="7"/>
        <v>0</v>
      </c>
      <c r="AU26">
        <f t="shared" si="7"/>
        <v>0</v>
      </c>
      <c r="AV26">
        <f t="shared" si="7"/>
        <v>0</v>
      </c>
      <c r="AW26">
        <f t="shared" si="7"/>
        <v>0</v>
      </c>
      <c r="AX26">
        <f t="shared" si="7"/>
        <v>0</v>
      </c>
      <c r="AY26">
        <f t="shared" si="7"/>
        <v>0</v>
      </c>
      <c r="AZ26">
        <f t="shared" si="7"/>
        <v>0</v>
      </c>
      <c r="BA26">
        <f t="shared" si="7"/>
        <v>0</v>
      </c>
      <c r="BB26">
        <f t="shared" si="7"/>
        <v>0</v>
      </c>
      <c r="BC26">
        <f t="shared" si="7"/>
        <v>0</v>
      </c>
      <c r="BD26">
        <f t="shared" si="7"/>
        <v>0</v>
      </c>
      <c r="BE26">
        <f t="shared" si="7"/>
        <v>0</v>
      </c>
      <c r="BF26">
        <f t="shared" si="7"/>
        <v>0</v>
      </c>
      <c r="BG26">
        <f t="shared" si="7"/>
        <v>0</v>
      </c>
      <c r="BH26">
        <f t="shared" si="6"/>
        <v>0</v>
      </c>
      <c r="BI26">
        <f t="shared" si="6"/>
        <v>0</v>
      </c>
      <c r="BJ26">
        <f t="shared" si="6"/>
        <v>0</v>
      </c>
      <c r="BK26">
        <f t="shared" si="6"/>
        <v>0</v>
      </c>
      <c r="BL26">
        <f t="shared" si="6"/>
        <v>0</v>
      </c>
      <c r="BM26">
        <f t="shared" si="6"/>
        <v>0</v>
      </c>
      <c r="BN26">
        <f t="shared" si="6"/>
        <v>1</v>
      </c>
      <c r="BO26">
        <f t="shared" si="6"/>
        <v>1</v>
      </c>
    </row>
    <row r="27" spans="1:67">
      <c r="A27" s="5" t="str">
        <f>_xlfn.XLOOKUP($E27,'Raw Data'!$E:$E,'Raw Data'!A:A,"ERROR",0,1)</f>
        <v>AE</v>
      </c>
      <c r="B27" s="5" t="str">
        <f>_xlfn.XLOOKUP($E27,'Raw Data'!$E:$E,'Raw Data'!B:B,"ERROR",0,1)</f>
        <v>Hair Mousses</v>
      </c>
      <c r="C27" s="5" t="str">
        <f>_xlfn.XLOOKUP($E27,'Raw Data'!$E:$E,'Raw Data'!C:C,"ERROR",0,1)</f>
        <v>Keranique</v>
      </c>
      <c r="D27" s="5" t="str">
        <f>_xlfn.XLOOKUP($E27,'Raw Data'!$E:$E,'Raw Data'!D:D,"ERROR",0,1)</f>
        <v>www.amazon.ae/dp/B00CRJWIIE</v>
      </c>
      <c r="E27" s="5" t="s">
        <v>145</v>
      </c>
      <c r="F27" s="9" t="str">
        <f>_xlfn.XLOOKUP($E27,'Raw Data'!$E:$E,'Raw Data'!F:F,"ERROR",0,1)</f>
        <v>Keranique Thickening &amp; Texturizing  Mousse , 3.4 Fl Oz â€“ Instant Volume, Thickness and Body, Leaving Hair with Smooth and Soft Touch | Strengthens Hair Shaft and Protects Against Breakage</v>
      </c>
      <c r="G27" s="10">
        <f>_xlfn.XLOOKUP($E27,'Raw Data'!$E:$E,'Raw Data'!G:G,"ERROR",0,1)</f>
        <v>82</v>
      </c>
      <c r="H27" s="9">
        <f>_xlfn.XLOOKUP($E27,'Raw Data'!$E:$E,'Raw Data'!H:H,"ERROR",0,1)</f>
        <v>8689.94</v>
      </c>
      <c r="I27" s="9">
        <f>_xlfn.XLOOKUP($E27,'Raw Data'!$E:$E,'Raw Data'!I:I,"ERROR",0,1)</f>
        <v>0.0116342750949097</v>
      </c>
      <c r="J27" s="9" t="str">
        <f>_xlfn.XLOOKUP($E27,'Raw Data'!$E:$E,'Raw Data'!J:J,"ERROR",0,1)</f>
        <v>Yes</v>
      </c>
      <c r="K27" s="14" t="str">
        <f t="array" ref="K27">_xlfn.IFS(AND(L27&gt;0,L27&lt;=5),"0 to 5",AND(L27&gt;5,L27&lt;=10),"5 to 10",AND(L27&gt;10,L27&lt;=15),"10 to 15",AND(L27&gt;15,L27&lt;=20),"15 to 20",AND(L27&gt;20,L27&lt;=30),"20 to 30",AND(L27&gt;30,L27&lt;=40),"30 to 40",AND(L27&gt;40,L27&lt;=50),"40 to 50",AND(L27&gt;50,L27&lt;=75),"50 to 75",AND(L27&gt;75,L27&lt;=100),"75 to 100",AND(L27&gt;100,L27&lt;=150),"100 to 150",AND(L27&gt;150,L27&lt;=200),"150 to 200",AND(L27&gt;200,L27&lt;=250),"200 to 250",AND(L27&gt;250,L27&lt;=300),"250 to 300",AND(L27&gt;300,L27&lt;=400),"300 to 400",AND(L27&gt;400,L27&lt;=500),"400 to 500",L27&gt;500,"500+")</f>
        <v>100 to 150</v>
      </c>
      <c r="L27" s="9">
        <f>_xlfn.XLOOKUP($E27,'Raw Data'!$E:$E,'Raw Data'!L:L,"ERROR",0,1)</f>
        <v>116.8</v>
      </c>
      <c r="M27" s="14" t="str">
        <f t="array" ref="M27">_xlfn.IFS(AND(N27&gt;0,N27&lt;=5),"0 to 5",AND(N27&gt;5,N27&lt;=10),"5 to 10",AND(N27&gt;10,N27&lt;=15),"10 to 15",AND(N27&gt;15,N27&lt;=20),"15 to 20",AND(N27&gt;20,N27&lt;=30),"20 to 30",AND(N27&gt;30,N27&lt;=40),"30 to 40",AND(N27&gt;40,N27&lt;=50),"40 to 50",AND(N27&gt;50,N27&lt;=75),"50 to 75",AND(N27&gt;75,N27&lt;=100),"75 to 100",AND(N27&gt;100,N27&lt;=150),"100 to 150",AND(N27&gt;150,N27&lt;=200),"150 to 200",AND(N27&gt;200,N27&lt;=250),"200 to 250",AND(N27&gt;250,N27&lt;=300),"250 to 300",AND(N27&gt;300,N27&lt;=400),"300 to 400",AND(N27&gt;400,N27&lt;=500),"400 to 500",N27&gt;500,"500+")</f>
        <v>100 to 150</v>
      </c>
      <c r="N27" s="9">
        <f>_xlfn.XLOOKUP($E27,'Raw Data'!$E:$E,'Raw Data'!N:N,"ERROR",0,1)</f>
        <v>123.46</v>
      </c>
      <c r="O27" s="14" t="str">
        <f t="array" ref="O27">_xlfn.IFS(P27=0,"No Discount",AND(P27&gt;0,P27&lt;=0.02),"0% to 2%",AND(P27&gt;0.02,P27&lt;=0.04),"2% to 4%",AND(P27&gt;0.04,P27&lt;=0.06),"4% to 6%",AND(P27&gt;0.06,P27&lt;=0.08),"6% to 8%",AND(P27&gt;0.08,P27&lt;=0.1),"8% to 10%",AND(P27&gt;0.1,P27&lt;=0.15),"10% to 15%",AND(P27&gt;0.15,P27&lt;=0.2),"15% to 20%",AND(P27&gt;0.2,P27&lt;=0.25),"20% to 25%",AND(P27&gt;0.25,P27&lt;=0.3),"25% to 30%",AND(P27&gt;0.3,P27&lt;=0.4),"30% to 40%",AND(P27&gt;0.4,P27&lt;=0.5),"40% to 50%",AND(P27&gt;0.5,P27&lt;=0.75),"50% to 75%",AND(P27&gt;0.75,P27&lt;=1),"75% to 100%")</f>
        <v>4% to 6%</v>
      </c>
      <c r="P27" s="10">
        <f>_xlfn.XLOOKUP($E27,'Raw Data'!$E:$E,'Raw Data'!P:P,"ERROR",0,1)</f>
        <v>0.0539445974404665</v>
      </c>
      <c r="Q27" s="9">
        <f>_xlfn.XLOOKUP($E27,'Raw Data'!$E:$E,'Raw Data'!Q:Q,"ERROR",0,1)</f>
        <v>3.4</v>
      </c>
      <c r="R27" s="9" t="str">
        <f>_xlfn.XLOOKUP($E27,'Raw Data'!$E:$E,'Raw Data'!R:R,"ERROR",0,1)</f>
        <v>fl oz</v>
      </c>
      <c r="S27" s="5" t="str">
        <f t="array" ref="S27">_xlfn.IFS(AND(T27&gt;0,T27&lt;=0.05),"0 to 0.05",AND(T27&gt;0.05,T27&lt;=0.1),"0.05 to 0.1",AND(T27&gt;0.1,T27&lt;=0.2),"0.1 to 0.2",AND(T27&gt;0.2,T27&lt;=0.3),"0.2 to 0.3",AND(T27&gt;0.3,T27&lt;=0.4),"0.3 to 0.4",AND(T27&gt;0.4,T27&lt;=0.5),"0.4 to 0.5",AND(T27&gt;0.5,T27&lt;=0.75),"0.5 to 0.75",AND(T27&gt;0.75,T27&lt;=1),"0.75 to 1",AND(T27&gt;1,T27&lt;=2),"1 to 2",AND(T27&gt;2,T27&lt;=3),"2 to 3",AND(T27&gt;3,T27&lt;=4),"3 to 4",AND(T27&gt;4,T27&lt;=5),"4 to 5",AND(T27&gt;5,T27&lt;=10),"5 to 10",T27&gt;10,"10+")</f>
        <v>1 to 2</v>
      </c>
      <c r="T27" s="10">
        <f t="shared" si="1"/>
        <v>1.1170671020678</v>
      </c>
      <c r="U27" s="15" t="str">
        <f t="array" ref="U27">_xlfn.IFS(AND(V27&gt;0,V27&lt;=0.05),"0 to 0.05",AND(V27&gt;0.05,V27&lt;=0.1),"0.05 to 0.1",AND(V27&gt;0.1,V27&lt;=0.2),"0.1 to 0.2",AND(V27&gt;0.2,V27&lt;=0.3),"0.2 to 0.3",AND(V27&gt;0.3,V27&lt;=0.4),"0.3 to 0.4",AND(V27&gt;0.4,V27&lt;=0.5),"0.4 to 0.5",AND(V27&gt;0.5,V27&lt;=0.75),"0.5 to 0.75",AND(V27&gt;0.75,V27&lt;=1),"0.75 to 1",AND(V27&gt;1,V27&lt;=2),"1 to 2",AND(V27&gt;2,V27&lt;=3),"2 to 3",AND(V27&gt;3,V27&lt;=4),"3 to 4",AND(V27&gt;4,V27&lt;=5),"4 to 5",AND(V27&gt;5,V27&lt;=10),"5 to 10",V27&gt;10,"10+")</f>
        <v>0.3 to 0.4</v>
      </c>
      <c r="V27" s="10">
        <f t="shared" si="2"/>
        <v>0.318805977686202</v>
      </c>
      <c r="W27" s="15" t="str">
        <f t="array" ref="W27">_xlfn.IFS(AND(X27&gt;0,X27&lt;=0.05),"0 to 0.05",AND(X27&gt;0.05,X27&lt;=0.1),"0.05 to 0.1",AND(X27&gt;0.1,X27&lt;=0.2),"0.1 to 0.2",AND(X27&gt;0.2,X27&lt;=0.3),"0.2 to 0.3",AND(X27&gt;0.3,X27&lt;=0.4),"0.3 to 0.4",AND(X27&gt;0.4,X27&lt;=0.5),"0.4 to 0.5",AND(X27&gt;0.5,X27&lt;=0.75),"0.5 to 0.75",AND(X27&gt;0.75,X27&lt;=1),"0.75 to 1",AND(X27&gt;1,X27&lt;=2),"1 to 2",AND(X27&gt;2,X27&lt;=3),"2 to 3",AND(X27&gt;3,X27&lt;=4),"3 to 4",AND(X27&gt;4,X27&lt;=5),"4 to 5",AND(X27&gt;5,X27&lt;=10),"5 to 10",X27&gt;10,"10+")</f>
        <v>0.3 to 0.4</v>
      </c>
      <c r="X27" s="16">
        <f t="shared" si="3"/>
        <v>0.301608117558306</v>
      </c>
      <c r="Y27" s="5" t="str">
        <f t="array" ref="Y27">_xlfn.IFS(AND(Z27&gt;0,Z27&lt;=1),"0 to 1",AND(Z27&gt;1,Z27&lt;=2),"1 to 2",AND(Z27&gt;2,Z27&lt;=4),"2 to 4",AND(Z27&gt;4,Z27&lt;=6),"4 to 6",AND(Z27&gt;6,Z27&lt;=8),"6 to 8",AND(Z27&gt;8,Z27&lt;=10),"8 to 10",AND(Z27&gt;10,Z27&lt;=15),"10 to 15",AND(Z27&gt;15,Z27&lt;=20),"15 to 20",AND(Z27&gt;20,Z27&lt;=25),"20 to 25",AND(Z27&gt;25,Z27&lt;=30),"25 to 30",AND(Z27&gt;30,Z27&lt;=40),"30 to 40",AND(Z27&gt;40,Z27&lt;=50),"40 to 50",Z27&gt;50,"50+")</f>
        <v>2 to 4</v>
      </c>
      <c r="Z27" s="9">
        <f t="array" ref="Z27">_xlfn.IFS(AA27="oz",_xlfn.IFS(R27="oz",Q27,R27="fl oz",Q27*1.04,R27="ml",Q27*0.0338),AA27="fl oz",_xlfn.IFS(R27="oz",Q27/1.04,R27="fl oz",Q27,R27="ml",Q27*0.0338/1.04),AA27="ml",_xlfn.IFS(R27="oz",Q27/0.0338,R27="fl oz",Q27*1.04/0.0338,R27="ml",Q27))</f>
        <v>3.536</v>
      </c>
      <c r="AA27" s="9" t="str">
        <f>_xlfn.XLOOKUP($E27,'Raw Data'!$E:$E,'Raw Data'!AA:AA,"ERROR",0,1)</f>
        <v>oz</v>
      </c>
      <c r="AB27" s="5" t="s">
        <v>146</v>
      </c>
      <c r="AC27" s="5" t="s">
        <v>147</v>
      </c>
      <c r="AD27" s="5" t="s">
        <v>148</v>
      </c>
      <c r="AE27">
        <f t="shared" si="4"/>
        <v>1</v>
      </c>
      <c r="AF27">
        <f t="shared" si="4"/>
        <v>0</v>
      </c>
      <c r="AG27">
        <f t="shared" si="4"/>
        <v>0</v>
      </c>
      <c r="AH27">
        <f t="shared" si="4"/>
        <v>0</v>
      </c>
      <c r="AI27">
        <f t="shared" si="4"/>
        <v>0</v>
      </c>
      <c r="AJ27">
        <f t="shared" si="8"/>
        <v>0</v>
      </c>
      <c r="AK27">
        <f t="shared" si="8"/>
        <v>0</v>
      </c>
      <c r="AL27">
        <f t="shared" si="8"/>
        <v>0</v>
      </c>
      <c r="AM27">
        <f t="shared" si="8"/>
        <v>0</v>
      </c>
      <c r="AN27">
        <f t="shared" si="8"/>
        <v>0</v>
      </c>
      <c r="AO27">
        <f t="shared" si="9"/>
        <v>0</v>
      </c>
      <c r="AP27">
        <f t="shared" si="9"/>
        <v>1</v>
      </c>
      <c r="AQ27">
        <f t="shared" si="9"/>
        <v>0</v>
      </c>
      <c r="AR27">
        <f t="shared" si="7"/>
        <v>1</v>
      </c>
      <c r="AS27">
        <f t="shared" si="7"/>
        <v>0</v>
      </c>
      <c r="AT27">
        <f t="shared" si="7"/>
        <v>0</v>
      </c>
      <c r="AU27">
        <f t="shared" si="7"/>
        <v>0</v>
      </c>
      <c r="AV27">
        <f t="shared" si="7"/>
        <v>0</v>
      </c>
      <c r="AW27">
        <f t="shared" si="7"/>
        <v>0</v>
      </c>
      <c r="AX27">
        <f t="shared" si="7"/>
        <v>1</v>
      </c>
      <c r="AY27">
        <f t="shared" si="7"/>
        <v>0</v>
      </c>
      <c r="AZ27">
        <f t="shared" si="7"/>
        <v>0</v>
      </c>
      <c r="BA27">
        <f t="shared" si="7"/>
        <v>0</v>
      </c>
      <c r="BB27">
        <f t="shared" si="7"/>
        <v>0</v>
      </c>
      <c r="BC27">
        <f t="shared" si="7"/>
        <v>0</v>
      </c>
      <c r="BD27">
        <f t="shared" si="7"/>
        <v>0</v>
      </c>
      <c r="BE27">
        <f t="shared" si="7"/>
        <v>0</v>
      </c>
      <c r="BF27">
        <f t="shared" si="7"/>
        <v>0</v>
      </c>
      <c r="BG27">
        <f t="shared" si="7"/>
        <v>0</v>
      </c>
      <c r="BH27">
        <f t="shared" si="6"/>
        <v>1</v>
      </c>
      <c r="BI27">
        <f t="shared" si="6"/>
        <v>0</v>
      </c>
      <c r="BJ27">
        <f t="shared" si="6"/>
        <v>0</v>
      </c>
      <c r="BK27">
        <f t="shared" si="6"/>
        <v>0</v>
      </c>
      <c r="BL27">
        <f t="shared" si="6"/>
        <v>0</v>
      </c>
      <c r="BM27">
        <f t="shared" si="6"/>
        <v>0</v>
      </c>
      <c r="BN27">
        <f t="shared" si="6"/>
        <v>1</v>
      </c>
      <c r="BO27">
        <f t="shared" si="6"/>
        <v>1</v>
      </c>
    </row>
    <row r="28" spans="1:67">
      <c r="A28" s="5" t="str">
        <f>_xlfn.XLOOKUP($E28,'Raw Data'!$E:$E,'Raw Data'!A:A,"ERROR",0,1)</f>
        <v>AE</v>
      </c>
      <c r="B28" s="5" t="str">
        <f>_xlfn.XLOOKUP($E28,'Raw Data'!$E:$E,'Raw Data'!B:B,"ERROR",0,1)</f>
        <v>Hair Mousses</v>
      </c>
      <c r="C28" s="5" t="str">
        <f>_xlfn.XLOOKUP($E28,'Raw Data'!$E:$E,'Raw Data'!C:C,"ERROR",0,1)</f>
        <v>Giovanni</v>
      </c>
      <c r="D28" s="5" t="str">
        <f>_xlfn.XLOOKUP($E28,'Raw Data'!$E:$E,'Raw Data'!D:D,"ERROR",0,1)</f>
        <v>www.amazon.ae/dp/B00066D618</v>
      </c>
      <c r="E28" s="5" t="s">
        <v>149</v>
      </c>
      <c r="F28" s="9" t="str">
        <f>_xlfn.XLOOKUP($E28,'Raw Data'!$E:$E,'Raw Data'!F:F,"ERROR",0,1)</f>
        <v>Giovanni Cosmetics, Inc. Natural Mousse 207ml, Air-Turbo, 207 ml (Pack of 1)</v>
      </c>
      <c r="G28" s="10">
        <f>_xlfn.XLOOKUP($E28,'Raw Data'!$E:$E,'Raw Data'!G:G,"ERROR",0,1)</f>
        <v>157</v>
      </c>
      <c r="H28" s="9">
        <f>_xlfn.XLOOKUP($E28,'Raw Data'!$E:$E,'Raw Data'!H:H,"ERROR",0,1)</f>
        <v>8122.12</v>
      </c>
      <c r="I28" s="9">
        <f>_xlfn.XLOOKUP($E28,'Raw Data'!$E:$E,'Raw Data'!I:I,"ERROR",0,1)</f>
        <v>0.010874065693649</v>
      </c>
      <c r="J28" s="9" t="str">
        <f>_xlfn.XLOOKUP($E28,'Raw Data'!$E:$E,'Raw Data'!J:J,"ERROR",0,1)</f>
        <v>Yes</v>
      </c>
      <c r="K28" s="14" t="str">
        <f t="array" ref="K28">_xlfn.IFS(AND(L28&gt;0,L28&lt;=5),"0 to 5",AND(L28&gt;5,L28&lt;=10),"5 to 10",AND(L28&gt;10,L28&lt;=15),"10 to 15",AND(L28&gt;15,L28&lt;=20),"15 to 20",AND(L28&gt;20,L28&lt;=30),"20 to 30",AND(L28&gt;30,L28&lt;=40),"30 to 40",AND(L28&gt;40,L28&lt;=50),"40 to 50",AND(L28&gt;50,L28&lt;=75),"50 to 75",AND(L28&gt;75,L28&lt;=100),"75 to 100",AND(L28&gt;100,L28&lt;=150),"100 to 150",AND(L28&gt;150,L28&lt;=200),"150 to 200",AND(L28&gt;200,L28&lt;=250),"200 to 250",AND(L28&gt;250,L28&lt;=300),"250 to 300",AND(L28&gt;300,L28&lt;=400),"300 to 400",AND(L28&gt;400,L28&lt;=500),"400 to 500",L28&gt;500,"500+")</f>
        <v>50 to 75</v>
      </c>
      <c r="L28" s="9">
        <f>_xlfn.XLOOKUP($E28,'Raw Data'!$E:$E,'Raw Data'!L:L,"ERROR",0,1)</f>
        <v>52.35</v>
      </c>
      <c r="M28" s="14" t="str">
        <f t="array" ref="M28">_xlfn.IFS(AND(N28&gt;0,N28&lt;=5),"0 to 5",AND(N28&gt;5,N28&lt;=10),"5 to 10",AND(N28&gt;10,N28&lt;=15),"10 to 15",AND(N28&gt;15,N28&lt;=20),"15 to 20",AND(N28&gt;20,N28&lt;=30),"20 to 30",AND(N28&gt;30,N28&lt;=40),"30 to 40",AND(N28&gt;40,N28&lt;=50),"40 to 50",AND(N28&gt;50,N28&lt;=75),"50 to 75",AND(N28&gt;75,N28&lt;=100),"75 to 100",AND(N28&gt;100,N28&lt;=150),"100 to 150",AND(N28&gt;150,N28&lt;=200),"150 to 200",AND(N28&gt;200,N28&lt;=250),"200 to 250",AND(N28&gt;250,N28&lt;=300),"250 to 300",AND(N28&gt;300,N28&lt;=400),"300 to 400",AND(N28&gt;400,N28&lt;=500),"400 to 500",N28&gt;500,"500+")</f>
        <v>50 to 75</v>
      </c>
      <c r="N28" s="9">
        <f>_xlfn.XLOOKUP($E28,'Raw Data'!$E:$E,'Raw Data'!N:N,"ERROR",0,1)</f>
        <v>54.69</v>
      </c>
      <c r="O28" s="14" t="str">
        <f t="array" ref="O28">_xlfn.IFS(P28=0,"No Discount",AND(P28&gt;0,P28&lt;=0.02),"0% to 2%",AND(P28&gt;0.02,P28&lt;=0.04),"2% to 4%",AND(P28&gt;0.04,P28&lt;=0.06),"4% to 6%",AND(P28&gt;0.06,P28&lt;=0.08),"6% to 8%",AND(P28&gt;0.08,P28&lt;=0.1),"8% to 10%",AND(P28&gt;0.1,P28&lt;=0.15),"10% to 15%",AND(P28&gt;0.15,P28&lt;=0.2),"15% to 20%",AND(P28&gt;0.2,P28&lt;=0.25),"20% to 25%",AND(P28&gt;0.25,P28&lt;=0.3),"25% to 30%",AND(P28&gt;0.3,P28&lt;=0.4),"30% to 40%",AND(P28&gt;0.4,P28&lt;=0.5),"40% to 50%",AND(P28&gt;0.5,P28&lt;=0.75),"50% to 75%",AND(P28&gt;0.75,P28&lt;=1),"75% to 100%")</f>
        <v>4% to 6%</v>
      </c>
      <c r="P28" s="10">
        <f>_xlfn.XLOOKUP($E28,'Raw Data'!$E:$E,'Raw Data'!P:P,"ERROR",0,1)</f>
        <v>0.0427866154690071</v>
      </c>
      <c r="Q28" s="9">
        <f>_xlfn.XLOOKUP($E28,'Raw Data'!$E:$E,'Raw Data'!Q:Q,"ERROR",0,1)</f>
        <v>207</v>
      </c>
      <c r="R28" s="9" t="str">
        <f>_xlfn.XLOOKUP($E28,'Raw Data'!$E:$E,'Raw Data'!R:R,"ERROR",0,1)</f>
        <v>ml</v>
      </c>
      <c r="S28" s="5" t="str">
        <f t="array" ref="S28">_xlfn.IFS(AND(T28&gt;0,T28&lt;=0.05),"0 to 0.05",AND(T28&gt;0.05,T28&lt;=0.1),"0.05 to 0.1",AND(T28&gt;0.1,T28&lt;=0.2),"0.1 to 0.2",AND(T28&gt;0.2,T28&lt;=0.3),"0.2 to 0.3",AND(T28&gt;0.3,T28&lt;=0.4),"0.3 to 0.4",AND(T28&gt;0.4,T28&lt;=0.5),"0.4 to 0.5",AND(T28&gt;0.5,T28&lt;=0.75),"0.5 to 0.75",AND(T28&gt;0.75,T28&lt;=1),"0.75 to 1",AND(T28&gt;1,T28&lt;=2),"1 to 2",AND(T28&gt;2,T28&lt;=3),"2 to 3",AND(T28&gt;3,T28&lt;=4),"3 to 4",AND(T28&gt;4,T28&lt;=5),"4 to 5",AND(T28&gt;5,T28&lt;=10),"5 to 10",T28&gt;10,"10+")</f>
        <v>0.2 to 0.3</v>
      </c>
      <c r="T28" s="10">
        <f t="shared" si="1"/>
        <v>0.253033670704794</v>
      </c>
      <c r="U28" s="15" t="str">
        <f t="array" ref="U28">_xlfn.IFS(AND(V28&gt;0,V28&lt;=0.05),"0 to 0.05",AND(V28&gt;0.05,V28&lt;=0.1),"0.05 to 0.1",AND(V28&gt;0.1,V28&lt;=0.2),"0.1 to 0.2",AND(V28&gt;0.2,V28&lt;=0.3),"0.2 to 0.3",AND(V28&gt;0.3,V28&lt;=0.4),"0.3 to 0.4",AND(V28&gt;0.4,V28&lt;=0.5),"0.4 to 0.5",AND(V28&gt;0.5,V28&lt;=0.75),"0.5 to 0.75",AND(V28&gt;0.75,V28&lt;=1),"0.75 to 1",AND(V28&gt;1,V28&lt;=2),"1 to 2",AND(V28&gt;2,V28&lt;=3),"2 to 3",AND(V28&gt;3,V28&lt;=4),"3 to 4",AND(V28&gt;4,V28&lt;=5),"4 to 5",AND(V28&gt;5,V28&lt;=10),"5 to 10",V28&gt;10,"10+")</f>
        <v>0.05 to 0.1</v>
      </c>
      <c r="V28" s="10">
        <f t="shared" si="2"/>
        <v>0.0713728957350182</v>
      </c>
      <c r="W28" s="15" t="str">
        <f t="array" ref="W28">_xlfn.IFS(AND(X28&gt;0,X28&lt;=0.05),"0 to 0.05",AND(X28&gt;0.05,X28&lt;=0.1),"0.05 to 0.1",AND(X28&gt;0.1,X28&lt;=0.2),"0.1 to 0.2",AND(X28&gt;0.2,X28&lt;=0.3),"0.2 to 0.3",AND(X28&gt;0.3,X28&lt;=0.4),"0.3 to 0.4",AND(X28&gt;0.4,X28&lt;=0.5),"0.4 to 0.5",AND(X28&gt;0.5,X28&lt;=0.75),"0.5 to 0.75",AND(X28&gt;0.75,X28&lt;=1),"0.75 to 1",AND(X28&gt;1,X28&lt;=2),"1 to 2",AND(X28&gt;2,X28&lt;=3),"2 to 3",AND(X28&gt;3,X28&lt;=4),"3 to 4",AND(X28&gt;4,X28&lt;=5),"4 to 5",AND(X28&gt;5,X28&lt;=10),"5 to 10",X28&gt;10,"10+")</f>
        <v>0.05 to 0.1</v>
      </c>
      <c r="X28" s="16">
        <f t="shared" si="3"/>
        <v>0.0683190910902944</v>
      </c>
      <c r="Y28" s="5" t="str">
        <f t="array" ref="Y28">_xlfn.IFS(AND(Z28&gt;0,Z28&lt;=1),"0 to 1",AND(Z28&gt;1,Z28&lt;=2),"1 to 2",AND(Z28&gt;2,Z28&lt;=4),"2 to 4",AND(Z28&gt;4,Z28&lt;=6),"4 to 6",AND(Z28&gt;6,Z28&lt;=8),"6 to 8",AND(Z28&gt;8,Z28&lt;=10),"8 to 10",AND(Z28&gt;10,Z28&lt;=15),"10 to 15",AND(Z28&gt;15,Z28&lt;=20),"15 to 20",AND(Z28&gt;20,Z28&lt;=25),"20 to 25",AND(Z28&gt;25,Z28&lt;=30),"25 to 30",AND(Z28&gt;30,Z28&lt;=40),"30 to 40",AND(Z28&gt;40,Z28&lt;=50),"40 to 50",Z28&gt;50,"50+")</f>
        <v>6 to 8</v>
      </c>
      <c r="Z28" s="9">
        <f t="array" ref="Z28">_xlfn.IFS(AA28="oz",_xlfn.IFS(R28="oz",Q28,R28="fl oz",Q28*1.04,R28="ml",Q28*0.0338),AA28="fl oz",_xlfn.IFS(R28="oz",Q28/1.04,R28="fl oz",Q28,R28="ml",Q28*0.0338/1.04),AA28="ml",_xlfn.IFS(R28="oz",Q28/0.0338,R28="fl oz",Q28*1.04/0.0338,R28="ml",Q28))</f>
        <v>6.9966</v>
      </c>
      <c r="AA28" s="9" t="str">
        <f>_xlfn.XLOOKUP($E28,'Raw Data'!$E:$E,'Raw Data'!AA:AA,"ERROR",0,1)</f>
        <v>oz</v>
      </c>
      <c r="AB28" s="5" t="s">
        <v>150</v>
      </c>
      <c r="AC28" s="5" t="s">
        <v>71</v>
      </c>
      <c r="AD28" s="5" t="s">
        <v>117</v>
      </c>
      <c r="AE28">
        <f t="shared" si="4"/>
        <v>0</v>
      </c>
      <c r="AF28">
        <f t="shared" si="4"/>
        <v>0</v>
      </c>
      <c r="AG28">
        <f t="shared" si="4"/>
        <v>0</v>
      </c>
      <c r="AH28">
        <f t="shared" si="4"/>
        <v>0</v>
      </c>
      <c r="AI28">
        <f t="shared" si="4"/>
        <v>0</v>
      </c>
      <c r="AJ28">
        <f t="shared" si="8"/>
        <v>0</v>
      </c>
      <c r="AK28">
        <f t="shared" si="8"/>
        <v>0</v>
      </c>
      <c r="AL28">
        <f t="shared" si="8"/>
        <v>0</v>
      </c>
      <c r="AM28">
        <f t="shared" si="8"/>
        <v>0</v>
      </c>
      <c r="AN28">
        <f t="shared" si="8"/>
        <v>0</v>
      </c>
      <c r="AO28">
        <f t="shared" si="9"/>
        <v>0</v>
      </c>
      <c r="AP28">
        <f t="shared" si="9"/>
        <v>0</v>
      </c>
      <c r="AQ28">
        <f t="shared" si="9"/>
        <v>0</v>
      </c>
      <c r="AR28">
        <f t="shared" si="7"/>
        <v>0</v>
      </c>
      <c r="AS28">
        <f t="shared" si="7"/>
        <v>0</v>
      </c>
      <c r="AT28">
        <f t="shared" si="7"/>
        <v>0</v>
      </c>
      <c r="AU28">
        <f t="shared" si="7"/>
        <v>1</v>
      </c>
      <c r="AV28">
        <f t="shared" si="7"/>
        <v>0</v>
      </c>
      <c r="AW28">
        <f t="shared" si="7"/>
        <v>0</v>
      </c>
      <c r="AX28">
        <f t="shared" si="7"/>
        <v>0</v>
      </c>
      <c r="AY28">
        <f t="shared" si="7"/>
        <v>0</v>
      </c>
      <c r="AZ28">
        <f t="shared" si="7"/>
        <v>0</v>
      </c>
      <c r="BA28">
        <f t="shared" si="7"/>
        <v>0</v>
      </c>
      <c r="BB28">
        <f t="shared" si="7"/>
        <v>0</v>
      </c>
      <c r="BC28">
        <f t="shared" si="7"/>
        <v>0</v>
      </c>
      <c r="BD28">
        <f t="shared" si="7"/>
        <v>0</v>
      </c>
      <c r="BE28">
        <f t="shared" si="7"/>
        <v>0</v>
      </c>
      <c r="BF28">
        <f t="shared" si="7"/>
        <v>0</v>
      </c>
      <c r="BG28">
        <f t="shared" si="7"/>
        <v>0</v>
      </c>
      <c r="BH28">
        <f t="shared" si="6"/>
        <v>1</v>
      </c>
      <c r="BI28">
        <f t="shared" si="6"/>
        <v>0</v>
      </c>
      <c r="BJ28">
        <f t="shared" si="6"/>
        <v>0</v>
      </c>
      <c r="BK28">
        <f t="shared" si="6"/>
        <v>0</v>
      </c>
      <c r="BL28">
        <f t="shared" si="6"/>
        <v>0</v>
      </c>
      <c r="BM28">
        <f t="shared" si="6"/>
        <v>0</v>
      </c>
      <c r="BN28">
        <f t="shared" si="6"/>
        <v>0</v>
      </c>
      <c r="BO28">
        <f t="shared" si="6"/>
        <v>1</v>
      </c>
    </row>
    <row r="29" spans="1:67">
      <c r="A29" s="5" t="str">
        <f>_xlfn.XLOOKUP($E29,'Raw Data'!$E:$E,'Raw Data'!A:A,"ERROR",0,1)</f>
        <v>AE</v>
      </c>
      <c r="B29" s="5" t="str">
        <f>_xlfn.XLOOKUP($E29,'Raw Data'!$E:$E,'Raw Data'!B:B,"ERROR",0,1)</f>
        <v>Hair Mousses</v>
      </c>
      <c r="C29" s="5" t="str">
        <f>_xlfn.XLOOKUP($E29,'Raw Data'!$E:$E,'Raw Data'!C:C,"ERROR",0,1)</f>
        <v>african pride</v>
      </c>
      <c r="D29" s="5" t="str">
        <f>_xlfn.XLOOKUP($E29,'Raw Data'!$E:$E,'Raw Data'!D:D,"ERROR",0,1)</f>
        <v>www.amazon.ae/dp/B07T6BD8FW</v>
      </c>
      <c r="E29" s="5" t="s">
        <v>151</v>
      </c>
      <c r="F29" s="9" t="str">
        <f>_xlfn.XLOOKUP($E29,'Raw Data'!$E:$E,'Raw Data'!F:F,"ERROR",0,1)</f>
        <v>African Pride Moisture Miracle Soft &amp; Smooth Curl  MoUSse  8.5Oz Rose Water And Organ Oil</v>
      </c>
      <c r="G29" s="10">
        <f>_xlfn.XLOOKUP($E29,'Raw Data'!$E:$E,'Raw Data'!G:G,"ERROR",0,1)</f>
        <v>241</v>
      </c>
      <c r="H29" s="9">
        <f>_xlfn.XLOOKUP($E29,'Raw Data'!$E:$E,'Raw Data'!H:H,"ERROR",0,1)</f>
        <v>7714.65</v>
      </c>
      <c r="I29" s="9">
        <f>_xlfn.XLOOKUP($E29,'Raw Data'!$E:$E,'Raw Data'!I:I,"ERROR",0,1)</f>
        <v>0.0103285362569759</v>
      </c>
      <c r="J29" s="9" t="str">
        <f>_xlfn.XLOOKUP($E29,'Raw Data'!$E:$E,'Raw Data'!J:J,"ERROR",0,1)</f>
        <v>Yes</v>
      </c>
      <c r="K29" s="14" t="str">
        <f t="array" ref="K29">_xlfn.IFS(AND(L29&gt;0,L29&lt;=5),"0 to 5",AND(L29&gt;5,L29&lt;=10),"5 to 10",AND(L29&gt;10,L29&lt;=15),"10 to 15",AND(L29&gt;15,L29&lt;=20),"15 to 20",AND(L29&gt;20,L29&lt;=30),"20 to 30",AND(L29&gt;30,L29&lt;=40),"30 to 40",AND(L29&gt;40,L29&lt;=50),"40 to 50",AND(L29&gt;50,L29&lt;=75),"50 to 75",AND(L29&gt;75,L29&lt;=100),"75 to 100",AND(L29&gt;100,L29&lt;=150),"100 to 150",AND(L29&gt;150,L29&lt;=200),"150 to 200",AND(L29&gt;200,L29&lt;=250),"200 to 250",AND(L29&gt;250,L29&lt;=300),"250 to 300",AND(L29&gt;300,L29&lt;=400),"300 to 400",AND(L29&gt;400,L29&lt;=500),"400 to 500",L29&gt;500,"500+")</f>
        <v>30 to 40</v>
      </c>
      <c r="L29" s="9">
        <f>_xlfn.XLOOKUP($E29,'Raw Data'!$E:$E,'Raw Data'!L:L,"ERROR",0,1)</f>
        <v>31.75</v>
      </c>
      <c r="M29" s="14" t="str">
        <f t="array" ref="M29">_xlfn.IFS(AND(N29&gt;0,N29&lt;=5),"0 to 5",AND(N29&gt;5,N29&lt;=10),"5 to 10",AND(N29&gt;10,N29&lt;=15),"10 to 15",AND(N29&gt;15,N29&lt;=20),"15 to 20",AND(N29&gt;20,N29&lt;=30),"20 to 30",AND(N29&gt;30,N29&lt;=40),"30 to 40",AND(N29&gt;40,N29&lt;=50),"40 to 50",AND(N29&gt;50,N29&lt;=75),"50 to 75",AND(N29&gt;75,N29&lt;=100),"75 to 100",AND(N29&gt;100,N29&lt;=150),"100 to 150",AND(N29&gt;150,N29&lt;=200),"150 to 200",AND(N29&gt;200,N29&lt;=250),"200 to 250",AND(N29&gt;250,N29&lt;=300),"250 to 300",AND(N29&gt;300,N29&lt;=400),"300 to 400",AND(N29&gt;400,N29&lt;=500),"400 to 500",N29&gt;500,"500+")</f>
        <v>30 to 40</v>
      </c>
      <c r="N29" s="9">
        <f>_xlfn.XLOOKUP($E29,'Raw Data'!$E:$E,'Raw Data'!N:N,"ERROR",0,1)</f>
        <v>31.78</v>
      </c>
      <c r="O29" s="14" t="str">
        <f t="array" ref="O29">_xlfn.IFS(P29=0,"No Discount",AND(P29&gt;0,P29&lt;=0.02),"0% to 2%",AND(P29&gt;0.02,P29&lt;=0.04),"2% to 4%",AND(P29&gt;0.04,P29&lt;=0.06),"4% to 6%",AND(P29&gt;0.06,P29&lt;=0.08),"6% to 8%",AND(P29&gt;0.08,P29&lt;=0.1),"8% to 10%",AND(P29&gt;0.1,P29&lt;=0.15),"10% to 15%",AND(P29&gt;0.15,P29&lt;=0.2),"15% to 20%",AND(P29&gt;0.2,P29&lt;=0.25),"20% to 25%",AND(P29&gt;0.25,P29&lt;=0.3),"25% to 30%",AND(P29&gt;0.3,P29&lt;=0.4),"30% to 40%",AND(P29&gt;0.4,P29&lt;=0.5),"40% to 50%",AND(P29&gt;0.5,P29&lt;=0.75),"50% to 75%",AND(P29&gt;0.75,P29&lt;=1),"75% to 100%")</f>
        <v>0% to 2%</v>
      </c>
      <c r="P29" s="10">
        <f>_xlfn.XLOOKUP($E29,'Raw Data'!$E:$E,'Raw Data'!P:P,"ERROR",0,1)</f>
        <v>0.000943989930774108</v>
      </c>
      <c r="Q29" s="9">
        <f>_xlfn.XLOOKUP($E29,'Raw Data'!$E:$E,'Raw Data'!Q:Q,"ERROR",0,1)</f>
        <v>8.5</v>
      </c>
      <c r="R29" s="9" t="str">
        <f>_xlfn.XLOOKUP($E29,'Raw Data'!$E:$E,'Raw Data'!R:R,"ERROR",0,1)</f>
        <v>oz</v>
      </c>
      <c r="S29" s="5" t="str">
        <f t="array" ref="S29">_xlfn.IFS(AND(T29&gt;0,T29&lt;=0.05),"0 to 0.05",AND(T29&gt;0.05,T29&lt;=0.1),"0.05 to 0.1",AND(T29&gt;0.1,T29&lt;=0.2),"0.1 to 0.2",AND(T29&gt;0.2,T29&lt;=0.3),"0.2 to 0.3",AND(T29&gt;0.3,T29&lt;=0.4),"0.3 to 0.4",AND(T29&gt;0.4,T29&lt;=0.5),"0.4 to 0.5",AND(T29&gt;0.5,T29&lt;=0.75),"0.5 to 0.75",AND(T29&gt;0.75,T29&lt;=1),"0.75 to 1",AND(T29&gt;1,T29&lt;=2),"1 to 2",AND(T29&gt;2,T29&lt;=3),"2 to 3",AND(T29&gt;3,T29&lt;=4),"3 to 4",AND(T29&gt;4,T29&lt;=5),"4 to 5",AND(T29&gt;5,T29&lt;=10),"5 to 10",T29&gt;10,"10+")</f>
        <v>0.1 to 0.2</v>
      </c>
      <c r="T29" s="10">
        <f t="shared" si="1"/>
        <v>0.126320396268078</v>
      </c>
      <c r="U29" s="15" t="str">
        <f t="array" ref="U29">_xlfn.IFS(AND(V29&gt;0,V29&lt;=0.05),"0 to 0.05",AND(V29&gt;0.05,V29&lt;=0.1),"0.05 to 0.1",AND(V29&gt;0.1,V29&lt;=0.2),"0.1 to 0.2",AND(V29&gt;0.2,V29&lt;=0.3),"0.2 to 0.3",AND(V29&gt;0.3,V29&lt;=0.4),"0.3 to 0.4",AND(V29&gt;0.4,V29&lt;=0.5),"0.4 to 0.5",AND(V29&gt;0.5,V29&lt;=0.75),"0.5 to 0.75",AND(V29&gt;0.75,V29&lt;=1),"0.75 to 1",AND(V29&gt;1,V29&lt;=2),"1 to 2",AND(V29&gt;2,V29&lt;=3),"2 to 3",AND(V29&gt;3,V29&lt;=4),"3 to 4",AND(V29&gt;4,V29&lt;=5),"4 to 5",AND(V29&gt;5,V29&lt;=10),"5 to 10",V29&gt;10,"10+")</f>
        <v>0 to 0.05</v>
      </c>
      <c r="V29" s="10">
        <f t="shared" si="2"/>
        <v>0.0341387336131612</v>
      </c>
      <c r="W29" s="15" t="str">
        <f t="array" ref="W29">_xlfn.IFS(AND(X29&gt;0,X29&lt;=0.05),"0 to 0.05",AND(X29&gt;0.05,X29&lt;=0.1),"0.05 to 0.1",AND(X29&gt;0.1,X29&lt;=0.2),"0.1 to 0.2",AND(X29&gt;0.2,X29&lt;=0.3),"0.2 to 0.3",AND(X29&gt;0.3,X29&lt;=0.4),"0.3 to 0.4",AND(X29&gt;0.4,X29&lt;=0.5),"0.4 to 0.5",AND(X29&gt;0.5,X29&lt;=0.75),"0.5 to 0.75",AND(X29&gt;0.75,X29&lt;=1),"0.75 to 1",AND(X29&gt;1,X29&lt;=2),"1 to 2",AND(X29&gt;2,X29&lt;=3),"2 to 3",AND(X29&gt;3,X29&lt;=4),"3 to 4",AND(X29&gt;4,X29&lt;=5),"4 to 5",AND(X29&gt;5,X29&lt;=10),"5 to 10",X29&gt;10,"10+")</f>
        <v>0 to 0.05</v>
      </c>
      <c r="X29" s="16">
        <f t="shared" si="3"/>
        <v>0.034106506992381</v>
      </c>
      <c r="Y29" s="5" t="str">
        <f t="array" ref="Y29">_xlfn.IFS(AND(Z29&gt;0,Z29&lt;=1),"0 to 1",AND(Z29&gt;1,Z29&lt;=2),"1 to 2",AND(Z29&gt;2,Z29&lt;=4),"2 to 4",AND(Z29&gt;4,Z29&lt;=6),"4 to 6",AND(Z29&gt;6,Z29&lt;=8),"6 to 8",AND(Z29&gt;8,Z29&lt;=10),"8 to 10",AND(Z29&gt;10,Z29&lt;=15),"10 to 15",AND(Z29&gt;15,Z29&lt;=20),"15 to 20",AND(Z29&gt;20,Z29&lt;=25),"20 to 25",AND(Z29&gt;25,Z29&lt;=30),"25 to 30",AND(Z29&gt;30,Z29&lt;=40),"30 to 40",AND(Z29&gt;40,Z29&lt;=50),"40 to 50",Z29&gt;50,"50+")</f>
        <v>8 to 10</v>
      </c>
      <c r="Z29" s="9">
        <f t="array" ref="Z29">_xlfn.IFS(AA29="oz",_xlfn.IFS(R29="oz",Q29,R29="fl oz",Q29*1.04,R29="ml",Q29*0.0338),AA29="fl oz",_xlfn.IFS(R29="oz",Q29/1.04,R29="fl oz",Q29,R29="ml",Q29*0.0338/1.04),AA29="ml",_xlfn.IFS(R29="oz",Q29/0.0338,R29="fl oz",Q29*1.04/0.0338,R29="ml",Q29))</f>
        <v>8.5</v>
      </c>
      <c r="AA29" s="9" t="str">
        <f>_xlfn.XLOOKUP($E29,'Raw Data'!$E:$E,'Raw Data'!AA:AA,"ERROR",0,1)</f>
        <v>oz</v>
      </c>
      <c r="AB29" s="5" t="s">
        <v>152</v>
      </c>
      <c r="AC29" s="5" t="s">
        <v>71</v>
      </c>
      <c r="AD29" s="5" t="s">
        <v>153</v>
      </c>
      <c r="AE29">
        <f t="shared" si="4"/>
        <v>0</v>
      </c>
      <c r="AF29">
        <f t="shared" si="4"/>
        <v>0</v>
      </c>
      <c r="AG29">
        <f t="shared" si="4"/>
        <v>0</v>
      </c>
      <c r="AH29">
        <f t="shared" si="4"/>
        <v>0</v>
      </c>
      <c r="AI29">
        <f t="shared" si="4"/>
        <v>1</v>
      </c>
      <c r="AJ29">
        <f t="shared" si="8"/>
        <v>0</v>
      </c>
      <c r="AK29">
        <f t="shared" si="8"/>
        <v>0</v>
      </c>
      <c r="AL29">
        <f t="shared" si="8"/>
        <v>0</v>
      </c>
      <c r="AM29">
        <f t="shared" si="8"/>
        <v>0</v>
      </c>
      <c r="AN29">
        <f t="shared" si="8"/>
        <v>0</v>
      </c>
      <c r="AO29">
        <f t="shared" si="9"/>
        <v>0</v>
      </c>
      <c r="AP29">
        <f t="shared" si="9"/>
        <v>1</v>
      </c>
      <c r="AQ29">
        <f t="shared" si="9"/>
        <v>0</v>
      </c>
      <c r="AR29">
        <f t="shared" si="7"/>
        <v>0</v>
      </c>
      <c r="AS29">
        <f t="shared" si="7"/>
        <v>0</v>
      </c>
      <c r="AT29">
        <f t="shared" si="7"/>
        <v>0</v>
      </c>
      <c r="AU29">
        <f t="shared" si="7"/>
        <v>0</v>
      </c>
      <c r="AV29">
        <f t="shared" si="7"/>
        <v>0</v>
      </c>
      <c r="AW29">
        <f t="shared" si="7"/>
        <v>0</v>
      </c>
      <c r="AX29">
        <f t="shared" si="7"/>
        <v>1</v>
      </c>
      <c r="AY29">
        <f t="shared" si="7"/>
        <v>0</v>
      </c>
      <c r="AZ29">
        <f t="shared" si="7"/>
        <v>0</v>
      </c>
      <c r="BA29">
        <f t="shared" si="7"/>
        <v>0</v>
      </c>
      <c r="BB29">
        <f t="shared" si="7"/>
        <v>0</v>
      </c>
      <c r="BC29">
        <f t="shared" si="7"/>
        <v>0</v>
      </c>
      <c r="BD29">
        <f t="shared" si="7"/>
        <v>0</v>
      </c>
      <c r="BE29">
        <f t="shared" si="7"/>
        <v>0</v>
      </c>
      <c r="BF29">
        <f t="shared" si="7"/>
        <v>0</v>
      </c>
      <c r="BG29">
        <f t="shared" si="7"/>
        <v>0</v>
      </c>
      <c r="BH29">
        <f t="shared" si="6"/>
        <v>1</v>
      </c>
      <c r="BI29">
        <f t="shared" si="6"/>
        <v>0</v>
      </c>
      <c r="BJ29">
        <f t="shared" si="6"/>
        <v>1</v>
      </c>
      <c r="BK29">
        <f t="shared" si="6"/>
        <v>0</v>
      </c>
      <c r="BL29">
        <f t="shared" si="6"/>
        <v>0</v>
      </c>
      <c r="BM29">
        <f t="shared" si="6"/>
        <v>0</v>
      </c>
      <c r="BN29">
        <f t="shared" si="6"/>
        <v>0</v>
      </c>
      <c r="BO29">
        <f t="shared" si="6"/>
        <v>1</v>
      </c>
    </row>
    <row r="30" spans="1:67">
      <c r="A30" s="5" t="str">
        <f>_xlfn.XLOOKUP($E30,'Raw Data'!$E:$E,'Raw Data'!A:A,"ERROR",0,1)</f>
        <v>AE</v>
      </c>
      <c r="B30" s="5" t="str">
        <f>_xlfn.XLOOKUP($E30,'Raw Data'!$E:$E,'Raw Data'!B:B,"ERROR",0,1)</f>
        <v>Hair Mousses</v>
      </c>
      <c r="C30" s="5" t="str">
        <f>_xlfn.XLOOKUP($E30,'Raw Data'!$E:$E,'Raw Data'!C:C,"ERROR",0,1)</f>
        <v>Wella</v>
      </c>
      <c r="D30" s="5" t="str">
        <f>_xlfn.XLOOKUP($E30,'Raw Data'!$E:$E,'Raw Data'!D:D,"ERROR",0,1)</f>
        <v>www.amazon.ae/dp/B004FGA172</v>
      </c>
      <c r="E30" s="5" t="s">
        <v>154</v>
      </c>
      <c r="F30" s="9" t="str">
        <f>_xlfn.XLOOKUP($E30,'Raw Data'!$E:$E,'Raw Data'!F:F,"ERROR",0,1)</f>
        <v>Wella Wellaflex Flexible Ultra Strong Hold Hair Mousse 200 ml</v>
      </c>
      <c r="G30" s="10">
        <f>_xlfn.XLOOKUP($E30,'Raw Data'!$E:$E,'Raw Data'!G:G,"ERROR",0,1)</f>
        <v>312</v>
      </c>
      <c r="H30" s="9">
        <f>_xlfn.XLOOKUP($E30,'Raw Data'!$E:$E,'Raw Data'!H:H,"ERROR",0,1)</f>
        <v>7486.35</v>
      </c>
      <c r="I30" s="9">
        <f>_xlfn.XLOOKUP($E30,'Raw Data'!$E:$E,'Raw Data'!I:I,"ERROR",0,1)</f>
        <v>0.0100228833981336</v>
      </c>
      <c r="J30" s="9" t="str">
        <f>_xlfn.XLOOKUP($E30,'Raw Data'!$E:$E,'Raw Data'!J:J,"ERROR",0,1)</f>
        <v>Yes</v>
      </c>
      <c r="K30" s="14" t="str">
        <f t="array" ref="K30">_xlfn.IFS(AND(L30&gt;0,L30&lt;=5),"0 to 5",AND(L30&gt;5,L30&lt;=10),"5 to 10",AND(L30&gt;10,L30&lt;=15),"10 to 15",AND(L30&gt;15,L30&lt;=20),"15 to 20",AND(L30&gt;20,L30&lt;=30),"20 to 30",AND(L30&gt;30,L30&lt;=40),"30 to 40",AND(L30&gt;40,L30&lt;=50),"40 to 50",AND(L30&gt;50,L30&lt;=75),"50 to 75",AND(L30&gt;75,L30&lt;=100),"75 to 100",AND(L30&gt;100,L30&lt;=150),"100 to 150",AND(L30&gt;150,L30&lt;=200),"150 to 200",AND(L30&gt;200,L30&lt;=250),"200 to 250",AND(L30&gt;250,L30&lt;=300),"250 to 300",AND(L30&gt;300,L30&lt;=400),"300 to 400",AND(L30&gt;400,L30&lt;=500),"400 to 500",L30&gt;500,"500+")</f>
        <v>20 to 30</v>
      </c>
      <c r="L30" s="9">
        <f>_xlfn.XLOOKUP($E30,'Raw Data'!$E:$E,'Raw Data'!L:L,"ERROR",0,1)</f>
        <v>26.86</v>
      </c>
      <c r="M30" s="14" t="str">
        <f t="array" ref="M30">_xlfn.IFS(AND(N30&gt;0,N30&lt;=5),"0 to 5",AND(N30&gt;5,N30&lt;=10),"5 to 10",AND(N30&gt;10,N30&lt;=15),"10 to 15",AND(N30&gt;15,N30&lt;=20),"15 to 20",AND(N30&gt;20,N30&lt;=30),"20 to 30",AND(N30&gt;30,N30&lt;=40),"30 to 40",AND(N30&gt;40,N30&lt;=50),"40 to 50",AND(N30&gt;50,N30&lt;=75),"50 to 75",AND(N30&gt;75,N30&lt;=100),"75 to 100",AND(N30&gt;100,N30&lt;=150),"100 to 150",AND(N30&gt;150,N30&lt;=200),"150 to 200",AND(N30&gt;200,N30&lt;=250),"200 to 250",AND(N30&gt;250,N30&lt;=300),"250 to 300",AND(N30&gt;300,N30&lt;=400),"300 to 400",AND(N30&gt;400,N30&lt;=500),"400 to 500",N30&gt;500,"500+")</f>
        <v>20 to 30</v>
      </c>
      <c r="N30" s="9">
        <f>_xlfn.XLOOKUP($E30,'Raw Data'!$E:$E,'Raw Data'!N:N,"ERROR",0,1)</f>
        <v>28.47</v>
      </c>
      <c r="O30" s="14" t="str">
        <f t="array" ref="O30">_xlfn.IFS(P30=0,"No Discount",AND(P30&gt;0,P30&lt;=0.02),"0% to 2%",AND(P30&gt;0.02,P30&lt;=0.04),"2% to 4%",AND(P30&gt;0.04,P30&lt;=0.06),"4% to 6%",AND(P30&gt;0.06,P30&lt;=0.08),"6% to 8%",AND(P30&gt;0.08,P30&lt;=0.1),"8% to 10%",AND(P30&gt;0.1,P30&lt;=0.15),"10% to 15%",AND(P30&gt;0.15,P30&lt;=0.2),"15% to 20%",AND(P30&gt;0.2,P30&lt;=0.25),"20% to 25%",AND(P30&gt;0.25,P30&lt;=0.3),"25% to 30%",AND(P30&gt;0.3,P30&lt;=0.4),"30% to 40%",AND(P30&gt;0.4,P30&lt;=0.5),"40% to 50%",AND(P30&gt;0.5,P30&lt;=0.75),"50% to 75%",AND(P30&gt;0.75,P30&lt;=1),"75% to 100%")</f>
        <v>4% to 6%</v>
      </c>
      <c r="P30" s="10">
        <f>_xlfn.XLOOKUP($E30,'Raw Data'!$E:$E,'Raw Data'!P:P,"ERROR",0,1)</f>
        <v>0.0565507551808921</v>
      </c>
      <c r="Q30" s="9">
        <f>_xlfn.XLOOKUP($E30,'Raw Data'!$E:$E,'Raw Data'!Q:Q,"ERROR",0,1)</f>
        <v>200</v>
      </c>
      <c r="R30" s="9" t="str">
        <f>_xlfn.XLOOKUP($E30,'Raw Data'!$E:$E,'Raw Data'!R:R,"ERROR",0,1)</f>
        <v>ml</v>
      </c>
      <c r="S30" s="5" t="str">
        <f t="array" ref="S30">_xlfn.IFS(AND(T30&gt;0,T30&lt;=0.05),"0 to 0.05",AND(T30&gt;0.05,T30&lt;=0.1),"0.05 to 0.1",AND(T30&gt;0.1,T30&lt;=0.2),"0.1 to 0.2",AND(T30&gt;0.2,T30&lt;=0.3),"0.2 to 0.3",AND(T30&gt;0.3,T30&lt;=0.4),"0.3 to 0.4",AND(T30&gt;0.4,T30&lt;=0.5),"0.4 to 0.5",AND(T30&gt;0.5,T30&lt;=0.75),"0.5 to 0.75",AND(T30&gt;0.75,T30&lt;=1),"0.75 to 1",AND(T30&gt;1,T30&lt;=2),"1 to 2",AND(T30&gt;2,T30&lt;=3),"2 to 3",AND(T30&gt;3,T30&lt;=4),"3 to 4",AND(T30&gt;4,T30&lt;=5),"4 to 5",AND(T30&gt;5,T30&lt;=10),"5 to 10",T30&gt;10,"10+")</f>
        <v>0.1 to 0.2</v>
      </c>
      <c r="T30" s="10">
        <f t="shared" si="1"/>
        <v>0.134371754516912</v>
      </c>
      <c r="U30" s="15" t="str">
        <f t="array" ref="U30">_xlfn.IFS(AND(V30&gt;0,V30&lt;=0.05),"0 to 0.05",AND(V30&gt;0.05,V30&lt;=0.1),"0.05 to 0.1",AND(V30&gt;0.1,V30&lt;=0.2),"0.1 to 0.2",AND(V30&gt;0.2,V30&lt;=0.3),"0.2 to 0.3",AND(V30&gt;0.3,V30&lt;=0.4),"0.3 to 0.4",AND(V30&gt;0.4,V30&lt;=0.5),"0.4 to 0.5",AND(V30&gt;0.5,V30&lt;=0.75),"0.5 to 0.75",AND(V30&gt;0.75,V30&lt;=1),"0.75 to 1",AND(V30&gt;1,V30&lt;=2),"1 to 2",AND(V30&gt;2,V30&lt;=3),"2 to 3",AND(V30&gt;3,V30&lt;=4),"3 to 4",AND(V30&gt;4,V30&lt;=5),"4 to 5",AND(V30&gt;5,V30&lt;=10),"5 to 10",V30&gt;10,"10+")</f>
        <v>0 to 0.05</v>
      </c>
      <c r="V30" s="10">
        <f t="shared" si="2"/>
        <v>0.038455034988684</v>
      </c>
      <c r="W30" s="15" t="str">
        <f t="array" ref="W30">_xlfn.IFS(AND(X30&gt;0,X30&lt;=0.05),"0 to 0.05",AND(X30&gt;0.05,X30&lt;=0.1),"0.05 to 0.1",AND(X30&gt;0.1,X30&lt;=0.2),"0.1 to 0.2",AND(X30&gt;0.2,X30&lt;=0.3),"0.2 to 0.3",AND(X30&gt;0.3,X30&lt;=0.4),"0.3 to 0.4",AND(X30&gt;0.4,X30&lt;=0.5),"0.4 to 0.5",AND(X30&gt;0.5,X30&lt;=0.75),"0.5 to 0.75",AND(X30&gt;0.75,X30&lt;=1),"0.75 to 1",AND(X30&gt;1,X30&lt;=2),"1 to 2",AND(X30&gt;2,X30&lt;=3),"2 to 3",AND(X30&gt;3,X30&lt;=4),"3 to 4",AND(X30&gt;4,X30&lt;=5),"4 to 5",AND(X30&gt;5,X30&lt;=10),"5 to 10",X30&gt;10,"10+")</f>
        <v>0 to 0.05</v>
      </c>
      <c r="X30" s="16">
        <f t="shared" si="3"/>
        <v>0.0362803737195663</v>
      </c>
      <c r="Y30" s="5" t="str">
        <f t="array" ref="Y30">_xlfn.IFS(AND(Z30&gt;0,Z30&lt;=1),"0 to 1",AND(Z30&gt;1,Z30&lt;=2),"1 to 2",AND(Z30&gt;2,Z30&lt;=4),"2 to 4",AND(Z30&gt;4,Z30&lt;=6),"4 to 6",AND(Z30&gt;6,Z30&lt;=8),"6 to 8",AND(Z30&gt;8,Z30&lt;=10),"8 to 10",AND(Z30&gt;10,Z30&lt;=15),"10 to 15",AND(Z30&gt;15,Z30&lt;=20),"15 to 20",AND(Z30&gt;20,Z30&lt;=25),"20 to 25",AND(Z30&gt;25,Z30&lt;=30),"25 to 30",AND(Z30&gt;30,Z30&lt;=40),"30 to 40",AND(Z30&gt;40,Z30&lt;=50),"40 to 50",Z30&gt;50,"50+")</f>
        <v>6 to 8</v>
      </c>
      <c r="Z30" s="9">
        <f t="array" ref="Z30">_xlfn.IFS(AA30="oz",_xlfn.IFS(R30="oz",Q30,R30="fl oz",Q30*1.04,R30="ml",Q30*0.0338),AA30="fl oz",_xlfn.IFS(R30="oz",Q30/1.04,R30="fl oz",Q30,R30="ml",Q30*0.0338/1.04),AA30="ml",_xlfn.IFS(R30="oz",Q30/0.0338,R30="fl oz",Q30*1.04/0.0338,R30="ml",Q30))</f>
        <v>6.76</v>
      </c>
      <c r="AA30" s="9" t="str">
        <f>_xlfn.XLOOKUP($E30,'Raw Data'!$E:$E,'Raw Data'!AA:AA,"ERROR",0,1)</f>
        <v>oz</v>
      </c>
      <c r="AB30" s="5" t="s">
        <v>155</v>
      </c>
      <c r="AC30" s="5" t="s">
        <v>86</v>
      </c>
      <c r="AD30" s="5" t="s">
        <v>87</v>
      </c>
      <c r="AE30">
        <f t="shared" si="4"/>
        <v>0</v>
      </c>
      <c r="AF30">
        <f t="shared" si="4"/>
        <v>0</v>
      </c>
      <c r="AG30">
        <f t="shared" si="4"/>
        <v>0</v>
      </c>
      <c r="AH30">
        <f t="shared" si="4"/>
        <v>0</v>
      </c>
      <c r="AI30">
        <f t="shared" si="4"/>
        <v>0</v>
      </c>
      <c r="AJ30">
        <f t="shared" si="8"/>
        <v>0</v>
      </c>
      <c r="AK30">
        <f t="shared" si="8"/>
        <v>0</v>
      </c>
      <c r="AL30">
        <f t="shared" si="8"/>
        <v>0</v>
      </c>
      <c r="AM30">
        <f t="shared" si="8"/>
        <v>0</v>
      </c>
      <c r="AN30">
        <f t="shared" si="8"/>
        <v>0</v>
      </c>
      <c r="AO30">
        <f t="shared" si="9"/>
        <v>0</v>
      </c>
      <c r="AP30">
        <f t="shared" si="9"/>
        <v>0</v>
      </c>
      <c r="AQ30">
        <f t="shared" si="9"/>
        <v>0</v>
      </c>
      <c r="AR30">
        <f t="shared" si="7"/>
        <v>0</v>
      </c>
      <c r="AS30">
        <f t="shared" si="7"/>
        <v>0</v>
      </c>
      <c r="AT30">
        <f t="shared" si="7"/>
        <v>1</v>
      </c>
      <c r="AU30">
        <f t="shared" si="7"/>
        <v>1</v>
      </c>
      <c r="AV30">
        <f t="shared" si="7"/>
        <v>0</v>
      </c>
      <c r="AW30">
        <f t="shared" si="7"/>
        <v>0</v>
      </c>
      <c r="AX30">
        <f t="shared" si="7"/>
        <v>0</v>
      </c>
      <c r="AY30">
        <f t="shared" si="7"/>
        <v>0</v>
      </c>
      <c r="AZ30">
        <f t="shared" si="7"/>
        <v>0</v>
      </c>
      <c r="BA30">
        <f t="shared" si="7"/>
        <v>0</v>
      </c>
      <c r="BB30">
        <f t="shared" si="7"/>
        <v>0</v>
      </c>
      <c r="BC30">
        <f t="shared" si="7"/>
        <v>0</v>
      </c>
      <c r="BD30">
        <f t="shared" si="7"/>
        <v>0</v>
      </c>
      <c r="BE30">
        <f t="shared" si="7"/>
        <v>0</v>
      </c>
      <c r="BF30">
        <f t="shared" si="7"/>
        <v>0</v>
      </c>
      <c r="BG30">
        <f t="shared" si="7"/>
        <v>0</v>
      </c>
      <c r="BH30">
        <f t="shared" si="6"/>
        <v>0</v>
      </c>
      <c r="BI30">
        <f t="shared" si="6"/>
        <v>0</v>
      </c>
      <c r="BJ30">
        <f t="shared" si="6"/>
        <v>1</v>
      </c>
      <c r="BK30">
        <f t="shared" si="6"/>
        <v>0</v>
      </c>
      <c r="BL30">
        <f t="shared" si="6"/>
        <v>0</v>
      </c>
      <c r="BM30">
        <f t="shared" si="6"/>
        <v>0</v>
      </c>
      <c r="BN30">
        <f t="shared" si="6"/>
        <v>0</v>
      </c>
      <c r="BO30">
        <f t="shared" si="6"/>
        <v>1</v>
      </c>
    </row>
    <row r="31" spans="1:67">
      <c r="A31" s="5" t="str">
        <f>_xlfn.XLOOKUP($E31,'Raw Data'!$E:$E,'Raw Data'!A:A,"ERROR",0,1)</f>
        <v>AE</v>
      </c>
      <c r="B31" s="5" t="str">
        <f>_xlfn.XLOOKUP($E31,'Raw Data'!$E:$E,'Raw Data'!B:B,"ERROR",0,1)</f>
        <v>Hair Mousses</v>
      </c>
      <c r="C31" s="5" t="str">
        <f>_xlfn.XLOOKUP($E31,'Raw Data'!$E:$E,'Raw Data'!C:C,"ERROR",0,1)</f>
        <v>ors</v>
      </c>
      <c r="D31" s="5" t="str">
        <f>_xlfn.XLOOKUP($E31,'Raw Data'!$E:$E,'Raw Data'!D:D,"ERROR",0,1)</f>
        <v>www.amazon.ae/dp/B018IVSRLQ</v>
      </c>
      <c r="E31" s="5" t="s">
        <v>156</v>
      </c>
      <c r="F31" s="9" t="str">
        <f>_xlfn.XLOOKUP($E31,'Raw Data'!$E:$E,'Raw Data'!F:F,"ERROR",0,1)</f>
        <v>Ors Mousse Wrap/ Set 7oz (2 Pack) by Organic Root (ORS) Ors Mousse Wrap/ Set 7oz (2 Pack) by Organic Root (ORS)</v>
      </c>
      <c r="G31" s="10">
        <f>_xlfn.XLOOKUP($E31,'Raw Data'!$E:$E,'Raw Data'!G:G,"ERROR",0,1)</f>
        <v>130</v>
      </c>
      <c r="H31" s="9">
        <f>_xlfn.XLOOKUP($E31,'Raw Data'!$E:$E,'Raw Data'!H:H,"ERROR",0,1)</f>
        <v>7471.68</v>
      </c>
      <c r="I31" s="9">
        <f>_xlfn.XLOOKUP($E31,'Raw Data'!$E:$E,'Raw Data'!I:I,"ERROR",0,1)</f>
        <v>0.0100032428924866</v>
      </c>
      <c r="J31" s="9" t="str">
        <f>_xlfn.XLOOKUP($E31,'Raw Data'!$E:$E,'Raw Data'!J:J,"ERROR",0,1)</f>
        <v>Yes</v>
      </c>
      <c r="K31" s="14" t="str">
        <f t="array" ref="K31">_xlfn.IFS(AND(L31&gt;0,L31&lt;=5),"0 to 5",AND(L31&gt;5,L31&lt;=10),"5 to 10",AND(L31&gt;10,L31&lt;=15),"10 to 15",AND(L31&gt;15,L31&lt;=20),"15 to 20",AND(L31&gt;20,L31&lt;=30),"20 to 30",AND(L31&gt;30,L31&lt;=40),"30 to 40",AND(L31&gt;40,L31&lt;=50),"40 to 50",AND(L31&gt;50,L31&lt;=75),"50 to 75",AND(L31&gt;75,L31&lt;=100),"75 to 100",AND(L31&gt;100,L31&lt;=150),"100 to 150",AND(L31&gt;150,L31&lt;=200),"150 to 200",AND(L31&gt;200,L31&lt;=250),"200 to 250",AND(L31&gt;250,L31&lt;=300),"250 to 300",AND(L31&gt;300,L31&lt;=400),"300 to 400",AND(L31&gt;400,L31&lt;=500),"400 to 500",L31&gt;500,"500+")</f>
        <v>50 to 75</v>
      </c>
      <c r="L31" s="9">
        <f>_xlfn.XLOOKUP($E31,'Raw Data'!$E:$E,'Raw Data'!L:L,"ERROR",0,1)</f>
        <v>61.88</v>
      </c>
      <c r="M31" s="14" t="str">
        <f t="array" ref="M31">_xlfn.IFS(AND(N31&gt;0,N31&lt;=5),"0 to 5",AND(N31&gt;5,N31&lt;=10),"5 to 10",AND(N31&gt;10,N31&lt;=15),"10 to 15",AND(N31&gt;15,N31&lt;=20),"15 to 20",AND(N31&gt;20,N31&lt;=30),"20 to 30",AND(N31&gt;30,N31&lt;=40),"30 to 40",AND(N31&gt;40,N31&lt;=50),"40 to 50",AND(N31&gt;50,N31&lt;=75),"50 to 75",AND(N31&gt;75,N31&lt;=100),"75 to 100",AND(N31&gt;100,N31&lt;=150),"100 to 150",AND(N31&gt;150,N31&lt;=200),"150 to 200",AND(N31&gt;200,N31&lt;=250),"200 to 250",AND(N31&gt;250,N31&lt;=300),"250 to 300",AND(N31&gt;300,N31&lt;=400),"300 to 400",AND(N31&gt;400,N31&lt;=500),"400 to 500",N31&gt;500,"500+")</f>
        <v>50 to 75</v>
      </c>
      <c r="N31" s="9">
        <f>_xlfn.XLOOKUP($E31,'Raw Data'!$E:$E,'Raw Data'!N:N,"ERROR",0,1)</f>
        <v>66.16</v>
      </c>
      <c r="O31" s="14" t="str">
        <f t="array" ref="O31">_xlfn.IFS(P31=0,"No Discount",AND(P31&gt;0,P31&lt;=0.02),"0% to 2%",AND(P31&gt;0.02,P31&lt;=0.04),"2% to 4%",AND(P31&gt;0.04,P31&lt;=0.06),"4% to 6%",AND(P31&gt;0.06,P31&lt;=0.08),"6% to 8%",AND(P31&gt;0.08,P31&lt;=0.1),"8% to 10%",AND(P31&gt;0.1,P31&lt;=0.15),"10% to 15%",AND(P31&gt;0.15,P31&lt;=0.2),"15% to 20%",AND(P31&gt;0.2,P31&lt;=0.25),"20% to 25%",AND(P31&gt;0.25,P31&lt;=0.3),"25% to 30%",AND(P31&gt;0.3,P31&lt;=0.4),"30% to 40%",AND(P31&gt;0.4,P31&lt;=0.5),"40% to 50%",AND(P31&gt;0.5,P31&lt;=0.75),"50% to 75%",AND(P31&gt;0.75,P31&lt;=1),"75% to 100%")</f>
        <v>6% to 8%</v>
      </c>
      <c r="P31" s="10">
        <f>_xlfn.XLOOKUP($E31,'Raw Data'!$E:$E,'Raw Data'!P:P,"ERROR",0,1)</f>
        <v>0.0646916565900846</v>
      </c>
      <c r="Q31" s="9">
        <f>_xlfn.XLOOKUP($E31,'Raw Data'!$E:$E,'Raw Data'!Q:Q,"ERROR",0,1)</f>
        <v>14</v>
      </c>
      <c r="R31" s="9" t="str">
        <f>_xlfn.XLOOKUP($E31,'Raw Data'!$E:$E,'Raw Data'!R:R,"ERROR",0,1)</f>
        <v>oz</v>
      </c>
      <c r="S31" s="5" t="str">
        <f t="array" ref="S31">_xlfn.IFS(AND(T31&gt;0,T31&lt;=0.05),"0 to 0.05",AND(T31&gt;0.05,T31&lt;=0.1),"0.05 to 0.1",AND(T31&gt;0.1,T31&lt;=0.2),"0.1 to 0.2",AND(T31&gt;0.2,T31&lt;=0.3),"0.2 to 0.3",AND(T31&gt;0.3,T31&lt;=0.4),"0.3 to 0.4",AND(T31&gt;0.4,T31&lt;=0.5),"0.4 to 0.5",AND(T31&gt;0.5,T31&lt;=0.75),"0.5 to 0.75",AND(T31&gt;0.75,T31&lt;=1),"0.75 to 1",AND(T31&gt;1,T31&lt;=2),"1 to 2",AND(T31&gt;2,T31&lt;=3),"2 to 3",AND(T31&gt;3,T31&lt;=4),"3 to 4",AND(T31&gt;4,T31&lt;=5),"4 to 5",AND(T31&gt;5,T31&lt;=10),"5 to 10",T31&gt;10,"10+")</f>
        <v>0.1 to 0.2</v>
      </c>
      <c r="T31" s="10">
        <f t="shared" si="1"/>
        <v>0.149475820087927</v>
      </c>
      <c r="U31" s="15" t="str">
        <f t="array" ref="U31">_xlfn.IFS(AND(V31&gt;0,V31&lt;=0.05),"0 to 0.05",AND(V31&gt;0.05,V31&lt;=0.1),"0.05 to 0.1",AND(V31&gt;0.1,V31&lt;=0.2),"0.1 to 0.2",AND(V31&gt;0.2,V31&lt;=0.3),"0.2 to 0.3",AND(V31&gt;0.3,V31&lt;=0.4),"0.3 to 0.4",AND(V31&gt;0.4,V31&lt;=0.5),"0.4 to 0.5",AND(V31&gt;0.5,V31&lt;=0.75),"0.5 to 0.75",AND(V31&gt;0.75,V31&lt;=1),"0.75 to 1",AND(V31&gt;1,V31&lt;=2),"1 to 2",AND(V31&gt;2,V31&lt;=3),"2 to 3",AND(V31&gt;3,V31&lt;=4),"3 to 4",AND(V31&gt;4,V31&lt;=5),"4 to 5",AND(V31&gt;5,V31&lt;=10),"5 to 10",V31&gt;10,"10+")</f>
        <v>0 to 0.05</v>
      </c>
      <c r="V31" s="10">
        <f t="shared" si="2"/>
        <v>0.0431499106237016</v>
      </c>
      <c r="W31" s="15" t="str">
        <f t="array" ref="W31">_xlfn.IFS(AND(X31&gt;0,X31&lt;=0.05),"0 to 0.05",AND(X31&gt;0.05,X31&lt;=0.1),"0.05 to 0.1",AND(X31&gt;0.1,X31&lt;=0.2),"0.1 to 0.2",AND(X31&gt;0.2,X31&lt;=0.3),"0.2 to 0.3",AND(X31&gt;0.3,X31&lt;=0.4),"0.3 to 0.4",AND(X31&gt;0.4,X31&lt;=0.5),"0.4 to 0.5",AND(X31&gt;0.5,X31&lt;=0.75),"0.5 to 0.75",AND(X31&gt;0.75,X31&lt;=1),"0.75 to 1",AND(X31&gt;1,X31&lt;=2),"1 to 2",AND(X31&gt;2,X31&lt;=3),"2 to 3",AND(X31&gt;3,X31&lt;=4),"3 to 4",AND(X31&gt;4,X31&lt;=5),"4 to 5",AND(X31&gt;5,X31&lt;=10),"5 to 10",X31&gt;10,"10+")</f>
        <v>0 to 0.05</v>
      </c>
      <c r="X31" s="16">
        <f t="shared" si="3"/>
        <v>0.0403584714237403</v>
      </c>
      <c r="Y31" s="5" t="str">
        <f t="array" ref="Y31">_xlfn.IFS(AND(Z31&gt;0,Z31&lt;=1),"0 to 1",AND(Z31&gt;1,Z31&lt;=2),"1 to 2",AND(Z31&gt;2,Z31&lt;=4),"2 to 4",AND(Z31&gt;4,Z31&lt;=6),"4 to 6",AND(Z31&gt;6,Z31&lt;=8),"6 to 8",AND(Z31&gt;8,Z31&lt;=10),"8 to 10",AND(Z31&gt;10,Z31&lt;=15),"10 to 15",AND(Z31&gt;15,Z31&lt;=20),"15 to 20",AND(Z31&gt;20,Z31&lt;=25),"20 to 25",AND(Z31&gt;25,Z31&lt;=30),"25 to 30",AND(Z31&gt;30,Z31&lt;=40),"30 to 40",AND(Z31&gt;40,Z31&lt;=50),"40 to 50",Z31&gt;50,"50+")</f>
        <v>10 to 15</v>
      </c>
      <c r="Z31" s="9">
        <f t="array" ref="Z31">_xlfn.IFS(AA31="oz",_xlfn.IFS(R31="oz",Q31,R31="fl oz",Q31*1.04,R31="ml",Q31*0.0338),AA31="fl oz",_xlfn.IFS(R31="oz",Q31/1.04,R31="fl oz",Q31,R31="ml",Q31*0.0338/1.04),AA31="ml",_xlfn.IFS(R31="oz",Q31/0.0338,R31="fl oz",Q31*1.04/0.0338,R31="ml",Q31))</f>
        <v>14</v>
      </c>
      <c r="AA31" s="9" t="str">
        <f>_xlfn.XLOOKUP($E31,'Raw Data'!$E:$E,'Raw Data'!AA:AA,"ERROR",0,1)</f>
        <v>oz</v>
      </c>
      <c r="AB31" s="5" t="s">
        <v>43</v>
      </c>
      <c r="AC31" s="5" t="s">
        <v>86</v>
      </c>
      <c r="AD31" s="5" t="s">
        <v>157</v>
      </c>
      <c r="AE31">
        <f t="shared" si="4"/>
        <v>0</v>
      </c>
      <c r="AF31">
        <f t="shared" si="4"/>
        <v>0</v>
      </c>
      <c r="AG31">
        <f t="shared" si="4"/>
        <v>0</v>
      </c>
      <c r="AH31">
        <f t="shared" si="4"/>
        <v>0</v>
      </c>
      <c r="AI31">
        <f t="shared" si="4"/>
        <v>0</v>
      </c>
      <c r="AJ31">
        <f t="shared" si="8"/>
        <v>0</v>
      </c>
      <c r="AK31">
        <f t="shared" si="8"/>
        <v>0</v>
      </c>
      <c r="AL31">
        <f t="shared" si="8"/>
        <v>0</v>
      </c>
      <c r="AM31">
        <f t="shared" si="8"/>
        <v>0</v>
      </c>
      <c r="AN31">
        <f t="shared" si="8"/>
        <v>0</v>
      </c>
      <c r="AO31">
        <f t="shared" si="9"/>
        <v>0</v>
      </c>
      <c r="AP31">
        <f t="shared" si="9"/>
        <v>0</v>
      </c>
      <c r="AQ31">
        <f t="shared" si="9"/>
        <v>0</v>
      </c>
      <c r="AR31">
        <f t="shared" si="7"/>
        <v>0</v>
      </c>
      <c r="AS31">
        <f t="shared" si="7"/>
        <v>0</v>
      </c>
      <c r="AT31">
        <f t="shared" si="7"/>
        <v>0</v>
      </c>
      <c r="AU31">
        <f t="shared" si="7"/>
        <v>0</v>
      </c>
      <c r="AV31">
        <f t="shared" si="7"/>
        <v>0</v>
      </c>
      <c r="AW31">
        <f t="shared" si="7"/>
        <v>0</v>
      </c>
      <c r="AX31">
        <f t="shared" si="7"/>
        <v>0</v>
      </c>
      <c r="AY31">
        <f t="shared" si="7"/>
        <v>0</v>
      </c>
      <c r="AZ31">
        <f t="shared" si="7"/>
        <v>0</v>
      </c>
      <c r="BA31">
        <f t="shared" si="7"/>
        <v>0</v>
      </c>
      <c r="BB31">
        <f t="shared" si="7"/>
        <v>0</v>
      </c>
      <c r="BC31">
        <f t="shared" si="7"/>
        <v>1</v>
      </c>
      <c r="BD31">
        <f t="shared" si="7"/>
        <v>0</v>
      </c>
      <c r="BE31">
        <f t="shared" si="7"/>
        <v>0</v>
      </c>
      <c r="BF31">
        <f t="shared" si="7"/>
        <v>0</v>
      </c>
      <c r="BG31">
        <f t="shared" ref="BG31:BO73" si="10">IF(IFERROR(SEARCH(BG$2,$AB31,1),0)=0,0,1)</f>
        <v>0</v>
      </c>
      <c r="BH31">
        <f t="shared" si="10"/>
        <v>0</v>
      </c>
      <c r="BI31">
        <f t="shared" si="10"/>
        <v>0</v>
      </c>
      <c r="BJ31">
        <f t="shared" si="10"/>
        <v>0</v>
      </c>
      <c r="BK31">
        <f t="shared" si="10"/>
        <v>0</v>
      </c>
      <c r="BL31">
        <f t="shared" si="10"/>
        <v>0</v>
      </c>
      <c r="BM31">
        <f t="shared" si="10"/>
        <v>0</v>
      </c>
      <c r="BN31">
        <f t="shared" si="10"/>
        <v>0</v>
      </c>
      <c r="BO31">
        <f t="shared" si="10"/>
        <v>1</v>
      </c>
    </row>
    <row r="32" spans="1:67">
      <c r="A32" s="5" t="str">
        <f>_xlfn.XLOOKUP($E32,'Raw Data'!$E:$E,'Raw Data'!A:A,"ERROR",0,1)</f>
        <v>AE</v>
      </c>
      <c r="B32" s="5" t="str">
        <f>_xlfn.XLOOKUP($E32,'Raw Data'!$E:$E,'Raw Data'!B:B,"ERROR",0,1)</f>
        <v>Hair Mousses</v>
      </c>
      <c r="C32" s="5" t="str">
        <f>_xlfn.XLOOKUP($E32,'Raw Data'!$E:$E,'Raw Data'!C:C,"ERROR",0,1)</f>
        <v>ogx</v>
      </c>
      <c r="D32" s="5" t="str">
        <f>_xlfn.XLOOKUP($E32,'Raw Data'!$E:$E,'Raw Data'!D:D,"ERROR",0,1)</f>
        <v>www.amazon.ae/dp/B0128QFRD8</v>
      </c>
      <c r="E32" s="5" t="s">
        <v>158</v>
      </c>
      <c r="F32" s="9" t="str">
        <f>_xlfn.XLOOKUP($E32,'Raw Data'!$E:$E,'Raw Data'!F:F,"ERROR",0,1)</f>
        <v>OGX Coconut Curls  Hair  Butter 6.6 oz, 187 G</v>
      </c>
      <c r="G32" s="10">
        <f>_xlfn.XLOOKUP($E32,'Raw Data'!$E:$E,'Raw Data'!G:G,"ERROR",0,1)</f>
        <v>130</v>
      </c>
      <c r="H32" s="9">
        <f>_xlfn.XLOOKUP($E32,'Raw Data'!$E:$E,'Raw Data'!H:H,"ERROR",0,1)</f>
        <v>6707.05</v>
      </c>
      <c r="I32" s="9">
        <f>_xlfn.XLOOKUP($E32,'Raw Data'!$E:$E,'Raw Data'!I:I,"ERROR",0,1)</f>
        <v>0.00897954010905877</v>
      </c>
      <c r="J32" s="9" t="str">
        <f>_xlfn.XLOOKUP($E32,'Raw Data'!$E:$E,'Raw Data'!J:J,"ERROR",0,1)</f>
        <v>Yes</v>
      </c>
      <c r="K32" s="14" t="str">
        <f t="array" ref="K32">_xlfn.IFS(AND(L32&gt;0,L32&lt;=5),"0 to 5",AND(L32&gt;5,L32&lt;=10),"5 to 10",AND(L32&gt;10,L32&lt;=15),"10 to 15",AND(L32&gt;15,L32&lt;=20),"15 to 20",AND(L32&gt;20,L32&lt;=30),"20 to 30",AND(L32&gt;30,L32&lt;=40),"30 to 40",AND(L32&gt;40,L32&lt;=50),"40 to 50",AND(L32&gt;50,L32&lt;=75),"50 to 75",AND(L32&gt;75,L32&lt;=100),"75 to 100",AND(L32&gt;100,L32&lt;=150),"100 to 150",AND(L32&gt;150,L32&lt;=200),"150 to 200",AND(L32&gt;200,L32&lt;=250),"200 to 250",AND(L32&gt;250,L32&lt;=300),"250 to 300",AND(L32&gt;300,L32&lt;=400),"300 to 400",AND(L32&gt;400,L32&lt;=500),"400 to 500",L32&gt;500,"500+")</f>
        <v>50 to 75</v>
      </c>
      <c r="L32" s="9">
        <f>_xlfn.XLOOKUP($E32,'Raw Data'!$E:$E,'Raw Data'!L:L,"ERROR",0,1)</f>
        <v>55.37</v>
      </c>
      <c r="M32" s="14" t="str">
        <f t="array" ref="M32">_xlfn.IFS(AND(N32&gt;0,N32&lt;=5),"0 to 5",AND(N32&gt;5,N32&lt;=10),"5 to 10",AND(N32&gt;10,N32&lt;=15),"10 to 15",AND(N32&gt;15,N32&lt;=20),"15 to 20",AND(N32&gt;20,N32&lt;=30),"20 to 30",AND(N32&gt;30,N32&lt;=40),"30 to 40",AND(N32&gt;40,N32&lt;=50),"40 to 50",AND(N32&gt;50,N32&lt;=75),"50 to 75",AND(N32&gt;75,N32&lt;=100),"75 to 100",AND(N32&gt;100,N32&lt;=150),"100 to 150",AND(N32&gt;150,N32&lt;=200),"150 to 200",AND(N32&gt;200,N32&lt;=250),"200 to 250",AND(N32&gt;250,N32&lt;=300),"250 to 300",AND(N32&gt;300,N32&lt;=400),"300 to 400",AND(N32&gt;400,N32&lt;=500),"400 to 500",N32&gt;500,"500+")</f>
        <v>50 to 75</v>
      </c>
      <c r="N32" s="9">
        <f>_xlfn.XLOOKUP($E32,'Raw Data'!$E:$E,'Raw Data'!N:N,"ERROR",0,1)</f>
        <v>60.01</v>
      </c>
      <c r="O32" s="14" t="str">
        <f t="array" ref="O32">_xlfn.IFS(P32=0,"No Discount",AND(P32&gt;0,P32&lt;=0.02),"0% to 2%",AND(P32&gt;0.02,P32&lt;=0.04),"2% to 4%",AND(P32&gt;0.04,P32&lt;=0.06),"4% to 6%",AND(P32&gt;0.06,P32&lt;=0.08),"6% to 8%",AND(P32&gt;0.08,P32&lt;=0.1),"8% to 10%",AND(P32&gt;0.1,P32&lt;=0.15),"10% to 15%",AND(P32&gt;0.15,P32&lt;=0.2),"15% to 20%",AND(P32&gt;0.2,P32&lt;=0.25),"20% to 25%",AND(P32&gt;0.25,P32&lt;=0.3),"25% to 30%",AND(P32&gt;0.3,P32&lt;=0.4),"30% to 40%",AND(P32&gt;0.4,P32&lt;=0.5),"40% to 50%",AND(P32&gt;0.5,P32&lt;=0.75),"50% to 75%",AND(P32&gt;0.75,P32&lt;=1),"75% to 100%")</f>
        <v>6% to 8%</v>
      </c>
      <c r="P32" s="10">
        <f>_xlfn.XLOOKUP($E32,'Raw Data'!$E:$E,'Raw Data'!P:P,"ERROR",0,1)</f>
        <v>0.0773204465922346</v>
      </c>
      <c r="Q32" s="9">
        <f>_xlfn.XLOOKUP($E32,'Raw Data'!$E:$E,'Raw Data'!Q:Q,"ERROR",0,1)</f>
        <v>6.6</v>
      </c>
      <c r="R32" s="9" t="str">
        <f>_xlfn.XLOOKUP($E32,'Raw Data'!$E:$E,'Raw Data'!R:R,"ERROR",0,1)</f>
        <v>oz</v>
      </c>
      <c r="S32" s="5" t="str">
        <f t="array" ref="S32">_xlfn.IFS(AND(T32&gt;0,T32&lt;=0.05),"0 to 0.05",AND(T32&gt;0.05,T32&lt;=0.1),"0.05 to 0.1",AND(T32&gt;0.1,T32&lt;=0.2),"0.1 to 0.2",AND(T32&gt;0.2,T32&lt;=0.3),"0.2 to 0.3",AND(T32&gt;0.3,T32&lt;=0.4),"0.3 to 0.4",AND(T32&gt;0.4,T32&lt;=0.5),"0.4 to 0.5",AND(T32&gt;0.5,T32&lt;=0.75),"0.5 to 0.75",AND(T32&gt;0.75,T32&lt;=1),"0.75 to 1",AND(T32&gt;1,T32&lt;=2),"1 to 2",AND(T32&gt;2,T32&lt;=3),"2 to 3",AND(T32&gt;3,T32&lt;=4),"3 to 4",AND(T32&gt;4,T32&lt;=5),"4 to 5",AND(T32&gt;5,T32&lt;=10),"5 to 10",T32&gt;10,"10+")</f>
        <v>0.2 to 0.3</v>
      </c>
      <c r="T32" s="10">
        <f t="shared" si="1"/>
        <v>0.283713017903075</v>
      </c>
      <c r="U32" s="15" t="str">
        <f t="array" ref="U32">_xlfn.IFS(AND(V32&gt;0,V32&lt;=0.05),"0 to 0.05",AND(V32&gt;0.05,V32&lt;=0.1),"0.05 to 0.1",AND(V32&gt;0.1,V32&lt;=0.2),"0.1 to 0.2",AND(V32&gt;0.2,V32&lt;=0.3),"0.2 to 0.3",AND(V32&gt;0.3,V32&lt;=0.4),"0.3 to 0.4",AND(V32&gt;0.4,V32&lt;=0.5),"0.4 to 0.5",AND(V32&gt;0.5,V32&lt;=0.75),"0.5 to 0.75",AND(V32&gt;0.75,V32&lt;=1),"0.75 to 1",AND(V32&gt;1,V32&lt;=2),"1 to 2",AND(V32&gt;2,V32&lt;=3),"2 to 3",AND(V32&gt;3,V32&lt;=4),"3 to 4",AND(V32&gt;4,V32&lt;=5),"4 to 5",AND(V32&gt;5,V32&lt;=10),"5 to 10",V32&gt;10,"10+")</f>
        <v>0.05 to 0.1</v>
      </c>
      <c r="V32" s="10">
        <f t="shared" si="2"/>
        <v>0.0830217972761091</v>
      </c>
      <c r="W32" s="15" t="str">
        <f t="array" ref="W32">_xlfn.IFS(AND(X32&gt;0,X32&lt;=0.05),"0 to 0.05",AND(X32&gt;0.05,X32&lt;=0.1),"0.05 to 0.1",AND(X32&gt;0.1,X32&lt;=0.2),"0.1 to 0.2",AND(X32&gt;0.2,X32&lt;=0.3),"0.2 to 0.3",AND(X32&gt;0.3,X32&lt;=0.4),"0.3 to 0.4",AND(X32&gt;0.4,X32&lt;=0.5),"0.4 to 0.5",AND(X32&gt;0.5,X32&lt;=0.75),"0.5 to 0.75",AND(X32&gt;0.75,X32&lt;=1),"0.75 to 1",AND(X32&gt;1,X32&lt;=2),"1 to 2",AND(X32&gt;2,X32&lt;=3),"2 to 3",AND(X32&gt;3,X32&lt;=4),"3 to 4",AND(X32&gt;4,X32&lt;=5),"4 to 5",AND(X32&gt;5,X32&lt;=10),"5 to 10",X32&gt;10,"10+")</f>
        <v>0.05 to 0.1</v>
      </c>
      <c r="X32" s="16">
        <f t="shared" si="3"/>
        <v>0.0766025148338304</v>
      </c>
      <c r="Y32" s="5" t="str">
        <f t="array" ref="Y32">_xlfn.IFS(AND(Z32&gt;0,Z32&lt;=1),"0 to 1",AND(Z32&gt;1,Z32&lt;=2),"1 to 2",AND(Z32&gt;2,Z32&lt;=4),"2 to 4",AND(Z32&gt;4,Z32&lt;=6),"4 to 6",AND(Z32&gt;6,Z32&lt;=8),"6 to 8",AND(Z32&gt;8,Z32&lt;=10),"8 to 10",AND(Z32&gt;10,Z32&lt;=15),"10 to 15",AND(Z32&gt;15,Z32&lt;=20),"15 to 20",AND(Z32&gt;20,Z32&lt;=25),"20 to 25",AND(Z32&gt;25,Z32&lt;=30),"25 to 30",AND(Z32&gt;30,Z32&lt;=40),"30 to 40",AND(Z32&gt;40,Z32&lt;=50),"40 to 50",Z32&gt;50,"50+")</f>
        <v>6 to 8</v>
      </c>
      <c r="Z32" s="9">
        <f t="array" ref="Z32">_xlfn.IFS(AA32="oz",_xlfn.IFS(R32="oz",Q32,R32="fl oz",Q32*1.04,R32="ml",Q32*0.0338),AA32="fl oz",_xlfn.IFS(R32="oz",Q32/1.04,R32="fl oz",Q32,R32="ml",Q32*0.0338/1.04),AA32="ml",_xlfn.IFS(R32="oz",Q32/0.0338,R32="fl oz",Q32*1.04/0.0338,R32="ml",Q32))</f>
        <v>6.6</v>
      </c>
      <c r="AA32" s="9" t="str">
        <f>_xlfn.XLOOKUP($E32,'Raw Data'!$E:$E,'Raw Data'!AA:AA,"ERROR",0,1)</f>
        <v>oz</v>
      </c>
      <c r="AB32" s="5" t="s">
        <v>160</v>
      </c>
      <c r="AC32" s="5" t="s">
        <v>43</v>
      </c>
      <c r="AD32" s="5" t="s">
        <v>161</v>
      </c>
      <c r="AE32">
        <f t="shared" si="4"/>
        <v>0</v>
      </c>
      <c r="AF32">
        <f t="shared" si="4"/>
        <v>0</v>
      </c>
      <c r="AG32">
        <f t="shared" si="4"/>
        <v>0</v>
      </c>
      <c r="AH32">
        <f t="shared" si="4"/>
        <v>0</v>
      </c>
      <c r="AI32">
        <f t="shared" si="4"/>
        <v>1</v>
      </c>
      <c r="AJ32">
        <f t="shared" si="8"/>
        <v>0</v>
      </c>
      <c r="AK32">
        <f t="shared" si="8"/>
        <v>0</v>
      </c>
      <c r="AL32">
        <f t="shared" si="8"/>
        <v>0</v>
      </c>
      <c r="AM32">
        <f t="shared" si="8"/>
        <v>0</v>
      </c>
      <c r="AN32">
        <f t="shared" si="8"/>
        <v>0</v>
      </c>
      <c r="AO32">
        <f t="shared" si="9"/>
        <v>0</v>
      </c>
      <c r="AP32">
        <f t="shared" si="9"/>
        <v>0</v>
      </c>
      <c r="AQ32">
        <f t="shared" si="9"/>
        <v>0</v>
      </c>
      <c r="AR32">
        <f t="shared" si="9"/>
        <v>0</v>
      </c>
      <c r="AS32">
        <f t="shared" si="9"/>
        <v>0</v>
      </c>
      <c r="AT32">
        <f t="shared" si="9"/>
        <v>0</v>
      </c>
      <c r="AU32">
        <f t="shared" si="9"/>
        <v>0</v>
      </c>
      <c r="AV32">
        <f t="shared" si="9"/>
        <v>0</v>
      </c>
      <c r="AW32">
        <f t="shared" si="9"/>
        <v>0</v>
      </c>
      <c r="AX32">
        <f t="shared" si="9"/>
        <v>0</v>
      </c>
      <c r="AY32">
        <f t="shared" si="9"/>
        <v>0</v>
      </c>
      <c r="AZ32">
        <f t="shared" si="9"/>
        <v>0</v>
      </c>
      <c r="BA32">
        <f t="shared" si="9"/>
        <v>0</v>
      </c>
      <c r="BB32">
        <f t="shared" si="9"/>
        <v>0</v>
      </c>
      <c r="BC32">
        <f t="shared" si="9"/>
        <v>0</v>
      </c>
      <c r="BD32">
        <f t="shared" si="9"/>
        <v>0</v>
      </c>
      <c r="BE32">
        <f t="shared" ref="BE32:BO73" si="11">IF(IFERROR(SEARCH(BE$2,$AB32,1),0)=0,0,1)</f>
        <v>0</v>
      </c>
      <c r="BF32">
        <f t="shared" si="11"/>
        <v>0</v>
      </c>
      <c r="BG32">
        <f t="shared" si="11"/>
        <v>0</v>
      </c>
      <c r="BH32">
        <f t="shared" si="11"/>
        <v>1</v>
      </c>
      <c r="BI32">
        <f t="shared" si="11"/>
        <v>0</v>
      </c>
      <c r="BJ32">
        <f t="shared" si="11"/>
        <v>1</v>
      </c>
      <c r="BK32">
        <f t="shared" si="11"/>
        <v>0</v>
      </c>
      <c r="BL32">
        <f t="shared" si="11"/>
        <v>0</v>
      </c>
      <c r="BM32">
        <f t="shared" si="11"/>
        <v>0</v>
      </c>
      <c r="BN32">
        <f t="shared" si="11"/>
        <v>0</v>
      </c>
      <c r="BO32">
        <f t="shared" si="11"/>
        <v>1</v>
      </c>
    </row>
    <row r="33" spans="1:67">
      <c r="A33" s="5" t="str">
        <f>_xlfn.XLOOKUP($E33,'Raw Data'!$E:$E,'Raw Data'!A:A,"ERROR",0,1)</f>
        <v>AE</v>
      </c>
      <c r="B33" s="5" t="str">
        <f>_xlfn.XLOOKUP($E33,'Raw Data'!$E:$E,'Raw Data'!B:B,"ERROR",0,1)</f>
        <v>Hair Mousses</v>
      </c>
      <c r="C33" s="5" t="str">
        <f>_xlfn.XLOOKUP($E33,'Raw Data'!$E:$E,'Raw Data'!C:C,"ERROR",0,1)</f>
        <v>l'oreal professionnel</v>
      </c>
      <c r="D33" s="5" t="str">
        <f>_xlfn.XLOOKUP($E33,'Raw Data'!$E:$E,'Raw Data'!D:D,"ERROR",0,1)</f>
        <v>www.amazon.ae/dp/B07PFNS9LX</v>
      </c>
      <c r="E33" s="5" t="s">
        <v>162</v>
      </c>
      <c r="F33" s="9" t="str">
        <f>_xlfn.XLOOKUP($E33,'Raw Data'!$E:$E,'Raw Data'!F:F,"ERROR",0,1)</f>
        <v>L'Oreal Professionnel Full Volume Extra | For All Hair Types | Styling Mousse | Provides Strong Hold | 8.454 Fl. Oz.</v>
      </c>
      <c r="G33" s="10">
        <f>_xlfn.XLOOKUP($E33,'Raw Data'!$E:$E,'Raw Data'!G:G,"ERROR",0,1)</f>
        <v>107</v>
      </c>
      <c r="H33" s="9">
        <f>_xlfn.XLOOKUP($E33,'Raw Data'!$E:$E,'Raw Data'!H:H,"ERROR",0,1)</f>
        <v>6663.21</v>
      </c>
      <c r="I33" s="9">
        <f>_xlfn.XLOOKUP($E33,'Raw Data'!$E:$E,'Raw Data'!I:I,"ERROR",0,1)</f>
        <v>0.00892084619170596</v>
      </c>
      <c r="J33" s="9" t="str">
        <f>_xlfn.XLOOKUP($E33,'Raw Data'!$E:$E,'Raw Data'!J:J,"ERROR",0,1)</f>
        <v>Yes</v>
      </c>
      <c r="K33" s="14" t="str">
        <f t="array" ref="K33">_xlfn.IFS(AND(L33&gt;0,L33&lt;=5),"0 to 5",AND(L33&gt;5,L33&lt;=10),"5 to 10",AND(L33&gt;10,L33&lt;=15),"10 to 15",AND(L33&gt;15,L33&lt;=20),"15 to 20",AND(L33&gt;20,L33&lt;=30),"20 to 30",AND(L33&gt;30,L33&lt;=40),"30 to 40",AND(L33&gt;40,L33&lt;=50),"40 to 50",AND(L33&gt;50,L33&lt;=75),"50 to 75",AND(L33&gt;75,L33&lt;=100),"75 to 100",AND(L33&gt;100,L33&lt;=150),"100 to 150",AND(L33&gt;150,L33&lt;=200),"150 to 200",AND(L33&gt;200,L33&lt;=250),"200 to 250",AND(L33&gt;250,L33&lt;=300),"250 to 300",AND(L33&gt;300,L33&lt;=400),"300 to 400",AND(L33&gt;400,L33&lt;=500),"400 to 500",L33&gt;500,"500+")</f>
        <v>50 to 75</v>
      </c>
      <c r="L33" s="9">
        <f>_xlfn.XLOOKUP($E33,'Raw Data'!$E:$E,'Raw Data'!L:L,"ERROR",0,1)</f>
        <v>63.2</v>
      </c>
      <c r="M33" s="14" t="str">
        <f t="array" ref="M33">_xlfn.IFS(AND(N33&gt;0,N33&lt;=5),"0 to 5",AND(N33&gt;5,N33&lt;=10),"5 to 10",AND(N33&gt;10,N33&lt;=15),"10 to 15",AND(N33&gt;15,N33&lt;=20),"15 to 20",AND(N33&gt;20,N33&lt;=30),"20 to 30",AND(N33&gt;30,N33&lt;=40),"30 to 40",AND(N33&gt;40,N33&lt;=50),"40 to 50",AND(N33&gt;50,N33&lt;=75),"50 to 75",AND(N33&gt;75,N33&lt;=100),"75 to 100",AND(N33&gt;100,N33&lt;=150),"100 to 150",AND(N33&gt;150,N33&lt;=200),"150 to 200",AND(N33&gt;200,N33&lt;=250),"200 to 250",AND(N33&gt;250,N33&lt;=300),"250 to 300",AND(N33&gt;300,N33&lt;=400),"300 to 400",AND(N33&gt;400,N33&lt;=500),"400 to 500",N33&gt;500,"500+")</f>
        <v>50 to 75</v>
      </c>
      <c r="N33" s="9">
        <f>_xlfn.XLOOKUP($E33,'Raw Data'!$E:$E,'Raw Data'!N:N,"ERROR",0,1)</f>
        <v>74.13</v>
      </c>
      <c r="O33" s="14" t="str">
        <f t="array" ref="O33">_xlfn.IFS(P33=0,"No Discount",AND(P33&gt;0,P33&lt;=0.02),"0% to 2%",AND(P33&gt;0.02,P33&lt;=0.04),"2% to 4%",AND(P33&gt;0.04,P33&lt;=0.06),"4% to 6%",AND(P33&gt;0.06,P33&lt;=0.08),"6% to 8%",AND(P33&gt;0.08,P33&lt;=0.1),"8% to 10%",AND(P33&gt;0.1,P33&lt;=0.15),"10% to 15%",AND(P33&gt;0.15,P33&lt;=0.2),"15% to 20%",AND(P33&gt;0.2,P33&lt;=0.25),"20% to 25%",AND(P33&gt;0.25,P33&lt;=0.3),"25% to 30%",AND(P33&gt;0.3,P33&lt;=0.4),"30% to 40%",AND(P33&gt;0.4,P33&lt;=0.5),"40% to 50%",AND(P33&gt;0.5,P33&lt;=0.75),"50% to 75%",AND(P33&gt;0.75,P33&lt;=1),"75% to 100%")</f>
        <v>10% to 15%</v>
      </c>
      <c r="P33" s="10">
        <f>_xlfn.XLOOKUP($E33,'Raw Data'!$E:$E,'Raw Data'!P:P,"ERROR",0,1)</f>
        <v>0.147443680021584</v>
      </c>
      <c r="Q33" s="9">
        <f>_xlfn.XLOOKUP($E33,'Raw Data'!$E:$E,'Raw Data'!Q:Q,"ERROR",0,1)</f>
        <v>8.454</v>
      </c>
      <c r="R33" s="9" t="str">
        <f>_xlfn.XLOOKUP($E33,'Raw Data'!$E:$E,'Raw Data'!R:R,"ERROR",0,1)</f>
        <v>fl oz</v>
      </c>
      <c r="S33" s="5" t="str">
        <f t="array" ref="S33">_xlfn.IFS(AND(T33&gt;0,T33&lt;=0.05),"0 to 0.05",AND(T33&gt;0.05,T33&lt;=0.1),"0.05 to 0.1",AND(T33&gt;0.1,T33&lt;=0.2),"0.1 to 0.2",AND(T33&gt;0.2,T33&lt;=0.3),"0.2 to 0.3",AND(T33&gt;0.3,T33&lt;=0.4),"0.3 to 0.4",AND(T33&gt;0.4,T33&lt;=0.5),"0.4 to 0.5",AND(T33&gt;0.5,T33&lt;=0.75),"0.5 to 0.75",AND(T33&gt;0.75,T33&lt;=1),"0.75 to 1",AND(T33&gt;1,T33&lt;=2),"1 to 2",AND(T33&gt;2,T33&lt;=3),"2 to 3",AND(T33&gt;3,T33&lt;=4),"3 to 4",AND(T33&gt;4,T33&lt;=5),"4 to 5",AND(T33&gt;5,T33&lt;=10),"5 to 10",T33&gt;10,"10+")</f>
        <v>0.2 to 0.3</v>
      </c>
      <c r="T33" s="10">
        <f t="shared" si="1"/>
        <v>0.243091722500989</v>
      </c>
      <c r="U33" s="15" t="str">
        <f t="array" ref="U33">_xlfn.IFS(AND(V33&gt;0,V33&lt;=0.05),"0 to 0.05",AND(V33&gt;0.05,V33&lt;=0.1),"0.05 to 0.1",AND(V33&gt;0.1,V33&lt;=0.2),"0.1 to 0.2",AND(V33&gt;0.2,V33&lt;=0.3),"0.2 to 0.3",AND(V33&gt;0.3,V33&lt;=0.4),"0.3 to 0.4",AND(V33&gt;0.4,V33&lt;=0.5),"0.4 to 0.5",AND(V33&gt;0.5,V33&lt;=0.75),"0.5 to 0.75",AND(V33&gt;0.75,V33&lt;=1),"0.75 to 1",AND(V33&gt;1,V33&lt;=2),"1 to 2",AND(V33&gt;2,V33&lt;=3),"2 to 3",AND(V33&gt;3,V33&lt;=4),"3 to 4",AND(V33&gt;4,V33&lt;=5),"4 to 5",AND(V33&gt;5,V33&lt;=10),"5 to 10",V33&gt;10,"10+")</f>
        <v>0.05 to 0.1</v>
      </c>
      <c r="V33" s="10">
        <f t="shared" si="2"/>
        <v>0.0769858407441383</v>
      </c>
      <c r="W33" s="15" t="str">
        <f t="array" ref="W33">_xlfn.IFS(AND(X33&gt;0,X33&lt;=0.05),"0 to 0.05",AND(X33&gt;0.05,X33&lt;=0.1),"0.05 to 0.1",AND(X33&gt;0.1,X33&lt;=0.2),"0.1 to 0.2",AND(X33&gt;0.2,X33&lt;=0.3),"0.2 to 0.3",AND(X33&gt;0.3,X33&lt;=0.4),"0.3 to 0.4",AND(X33&gt;0.4,X33&lt;=0.5),"0.4 to 0.5",AND(X33&gt;0.5,X33&lt;=0.75),"0.5 to 0.75",AND(X33&gt;0.75,X33&lt;=1),"0.75 to 1",AND(X33&gt;1,X33&lt;=2),"1 to 2",AND(X33&gt;2,X33&lt;=3),"2 to 3",AND(X33&gt;3,X33&lt;=4),"3 to 4",AND(X33&gt;4,X33&lt;=5),"4 to 5",AND(X33&gt;5,X33&lt;=10),"5 to 10",X33&gt;10,"10+")</f>
        <v>0.05 to 0.1</v>
      </c>
      <c r="X33" s="16">
        <f t="shared" si="3"/>
        <v>0.065634765075267</v>
      </c>
      <c r="Y33" s="5" t="str">
        <f t="array" ref="Y33">_xlfn.IFS(AND(Z33&gt;0,Z33&lt;=1),"0 to 1",AND(Z33&gt;1,Z33&lt;=2),"1 to 2",AND(Z33&gt;2,Z33&lt;=4),"2 to 4",AND(Z33&gt;4,Z33&lt;=6),"4 to 6",AND(Z33&gt;6,Z33&lt;=8),"6 to 8",AND(Z33&gt;8,Z33&lt;=10),"8 to 10",AND(Z33&gt;10,Z33&lt;=15),"10 to 15",AND(Z33&gt;15,Z33&lt;=20),"15 to 20",AND(Z33&gt;20,Z33&lt;=25),"20 to 25",AND(Z33&gt;25,Z33&lt;=30),"25 to 30",AND(Z33&gt;30,Z33&lt;=40),"30 to 40",AND(Z33&gt;40,Z33&lt;=50),"40 to 50",Z33&gt;50,"50+")</f>
        <v>8 to 10</v>
      </c>
      <c r="Z33" s="9">
        <f t="array" ref="Z33">_xlfn.IFS(AA33="oz",_xlfn.IFS(R33="oz",Q33,R33="fl oz",Q33*1.04,R33="ml",Q33*0.0338),AA33="fl oz",_xlfn.IFS(R33="oz",Q33/1.04,R33="fl oz",Q33,R33="ml",Q33*0.0338/1.04),AA33="ml",_xlfn.IFS(R33="oz",Q33/0.0338,R33="fl oz",Q33*1.04/0.0338,R33="ml",Q33))</f>
        <v>8.79216</v>
      </c>
      <c r="AA33" s="9" t="str">
        <f>_xlfn.XLOOKUP($E33,'Raw Data'!$E:$E,'Raw Data'!AA:AA,"ERROR",0,1)</f>
        <v>oz</v>
      </c>
      <c r="AB33" s="5" t="s">
        <v>163</v>
      </c>
      <c r="AC33" s="5" t="s">
        <v>164</v>
      </c>
      <c r="AD33" s="5" t="s">
        <v>165</v>
      </c>
      <c r="AE33">
        <f t="shared" si="4"/>
        <v>0</v>
      </c>
      <c r="AF33">
        <f t="shared" si="4"/>
        <v>0</v>
      </c>
      <c r="AG33">
        <f t="shared" si="4"/>
        <v>0</v>
      </c>
      <c r="AH33">
        <f t="shared" si="4"/>
        <v>0</v>
      </c>
      <c r="AI33">
        <f t="shared" si="4"/>
        <v>0</v>
      </c>
      <c r="AJ33">
        <f t="shared" si="8"/>
        <v>0</v>
      </c>
      <c r="AK33">
        <f t="shared" si="8"/>
        <v>0</v>
      </c>
      <c r="AL33">
        <f t="shared" si="8"/>
        <v>0</v>
      </c>
      <c r="AM33">
        <f t="shared" si="8"/>
        <v>0</v>
      </c>
      <c r="AN33">
        <f t="shared" si="8"/>
        <v>0</v>
      </c>
      <c r="AO33">
        <f t="shared" si="9"/>
        <v>0</v>
      </c>
      <c r="AP33">
        <f t="shared" si="9"/>
        <v>1</v>
      </c>
      <c r="AQ33">
        <f t="shared" si="9"/>
        <v>0</v>
      </c>
      <c r="AR33">
        <f t="shared" si="9"/>
        <v>0</v>
      </c>
      <c r="AS33">
        <f t="shared" si="9"/>
        <v>0</v>
      </c>
      <c r="AT33">
        <f t="shared" si="9"/>
        <v>0</v>
      </c>
      <c r="AU33">
        <f t="shared" si="9"/>
        <v>0</v>
      </c>
      <c r="AV33">
        <f t="shared" si="9"/>
        <v>0</v>
      </c>
      <c r="AW33">
        <f t="shared" si="9"/>
        <v>0</v>
      </c>
      <c r="AX33">
        <f t="shared" si="9"/>
        <v>0</v>
      </c>
      <c r="AY33">
        <f t="shared" si="9"/>
        <v>0</v>
      </c>
      <c r="AZ33">
        <f t="shared" si="9"/>
        <v>0</v>
      </c>
      <c r="BA33">
        <f t="shared" si="9"/>
        <v>0</v>
      </c>
      <c r="BB33">
        <f t="shared" si="9"/>
        <v>0</v>
      </c>
      <c r="BC33">
        <f t="shared" si="9"/>
        <v>0</v>
      </c>
      <c r="BD33">
        <f t="shared" si="9"/>
        <v>0</v>
      </c>
      <c r="BE33">
        <f t="shared" si="11"/>
        <v>0</v>
      </c>
      <c r="BF33">
        <f t="shared" si="11"/>
        <v>1</v>
      </c>
      <c r="BG33">
        <f t="shared" si="11"/>
        <v>0</v>
      </c>
      <c r="BH33">
        <f t="shared" si="11"/>
        <v>0</v>
      </c>
      <c r="BI33">
        <f t="shared" si="11"/>
        <v>0</v>
      </c>
      <c r="BJ33">
        <f t="shared" si="11"/>
        <v>1</v>
      </c>
      <c r="BK33">
        <f t="shared" si="11"/>
        <v>0</v>
      </c>
      <c r="BL33">
        <f t="shared" si="11"/>
        <v>0</v>
      </c>
      <c r="BM33">
        <f t="shared" si="11"/>
        <v>0</v>
      </c>
      <c r="BN33">
        <f t="shared" si="11"/>
        <v>0</v>
      </c>
      <c r="BO33">
        <f t="shared" si="11"/>
        <v>1</v>
      </c>
    </row>
    <row r="34" spans="1:67">
      <c r="A34" s="5" t="str">
        <f>_xlfn.XLOOKUP($E34,'Raw Data'!$E:$E,'Raw Data'!A:A,"ERROR",0,1)</f>
        <v>AE</v>
      </c>
      <c r="B34" s="5" t="str">
        <f>_xlfn.XLOOKUP($E34,'Raw Data'!$E:$E,'Raw Data'!B:B,"ERROR",0,1)</f>
        <v>Hair Mousses</v>
      </c>
      <c r="C34" s="5" t="str">
        <f>_xlfn.XLOOKUP($E34,'Raw Data'!$E:$E,'Raw Data'!C:C,"ERROR",0,1)</f>
        <v>Camille Rose</v>
      </c>
      <c r="D34" s="5" t="str">
        <f>_xlfn.XLOOKUP($E34,'Raw Data'!$E:$E,'Raw Data'!D:D,"ERROR",0,1)</f>
        <v>www.amazon.ae/dp/B0933PJLR3</v>
      </c>
      <c r="E34" s="5" t="s">
        <v>166</v>
      </c>
      <c r="F34" s="9" t="str">
        <f>_xlfn.XLOOKUP($E34,'Raw Data'!$E:$E,'Raw Data'!F:F,"ERROR",0,1)</f>
        <v>Camille Rose Spiked Honey Mousse 4-in-1 Hair Styler to Define Curls and Hold Styles Into Place while Nourishing and Adding Shine | With Honey and Nettle Root</v>
      </c>
      <c r="G34" s="10">
        <f>_xlfn.XLOOKUP($E34,'Raw Data'!$E:$E,'Raw Data'!G:G,"ERROR",0,1)</f>
        <v>72</v>
      </c>
      <c r="H34" s="9">
        <f>_xlfn.XLOOKUP($E34,'Raw Data'!$E:$E,'Raw Data'!H:H,"ERROR",0,1)</f>
        <v>6571.04</v>
      </c>
      <c r="I34" s="9">
        <f>_xlfn.XLOOKUP($E34,'Raw Data'!$E:$E,'Raw Data'!I:I,"ERROR",0,1)</f>
        <v>0.00879744705022767</v>
      </c>
      <c r="J34" s="9" t="str">
        <f>_xlfn.XLOOKUP($E34,'Raw Data'!$E:$E,'Raw Data'!J:J,"ERROR",0,1)</f>
        <v>Yes</v>
      </c>
      <c r="K34" s="14" t="str">
        <f t="array" ref="K34">_xlfn.IFS(AND(L34&gt;0,L34&lt;=5),"0 to 5",AND(L34&gt;5,L34&lt;=10),"5 to 10",AND(L34&gt;10,L34&lt;=15),"10 to 15",AND(L34&gt;15,L34&lt;=20),"15 to 20",AND(L34&gt;20,L34&lt;=30),"20 to 30",AND(L34&gt;30,L34&lt;=40),"30 to 40",AND(L34&gt;40,L34&lt;=50),"40 to 50",AND(L34&gt;50,L34&lt;=75),"50 to 75",AND(L34&gt;75,L34&lt;=100),"75 to 100",AND(L34&gt;100,L34&lt;=150),"100 to 150",AND(L34&gt;150,L34&lt;=200),"150 to 200",AND(L34&gt;200,L34&lt;=250),"200 to 250",AND(L34&gt;250,L34&lt;=300),"250 to 300",AND(L34&gt;300,L34&lt;=400),"300 to 400",AND(L34&gt;400,L34&lt;=500),"400 to 500",L34&gt;500,"500+")</f>
        <v>100 to 150</v>
      </c>
      <c r="L34" s="9">
        <f>_xlfn.XLOOKUP($E34,'Raw Data'!$E:$E,'Raw Data'!L:L,"ERROR",0,1)</f>
        <v>101.57</v>
      </c>
      <c r="M34" s="14" t="str">
        <f t="array" ref="M34">_xlfn.IFS(AND(N34&gt;0,N34&lt;=5),"0 to 5",AND(N34&gt;5,N34&lt;=10),"5 to 10",AND(N34&gt;10,N34&lt;=15),"10 to 15",AND(N34&gt;15,N34&lt;=20),"15 to 20",AND(N34&gt;20,N34&lt;=30),"20 to 30",AND(N34&gt;30,N34&lt;=40),"30 to 40",AND(N34&gt;40,N34&lt;=50),"40 to 50",AND(N34&gt;50,N34&lt;=75),"50 to 75",AND(N34&gt;75,N34&lt;=100),"75 to 100",AND(N34&gt;100,N34&lt;=150),"100 to 150",AND(N34&gt;150,N34&lt;=200),"150 to 200",AND(N34&gt;200,N34&lt;=250),"200 to 250",AND(N34&gt;250,N34&lt;=300),"250 to 300",AND(N34&gt;300,N34&lt;=400),"300 to 400",AND(N34&gt;400,N34&lt;=500),"400 to 500",N34&gt;500,"500+")</f>
        <v>100 to 150</v>
      </c>
      <c r="N34" s="9">
        <f>_xlfn.XLOOKUP($E34,'Raw Data'!$E:$E,'Raw Data'!N:N,"ERROR",0,1)</f>
        <v>119.03</v>
      </c>
      <c r="O34" s="14" t="str">
        <f t="array" ref="O34">_xlfn.IFS(P34=0,"No Discount",AND(P34&gt;0,P34&lt;=0.02),"0% to 2%",AND(P34&gt;0.02,P34&lt;=0.04),"2% to 4%",AND(P34&gt;0.04,P34&lt;=0.06),"4% to 6%",AND(P34&gt;0.06,P34&lt;=0.08),"6% to 8%",AND(P34&gt;0.08,P34&lt;=0.1),"8% to 10%",AND(P34&gt;0.1,P34&lt;=0.15),"10% to 15%",AND(P34&gt;0.15,P34&lt;=0.2),"15% to 20%",AND(P34&gt;0.2,P34&lt;=0.25),"20% to 25%",AND(P34&gt;0.25,P34&lt;=0.3),"25% to 30%",AND(P34&gt;0.3,P34&lt;=0.4),"30% to 40%",AND(P34&gt;0.4,P34&lt;=0.5),"40% to 50%",AND(P34&gt;0.5,P34&lt;=0.75),"50% to 75%",AND(P34&gt;0.75,P34&lt;=1),"75% to 100%")</f>
        <v>10% to 15%</v>
      </c>
      <c r="P34" s="10">
        <f>_xlfn.XLOOKUP($E34,'Raw Data'!$E:$E,'Raw Data'!P:P,"ERROR",0,1)</f>
        <v>0.146685709485004</v>
      </c>
      <c r="Q34" s="9">
        <v>8</v>
      </c>
      <c r="R34" s="9" t="s">
        <v>95</v>
      </c>
      <c r="S34" s="5" t="str">
        <f t="array" ref="S34">_xlfn.IFS(AND(T34&gt;0,T34&lt;=0.05),"0 to 0.05",AND(T34&gt;0.05,T34&lt;=0.1),"0.05 to 0.1",AND(T34&gt;0.1,T34&lt;=0.2),"0.1 to 0.2",AND(T34&gt;0.2,T34&lt;=0.3),"0.2 to 0.3",AND(T34&gt;0.3,T34&lt;=0.4),"0.3 to 0.4",AND(T34&gt;0.4,T34&lt;=0.5),"0.4 to 0.5",AND(T34&gt;0.5,T34&lt;=0.75),"0.5 to 0.75",AND(T34&gt;0.75,T34&lt;=1),"0.75 to 1",AND(T34&gt;1,T34&lt;=2),"1 to 2",AND(T34&gt;2,T34&lt;=3),"2 to 3",AND(T34&gt;3,T34&lt;=4),"3 to 4",AND(T34&gt;4,T34&lt;=5),"4 to 5",AND(T34&gt;5,T34&lt;=10),"5 to 10",T34&gt;10,"10+")</f>
        <v>0.4 to 0.5</v>
      </c>
      <c r="T34" s="10">
        <f t="shared" si="1"/>
        <v>0.412848586145001</v>
      </c>
      <c r="U34" s="15" t="str">
        <f t="array" ref="U34">_xlfn.IFS(AND(V34&gt;0,V34&lt;=0.05),"0 to 0.05",AND(V34&gt;0.05,V34&lt;=0.1),"0.05 to 0.1",AND(V34&gt;0.1,V34&lt;=0.2),"0.1 to 0.2",AND(V34&gt;0.2,V34&lt;=0.3),"0.2 to 0.3",AND(V34&gt;0.3,V34&lt;=0.4),"0.3 to 0.4",AND(V34&gt;0.4,V34&lt;=0.5),"0.4 to 0.5",AND(V34&gt;0.5,V34&lt;=0.75),"0.5 to 0.75",AND(V34&gt;0.75,V34&lt;=1),"0.75 to 1",AND(V34&gt;1,V34&lt;=2),"1 to 2",AND(V34&gt;2,V34&lt;=3),"2 to 3",AND(V34&gt;3,V34&lt;=4),"3 to 4",AND(V34&gt;4,V34&lt;=5),"4 to 5",AND(V34&gt;5,V34&lt;=10),"5 to 10",V34&gt;10,"10+")</f>
        <v>0.1 to 0.2</v>
      </c>
      <c r="V34" s="10">
        <f t="shared" si="2"/>
        <v>0.130630788090841</v>
      </c>
      <c r="W34" s="15" t="str">
        <f t="array" ref="W34">_xlfn.IFS(AND(X34&gt;0,X34&lt;=0.05),"0 to 0.05",AND(X34&gt;0.05,X34&lt;=0.1),"0.05 to 0.1",AND(X34&gt;0.1,X34&lt;=0.2),"0.1 to 0.2",AND(X34&gt;0.2,X34&lt;=0.3),"0.2 to 0.3",AND(X34&gt;0.3,X34&lt;=0.4),"0.3 to 0.4",AND(X34&gt;0.4,X34&lt;=0.5),"0.4 to 0.5",AND(X34&gt;0.5,X34&lt;=0.75),"0.5 to 0.75",AND(X34&gt;0.75,X34&lt;=1),"0.75 to 1",AND(X34&gt;1,X34&lt;=2),"1 to 2",AND(X34&gt;2,X34&lt;=3),"2 to 3",AND(X34&gt;3,X34&lt;=4),"3 to 4",AND(X34&gt;4,X34&lt;=5),"4 to 5",AND(X34&gt;5,X34&lt;=10),"5 to 10",X34&gt;10,"10+")</f>
        <v>0.1 to 0.2</v>
      </c>
      <c r="X34" s="16">
        <f t="shared" si="3"/>
        <v>0.11146911825915</v>
      </c>
      <c r="Y34" s="5" t="str">
        <f t="array" ref="Y34">_xlfn.IFS(AND(Z34&gt;0,Z34&lt;=1),"0 to 1",AND(Z34&gt;1,Z34&lt;=2),"1 to 2",AND(Z34&gt;2,Z34&lt;=4),"2 to 4",AND(Z34&gt;4,Z34&lt;=6),"4 to 6",AND(Z34&gt;6,Z34&lt;=8),"6 to 8",AND(Z34&gt;8,Z34&lt;=10),"8 to 10",AND(Z34&gt;10,Z34&lt;=15),"10 to 15",AND(Z34&gt;15,Z34&lt;=20),"15 to 20",AND(Z34&gt;20,Z34&lt;=25),"20 to 25",AND(Z34&gt;25,Z34&lt;=30),"25 to 30",AND(Z34&gt;30,Z34&lt;=40),"30 to 40",AND(Z34&gt;40,Z34&lt;=50),"40 to 50",Z34&gt;50,"50+")</f>
        <v>8 to 10</v>
      </c>
      <c r="Z34" s="9">
        <f t="array" ref="Z34">_xlfn.IFS(AA34="oz",_xlfn.IFS(R34="oz",Q34,R34="fl oz",Q34*1.04,R34="ml",Q34*0.0338),AA34="fl oz",_xlfn.IFS(R34="oz",Q34/1.04,R34="fl oz",Q34,R34="ml",Q34*0.0338/1.04),AA34="ml",_xlfn.IFS(R34="oz",Q34/0.0338,R34="fl oz",Q34*1.04/0.0338,R34="ml",Q34))</f>
        <v>8.32</v>
      </c>
      <c r="AA34" s="9" t="s">
        <v>96</v>
      </c>
      <c r="AB34" s="5" t="s">
        <v>167</v>
      </c>
      <c r="AC34" s="5" t="s">
        <v>168</v>
      </c>
      <c r="AD34" s="5" t="s">
        <v>169</v>
      </c>
      <c r="AE34">
        <f t="shared" si="4"/>
        <v>1</v>
      </c>
      <c r="AF34">
        <f t="shared" si="4"/>
        <v>0</v>
      </c>
      <c r="AG34">
        <f t="shared" si="4"/>
        <v>0</v>
      </c>
      <c r="AH34">
        <f t="shared" si="4"/>
        <v>0</v>
      </c>
      <c r="AI34">
        <f t="shared" si="4"/>
        <v>0</v>
      </c>
      <c r="AJ34">
        <f t="shared" si="8"/>
        <v>0</v>
      </c>
      <c r="AK34">
        <f t="shared" si="8"/>
        <v>0</v>
      </c>
      <c r="AL34">
        <f t="shared" si="8"/>
        <v>0</v>
      </c>
      <c r="AM34">
        <f t="shared" si="8"/>
        <v>0</v>
      </c>
      <c r="AN34">
        <f t="shared" si="8"/>
        <v>0</v>
      </c>
      <c r="AO34">
        <f t="shared" si="9"/>
        <v>0</v>
      </c>
      <c r="AP34">
        <f t="shared" si="9"/>
        <v>0</v>
      </c>
      <c r="AQ34">
        <f t="shared" si="9"/>
        <v>0</v>
      </c>
      <c r="AR34">
        <f t="shared" si="9"/>
        <v>0</v>
      </c>
      <c r="AS34">
        <f t="shared" si="9"/>
        <v>0</v>
      </c>
      <c r="AT34">
        <f t="shared" si="9"/>
        <v>0</v>
      </c>
      <c r="AU34">
        <f t="shared" si="9"/>
        <v>0</v>
      </c>
      <c r="AV34">
        <f t="shared" si="9"/>
        <v>0</v>
      </c>
      <c r="AW34">
        <f t="shared" si="9"/>
        <v>0</v>
      </c>
      <c r="AX34">
        <f t="shared" si="9"/>
        <v>0</v>
      </c>
      <c r="AY34">
        <f t="shared" si="9"/>
        <v>0</v>
      </c>
      <c r="AZ34">
        <f t="shared" si="9"/>
        <v>0</v>
      </c>
      <c r="BA34">
        <f t="shared" ref="BA34:BO73" si="12">IF(IFERROR(SEARCH(BA$2,$AB34,1),0)=0,0,1)</f>
        <v>0</v>
      </c>
      <c r="BB34">
        <f t="shared" si="12"/>
        <v>0</v>
      </c>
      <c r="BC34">
        <f t="shared" si="12"/>
        <v>0</v>
      </c>
      <c r="BD34">
        <f t="shared" si="12"/>
        <v>0</v>
      </c>
      <c r="BE34">
        <f t="shared" si="12"/>
        <v>0</v>
      </c>
      <c r="BF34">
        <f t="shared" si="12"/>
        <v>1</v>
      </c>
      <c r="BG34">
        <f t="shared" si="12"/>
        <v>0</v>
      </c>
      <c r="BH34">
        <f t="shared" si="12"/>
        <v>1</v>
      </c>
      <c r="BI34">
        <f t="shared" si="12"/>
        <v>0</v>
      </c>
      <c r="BJ34">
        <f t="shared" si="12"/>
        <v>0</v>
      </c>
      <c r="BK34">
        <f t="shared" si="12"/>
        <v>0</v>
      </c>
      <c r="BL34">
        <f t="shared" si="12"/>
        <v>0</v>
      </c>
      <c r="BM34">
        <f t="shared" si="12"/>
        <v>0</v>
      </c>
      <c r="BN34">
        <f t="shared" si="12"/>
        <v>0</v>
      </c>
      <c r="BO34">
        <f t="shared" si="12"/>
        <v>1</v>
      </c>
    </row>
    <row r="35" spans="1:67">
      <c r="A35" s="5" t="str">
        <f>_xlfn.XLOOKUP($E35,'Raw Data'!$E:$E,'Raw Data'!A:A,"ERROR",0,1)</f>
        <v>AE</v>
      </c>
      <c r="B35" s="5" t="str">
        <f>_xlfn.XLOOKUP($E35,'Raw Data'!$E:$E,'Raw Data'!B:B,"ERROR",0,1)</f>
        <v>Hair Mousses</v>
      </c>
      <c r="C35" s="5" t="str">
        <f>_xlfn.XLOOKUP($E35,'Raw Data'!$E:$E,'Raw Data'!C:C,"ERROR",0,1)</f>
        <v>l'oreal paris</v>
      </c>
      <c r="D35" s="5" t="str">
        <f>_xlfn.XLOOKUP($E35,'Raw Data'!$E:$E,'Raw Data'!D:D,"ERROR",0,1)</f>
        <v>www.amazon.ae/dp/B001QJKVZ8</v>
      </c>
      <c r="E35" s="5" t="s">
        <v>170</v>
      </c>
      <c r="F35" s="9" t="str">
        <f>_xlfn.XLOOKUP($E35,'Raw Data'!$E:$E,'Raw Data'!F:F,"ERROR",0,1)</f>
        <v>L'Oreal Elvive Stylise Extra Volume Firm Styling Mousse (200ml)</v>
      </c>
      <c r="G35" s="10">
        <f>_xlfn.XLOOKUP($E35,'Raw Data'!$E:$E,'Raw Data'!G:G,"ERROR",0,1)</f>
        <v>143</v>
      </c>
      <c r="H35" s="9">
        <f>_xlfn.XLOOKUP($E35,'Raw Data'!$E:$E,'Raw Data'!H:H,"ERROR",0,1)</f>
        <v>6493.17</v>
      </c>
      <c r="I35" s="9">
        <f>_xlfn.XLOOKUP($E35,'Raw Data'!$E:$E,'Raw Data'!I:I,"ERROR",0,1)</f>
        <v>0.00869319305058664</v>
      </c>
      <c r="J35" s="9" t="str">
        <f>_xlfn.XLOOKUP($E35,'Raw Data'!$E:$E,'Raw Data'!J:J,"ERROR",0,1)</f>
        <v>Yes</v>
      </c>
      <c r="K35" s="14" t="str">
        <f t="array" ref="K35">_xlfn.IFS(AND(L35&gt;0,L35&lt;=5),"0 to 5",AND(L35&gt;5,L35&lt;=10),"5 to 10",AND(L35&gt;10,L35&lt;=15),"10 to 15",AND(L35&gt;15,L35&lt;=20),"15 to 20",AND(L35&gt;20,L35&lt;=30),"20 to 30",AND(L35&gt;30,L35&lt;=40),"30 to 40",AND(L35&gt;40,L35&lt;=50),"40 to 50",AND(L35&gt;50,L35&lt;=75),"50 to 75",AND(L35&gt;75,L35&lt;=100),"75 to 100",AND(L35&gt;100,L35&lt;=150),"100 to 150",AND(L35&gt;150,L35&lt;=200),"150 to 200",AND(L35&gt;200,L35&lt;=250),"200 to 250",AND(L35&gt;250,L35&lt;=300),"250 to 300",AND(L35&gt;300,L35&lt;=400),"300 to 400",AND(L35&gt;400,L35&lt;=500),"400 to 500",L35&gt;500,"500+")</f>
        <v>40 to 50</v>
      </c>
      <c r="L35" s="9">
        <f>_xlfn.XLOOKUP($E35,'Raw Data'!$E:$E,'Raw Data'!L:L,"ERROR",0,1)</f>
        <v>49.73</v>
      </c>
      <c r="M35" s="14" t="str">
        <f t="array" ref="M35">_xlfn.IFS(AND(N35&gt;0,N35&lt;=5),"0 to 5",AND(N35&gt;5,N35&lt;=10),"5 to 10",AND(N35&gt;10,N35&lt;=15),"10 to 15",AND(N35&gt;15,N35&lt;=20),"15 to 20",AND(N35&gt;20,N35&lt;=30),"20 to 30",AND(N35&gt;30,N35&lt;=40),"30 to 40",AND(N35&gt;40,N35&lt;=50),"40 to 50",AND(N35&gt;50,N35&lt;=75),"50 to 75",AND(N35&gt;75,N35&lt;=100),"75 to 100",AND(N35&gt;100,N35&lt;=150),"100 to 150",AND(N35&gt;150,N35&lt;=200),"150 to 200",AND(N35&gt;200,N35&lt;=250),"200 to 250",AND(N35&gt;250,N35&lt;=300),"250 to 300",AND(N35&gt;300,N35&lt;=400),"300 to 400",AND(N35&gt;400,N35&lt;=500),"400 to 500",N35&gt;500,"500+")</f>
        <v>40 to 50</v>
      </c>
      <c r="N35" s="9">
        <f>_xlfn.XLOOKUP($E35,'Raw Data'!$E:$E,'Raw Data'!N:N,"ERROR",0,1)</f>
        <v>49.89</v>
      </c>
      <c r="O35" s="14" t="str">
        <f t="array" ref="O35">_xlfn.IFS(P35=0,"No Discount",AND(P35&gt;0,P35&lt;=0.02),"0% to 2%",AND(P35&gt;0.02,P35&lt;=0.04),"2% to 4%",AND(P35&gt;0.04,P35&lt;=0.06),"4% to 6%",AND(P35&gt;0.06,P35&lt;=0.08),"6% to 8%",AND(P35&gt;0.08,P35&lt;=0.1),"8% to 10%",AND(P35&gt;0.1,P35&lt;=0.15),"10% to 15%",AND(P35&gt;0.15,P35&lt;=0.2),"15% to 20%",AND(P35&gt;0.2,P35&lt;=0.25),"20% to 25%",AND(P35&gt;0.25,P35&lt;=0.3),"25% to 30%",AND(P35&gt;0.3,P35&lt;=0.4),"30% to 40%",AND(P35&gt;0.4,P35&lt;=0.5),"40% to 50%",AND(P35&gt;0.5,P35&lt;=0.75),"50% to 75%",AND(P35&gt;0.75,P35&lt;=1),"75% to 100%")</f>
        <v>0% to 2%</v>
      </c>
      <c r="P35" s="10">
        <f>_xlfn.XLOOKUP($E35,'Raw Data'!$E:$E,'Raw Data'!P:P,"ERROR",0,1)</f>
        <v>0.0032070555221488</v>
      </c>
      <c r="Q35" s="9">
        <f>_xlfn.XLOOKUP($E35,'Raw Data'!$E:$E,'Raw Data'!Q:Q,"ERROR",0,1)</f>
        <v>200</v>
      </c>
      <c r="R35" s="9" t="str">
        <f>_xlfn.XLOOKUP($E35,'Raw Data'!$E:$E,'Raw Data'!R:R,"ERROR",0,1)</f>
        <v>ml</v>
      </c>
      <c r="S35" s="5" t="str">
        <f t="array" ref="S35">_xlfn.IFS(AND(T35&gt;0,T35&lt;=0.05),"0 to 0.05",AND(T35&gt;0.05,T35&lt;=0.1),"0.05 to 0.1",AND(T35&gt;0.1,T35&lt;=0.2),"0.1 to 0.2",AND(T35&gt;0.2,T35&lt;=0.3),"0.2 to 0.3",AND(T35&gt;0.3,T35&lt;=0.4),"0.3 to 0.4",AND(T35&gt;0.4,T35&lt;=0.5),"0.4 to 0.5",AND(T35&gt;0.5,T35&lt;=0.75),"0.5 to 0.75",AND(T35&gt;0.75,T35&lt;=1),"0.75 to 1",AND(T35&gt;1,T35&lt;=2),"1 to 2",AND(T35&gt;2,T35&lt;=3),"2 to 3",AND(T35&gt;3,T35&lt;=4),"3 to 4",AND(T35&gt;4,T35&lt;=5),"4 to 5",AND(T35&gt;5,T35&lt;=10),"5 to 10",T35&gt;10,"10+")</f>
        <v>0.2 to 0.3</v>
      </c>
      <c r="T35" s="10">
        <f t="shared" si="1"/>
        <v>0.248782850041922</v>
      </c>
      <c r="U35" s="15" t="str">
        <f t="array" ref="U35">_xlfn.IFS(AND(V35&gt;0,V35&lt;=0.05),"0 to 0.05",AND(V35&gt;0.05,V35&lt;=0.1),"0.05 to 0.1",AND(V35&gt;0.1,V35&lt;=0.2),"0.1 to 0.2",AND(V35&gt;0.2,V35&lt;=0.3),"0.2 to 0.3",AND(V35&gt;0.3,V35&lt;=0.4),"0.3 to 0.4",AND(V35&gt;0.4,V35&lt;=0.5),"0.4 to 0.5",AND(V35&gt;0.5,V35&lt;=0.75),"0.5 to 0.75",AND(V35&gt;0.75,V35&lt;=1),"0.75 to 1",AND(V35&gt;1,V35&lt;=2),"1 to 2",AND(V35&gt;2,V35&lt;=3),"2 to 3",AND(V35&gt;3,V35&lt;=4),"3 to 4",AND(V35&gt;4,V35&lt;=5),"4 to 5",AND(V35&gt;5,V35&lt;=10),"5 to 10",V35&gt;10,"10+")</f>
        <v>0.05 to 0.1</v>
      </c>
      <c r="V35" s="10">
        <f t="shared" si="2"/>
        <v>0.0673874849169457</v>
      </c>
      <c r="W35" s="15" t="str">
        <f t="array" ref="W35">_xlfn.IFS(AND(X35&gt;0,X35&lt;=0.05),"0 to 0.05",AND(X35&gt;0.05,X35&lt;=0.1),"0.05 to 0.1",AND(X35&gt;0.1,X35&lt;=0.2),"0.1 to 0.2",AND(X35&gt;0.2,X35&lt;=0.3),"0.2 to 0.3",AND(X35&gt;0.3,X35&lt;=0.4),"0.3 to 0.4",AND(X35&gt;0.4,X35&lt;=0.5),"0.4 to 0.5",AND(X35&gt;0.5,X35&lt;=0.75),"0.5 to 0.75",AND(X35&gt;0.75,X35&lt;=1),"0.75 to 1",AND(X35&gt;1,X35&lt;=2),"1 to 2",AND(X35&gt;2,X35&lt;=3),"2 to 3",AND(X35&gt;3,X35&lt;=4),"3 to 4",AND(X35&gt;4,X35&lt;=5),"4 to 5",AND(X35&gt;5,X35&lt;=10),"5 to 10",X35&gt;10,"10+")</f>
        <v>0.05 to 0.1</v>
      </c>
      <c r="X35" s="16">
        <f t="shared" si="3"/>
        <v>0.067171369511319</v>
      </c>
      <c r="Y35" s="5" t="str">
        <f t="array" ref="Y35">_xlfn.IFS(AND(Z35&gt;0,Z35&lt;=1),"0 to 1",AND(Z35&gt;1,Z35&lt;=2),"1 to 2",AND(Z35&gt;2,Z35&lt;=4),"2 to 4",AND(Z35&gt;4,Z35&lt;=6),"4 to 6",AND(Z35&gt;6,Z35&lt;=8),"6 to 8",AND(Z35&gt;8,Z35&lt;=10),"8 to 10",AND(Z35&gt;10,Z35&lt;=15),"10 to 15",AND(Z35&gt;15,Z35&lt;=20),"15 to 20",AND(Z35&gt;20,Z35&lt;=25),"20 to 25",AND(Z35&gt;25,Z35&lt;=30),"25 to 30",AND(Z35&gt;30,Z35&lt;=40),"30 to 40",AND(Z35&gt;40,Z35&lt;=50),"40 to 50",Z35&gt;50,"50+")</f>
        <v>6 to 8</v>
      </c>
      <c r="Z35" s="9">
        <f t="array" ref="Z35">_xlfn.IFS(AA35="oz",_xlfn.IFS(R35="oz",Q35,R35="fl oz",Q35*1.04,R35="ml",Q35*0.0338),AA35="fl oz",_xlfn.IFS(R35="oz",Q35/1.04,R35="fl oz",Q35,R35="ml",Q35*0.0338/1.04),AA35="ml",_xlfn.IFS(R35="oz",Q35/0.0338,R35="fl oz",Q35*1.04/0.0338,R35="ml",Q35))</f>
        <v>6.76</v>
      </c>
      <c r="AA35" s="9" t="str">
        <f>_xlfn.XLOOKUP($E35,'Raw Data'!$E:$E,'Raw Data'!AA:AA,"ERROR",0,1)</f>
        <v>oz</v>
      </c>
      <c r="AB35" s="5" t="s">
        <v>171</v>
      </c>
      <c r="AC35" s="5" t="s">
        <v>86</v>
      </c>
      <c r="AD35" s="5" t="s">
        <v>172</v>
      </c>
      <c r="AE35">
        <f t="shared" si="4"/>
        <v>0</v>
      </c>
      <c r="AF35">
        <f t="shared" si="4"/>
        <v>0</v>
      </c>
      <c r="AG35">
        <f t="shared" si="4"/>
        <v>0</v>
      </c>
      <c r="AH35">
        <f t="shared" si="4"/>
        <v>0</v>
      </c>
      <c r="AI35">
        <f t="shared" si="4"/>
        <v>0</v>
      </c>
      <c r="AJ35">
        <f t="shared" si="8"/>
        <v>0</v>
      </c>
      <c r="AK35">
        <f t="shared" si="8"/>
        <v>0</v>
      </c>
      <c r="AL35">
        <f t="shared" si="8"/>
        <v>0</v>
      </c>
      <c r="AM35">
        <f t="shared" si="8"/>
        <v>0</v>
      </c>
      <c r="AN35">
        <f t="shared" si="8"/>
        <v>0</v>
      </c>
      <c r="AO35">
        <f t="shared" si="9"/>
        <v>0</v>
      </c>
      <c r="AP35">
        <f t="shared" si="9"/>
        <v>0</v>
      </c>
      <c r="AQ35">
        <f t="shared" si="9"/>
        <v>0</v>
      </c>
      <c r="AR35">
        <f t="shared" ref="AR35:BG73" si="13">IF(IFERROR(SEARCH(AR$2,$AB35,1),0)=0,0,1)</f>
        <v>0</v>
      </c>
      <c r="AS35">
        <f t="shared" si="13"/>
        <v>0</v>
      </c>
      <c r="AT35">
        <f t="shared" si="13"/>
        <v>0</v>
      </c>
      <c r="AU35">
        <f t="shared" si="13"/>
        <v>1</v>
      </c>
      <c r="AV35">
        <f t="shared" si="13"/>
        <v>0</v>
      </c>
      <c r="AW35">
        <f t="shared" si="13"/>
        <v>0</v>
      </c>
      <c r="AX35">
        <f t="shared" si="13"/>
        <v>0</v>
      </c>
      <c r="AY35">
        <f t="shared" si="13"/>
        <v>0</v>
      </c>
      <c r="AZ35">
        <f t="shared" si="13"/>
        <v>0</v>
      </c>
      <c r="BA35">
        <f t="shared" si="13"/>
        <v>0</v>
      </c>
      <c r="BB35">
        <f t="shared" si="13"/>
        <v>0</v>
      </c>
      <c r="BC35">
        <f t="shared" si="13"/>
        <v>0</v>
      </c>
      <c r="BD35">
        <f t="shared" si="13"/>
        <v>0</v>
      </c>
      <c r="BE35">
        <f t="shared" si="13"/>
        <v>1</v>
      </c>
      <c r="BF35">
        <f t="shared" si="12"/>
        <v>0</v>
      </c>
      <c r="BG35">
        <f t="shared" si="12"/>
        <v>0</v>
      </c>
      <c r="BH35">
        <f t="shared" si="12"/>
        <v>0</v>
      </c>
      <c r="BI35">
        <f t="shared" si="12"/>
        <v>0</v>
      </c>
      <c r="BJ35">
        <f t="shared" si="12"/>
        <v>0</v>
      </c>
      <c r="BK35">
        <f t="shared" si="12"/>
        <v>0</v>
      </c>
      <c r="BL35">
        <f t="shared" si="12"/>
        <v>1</v>
      </c>
      <c r="BM35">
        <f t="shared" si="12"/>
        <v>0</v>
      </c>
      <c r="BN35">
        <f t="shared" si="12"/>
        <v>1</v>
      </c>
      <c r="BO35">
        <f t="shared" si="12"/>
        <v>1</v>
      </c>
    </row>
    <row r="36" spans="1:67">
      <c r="A36" s="5" t="str">
        <f>_xlfn.XLOOKUP($E36,'Raw Data'!$E:$E,'Raw Data'!A:A,"ERROR",0,1)</f>
        <v>AE</v>
      </c>
      <c r="B36" s="5" t="str">
        <f>_xlfn.XLOOKUP($E36,'Raw Data'!$E:$E,'Raw Data'!B:B,"ERROR",0,1)</f>
        <v>Hair Mousses</v>
      </c>
      <c r="C36" s="5" t="str">
        <f>_xlfn.XLOOKUP($E36,'Raw Data'!$E:$E,'Raw Data'!C:C,"ERROR",0,1)</f>
        <v>TIGI</v>
      </c>
      <c r="D36" s="5" t="str">
        <f>_xlfn.XLOOKUP($E36,'Raw Data'!$E:$E,'Raw Data'!D:D,"ERROR",0,1)</f>
        <v>www.amazon.ae/dp/B002RS6KV6</v>
      </c>
      <c r="E36" s="5" t="s">
        <v>173</v>
      </c>
      <c r="F36" s="9" t="str">
        <f>_xlfn.XLOOKUP($E36,'Raw Data'!$E:$E,'Raw Data'!F:F,"ERROR",0,1)</f>
        <v>Tigi Bed Head Foxy Curls Mousse, 250ml Tigi Bed Head Foxy Curls Mousse, 250ml</v>
      </c>
      <c r="G36" s="10">
        <f>_xlfn.XLOOKUP($E36,'Raw Data'!$E:$E,'Raw Data'!G:G,"ERROR",0,1)</f>
        <v>100</v>
      </c>
      <c r="H36" s="9">
        <f>_xlfn.XLOOKUP($E36,'Raw Data'!$E:$E,'Raw Data'!H:H,"ERROR",0,1)</f>
        <v>6057.23</v>
      </c>
      <c r="I36" s="9">
        <f>_xlfn.XLOOKUP($E36,'Raw Data'!$E:$E,'Raw Data'!I:I,"ERROR",0,1)</f>
        <v>0.00810954737698303</v>
      </c>
      <c r="J36" s="9" t="str">
        <f>_xlfn.XLOOKUP($E36,'Raw Data'!$E:$E,'Raw Data'!J:J,"ERROR",0,1)</f>
        <v>Yes</v>
      </c>
      <c r="K36" s="14" t="str">
        <f t="array" ref="K36">_xlfn.IFS(AND(L36&gt;0,L36&lt;=5),"0 to 5",AND(L36&gt;5,L36&lt;=10),"5 to 10",AND(L36&gt;10,L36&lt;=15),"10 to 15",AND(L36&gt;15,L36&lt;=20),"15 to 20",AND(L36&gt;20,L36&lt;=30),"20 to 30",AND(L36&gt;30,L36&lt;=40),"30 to 40",AND(L36&gt;40,L36&lt;=50),"40 to 50",AND(L36&gt;50,L36&lt;=75),"50 to 75",AND(L36&gt;75,L36&lt;=100),"75 to 100",AND(L36&gt;100,L36&lt;=150),"100 to 150",AND(L36&gt;150,L36&lt;=200),"150 to 200",AND(L36&gt;200,L36&lt;=250),"200 to 250",AND(L36&gt;250,L36&lt;=300),"250 to 300",AND(L36&gt;300,L36&lt;=400),"300 to 400",AND(L36&gt;400,L36&lt;=500),"400 to 500",L36&gt;500,"500+")</f>
        <v>50 to 75</v>
      </c>
      <c r="L36" s="9">
        <f>_xlfn.XLOOKUP($E36,'Raw Data'!$E:$E,'Raw Data'!L:L,"ERROR",0,1)</f>
        <v>61.3</v>
      </c>
      <c r="M36" s="14" t="str">
        <f t="array" ref="M36">_xlfn.IFS(AND(N36&gt;0,N36&lt;=5),"0 to 5",AND(N36&gt;5,N36&lt;=10),"5 to 10",AND(N36&gt;10,N36&lt;=15),"10 to 15",AND(N36&gt;15,N36&lt;=20),"15 to 20",AND(N36&gt;20,N36&lt;=30),"20 to 30",AND(N36&gt;30,N36&lt;=40),"30 to 40",AND(N36&gt;40,N36&lt;=50),"40 to 50",AND(N36&gt;50,N36&lt;=75),"50 to 75",AND(N36&gt;75,N36&lt;=100),"75 to 100",AND(N36&gt;100,N36&lt;=150),"100 to 150",AND(N36&gt;150,N36&lt;=200),"150 to 200",AND(N36&gt;200,N36&lt;=250),"200 to 250",AND(N36&gt;250,N36&lt;=300),"250 to 300",AND(N36&gt;300,N36&lt;=400),"300 to 400",AND(N36&gt;400,N36&lt;=500),"400 to 500",N36&gt;500,"500+")</f>
        <v>50 to 75</v>
      </c>
      <c r="N36" s="9">
        <f>_xlfn.XLOOKUP($E36,'Raw Data'!$E:$E,'Raw Data'!N:N,"ERROR",0,1)</f>
        <v>61.48</v>
      </c>
      <c r="O36" s="14" t="str">
        <f t="array" ref="O36">_xlfn.IFS(P36=0,"No Discount",AND(P36&gt;0,P36&lt;=0.02),"0% to 2%",AND(P36&gt;0.02,P36&lt;=0.04),"2% to 4%",AND(P36&gt;0.04,P36&lt;=0.06),"4% to 6%",AND(P36&gt;0.06,P36&lt;=0.08),"6% to 8%",AND(P36&gt;0.08,P36&lt;=0.1),"8% to 10%",AND(P36&gt;0.1,P36&lt;=0.15),"10% to 15%",AND(P36&gt;0.15,P36&lt;=0.2),"15% to 20%",AND(P36&gt;0.2,P36&lt;=0.25),"20% to 25%",AND(P36&gt;0.25,P36&lt;=0.3),"25% to 30%",AND(P36&gt;0.3,P36&lt;=0.4),"30% to 40%",AND(P36&gt;0.4,P36&lt;=0.5),"40% to 50%",AND(P36&gt;0.5,P36&lt;=0.75),"50% to 75%",AND(P36&gt;0.75,P36&lt;=1),"75% to 100%")</f>
        <v>0% to 2%</v>
      </c>
      <c r="P36" s="10">
        <f>_xlfn.XLOOKUP($E36,'Raw Data'!$E:$E,'Raw Data'!P:P,"ERROR",0,1)</f>
        <v>0.0029277813923227</v>
      </c>
      <c r="Q36" s="9">
        <f>_xlfn.XLOOKUP($E36,'Raw Data'!$E:$E,'Raw Data'!Q:Q,"ERROR",0,1)</f>
        <v>250</v>
      </c>
      <c r="R36" s="9" t="str">
        <f>_xlfn.XLOOKUP($E36,'Raw Data'!$E:$E,'Raw Data'!R:R,"ERROR",0,1)</f>
        <v>ml</v>
      </c>
      <c r="S36" s="5" t="str">
        <f t="array" ref="S36">_xlfn.IFS(AND(T36&gt;0,T36&lt;=0.05),"0 to 0.05",AND(T36&gt;0.05,T36&lt;=0.1),"0.05 to 0.1",AND(T36&gt;0.1,T36&lt;=0.2),"0.1 to 0.2",AND(T36&gt;0.2,T36&lt;=0.3),"0.2 to 0.3",AND(T36&gt;0.3,T36&lt;=0.4),"0.3 to 0.4",AND(T36&gt;0.4,T36&lt;=0.5),"0.4 to 0.5",AND(T36&gt;0.5,T36&lt;=0.75),"0.5 to 0.75",AND(T36&gt;0.75,T36&lt;=1),"0.75 to 1",AND(T36&gt;1,T36&lt;=2),"1 to 2",AND(T36&gt;2,T36&lt;=3),"2 to 3",AND(T36&gt;3,T36&lt;=4),"3 to 4",AND(T36&gt;4,T36&lt;=5),"4 to 5",AND(T36&gt;5,T36&lt;=10),"5 to 10",T36&gt;10,"10+")</f>
        <v>0.2 to 0.3</v>
      </c>
      <c r="T36" s="10">
        <f t="shared" si="1"/>
        <v>0.245331006757609</v>
      </c>
      <c r="U36" s="15" t="str">
        <f t="array" ref="U36">_xlfn.IFS(AND(V36&gt;0,V36&lt;=0.05),"0 to 0.05",AND(V36&gt;0.05,V36&lt;=0.1),"0.05 to 0.1",AND(V36&gt;0.1,V36&lt;=0.2),"0.1 to 0.2",AND(V36&gt;0.2,V36&lt;=0.3),"0.2 to 0.3",AND(V36&gt;0.3,V36&lt;=0.4),"0.3 to 0.4",AND(V36&gt;0.4,V36&lt;=0.5),"0.4 to 0.5",AND(V36&gt;0.5,V36&lt;=0.75),"0.5 to 0.75",AND(V36&gt;0.75,V36&lt;=1),"0.75 to 1",AND(V36&gt;1,V36&lt;=2),"1 to 2",AND(V36&gt;2,V36&lt;=3),"2 to 3",AND(V36&gt;3,V36&lt;=4),"3 to 4",AND(V36&gt;4,V36&lt;=5),"4 to 5",AND(V36&gt;5,V36&lt;=10),"5 to 10",V36&gt;10,"10+")</f>
        <v>0.05 to 0.1</v>
      </c>
      <c r="V36" s="10">
        <f t="shared" si="2"/>
        <v>0.0664338756896183</v>
      </c>
      <c r="W36" s="15" t="str">
        <f t="array" ref="W36">_xlfn.IFS(AND(X36&gt;0,X36&lt;=0.05),"0 to 0.05",AND(X36&gt;0.05,X36&lt;=0.1),"0.05 to 0.1",AND(X36&gt;0.1,X36&lt;=0.2),"0.1 to 0.2",AND(X36&gt;0.2,X36&lt;=0.3),"0.2 to 0.3",AND(X36&gt;0.3,X36&lt;=0.4),"0.3 to 0.4",AND(X36&gt;0.4,X36&lt;=0.5),"0.4 to 0.5",AND(X36&gt;0.5,X36&lt;=0.75),"0.5 to 0.75",AND(X36&gt;0.75,X36&lt;=1),"0.75 to 1",AND(X36&gt;1,X36&lt;=2),"1 to 2",AND(X36&gt;2,X36&lt;=3),"2 to 3",AND(X36&gt;3,X36&lt;=4),"3 to 4",AND(X36&gt;4,X36&lt;=5),"4 to 5",AND(X36&gt;5,X36&lt;=10),"5 to 10",X36&gt;10,"10+")</f>
        <v>0.05 to 0.1</v>
      </c>
      <c r="X36" s="16">
        <f t="shared" si="3"/>
        <v>0.0662393718245543</v>
      </c>
      <c r="Y36" s="5" t="str">
        <f t="array" ref="Y36">_xlfn.IFS(AND(Z36&gt;0,Z36&lt;=1),"0 to 1",AND(Z36&gt;1,Z36&lt;=2),"1 to 2",AND(Z36&gt;2,Z36&lt;=4),"2 to 4",AND(Z36&gt;4,Z36&lt;=6),"4 to 6",AND(Z36&gt;6,Z36&lt;=8),"6 to 8",AND(Z36&gt;8,Z36&lt;=10),"8 to 10",AND(Z36&gt;10,Z36&lt;=15),"10 to 15",AND(Z36&gt;15,Z36&lt;=20),"15 to 20",AND(Z36&gt;20,Z36&lt;=25),"20 to 25",AND(Z36&gt;25,Z36&lt;=30),"25 to 30",AND(Z36&gt;30,Z36&lt;=40),"30 to 40",AND(Z36&gt;40,Z36&lt;=50),"40 to 50",Z36&gt;50,"50+")</f>
        <v>8 to 10</v>
      </c>
      <c r="Z36" s="9">
        <f t="array" ref="Z36">_xlfn.IFS(AA36="oz",_xlfn.IFS(R36="oz",Q36,R36="fl oz",Q36*1.04,R36="ml",Q36*0.0338),AA36="fl oz",_xlfn.IFS(R36="oz",Q36/1.04,R36="fl oz",Q36,R36="ml",Q36*0.0338/1.04),AA36="ml",_xlfn.IFS(R36="oz",Q36/0.0338,R36="fl oz",Q36*1.04/0.0338,R36="ml",Q36))</f>
        <v>8.45</v>
      </c>
      <c r="AA36" s="9" t="str">
        <f>_xlfn.XLOOKUP($E36,'Raw Data'!$E:$E,'Raw Data'!AA:AA,"ERROR",0,1)</f>
        <v>oz</v>
      </c>
      <c r="AB36" s="5" t="s">
        <v>43</v>
      </c>
      <c r="AC36" s="5" t="s">
        <v>144</v>
      </c>
      <c r="AD36" s="5" t="s">
        <v>43</v>
      </c>
      <c r="AE36">
        <f t="shared" si="4"/>
        <v>0</v>
      </c>
      <c r="AF36">
        <f t="shared" si="4"/>
        <v>0</v>
      </c>
      <c r="AG36">
        <f t="shared" si="4"/>
        <v>0</v>
      </c>
      <c r="AH36">
        <f t="shared" si="4"/>
        <v>0</v>
      </c>
      <c r="AI36">
        <f t="shared" si="4"/>
        <v>0</v>
      </c>
      <c r="AJ36">
        <f t="shared" si="8"/>
        <v>0</v>
      </c>
      <c r="AK36">
        <f t="shared" si="8"/>
        <v>0</v>
      </c>
      <c r="AL36">
        <f t="shared" si="8"/>
        <v>0</v>
      </c>
      <c r="AM36">
        <f t="shared" si="8"/>
        <v>0</v>
      </c>
      <c r="AN36">
        <f t="shared" si="8"/>
        <v>0</v>
      </c>
      <c r="AO36">
        <f t="shared" si="9"/>
        <v>0</v>
      </c>
      <c r="AP36">
        <f t="shared" si="9"/>
        <v>0</v>
      </c>
      <c r="AQ36">
        <f t="shared" si="9"/>
        <v>0</v>
      </c>
      <c r="AR36">
        <f t="shared" si="13"/>
        <v>0</v>
      </c>
      <c r="AS36">
        <f t="shared" si="13"/>
        <v>0</v>
      </c>
      <c r="AT36">
        <f t="shared" si="13"/>
        <v>0</v>
      </c>
      <c r="AU36">
        <f t="shared" si="13"/>
        <v>0</v>
      </c>
      <c r="AV36">
        <f t="shared" si="13"/>
        <v>0</v>
      </c>
      <c r="AW36">
        <f t="shared" si="13"/>
        <v>0</v>
      </c>
      <c r="AX36">
        <f t="shared" si="13"/>
        <v>0</v>
      </c>
      <c r="AY36">
        <f t="shared" si="13"/>
        <v>0</v>
      </c>
      <c r="AZ36">
        <f t="shared" si="13"/>
        <v>0</v>
      </c>
      <c r="BA36">
        <f t="shared" si="13"/>
        <v>0</v>
      </c>
      <c r="BB36">
        <f t="shared" si="13"/>
        <v>0</v>
      </c>
      <c r="BC36">
        <f t="shared" si="13"/>
        <v>1</v>
      </c>
      <c r="BD36">
        <f t="shared" si="13"/>
        <v>0</v>
      </c>
      <c r="BE36">
        <f t="shared" si="13"/>
        <v>0</v>
      </c>
      <c r="BF36">
        <f t="shared" si="13"/>
        <v>0</v>
      </c>
      <c r="BG36">
        <f t="shared" si="13"/>
        <v>0</v>
      </c>
      <c r="BH36">
        <f t="shared" si="12"/>
        <v>0</v>
      </c>
      <c r="BI36">
        <f t="shared" si="12"/>
        <v>0</v>
      </c>
      <c r="BJ36">
        <f t="shared" si="12"/>
        <v>0</v>
      </c>
      <c r="BK36">
        <f t="shared" si="12"/>
        <v>0</v>
      </c>
      <c r="BL36">
        <f t="shared" si="12"/>
        <v>0</v>
      </c>
      <c r="BM36">
        <f t="shared" si="12"/>
        <v>0</v>
      </c>
      <c r="BN36">
        <f t="shared" si="12"/>
        <v>0</v>
      </c>
      <c r="BO36">
        <f t="shared" si="12"/>
        <v>1</v>
      </c>
    </row>
    <row r="37" spans="1:67">
      <c r="A37" s="5" t="str">
        <f>_xlfn.XLOOKUP($E37,'Raw Data'!$E:$E,'Raw Data'!A:A,"ERROR",0,1)</f>
        <v>AE</v>
      </c>
      <c r="B37" s="5" t="str">
        <f>_xlfn.XLOOKUP($E37,'Raw Data'!$E:$E,'Raw Data'!B:B,"ERROR",0,1)</f>
        <v>Hair Mousses</v>
      </c>
      <c r="C37" s="5" t="str">
        <f>_xlfn.XLOOKUP($E37,'Raw Data'!$E:$E,'Raw Data'!C:C,"ERROR",0,1)</f>
        <v>SHEA MOISTURE</v>
      </c>
      <c r="D37" s="5" t="str">
        <f>_xlfn.XLOOKUP($E37,'Raw Data'!$E:$E,'Raw Data'!D:D,"ERROR",0,1)</f>
        <v>www.amazon.ae/dp/B077GZSYRS</v>
      </c>
      <c r="E37" s="5" t="s">
        <v>174</v>
      </c>
      <c r="F37" s="9" t="str">
        <f>_xlfn.XLOOKUP($E37,'Raw Data'!$E:$E,'Raw Data'!F:F,"ERROR",0,1)</f>
        <v>Shea   Moisture  Coconut and Hibiscus Combination Pack - Daily  Moisture  Mist, 8 Ounce | Frizz-Free  Curl  Mousse, 7.5 Ounce |  Curl   Enhancing   Smoothie , 12 Ounce</v>
      </c>
      <c r="G37" s="10">
        <f>_xlfn.XLOOKUP($E37,'Raw Data'!$E:$E,'Raw Data'!G:G,"ERROR",0,1)</f>
        <v>37</v>
      </c>
      <c r="H37" s="9">
        <f>_xlfn.XLOOKUP($E37,'Raw Data'!$E:$E,'Raw Data'!H:H,"ERROR",0,1)</f>
        <v>5963.66</v>
      </c>
      <c r="I37" s="9">
        <f>_xlfn.XLOOKUP($E37,'Raw Data'!$E:$E,'Raw Data'!I:I,"ERROR",0,1)</f>
        <v>0.00798427388595424</v>
      </c>
      <c r="J37" s="9" t="str">
        <f>_xlfn.XLOOKUP($E37,'Raw Data'!$E:$E,'Raw Data'!J:J,"ERROR",0,1)</f>
        <v>Yes</v>
      </c>
      <c r="K37" s="14" t="str">
        <f t="array" ref="K37">_xlfn.IFS(AND(L37&gt;0,L37&lt;=5),"0 to 5",AND(L37&gt;5,L37&lt;=10),"5 to 10",AND(L37&gt;10,L37&lt;=15),"10 to 15",AND(L37&gt;15,L37&lt;=20),"15 to 20",AND(L37&gt;20,L37&lt;=30),"20 to 30",AND(L37&gt;30,L37&lt;=40),"30 to 40",AND(L37&gt;40,L37&lt;=50),"40 to 50",AND(L37&gt;50,L37&lt;=75),"50 to 75",AND(L37&gt;75,L37&lt;=100),"75 to 100",AND(L37&gt;100,L37&lt;=150),"100 to 150",AND(L37&gt;150,L37&lt;=200),"150 to 200",AND(L37&gt;200,L37&lt;=250),"200 to 250",AND(L37&gt;250,L37&lt;=300),"250 to 300",AND(L37&gt;300,L37&lt;=400),"300 to 400",AND(L37&gt;400,L37&lt;=500),"400 to 500",L37&gt;500,"500+")</f>
        <v>150 to 200</v>
      </c>
      <c r="L37" s="9">
        <f>_xlfn.XLOOKUP($E37,'Raw Data'!$E:$E,'Raw Data'!L:L,"ERROR",0,1)</f>
        <v>174.43</v>
      </c>
      <c r="M37" s="14" t="str">
        <f t="array" ref="M37">_xlfn.IFS(AND(N37&gt;0,N37&lt;=5),"0 to 5",AND(N37&gt;5,N37&lt;=10),"5 to 10",AND(N37&gt;10,N37&lt;=15),"10 to 15",AND(N37&gt;15,N37&lt;=20),"15 to 20",AND(N37&gt;20,N37&lt;=30),"20 to 30",AND(N37&gt;30,N37&lt;=40),"30 to 40",AND(N37&gt;40,N37&lt;=50),"40 to 50",AND(N37&gt;50,N37&lt;=75),"50 to 75",AND(N37&gt;75,N37&lt;=100),"75 to 100",AND(N37&gt;100,N37&lt;=150),"100 to 150",AND(N37&gt;150,N37&lt;=200),"150 to 200",AND(N37&gt;200,N37&lt;=250),"200 to 250",AND(N37&gt;250,N37&lt;=300),"250 to 300",AND(N37&gt;300,N37&lt;=400),"300 to 400",AND(N37&gt;400,N37&lt;=500),"400 to 500",N37&gt;500,"500+")</f>
        <v>150 to 200</v>
      </c>
      <c r="N37" s="9">
        <f>_xlfn.XLOOKUP($E37,'Raw Data'!$E:$E,'Raw Data'!N:N,"ERROR",0,1)</f>
        <v>187.51</v>
      </c>
      <c r="O37" s="14" t="str">
        <f t="array" ref="O37">_xlfn.IFS(P37=0,"No Discount",AND(P37&gt;0,P37&lt;=0.02),"0% to 2%",AND(P37&gt;0.02,P37&lt;=0.04),"2% to 4%",AND(P37&gt;0.04,P37&lt;=0.06),"4% to 6%",AND(P37&gt;0.06,P37&lt;=0.08),"6% to 8%",AND(P37&gt;0.08,P37&lt;=0.1),"8% to 10%",AND(P37&gt;0.1,P37&lt;=0.15),"10% to 15%",AND(P37&gt;0.15,P37&lt;=0.2),"15% to 20%",AND(P37&gt;0.2,P37&lt;=0.25),"20% to 25%",AND(P37&gt;0.25,P37&lt;=0.3),"25% to 30%",AND(P37&gt;0.3,P37&lt;=0.4),"30% to 40%",AND(P37&gt;0.4,P37&lt;=0.5),"40% to 50%",AND(P37&gt;0.5,P37&lt;=0.75),"50% to 75%",AND(P37&gt;0.75,P37&lt;=1),"75% to 100%")</f>
        <v>6% to 8%</v>
      </c>
      <c r="P37" s="10">
        <f>_xlfn.XLOOKUP($E37,'Raw Data'!$E:$E,'Raw Data'!P:P,"ERROR",0,1)</f>
        <v>0.0697562796650844</v>
      </c>
      <c r="Q37" s="9">
        <f>_xlfn.XLOOKUP($E37,'Raw Data'!$E:$E,'Raw Data'!Q:Q,"ERROR",0,1)</f>
        <v>27.5</v>
      </c>
      <c r="R37" s="9" t="str">
        <f>_xlfn.XLOOKUP($E37,'Raw Data'!$E:$E,'Raw Data'!R:R,"ERROR",0,1)</f>
        <v>oz</v>
      </c>
      <c r="S37" s="5" t="str">
        <f t="array" ref="S37">_xlfn.IFS(AND(T37&gt;0,T37&lt;=0.05),"0 to 0.05",AND(T37&gt;0.05,T37&lt;=0.1),"0.05 to 0.1",AND(T37&gt;0.1,T37&lt;=0.2),"0.1 to 0.2",AND(T37&gt;0.2,T37&lt;=0.3),"0.2 to 0.3",AND(T37&gt;0.3,T37&lt;=0.4),"0.3 to 0.4",AND(T37&gt;0.4,T37&lt;=0.5),"0.4 to 0.5",AND(T37&gt;0.5,T37&lt;=0.75),"0.5 to 0.75",AND(T37&gt;0.75,T37&lt;=1),"0.75 to 1",AND(T37&gt;1,T37&lt;=2),"1 to 2",AND(T37&gt;2,T37&lt;=3),"2 to 3",AND(T37&gt;3,T37&lt;=4),"3 to 4",AND(T37&gt;4,T37&lt;=5),"4 to 5",AND(T37&gt;5,T37&lt;=10),"5 to 10",T37&gt;10,"10+")</f>
        <v>0.2 to 0.3</v>
      </c>
      <c r="T37" s="10">
        <f t="shared" si="1"/>
        <v>0.214504872874842</v>
      </c>
      <c r="U37" s="15" t="str">
        <f t="array" ref="U37">_xlfn.IFS(AND(V37&gt;0,V37&lt;=0.05),"0 to 0.05",AND(V37&gt;0.05,V37&lt;=0.1),"0.05 to 0.1",AND(V37&gt;0.1,V37&lt;=0.2),"0.1 to 0.2",AND(V37&gt;0.2,V37&lt;=0.3),"0.2 to 0.3",AND(V37&gt;0.3,V37&lt;=0.4),"0.3 to 0.4",AND(V37&gt;0.4,V37&lt;=0.5),"0.4 to 0.5",AND(V37&gt;0.5,V37&lt;=0.75),"0.5 to 0.75",AND(V37&gt;0.75,V37&lt;=1),"0.75 to 1",AND(V37&gt;1,V37&lt;=2),"1 to 2",AND(V37&gt;2,V37&lt;=3),"2 to 3",AND(V37&gt;3,V37&lt;=4),"3 to 4",AND(V37&gt;4,V37&lt;=5),"4 to 5",AND(V37&gt;5,V37&lt;=10),"5 to 10",V37&gt;10,"10+")</f>
        <v>0.05 to 0.1</v>
      </c>
      <c r="V37" s="10">
        <f t="shared" si="2"/>
        <v>0.0622592922802595</v>
      </c>
      <c r="W37" s="15" t="str">
        <f t="array" ref="W37">_xlfn.IFS(AND(X37&gt;0,X37&lt;=0.05),"0 to 0.05",AND(X37&gt;0.05,X37&lt;=0.1),"0.05 to 0.1",AND(X37&gt;0.1,X37&lt;=0.2),"0.1 to 0.2",AND(X37&gt;0.2,X37&lt;=0.3),"0.2 to 0.3",AND(X37&gt;0.3,X37&lt;=0.4),"0.3 to 0.4",AND(X37&gt;0.4,X37&lt;=0.5),"0.4 to 0.5",AND(X37&gt;0.5,X37&lt;=0.75),"0.5 to 0.75",AND(X37&gt;0.75,X37&lt;=1),"0.75 to 1",AND(X37&gt;1,X37&lt;=2),"1 to 2",AND(X37&gt;2,X37&lt;=3),"2 to 3",AND(X37&gt;3,X37&lt;=4),"3 to 4",AND(X37&gt;4,X37&lt;=5),"4 to 5",AND(X37&gt;5,X37&lt;=10),"5 to 10",X37&gt;10,"10+")</f>
        <v>0.05 to 0.1</v>
      </c>
      <c r="X37" s="16">
        <f t="shared" si="3"/>
        <v>0.0579163156762075</v>
      </c>
      <c r="Y37" s="5" t="str">
        <f t="array" ref="Y37">_xlfn.IFS(AND(Z37&gt;0,Z37&lt;=1),"0 to 1",AND(Z37&gt;1,Z37&lt;=2),"1 to 2",AND(Z37&gt;2,Z37&lt;=4),"2 to 4",AND(Z37&gt;4,Z37&lt;=6),"4 to 6",AND(Z37&gt;6,Z37&lt;=8),"6 to 8",AND(Z37&gt;8,Z37&lt;=10),"8 to 10",AND(Z37&gt;10,Z37&lt;=15),"10 to 15",AND(Z37&gt;15,Z37&lt;=20),"15 to 20",AND(Z37&gt;20,Z37&lt;=25),"20 to 25",AND(Z37&gt;25,Z37&lt;=30),"25 to 30",AND(Z37&gt;30,Z37&lt;=40),"30 to 40",AND(Z37&gt;40,Z37&lt;=50),"40 to 50",Z37&gt;50,"50+")</f>
        <v>25 to 30</v>
      </c>
      <c r="Z37" s="9">
        <f t="array" ref="Z37">_xlfn.IFS(AA37="oz",_xlfn.IFS(R37="oz",Q37,R37="fl oz",Q37*1.04,R37="ml",Q37*0.0338),AA37="fl oz",_xlfn.IFS(R37="oz",Q37/1.04,R37="fl oz",Q37,R37="ml",Q37*0.0338/1.04),AA37="ml",_xlfn.IFS(R37="oz",Q37/0.0338,R37="fl oz",Q37*1.04/0.0338,R37="ml",Q37))</f>
        <v>27.5</v>
      </c>
      <c r="AA37" s="9" t="str">
        <f>_xlfn.XLOOKUP($E37,'Raw Data'!$E:$E,'Raw Data'!AA:AA,"ERROR",0,1)</f>
        <v>oz</v>
      </c>
      <c r="AB37" s="5" t="s">
        <v>176</v>
      </c>
      <c r="AC37" s="5" t="s">
        <v>177</v>
      </c>
      <c r="AD37" s="5" t="s">
        <v>178</v>
      </c>
      <c r="AE37">
        <f t="shared" si="4"/>
        <v>0</v>
      </c>
      <c r="AF37">
        <f t="shared" si="4"/>
        <v>1</v>
      </c>
      <c r="AG37">
        <f t="shared" si="4"/>
        <v>0</v>
      </c>
      <c r="AH37">
        <f t="shared" si="4"/>
        <v>0</v>
      </c>
      <c r="AI37">
        <f t="shared" si="4"/>
        <v>1</v>
      </c>
      <c r="AJ37">
        <f t="shared" si="8"/>
        <v>0</v>
      </c>
      <c r="AK37">
        <f t="shared" si="8"/>
        <v>0</v>
      </c>
      <c r="AL37">
        <f t="shared" si="8"/>
        <v>1</v>
      </c>
      <c r="AM37">
        <f t="shared" si="8"/>
        <v>0</v>
      </c>
      <c r="AN37">
        <f t="shared" si="8"/>
        <v>0</v>
      </c>
      <c r="AO37">
        <f t="shared" si="9"/>
        <v>0</v>
      </c>
      <c r="AP37">
        <f t="shared" si="9"/>
        <v>1</v>
      </c>
      <c r="AQ37">
        <f t="shared" si="9"/>
        <v>0</v>
      </c>
      <c r="AR37">
        <f t="shared" si="13"/>
        <v>0</v>
      </c>
      <c r="AS37">
        <f t="shared" si="13"/>
        <v>0</v>
      </c>
      <c r="AT37">
        <f t="shared" si="13"/>
        <v>0</v>
      </c>
      <c r="AU37">
        <f t="shared" si="13"/>
        <v>1</v>
      </c>
      <c r="AV37">
        <f t="shared" si="13"/>
        <v>0</v>
      </c>
      <c r="AW37">
        <f t="shared" si="13"/>
        <v>0</v>
      </c>
      <c r="AX37">
        <f t="shared" si="13"/>
        <v>0</v>
      </c>
      <c r="AY37">
        <f t="shared" si="13"/>
        <v>0</v>
      </c>
      <c r="AZ37">
        <f t="shared" si="13"/>
        <v>0</v>
      </c>
      <c r="BA37">
        <f t="shared" si="13"/>
        <v>0</v>
      </c>
      <c r="BB37">
        <f t="shared" si="13"/>
        <v>1</v>
      </c>
      <c r="BC37">
        <f t="shared" si="13"/>
        <v>0</v>
      </c>
      <c r="BD37">
        <f t="shared" si="13"/>
        <v>0</v>
      </c>
      <c r="BE37">
        <f t="shared" si="13"/>
        <v>0</v>
      </c>
      <c r="BF37">
        <f t="shared" si="13"/>
        <v>0</v>
      </c>
      <c r="BG37">
        <f t="shared" si="13"/>
        <v>0</v>
      </c>
      <c r="BH37">
        <f t="shared" si="12"/>
        <v>1</v>
      </c>
      <c r="BI37">
        <f t="shared" si="12"/>
        <v>0</v>
      </c>
      <c r="BJ37">
        <f t="shared" si="12"/>
        <v>0</v>
      </c>
      <c r="BK37">
        <f t="shared" si="12"/>
        <v>0</v>
      </c>
      <c r="BL37">
        <f t="shared" si="12"/>
        <v>0</v>
      </c>
      <c r="BM37">
        <f t="shared" si="12"/>
        <v>0</v>
      </c>
      <c r="BN37">
        <f t="shared" si="12"/>
        <v>0</v>
      </c>
      <c r="BO37">
        <f t="shared" si="12"/>
        <v>1</v>
      </c>
    </row>
    <row r="38" spans="1:67">
      <c r="A38" s="5" t="str">
        <f>_xlfn.XLOOKUP($E38,'Raw Data'!$E:$E,'Raw Data'!A:A,"ERROR",0,1)</f>
        <v>AE</v>
      </c>
      <c r="B38" s="5" t="str">
        <f>_xlfn.XLOOKUP($E38,'Raw Data'!$E:$E,'Raw Data'!B:B,"ERROR",0,1)</f>
        <v>Hair Mousses</v>
      </c>
      <c r="C38" s="5" t="str">
        <f>_xlfn.XLOOKUP($E38,'Raw Data'!$E:$E,'Raw Data'!C:C,"ERROR",0,1)</f>
        <v>Wella Pro</v>
      </c>
      <c r="D38" s="5" t="str">
        <f>_xlfn.XLOOKUP($E38,'Raw Data'!$E:$E,'Raw Data'!D:D,"ERROR",0,1)</f>
        <v>www.amazon.ae/dp/B07HZCNZBT</v>
      </c>
      <c r="E38" s="5" t="s">
        <v>179</v>
      </c>
      <c r="F38" s="9" t="str">
        <f>_xlfn.XLOOKUP($E38,'Raw Data'!$E:$E,'Raw Data'!F:F,"ERROR",0,1)</f>
        <v>EIMI Wella Professionals Extra Volume Mousse With Strong Hold and Perfect Body 300ml</v>
      </c>
      <c r="G38" s="10">
        <f>_xlfn.XLOOKUP($E38,'Raw Data'!$E:$E,'Raw Data'!G:G,"ERROR",0,1)</f>
        <v>71</v>
      </c>
      <c r="H38" s="9">
        <f>_xlfn.XLOOKUP($E38,'Raw Data'!$E:$E,'Raw Data'!H:H,"ERROR",0,1)</f>
        <v>5713.3</v>
      </c>
      <c r="I38" s="9">
        <f>_xlfn.XLOOKUP($E38,'Raw Data'!$E:$E,'Raw Data'!I:I,"ERROR",0,1)</f>
        <v>0.00764908663348051</v>
      </c>
      <c r="J38" s="9" t="str">
        <f>_xlfn.XLOOKUP($E38,'Raw Data'!$E:$E,'Raw Data'!J:J,"ERROR",0,1)</f>
        <v>Yes</v>
      </c>
      <c r="K38" s="14" t="str">
        <f t="array" ref="K38">_xlfn.IFS(AND(L38&gt;0,L38&lt;=5),"0 to 5",AND(L38&gt;5,L38&lt;=10),"5 to 10",AND(L38&gt;10,L38&lt;=15),"10 to 15",AND(L38&gt;15,L38&lt;=20),"15 to 20",AND(L38&gt;20,L38&lt;=30),"20 to 30",AND(L38&gt;30,L38&lt;=40),"30 to 40",AND(L38&gt;40,L38&lt;=50),"40 to 50",AND(L38&gt;50,L38&lt;=75),"50 to 75",AND(L38&gt;75,L38&lt;=100),"75 to 100",AND(L38&gt;100,L38&lt;=150),"100 to 150",AND(L38&gt;150,L38&lt;=200),"150 to 200",AND(L38&gt;200,L38&lt;=250),"200 to 250",AND(L38&gt;250,L38&lt;=300),"250 to 300",AND(L38&gt;300,L38&lt;=400),"300 to 400",AND(L38&gt;400,L38&lt;=500),"400 to 500",L38&gt;500,"500+")</f>
        <v>75 to 100</v>
      </c>
      <c r="L38" s="9">
        <f>_xlfn.XLOOKUP($E38,'Raw Data'!$E:$E,'Raw Data'!L:L,"ERROR",0,1)</f>
        <v>80.78</v>
      </c>
      <c r="M38" s="14" t="str">
        <f t="array" ref="M38">_xlfn.IFS(AND(N38&gt;0,N38&lt;=5),"0 to 5",AND(N38&gt;5,N38&lt;=10),"5 to 10",AND(N38&gt;10,N38&lt;=15),"10 to 15",AND(N38&gt;15,N38&lt;=20),"15 to 20",AND(N38&gt;20,N38&lt;=30),"20 to 30",AND(N38&gt;30,N38&lt;=40),"30 to 40",AND(N38&gt;40,N38&lt;=50),"40 to 50",AND(N38&gt;50,N38&lt;=75),"50 to 75",AND(N38&gt;75,N38&lt;=100),"75 to 100",AND(N38&gt;100,N38&lt;=150),"100 to 150",AND(N38&gt;150,N38&lt;=200),"150 to 200",AND(N38&gt;200,N38&lt;=250),"200 to 250",AND(N38&gt;250,N38&lt;=300),"250 to 300",AND(N38&gt;300,N38&lt;=400),"300 to 400",AND(N38&gt;400,N38&lt;=500),"400 to 500",N38&gt;500,"500+")</f>
        <v>75 to 100</v>
      </c>
      <c r="N38" s="9">
        <f>_xlfn.XLOOKUP($E38,'Raw Data'!$E:$E,'Raw Data'!N:N,"ERROR",0,1)</f>
        <v>80.78</v>
      </c>
      <c r="O38" s="14" t="str">
        <f t="array" ref="O38">_xlfn.IFS(P38=0,"No Discount",AND(P38&gt;0,P38&lt;=0.02),"0% to 2%",AND(P38&gt;0.02,P38&lt;=0.04),"2% to 4%",AND(P38&gt;0.04,P38&lt;=0.06),"4% to 6%",AND(P38&gt;0.06,P38&lt;=0.08),"6% to 8%",AND(P38&gt;0.08,P38&lt;=0.1),"8% to 10%",AND(P38&gt;0.1,P38&lt;=0.15),"10% to 15%",AND(P38&gt;0.15,P38&lt;=0.2),"15% to 20%",AND(P38&gt;0.2,P38&lt;=0.25),"20% to 25%",AND(P38&gt;0.25,P38&lt;=0.3),"25% to 30%",AND(P38&gt;0.3,P38&lt;=0.4),"30% to 40%",AND(P38&gt;0.4,P38&lt;=0.5),"40% to 50%",AND(P38&gt;0.5,P38&lt;=0.75),"50% to 75%",AND(P38&gt;0.75,P38&lt;=1),"75% to 100%")</f>
        <v>No Discount</v>
      </c>
      <c r="P38" s="10">
        <f>_xlfn.XLOOKUP($E38,'Raw Data'!$E:$E,'Raw Data'!P:P,"ERROR",0,1)</f>
        <v>0</v>
      </c>
      <c r="Q38" s="9">
        <f>_xlfn.XLOOKUP($E38,'Raw Data'!$E:$E,'Raw Data'!Q:Q,"ERROR",0,1)</f>
        <v>300</v>
      </c>
      <c r="R38" s="9" t="str">
        <f>_xlfn.XLOOKUP($E38,'Raw Data'!$E:$E,'Raw Data'!R:R,"ERROR",0,1)</f>
        <v>ml</v>
      </c>
      <c r="S38" s="5" t="str">
        <f t="array" ref="S38">_xlfn.IFS(AND(T38&gt;0,T38&lt;=0.05),"0 to 0.05",AND(T38&gt;0.05,T38&lt;=0.1),"0.05 to 0.1",AND(T38&gt;0.1,T38&lt;=0.2),"0.1 to 0.2",AND(T38&gt;0.2,T38&lt;=0.3),"0.2 to 0.3",AND(T38&gt;0.3,T38&lt;=0.4),"0.3 to 0.4",AND(T38&gt;0.4,T38&lt;=0.5),"0.4 to 0.5",AND(T38&gt;0.5,T38&lt;=0.75),"0.5 to 0.75",AND(T38&gt;0.75,T38&lt;=1),"0.75 to 1",AND(T38&gt;1,T38&lt;=2),"1 to 2",AND(T38&gt;2,T38&lt;=3),"2 to 3",AND(T38&gt;3,T38&lt;=4),"3 to 4",AND(T38&gt;4,T38&lt;=5),"4 to 5",AND(T38&gt;5,T38&lt;=10),"5 to 10",T38&gt;10,"10+")</f>
        <v>0.2 to 0.3</v>
      </c>
      <c r="T38" s="10">
        <f t="shared" si="1"/>
        <v>0.269410531890696</v>
      </c>
      <c r="U38" s="15" t="str">
        <f t="array" ref="U38">_xlfn.IFS(AND(V38&gt;0,V38&lt;=0.05),"0 to 0.05",AND(V38&gt;0.05,V38&lt;=0.1),"0.05 to 0.1",AND(V38&gt;0.1,V38&lt;=0.2),"0.1 to 0.2",AND(V38&gt;0.2,V38&lt;=0.3),"0.2 to 0.3",AND(V38&gt;0.3,V38&lt;=0.4),"0.3 to 0.4",AND(V38&gt;0.4,V38&lt;=0.5),"0.4 to 0.5",AND(V38&gt;0.5,V38&lt;=0.75),"0.5 to 0.75",AND(V38&gt;0.75,V38&lt;=1),"0.75 to 1",AND(V38&gt;1,V38&lt;=2),"1 to 2",AND(V38&gt;2,V38&lt;=3),"2 to 3",AND(V38&gt;3,V38&lt;=4),"3 to 4",AND(V38&gt;4,V38&lt;=5),"4 to 5",AND(V38&gt;5,V38&lt;=10),"5 to 10",V38&gt;10,"10+")</f>
        <v>0.05 to 0.1</v>
      </c>
      <c r="V38" s="10">
        <f t="shared" si="2"/>
        <v>0.072740843610488</v>
      </c>
      <c r="W38" s="15" t="str">
        <f t="array" ref="W38">_xlfn.IFS(AND(X38&gt;0,X38&lt;=0.05),"0 to 0.05",AND(X38&gt;0.05,X38&lt;=0.1),"0.05 to 0.1",AND(X38&gt;0.1,X38&lt;=0.2),"0.1 to 0.2",AND(X38&gt;0.2,X38&lt;=0.3),"0.2 to 0.3",AND(X38&gt;0.3,X38&lt;=0.4),"0.3 to 0.4",AND(X38&gt;0.4,X38&lt;=0.5),"0.4 to 0.5",AND(X38&gt;0.5,X38&lt;=0.75),"0.5 to 0.75",AND(X38&gt;0.75,X38&lt;=1),"0.75 to 1",AND(X38&gt;1,X38&lt;=2),"1 to 2",AND(X38&gt;2,X38&lt;=3),"2 to 3",AND(X38&gt;3,X38&lt;=4),"3 to 4",AND(X38&gt;4,X38&lt;=5),"4 to 5",AND(X38&gt;5,X38&lt;=10),"5 to 10",X38&gt;10,"10+")</f>
        <v>0.05 to 0.1</v>
      </c>
      <c r="X38" s="16">
        <f t="shared" si="3"/>
        <v>0.072740843610488</v>
      </c>
      <c r="Y38" s="5" t="str">
        <f t="array" ref="Y38">_xlfn.IFS(AND(Z38&gt;0,Z38&lt;=1),"0 to 1",AND(Z38&gt;1,Z38&lt;=2),"1 to 2",AND(Z38&gt;2,Z38&lt;=4),"2 to 4",AND(Z38&gt;4,Z38&lt;=6),"4 to 6",AND(Z38&gt;6,Z38&lt;=8),"6 to 8",AND(Z38&gt;8,Z38&lt;=10),"8 to 10",AND(Z38&gt;10,Z38&lt;=15),"10 to 15",AND(Z38&gt;15,Z38&lt;=20),"15 to 20",AND(Z38&gt;20,Z38&lt;=25),"20 to 25",AND(Z38&gt;25,Z38&lt;=30),"25 to 30",AND(Z38&gt;30,Z38&lt;=40),"30 to 40",AND(Z38&gt;40,Z38&lt;=50),"40 to 50",Z38&gt;50,"50+")</f>
        <v>10 to 15</v>
      </c>
      <c r="Z38" s="9">
        <f t="array" ref="Z38">_xlfn.IFS(AA38="oz",_xlfn.IFS(R38="oz",Q38,R38="fl oz",Q38*1.04,R38="ml",Q38*0.0338),AA38="fl oz",_xlfn.IFS(R38="oz",Q38/1.04,R38="fl oz",Q38,R38="ml",Q38*0.0338/1.04),AA38="ml",_xlfn.IFS(R38="oz",Q38/0.0338,R38="fl oz",Q38*1.04/0.0338,R38="ml",Q38))</f>
        <v>10.14</v>
      </c>
      <c r="AA38" s="9" t="str">
        <f>_xlfn.XLOOKUP($E38,'Raw Data'!$E:$E,'Raw Data'!AA:AA,"ERROR",0,1)</f>
        <v>oz</v>
      </c>
      <c r="AB38" s="5" t="s">
        <v>180</v>
      </c>
      <c r="AC38" s="5" t="s">
        <v>112</v>
      </c>
      <c r="AD38" s="5" t="s">
        <v>43</v>
      </c>
      <c r="AE38">
        <f t="shared" si="4"/>
        <v>0</v>
      </c>
      <c r="AF38">
        <f t="shared" si="4"/>
        <v>0</v>
      </c>
      <c r="AG38">
        <f t="shared" si="4"/>
        <v>0</v>
      </c>
      <c r="AH38">
        <f t="shared" si="4"/>
        <v>0</v>
      </c>
      <c r="AI38">
        <f t="shared" si="4"/>
        <v>0</v>
      </c>
      <c r="AJ38">
        <f t="shared" si="8"/>
        <v>0</v>
      </c>
      <c r="AK38">
        <f t="shared" si="8"/>
        <v>0</v>
      </c>
      <c r="AL38">
        <f t="shared" si="8"/>
        <v>0</v>
      </c>
      <c r="AM38">
        <f t="shared" si="8"/>
        <v>0</v>
      </c>
      <c r="AN38">
        <f t="shared" si="8"/>
        <v>0</v>
      </c>
      <c r="AO38">
        <f t="shared" si="9"/>
        <v>0</v>
      </c>
      <c r="AP38">
        <f t="shared" si="9"/>
        <v>0</v>
      </c>
      <c r="AQ38">
        <f t="shared" si="9"/>
        <v>0</v>
      </c>
      <c r="AR38">
        <f t="shared" si="13"/>
        <v>0</v>
      </c>
      <c r="AS38">
        <f t="shared" si="13"/>
        <v>0</v>
      </c>
      <c r="AT38">
        <f t="shared" si="13"/>
        <v>1</v>
      </c>
      <c r="AU38">
        <f t="shared" si="13"/>
        <v>1</v>
      </c>
      <c r="AV38">
        <f t="shared" si="13"/>
        <v>0</v>
      </c>
      <c r="AW38">
        <f t="shared" si="13"/>
        <v>0</v>
      </c>
      <c r="AX38">
        <f t="shared" si="13"/>
        <v>0</v>
      </c>
      <c r="AY38">
        <f t="shared" si="13"/>
        <v>0</v>
      </c>
      <c r="AZ38">
        <f t="shared" si="13"/>
        <v>0</v>
      </c>
      <c r="BA38">
        <f t="shared" si="13"/>
        <v>0</v>
      </c>
      <c r="BB38">
        <f t="shared" si="13"/>
        <v>0</v>
      </c>
      <c r="BC38">
        <f t="shared" si="13"/>
        <v>0</v>
      </c>
      <c r="BD38">
        <f t="shared" si="13"/>
        <v>0</v>
      </c>
      <c r="BE38">
        <f t="shared" si="13"/>
        <v>0</v>
      </c>
      <c r="BF38">
        <f t="shared" si="13"/>
        <v>0</v>
      </c>
      <c r="BG38">
        <f t="shared" si="13"/>
        <v>0</v>
      </c>
      <c r="BH38">
        <f t="shared" si="12"/>
        <v>1</v>
      </c>
      <c r="BI38">
        <f t="shared" si="12"/>
        <v>0</v>
      </c>
      <c r="BJ38">
        <f t="shared" si="12"/>
        <v>0</v>
      </c>
      <c r="BK38">
        <f t="shared" si="12"/>
        <v>0</v>
      </c>
      <c r="BL38">
        <f t="shared" si="12"/>
        <v>0</v>
      </c>
      <c r="BM38">
        <f t="shared" si="12"/>
        <v>0</v>
      </c>
      <c r="BN38">
        <f t="shared" si="12"/>
        <v>1</v>
      </c>
      <c r="BO38">
        <f t="shared" si="12"/>
        <v>1</v>
      </c>
    </row>
    <row r="39" spans="1:67">
      <c r="A39" s="5" t="str">
        <f>_xlfn.XLOOKUP($E39,'Raw Data'!$E:$E,'Raw Data'!A:A,"ERROR",0,1)</f>
        <v>AE</v>
      </c>
      <c r="B39" s="5" t="str">
        <f>_xlfn.XLOOKUP($E39,'Raw Data'!$E:$E,'Raw Data'!B:B,"ERROR",0,1)</f>
        <v>Hair Mousses</v>
      </c>
      <c r="C39" s="5" t="str">
        <f>_xlfn.XLOOKUP($E39,'Raw Data'!$E:$E,'Raw Data'!C:C,"ERROR",0,1)</f>
        <v>crÃ¨me of nature</v>
      </c>
      <c r="D39" s="5" t="str">
        <f>_xlfn.XLOOKUP($E39,'Raw Data'!$E:$E,'Raw Data'!D:D,"ERROR",0,1)</f>
        <v>www.amazon.ae/dp/B003Y5FHAQ</v>
      </c>
      <c r="E39" s="5" t="s">
        <v>181</v>
      </c>
      <c r="F39" s="9" t="str">
        <f>_xlfn.XLOOKUP($E39,'Raw Data'!$E:$E,'Raw Data'!F:F,"ERROR",0,1)</f>
        <v>Argan Oil Foaming Mousse by Creme of Nature, Style &amp; Shine, Creates Soft Wraps, Defines Curls, Prevents Frizz &amp; Adds Exotic Shine, 7 Fl Oz Argan Oil Foaming Mousse by Creme of Nature, Style &amp; Shine, Creates Soft Wraps, Defines Curls, Prevents Frizz &amp; Adds Exotic Shine, 7 Fl Oz</v>
      </c>
      <c r="G39" s="10">
        <f>_xlfn.XLOOKUP($E39,'Raw Data'!$E:$E,'Raw Data'!G:G,"ERROR",0,1)</f>
        <v>123</v>
      </c>
      <c r="H39" s="9">
        <f>_xlfn.XLOOKUP($E39,'Raw Data'!$E:$E,'Raw Data'!H:H,"ERROR",0,1)</f>
        <v>5241.05</v>
      </c>
      <c r="I39" s="9">
        <f>_xlfn.XLOOKUP($E39,'Raw Data'!$E:$E,'Raw Data'!I:I,"ERROR",0,1)</f>
        <v>0.00701682836546357</v>
      </c>
      <c r="J39" s="9" t="str">
        <f>_xlfn.XLOOKUP($E39,'Raw Data'!$E:$E,'Raw Data'!J:J,"ERROR",0,1)</f>
        <v>Yes</v>
      </c>
      <c r="K39" s="14" t="str">
        <f t="array" ref="K39">_xlfn.IFS(AND(L39&gt;0,L39&lt;=5),"0 to 5",AND(L39&gt;5,L39&lt;=10),"5 to 10",AND(L39&gt;10,L39&lt;=15),"10 to 15",AND(L39&gt;15,L39&lt;=20),"15 to 20",AND(L39&gt;20,L39&lt;=30),"20 to 30",AND(L39&gt;30,L39&lt;=40),"30 to 40",AND(L39&gt;40,L39&lt;=50),"40 to 50",AND(L39&gt;50,L39&lt;=75),"50 to 75",AND(L39&gt;75,L39&lt;=100),"75 to 100",AND(L39&gt;100,L39&lt;=150),"100 to 150",AND(L39&gt;150,L39&lt;=200),"150 to 200",AND(L39&gt;200,L39&lt;=250),"200 to 250",AND(L39&gt;250,L39&lt;=300),"250 to 300",AND(L39&gt;300,L39&lt;=400),"300 to 400",AND(L39&gt;400,L39&lt;=500),"400 to 500",L39&gt;500,"500+")</f>
        <v>40 to 50</v>
      </c>
      <c r="L39" s="9">
        <f>_xlfn.XLOOKUP($E39,'Raw Data'!$E:$E,'Raw Data'!L:L,"ERROR",0,1)</f>
        <v>43.5</v>
      </c>
      <c r="M39" s="14" t="str">
        <f t="array" ref="M39">_xlfn.IFS(AND(N39&gt;0,N39&lt;=5),"0 to 5",AND(N39&gt;5,N39&lt;=10),"5 to 10",AND(N39&gt;10,N39&lt;=15),"10 to 15",AND(N39&gt;15,N39&lt;=20),"15 to 20",AND(N39&gt;20,N39&lt;=30),"20 to 30",AND(N39&gt;30,N39&lt;=40),"30 to 40",AND(N39&gt;40,N39&lt;=50),"40 to 50",AND(N39&gt;50,N39&lt;=75),"50 to 75",AND(N39&gt;75,N39&lt;=100),"75 to 100",AND(N39&gt;100,N39&lt;=150),"100 to 150",AND(N39&gt;150,N39&lt;=200),"150 to 200",AND(N39&gt;200,N39&lt;=250),"200 to 250",AND(N39&gt;250,N39&lt;=300),"250 to 300",AND(N39&gt;300,N39&lt;=400),"300 to 400",AND(N39&gt;400,N39&lt;=500),"400 to 500",N39&gt;500,"500+")</f>
        <v>40 to 50</v>
      </c>
      <c r="N39" s="9">
        <f>_xlfn.XLOOKUP($E39,'Raw Data'!$E:$E,'Raw Data'!N:N,"ERROR",0,1)</f>
        <v>44.32</v>
      </c>
      <c r="O39" s="14" t="str">
        <f t="array" ref="O39">_xlfn.IFS(P39=0,"No Discount",AND(P39&gt;0,P39&lt;=0.02),"0% to 2%",AND(P39&gt;0.02,P39&lt;=0.04),"2% to 4%",AND(P39&gt;0.04,P39&lt;=0.06),"4% to 6%",AND(P39&gt;0.06,P39&lt;=0.08),"6% to 8%",AND(P39&gt;0.08,P39&lt;=0.1),"8% to 10%",AND(P39&gt;0.1,P39&lt;=0.15),"10% to 15%",AND(P39&gt;0.15,P39&lt;=0.2),"15% to 20%",AND(P39&gt;0.2,P39&lt;=0.25),"20% to 25%",AND(P39&gt;0.25,P39&lt;=0.3),"25% to 30%",AND(P39&gt;0.3,P39&lt;=0.4),"30% to 40%",AND(P39&gt;0.4,P39&lt;=0.5),"40% to 50%",AND(P39&gt;0.5,P39&lt;=0.75),"50% to 75%",AND(P39&gt;0.75,P39&lt;=1),"75% to 100%")</f>
        <v>0% to 2%</v>
      </c>
      <c r="P39" s="10">
        <f>_xlfn.XLOOKUP($E39,'Raw Data'!$E:$E,'Raw Data'!P:P,"ERROR",0,1)</f>
        <v>0.0185018050541516</v>
      </c>
      <c r="Q39" s="9">
        <f>_xlfn.XLOOKUP($E39,'Raw Data'!$E:$E,'Raw Data'!Q:Q,"ERROR",0,1)</f>
        <v>7</v>
      </c>
      <c r="R39" s="9" t="str">
        <f>_xlfn.XLOOKUP($E39,'Raw Data'!$E:$E,'Raw Data'!R:R,"ERROR",0,1)</f>
        <v>fl oz</v>
      </c>
      <c r="S39" s="5" t="str">
        <f t="array" ref="S39">_xlfn.IFS(AND(T39&gt;0,T39&lt;=0.05),"0 to 0.05",AND(T39&gt;0.05,T39&lt;=0.1),"0.05 to 0.1",AND(T39&gt;0.1,T39&lt;=0.2),"0.1 to 0.2",AND(T39&gt;0.2,T39&lt;=0.3),"0.2 to 0.3",AND(T39&gt;0.3,T39&lt;=0.4),"0.3 to 0.4",AND(T39&gt;0.4,T39&lt;=0.5),"0.4 to 0.5",AND(T39&gt;0.5,T39&lt;=0.75),"0.5 to 0.75",AND(T39&gt;0.75,T39&lt;=1),"0.75 to 1",AND(T39&gt;1,T39&lt;=2),"1 to 2",AND(T39&gt;2,T39&lt;=3),"2 to 3",AND(T39&gt;3,T39&lt;=4),"3 to 4",AND(T39&gt;4,T39&lt;=5),"4 to 5",AND(T39&gt;5,T39&lt;=10),"5 to 10",T39&gt;10,"10+")</f>
        <v>0.2 to 0.3</v>
      </c>
      <c r="T39" s="10">
        <f t="shared" si="1"/>
        <v>0.202072192264955</v>
      </c>
      <c r="U39" s="15" t="str">
        <f t="array" ref="U39">_xlfn.IFS(AND(V39&gt;0,V39&lt;=0.05),"0 to 0.05",AND(V39&gt;0.05,V39&lt;=0.1),"0.05 to 0.1",AND(V39&gt;0.1,V39&lt;=0.2),"0.1 to 0.2",AND(V39&gt;0.2,V39&lt;=0.3),"0.2 to 0.3",AND(V39&gt;0.3,V39&lt;=0.4),"0.3 to 0.4",AND(V39&gt;0.4,V39&lt;=0.5),"0.4 to 0.5",AND(V39&gt;0.5,V39&lt;=0.75),"0.5 to 0.75",AND(V39&gt;0.75,V39&lt;=1),"0.75 to 1",AND(V39&gt;1,V39&lt;=2),"1 to 2",AND(V39&gt;2,V39&lt;=3),"2 to 3",AND(V39&gt;3,V39&lt;=4),"3 to 4",AND(V39&gt;4,V39&lt;=5),"4 to 5",AND(V39&gt;5,V39&lt;=10),"5 to 10",V39&gt;10,"10+")</f>
        <v>0.05 to 0.1</v>
      </c>
      <c r="V39" s="10">
        <f t="shared" si="2"/>
        <v>0.0555879696901002</v>
      </c>
      <c r="W39" s="15" t="str">
        <f t="array" ref="W39">_xlfn.IFS(AND(X39&gt;0,X39&lt;=0.05),"0 to 0.05",AND(X39&gt;0.05,X39&lt;=0.1),"0.05 to 0.1",AND(X39&gt;0.1,X39&lt;=0.2),"0.1 to 0.2",AND(X39&gt;0.2,X39&lt;=0.3),"0.2 to 0.3",AND(X39&gt;0.3,X39&lt;=0.4),"0.3 to 0.4",AND(X39&gt;0.4,X39&lt;=0.5),"0.4 to 0.5",AND(X39&gt;0.5,X39&lt;=0.75),"0.5 to 0.75",AND(X39&gt;0.75,X39&lt;=1),"0.75 to 1",AND(X39&gt;1,X39&lt;=2),"1 to 2",AND(X39&gt;2,X39&lt;=3),"2 to 3",AND(X39&gt;3,X39&lt;=4),"3 to 4",AND(X39&gt;4,X39&lt;=5),"4 to 5",AND(X39&gt;5,X39&lt;=10),"5 to 10",X39&gt;10,"10+")</f>
        <v>0.05 to 0.1</v>
      </c>
      <c r="X39" s="16">
        <f t="shared" si="3"/>
        <v>0.0545594919115379</v>
      </c>
      <c r="Y39" s="5" t="str">
        <f t="array" ref="Y39">_xlfn.IFS(AND(Z39&gt;0,Z39&lt;=1),"0 to 1",AND(Z39&gt;1,Z39&lt;=2),"1 to 2",AND(Z39&gt;2,Z39&lt;=4),"2 to 4",AND(Z39&gt;4,Z39&lt;=6),"4 to 6",AND(Z39&gt;6,Z39&lt;=8),"6 to 8",AND(Z39&gt;8,Z39&lt;=10),"8 to 10",AND(Z39&gt;10,Z39&lt;=15),"10 to 15",AND(Z39&gt;15,Z39&lt;=20),"15 to 20",AND(Z39&gt;20,Z39&lt;=25),"20 to 25",AND(Z39&gt;25,Z39&lt;=30),"25 to 30",AND(Z39&gt;30,Z39&lt;=40),"30 to 40",AND(Z39&gt;40,Z39&lt;=50),"40 to 50",Z39&gt;50,"50+")</f>
        <v>6 to 8</v>
      </c>
      <c r="Z39" s="9">
        <f t="array" ref="Z39">_xlfn.IFS(AA39="oz",_xlfn.IFS(R39="oz",Q39,R39="fl oz",Q39*1.04,R39="ml",Q39*0.0338),AA39="fl oz",_xlfn.IFS(R39="oz",Q39/1.04,R39="fl oz",Q39,R39="ml",Q39*0.0338/1.04),AA39="ml",_xlfn.IFS(R39="oz",Q39/0.0338,R39="fl oz",Q39*1.04/0.0338,R39="ml",Q39))</f>
        <v>7.28</v>
      </c>
      <c r="AA39" s="9" t="str">
        <f>_xlfn.XLOOKUP($E39,'Raw Data'!$E:$E,'Raw Data'!AA:AA,"ERROR",0,1)</f>
        <v>oz</v>
      </c>
      <c r="AB39" s="5" t="s">
        <v>182</v>
      </c>
      <c r="AC39" s="5" t="s">
        <v>112</v>
      </c>
      <c r="AD39" s="5" t="s">
        <v>183</v>
      </c>
      <c r="AE39">
        <f t="shared" si="4"/>
        <v>0</v>
      </c>
      <c r="AF39">
        <f t="shared" si="4"/>
        <v>0</v>
      </c>
      <c r="AG39">
        <f t="shared" si="4"/>
        <v>0</v>
      </c>
      <c r="AH39">
        <f t="shared" si="4"/>
        <v>0</v>
      </c>
      <c r="AI39">
        <f t="shared" si="4"/>
        <v>1</v>
      </c>
      <c r="AJ39">
        <f t="shared" si="8"/>
        <v>0</v>
      </c>
      <c r="AK39">
        <f t="shared" si="8"/>
        <v>0</v>
      </c>
      <c r="AL39">
        <f t="shared" si="8"/>
        <v>0</v>
      </c>
      <c r="AM39">
        <f t="shared" si="8"/>
        <v>0</v>
      </c>
      <c r="AN39">
        <f t="shared" si="8"/>
        <v>0</v>
      </c>
      <c r="AO39">
        <f t="shared" si="9"/>
        <v>0</v>
      </c>
      <c r="AP39">
        <f t="shared" si="9"/>
        <v>1</v>
      </c>
      <c r="AQ39">
        <f t="shared" si="9"/>
        <v>0</v>
      </c>
      <c r="AR39">
        <f t="shared" si="13"/>
        <v>0</v>
      </c>
      <c r="AS39">
        <f t="shared" si="13"/>
        <v>0</v>
      </c>
      <c r="AT39">
        <f t="shared" si="13"/>
        <v>0</v>
      </c>
      <c r="AU39">
        <f t="shared" si="13"/>
        <v>0</v>
      </c>
      <c r="AV39">
        <f t="shared" si="13"/>
        <v>0</v>
      </c>
      <c r="AW39">
        <f t="shared" si="13"/>
        <v>0</v>
      </c>
      <c r="AX39">
        <f t="shared" si="13"/>
        <v>0</v>
      </c>
      <c r="AY39">
        <f t="shared" si="13"/>
        <v>0</v>
      </c>
      <c r="AZ39">
        <f t="shared" si="13"/>
        <v>0</v>
      </c>
      <c r="BA39">
        <f t="shared" si="13"/>
        <v>0</v>
      </c>
      <c r="BB39">
        <f t="shared" si="13"/>
        <v>0</v>
      </c>
      <c r="BC39">
        <f t="shared" si="13"/>
        <v>0</v>
      </c>
      <c r="BD39">
        <f t="shared" si="13"/>
        <v>0</v>
      </c>
      <c r="BE39">
        <f t="shared" si="13"/>
        <v>0</v>
      </c>
      <c r="BF39">
        <f t="shared" si="13"/>
        <v>0</v>
      </c>
      <c r="BG39">
        <f t="shared" si="13"/>
        <v>0</v>
      </c>
      <c r="BH39">
        <f t="shared" si="12"/>
        <v>1</v>
      </c>
      <c r="BI39">
        <f t="shared" si="12"/>
        <v>0</v>
      </c>
      <c r="BJ39">
        <f t="shared" si="12"/>
        <v>0</v>
      </c>
      <c r="BK39">
        <f t="shared" si="12"/>
        <v>0</v>
      </c>
      <c r="BL39">
        <f t="shared" si="12"/>
        <v>0</v>
      </c>
      <c r="BM39">
        <f t="shared" si="12"/>
        <v>0</v>
      </c>
      <c r="BN39">
        <f t="shared" si="12"/>
        <v>0</v>
      </c>
      <c r="BO39">
        <f t="shared" si="12"/>
        <v>1</v>
      </c>
    </row>
    <row r="40" spans="1:67">
      <c r="A40" s="5" t="str">
        <f>_xlfn.XLOOKUP($E40,'Raw Data'!$E:$E,'Raw Data'!A:A,"ERROR",0,1)</f>
        <v>AE</v>
      </c>
      <c r="B40" s="5" t="str">
        <f>_xlfn.XLOOKUP($E40,'Raw Data'!$E:$E,'Raw Data'!B:B,"ERROR",0,1)</f>
        <v>Hair Mousses</v>
      </c>
      <c r="C40" s="5" t="str">
        <f>_xlfn.XLOOKUP($E40,'Raw Data'!$E:$E,'Raw Data'!C:C,"ERROR",0,1)</f>
        <v>KERASTASE</v>
      </c>
      <c r="D40" s="5" t="str">
        <f>_xlfn.XLOOKUP($E40,'Raw Data'!$E:$E,'Raw Data'!D:D,"ERROR",0,1)</f>
        <v>www.amazon.ae/dp/B00JQNCIYI</v>
      </c>
      <c r="E40" s="5" t="s">
        <v>184</v>
      </c>
      <c r="F40" s="9" t="str">
        <f>_xlfn.XLOOKUP($E40,'Raw Data'!$E:$E,'Raw Data'!F:F,"ERROR",0,1)</f>
        <v>KERASTASE  Mousse  Bouffante  Hair   Mousse  | Volumizing and Bodying Styling Product | Strong Hold | Heat Protectant | With Vitamins | For All  Hair  Types | 150ml</v>
      </c>
      <c r="G40" s="10">
        <f>_xlfn.XLOOKUP($E40,'Raw Data'!$E:$E,'Raw Data'!G:G,"ERROR",0,1)</f>
        <v>24</v>
      </c>
      <c r="H40" s="9">
        <f>_xlfn.XLOOKUP($E40,'Raw Data'!$E:$E,'Raw Data'!H:H,"ERROR",0,1)</f>
        <v>4980.52</v>
      </c>
      <c r="I40" s="9">
        <f>_xlfn.XLOOKUP($E40,'Raw Data'!$E:$E,'Raw Data'!I:I,"ERROR",0,1)</f>
        <v>0.00666802530232656</v>
      </c>
      <c r="J40" s="9" t="str">
        <f>_xlfn.XLOOKUP($E40,'Raw Data'!$E:$E,'Raw Data'!J:J,"ERROR",0,1)</f>
        <v>Yes</v>
      </c>
      <c r="K40" s="14" t="str">
        <f t="array" ref="K40">_xlfn.IFS(AND(L40&gt;0,L40&lt;=5),"0 to 5",AND(L40&gt;5,L40&lt;=10),"5 to 10",AND(L40&gt;10,L40&lt;=15),"10 to 15",AND(L40&gt;15,L40&lt;=20),"15 to 20",AND(L40&gt;20,L40&lt;=30),"20 to 30",AND(L40&gt;30,L40&lt;=40),"30 to 40",AND(L40&gt;40,L40&lt;=50),"40 to 50",AND(L40&gt;50,L40&lt;=75),"50 to 75",AND(L40&gt;75,L40&lt;=100),"75 to 100",AND(L40&gt;100,L40&lt;=150),"100 to 150",AND(L40&gt;150,L40&lt;=200),"150 to 200",AND(L40&gt;200,L40&lt;=250),"200 to 250",AND(L40&gt;250,L40&lt;=300),"250 to 300",AND(L40&gt;300,L40&lt;=400),"300 to 400",AND(L40&gt;400,L40&lt;=500),"400 to 500",L40&gt;500,"500+")</f>
        <v>200 to 250</v>
      </c>
      <c r="L40" s="9">
        <f>_xlfn.XLOOKUP($E40,'Raw Data'!$E:$E,'Raw Data'!L:L,"ERROR",0,1)</f>
        <v>204.61</v>
      </c>
      <c r="M40" s="14" t="str">
        <f t="array" ref="M40">_xlfn.IFS(AND(N40&gt;0,N40&lt;=5),"0 to 5",AND(N40&gt;5,N40&lt;=10),"5 to 10",AND(N40&gt;10,N40&lt;=15),"10 to 15",AND(N40&gt;15,N40&lt;=20),"15 to 20",AND(N40&gt;20,N40&lt;=30),"20 to 30",AND(N40&gt;30,N40&lt;=40),"30 to 40",AND(N40&gt;40,N40&lt;=50),"40 to 50",AND(N40&gt;50,N40&lt;=75),"50 to 75",AND(N40&gt;75,N40&lt;=100),"75 to 100",AND(N40&gt;100,N40&lt;=150),"100 to 150",AND(N40&gt;150,N40&lt;=200),"150 to 200",AND(N40&gt;200,N40&lt;=250),"200 to 250",AND(N40&gt;250,N40&lt;=300),"250 to 300",AND(N40&gt;300,N40&lt;=400),"300 to 400",AND(N40&gt;400,N40&lt;=500),"400 to 500",N40&gt;500,"500+")</f>
        <v>200 to 250</v>
      </c>
      <c r="N40" s="9">
        <f>_xlfn.XLOOKUP($E40,'Raw Data'!$E:$E,'Raw Data'!N:N,"ERROR",0,1)</f>
        <v>212.93</v>
      </c>
      <c r="O40" s="14" t="str">
        <f t="array" ref="O40">_xlfn.IFS(P40=0,"No Discount",AND(P40&gt;0,P40&lt;=0.02),"0% to 2%",AND(P40&gt;0.02,P40&lt;=0.04),"2% to 4%",AND(P40&gt;0.04,P40&lt;=0.06),"4% to 6%",AND(P40&gt;0.06,P40&lt;=0.08),"6% to 8%",AND(P40&gt;0.08,P40&lt;=0.1),"8% to 10%",AND(P40&gt;0.1,P40&lt;=0.15),"10% to 15%",AND(P40&gt;0.15,P40&lt;=0.2),"15% to 20%",AND(P40&gt;0.2,P40&lt;=0.25),"20% to 25%",AND(P40&gt;0.25,P40&lt;=0.3),"25% to 30%",AND(P40&gt;0.3,P40&lt;=0.4),"30% to 40%",AND(P40&gt;0.4,P40&lt;=0.5),"40% to 50%",AND(P40&gt;0.5,P40&lt;=0.75),"50% to 75%",AND(P40&gt;0.75,P40&lt;=1),"75% to 100%")</f>
        <v>2% to 4%</v>
      </c>
      <c r="P40" s="10">
        <f>_xlfn.XLOOKUP($E40,'Raw Data'!$E:$E,'Raw Data'!P:P,"ERROR",0,1)</f>
        <v>0.0390738740431127</v>
      </c>
      <c r="Q40" s="9">
        <f>_xlfn.XLOOKUP($E40,'Raw Data'!$E:$E,'Raw Data'!Q:Q,"ERROR",0,1)</f>
        <v>150</v>
      </c>
      <c r="R40" s="9" t="str">
        <f>_xlfn.XLOOKUP($E40,'Raw Data'!$E:$E,'Raw Data'!R:R,"ERROR",0,1)</f>
        <v>ml</v>
      </c>
      <c r="S40" s="5" t="str">
        <f t="array" ref="S40">_xlfn.IFS(AND(T40&gt;0,T40&lt;=0.05),"0 to 0.05",AND(T40&gt;0.05,T40&lt;=0.1),"0.05 to 0.1",AND(T40&gt;0.1,T40&lt;=0.2),"0.1 to 0.2",AND(T40&gt;0.2,T40&lt;=0.3),"0.2 to 0.3",AND(T40&gt;0.3,T40&lt;=0.4),"0.3 to 0.4",AND(T40&gt;0.4,T40&lt;=0.5),"0.4 to 0.5",AND(T40&gt;0.5,T40&lt;=0.75),"0.5 to 0.75",AND(T40&gt;0.75,T40&lt;=1),"0.75 to 1",AND(T40&gt;1,T40&lt;=2),"1 to 2",AND(T40&gt;2,T40&lt;=3),"2 to 3",AND(T40&gt;3,T40&lt;=4),"3 to 4",AND(T40&gt;4,T40&lt;=5),"4 to 5",AND(T40&gt;5,T40&lt;=10),"5 to 10",T40&gt;10,"10+")</f>
        <v>1 to 2</v>
      </c>
      <c r="T40" s="10">
        <f t="shared" si="1"/>
        <v>1.36479546744628</v>
      </c>
      <c r="U40" s="15" t="str">
        <f t="array" ref="U40">_xlfn.IFS(AND(V40&gt;0,V40&lt;=0.05),"0 to 0.05",AND(V40&gt;0.05,V40&lt;=0.1),"0.05 to 0.1",AND(V40&gt;0.1,V40&lt;=0.2),"0.1 to 0.2",AND(V40&gt;0.2,V40&lt;=0.3),"0.2 to 0.3",AND(V40&gt;0.3,V40&lt;=0.4),"0.3 to 0.4",AND(V40&gt;0.4,V40&lt;=0.5),"0.4 to 0.5",AND(V40&gt;0.5,V40&lt;=0.75),"0.5 to 0.75",AND(V40&gt;0.75,V40&lt;=1),"0.75 to 1",AND(V40&gt;1,V40&lt;=2),"1 to 2",AND(V40&gt;2,V40&lt;=3),"2 to 3",AND(V40&gt;3,V40&lt;=4),"3 to 4",AND(V40&gt;4,V40&lt;=5),"4 to 5",AND(V40&gt;5,V40&lt;=10),"5 to 10",V40&gt;10,"10+")</f>
        <v>0.3 to 0.4</v>
      </c>
      <c r="V40" s="10">
        <f t="shared" si="2"/>
        <v>0.383478777667274</v>
      </c>
      <c r="W40" s="15" t="str">
        <f t="array" ref="W40">_xlfn.IFS(AND(X40&gt;0,X40&lt;=0.05),"0 to 0.05",AND(X40&gt;0.05,X40&lt;=0.1),"0.05 to 0.1",AND(X40&gt;0.1,X40&lt;=0.2),"0.1 to 0.2",AND(X40&gt;0.2,X40&lt;=0.3),"0.2 to 0.3",AND(X40&gt;0.3,X40&lt;=0.4),"0.3 to 0.4",AND(X40&gt;0.4,X40&lt;=0.5),"0.4 to 0.5",AND(X40&gt;0.5,X40&lt;=0.75),"0.5 to 0.75",AND(X40&gt;0.75,X40&lt;=1),"0.75 to 1",AND(X40&gt;1,X40&lt;=2),"1 to 2",AND(X40&gt;2,X40&lt;=3),"2 to 3",AND(X40&gt;3,X40&lt;=4),"3 to 4",AND(X40&gt;4,X40&lt;=5),"4 to 5",AND(X40&gt;5,X40&lt;=10),"5 to 10",X40&gt;10,"10+")</f>
        <v>0.3 to 0.4</v>
      </c>
      <c r="X40" s="16">
        <f t="shared" si="3"/>
        <v>0.368494776210496</v>
      </c>
      <c r="Y40" s="5" t="str">
        <f t="array" ref="Y40">_xlfn.IFS(AND(Z40&gt;0,Z40&lt;=1),"0 to 1",AND(Z40&gt;1,Z40&lt;=2),"1 to 2",AND(Z40&gt;2,Z40&lt;=4),"2 to 4",AND(Z40&gt;4,Z40&lt;=6),"4 to 6",AND(Z40&gt;6,Z40&lt;=8),"6 to 8",AND(Z40&gt;8,Z40&lt;=10),"8 to 10",AND(Z40&gt;10,Z40&lt;=15),"10 to 15",AND(Z40&gt;15,Z40&lt;=20),"15 to 20",AND(Z40&gt;20,Z40&lt;=25),"20 to 25",AND(Z40&gt;25,Z40&lt;=30),"25 to 30",AND(Z40&gt;30,Z40&lt;=40),"30 to 40",AND(Z40&gt;40,Z40&lt;=50),"40 to 50",Z40&gt;50,"50+")</f>
        <v>4 to 6</v>
      </c>
      <c r="Z40" s="9">
        <f t="array" ref="Z40">_xlfn.IFS(AA40="oz",_xlfn.IFS(R40="oz",Q40,R40="fl oz",Q40*1.04,R40="ml",Q40*0.0338),AA40="fl oz",_xlfn.IFS(R40="oz",Q40/1.04,R40="fl oz",Q40,R40="ml",Q40*0.0338/1.04),AA40="ml",_xlfn.IFS(R40="oz",Q40/0.0338,R40="fl oz",Q40*1.04/0.0338,R40="ml",Q40))</f>
        <v>5.07</v>
      </c>
      <c r="AA40" s="9" t="str">
        <f>_xlfn.XLOOKUP($E40,'Raw Data'!$E:$E,'Raw Data'!AA:AA,"ERROR",0,1)</f>
        <v>oz</v>
      </c>
      <c r="AB40" s="5" t="s">
        <v>185</v>
      </c>
      <c r="AC40" s="5" t="s">
        <v>112</v>
      </c>
      <c r="AD40" s="5" t="s">
        <v>43</v>
      </c>
      <c r="AE40">
        <f t="shared" si="4"/>
        <v>0</v>
      </c>
      <c r="AF40">
        <f t="shared" si="4"/>
        <v>0</v>
      </c>
      <c r="AG40">
        <f t="shared" si="4"/>
        <v>0</v>
      </c>
      <c r="AH40">
        <f t="shared" si="4"/>
        <v>0</v>
      </c>
      <c r="AI40">
        <f t="shared" si="4"/>
        <v>0</v>
      </c>
      <c r="AJ40">
        <f t="shared" si="8"/>
        <v>0</v>
      </c>
      <c r="AK40">
        <f t="shared" si="8"/>
        <v>0</v>
      </c>
      <c r="AL40">
        <f t="shared" si="8"/>
        <v>0</v>
      </c>
      <c r="AM40">
        <f t="shared" si="8"/>
        <v>0</v>
      </c>
      <c r="AN40">
        <f t="shared" si="8"/>
        <v>0</v>
      </c>
      <c r="AO40">
        <f t="shared" si="9"/>
        <v>0</v>
      </c>
      <c r="AP40">
        <f t="shared" si="9"/>
        <v>0</v>
      </c>
      <c r="AQ40">
        <f t="shared" si="9"/>
        <v>0</v>
      </c>
      <c r="AR40">
        <f t="shared" si="13"/>
        <v>0</v>
      </c>
      <c r="AS40">
        <f t="shared" si="13"/>
        <v>0</v>
      </c>
      <c r="AT40">
        <f t="shared" si="13"/>
        <v>1</v>
      </c>
      <c r="AU40">
        <f t="shared" si="13"/>
        <v>1</v>
      </c>
      <c r="AV40">
        <f t="shared" si="13"/>
        <v>1</v>
      </c>
      <c r="AW40">
        <f t="shared" si="13"/>
        <v>0</v>
      </c>
      <c r="AX40">
        <f t="shared" si="13"/>
        <v>0</v>
      </c>
      <c r="AY40">
        <f t="shared" si="13"/>
        <v>0</v>
      </c>
      <c r="AZ40">
        <f t="shared" si="13"/>
        <v>0</v>
      </c>
      <c r="BA40">
        <f t="shared" si="13"/>
        <v>0</v>
      </c>
      <c r="BB40">
        <f t="shared" si="13"/>
        <v>0</v>
      </c>
      <c r="BC40">
        <f t="shared" si="13"/>
        <v>0</v>
      </c>
      <c r="BD40">
        <f t="shared" si="13"/>
        <v>0</v>
      </c>
      <c r="BE40">
        <f t="shared" si="13"/>
        <v>0</v>
      </c>
      <c r="BF40">
        <f t="shared" si="13"/>
        <v>0</v>
      </c>
      <c r="BG40">
        <f t="shared" si="13"/>
        <v>0</v>
      </c>
      <c r="BH40">
        <f t="shared" si="12"/>
        <v>0</v>
      </c>
      <c r="BI40">
        <f t="shared" si="12"/>
        <v>0</v>
      </c>
      <c r="BJ40">
        <f t="shared" si="12"/>
        <v>0</v>
      </c>
      <c r="BK40">
        <f t="shared" si="12"/>
        <v>0</v>
      </c>
      <c r="BL40">
        <f t="shared" si="12"/>
        <v>0</v>
      </c>
      <c r="BM40">
        <f t="shared" si="12"/>
        <v>0</v>
      </c>
      <c r="BN40">
        <f t="shared" si="12"/>
        <v>1</v>
      </c>
      <c r="BO40">
        <f t="shared" si="12"/>
        <v>1</v>
      </c>
    </row>
    <row r="41" spans="1:67">
      <c r="A41" s="5" t="str">
        <f>_xlfn.XLOOKUP($E41,'Raw Data'!$E:$E,'Raw Data'!A:A,"ERROR",0,1)</f>
        <v>AE</v>
      </c>
      <c r="B41" s="5" t="str">
        <f>_xlfn.XLOOKUP($E41,'Raw Data'!$E:$E,'Raw Data'!B:B,"ERROR",0,1)</f>
        <v>Hair Mousses</v>
      </c>
      <c r="C41" s="5" t="str">
        <f>_xlfn.XLOOKUP($E41,'Raw Data'!$E:$E,'Raw Data'!C:C,"ERROR",0,1)</f>
        <v>Oribe</v>
      </c>
      <c r="D41" s="5" t="str">
        <f>_xlfn.XLOOKUP($E41,'Raw Data'!$E:$E,'Raw Data'!D:D,"ERROR",0,1)</f>
        <v>www.amazon.ae/dp/B00DHOROQ4</v>
      </c>
      <c r="E41" s="5" t="s">
        <v>186</v>
      </c>
      <c r="F41" s="9" t="str">
        <f>_xlfn.XLOOKUP($E41,'Raw Data'!$E:$E,'Raw Data'!F:F,"ERROR",0,1)</f>
        <v>Oribe Grandiose Hair Plumping Mousse, 5.8 Ounce Oribe Grandiose Hair Plumping Mousse, 5.8 Ounce</v>
      </c>
      <c r="G41" s="10">
        <f>_xlfn.XLOOKUP($E41,'Raw Data'!$E:$E,'Raw Data'!G:G,"ERROR",0,1)</f>
        <v>24</v>
      </c>
      <c r="H41" s="9">
        <f>_xlfn.XLOOKUP($E41,'Raw Data'!$E:$E,'Raw Data'!H:H,"ERROR",0,1)</f>
        <v>4963.76</v>
      </c>
      <c r="I41" s="9">
        <f>_xlfn.XLOOKUP($E41,'Raw Data'!$E:$E,'Raw Data'!I:I,"ERROR",0,1)</f>
        <v>0.00664558666056486</v>
      </c>
      <c r="J41" s="9" t="str">
        <f>_xlfn.XLOOKUP($E41,'Raw Data'!$E:$E,'Raw Data'!J:J,"ERROR",0,1)</f>
        <v>Yes</v>
      </c>
      <c r="K41" s="14" t="str">
        <f t="array" ref="K41">_xlfn.IFS(AND(L41&gt;0,L41&lt;=5),"0 to 5",AND(L41&gt;5,L41&lt;=10),"5 to 10",AND(L41&gt;10,L41&lt;=15),"10 to 15",AND(L41&gt;15,L41&lt;=20),"15 to 20",AND(L41&gt;20,L41&lt;=30),"20 to 30",AND(L41&gt;30,L41&lt;=40),"30 to 40",AND(L41&gt;40,L41&lt;=50),"40 to 50",AND(L41&gt;50,L41&lt;=75),"50 to 75",AND(L41&gt;75,L41&lt;=100),"75 to 100",AND(L41&gt;100,L41&lt;=150),"100 to 150",AND(L41&gt;150,L41&lt;=200),"150 to 200",AND(L41&gt;200,L41&lt;=250),"200 to 250",AND(L41&gt;250,L41&lt;=300),"250 to 300",AND(L41&gt;300,L41&lt;=400),"300 to 400",AND(L41&gt;400,L41&lt;=500),"400 to 500",L41&gt;500,"500+")</f>
        <v>200 to 250</v>
      </c>
      <c r="L41" s="9">
        <f>_xlfn.XLOOKUP($E41,'Raw Data'!$E:$E,'Raw Data'!L:L,"ERROR",0,1)</f>
        <v>206.26</v>
      </c>
      <c r="M41" s="14" t="str">
        <f t="array" ref="M41">_xlfn.IFS(AND(N41&gt;0,N41&lt;=5),"0 to 5",AND(N41&gt;5,N41&lt;=10),"5 to 10",AND(N41&gt;10,N41&lt;=15),"10 to 15",AND(N41&gt;15,N41&lt;=20),"15 to 20",AND(N41&gt;20,N41&lt;=30),"20 to 30",AND(N41&gt;30,N41&lt;=40),"30 to 40",AND(N41&gt;40,N41&lt;=50),"40 to 50",AND(N41&gt;50,N41&lt;=75),"50 to 75",AND(N41&gt;75,N41&lt;=100),"75 to 100",AND(N41&gt;100,N41&lt;=150),"100 to 150",AND(N41&gt;150,N41&lt;=200),"150 to 200",AND(N41&gt;200,N41&lt;=250),"200 to 250",AND(N41&gt;250,N41&lt;=300),"250 to 300",AND(N41&gt;300,N41&lt;=400),"300 to 400",AND(N41&gt;400,N41&lt;=500),"400 to 500",N41&gt;500,"500+")</f>
        <v>200 to 250</v>
      </c>
      <c r="N41" s="9">
        <f>_xlfn.XLOOKUP($E41,'Raw Data'!$E:$E,'Raw Data'!N:N,"ERROR",0,1)</f>
        <v>209.7</v>
      </c>
      <c r="O41" s="14" t="str">
        <f t="array" ref="O41">_xlfn.IFS(P41=0,"No Discount",AND(P41&gt;0,P41&lt;=0.02),"0% to 2%",AND(P41&gt;0.02,P41&lt;=0.04),"2% to 4%",AND(P41&gt;0.04,P41&lt;=0.06),"4% to 6%",AND(P41&gt;0.06,P41&lt;=0.08),"6% to 8%",AND(P41&gt;0.08,P41&lt;=0.1),"8% to 10%",AND(P41&gt;0.1,P41&lt;=0.15),"10% to 15%",AND(P41&gt;0.15,P41&lt;=0.2),"15% to 20%",AND(P41&gt;0.2,P41&lt;=0.25),"20% to 25%",AND(P41&gt;0.25,P41&lt;=0.3),"25% to 30%",AND(P41&gt;0.3,P41&lt;=0.4),"30% to 40%",AND(P41&gt;0.4,P41&lt;=0.5),"40% to 50%",AND(P41&gt;0.5,P41&lt;=0.75),"50% to 75%",AND(P41&gt;0.75,P41&lt;=1),"75% to 100%")</f>
        <v>0% to 2%</v>
      </c>
      <c r="P41" s="10">
        <f>_xlfn.XLOOKUP($E41,'Raw Data'!$E:$E,'Raw Data'!P:P,"ERROR",0,1)</f>
        <v>0.0164043872198379</v>
      </c>
      <c r="Q41" s="9">
        <f>_xlfn.XLOOKUP($E41,'Raw Data'!$E:$E,'Raw Data'!Q:Q,"ERROR",0,1)</f>
        <v>5.8</v>
      </c>
      <c r="R41" s="9" t="str">
        <f>_xlfn.XLOOKUP($E41,'Raw Data'!$E:$E,'Raw Data'!R:R,"ERROR",0,1)</f>
        <v>oz</v>
      </c>
      <c r="S41" s="5" t="str">
        <f t="array" ref="S41">_xlfn.IFS(AND(T41&gt;0,T41&lt;=0.05),"0 to 0.05",AND(T41&gt;0.05,T41&lt;=0.1),"0.05 to 0.1",AND(T41&gt;0.1,T41&lt;=0.2),"0.1 to 0.2",AND(T41&gt;0.2,T41&lt;=0.3),"0.2 to 0.3",AND(T41&gt;0.3,T41&lt;=0.4),"0.3 to 0.4",AND(T41&gt;0.4,T41&lt;=0.5),"0.4 to 0.5",AND(T41&gt;0.5,T41&lt;=0.75),"0.5 to 0.75",AND(T41&gt;0.75,T41&lt;=1),"0.75 to 1",AND(T41&gt;1,T41&lt;=2),"1 to 2",AND(T41&gt;2,T41&lt;=3),"2 to 3",AND(T41&gt;3,T41&lt;=4),"3 to 4",AND(T41&gt;4,T41&lt;=5),"4 to 5",AND(T41&gt;5,T41&lt;=10),"5 to 10",T41&gt;10,"10+")</f>
        <v>1 to 2</v>
      </c>
      <c r="T41" s="10">
        <f t="shared" si="1"/>
        <v>1.20264014086971</v>
      </c>
      <c r="U41" s="15" t="str">
        <f t="array" ref="U41">_xlfn.IFS(AND(V41&gt;0,V41&lt;=0.05),"0 to 0.05",AND(V41&gt;0.05,V41&lt;=0.1),"0.05 to 0.1",AND(V41&gt;0.1,V41&lt;=0.2),"0.1 to 0.2",AND(V41&gt;0.2,V41&lt;=0.3),"0.2 to 0.3",AND(V41&gt;0.3,V41&lt;=0.4),"0.3 to 0.4",AND(V41&gt;0.4,V41&lt;=0.5),"0.4 to 0.5",AND(V41&gt;0.5,V41&lt;=0.75),"0.5 to 0.75",AND(V41&gt;0.75,V41&lt;=1),"0.75 to 1",AND(V41&gt;1,V41&lt;=2),"1 to 2",AND(V41&gt;2,V41&lt;=3),"2 to 3",AND(V41&gt;3,V41&lt;=4),"3 to 4",AND(V41&gt;4,V41&lt;=5),"4 to 5",AND(V41&gt;5,V41&lt;=10),"5 to 10",V41&gt;10,"10+")</f>
        <v>0.3 to 0.4</v>
      </c>
      <c r="V41" s="10">
        <f t="shared" si="2"/>
        <v>0.330128392009609</v>
      </c>
      <c r="W41" s="15" t="str">
        <f t="array" ref="W41">_xlfn.IFS(AND(X41&gt;0,X41&lt;=0.05),"0 to 0.05",AND(X41&gt;0.05,X41&lt;=0.1),"0.05 to 0.1",AND(X41&gt;0.1,X41&lt;=0.2),"0.1 to 0.2",AND(X41&gt;0.2,X41&lt;=0.3),"0.2 to 0.3",AND(X41&gt;0.3,X41&lt;=0.4),"0.3 to 0.4",AND(X41&gt;0.4,X41&lt;=0.5),"0.4 to 0.5",AND(X41&gt;0.5,X41&lt;=0.75),"0.5 to 0.75",AND(X41&gt;0.75,X41&lt;=1),"0.75 to 1",AND(X41&gt;1,X41&lt;=2),"1 to 2",AND(X41&gt;2,X41&lt;=3),"2 to 3",AND(X41&gt;3,X41&lt;=4),"3 to 4",AND(X41&gt;4,X41&lt;=5),"4 to 5",AND(X41&gt;5,X41&lt;=10),"5 to 10",X41&gt;10,"10+")</f>
        <v>0.3 to 0.4</v>
      </c>
      <c r="X41" s="16">
        <f t="shared" si="3"/>
        <v>0.324712838034821</v>
      </c>
      <c r="Y41" s="5" t="str">
        <f t="array" ref="Y41">_xlfn.IFS(AND(Z41&gt;0,Z41&lt;=1),"0 to 1",AND(Z41&gt;1,Z41&lt;=2),"1 to 2",AND(Z41&gt;2,Z41&lt;=4),"2 to 4",AND(Z41&gt;4,Z41&lt;=6),"4 to 6",AND(Z41&gt;6,Z41&lt;=8),"6 to 8",AND(Z41&gt;8,Z41&lt;=10),"8 to 10",AND(Z41&gt;10,Z41&lt;=15),"10 to 15",AND(Z41&gt;15,Z41&lt;=20),"15 to 20",AND(Z41&gt;20,Z41&lt;=25),"20 to 25",AND(Z41&gt;25,Z41&lt;=30),"25 to 30",AND(Z41&gt;30,Z41&lt;=40),"30 to 40",AND(Z41&gt;40,Z41&lt;=50),"40 to 50",Z41&gt;50,"50+")</f>
        <v>4 to 6</v>
      </c>
      <c r="Z41" s="9">
        <f t="array" ref="Z41">_xlfn.IFS(AA41="oz",_xlfn.IFS(R41="oz",Q41,R41="fl oz",Q41*1.04,R41="ml",Q41*0.0338),AA41="fl oz",_xlfn.IFS(R41="oz",Q41/1.04,R41="fl oz",Q41,R41="ml",Q41*0.0338/1.04),AA41="ml",_xlfn.IFS(R41="oz",Q41/0.0338,R41="fl oz",Q41*1.04/0.0338,R41="ml",Q41))</f>
        <v>5.8</v>
      </c>
      <c r="AA41" s="9" t="str">
        <f>_xlfn.XLOOKUP($E41,'Raw Data'!$E:$E,'Raw Data'!AA:AA,"ERROR",0,1)</f>
        <v>oz</v>
      </c>
      <c r="AB41" s="5" t="s">
        <v>33</v>
      </c>
      <c r="AC41" s="5" t="s">
        <v>43</v>
      </c>
      <c r="AD41" s="5" t="s">
        <v>187</v>
      </c>
      <c r="AE41">
        <f t="shared" si="4"/>
        <v>0</v>
      </c>
      <c r="AF41">
        <f t="shared" si="4"/>
        <v>0</v>
      </c>
      <c r="AG41">
        <f t="shared" si="4"/>
        <v>0</v>
      </c>
      <c r="AH41">
        <f t="shared" si="4"/>
        <v>0</v>
      </c>
      <c r="AI41">
        <f t="shared" si="4"/>
        <v>0</v>
      </c>
      <c r="AJ41">
        <f t="shared" si="8"/>
        <v>0</v>
      </c>
      <c r="AK41">
        <f t="shared" si="8"/>
        <v>0</v>
      </c>
      <c r="AL41">
        <f t="shared" si="8"/>
        <v>0</v>
      </c>
      <c r="AM41">
        <f t="shared" si="8"/>
        <v>0</v>
      </c>
      <c r="AN41">
        <f t="shared" si="8"/>
        <v>0</v>
      </c>
      <c r="AO41">
        <f t="shared" si="9"/>
        <v>0</v>
      </c>
      <c r="AP41">
        <f t="shared" si="9"/>
        <v>0</v>
      </c>
      <c r="AQ41">
        <f t="shared" si="9"/>
        <v>0</v>
      </c>
      <c r="AR41">
        <f t="shared" si="13"/>
        <v>0</v>
      </c>
      <c r="AS41">
        <f t="shared" si="13"/>
        <v>0</v>
      </c>
      <c r="AT41">
        <f t="shared" si="13"/>
        <v>0</v>
      </c>
      <c r="AU41">
        <f t="shared" si="13"/>
        <v>0</v>
      </c>
      <c r="AV41">
        <f t="shared" si="13"/>
        <v>0</v>
      </c>
      <c r="AW41">
        <f t="shared" si="13"/>
        <v>0</v>
      </c>
      <c r="AX41">
        <f t="shared" si="13"/>
        <v>0</v>
      </c>
      <c r="AY41">
        <f t="shared" si="13"/>
        <v>0</v>
      </c>
      <c r="AZ41">
        <f t="shared" si="13"/>
        <v>0</v>
      </c>
      <c r="BA41">
        <f t="shared" si="13"/>
        <v>0</v>
      </c>
      <c r="BB41">
        <f t="shared" si="13"/>
        <v>0</v>
      </c>
      <c r="BC41">
        <f t="shared" si="13"/>
        <v>0</v>
      </c>
      <c r="BD41">
        <f t="shared" si="13"/>
        <v>0</v>
      </c>
      <c r="BE41">
        <f t="shared" si="13"/>
        <v>0</v>
      </c>
      <c r="BF41">
        <f t="shared" si="13"/>
        <v>0</v>
      </c>
      <c r="BG41">
        <f t="shared" si="13"/>
        <v>0</v>
      </c>
      <c r="BH41">
        <f t="shared" si="12"/>
        <v>0</v>
      </c>
      <c r="BI41">
        <f t="shared" si="12"/>
        <v>0</v>
      </c>
      <c r="BJ41">
        <f t="shared" si="12"/>
        <v>1</v>
      </c>
      <c r="BK41">
        <f t="shared" si="12"/>
        <v>0</v>
      </c>
      <c r="BL41">
        <f t="shared" si="12"/>
        <v>0</v>
      </c>
      <c r="BM41">
        <f t="shared" si="12"/>
        <v>0</v>
      </c>
      <c r="BN41">
        <f t="shared" si="12"/>
        <v>0</v>
      </c>
      <c r="BO41">
        <f t="shared" si="12"/>
        <v>1</v>
      </c>
    </row>
    <row r="42" spans="1:67">
      <c r="A42" s="5" t="str">
        <f>_xlfn.XLOOKUP($E42,'Raw Data'!$E:$E,'Raw Data'!A:A,"ERROR",0,1)</f>
        <v>AE</v>
      </c>
      <c r="B42" s="5" t="str">
        <f>_xlfn.XLOOKUP($E42,'Raw Data'!$E:$E,'Raw Data'!B:B,"ERROR",0,1)</f>
        <v>Hair Mousses</v>
      </c>
      <c r="C42" s="5" t="str">
        <f>_xlfn.XLOOKUP($E42,'Raw Data'!$E:$E,'Raw Data'!C:C,"ERROR",0,1)</f>
        <v>ogx</v>
      </c>
      <c r="D42" s="5" t="str">
        <f>_xlfn.XLOOKUP($E42,'Raw Data'!$E:$E,'Raw Data'!D:D,"ERROR",0,1)</f>
        <v>www.amazon.ae/dp/B00LAXO5VG</v>
      </c>
      <c r="E42" s="5" t="s">
        <v>188</v>
      </c>
      <c r="F42" s="9" t="str">
        <f>_xlfn.XLOOKUP($E42,'Raw Data'!$E:$E,'Raw Data'!F:F,"ERROR",0,1)</f>
        <v>OGX Renewing + Argan Oil of Morocco Voluminous Mousse, 8 Ounce</v>
      </c>
      <c r="G42" s="10">
        <f>_xlfn.XLOOKUP($E42,'Raw Data'!$E:$E,'Raw Data'!G:G,"ERROR",0,1)</f>
        <v>28</v>
      </c>
      <c r="H42" s="9">
        <f>_xlfn.XLOOKUP($E42,'Raw Data'!$E:$E,'Raw Data'!H:H,"ERROR",0,1)</f>
        <v>4757.5</v>
      </c>
      <c r="I42" s="9">
        <f>_xlfn.XLOOKUP($E42,'Raw Data'!$E:$E,'Raw Data'!I:I,"ERROR",0,1)</f>
        <v>0.00636944141893188</v>
      </c>
      <c r="J42" s="9" t="str">
        <f>_xlfn.XLOOKUP($E42,'Raw Data'!$E:$E,'Raw Data'!J:J,"ERROR",0,1)</f>
        <v>Yes</v>
      </c>
      <c r="K42" s="14" t="str">
        <f t="array" ref="K42">_xlfn.IFS(AND(L42&gt;0,L42&lt;=5),"0 to 5",AND(L42&gt;5,L42&lt;=10),"5 to 10",AND(L42&gt;10,L42&lt;=15),"10 to 15",AND(L42&gt;15,L42&lt;=20),"15 to 20",AND(L42&gt;20,L42&lt;=30),"20 to 30",AND(L42&gt;30,L42&lt;=40),"30 to 40",AND(L42&gt;40,L42&lt;=50),"40 to 50",AND(L42&gt;50,L42&lt;=75),"50 to 75",AND(L42&gt;75,L42&lt;=100),"75 to 100",AND(L42&gt;100,L42&lt;=150),"100 to 150",AND(L42&gt;150,L42&lt;=200),"150 to 200",AND(L42&gt;200,L42&lt;=250),"200 to 250",AND(L42&gt;250,L42&lt;=300),"250 to 300",AND(L42&gt;300,L42&lt;=400),"300 to 400",AND(L42&gt;400,L42&lt;=500),"400 to 500",L42&gt;500,"500+")</f>
        <v>200 to 250</v>
      </c>
      <c r="L42" s="9">
        <f>_xlfn.XLOOKUP($E42,'Raw Data'!$E:$E,'Raw Data'!L:L,"ERROR",0,1)</f>
        <v>203.02</v>
      </c>
      <c r="M42" s="14" t="str">
        <f t="array" ref="M42">_xlfn.IFS(AND(N42&gt;0,N42&lt;=5),"0 to 5",AND(N42&gt;5,N42&lt;=10),"5 to 10",AND(N42&gt;10,N42&lt;=15),"10 to 15",AND(N42&gt;15,N42&lt;=20),"15 to 20",AND(N42&gt;20,N42&lt;=30),"20 to 30",AND(N42&gt;30,N42&lt;=40),"30 to 40",AND(N42&gt;40,N42&lt;=50),"40 to 50",AND(N42&gt;50,N42&lt;=75),"50 to 75",AND(N42&gt;75,N42&lt;=100),"75 to 100",AND(N42&gt;100,N42&lt;=150),"100 to 150",AND(N42&gt;150,N42&lt;=200),"150 to 200",AND(N42&gt;200,N42&lt;=250),"200 to 250",AND(N42&gt;250,N42&lt;=300),"250 to 300",AND(N42&gt;300,N42&lt;=400),"300 to 400",AND(N42&gt;400,N42&lt;=500),"400 to 500",N42&gt;500,"500+")</f>
        <v>200 to 250</v>
      </c>
      <c r="N42" s="9">
        <f>_xlfn.XLOOKUP($E42,'Raw Data'!$E:$E,'Raw Data'!N:N,"ERROR",0,1)</f>
        <v>236.57</v>
      </c>
      <c r="O42" s="14" t="str">
        <f t="array" ref="O42">_xlfn.IFS(P42=0,"No Discount",AND(P42&gt;0,P42&lt;=0.02),"0% to 2%",AND(P42&gt;0.02,P42&lt;=0.04),"2% to 4%",AND(P42&gt;0.04,P42&lt;=0.06),"4% to 6%",AND(P42&gt;0.06,P42&lt;=0.08),"6% to 8%",AND(P42&gt;0.08,P42&lt;=0.1),"8% to 10%",AND(P42&gt;0.1,P42&lt;=0.15),"10% to 15%",AND(P42&gt;0.15,P42&lt;=0.2),"15% to 20%",AND(P42&gt;0.2,P42&lt;=0.25),"20% to 25%",AND(P42&gt;0.25,P42&lt;=0.3),"25% to 30%",AND(P42&gt;0.3,P42&lt;=0.4),"30% to 40%",AND(P42&gt;0.4,P42&lt;=0.5),"40% to 50%",AND(P42&gt;0.5,P42&lt;=0.75),"50% to 75%",AND(P42&gt;0.75,P42&lt;=1),"75% to 100%")</f>
        <v>10% to 15%</v>
      </c>
      <c r="P42" s="10">
        <f>_xlfn.XLOOKUP($E42,'Raw Data'!$E:$E,'Raw Data'!P:P,"ERROR",0,1)</f>
        <v>0.141818489242085</v>
      </c>
      <c r="Q42" s="9">
        <f>_xlfn.XLOOKUP($E42,'Raw Data'!$E:$E,'Raw Data'!Q:Q,"ERROR",0,1)</f>
        <v>8</v>
      </c>
      <c r="R42" s="9" t="str">
        <f>_xlfn.XLOOKUP($E42,'Raw Data'!$E:$E,'Raw Data'!R:R,"ERROR",0,1)</f>
        <v>oz</v>
      </c>
      <c r="S42" s="5" t="str">
        <f t="array" ref="S42">_xlfn.IFS(AND(T42&gt;0,T42&lt;=0.05),"0 to 0.05",AND(T42&gt;0.05,T42&lt;=0.1),"0.05 to 0.1",AND(T42&gt;0.1,T42&lt;=0.2),"0.1 to 0.2",AND(T42&gt;0.2,T42&lt;=0.3),"0.2 to 0.3",AND(T42&gt;0.3,T42&lt;=0.4),"0.3 to 0.4",AND(T42&gt;0.4,T42&lt;=0.5),"0.4 to 0.5",AND(T42&gt;0.5,T42&lt;=0.75),"0.5 to 0.75",AND(T42&gt;0.75,T42&lt;=1),"0.75 to 1",AND(T42&gt;1,T42&lt;=2),"1 to 2",AND(T42&gt;2,T42&lt;=3),"2 to 3",AND(T42&gt;3,T42&lt;=4),"3 to 4",AND(T42&gt;4,T42&lt;=5),"4 to 5",AND(T42&gt;5,T42&lt;=10),"5 to 10",T42&gt;10,"10+")</f>
        <v>0.75 to 1</v>
      </c>
      <c r="T42" s="10">
        <f t="shared" si="1"/>
        <v>0.858217788298952</v>
      </c>
      <c r="U42" s="15" t="str">
        <f t="array" ref="U42">_xlfn.IFS(AND(V42&gt;0,V42&lt;=0.05),"0 to 0.05",AND(V42&gt;0.05,V42&lt;=0.1),"0.05 to 0.1",AND(V42&gt;0.1,V42&lt;=0.2),"0.1 to 0.2",AND(V42&gt;0.2,V42&lt;=0.3),"0.2 to 0.3",AND(V42&gt;0.3,V42&lt;=0.4),"0.3 to 0.4",AND(V42&gt;0.4,V42&lt;=0.5),"0.4 to 0.5",AND(V42&gt;0.5,V42&lt;=0.75),"0.5 to 0.75",AND(V42&gt;0.75,V42&lt;=1),"0.75 to 1",AND(V42&gt;1,V42&lt;=2),"1 to 2",AND(V42&gt;2,V42&lt;=3),"2 to 3",AND(V42&gt;3,V42&lt;=4),"3 to 4",AND(V42&gt;4,V42&lt;=5),"4 to 5",AND(V42&gt;5,V42&lt;=10),"5 to 10",V42&gt;10,"10+")</f>
        <v>0.2 to 0.3</v>
      </c>
      <c r="V42" s="10">
        <f t="shared" si="2"/>
        <v>0.27001141359486</v>
      </c>
      <c r="W42" s="15" t="str">
        <f t="array" ref="W42">_xlfn.IFS(AND(X42&gt;0,X42&lt;=0.05),"0 to 0.05",AND(X42&gt;0.05,X42&lt;=0.1),"0.05 to 0.1",AND(X42&gt;0.1,X42&lt;=0.2),"0.1 to 0.2",AND(X42&gt;0.2,X42&lt;=0.3),"0.2 to 0.3",AND(X42&gt;0.3,X42&lt;=0.4),"0.3 to 0.4",AND(X42&gt;0.4,X42&lt;=0.5),"0.4 to 0.5",AND(X42&gt;0.5,X42&lt;=0.75),"0.5 to 0.75",AND(X42&gt;0.75,X42&lt;=1),"0.75 to 1",AND(X42&gt;1,X42&lt;=2),"1 to 2",AND(X42&gt;2,X42&lt;=3),"2 to 3",AND(X42&gt;3,X42&lt;=4),"3 to 4",AND(X42&gt;4,X42&lt;=5),"4 to 5",AND(X42&gt;5,X42&lt;=10),"5 to 10",X42&gt;10,"10+")</f>
        <v>0.2 to 0.3</v>
      </c>
      <c r="X42" s="16">
        <f t="shared" si="3"/>
        <v>0.231718802840717</v>
      </c>
      <c r="Y42" s="5" t="str">
        <f t="array" ref="Y42">_xlfn.IFS(AND(Z42&gt;0,Z42&lt;=1),"0 to 1",AND(Z42&gt;1,Z42&lt;=2),"1 to 2",AND(Z42&gt;2,Z42&lt;=4),"2 to 4",AND(Z42&gt;4,Z42&lt;=6),"4 to 6",AND(Z42&gt;6,Z42&lt;=8),"6 to 8",AND(Z42&gt;8,Z42&lt;=10),"8 to 10",AND(Z42&gt;10,Z42&lt;=15),"10 to 15",AND(Z42&gt;15,Z42&lt;=20),"15 to 20",AND(Z42&gt;20,Z42&lt;=25),"20 to 25",AND(Z42&gt;25,Z42&lt;=30),"25 to 30",AND(Z42&gt;30,Z42&lt;=40),"30 to 40",AND(Z42&gt;40,Z42&lt;=50),"40 to 50",Z42&gt;50,"50+")</f>
        <v>6 to 8</v>
      </c>
      <c r="Z42" s="9">
        <f t="array" ref="Z42">_xlfn.IFS(AA42="oz",_xlfn.IFS(R42="oz",Q42,R42="fl oz",Q42*1.04,R42="ml",Q42*0.0338),AA42="fl oz",_xlfn.IFS(R42="oz",Q42/1.04,R42="fl oz",Q42,R42="ml",Q42*0.0338/1.04),AA42="ml",_xlfn.IFS(R42="oz",Q42/0.0338,R42="fl oz",Q42*1.04/0.0338,R42="ml",Q42))</f>
        <v>8</v>
      </c>
      <c r="AA42" s="9" t="str">
        <f>_xlfn.XLOOKUP($E42,'Raw Data'!$E:$E,'Raw Data'!AA:AA,"ERROR",0,1)</f>
        <v>oz</v>
      </c>
      <c r="AB42" s="5" t="s">
        <v>189</v>
      </c>
      <c r="AC42" s="5" t="s">
        <v>104</v>
      </c>
      <c r="AD42" s="5" t="s">
        <v>190</v>
      </c>
      <c r="AE42">
        <f t="shared" si="4"/>
        <v>0</v>
      </c>
      <c r="AF42">
        <f t="shared" si="4"/>
        <v>0</v>
      </c>
      <c r="AG42">
        <f t="shared" si="4"/>
        <v>0</v>
      </c>
      <c r="AH42">
        <f t="shared" si="4"/>
        <v>0</v>
      </c>
      <c r="AI42">
        <f t="shared" si="4"/>
        <v>0</v>
      </c>
      <c r="AJ42">
        <f t="shared" si="8"/>
        <v>0</v>
      </c>
      <c r="AK42">
        <f t="shared" si="8"/>
        <v>0</v>
      </c>
      <c r="AL42">
        <f t="shared" si="8"/>
        <v>0</v>
      </c>
      <c r="AM42">
        <f t="shared" si="8"/>
        <v>0</v>
      </c>
      <c r="AN42">
        <f t="shared" si="8"/>
        <v>0</v>
      </c>
      <c r="AO42">
        <f t="shared" si="9"/>
        <v>0</v>
      </c>
      <c r="AP42">
        <f t="shared" si="9"/>
        <v>1</v>
      </c>
      <c r="AQ42">
        <f t="shared" si="9"/>
        <v>0</v>
      </c>
      <c r="AR42">
        <f t="shared" si="13"/>
        <v>0</v>
      </c>
      <c r="AS42">
        <f t="shared" si="13"/>
        <v>0</v>
      </c>
      <c r="AT42">
        <f t="shared" si="13"/>
        <v>0</v>
      </c>
      <c r="AU42">
        <f t="shared" si="13"/>
        <v>1</v>
      </c>
      <c r="AV42">
        <f t="shared" si="13"/>
        <v>0</v>
      </c>
      <c r="AW42">
        <f t="shared" si="13"/>
        <v>0</v>
      </c>
      <c r="AX42">
        <f t="shared" si="13"/>
        <v>0</v>
      </c>
      <c r="AY42">
        <f t="shared" si="13"/>
        <v>0</v>
      </c>
      <c r="AZ42">
        <f t="shared" si="13"/>
        <v>0</v>
      </c>
      <c r="BA42">
        <f t="shared" si="13"/>
        <v>0</v>
      </c>
      <c r="BB42">
        <f t="shared" si="13"/>
        <v>0</v>
      </c>
      <c r="BC42">
        <f t="shared" si="13"/>
        <v>0</v>
      </c>
      <c r="BD42">
        <f t="shared" si="13"/>
        <v>0</v>
      </c>
      <c r="BE42">
        <f t="shared" si="13"/>
        <v>0</v>
      </c>
      <c r="BF42">
        <f t="shared" si="13"/>
        <v>0</v>
      </c>
      <c r="BG42">
        <f t="shared" si="13"/>
        <v>0</v>
      </c>
      <c r="BH42">
        <f t="shared" si="12"/>
        <v>0</v>
      </c>
      <c r="BI42">
        <f t="shared" si="12"/>
        <v>0</v>
      </c>
      <c r="BJ42">
        <f t="shared" si="12"/>
        <v>0</v>
      </c>
      <c r="BK42">
        <f t="shared" si="12"/>
        <v>0</v>
      </c>
      <c r="BL42">
        <f t="shared" si="12"/>
        <v>0</v>
      </c>
      <c r="BM42">
        <f t="shared" si="12"/>
        <v>0</v>
      </c>
      <c r="BN42">
        <f t="shared" si="12"/>
        <v>1</v>
      </c>
      <c r="BO42">
        <f t="shared" si="12"/>
        <v>1</v>
      </c>
    </row>
    <row r="43" spans="1:67">
      <c r="A43" s="5" t="str">
        <f>_xlfn.XLOOKUP($E43,'Raw Data'!$E:$E,'Raw Data'!A:A,"ERROR",0,1)</f>
        <v>AE</v>
      </c>
      <c r="B43" s="5" t="str">
        <f>_xlfn.XLOOKUP($E43,'Raw Data'!$E:$E,'Raw Data'!B:B,"ERROR",0,1)</f>
        <v>Hair Mousses</v>
      </c>
      <c r="C43" s="5" t="str">
        <f>_xlfn.XLOOKUP($E43,'Raw Data'!$E:$E,'Raw Data'!C:C,"ERROR",0,1)</f>
        <v>schwarzkopf</v>
      </c>
      <c r="D43" s="5" t="str">
        <f>_xlfn.XLOOKUP($E43,'Raw Data'!$E:$E,'Raw Data'!D:D,"ERROR",0,1)</f>
        <v>www.amazon.ae/dp/B01BYKU536</v>
      </c>
      <c r="E43" s="5" t="s">
        <v>191</v>
      </c>
      <c r="F43" s="9" t="str">
        <f>_xlfn.XLOOKUP($E43,'Raw Data'!$E:$E,'Raw Data'!F:F,"ERROR",0,1)</f>
        <v>Schwarzkopf Got2b Twisted Curling Mousse - 250ml Schwarzkopf Got2b Twisted Curling Mousse - 250ml</v>
      </c>
      <c r="G43" s="10">
        <f>_xlfn.XLOOKUP($E43,'Raw Data'!$E:$E,'Raw Data'!G:G,"ERROR",0,1)</f>
        <v>114</v>
      </c>
      <c r="H43" s="9">
        <f>_xlfn.XLOOKUP($E43,'Raw Data'!$E:$E,'Raw Data'!H:H,"ERROR",0,1)</f>
        <v>4709.64</v>
      </c>
      <c r="I43" s="9">
        <f>_xlfn.XLOOKUP($E43,'Raw Data'!$E:$E,'Raw Data'!I:I,"ERROR",0,1)</f>
        <v>0.00630536544072693</v>
      </c>
      <c r="J43" s="9" t="str">
        <f>_xlfn.XLOOKUP($E43,'Raw Data'!$E:$E,'Raw Data'!J:J,"ERROR",0,1)</f>
        <v>Yes</v>
      </c>
      <c r="K43" s="14" t="str">
        <f t="array" ref="K43">_xlfn.IFS(AND(L43&gt;0,L43&lt;=5),"0 to 5",AND(L43&gt;5,L43&lt;=10),"5 to 10",AND(L43&gt;10,L43&lt;=15),"10 to 15",AND(L43&gt;15,L43&lt;=20),"15 to 20",AND(L43&gt;20,L43&lt;=30),"20 to 30",AND(L43&gt;30,L43&lt;=40),"30 to 40",AND(L43&gt;40,L43&lt;=50),"40 to 50",AND(L43&gt;50,L43&lt;=75),"50 to 75",AND(L43&gt;75,L43&lt;=100),"75 to 100",AND(L43&gt;100,L43&lt;=150),"100 to 150",AND(L43&gt;150,L43&lt;=200),"150 to 200",AND(L43&gt;200,L43&lt;=250),"200 to 250",AND(L43&gt;250,L43&lt;=300),"250 to 300",AND(L43&gt;300,L43&lt;=400),"300 to 400",AND(L43&gt;400,L43&lt;=500),"400 to 500",L43&gt;500,"500+")</f>
        <v>40 to 50</v>
      </c>
      <c r="L43" s="9">
        <f>_xlfn.XLOOKUP($E43,'Raw Data'!$E:$E,'Raw Data'!L:L,"ERROR",0,1)</f>
        <v>44.73</v>
      </c>
      <c r="M43" s="14" t="str">
        <f t="array" ref="M43">_xlfn.IFS(AND(N43&gt;0,N43&lt;=5),"0 to 5",AND(N43&gt;5,N43&lt;=10),"5 to 10",AND(N43&gt;10,N43&lt;=15),"10 to 15",AND(N43&gt;15,N43&lt;=20),"15 to 20",AND(N43&gt;20,N43&lt;=30),"20 to 30",AND(N43&gt;30,N43&lt;=40),"30 to 40",AND(N43&gt;40,N43&lt;=50),"40 to 50",AND(N43&gt;50,N43&lt;=75),"50 to 75",AND(N43&gt;75,N43&lt;=100),"75 to 100",AND(N43&gt;100,N43&lt;=150),"100 to 150",AND(N43&gt;150,N43&lt;=200),"150 to 200",AND(N43&gt;200,N43&lt;=250),"200 to 250",AND(N43&gt;250,N43&lt;=300),"250 to 300",AND(N43&gt;300,N43&lt;=400),"300 to 400",AND(N43&gt;400,N43&lt;=500),"400 to 500",N43&gt;500,"500+")</f>
        <v>50 to 75</v>
      </c>
      <c r="N43" s="9">
        <f>_xlfn.XLOOKUP($E43,'Raw Data'!$E:$E,'Raw Data'!N:N,"ERROR",0,1)</f>
        <v>57.63</v>
      </c>
      <c r="O43" s="14" t="str">
        <f t="array" ref="O43">_xlfn.IFS(P43=0,"No Discount",AND(P43&gt;0,P43&lt;=0.02),"0% to 2%",AND(P43&gt;0.02,P43&lt;=0.04),"2% to 4%",AND(P43&gt;0.04,P43&lt;=0.06),"4% to 6%",AND(P43&gt;0.06,P43&lt;=0.08),"6% to 8%",AND(P43&gt;0.08,P43&lt;=0.1),"8% to 10%",AND(P43&gt;0.1,P43&lt;=0.15),"10% to 15%",AND(P43&gt;0.15,P43&lt;=0.2),"15% to 20%",AND(P43&gt;0.2,P43&lt;=0.25),"20% to 25%",AND(P43&gt;0.25,P43&lt;=0.3),"25% to 30%",AND(P43&gt;0.3,P43&lt;=0.4),"30% to 40%",AND(P43&gt;0.4,P43&lt;=0.5),"40% to 50%",AND(P43&gt;0.5,P43&lt;=0.75),"50% to 75%",AND(P43&gt;0.75,P43&lt;=1),"75% to 100%")</f>
        <v>20% to 25%</v>
      </c>
      <c r="P43" s="10">
        <f>_xlfn.XLOOKUP($E43,'Raw Data'!$E:$E,'Raw Data'!P:P,"ERROR",0,1)</f>
        <v>0.223841749089016</v>
      </c>
      <c r="Q43" s="9">
        <f>_xlfn.XLOOKUP($E43,'Raw Data'!$E:$E,'Raw Data'!Q:Q,"ERROR",0,1)</f>
        <v>250</v>
      </c>
      <c r="R43" s="9" t="str">
        <f>_xlfn.XLOOKUP($E43,'Raw Data'!$E:$E,'Raw Data'!R:R,"ERROR",0,1)</f>
        <v>ml</v>
      </c>
      <c r="S43" s="5" t="str">
        <f t="array" ref="S43">_xlfn.IFS(AND(T43&gt;0,T43&lt;=0.05),"0 to 0.05",AND(T43&gt;0.05,T43&lt;=0.1),"0.05 to 0.1",AND(T43&gt;0.1,T43&lt;=0.2),"0.1 to 0.2",AND(T43&gt;0.2,T43&lt;=0.3),"0.2 to 0.3",AND(T43&gt;0.3,T43&lt;=0.4),"0.3 to 0.4",AND(T43&gt;0.4,T43&lt;=0.5),"0.4 to 0.5",AND(T43&gt;0.5,T43&lt;=0.75),"0.5 to 0.75",AND(T43&gt;0.75,T43&lt;=1),"0.75 to 1",AND(T43&gt;1,T43&lt;=2),"1 to 2",AND(T43&gt;2,T43&lt;=3),"2 to 3",AND(T43&gt;3,T43&lt;=4),"3 to 4",AND(T43&gt;4,T43&lt;=5),"4 to 5",AND(T43&gt;5,T43&lt;=10),"5 to 10",T43&gt;10,"10+")</f>
        <v>0.1 to 0.2</v>
      </c>
      <c r="T43" s="10">
        <f t="shared" si="1"/>
        <v>0.179015594327371</v>
      </c>
      <c r="U43" s="15" t="str">
        <f t="array" ref="U43">_xlfn.IFS(AND(V43&gt;0,V43&lt;=0.05),"0 to 0.05",AND(V43&gt;0.05,V43&lt;=0.1),"0.05 to 0.1",AND(V43&gt;0.1,V43&lt;=0.2),"0.1 to 0.2",AND(V43&gt;0.2,V43&lt;=0.3),"0.2 to 0.3",AND(V43&gt;0.3,V43&lt;=0.4),"0.3 to 0.4",AND(V43&gt;0.4,V43&lt;=0.5),"0.4 to 0.5",AND(V43&gt;0.5,V43&lt;=0.75),"0.5 to 0.75",AND(V43&gt;0.75,V43&lt;=1),"0.75 to 1",AND(V43&gt;1,V43&lt;=2),"1 to 2",AND(V43&gt;2,V43&lt;=3),"2 to 3",AND(V43&gt;3,V43&lt;=4),"3 to 4",AND(V43&gt;4,V43&lt;=5),"4 to 5",AND(V43&gt;5,V43&lt;=10),"5 to 10",V43&gt;10,"10+")</f>
        <v>0.05 to 0.1</v>
      </c>
      <c r="V43" s="10">
        <f t="shared" si="2"/>
        <v>0.0622736541313061</v>
      </c>
      <c r="W43" s="15" t="str">
        <f t="array" ref="W43">_xlfn.IFS(AND(X43&gt;0,X43&lt;=0.05),"0 to 0.05",AND(X43&gt;0.05,X43&lt;=0.1),"0.05 to 0.1",AND(X43&gt;0.1,X43&lt;=0.2),"0.1 to 0.2",AND(X43&gt;0.2,X43&lt;=0.3),"0.2 to 0.3",AND(X43&gt;0.3,X43&lt;=0.4),"0.3 to 0.4",AND(X43&gt;0.4,X43&lt;=0.5),"0.4 to 0.5",AND(X43&gt;0.5,X43&lt;=0.75),"0.5 to 0.75",AND(X43&gt;0.75,X43&lt;=1),"0.75 to 1",AND(X43&gt;1,X43&lt;=2),"1 to 2",AND(X43&gt;2,X43&lt;=3),"2 to 3",AND(X43&gt;3,X43&lt;=4),"3 to 4",AND(X43&gt;4,X43&lt;=5),"4 to 5",AND(X43&gt;5,X43&lt;=10),"5 to 10",X43&gt;10,"10+")</f>
        <v>0 to 0.05</v>
      </c>
      <c r="X43" s="16">
        <f t="shared" si="3"/>
        <v>0.0483342104683901</v>
      </c>
      <c r="Y43" s="5" t="str">
        <f t="array" ref="Y43">_xlfn.IFS(AND(Z43&gt;0,Z43&lt;=1),"0 to 1",AND(Z43&gt;1,Z43&lt;=2),"1 to 2",AND(Z43&gt;2,Z43&lt;=4),"2 to 4",AND(Z43&gt;4,Z43&lt;=6),"4 to 6",AND(Z43&gt;6,Z43&lt;=8),"6 to 8",AND(Z43&gt;8,Z43&lt;=10),"8 to 10",AND(Z43&gt;10,Z43&lt;=15),"10 to 15",AND(Z43&gt;15,Z43&lt;=20),"15 to 20",AND(Z43&gt;20,Z43&lt;=25),"20 to 25",AND(Z43&gt;25,Z43&lt;=30),"25 to 30",AND(Z43&gt;30,Z43&lt;=40),"30 to 40",AND(Z43&gt;40,Z43&lt;=50),"40 to 50",Z43&gt;50,"50+")</f>
        <v>8 to 10</v>
      </c>
      <c r="Z43" s="9">
        <f t="array" ref="Z43">_xlfn.IFS(AA43="oz",_xlfn.IFS(R43="oz",Q43,R43="fl oz",Q43*1.04,R43="ml",Q43*0.0338),AA43="fl oz",_xlfn.IFS(R43="oz",Q43/1.04,R43="fl oz",Q43,R43="ml",Q43*0.0338/1.04),AA43="ml",_xlfn.IFS(R43="oz",Q43/0.0338,R43="fl oz",Q43*1.04/0.0338,R43="ml",Q43))</f>
        <v>8.45</v>
      </c>
      <c r="AA43" s="9" t="str">
        <f>_xlfn.XLOOKUP($E43,'Raw Data'!$E:$E,'Raw Data'!AA:AA,"ERROR",0,1)</f>
        <v>oz</v>
      </c>
      <c r="AB43" s="5" t="s">
        <v>192</v>
      </c>
      <c r="AC43" s="5" t="s">
        <v>193</v>
      </c>
      <c r="AD43" s="5" t="s">
        <v>43</v>
      </c>
      <c r="AE43">
        <f t="shared" si="4"/>
        <v>0</v>
      </c>
      <c r="AF43">
        <f t="shared" si="4"/>
        <v>0</v>
      </c>
      <c r="AG43">
        <f t="shared" si="4"/>
        <v>0</v>
      </c>
      <c r="AH43">
        <f t="shared" si="4"/>
        <v>0</v>
      </c>
      <c r="AI43">
        <f t="shared" si="4"/>
        <v>1</v>
      </c>
      <c r="AJ43">
        <f t="shared" si="8"/>
        <v>0</v>
      </c>
      <c r="AK43">
        <f t="shared" si="8"/>
        <v>0</v>
      </c>
      <c r="AL43">
        <f t="shared" si="8"/>
        <v>0</v>
      </c>
      <c r="AM43">
        <f t="shared" si="8"/>
        <v>0</v>
      </c>
      <c r="AN43">
        <f t="shared" si="8"/>
        <v>0</v>
      </c>
      <c r="AO43">
        <f t="shared" si="9"/>
        <v>0</v>
      </c>
      <c r="AP43">
        <f t="shared" si="9"/>
        <v>1</v>
      </c>
      <c r="AQ43">
        <f t="shared" si="9"/>
        <v>0</v>
      </c>
      <c r="AR43">
        <f t="shared" si="13"/>
        <v>0</v>
      </c>
      <c r="AS43">
        <f t="shared" si="13"/>
        <v>0</v>
      </c>
      <c r="AT43">
        <f t="shared" si="13"/>
        <v>1</v>
      </c>
      <c r="AU43">
        <f t="shared" si="13"/>
        <v>0</v>
      </c>
      <c r="AV43">
        <f t="shared" si="13"/>
        <v>0</v>
      </c>
      <c r="AW43">
        <f t="shared" si="13"/>
        <v>0</v>
      </c>
      <c r="AX43">
        <f t="shared" si="13"/>
        <v>0</v>
      </c>
      <c r="AY43">
        <f t="shared" si="13"/>
        <v>0</v>
      </c>
      <c r="AZ43">
        <f t="shared" si="13"/>
        <v>0</v>
      </c>
      <c r="BA43">
        <f t="shared" si="13"/>
        <v>0</v>
      </c>
      <c r="BB43">
        <f t="shared" si="13"/>
        <v>0</v>
      </c>
      <c r="BC43">
        <f t="shared" si="13"/>
        <v>0</v>
      </c>
      <c r="BD43">
        <f t="shared" si="13"/>
        <v>0</v>
      </c>
      <c r="BE43">
        <f t="shared" si="13"/>
        <v>0</v>
      </c>
      <c r="BF43">
        <f t="shared" si="13"/>
        <v>0</v>
      </c>
      <c r="BG43">
        <f t="shared" si="13"/>
        <v>0</v>
      </c>
      <c r="BH43">
        <f t="shared" si="12"/>
        <v>0</v>
      </c>
      <c r="BI43">
        <f t="shared" si="12"/>
        <v>0</v>
      </c>
      <c r="BJ43">
        <f t="shared" si="12"/>
        <v>0</v>
      </c>
      <c r="BK43">
        <f t="shared" si="12"/>
        <v>0</v>
      </c>
      <c r="BL43">
        <f t="shared" si="12"/>
        <v>0</v>
      </c>
      <c r="BM43">
        <f t="shared" si="12"/>
        <v>0</v>
      </c>
      <c r="BN43">
        <f t="shared" si="12"/>
        <v>0</v>
      </c>
      <c r="BO43">
        <f t="shared" si="12"/>
        <v>1</v>
      </c>
    </row>
    <row r="44" spans="1:67">
      <c r="A44" s="5" t="str">
        <f>_xlfn.XLOOKUP($E44,'Raw Data'!$E:$E,'Raw Data'!A:A,"ERROR",0,1)</f>
        <v>AE</v>
      </c>
      <c r="B44" s="5" t="str">
        <f>_xlfn.XLOOKUP($E44,'Raw Data'!$E:$E,'Raw Data'!B:B,"ERROR",0,1)</f>
        <v>Hair Mousses</v>
      </c>
      <c r="C44" s="5" t="str">
        <f>_xlfn.XLOOKUP($E44,'Raw Data'!$E:$E,'Raw Data'!C:C,"ERROR",0,1)</f>
        <v>Keune</v>
      </c>
      <c r="D44" s="5" t="str">
        <f>_xlfn.XLOOKUP($E44,'Raw Data'!$E:$E,'Raw Data'!D:D,"ERROR",0,1)</f>
        <v>www.amazon.ae/dp/B07RJ22872</v>
      </c>
      <c r="E44" s="5" t="s">
        <v>194</v>
      </c>
      <c r="F44" s="9" t="str">
        <f>_xlfn.XLOOKUP($E44,'Raw Data'!$E:$E,'Raw Data'!F:F,"ERROR",0,1)</f>
        <v>Keune - Style Soft Mousse - Volumizing Mousse - 200ml</v>
      </c>
      <c r="G44" s="10">
        <f>_xlfn.XLOOKUP($E44,'Raw Data'!$E:$E,'Raw Data'!G:G,"ERROR",0,1)</f>
        <v>43</v>
      </c>
      <c r="H44" s="9">
        <f>_xlfn.XLOOKUP($E44,'Raw Data'!$E:$E,'Raw Data'!H:H,"ERROR",0,1)</f>
        <v>4705.3</v>
      </c>
      <c r="I44" s="9">
        <f>_xlfn.XLOOKUP($E44,'Raw Data'!$E:$E,'Raw Data'!I:I,"ERROR",0,1)</f>
        <v>0.00629955495712038</v>
      </c>
      <c r="J44" s="9" t="str">
        <f>_xlfn.XLOOKUP($E44,'Raw Data'!$E:$E,'Raw Data'!J:J,"ERROR",0,1)</f>
        <v>Yes</v>
      </c>
      <c r="K44" s="14" t="str">
        <f t="array" ref="K44">_xlfn.IFS(AND(L44&gt;0,L44&lt;=5),"0 to 5",AND(L44&gt;5,L44&lt;=10),"5 to 10",AND(L44&gt;10,L44&lt;=15),"10 to 15",AND(L44&gt;15,L44&lt;=20),"15 to 20",AND(L44&gt;20,L44&lt;=30),"20 to 30",AND(L44&gt;30,L44&lt;=40),"30 to 40",AND(L44&gt;40,L44&lt;=50),"40 to 50",AND(L44&gt;50,L44&lt;=75),"50 to 75",AND(L44&gt;75,L44&lt;=100),"75 to 100",AND(L44&gt;100,L44&lt;=150),"100 to 150",AND(L44&gt;150,L44&lt;=200),"150 to 200",AND(L44&gt;200,L44&lt;=250),"200 to 250",AND(L44&gt;250,L44&lt;=300),"250 to 300",AND(L44&gt;300,L44&lt;=400),"300 to 400",AND(L44&gt;400,L44&lt;=500),"400 to 500",L44&gt;500,"500+")</f>
        <v>75 to 100</v>
      </c>
      <c r="L44" s="9">
        <f>_xlfn.XLOOKUP($E44,'Raw Data'!$E:$E,'Raw Data'!L:L,"ERROR",0,1)</f>
        <v>99.63</v>
      </c>
      <c r="M44" s="14" t="str">
        <f t="array" ref="M44">_xlfn.IFS(AND(N44&gt;0,N44&lt;=5),"0 to 5",AND(N44&gt;5,N44&lt;=10),"5 to 10",AND(N44&gt;10,N44&lt;=15),"10 to 15",AND(N44&gt;15,N44&lt;=20),"15 to 20",AND(N44&gt;20,N44&lt;=30),"20 to 30",AND(N44&gt;30,N44&lt;=40),"30 to 40",AND(N44&gt;40,N44&lt;=50),"40 to 50",AND(N44&gt;50,N44&lt;=75),"50 to 75",AND(N44&gt;75,N44&lt;=100),"75 to 100",AND(N44&gt;100,N44&lt;=150),"100 to 150",AND(N44&gt;150,N44&lt;=200),"150 to 200",AND(N44&gt;200,N44&lt;=250),"200 to 250",AND(N44&gt;250,N44&lt;=300),"250 to 300",AND(N44&gt;300,N44&lt;=400),"300 to 400",AND(N44&gt;400,N44&lt;=500),"400 to 500",N44&gt;500,"500+")</f>
        <v>100 to 150</v>
      </c>
      <c r="N44" s="9">
        <f>_xlfn.XLOOKUP($E44,'Raw Data'!$E:$E,'Raw Data'!N:N,"ERROR",0,1)</f>
        <v>144.93</v>
      </c>
      <c r="O44" s="14" t="str">
        <f t="array" ref="O44">_xlfn.IFS(P44=0,"No Discount",AND(P44&gt;0,P44&lt;=0.02),"0% to 2%",AND(P44&gt;0.02,P44&lt;=0.04),"2% to 4%",AND(P44&gt;0.04,P44&lt;=0.06),"4% to 6%",AND(P44&gt;0.06,P44&lt;=0.08),"6% to 8%",AND(P44&gt;0.08,P44&lt;=0.1),"8% to 10%",AND(P44&gt;0.1,P44&lt;=0.15),"10% to 15%",AND(P44&gt;0.15,P44&lt;=0.2),"15% to 20%",AND(P44&gt;0.2,P44&lt;=0.25),"20% to 25%",AND(P44&gt;0.25,P44&lt;=0.3),"25% to 30%",AND(P44&gt;0.3,P44&lt;=0.4),"30% to 40%",AND(P44&gt;0.4,P44&lt;=0.5),"40% to 50%",AND(P44&gt;0.5,P44&lt;=0.75),"50% to 75%",AND(P44&gt;0.75,P44&lt;=1),"75% to 100%")</f>
        <v>30% to 40%</v>
      </c>
      <c r="P44" s="10">
        <f>_xlfn.XLOOKUP($E44,'Raw Data'!$E:$E,'Raw Data'!P:P,"ERROR",0,1)</f>
        <v>0.312564686400331</v>
      </c>
      <c r="Q44" s="9">
        <f>_xlfn.XLOOKUP($E44,'Raw Data'!$E:$E,'Raw Data'!Q:Q,"ERROR",0,1)</f>
        <v>200</v>
      </c>
      <c r="R44" s="9" t="str">
        <f>_xlfn.XLOOKUP($E44,'Raw Data'!$E:$E,'Raw Data'!R:R,"ERROR",0,1)</f>
        <v>ml</v>
      </c>
      <c r="S44" s="5" t="str">
        <f t="array" ref="S44">_xlfn.IFS(AND(T44&gt;0,T44&lt;=0.05),"0 to 0.05",AND(T44&gt;0.05,T44&lt;=0.1),"0.05 to 0.1",AND(T44&gt;0.1,T44&lt;=0.2),"0.1 to 0.2",AND(T44&gt;0.2,T44&lt;=0.3),"0.2 to 0.3",AND(T44&gt;0.3,T44&lt;=0.4),"0.3 to 0.4",AND(T44&gt;0.4,T44&lt;=0.5),"0.4 to 0.5",AND(T44&gt;0.5,T44&lt;=0.75),"0.5 to 0.75",AND(T44&gt;0.75,T44&lt;=1),"0.75 to 1",AND(T44&gt;1,T44&lt;=2),"1 to 2",AND(T44&gt;2,T44&lt;=3),"2 to 3",AND(T44&gt;3,T44&lt;=4),"3 to 4",AND(T44&gt;4,T44&lt;=5),"4 to 5",AND(T44&gt;5,T44&lt;=10),"5 to 10",T44&gt;10,"10+")</f>
        <v>0.4 to 0.5</v>
      </c>
      <c r="T44" s="10">
        <f t="shared" si="1"/>
        <v>0.498416154226357</v>
      </c>
      <c r="U44" s="15" t="str">
        <f t="array" ref="U44">_xlfn.IFS(AND(V44&gt;0,V44&lt;=0.05),"0 to 0.05",AND(V44&gt;0.05,V44&lt;=0.1),"0.05 to 0.1",AND(V44&gt;0.1,V44&lt;=0.2),"0.1 to 0.2",AND(V44&gt;0.2,V44&lt;=0.3),"0.2 to 0.3",AND(V44&gt;0.3,V44&lt;=0.4),"0.3 to 0.4",AND(V44&gt;0.4,V44&lt;=0.5),"0.4 to 0.5",AND(V44&gt;0.5,V44&lt;=0.75),"0.5 to 0.75",AND(V44&gt;0.75,V44&lt;=1),"0.75 to 1",AND(V44&gt;1,V44&lt;=2),"1 to 2",AND(V44&gt;2,V44&lt;=3),"2 to 3",AND(V44&gt;3,V44&lt;=4),"3 to 4",AND(V44&gt;4,V44&lt;=5),"4 to 5",AND(V44&gt;5,V44&lt;=10),"5 to 10",V44&gt;10,"10+")</f>
        <v>0.1 to 0.2</v>
      </c>
      <c r="V44" s="10">
        <f t="shared" si="2"/>
        <v>0.195760035859149</v>
      </c>
      <c r="W44" s="15" t="str">
        <f t="array" ref="W44">_xlfn.IFS(AND(X44&gt;0,X44&lt;=0.05),"0 to 0.05",AND(X44&gt;0.05,X44&lt;=0.1),"0.05 to 0.1",AND(X44&gt;0.1,X44&lt;=0.2),"0.1 to 0.2",AND(X44&gt;0.2,X44&lt;=0.3),"0.2 to 0.3",AND(X44&gt;0.3,X44&lt;=0.4),"0.3 to 0.4",AND(X44&gt;0.4,X44&lt;=0.5),"0.4 to 0.5",AND(X44&gt;0.5,X44&lt;=0.75),"0.5 to 0.75",AND(X44&gt;0.75,X44&lt;=1),"0.75 to 1",AND(X44&gt;1,X44&lt;=2),"1 to 2",AND(X44&gt;2,X44&lt;=3),"2 to 3",AND(X44&gt;3,X44&lt;=4),"3 to 4",AND(X44&gt;4,X44&lt;=5),"4 to 5",AND(X44&gt;5,X44&lt;=10),"5 to 10",X44&gt;10,"10+")</f>
        <v>0.1 to 0.2</v>
      </c>
      <c r="X44" s="16">
        <f t="shared" si="3"/>
        <v>0.134572361641116</v>
      </c>
      <c r="Y44" s="5" t="str">
        <f t="array" ref="Y44">_xlfn.IFS(AND(Z44&gt;0,Z44&lt;=1),"0 to 1",AND(Z44&gt;1,Z44&lt;=2),"1 to 2",AND(Z44&gt;2,Z44&lt;=4),"2 to 4",AND(Z44&gt;4,Z44&lt;=6),"4 to 6",AND(Z44&gt;6,Z44&lt;=8),"6 to 8",AND(Z44&gt;8,Z44&lt;=10),"8 to 10",AND(Z44&gt;10,Z44&lt;=15),"10 to 15",AND(Z44&gt;15,Z44&lt;=20),"15 to 20",AND(Z44&gt;20,Z44&lt;=25),"20 to 25",AND(Z44&gt;25,Z44&lt;=30),"25 to 30",AND(Z44&gt;30,Z44&lt;=40),"30 to 40",AND(Z44&gt;40,Z44&lt;=50),"40 to 50",Z44&gt;50,"50+")</f>
        <v>6 to 8</v>
      </c>
      <c r="Z44" s="9">
        <f t="array" ref="Z44">_xlfn.IFS(AA44="oz",_xlfn.IFS(R44="oz",Q44,R44="fl oz",Q44*1.04,R44="ml",Q44*0.0338),AA44="fl oz",_xlfn.IFS(R44="oz",Q44/1.04,R44="fl oz",Q44,R44="ml",Q44*0.0338/1.04),AA44="ml",_xlfn.IFS(R44="oz",Q44/0.0338,R44="fl oz",Q44*1.04/0.0338,R44="ml",Q44))</f>
        <v>6.76</v>
      </c>
      <c r="AA44" s="9" t="str">
        <f>_xlfn.XLOOKUP($E44,'Raw Data'!$E:$E,'Raw Data'!AA:AA,"ERROR",0,1)</f>
        <v>oz</v>
      </c>
      <c r="AB44" s="5" t="s">
        <v>195</v>
      </c>
      <c r="AC44" s="5" t="s">
        <v>193</v>
      </c>
      <c r="AD44" s="5" t="s">
        <v>43</v>
      </c>
      <c r="AE44">
        <f t="shared" si="4"/>
        <v>0</v>
      </c>
      <c r="AF44">
        <f t="shared" si="4"/>
        <v>0</v>
      </c>
      <c r="AG44">
        <f t="shared" si="4"/>
        <v>0</v>
      </c>
      <c r="AH44">
        <f t="shared" si="4"/>
        <v>0</v>
      </c>
      <c r="AI44">
        <f t="shared" si="4"/>
        <v>0</v>
      </c>
      <c r="AJ44">
        <f t="shared" si="8"/>
        <v>0</v>
      </c>
      <c r="AK44">
        <f t="shared" si="8"/>
        <v>0</v>
      </c>
      <c r="AL44">
        <f t="shared" si="8"/>
        <v>0</v>
      </c>
      <c r="AM44">
        <f t="shared" si="8"/>
        <v>0</v>
      </c>
      <c r="AN44">
        <f t="shared" si="8"/>
        <v>0</v>
      </c>
      <c r="AO44">
        <f t="shared" si="9"/>
        <v>0</v>
      </c>
      <c r="AP44">
        <f t="shared" si="9"/>
        <v>0</v>
      </c>
      <c r="AQ44">
        <f t="shared" si="9"/>
        <v>0</v>
      </c>
      <c r="AR44">
        <f t="shared" si="13"/>
        <v>0</v>
      </c>
      <c r="AS44">
        <f t="shared" si="13"/>
        <v>0</v>
      </c>
      <c r="AT44">
        <f t="shared" si="13"/>
        <v>0</v>
      </c>
      <c r="AU44">
        <f t="shared" si="13"/>
        <v>0</v>
      </c>
      <c r="AV44">
        <f t="shared" si="13"/>
        <v>0</v>
      </c>
      <c r="AW44">
        <f t="shared" si="13"/>
        <v>0</v>
      </c>
      <c r="AX44">
        <f t="shared" si="13"/>
        <v>0</v>
      </c>
      <c r="AY44">
        <f t="shared" si="13"/>
        <v>0</v>
      </c>
      <c r="AZ44">
        <f t="shared" si="13"/>
        <v>0</v>
      </c>
      <c r="BA44">
        <f t="shared" si="13"/>
        <v>0</v>
      </c>
      <c r="BB44">
        <f t="shared" si="13"/>
        <v>0</v>
      </c>
      <c r="BC44">
        <f t="shared" si="13"/>
        <v>0</v>
      </c>
      <c r="BD44">
        <f t="shared" si="13"/>
        <v>0</v>
      </c>
      <c r="BE44">
        <f t="shared" si="13"/>
        <v>0</v>
      </c>
      <c r="BF44">
        <f t="shared" si="13"/>
        <v>0</v>
      </c>
      <c r="BG44">
        <f t="shared" si="13"/>
        <v>0</v>
      </c>
      <c r="BH44">
        <f t="shared" si="12"/>
        <v>1</v>
      </c>
      <c r="BI44">
        <f t="shared" si="12"/>
        <v>0</v>
      </c>
      <c r="BJ44">
        <f t="shared" si="12"/>
        <v>1</v>
      </c>
      <c r="BK44">
        <f t="shared" si="12"/>
        <v>0</v>
      </c>
      <c r="BL44">
        <f t="shared" si="12"/>
        <v>0</v>
      </c>
      <c r="BM44">
        <f t="shared" si="12"/>
        <v>0</v>
      </c>
      <c r="BN44">
        <f t="shared" si="12"/>
        <v>1</v>
      </c>
      <c r="BO44">
        <f t="shared" si="12"/>
        <v>1</v>
      </c>
    </row>
    <row r="45" spans="1:67">
      <c r="A45" s="5" t="str">
        <f>_xlfn.XLOOKUP($E45,'Raw Data'!$E:$E,'Raw Data'!A:A,"ERROR",0,1)</f>
        <v>AE</v>
      </c>
      <c r="B45" s="5" t="str">
        <f>_xlfn.XLOOKUP($E45,'Raw Data'!$E:$E,'Raw Data'!B:B,"ERROR",0,1)</f>
        <v>Hair Mousses</v>
      </c>
      <c r="C45" s="5" t="str">
        <f>_xlfn.XLOOKUP($E45,'Raw Data'!$E:$E,'Raw Data'!C:C,"ERROR",0,1)</f>
        <v>cantu</v>
      </c>
      <c r="D45" s="5" t="str">
        <f>_xlfn.XLOOKUP($E45,'Raw Data'!$E:$E,'Raw Data'!D:D,"ERROR",0,1)</f>
        <v>www.amazon.ae/dp/B0178H2LK4</v>
      </c>
      <c r="E45" s="5" t="s">
        <v>196</v>
      </c>
      <c r="F45" s="9" t="str">
        <f>_xlfn.XLOOKUP($E45,'Raw Data'!$E:$E,'Raw Data'!F:F,"ERROR",0,1)</f>
        <v>Cantu Wave Whip Curling Mousse with Shea Butter for Natural Hair, 8.4 oz (Packaging May Vary) Cantu Wave Whip Curling Mousse with Shea Butter for Natural Hair, 8.4 oz (Packaging May Vary)</v>
      </c>
      <c r="G45" s="10">
        <f>_xlfn.XLOOKUP($E45,'Raw Data'!$E:$E,'Raw Data'!G:G,"ERROR",0,1)</f>
        <v>165</v>
      </c>
      <c r="H45" s="9">
        <f>_xlfn.XLOOKUP($E45,'Raw Data'!$E:$E,'Raw Data'!H:H,"ERROR",0,1)</f>
        <v>4681.01</v>
      </c>
      <c r="I45" s="9">
        <f>_xlfn.XLOOKUP($E45,'Raw Data'!$E:$E,'Raw Data'!I:I,"ERROR",0,1)</f>
        <v>0.0062670349924192</v>
      </c>
      <c r="J45" s="9" t="str">
        <f>_xlfn.XLOOKUP($E45,'Raw Data'!$E:$E,'Raw Data'!J:J,"ERROR",0,1)</f>
        <v>Yes</v>
      </c>
      <c r="K45" s="14" t="str">
        <f t="array" ref="K45">_xlfn.IFS(AND(L45&gt;0,L45&lt;=5),"0 to 5",AND(L45&gt;5,L45&lt;=10),"5 to 10",AND(L45&gt;10,L45&lt;=15),"10 to 15",AND(L45&gt;15,L45&lt;=20),"15 to 20",AND(L45&gt;20,L45&lt;=30),"20 to 30",AND(L45&gt;30,L45&lt;=40),"30 to 40",AND(L45&gt;40,L45&lt;=50),"40 to 50",AND(L45&gt;50,L45&lt;=75),"50 to 75",AND(L45&gt;75,L45&lt;=100),"75 to 100",AND(L45&gt;100,L45&lt;=150),"100 to 150",AND(L45&gt;150,L45&lt;=200),"150 to 200",AND(L45&gt;200,L45&lt;=250),"200 to 250",AND(L45&gt;250,L45&lt;=300),"250 to 300",AND(L45&gt;300,L45&lt;=400),"300 to 400",AND(L45&gt;400,L45&lt;=500),"400 to 500",L45&gt;500,"500+")</f>
        <v>20 to 30</v>
      </c>
      <c r="L45" s="9">
        <f>_xlfn.XLOOKUP($E45,'Raw Data'!$E:$E,'Raw Data'!L:L,"ERROR",0,1)</f>
        <v>29.11</v>
      </c>
      <c r="M45" s="14" t="str">
        <f t="array" ref="M45">_xlfn.IFS(AND(N45&gt;0,N45&lt;=5),"0 to 5",AND(N45&gt;5,N45&lt;=10),"5 to 10",AND(N45&gt;10,N45&lt;=15),"10 to 15",AND(N45&gt;15,N45&lt;=20),"15 to 20",AND(N45&gt;20,N45&lt;=30),"20 to 30",AND(N45&gt;30,N45&lt;=40),"30 to 40",AND(N45&gt;40,N45&lt;=50),"40 to 50",AND(N45&gt;50,N45&lt;=75),"50 to 75",AND(N45&gt;75,N45&lt;=100),"75 to 100",AND(N45&gt;100,N45&lt;=150),"100 to 150",AND(N45&gt;150,N45&lt;=200),"150 to 200",AND(N45&gt;200,N45&lt;=250),"200 to 250",AND(N45&gt;250,N45&lt;=300),"250 to 300",AND(N45&gt;300,N45&lt;=400),"300 to 400",AND(N45&gt;400,N45&lt;=500),"400 to 500",N45&gt;500,"500+")</f>
        <v>30 to 40</v>
      </c>
      <c r="N45" s="9">
        <f>_xlfn.XLOOKUP($E45,'Raw Data'!$E:$E,'Raw Data'!N:N,"ERROR",0,1)</f>
        <v>38.61</v>
      </c>
      <c r="O45" s="14" t="str">
        <f t="array" ref="O45">_xlfn.IFS(P45=0,"No Discount",AND(P45&gt;0,P45&lt;=0.02),"0% to 2%",AND(P45&gt;0.02,P45&lt;=0.04),"2% to 4%",AND(P45&gt;0.04,P45&lt;=0.06),"4% to 6%",AND(P45&gt;0.06,P45&lt;=0.08),"6% to 8%",AND(P45&gt;0.08,P45&lt;=0.1),"8% to 10%",AND(P45&gt;0.1,P45&lt;=0.15),"10% to 15%",AND(P45&gt;0.15,P45&lt;=0.2),"15% to 20%",AND(P45&gt;0.2,P45&lt;=0.25),"20% to 25%",AND(P45&gt;0.25,P45&lt;=0.3),"25% to 30%",AND(P45&gt;0.3,P45&lt;=0.4),"30% to 40%",AND(P45&gt;0.4,P45&lt;=0.5),"40% to 50%",AND(P45&gt;0.5,P45&lt;=0.75),"50% to 75%",AND(P45&gt;0.75,P45&lt;=1),"75% to 100%")</f>
        <v>20% to 25%</v>
      </c>
      <c r="P45" s="10">
        <f>_xlfn.XLOOKUP($E45,'Raw Data'!$E:$E,'Raw Data'!P:P,"ERROR",0,1)</f>
        <v>0.246050246050246</v>
      </c>
      <c r="Q45" s="9">
        <f>_xlfn.XLOOKUP($E45,'Raw Data'!$E:$E,'Raw Data'!Q:Q,"ERROR",0,1)</f>
        <v>8.4</v>
      </c>
      <c r="R45" s="9" t="str">
        <f>_xlfn.XLOOKUP($E45,'Raw Data'!$E:$E,'Raw Data'!R:R,"ERROR",0,1)</f>
        <v>oz</v>
      </c>
      <c r="S45" s="5" t="str">
        <f t="array" ref="S45">_xlfn.IFS(AND(T45&gt;0,T45&lt;=0.05),"0 to 0.05",AND(T45&gt;0.05,T45&lt;=0.1),"0.05 to 0.1",AND(T45&gt;0.1,T45&lt;=0.2),"0.1 to 0.2",AND(T45&gt;0.2,T45&lt;=0.3),"0.2 to 0.3",AND(T45&gt;0.3,T45&lt;=0.4),"0.3 to 0.4",AND(T45&gt;0.4,T45&lt;=0.5),"0.4 to 0.5",AND(T45&gt;0.5,T45&lt;=0.75),"0.5 to 0.75",AND(T45&gt;0.75,T45&lt;=1),"0.75 to 1",AND(T45&gt;1,T45&lt;=2),"1 to 2",AND(T45&gt;2,T45&lt;=3),"2 to 3",AND(T45&gt;3,T45&lt;=4),"3 to 4",AND(T45&gt;4,T45&lt;=5),"4 to 5",AND(T45&gt;5,T45&lt;=10),"5 to 10",T45&gt;10,"10+")</f>
        <v>0.1 to 0.2</v>
      </c>
      <c r="T45" s="10">
        <f t="shared" si="1"/>
        <v>0.117195677730003</v>
      </c>
      <c r="U45" s="15" t="str">
        <f t="array" ref="U45">_xlfn.IFS(AND(V45&gt;0,V45&lt;=0.05),"0 to 0.05",AND(V45&gt;0.05,V45&lt;=0.1),"0.05 to 0.1",AND(V45&gt;0.1,V45&lt;=0.2),"0.1 to 0.2",AND(V45&gt;0.2,V45&lt;=0.3),"0.2 to 0.3",AND(V45&gt;0.3,V45&lt;=0.4),"0.3 to 0.4",AND(V45&gt;0.4,V45&lt;=0.5),"0.4 to 0.5",AND(V45&gt;0.5,V45&lt;=0.75),"0.5 to 0.75",AND(V45&gt;0.75,V45&lt;=1),"0.75 to 1",AND(V45&gt;1,V45&lt;=2),"1 to 2",AND(V45&gt;2,V45&lt;=3),"2 to 3",AND(V45&gt;3,V45&lt;=4),"3 to 4",AND(V45&gt;4,V45&lt;=5),"4 to 5",AND(V45&gt;5,V45&lt;=10),"5 to 10",V45&gt;10,"10+")</f>
        <v>0 to 0.05</v>
      </c>
      <c r="V45" s="10">
        <f t="shared" si="2"/>
        <v>0.041969418812503</v>
      </c>
      <c r="W45" s="15" t="str">
        <f t="array" ref="W45">_xlfn.IFS(AND(X45&gt;0,X45&lt;=0.05),"0 to 0.05",AND(X45&gt;0.05,X45&lt;=0.1),"0.05 to 0.1",AND(X45&gt;0.1,X45&lt;=0.2),"0.1 to 0.2",AND(X45&gt;0.2,X45&lt;=0.3),"0.2 to 0.3",AND(X45&gt;0.3,X45&lt;=0.4),"0.3 to 0.4",AND(X45&gt;0.4,X45&lt;=0.5),"0.4 to 0.5",AND(X45&gt;0.5,X45&lt;=0.75),"0.5 to 0.75",AND(X45&gt;0.75,X45&lt;=1),"0.75 to 1",AND(X45&gt;1,X45&lt;=2),"1 to 2",AND(X45&gt;2,X45&lt;=3),"2 to 3",AND(X45&gt;3,X45&lt;=4),"3 to 4",AND(X45&gt;4,X45&lt;=5),"4 to 5",AND(X45&gt;5,X45&lt;=10),"5 to 10",X45&gt;10,"10+")</f>
        <v>0 to 0.05</v>
      </c>
      <c r="X45" s="16">
        <f t="shared" si="3"/>
        <v>0.0316428329871008</v>
      </c>
      <c r="Y45" s="5" t="str">
        <f t="array" ref="Y45">_xlfn.IFS(AND(Z45&gt;0,Z45&lt;=1),"0 to 1",AND(Z45&gt;1,Z45&lt;=2),"1 to 2",AND(Z45&gt;2,Z45&lt;=4),"2 to 4",AND(Z45&gt;4,Z45&lt;=6),"4 to 6",AND(Z45&gt;6,Z45&lt;=8),"6 to 8",AND(Z45&gt;8,Z45&lt;=10),"8 to 10",AND(Z45&gt;10,Z45&lt;=15),"10 to 15",AND(Z45&gt;15,Z45&lt;=20),"15 to 20",AND(Z45&gt;20,Z45&lt;=25),"20 to 25",AND(Z45&gt;25,Z45&lt;=30),"25 to 30",AND(Z45&gt;30,Z45&lt;=40),"30 to 40",AND(Z45&gt;40,Z45&lt;=50),"40 to 50",Z45&gt;50,"50+")</f>
        <v>8 to 10</v>
      </c>
      <c r="Z45" s="9">
        <f t="array" ref="Z45">_xlfn.IFS(AA45="oz",_xlfn.IFS(R45="oz",Q45,R45="fl oz",Q45*1.04,R45="ml",Q45*0.0338),AA45="fl oz",_xlfn.IFS(R45="oz",Q45/1.04,R45="fl oz",Q45,R45="ml",Q45*0.0338/1.04),AA45="ml",_xlfn.IFS(R45="oz",Q45/0.0338,R45="fl oz",Q45*1.04/0.0338,R45="ml",Q45))</f>
        <v>8.4</v>
      </c>
      <c r="AA45" s="9" t="str">
        <f>_xlfn.XLOOKUP($E45,'Raw Data'!$E:$E,'Raw Data'!AA:AA,"ERROR",0,1)</f>
        <v>oz</v>
      </c>
      <c r="AB45" s="5" t="s">
        <v>197</v>
      </c>
      <c r="AC45" s="5" t="s">
        <v>46</v>
      </c>
      <c r="AD45" s="5" t="s">
        <v>198</v>
      </c>
      <c r="AE45">
        <f t="shared" si="4"/>
        <v>0</v>
      </c>
      <c r="AF45">
        <f t="shared" si="4"/>
        <v>0</v>
      </c>
      <c r="AG45">
        <f t="shared" si="4"/>
        <v>0</v>
      </c>
      <c r="AH45">
        <f t="shared" si="4"/>
        <v>0</v>
      </c>
      <c r="AI45">
        <f t="shared" si="4"/>
        <v>1</v>
      </c>
      <c r="AJ45">
        <f t="shared" si="8"/>
        <v>0</v>
      </c>
      <c r="AK45">
        <f t="shared" si="8"/>
        <v>0</v>
      </c>
      <c r="AL45">
        <f t="shared" si="8"/>
        <v>0</v>
      </c>
      <c r="AM45">
        <f t="shared" si="8"/>
        <v>0</v>
      </c>
      <c r="AN45">
        <f t="shared" si="8"/>
        <v>0</v>
      </c>
      <c r="AO45">
        <f t="shared" si="9"/>
        <v>0</v>
      </c>
      <c r="AP45">
        <f t="shared" si="9"/>
        <v>1</v>
      </c>
      <c r="AQ45">
        <f t="shared" si="9"/>
        <v>0</v>
      </c>
      <c r="AR45">
        <f t="shared" si="13"/>
        <v>0</v>
      </c>
      <c r="AS45">
        <f t="shared" si="13"/>
        <v>0</v>
      </c>
      <c r="AT45">
        <f t="shared" si="13"/>
        <v>0</v>
      </c>
      <c r="AU45">
        <f t="shared" si="13"/>
        <v>0</v>
      </c>
      <c r="AV45">
        <f t="shared" si="13"/>
        <v>0</v>
      </c>
      <c r="AW45">
        <f t="shared" si="13"/>
        <v>0</v>
      </c>
      <c r="AX45">
        <f t="shared" si="13"/>
        <v>1</v>
      </c>
      <c r="AY45">
        <f t="shared" si="13"/>
        <v>0</v>
      </c>
      <c r="AZ45">
        <f t="shared" si="13"/>
        <v>0</v>
      </c>
      <c r="BA45">
        <f t="shared" si="13"/>
        <v>0</v>
      </c>
      <c r="BB45">
        <f t="shared" si="13"/>
        <v>0</v>
      </c>
      <c r="BC45">
        <f t="shared" si="13"/>
        <v>0</v>
      </c>
      <c r="BD45">
        <f t="shared" si="13"/>
        <v>0</v>
      </c>
      <c r="BE45">
        <f t="shared" si="13"/>
        <v>0</v>
      </c>
      <c r="BF45">
        <f t="shared" si="13"/>
        <v>0</v>
      </c>
      <c r="BG45">
        <f t="shared" si="13"/>
        <v>0</v>
      </c>
      <c r="BH45">
        <f t="shared" si="12"/>
        <v>0</v>
      </c>
      <c r="BI45">
        <f t="shared" si="12"/>
        <v>0</v>
      </c>
      <c r="BJ45">
        <f t="shared" si="12"/>
        <v>0</v>
      </c>
      <c r="BK45">
        <f t="shared" si="12"/>
        <v>0</v>
      </c>
      <c r="BL45">
        <f t="shared" si="12"/>
        <v>0</v>
      </c>
      <c r="BM45">
        <f t="shared" si="12"/>
        <v>0</v>
      </c>
      <c r="BN45">
        <f t="shared" si="12"/>
        <v>0</v>
      </c>
      <c r="BO45">
        <f t="shared" si="12"/>
        <v>1</v>
      </c>
    </row>
    <row r="46" spans="1:67">
      <c r="A46" s="5" t="str">
        <f>_xlfn.XLOOKUP($E46,'Raw Data'!$E:$E,'Raw Data'!A:A,"ERROR",0,1)</f>
        <v>AE</v>
      </c>
      <c r="B46" s="5" t="str">
        <f>_xlfn.XLOOKUP($E46,'Raw Data'!$E:$E,'Raw Data'!B:B,"ERROR",0,1)</f>
        <v>Hair Mousses</v>
      </c>
      <c r="C46" s="5" t="str">
        <f>_xlfn.XLOOKUP($E46,'Raw Data'!$E:$E,'Raw Data'!C:C,"ERROR",0,1)</f>
        <v>amika</v>
      </c>
      <c r="D46" s="5" t="str">
        <f>_xlfn.XLOOKUP($E46,'Raw Data'!$E:$E,'Raw Data'!D:D,"ERROR",0,1)</f>
        <v>www.amazon.ae/dp/B07H3GBS31</v>
      </c>
      <c r="E46" s="5" t="s">
        <v>199</v>
      </c>
      <c r="F46" s="9" t="str">
        <f>_xlfn.XLOOKUP($E46,'Raw Data'!$E:$E,'Raw Data'!F:F,"ERROR",0,1)</f>
        <v>amika plus size perfect body mousse amika plus size perfect body mousse</v>
      </c>
      <c r="G46" s="10">
        <f>_xlfn.XLOOKUP($E46,'Raw Data'!$E:$E,'Raw Data'!G:G,"ERROR",0,1)</f>
        <v>29</v>
      </c>
      <c r="H46" s="9">
        <f>_xlfn.XLOOKUP($E46,'Raw Data'!$E:$E,'Raw Data'!H:H,"ERROR",0,1)</f>
        <v>4565.66</v>
      </c>
      <c r="I46" s="9">
        <f>_xlfn.XLOOKUP($E46,'Raw Data'!$E:$E,'Raw Data'!I:I,"ERROR",0,1)</f>
        <v>0.00611260197766906</v>
      </c>
      <c r="J46" s="9" t="str">
        <f>_xlfn.XLOOKUP($E46,'Raw Data'!$E:$E,'Raw Data'!J:J,"ERROR",0,1)</f>
        <v>Yes</v>
      </c>
      <c r="K46" s="14" t="str">
        <f t="array" ref="K46">_xlfn.IFS(AND(L46&gt;0,L46&lt;=5),"0 to 5",AND(L46&gt;5,L46&lt;=10),"5 to 10",AND(L46&gt;10,L46&lt;=15),"10 to 15",AND(L46&gt;15,L46&lt;=20),"15 to 20",AND(L46&gt;20,L46&lt;=30),"20 to 30",AND(L46&gt;30,L46&lt;=40),"30 to 40",AND(L46&gt;40,L46&lt;=50),"40 to 50",AND(L46&gt;50,L46&lt;=75),"50 to 75",AND(L46&gt;75,L46&lt;=100),"75 to 100",AND(L46&gt;100,L46&lt;=150),"100 to 150",AND(L46&gt;150,L46&lt;=200),"150 to 200",AND(L46&gt;200,L46&lt;=250),"200 to 250",AND(L46&gt;250,L46&lt;=300),"250 to 300",AND(L46&gt;300,L46&lt;=400),"300 to 400",AND(L46&gt;400,L46&lt;=500),"400 to 500",L46&gt;500,"500+")</f>
        <v>150 to 200</v>
      </c>
      <c r="L46" s="9">
        <f>_xlfn.XLOOKUP($E46,'Raw Data'!$E:$E,'Raw Data'!L:L,"ERROR",0,1)</f>
        <v>154.86</v>
      </c>
      <c r="M46" s="14" t="str">
        <f t="array" ref="M46">_xlfn.IFS(AND(N46&gt;0,N46&lt;=5),"0 to 5",AND(N46&gt;5,N46&lt;=10),"5 to 10",AND(N46&gt;10,N46&lt;=15),"10 to 15",AND(N46&gt;15,N46&lt;=20),"15 to 20",AND(N46&gt;20,N46&lt;=30),"20 to 30",AND(N46&gt;30,N46&lt;=40),"30 to 40",AND(N46&gt;40,N46&lt;=50),"40 to 50",AND(N46&gt;50,N46&lt;=75),"50 to 75",AND(N46&gt;75,N46&lt;=100),"75 to 100",AND(N46&gt;100,N46&lt;=150),"100 to 150",AND(N46&gt;150,N46&lt;=200),"150 to 200",AND(N46&gt;200,N46&lt;=250),"200 to 250",AND(N46&gt;250,N46&lt;=300),"250 to 300",AND(N46&gt;300,N46&lt;=400),"300 to 400",AND(N46&gt;400,N46&lt;=500),"400 to 500",N46&gt;500,"500+")</f>
        <v>150 to 200</v>
      </c>
      <c r="N46" s="9">
        <f>_xlfn.XLOOKUP($E46,'Raw Data'!$E:$E,'Raw Data'!N:N,"ERROR",0,1)</f>
        <v>158.21</v>
      </c>
      <c r="O46" s="14" t="str">
        <f t="array" ref="O46">_xlfn.IFS(P46=0,"No Discount",AND(P46&gt;0,P46&lt;=0.02),"0% to 2%",AND(P46&gt;0.02,P46&lt;=0.04),"2% to 4%",AND(P46&gt;0.04,P46&lt;=0.06),"4% to 6%",AND(P46&gt;0.06,P46&lt;=0.08),"6% to 8%",AND(P46&gt;0.08,P46&lt;=0.1),"8% to 10%",AND(P46&gt;0.1,P46&lt;=0.15),"10% to 15%",AND(P46&gt;0.15,P46&lt;=0.2),"15% to 20%",AND(P46&gt;0.2,P46&lt;=0.25),"20% to 25%",AND(P46&gt;0.25,P46&lt;=0.3),"25% to 30%",AND(P46&gt;0.3,P46&lt;=0.4),"30% to 40%",AND(P46&gt;0.4,P46&lt;=0.5),"40% to 50%",AND(P46&gt;0.5,P46&lt;=0.75),"50% to 75%",AND(P46&gt;0.75,P46&lt;=1),"75% to 100%")</f>
        <v>2% to 4%</v>
      </c>
      <c r="P46" s="10">
        <f>_xlfn.XLOOKUP($E46,'Raw Data'!$E:$E,'Raw Data'!P:P,"ERROR",0,1)</f>
        <v>0.0211743884710195</v>
      </c>
      <c r="Q46" s="9">
        <v>8.5</v>
      </c>
      <c r="R46" s="9" t="s">
        <v>95</v>
      </c>
      <c r="S46" s="5" t="str">
        <f t="array" ref="S46">_xlfn.IFS(AND(T46&gt;0,T46&lt;=0.05),"0 to 0.05",AND(T46&gt;0.05,T46&lt;=0.1),"0.05 to 0.1",AND(T46&gt;0.1,T46&lt;=0.2),"0.1 to 0.2",AND(T46&gt;0.2,T46&lt;=0.3),"0.2 to 0.3",AND(T46&gt;0.3,T46&lt;=0.4),"0.3 to 0.4",AND(T46&gt;0.4,T46&lt;=0.5),"0.4 to 0.5",AND(T46&gt;0.5,T46&lt;=0.75),"0.5 to 0.75",AND(T46&gt;0.75,T46&lt;=1),"0.75 to 1",AND(T46&gt;1,T46&lt;=2),"1 to 2",AND(T46&gt;2,T46&lt;=3),"2 to 3",AND(T46&gt;3,T46&lt;=4),"3 to 4",AND(T46&gt;4,T46&lt;=5),"4 to 5",AND(T46&gt;5,T46&lt;=10),"5 to 10",T46&gt;10,"10+")</f>
        <v>0.5 to 0.75</v>
      </c>
      <c r="T46" s="10">
        <f t="shared" si="1"/>
        <v>0.592428121322669</v>
      </c>
      <c r="U46" s="15" t="str">
        <f t="array" ref="U46">_xlfn.IFS(AND(V46&gt;0,V46&lt;=0.05),"0 to 0.05",AND(V46&gt;0.05,V46&lt;=0.1),"0.05 to 0.1",AND(V46&gt;0.1,V46&lt;=0.2),"0.1 to 0.2",AND(V46&gt;0.2,V46&lt;=0.3),"0.2 to 0.3",AND(V46&gt;0.3,V46&lt;=0.4),"0.3 to 0.4",AND(V46&gt;0.4,V46&lt;=0.5),"0.4 to 0.5",AND(V46&gt;0.5,V46&lt;=0.75),"0.5 to 0.75",AND(V46&gt;0.75,V46&lt;=1),"0.75 to 1",AND(V46&gt;1,V46&lt;=2),"1 to 2",AND(V46&gt;2,V46&lt;=3),"2 to 3",AND(V46&gt;3,V46&lt;=4),"3 to 4",AND(V46&gt;4,V46&lt;=5),"4 to 5",AND(V46&gt;5,V46&lt;=10),"5 to 10",V46&gt;10,"10+")</f>
        <v>0.1 to 0.2</v>
      </c>
      <c r="V46" s="10">
        <f t="shared" si="2"/>
        <v>0.163415822872944</v>
      </c>
      <c r="W46" s="15" t="str">
        <f t="array" ref="W46">_xlfn.IFS(AND(X46&gt;0,X46&lt;=0.05),"0 to 0.05",AND(X46&gt;0.05,X46&lt;=0.1),"0.05 to 0.1",AND(X46&gt;0.1,X46&lt;=0.2),"0.1 to 0.2",AND(X46&gt;0.2,X46&lt;=0.3),"0.2 to 0.3",AND(X46&gt;0.3,X46&lt;=0.4),"0.3 to 0.4",AND(X46&gt;0.4,X46&lt;=0.5),"0.4 to 0.5",AND(X46&gt;0.5,X46&lt;=0.75),"0.5 to 0.75",AND(X46&gt;0.75,X46&lt;=1),"0.75 to 1",AND(X46&gt;1,X46&lt;=2),"1 to 2",AND(X46&gt;2,X46&lt;=3),"2 to 3",AND(X46&gt;3,X46&lt;=4),"3 to 4",AND(X46&gt;4,X46&lt;=5),"4 to 5",AND(X46&gt;5,X46&lt;=10),"5 to 10",X46&gt;10,"10+")</f>
        <v>0.1 to 0.2</v>
      </c>
      <c r="X46" s="16">
        <f t="shared" si="3"/>
        <v>0.159955592757121</v>
      </c>
      <c r="Y46" s="5" t="str">
        <f t="array" ref="Y46">_xlfn.IFS(AND(Z46&gt;0,Z46&lt;=1),"0 to 1",AND(Z46&gt;1,Z46&lt;=2),"1 to 2",AND(Z46&gt;2,Z46&lt;=4),"2 to 4",AND(Z46&gt;4,Z46&lt;=6),"4 to 6",AND(Z46&gt;6,Z46&lt;=8),"6 to 8",AND(Z46&gt;8,Z46&lt;=10),"8 to 10",AND(Z46&gt;10,Z46&lt;=15),"10 to 15",AND(Z46&gt;15,Z46&lt;=20),"15 to 20",AND(Z46&gt;20,Z46&lt;=25),"20 to 25",AND(Z46&gt;25,Z46&lt;=30),"25 to 30",AND(Z46&gt;30,Z46&lt;=40),"30 to 40",AND(Z46&gt;40,Z46&lt;=50),"40 to 50",Z46&gt;50,"50+")</f>
        <v>8 to 10</v>
      </c>
      <c r="Z46" s="9">
        <f t="array" ref="Z46">_xlfn.IFS(AA46="oz",_xlfn.IFS(R46="oz",Q46,R46="fl oz",Q46*1.04,R46="ml",Q46*0.0338),AA46="fl oz",_xlfn.IFS(R46="oz",Q46/1.04,R46="fl oz",Q46,R46="ml",Q46*0.0338/1.04),AA46="ml",_xlfn.IFS(R46="oz",Q46/0.0338,R46="fl oz",Q46*1.04/0.0338,R46="ml",Q46))</f>
        <v>8.84</v>
      </c>
      <c r="AA46" s="9" t="s">
        <v>96</v>
      </c>
      <c r="AB46" s="5" t="s">
        <v>200</v>
      </c>
      <c r="AC46" s="5" t="s">
        <v>201</v>
      </c>
      <c r="AD46" s="5" t="s">
        <v>202</v>
      </c>
      <c r="AE46">
        <f t="shared" si="4"/>
        <v>0</v>
      </c>
      <c r="AF46">
        <f t="shared" si="4"/>
        <v>0</v>
      </c>
      <c r="AG46">
        <f t="shared" si="4"/>
        <v>0</v>
      </c>
      <c r="AH46">
        <f t="shared" si="4"/>
        <v>0</v>
      </c>
      <c r="AI46">
        <f t="shared" si="4"/>
        <v>0</v>
      </c>
      <c r="AJ46">
        <f t="shared" si="8"/>
        <v>0</v>
      </c>
      <c r="AK46">
        <f t="shared" si="8"/>
        <v>0</v>
      </c>
      <c r="AL46">
        <f t="shared" si="8"/>
        <v>0</v>
      </c>
      <c r="AM46">
        <f t="shared" si="8"/>
        <v>0</v>
      </c>
      <c r="AN46">
        <f t="shared" si="8"/>
        <v>0</v>
      </c>
      <c r="AO46">
        <f t="shared" si="9"/>
        <v>0</v>
      </c>
      <c r="AP46">
        <f t="shared" si="9"/>
        <v>0</v>
      </c>
      <c r="AQ46">
        <f t="shared" si="9"/>
        <v>0</v>
      </c>
      <c r="AR46">
        <f t="shared" si="13"/>
        <v>0</v>
      </c>
      <c r="AS46">
        <f t="shared" si="13"/>
        <v>0</v>
      </c>
      <c r="AT46">
        <f t="shared" si="13"/>
        <v>0</v>
      </c>
      <c r="AU46">
        <f t="shared" si="13"/>
        <v>1</v>
      </c>
      <c r="AV46">
        <f t="shared" si="13"/>
        <v>0</v>
      </c>
      <c r="AW46">
        <f t="shared" si="13"/>
        <v>0</v>
      </c>
      <c r="AX46">
        <f t="shared" si="13"/>
        <v>1</v>
      </c>
      <c r="AY46">
        <f t="shared" si="13"/>
        <v>0</v>
      </c>
      <c r="AZ46">
        <f t="shared" si="13"/>
        <v>0</v>
      </c>
      <c r="BA46">
        <f t="shared" si="13"/>
        <v>0</v>
      </c>
      <c r="BB46">
        <f t="shared" si="13"/>
        <v>0</v>
      </c>
      <c r="BC46">
        <f t="shared" si="13"/>
        <v>0</v>
      </c>
      <c r="BD46">
        <f t="shared" si="13"/>
        <v>0</v>
      </c>
      <c r="BE46">
        <f t="shared" si="13"/>
        <v>0</v>
      </c>
      <c r="BF46">
        <f t="shared" si="13"/>
        <v>0</v>
      </c>
      <c r="BG46">
        <f t="shared" si="13"/>
        <v>0</v>
      </c>
      <c r="BH46">
        <f t="shared" si="12"/>
        <v>0</v>
      </c>
      <c r="BI46">
        <f t="shared" si="12"/>
        <v>0</v>
      </c>
      <c r="BJ46">
        <f t="shared" si="12"/>
        <v>0</v>
      </c>
      <c r="BK46">
        <f t="shared" si="12"/>
        <v>0</v>
      </c>
      <c r="BL46">
        <f t="shared" si="12"/>
        <v>0</v>
      </c>
      <c r="BM46">
        <f t="shared" si="12"/>
        <v>0</v>
      </c>
      <c r="BN46">
        <f t="shared" si="12"/>
        <v>1</v>
      </c>
      <c r="BO46">
        <f t="shared" si="12"/>
        <v>1</v>
      </c>
    </row>
    <row r="47" spans="1:67">
      <c r="A47" s="5" t="str">
        <f>_xlfn.XLOOKUP($E47,'Raw Data'!$E:$E,'Raw Data'!A:A,"ERROR",0,1)</f>
        <v>AE</v>
      </c>
      <c r="B47" s="5" t="str">
        <f>_xlfn.XLOOKUP($E47,'Raw Data'!$E:$E,'Raw Data'!B:B,"ERROR",0,1)</f>
        <v>Hair Mousses</v>
      </c>
      <c r="C47" s="5" t="str">
        <f>_xlfn.XLOOKUP($E47,'Raw Data'!$E:$E,'Raw Data'!C:C,"ERROR",0,1)</f>
        <v>shea moisture</v>
      </c>
      <c r="D47" s="5" t="str">
        <f>_xlfn.XLOOKUP($E47,'Raw Data'!$E:$E,'Raw Data'!D:D,"ERROR",0,1)</f>
        <v>www.amazon.ae/dp/B01CTBEIRS</v>
      </c>
      <c r="E47" s="5" t="s">
        <v>203</v>
      </c>
      <c r="F47" s="9" t="str">
        <f>_xlfn.XLOOKUP($E47,'Raw Data'!$E:$E,'Raw Data'!F:F,"ERROR",0,1)</f>
        <v>SheaMoisture  Curly   Hair  Products, Coconut &amp; Hibiscus Curl  Mousse , Frizz Free  Hair  with Silk Protein &amp; Neem Oil, Pack of 2-7.5 Oz Each</v>
      </c>
      <c r="G47" s="10">
        <f>_xlfn.XLOOKUP($E47,'Raw Data'!$E:$E,'Raw Data'!G:G,"ERROR",0,1)</f>
        <v>43</v>
      </c>
      <c r="H47" s="9">
        <f>_xlfn.XLOOKUP($E47,'Raw Data'!$E:$E,'Raw Data'!H:H,"ERROR",0,1)</f>
        <v>4526.67</v>
      </c>
      <c r="I47" s="9">
        <f>_xlfn.XLOOKUP($E47,'Raw Data'!$E:$E,'Raw Data'!I:I,"ERROR",0,1)</f>
        <v>0.00606040134268763</v>
      </c>
      <c r="J47" s="9" t="str">
        <f>_xlfn.XLOOKUP($E47,'Raw Data'!$E:$E,'Raw Data'!J:J,"ERROR",0,1)</f>
        <v>Yes</v>
      </c>
      <c r="K47" s="14" t="str">
        <f t="array" ref="K47">_xlfn.IFS(AND(L47&gt;0,L47&lt;=5),"0 to 5",AND(L47&gt;5,L47&lt;=10),"5 to 10",AND(L47&gt;10,L47&lt;=15),"10 to 15",AND(L47&gt;15,L47&lt;=20),"15 to 20",AND(L47&gt;20,L47&lt;=30),"20 to 30",AND(L47&gt;30,L47&lt;=40),"30 to 40",AND(L47&gt;40,L47&lt;=50),"40 to 50",AND(L47&gt;50,L47&lt;=75),"50 to 75",AND(L47&gt;75,L47&lt;=100),"75 to 100",AND(L47&gt;100,L47&lt;=150),"100 to 150",AND(L47&gt;150,L47&lt;=200),"150 to 200",AND(L47&gt;200,L47&lt;=250),"200 to 250",AND(L47&gt;250,L47&lt;=300),"250 to 300",AND(L47&gt;300,L47&lt;=400),"300 to 400",AND(L47&gt;400,L47&lt;=500),"400 to 500",L47&gt;500,"500+")</f>
        <v>100 to 150</v>
      </c>
      <c r="L47" s="9">
        <f>_xlfn.XLOOKUP($E47,'Raw Data'!$E:$E,'Raw Data'!L:L,"ERROR",0,1)</f>
        <v>102.08</v>
      </c>
      <c r="M47" s="14" t="str">
        <f t="array" ref="M47">_xlfn.IFS(AND(N47&gt;0,N47&lt;=5),"0 to 5",AND(N47&gt;5,N47&lt;=10),"5 to 10",AND(N47&gt;10,N47&lt;=15),"10 to 15",AND(N47&gt;15,N47&lt;=20),"15 to 20",AND(N47&gt;20,N47&lt;=30),"20 to 30",AND(N47&gt;30,N47&lt;=40),"30 to 40",AND(N47&gt;40,N47&lt;=50),"40 to 50",AND(N47&gt;50,N47&lt;=75),"50 to 75",AND(N47&gt;75,N47&lt;=100),"75 to 100",AND(N47&gt;100,N47&lt;=150),"100 to 150",AND(N47&gt;150,N47&lt;=200),"150 to 200",AND(N47&gt;200,N47&lt;=250),"200 to 250",AND(N47&gt;250,N47&lt;=300),"250 to 300",AND(N47&gt;300,N47&lt;=400),"300 to 400",AND(N47&gt;400,N47&lt;=500),"400 to 500",N47&gt;500,"500+")</f>
        <v>100 to 150</v>
      </c>
      <c r="N47" s="9">
        <f>_xlfn.XLOOKUP($E47,'Raw Data'!$E:$E,'Raw Data'!N:N,"ERROR",0,1)</f>
        <v>102.27</v>
      </c>
      <c r="O47" s="14" t="str">
        <f t="array" ref="O47">_xlfn.IFS(P47=0,"No Discount",AND(P47&gt;0,P47&lt;=0.02),"0% to 2%",AND(P47&gt;0.02,P47&lt;=0.04),"2% to 4%",AND(P47&gt;0.04,P47&lt;=0.06),"4% to 6%",AND(P47&gt;0.06,P47&lt;=0.08),"6% to 8%",AND(P47&gt;0.08,P47&lt;=0.1),"8% to 10%",AND(P47&gt;0.1,P47&lt;=0.15),"10% to 15%",AND(P47&gt;0.15,P47&lt;=0.2),"15% to 20%",AND(P47&gt;0.2,P47&lt;=0.25),"20% to 25%",AND(P47&gt;0.25,P47&lt;=0.3),"25% to 30%",AND(P47&gt;0.3,P47&lt;=0.4),"30% to 40%",AND(P47&gt;0.4,P47&lt;=0.5),"40% to 50%",AND(P47&gt;0.5,P47&lt;=0.75),"50% to 75%",AND(P47&gt;0.75,P47&lt;=1),"75% to 100%")</f>
        <v>0% to 2%</v>
      </c>
      <c r="P47" s="10">
        <f>_xlfn.XLOOKUP($E47,'Raw Data'!$E:$E,'Raw Data'!P:P,"ERROR",0,1)</f>
        <v>0.00185782731983962</v>
      </c>
      <c r="Q47" s="9">
        <f>_xlfn.XLOOKUP($E47,'Raw Data'!$E:$E,'Raw Data'!Q:Q,"ERROR",0,1)</f>
        <v>15</v>
      </c>
      <c r="R47" s="9" t="str">
        <f>_xlfn.XLOOKUP($E47,'Raw Data'!$E:$E,'Raw Data'!R:R,"ERROR",0,1)</f>
        <v>oz</v>
      </c>
      <c r="S47" s="5" t="str">
        <f t="array" ref="S47">_xlfn.IFS(AND(T47&gt;0,T47&lt;=0.05),"0 to 0.05",AND(T47&gt;0.05,T47&lt;=0.1),"0.05 to 0.1",AND(T47&gt;0.1,T47&lt;=0.2),"0.1 to 0.2",AND(T47&gt;0.2,T47&lt;=0.3),"0.2 to 0.3",AND(T47&gt;0.3,T47&lt;=0.4),"0.3 to 0.4",AND(T47&gt;0.4,T47&lt;=0.5),"0.4 to 0.5",AND(T47&gt;0.5,T47&lt;=0.75),"0.5 to 0.75",AND(T47&gt;0.75,T47&lt;=1),"0.75 to 1",AND(T47&gt;1,T47&lt;=2),"1 to 2",AND(T47&gt;2,T47&lt;=3),"2 to 3",AND(T47&gt;3,T47&lt;=4),"3 to 4",AND(T47&gt;4,T47&lt;=5),"4 to 5",AND(T47&gt;5,T47&lt;=10),"5 to 10",T47&gt;10,"10+")</f>
        <v>0.2 to 0.3</v>
      </c>
      <c r="T47" s="10">
        <f t="shared" si="1"/>
        <v>0.23014316311577</v>
      </c>
      <c r="U47" s="15" t="str">
        <f t="array" ref="U47">_xlfn.IFS(AND(V47&gt;0,V47&lt;=0.05),"0 to 0.05",AND(V47&gt;0.05,V47&lt;=0.1),"0.05 to 0.1",AND(V47&gt;0.1,V47&lt;=0.2),"0.1 to 0.2",AND(V47&gt;0.2,V47&lt;=0.3),"0.2 to 0.3",AND(V47&gt;0.3,V47&lt;=0.4),"0.3 to 0.4",AND(V47&gt;0.4,V47&lt;=0.5),"0.4 to 0.5",AND(V47&gt;0.5,V47&lt;=0.75),"0.5 to 0.75",AND(V47&gt;0.75,V47&lt;=1),"0.75 to 1",AND(V47&gt;1,V47&lt;=2),"1 to 2",AND(V47&gt;2,V47&lt;=3),"2 to 3",AND(V47&gt;3,V47&lt;=4),"3 to 4",AND(V47&gt;4,V47&lt;=5),"4 to 5",AND(V47&gt;5,V47&lt;=10),"5 to 10",V47&gt;10,"10+")</f>
        <v>0.05 to 0.1</v>
      </c>
      <c r="V47" s="10">
        <f t="shared" si="2"/>
        <v>0.0622543118025025</v>
      </c>
      <c r="W47" s="15" t="str">
        <f t="array" ref="W47">_xlfn.IFS(AND(X47&gt;0,X47&lt;=0.05),"0 to 0.05",AND(X47&gt;0.05,X47&lt;=0.1),"0.05 to 0.1",AND(X47&gt;0.1,X47&lt;=0.2),"0.1 to 0.2",AND(X47&gt;0.2,X47&lt;=0.3),"0.2 to 0.3",AND(X47&gt;0.3,X47&lt;=0.4),"0.3 to 0.4",AND(X47&gt;0.4,X47&lt;=0.5),"0.4 to 0.5",AND(X47&gt;0.5,X47&lt;=0.75),"0.5 to 0.75",AND(X47&gt;0.75,X47&lt;=1),"0.75 to 1",AND(X47&gt;1,X47&lt;=2),"1 to 2",AND(X47&gt;2,X47&lt;=3),"2 to 3",AND(X47&gt;3,X47&lt;=4),"3 to 4",AND(X47&gt;4,X47&lt;=5),"4 to 5",AND(X47&gt;5,X47&lt;=10),"5 to 10",X47&gt;10,"10+")</f>
        <v>0.05 to 0.1</v>
      </c>
      <c r="X47" s="16">
        <f t="shared" si="3"/>
        <v>0.062138654041258</v>
      </c>
      <c r="Y47" s="5" t="str">
        <f t="array" ref="Y47">_xlfn.IFS(AND(Z47&gt;0,Z47&lt;=1),"0 to 1",AND(Z47&gt;1,Z47&lt;=2),"1 to 2",AND(Z47&gt;2,Z47&lt;=4),"2 to 4",AND(Z47&gt;4,Z47&lt;=6),"4 to 6",AND(Z47&gt;6,Z47&lt;=8),"6 to 8",AND(Z47&gt;8,Z47&lt;=10),"8 to 10",AND(Z47&gt;10,Z47&lt;=15),"10 to 15",AND(Z47&gt;15,Z47&lt;=20),"15 to 20",AND(Z47&gt;20,Z47&lt;=25),"20 to 25",AND(Z47&gt;25,Z47&lt;=30),"25 to 30",AND(Z47&gt;30,Z47&lt;=40),"30 to 40",AND(Z47&gt;40,Z47&lt;=50),"40 to 50",Z47&gt;50,"50+")</f>
        <v>10 to 15</v>
      </c>
      <c r="Z47" s="9">
        <f t="array" ref="Z47">_xlfn.IFS(AA47="oz",_xlfn.IFS(R47="oz",Q47,R47="fl oz",Q47*1.04,R47="ml",Q47*0.0338),AA47="fl oz",_xlfn.IFS(R47="oz",Q47/1.04,R47="fl oz",Q47,R47="ml",Q47*0.0338/1.04),AA47="ml",_xlfn.IFS(R47="oz",Q47/0.0338,R47="fl oz",Q47*1.04/0.0338,R47="ml",Q47))</f>
        <v>15</v>
      </c>
      <c r="AA47" s="9" t="str">
        <f>_xlfn.XLOOKUP($E47,'Raw Data'!$E:$E,'Raw Data'!AA:AA,"ERROR",0,1)</f>
        <v>oz</v>
      </c>
      <c r="AB47" s="5" t="s">
        <v>205</v>
      </c>
      <c r="AC47" s="5" t="s">
        <v>206</v>
      </c>
      <c r="AD47" s="5" t="s">
        <v>207</v>
      </c>
      <c r="AE47">
        <f t="shared" si="4"/>
        <v>0</v>
      </c>
      <c r="AF47">
        <f t="shared" si="4"/>
        <v>1</v>
      </c>
      <c r="AG47">
        <f t="shared" si="4"/>
        <v>0</v>
      </c>
      <c r="AH47">
        <f t="shared" si="4"/>
        <v>0</v>
      </c>
      <c r="AI47">
        <f t="shared" si="4"/>
        <v>1</v>
      </c>
      <c r="AJ47">
        <f t="shared" si="8"/>
        <v>0</v>
      </c>
      <c r="AK47">
        <f t="shared" si="8"/>
        <v>1</v>
      </c>
      <c r="AL47">
        <f t="shared" si="8"/>
        <v>0</v>
      </c>
      <c r="AM47">
        <f t="shared" si="8"/>
        <v>0</v>
      </c>
      <c r="AN47">
        <f t="shared" si="8"/>
        <v>0</v>
      </c>
      <c r="AO47">
        <f t="shared" si="9"/>
        <v>0</v>
      </c>
      <c r="AP47">
        <f t="shared" si="9"/>
        <v>1</v>
      </c>
      <c r="AQ47">
        <f t="shared" si="9"/>
        <v>0</v>
      </c>
      <c r="AR47">
        <f t="shared" si="13"/>
        <v>0</v>
      </c>
      <c r="AS47">
        <f t="shared" si="13"/>
        <v>0</v>
      </c>
      <c r="AT47">
        <f t="shared" si="13"/>
        <v>0</v>
      </c>
      <c r="AU47">
        <f t="shared" si="13"/>
        <v>0</v>
      </c>
      <c r="AV47">
        <f t="shared" si="13"/>
        <v>0</v>
      </c>
      <c r="AW47">
        <f t="shared" si="13"/>
        <v>0</v>
      </c>
      <c r="AX47">
        <f t="shared" si="13"/>
        <v>0</v>
      </c>
      <c r="AY47">
        <f t="shared" si="13"/>
        <v>0</v>
      </c>
      <c r="AZ47">
        <f t="shared" si="13"/>
        <v>0</v>
      </c>
      <c r="BA47">
        <f t="shared" si="13"/>
        <v>0</v>
      </c>
      <c r="BB47">
        <f t="shared" si="13"/>
        <v>1</v>
      </c>
      <c r="BC47">
        <f t="shared" si="13"/>
        <v>0</v>
      </c>
      <c r="BD47">
        <f t="shared" si="13"/>
        <v>1</v>
      </c>
      <c r="BE47">
        <f t="shared" si="13"/>
        <v>0</v>
      </c>
      <c r="BF47">
        <f t="shared" si="13"/>
        <v>0</v>
      </c>
      <c r="BG47">
        <f t="shared" si="13"/>
        <v>0</v>
      </c>
      <c r="BH47">
        <f t="shared" si="12"/>
        <v>1</v>
      </c>
      <c r="BI47">
        <f t="shared" si="12"/>
        <v>1</v>
      </c>
      <c r="BJ47">
        <f t="shared" si="12"/>
        <v>0</v>
      </c>
      <c r="BK47">
        <f t="shared" si="12"/>
        <v>0</v>
      </c>
      <c r="BL47">
        <f t="shared" si="12"/>
        <v>0</v>
      </c>
      <c r="BM47">
        <f t="shared" si="12"/>
        <v>0</v>
      </c>
      <c r="BN47">
        <f t="shared" si="12"/>
        <v>0</v>
      </c>
      <c r="BO47">
        <f t="shared" si="12"/>
        <v>1</v>
      </c>
    </row>
    <row r="48" spans="1:67">
      <c r="A48" s="5" t="str">
        <f>_xlfn.XLOOKUP($E48,'Raw Data'!$E:$E,'Raw Data'!A:A,"ERROR",0,1)</f>
        <v>AE</v>
      </c>
      <c r="B48" s="5" t="str">
        <f>_xlfn.XLOOKUP($E48,'Raw Data'!$E:$E,'Raw Data'!B:B,"ERROR",0,1)</f>
        <v>Hair Mousses</v>
      </c>
      <c r="C48" s="5" t="str">
        <f>_xlfn.XLOOKUP($E48,'Raw Data'!$E:$E,'Raw Data'!C:C,"ERROR",0,1)</f>
        <v>Mielle Organics</v>
      </c>
      <c r="D48" s="5" t="str">
        <f>_xlfn.XLOOKUP($E48,'Raw Data'!$E:$E,'Raw Data'!D:D,"ERROR",0,1)</f>
        <v>www.amazon.ae/dp/B08TB9NSHQ</v>
      </c>
      <c r="E48" s="5" t="s">
        <v>208</v>
      </c>
      <c r="F48" s="9" t="str">
        <f>_xlfn.XLOOKUP($E48,'Raw Data'!$E:$E,'Raw Data'!F:F,"ERROR",0,1)</f>
        <v>Mielle Pomegranate &amp; Honey Curl Defining  Mousse  w/hold</v>
      </c>
      <c r="G48" s="10">
        <f>_xlfn.XLOOKUP($E48,'Raw Data'!$E:$E,'Raw Data'!G:G,"ERROR",0,1)</f>
        <v>68</v>
      </c>
      <c r="H48" s="9">
        <f>_xlfn.XLOOKUP($E48,'Raw Data'!$E:$E,'Raw Data'!H:H,"ERROR",0,1)</f>
        <v>4494.62</v>
      </c>
      <c r="I48" s="9">
        <f>_xlfn.XLOOKUP($E48,'Raw Data'!$E:$E,'Raw Data'!I:I,"ERROR",0,1)</f>
        <v>0.00601749212619225</v>
      </c>
      <c r="J48" s="9" t="str">
        <f>_xlfn.XLOOKUP($E48,'Raw Data'!$E:$E,'Raw Data'!J:J,"ERROR",0,1)</f>
        <v>Yes</v>
      </c>
      <c r="K48" s="14" t="str">
        <f t="array" ref="K48">_xlfn.IFS(AND(L48&gt;0,L48&lt;=5),"0 to 5",AND(L48&gt;5,L48&lt;=10),"5 to 10",AND(L48&gt;10,L48&lt;=15),"10 to 15",AND(L48&gt;15,L48&lt;=20),"15 to 20",AND(L48&gt;20,L48&lt;=30),"20 to 30",AND(L48&gt;30,L48&lt;=40),"30 to 40",AND(L48&gt;40,L48&lt;=50),"40 to 50",AND(L48&gt;50,L48&lt;=75),"50 to 75",AND(L48&gt;75,L48&lt;=100),"75 to 100",AND(L48&gt;100,L48&lt;=150),"100 to 150",AND(L48&gt;150,L48&lt;=200),"150 to 200",AND(L48&gt;200,L48&lt;=250),"200 to 250",AND(L48&gt;250,L48&lt;=300),"250 to 300",AND(L48&gt;300,L48&lt;=400),"300 to 400",AND(L48&gt;400,L48&lt;=500),"400 to 500",L48&gt;500,"500+")</f>
        <v>50 to 75</v>
      </c>
      <c r="L48" s="9">
        <f>_xlfn.XLOOKUP($E48,'Raw Data'!$E:$E,'Raw Data'!L:L,"ERROR",0,1)</f>
        <v>68.24</v>
      </c>
      <c r="M48" s="14" t="str">
        <f t="array" ref="M48">_xlfn.IFS(AND(N48&gt;0,N48&lt;=5),"0 to 5",AND(N48&gt;5,N48&lt;=10),"5 to 10",AND(N48&gt;10,N48&lt;=15),"10 to 15",AND(N48&gt;15,N48&lt;=20),"15 to 20",AND(N48&gt;20,N48&lt;=30),"20 to 30",AND(N48&gt;30,N48&lt;=40),"30 to 40",AND(N48&gt;40,N48&lt;=50),"40 to 50",AND(N48&gt;50,N48&lt;=75),"50 to 75",AND(N48&gt;75,N48&lt;=100),"75 to 100",AND(N48&gt;100,N48&lt;=150),"100 to 150",AND(N48&gt;150,N48&lt;=200),"150 to 200",AND(N48&gt;200,N48&lt;=250),"200 to 250",AND(N48&gt;250,N48&lt;=300),"250 to 300",AND(N48&gt;300,N48&lt;=400),"300 to 400",AND(N48&gt;400,N48&lt;=500),"400 to 500",N48&gt;500,"500+")</f>
        <v>50 to 75</v>
      </c>
      <c r="N48" s="9">
        <f>_xlfn.XLOOKUP($E48,'Raw Data'!$E:$E,'Raw Data'!N:N,"ERROR",0,1)</f>
        <v>74.87</v>
      </c>
      <c r="O48" s="14" t="str">
        <f t="array" ref="O48">_xlfn.IFS(P48=0,"No Discount",AND(P48&gt;0,P48&lt;=0.02),"0% to 2%",AND(P48&gt;0.02,P48&lt;=0.04),"2% to 4%",AND(P48&gt;0.04,P48&lt;=0.06),"4% to 6%",AND(P48&gt;0.06,P48&lt;=0.08),"6% to 8%",AND(P48&gt;0.08,P48&lt;=0.1),"8% to 10%",AND(P48&gt;0.1,P48&lt;=0.15),"10% to 15%",AND(P48&gt;0.15,P48&lt;=0.2),"15% to 20%",AND(P48&gt;0.2,P48&lt;=0.25),"20% to 25%",AND(P48&gt;0.25,P48&lt;=0.3),"25% to 30%",AND(P48&gt;0.3,P48&lt;=0.4),"30% to 40%",AND(P48&gt;0.4,P48&lt;=0.5),"40% to 50%",AND(P48&gt;0.5,P48&lt;=0.75),"50% to 75%",AND(P48&gt;0.75,P48&lt;=1),"75% to 100%")</f>
        <v>8% to 10%</v>
      </c>
      <c r="P48" s="10">
        <f>_xlfn.XLOOKUP($E48,'Raw Data'!$E:$E,'Raw Data'!P:P,"ERROR",0,1)</f>
        <v>0.088553492720716</v>
      </c>
      <c r="Q48" s="9">
        <v>7.5</v>
      </c>
      <c r="R48" s="9" t="s">
        <v>95</v>
      </c>
      <c r="S48" s="5" t="str">
        <f t="array" ref="S48">_xlfn.IFS(AND(T48&gt;0,T48&lt;=0.05),"0 to 0.05",AND(T48&gt;0.05,T48&lt;=0.1),"0.05 to 0.1",AND(T48&gt;0.1,T48&lt;=0.2),"0.1 to 0.2",AND(T48&gt;0.2,T48&lt;=0.3),"0.2 to 0.3",AND(T48&gt;0.3,T48&lt;=0.4),"0.3 to 0.4",AND(T48&gt;0.4,T48&lt;=0.5),"0.4 to 0.5",AND(T48&gt;0.5,T48&lt;=0.75),"0.5 to 0.75",AND(T48&gt;0.75,T48&lt;=1),"0.75 to 1",AND(T48&gt;1,T48&lt;=2),"1 to 2",AND(T48&gt;2,T48&lt;=3),"2 to 3",AND(T48&gt;3,T48&lt;=4),"3 to 4",AND(T48&gt;4,T48&lt;=5),"4 to 5",AND(T48&gt;5,T48&lt;=10),"5 to 10",T48&gt;10,"10+")</f>
        <v>0.2 to 0.3</v>
      </c>
      <c r="T48" s="10">
        <f t="shared" si="1"/>
        <v>0.295864658394249</v>
      </c>
      <c r="U48" s="15" t="str">
        <f t="array" ref="U48">_xlfn.IFS(AND(V48&gt;0,V48&lt;=0.05),"0 to 0.05",AND(V48&gt;0.05,V48&lt;=0.1),"0.05 to 0.1",AND(V48&gt;0.1,V48&lt;=0.2),"0.1 to 0.2",AND(V48&gt;0.2,V48&lt;=0.3),"0.2 to 0.3",AND(V48&gt;0.3,V48&lt;=0.4),"0.3 to 0.4",AND(V48&gt;0.4,V48&lt;=0.5),"0.4 to 0.5",AND(V48&gt;0.5,V48&lt;=0.75),"0.5 to 0.75",AND(V48&gt;0.75,V48&lt;=1),"0.75 to 1",AND(V48&gt;1,V48&lt;=2),"1 to 2",AND(V48&gt;2,V48&lt;=3),"2 to 3",AND(V48&gt;3,V48&lt;=4),"3 to 4",AND(V48&gt;4,V48&lt;=5),"4 to 5",AND(V48&gt;5,V48&lt;=10),"5 to 10",V48&gt;10,"10+")</f>
        <v>0.05 to 0.1</v>
      </c>
      <c r="V48" s="10">
        <f t="shared" si="2"/>
        <v>0.0876447022710127</v>
      </c>
      <c r="W48" s="15" t="str">
        <f t="array" ref="W48">_xlfn.IFS(AND(X48&gt;0,X48&lt;=0.05),"0 to 0.05",AND(X48&gt;0.05,X48&lt;=0.1),"0.05 to 0.1",AND(X48&gt;0.1,X48&lt;=0.2),"0.1 to 0.2",AND(X48&gt;0.2,X48&lt;=0.3),"0.2 to 0.3",AND(X48&gt;0.3,X48&lt;=0.4),"0.3 to 0.4",AND(X48&gt;0.4,X48&lt;=0.5),"0.4 to 0.5",AND(X48&gt;0.5,X48&lt;=0.75),"0.5 to 0.75",AND(X48&gt;0.75,X48&lt;=1),"0.75 to 1",AND(X48&gt;1,X48&lt;=2),"1 to 2",AND(X48&gt;2,X48&lt;=3),"2 to 3",AND(X48&gt;3,X48&lt;=4),"3 to 4",AND(X48&gt;4,X48&lt;=5),"4 to 5",AND(X48&gt;5,X48&lt;=10),"5 to 10",X48&gt;10,"10+")</f>
        <v>0.05 to 0.1</v>
      </c>
      <c r="X48" s="16">
        <f t="shared" si="3"/>
        <v>0.0798834577664473</v>
      </c>
      <c r="Y48" s="5" t="str">
        <f t="array" ref="Y48">_xlfn.IFS(AND(Z48&gt;0,Z48&lt;=1),"0 to 1",AND(Z48&gt;1,Z48&lt;=2),"1 to 2",AND(Z48&gt;2,Z48&lt;=4),"2 to 4",AND(Z48&gt;4,Z48&lt;=6),"4 to 6",AND(Z48&gt;6,Z48&lt;=8),"6 to 8",AND(Z48&gt;8,Z48&lt;=10),"8 to 10",AND(Z48&gt;10,Z48&lt;=15),"10 to 15",AND(Z48&gt;15,Z48&lt;=20),"15 to 20",AND(Z48&gt;20,Z48&lt;=25),"20 to 25",AND(Z48&gt;25,Z48&lt;=30),"25 to 30",AND(Z48&gt;30,Z48&lt;=40),"30 to 40",AND(Z48&gt;40,Z48&lt;=50),"40 to 50",Z48&gt;50,"50+")</f>
        <v>6 to 8</v>
      </c>
      <c r="Z48" s="9">
        <f t="array" ref="Z48">_xlfn.IFS(AA48="oz",_xlfn.IFS(R48="oz",Q48,R48="fl oz",Q48*1.04,R48="ml",Q48*0.0338),AA48="fl oz",_xlfn.IFS(R48="oz",Q48/1.04,R48="fl oz",Q48,R48="ml",Q48*0.0338/1.04),AA48="ml",_xlfn.IFS(R48="oz",Q48/0.0338,R48="fl oz",Q48*1.04/0.0338,R48="ml",Q48))</f>
        <v>7.8</v>
      </c>
      <c r="AA48" s="9" t="s">
        <v>96</v>
      </c>
      <c r="AB48" s="5" t="s">
        <v>209</v>
      </c>
      <c r="AC48" s="5" t="s">
        <v>164</v>
      </c>
      <c r="AD48" s="5" t="s">
        <v>210</v>
      </c>
      <c r="AE48">
        <f t="shared" si="4"/>
        <v>0</v>
      </c>
      <c r="AF48">
        <f t="shared" si="4"/>
        <v>0</v>
      </c>
      <c r="AG48">
        <f t="shared" si="4"/>
        <v>0</v>
      </c>
      <c r="AH48">
        <f t="shared" si="4"/>
        <v>0</v>
      </c>
      <c r="AI48">
        <f t="shared" si="4"/>
        <v>1</v>
      </c>
      <c r="AJ48">
        <f t="shared" si="8"/>
        <v>0</v>
      </c>
      <c r="AK48">
        <f t="shared" si="8"/>
        <v>0</v>
      </c>
      <c r="AL48">
        <f t="shared" si="8"/>
        <v>0</v>
      </c>
      <c r="AM48">
        <f t="shared" si="8"/>
        <v>0</v>
      </c>
      <c r="AN48">
        <f t="shared" si="8"/>
        <v>0</v>
      </c>
      <c r="AO48">
        <f t="shared" si="9"/>
        <v>0</v>
      </c>
      <c r="AP48">
        <f t="shared" si="9"/>
        <v>0</v>
      </c>
      <c r="AQ48">
        <f t="shared" si="9"/>
        <v>0</v>
      </c>
      <c r="AR48">
        <f t="shared" si="13"/>
        <v>0</v>
      </c>
      <c r="AS48">
        <f t="shared" si="13"/>
        <v>0</v>
      </c>
      <c r="AT48">
        <f t="shared" si="13"/>
        <v>0</v>
      </c>
      <c r="AU48">
        <f t="shared" si="13"/>
        <v>1</v>
      </c>
      <c r="AV48">
        <f t="shared" si="13"/>
        <v>0</v>
      </c>
      <c r="AW48">
        <f t="shared" si="13"/>
        <v>0</v>
      </c>
      <c r="AX48">
        <f t="shared" si="13"/>
        <v>0</v>
      </c>
      <c r="AY48">
        <f t="shared" si="13"/>
        <v>0</v>
      </c>
      <c r="AZ48">
        <f t="shared" si="13"/>
        <v>0</v>
      </c>
      <c r="BA48">
        <f t="shared" si="13"/>
        <v>0</v>
      </c>
      <c r="BB48">
        <f t="shared" si="13"/>
        <v>1</v>
      </c>
      <c r="BC48">
        <f t="shared" si="13"/>
        <v>0</v>
      </c>
      <c r="BD48">
        <f t="shared" si="13"/>
        <v>0</v>
      </c>
      <c r="BE48">
        <f t="shared" si="13"/>
        <v>0</v>
      </c>
      <c r="BF48">
        <f t="shared" si="13"/>
        <v>0</v>
      </c>
      <c r="BG48">
        <f t="shared" si="13"/>
        <v>0</v>
      </c>
      <c r="BH48">
        <f t="shared" si="12"/>
        <v>0</v>
      </c>
      <c r="BI48">
        <f t="shared" si="12"/>
        <v>0</v>
      </c>
      <c r="BJ48">
        <f t="shared" si="12"/>
        <v>0</v>
      </c>
      <c r="BK48">
        <f t="shared" si="12"/>
        <v>0</v>
      </c>
      <c r="BL48">
        <f t="shared" si="12"/>
        <v>0</v>
      </c>
      <c r="BM48">
        <f t="shared" si="12"/>
        <v>0</v>
      </c>
      <c r="BN48">
        <f t="shared" si="12"/>
        <v>0</v>
      </c>
      <c r="BO48">
        <f t="shared" si="12"/>
        <v>1</v>
      </c>
    </row>
    <row r="49" spans="1:67">
      <c r="A49" s="5" t="str">
        <f>_xlfn.XLOOKUP($E49,'Raw Data'!$E:$E,'Raw Data'!A:A,"ERROR",0,1)</f>
        <v>AE</v>
      </c>
      <c r="B49" s="5" t="str">
        <f>_xlfn.XLOOKUP($E49,'Raw Data'!$E:$E,'Raw Data'!B:B,"ERROR",0,1)</f>
        <v>Hair Mousses</v>
      </c>
      <c r="C49" s="5" t="str">
        <f>_xlfn.XLOOKUP($E49,'Raw Data'!$E:$E,'Raw Data'!C:C,"ERROR",0,1)</f>
        <v>l'oreal professionnel</v>
      </c>
      <c r="D49" s="5" t="str">
        <f>_xlfn.XLOOKUP($E49,'Raw Data'!$E:$E,'Raw Data'!D:D,"ERROR",0,1)</f>
        <v>www.amazon.ae/dp/B07YBF3T59</v>
      </c>
      <c r="E49" s="5" t="s">
        <v>211</v>
      </c>
      <c r="F49" s="9" t="str">
        <f>_xlfn.XLOOKUP($E49,'Raw Data'!$E:$E,'Raw Data'!F:F,"ERROR",0,1)</f>
        <v>Lâ€™OrÃ©al Professionnel Tecni Art Spiral Queen Nourishing Mousse 200ml</v>
      </c>
      <c r="G49" s="10">
        <f>_xlfn.XLOOKUP($E49,'Raw Data'!$E:$E,'Raw Data'!G:G,"ERROR",0,1)</f>
        <v>57</v>
      </c>
      <c r="H49" s="9">
        <f>_xlfn.XLOOKUP($E49,'Raw Data'!$E:$E,'Raw Data'!H:H,"ERROR",0,1)</f>
        <v>4026.53</v>
      </c>
      <c r="I49" s="9">
        <f>_xlfn.XLOOKUP($E49,'Raw Data'!$E:$E,'Raw Data'!I:I,"ERROR",0,1)</f>
        <v>0.00539080335398251</v>
      </c>
      <c r="J49" s="9" t="str">
        <f>_xlfn.XLOOKUP($E49,'Raw Data'!$E:$E,'Raw Data'!J:J,"ERROR",0,1)</f>
        <v>Yes</v>
      </c>
      <c r="K49" s="14" t="str">
        <f t="array" ref="K49">_xlfn.IFS(AND(L49&gt;0,L49&lt;=5),"0 to 5",AND(L49&gt;5,L49&lt;=10),"5 to 10",AND(L49&gt;10,L49&lt;=15),"10 to 15",AND(L49&gt;15,L49&lt;=20),"15 to 20",AND(L49&gt;20,L49&lt;=30),"20 to 30",AND(L49&gt;30,L49&lt;=40),"30 to 40",AND(L49&gt;40,L49&lt;=50),"40 to 50",AND(L49&gt;50,L49&lt;=75),"50 to 75",AND(L49&gt;75,L49&lt;=100),"75 to 100",AND(L49&gt;100,L49&lt;=150),"100 to 150",AND(L49&gt;150,L49&lt;=200),"150 to 200",AND(L49&gt;200,L49&lt;=250),"200 to 250",AND(L49&gt;250,L49&lt;=300),"250 to 300",AND(L49&gt;300,L49&lt;=400),"300 to 400",AND(L49&gt;400,L49&lt;=500),"400 to 500",L49&gt;500,"500+")</f>
        <v>50 to 75</v>
      </c>
      <c r="L49" s="9">
        <f>_xlfn.XLOOKUP($E49,'Raw Data'!$E:$E,'Raw Data'!L:L,"ERROR",0,1)</f>
        <v>69.47</v>
      </c>
      <c r="M49" s="14" t="str">
        <f t="array" ref="M49">_xlfn.IFS(AND(N49&gt;0,N49&lt;=5),"0 to 5",AND(N49&gt;5,N49&lt;=10),"5 to 10",AND(N49&gt;10,N49&lt;=15),"10 to 15",AND(N49&gt;15,N49&lt;=20),"15 to 20",AND(N49&gt;20,N49&lt;=30),"20 to 30",AND(N49&gt;30,N49&lt;=40),"30 to 40",AND(N49&gt;40,N49&lt;=50),"40 to 50",AND(N49&gt;50,N49&lt;=75),"50 to 75",AND(N49&gt;75,N49&lt;=100),"75 to 100",AND(N49&gt;100,N49&lt;=150),"100 to 150",AND(N49&gt;150,N49&lt;=200),"150 to 200",AND(N49&gt;200,N49&lt;=250),"200 to 250",AND(N49&gt;250,N49&lt;=300),"250 to 300",AND(N49&gt;300,N49&lt;=400),"300 to 400",AND(N49&gt;400,N49&lt;=500),"400 to 500",N49&gt;500,"500+")</f>
        <v>50 to 75</v>
      </c>
      <c r="N49" s="9">
        <f>_xlfn.XLOOKUP($E49,'Raw Data'!$E:$E,'Raw Data'!N:N,"ERROR",0,1)</f>
        <v>72.3</v>
      </c>
      <c r="O49" s="14" t="str">
        <f t="array" ref="O49">_xlfn.IFS(P49=0,"No Discount",AND(P49&gt;0,P49&lt;=0.02),"0% to 2%",AND(P49&gt;0.02,P49&lt;=0.04),"2% to 4%",AND(P49&gt;0.04,P49&lt;=0.06),"4% to 6%",AND(P49&gt;0.06,P49&lt;=0.08),"6% to 8%",AND(P49&gt;0.08,P49&lt;=0.1),"8% to 10%",AND(P49&gt;0.1,P49&lt;=0.15),"10% to 15%",AND(P49&gt;0.15,P49&lt;=0.2),"15% to 20%",AND(P49&gt;0.2,P49&lt;=0.25),"20% to 25%",AND(P49&gt;0.25,P49&lt;=0.3),"25% to 30%",AND(P49&gt;0.3,P49&lt;=0.4),"30% to 40%",AND(P49&gt;0.4,P49&lt;=0.5),"40% to 50%",AND(P49&gt;0.5,P49&lt;=0.75),"50% to 75%",AND(P49&gt;0.75,P49&lt;=1),"75% to 100%")</f>
        <v>2% to 4%</v>
      </c>
      <c r="P49" s="10">
        <f>_xlfn.XLOOKUP($E49,'Raw Data'!$E:$E,'Raw Data'!P:P,"ERROR",0,1)</f>
        <v>0.0391424619640387</v>
      </c>
      <c r="Q49" s="9">
        <f>_xlfn.XLOOKUP($E49,'Raw Data'!$E:$E,'Raw Data'!Q:Q,"ERROR",0,1)</f>
        <v>200</v>
      </c>
      <c r="R49" s="9" t="str">
        <f>_xlfn.XLOOKUP($E49,'Raw Data'!$E:$E,'Raw Data'!R:R,"ERROR",0,1)</f>
        <v>ml</v>
      </c>
      <c r="S49" s="5" t="str">
        <f t="array" ref="S49">_xlfn.IFS(AND(T49&gt;0,T49&lt;=0.05),"0 to 0.05",AND(T49&gt;0.05,T49&lt;=0.1),"0.05 to 0.1",AND(T49&gt;0.1,T49&lt;=0.2),"0.1 to 0.2",AND(T49&gt;0.2,T49&lt;=0.3),"0.2 to 0.3",AND(T49&gt;0.3,T49&lt;=0.4),"0.3 to 0.4",AND(T49&gt;0.4,T49&lt;=0.5),"0.4 to 0.5",AND(T49&gt;0.5,T49&lt;=0.75),"0.5 to 0.75",AND(T49&gt;0.75,T49&lt;=1),"0.75 to 1",AND(T49&gt;1,T49&lt;=2),"1 to 2",AND(T49&gt;2,T49&lt;=3),"2 to 3",AND(T49&gt;3,T49&lt;=4),"3 to 4",AND(T49&gt;4,T49&lt;=5),"4 to 5",AND(T49&gt;5,T49&lt;=10),"5 to 10",T49&gt;10,"10+")</f>
        <v>0.3 to 0.4</v>
      </c>
      <c r="T49" s="10">
        <f t="shared" si="1"/>
        <v>0.347535584001857</v>
      </c>
      <c r="U49" s="15" t="str">
        <f t="array" ref="U49">_xlfn.IFS(AND(V49&gt;0,V49&lt;=0.05),"0 to 0.05",AND(V49&gt;0.05,V49&lt;=0.1),"0.05 to 0.1",AND(V49&gt;0.1,V49&lt;=0.2),"0.1 to 0.2",AND(V49&gt;0.2,V49&lt;=0.3),"0.2 to 0.3",AND(V49&gt;0.3,V49&lt;=0.4),"0.3 to 0.4",AND(V49&gt;0.4,V49&lt;=0.5),"0.4 to 0.5",AND(V49&gt;0.5,V49&lt;=0.75),"0.5 to 0.75",AND(V49&gt;0.75,V49&lt;=1),"0.75 to 1",AND(V49&gt;1,V49&lt;=2),"1 to 2",AND(V49&gt;2,V49&lt;=3),"2 to 3",AND(V49&gt;3,V49&lt;=4),"3 to 4",AND(V49&gt;4,V49&lt;=5),"4 to 5",AND(V49&gt;5,V49&lt;=10),"5 to 10",V49&gt;10,"10+")</f>
        <v>0.05 to 0.1</v>
      </c>
      <c r="V49" s="10">
        <f t="shared" si="2"/>
        <v>0.097657148917522</v>
      </c>
      <c r="W49" s="15" t="str">
        <f t="array" ref="W49">_xlfn.IFS(AND(X49&gt;0,X49&lt;=0.05),"0 to 0.05",AND(X49&gt;0.05,X49&lt;=0.1),"0.05 to 0.1",AND(X49&gt;0.1,X49&lt;=0.2),"0.1 to 0.2",AND(X49&gt;0.2,X49&lt;=0.3),"0.2 to 0.3",AND(X49&gt;0.3,X49&lt;=0.4),"0.3 to 0.4",AND(X49&gt;0.4,X49&lt;=0.5),"0.4 to 0.5",AND(X49&gt;0.5,X49&lt;=0.75),"0.5 to 0.75",AND(X49&gt;0.75,X49&lt;=1),"0.75 to 1",AND(X49&gt;1,X49&lt;=2),"1 to 2",AND(X49&gt;2,X49&lt;=3),"2 to 3",AND(X49&gt;3,X49&lt;=4),"3 to 4",AND(X49&gt;4,X49&lt;=5),"4 to 5",AND(X49&gt;5,X49&lt;=10),"5 to 10",X49&gt;10,"10+")</f>
        <v>0.05 to 0.1</v>
      </c>
      <c r="X49" s="16">
        <f t="shared" si="3"/>
        <v>0.0938346076805014</v>
      </c>
      <c r="Y49" s="5" t="str">
        <f t="array" ref="Y49">_xlfn.IFS(AND(Z49&gt;0,Z49&lt;=1),"0 to 1",AND(Z49&gt;1,Z49&lt;=2),"1 to 2",AND(Z49&gt;2,Z49&lt;=4),"2 to 4",AND(Z49&gt;4,Z49&lt;=6),"4 to 6",AND(Z49&gt;6,Z49&lt;=8),"6 to 8",AND(Z49&gt;8,Z49&lt;=10),"8 to 10",AND(Z49&gt;10,Z49&lt;=15),"10 to 15",AND(Z49&gt;15,Z49&lt;=20),"15 to 20",AND(Z49&gt;20,Z49&lt;=25),"20 to 25",AND(Z49&gt;25,Z49&lt;=30),"25 to 30",AND(Z49&gt;30,Z49&lt;=40),"30 to 40",AND(Z49&gt;40,Z49&lt;=50),"40 to 50",Z49&gt;50,"50+")</f>
        <v>6 to 8</v>
      </c>
      <c r="Z49" s="9">
        <f t="array" ref="Z49">_xlfn.IFS(AA49="oz",_xlfn.IFS(R49="oz",Q49,R49="fl oz",Q49*1.04,R49="ml",Q49*0.0338),AA49="fl oz",_xlfn.IFS(R49="oz",Q49/1.04,R49="fl oz",Q49,R49="ml",Q49*0.0338/1.04),AA49="ml",_xlfn.IFS(R49="oz",Q49/0.0338,R49="fl oz",Q49*1.04/0.0338,R49="ml",Q49))</f>
        <v>6.76</v>
      </c>
      <c r="AA49" s="9" t="str">
        <f>_xlfn.XLOOKUP($E49,'Raw Data'!$E:$E,'Raw Data'!AA:AA,"ERROR",0,1)</f>
        <v>oz</v>
      </c>
      <c r="AB49" s="5" t="s">
        <v>212</v>
      </c>
      <c r="AC49" s="5" t="s">
        <v>86</v>
      </c>
      <c r="AD49" s="5" t="s">
        <v>43</v>
      </c>
      <c r="AE49">
        <f t="shared" si="4"/>
        <v>0</v>
      </c>
      <c r="AF49">
        <f t="shared" si="4"/>
        <v>0</v>
      </c>
      <c r="AG49">
        <f t="shared" si="4"/>
        <v>0</v>
      </c>
      <c r="AH49">
        <f t="shared" si="4"/>
        <v>0</v>
      </c>
      <c r="AI49">
        <f t="shared" si="4"/>
        <v>0</v>
      </c>
      <c r="AJ49">
        <f t="shared" si="8"/>
        <v>0</v>
      </c>
      <c r="AK49">
        <f t="shared" si="8"/>
        <v>0</v>
      </c>
      <c r="AL49">
        <f t="shared" si="8"/>
        <v>0</v>
      </c>
      <c r="AM49">
        <f t="shared" si="8"/>
        <v>0</v>
      </c>
      <c r="AN49">
        <f t="shared" si="8"/>
        <v>0</v>
      </c>
      <c r="AO49">
        <f t="shared" si="9"/>
        <v>0</v>
      </c>
      <c r="AP49">
        <f t="shared" si="9"/>
        <v>0</v>
      </c>
      <c r="AQ49">
        <f t="shared" si="9"/>
        <v>0</v>
      </c>
      <c r="AR49">
        <f t="shared" si="13"/>
        <v>0</v>
      </c>
      <c r="AS49">
        <f t="shared" si="13"/>
        <v>0</v>
      </c>
      <c r="AT49">
        <f t="shared" si="13"/>
        <v>0</v>
      </c>
      <c r="AU49">
        <f t="shared" si="13"/>
        <v>0</v>
      </c>
      <c r="AV49">
        <f t="shared" si="13"/>
        <v>0</v>
      </c>
      <c r="AW49">
        <f t="shared" si="13"/>
        <v>0</v>
      </c>
      <c r="AX49">
        <f t="shared" si="13"/>
        <v>0</v>
      </c>
      <c r="AY49">
        <f t="shared" si="13"/>
        <v>0</v>
      </c>
      <c r="AZ49">
        <f t="shared" si="13"/>
        <v>0</v>
      </c>
      <c r="BA49">
        <f t="shared" si="13"/>
        <v>0</v>
      </c>
      <c r="BB49">
        <f t="shared" si="13"/>
        <v>0</v>
      </c>
      <c r="BC49">
        <f t="shared" si="13"/>
        <v>0</v>
      </c>
      <c r="BD49">
        <f t="shared" si="13"/>
        <v>1</v>
      </c>
      <c r="BE49">
        <f t="shared" si="13"/>
        <v>0</v>
      </c>
      <c r="BF49">
        <f t="shared" si="13"/>
        <v>1</v>
      </c>
      <c r="BG49">
        <f t="shared" si="13"/>
        <v>0</v>
      </c>
      <c r="BH49">
        <f t="shared" si="12"/>
        <v>1</v>
      </c>
      <c r="BI49">
        <f t="shared" si="12"/>
        <v>0</v>
      </c>
      <c r="BJ49">
        <f t="shared" si="12"/>
        <v>0</v>
      </c>
      <c r="BK49">
        <f t="shared" si="12"/>
        <v>0</v>
      </c>
      <c r="BL49">
        <f t="shared" si="12"/>
        <v>0</v>
      </c>
      <c r="BM49">
        <f t="shared" si="12"/>
        <v>0</v>
      </c>
      <c r="BN49">
        <f t="shared" si="12"/>
        <v>0</v>
      </c>
      <c r="BO49">
        <f t="shared" si="12"/>
        <v>1</v>
      </c>
    </row>
    <row r="50" spans="1:67">
      <c r="A50" s="5" t="str">
        <f>_xlfn.XLOOKUP($E50,'Raw Data'!$E:$E,'Raw Data'!A:A,"ERROR",0,1)</f>
        <v>AE</v>
      </c>
      <c r="B50" s="5" t="str">
        <f>_xlfn.XLOOKUP($E50,'Raw Data'!$E:$E,'Raw Data'!B:B,"ERROR",0,1)</f>
        <v>Hair Mousses</v>
      </c>
      <c r="C50" s="5" t="str">
        <f>_xlfn.XLOOKUP($E50,'Raw Data'!$E:$E,'Raw Data'!C:C,"ERROR",0,1)</f>
        <v>black professional line</v>
      </c>
      <c r="D50" s="5" t="str">
        <f>_xlfn.XLOOKUP($E50,'Raw Data'!$E:$E,'Raw Data'!D:D,"ERROR",0,1)</f>
        <v>www.amazon.ae/dp/B07N6QS4BF</v>
      </c>
      <c r="E50" s="5" t="s">
        <v>213</v>
      </c>
      <c r="F50" s="9" t="str">
        <f>_xlfn.XLOOKUP($E50,'Raw Data'!$E:$E,'Raw Data'!F:F,"ERROR",0,1)</f>
        <v>Black  Mousse  Ultra Strong 400 ml</v>
      </c>
      <c r="G50" s="10">
        <f>_xlfn.XLOOKUP($E50,'Raw Data'!$E:$E,'Raw Data'!G:G,"ERROR",0,1)</f>
        <v>95</v>
      </c>
      <c r="H50" s="9">
        <f>_xlfn.XLOOKUP($E50,'Raw Data'!$E:$E,'Raw Data'!H:H,"ERROR",0,1)</f>
        <v>3853.83</v>
      </c>
      <c r="I50" s="9">
        <f>_xlfn.XLOOKUP($E50,'Raw Data'!$E:$E,'Raw Data'!I:I,"ERROR",0,1)</f>
        <v>0.00515958894871724</v>
      </c>
      <c r="J50" s="9" t="str">
        <f>_xlfn.XLOOKUP($E50,'Raw Data'!$E:$E,'Raw Data'!J:J,"ERROR",0,1)</f>
        <v>Yes</v>
      </c>
      <c r="K50" s="14" t="str">
        <f t="array" ref="K50">_xlfn.IFS(AND(L50&gt;0,L50&lt;=5),"0 to 5",AND(L50&gt;5,L50&lt;=10),"5 to 10",AND(L50&gt;10,L50&lt;=15),"10 to 15",AND(L50&gt;15,L50&lt;=20),"15 to 20",AND(L50&gt;20,L50&lt;=30),"20 to 30",AND(L50&gt;30,L50&lt;=40),"30 to 40",AND(L50&gt;40,L50&lt;=50),"40 to 50",AND(L50&gt;50,L50&lt;=75),"50 to 75",AND(L50&gt;75,L50&lt;=100),"75 to 100",AND(L50&gt;100,L50&lt;=150),"100 to 150",AND(L50&gt;150,L50&lt;=200),"150 to 200",AND(L50&gt;200,L50&lt;=250),"200 to 250",AND(L50&gt;250,L50&lt;=300),"250 to 300",AND(L50&gt;300,L50&lt;=400),"300 to 400",AND(L50&gt;400,L50&lt;=500),"400 to 500",L50&gt;500,"500+")</f>
        <v>40 to 50</v>
      </c>
      <c r="L50" s="9">
        <f>_xlfn.XLOOKUP($E50,'Raw Data'!$E:$E,'Raw Data'!L:L,"ERROR",0,1)</f>
        <v>43.24</v>
      </c>
      <c r="M50" s="14" t="str">
        <f t="array" ref="M50">_xlfn.IFS(AND(N50&gt;0,N50&lt;=5),"0 to 5",AND(N50&gt;5,N50&lt;=10),"5 to 10",AND(N50&gt;10,N50&lt;=15),"10 to 15",AND(N50&gt;15,N50&lt;=20),"15 to 20",AND(N50&gt;20,N50&lt;=30),"20 to 30",AND(N50&gt;30,N50&lt;=40),"30 to 40",AND(N50&gt;40,N50&lt;=50),"40 to 50",AND(N50&gt;50,N50&lt;=75),"50 to 75",AND(N50&gt;75,N50&lt;=100),"75 to 100",AND(N50&gt;100,N50&lt;=150),"100 to 150",AND(N50&gt;150,N50&lt;=200),"150 to 200",AND(N50&gt;200,N50&lt;=250),"200 to 250",AND(N50&gt;250,N50&lt;=300),"250 to 300",AND(N50&gt;300,N50&lt;=400),"300 to 400",AND(N50&gt;400,N50&lt;=500),"400 to 500",N50&gt;500,"500+")</f>
        <v>40 to 50</v>
      </c>
      <c r="N50" s="9">
        <f>_xlfn.XLOOKUP($E50,'Raw Data'!$E:$E,'Raw Data'!N:N,"ERROR",0,1)</f>
        <v>44.54</v>
      </c>
      <c r="O50" s="14" t="str">
        <f t="array" ref="O50">_xlfn.IFS(P50=0,"No Discount",AND(P50&gt;0,P50&lt;=0.02),"0% to 2%",AND(P50&gt;0.02,P50&lt;=0.04),"2% to 4%",AND(P50&gt;0.04,P50&lt;=0.06),"4% to 6%",AND(P50&gt;0.06,P50&lt;=0.08),"6% to 8%",AND(P50&gt;0.08,P50&lt;=0.1),"8% to 10%",AND(P50&gt;0.1,P50&lt;=0.15),"10% to 15%",AND(P50&gt;0.15,P50&lt;=0.2),"15% to 20%",AND(P50&gt;0.2,P50&lt;=0.25),"20% to 25%",AND(P50&gt;0.25,P50&lt;=0.3),"25% to 30%",AND(P50&gt;0.3,P50&lt;=0.4),"30% to 40%",AND(P50&gt;0.4,P50&lt;=0.5),"40% to 50%",AND(P50&gt;0.5,P50&lt;=0.75),"50% to 75%",AND(P50&gt;0.75,P50&lt;=1),"75% to 100%")</f>
        <v>2% to 4%</v>
      </c>
      <c r="P50" s="10">
        <f>_xlfn.XLOOKUP($E50,'Raw Data'!$E:$E,'Raw Data'!P:P,"ERROR",0,1)</f>
        <v>0.0291872474180511</v>
      </c>
      <c r="Q50" s="9">
        <f>_xlfn.XLOOKUP($E50,'Raw Data'!$E:$E,'Raw Data'!Q:Q,"ERROR",0,1)</f>
        <v>400</v>
      </c>
      <c r="R50" s="9" t="str">
        <f>_xlfn.XLOOKUP($E50,'Raw Data'!$E:$E,'Raw Data'!R:R,"ERROR",0,1)</f>
        <v>ml</v>
      </c>
      <c r="S50" s="5" t="str">
        <f t="array" ref="S50">_xlfn.IFS(AND(T50&gt;0,T50&lt;=0.05),"0 to 0.05",AND(T50&gt;0.05,T50&lt;=0.1),"0.05 to 0.1",AND(T50&gt;0.1,T50&lt;=0.2),"0.1 to 0.2",AND(T50&gt;0.2,T50&lt;=0.3),"0.2 to 0.3",AND(T50&gt;0.3,T50&lt;=0.4),"0.3 to 0.4",AND(T50&gt;0.4,T50&lt;=0.5),"0.4 to 0.5",AND(T50&gt;0.5,T50&lt;=0.75),"0.5 to 0.75",AND(T50&gt;0.75,T50&lt;=1),"0.75 to 1",AND(T50&gt;1,T50&lt;=2),"1 to 2",AND(T50&gt;2,T50&lt;=3),"2 to 3",AND(T50&gt;3,T50&lt;=4),"3 to 4",AND(T50&gt;4,T50&lt;=5),"4 to 5",AND(T50&gt;5,T50&lt;=10),"5 to 10",T50&gt;10,"10+")</f>
        <v>0.1 to 0.2</v>
      </c>
      <c r="T50" s="10">
        <f t="shared" si="1"/>
        <v>0.108157756241833</v>
      </c>
      <c r="U50" s="15" t="str">
        <f t="array" ref="U50">_xlfn.IFS(AND(V50&gt;0,V50&lt;=0.05),"0 to 0.05",AND(V50&gt;0.05,V50&lt;=0.1),"0.05 to 0.1",AND(V50&gt;0.1,V50&lt;=0.2),"0.1 to 0.2",AND(V50&gt;0.2,V50&lt;=0.3),"0.2 to 0.3",AND(V50&gt;0.3,V50&lt;=0.4),"0.3 to 0.4",AND(V50&gt;0.4,V50&lt;=0.5),"0.4 to 0.5",AND(V50&gt;0.5,V50&lt;=0.75),"0.5 to 0.75",AND(V50&gt;0.75,V50&lt;=1),"0.75 to 1",AND(V50&gt;1,V50&lt;=2),"1 to 2",AND(V50&gt;2,V50&lt;=3),"2 to 3",AND(V50&gt;3,V50&lt;=4),"3 to 4",AND(V50&gt;4,V50&lt;=5),"4 to 5",AND(V50&gt;5,V50&lt;=10),"5 to 10",V50&gt;10,"10+")</f>
        <v>0 to 0.05</v>
      </c>
      <c r="V50" s="10">
        <f t="shared" si="2"/>
        <v>0.030080563020653</v>
      </c>
      <c r="W50" s="15" t="str">
        <f t="array" ref="W50">_xlfn.IFS(AND(X50&gt;0,X50&lt;=0.05),"0 to 0.05",AND(X50&gt;0.05,X50&lt;=0.1),"0.05 to 0.1",AND(X50&gt;0.1,X50&lt;=0.2),"0.1 to 0.2",AND(X50&gt;0.2,X50&lt;=0.3),"0.2 to 0.3",AND(X50&gt;0.3,X50&lt;=0.4),"0.3 to 0.4",AND(X50&gt;0.4,X50&lt;=0.5),"0.4 to 0.5",AND(X50&gt;0.5,X50&lt;=0.75),"0.5 to 0.75",AND(X50&gt;0.75,X50&lt;=1),"0.75 to 1",AND(X50&gt;1,X50&lt;=2),"1 to 2",AND(X50&gt;2,X50&lt;=3),"2 to 3",AND(X50&gt;3,X50&lt;=4),"3 to 4",AND(X50&gt;4,X50&lt;=5),"4 to 5",AND(X50&gt;5,X50&lt;=10),"5 to 10",X50&gt;10,"10+")</f>
        <v>0 to 0.05</v>
      </c>
      <c r="X50" s="16">
        <f t="shared" si="3"/>
        <v>0.029202594185295</v>
      </c>
      <c r="Y50" s="5" t="str">
        <f t="array" ref="Y50">_xlfn.IFS(AND(Z50&gt;0,Z50&lt;=1),"0 to 1",AND(Z50&gt;1,Z50&lt;=2),"1 to 2",AND(Z50&gt;2,Z50&lt;=4),"2 to 4",AND(Z50&gt;4,Z50&lt;=6),"4 to 6",AND(Z50&gt;6,Z50&lt;=8),"6 to 8",AND(Z50&gt;8,Z50&lt;=10),"8 to 10",AND(Z50&gt;10,Z50&lt;=15),"10 to 15",AND(Z50&gt;15,Z50&lt;=20),"15 to 20",AND(Z50&gt;20,Z50&lt;=25),"20 to 25",AND(Z50&gt;25,Z50&lt;=30),"25 to 30",AND(Z50&gt;30,Z50&lt;=40),"30 to 40",AND(Z50&gt;40,Z50&lt;=50),"40 to 50",Z50&gt;50,"50+")</f>
        <v>10 to 15</v>
      </c>
      <c r="Z50" s="9">
        <f t="array" ref="Z50">_xlfn.IFS(AA50="oz",_xlfn.IFS(R50="oz",Q50,R50="fl oz",Q50*1.04,R50="ml",Q50*0.0338),AA50="fl oz",_xlfn.IFS(R50="oz",Q50/1.04,R50="fl oz",Q50,R50="ml",Q50*0.0338/1.04),AA50="ml",_xlfn.IFS(R50="oz",Q50/0.0338,R50="fl oz",Q50*1.04/0.0338,R50="ml",Q50))</f>
        <v>13.52</v>
      </c>
      <c r="AA50" s="9" t="str">
        <f>_xlfn.XLOOKUP($E50,'Raw Data'!$E:$E,'Raw Data'!AA:AA,"ERROR",0,1)</f>
        <v>oz</v>
      </c>
      <c r="AB50" s="5" t="s">
        <v>37</v>
      </c>
      <c r="AC50" s="5" t="s">
        <v>86</v>
      </c>
      <c r="AD50" s="5" t="s">
        <v>43</v>
      </c>
      <c r="AE50">
        <f t="shared" si="4"/>
        <v>0</v>
      </c>
      <c r="AF50">
        <f t="shared" si="4"/>
        <v>0</v>
      </c>
      <c r="AG50">
        <f t="shared" si="4"/>
        <v>0</v>
      </c>
      <c r="AH50">
        <f t="shared" si="4"/>
        <v>0</v>
      </c>
      <c r="AI50">
        <f t="shared" si="4"/>
        <v>0</v>
      </c>
      <c r="AJ50">
        <f t="shared" si="8"/>
        <v>0</v>
      </c>
      <c r="AK50">
        <f t="shared" si="8"/>
        <v>0</v>
      </c>
      <c r="AL50">
        <f t="shared" si="8"/>
        <v>0</v>
      </c>
      <c r="AM50">
        <f t="shared" si="8"/>
        <v>0</v>
      </c>
      <c r="AN50">
        <f t="shared" si="8"/>
        <v>0</v>
      </c>
      <c r="AO50">
        <f t="shared" si="9"/>
        <v>0</v>
      </c>
      <c r="AP50">
        <f t="shared" si="9"/>
        <v>0</v>
      </c>
      <c r="AQ50">
        <f t="shared" si="9"/>
        <v>0</v>
      </c>
      <c r="AR50">
        <f t="shared" si="13"/>
        <v>0</v>
      </c>
      <c r="AS50">
        <f t="shared" si="13"/>
        <v>0</v>
      </c>
      <c r="AT50">
        <f t="shared" si="13"/>
        <v>0</v>
      </c>
      <c r="AU50">
        <f t="shared" si="13"/>
        <v>0</v>
      </c>
      <c r="AV50">
        <f t="shared" si="13"/>
        <v>1</v>
      </c>
      <c r="AW50">
        <f t="shared" si="13"/>
        <v>0</v>
      </c>
      <c r="AX50">
        <f t="shared" si="13"/>
        <v>0</v>
      </c>
      <c r="AY50">
        <f t="shared" si="13"/>
        <v>0</v>
      </c>
      <c r="AZ50">
        <f t="shared" si="13"/>
        <v>0</v>
      </c>
      <c r="BA50">
        <f t="shared" si="13"/>
        <v>0</v>
      </c>
      <c r="BB50">
        <f t="shared" si="13"/>
        <v>0</v>
      </c>
      <c r="BC50">
        <f t="shared" si="13"/>
        <v>0</v>
      </c>
      <c r="BD50">
        <f t="shared" si="13"/>
        <v>0</v>
      </c>
      <c r="BE50">
        <f t="shared" si="13"/>
        <v>0</v>
      </c>
      <c r="BF50">
        <f t="shared" si="13"/>
        <v>0</v>
      </c>
      <c r="BG50">
        <f t="shared" si="13"/>
        <v>0</v>
      </c>
      <c r="BH50">
        <f t="shared" si="12"/>
        <v>0</v>
      </c>
      <c r="BI50">
        <f t="shared" si="12"/>
        <v>0</v>
      </c>
      <c r="BJ50">
        <f t="shared" si="12"/>
        <v>0</v>
      </c>
      <c r="BK50">
        <f t="shared" si="12"/>
        <v>0</v>
      </c>
      <c r="BL50">
        <f t="shared" si="12"/>
        <v>0</v>
      </c>
      <c r="BM50">
        <f t="shared" si="12"/>
        <v>0</v>
      </c>
      <c r="BN50">
        <f t="shared" si="12"/>
        <v>0</v>
      </c>
      <c r="BO50">
        <f t="shared" si="12"/>
        <v>1</v>
      </c>
    </row>
    <row r="51" spans="1:67">
      <c r="A51" s="5" t="str">
        <f>_xlfn.XLOOKUP($E51,'Raw Data'!$E:$E,'Raw Data'!A:A,"ERROR",0,1)</f>
        <v>AE</v>
      </c>
      <c r="B51" s="5" t="str">
        <f>_xlfn.XLOOKUP($E51,'Raw Data'!$E:$E,'Raw Data'!B:B,"ERROR",0,1)</f>
        <v>Hair Mousses</v>
      </c>
      <c r="C51" s="5" t="str">
        <f>_xlfn.XLOOKUP($E51,'Raw Data'!$E:$E,'Raw Data'!C:C,"ERROR",0,1)</f>
        <v>nivea</v>
      </c>
      <c r="D51" s="5" t="str">
        <f>_xlfn.XLOOKUP($E51,'Raw Data'!$E:$E,'Raw Data'!D:D,"ERROR",0,1)</f>
        <v>www.amazon.ae/dp/B0051D9DWC</v>
      </c>
      <c r="E51" s="5" t="s">
        <v>214</v>
      </c>
      <c r="F51" s="9" t="str">
        <f>_xlfn.XLOOKUP($E51,'Raw Data'!$E:$E,'Raw Data'!F:F,"ERROR",0,1)</f>
        <v>NIVEA Volume  Mousse   Hair  Care, 150 g</v>
      </c>
      <c r="G51" s="10">
        <f>_xlfn.XLOOKUP($E51,'Raw Data'!$E:$E,'Raw Data'!G:G,"ERROR",0,1)</f>
        <v>121</v>
      </c>
      <c r="H51" s="9">
        <f>_xlfn.XLOOKUP($E51,'Raw Data'!$E:$E,'Raw Data'!H:H,"ERROR",0,1)</f>
        <v>3736.78</v>
      </c>
      <c r="I51" s="9">
        <f>_xlfn.XLOOKUP($E51,'Raw Data'!$E:$E,'Raw Data'!I:I,"ERROR",0,1)</f>
        <v>0.00500287993808435</v>
      </c>
      <c r="J51" s="9" t="str">
        <f>_xlfn.XLOOKUP($E51,'Raw Data'!$E:$E,'Raw Data'!J:J,"ERROR",0,1)</f>
        <v>Yes</v>
      </c>
      <c r="K51" s="14" t="str">
        <f t="array" ref="K51">_xlfn.IFS(AND(L51&gt;0,L51&lt;=5),"0 to 5",AND(L51&gt;5,L51&lt;=10),"5 to 10",AND(L51&gt;10,L51&lt;=15),"10 to 15",AND(L51&gt;15,L51&lt;=20),"15 to 20",AND(L51&gt;20,L51&lt;=30),"20 to 30",AND(L51&gt;30,L51&lt;=40),"30 to 40",AND(L51&gt;40,L51&lt;=50),"40 to 50",AND(L51&gt;50,L51&lt;=75),"50 to 75",AND(L51&gt;75,L51&lt;=100),"75 to 100",AND(L51&gt;100,L51&lt;=150),"100 to 150",AND(L51&gt;150,L51&lt;=200),"150 to 200",AND(L51&gt;200,L51&lt;=250),"200 to 250",AND(L51&gt;250,L51&lt;=300),"250 to 300",AND(L51&gt;300,L51&lt;=400),"300 to 400",AND(L51&gt;400,L51&lt;=500),"400 to 500",L51&gt;500,"500+")</f>
        <v>30 to 40</v>
      </c>
      <c r="L51" s="9">
        <f>_xlfn.XLOOKUP($E51,'Raw Data'!$E:$E,'Raw Data'!L:L,"ERROR",0,1)</f>
        <v>31.93</v>
      </c>
      <c r="M51" s="14" t="str">
        <f t="array" ref="M51">_xlfn.IFS(AND(N51&gt;0,N51&lt;=5),"0 to 5",AND(N51&gt;5,N51&lt;=10),"5 to 10",AND(N51&gt;10,N51&lt;=15),"10 to 15",AND(N51&gt;15,N51&lt;=20),"15 to 20",AND(N51&gt;20,N51&lt;=30),"20 to 30",AND(N51&gt;30,N51&lt;=40),"30 to 40",AND(N51&gt;40,N51&lt;=50),"40 to 50",AND(N51&gt;50,N51&lt;=75),"50 to 75",AND(N51&gt;75,N51&lt;=100),"75 to 100",AND(N51&gt;100,N51&lt;=150),"100 to 150",AND(N51&gt;150,N51&lt;=200),"150 to 200",AND(N51&gt;200,N51&lt;=250),"200 to 250",AND(N51&gt;250,N51&lt;=300),"250 to 300",AND(N51&gt;300,N51&lt;=400),"300 to 400",AND(N51&gt;400,N51&lt;=500),"400 to 500",N51&gt;500,"500+")</f>
        <v>30 to 40</v>
      </c>
      <c r="N51" s="9">
        <f>_xlfn.XLOOKUP($E51,'Raw Data'!$E:$E,'Raw Data'!N:N,"ERROR",0,1)</f>
        <v>34.89</v>
      </c>
      <c r="O51" s="14" t="str">
        <f t="array" ref="O51">_xlfn.IFS(P51=0,"No Discount",AND(P51&gt;0,P51&lt;=0.02),"0% to 2%",AND(P51&gt;0.02,P51&lt;=0.04),"2% to 4%",AND(P51&gt;0.04,P51&lt;=0.06),"4% to 6%",AND(P51&gt;0.06,P51&lt;=0.08),"6% to 8%",AND(P51&gt;0.08,P51&lt;=0.1),"8% to 10%",AND(P51&gt;0.1,P51&lt;=0.15),"10% to 15%",AND(P51&gt;0.15,P51&lt;=0.2),"15% to 20%",AND(P51&gt;0.2,P51&lt;=0.25),"20% to 25%",AND(P51&gt;0.25,P51&lt;=0.3),"25% to 30%",AND(P51&gt;0.3,P51&lt;=0.4),"30% to 40%",AND(P51&gt;0.4,P51&lt;=0.5),"40% to 50%",AND(P51&gt;0.5,P51&lt;=0.75),"50% to 75%",AND(P51&gt;0.75,P51&lt;=1),"75% to 100%")</f>
        <v>8% to 10%</v>
      </c>
      <c r="P51" s="10">
        <f>_xlfn.XLOOKUP($E51,'Raw Data'!$E:$E,'Raw Data'!P:P,"ERROR",0,1)</f>
        <v>0.0848380624820866</v>
      </c>
      <c r="Q51" s="9">
        <f>_xlfn.XLOOKUP($E51,'Raw Data'!$E:$E,'Raw Data'!Q:Q,"ERROR",0,1)</f>
        <v>150</v>
      </c>
      <c r="R51" s="9" t="str">
        <f>_xlfn.XLOOKUP($E51,'Raw Data'!$E:$E,'Raw Data'!R:R,"ERROR",0,1)</f>
        <v>gm</v>
      </c>
      <c r="S51" s="5" t="e">
        <f t="array" ref="S51">_xlfn.IFS(AND(T51&gt;0,T51&lt;=0.05),"0 to 0.05",AND(T51&gt;0.05,T51&lt;=0.1),"0.05 to 0.1",AND(T51&gt;0.1,T51&lt;=0.2),"0.1 to 0.2",AND(T51&gt;0.2,T51&lt;=0.3),"0.2 to 0.3",AND(T51&gt;0.3,T51&lt;=0.4),"0.3 to 0.4",AND(T51&gt;0.4,T51&lt;=0.5),"0.4 to 0.5",AND(T51&gt;0.5,T51&lt;=0.75),"0.5 to 0.75",AND(T51&gt;0.75,T51&lt;=1),"0.75 to 1",AND(T51&gt;1,T51&lt;=2),"1 to 2",AND(T51&gt;2,T51&lt;=3),"2 to 3",AND(T51&gt;3,T51&lt;=4),"3 to 4",AND(T51&gt;4,T51&lt;=5),"4 to 5",AND(T51&gt;5,T51&lt;=10),"5 to 10",T51&gt;10,"10+")</f>
        <v>#N/A</v>
      </c>
      <c r="T51" s="10" t="e">
        <f t="shared" si="1"/>
        <v>#N/A</v>
      </c>
      <c r="U51" s="15" t="e">
        <f t="array" ref="U51">_xlfn.IFS(AND(V51&gt;0,V51&lt;=0.05),"0 to 0.05",AND(V51&gt;0.05,V51&lt;=0.1),"0.05 to 0.1",AND(V51&gt;0.1,V51&lt;=0.2),"0.1 to 0.2",AND(V51&gt;0.2,V51&lt;=0.3),"0.2 to 0.3",AND(V51&gt;0.3,V51&lt;=0.4),"0.3 to 0.4",AND(V51&gt;0.4,V51&lt;=0.5),"0.4 to 0.5",AND(V51&gt;0.5,V51&lt;=0.75),"0.5 to 0.75",AND(V51&gt;0.75,V51&lt;=1),"0.75 to 1",AND(V51&gt;1,V51&lt;=2),"1 to 2",AND(V51&gt;2,V51&lt;=3),"2 to 3",AND(V51&gt;3,V51&lt;=4),"3 to 4",AND(V51&gt;4,V51&lt;=5),"4 to 5",AND(V51&gt;5,V51&lt;=10),"5 to 10",V51&gt;10,"10+")</f>
        <v>#N/A</v>
      </c>
      <c r="V51" s="10" t="e">
        <f t="shared" si="2"/>
        <v>#N/A</v>
      </c>
      <c r="W51" s="15" t="e">
        <f t="array" ref="W51">_xlfn.IFS(AND(X51&gt;0,X51&lt;=0.05),"0 to 0.05",AND(X51&gt;0.05,X51&lt;=0.1),"0.05 to 0.1",AND(X51&gt;0.1,X51&lt;=0.2),"0.1 to 0.2",AND(X51&gt;0.2,X51&lt;=0.3),"0.2 to 0.3",AND(X51&gt;0.3,X51&lt;=0.4),"0.3 to 0.4",AND(X51&gt;0.4,X51&lt;=0.5),"0.4 to 0.5",AND(X51&gt;0.5,X51&lt;=0.75),"0.5 to 0.75",AND(X51&gt;0.75,X51&lt;=1),"0.75 to 1",AND(X51&gt;1,X51&lt;=2),"1 to 2",AND(X51&gt;2,X51&lt;=3),"2 to 3",AND(X51&gt;3,X51&lt;=4),"3 to 4",AND(X51&gt;4,X51&lt;=5),"4 to 5",AND(X51&gt;5,X51&lt;=10),"5 to 10",X51&gt;10,"10+")</f>
        <v>#N/A</v>
      </c>
      <c r="X51" s="16" t="e">
        <f t="shared" si="3"/>
        <v>#N/A</v>
      </c>
      <c r="Y51" s="5" t="e">
        <f t="array" ref="Y51">_xlfn.IFS(AND(Z51&gt;0,Z51&lt;=1),"0 to 1",AND(Z51&gt;1,Z51&lt;=2),"1 to 2",AND(Z51&gt;2,Z51&lt;=4),"2 to 4",AND(Z51&gt;4,Z51&lt;=6),"4 to 6",AND(Z51&gt;6,Z51&lt;=8),"6 to 8",AND(Z51&gt;8,Z51&lt;=10),"8 to 10",AND(Z51&gt;10,Z51&lt;=15),"10 to 15",AND(Z51&gt;15,Z51&lt;=20),"15 to 20",AND(Z51&gt;20,Z51&lt;=25),"20 to 25",AND(Z51&gt;25,Z51&lt;=30),"25 to 30",AND(Z51&gt;30,Z51&lt;=40),"30 to 40",AND(Z51&gt;40,Z51&lt;=50),"40 to 50",Z51&gt;50,"50+")</f>
        <v>#N/A</v>
      </c>
      <c r="Z51" s="9" t="e">
        <f t="array" ref="Z51">_xlfn.IFS(AA51="oz",_xlfn.IFS(R51="oz",Q51,R51="fl oz",Q51*1.04,R51="ml",Q51*0.0338),AA51="fl oz",_xlfn.IFS(R51="oz",Q51/1.04,R51="fl oz",Q51,R51="ml",Q51*0.0338/1.04),AA51="ml",_xlfn.IFS(R51="oz",Q51/0.0338,R51="fl oz",Q51*1.04/0.0338,R51="ml",Q51))</f>
        <v>#N/A</v>
      </c>
      <c r="AA51" s="9" t="str">
        <f>_xlfn.XLOOKUP($E51,'Raw Data'!$E:$E,'Raw Data'!AA:AA,"ERROR",0,1)</f>
        <v>oz</v>
      </c>
      <c r="AB51" s="5" t="s">
        <v>43</v>
      </c>
      <c r="AC51" s="5" t="s">
        <v>43</v>
      </c>
      <c r="AD51" s="5" t="s">
        <v>43</v>
      </c>
      <c r="AE51">
        <f t="shared" si="4"/>
        <v>0</v>
      </c>
      <c r="AF51">
        <f t="shared" si="4"/>
        <v>0</v>
      </c>
      <c r="AG51">
        <f t="shared" si="4"/>
        <v>0</v>
      </c>
      <c r="AH51">
        <f t="shared" si="4"/>
        <v>0</v>
      </c>
      <c r="AI51">
        <f t="shared" si="4"/>
        <v>0</v>
      </c>
      <c r="AJ51">
        <f t="shared" si="8"/>
        <v>0</v>
      </c>
      <c r="AK51">
        <f t="shared" si="8"/>
        <v>0</v>
      </c>
      <c r="AL51">
        <f t="shared" si="8"/>
        <v>0</v>
      </c>
      <c r="AM51">
        <f t="shared" si="8"/>
        <v>0</v>
      </c>
      <c r="AN51">
        <f t="shared" si="8"/>
        <v>0</v>
      </c>
      <c r="AO51">
        <f t="shared" si="9"/>
        <v>0</v>
      </c>
      <c r="AP51">
        <f t="shared" si="9"/>
        <v>0</v>
      </c>
      <c r="AQ51">
        <f t="shared" si="9"/>
        <v>0</v>
      </c>
      <c r="AR51">
        <f t="shared" si="13"/>
        <v>0</v>
      </c>
      <c r="AS51">
        <f t="shared" ref="AS51:BH73" si="14">IF(IFERROR(SEARCH(AS$2,$AB51,1),0)=0,0,1)</f>
        <v>0</v>
      </c>
      <c r="AT51">
        <f t="shared" si="14"/>
        <v>0</v>
      </c>
      <c r="AU51">
        <f t="shared" si="14"/>
        <v>0</v>
      </c>
      <c r="AV51">
        <f t="shared" si="14"/>
        <v>0</v>
      </c>
      <c r="AW51">
        <f t="shared" si="14"/>
        <v>0</v>
      </c>
      <c r="AX51">
        <f t="shared" si="14"/>
        <v>0</v>
      </c>
      <c r="AY51">
        <f t="shared" si="14"/>
        <v>0</v>
      </c>
      <c r="AZ51">
        <f t="shared" si="14"/>
        <v>0</v>
      </c>
      <c r="BA51">
        <f t="shared" si="14"/>
        <v>0</v>
      </c>
      <c r="BB51">
        <f t="shared" si="14"/>
        <v>0</v>
      </c>
      <c r="BC51">
        <f t="shared" si="14"/>
        <v>1</v>
      </c>
      <c r="BD51">
        <f t="shared" si="14"/>
        <v>0</v>
      </c>
      <c r="BE51">
        <f t="shared" si="14"/>
        <v>0</v>
      </c>
      <c r="BF51">
        <f t="shared" si="14"/>
        <v>0</v>
      </c>
      <c r="BG51">
        <f t="shared" si="14"/>
        <v>0</v>
      </c>
      <c r="BH51">
        <f t="shared" si="14"/>
        <v>0</v>
      </c>
      <c r="BI51">
        <f t="shared" si="12"/>
        <v>0</v>
      </c>
      <c r="BJ51">
        <f t="shared" si="12"/>
        <v>0</v>
      </c>
      <c r="BK51">
        <f t="shared" si="12"/>
        <v>0</v>
      </c>
      <c r="BL51">
        <f t="shared" si="12"/>
        <v>0</v>
      </c>
      <c r="BM51">
        <f t="shared" si="12"/>
        <v>0</v>
      </c>
      <c r="BN51">
        <f t="shared" si="12"/>
        <v>0</v>
      </c>
      <c r="BO51">
        <f t="shared" si="12"/>
        <v>1</v>
      </c>
    </row>
    <row r="52" spans="1:67">
      <c r="A52" s="5" t="str">
        <f>_xlfn.XLOOKUP($E52,'Raw Data'!$E:$E,'Raw Data'!A:A,"ERROR",0,1)</f>
        <v>AE</v>
      </c>
      <c r="B52" s="5" t="str">
        <f>_xlfn.XLOOKUP($E52,'Raw Data'!$E:$E,'Raw Data'!B:B,"ERROR",0,1)</f>
        <v>Hair Mousses</v>
      </c>
      <c r="C52" s="5" t="str">
        <f>_xlfn.XLOOKUP($E52,'Raw Data'!$E:$E,'Raw Data'!C:C,"ERROR",0,1)</f>
        <v>schwarzkopf</v>
      </c>
      <c r="D52" s="5" t="str">
        <f>_xlfn.XLOOKUP($E52,'Raw Data'!$E:$E,'Raw Data'!D:D,"ERROR",0,1)</f>
        <v>www.amazon.ae/dp/B07DLYGHF5</v>
      </c>
      <c r="E52" s="5" t="s">
        <v>215</v>
      </c>
      <c r="F52" s="9" t="str">
        <f>_xlfn.XLOOKUP($E52,'Raw Data'!$E:$E,'Raw Data'!F:F,"ERROR",0,1)</f>
        <v>Schwarzkopf Osis Fab Foam Classic Hold Mousse, Medium Control - 200ml Schwarzkopf Osis Fab Foam Classic Hold Mousse, Medium Control - 200ml</v>
      </c>
      <c r="G52" s="10">
        <f>_xlfn.XLOOKUP($E52,'Raw Data'!$E:$E,'Raw Data'!G:G,"ERROR",0,1)</f>
        <v>37</v>
      </c>
      <c r="H52" s="9">
        <f>_xlfn.XLOOKUP($E52,'Raw Data'!$E:$E,'Raw Data'!H:H,"ERROR",0,1)</f>
        <v>3557.73</v>
      </c>
      <c r="I52" s="9">
        <f>_xlfn.XLOOKUP($E52,'Raw Data'!$E:$E,'Raw Data'!I:I,"ERROR",0,1)</f>
        <v>0.00476316401878645</v>
      </c>
      <c r="J52" s="9" t="str">
        <f>_xlfn.XLOOKUP($E52,'Raw Data'!$E:$E,'Raw Data'!J:J,"ERROR",0,1)</f>
        <v>Yes</v>
      </c>
      <c r="K52" s="14" t="str">
        <f t="array" ref="K52">_xlfn.IFS(AND(L52&gt;0,L52&lt;=5),"0 to 5",AND(L52&gt;5,L52&lt;=10),"5 to 10",AND(L52&gt;10,L52&lt;=15),"10 to 15",AND(L52&gt;15,L52&lt;=20),"15 to 20",AND(L52&gt;20,L52&lt;=30),"20 to 30",AND(L52&gt;30,L52&lt;=40),"30 to 40",AND(L52&gt;40,L52&lt;=50),"40 to 50",AND(L52&gt;50,L52&lt;=75),"50 to 75",AND(L52&gt;75,L52&lt;=100),"75 to 100",AND(L52&gt;100,L52&lt;=150),"100 to 150",AND(L52&gt;150,L52&lt;=200),"150 to 200",AND(L52&gt;200,L52&lt;=250),"200 to 250",AND(L52&gt;250,L52&lt;=300),"250 to 300",AND(L52&gt;300,L52&lt;=400),"300 to 400",AND(L52&gt;400,L52&lt;=500),"400 to 500",L52&gt;500,"500+")</f>
        <v>75 to 100</v>
      </c>
      <c r="L52" s="9">
        <f>_xlfn.XLOOKUP($E52,'Raw Data'!$E:$E,'Raw Data'!L:L,"ERROR",0,1)</f>
        <v>97.69</v>
      </c>
      <c r="M52" s="14" t="str">
        <f t="array" ref="M52">_xlfn.IFS(AND(N52&gt;0,N52&lt;=5),"0 to 5",AND(N52&gt;5,N52&lt;=10),"5 to 10",AND(N52&gt;10,N52&lt;=15),"10 to 15",AND(N52&gt;15,N52&lt;=20),"15 to 20",AND(N52&gt;20,N52&lt;=30),"20 to 30",AND(N52&gt;30,N52&lt;=40),"30 to 40",AND(N52&gt;40,N52&lt;=50),"40 to 50",AND(N52&gt;50,N52&lt;=75),"50 to 75",AND(N52&gt;75,N52&lt;=100),"75 to 100",AND(N52&gt;100,N52&lt;=150),"100 to 150",AND(N52&gt;150,N52&lt;=200),"150 to 200",AND(N52&gt;200,N52&lt;=250),"200 to 250",AND(N52&gt;250,N52&lt;=300),"250 to 300",AND(N52&gt;300,N52&lt;=400),"300 to 400",AND(N52&gt;400,N52&lt;=500),"400 to 500",N52&gt;500,"500+")</f>
        <v>100 to 150</v>
      </c>
      <c r="N52" s="9">
        <f>_xlfn.XLOOKUP($E52,'Raw Data'!$E:$E,'Raw Data'!N:N,"ERROR",0,1)</f>
        <v>103.06</v>
      </c>
      <c r="O52" s="14" t="str">
        <f t="array" ref="O52">_xlfn.IFS(P52=0,"No Discount",AND(P52&gt;0,P52&lt;=0.02),"0% to 2%",AND(P52&gt;0.02,P52&lt;=0.04),"2% to 4%",AND(P52&gt;0.04,P52&lt;=0.06),"4% to 6%",AND(P52&gt;0.06,P52&lt;=0.08),"6% to 8%",AND(P52&gt;0.08,P52&lt;=0.1),"8% to 10%",AND(P52&gt;0.1,P52&lt;=0.15),"10% to 15%",AND(P52&gt;0.15,P52&lt;=0.2),"15% to 20%",AND(P52&gt;0.2,P52&lt;=0.25),"20% to 25%",AND(P52&gt;0.25,P52&lt;=0.3),"25% to 30%",AND(P52&gt;0.3,P52&lt;=0.4),"30% to 40%",AND(P52&gt;0.4,P52&lt;=0.5),"40% to 50%",AND(P52&gt;0.5,P52&lt;=0.75),"50% to 75%",AND(P52&gt;0.75,P52&lt;=1),"75% to 100%")</f>
        <v>4% to 6%</v>
      </c>
      <c r="P52" s="10">
        <f>_xlfn.XLOOKUP($E52,'Raw Data'!$E:$E,'Raw Data'!P:P,"ERROR",0,1)</f>
        <v>0.0521055695711237</v>
      </c>
      <c r="Q52" s="9">
        <f>_xlfn.XLOOKUP($E52,'Raw Data'!$E:$E,'Raw Data'!Q:Q,"ERROR",0,1)</f>
        <v>200</v>
      </c>
      <c r="R52" s="9" t="str">
        <f>_xlfn.XLOOKUP($E52,'Raw Data'!$E:$E,'Raw Data'!R:R,"ERROR",0,1)</f>
        <v>ml</v>
      </c>
      <c r="S52" s="5" t="str">
        <f t="array" ref="S52">_xlfn.IFS(AND(T52&gt;0,T52&lt;=0.05),"0 to 0.05",AND(T52&gt;0.05,T52&lt;=0.1),"0.05 to 0.1",AND(T52&gt;0.1,T52&lt;=0.2),"0.1 to 0.2",AND(T52&gt;0.2,T52&lt;=0.3),"0.2 to 0.3",AND(T52&gt;0.3,T52&lt;=0.4),"0.3 to 0.4",AND(T52&gt;0.4,T52&lt;=0.5),"0.4 to 0.5",AND(T52&gt;0.5,T52&lt;=0.75),"0.5 to 0.75",AND(T52&gt;0.75,T52&lt;=1),"0.75 to 1",AND(T52&gt;1,T52&lt;=2),"1 to 2",AND(T52&gt;2,T52&lt;=3),"2 to 3",AND(T52&gt;3,T52&lt;=4),"3 to 4",AND(T52&gt;4,T52&lt;=5),"4 to 5",AND(T52&gt;5,T52&lt;=10),"5 to 10",T52&gt;10,"10+")</f>
        <v>0.4 to 0.5</v>
      </c>
      <c r="T52" s="10">
        <f t="shared" si="1"/>
        <v>0.488710971658866</v>
      </c>
      <c r="U52" s="15" t="str">
        <f t="array" ref="U52">_xlfn.IFS(AND(V52&gt;0,V52&lt;=0.05),"0 to 0.05",AND(V52&gt;0.05,V52&lt;=0.1),"0.05 to 0.1",AND(V52&gt;0.1,V52&lt;=0.2),"0.1 to 0.2",AND(V52&gt;0.2,V52&lt;=0.3),"0.2 to 0.3",AND(V52&gt;0.3,V52&lt;=0.4),"0.3 to 0.4",AND(V52&gt;0.4,V52&lt;=0.5),"0.4 to 0.5",AND(V52&gt;0.5,V52&lt;=0.75),"0.5 to 0.75",AND(V52&gt;0.75,V52&lt;=1),"0.75 to 1",AND(V52&gt;1,V52&lt;=2),"1 to 2",AND(V52&gt;2,V52&lt;=3),"2 to 3",AND(V52&gt;3,V52&lt;=4),"3 to 4",AND(V52&gt;4,V52&lt;=5),"4 to 5",AND(V52&gt;5,V52&lt;=10),"5 to 10",V52&gt;10,"10+")</f>
        <v>0.1 to 0.2</v>
      </c>
      <c r="V52" s="10">
        <f t="shared" si="2"/>
        <v>0.139205335649237</v>
      </c>
      <c r="W52" s="15" t="str">
        <f t="array" ref="W52">_xlfn.IFS(AND(X52&gt;0,X52&lt;=0.05),"0 to 0.05",AND(X52&gt;0.05,X52&lt;=0.1),"0.05 to 0.1",AND(X52&gt;0.1,X52&lt;=0.2),"0.1 to 0.2",AND(X52&gt;0.2,X52&lt;=0.3),"0.2 to 0.3",AND(X52&gt;0.3,X52&lt;=0.4),"0.3 to 0.4",AND(X52&gt;0.4,X52&lt;=0.5),"0.4 to 0.5",AND(X52&gt;0.5,X52&lt;=0.75),"0.5 to 0.75",AND(X52&gt;0.75,X52&lt;=1),"0.75 to 1",AND(X52&gt;1,X52&lt;=2),"1 to 2",AND(X52&gt;2,X52&lt;=3),"2 to 3",AND(X52&gt;3,X52&lt;=4),"3 to 4",AND(X52&gt;4,X52&lt;=5),"4 to 5",AND(X52&gt;5,X52&lt;=10),"5 to 10",X52&gt;10,"10+")</f>
        <v>0.1 to 0.2</v>
      </c>
      <c r="X52" s="16">
        <f t="shared" si="3"/>
        <v>0.131951962347894</v>
      </c>
      <c r="Y52" s="5" t="str">
        <f t="array" ref="Y52">_xlfn.IFS(AND(Z52&gt;0,Z52&lt;=1),"0 to 1",AND(Z52&gt;1,Z52&lt;=2),"1 to 2",AND(Z52&gt;2,Z52&lt;=4),"2 to 4",AND(Z52&gt;4,Z52&lt;=6),"4 to 6",AND(Z52&gt;6,Z52&lt;=8),"6 to 8",AND(Z52&gt;8,Z52&lt;=10),"8 to 10",AND(Z52&gt;10,Z52&lt;=15),"10 to 15",AND(Z52&gt;15,Z52&lt;=20),"15 to 20",AND(Z52&gt;20,Z52&lt;=25),"20 to 25",AND(Z52&gt;25,Z52&lt;=30),"25 to 30",AND(Z52&gt;30,Z52&lt;=40),"30 to 40",AND(Z52&gt;40,Z52&lt;=50),"40 to 50",Z52&gt;50,"50+")</f>
        <v>6 to 8</v>
      </c>
      <c r="Z52" s="9">
        <f t="array" ref="Z52">_xlfn.IFS(AA52="oz",_xlfn.IFS(R52="oz",Q52,R52="fl oz",Q52*1.04,R52="ml",Q52*0.0338),AA52="fl oz",_xlfn.IFS(R52="oz",Q52/1.04,R52="fl oz",Q52,R52="ml",Q52*0.0338/1.04),AA52="ml",_xlfn.IFS(R52="oz",Q52/0.0338,R52="fl oz",Q52*1.04/0.0338,R52="ml",Q52))</f>
        <v>6.76</v>
      </c>
      <c r="AA52" s="9" t="str">
        <f>_xlfn.XLOOKUP($E52,'Raw Data'!$E:$E,'Raw Data'!AA:AA,"ERROR",0,1)</f>
        <v>oz</v>
      </c>
      <c r="AB52" s="5" t="s">
        <v>43</v>
      </c>
      <c r="AC52" s="5" t="s">
        <v>86</v>
      </c>
      <c r="AD52" s="5" t="s">
        <v>43</v>
      </c>
      <c r="AE52">
        <f t="shared" si="4"/>
        <v>0</v>
      </c>
      <c r="AF52">
        <f t="shared" si="4"/>
        <v>0</v>
      </c>
      <c r="AG52">
        <f t="shared" si="4"/>
        <v>0</v>
      </c>
      <c r="AH52">
        <f t="shared" si="4"/>
        <v>0</v>
      </c>
      <c r="AI52">
        <f t="shared" si="4"/>
        <v>0</v>
      </c>
      <c r="AJ52">
        <f t="shared" si="8"/>
        <v>0</v>
      </c>
      <c r="AK52">
        <f t="shared" si="8"/>
        <v>0</v>
      </c>
      <c r="AL52">
        <f t="shared" si="8"/>
        <v>0</v>
      </c>
      <c r="AM52">
        <f t="shared" si="8"/>
        <v>0</v>
      </c>
      <c r="AN52">
        <f t="shared" si="8"/>
        <v>0</v>
      </c>
      <c r="AO52">
        <f t="shared" si="9"/>
        <v>0</v>
      </c>
      <c r="AP52">
        <f t="shared" si="9"/>
        <v>0</v>
      </c>
      <c r="AQ52">
        <f t="shared" si="9"/>
        <v>0</v>
      </c>
      <c r="AR52">
        <f t="shared" ref="AR52:BG73" si="15">IF(IFERROR(SEARCH(AR$2,$AB52,1),0)=0,0,1)</f>
        <v>0</v>
      </c>
      <c r="AS52">
        <f t="shared" si="15"/>
        <v>0</v>
      </c>
      <c r="AT52">
        <f t="shared" si="15"/>
        <v>0</v>
      </c>
      <c r="AU52">
        <f t="shared" si="15"/>
        <v>0</v>
      </c>
      <c r="AV52">
        <f t="shared" si="15"/>
        <v>0</v>
      </c>
      <c r="AW52">
        <f t="shared" si="15"/>
        <v>0</v>
      </c>
      <c r="AX52">
        <f t="shared" si="15"/>
        <v>0</v>
      </c>
      <c r="AY52">
        <f t="shared" si="15"/>
        <v>0</v>
      </c>
      <c r="AZ52">
        <f t="shared" si="15"/>
        <v>0</v>
      </c>
      <c r="BA52">
        <f t="shared" si="15"/>
        <v>0</v>
      </c>
      <c r="BB52">
        <f t="shared" si="15"/>
        <v>0</v>
      </c>
      <c r="BC52">
        <f t="shared" si="15"/>
        <v>1</v>
      </c>
      <c r="BD52">
        <f t="shared" si="15"/>
        <v>0</v>
      </c>
      <c r="BE52">
        <f t="shared" si="15"/>
        <v>0</v>
      </c>
      <c r="BF52">
        <f t="shared" si="15"/>
        <v>0</v>
      </c>
      <c r="BG52">
        <f t="shared" si="15"/>
        <v>0</v>
      </c>
      <c r="BH52">
        <f t="shared" si="14"/>
        <v>0</v>
      </c>
      <c r="BI52">
        <f t="shared" si="12"/>
        <v>0</v>
      </c>
      <c r="BJ52">
        <f t="shared" si="12"/>
        <v>0</v>
      </c>
      <c r="BK52">
        <f t="shared" si="12"/>
        <v>0</v>
      </c>
      <c r="BL52">
        <f t="shared" si="12"/>
        <v>0</v>
      </c>
      <c r="BM52">
        <f t="shared" si="12"/>
        <v>0</v>
      </c>
      <c r="BN52">
        <f t="shared" si="12"/>
        <v>0</v>
      </c>
      <c r="BO52">
        <f t="shared" si="12"/>
        <v>1</v>
      </c>
    </row>
    <row r="53" spans="1:67">
      <c r="A53" s="5" t="str">
        <f>_xlfn.XLOOKUP($E53,'Raw Data'!$E:$E,'Raw Data'!A:A,"ERROR",0,1)</f>
        <v>AE</v>
      </c>
      <c r="B53" s="5" t="str">
        <f>_xlfn.XLOOKUP($E53,'Raw Data'!$E:$E,'Raw Data'!B:B,"ERROR",0,1)</f>
        <v>Hair Mousses</v>
      </c>
      <c r="C53" s="5" t="str">
        <f>_xlfn.XLOOKUP($E53,'Raw Data'!$E:$E,'Raw Data'!C:C,"ERROR",0,1)</f>
        <v>john frieda</v>
      </c>
      <c r="D53" s="5" t="str">
        <f>_xlfn.XLOOKUP($E53,'Raw Data'!$E:$E,'Raw Data'!D:D,"ERROR",0,1)</f>
        <v>www.amazon.ae/dp/B099P7RKBV</v>
      </c>
      <c r="E53" s="5" t="s">
        <v>216</v>
      </c>
      <c r="F53" s="9" t="str">
        <f>_xlfn.XLOOKUP($E53,'Raw Data'!$E:$E,'Raw Data'!F:F,"ERROR",0,1)</f>
        <v>John Frieda Frizz Ease Curly Hair Reviver Mousse Enhances Curls, a Soft Flexible Hold for Curly or Frizzy Hair, Alcohol-Free, 7.2 oz (Pack of 2)</v>
      </c>
      <c r="G53" s="10">
        <f>_xlfn.XLOOKUP($E53,'Raw Data'!$E:$E,'Raw Data'!G:G,"ERROR",0,1)</f>
        <v>28</v>
      </c>
      <c r="H53" s="9">
        <f>_xlfn.XLOOKUP($E53,'Raw Data'!$E:$E,'Raw Data'!H:H,"ERROR",0,1)</f>
        <v>3321.01</v>
      </c>
      <c r="I53" s="9">
        <f>_xlfn.XLOOKUP($E53,'Raw Data'!$E:$E,'Raw Data'!I:I,"ERROR",0,1)</f>
        <v>0.00444623828621902</v>
      </c>
      <c r="J53" s="9" t="str">
        <f>_xlfn.XLOOKUP($E53,'Raw Data'!$E:$E,'Raw Data'!J:J,"ERROR",0,1)</f>
        <v>Yes</v>
      </c>
      <c r="K53" s="14" t="str">
        <f t="array" ref="K53">_xlfn.IFS(AND(L53&gt;0,L53&lt;=5),"0 to 5",AND(L53&gt;5,L53&lt;=10),"5 to 10",AND(L53&gt;10,L53&lt;=15),"10 to 15",AND(L53&gt;15,L53&lt;=20),"15 to 20",AND(L53&gt;20,L53&lt;=30),"20 to 30",AND(L53&gt;30,L53&lt;=40),"30 to 40",AND(L53&gt;40,L53&lt;=50),"40 to 50",AND(L53&gt;50,L53&lt;=75),"50 to 75",AND(L53&gt;75,L53&lt;=100),"75 to 100",AND(L53&gt;100,L53&lt;=150),"100 to 150",AND(L53&gt;150,L53&lt;=200),"150 to 200",AND(L53&gt;200,L53&lt;=250),"200 to 250",AND(L53&gt;250,L53&lt;=300),"250 to 300",AND(L53&gt;300,L53&lt;=400),"300 to 400",AND(L53&gt;400,L53&lt;=500),"400 to 500",L53&gt;500,"500+")</f>
        <v>100 to 150</v>
      </c>
      <c r="L53" s="9">
        <f>_xlfn.XLOOKUP($E53,'Raw Data'!$E:$E,'Raw Data'!L:L,"ERROR",0,1)</f>
        <v>121.72</v>
      </c>
      <c r="M53" s="14" t="str">
        <f t="array" ref="M53">_xlfn.IFS(AND(N53&gt;0,N53&lt;=5),"0 to 5",AND(N53&gt;5,N53&lt;=10),"5 to 10",AND(N53&gt;10,N53&lt;=15),"10 to 15",AND(N53&gt;15,N53&lt;=20),"15 to 20",AND(N53&gt;20,N53&lt;=30),"20 to 30",AND(N53&gt;30,N53&lt;=40),"30 to 40",AND(N53&gt;40,N53&lt;=50),"40 to 50",AND(N53&gt;50,N53&lt;=75),"50 to 75",AND(N53&gt;75,N53&lt;=100),"75 to 100",AND(N53&gt;100,N53&lt;=150),"100 to 150",AND(N53&gt;150,N53&lt;=200),"150 to 200",AND(N53&gt;200,N53&lt;=250),"200 to 250",AND(N53&gt;250,N53&lt;=300),"250 to 300",AND(N53&gt;300,N53&lt;=400),"300 to 400",AND(N53&gt;400,N53&lt;=500),"400 to 500",N53&gt;500,"500+")</f>
        <v>100 to 150</v>
      </c>
      <c r="N53" s="9">
        <f>_xlfn.XLOOKUP($E53,'Raw Data'!$E:$E,'Raw Data'!N:N,"ERROR",0,1)</f>
        <v>129.85</v>
      </c>
      <c r="O53" s="14" t="str">
        <f t="array" ref="O53">_xlfn.IFS(P53=0,"No Discount",AND(P53&gt;0,P53&lt;=0.02),"0% to 2%",AND(P53&gt;0.02,P53&lt;=0.04),"2% to 4%",AND(P53&gt;0.04,P53&lt;=0.06),"4% to 6%",AND(P53&gt;0.06,P53&lt;=0.08),"6% to 8%",AND(P53&gt;0.08,P53&lt;=0.1),"8% to 10%",AND(P53&gt;0.1,P53&lt;=0.15),"10% to 15%",AND(P53&gt;0.15,P53&lt;=0.2),"15% to 20%",AND(P53&gt;0.2,P53&lt;=0.25),"20% to 25%",AND(P53&gt;0.25,P53&lt;=0.3),"25% to 30%",AND(P53&gt;0.3,P53&lt;=0.4),"30% to 40%",AND(P53&gt;0.4,P53&lt;=0.5),"40% to 50%",AND(P53&gt;0.5,P53&lt;=0.75),"50% to 75%",AND(P53&gt;0.75,P53&lt;=1),"75% to 100%")</f>
        <v>6% to 8%</v>
      </c>
      <c r="P53" s="10">
        <f>_xlfn.XLOOKUP($E53,'Raw Data'!$E:$E,'Raw Data'!P:P,"ERROR",0,1)</f>
        <v>0.0626107046592222</v>
      </c>
      <c r="Q53" s="9">
        <f>_xlfn.XLOOKUP($E53,'Raw Data'!$E:$E,'Raw Data'!Q:Q,"ERROR",0,1)</f>
        <v>14.4</v>
      </c>
      <c r="R53" s="9" t="str">
        <f>_xlfn.XLOOKUP($E53,'Raw Data'!$E:$E,'Raw Data'!R:R,"ERROR",0,1)</f>
        <v>oz</v>
      </c>
      <c r="S53" s="5" t="str">
        <f t="array" ref="S53">_xlfn.IFS(AND(T53&gt;0,T53&lt;=0.05),"0 to 0.05",AND(T53&gt;0.05,T53&lt;=0.1),"0.05 to 0.1",AND(T53&gt;0.1,T53&lt;=0.2),"0.1 to 0.2",AND(T53&gt;0.2,T53&lt;=0.3),"0.2 to 0.3",AND(T53&gt;0.3,T53&lt;=0.4),"0.3 to 0.4",AND(T53&gt;0.4,T53&lt;=0.5),"0.4 to 0.5",AND(T53&gt;0.5,T53&lt;=0.75),"0.5 to 0.75",AND(T53&gt;0.75,T53&lt;=1),"0.75 to 1",AND(T53&gt;1,T53&lt;=2),"1 to 2",AND(T53&gt;2,T53&lt;=3),"2 to 3",AND(T53&gt;3,T53&lt;=4),"3 to 4",AND(T53&gt;4,T53&lt;=5),"4 to 5",AND(T53&gt;5,T53&lt;=10),"5 to 10",T53&gt;10,"10+")</f>
        <v>0.2 to 0.3</v>
      </c>
      <c r="T53" s="10">
        <f t="shared" si="1"/>
        <v>0.285856536279262</v>
      </c>
      <c r="U53" s="15" t="str">
        <f t="array" ref="U53">_xlfn.IFS(AND(V53&gt;0,V53&lt;=0.05),"0 to 0.05",AND(V53&gt;0.05,V53&lt;=0.1),"0.05 to 0.1",AND(V53&gt;0.1,V53&lt;=0.2),"0.1 to 0.2",AND(V53&gt;0.2,V53&lt;=0.3),"0.2 to 0.3",AND(V53&gt;0.3,V53&lt;=0.4),"0.3 to 0.4",AND(V53&gt;0.4,V53&lt;=0.5),"0.4 to 0.5",AND(V53&gt;0.5,V53&lt;=0.75),"0.5 to 0.75",AND(V53&gt;0.75,V53&lt;=1),"0.75 to 1",AND(V53&gt;1,V53&lt;=2),"1 to 2",AND(V53&gt;2,V53&lt;=3),"2 to 3",AND(V53&gt;3,V53&lt;=4),"3 to 4",AND(V53&gt;4,V53&lt;=5),"4 to 5",AND(V53&gt;5,V53&lt;=10),"5 to 10",V53&gt;10,"10+")</f>
        <v>0.05 to 0.1</v>
      </c>
      <c r="V53" s="10">
        <f t="shared" si="2"/>
        <v>0.0823364051403449</v>
      </c>
      <c r="W53" s="15" t="str">
        <f t="array" ref="W53">_xlfn.IFS(AND(X53&gt;0,X53&lt;=0.05),"0 to 0.05",AND(X53&gt;0.05,X53&lt;=0.1),"0.05 to 0.1",AND(X53&gt;0.1,X53&lt;=0.2),"0.1 to 0.2",AND(X53&gt;0.2,X53&lt;=0.3),"0.2 to 0.3",AND(X53&gt;0.3,X53&lt;=0.4),"0.3 to 0.4",AND(X53&gt;0.4,X53&lt;=0.5),"0.4 to 0.5",AND(X53&gt;0.5,X53&lt;=0.75),"0.5 to 0.75",AND(X53&gt;0.75,X53&lt;=1),"0.75 to 1",AND(X53&gt;1,X53&lt;=2),"1 to 2",AND(X53&gt;2,X53&lt;=3),"2 to 3",AND(X53&gt;3,X53&lt;=4),"3 to 4",AND(X53&gt;4,X53&lt;=5),"4 to 5",AND(X53&gt;5,X53&lt;=10),"5 to 10",X53&gt;10,"10+")</f>
        <v>0.05 to 0.1</v>
      </c>
      <c r="X53" s="16">
        <f t="shared" si="3"/>
        <v>0.0771812647954007</v>
      </c>
      <c r="Y53" s="5" t="str">
        <f t="array" ref="Y53">_xlfn.IFS(AND(Z53&gt;0,Z53&lt;=1),"0 to 1",AND(Z53&gt;1,Z53&lt;=2),"1 to 2",AND(Z53&gt;2,Z53&lt;=4),"2 to 4",AND(Z53&gt;4,Z53&lt;=6),"4 to 6",AND(Z53&gt;6,Z53&lt;=8),"6 to 8",AND(Z53&gt;8,Z53&lt;=10),"8 to 10",AND(Z53&gt;10,Z53&lt;=15),"10 to 15",AND(Z53&gt;15,Z53&lt;=20),"15 to 20",AND(Z53&gt;20,Z53&lt;=25),"20 to 25",AND(Z53&gt;25,Z53&lt;=30),"25 to 30",AND(Z53&gt;30,Z53&lt;=40),"30 to 40",AND(Z53&gt;40,Z53&lt;=50),"40 to 50",Z53&gt;50,"50+")</f>
        <v>10 to 15</v>
      </c>
      <c r="Z53" s="9">
        <f t="array" ref="Z53">_xlfn.IFS(AA53="oz",_xlfn.IFS(R53="oz",Q53,R53="fl oz",Q53*1.04,R53="ml",Q53*0.0338),AA53="fl oz",_xlfn.IFS(R53="oz",Q53/1.04,R53="fl oz",Q53,R53="ml",Q53*0.0338/1.04),AA53="ml",_xlfn.IFS(R53="oz",Q53/0.0338,R53="fl oz",Q53*1.04/0.0338,R53="ml",Q53))</f>
        <v>14.4</v>
      </c>
      <c r="AA53" s="9" t="str">
        <f>_xlfn.XLOOKUP($E53,'Raw Data'!$E:$E,'Raw Data'!AA:AA,"ERROR",0,1)</f>
        <v>oz</v>
      </c>
      <c r="AB53" s="5" t="s">
        <v>217</v>
      </c>
      <c r="AC53" s="5" t="s">
        <v>218</v>
      </c>
      <c r="AD53" s="5" t="s">
        <v>219</v>
      </c>
      <c r="AE53">
        <f t="shared" si="4"/>
        <v>0</v>
      </c>
      <c r="AF53">
        <f t="shared" si="4"/>
        <v>0</v>
      </c>
      <c r="AG53">
        <f t="shared" si="4"/>
        <v>0</v>
      </c>
      <c r="AH53">
        <f t="shared" si="4"/>
        <v>0</v>
      </c>
      <c r="AI53">
        <f t="shared" si="4"/>
        <v>1</v>
      </c>
      <c r="AJ53">
        <f t="shared" si="8"/>
        <v>0</v>
      </c>
      <c r="AK53">
        <f t="shared" si="8"/>
        <v>0</v>
      </c>
      <c r="AL53">
        <f t="shared" si="8"/>
        <v>0</v>
      </c>
      <c r="AM53">
        <f t="shared" si="8"/>
        <v>0</v>
      </c>
      <c r="AN53">
        <f t="shared" si="8"/>
        <v>0</v>
      </c>
      <c r="AO53">
        <f t="shared" si="9"/>
        <v>0</v>
      </c>
      <c r="AP53">
        <f t="shared" si="9"/>
        <v>1</v>
      </c>
      <c r="AQ53">
        <f t="shared" si="9"/>
        <v>0</v>
      </c>
      <c r="AR53">
        <f t="shared" si="15"/>
        <v>0</v>
      </c>
      <c r="AS53">
        <f t="shared" si="15"/>
        <v>0</v>
      </c>
      <c r="AT53">
        <f t="shared" si="15"/>
        <v>0</v>
      </c>
      <c r="AU53">
        <f t="shared" si="15"/>
        <v>1</v>
      </c>
      <c r="AV53">
        <f t="shared" si="15"/>
        <v>0</v>
      </c>
      <c r="AW53">
        <f t="shared" si="15"/>
        <v>0</v>
      </c>
      <c r="AX53">
        <f t="shared" si="15"/>
        <v>0</v>
      </c>
      <c r="AY53">
        <f t="shared" si="15"/>
        <v>0</v>
      </c>
      <c r="AZ53">
        <f t="shared" si="15"/>
        <v>0</v>
      </c>
      <c r="BA53">
        <f t="shared" si="15"/>
        <v>0</v>
      </c>
      <c r="BB53">
        <f t="shared" si="15"/>
        <v>1</v>
      </c>
      <c r="BC53">
        <f t="shared" si="15"/>
        <v>0</v>
      </c>
      <c r="BD53">
        <f t="shared" si="15"/>
        <v>0</v>
      </c>
      <c r="BE53">
        <f t="shared" si="15"/>
        <v>0</v>
      </c>
      <c r="BF53">
        <f t="shared" si="15"/>
        <v>0</v>
      </c>
      <c r="BG53">
        <f t="shared" si="15"/>
        <v>0</v>
      </c>
      <c r="BH53">
        <f t="shared" si="14"/>
        <v>1</v>
      </c>
      <c r="BI53">
        <f t="shared" si="12"/>
        <v>0</v>
      </c>
      <c r="BJ53">
        <f t="shared" si="12"/>
        <v>0</v>
      </c>
      <c r="BK53">
        <f t="shared" si="12"/>
        <v>0</v>
      </c>
      <c r="BL53">
        <f t="shared" si="12"/>
        <v>0</v>
      </c>
      <c r="BM53">
        <f t="shared" si="12"/>
        <v>0</v>
      </c>
      <c r="BN53">
        <f t="shared" si="12"/>
        <v>0</v>
      </c>
      <c r="BO53">
        <f t="shared" si="12"/>
        <v>1</v>
      </c>
    </row>
    <row r="54" spans="1:67">
      <c r="A54" s="5" t="str">
        <f>_xlfn.XLOOKUP($E54,'Raw Data'!$E:$E,'Raw Data'!A:A,"ERROR",0,1)</f>
        <v>AE</v>
      </c>
      <c r="B54" s="5" t="str">
        <f>_xlfn.XLOOKUP($E54,'Raw Data'!$E:$E,'Raw Data'!B:B,"ERROR",0,1)</f>
        <v>Hair Mousses</v>
      </c>
      <c r="C54" s="5" t="str">
        <f>_xlfn.XLOOKUP($E54,'Raw Data'!$E:$E,'Raw Data'!C:C,"ERROR",0,1)</f>
        <v>Label</v>
      </c>
      <c r="D54" s="5" t="str">
        <f>_xlfn.XLOOKUP($E54,'Raw Data'!$E:$E,'Raw Data'!D:D,"ERROR",0,1)</f>
        <v>www.amazon.ae/dp/B001W9QIZY</v>
      </c>
      <c r="E54" s="5" t="s">
        <v>220</v>
      </c>
      <c r="F54" s="9" t="str">
        <f>_xlfn.XLOOKUP($E54,'Raw Data'!$E:$E,'Raw Data'!F:F,"ERROR",0,1)</f>
        <v>Volume  Mousse  200ml</v>
      </c>
      <c r="G54" s="10">
        <f>_xlfn.XLOOKUP($E54,'Raw Data'!$E:$E,'Raw Data'!G:G,"ERROR",0,1)</f>
        <v>28</v>
      </c>
      <c r="H54" s="9">
        <f>_xlfn.XLOOKUP($E54,'Raw Data'!$E:$E,'Raw Data'!H:H,"ERROR",0,1)</f>
        <v>3018.7</v>
      </c>
      <c r="I54" s="9">
        <f>_xlfn.XLOOKUP($E54,'Raw Data'!$E:$E,'Raw Data'!I:I,"ERROR",0,1)</f>
        <v>0.00404149927721065</v>
      </c>
      <c r="J54" s="9" t="str">
        <f>_xlfn.XLOOKUP($E54,'Raw Data'!$E:$E,'Raw Data'!J:J,"ERROR",0,1)</f>
        <v>Yes</v>
      </c>
      <c r="K54" s="14" t="str">
        <f t="array" ref="K54">_xlfn.IFS(AND(L54&gt;0,L54&lt;=5),"0 to 5",AND(L54&gt;5,L54&lt;=10),"5 to 10",AND(L54&gt;10,L54&lt;=15),"10 to 15",AND(L54&gt;15,L54&lt;=20),"15 to 20",AND(L54&gt;20,L54&lt;=30),"20 to 30",AND(L54&gt;30,L54&lt;=40),"30 to 40",AND(L54&gt;40,L54&lt;=50),"40 to 50",AND(L54&gt;50,L54&lt;=75),"50 to 75",AND(L54&gt;75,L54&lt;=100),"75 to 100",AND(L54&gt;100,L54&lt;=150),"100 to 150",AND(L54&gt;150,L54&lt;=200),"150 to 200",AND(L54&gt;200,L54&lt;=250),"200 to 250",AND(L54&gt;250,L54&lt;=300),"250 to 300",AND(L54&gt;300,L54&lt;=400),"300 to 400",AND(L54&gt;400,L54&lt;=500),"400 to 500",L54&gt;500,"500+")</f>
        <v>100 to 150</v>
      </c>
      <c r="L54" s="9">
        <f>_xlfn.XLOOKUP($E54,'Raw Data'!$E:$E,'Raw Data'!L:L,"ERROR",0,1)</f>
        <v>110.59</v>
      </c>
      <c r="M54" s="14" t="str">
        <f t="array" ref="M54">_xlfn.IFS(AND(N54&gt;0,N54&lt;=5),"0 to 5",AND(N54&gt;5,N54&lt;=10),"5 to 10",AND(N54&gt;10,N54&lt;=15),"10 to 15",AND(N54&gt;15,N54&lt;=20),"15 to 20",AND(N54&gt;20,N54&lt;=30),"20 to 30",AND(N54&gt;30,N54&lt;=40),"30 to 40",AND(N54&gt;40,N54&lt;=50),"40 to 50",AND(N54&gt;50,N54&lt;=75),"50 to 75",AND(N54&gt;75,N54&lt;=100),"75 to 100",AND(N54&gt;100,N54&lt;=150),"100 to 150",AND(N54&gt;150,N54&lt;=200),"150 to 200",AND(N54&gt;200,N54&lt;=250),"200 to 250",AND(N54&gt;250,N54&lt;=300),"250 to 300",AND(N54&gt;300,N54&lt;=400),"300 to 400",AND(N54&gt;400,N54&lt;=500),"400 to 500",N54&gt;500,"500+")</f>
        <v>100 to 150</v>
      </c>
      <c r="N54" s="9">
        <f>_xlfn.XLOOKUP($E54,'Raw Data'!$E:$E,'Raw Data'!N:N,"ERROR",0,1)</f>
        <v>113.07</v>
      </c>
      <c r="O54" s="14" t="str">
        <f t="array" ref="O54">_xlfn.IFS(P54=0,"No Discount",AND(P54&gt;0,P54&lt;=0.02),"0% to 2%",AND(P54&gt;0.02,P54&lt;=0.04),"2% to 4%",AND(P54&gt;0.04,P54&lt;=0.06),"4% to 6%",AND(P54&gt;0.06,P54&lt;=0.08),"6% to 8%",AND(P54&gt;0.08,P54&lt;=0.1),"8% to 10%",AND(P54&gt;0.1,P54&lt;=0.15),"10% to 15%",AND(P54&gt;0.15,P54&lt;=0.2),"15% to 20%",AND(P54&gt;0.2,P54&lt;=0.25),"20% to 25%",AND(P54&gt;0.25,P54&lt;=0.3),"25% to 30%",AND(P54&gt;0.3,P54&lt;=0.4),"30% to 40%",AND(P54&gt;0.4,P54&lt;=0.5),"40% to 50%",AND(P54&gt;0.5,P54&lt;=0.75),"50% to 75%",AND(P54&gt;0.75,P54&lt;=1),"75% to 100%")</f>
        <v>2% to 4%</v>
      </c>
      <c r="P54" s="10">
        <f>_xlfn.XLOOKUP($E54,'Raw Data'!$E:$E,'Raw Data'!P:P,"ERROR",0,1)</f>
        <v>0.0219333156451755</v>
      </c>
      <c r="Q54" s="9">
        <f>_xlfn.XLOOKUP($E54,'Raw Data'!$E:$E,'Raw Data'!Q:Q,"ERROR",0,1)</f>
        <v>200</v>
      </c>
      <c r="R54" s="9" t="str">
        <f>_xlfn.XLOOKUP($E54,'Raw Data'!$E:$E,'Raw Data'!R:R,"ERROR",0,1)</f>
        <v>ml</v>
      </c>
      <c r="S54" s="5" t="str">
        <f t="array" ref="S54">_xlfn.IFS(AND(T54&gt;0,T54&lt;=0.05),"0 to 0.05",AND(T54&gt;0.05,T54&lt;=0.1),"0.05 to 0.1",AND(T54&gt;0.1,T54&lt;=0.2),"0.1 to 0.2",AND(T54&gt;0.2,T54&lt;=0.3),"0.2 to 0.3",AND(T54&gt;0.3,T54&lt;=0.4),"0.3 to 0.4",AND(T54&gt;0.4,T54&lt;=0.5),"0.4 to 0.5",AND(T54&gt;0.5,T54&lt;=0.75),"0.5 to 0.75",AND(T54&gt;0.75,T54&lt;=1),"0.75 to 1",AND(T54&gt;1,T54&lt;=2),"1 to 2",AND(T54&gt;2,T54&lt;=3),"2 to 3",AND(T54&gt;3,T54&lt;=4),"3 to 4",AND(T54&gt;4,T54&lt;=5),"4 to 5",AND(T54&gt;5,T54&lt;=10),"5 to 10",T54&gt;10,"10+")</f>
        <v>0.5 to 0.75</v>
      </c>
      <c r="T54" s="10">
        <f t="shared" si="1"/>
        <v>0.553245433061255</v>
      </c>
      <c r="U54" s="15" t="str">
        <f t="array" ref="U54">_xlfn.IFS(AND(V54&gt;0,V54&lt;=0.05),"0 to 0.05",AND(V54&gt;0.05,V54&lt;=0.1),"0.05 to 0.1",AND(V54&gt;0.1,V54&lt;=0.2),"0.1 to 0.2",AND(V54&gt;0.2,V54&lt;=0.3),"0.2 to 0.3",AND(V54&gt;0.3,V54&lt;=0.4),"0.3 to 0.4",AND(V54&gt;0.4,V54&lt;=0.5),"0.4 to 0.5",AND(V54&gt;0.5,V54&lt;=0.75),"0.5 to 0.75",AND(V54&gt;0.75,V54&lt;=1),"0.75 to 1",AND(V54&gt;1,V54&lt;=2),"1 to 2",AND(V54&gt;2,V54&lt;=3),"2 to 3",AND(V54&gt;3,V54&lt;=4),"3 to 4",AND(V54&gt;4,V54&lt;=5),"4 to 5",AND(V54&gt;5,V54&lt;=10),"5 to 10",V54&gt;10,"10+")</f>
        <v>0.1 to 0.2</v>
      </c>
      <c r="V54" s="10">
        <f t="shared" si="2"/>
        <v>0.152726055713751</v>
      </c>
      <c r="W54" s="15" t="str">
        <f t="array" ref="W54">_xlfn.IFS(AND(X54&gt;0,X54&lt;=0.05),"0 to 0.05",AND(X54&gt;0.05,X54&lt;=0.1),"0.05 to 0.1",AND(X54&gt;0.1,X54&lt;=0.2),"0.1 to 0.2",AND(X54&gt;0.2,X54&lt;=0.3),"0.2 to 0.3",AND(X54&gt;0.3,X54&lt;=0.4),"0.3 to 0.4",AND(X54&gt;0.4,X54&lt;=0.5),"0.4 to 0.5",AND(X54&gt;0.5,X54&lt;=0.75),"0.5 to 0.75",AND(X54&gt;0.75,X54&lt;=1),"0.75 to 1",AND(X54&gt;1,X54&lt;=2),"1 to 2",AND(X54&gt;2,X54&lt;=3),"2 to 3",AND(X54&gt;3,X54&lt;=4),"3 to 4",AND(X54&gt;4,X54&lt;=5),"4 to 5",AND(X54&gt;5,X54&lt;=10),"5 to 10",X54&gt;10,"10+")</f>
        <v>0.1 to 0.2</v>
      </c>
      <c r="X54" s="16">
        <f t="shared" si="3"/>
        <v>0.149376266926539</v>
      </c>
      <c r="Y54" s="5" t="str">
        <f t="array" ref="Y54">_xlfn.IFS(AND(Z54&gt;0,Z54&lt;=1),"0 to 1",AND(Z54&gt;1,Z54&lt;=2),"1 to 2",AND(Z54&gt;2,Z54&lt;=4),"2 to 4",AND(Z54&gt;4,Z54&lt;=6),"4 to 6",AND(Z54&gt;6,Z54&lt;=8),"6 to 8",AND(Z54&gt;8,Z54&lt;=10),"8 to 10",AND(Z54&gt;10,Z54&lt;=15),"10 to 15",AND(Z54&gt;15,Z54&lt;=20),"15 to 20",AND(Z54&gt;20,Z54&lt;=25),"20 to 25",AND(Z54&gt;25,Z54&lt;=30),"25 to 30",AND(Z54&gt;30,Z54&lt;=40),"30 to 40",AND(Z54&gt;40,Z54&lt;=50),"40 to 50",Z54&gt;50,"50+")</f>
        <v>6 to 8</v>
      </c>
      <c r="Z54" s="9">
        <f t="array" ref="Z54">_xlfn.IFS(AA54="oz",_xlfn.IFS(R54="oz",Q54,R54="fl oz",Q54*1.04,R54="ml",Q54*0.0338),AA54="fl oz",_xlfn.IFS(R54="oz",Q54/1.04,R54="fl oz",Q54,R54="ml",Q54*0.0338/1.04),AA54="ml",_xlfn.IFS(R54="oz",Q54/0.0338,R54="fl oz",Q54*1.04/0.0338,R54="ml",Q54))</f>
        <v>6.76</v>
      </c>
      <c r="AA54" s="9" t="str">
        <f>_xlfn.XLOOKUP($E54,'Raw Data'!$E:$E,'Raw Data'!AA:AA,"ERROR",0,1)</f>
        <v>oz</v>
      </c>
      <c r="AB54" s="5" t="s">
        <v>32</v>
      </c>
      <c r="AC54" s="5" t="s">
        <v>221</v>
      </c>
      <c r="AD54" s="5" t="s">
        <v>222</v>
      </c>
      <c r="AE54">
        <f t="shared" si="4"/>
        <v>0</v>
      </c>
      <c r="AF54">
        <f t="shared" si="4"/>
        <v>0</v>
      </c>
      <c r="AG54">
        <f t="shared" si="4"/>
        <v>0</v>
      </c>
      <c r="AH54">
        <f t="shared" si="4"/>
        <v>0</v>
      </c>
      <c r="AI54">
        <f t="shared" si="4"/>
        <v>0</v>
      </c>
      <c r="AJ54">
        <f t="shared" si="8"/>
        <v>0</v>
      </c>
      <c r="AK54">
        <f t="shared" si="8"/>
        <v>0</v>
      </c>
      <c r="AL54">
        <f t="shared" si="8"/>
        <v>0</v>
      </c>
      <c r="AM54">
        <f t="shared" si="8"/>
        <v>0</v>
      </c>
      <c r="AN54">
        <f t="shared" ref="AN54:AN73" si="16">IF(IFERROR(SEARCH(AN$2,$AB54,1),0)=0,0,1)</f>
        <v>0</v>
      </c>
      <c r="AO54">
        <f t="shared" si="9"/>
        <v>0</v>
      </c>
      <c r="AP54">
        <f t="shared" si="9"/>
        <v>0</v>
      </c>
      <c r="AQ54">
        <f t="shared" si="9"/>
        <v>0</v>
      </c>
      <c r="AR54">
        <f t="shared" si="15"/>
        <v>0</v>
      </c>
      <c r="AS54">
        <f t="shared" si="15"/>
        <v>0</v>
      </c>
      <c r="AT54">
        <f t="shared" si="15"/>
        <v>0</v>
      </c>
      <c r="AU54">
        <f t="shared" si="15"/>
        <v>0</v>
      </c>
      <c r="AV54">
        <f t="shared" si="15"/>
        <v>0</v>
      </c>
      <c r="AW54">
        <f t="shared" si="15"/>
        <v>0</v>
      </c>
      <c r="AX54">
        <f t="shared" si="15"/>
        <v>0</v>
      </c>
      <c r="AY54">
        <f t="shared" si="15"/>
        <v>0</v>
      </c>
      <c r="AZ54">
        <f t="shared" si="15"/>
        <v>0</v>
      </c>
      <c r="BA54">
        <f t="shared" si="15"/>
        <v>0</v>
      </c>
      <c r="BB54">
        <f t="shared" si="15"/>
        <v>0</v>
      </c>
      <c r="BC54">
        <f t="shared" si="15"/>
        <v>0</v>
      </c>
      <c r="BD54">
        <f t="shared" si="15"/>
        <v>0</v>
      </c>
      <c r="BE54">
        <f t="shared" si="15"/>
        <v>0</v>
      </c>
      <c r="BF54">
        <f t="shared" si="15"/>
        <v>0</v>
      </c>
      <c r="BG54">
        <f t="shared" si="15"/>
        <v>0</v>
      </c>
      <c r="BH54">
        <f t="shared" si="14"/>
        <v>0</v>
      </c>
      <c r="BI54">
        <f t="shared" si="12"/>
        <v>0</v>
      </c>
      <c r="BJ54">
        <f t="shared" si="12"/>
        <v>0</v>
      </c>
      <c r="BK54">
        <f t="shared" si="12"/>
        <v>0</v>
      </c>
      <c r="BL54">
        <f t="shared" si="12"/>
        <v>0</v>
      </c>
      <c r="BM54">
        <f t="shared" si="12"/>
        <v>0</v>
      </c>
      <c r="BN54">
        <f t="shared" si="12"/>
        <v>1</v>
      </c>
      <c r="BO54">
        <f t="shared" si="12"/>
        <v>1</v>
      </c>
    </row>
    <row r="55" spans="1:67">
      <c r="A55" s="5" t="str">
        <f>_xlfn.XLOOKUP($E55,'Raw Data'!$E:$E,'Raw Data'!A:A,"ERROR",0,1)</f>
        <v>AE</v>
      </c>
      <c r="B55" s="5" t="str">
        <f>_xlfn.XLOOKUP($E55,'Raw Data'!$E:$E,'Raw Data'!B:B,"ERROR",0,1)</f>
        <v>Hair Mousses</v>
      </c>
      <c r="C55" s="5" t="str">
        <f>_xlfn.XLOOKUP($E55,'Raw Data'!$E:$E,'Raw Data'!C:C,"ERROR",0,1)</f>
        <v>kenra</v>
      </c>
      <c r="D55" s="5" t="str">
        <f>_xlfn.XLOOKUP($E55,'Raw Data'!$E:$E,'Raw Data'!D:D,"ERROR",0,1)</f>
        <v>www.amazon.ae/dp/B00147QL8S</v>
      </c>
      <c r="E55" s="5" t="s">
        <v>223</v>
      </c>
      <c r="F55" s="9" t="str">
        <f>_xlfn.XLOOKUP($E55,'Raw Data'!$E:$E,'Raw Data'!F:F,"ERROR",0,1)</f>
        <v>Kenra Volume Mousse Extra 17 | Firm Hold Mousse | All Hair Types Kenra Volume Mousse Extra 17 | Firm Hold Mousse | All Hair Types</v>
      </c>
      <c r="G55" s="10">
        <f>_xlfn.XLOOKUP($E55,'Raw Data'!$E:$E,'Raw Data'!G:G,"ERROR",0,1)</f>
        <v>27</v>
      </c>
      <c r="H55" s="9">
        <f>_xlfn.XLOOKUP($E55,'Raw Data'!$E:$E,'Raw Data'!H:H,"ERROR",0,1)</f>
        <v>2858.66</v>
      </c>
      <c r="I55" s="9">
        <f>_xlfn.XLOOKUP($E55,'Raw Data'!$E:$E,'Raw Data'!I:I,"ERROR",0,1)</f>
        <v>0.00382723434716633</v>
      </c>
      <c r="J55" s="9" t="str">
        <f>_xlfn.XLOOKUP($E55,'Raw Data'!$E:$E,'Raw Data'!J:J,"ERROR",0,1)</f>
        <v>Yes</v>
      </c>
      <c r="K55" s="14" t="str">
        <f t="array" ref="K55">_xlfn.IFS(AND(L55&gt;0,L55&lt;=5),"0 to 5",AND(L55&gt;5,L55&lt;=10),"5 to 10",AND(L55&gt;10,L55&lt;=15),"10 to 15",AND(L55&gt;15,L55&lt;=20),"15 to 20",AND(L55&gt;20,L55&lt;=30),"20 to 30",AND(L55&gt;30,L55&lt;=40),"30 to 40",AND(L55&gt;40,L55&lt;=50),"40 to 50",AND(L55&gt;50,L55&lt;=75),"50 to 75",AND(L55&gt;75,L55&lt;=100),"75 to 100",AND(L55&gt;100,L55&lt;=150),"100 to 150",AND(L55&gt;150,L55&lt;=200),"150 to 200",AND(L55&gt;200,L55&lt;=250),"200 to 250",AND(L55&gt;250,L55&lt;=300),"250 to 300",AND(L55&gt;300,L55&lt;=400),"300 to 400",AND(L55&gt;400,L55&lt;=500),"400 to 500",L55&gt;500,"500+")</f>
        <v>100 to 150</v>
      </c>
      <c r="L55" s="9">
        <f>_xlfn.XLOOKUP($E55,'Raw Data'!$E:$E,'Raw Data'!L:L,"ERROR",0,1)</f>
        <v>105.54</v>
      </c>
      <c r="M55" s="14" t="str">
        <f t="array" ref="M55">_xlfn.IFS(AND(N55&gt;0,N55&lt;=5),"0 to 5",AND(N55&gt;5,N55&lt;=10),"5 to 10",AND(N55&gt;10,N55&lt;=15),"10 to 15",AND(N55&gt;15,N55&lt;=20),"15 to 20",AND(N55&gt;20,N55&lt;=30),"20 to 30",AND(N55&gt;30,N55&lt;=40),"30 to 40",AND(N55&gt;40,N55&lt;=50),"40 to 50",AND(N55&gt;50,N55&lt;=75),"50 to 75",AND(N55&gt;75,N55&lt;=100),"75 to 100",AND(N55&gt;100,N55&lt;=150),"100 to 150",AND(N55&gt;150,N55&lt;=200),"150 to 200",AND(N55&gt;200,N55&lt;=250),"200 to 250",AND(N55&gt;250,N55&lt;=300),"250 to 300",AND(N55&gt;300,N55&lt;=400),"300 to 400",AND(N55&gt;400,N55&lt;=500),"400 to 500",N55&gt;500,"500+")</f>
        <v>100 to 150</v>
      </c>
      <c r="N55" s="9">
        <f>_xlfn.XLOOKUP($E55,'Raw Data'!$E:$E,'Raw Data'!N:N,"ERROR",0,1)</f>
        <v>110.36</v>
      </c>
      <c r="O55" s="14" t="str">
        <f t="array" ref="O55">_xlfn.IFS(P55=0,"No Discount",AND(P55&gt;0,P55&lt;=0.02),"0% to 2%",AND(P55&gt;0.02,P55&lt;=0.04),"2% to 4%",AND(P55&gt;0.04,P55&lt;=0.06),"4% to 6%",AND(P55&gt;0.06,P55&lt;=0.08),"6% to 8%",AND(P55&gt;0.08,P55&lt;=0.1),"8% to 10%",AND(P55&gt;0.1,P55&lt;=0.15),"10% to 15%",AND(P55&gt;0.15,P55&lt;=0.2),"15% to 20%",AND(P55&gt;0.2,P55&lt;=0.25),"20% to 25%",AND(P55&gt;0.25,P55&lt;=0.3),"25% to 30%",AND(P55&gt;0.3,P55&lt;=0.4),"30% to 40%",AND(P55&gt;0.4,P55&lt;=0.5),"40% to 50%",AND(P55&gt;0.5,P55&lt;=0.75),"50% to 75%",AND(P55&gt;0.75,P55&lt;=1),"75% to 100%")</f>
        <v>4% to 6%</v>
      </c>
      <c r="P55" s="10">
        <f>_xlfn.XLOOKUP($E55,'Raw Data'!$E:$E,'Raw Data'!P:P,"ERROR",0,1)</f>
        <v>0.04367524465386</v>
      </c>
      <c r="Q55" s="9">
        <v>8</v>
      </c>
      <c r="R55" s="9" t="s">
        <v>96</v>
      </c>
      <c r="S55" s="5" t="str">
        <f t="array" ref="S55">_xlfn.IFS(AND(T55&gt;0,T55&lt;=0.05),"0 to 0.05",AND(T55&gt;0.05,T55&lt;=0.1),"0.05 to 0.1",AND(T55&gt;0.1,T55&lt;=0.2),"0.1 to 0.2",AND(T55&gt;0.2,T55&lt;=0.3),"0.2 to 0.3",AND(T55&gt;0.3,T55&lt;=0.4),"0.3 to 0.4",AND(T55&gt;0.4,T55&lt;=0.5),"0.4 to 0.5",AND(T55&gt;0.5,T55&lt;=0.75),"0.5 to 0.75",AND(T55&gt;0.75,T55&lt;=1),"0.75 to 1",AND(T55&gt;1,T55&lt;=2),"1 to 2",AND(T55&gt;2,T55&lt;=3),"2 to 3",AND(T55&gt;3,T55&lt;=4),"3 to 4",AND(T55&gt;4,T55&lt;=5),"4 to 5",AND(T55&gt;5,T55&lt;=10),"5 to 10",T55&gt;10,"10+")</f>
        <v>0.4 to 0.5</v>
      </c>
      <c r="T55" s="10">
        <f t="shared" si="1"/>
        <v>0.44614474129185</v>
      </c>
      <c r="U55" s="15" t="str">
        <f t="array" ref="U55">_xlfn.IFS(AND(V55&gt;0,V55&lt;=0.05),"0 to 0.05",AND(V55&gt;0.05,V55&lt;=0.1),"0.05 to 0.1",AND(V55&gt;0.1,V55&lt;=0.2),"0.1 to 0.2",AND(V55&gt;0.2,V55&lt;=0.3),"0.2 to 0.3",AND(V55&gt;0.3,V55&lt;=0.4),"0.3 to 0.4",AND(V55&gt;0.4,V55&lt;=0.5),"0.4 to 0.5",AND(V55&gt;0.5,V55&lt;=0.75),"0.5 to 0.75",AND(V55&gt;0.75,V55&lt;=1),"0.75 to 1",AND(V55&gt;1,V55&lt;=2),"1 to 2",AND(V55&gt;2,V55&lt;=3),"2 to 3",AND(V55&gt;3,V55&lt;=4),"3 to 4",AND(V55&gt;4,V55&lt;=5),"4 to 5",AND(V55&gt;5,V55&lt;=10),"5 to 10",V55&gt;10,"10+")</f>
        <v>0.1 to 0.2</v>
      </c>
      <c r="V55" s="10">
        <f t="shared" si="2"/>
        <v>0.125960432871153</v>
      </c>
      <c r="W55" s="15" t="str">
        <f t="array" ref="W55">_xlfn.IFS(AND(X55&gt;0,X55&lt;=0.05),"0 to 0.05",AND(X55&gt;0.05,X55&lt;=0.1),"0.05 to 0.1",AND(X55&gt;0.1,X55&lt;=0.2),"0.1 to 0.2",AND(X55&gt;0.2,X55&lt;=0.3),"0.2 to 0.3",AND(X55&gt;0.3,X55&lt;=0.4),"0.3 to 0.4",AND(X55&gt;0.4,X55&lt;=0.5),"0.4 to 0.5",AND(X55&gt;0.5,X55&lt;=0.75),"0.5 to 0.75",AND(X55&gt;0.75,X55&lt;=1),"0.75 to 1",AND(X55&gt;1,X55&lt;=2),"1 to 2",AND(X55&gt;2,X55&lt;=3),"2 to 3",AND(X55&gt;3,X55&lt;=4),"3 to 4",AND(X55&gt;4,X55&lt;=5),"4 to 5",AND(X55&gt;5,X55&lt;=10),"5 to 10",X55&gt;10,"10+")</f>
        <v>0.1 to 0.2</v>
      </c>
      <c r="X55" s="16">
        <f t="shared" si="3"/>
        <v>0.120459080148799</v>
      </c>
      <c r="Y55" s="5" t="str">
        <f t="array" ref="Y55">_xlfn.IFS(AND(Z55&gt;0,Z55&lt;=1),"0 to 1",AND(Z55&gt;1,Z55&lt;=2),"1 to 2",AND(Z55&gt;2,Z55&lt;=4),"2 to 4",AND(Z55&gt;4,Z55&lt;=6),"4 to 6",AND(Z55&gt;6,Z55&lt;=8),"6 to 8",AND(Z55&gt;8,Z55&lt;=10),"8 to 10",AND(Z55&gt;10,Z55&lt;=15),"10 to 15",AND(Z55&gt;15,Z55&lt;=20),"15 to 20",AND(Z55&gt;20,Z55&lt;=25),"20 to 25",AND(Z55&gt;25,Z55&lt;=30),"25 to 30",AND(Z55&gt;30,Z55&lt;=40),"30 to 40",AND(Z55&gt;40,Z55&lt;=50),"40 to 50",Z55&gt;50,"50+")</f>
        <v>6 to 8</v>
      </c>
      <c r="Z55" s="9">
        <f t="array" ref="Z55">_xlfn.IFS(AA55="oz",_xlfn.IFS(R55="oz",Q55,R55="fl oz",Q55*1.04,R55="ml",Q55*0.0338),AA55="fl oz",_xlfn.IFS(R55="oz",Q55/1.04,R55="fl oz",Q55,R55="ml",Q55*0.0338/1.04),AA55="ml",_xlfn.IFS(R55="oz",Q55/0.0338,R55="fl oz",Q55*1.04/0.0338,R55="ml",Q55))</f>
        <v>8</v>
      </c>
      <c r="AA55" s="9" t="s">
        <v>96</v>
      </c>
      <c r="AB55" s="5" t="s">
        <v>224</v>
      </c>
      <c r="AC55" s="5" t="s">
        <v>225</v>
      </c>
      <c r="AD55" s="5" t="s">
        <v>226</v>
      </c>
      <c r="AE55">
        <f t="shared" si="4"/>
        <v>0</v>
      </c>
      <c r="AF55">
        <f t="shared" si="4"/>
        <v>0</v>
      </c>
      <c r="AG55">
        <f t="shared" si="4"/>
        <v>0</v>
      </c>
      <c r="AH55">
        <f t="shared" si="4"/>
        <v>0</v>
      </c>
      <c r="AI55">
        <f t="shared" si="4"/>
        <v>0</v>
      </c>
      <c r="AJ55">
        <f t="shared" si="8"/>
        <v>0</v>
      </c>
      <c r="AK55">
        <f t="shared" si="8"/>
        <v>0</v>
      </c>
      <c r="AL55">
        <f t="shared" si="8"/>
        <v>0</v>
      </c>
      <c r="AM55">
        <f t="shared" si="8"/>
        <v>0</v>
      </c>
      <c r="AN55">
        <f t="shared" si="16"/>
        <v>0</v>
      </c>
      <c r="AO55">
        <f t="shared" si="9"/>
        <v>0</v>
      </c>
      <c r="AP55">
        <f t="shared" si="9"/>
        <v>0</v>
      </c>
      <c r="AQ55">
        <f t="shared" si="9"/>
        <v>0</v>
      </c>
      <c r="AR55">
        <f t="shared" si="15"/>
        <v>0</v>
      </c>
      <c r="AS55">
        <f t="shared" si="15"/>
        <v>0</v>
      </c>
      <c r="AT55">
        <f t="shared" si="15"/>
        <v>0</v>
      </c>
      <c r="AU55">
        <f t="shared" si="15"/>
        <v>0</v>
      </c>
      <c r="AV55">
        <f t="shared" si="15"/>
        <v>1</v>
      </c>
      <c r="AW55">
        <f t="shared" si="15"/>
        <v>0</v>
      </c>
      <c r="AX55">
        <f t="shared" si="15"/>
        <v>1</v>
      </c>
      <c r="AY55">
        <f t="shared" si="15"/>
        <v>0</v>
      </c>
      <c r="AZ55">
        <f t="shared" si="15"/>
        <v>0</v>
      </c>
      <c r="BA55">
        <f t="shared" si="15"/>
        <v>0</v>
      </c>
      <c r="BB55">
        <f t="shared" si="15"/>
        <v>0</v>
      </c>
      <c r="BC55">
        <f t="shared" si="15"/>
        <v>0</v>
      </c>
      <c r="BD55">
        <f t="shared" si="15"/>
        <v>0</v>
      </c>
      <c r="BE55">
        <f t="shared" si="15"/>
        <v>0</v>
      </c>
      <c r="BF55">
        <f t="shared" si="12"/>
        <v>0</v>
      </c>
      <c r="BG55">
        <f t="shared" si="12"/>
        <v>0</v>
      </c>
      <c r="BH55">
        <f t="shared" si="12"/>
        <v>1</v>
      </c>
      <c r="BI55">
        <f t="shared" si="12"/>
        <v>0</v>
      </c>
      <c r="BJ55">
        <f t="shared" si="12"/>
        <v>0</v>
      </c>
      <c r="BK55">
        <f t="shared" si="12"/>
        <v>0</v>
      </c>
      <c r="BL55">
        <f t="shared" si="12"/>
        <v>0</v>
      </c>
      <c r="BM55">
        <f t="shared" si="12"/>
        <v>0</v>
      </c>
      <c r="BN55">
        <f t="shared" si="12"/>
        <v>1</v>
      </c>
      <c r="BO55">
        <f t="shared" si="12"/>
        <v>1</v>
      </c>
    </row>
    <row r="56" spans="1:67">
      <c r="A56" s="5" t="str">
        <f>_xlfn.XLOOKUP($E56,'Raw Data'!$E:$E,'Raw Data'!A:A,"ERROR",0,1)</f>
        <v>AE</v>
      </c>
      <c r="B56" s="5" t="str">
        <f>_xlfn.XLOOKUP($E56,'Raw Data'!$E:$E,'Raw Data'!B:B,"ERROR",0,1)</f>
        <v>Hair Mousses</v>
      </c>
      <c r="C56" s="5" t="str">
        <f>_xlfn.XLOOKUP($E56,'Raw Data'!$E:$E,'Raw Data'!C:C,"ERROR",0,1)</f>
        <v>agadir</v>
      </c>
      <c r="D56" s="5" t="str">
        <f>_xlfn.XLOOKUP($E56,'Raw Data'!$E:$E,'Raw Data'!D:D,"ERROR",0,1)</f>
        <v>www.amazon.ae/dp/B004C4BUGI</v>
      </c>
      <c r="E56" s="5" t="s">
        <v>227</v>
      </c>
      <c r="F56" s="9" t="str">
        <f>_xlfn.XLOOKUP($E56,'Raw Data'!$E:$E,'Raw Data'!F:F,"ERROR",0,1)</f>
        <v>Agadir Argan Oil Volumizing Styling Mousse 8.5 Oz Agadir Argan Oil Volumizing Styling Mousse 8.5 Oz</v>
      </c>
      <c r="G56" s="10">
        <f>_xlfn.XLOOKUP($E56,'Raw Data'!$E:$E,'Raw Data'!G:G,"ERROR",0,1)</f>
        <v>43</v>
      </c>
      <c r="H56" s="9">
        <f>_xlfn.XLOOKUP($E56,'Raw Data'!$E:$E,'Raw Data'!H:H,"ERROR",0,1)</f>
        <v>2786.6</v>
      </c>
      <c r="I56" s="9">
        <f>_xlfn.XLOOKUP($E56,'Raw Data'!$E:$E,'Raw Data'!I:I,"ERROR",0,1)</f>
        <v>0.00373075889815987</v>
      </c>
      <c r="J56" s="9" t="str">
        <f>_xlfn.XLOOKUP($E56,'Raw Data'!$E:$E,'Raw Data'!J:J,"ERROR",0,1)</f>
        <v>Yes</v>
      </c>
      <c r="K56" s="14" t="str">
        <f t="array" ref="K56">_xlfn.IFS(AND(L56&gt;0,L56&lt;=5),"0 to 5",AND(L56&gt;5,L56&lt;=10),"5 to 10",AND(L56&gt;10,L56&lt;=15),"10 to 15",AND(L56&gt;15,L56&lt;=20),"15 to 20",AND(L56&gt;20,L56&lt;=30),"20 to 30",AND(L56&gt;30,L56&lt;=40),"30 to 40",AND(L56&gt;40,L56&lt;=50),"40 to 50",AND(L56&gt;50,L56&lt;=75),"50 to 75",AND(L56&gt;75,L56&lt;=100),"75 to 100",AND(L56&gt;100,L56&lt;=150),"100 to 150",AND(L56&gt;150,L56&lt;=200),"150 to 200",AND(L56&gt;200,L56&lt;=250),"200 to 250",AND(L56&gt;250,L56&lt;=300),"250 to 300",AND(L56&gt;300,L56&lt;=400),"300 to 400",AND(L56&gt;400,L56&lt;=500),"400 to 500",L56&gt;500,"500+")</f>
        <v>50 to 75</v>
      </c>
      <c r="L56" s="9">
        <f>_xlfn.XLOOKUP($E56,'Raw Data'!$E:$E,'Raw Data'!L:L,"ERROR",0,1)</f>
        <v>65.15</v>
      </c>
      <c r="M56" s="14" t="str">
        <f t="array" ref="M56">_xlfn.IFS(AND(N56&gt;0,N56&lt;=5),"0 to 5",AND(N56&gt;5,N56&lt;=10),"5 to 10",AND(N56&gt;10,N56&lt;=15),"10 to 15",AND(N56&gt;15,N56&lt;=20),"15 to 20",AND(N56&gt;20,N56&lt;=30),"20 to 30",AND(N56&gt;30,N56&lt;=40),"30 to 40",AND(N56&gt;40,N56&lt;=50),"40 to 50",AND(N56&gt;50,N56&lt;=75),"50 to 75",AND(N56&gt;75,N56&lt;=100),"75 to 100",AND(N56&gt;100,N56&lt;=150),"100 to 150",AND(N56&gt;150,N56&lt;=200),"150 to 200",AND(N56&gt;200,N56&lt;=250),"200 to 250",AND(N56&gt;250,N56&lt;=300),"250 to 300",AND(N56&gt;300,N56&lt;=400),"300 to 400",AND(N56&gt;400,N56&lt;=500),"400 to 500",N56&gt;500,"500+")</f>
        <v>50 to 75</v>
      </c>
      <c r="N56" s="9">
        <f>_xlfn.XLOOKUP($E56,'Raw Data'!$E:$E,'Raw Data'!N:N,"ERROR",0,1)</f>
        <v>68.65</v>
      </c>
      <c r="O56" s="14" t="str">
        <f t="array" ref="O56">_xlfn.IFS(P56=0,"No Discount",AND(P56&gt;0,P56&lt;=0.02),"0% to 2%",AND(P56&gt;0.02,P56&lt;=0.04),"2% to 4%",AND(P56&gt;0.04,P56&lt;=0.06),"4% to 6%",AND(P56&gt;0.06,P56&lt;=0.08),"6% to 8%",AND(P56&gt;0.08,P56&lt;=0.1),"8% to 10%",AND(P56&gt;0.1,P56&lt;=0.15),"10% to 15%",AND(P56&gt;0.15,P56&lt;=0.2),"15% to 20%",AND(P56&gt;0.2,P56&lt;=0.25),"20% to 25%",AND(P56&gt;0.25,P56&lt;=0.3),"25% to 30%",AND(P56&gt;0.3,P56&lt;=0.4),"30% to 40%",AND(P56&gt;0.4,P56&lt;=0.5),"40% to 50%",AND(P56&gt;0.5,P56&lt;=0.75),"50% to 75%",AND(P56&gt;0.75,P56&lt;=1),"75% to 100%")</f>
        <v>4% to 6%</v>
      </c>
      <c r="P56" s="10">
        <f>_xlfn.XLOOKUP($E56,'Raw Data'!$E:$E,'Raw Data'!P:P,"ERROR",0,1)</f>
        <v>0.0509832483612527</v>
      </c>
      <c r="Q56" s="9">
        <f>_xlfn.XLOOKUP($E56,'Raw Data'!$E:$E,'Raw Data'!Q:Q,"ERROR",0,1)</f>
        <v>8.5</v>
      </c>
      <c r="R56" s="9" t="str">
        <f>_xlfn.XLOOKUP($E56,'Raw Data'!$E:$E,'Raw Data'!R:R,"ERROR",0,1)</f>
        <v>oz</v>
      </c>
      <c r="S56" s="5" t="str">
        <f t="array" ref="S56">_xlfn.IFS(AND(T56&gt;0,T56&lt;=0.05),"0 to 0.05",AND(T56&gt;0.05,T56&lt;=0.1),"0.05 to 0.1",AND(T56&gt;0.1,T56&lt;=0.2),"0.1 to 0.2",AND(T56&gt;0.2,T56&lt;=0.3),"0.2 to 0.3",AND(T56&gt;0.3,T56&lt;=0.4),"0.3 to 0.4",AND(T56&gt;0.4,T56&lt;=0.5),"0.4 to 0.5",AND(T56&gt;0.5,T56&lt;=0.75),"0.5 to 0.75",AND(T56&gt;0.75,T56&lt;=1),"0.75 to 1",AND(T56&gt;1,T56&lt;=2),"1 to 2",AND(T56&gt;2,T56&lt;=3),"2 to 3",AND(T56&gt;3,T56&lt;=4),"3 to 4",AND(T56&gt;4,T56&lt;=5),"4 to 5",AND(T56&gt;5,T56&lt;=10),"5 to 10",T56&gt;10,"10+")</f>
        <v>0.2 to 0.3</v>
      </c>
      <c r="T56" s="10">
        <f t="shared" si="1"/>
        <v>0.259205474546937</v>
      </c>
      <c r="U56" s="15" t="str">
        <f t="array" ref="U56">_xlfn.IFS(AND(V56&gt;0,V56&lt;=0.05),"0 to 0.05",AND(V56&gt;0.05,V56&lt;=0.1),"0.05 to 0.1",AND(V56&gt;0.1,V56&lt;=0.2),"0.1 to 0.2",AND(V56&gt;0.2,V56&lt;=0.3),"0.2 to 0.3",AND(V56&gt;0.3,V56&lt;=0.4),"0.3 to 0.4",AND(V56&gt;0.4,V56&lt;=0.5),"0.4 to 0.5",AND(V56&gt;0.5,V56&lt;=0.75),"0.5 to 0.75",AND(V56&gt;0.75,V56&lt;=1),"0.75 to 1",AND(V56&gt;1,V56&lt;=2),"1 to 2",AND(V56&gt;2,V56&lt;=3),"2 to 3",AND(V56&gt;3,V56&lt;=4),"3 to 4",AND(V56&gt;4,V56&lt;=5),"4 to 5",AND(V56&gt;5,V56&lt;=10),"5 to 10",V56&gt;10,"10+")</f>
        <v>0.05 to 0.1</v>
      </c>
      <c r="V56" s="10">
        <f t="shared" si="2"/>
        <v>0.0737452505520301</v>
      </c>
      <c r="W56" s="15" t="str">
        <f t="array" ref="W56">_xlfn.IFS(AND(X56&gt;0,X56&lt;=0.05),"0 to 0.05",AND(X56&gt;0.05,X56&lt;=0.1),"0.05 to 0.1",AND(X56&gt;0.1,X56&lt;=0.2),"0.1 to 0.2",AND(X56&gt;0.2,X56&lt;=0.3),"0.2 to 0.3",AND(X56&gt;0.3,X56&lt;=0.4),"0.3 to 0.4",AND(X56&gt;0.4,X56&lt;=0.5),"0.4 to 0.5",AND(X56&gt;0.5,X56&lt;=0.75),"0.5 to 0.75",AND(X56&gt;0.75,X56&lt;=1),"0.75 to 1",AND(X56&gt;1,X56&lt;=2),"1 to 2",AND(X56&gt;2,X56&lt;=3),"2 to 3",AND(X56&gt;3,X56&lt;=4),"3 to 4",AND(X56&gt;4,X56&lt;=5),"4 to 5",AND(X56&gt;5,X56&lt;=10),"5 to 10",X56&gt;10,"10+")</f>
        <v>0.05 to 0.1</v>
      </c>
      <c r="X56" s="16">
        <f t="shared" si="3"/>
        <v>0.0699854781276731</v>
      </c>
      <c r="Y56" s="5" t="str">
        <f t="array" ref="Y56">_xlfn.IFS(AND(Z56&gt;0,Z56&lt;=1),"0 to 1",AND(Z56&gt;1,Z56&lt;=2),"1 to 2",AND(Z56&gt;2,Z56&lt;=4),"2 to 4",AND(Z56&gt;4,Z56&lt;=6),"4 to 6",AND(Z56&gt;6,Z56&lt;=8),"6 to 8",AND(Z56&gt;8,Z56&lt;=10),"8 to 10",AND(Z56&gt;10,Z56&lt;=15),"10 to 15",AND(Z56&gt;15,Z56&lt;=20),"15 to 20",AND(Z56&gt;20,Z56&lt;=25),"20 to 25",AND(Z56&gt;25,Z56&lt;=30),"25 to 30",AND(Z56&gt;30,Z56&lt;=40),"30 to 40",AND(Z56&gt;40,Z56&lt;=50),"40 to 50",Z56&gt;50,"50+")</f>
        <v>8 to 10</v>
      </c>
      <c r="Z56" s="9">
        <f t="array" ref="Z56">_xlfn.IFS(AA56="oz",_xlfn.IFS(R56="oz",Q56,R56="fl oz",Q56*1.04,R56="ml",Q56*0.0338),AA56="fl oz",_xlfn.IFS(R56="oz",Q56/1.04,R56="fl oz",Q56,R56="ml",Q56*0.0338/1.04),AA56="ml",_xlfn.IFS(R56="oz",Q56/0.0338,R56="fl oz",Q56*1.04/0.0338,R56="ml",Q56))</f>
        <v>8.5</v>
      </c>
      <c r="AA56" s="9" t="str">
        <f>_xlfn.XLOOKUP($E56,'Raw Data'!$E:$E,'Raw Data'!AA:AA,"ERROR",0,1)</f>
        <v>oz</v>
      </c>
      <c r="AB56" s="5" t="s">
        <v>228</v>
      </c>
      <c r="AC56" s="5" t="s">
        <v>229</v>
      </c>
      <c r="AD56" s="5" t="s">
        <v>127</v>
      </c>
      <c r="AE56">
        <f t="shared" si="4"/>
        <v>0</v>
      </c>
      <c r="AF56">
        <f t="shared" si="4"/>
        <v>0</v>
      </c>
      <c r="AG56">
        <f t="shared" si="4"/>
        <v>0</v>
      </c>
      <c r="AH56">
        <f t="shared" si="4"/>
        <v>0</v>
      </c>
      <c r="AI56">
        <f t="shared" si="4"/>
        <v>0</v>
      </c>
      <c r="AJ56">
        <f t="shared" si="8"/>
        <v>0</v>
      </c>
      <c r="AK56">
        <f t="shared" si="8"/>
        <v>1</v>
      </c>
      <c r="AL56">
        <f t="shared" si="8"/>
        <v>0</v>
      </c>
      <c r="AM56">
        <f t="shared" si="8"/>
        <v>0</v>
      </c>
      <c r="AN56">
        <f t="shared" si="16"/>
        <v>0</v>
      </c>
      <c r="AO56">
        <f t="shared" si="9"/>
        <v>0</v>
      </c>
      <c r="AP56">
        <f t="shared" si="9"/>
        <v>0</v>
      </c>
      <c r="AQ56">
        <f t="shared" si="9"/>
        <v>0</v>
      </c>
      <c r="AR56">
        <f t="shared" si="15"/>
        <v>0</v>
      </c>
      <c r="AS56">
        <f t="shared" si="15"/>
        <v>0</v>
      </c>
      <c r="AT56">
        <f t="shared" si="15"/>
        <v>0</v>
      </c>
      <c r="AU56">
        <f t="shared" si="15"/>
        <v>0</v>
      </c>
      <c r="AV56">
        <f t="shared" si="15"/>
        <v>1</v>
      </c>
      <c r="AW56">
        <f t="shared" si="15"/>
        <v>0</v>
      </c>
      <c r="AX56">
        <f t="shared" si="15"/>
        <v>0</v>
      </c>
      <c r="AY56">
        <f t="shared" si="15"/>
        <v>0</v>
      </c>
      <c r="AZ56">
        <f t="shared" si="15"/>
        <v>0</v>
      </c>
      <c r="BA56">
        <f t="shared" si="15"/>
        <v>0</v>
      </c>
      <c r="BB56">
        <f t="shared" si="15"/>
        <v>1</v>
      </c>
      <c r="BC56">
        <f t="shared" si="15"/>
        <v>0</v>
      </c>
      <c r="BD56">
        <f t="shared" si="15"/>
        <v>0</v>
      </c>
      <c r="BE56">
        <f t="shared" si="15"/>
        <v>0</v>
      </c>
      <c r="BF56">
        <f t="shared" si="15"/>
        <v>0</v>
      </c>
      <c r="BG56">
        <f t="shared" si="15"/>
        <v>0</v>
      </c>
      <c r="BH56">
        <f t="shared" si="12"/>
        <v>1</v>
      </c>
      <c r="BI56">
        <f t="shared" si="12"/>
        <v>1</v>
      </c>
      <c r="BJ56">
        <f t="shared" si="12"/>
        <v>0</v>
      </c>
      <c r="BK56">
        <f t="shared" si="12"/>
        <v>0</v>
      </c>
      <c r="BL56">
        <f t="shared" si="12"/>
        <v>0</v>
      </c>
      <c r="BM56">
        <f t="shared" si="12"/>
        <v>0</v>
      </c>
      <c r="BN56">
        <f t="shared" si="12"/>
        <v>1</v>
      </c>
      <c r="BO56">
        <f t="shared" si="12"/>
        <v>1</v>
      </c>
    </row>
    <row r="57" spans="1:67">
      <c r="A57" s="5" t="str">
        <f>_xlfn.XLOOKUP($E57,'Raw Data'!$E:$E,'Raw Data'!A:A,"ERROR",0,1)</f>
        <v>AE</v>
      </c>
      <c r="B57" s="5" t="str">
        <f>_xlfn.XLOOKUP($E57,'Raw Data'!$E:$E,'Raw Data'!B:B,"ERROR",0,1)</f>
        <v>Hair Mousses</v>
      </c>
      <c r="C57" s="5" t="str">
        <f>_xlfn.XLOOKUP($E57,'Raw Data'!$E:$E,'Raw Data'!C:C,"ERROR",0,1)</f>
        <v>aveda</v>
      </c>
      <c r="D57" s="5" t="str">
        <f>_xlfn.XLOOKUP($E57,'Raw Data'!$E:$E,'Raw Data'!D:D,"ERROR",0,1)</f>
        <v>www.amazon.ae/dp/B0007CXWXI</v>
      </c>
      <c r="E57" s="5" t="s">
        <v>230</v>
      </c>
      <c r="F57" s="9" t="str">
        <f>_xlfn.XLOOKUP($E57,'Raw Data'!$E:$E,'Raw Data'!F:F,"ERROR",0,1)</f>
        <v>Aveda Phomollient Styling Foam (200Ml) [Personal Care]</v>
      </c>
      <c r="G57" s="10">
        <f>_xlfn.XLOOKUP($E57,'Raw Data'!$E:$E,'Raw Data'!G:G,"ERROR",0,1)</f>
        <v>25</v>
      </c>
      <c r="H57" s="9">
        <f>_xlfn.XLOOKUP($E57,'Raw Data'!$E:$E,'Raw Data'!H:H,"ERROR",0,1)</f>
        <v>2711.77</v>
      </c>
      <c r="I57" s="9">
        <f>_xlfn.XLOOKUP($E57,'Raw Data'!$E:$E,'Raw Data'!I:I,"ERROR",0,1)</f>
        <v>0.00363057491468564</v>
      </c>
      <c r="J57" s="9" t="str">
        <f>_xlfn.XLOOKUP($E57,'Raw Data'!$E:$E,'Raw Data'!J:J,"ERROR",0,1)</f>
        <v>Yes</v>
      </c>
      <c r="K57" s="14" t="str">
        <f t="array" ref="K57">_xlfn.IFS(AND(L57&gt;0,L57&lt;=5),"0 to 5",AND(L57&gt;5,L57&lt;=10),"5 to 10",AND(L57&gt;10,L57&lt;=15),"10 to 15",AND(L57&gt;15,L57&lt;=20),"15 to 20",AND(L57&gt;20,L57&lt;=30),"20 to 30",AND(L57&gt;30,L57&lt;=40),"30 to 40",AND(L57&gt;40,L57&lt;=50),"40 to 50",AND(L57&gt;50,L57&lt;=75),"50 to 75",AND(L57&gt;75,L57&lt;=100),"75 to 100",AND(L57&gt;100,L57&lt;=150),"100 to 150",AND(L57&gt;150,L57&lt;=200),"150 to 200",AND(L57&gt;200,L57&lt;=250),"200 to 250",AND(L57&gt;250,L57&lt;=300),"250 to 300",AND(L57&gt;300,L57&lt;=400),"300 to 400",AND(L57&gt;400,L57&lt;=500),"400 to 500",L57&gt;500,"500+")</f>
        <v>100 to 150</v>
      </c>
      <c r="L57" s="9">
        <f>_xlfn.XLOOKUP($E57,'Raw Data'!$E:$E,'Raw Data'!L:L,"ERROR",0,1)</f>
        <v>114.49</v>
      </c>
      <c r="M57" s="14" t="str">
        <f t="array" ref="M57">_xlfn.IFS(AND(N57&gt;0,N57&lt;=5),"0 to 5",AND(N57&gt;5,N57&lt;=10),"5 to 10",AND(N57&gt;10,N57&lt;=15),"10 to 15",AND(N57&gt;15,N57&lt;=20),"15 to 20",AND(N57&gt;20,N57&lt;=30),"20 to 30",AND(N57&gt;30,N57&lt;=40),"30 to 40",AND(N57&gt;40,N57&lt;=50),"40 to 50",AND(N57&gt;50,N57&lt;=75),"50 to 75",AND(N57&gt;75,N57&lt;=100),"75 to 100",AND(N57&gt;100,N57&lt;=150),"100 to 150",AND(N57&gt;150,N57&lt;=200),"150 to 200",AND(N57&gt;200,N57&lt;=250),"200 to 250",AND(N57&gt;250,N57&lt;=300),"250 to 300",AND(N57&gt;300,N57&lt;=400),"300 to 400",AND(N57&gt;400,N57&lt;=500),"400 to 500",N57&gt;500,"500+")</f>
        <v>100 to 150</v>
      </c>
      <c r="N57" s="9">
        <f>_xlfn.XLOOKUP($E57,'Raw Data'!$E:$E,'Raw Data'!N:N,"ERROR",0,1)</f>
        <v>121.08</v>
      </c>
      <c r="O57" s="14" t="str">
        <f t="array" ref="O57">_xlfn.IFS(P57=0,"No Discount",AND(P57&gt;0,P57&lt;=0.02),"0% to 2%",AND(P57&gt;0.02,P57&lt;=0.04),"2% to 4%",AND(P57&gt;0.04,P57&lt;=0.06),"4% to 6%",AND(P57&gt;0.06,P57&lt;=0.08),"6% to 8%",AND(P57&gt;0.08,P57&lt;=0.1),"8% to 10%",AND(P57&gt;0.1,P57&lt;=0.15),"10% to 15%",AND(P57&gt;0.15,P57&lt;=0.2),"15% to 20%",AND(P57&gt;0.2,P57&lt;=0.25),"20% to 25%",AND(P57&gt;0.25,P57&lt;=0.3),"25% to 30%",AND(P57&gt;0.3,P57&lt;=0.4),"30% to 40%",AND(P57&gt;0.4,P57&lt;=0.5),"40% to 50%",AND(P57&gt;0.5,P57&lt;=0.75),"50% to 75%",AND(P57&gt;0.75,P57&lt;=1),"75% to 100%")</f>
        <v>4% to 6%</v>
      </c>
      <c r="P57" s="10">
        <f>_xlfn.XLOOKUP($E57,'Raw Data'!$E:$E,'Raw Data'!P:P,"ERROR",0,1)</f>
        <v>0.0544268252395111</v>
      </c>
      <c r="Q57" s="9">
        <f>_xlfn.XLOOKUP($E57,'Raw Data'!$E:$E,'Raw Data'!Q:Q,"ERROR",0,1)</f>
        <v>200</v>
      </c>
      <c r="R57" s="9" t="str">
        <f>_xlfn.XLOOKUP($E57,'Raw Data'!$E:$E,'Raw Data'!R:R,"ERROR",0,1)</f>
        <v>ml</v>
      </c>
      <c r="S57" s="5" t="str">
        <f t="array" ref="S57">_xlfn.IFS(AND(T57&gt;0,T57&lt;=0.05),"0 to 0.05",AND(T57&gt;0.05,T57&lt;=0.1),"0.05 to 0.1",AND(T57&gt;0.1,T57&lt;=0.2),"0.1 to 0.2",AND(T57&gt;0.2,T57&lt;=0.3),"0.2 to 0.3",AND(T57&gt;0.3,T57&lt;=0.4),"0.3 to 0.4",AND(T57&gt;0.4,T57&lt;=0.5),"0.4 to 0.5",AND(T57&gt;0.5,T57&lt;=0.75),"0.5 to 0.75",AND(T57&gt;0.75,T57&lt;=1),"0.75 to 1",AND(T57&gt;1,T57&lt;=2),"1 to 2",AND(T57&gt;2,T57&lt;=3),"2 to 3",AND(T57&gt;3,T57&lt;=4),"3 to 4",AND(T57&gt;4,T57&lt;=5),"4 to 5",AND(T57&gt;5,T57&lt;=10),"5 to 10",T57&gt;10,"10+")</f>
        <v>0.5 to 0.75</v>
      </c>
      <c r="T57" s="10">
        <f t="shared" si="1"/>
        <v>0.572755851624768</v>
      </c>
      <c r="U57" s="15" t="str">
        <f t="array" ref="U57">_xlfn.IFS(AND(V57&gt;0,V57&lt;=0.05),"0 to 0.05",AND(V57&gt;0.05,V57&lt;=0.1),"0.05 to 0.1",AND(V57&gt;0.1,V57&lt;=0.2),"0.1 to 0.2",AND(V57&gt;0.2,V57&lt;=0.3),"0.2 to 0.3",AND(V57&gt;0.3,V57&lt;=0.4),"0.3 to 0.4",AND(V57&gt;0.4,V57&lt;=0.5),"0.4 to 0.5",AND(V57&gt;0.5,V57&lt;=0.75),"0.5 to 0.75",AND(V57&gt;0.75,V57&lt;=1),"0.75 to 1",AND(V57&gt;1,V57&lt;=2),"1 to 2",AND(V57&gt;2,V57&lt;=3),"2 to 3",AND(V57&gt;3,V57&lt;=4),"3 to 4",AND(V57&gt;4,V57&lt;=5),"4 to 5",AND(V57&gt;5,V57&lt;=10),"5 to 10",V57&gt;10,"10+")</f>
        <v>0.1 to 0.2</v>
      </c>
      <c r="V57" s="10">
        <f t="shared" si="2"/>
        <v>0.163545333207933</v>
      </c>
      <c r="W57" s="15" t="str">
        <f t="array" ref="W57">_xlfn.IFS(AND(X57&gt;0,X57&lt;=0.05),"0 to 0.05",AND(X57&gt;0.05,X57&lt;=0.1),"0.05 to 0.1",AND(X57&gt;0.1,X57&lt;=0.2),"0.1 to 0.2",AND(X57&gt;0.2,X57&lt;=0.3),"0.2 to 0.3",AND(X57&gt;0.3,X57&lt;=0.4),"0.3 to 0.4",AND(X57&gt;0.4,X57&lt;=0.5),"0.4 to 0.5",AND(X57&gt;0.5,X57&lt;=0.75),"0.5 to 0.75",AND(X57&gt;0.75,X57&lt;=1),"0.75 to 1",AND(X57&gt;1,X57&lt;=2),"1 to 2",AND(X57&gt;2,X57&lt;=3),"2 to 3",AND(X57&gt;3,X57&lt;=4),"3 to 4",AND(X57&gt;4,X57&lt;=5),"4 to 5",AND(X57&gt;5,X57&lt;=10),"5 to 10",X57&gt;10,"10+")</f>
        <v>0.1 to 0.2</v>
      </c>
      <c r="X57" s="16">
        <f t="shared" si="3"/>
        <v>0.154644079938687</v>
      </c>
      <c r="Y57" s="5" t="str">
        <f t="array" ref="Y57">_xlfn.IFS(AND(Z57&gt;0,Z57&lt;=1),"0 to 1",AND(Z57&gt;1,Z57&lt;=2),"1 to 2",AND(Z57&gt;2,Z57&lt;=4),"2 to 4",AND(Z57&gt;4,Z57&lt;=6),"4 to 6",AND(Z57&gt;6,Z57&lt;=8),"6 to 8",AND(Z57&gt;8,Z57&lt;=10),"8 to 10",AND(Z57&gt;10,Z57&lt;=15),"10 to 15",AND(Z57&gt;15,Z57&lt;=20),"15 to 20",AND(Z57&gt;20,Z57&lt;=25),"20 to 25",AND(Z57&gt;25,Z57&lt;=30),"25 to 30",AND(Z57&gt;30,Z57&lt;=40),"30 to 40",AND(Z57&gt;40,Z57&lt;=50),"40 to 50",Z57&gt;50,"50+")</f>
        <v>6 to 8</v>
      </c>
      <c r="Z57" s="9">
        <f t="array" ref="Z57">_xlfn.IFS(AA57="oz",_xlfn.IFS(R57="oz",Q57,R57="fl oz",Q57*1.04,R57="ml",Q57*0.0338),AA57="fl oz",_xlfn.IFS(R57="oz",Q57/1.04,R57="fl oz",Q57,R57="ml",Q57*0.0338/1.04),AA57="ml",_xlfn.IFS(R57="oz",Q57/0.0338,R57="fl oz",Q57*1.04/0.0338,R57="ml",Q57))</f>
        <v>6.76</v>
      </c>
      <c r="AA57" s="9" t="str">
        <f>_xlfn.XLOOKUP($E57,'Raw Data'!$E:$E,'Raw Data'!AA:AA,"ERROR",0,1)</f>
        <v>oz</v>
      </c>
      <c r="AB57" s="5" t="s">
        <v>231</v>
      </c>
      <c r="AC57" s="5" t="s">
        <v>48</v>
      </c>
      <c r="AD57" s="5" t="s">
        <v>232</v>
      </c>
      <c r="AE57">
        <f t="shared" si="4"/>
        <v>0</v>
      </c>
      <c r="AF57">
        <f t="shared" si="4"/>
        <v>0</v>
      </c>
      <c r="AG57">
        <f t="shared" si="4"/>
        <v>0</v>
      </c>
      <c r="AH57">
        <f t="shared" si="4"/>
        <v>0</v>
      </c>
      <c r="AI57">
        <f t="shared" si="4"/>
        <v>0</v>
      </c>
      <c r="AJ57">
        <f t="shared" si="8"/>
        <v>0</v>
      </c>
      <c r="AK57">
        <f t="shared" si="8"/>
        <v>0</v>
      </c>
      <c r="AL57">
        <f t="shared" si="8"/>
        <v>0</v>
      </c>
      <c r="AM57">
        <f t="shared" si="8"/>
        <v>0</v>
      </c>
      <c r="AN57">
        <f t="shared" si="16"/>
        <v>0</v>
      </c>
      <c r="AO57">
        <f t="shared" si="9"/>
        <v>0</v>
      </c>
      <c r="AP57">
        <f t="shared" si="9"/>
        <v>0</v>
      </c>
      <c r="AQ57">
        <f t="shared" si="9"/>
        <v>0</v>
      </c>
      <c r="AR57">
        <f t="shared" si="15"/>
        <v>0</v>
      </c>
      <c r="AS57">
        <f t="shared" si="15"/>
        <v>0</v>
      </c>
      <c r="AT57">
        <f t="shared" si="15"/>
        <v>0</v>
      </c>
      <c r="AU57">
        <f t="shared" si="15"/>
        <v>1</v>
      </c>
      <c r="AV57">
        <f t="shared" si="15"/>
        <v>0</v>
      </c>
      <c r="AW57">
        <f t="shared" si="15"/>
        <v>0</v>
      </c>
      <c r="AX57">
        <f t="shared" si="15"/>
        <v>1</v>
      </c>
      <c r="AY57">
        <f t="shared" si="15"/>
        <v>0</v>
      </c>
      <c r="AZ57">
        <f t="shared" si="15"/>
        <v>0</v>
      </c>
      <c r="BA57">
        <f t="shared" si="15"/>
        <v>0</v>
      </c>
      <c r="BB57">
        <f t="shared" si="15"/>
        <v>0</v>
      </c>
      <c r="BC57">
        <f t="shared" si="15"/>
        <v>0</v>
      </c>
      <c r="BD57">
        <f t="shared" si="15"/>
        <v>0</v>
      </c>
      <c r="BE57">
        <f t="shared" si="15"/>
        <v>0</v>
      </c>
      <c r="BF57">
        <f t="shared" si="15"/>
        <v>0</v>
      </c>
      <c r="BG57">
        <f t="shared" si="15"/>
        <v>0</v>
      </c>
      <c r="BH57">
        <f t="shared" si="12"/>
        <v>1</v>
      </c>
      <c r="BI57">
        <f t="shared" si="12"/>
        <v>0</v>
      </c>
      <c r="BJ57">
        <f t="shared" si="12"/>
        <v>0</v>
      </c>
      <c r="BK57">
        <f t="shared" si="12"/>
        <v>0</v>
      </c>
      <c r="BL57">
        <f t="shared" si="12"/>
        <v>0</v>
      </c>
      <c r="BM57">
        <f t="shared" si="12"/>
        <v>0</v>
      </c>
      <c r="BN57">
        <f t="shared" si="12"/>
        <v>1</v>
      </c>
      <c r="BO57">
        <f t="shared" si="12"/>
        <v>1</v>
      </c>
    </row>
    <row r="58" spans="1:67">
      <c r="A58" s="5" t="str">
        <f>_xlfn.XLOOKUP($E58,'Raw Data'!$E:$E,'Raw Data'!A:A,"ERROR",0,1)</f>
        <v>AE</v>
      </c>
      <c r="B58" s="5" t="str">
        <f>_xlfn.XLOOKUP($E58,'Raw Data'!$E:$E,'Raw Data'!B:B,"ERROR",0,1)</f>
        <v>Hair Mousses</v>
      </c>
      <c r="C58" s="5" t="str">
        <f>_xlfn.XLOOKUP($E58,'Raw Data'!$E:$E,'Raw Data'!C:C,"ERROR",0,1)</f>
        <v>Wood</v>
      </c>
      <c r="D58" s="5" t="str">
        <f>_xlfn.XLOOKUP($E58,'Raw Data'!$E:$E,'Raw Data'!D:D,"ERROR",0,1)</f>
        <v>www.amazon.ae/dp/B0009VS7O6</v>
      </c>
      <c r="E58" s="5" t="s">
        <v>233</v>
      </c>
      <c r="F58" s="9" t="str">
        <f>_xlfn.XLOOKUP($E58,'Raw Data'!$E:$E,'Raw Data'!F:F,"ERROR",0,1)</f>
        <v>Fantasia Liquid Mousse Spritz Super Hold, 12 Fl Oz</v>
      </c>
      <c r="G58" s="10">
        <f>_xlfn.XLOOKUP($E58,'Raw Data'!$E:$E,'Raw Data'!G:G,"ERROR",0,1)</f>
        <v>35</v>
      </c>
      <c r="H58" s="9">
        <f>_xlfn.XLOOKUP($E58,'Raw Data'!$E:$E,'Raw Data'!H:H,"ERROR",0,1)</f>
        <v>2624.88</v>
      </c>
      <c r="I58" s="9">
        <f>_xlfn.XLOOKUP($E58,'Raw Data'!$E:$E,'Raw Data'!I:I,"ERROR",0,1)</f>
        <v>0.00351424474865495</v>
      </c>
      <c r="J58" s="9" t="str">
        <f>_xlfn.XLOOKUP($E58,'Raw Data'!$E:$E,'Raw Data'!J:J,"ERROR",0,1)</f>
        <v>Yes</v>
      </c>
      <c r="K58" s="14" t="str">
        <f t="array" ref="K58">_xlfn.IFS(AND(L58&gt;0,L58&lt;=5),"0 to 5",AND(L58&gt;5,L58&lt;=10),"5 to 10",AND(L58&gt;10,L58&lt;=15),"10 to 15",AND(L58&gt;15,L58&lt;=20),"15 to 20",AND(L58&gt;20,L58&lt;=30),"20 to 30",AND(L58&gt;30,L58&lt;=40),"30 to 40",AND(L58&gt;40,L58&lt;=50),"40 to 50",AND(L58&gt;50,L58&lt;=75),"50 to 75",AND(L58&gt;75,L58&lt;=100),"75 to 100",AND(L58&gt;100,L58&lt;=150),"100 to 150",AND(L58&gt;150,L58&lt;=200),"150 to 200",AND(L58&gt;200,L58&lt;=250),"200 to 250",AND(L58&gt;250,L58&lt;=300),"250 to 300",AND(L58&gt;300,L58&lt;=400),"300 to 400",AND(L58&gt;400,L58&lt;=500),"400 to 500",L58&gt;500,"500+")</f>
        <v>75 to 100</v>
      </c>
      <c r="L58" s="9">
        <f>_xlfn.XLOOKUP($E58,'Raw Data'!$E:$E,'Raw Data'!L:L,"ERROR",0,1)</f>
        <v>77.65</v>
      </c>
      <c r="M58" s="14" t="str">
        <f t="array" ref="M58">_xlfn.IFS(AND(N58&gt;0,N58&lt;=5),"0 to 5",AND(N58&gt;5,N58&lt;=10),"5 to 10",AND(N58&gt;10,N58&lt;=15),"10 to 15",AND(N58&gt;15,N58&lt;=20),"15 to 20",AND(N58&gt;20,N58&lt;=30),"20 to 30",AND(N58&gt;30,N58&lt;=40),"30 to 40",AND(N58&gt;40,N58&lt;=50),"40 to 50",AND(N58&gt;50,N58&lt;=75),"50 to 75",AND(N58&gt;75,N58&lt;=100),"75 to 100",AND(N58&gt;100,N58&lt;=150),"100 to 150",AND(N58&gt;150,N58&lt;=200),"150 to 200",AND(N58&gt;200,N58&lt;=250),"200 to 250",AND(N58&gt;250,N58&lt;=300),"250 to 300",AND(N58&gt;300,N58&lt;=400),"300 to 400",AND(N58&gt;400,N58&lt;=500),"400 to 500",N58&gt;500,"500+")</f>
        <v>100 to 150</v>
      </c>
      <c r="N58" s="9">
        <f>_xlfn.XLOOKUP($E58,'Raw Data'!$E:$E,'Raw Data'!N:N,"ERROR",0,1)</f>
        <v>108.61</v>
      </c>
      <c r="O58" s="14" t="str">
        <f t="array" ref="O58">_xlfn.IFS(P58=0,"No Discount",AND(P58&gt;0,P58&lt;=0.02),"0% to 2%",AND(P58&gt;0.02,P58&lt;=0.04),"2% to 4%",AND(P58&gt;0.04,P58&lt;=0.06),"4% to 6%",AND(P58&gt;0.06,P58&lt;=0.08),"6% to 8%",AND(P58&gt;0.08,P58&lt;=0.1),"8% to 10%",AND(P58&gt;0.1,P58&lt;=0.15),"10% to 15%",AND(P58&gt;0.15,P58&lt;=0.2),"15% to 20%",AND(P58&gt;0.2,P58&lt;=0.25),"20% to 25%",AND(P58&gt;0.25,P58&lt;=0.3),"25% to 30%",AND(P58&gt;0.3,P58&lt;=0.4),"30% to 40%",AND(P58&gt;0.4,P58&lt;=0.5),"40% to 50%",AND(P58&gt;0.5,P58&lt;=0.75),"50% to 75%",AND(P58&gt;0.75,P58&lt;=1),"75% to 100%")</f>
        <v>25% to 30%</v>
      </c>
      <c r="P58" s="10">
        <f>_xlfn.XLOOKUP($E58,'Raw Data'!$E:$E,'Raw Data'!P:P,"ERROR",0,1)</f>
        <v>0.285056624620201</v>
      </c>
      <c r="Q58" s="9">
        <f>_xlfn.XLOOKUP($E58,'Raw Data'!$E:$E,'Raw Data'!Q:Q,"ERROR",0,1)</f>
        <v>12</v>
      </c>
      <c r="R58" s="9" t="str">
        <f>_xlfn.XLOOKUP($E58,'Raw Data'!$E:$E,'Raw Data'!R:R,"ERROR",0,1)</f>
        <v>fl oz</v>
      </c>
      <c r="S58" s="5" t="str">
        <f t="array" ref="S58">_xlfn.IFS(AND(T58&gt;0,T58&lt;=0.05),"0 to 0.05",AND(T58&gt;0.05,T58&lt;=0.1),"0.05 to 0.1",AND(T58&gt;0.1,T58&lt;=0.2),"0.1 to 0.2",AND(T58&gt;0.2,T58&lt;=0.3),"0.2 to 0.3",AND(T58&gt;0.3,T58&lt;=0.4),"0.3 to 0.4",AND(T58&gt;0.4,T58&lt;=0.5),"0.4 to 0.5",AND(T58&gt;0.5,T58&lt;=0.75),"0.5 to 0.75",AND(T58&gt;0.75,T58&lt;=1),"0.75 to 1",AND(T58&gt;1,T58&lt;=2),"1 to 2",AND(T58&gt;2,T58&lt;=3),"2 to 3",AND(T58&gt;3,T58&lt;=4),"3 to 4",AND(T58&gt;4,T58&lt;=5),"4 to 5",AND(T58&gt;5,T58&lt;=10),"5 to 10",T58&gt;10,"10+")</f>
        <v>0.2 to 0.3</v>
      </c>
      <c r="T58" s="10">
        <f t="shared" si="1"/>
        <v>0.210414444646775</v>
      </c>
      <c r="U58" s="15" t="str">
        <f t="array" ref="U58">_xlfn.IFS(AND(V58&gt;0,V58&lt;=0.05),"0 to 0.05",AND(V58&gt;0.05,V58&lt;=0.1),"0.05 to 0.1",AND(V58&gt;0.1,V58&lt;=0.2),"0.1 to 0.2",AND(V58&gt;0.2,V58&lt;=0.3),"0.2 to 0.3",AND(V58&gt;0.3,V58&lt;=0.4),"0.3 to 0.4",AND(V58&gt;0.4,V58&lt;=0.5),"0.4 to 0.5",AND(V58&gt;0.5,V58&lt;=0.75),"0.5 to 0.75",AND(V58&gt;0.75,V58&lt;=1),"0.75 to 1",AND(V58&gt;1,V58&lt;=2),"1 to 2",AND(V58&gt;2,V58&lt;=3),"2 to 3",AND(V58&gt;3,V58&lt;=4),"3 to 4",AND(V58&gt;4,V58&lt;=5),"4 to 5",AND(V58&gt;5,V58&lt;=10),"5 to 10",V58&gt;10,"10+")</f>
        <v>0.05 to 0.1</v>
      </c>
      <c r="V58" s="10">
        <f t="shared" si="2"/>
        <v>0.0794634960068677</v>
      </c>
      <c r="W58" s="15" t="str">
        <f t="array" ref="W58">_xlfn.IFS(AND(X58&gt;0,X58&lt;=0.05),"0 to 0.05",AND(X58&gt;0.05,X58&lt;=0.1),"0.05 to 0.1",AND(X58&gt;0.1,X58&lt;=0.2),"0.1 to 0.2",AND(X58&gt;0.2,X58&lt;=0.3),"0.2 to 0.3",AND(X58&gt;0.3,X58&lt;=0.4),"0.3 to 0.4",AND(X58&gt;0.4,X58&lt;=0.5),"0.4 to 0.5",AND(X58&gt;0.5,X58&lt;=0.75),"0.5 to 0.75",AND(X58&gt;0.75,X58&lt;=1),"0.75 to 1",AND(X58&gt;1,X58&lt;=2),"1 to 2",AND(X58&gt;2,X58&lt;=3),"2 to 3",AND(X58&gt;3,X58&lt;=4),"3 to 4",AND(X58&gt;4,X58&lt;=5),"4 to 5",AND(X58&gt;5,X58&lt;=10),"5 to 10",X58&gt;10,"10+")</f>
        <v>0.05 to 0.1</v>
      </c>
      <c r="X58" s="16">
        <f t="shared" si="3"/>
        <v>0.0568119000546292</v>
      </c>
      <c r="Y58" s="5" t="str">
        <f t="array" ref="Y58">_xlfn.IFS(AND(Z58&gt;0,Z58&lt;=1),"0 to 1",AND(Z58&gt;1,Z58&lt;=2),"1 to 2",AND(Z58&gt;2,Z58&lt;=4),"2 to 4",AND(Z58&gt;4,Z58&lt;=6),"4 to 6",AND(Z58&gt;6,Z58&lt;=8),"6 to 8",AND(Z58&gt;8,Z58&lt;=10),"8 to 10",AND(Z58&gt;10,Z58&lt;=15),"10 to 15",AND(Z58&gt;15,Z58&lt;=20),"15 to 20",AND(Z58&gt;20,Z58&lt;=25),"20 to 25",AND(Z58&gt;25,Z58&lt;=30),"25 to 30",AND(Z58&gt;30,Z58&lt;=40),"30 to 40",AND(Z58&gt;40,Z58&lt;=50),"40 to 50",Z58&gt;50,"50+")</f>
        <v>10 to 15</v>
      </c>
      <c r="Z58" s="9">
        <f t="array" ref="Z58">_xlfn.IFS(AA58="oz",_xlfn.IFS(R58="oz",Q58,R58="fl oz",Q58*1.04,R58="ml",Q58*0.0338),AA58="fl oz",_xlfn.IFS(R58="oz",Q58/1.04,R58="fl oz",Q58,R58="ml",Q58*0.0338/1.04),AA58="ml",_xlfn.IFS(R58="oz",Q58/0.0338,R58="fl oz",Q58*1.04/0.0338,R58="ml",Q58))</f>
        <v>12.48</v>
      </c>
      <c r="AA58" s="9" t="str">
        <f>_xlfn.XLOOKUP($E58,'Raw Data'!$E:$E,'Raw Data'!AA:AA,"ERROR",0,1)</f>
        <v>oz</v>
      </c>
      <c r="AB58" s="5" t="s">
        <v>234</v>
      </c>
      <c r="AC58" s="5" t="s">
        <v>144</v>
      </c>
      <c r="AD58" s="5" t="s">
        <v>43</v>
      </c>
      <c r="AE58">
        <f t="shared" si="4"/>
        <v>0</v>
      </c>
      <c r="AF58">
        <f t="shared" si="4"/>
        <v>0</v>
      </c>
      <c r="AG58">
        <f t="shared" si="4"/>
        <v>0</v>
      </c>
      <c r="AH58">
        <f t="shared" si="4"/>
        <v>0</v>
      </c>
      <c r="AI58">
        <f t="shared" si="4"/>
        <v>0</v>
      </c>
      <c r="AJ58">
        <f t="shared" si="8"/>
        <v>0</v>
      </c>
      <c r="AK58">
        <f t="shared" si="8"/>
        <v>0</v>
      </c>
      <c r="AL58">
        <f t="shared" si="8"/>
        <v>0</v>
      </c>
      <c r="AM58">
        <f t="shared" si="8"/>
        <v>1</v>
      </c>
      <c r="AN58">
        <f t="shared" si="16"/>
        <v>1</v>
      </c>
      <c r="AO58">
        <f t="shared" si="9"/>
        <v>0</v>
      </c>
      <c r="AP58">
        <f t="shared" si="9"/>
        <v>1</v>
      </c>
      <c r="AQ58">
        <f t="shared" si="9"/>
        <v>0</v>
      </c>
      <c r="AR58">
        <f t="shared" si="15"/>
        <v>0</v>
      </c>
      <c r="AS58">
        <f t="shared" si="15"/>
        <v>0</v>
      </c>
      <c r="AT58">
        <f t="shared" si="15"/>
        <v>0</v>
      </c>
      <c r="AU58">
        <f t="shared" si="15"/>
        <v>1</v>
      </c>
      <c r="AV58">
        <f t="shared" si="15"/>
        <v>1</v>
      </c>
      <c r="AW58">
        <f t="shared" si="15"/>
        <v>0</v>
      </c>
      <c r="AX58">
        <f t="shared" si="15"/>
        <v>0</v>
      </c>
      <c r="AY58">
        <f t="shared" si="15"/>
        <v>0</v>
      </c>
      <c r="AZ58">
        <f t="shared" si="15"/>
        <v>0</v>
      </c>
      <c r="BA58">
        <f t="shared" si="15"/>
        <v>0</v>
      </c>
      <c r="BB58">
        <f t="shared" si="15"/>
        <v>0</v>
      </c>
      <c r="BC58">
        <f t="shared" si="15"/>
        <v>0</v>
      </c>
      <c r="BD58">
        <f t="shared" si="15"/>
        <v>0</v>
      </c>
      <c r="BE58">
        <f t="shared" si="15"/>
        <v>0</v>
      </c>
      <c r="BF58">
        <f t="shared" si="15"/>
        <v>0</v>
      </c>
      <c r="BG58">
        <f t="shared" si="15"/>
        <v>0</v>
      </c>
      <c r="BH58">
        <f t="shared" si="12"/>
        <v>0</v>
      </c>
      <c r="BI58">
        <f t="shared" si="12"/>
        <v>0</v>
      </c>
      <c r="BJ58">
        <f t="shared" si="12"/>
        <v>0</v>
      </c>
      <c r="BK58">
        <f t="shared" si="12"/>
        <v>0</v>
      </c>
      <c r="BL58">
        <f t="shared" si="12"/>
        <v>0</v>
      </c>
      <c r="BM58">
        <f t="shared" si="12"/>
        <v>0</v>
      </c>
      <c r="BN58">
        <f t="shared" si="12"/>
        <v>0</v>
      </c>
      <c r="BO58">
        <f t="shared" si="12"/>
        <v>1</v>
      </c>
    </row>
    <row r="59" spans="1:67">
      <c r="A59" s="5" t="str">
        <f>_xlfn.XLOOKUP($E59,'Raw Data'!$E:$E,'Raw Data'!A:A,"ERROR",0,1)</f>
        <v>AE</v>
      </c>
      <c r="B59" s="5" t="str">
        <f>_xlfn.XLOOKUP($E59,'Raw Data'!$E:$E,'Raw Data'!B:B,"ERROR",0,1)</f>
        <v>Hair Mousses</v>
      </c>
      <c r="C59" s="5" t="str">
        <f>_xlfn.XLOOKUP($E59,'Raw Data'!$E:$E,'Raw Data'!C:C,"ERROR",0,1)</f>
        <v>Oribe</v>
      </c>
      <c r="D59" s="5" t="str">
        <f>_xlfn.XLOOKUP($E59,'Raw Data'!$E:$E,'Raw Data'!D:D,"ERROR",0,1)</f>
        <v>www.amazon.ae/dp/B00DHONW8I</v>
      </c>
      <c r="E59" s="5" t="s">
        <v>235</v>
      </c>
      <c r="F59" s="9" t="str">
        <f>_xlfn.XLOOKUP($E59,'Raw Data'!$E:$E,'Raw Data'!F:F,"ERROR",0,1)</f>
        <v>Oribe Curl Shaping Mousse , 5.7 Fl Oz (Pack of 1) Oribe Curl Shaping Mousse , 5.7 Fl Oz (Pack of 1)</v>
      </c>
      <c r="G59" s="10">
        <f>_xlfn.XLOOKUP($E59,'Raw Data'!$E:$E,'Raw Data'!G:G,"ERROR",0,1)</f>
        <v>13</v>
      </c>
      <c r="H59" s="9">
        <f>_xlfn.XLOOKUP($E59,'Raw Data'!$E:$E,'Raw Data'!H:H,"ERROR",0,1)</f>
        <v>2616</v>
      </c>
      <c r="I59" s="9">
        <f>_xlfn.XLOOKUP($E59,'Raw Data'!$E:$E,'Raw Data'!I:I,"ERROR",0,1)</f>
        <v>0.00350235601722035</v>
      </c>
      <c r="J59" s="9" t="str">
        <f>_xlfn.XLOOKUP($E59,'Raw Data'!$E:$E,'Raw Data'!J:J,"ERROR",0,1)</f>
        <v>Yes</v>
      </c>
      <c r="K59" s="14" t="str">
        <f t="array" ref="K59">_xlfn.IFS(AND(L59&gt;0,L59&lt;=5),"0 to 5",AND(L59&gt;5,L59&lt;=10),"5 to 10",AND(L59&gt;10,L59&lt;=15),"10 to 15",AND(L59&gt;15,L59&lt;=20),"15 to 20",AND(L59&gt;20,L59&lt;=30),"20 to 30",AND(L59&gt;30,L59&lt;=40),"30 to 40",AND(L59&gt;40,L59&lt;=50),"40 to 50",AND(L59&gt;50,L59&lt;=75),"50 to 75",AND(L59&gt;75,L59&lt;=100),"75 to 100",AND(L59&gt;100,L59&lt;=150),"100 to 150",AND(L59&gt;150,L59&lt;=200),"150 to 200",AND(L59&gt;200,L59&lt;=250),"200 to 250",AND(L59&gt;250,L59&lt;=300),"250 to 300",AND(L59&gt;300,L59&lt;=400),"300 to 400",AND(L59&gt;400,L59&lt;=500),"400 to 500",L59&gt;500,"500+")</f>
        <v>200 to 250</v>
      </c>
      <c r="L59" s="9">
        <f>_xlfn.XLOOKUP($E59,'Raw Data'!$E:$E,'Raw Data'!L:L,"ERROR",0,1)</f>
        <v>206.52</v>
      </c>
      <c r="M59" s="14" t="str">
        <f t="array" ref="M59">_xlfn.IFS(AND(N59&gt;0,N59&lt;=5),"0 to 5",AND(N59&gt;5,N59&lt;=10),"5 to 10",AND(N59&gt;10,N59&lt;=15),"10 to 15",AND(N59&gt;15,N59&lt;=20),"15 to 20",AND(N59&gt;20,N59&lt;=30),"20 to 30",AND(N59&gt;30,N59&lt;=40),"30 to 40",AND(N59&gt;40,N59&lt;=50),"40 to 50",AND(N59&gt;50,N59&lt;=75),"50 to 75",AND(N59&gt;75,N59&lt;=100),"75 to 100",AND(N59&gt;100,N59&lt;=150),"100 to 150",AND(N59&gt;150,N59&lt;=200),"150 to 200",AND(N59&gt;200,N59&lt;=250),"200 to 250",AND(N59&gt;250,N59&lt;=300),"250 to 300",AND(N59&gt;300,N59&lt;=400),"300 to 400",AND(N59&gt;400,N59&lt;=500),"400 to 500",N59&gt;500,"500+")</f>
        <v>200 to 250</v>
      </c>
      <c r="N59" s="9">
        <f>_xlfn.XLOOKUP($E59,'Raw Data'!$E:$E,'Raw Data'!N:N,"ERROR",0,1)</f>
        <v>212.25</v>
      </c>
      <c r="O59" s="14" t="str">
        <f t="array" ref="O59">_xlfn.IFS(P59=0,"No Discount",AND(P59&gt;0,P59&lt;=0.02),"0% to 2%",AND(P59&gt;0.02,P59&lt;=0.04),"2% to 4%",AND(P59&gt;0.04,P59&lt;=0.06),"4% to 6%",AND(P59&gt;0.06,P59&lt;=0.08),"6% to 8%",AND(P59&gt;0.08,P59&lt;=0.1),"8% to 10%",AND(P59&gt;0.1,P59&lt;=0.15),"10% to 15%",AND(P59&gt;0.15,P59&lt;=0.2),"15% to 20%",AND(P59&gt;0.2,P59&lt;=0.25),"20% to 25%",AND(P59&gt;0.25,P59&lt;=0.3),"25% to 30%",AND(P59&gt;0.3,P59&lt;=0.4),"30% to 40%",AND(P59&gt;0.4,P59&lt;=0.5),"40% to 50%",AND(P59&gt;0.5,P59&lt;=0.75),"50% to 75%",AND(P59&gt;0.75,P59&lt;=1),"75% to 100%")</f>
        <v>2% to 4%</v>
      </c>
      <c r="P59" s="10">
        <f>_xlfn.XLOOKUP($E59,'Raw Data'!$E:$E,'Raw Data'!P:P,"ERROR",0,1)</f>
        <v>0.0269964664310954</v>
      </c>
      <c r="Q59" s="9">
        <f>_xlfn.XLOOKUP($E59,'Raw Data'!$E:$E,'Raw Data'!Q:Q,"ERROR",0,1)</f>
        <v>5.7</v>
      </c>
      <c r="R59" s="9" t="str">
        <f>_xlfn.XLOOKUP($E59,'Raw Data'!$E:$E,'Raw Data'!R:R,"ERROR",0,1)</f>
        <v>fl oz</v>
      </c>
      <c r="S59" s="5" t="str">
        <f t="array" ref="S59">_xlfn.IFS(AND(T59&gt;0,T59&lt;=0.05),"0 to 0.05",AND(T59&gt;0.05,T59&lt;=0.1),"0.05 to 0.1",AND(T59&gt;0.1,T59&lt;=0.2),"0.1 to 0.2",AND(T59&gt;0.2,T59&lt;=0.3),"0.2 to 0.3",AND(T59&gt;0.3,T59&lt;=0.4),"0.3 to 0.4",AND(T59&gt;0.4,T59&lt;=0.5),"0.4 to 0.5",AND(T59&gt;0.5,T59&lt;=0.75),"0.5 to 0.75",AND(T59&gt;0.75,T59&lt;=1),"0.75 to 1",AND(T59&gt;1,T59&lt;=2),"1 to 2",AND(T59&gt;2,T59&lt;=3),"2 to 3",AND(T59&gt;3,T59&lt;=4),"3 to 4",AND(T59&gt;4,T59&lt;=5),"4 to 5",AND(T59&gt;5,T59&lt;=10),"5 to 10",T59&gt;10,"10+")</f>
        <v>1 to 2</v>
      </c>
      <c r="T59" s="10">
        <f t="shared" si="1"/>
        <v>1.1781554508002</v>
      </c>
      <c r="U59" s="15" t="str">
        <f t="array" ref="U59">_xlfn.IFS(AND(V59&gt;0,V59&lt;=0.05),"0 to 0.05",AND(V59&gt;0.05,V59&lt;=0.1),"0.05 to 0.1",AND(V59&gt;0.1,V59&lt;=0.2),"0.1 to 0.2",AND(V59&gt;0.2,V59&lt;=0.3),"0.2 to 0.3",AND(V59&gt;0.3,V59&lt;=0.4),"0.3 to 0.4",AND(V59&gt;0.4,V59&lt;=0.5),"0.4 to 0.5",AND(V59&gt;0.5,V59&lt;=0.75),"0.5 to 0.75",AND(V59&gt;0.75,V59&lt;=1),"0.75 to 1",AND(V59&gt;1,V59&lt;=2),"1 to 2",AND(V59&gt;2,V59&lt;=3),"2 to 3",AND(V59&gt;3,V59&lt;=4),"3 to 4",AND(V59&gt;4,V59&lt;=5),"4 to 5",AND(V59&gt;5,V59&lt;=10),"5 to 10",V59&gt;10,"10+")</f>
        <v>0.3 to 0.4</v>
      </c>
      <c r="V59" s="10">
        <f t="shared" si="2"/>
        <v>0.326927868955707</v>
      </c>
      <c r="W59" s="15" t="str">
        <f t="array" ref="W59">_xlfn.IFS(AND(X59&gt;0,X59&lt;=0.05),"0 to 0.05",AND(X59&gt;0.05,X59&lt;=0.1),"0.05 to 0.1",AND(X59&gt;0.1,X59&lt;=0.2),"0.1 to 0.2",AND(X59&gt;0.2,X59&lt;=0.3),"0.2 to 0.3",AND(X59&gt;0.3,X59&lt;=0.4),"0.3 to 0.4",AND(X59&gt;0.4,X59&lt;=0.5),"0.4 to 0.5",AND(X59&gt;0.5,X59&lt;=0.75),"0.5 to 0.75",AND(X59&gt;0.75,X59&lt;=1),"0.75 to 1",AND(X59&gt;1,X59&lt;=2),"1 to 2",AND(X59&gt;2,X59&lt;=3),"2 to 3",AND(X59&gt;3,X59&lt;=4),"3 to 4",AND(X59&gt;4,X59&lt;=5),"4 to 5",AND(X59&gt;5,X59&lt;=10),"5 to 10",X59&gt;10,"10+")</f>
        <v>0.3 to 0.4</v>
      </c>
      <c r="X59" s="16">
        <f t="shared" si="3"/>
        <v>0.318101971716054</v>
      </c>
      <c r="Y59" s="5" t="str">
        <f t="array" ref="Y59">_xlfn.IFS(AND(Z59&gt;0,Z59&lt;=1),"0 to 1",AND(Z59&gt;1,Z59&lt;=2),"1 to 2",AND(Z59&gt;2,Z59&lt;=4),"2 to 4",AND(Z59&gt;4,Z59&lt;=6),"4 to 6",AND(Z59&gt;6,Z59&lt;=8),"6 to 8",AND(Z59&gt;8,Z59&lt;=10),"8 to 10",AND(Z59&gt;10,Z59&lt;=15),"10 to 15",AND(Z59&gt;15,Z59&lt;=20),"15 to 20",AND(Z59&gt;20,Z59&lt;=25),"20 to 25",AND(Z59&gt;25,Z59&lt;=30),"25 to 30",AND(Z59&gt;30,Z59&lt;=40),"30 to 40",AND(Z59&gt;40,Z59&lt;=50),"40 to 50",Z59&gt;50,"50+")</f>
        <v>4 to 6</v>
      </c>
      <c r="Z59" s="9">
        <f t="array" ref="Z59">_xlfn.IFS(AA59="oz",_xlfn.IFS(R59="oz",Q59,R59="fl oz",Q59*1.04,R59="ml",Q59*0.0338),AA59="fl oz",_xlfn.IFS(R59="oz",Q59/1.04,R59="fl oz",Q59,R59="ml",Q59*0.0338/1.04),AA59="ml",_xlfn.IFS(R59="oz",Q59/0.0338,R59="fl oz",Q59*1.04/0.0338,R59="ml",Q59))</f>
        <v>5.928</v>
      </c>
      <c r="AA59" s="9" t="str">
        <f>_xlfn.XLOOKUP($E59,'Raw Data'!$E:$E,'Raw Data'!AA:AA,"ERROR",0,1)</f>
        <v>oz</v>
      </c>
      <c r="AB59" s="5" t="s">
        <v>236</v>
      </c>
      <c r="AC59" s="5" t="s">
        <v>43</v>
      </c>
      <c r="AD59" s="5" t="s">
        <v>43</v>
      </c>
      <c r="AE59">
        <f t="shared" si="4"/>
        <v>0</v>
      </c>
      <c r="AF59">
        <f t="shared" si="4"/>
        <v>0</v>
      </c>
      <c r="AG59">
        <f t="shared" si="4"/>
        <v>0</v>
      </c>
      <c r="AH59">
        <f t="shared" si="4"/>
        <v>0</v>
      </c>
      <c r="AI59">
        <f t="shared" si="4"/>
        <v>0</v>
      </c>
      <c r="AJ59">
        <f t="shared" si="8"/>
        <v>0</v>
      </c>
      <c r="AK59">
        <f t="shared" si="8"/>
        <v>0</v>
      </c>
      <c r="AL59">
        <f t="shared" si="8"/>
        <v>0</v>
      </c>
      <c r="AM59">
        <f t="shared" si="8"/>
        <v>0</v>
      </c>
      <c r="AN59">
        <f t="shared" si="16"/>
        <v>0</v>
      </c>
      <c r="AO59">
        <f t="shared" si="9"/>
        <v>0</v>
      </c>
      <c r="AP59">
        <f t="shared" si="9"/>
        <v>0</v>
      </c>
      <c r="AQ59">
        <f t="shared" si="9"/>
        <v>1</v>
      </c>
      <c r="AR59">
        <f t="shared" si="15"/>
        <v>0</v>
      </c>
      <c r="AS59">
        <f t="shared" si="15"/>
        <v>0</v>
      </c>
      <c r="AT59">
        <f t="shared" si="15"/>
        <v>0</v>
      </c>
      <c r="AU59">
        <f t="shared" si="15"/>
        <v>0</v>
      </c>
      <c r="AV59">
        <f t="shared" si="15"/>
        <v>0</v>
      </c>
      <c r="AW59">
        <f t="shared" si="15"/>
        <v>0</v>
      </c>
      <c r="AX59">
        <f t="shared" si="15"/>
        <v>0</v>
      </c>
      <c r="AY59">
        <f t="shared" si="15"/>
        <v>0</v>
      </c>
      <c r="AZ59">
        <f t="shared" si="15"/>
        <v>1</v>
      </c>
      <c r="BA59">
        <f t="shared" si="15"/>
        <v>1</v>
      </c>
      <c r="BB59">
        <f t="shared" si="15"/>
        <v>1</v>
      </c>
      <c r="BC59">
        <f t="shared" si="15"/>
        <v>0</v>
      </c>
      <c r="BD59">
        <f t="shared" si="15"/>
        <v>0</v>
      </c>
      <c r="BE59">
        <f t="shared" si="15"/>
        <v>0</v>
      </c>
      <c r="BF59">
        <f t="shared" si="15"/>
        <v>0</v>
      </c>
      <c r="BG59">
        <f t="shared" si="15"/>
        <v>0</v>
      </c>
      <c r="BH59">
        <f t="shared" si="12"/>
        <v>1</v>
      </c>
      <c r="BI59">
        <f t="shared" si="12"/>
        <v>0</v>
      </c>
      <c r="BJ59">
        <f t="shared" si="12"/>
        <v>0</v>
      </c>
      <c r="BK59">
        <f t="shared" si="12"/>
        <v>0</v>
      </c>
      <c r="BL59">
        <f t="shared" si="12"/>
        <v>0</v>
      </c>
      <c r="BM59">
        <f t="shared" si="12"/>
        <v>0</v>
      </c>
      <c r="BN59">
        <f t="shared" si="12"/>
        <v>0</v>
      </c>
      <c r="BO59">
        <f t="shared" si="12"/>
        <v>1</v>
      </c>
    </row>
    <row r="60" spans="1:67">
      <c r="A60" s="5" t="str">
        <f>_xlfn.XLOOKUP($E60,'Raw Data'!$E:$E,'Raw Data'!A:A,"ERROR",0,1)</f>
        <v>AE</v>
      </c>
      <c r="B60" s="5" t="str">
        <f>_xlfn.XLOOKUP($E60,'Raw Data'!$E:$E,'Raw Data'!B:B,"ERROR",0,1)</f>
        <v>Hair Mousses</v>
      </c>
      <c r="C60" s="5" t="str">
        <f>_xlfn.XLOOKUP($E60,'Raw Data'!$E:$E,'Raw Data'!C:C,"ERROR",0,1)</f>
        <v>The Doux</v>
      </c>
      <c r="D60" s="5" t="str">
        <f>_xlfn.XLOOKUP($E60,'Raw Data'!$E:$E,'Raw Data'!D:D,"ERROR",0,1)</f>
        <v>www.amazon.ae/dp/B08J4GB7YG</v>
      </c>
      <c r="E60" s="5" t="s">
        <v>237</v>
      </c>
      <c r="F60" s="9" t="str">
        <f>_xlfn.XLOOKUP($E60,'Raw Data'!$E:$E,'Raw Data'!F:F,"ERROR",0,1)</f>
        <v>The Doux Mousse Define Texture Foam 7 Oz. The Doux Mousse Define Texture Foam 7 Oz.</v>
      </c>
      <c r="G60" s="10">
        <f>_xlfn.XLOOKUP($E60,'Raw Data'!$E:$E,'Raw Data'!G:G,"ERROR",0,1)</f>
        <v>27</v>
      </c>
      <c r="H60" s="9">
        <f>_xlfn.XLOOKUP($E60,'Raw Data'!$E:$E,'Raw Data'!H:H,"ERROR",0,1)</f>
        <v>2610.34</v>
      </c>
      <c r="I60" s="9">
        <f>_xlfn.XLOOKUP($E60,'Raw Data'!$E:$E,'Raw Data'!I:I,"ERROR",0,1)</f>
        <v>0.0034947782897519</v>
      </c>
      <c r="J60" s="9" t="str">
        <f>_xlfn.XLOOKUP($E60,'Raw Data'!$E:$E,'Raw Data'!J:J,"ERROR",0,1)</f>
        <v>Yes</v>
      </c>
      <c r="K60" s="14" t="str">
        <f t="array" ref="K60">_xlfn.IFS(AND(L60&gt;0,L60&lt;=5),"0 to 5",AND(L60&gt;5,L60&lt;=10),"5 to 10",AND(L60&gt;10,L60&lt;=15),"10 to 15",AND(L60&gt;15,L60&lt;=20),"15 to 20",AND(L60&gt;20,L60&lt;=30),"20 to 30",AND(L60&gt;30,L60&lt;=40),"30 to 40",AND(L60&gt;40,L60&lt;=50),"40 to 50",AND(L60&gt;50,L60&lt;=75),"50 to 75",AND(L60&gt;75,L60&lt;=100),"75 to 100",AND(L60&gt;100,L60&lt;=150),"100 to 150",AND(L60&gt;150,L60&lt;=200),"150 to 200",AND(L60&gt;200,L60&lt;=250),"200 to 250",AND(L60&gt;250,L60&lt;=300),"250 to 300",AND(L60&gt;300,L60&lt;=400),"300 to 400",AND(L60&gt;400,L60&lt;=500),"400 to 500",L60&gt;500,"500+")</f>
        <v>100 to 150</v>
      </c>
      <c r="L60" s="9">
        <f>_xlfn.XLOOKUP($E60,'Raw Data'!$E:$E,'Raw Data'!L:L,"ERROR",0,1)</f>
        <v>105.37</v>
      </c>
      <c r="M60" s="14" t="str">
        <f t="array" ref="M60">_xlfn.IFS(AND(N60&gt;0,N60&lt;=5),"0 to 5",AND(N60&gt;5,N60&lt;=10),"5 to 10",AND(N60&gt;10,N60&lt;=15),"10 to 15",AND(N60&gt;15,N60&lt;=20),"15 to 20",AND(N60&gt;20,N60&lt;=30),"20 to 30",AND(N60&gt;30,N60&lt;=40),"30 to 40",AND(N60&gt;40,N60&lt;=50),"40 to 50",AND(N60&gt;50,N60&lt;=75),"50 to 75",AND(N60&gt;75,N60&lt;=100),"75 to 100",AND(N60&gt;100,N60&lt;=150),"100 to 150",AND(N60&gt;150,N60&lt;=200),"150 to 200",AND(N60&gt;200,N60&lt;=250),"200 to 250",AND(N60&gt;250,N60&lt;=300),"250 to 300",AND(N60&gt;300,N60&lt;=400),"300 to 400",AND(N60&gt;400,N60&lt;=500),"400 to 500",N60&gt;500,"500+")</f>
        <v>100 to 150</v>
      </c>
      <c r="N60" s="9">
        <f>_xlfn.XLOOKUP($E60,'Raw Data'!$E:$E,'Raw Data'!N:N,"ERROR",0,1)</f>
        <v>107.84</v>
      </c>
      <c r="O60" s="14" t="str">
        <f t="array" ref="O60">_xlfn.IFS(P60=0,"No Discount",AND(P60&gt;0,P60&lt;=0.02),"0% to 2%",AND(P60&gt;0.02,P60&lt;=0.04),"2% to 4%",AND(P60&gt;0.04,P60&lt;=0.06),"4% to 6%",AND(P60&gt;0.06,P60&lt;=0.08),"6% to 8%",AND(P60&gt;0.08,P60&lt;=0.1),"8% to 10%",AND(P60&gt;0.1,P60&lt;=0.15),"10% to 15%",AND(P60&gt;0.15,P60&lt;=0.2),"15% to 20%",AND(P60&gt;0.2,P60&lt;=0.25),"20% to 25%",AND(P60&gt;0.25,P60&lt;=0.3),"25% to 30%",AND(P60&gt;0.3,P60&lt;=0.4),"30% to 40%",AND(P60&gt;0.4,P60&lt;=0.5),"40% to 50%",AND(P60&gt;0.5,P60&lt;=0.75),"50% to 75%",AND(P60&gt;0.75,P60&lt;=1),"75% to 100%")</f>
        <v>2% to 4%</v>
      </c>
      <c r="P60" s="10">
        <f>_xlfn.XLOOKUP($E60,'Raw Data'!$E:$E,'Raw Data'!P:P,"ERROR",0,1)</f>
        <v>0.0229043026706231</v>
      </c>
      <c r="Q60" s="9">
        <f>_xlfn.XLOOKUP($E60,'Raw Data'!$E:$E,'Raw Data'!Q:Q,"ERROR",0,1)</f>
        <v>7</v>
      </c>
      <c r="R60" s="9" t="str">
        <f>_xlfn.XLOOKUP($E60,'Raw Data'!$E:$E,'Raw Data'!R:R,"ERROR",0,1)</f>
        <v>oz</v>
      </c>
      <c r="S60" s="5" t="str">
        <f t="array" ref="S60">_xlfn.IFS(AND(T60&gt;0,T60&lt;=0.05),"0 to 0.05",AND(T60&gt;0.05,T60&lt;=0.1),"0.05 to 0.1",AND(T60&gt;0.1,T60&lt;=0.2),"0.1 to 0.2",AND(T60&gt;0.2,T60&lt;=0.3),"0.2 to 0.3",AND(T60&gt;0.3,T60&lt;=0.4),"0.3 to 0.4",AND(T60&gt;0.4,T60&lt;=0.5),"0.4 to 0.5",AND(T60&gt;0.5,T60&lt;=0.75),"0.5 to 0.75",AND(T60&gt;0.75,T60&lt;=1),"0.75 to 1",AND(T60&gt;1,T60&lt;=2),"1 to 2",AND(T60&gt;2,T60&lt;=3),"2 to 3",AND(T60&gt;3,T60&lt;=4),"3 to 4",AND(T60&gt;4,T60&lt;=5),"4 to 5",AND(T60&gt;5,T60&lt;=10),"5 to 10",T60&gt;10,"10+")</f>
        <v>0.5 to 0.75</v>
      </c>
      <c r="T60" s="10">
        <f t="shared" si="1"/>
        <v>0.509058408618774</v>
      </c>
      <c r="U60" s="15" t="str">
        <f t="array" ref="U60">_xlfn.IFS(AND(V60&gt;0,V60&lt;=0.05),"0 to 0.05",AND(V60&gt;0.05,V60&lt;=0.1),"0.05 to 0.1",AND(V60&gt;0.1,V60&lt;=0.2),"0.1 to 0.2",AND(V60&gt;0.2,V60&lt;=0.3),"0.2 to 0.3",AND(V60&gt;0.3,V60&lt;=0.4),"0.3 to 0.4",AND(V60&gt;0.4,V60&lt;=0.5),"0.4 to 0.5",AND(V60&gt;0.5,V60&lt;=0.75),"0.5 to 0.75",AND(V60&gt;0.75,V60&lt;=1),"0.75 to 1",AND(V60&gt;1,V60&lt;=2),"1 to 2",AND(V60&gt;2,V60&lt;=3),"2 to 3",AND(V60&gt;3,V60&lt;=4),"3 to 4",AND(V60&gt;4,V60&lt;=5),"4 to 5",AND(V60&gt;5,V60&lt;=10),"5 to 10",V60&gt;10,"10+")</f>
        <v>0.1 to 0.2</v>
      </c>
      <c r="V60" s="10">
        <f t="shared" si="2"/>
        <v>0.140667665104594</v>
      </c>
      <c r="W60" s="15" t="str">
        <f t="array" ref="W60">_xlfn.IFS(AND(X60&gt;0,X60&lt;=0.05),"0 to 0.05",AND(X60&gt;0.05,X60&lt;=0.1),"0.05 to 0.1",AND(X60&gt;0.1,X60&lt;=0.2),"0.1 to 0.2",AND(X60&gt;0.2,X60&lt;=0.3),"0.2 to 0.3",AND(X60&gt;0.3,X60&lt;=0.4),"0.3 to 0.4",AND(X60&gt;0.4,X60&lt;=0.5),"0.4 to 0.5",AND(X60&gt;0.5,X60&lt;=0.75),"0.5 to 0.75",AND(X60&gt;0.75,X60&lt;=1),"0.75 to 1",AND(X60&gt;1,X60&lt;=2),"1 to 2",AND(X60&gt;2,X60&lt;=3),"2 to 3",AND(X60&gt;3,X60&lt;=4),"3 to 4",AND(X60&gt;4,X60&lt;=5),"4 to 5",AND(X60&gt;5,X60&lt;=10),"5 to 10",X60&gt;10,"10+")</f>
        <v>0.1 to 0.2</v>
      </c>
      <c r="X60" s="16">
        <f t="shared" si="3"/>
        <v>0.137445770327069</v>
      </c>
      <c r="Y60" s="5" t="str">
        <f t="array" ref="Y60">_xlfn.IFS(AND(Z60&gt;0,Z60&lt;=1),"0 to 1",AND(Z60&gt;1,Z60&lt;=2),"1 to 2",AND(Z60&gt;2,Z60&lt;=4),"2 to 4",AND(Z60&gt;4,Z60&lt;=6),"4 to 6",AND(Z60&gt;6,Z60&lt;=8),"6 to 8",AND(Z60&gt;8,Z60&lt;=10),"8 to 10",AND(Z60&gt;10,Z60&lt;=15),"10 to 15",AND(Z60&gt;15,Z60&lt;=20),"15 to 20",AND(Z60&gt;20,Z60&lt;=25),"20 to 25",AND(Z60&gt;25,Z60&lt;=30),"25 to 30",AND(Z60&gt;30,Z60&lt;=40),"30 to 40",AND(Z60&gt;40,Z60&lt;=50),"40 to 50",Z60&gt;50,"50+")</f>
        <v>6 to 8</v>
      </c>
      <c r="Z60" s="9">
        <f t="array" ref="Z60">_xlfn.IFS(AA60="oz",_xlfn.IFS(R60="oz",Q60,R60="fl oz",Q60*1.04,R60="ml",Q60*0.0338),AA60="fl oz",_xlfn.IFS(R60="oz",Q60/1.04,R60="fl oz",Q60,R60="ml",Q60*0.0338/1.04),AA60="ml",_xlfn.IFS(R60="oz",Q60/0.0338,R60="fl oz",Q60*1.04/0.0338,R60="ml",Q60))</f>
        <v>7</v>
      </c>
      <c r="AA60" s="9" t="str">
        <f>_xlfn.XLOOKUP($E60,'Raw Data'!$E:$E,'Raw Data'!AA:AA,"ERROR",0,1)</f>
        <v>oz</v>
      </c>
      <c r="AB60" s="5" t="s">
        <v>238</v>
      </c>
      <c r="AC60" s="5" t="s">
        <v>46</v>
      </c>
      <c r="AD60" s="5" t="s">
        <v>239</v>
      </c>
      <c r="AE60">
        <f t="shared" si="4"/>
        <v>0</v>
      </c>
      <c r="AF60">
        <f t="shared" si="4"/>
        <v>0</v>
      </c>
      <c r="AG60">
        <f t="shared" si="4"/>
        <v>0</v>
      </c>
      <c r="AH60">
        <f t="shared" si="4"/>
        <v>0</v>
      </c>
      <c r="AI60">
        <f t="shared" si="4"/>
        <v>0</v>
      </c>
      <c r="AJ60">
        <f t="shared" si="8"/>
        <v>0</v>
      </c>
      <c r="AK60">
        <f t="shared" si="8"/>
        <v>0</v>
      </c>
      <c r="AL60">
        <f t="shared" si="8"/>
        <v>0</v>
      </c>
      <c r="AM60">
        <f t="shared" si="8"/>
        <v>0</v>
      </c>
      <c r="AN60">
        <f t="shared" si="16"/>
        <v>1</v>
      </c>
      <c r="AO60">
        <f t="shared" si="9"/>
        <v>0</v>
      </c>
      <c r="AP60">
        <f t="shared" si="9"/>
        <v>0</v>
      </c>
      <c r="AQ60">
        <f t="shared" si="9"/>
        <v>0</v>
      </c>
      <c r="AR60">
        <f t="shared" si="15"/>
        <v>0</v>
      </c>
      <c r="AS60">
        <f t="shared" si="15"/>
        <v>0</v>
      </c>
      <c r="AT60">
        <f t="shared" si="15"/>
        <v>0</v>
      </c>
      <c r="AU60">
        <f t="shared" si="15"/>
        <v>0</v>
      </c>
      <c r="AV60">
        <f t="shared" si="15"/>
        <v>0</v>
      </c>
      <c r="AW60">
        <f t="shared" si="15"/>
        <v>0</v>
      </c>
      <c r="AX60">
        <f t="shared" si="15"/>
        <v>0</v>
      </c>
      <c r="AY60">
        <f t="shared" si="15"/>
        <v>0</v>
      </c>
      <c r="AZ60">
        <f t="shared" si="15"/>
        <v>1</v>
      </c>
      <c r="BA60">
        <f t="shared" si="15"/>
        <v>0</v>
      </c>
      <c r="BB60">
        <f t="shared" si="15"/>
        <v>0</v>
      </c>
      <c r="BC60">
        <f t="shared" si="15"/>
        <v>0</v>
      </c>
      <c r="BD60">
        <f t="shared" si="15"/>
        <v>0</v>
      </c>
      <c r="BE60">
        <f t="shared" si="15"/>
        <v>0</v>
      </c>
      <c r="BF60">
        <f t="shared" si="15"/>
        <v>0</v>
      </c>
      <c r="BG60">
        <f t="shared" si="15"/>
        <v>0</v>
      </c>
      <c r="BH60">
        <f t="shared" si="12"/>
        <v>1</v>
      </c>
      <c r="BI60">
        <f t="shared" si="12"/>
        <v>0</v>
      </c>
      <c r="BJ60">
        <f t="shared" si="12"/>
        <v>0</v>
      </c>
      <c r="BK60">
        <f t="shared" si="12"/>
        <v>0</v>
      </c>
      <c r="BL60">
        <f t="shared" si="12"/>
        <v>0</v>
      </c>
      <c r="BM60">
        <f t="shared" si="12"/>
        <v>0</v>
      </c>
      <c r="BN60">
        <f t="shared" si="12"/>
        <v>1</v>
      </c>
      <c r="BO60">
        <f t="shared" si="12"/>
        <v>1</v>
      </c>
    </row>
    <row r="61" spans="1:67">
      <c r="A61" s="5" t="str">
        <f>_xlfn.XLOOKUP($E61,'Raw Data'!$E:$E,'Raw Data'!A:A,"ERROR",0,1)</f>
        <v>AE</v>
      </c>
      <c r="B61" s="5" t="str">
        <f>_xlfn.XLOOKUP($E61,'Raw Data'!$E:$E,'Raw Data'!B:B,"ERROR",0,1)</f>
        <v>Hair Mousses</v>
      </c>
      <c r="C61" s="5" t="str">
        <f>_xlfn.XLOOKUP($E61,'Raw Data'!$E:$E,'Raw Data'!C:C,"ERROR",0,1)</f>
        <v>ORIBE</v>
      </c>
      <c r="D61" s="5" t="str">
        <f>_xlfn.XLOOKUP($E61,'Raw Data'!$E:$E,'Raw Data'!D:D,"ERROR",0,1)</f>
        <v>www.amazon.ae/dp/B00J9PYDZ0</v>
      </c>
      <c r="E61" s="5" t="s">
        <v>240</v>
      </c>
      <c r="F61" s="9" t="str">
        <f>_xlfn.XLOOKUP($E61,'Raw Data'!$E:$E,'Raw Data'!F:F,"ERROR",0,1)</f>
        <v>Oribe Grandiose Hair Plumping  Mousse , 2.5 oz</v>
      </c>
      <c r="G61" s="10">
        <f>_xlfn.XLOOKUP($E61,'Raw Data'!$E:$E,'Raw Data'!G:G,"ERROR",0,1)</f>
        <v>20</v>
      </c>
      <c r="H61" s="9">
        <f>_xlfn.XLOOKUP($E61,'Raw Data'!$E:$E,'Raw Data'!H:H,"ERROR",0,1)</f>
        <v>2551.87</v>
      </c>
      <c r="I61" s="9">
        <f>_xlfn.XLOOKUP($E61,'Raw Data'!$E:$E,'Raw Data'!I:I,"ERROR",0,1)</f>
        <v>0.00341649741959636</v>
      </c>
      <c r="J61" s="9" t="str">
        <f>_xlfn.XLOOKUP($E61,'Raw Data'!$E:$E,'Raw Data'!J:J,"ERROR",0,1)</f>
        <v>Yes</v>
      </c>
      <c r="K61" s="14" t="str">
        <f t="array" ref="K61">_xlfn.IFS(AND(L61&gt;0,L61&lt;=5),"0 to 5",AND(L61&gt;5,L61&lt;=10),"5 to 10",AND(L61&gt;10,L61&lt;=15),"10 to 15",AND(L61&gt;15,L61&lt;=20),"15 to 20",AND(L61&gt;20,L61&lt;=30),"20 to 30",AND(L61&gt;30,L61&lt;=40),"30 to 40",AND(L61&gt;40,L61&lt;=50),"40 to 50",AND(L61&gt;50,L61&lt;=75),"50 to 75",AND(L61&gt;75,L61&lt;=100),"75 to 100",AND(L61&gt;100,L61&lt;=150),"100 to 150",AND(L61&gt;150,L61&lt;=200),"150 to 200",AND(L61&gt;200,L61&lt;=250),"200 to 250",AND(L61&gt;250,L61&lt;=300),"250 to 300",AND(L61&gt;300,L61&lt;=400),"300 to 400",AND(L61&gt;400,L61&lt;=500),"400 to 500",L61&gt;500,"500+")</f>
        <v>100 to 150</v>
      </c>
      <c r="L61" s="9">
        <f>_xlfn.XLOOKUP($E61,'Raw Data'!$E:$E,'Raw Data'!L:L,"ERROR",0,1)</f>
        <v>129.9</v>
      </c>
      <c r="M61" s="14" t="str">
        <f t="array" ref="M61">_xlfn.IFS(AND(N61&gt;0,N61&lt;=5),"0 to 5",AND(N61&gt;5,N61&lt;=10),"5 to 10",AND(N61&gt;10,N61&lt;=15),"10 to 15",AND(N61&gt;15,N61&lt;=20),"15 to 20",AND(N61&gt;20,N61&lt;=30),"20 to 30",AND(N61&gt;30,N61&lt;=40),"30 to 40",AND(N61&gt;40,N61&lt;=50),"40 to 50",AND(N61&gt;50,N61&lt;=75),"50 to 75",AND(N61&gt;75,N61&lt;=100),"75 to 100",AND(N61&gt;100,N61&lt;=150),"100 to 150",AND(N61&gt;150,N61&lt;=200),"150 to 200",AND(N61&gt;200,N61&lt;=250),"200 to 250",AND(N61&gt;250,N61&lt;=300),"250 to 300",AND(N61&gt;300,N61&lt;=400),"300 to 400",AND(N61&gt;400,N61&lt;=500),"400 to 500",N61&gt;500,"500+")</f>
        <v>100 to 150</v>
      </c>
      <c r="N61" s="9">
        <f>_xlfn.XLOOKUP($E61,'Raw Data'!$E:$E,'Raw Data'!N:N,"ERROR",0,1)</f>
        <v>137.75</v>
      </c>
      <c r="O61" s="14" t="str">
        <f t="array" ref="O61">_xlfn.IFS(P61=0,"No Discount",AND(P61&gt;0,P61&lt;=0.02),"0% to 2%",AND(P61&gt;0.02,P61&lt;=0.04),"2% to 4%",AND(P61&gt;0.04,P61&lt;=0.06),"4% to 6%",AND(P61&gt;0.06,P61&lt;=0.08),"6% to 8%",AND(P61&gt;0.08,P61&lt;=0.1),"8% to 10%",AND(P61&gt;0.1,P61&lt;=0.15),"10% to 15%",AND(P61&gt;0.15,P61&lt;=0.2),"15% to 20%",AND(P61&gt;0.2,P61&lt;=0.25),"20% to 25%",AND(P61&gt;0.25,P61&lt;=0.3),"25% to 30%",AND(P61&gt;0.3,P61&lt;=0.4),"30% to 40%",AND(P61&gt;0.4,P61&lt;=0.5),"40% to 50%",AND(P61&gt;0.5,P61&lt;=0.75),"50% to 75%",AND(P61&gt;0.75,P61&lt;=1),"75% to 100%")</f>
        <v>4% to 6%</v>
      </c>
      <c r="P61" s="10">
        <f>_xlfn.XLOOKUP($E61,'Raw Data'!$E:$E,'Raw Data'!P:P,"ERROR",0,1)</f>
        <v>0.0569872958257713</v>
      </c>
      <c r="Q61" s="9">
        <f>_xlfn.XLOOKUP($E61,'Raw Data'!$E:$E,'Raw Data'!Q:Q,"ERROR",0,1)</f>
        <v>2.5</v>
      </c>
      <c r="R61" s="9" t="str">
        <f>_xlfn.XLOOKUP($E61,'Raw Data'!$E:$E,'Raw Data'!R:R,"ERROR",0,1)</f>
        <v>oz</v>
      </c>
      <c r="S61" s="5" t="str">
        <f t="array" ref="S61">_xlfn.IFS(AND(T61&gt;0,T61&lt;=0.05),"0 to 0.05",AND(T61&gt;0.05,T61&lt;=0.1),"0.05 to 0.1",AND(T61&gt;0.1,T61&lt;=0.2),"0.1 to 0.2",AND(T61&gt;0.2,T61&lt;=0.3),"0.2 to 0.3",AND(T61&gt;0.3,T61&lt;=0.4),"0.3 to 0.4",AND(T61&gt;0.4,T61&lt;=0.5),"0.4 to 0.5",AND(T61&gt;0.5,T61&lt;=0.75),"0.5 to 0.75",AND(T61&gt;0.75,T61&lt;=1),"0.75 to 1",AND(T61&gt;1,T61&lt;=2),"1 to 2",AND(T61&gt;2,T61&lt;=3),"2 to 3",AND(T61&gt;3,T61&lt;=4),"3 to 4",AND(T61&gt;4,T61&lt;=5),"4 to 5",AND(T61&gt;5,T61&lt;=10),"5 to 10",T61&gt;10,"10+")</f>
        <v>1 to 2</v>
      </c>
      <c r="T61" s="10">
        <f t="shared" si="1"/>
        <v>1.75718633750423</v>
      </c>
      <c r="U61" s="15" t="str">
        <f t="array" ref="U61">_xlfn.IFS(AND(V61&gt;0,V61&lt;=0.05),"0 to 0.05",AND(V61&gt;0.05,V61&lt;=0.1),"0.05 to 0.1",AND(V61&gt;0.1,V61&lt;=0.2),"0.1 to 0.2",AND(V61&gt;0.2,V61&lt;=0.3),"0.2 to 0.3",AND(V61&gt;0.3,V61&lt;=0.4),"0.3 to 0.4",AND(V61&gt;0.4,V61&lt;=0.5),"0.4 to 0.5",AND(V61&gt;0.5,V61&lt;=0.75),"0.5 to 0.75",AND(V61&gt;0.75,V61&lt;=1),"0.75 to 1",AND(V61&gt;1,V61&lt;=2),"1 to 2",AND(V61&gt;2,V61&lt;=3),"2 to 3",AND(V61&gt;3,V61&lt;=4),"3 to 4",AND(V61&gt;4,V61&lt;=5),"4 to 5",AND(V61&gt;5,V61&lt;=10),"5 to 10",V61&gt;10,"10+")</f>
        <v>0.5 to 0.75</v>
      </c>
      <c r="V61" s="10">
        <f t="shared" si="2"/>
        <v>0.503111261413595</v>
      </c>
      <c r="W61" s="15" t="str">
        <f t="array" ref="W61">_xlfn.IFS(AND(X61&gt;0,X61&lt;=0.05),"0 to 0.05",AND(X61&gt;0.05,X61&lt;=0.1),"0.05 to 0.1",AND(X61&gt;0.1,X61&lt;=0.2),"0.1 to 0.2",AND(X61&gt;0.2,X61&lt;=0.3),"0.2 to 0.3",AND(X61&gt;0.3,X61&lt;=0.4),"0.3 to 0.4",AND(X61&gt;0.4,X61&lt;=0.5),"0.4 to 0.5",AND(X61&gt;0.5,X61&lt;=0.75),"0.5 to 0.75",AND(X61&gt;0.75,X61&lt;=1),"0.75 to 1",AND(X61&gt;1,X61&lt;=2),"1 to 2",AND(X61&gt;2,X61&lt;=3),"2 to 3",AND(X61&gt;3,X61&lt;=4),"3 to 4",AND(X61&gt;4,X61&lt;=5),"4 to 5",AND(X61&gt;5,X61&lt;=10),"5 to 10",X61&gt;10,"10+")</f>
        <v>0.4 to 0.5</v>
      </c>
      <c r="X61" s="16">
        <f t="shared" si="3"/>
        <v>0.474440311126141</v>
      </c>
      <c r="Y61" s="5" t="str">
        <f t="array" ref="Y61">_xlfn.IFS(AND(Z61&gt;0,Z61&lt;=1),"0 to 1",AND(Z61&gt;1,Z61&lt;=2),"1 to 2",AND(Z61&gt;2,Z61&lt;=4),"2 to 4",AND(Z61&gt;4,Z61&lt;=6),"4 to 6",AND(Z61&gt;6,Z61&lt;=8),"6 to 8",AND(Z61&gt;8,Z61&lt;=10),"8 to 10",AND(Z61&gt;10,Z61&lt;=15),"10 to 15",AND(Z61&gt;15,Z61&lt;=20),"15 to 20",AND(Z61&gt;20,Z61&lt;=25),"20 to 25",AND(Z61&gt;25,Z61&lt;=30),"25 to 30",AND(Z61&gt;30,Z61&lt;=40),"30 to 40",AND(Z61&gt;40,Z61&lt;=50),"40 to 50",Z61&gt;50,"50+")</f>
        <v>2 to 4</v>
      </c>
      <c r="Z61" s="9">
        <f t="array" ref="Z61">_xlfn.IFS(AA61="oz",_xlfn.IFS(R61="oz",Q61,R61="fl oz",Q61*1.04,R61="ml",Q61*0.0338),AA61="fl oz",_xlfn.IFS(R61="oz",Q61/1.04,R61="fl oz",Q61,R61="ml",Q61*0.0338/1.04),AA61="ml",_xlfn.IFS(R61="oz",Q61/0.0338,R61="fl oz",Q61*1.04/0.0338,R61="ml",Q61))</f>
        <v>2.5</v>
      </c>
      <c r="AA61" s="9" t="str">
        <f>_xlfn.XLOOKUP($E61,'Raw Data'!$E:$E,'Raw Data'!AA:AA,"ERROR",0,1)</f>
        <v>oz</v>
      </c>
      <c r="AB61" s="5" t="s">
        <v>33</v>
      </c>
      <c r="AC61" s="5" t="s">
        <v>241</v>
      </c>
      <c r="AD61" s="5" t="s">
        <v>242</v>
      </c>
      <c r="AE61">
        <f t="shared" si="4"/>
        <v>0</v>
      </c>
      <c r="AF61">
        <f t="shared" si="4"/>
        <v>0</v>
      </c>
      <c r="AG61">
        <f t="shared" si="4"/>
        <v>0</v>
      </c>
      <c r="AH61">
        <f t="shared" si="4"/>
        <v>0</v>
      </c>
      <c r="AI61">
        <f t="shared" si="4"/>
        <v>0</v>
      </c>
      <c r="AJ61">
        <f t="shared" si="8"/>
        <v>0</v>
      </c>
      <c r="AK61">
        <f t="shared" si="8"/>
        <v>0</v>
      </c>
      <c r="AL61">
        <f t="shared" si="8"/>
        <v>0</v>
      </c>
      <c r="AM61">
        <f t="shared" si="8"/>
        <v>0</v>
      </c>
      <c r="AN61">
        <f t="shared" si="16"/>
        <v>0</v>
      </c>
      <c r="AO61">
        <f t="shared" si="9"/>
        <v>0</v>
      </c>
      <c r="AP61">
        <f t="shared" si="9"/>
        <v>0</v>
      </c>
      <c r="AQ61">
        <f t="shared" si="9"/>
        <v>0</v>
      </c>
      <c r="AR61">
        <f t="shared" si="15"/>
        <v>0</v>
      </c>
      <c r="AS61">
        <f t="shared" si="15"/>
        <v>0</v>
      </c>
      <c r="AT61">
        <f t="shared" si="15"/>
        <v>0</v>
      </c>
      <c r="AU61">
        <f t="shared" si="15"/>
        <v>0</v>
      </c>
      <c r="AV61">
        <f t="shared" si="15"/>
        <v>0</v>
      </c>
      <c r="AW61">
        <f t="shared" si="15"/>
        <v>0</v>
      </c>
      <c r="AX61">
        <f t="shared" si="15"/>
        <v>0</v>
      </c>
      <c r="AY61">
        <f t="shared" si="15"/>
        <v>0</v>
      </c>
      <c r="AZ61">
        <f t="shared" si="15"/>
        <v>0</v>
      </c>
      <c r="BA61">
        <f t="shared" si="15"/>
        <v>0</v>
      </c>
      <c r="BB61">
        <f t="shared" si="15"/>
        <v>0</v>
      </c>
      <c r="BC61">
        <f t="shared" si="15"/>
        <v>0</v>
      </c>
      <c r="BD61">
        <f t="shared" si="15"/>
        <v>0</v>
      </c>
      <c r="BE61">
        <f t="shared" si="15"/>
        <v>0</v>
      </c>
      <c r="BF61">
        <f t="shared" si="15"/>
        <v>0</v>
      </c>
      <c r="BG61">
        <f t="shared" si="15"/>
        <v>0</v>
      </c>
      <c r="BH61">
        <f t="shared" si="12"/>
        <v>0</v>
      </c>
      <c r="BI61">
        <f t="shared" si="12"/>
        <v>0</v>
      </c>
      <c r="BJ61">
        <f t="shared" si="12"/>
        <v>1</v>
      </c>
      <c r="BK61">
        <f t="shared" si="12"/>
        <v>0</v>
      </c>
      <c r="BL61">
        <f t="shared" si="12"/>
        <v>0</v>
      </c>
      <c r="BM61">
        <f t="shared" si="12"/>
        <v>0</v>
      </c>
      <c r="BN61">
        <f t="shared" si="12"/>
        <v>0</v>
      </c>
      <c r="BO61">
        <f t="shared" si="12"/>
        <v>1</v>
      </c>
    </row>
    <row r="62" spans="1:67">
      <c r="A62" s="5" t="str">
        <f>_xlfn.XLOOKUP($E62,'Raw Data'!$E:$E,'Raw Data'!A:A,"ERROR",0,1)</f>
        <v>AE</v>
      </c>
      <c r="B62" s="5" t="str">
        <f>_xlfn.XLOOKUP($E62,'Raw Data'!$E:$E,'Raw Data'!B:B,"ERROR",0,1)</f>
        <v>Hair Mousses</v>
      </c>
      <c r="C62" s="5" t="str">
        <f>_xlfn.XLOOKUP($E62,'Raw Data'!$E:$E,'Raw Data'!C:C,"ERROR",0,1)</f>
        <v>Aussie</v>
      </c>
      <c r="D62" s="5" t="str">
        <f>_xlfn.XLOOKUP($E62,'Raw Data'!$E:$E,'Raw Data'!D:D,"ERROR",0,1)</f>
        <v>www.amazon.ae/dp/B07MM68THK</v>
      </c>
      <c r="E62" s="5" t="s">
        <v>243</v>
      </c>
      <c r="F62" s="9" t="str">
        <f>_xlfn.XLOOKUP($E62,'Raw Data'!$E:$E,'Raw Data'!F:F,"ERROR",0,1)</f>
        <v>Aussie Miracle Curls Mousse, 6oz (Maximum Hold)</v>
      </c>
      <c r="G62" s="10">
        <f>_xlfn.XLOOKUP($E62,'Raw Data'!$E:$E,'Raw Data'!G:G,"ERROR",0,1)</f>
        <v>32</v>
      </c>
      <c r="H62" s="9">
        <f>_xlfn.XLOOKUP($E62,'Raw Data'!$E:$E,'Raw Data'!H:H,"ERROR",0,1)</f>
        <v>2384.44</v>
      </c>
      <c r="I62" s="9">
        <f>_xlfn.XLOOKUP($E62,'Raw Data'!$E:$E,'Raw Data'!I:I,"ERROR",0,1)</f>
        <v>0.00319233860156762</v>
      </c>
      <c r="J62" s="9" t="str">
        <f>_xlfn.XLOOKUP($E62,'Raw Data'!$E:$E,'Raw Data'!J:J,"ERROR",0,1)</f>
        <v>Yes</v>
      </c>
      <c r="K62" s="14" t="str">
        <f t="array" ref="K62">_xlfn.IFS(AND(L62&gt;0,L62&lt;=5),"0 to 5",AND(L62&gt;5,L62&lt;=10),"5 to 10",AND(L62&gt;10,L62&lt;=15),"10 to 15",AND(L62&gt;15,L62&lt;=20),"15 to 20",AND(L62&gt;20,L62&lt;=30),"20 to 30",AND(L62&gt;30,L62&lt;=40),"30 to 40",AND(L62&gt;40,L62&lt;=50),"40 to 50",AND(L62&gt;50,L62&lt;=75),"50 to 75",AND(L62&gt;75,L62&lt;=100),"75 to 100",AND(L62&gt;100,L62&lt;=150),"100 to 150",AND(L62&gt;150,L62&lt;=200),"150 to 200",AND(L62&gt;200,L62&lt;=250),"200 to 250",AND(L62&gt;250,L62&lt;=300),"250 to 300",AND(L62&gt;300,L62&lt;=400),"300 to 400",AND(L62&gt;400,L62&lt;=500),"400 to 500",L62&gt;500,"500+")</f>
        <v>75 to 100</v>
      </c>
      <c r="L62" s="9">
        <f>_xlfn.XLOOKUP($E62,'Raw Data'!$E:$E,'Raw Data'!L:L,"ERROR",0,1)</f>
        <v>75.23</v>
      </c>
      <c r="M62" s="14" t="str">
        <f t="array" ref="M62">_xlfn.IFS(AND(N62&gt;0,N62&lt;=5),"0 to 5",AND(N62&gt;5,N62&lt;=10),"5 to 10",AND(N62&gt;10,N62&lt;=15),"10 to 15",AND(N62&gt;15,N62&lt;=20),"15 to 20",AND(N62&gt;20,N62&lt;=30),"20 to 30",AND(N62&gt;30,N62&lt;=40),"30 to 40",AND(N62&gt;40,N62&lt;=50),"40 to 50",AND(N62&gt;50,N62&lt;=75),"50 to 75",AND(N62&gt;75,N62&lt;=100),"75 to 100",AND(N62&gt;100,N62&lt;=150),"100 to 150",AND(N62&gt;150,N62&lt;=200),"150 to 200",AND(N62&gt;200,N62&lt;=250),"200 to 250",AND(N62&gt;250,N62&lt;=300),"250 to 300",AND(N62&gt;300,N62&lt;=400),"300 to 400",AND(N62&gt;400,N62&lt;=500),"400 to 500",N62&gt;500,"500+")</f>
        <v>75 to 100</v>
      </c>
      <c r="N62" s="9">
        <f>_xlfn.XLOOKUP($E62,'Raw Data'!$E:$E,'Raw Data'!N:N,"ERROR",0,1)</f>
        <v>76.61</v>
      </c>
      <c r="O62" s="14" t="str">
        <f t="array" ref="O62">_xlfn.IFS(P62=0,"No Discount",AND(P62&gt;0,P62&lt;=0.02),"0% to 2%",AND(P62&gt;0.02,P62&lt;=0.04),"2% to 4%",AND(P62&gt;0.04,P62&lt;=0.06),"4% to 6%",AND(P62&gt;0.06,P62&lt;=0.08),"6% to 8%",AND(P62&gt;0.08,P62&lt;=0.1),"8% to 10%",AND(P62&gt;0.1,P62&lt;=0.15),"10% to 15%",AND(P62&gt;0.15,P62&lt;=0.2),"15% to 20%",AND(P62&gt;0.2,P62&lt;=0.25),"20% to 25%",AND(P62&gt;0.25,P62&lt;=0.3),"25% to 30%",AND(P62&gt;0.3,P62&lt;=0.4),"30% to 40%",AND(P62&gt;0.4,P62&lt;=0.5),"40% to 50%",AND(P62&gt;0.5,P62&lt;=0.75),"50% to 75%",AND(P62&gt;0.75,P62&lt;=1),"75% to 100%")</f>
        <v>0% to 2%</v>
      </c>
      <c r="P62" s="10">
        <f>_xlfn.XLOOKUP($E62,'Raw Data'!$E:$E,'Raw Data'!P:P,"ERROR",0,1)</f>
        <v>0.0180133141887481</v>
      </c>
      <c r="Q62" s="9">
        <f>_xlfn.XLOOKUP($E62,'Raw Data'!$E:$E,'Raw Data'!Q:Q,"ERROR",0,1)</f>
        <v>6</v>
      </c>
      <c r="R62" s="9" t="str">
        <f>_xlfn.XLOOKUP($E62,'Raw Data'!$E:$E,'Raw Data'!R:R,"ERROR",0,1)</f>
        <v>oz</v>
      </c>
      <c r="S62" s="5" t="str">
        <f t="array" ref="S62">_xlfn.IFS(AND(T62&gt;0,T62&lt;=0.05),"0 to 0.05",AND(T62&gt;0.05,T62&lt;=0.1),"0.05 to 0.1",AND(T62&gt;0.1,T62&lt;=0.2),"0.1 to 0.2",AND(T62&gt;0.2,T62&lt;=0.3),"0.2 to 0.3",AND(T62&gt;0.3,T62&lt;=0.4),"0.3 to 0.4",AND(T62&gt;0.4,T62&lt;=0.5),"0.4 to 0.5",AND(T62&gt;0.5,T62&lt;=0.75),"0.5 to 0.75",AND(T62&gt;0.75,T62&lt;=1),"0.75 to 1",AND(T62&gt;1,T62&lt;=2),"1 to 2",AND(T62&gt;2,T62&lt;=3),"2 to 3",AND(T62&gt;3,T62&lt;=4),"3 to 4",AND(T62&gt;4,T62&lt;=5),"4 to 5",AND(T62&gt;5,T62&lt;=10),"5 to 10",T62&gt;10,"10+")</f>
        <v>0.4 to 0.5</v>
      </c>
      <c r="T62" s="10">
        <f t="shared" si="1"/>
        <v>0.424022094465111</v>
      </c>
      <c r="U62" s="15" t="str">
        <f t="array" ref="U62">_xlfn.IFS(AND(V62&gt;0,V62&lt;=0.05),"0 to 0.05",AND(V62&gt;0.05,V62&lt;=0.1),"0.05 to 0.1",AND(V62&gt;0.1,V62&lt;=0.2),"0.1 to 0.2",AND(V62&gt;0.2,V62&lt;=0.3),"0.2 to 0.3",AND(V62&gt;0.3,V62&lt;=0.4),"0.3 to 0.4",AND(V62&gt;0.4,V62&lt;=0.5),"0.4 to 0.5",AND(V62&gt;0.5,V62&lt;=0.75),"0.5 to 0.75",AND(V62&gt;0.75,V62&lt;=1),"0.75 to 1",AND(V62&gt;1,V62&lt;=2),"1 to 2",AND(V62&gt;2,V62&lt;=3),"2 to 3",AND(V62&gt;3,V62&lt;=4),"3 to 4",AND(V62&gt;4,V62&lt;=5),"4 to 5",AND(V62&gt;5,V62&lt;=10),"5 to 10",V62&gt;10,"10+")</f>
        <v>0.1 to 0.2</v>
      </c>
      <c r="V62" s="10">
        <f t="shared" si="2"/>
        <v>0.116586066959757</v>
      </c>
      <c r="W62" s="15" t="str">
        <f t="array" ref="W62">_xlfn.IFS(AND(X62&gt;0,X62&lt;=0.05),"0 to 0.05",AND(X62&gt;0.05,X62&lt;=0.1),"0.05 to 0.1",AND(X62&gt;0.1,X62&lt;=0.2),"0.1 to 0.2",AND(X62&gt;0.2,X62&lt;=0.3),"0.2 to 0.3",AND(X62&gt;0.3,X62&lt;=0.4),"0.3 to 0.4",AND(X62&gt;0.4,X62&lt;=0.5),"0.4 to 0.5",AND(X62&gt;0.5,X62&lt;=0.75),"0.5 to 0.75",AND(X62&gt;0.75,X62&lt;=1),"0.75 to 1",AND(X62&gt;1,X62&lt;=2),"1 to 2",AND(X62&gt;2,X62&lt;=3),"2 to 3",AND(X62&gt;3,X62&lt;=4),"3 to 4",AND(X62&gt;4,X62&lt;=5),"4 to 5",AND(X62&gt;5,X62&lt;=10),"5 to 10",X62&gt;10,"10+")</f>
        <v>0.1 to 0.2</v>
      </c>
      <c r="X62" s="16">
        <f t="shared" si="3"/>
        <v>0.11448596550558</v>
      </c>
      <c r="Y62" s="5" t="str">
        <f t="array" ref="Y62">_xlfn.IFS(AND(Z62&gt;0,Z62&lt;=1),"0 to 1",AND(Z62&gt;1,Z62&lt;=2),"1 to 2",AND(Z62&gt;2,Z62&lt;=4),"2 to 4",AND(Z62&gt;4,Z62&lt;=6),"4 to 6",AND(Z62&gt;6,Z62&lt;=8),"6 to 8",AND(Z62&gt;8,Z62&lt;=10),"8 to 10",AND(Z62&gt;10,Z62&lt;=15),"10 to 15",AND(Z62&gt;15,Z62&lt;=20),"15 to 20",AND(Z62&gt;20,Z62&lt;=25),"20 to 25",AND(Z62&gt;25,Z62&lt;=30),"25 to 30",AND(Z62&gt;30,Z62&lt;=40),"30 to 40",AND(Z62&gt;40,Z62&lt;=50),"40 to 50",Z62&gt;50,"50+")</f>
        <v>4 to 6</v>
      </c>
      <c r="Z62" s="9">
        <f t="array" ref="Z62">_xlfn.IFS(AA62="oz",_xlfn.IFS(R62="oz",Q62,R62="fl oz",Q62*1.04,R62="ml",Q62*0.0338),AA62="fl oz",_xlfn.IFS(R62="oz",Q62/1.04,R62="fl oz",Q62,R62="ml",Q62*0.0338/1.04),AA62="ml",_xlfn.IFS(R62="oz",Q62/0.0338,R62="fl oz",Q62*1.04/0.0338,R62="ml",Q62))</f>
        <v>6</v>
      </c>
      <c r="AA62" s="9" t="str">
        <f>_xlfn.XLOOKUP($E62,'Raw Data'!$E:$E,'Raw Data'!AA:AA,"ERROR",0,1)</f>
        <v>oz</v>
      </c>
      <c r="AB62" s="5" t="s">
        <v>36</v>
      </c>
      <c r="AC62" s="5" t="s">
        <v>138</v>
      </c>
      <c r="AD62" s="5" t="s">
        <v>244</v>
      </c>
      <c r="AE62">
        <f t="shared" si="4"/>
        <v>0</v>
      </c>
      <c r="AF62">
        <f t="shared" si="4"/>
        <v>0</v>
      </c>
      <c r="AG62">
        <f t="shared" si="4"/>
        <v>0</v>
      </c>
      <c r="AH62">
        <f t="shared" si="4"/>
        <v>0</v>
      </c>
      <c r="AI62">
        <f t="shared" si="4"/>
        <v>0</v>
      </c>
      <c r="AJ62">
        <f t="shared" si="8"/>
        <v>0</v>
      </c>
      <c r="AK62">
        <f t="shared" si="8"/>
        <v>0</v>
      </c>
      <c r="AL62">
        <f t="shared" si="8"/>
        <v>0</v>
      </c>
      <c r="AM62">
        <f t="shared" si="8"/>
        <v>0</v>
      </c>
      <c r="AN62">
        <f t="shared" si="16"/>
        <v>0</v>
      </c>
      <c r="AO62">
        <f t="shared" si="9"/>
        <v>0</v>
      </c>
      <c r="AP62">
        <f t="shared" si="9"/>
        <v>0</v>
      </c>
      <c r="AQ62">
        <f t="shared" si="9"/>
        <v>0</v>
      </c>
      <c r="AR62">
        <f t="shared" si="15"/>
        <v>0</v>
      </c>
      <c r="AS62">
        <f t="shared" si="15"/>
        <v>0</v>
      </c>
      <c r="AT62">
        <f t="shared" si="15"/>
        <v>0</v>
      </c>
      <c r="AU62">
        <f t="shared" si="15"/>
        <v>1</v>
      </c>
      <c r="AV62">
        <f t="shared" si="15"/>
        <v>0</v>
      </c>
      <c r="AW62">
        <f t="shared" si="15"/>
        <v>0</v>
      </c>
      <c r="AX62">
        <f t="shared" si="15"/>
        <v>0</v>
      </c>
      <c r="AY62">
        <f t="shared" si="15"/>
        <v>0</v>
      </c>
      <c r="AZ62">
        <f t="shared" si="15"/>
        <v>0</v>
      </c>
      <c r="BA62">
        <f t="shared" si="15"/>
        <v>0</v>
      </c>
      <c r="BB62">
        <f t="shared" si="15"/>
        <v>0</v>
      </c>
      <c r="BC62">
        <f t="shared" si="15"/>
        <v>0</v>
      </c>
      <c r="BD62">
        <f t="shared" si="15"/>
        <v>0</v>
      </c>
      <c r="BE62">
        <f t="shared" si="15"/>
        <v>0</v>
      </c>
      <c r="BF62">
        <f t="shared" si="15"/>
        <v>0</v>
      </c>
      <c r="BG62">
        <f t="shared" si="15"/>
        <v>0</v>
      </c>
      <c r="BH62">
        <f t="shared" si="12"/>
        <v>0</v>
      </c>
      <c r="BI62">
        <f t="shared" si="12"/>
        <v>0</v>
      </c>
      <c r="BJ62">
        <f t="shared" si="12"/>
        <v>0</v>
      </c>
      <c r="BK62">
        <f t="shared" si="12"/>
        <v>0</v>
      </c>
      <c r="BL62">
        <f t="shared" si="12"/>
        <v>0</v>
      </c>
      <c r="BM62">
        <f t="shared" si="12"/>
        <v>0</v>
      </c>
      <c r="BN62">
        <f t="shared" si="12"/>
        <v>0</v>
      </c>
      <c r="BO62">
        <f t="shared" si="12"/>
        <v>1</v>
      </c>
    </row>
    <row r="63" spans="1:67">
      <c r="A63" s="5" t="str">
        <f>_xlfn.XLOOKUP($E63,'Raw Data'!$E:$E,'Raw Data'!A:A,"ERROR",0,1)</f>
        <v>AE</v>
      </c>
      <c r="B63" s="5" t="str">
        <f>_xlfn.XLOOKUP($E63,'Raw Data'!$E:$E,'Raw Data'!B:B,"ERROR",0,1)</f>
        <v>Hair Mousses</v>
      </c>
      <c r="C63" s="5" t="str">
        <f>_xlfn.XLOOKUP($E63,'Raw Data'!$E:$E,'Raw Data'!C:C,"ERROR",0,1)</f>
        <v>Wella</v>
      </c>
      <c r="D63" s="5" t="str">
        <f>_xlfn.XLOOKUP($E63,'Raw Data'!$E:$E,'Raw Data'!D:D,"ERROR",0,1)</f>
        <v>www.amazon.ae/dp/B01BG8PV4E</v>
      </c>
      <c r="E63" s="5" t="s">
        <v>245</v>
      </c>
      <c r="F63" s="9" t="str">
        <f>_xlfn.XLOOKUP($E63,'Raw Data'!$E:$E,'Raw Data'!F:F,"ERROR",0,1)</f>
        <v>Wella Professionals EIMI Extra Volume Strong Hold Volumizing Hair Mousse | 300 ml | Hair Volumizer with Heat Protection &amp; Shine</v>
      </c>
      <c r="G63" s="10">
        <f>_xlfn.XLOOKUP($E63,'Raw Data'!$E:$E,'Raw Data'!G:G,"ERROR",0,1)</f>
        <v>25</v>
      </c>
      <c r="H63" s="9">
        <f>_xlfn.XLOOKUP($E63,'Raw Data'!$E:$E,'Raw Data'!H:H,"ERROR",0,1)</f>
        <v>2382.6</v>
      </c>
      <c r="I63" s="9">
        <f>_xlfn.XLOOKUP($E63,'Raw Data'!$E:$E,'Raw Data'!I:I,"ERROR",0,1)</f>
        <v>0.00318987517072982</v>
      </c>
      <c r="J63" s="9" t="str">
        <f>_xlfn.XLOOKUP($E63,'Raw Data'!$E:$E,'Raw Data'!J:J,"ERROR",0,1)</f>
        <v>Yes</v>
      </c>
      <c r="K63" s="14" t="str">
        <f t="array" ref="K63">_xlfn.IFS(AND(L63&gt;0,L63&lt;=5),"0 to 5",AND(L63&gt;5,L63&lt;=10),"5 to 10",AND(L63&gt;10,L63&lt;=15),"10 to 15",AND(L63&gt;15,L63&lt;=20),"15 to 20",AND(L63&gt;20,L63&lt;=30),"20 to 30",AND(L63&gt;30,L63&lt;=40),"30 to 40",AND(L63&gt;40,L63&lt;=50),"40 to 50",AND(L63&gt;50,L63&lt;=75),"50 to 75",AND(L63&gt;75,L63&lt;=100),"75 to 100",AND(L63&gt;100,L63&lt;=150),"100 to 150",AND(L63&gt;150,L63&lt;=200),"150 to 200",AND(L63&gt;200,L63&lt;=250),"200 to 250",AND(L63&gt;250,L63&lt;=300),"250 to 300",AND(L63&gt;300,L63&lt;=400),"300 to 400",AND(L63&gt;400,L63&lt;=500),"400 to 500",L63&gt;500,"500+")</f>
        <v>75 to 100</v>
      </c>
      <c r="L63" s="9">
        <f>_xlfn.XLOOKUP($E63,'Raw Data'!$E:$E,'Raw Data'!L:L,"ERROR",0,1)</f>
        <v>94.91</v>
      </c>
      <c r="M63" s="14" t="str">
        <f t="array" ref="M63">_xlfn.IFS(AND(N63&gt;0,N63&lt;=5),"0 to 5",AND(N63&gt;5,N63&lt;=10),"5 to 10",AND(N63&gt;10,N63&lt;=15),"10 to 15",AND(N63&gt;15,N63&lt;=20),"15 to 20",AND(N63&gt;20,N63&lt;=30),"20 to 30",AND(N63&gt;30,N63&lt;=40),"30 to 40",AND(N63&gt;40,N63&lt;=50),"40 to 50",AND(N63&gt;50,N63&lt;=75),"50 to 75",AND(N63&gt;75,N63&lt;=100),"75 to 100",AND(N63&gt;100,N63&lt;=150),"100 to 150",AND(N63&gt;150,N63&lt;=200),"150 to 200",AND(N63&gt;200,N63&lt;=250),"200 to 250",AND(N63&gt;250,N63&lt;=300),"250 to 300",AND(N63&gt;300,N63&lt;=400),"300 to 400",AND(N63&gt;400,N63&lt;=500),"400 to 500",N63&gt;500,"500+")</f>
        <v>75 to 100</v>
      </c>
      <c r="N63" s="9">
        <f>_xlfn.XLOOKUP($E63,'Raw Data'!$E:$E,'Raw Data'!N:N,"ERROR",0,1)</f>
        <v>96.54</v>
      </c>
      <c r="O63" s="14" t="str">
        <f t="array" ref="O63">_xlfn.IFS(P63=0,"No Discount",AND(P63&gt;0,P63&lt;=0.02),"0% to 2%",AND(P63&gt;0.02,P63&lt;=0.04),"2% to 4%",AND(P63&gt;0.04,P63&lt;=0.06),"4% to 6%",AND(P63&gt;0.06,P63&lt;=0.08),"6% to 8%",AND(P63&gt;0.08,P63&lt;=0.1),"8% to 10%",AND(P63&gt;0.1,P63&lt;=0.15),"10% to 15%",AND(P63&gt;0.15,P63&lt;=0.2),"15% to 20%",AND(P63&gt;0.2,P63&lt;=0.25),"20% to 25%",AND(P63&gt;0.25,P63&lt;=0.3),"25% to 30%",AND(P63&gt;0.3,P63&lt;=0.4),"30% to 40%",AND(P63&gt;0.4,P63&lt;=0.5),"40% to 50%",AND(P63&gt;0.5,P63&lt;=0.75),"50% to 75%",AND(P63&gt;0.75,P63&lt;=1),"75% to 100%")</f>
        <v>0% to 2%</v>
      </c>
      <c r="P63" s="10">
        <f>_xlfn.XLOOKUP($E63,'Raw Data'!$E:$E,'Raw Data'!P:P,"ERROR",0,1)</f>
        <v>0.0168841930805885</v>
      </c>
      <c r="Q63" s="9">
        <f>_xlfn.XLOOKUP($E63,'Raw Data'!$E:$E,'Raw Data'!Q:Q,"ERROR",0,1)</f>
        <v>300</v>
      </c>
      <c r="R63" s="9" t="str">
        <f>_xlfn.XLOOKUP($E63,'Raw Data'!$E:$E,'Raw Data'!R:R,"ERROR",0,1)</f>
        <v>ml</v>
      </c>
      <c r="S63" s="5" t="str">
        <f t="array" ref="S63">_xlfn.IFS(AND(T63&gt;0,T63&lt;=0.05),"0 to 0.05",AND(T63&gt;0.05,T63&lt;=0.1),"0.05 to 0.1",AND(T63&gt;0.1,T63&lt;=0.2),"0.1 to 0.2",AND(T63&gt;0.2,T63&lt;=0.3),"0.2 to 0.3",AND(T63&gt;0.3,T63&lt;=0.4),"0.3 to 0.4",AND(T63&gt;0.4,T63&lt;=0.5),"0.4 to 0.5",AND(T63&gt;0.5,T63&lt;=0.75),"0.5 to 0.75",AND(T63&gt;0.75,T63&lt;=1),"0.75 to 1",AND(T63&gt;1,T63&lt;=2),"1 to 2",AND(T63&gt;2,T63&lt;=3),"2 to 3",AND(T63&gt;3,T63&lt;=4),"3 to 4",AND(T63&gt;4,T63&lt;=5),"4 to 5",AND(T63&gt;5,T63&lt;=10),"5 to 10",T63&gt;10,"10+")</f>
        <v>0.3 to 0.4</v>
      </c>
      <c r="T63" s="10">
        <f t="shared" si="1"/>
        <v>0.31653569672872</v>
      </c>
      <c r="U63" s="15" t="str">
        <f t="array" ref="U63">_xlfn.IFS(AND(V63&gt;0,V63&lt;=0.05),"0 to 0.05",AND(V63&gt;0.05,V63&lt;=0.1),"0.05 to 0.1",AND(V63&gt;0.1,V63&lt;=0.2),"0.1 to 0.2",AND(V63&gt;0.2,V63&lt;=0.3),"0.2 to 0.3",AND(V63&gt;0.3,V63&lt;=0.4),"0.3 to 0.4",AND(V63&gt;0.4,V63&lt;=0.5),"0.4 to 0.5",AND(V63&gt;0.5,V63&lt;=0.75),"0.5 to 0.75",AND(V63&gt;0.75,V63&lt;=1),"0.75 to 1",AND(V63&gt;1,V63&lt;=2),"1 to 2",AND(V63&gt;2,V63&lt;=3),"2 to 3",AND(V63&gt;3,V63&lt;=4),"3 to 4",AND(V63&gt;4,V63&lt;=5),"4 to 5",AND(V63&gt;5,V63&lt;=10),"5 to 10",V63&gt;10,"10+")</f>
        <v>0.05 to 0.1</v>
      </c>
      <c r="V63" s="10">
        <f t="shared" si="2"/>
        <v>0.0869324219133017</v>
      </c>
      <c r="W63" s="15" t="str">
        <f t="array" ref="W63">_xlfn.IFS(AND(X63&gt;0,X63&lt;=0.05),"0 to 0.05",AND(X63&gt;0.05,X63&lt;=0.1),"0.05 to 0.1",AND(X63&gt;0.1,X63&lt;=0.2),"0.1 to 0.2",AND(X63&gt;0.2,X63&lt;=0.3),"0.2 to 0.3",AND(X63&gt;0.3,X63&lt;=0.4),"0.3 to 0.4",AND(X63&gt;0.4,X63&lt;=0.5),"0.4 to 0.5",AND(X63&gt;0.5,X63&lt;=0.75),"0.5 to 0.75",AND(X63&gt;0.75,X63&lt;=1),"0.75 to 1",AND(X63&gt;1,X63&lt;=2),"1 to 2",AND(X63&gt;2,X63&lt;=3),"2 to 3",AND(X63&gt;3,X63&lt;=4),"3 to 4",AND(X63&gt;4,X63&lt;=5),"4 to 5",AND(X63&gt;5,X63&lt;=10),"5 to 10",X63&gt;10,"10+")</f>
        <v>0.05 to 0.1</v>
      </c>
      <c r="X63" s="16">
        <f t="shared" si="3"/>
        <v>0.0854646381167544</v>
      </c>
      <c r="Y63" s="5" t="str">
        <f t="array" ref="Y63">_xlfn.IFS(AND(Z63&gt;0,Z63&lt;=1),"0 to 1",AND(Z63&gt;1,Z63&lt;=2),"1 to 2",AND(Z63&gt;2,Z63&lt;=4),"2 to 4",AND(Z63&gt;4,Z63&lt;=6),"4 to 6",AND(Z63&gt;6,Z63&lt;=8),"6 to 8",AND(Z63&gt;8,Z63&lt;=10),"8 to 10",AND(Z63&gt;10,Z63&lt;=15),"10 to 15",AND(Z63&gt;15,Z63&lt;=20),"15 to 20",AND(Z63&gt;20,Z63&lt;=25),"20 to 25",AND(Z63&gt;25,Z63&lt;=30),"25 to 30",AND(Z63&gt;30,Z63&lt;=40),"30 to 40",AND(Z63&gt;40,Z63&lt;=50),"40 to 50",Z63&gt;50,"50+")</f>
        <v>10 to 15</v>
      </c>
      <c r="Z63" s="9">
        <f t="array" ref="Z63">_xlfn.IFS(AA63="oz",_xlfn.IFS(R63="oz",Q63,R63="fl oz",Q63*1.04,R63="ml",Q63*0.0338),AA63="fl oz",_xlfn.IFS(R63="oz",Q63/1.04,R63="fl oz",Q63,R63="ml",Q63*0.0338/1.04),AA63="ml",_xlfn.IFS(R63="oz",Q63/0.0338,R63="fl oz",Q63*1.04/0.0338,R63="ml",Q63))</f>
        <v>10.14</v>
      </c>
      <c r="AA63" s="9" t="str">
        <f>_xlfn.XLOOKUP($E63,'Raw Data'!$E:$E,'Raw Data'!AA:AA,"ERROR",0,1)</f>
        <v>oz</v>
      </c>
      <c r="AB63" s="5" t="s">
        <v>246</v>
      </c>
      <c r="AC63" s="5" t="s">
        <v>144</v>
      </c>
      <c r="AD63" s="5" t="s">
        <v>43</v>
      </c>
      <c r="AE63">
        <f t="shared" si="4"/>
        <v>0</v>
      </c>
      <c r="AF63">
        <f t="shared" si="4"/>
        <v>0</v>
      </c>
      <c r="AG63">
        <f t="shared" si="4"/>
        <v>0</v>
      </c>
      <c r="AH63">
        <f t="shared" si="4"/>
        <v>0</v>
      </c>
      <c r="AI63">
        <f t="shared" ref="AI63:AI73" si="17">IF(IFERROR(SEARCH(AI$2,$AB63,1),0)=0,0,1)</f>
        <v>0</v>
      </c>
      <c r="AJ63">
        <f t="shared" si="8"/>
        <v>0</v>
      </c>
      <c r="AK63">
        <f t="shared" si="8"/>
        <v>0</v>
      </c>
      <c r="AL63">
        <f t="shared" si="8"/>
        <v>0</v>
      </c>
      <c r="AM63">
        <f t="shared" si="8"/>
        <v>0</v>
      </c>
      <c r="AN63">
        <f t="shared" si="16"/>
        <v>0</v>
      </c>
      <c r="AO63">
        <f t="shared" si="9"/>
        <v>0</v>
      </c>
      <c r="AP63">
        <f t="shared" si="9"/>
        <v>0</v>
      </c>
      <c r="AQ63">
        <f t="shared" si="9"/>
        <v>0</v>
      </c>
      <c r="AR63">
        <f t="shared" si="15"/>
        <v>0</v>
      </c>
      <c r="AS63">
        <f t="shared" si="15"/>
        <v>0</v>
      </c>
      <c r="AT63">
        <f t="shared" si="15"/>
        <v>1</v>
      </c>
      <c r="AU63">
        <f t="shared" si="15"/>
        <v>1</v>
      </c>
      <c r="AV63">
        <f t="shared" si="15"/>
        <v>0</v>
      </c>
      <c r="AW63">
        <f t="shared" si="15"/>
        <v>0</v>
      </c>
      <c r="AX63">
        <f t="shared" si="15"/>
        <v>0</v>
      </c>
      <c r="AY63">
        <f t="shared" si="15"/>
        <v>0</v>
      </c>
      <c r="AZ63">
        <f t="shared" si="15"/>
        <v>0</v>
      </c>
      <c r="BA63">
        <f t="shared" si="15"/>
        <v>0</v>
      </c>
      <c r="BB63">
        <f t="shared" si="15"/>
        <v>0</v>
      </c>
      <c r="BC63">
        <f t="shared" si="15"/>
        <v>0</v>
      </c>
      <c r="BD63">
        <f t="shared" si="15"/>
        <v>0</v>
      </c>
      <c r="BE63">
        <f t="shared" si="15"/>
        <v>0</v>
      </c>
      <c r="BF63">
        <f t="shared" si="15"/>
        <v>1</v>
      </c>
      <c r="BG63">
        <f t="shared" si="15"/>
        <v>1</v>
      </c>
      <c r="BH63">
        <f t="shared" si="12"/>
        <v>1</v>
      </c>
      <c r="BI63">
        <f t="shared" si="12"/>
        <v>0</v>
      </c>
      <c r="BJ63">
        <f t="shared" si="12"/>
        <v>0</v>
      </c>
      <c r="BK63">
        <f t="shared" si="12"/>
        <v>0</v>
      </c>
      <c r="BL63">
        <f t="shared" si="12"/>
        <v>0</v>
      </c>
      <c r="BM63">
        <f t="shared" si="12"/>
        <v>0</v>
      </c>
      <c r="BN63">
        <f t="shared" si="12"/>
        <v>1</v>
      </c>
      <c r="BO63">
        <f t="shared" si="12"/>
        <v>1</v>
      </c>
    </row>
    <row r="64" spans="1:67">
      <c r="A64" s="5" t="str">
        <f>_xlfn.XLOOKUP($E64,'Raw Data'!$E:$E,'Raw Data'!A:A,"ERROR",0,1)</f>
        <v>AE</v>
      </c>
      <c r="B64" s="5" t="str">
        <f>_xlfn.XLOOKUP($E64,'Raw Data'!$E:$E,'Raw Data'!B:B,"ERROR",0,1)</f>
        <v>Hair Mousses</v>
      </c>
      <c r="C64" s="5" t="str">
        <f>_xlfn.XLOOKUP($E64,'Raw Data'!$E:$E,'Raw Data'!C:C,"ERROR",0,1)</f>
        <v>Enliven</v>
      </c>
      <c r="D64" s="5" t="str">
        <f>_xlfn.XLOOKUP($E64,'Raw Data'!$E:$E,'Raw Data'!D:D,"ERROR",0,1)</f>
        <v>www.amazon.ae/dp/B007E9M67A</v>
      </c>
      <c r="E64" s="5" t="s">
        <v>247</v>
      </c>
      <c r="F64" s="9" t="str">
        <f>_xlfn.XLOOKUP($E64,'Raw Data'!$E:$E,'Raw Data'!F:F,"ERROR",0,1)</f>
        <v>Enliven Pro V Hair Mousse - 300 ml, white, Unscented Enliven Pro V Hair Mousse - 300 ml, white, Unscented</v>
      </c>
      <c r="G64" s="10">
        <f>_xlfn.XLOOKUP($E64,'Raw Data'!$E:$E,'Raw Data'!G:G,"ERROR",0,1)</f>
        <v>37</v>
      </c>
      <c r="H64" s="9">
        <f>_xlfn.XLOOKUP($E64,'Raw Data'!$E:$E,'Raw Data'!H:H,"ERROR",0,1)</f>
        <v>2372.56</v>
      </c>
      <c r="I64" s="9">
        <f>_xlfn.XLOOKUP($E64,'Raw Data'!$E:$E,'Raw Data'!I:I,"ERROR",0,1)</f>
        <v>0.00317643340681052</v>
      </c>
      <c r="J64" s="9" t="str">
        <f>_xlfn.XLOOKUP($E64,'Raw Data'!$E:$E,'Raw Data'!J:J,"ERROR",0,1)</f>
        <v>Yes</v>
      </c>
      <c r="K64" s="14" t="str">
        <f t="array" ref="K64">_xlfn.IFS(AND(L64&gt;0,L64&lt;=5),"0 to 5",AND(L64&gt;5,L64&lt;=10),"5 to 10",AND(L64&gt;10,L64&lt;=15),"10 to 15",AND(L64&gt;15,L64&lt;=20),"15 to 20",AND(L64&gt;20,L64&lt;=30),"20 to 30",AND(L64&gt;30,L64&lt;=40),"30 to 40",AND(L64&gt;40,L64&lt;=50),"40 to 50",AND(L64&gt;50,L64&lt;=75),"50 to 75",AND(L64&gt;75,L64&lt;=100),"75 to 100",AND(L64&gt;100,L64&lt;=150),"100 to 150",AND(L64&gt;150,L64&lt;=200),"150 to 200",AND(L64&gt;200,L64&lt;=250),"200 to 250",AND(L64&gt;250,L64&lt;=300),"250 to 300",AND(L64&gt;300,L64&lt;=400),"300 to 400",AND(L64&gt;400,L64&lt;=500),"400 to 500",L64&gt;500,"500+")</f>
        <v>50 to 75</v>
      </c>
      <c r="L64" s="9">
        <f>_xlfn.XLOOKUP($E64,'Raw Data'!$E:$E,'Raw Data'!L:L,"ERROR",0,1)</f>
        <v>66.84</v>
      </c>
      <c r="M64" s="14" t="str">
        <f t="array" ref="M64">_xlfn.IFS(AND(N64&gt;0,N64&lt;=5),"0 to 5",AND(N64&gt;5,N64&lt;=10),"5 to 10",AND(N64&gt;10,N64&lt;=15),"10 to 15",AND(N64&gt;15,N64&lt;=20),"15 to 20",AND(N64&gt;20,N64&lt;=30),"20 to 30",AND(N64&gt;30,N64&lt;=40),"30 to 40",AND(N64&gt;40,N64&lt;=50),"40 to 50",AND(N64&gt;50,N64&lt;=75),"50 to 75",AND(N64&gt;75,N64&lt;=100),"75 to 100",AND(N64&gt;100,N64&lt;=150),"100 to 150",AND(N64&gt;150,N64&lt;=200),"150 to 200",AND(N64&gt;200,N64&lt;=250),"200 to 250",AND(N64&gt;250,N64&lt;=300),"250 to 300",AND(N64&gt;300,N64&lt;=400),"300 to 400",AND(N64&gt;400,N64&lt;=500),"400 to 500",N64&gt;500,"500+")</f>
        <v>50 to 75</v>
      </c>
      <c r="N64" s="9">
        <f>_xlfn.XLOOKUP($E64,'Raw Data'!$E:$E,'Raw Data'!N:N,"ERROR",0,1)</f>
        <v>70.31</v>
      </c>
      <c r="O64" s="14" t="str">
        <f t="array" ref="O64">_xlfn.IFS(P64=0,"No Discount",AND(P64&gt;0,P64&lt;=0.02),"0% to 2%",AND(P64&gt;0.02,P64&lt;=0.04),"2% to 4%",AND(P64&gt;0.04,P64&lt;=0.06),"4% to 6%",AND(P64&gt;0.06,P64&lt;=0.08),"6% to 8%",AND(P64&gt;0.08,P64&lt;=0.1),"8% to 10%",AND(P64&gt;0.1,P64&lt;=0.15),"10% to 15%",AND(P64&gt;0.15,P64&lt;=0.2),"15% to 20%",AND(P64&gt;0.2,P64&lt;=0.25),"20% to 25%",AND(P64&gt;0.25,P64&lt;=0.3),"25% to 30%",AND(P64&gt;0.3,P64&lt;=0.4),"30% to 40%",AND(P64&gt;0.4,P64&lt;=0.5),"40% to 50%",AND(P64&gt;0.5,P64&lt;=0.75),"50% to 75%",AND(P64&gt;0.75,P64&lt;=1),"75% to 100%")</f>
        <v>4% to 6%</v>
      </c>
      <c r="P64" s="10">
        <f>_xlfn.XLOOKUP($E64,'Raw Data'!$E:$E,'Raw Data'!P:P,"ERROR",0,1)</f>
        <v>0.0493528658796757</v>
      </c>
      <c r="Q64" s="9">
        <f>_xlfn.XLOOKUP($E64,'Raw Data'!$E:$E,'Raw Data'!Q:Q,"ERROR",0,1)</f>
        <v>300</v>
      </c>
      <c r="R64" s="9" t="str">
        <f>_xlfn.XLOOKUP($E64,'Raw Data'!$E:$E,'Raw Data'!R:R,"ERROR",0,1)</f>
        <v>ml</v>
      </c>
      <c r="S64" s="5" t="str">
        <f t="array" ref="S64">_xlfn.IFS(AND(T64&gt;0,T64&lt;=0.05),"0 to 0.05",AND(T64&gt;0.05,T64&lt;=0.1),"0.05 to 0.1",AND(T64&gt;0.1,T64&lt;=0.2),"0.1 to 0.2",AND(T64&gt;0.2,T64&lt;=0.3),"0.2 to 0.3",AND(T64&gt;0.3,T64&lt;=0.4),"0.3 to 0.4",AND(T64&gt;0.4,T64&lt;=0.5),"0.4 to 0.5",AND(T64&gt;0.5,T64&lt;=0.75),"0.5 to 0.75",AND(T64&gt;0.75,T64&lt;=1),"0.75 to 1",AND(T64&gt;1,T64&lt;=2),"1 to 2",AND(T64&gt;2,T64&lt;=3),"2 to 3",AND(T64&gt;3,T64&lt;=4),"3 to 4",AND(T64&gt;4,T64&lt;=5),"4 to 5",AND(T64&gt;5,T64&lt;=10),"5 to 10",T64&gt;10,"10+")</f>
        <v>0.2 to 0.3</v>
      </c>
      <c r="T64" s="10">
        <f t="shared" si="1"/>
        <v>0.222919038766701</v>
      </c>
      <c r="U64" s="15" t="str">
        <f t="array" ref="U64">_xlfn.IFS(AND(V64&gt;0,V64&lt;=0.05),"0 to 0.05",AND(V64&gt;0.05,V64&lt;=0.1),"0.05 to 0.1",AND(V64&gt;0.1,V64&lt;=0.2),"0.1 to 0.2",AND(V64&gt;0.2,V64&lt;=0.3),"0.2 to 0.3",AND(V64&gt;0.3,V64&lt;=0.4),"0.3 to 0.4",AND(V64&gt;0.4,V64&lt;=0.5),"0.4 to 0.5",AND(V64&gt;0.5,V64&lt;=0.75),"0.5 to 0.75",AND(V64&gt;0.75,V64&lt;=1),"0.75 to 1",AND(V64&gt;1,V64&lt;=2),"1 to 2",AND(V64&gt;2,V64&lt;=3),"2 to 3",AND(V64&gt;3,V64&lt;=4),"3 to 4",AND(V64&gt;4,V64&lt;=5),"4 to 5",AND(V64&gt;5,V64&lt;=10),"5 to 10",V64&gt;10,"10+")</f>
        <v>0.05 to 0.1</v>
      </c>
      <c r="V64" s="10">
        <f t="shared" si="2"/>
        <v>0.0633128090400274</v>
      </c>
      <c r="W64" s="15" t="str">
        <f t="array" ref="W64">_xlfn.IFS(AND(X64&gt;0,X64&lt;=0.05),"0 to 0.05",AND(X64&gt;0.05,X64&lt;=0.1),"0.05 to 0.1",AND(X64&gt;0.1,X64&lt;=0.2),"0.1 to 0.2",AND(X64&gt;0.2,X64&lt;=0.3),"0.2 to 0.3",AND(X64&gt;0.3,X64&lt;=0.4),"0.3 to 0.4",AND(X64&gt;0.4,X64&lt;=0.5),"0.4 to 0.5",AND(X64&gt;0.5,X64&lt;=0.75),"0.5 to 0.75",AND(X64&gt;0.75,X64&lt;=1),"0.75 to 1",AND(X64&gt;1,X64&lt;=2),"1 to 2",AND(X64&gt;2,X64&lt;=3),"2 to 3",AND(X64&gt;3,X64&lt;=4),"3 to 4",AND(X64&gt;4,X64&lt;=5),"4 to 5",AND(X64&gt;5,X64&lt;=10),"5 to 10",X64&gt;10,"10+")</f>
        <v>0.05 to 0.1</v>
      </c>
      <c r="X64" s="16">
        <f t="shared" si="3"/>
        <v>0.0601881404670094</v>
      </c>
      <c r="Y64" s="5" t="str">
        <f t="array" ref="Y64">_xlfn.IFS(AND(Z64&gt;0,Z64&lt;=1),"0 to 1",AND(Z64&gt;1,Z64&lt;=2),"1 to 2",AND(Z64&gt;2,Z64&lt;=4),"2 to 4",AND(Z64&gt;4,Z64&lt;=6),"4 to 6",AND(Z64&gt;6,Z64&lt;=8),"6 to 8",AND(Z64&gt;8,Z64&lt;=10),"8 to 10",AND(Z64&gt;10,Z64&lt;=15),"10 to 15",AND(Z64&gt;15,Z64&lt;=20),"15 to 20",AND(Z64&gt;20,Z64&lt;=25),"20 to 25",AND(Z64&gt;25,Z64&lt;=30),"25 to 30",AND(Z64&gt;30,Z64&lt;=40),"30 to 40",AND(Z64&gt;40,Z64&lt;=50),"40 to 50",Z64&gt;50,"50+")</f>
        <v>10 to 15</v>
      </c>
      <c r="Z64" s="9">
        <f t="array" ref="Z64">_xlfn.IFS(AA64="oz",_xlfn.IFS(R64="oz",Q64,R64="fl oz",Q64*1.04,R64="ml",Q64*0.0338),AA64="fl oz",_xlfn.IFS(R64="oz",Q64/1.04,R64="fl oz",Q64,R64="ml",Q64*0.0338/1.04),AA64="ml",_xlfn.IFS(R64="oz",Q64/0.0338,R64="fl oz",Q64*1.04/0.0338,R64="ml",Q64))</f>
        <v>10.14</v>
      </c>
      <c r="AA64" s="9" t="str">
        <f>_xlfn.XLOOKUP($E64,'Raw Data'!$E:$E,'Raw Data'!AA:AA,"ERROR",0,1)</f>
        <v>oz</v>
      </c>
      <c r="AB64" s="5" t="s">
        <v>36</v>
      </c>
      <c r="AC64" s="5" t="s">
        <v>144</v>
      </c>
      <c r="AD64" s="5" t="s">
        <v>248</v>
      </c>
      <c r="AE64">
        <f t="shared" si="4"/>
        <v>0</v>
      </c>
      <c r="AF64">
        <f t="shared" si="4"/>
        <v>0</v>
      </c>
      <c r="AG64">
        <f t="shared" si="4"/>
        <v>0</v>
      </c>
      <c r="AH64">
        <f t="shared" si="4"/>
        <v>0</v>
      </c>
      <c r="AI64">
        <f t="shared" si="17"/>
        <v>0</v>
      </c>
      <c r="AJ64">
        <f t="shared" si="8"/>
        <v>0</v>
      </c>
      <c r="AK64">
        <f t="shared" si="8"/>
        <v>0</v>
      </c>
      <c r="AL64">
        <f t="shared" si="8"/>
        <v>0</v>
      </c>
      <c r="AM64">
        <f t="shared" si="8"/>
        <v>0</v>
      </c>
      <c r="AN64">
        <f t="shared" si="16"/>
        <v>0</v>
      </c>
      <c r="AO64">
        <f t="shared" si="9"/>
        <v>0</v>
      </c>
      <c r="AP64">
        <f t="shared" si="9"/>
        <v>0</v>
      </c>
      <c r="AQ64">
        <f t="shared" si="9"/>
        <v>0</v>
      </c>
      <c r="AR64">
        <f t="shared" si="15"/>
        <v>0</v>
      </c>
      <c r="AS64">
        <f t="shared" si="15"/>
        <v>0</v>
      </c>
      <c r="AT64">
        <f t="shared" si="15"/>
        <v>0</v>
      </c>
      <c r="AU64">
        <f t="shared" si="15"/>
        <v>1</v>
      </c>
      <c r="AV64">
        <f t="shared" si="15"/>
        <v>0</v>
      </c>
      <c r="AW64">
        <f t="shared" si="15"/>
        <v>0</v>
      </c>
      <c r="AX64">
        <f t="shared" si="15"/>
        <v>0</v>
      </c>
      <c r="AY64">
        <f t="shared" si="15"/>
        <v>0</v>
      </c>
      <c r="AZ64">
        <f t="shared" si="15"/>
        <v>0</v>
      </c>
      <c r="BA64">
        <f t="shared" si="15"/>
        <v>0</v>
      </c>
      <c r="BB64">
        <f t="shared" si="15"/>
        <v>0</v>
      </c>
      <c r="BC64">
        <f t="shared" si="15"/>
        <v>0</v>
      </c>
      <c r="BD64">
        <f t="shared" si="15"/>
        <v>0</v>
      </c>
      <c r="BE64">
        <f t="shared" si="15"/>
        <v>0</v>
      </c>
      <c r="BF64">
        <f t="shared" si="15"/>
        <v>0</v>
      </c>
      <c r="BG64">
        <f t="shared" si="15"/>
        <v>0</v>
      </c>
      <c r="BH64">
        <f t="shared" si="12"/>
        <v>0</v>
      </c>
      <c r="BI64">
        <f t="shared" si="12"/>
        <v>0</v>
      </c>
      <c r="BJ64">
        <f t="shared" si="12"/>
        <v>0</v>
      </c>
      <c r="BK64">
        <f t="shared" si="12"/>
        <v>0</v>
      </c>
      <c r="BL64">
        <f t="shared" si="12"/>
        <v>0</v>
      </c>
      <c r="BM64">
        <f t="shared" si="12"/>
        <v>0</v>
      </c>
      <c r="BN64">
        <f t="shared" si="12"/>
        <v>0</v>
      </c>
      <c r="BO64">
        <f t="shared" si="12"/>
        <v>1</v>
      </c>
    </row>
    <row r="65" spans="1:67">
      <c r="A65" s="5" t="str">
        <f>_xlfn.XLOOKUP($E65,'Raw Data'!$E:$E,'Raw Data'!A:A,"ERROR",0,1)</f>
        <v>AE</v>
      </c>
      <c r="B65" s="5" t="str">
        <f>_xlfn.XLOOKUP($E65,'Raw Data'!$E:$E,'Raw Data'!B:B,"ERROR",0,1)</f>
        <v>Hair Mousses</v>
      </c>
      <c r="C65" s="5" t="str">
        <f>_xlfn.XLOOKUP($E65,'Raw Data'!$E:$E,'Raw Data'!C:C,"ERROR",0,1)</f>
        <v>ogx</v>
      </c>
      <c r="D65" s="5" t="str">
        <f>_xlfn.XLOOKUP($E65,'Raw Data'!$E:$E,'Raw Data'!D:D,"ERROR",0,1)</f>
        <v>www.amazon.ae/dp/B077732ZF6</v>
      </c>
      <c r="E65" s="5" t="s">
        <v>249</v>
      </c>
      <c r="F65" s="9" t="str">
        <f>_xlfn.XLOOKUP($E65,'Raw Data'!$E:$E,'Raw Data'!F:F,"ERROR",0,1)</f>
        <v>Ogx Coconut Curls Decadent Creamy Mousse 7.9 Ounce (2 Pack)</v>
      </c>
      <c r="G65" s="10">
        <f>_xlfn.XLOOKUP($E65,'Raw Data'!$E:$E,'Raw Data'!G:G,"ERROR",0,1)</f>
        <v>23</v>
      </c>
      <c r="H65" s="9">
        <f>_xlfn.XLOOKUP($E65,'Raw Data'!$E:$E,'Raw Data'!H:H,"ERROR",0,1)</f>
        <v>2336.51</v>
      </c>
      <c r="I65" s="9">
        <f>_xlfn.XLOOKUP($E65,'Raw Data'!$E:$E,'Raw Data'!I:I,"ERROR",0,1)</f>
        <v>0.00312816890588514</v>
      </c>
      <c r="J65" s="9" t="str">
        <f>_xlfn.XLOOKUP($E65,'Raw Data'!$E:$E,'Raw Data'!J:J,"ERROR",0,1)</f>
        <v>Yes</v>
      </c>
      <c r="K65" s="14" t="str">
        <f t="array" ref="K65">_xlfn.IFS(AND(L65&gt;0,L65&lt;=5),"0 to 5",AND(L65&gt;5,L65&lt;=10),"5 to 10",AND(L65&gt;10,L65&lt;=15),"10 to 15",AND(L65&gt;15,L65&lt;=20),"15 to 20",AND(L65&gt;20,L65&lt;=30),"20 to 30",AND(L65&gt;30,L65&lt;=40),"30 to 40",AND(L65&gt;40,L65&lt;=50),"40 to 50",AND(L65&gt;50,L65&lt;=75),"50 to 75",AND(L65&gt;75,L65&lt;=100),"75 to 100",AND(L65&gt;100,L65&lt;=150),"100 to 150",AND(L65&gt;150,L65&lt;=200),"150 to 200",AND(L65&gt;200,L65&lt;=250),"200 to 250",AND(L65&gt;250,L65&lt;=300),"250 to 300",AND(L65&gt;300,L65&lt;=400),"300 to 400",AND(L65&gt;400,L65&lt;=500),"400 to 500",L65&gt;500,"500+")</f>
        <v>100 to 150</v>
      </c>
      <c r="L65" s="9">
        <f>_xlfn.XLOOKUP($E65,'Raw Data'!$E:$E,'Raw Data'!L:L,"ERROR",0,1)</f>
        <v>108.7</v>
      </c>
      <c r="M65" s="14" t="str">
        <f t="array" ref="M65">_xlfn.IFS(AND(N65&gt;0,N65&lt;=5),"0 to 5",AND(N65&gt;5,N65&lt;=10),"5 to 10",AND(N65&gt;10,N65&lt;=15),"10 to 15",AND(N65&gt;15,N65&lt;=20),"15 to 20",AND(N65&gt;20,N65&lt;=30),"20 to 30",AND(N65&gt;30,N65&lt;=40),"30 to 40",AND(N65&gt;40,N65&lt;=50),"40 to 50",AND(N65&gt;50,N65&lt;=75),"50 to 75",AND(N65&gt;75,N65&lt;=100),"75 to 100",AND(N65&gt;100,N65&lt;=150),"100 to 150",AND(N65&gt;150,N65&lt;=200),"150 to 200",AND(N65&gt;200,N65&lt;=250),"200 to 250",AND(N65&gt;250,N65&lt;=300),"250 to 300",AND(N65&gt;300,N65&lt;=400),"300 to 400",AND(N65&gt;400,N65&lt;=500),"400 to 500",N65&gt;500,"500+")</f>
        <v>100 to 150</v>
      </c>
      <c r="N65" s="9">
        <f>_xlfn.XLOOKUP($E65,'Raw Data'!$E:$E,'Raw Data'!N:N,"ERROR",0,1)</f>
        <v>119.44</v>
      </c>
      <c r="O65" s="14" t="str">
        <f t="array" ref="O65">_xlfn.IFS(P65=0,"No Discount",AND(P65&gt;0,P65&lt;=0.02),"0% to 2%",AND(P65&gt;0.02,P65&lt;=0.04),"2% to 4%",AND(P65&gt;0.04,P65&lt;=0.06),"4% to 6%",AND(P65&gt;0.06,P65&lt;=0.08),"6% to 8%",AND(P65&gt;0.08,P65&lt;=0.1),"8% to 10%",AND(P65&gt;0.1,P65&lt;=0.15),"10% to 15%",AND(P65&gt;0.15,P65&lt;=0.2),"15% to 20%",AND(P65&gt;0.2,P65&lt;=0.25),"20% to 25%",AND(P65&gt;0.25,P65&lt;=0.3),"25% to 30%",AND(P65&gt;0.3,P65&lt;=0.4),"30% to 40%",AND(P65&gt;0.4,P65&lt;=0.5),"40% to 50%",AND(P65&gt;0.5,P65&lt;=0.75),"50% to 75%",AND(P65&gt;0.75,P65&lt;=1),"75% to 100%")</f>
        <v>8% to 10%</v>
      </c>
      <c r="P65" s="10">
        <f>_xlfn.XLOOKUP($E65,'Raw Data'!$E:$E,'Raw Data'!P:P,"ERROR",0,1)</f>
        <v>0.0899196249162759</v>
      </c>
      <c r="Q65" s="9">
        <f>_xlfn.XLOOKUP($E65,'Raw Data'!$E:$E,'Raw Data'!Q:Q,"ERROR",0,1)</f>
        <v>15.8</v>
      </c>
      <c r="R65" s="9" t="str">
        <f>_xlfn.XLOOKUP($E65,'Raw Data'!$E:$E,'Raw Data'!R:R,"ERROR",0,1)</f>
        <v>oz</v>
      </c>
      <c r="S65" s="5" t="str">
        <f t="array" ref="S65">_xlfn.IFS(AND(T65&gt;0,T65&lt;=0.05),"0 to 0.05",AND(T65&gt;0.05,T65&lt;=0.1),"0.05 to 0.1",AND(T65&gt;0.1,T65&lt;=0.2),"0.1 to 0.2",AND(T65&gt;0.2,T65&lt;=0.3),"0.2 to 0.3",AND(T65&gt;0.3,T65&lt;=0.4),"0.3 to 0.4",AND(T65&gt;0.4,T65&lt;=0.5),"0.4 to 0.5",AND(T65&gt;0.5,T65&lt;=0.75),"0.5 to 0.75",AND(T65&gt;0.75,T65&lt;=1),"0.75 to 1",AND(T65&gt;1,T65&lt;=2),"1 to 2",AND(T65&gt;2,T65&lt;=3),"2 to 3",AND(T65&gt;3,T65&lt;=4),"3 to 4",AND(T65&gt;4,T65&lt;=5),"4 to 5",AND(T65&gt;5,T65&lt;=10),"5 to 10",T65&gt;10,"10+")</f>
        <v>0.2 to 0.3</v>
      </c>
      <c r="T65" s="10">
        <f t="shared" si="1"/>
        <v>0.232659683308862</v>
      </c>
      <c r="U65" s="15" t="str">
        <f t="array" ref="U65">_xlfn.IFS(AND(V65&gt;0,V65&lt;=0.05),"0 to 0.05",AND(V65&gt;0.05,V65&lt;=0.1),"0.05 to 0.1",AND(V65&gt;0.1,V65&lt;=0.2),"0.1 to 0.2",AND(V65&gt;0.2,V65&lt;=0.3),"0.2 to 0.3",AND(V65&gt;0.3,V65&lt;=0.4),"0.3 to 0.4",AND(V65&gt;0.4,V65&lt;=0.5),"0.4 to 0.5",AND(V65&gt;0.5,V65&lt;=0.75),"0.5 to 0.75",AND(V65&gt;0.75,V65&lt;=1),"0.75 to 1",AND(V65&gt;1,V65&lt;=2),"1 to 2",AND(V65&gt;2,V65&lt;=3),"2 to 3",AND(V65&gt;3,V65&lt;=4),"3 to 4",AND(V65&gt;4,V65&lt;=5),"4 to 5",AND(V65&gt;5,V65&lt;=10),"5 to 10",V65&gt;10,"10+")</f>
        <v>0.05 to 0.1</v>
      </c>
      <c r="V65" s="10">
        <f t="shared" si="2"/>
        <v>0.0690247984828962</v>
      </c>
      <c r="W65" s="15" t="str">
        <f t="array" ref="W65">_xlfn.IFS(AND(X65&gt;0,X65&lt;=0.05),"0 to 0.05",AND(X65&gt;0.05,X65&lt;=0.1),"0.05 to 0.1",AND(X65&gt;0.1,X65&lt;=0.2),"0.1 to 0.2",AND(X65&gt;0.2,X65&lt;=0.3),"0.2 to 0.3",AND(X65&gt;0.3,X65&lt;=0.4),"0.3 to 0.4",AND(X65&gt;0.4,X65&lt;=0.5),"0.4 to 0.5",AND(X65&gt;0.5,X65&lt;=0.75),"0.5 to 0.75",AND(X65&gt;0.75,X65&lt;=1),"0.75 to 1",AND(X65&gt;1,X65&lt;=2),"1 to 2",AND(X65&gt;2,X65&lt;=3),"2 to 3",AND(X65&gt;3,X65&lt;=4),"3 to 4",AND(X65&gt;4,X65&lt;=5),"4 to 5",AND(X65&gt;5,X65&lt;=10),"5 to 10",X65&gt;10,"10+")</f>
        <v>0.05 to 0.1</v>
      </c>
      <c r="X65" s="16">
        <f t="shared" si="3"/>
        <v>0.0628181144933926</v>
      </c>
      <c r="Y65" s="5" t="str">
        <f t="array" ref="Y65">_xlfn.IFS(AND(Z65&gt;0,Z65&lt;=1),"0 to 1",AND(Z65&gt;1,Z65&lt;=2),"1 to 2",AND(Z65&gt;2,Z65&lt;=4),"2 to 4",AND(Z65&gt;4,Z65&lt;=6),"4 to 6",AND(Z65&gt;6,Z65&lt;=8),"6 to 8",AND(Z65&gt;8,Z65&lt;=10),"8 to 10",AND(Z65&gt;10,Z65&lt;=15),"10 to 15",AND(Z65&gt;15,Z65&lt;=20),"15 to 20",AND(Z65&gt;20,Z65&lt;=25),"20 to 25",AND(Z65&gt;25,Z65&lt;=30),"25 to 30",AND(Z65&gt;30,Z65&lt;=40),"30 to 40",AND(Z65&gt;40,Z65&lt;=50),"40 to 50",Z65&gt;50,"50+")</f>
        <v>15 to 20</v>
      </c>
      <c r="Z65" s="9">
        <f t="array" ref="Z65">_xlfn.IFS(AA65="oz",_xlfn.IFS(R65="oz",Q65,R65="fl oz",Q65*1.04,R65="ml",Q65*0.0338),AA65="fl oz",_xlfn.IFS(R65="oz",Q65/1.04,R65="fl oz",Q65,R65="ml",Q65*0.0338/1.04),AA65="ml",_xlfn.IFS(R65="oz",Q65/0.0338,R65="fl oz",Q65*1.04/0.0338,R65="ml",Q65))</f>
        <v>15.8</v>
      </c>
      <c r="AA65" s="9" t="str">
        <f>_xlfn.XLOOKUP($E65,'Raw Data'!$E:$E,'Raw Data'!AA:AA,"ERROR",0,1)</f>
        <v>oz</v>
      </c>
      <c r="AB65" s="5" t="s">
        <v>250</v>
      </c>
      <c r="AC65" s="5" t="s">
        <v>43</v>
      </c>
      <c r="AD65" s="5" t="s">
        <v>251</v>
      </c>
      <c r="AE65">
        <f t="shared" si="4"/>
        <v>0</v>
      </c>
      <c r="AF65">
        <f t="shared" si="4"/>
        <v>0</v>
      </c>
      <c r="AG65">
        <f t="shared" si="4"/>
        <v>0</v>
      </c>
      <c r="AH65">
        <f t="shared" si="4"/>
        <v>0</v>
      </c>
      <c r="AI65">
        <f t="shared" si="17"/>
        <v>1</v>
      </c>
      <c r="AJ65">
        <f t="shared" si="8"/>
        <v>0</v>
      </c>
      <c r="AK65">
        <f t="shared" si="8"/>
        <v>0</v>
      </c>
      <c r="AL65">
        <f t="shared" si="8"/>
        <v>0</v>
      </c>
      <c r="AM65">
        <f t="shared" si="8"/>
        <v>0</v>
      </c>
      <c r="AN65">
        <f t="shared" si="16"/>
        <v>0</v>
      </c>
      <c r="AO65">
        <f t="shared" si="9"/>
        <v>0</v>
      </c>
      <c r="AP65">
        <f t="shared" si="9"/>
        <v>1</v>
      </c>
      <c r="AQ65">
        <f t="shared" si="9"/>
        <v>0</v>
      </c>
      <c r="AR65">
        <f t="shared" si="15"/>
        <v>0</v>
      </c>
      <c r="AS65">
        <f t="shared" si="15"/>
        <v>0</v>
      </c>
      <c r="AT65">
        <f t="shared" si="15"/>
        <v>0</v>
      </c>
      <c r="AU65">
        <f t="shared" si="15"/>
        <v>0</v>
      </c>
      <c r="AV65">
        <f t="shared" si="15"/>
        <v>0</v>
      </c>
      <c r="AW65">
        <f t="shared" si="15"/>
        <v>0</v>
      </c>
      <c r="AX65">
        <f t="shared" si="15"/>
        <v>0</v>
      </c>
      <c r="AY65">
        <f t="shared" si="15"/>
        <v>0</v>
      </c>
      <c r="AZ65">
        <f t="shared" si="15"/>
        <v>0</v>
      </c>
      <c r="BA65">
        <f t="shared" si="15"/>
        <v>0</v>
      </c>
      <c r="BB65">
        <f t="shared" si="15"/>
        <v>1</v>
      </c>
      <c r="BC65">
        <f t="shared" si="15"/>
        <v>0</v>
      </c>
      <c r="BD65">
        <f t="shared" si="15"/>
        <v>0</v>
      </c>
      <c r="BE65">
        <f t="shared" si="15"/>
        <v>0</v>
      </c>
      <c r="BF65">
        <f t="shared" si="15"/>
        <v>0</v>
      </c>
      <c r="BG65">
        <f t="shared" si="15"/>
        <v>0</v>
      </c>
      <c r="BH65">
        <f t="shared" ref="BH65:BO73" si="18">IF(IFERROR(SEARCH(BH$2,$AB65,1),0)=0,0,1)</f>
        <v>0</v>
      </c>
      <c r="BI65">
        <f t="shared" si="18"/>
        <v>0</v>
      </c>
      <c r="BJ65">
        <f t="shared" si="18"/>
        <v>0</v>
      </c>
      <c r="BK65">
        <f t="shared" si="18"/>
        <v>0</v>
      </c>
      <c r="BL65">
        <f t="shared" si="18"/>
        <v>0</v>
      </c>
      <c r="BM65">
        <f t="shared" si="18"/>
        <v>0</v>
      </c>
      <c r="BN65">
        <f t="shared" si="18"/>
        <v>0</v>
      </c>
      <c r="BO65">
        <f t="shared" si="18"/>
        <v>1</v>
      </c>
    </row>
    <row r="66" spans="1:67">
      <c r="A66" s="5" t="str">
        <f>_xlfn.XLOOKUP($E66,'Raw Data'!$E:$E,'Raw Data'!A:A,"ERROR",0,1)</f>
        <v>AE</v>
      </c>
      <c r="B66" s="5" t="str">
        <f>_xlfn.XLOOKUP($E66,'Raw Data'!$E:$E,'Raw Data'!B:B,"ERROR",0,1)</f>
        <v>Hair Mousses</v>
      </c>
      <c r="C66" s="5" t="str">
        <f>_xlfn.XLOOKUP($E66,'Raw Data'!$E:$E,'Raw Data'!C:C,"ERROR",0,1)</f>
        <v>keune</v>
      </c>
      <c r="D66" s="5" t="str">
        <f>_xlfn.XLOOKUP($E66,'Raw Data'!$E:$E,'Raw Data'!D:D,"ERROR",0,1)</f>
        <v>www.amazon.ae/dp/B07TLL5SYV</v>
      </c>
      <c r="E66" s="5" t="s">
        <v>252</v>
      </c>
      <c r="F66" s="9" t="str">
        <f>_xlfn.XLOOKUP($E66,'Raw Data'!$E:$E,'Raw Data'!F:F,"ERROR",0,1)</f>
        <v>Keune - Style Strong Mousse - Volumizing Mousse - Dramatic Volume, Conditions Hair with UV Filter Formula - 500ML</v>
      </c>
      <c r="G66" s="10">
        <f>_xlfn.XLOOKUP($E66,'Raw Data'!$E:$E,'Raw Data'!G:G,"ERROR",0,1)</f>
        <v>27</v>
      </c>
      <c r="H66" s="9">
        <f>_xlfn.XLOOKUP($E66,'Raw Data'!$E:$E,'Raw Data'!H:H,"ERROR",0,1)</f>
        <v>2254.41</v>
      </c>
      <c r="I66" s="9">
        <f>_xlfn.XLOOKUP($E66,'Raw Data'!$E:$E,'Raw Data'!I:I,"ERROR",0,1)</f>
        <v>0.00301825169295937</v>
      </c>
      <c r="J66" s="9" t="str">
        <f>_xlfn.XLOOKUP($E66,'Raw Data'!$E:$E,'Raw Data'!J:J,"ERROR",0,1)</f>
        <v>Yes</v>
      </c>
      <c r="K66" s="14" t="str">
        <f t="array" ref="K66">_xlfn.IFS(AND(L66&gt;0,L66&lt;=5),"0 to 5",AND(L66&gt;5,L66&lt;=10),"5 to 10",AND(L66&gt;10,L66&lt;=15),"10 to 15",AND(L66&gt;15,L66&lt;=20),"15 to 20",AND(L66&gt;20,L66&lt;=30),"20 to 30",AND(L66&gt;30,L66&lt;=40),"30 to 40",AND(L66&gt;40,L66&lt;=50),"40 to 50",AND(L66&gt;50,L66&lt;=75),"50 to 75",AND(L66&gt;75,L66&lt;=100),"75 to 100",AND(L66&gt;100,L66&lt;=150),"100 to 150",AND(L66&gt;150,L66&lt;=200),"150 to 200",AND(L66&gt;200,L66&lt;=250),"200 to 250",AND(L66&gt;250,L66&lt;=300),"250 to 300",AND(L66&gt;300,L66&lt;=400),"300 to 400",AND(L66&gt;400,L66&lt;=500),"400 to 500",L66&gt;500,"500+")</f>
        <v>75 to 100</v>
      </c>
      <c r="L66" s="9">
        <f>_xlfn.XLOOKUP($E66,'Raw Data'!$E:$E,'Raw Data'!L:L,"ERROR",0,1)</f>
        <v>85</v>
      </c>
      <c r="M66" s="14" t="str">
        <f t="array" ref="M66">_xlfn.IFS(AND(N66&gt;0,N66&lt;=5),"0 to 5",AND(N66&gt;5,N66&lt;=10),"5 to 10",AND(N66&gt;10,N66&lt;=15),"10 to 15",AND(N66&gt;15,N66&lt;=20),"15 to 20",AND(N66&gt;20,N66&lt;=30),"20 to 30",AND(N66&gt;30,N66&lt;=40),"30 to 40",AND(N66&gt;40,N66&lt;=50),"40 to 50",AND(N66&gt;50,N66&lt;=75),"50 to 75",AND(N66&gt;75,N66&lt;=100),"75 to 100",AND(N66&gt;100,N66&lt;=150),"100 to 150",AND(N66&gt;150,N66&lt;=200),"150 to 200",AND(N66&gt;200,N66&lt;=250),"200 to 250",AND(N66&gt;250,N66&lt;=300),"250 to 300",AND(N66&gt;300,N66&lt;=400),"300 to 400",AND(N66&gt;400,N66&lt;=500),"400 to 500",N66&gt;500,"500+")</f>
        <v>75 to 100</v>
      </c>
      <c r="N66" s="9">
        <f>_xlfn.XLOOKUP($E66,'Raw Data'!$E:$E,'Raw Data'!N:N,"ERROR",0,1)</f>
        <v>85</v>
      </c>
      <c r="O66" s="14" t="str">
        <f t="array" ref="O66">_xlfn.IFS(P66=0,"No Discount",AND(P66&gt;0,P66&lt;=0.02),"0% to 2%",AND(P66&gt;0.02,P66&lt;=0.04),"2% to 4%",AND(P66&gt;0.04,P66&lt;=0.06),"4% to 6%",AND(P66&gt;0.06,P66&lt;=0.08),"6% to 8%",AND(P66&gt;0.08,P66&lt;=0.1),"8% to 10%",AND(P66&gt;0.1,P66&lt;=0.15),"10% to 15%",AND(P66&gt;0.15,P66&lt;=0.2),"15% to 20%",AND(P66&gt;0.2,P66&lt;=0.25),"20% to 25%",AND(P66&gt;0.25,P66&lt;=0.3),"25% to 30%",AND(P66&gt;0.3,P66&lt;=0.4),"30% to 40%",AND(P66&gt;0.4,P66&lt;=0.5),"40% to 50%",AND(P66&gt;0.5,P66&lt;=0.75),"50% to 75%",AND(P66&gt;0.75,P66&lt;=1),"75% to 100%")</f>
        <v>No Discount</v>
      </c>
      <c r="P66" s="10">
        <f>_xlfn.XLOOKUP($E66,'Raw Data'!$E:$E,'Raw Data'!P:P,"ERROR",0,1)</f>
        <v>0</v>
      </c>
      <c r="Q66" s="9">
        <f>_xlfn.XLOOKUP($E66,'Raw Data'!$E:$E,'Raw Data'!Q:Q,"ERROR",0,1)</f>
        <v>500</v>
      </c>
      <c r="R66" s="9" t="str">
        <f>_xlfn.XLOOKUP($E66,'Raw Data'!$E:$E,'Raw Data'!R:R,"ERROR",0,1)</f>
        <v>ml</v>
      </c>
      <c r="S66" s="5" t="str">
        <f t="array" ref="S66">_xlfn.IFS(AND(T66&gt;0,T66&lt;=0.05),"0 to 0.05",AND(T66&gt;0.05,T66&lt;=0.1),"0.05 to 0.1",AND(T66&gt;0.1,T66&lt;=0.2),"0.1 to 0.2",AND(T66&gt;0.2,T66&lt;=0.3),"0.2 to 0.3",AND(T66&gt;0.3,T66&lt;=0.4),"0.3 to 0.4",AND(T66&gt;0.4,T66&lt;=0.5),"0.4 to 0.5",AND(T66&gt;0.5,T66&lt;=0.75),"0.5 to 0.75",AND(T66&gt;0.75,T66&lt;=1),"0.75 to 1",AND(T66&gt;1,T66&lt;=2),"1 to 2",AND(T66&gt;2,T66&lt;=3),"2 to 3",AND(T66&gt;3,T66&lt;=4),"3 to 4",AND(T66&gt;4,T66&lt;=5),"4 to 5",AND(T66&gt;5,T66&lt;=10),"5 to 10",T66&gt;10,"10+")</f>
        <v>0.1 to 0.2</v>
      </c>
      <c r="T66" s="10">
        <f t="shared" si="1"/>
        <v>0.17009082850242</v>
      </c>
      <c r="U66" s="15" t="str">
        <f t="array" ref="U66">_xlfn.IFS(AND(V66&gt;0,V66&lt;=0.05),"0 to 0.05",AND(V66&gt;0.05,V66&lt;=0.1),"0.05 to 0.1",AND(V66&gt;0.1,V66&lt;=0.2),"0.1 to 0.2",AND(V66&gt;0.2,V66&lt;=0.3),"0.2 to 0.3",AND(V66&gt;0.3,V66&lt;=0.4),"0.3 to 0.4",AND(V66&gt;0.4,V66&lt;=0.5),"0.4 to 0.5",AND(V66&gt;0.5,V66&lt;=0.75),"0.5 to 0.75",AND(V66&gt;0.75,V66&lt;=1),"0.75 to 1",AND(V66&gt;1,V66&lt;=2),"1 to 2",AND(V66&gt;2,V66&lt;=3),"2 to 3",AND(V66&gt;3,V66&lt;=4),"3 to 4",AND(V66&gt;4,V66&lt;=5),"4 to 5",AND(V66&gt;5,V66&lt;=10),"5 to 10",V66&gt;10,"10+")</f>
        <v>0 to 0.05</v>
      </c>
      <c r="V66" s="10">
        <f t="shared" si="2"/>
        <v>0.0459245236956535</v>
      </c>
      <c r="W66" s="15" t="str">
        <f t="array" ref="W66">_xlfn.IFS(AND(X66&gt;0,X66&lt;=0.05),"0 to 0.05",AND(X66&gt;0.05,X66&lt;=0.1),"0.05 to 0.1",AND(X66&gt;0.1,X66&lt;=0.2),"0.1 to 0.2",AND(X66&gt;0.2,X66&lt;=0.3),"0.2 to 0.3",AND(X66&gt;0.3,X66&lt;=0.4),"0.3 to 0.4",AND(X66&gt;0.4,X66&lt;=0.5),"0.4 to 0.5",AND(X66&gt;0.5,X66&lt;=0.75),"0.5 to 0.75",AND(X66&gt;0.75,X66&lt;=1),"0.75 to 1",AND(X66&gt;1,X66&lt;=2),"1 to 2",AND(X66&gt;2,X66&lt;=3),"2 to 3",AND(X66&gt;3,X66&lt;=4),"3 to 4",AND(X66&gt;4,X66&lt;=5),"4 to 5",AND(X66&gt;5,X66&lt;=10),"5 to 10",X66&gt;10,"10+")</f>
        <v>0 to 0.05</v>
      </c>
      <c r="X66" s="16">
        <f t="shared" si="3"/>
        <v>0.0459245236956535</v>
      </c>
      <c r="Y66" s="5" t="str">
        <f t="array" ref="Y66">_xlfn.IFS(AND(Z66&gt;0,Z66&lt;=1),"0 to 1",AND(Z66&gt;1,Z66&lt;=2),"1 to 2",AND(Z66&gt;2,Z66&lt;=4),"2 to 4",AND(Z66&gt;4,Z66&lt;=6),"4 to 6",AND(Z66&gt;6,Z66&lt;=8),"6 to 8",AND(Z66&gt;8,Z66&lt;=10),"8 to 10",AND(Z66&gt;10,Z66&lt;=15),"10 to 15",AND(Z66&gt;15,Z66&lt;=20),"15 to 20",AND(Z66&gt;20,Z66&lt;=25),"20 to 25",AND(Z66&gt;25,Z66&lt;=30),"25 to 30",AND(Z66&gt;30,Z66&lt;=40),"30 to 40",AND(Z66&gt;40,Z66&lt;=50),"40 to 50",Z66&gt;50,"50+")</f>
        <v>15 to 20</v>
      </c>
      <c r="Z66" s="9">
        <f t="array" ref="Z66">_xlfn.IFS(AA66="oz",_xlfn.IFS(R66="oz",Q66,R66="fl oz",Q66*1.04,R66="ml",Q66*0.0338),AA66="fl oz",_xlfn.IFS(R66="oz",Q66/1.04,R66="fl oz",Q66,R66="ml",Q66*0.0338/1.04),AA66="ml",_xlfn.IFS(R66="oz",Q66/0.0338,R66="fl oz",Q66*1.04/0.0338,R66="ml",Q66))</f>
        <v>16.9</v>
      </c>
      <c r="AA66" s="9" t="str">
        <f>_xlfn.XLOOKUP($E66,'Raw Data'!$E:$E,'Raw Data'!AA:AA,"ERROR",0,1)</f>
        <v>oz</v>
      </c>
      <c r="AB66" s="5" t="s">
        <v>253</v>
      </c>
      <c r="AC66" s="5" t="s">
        <v>43</v>
      </c>
      <c r="AD66" s="5" t="s">
        <v>43</v>
      </c>
      <c r="AE66">
        <f t="shared" si="4"/>
        <v>0</v>
      </c>
      <c r="AF66">
        <f t="shared" si="4"/>
        <v>0</v>
      </c>
      <c r="AG66">
        <f t="shared" si="4"/>
        <v>1</v>
      </c>
      <c r="AH66">
        <f t="shared" si="4"/>
        <v>0</v>
      </c>
      <c r="AI66">
        <f t="shared" si="17"/>
        <v>0</v>
      </c>
      <c r="AJ66">
        <f t="shared" si="8"/>
        <v>0</v>
      </c>
      <c r="AK66">
        <f t="shared" si="8"/>
        <v>0</v>
      </c>
      <c r="AL66">
        <f t="shared" si="8"/>
        <v>0</v>
      </c>
      <c r="AM66">
        <f t="shared" si="8"/>
        <v>0</v>
      </c>
      <c r="AN66">
        <f t="shared" si="16"/>
        <v>0</v>
      </c>
      <c r="AO66">
        <f t="shared" si="9"/>
        <v>0</v>
      </c>
      <c r="AP66">
        <f t="shared" si="9"/>
        <v>0</v>
      </c>
      <c r="AQ66">
        <f t="shared" si="9"/>
        <v>0</v>
      </c>
      <c r="AR66">
        <f t="shared" si="15"/>
        <v>0</v>
      </c>
      <c r="AS66">
        <f t="shared" si="15"/>
        <v>0</v>
      </c>
      <c r="AT66">
        <f t="shared" si="15"/>
        <v>0</v>
      </c>
      <c r="AU66">
        <f t="shared" si="15"/>
        <v>0</v>
      </c>
      <c r="AV66">
        <f t="shared" si="15"/>
        <v>0</v>
      </c>
      <c r="AW66">
        <f t="shared" si="15"/>
        <v>0</v>
      </c>
      <c r="AX66">
        <f t="shared" si="15"/>
        <v>0</v>
      </c>
      <c r="AY66">
        <f t="shared" si="15"/>
        <v>0</v>
      </c>
      <c r="AZ66">
        <f t="shared" si="15"/>
        <v>0</v>
      </c>
      <c r="BA66">
        <f t="shared" si="15"/>
        <v>0</v>
      </c>
      <c r="BB66">
        <f t="shared" si="15"/>
        <v>0</v>
      </c>
      <c r="BC66">
        <f t="shared" si="15"/>
        <v>0</v>
      </c>
      <c r="BD66">
        <f t="shared" si="15"/>
        <v>0</v>
      </c>
      <c r="BE66">
        <f t="shared" si="15"/>
        <v>0</v>
      </c>
      <c r="BF66">
        <f t="shared" si="15"/>
        <v>0</v>
      </c>
      <c r="BG66">
        <f t="shared" si="15"/>
        <v>0</v>
      </c>
      <c r="BH66">
        <f t="shared" si="18"/>
        <v>0</v>
      </c>
      <c r="BI66">
        <f t="shared" si="18"/>
        <v>0</v>
      </c>
      <c r="BJ66">
        <f t="shared" si="18"/>
        <v>0</v>
      </c>
      <c r="BK66">
        <f t="shared" si="18"/>
        <v>0</v>
      </c>
      <c r="BL66">
        <f t="shared" si="18"/>
        <v>0</v>
      </c>
      <c r="BM66">
        <f t="shared" si="18"/>
        <v>0</v>
      </c>
      <c r="BN66">
        <f t="shared" si="18"/>
        <v>1</v>
      </c>
      <c r="BO66">
        <f t="shared" si="18"/>
        <v>1</v>
      </c>
    </row>
    <row r="67" spans="1:67">
      <c r="A67" s="5" t="str">
        <f>_xlfn.XLOOKUP($E67,'Raw Data'!$E:$E,'Raw Data'!A:A,"ERROR",0,1)</f>
        <v>AE</v>
      </c>
      <c r="B67" s="5" t="str">
        <f>_xlfn.XLOOKUP($E67,'Raw Data'!$E:$E,'Raw Data'!B:B,"ERROR",0,1)</f>
        <v>Hair Mousses</v>
      </c>
      <c r="C67" s="5" t="str">
        <f>_xlfn.XLOOKUP($E67,'Raw Data'!$E:$E,'Raw Data'!C:C,"ERROR",0,1)</f>
        <v>HASK</v>
      </c>
      <c r="D67" s="5" t="str">
        <f>_xlfn.XLOOKUP($E67,'Raw Data'!$E:$E,'Raw Data'!D:D,"ERROR",0,1)</f>
        <v>www.amazon.ae/dp/B08NV3HGMS</v>
      </c>
      <c r="E67" s="5" t="s">
        <v>254</v>
      </c>
      <c r="F67" s="9" t="str">
        <f>_xlfn.XLOOKUP($E67,'Raw Data'!$E:$E,'Raw Data'!F:F,"ERROR",0,1)</f>
        <v>Curl Care COCONUT &amp; ARGAN OIL</v>
      </c>
      <c r="G67" s="10">
        <f>_xlfn.XLOOKUP($E67,'Raw Data'!$E:$E,'Raw Data'!G:G,"ERROR",0,1)</f>
        <v>19</v>
      </c>
      <c r="H67" s="9">
        <f>_xlfn.XLOOKUP($E67,'Raw Data'!$E:$E,'Raw Data'!H:H,"ERROR",0,1)</f>
        <v>2219.15</v>
      </c>
      <c r="I67" s="9">
        <f>_xlfn.XLOOKUP($E67,'Raw Data'!$E:$E,'Raw Data'!I:I,"ERROR",0,1)</f>
        <v>0.00297104486070892</v>
      </c>
      <c r="J67" s="9" t="str">
        <f>_xlfn.XLOOKUP($E67,'Raw Data'!$E:$E,'Raw Data'!J:J,"ERROR",0,1)</f>
        <v>Yes</v>
      </c>
      <c r="K67" s="14" t="str">
        <f t="array" ref="K67">_xlfn.IFS(AND(L67&gt;0,L67&lt;=5),"0 to 5",AND(L67&gt;5,L67&lt;=10),"5 to 10",AND(L67&gt;10,L67&lt;=15),"10 to 15",AND(L67&gt;15,L67&lt;=20),"15 to 20",AND(L67&gt;20,L67&lt;=30),"20 to 30",AND(L67&gt;30,L67&lt;=40),"30 to 40",AND(L67&gt;40,L67&lt;=50),"40 to 50",AND(L67&gt;50,L67&lt;=75),"50 to 75",AND(L67&gt;75,L67&lt;=100),"75 to 100",AND(L67&gt;100,L67&lt;=150),"100 to 150",AND(L67&gt;150,L67&lt;=200),"150 to 200",AND(L67&gt;200,L67&lt;=250),"200 to 250",AND(L67&gt;250,L67&lt;=300),"250 to 300",AND(L67&gt;300,L67&lt;=400),"300 to 400",AND(L67&gt;400,L67&lt;=500),"400 to 500",L67&gt;500,"500+")</f>
        <v>100 to 150</v>
      </c>
      <c r="L67" s="9">
        <f>_xlfn.XLOOKUP($E67,'Raw Data'!$E:$E,'Raw Data'!L:L,"ERROR",0,1)</f>
        <v>113.88</v>
      </c>
      <c r="M67" s="14" t="str">
        <f t="array" ref="M67">_xlfn.IFS(AND(N67&gt;0,N67&lt;=5),"0 to 5",AND(N67&gt;5,N67&lt;=10),"5 to 10",AND(N67&gt;10,N67&lt;=15),"10 to 15",AND(N67&gt;15,N67&lt;=20),"15 to 20",AND(N67&gt;20,N67&lt;=30),"20 to 30",AND(N67&gt;30,N67&lt;=40),"30 to 40",AND(N67&gt;40,N67&lt;=50),"40 to 50",AND(N67&gt;50,N67&lt;=75),"50 to 75",AND(N67&gt;75,N67&lt;=100),"75 to 100",AND(N67&gt;100,N67&lt;=150),"100 to 150",AND(N67&gt;150,N67&lt;=200),"150 to 200",AND(N67&gt;200,N67&lt;=250),"200 to 250",AND(N67&gt;250,N67&lt;=300),"250 to 300",AND(N67&gt;300,N67&lt;=400),"300 to 400",AND(N67&gt;400,N67&lt;=500),"400 to 500",N67&gt;500,"500+")</f>
        <v>100 to 150</v>
      </c>
      <c r="N67" s="9">
        <f>_xlfn.XLOOKUP($E67,'Raw Data'!$E:$E,'Raw Data'!N:N,"ERROR",0,1)</f>
        <v>118.8</v>
      </c>
      <c r="O67" s="14" t="str">
        <f t="array" ref="O67">_xlfn.IFS(P67=0,"No Discount",AND(P67&gt;0,P67&lt;=0.02),"0% to 2%",AND(P67&gt;0.02,P67&lt;=0.04),"2% to 4%",AND(P67&gt;0.04,P67&lt;=0.06),"4% to 6%",AND(P67&gt;0.06,P67&lt;=0.08),"6% to 8%",AND(P67&gt;0.08,P67&lt;=0.1),"8% to 10%",AND(P67&gt;0.1,P67&lt;=0.15),"10% to 15%",AND(P67&gt;0.15,P67&lt;=0.2),"15% to 20%",AND(P67&gt;0.2,P67&lt;=0.25),"20% to 25%",AND(P67&gt;0.25,P67&lt;=0.3),"25% to 30%",AND(P67&gt;0.3,P67&lt;=0.4),"30% to 40%",AND(P67&gt;0.4,P67&lt;=0.5),"40% to 50%",AND(P67&gt;0.5,P67&lt;=0.75),"50% to 75%",AND(P67&gt;0.75,P67&lt;=1),"75% to 100%")</f>
        <v>4% to 6%</v>
      </c>
      <c r="P67" s="10">
        <f>_xlfn.XLOOKUP($E67,'Raw Data'!$E:$E,'Raw Data'!P:P,"ERROR",0,1)</f>
        <v>0.0414141414141414</v>
      </c>
      <c r="Q67" s="9">
        <v>7</v>
      </c>
      <c r="R67" s="9" t="s">
        <v>95</v>
      </c>
      <c r="S67" s="5" t="str">
        <f t="array" ref="S67">_xlfn.IFS(AND(T67&gt;0,T67&lt;=0.05),"0 to 0.05",AND(T67&gt;0.05,T67&lt;=0.1),"0.05 to 0.1",AND(T67&gt;0.1,T67&lt;=0.2),"0.1 to 0.2",AND(T67&gt;0.2,T67&lt;=0.3),"0.2 to 0.3",AND(T67&gt;0.3,T67&lt;=0.4),"0.3 to 0.4",AND(T67&gt;0.4,T67&lt;=0.5),"0.4 to 0.5",AND(T67&gt;0.5,T67&lt;=0.75),"0.5 to 0.75",AND(T67&gt;0.75,T67&lt;=1),"0.75 to 1",AND(T67&gt;1,T67&lt;=2),"1 to 2",AND(T67&gt;2,T67&lt;=3),"2 to 3",AND(T67&gt;3,T67&lt;=4),"3 to 4",AND(T67&gt;4,T67&lt;=5),"4 to 5",AND(T67&gt;5,T67&lt;=10),"5 to 10",T67&gt;10,"10+")</f>
        <v>0.5 to 0.75</v>
      </c>
      <c r="T67" s="10">
        <f t="shared" si="1"/>
        <v>0.529011063336393</v>
      </c>
      <c r="U67" s="15" t="str">
        <f t="array" ref="U67">_xlfn.IFS(AND(V67&gt;0,V67&lt;=0.05),"0 to 0.05",AND(V67&gt;0.05,V67&lt;=0.1),"0.05 to 0.1",AND(V67&gt;0.1,V67&lt;=0.2),"0.1 to 0.2",AND(V67&gt;0.2,V67&lt;=0.3),"0.2 to 0.3",AND(V67&gt;0.3,V67&lt;=0.4),"0.3 to 0.4",AND(V67&gt;0.4,V67&lt;=0.5),"0.4 to 0.5",AND(V67&gt;0.5,V67&lt;=0.75),"0.5 to 0.75",AND(V67&gt;0.75,V67&lt;=1),"0.75 to 1",AND(V67&gt;1,V67&lt;=2),"1 to 2",AND(V67&gt;2,V67&lt;=3),"2 to 3",AND(V67&gt;3,V67&lt;=4),"3 to 4",AND(V67&gt;4,V67&lt;=5),"4 to 5",AND(V67&gt;5,V67&lt;=10),"5 to 10",V67&gt;10,"10+")</f>
        <v>0.1 to 0.2</v>
      </c>
      <c r="V67" s="10">
        <f t="shared" si="2"/>
        <v>0.1490038537722</v>
      </c>
      <c r="W67" s="15" t="str">
        <f t="array" ref="W67">_xlfn.IFS(AND(X67&gt;0,X67&lt;=0.05),"0 to 0.05",AND(X67&gt;0.05,X67&lt;=0.1),"0.05 to 0.1",AND(X67&gt;0.1,X67&lt;=0.2),"0.1 to 0.2",AND(X67&gt;0.2,X67&lt;=0.3),"0.2 to 0.3",AND(X67&gt;0.3,X67&lt;=0.4),"0.3 to 0.4",AND(X67&gt;0.4,X67&lt;=0.5),"0.4 to 0.5",AND(X67&gt;0.5,X67&lt;=0.75),"0.5 to 0.75",AND(X67&gt;0.75,X67&lt;=1),"0.75 to 1",AND(X67&gt;1,X67&lt;=2),"1 to 2",AND(X67&gt;2,X67&lt;=3),"2 to 3",AND(X67&gt;3,X67&lt;=4),"3 to 4",AND(X67&gt;4,X67&lt;=5),"4 to 5",AND(X67&gt;5,X67&lt;=10),"5 to 10",X67&gt;10,"10+")</f>
        <v>0.1 to 0.2</v>
      </c>
      <c r="X67" s="16">
        <f t="shared" si="3"/>
        <v>0.142832987100826</v>
      </c>
      <c r="Y67" s="5" t="str">
        <f t="array" ref="Y67">_xlfn.IFS(AND(Z67&gt;0,Z67&lt;=1),"0 to 1",AND(Z67&gt;1,Z67&lt;=2),"1 to 2",AND(Z67&gt;2,Z67&lt;=4),"2 to 4",AND(Z67&gt;4,Z67&lt;=6),"4 to 6",AND(Z67&gt;6,Z67&lt;=8),"6 to 8",AND(Z67&gt;8,Z67&lt;=10),"8 to 10",AND(Z67&gt;10,Z67&lt;=15),"10 to 15",AND(Z67&gt;15,Z67&lt;=20),"15 to 20",AND(Z67&gt;20,Z67&lt;=25),"20 to 25",AND(Z67&gt;25,Z67&lt;=30),"25 to 30",AND(Z67&gt;30,Z67&lt;=40),"30 to 40",AND(Z67&gt;40,Z67&lt;=50),"40 to 50",Z67&gt;50,"50+")</f>
        <v>6 to 8</v>
      </c>
      <c r="Z67" s="9">
        <f t="array" ref="Z67">_xlfn.IFS(AA67="oz",_xlfn.IFS(R67="oz",Q67,R67="fl oz",Q67*1.04,R67="ml",Q67*0.0338),AA67="fl oz",_xlfn.IFS(R67="oz",Q67/1.04,R67="fl oz",Q67,R67="ml",Q67*0.0338/1.04),AA67="ml",_xlfn.IFS(R67="oz",Q67/0.0338,R67="fl oz",Q67*1.04/0.0338,R67="ml",Q67))</f>
        <v>7.28</v>
      </c>
      <c r="AA67" s="9" t="s">
        <v>96</v>
      </c>
      <c r="AB67" s="5" t="s">
        <v>255</v>
      </c>
      <c r="AC67" s="5" t="s">
        <v>256</v>
      </c>
      <c r="AD67" s="5" t="s">
        <v>257</v>
      </c>
      <c r="AE67">
        <f t="shared" si="4"/>
        <v>0</v>
      </c>
      <c r="AF67">
        <f t="shared" si="4"/>
        <v>0</v>
      </c>
      <c r="AG67">
        <f t="shared" si="4"/>
        <v>0</v>
      </c>
      <c r="AH67">
        <f t="shared" si="4"/>
        <v>0</v>
      </c>
      <c r="AI67">
        <f t="shared" si="17"/>
        <v>1</v>
      </c>
      <c r="AJ67">
        <f t="shared" si="8"/>
        <v>0</v>
      </c>
      <c r="AK67">
        <f t="shared" si="8"/>
        <v>0</v>
      </c>
      <c r="AL67">
        <f t="shared" si="8"/>
        <v>0</v>
      </c>
      <c r="AM67">
        <f t="shared" si="8"/>
        <v>0</v>
      </c>
      <c r="AN67">
        <f t="shared" si="16"/>
        <v>0</v>
      </c>
      <c r="AO67">
        <f t="shared" si="9"/>
        <v>0</v>
      </c>
      <c r="AP67">
        <f t="shared" si="9"/>
        <v>0</v>
      </c>
      <c r="AQ67">
        <f t="shared" si="9"/>
        <v>0</v>
      </c>
      <c r="AR67">
        <f t="shared" si="15"/>
        <v>0</v>
      </c>
      <c r="AS67">
        <f t="shared" si="15"/>
        <v>0</v>
      </c>
      <c r="AT67">
        <f t="shared" si="15"/>
        <v>0</v>
      </c>
      <c r="AU67">
        <f t="shared" si="15"/>
        <v>0</v>
      </c>
      <c r="AV67">
        <f t="shared" si="15"/>
        <v>0</v>
      </c>
      <c r="AW67">
        <f t="shared" si="15"/>
        <v>0</v>
      </c>
      <c r="AX67">
        <f t="shared" si="15"/>
        <v>0</v>
      </c>
      <c r="AY67">
        <f t="shared" si="15"/>
        <v>1</v>
      </c>
      <c r="AZ67">
        <f t="shared" si="15"/>
        <v>0</v>
      </c>
      <c r="BA67">
        <f t="shared" si="15"/>
        <v>0</v>
      </c>
      <c r="BB67">
        <f t="shared" si="15"/>
        <v>0</v>
      </c>
      <c r="BC67">
        <f t="shared" si="15"/>
        <v>0</v>
      </c>
      <c r="BD67">
        <f t="shared" si="15"/>
        <v>0</v>
      </c>
      <c r="BE67">
        <f t="shared" si="15"/>
        <v>0</v>
      </c>
      <c r="BF67">
        <f t="shared" si="15"/>
        <v>0</v>
      </c>
      <c r="BG67">
        <f t="shared" si="15"/>
        <v>0</v>
      </c>
      <c r="BH67">
        <f t="shared" si="18"/>
        <v>0</v>
      </c>
      <c r="BI67">
        <f t="shared" si="18"/>
        <v>0</v>
      </c>
      <c r="BJ67">
        <f t="shared" si="18"/>
        <v>0</v>
      </c>
      <c r="BK67">
        <f t="shared" si="18"/>
        <v>0</v>
      </c>
      <c r="BL67">
        <f t="shared" si="18"/>
        <v>0</v>
      </c>
      <c r="BM67">
        <f t="shared" si="18"/>
        <v>0</v>
      </c>
      <c r="BN67">
        <f t="shared" si="18"/>
        <v>0</v>
      </c>
      <c r="BO67">
        <f t="shared" si="18"/>
        <v>1</v>
      </c>
    </row>
    <row r="68" spans="1:67">
      <c r="A68" s="5" t="str">
        <f>_xlfn.XLOOKUP($E68,'Raw Data'!$E:$E,'Raw Data'!A:A,"ERROR",0,1)</f>
        <v>AE</v>
      </c>
      <c r="B68" s="5" t="str">
        <f>_xlfn.XLOOKUP($E68,'Raw Data'!$E:$E,'Raw Data'!B:B,"ERROR",0,1)</f>
        <v>Hair Mousses</v>
      </c>
      <c r="C68" s="5" t="str">
        <f>_xlfn.XLOOKUP($E68,'Raw Data'!$E:$E,'Raw Data'!C:C,"ERROR",0,1)</f>
        <v>not you mother's</v>
      </c>
      <c r="D68" s="5" t="str">
        <f>_xlfn.XLOOKUP($E68,'Raw Data'!$E:$E,'Raw Data'!D:D,"ERROR",0,1)</f>
        <v>www.amazon.ae/dp/B07QD2KWDN</v>
      </c>
      <c r="E68" s="5" t="s">
        <v>258</v>
      </c>
      <c r="F68" s="9" t="str">
        <f>_xlfn.XLOOKUP($E68,'Raw Data'!$E:$E,'Raw Data'!F:F,"ERROR",0,1)</f>
        <v>Not Your Mother's Not Your Mothers Curl Talk Curl Activating Mousse 7 Ounce (2 Pack)</v>
      </c>
      <c r="G68" s="10">
        <f>_xlfn.XLOOKUP($E68,'Raw Data'!$E:$E,'Raw Data'!G:G,"ERROR",0,1)</f>
        <v>20</v>
      </c>
      <c r="H68" s="9">
        <f>_xlfn.XLOOKUP($E68,'Raw Data'!$E:$E,'Raw Data'!H:H,"ERROR",0,1)</f>
        <v>2180.78</v>
      </c>
      <c r="I68" s="9">
        <f>_xlfn.XLOOKUP($E68,'Raw Data'!$E:$E,'Raw Data'!I:I,"ERROR",0,1)</f>
        <v>0.00291967429481414</v>
      </c>
      <c r="J68" s="9" t="str">
        <f>_xlfn.XLOOKUP($E68,'Raw Data'!$E:$E,'Raw Data'!J:J,"ERROR",0,1)</f>
        <v>Yes</v>
      </c>
      <c r="K68" s="14" t="str">
        <f t="array" ref="K68">_xlfn.IFS(AND(L68&gt;0,L68&lt;=5),"0 to 5",AND(L68&gt;5,L68&lt;=10),"5 to 10",AND(L68&gt;10,L68&lt;=15),"10 to 15",AND(L68&gt;15,L68&lt;=20),"15 to 20",AND(L68&gt;20,L68&lt;=30),"20 to 30",AND(L68&gt;30,L68&lt;=40),"30 to 40",AND(L68&gt;40,L68&lt;=50),"40 to 50",AND(L68&gt;50,L68&lt;=75),"50 to 75",AND(L68&gt;75,L68&lt;=100),"75 to 100",AND(L68&gt;100,L68&lt;=150),"100 to 150",AND(L68&gt;150,L68&lt;=200),"150 to 200",AND(L68&gt;200,L68&lt;=250),"200 to 250",AND(L68&gt;250,L68&lt;=300),"250 to 300",AND(L68&gt;300,L68&lt;=400),"300 to 400",AND(L68&gt;400,L68&lt;=500),"400 to 500",L68&gt;500,"500+")</f>
        <v>100 to 150</v>
      </c>
      <c r="L68" s="9">
        <f>_xlfn.XLOOKUP($E68,'Raw Data'!$E:$E,'Raw Data'!L:L,"ERROR",0,1)</f>
        <v>108.12</v>
      </c>
      <c r="M68" s="14" t="str">
        <f t="array" ref="M68">_xlfn.IFS(AND(N68&gt;0,N68&lt;=5),"0 to 5",AND(N68&gt;5,N68&lt;=10),"5 to 10",AND(N68&gt;10,N68&lt;=15),"10 to 15",AND(N68&gt;15,N68&lt;=20),"15 to 20",AND(N68&gt;20,N68&lt;=30),"20 to 30",AND(N68&gt;30,N68&lt;=40),"30 to 40",AND(N68&gt;40,N68&lt;=50),"40 to 50",AND(N68&gt;50,N68&lt;=75),"50 to 75",AND(N68&gt;75,N68&lt;=100),"75 to 100",AND(N68&gt;100,N68&lt;=150),"100 to 150",AND(N68&gt;150,N68&lt;=200),"150 to 200",AND(N68&gt;200,N68&lt;=250),"200 to 250",AND(N68&gt;250,N68&lt;=300),"250 to 300",AND(N68&gt;300,N68&lt;=400),"300 to 400",AND(N68&gt;400,N68&lt;=500),"400 to 500",N68&gt;500,"500+")</f>
        <v>100 to 150</v>
      </c>
      <c r="N68" s="9">
        <f>_xlfn.XLOOKUP($E68,'Raw Data'!$E:$E,'Raw Data'!N:N,"ERROR",0,1)</f>
        <v>112.9</v>
      </c>
      <c r="O68" s="14" t="str">
        <f t="array" ref="O68">_xlfn.IFS(P68=0,"No Discount",AND(P68&gt;0,P68&lt;=0.02),"0% to 2%",AND(P68&gt;0.02,P68&lt;=0.04),"2% to 4%",AND(P68&gt;0.04,P68&lt;=0.06),"4% to 6%",AND(P68&gt;0.06,P68&lt;=0.08),"6% to 8%",AND(P68&gt;0.08,P68&lt;=0.1),"8% to 10%",AND(P68&gt;0.1,P68&lt;=0.15),"10% to 15%",AND(P68&gt;0.15,P68&lt;=0.2),"15% to 20%",AND(P68&gt;0.2,P68&lt;=0.25),"20% to 25%",AND(P68&gt;0.25,P68&lt;=0.3),"25% to 30%",AND(P68&gt;0.3,P68&lt;=0.4),"30% to 40%",AND(P68&gt;0.4,P68&lt;=0.5),"40% to 50%",AND(P68&gt;0.5,P68&lt;=0.75),"50% to 75%",AND(P68&gt;0.75,P68&lt;=1),"75% to 100%")</f>
        <v>4% to 6%</v>
      </c>
      <c r="P68" s="10">
        <f>_xlfn.XLOOKUP($E68,'Raw Data'!$E:$E,'Raw Data'!P:P,"ERROR",0,1)</f>
        <v>0.0423383525243578</v>
      </c>
      <c r="Q68" s="9">
        <f>_xlfn.XLOOKUP($E68,'Raw Data'!$E:$E,'Raw Data'!Q:Q,"ERROR",0,1)</f>
        <v>14</v>
      </c>
      <c r="R68" s="9" t="str">
        <f>_xlfn.XLOOKUP($E68,'Raw Data'!$E:$E,'Raw Data'!R:R,"ERROR",0,1)</f>
        <v>oz</v>
      </c>
      <c r="S68" s="5" t="str">
        <f t="array" ref="S68">_xlfn.IFS(AND(T68&gt;0,T68&lt;=0.05),"0 to 0.05",AND(T68&gt;0.05,T68&lt;=0.1),"0.05 to 0.1",AND(T68&gt;0.1,T68&lt;=0.2),"0.1 to 0.2",AND(T68&gt;0.2,T68&lt;=0.3),"0.2 to 0.3",AND(T68&gt;0.3,T68&lt;=0.4),"0.3 to 0.4",AND(T68&gt;0.4,T68&lt;=0.5),"0.4 to 0.5",AND(T68&gt;0.5,T68&lt;=0.75),"0.5 to 0.75",AND(T68&gt;0.75,T68&lt;=1),"0.75 to 1",AND(T68&gt;1,T68&lt;=2),"1 to 2",AND(T68&gt;2,T68&lt;=3),"2 to 3",AND(T68&gt;3,T68&lt;=4),"3 to 4",AND(T68&gt;4,T68&lt;=5),"4 to 5",AND(T68&gt;5,T68&lt;=10),"5 to 10",T68&gt;10,"10+")</f>
        <v>0.2 to 0.3</v>
      </c>
      <c r="T68" s="10">
        <f t="shared" ref="T68:T73" si="19">L68/(Z68*29.57)</f>
        <v>0.261172037296488</v>
      </c>
      <c r="U68" s="15" t="str">
        <f t="array" ref="U68">_xlfn.IFS(AND(V68&gt;0,V68&lt;=0.05),"0 to 0.05",AND(V68&gt;0.05,V68&lt;=0.1),"0.05 to 0.1",AND(V68&gt;0.1,V68&lt;=0.2),"0.1 to 0.2",AND(V68&gt;0.2,V68&lt;=0.3),"0.2 to 0.3",AND(V68&gt;0.3,V68&lt;=0.4),"0.3 to 0.4",AND(V68&gt;0.4,V68&lt;=0.5),"0.4 to 0.5",AND(V68&gt;0.5,V68&lt;=0.75),"0.5 to 0.75",AND(V68&gt;0.75,V68&lt;=1),"0.75 to 1",AND(V68&gt;1,V68&lt;=2),"1 to 2",AND(V68&gt;2,V68&lt;=3),"2 to 3",AND(V68&gt;3,V68&lt;=4),"3 to 4",AND(V68&gt;4,V68&lt;=5),"4 to 5",AND(V68&gt;5,V68&lt;=10),"5 to 10",V68&gt;10,"10+")</f>
        <v>0.05 to 0.1</v>
      </c>
      <c r="V68" s="10">
        <f t="shared" ref="V68:V73" si="20">N68/($Z68*29.57)*0.27</f>
        <v>0.0736339919802889</v>
      </c>
      <c r="W68" s="15" t="str">
        <f t="array" ref="W68">_xlfn.IFS(AND(X68&gt;0,X68&lt;=0.05),"0 to 0.05",AND(X68&gt;0.05,X68&lt;=0.1),"0.05 to 0.1",AND(X68&gt;0.1,X68&lt;=0.2),"0.1 to 0.2",AND(X68&gt;0.2,X68&lt;=0.3),"0.2 to 0.3",AND(X68&gt;0.3,X68&lt;=0.4),"0.3 to 0.4",AND(X68&gt;0.4,X68&lt;=0.5),"0.4 to 0.5",AND(X68&gt;0.5,X68&lt;=0.75),"0.5 to 0.75",AND(X68&gt;0.75,X68&lt;=1),"0.75 to 1",AND(X68&gt;1,X68&lt;=2),"1 to 2",AND(X68&gt;2,X68&lt;=3),"2 to 3",AND(X68&gt;3,X68&lt;=4),"3 to 4",AND(X68&gt;4,X68&lt;=5),"4 to 5",AND(X68&gt;5,X68&lt;=10),"5 to 10",X68&gt;10,"10+")</f>
        <v>0.05 to 0.1</v>
      </c>
      <c r="X68" s="16">
        <f t="shared" ref="X68:X73" si="21">L68/($Z68*29.57)*0.27</f>
        <v>0.0705164500700517</v>
      </c>
      <c r="Y68" s="5" t="str">
        <f t="array" ref="Y68">_xlfn.IFS(AND(Z68&gt;0,Z68&lt;=1),"0 to 1",AND(Z68&gt;1,Z68&lt;=2),"1 to 2",AND(Z68&gt;2,Z68&lt;=4),"2 to 4",AND(Z68&gt;4,Z68&lt;=6),"4 to 6",AND(Z68&gt;6,Z68&lt;=8),"6 to 8",AND(Z68&gt;8,Z68&lt;=10),"8 to 10",AND(Z68&gt;10,Z68&lt;=15),"10 to 15",AND(Z68&gt;15,Z68&lt;=20),"15 to 20",AND(Z68&gt;20,Z68&lt;=25),"20 to 25",AND(Z68&gt;25,Z68&lt;=30),"25 to 30",AND(Z68&gt;30,Z68&lt;=40),"30 to 40",AND(Z68&gt;40,Z68&lt;=50),"40 to 50",Z68&gt;50,"50+")</f>
        <v>10 to 15</v>
      </c>
      <c r="Z68" s="9">
        <f t="array" ref="Z68">_xlfn.IFS(AA68="oz",_xlfn.IFS(R68="oz",Q68,R68="fl oz",Q68*1.04,R68="ml",Q68*0.0338),AA68="fl oz",_xlfn.IFS(R68="oz",Q68/1.04,R68="fl oz",Q68,R68="ml",Q68*0.0338/1.04),AA68="ml",_xlfn.IFS(R68="oz",Q68/0.0338,R68="fl oz",Q68*1.04/0.0338,R68="ml",Q68))</f>
        <v>14</v>
      </c>
      <c r="AA68" s="9" t="str">
        <f>_xlfn.XLOOKUP($E68,'Raw Data'!$E:$E,'Raw Data'!AA:AA,"ERROR",0,1)</f>
        <v>oz</v>
      </c>
      <c r="AB68" s="5" t="s">
        <v>259</v>
      </c>
      <c r="AC68" s="5" t="s">
        <v>43</v>
      </c>
      <c r="AD68" s="5" t="s">
        <v>43</v>
      </c>
      <c r="AE68">
        <f t="shared" ref="AE68:AH73" si="22">IF(IFERROR(SEARCH(AE$2,$AB68,1),0)=0,0,1)</f>
        <v>0</v>
      </c>
      <c r="AF68">
        <f t="shared" si="22"/>
        <v>0</v>
      </c>
      <c r="AG68">
        <f t="shared" si="22"/>
        <v>0</v>
      </c>
      <c r="AH68">
        <f t="shared" si="22"/>
        <v>0</v>
      </c>
      <c r="AI68">
        <f t="shared" si="17"/>
        <v>0</v>
      </c>
      <c r="AJ68">
        <f t="shared" si="8"/>
        <v>0</v>
      </c>
      <c r="AK68">
        <f t="shared" si="8"/>
        <v>0</v>
      </c>
      <c r="AL68">
        <f t="shared" si="8"/>
        <v>0</v>
      </c>
      <c r="AM68">
        <f t="shared" si="8"/>
        <v>0</v>
      </c>
      <c r="AN68">
        <f t="shared" si="16"/>
        <v>0</v>
      </c>
      <c r="AO68">
        <f t="shared" si="9"/>
        <v>0</v>
      </c>
      <c r="AP68">
        <f t="shared" si="9"/>
        <v>1</v>
      </c>
      <c r="AQ68">
        <f t="shared" si="9"/>
        <v>0</v>
      </c>
      <c r="AR68">
        <f t="shared" si="15"/>
        <v>0</v>
      </c>
      <c r="AS68">
        <f t="shared" ref="AS68:BH73" si="23">IF(IFERROR(SEARCH(AS$2,$AB68,1),0)=0,0,1)</f>
        <v>0</v>
      </c>
      <c r="AT68">
        <f t="shared" si="23"/>
        <v>0</v>
      </c>
      <c r="AU68">
        <f t="shared" si="23"/>
        <v>1</v>
      </c>
      <c r="AV68">
        <f t="shared" si="23"/>
        <v>1</v>
      </c>
      <c r="AW68">
        <f t="shared" si="23"/>
        <v>0</v>
      </c>
      <c r="AX68">
        <f t="shared" si="23"/>
        <v>0</v>
      </c>
      <c r="AY68">
        <f t="shared" si="23"/>
        <v>0</v>
      </c>
      <c r="AZ68">
        <f t="shared" si="23"/>
        <v>0</v>
      </c>
      <c r="BA68">
        <f t="shared" si="23"/>
        <v>0</v>
      </c>
      <c r="BB68">
        <f t="shared" si="23"/>
        <v>0</v>
      </c>
      <c r="BC68">
        <f t="shared" si="23"/>
        <v>0</v>
      </c>
      <c r="BD68">
        <f t="shared" si="23"/>
        <v>0</v>
      </c>
      <c r="BE68">
        <f t="shared" si="23"/>
        <v>0</v>
      </c>
      <c r="BF68">
        <f t="shared" si="23"/>
        <v>0</v>
      </c>
      <c r="BG68">
        <f t="shared" si="23"/>
        <v>0</v>
      </c>
      <c r="BH68">
        <f t="shared" si="23"/>
        <v>1</v>
      </c>
      <c r="BI68">
        <f t="shared" si="18"/>
        <v>0</v>
      </c>
      <c r="BJ68">
        <f t="shared" si="18"/>
        <v>0</v>
      </c>
      <c r="BK68">
        <f t="shared" si="18"/>
        <v>0</v>
      </c>
      <c r="BL68">
        <f t="shared" si="18"/>
        <v>0</v>
      </c>
      <c r="BM68">
        <f t="shared" si="18"/>
        <v>0</v>
      </c>
      <c r="BN68">
        <f t="shared" si="18"/>
        <v>0</v>
      </c>
      <c r="BO68">
        <f t="shared" si="18"/>
        <v>1</v>
      </c>
    </row>
    <row r="69" spans="1:67">
      <c r="A69" s="5" t="str">
        <f>_xlfn.XLOOKUP($E69,'Raw Data'!$E:$E,'Raw Data'!A:A,"ERROR",0,1)</f>
        <v>AE</v>
      </c>
      <c r="B69" s="5" t="str">
        <f>_xlfn.XLOOKUP($E69,'Raw Data'!$E:$E,'Raw Data'!B:B,"ERROR",0,1)</f>
        <v>Hair Mousses</v>
      </c>
      <c r="C69" s="5" t="str">
        <f>_xlfn.XLOOKUP($E69,'Raw Data'!$E:$E,'Raw Data'!C:C,"ERROR",0,1)</f>
        <v>cantu</v>
      </c>
      <c r="D69" s="5" t="str">
        <f>_xlfn.XLOOKUP($E69,'Raw Data'!$E:$E,'Raw Data'!D:D,"ERROR",0,1)</f>
        <v>www.amazon.ae/dp/B0B6WQPCWR</v>
      </c>
      <c r="E69" s="5" t="s">
        <v>260</v>
      </c>
      <c r="F69" s="9" t="str">
        <f>_xlfn.XLOOKUP($E69,'Raw Data'!$E:$E,'Raw Data'!F:F,"ERROR",0,1)</f>
        <v>CANTU Avocado Hydrating Styling Mousse 248ml, Clear (packaging may vary)</v>
      </c>
      <c r="G69" s="10">
        <f>_xlfn.XLOOKUP($E69,'Raw Data'!$E:$E,'Raw Data'!G:G,"ERROR",0,1)</f>
        <v>48</v>
      </c>
      <c r="H69" s="9">
        <f>_xlfn.XLOOKUP($E69,'Raw Data'!$E:$E,'Raw Data'!H:H,"ERROR",0,1)</f>
        <v>2150.03</v>
      </c>
      <c r="I69" s="9">
        <f>_xlfn.XLOOKUP($E69,'Raw Data'!$E:$E,'Raw Data'!I:I,"ERROR",0,1)</f>
        <v>0.00287850554575851</v>
      </c>
      <c r="J69" s="9" t="str">
        <f>_xlfn.XLOOKUP($E69,'Raw Data'!$E:$E,'Raw Data'!J:J,"ERROR",0,1)</f>
        <v>Yes</v>
      </c>
      <c r="K69" s="14" t="str">
        <f t="array" ref="K69">_xlfn.IFS(AND(L69&gt;0,L69&lt;=5),"0 to 5",AND(L69&gt;5,L69&lt;=10),"5 to 10",AND(L69&gt;10,L69&lt;=15),"10 to 15",AND(L69&gt;15,L69&lt;=20),"15 to 20",AND(L69&gt;20,L69&lt;=30),"20 to 30",AND(L69&gt;30,L69&lt;=40),"30 to 40",AND(L69&gt;40,L69&lt;=50),"40 to 50",AND(L69&gt;50,L69&lt;=75),"50 to 75",AND(L69&gt;75,L69&lt;=100),"75 to 100",AND(L69&gt;100,L69&lt;=150),"100 to 150",AND(L69&gt;150,L69&lt;=200),"150 to 200",AND(L69&gt;200,L69&lt;=250),"200 to 250",AND(L69&gt;250,L69&lt;=300),"250 to 300",AND(L69&gt;300,L69&lt;=400),"300 to 400",AND(L69&gt;400,L69&lt;=500),"400 to 500",L69&gt;500,"500+")</f>
        <v>40 to 50</v>
      </c>
      <c r="L69" s="9">
        <f>_xlfn.XLOOKUP($E69,'Raw Data'!$E:$E,'Raw Data'!L:L,"ERROR",0,1)</f>
        <v>44.1</v>
      </c>
      <c r="M69" s="14" t="str">
        <f t="array" ref="M69">_xlfn.IFS(AND(N69&gt;0,N69&lt;=5),"0 to 5",AND(N69&gt;5,N69&lt;=10),"5 to 10",AND(N69&gt;10,N69&lt;=15),"10 to 15",AND(N69&gt;15,N69&lt;=20),"15 to 20",AND(N69&gt;20,N69&lt;=30),"20 to 30",AND(N69&gt;30,N69&lt;=40),"30 to 40",AND(N69&gt;40,N69&lt;=50),"40 to 50",AND(N69&gt;50,N69&lt;=75),"50 to 75",AND(N69&gt;75,N69&lt;=100),"75 to 100",AND(N69&gt;100,N69&lt;=150),"100 to 150",AND(N69&gt;150,N69&lt;=200),"150 to 200",AND(N69&gt;200,N69&lt;=250),"200 to 250",AND(N69&gt;250,N69&lt;=300),"250 to 300",AND(N69&gt;300,N69&lt;=400),"300 to 400",AND(N69&gt;400,N69&lt;=500),"400 to 500",N69&gt;500,"500+")</f>
        <v>40 to 50</v>
      </c>
      <c r="N69" s="9">
        <f>_xlfn.XLOOKUP($E69,'Raw Data'!$E:$E,'Raw Data'!N:N,"ERROR",0,1)</f>
        <v>45.3</v>
      </c>
      <c r="O69" s="14" t="str">
        <f t="array" ref="O69">_xlfn.IFS(P69=0,"No Discount",AND(P69&gt;0,P69&lt;=0.02),"0% to 2%",AND(P69&gt;0.02,P69&lt;=0.04),"2% to 4%",AND(P69&gt;0.04,P69&lt;=0.06),"4% to 6%",AND(P69&gt;0.06,P69&lt;=0.08),"6% to 8%",AND(P69&gt;0.08,P69&lt;=0.1),"8% to 10%",AND(P69&gt;0.1,P69&lt;=0.15),"10% to 15%",AND(P69&gt;0.15,P69&lt;=0.2),"15% to 20%",AND(P69&gt;0.2,P69&lt;=0.25),"20% to 25%",AND(P69&gt;0.25,P69&lt;=0.3),"25% to 30%",AND(P69&gt;0.3,P69&lt;=0.4),"30% to 40%",AND(P69&gt;0.4,P69&lt;=0.5),"40% to 50%",AND(P69&gt;0.5,P69&lt;=0.75),"50% to 75%",AND(P69&gt;0.75,P69&lt;=1),"75% to 100%")</f>
        <v>2% to 4%</v>
      </c>
      <c r="P69" s="10">
        <f>_xlfn.XLOOKUP($E69,'Raw Data'!$E:$E,'Raw Data'!P:P,"ERROR",0,1)</f>
        <v>0.0264900662251655</v>
      </c>
      <c r="Q69" s="9">
        <f>_xlfn.XLOOKUP($E69,'Raw Data'!$E:$E,'Raw Data'!Q:Q,"ERROR",0,1)</f>
        <v>248</v>
      </c>
      <c r="R69" s="9" t="str">
        <f>_xlfn.XLOOKUP($E69,'Raw Data'!$E:$E,'Raw Data'!R:R,"ERROR",0,1)</f>
        <v>ml</v>
      </c>
      <c r="S69" s="5" t="str">
        <f t="array" ref="S69">_xlfn.IFS(AND(T69&gt;0,T69&lt;=0.05),"0 to 0.05",AND(T69&gt;0.05,T69&lt;=0.1),"0.05 to 0.1",AND(T69&gt;0.1,T69&lt;=0.2),"0.1 to 0.2",AND(T69&gt;0.2,T69&lt;=0.3),"0.2 to 0.3",AND(T69&gt;0.3,T69&lt;=0.4),"0.3 to 0.4",AND(T69&gt;0.4,T69&lt;=0.5),"0.4 to 0.5",AND(T69&gt;0.5,T69&lt;=0.75),"0.5 to 0.75",AND(T69&gt;0.75,T69&lt;=1),"0.75 to 1",AND(T69&gt;1,T69&lt;=2),"1 to 2",AND(T69&gt;2,T69&lt;=3),"2 to 3",AND(T69&gt;3,T69&lt;=4),"3 to 4",AND(T69&gt;4,T69&lt;=5),"4 to 5",AND(T69&gt;5,T69&lt;=10),"5 to 10",T69&gt;10,"10+")</f>
        <v>0.1 to 0.2</v>
      </c>
      <c r="T69" s="10">
        <f t="shared" si="19"/>
        <v>0.177917588637494</v>
      </c>
      <c r="U69" s="15" t="str">
        <f t="array" ref="U69">_xlfn.IFS(AND(V69&gt;0,V69&lt;=0.05),"0 to 0.05",AND(V69&gt;0.05,V69&lt;=0.1),"0.05 to 0.1",AND(V69&gt;0.1,V69&lt;=0.2),"0.1 to 0.2",AND(V69&gt;0.2,V69&lt;=0.3),"0.2 to 0.3",AND(V69&gt;0.3,V69&lt;=0.4),"0.3 to 0.4",AND(V69&gt;0.4,V69&lt;=0.5),"0.4 to 0.5",AND(V69&gt;0.5,V69&lt;=0.75),"0.5 to 0.75",AND(V69&gt;0.75,V69&lt;=1),"0.75 to 1",AND(V69&gt;1,V69&lt;=2),"1 to 2",AND(V69&gt;2,V69&lt;=3),"2 to 3",AND(V69&gt;3,V69&lt;=4),"3 to 4",AND(V69&gt;4,V69&lt;=5),"4 to 5",AND(V69&gt;5,V69&lt;=10),"5 to 10",V69&gt;10,"10+")</f>
        <v>0 to 0.05</v>
      </c>
      <c r="V69" s="10">
        <f t="shared" si="20"/>
        <v>0.0493448985629294</v>
      </c>
      <c r="W69" s="15" t="str">
        <f t="array" ref="W69">_xlfn.IFS(AND(X69&gt;0,X69&lt;=0.05),"0 to 0.05",AND(X69&gt;0.05,X69&lt;=0.1),"0.05 to 0.1",AND(X69&gt;0.1,X69&lt;=0.2),"0.1 to 0.2",AND(X69&gt;0.2,X69&lt;=0.3),"0.2 to 0.3",AND(X69&gt;0.3,X69&lt;=0.4),"0.3 to 0.4",AND(X69&gt;0.4,X69&lt;=0.5),"0.4 to 0.5",AND(X69&gt;0.5,X69&lt;=0.75),"0.5 to 0.75",AND(X69&gt;0.75,X69&lt;=1),"0.75 to 1",AND(X69&gt;1,X69&lt;=2),"1 to 2",AND(X69&gt;2,X69&lt;=3),"2 to 3",AND(X69&gt;3,X69&lt;=4),"3 to 4",AND(X69&gt;4,X69&lt;=5),"4 to 5",AND(X69&gt;5,X69&lt;=10),"5 to 10",X69&gt;10,"10+")</f>
        <v>0 to 0.05</v>
      </c>
      <c r="X69" s="16">
        <f t="shared" si="21"/>
        <v>0.0480377489321233</v>
      </c>
      <c r="Y69" s="5" t="str">
        <f t="array" ref="Y69">_xlfn.IFS(AND(Z69&gt;0,Z69&lt;=1),"0 to 1",AND(Z69&gt;1,Z69&lt;=2),"1 to 2",AND(Z69&gt;2,Z69&lt;=4),"2 to 4",AND(Z69&gt;4,Z69&lt;=6),"4 to 6",AND(Z69&gt;6,Z69&lt;=8),"6 to 8",AND(Z69&gt;8,Z69&lt;=10),"8 to 10",AND(Z69&gt;10,Z69&lt;=15),"10 to 15",AND(Z69&gt;15,Z69&lt;=20),"15 to 20",AND(Z69&gt;20,Z69&lt;=25),"20 to 25",AND(Z69&gt;25,Z69&lt;=30),"25 to 30",AND(Z69&gt;30,Z69&lt;=40),"30 to 40",AND(Z69&gt;40,Z69&lt;=50),"40 to 50",Z69&gt;50,"50+")</f>
        <v>8 to 10</v>
      </c>
      <c r="Z69" s="9">
        <f t="array" ref="Z69">_xlfn.IFS(AA69="oz",_xlfn.IFS(R69="oz",Q69,R69="fl oz",Q69*1.04,R69="ml",Q69*0.0338),AA69="fl oz",_xlfn.IFS(R69="oz",Q69/1.04,R69="fl oz",Q69,R69="ml",Q69*0.0338/1.04),AA69="ml",_xlfn.IFS(R69="oz",Q69/0.0338,R69="fl oz",Q69*1.04/0.0338,R69="ml",Q69))</f>
        <v>8.3824</v>
      </c>
      <c r="AA69" s="9" t="str">
        <f>_xlfn.XLOOKUP($E69,'Raw Data'!$E:$E,'Raw Data'!AA:AA,"ERROR",0,1)</f>
        <v>oz</v>
      </c>
      <c r="AB69" s="5" t="s">
        <v>261</v>
      </c>
      <c r="AC69" s="5" t="s">
        <v>262</v>
      </c>
      <c r="AD69" s="5" t="s">
        <v>263</v>
      </c>
      <c r="AE69">
        <f t="shared" si="22"/>
        <v>0</v>
      </c>
      <c r="AF69">
        <f t="shared" si="22"/>
        <v>0</v>
      </c>
      <c r="AG69">
        <f t="shared" si="22"/>
        <v>0</v>
      </c>
      <c r="AH69">
        <f t="shared" si="22"/>
        <v>0</v>
      </c>
      <c r="AI69">
        <f t="shared" si="17"/>
        <v>1</v>
      </c>
      <c r="AJ69">
        <f t="shared" si="8"/>
        <v>0</v>
      </c>
      <c r="AK69">
        <f t="shared" si="8"/>
        <v>0</v>
      </c>
      <c r="AL69">
        <f t="shared" si="8"/>
        <v>0</v>
      </c>
      <c r="AM69">
        <f t="shared" si="8"/>
        <v>0</v>
      </c>
      <c r="AN69">
        <f t="shared" si="16"/>
        <v>0</v>
      </c>
      <c r="AO69">
        <f t="shared" si="9"/>
        <v>1</v>
      </c>
      <c r="AP69">
        <f t="shared" si="9"/>
        <v>1</v>
      </c>
      <c r="AQ69">
        <f t="shared" si="9"/>
        <v>0</v>
      </c>
      <c r="AR69">
        <f t="shared" ref="AR69:BG73" si="24">IF(IFERROR(SEARCH(AR$2,$AB69,1),0)=0,0,1)</f>
        <v>0</v>
      </c>
      <c r="AS69">
        <f t="shared" si="24"/>
        <v>0</v>
      </c>
      <c r="AT69">
        <f t="shared" si="24"/>
        <v>0</v>
      </c>
      <c r="AU69">
        <f t="shared" si="24"/>
        <v>0</v>
      </c>
      <c r="AV69">
        <f t="shared" si="24"/>
        <v>0</v>
      </c>
      <c r="AW69">
        <f t="shared" si="24"/>
        <v>0</v>
      </c>
      <c r="AX69">
        <f t="shared" si="24"/>
        <v>1</v>
      </c>
      <c r="AY69">
        <f t="shared" si="24"/>
        <v>0</v>
      </c>
      <c r="AZ69">
        <f t="shared" si="24"/>
        <v>0</v>
      </c>
      <c r="BA69">
        <f t="shared" si="24"/>
        <v>0</v>
      </c>
      <c r="BB69">
        <f t="shared" si="24"/>
        <v>1</v>
      </c>
      <c r="BC69">
        <f t="shared" si="24"/>
        <v>0</v>
      </c>
      <c r="BD69">
        <f t="shared" si="24"/>
        <v>0</v>
      </c>
      <c r="BE69">
        <f t="shared" si="24"/>
        <v>0</v>
      </c>
      <c r="BF69">
        <f t="shared" si="24"/>
        <v>0</v>
      </c>
      <c r="BG69">
        <f t="shared" si="24"/>
        <v>0</v>
      </c>
      <c r="BH69">
        <f t="shared" si="23"/>
        <v>0</v>
      </c>
      <c r="BI69">
        <f t="shared" si="18"/>
        <v>0</v>
      </c>
      <c r="BJ69">
        <f t="shared" si="18"/>
        <v>0</v>
      </c>
      <c r="BK69">
        <f t="shared" si="18"/>
        <v>0</v>
      </c>
      <c r="BL69">
        <f t="shared" si="18"/>
        <v>0</v>
      </c>
      <c r="BM69">
        <f t="shared" si="18"/>
        <v>0</v>
      </c>
      <c r="BN69">
        <f t="shared" si="18"/>
        <v>0</v>
      </c>
      <c r="BO69">
        <f t="shared" si="18"/>
        <v>1</v>
      </c>
    </row>
    <row r="70" spans="1:67">
      <c r="A70" s="5" t="str">
        <f>_xlfn.XLOOKUP($E70,'Raw Data'!$E:$E,'Raw Data'!A:A,"ERROR",0,1)</f>
        <v>AE</v>
      </c>
      <c r="B70" s="5" t="str">
        <f>_xlfn.XLOOKUP($E70,'Raw Data'!$E:$E,'Raw Data'!B:B,"ERROR",0,1)</f>
        <v>Hair Mousses</v>
      </c>
      <c r="C70" s="5" t="str">
        <f>_xlfn.XLOOKUP($E70,'Raw Data'!$E:$E,'Raw Data'!C:C,"ERROR",0,1)</f>
        <v>Wella</v>
      </c>
      <c r="D70" s="5" t="str">
        <f>_xlfn.XLOOKUP($E70,'Raw Data'!$E:$E,'Raw Data'!D:D,"ERROR",0,1)</f>
        <v>www.amazon.ae/dp/B0117XPSUK</v>
      </c>
      <c r="E70" s="5" t="s">
        <v>264</v>
      </c>
      <c r="F70" s="9" t="str">
        <f>_xlfn.XLOOKUP($E70,'Raw Data'!$E:$E,'Raw Data'!F:F,"ERROR",0,1)</f>
        <v>Wella Professionals Eimi Natural Volume Mousse per Dare Volume - 300 ml</v>
      </c>
      <c r="G70" s="10">
        <f>_xlfn.XLOOKUP($E70,'Raw Data'!$E:$E,'Raw Data'!G:G,"ERROR",0,1)</f>
        <v>35</v>
      </c>
      <c r="H70" s="9">
        <f>_xlfn.XLOOKUP($E70,'Raw Data'!$E:$E,'Raw Data'!H:H,"ERROR",0,1)</f>
        <v>2121.8</v>
      </c>
      <c r="I70" s="9">
        <f>_xlfn.XLOOKUP($E70,'Raw Data'!$E:$E,'Raw Data'!I:I,"ERROR",0,1)</f>
        <v>0.00284071062589378</v>
      </c>
      <c r="J70" s="9" t="str">
        <f>_xlfn.XLOOKUP($E70,'Raw Data'!$E:$E,'Raw Data'!J:J,"ERROR",0,1)</f>
        <v>Yes</v>
      </c>
      <c r="K70" s="14" t="str">
        <f t="array" ref="K70">_xlfn.IFS(AND(L70&gt;0,L70&lt;=5),"0 to 5",AND(L70&gt;5,L70&lt;=10),"5 to 10",AND(L70&gt;10,L70&lt;=15),"10 to 15",AND(L70&gt;15,L70&lt;=20),"15 to 20",AND(L70&gt;20,L70&lt;=30),"20 to 30",AND(L70&gt;30,L70&lt;=40),"30 to 40",AND(L70&gt;40,L70&lt;=50),"40 to 50",AND(L70&gt;50,L70&lt;=75),"50 to 75",AND(L70&gt;75,L70&lt;=100),"75 to 100",AND(L70&gt;100,L70&lt;=150),"100 to 150",AND(L70&gt;150,L70&lt;=200),"150 to 200",AND(L70&gt;200,L70&lt;=250),"200 to 250",AND(L70&gt;250,L70&lt;=300),"250 to 300",AND(L70&gt;300,L70&lt;=400),"300 to 400",AND(L70&gt;400,L70&lt;=500),"400 to 500",L70&gt;500,"500+")</f>
        <v>50 to 75</v>
      </c>
      <c r="L70" s="9">
        <f>_xlfn.XLOOKUP($E70,'Raw Data'!$E:$E,'Raw Data'!L:L,"ERROR",0,1)</f>
        <v>60</v>
      </c>
      <c r="M70" s="14" t="str">
        <f t="array" ref="M70">_xlfn.IFS(AND(N70&gt;0,N70&lt;=5),"0 to 5",AND(N70&gt;5,N70&lt;=10),"5 to 10",AND(N70&gt;10,N70&lt;=15),"10 to 15",AND(N70&gt;15,N70&lt;=20),"15 to 20",AND(N70&gt;20,N70&lt;=30),"20 to 30",AND(N70&gt;30,N70&lt;=40),"30 to 40",AND(N70&gt;40,N70&lt;=50),"40 to 50",AND(N70&gt;50,N70&lt;=75),"50 to 75",AND(N70&gt;75,N70&lt;=100),"75 to 100",AND(N70&gt;100,N70&lt;=150),"100 to 150",AND(N70&gt;150,N70&lt;=200),"150 to 200",AND(N70&gt;200,N70&lt;=250),"200 to 250",AND(N70&gt;250,N70&lt;=300),"250 to 300",AND(N70&gt;300,N70&lt;=400),"300 to 400",AND(N70&gt;400,N70&lt;=500),"400 to 500",N70&gt;500,"500+")</f>
        <v>50 to 75</v>
      </c>
      <c r="N70" s="9">
        <f>_xlfn.XLOOKUP($E70,'Raw Data'!$E:$E,'Raw Data'!N:N,"ERROR",0,1)</f>
        <v>60</v>
      </c>
      <c r="O70" s="14" t="str">
        <f t="array" ref="O70">_xlfn.IFS(P70=0,"No Discount",AND(P70&gt;0,P70&lt;=0.02),"0% to 2%",AND(P70&gt;0.02,P70&lt;=0.04),"2% to 4%",AND(P70&gt;0.04,P70&lt;=0.06),"4% to 6%",AND(P70&gt;0.06,P70&lt;=0.08),"6% to 8%",AND(P70&gt;0.08,P70&lt;=0.1),"8% to 10%",AND(P70&gt;0.1,P70&lt;=0.15),"10% to 15%",AND(P70&gt;0.15,P70&lt;=0.2),"15% to 20%",AND(P70&gt;0.2,P70&lt;=0.25),"20% to 25%",AND(P70&gt;0.25,P70&lt;=0.3),"25% to 30%",AND(P70&gt;0.3,P70&lt;=0.4),"30% to 40%",AND(P70&gt;0.4,P70&lt;=0.5),"40% to 50%",AND(P70&gt;0.5,P70&lt;=0.75),"50% to 75%",AND(P70&gt;0.75,P70&lt;=1),"75% to 100%")</f>
        <v>No Discount</v>
      </c>
      <c r="P70" s="10">
        <f>_xlfn.XLOOKUP($E70,'Raw Data'!$E:$E,'Raw Data'!P:P,"ERROR",0,1)</f>
        <v>0</v>
      </c>
      <c r="Q70" s="9">
        <f>_xlfn.XLOOKUP($E70,'Raw Data'!$E:$E,'Raw Data'!Q:Q,"ERROR",0,1)</f>
        <v>300</v>
      </c>
      <c r="R70" s="9" t="str">
        <f>_xlfn.XLOOKUP($E70,'Raw Data'!$E:$E,'Raw Data'!R:R,"ERROR",0,1)</f>
        <v>ml</v>
      </c>
      <c r="S70" s="5" t="str">
        <f t="array" ref="S70">_xlfn.IFS(AND(T70&gt;0,T70&lt;=0.05),"0 to 0.05",AND(T70&gt;0.05,T70&lt;=0.1),"0.05 to 0.1",AND(T70&gt;0.1,T70&lt;=0.2),"0.1 to 0.2",AND(T70&gt;0.2,T70&lt;=0.3),"0.2 to 0.3",AND(T70&gt;0.3,T70&lt;=0.4),"0.3 to 0.4",AND(T70&gt;0.4,T70&lt;=0.5),"0.4 to 0.5",AND(T70&gt;0.5,T70&lt;=0.75),"0.5 to 0.75",AND(T70&gt;0.75,T70&lt;=1),"0.75 to 1",AND(T70&gt;1,T70&lt;=2),"1 to 2",AND(T70&gt;2,T70&lt;=3),"2 to 3",AND(T70&gt;3,T70&lt;=4),"3 to 4",AND(T70&gt;4,T70&lt;=5),"4 to 5",AND(T70&gt;5,T70&lt;=10),"5 to 10",T70&gt;10,"10+")</f>
        <v>0.2 to 0.3</v>
      </c>
      <c r="T70" s="10">
        <f t="shared" si="19"/>
        <v>0.200106857061671</v>
      </c>
      <c r="U70" s="15" t="str">
        <f t="array" ref="U70">_xlfn.IFS(AND(V70&gt;0,V70&lt;=0.05),"0 to 0.05",AND(V70&gt;0.05,V70&lt;=0.1),"0.05 to 0.1",AND(V70&gt;0.1,V70&lt;=0.2),"0.1 to 0.2",AND(V70&gt;0.2,V70&lt;=0.3),"0.2 to 0.3",AND(V70&gt;0.3,V70&lt;=0.4),"0.3 to 0.4",AND(V70&gt;0.4,V70&lt;=0.5),"0.4 to 0.5",AND(V70&gt;0.5,V70&lt;=0.75),"0.5 to 0.75",AND(V70&gt;0.75,V70&lt;=1),"0.75 to 1",AND(V70&gt;1,V70&lt;=2),"1 to 2",AND(V70&gt;2,V70&lt;=3),"2 to 3",AND(V70&gt;3,V70&lt;=4),"3 to 4",AND(V70&gt;4,V70&lt;=5),"4 to 5",AND(V70&gt;5,V70&lt;=10),"5 to 10",V70&gt;10,"10+")</f>
        <v>0.05 to 0.1</v>
      </c>
      <c r="V70" s="10">
        <f t="shared" si="20"/>
        <v>0.0540288514066512</v>
      </c>
      <c r="W70" s="15" t="str">
        <f t="array" ref="W70">_xlfn.IFS(AND(X70&gt;0,X70&lt;=0.05),"0 to 0.05",AND(X70&gt;0.05,X70&lt;=0.1),"0.05 to 0.1",AND(X70&gt;0.1,X70&lt;=0.2),"0.1 to 0.2",AND(X70&gt;0.2,X70&lt;=0.3),"0.2 to 0.3",AND(X70&gt;0.3,X70&lt;=0.4),"0.3 to 0.4",AND(X70&gt;0.4,X70&lt;=0.5),"0.4 to 0.5",AND(X70&gt;0.5,X70&lt;=0.75),"0.5 to 0.75",AND(X70&gt;0.75,X70&lt;=1),"0.75 to 1",AND(X70&gt;1,X70&lt;=2),"1 to 2",AND(X70&gt;2,X70&lt;=3),"2 to 3",AND(X70&gt;3,X70&lt;=4),"3 to 4",AND(X70&gt;4,X70&lt;=5),"4 to 5",AND(X70&gt;5,X70&lt;=10),"5 to 10",X70&gt;10,"10+")</f>
        <v>0.05 to 0.1</v>
      </c>
      <c r="X70" s="16">
        <f t="shared" si="21"/>
        <v>0.0540288514066512</v>
      </c>
      <c r="Y70" s="5" t="str">
        <f t="array" ref="Y70">_xlfn.IFS(AND(Z70&gt;0,Z70&lt;=1),"0 to 1",AND(Z70&gt;1,Z70&lt;=2),"1 to 2",AND(Z70&gt;2,Z70&lt;=4),"2 to 4",AND(Z70&gt;4,Z70&lt;=6),"4 to 6",AND(Z70&gt;6,Z70&lt;=8),"6 to 8",AND(Z70&gt;8,Z70&lt;=10),"8 to 10",AND(Z70&gt;10,Z70&lt;=15),"10 to 15",AND(Z70&gt;15,Z70&lt;=20),"15 to 20",AND(Z70&gt;20,Z70&lt;=25),"20 to 25",AND(Z70&gt;25,Z70&lt;=30),"25 to 30",AND(Z70&gt;30,Z70&lt;=40),"30 to 40",AND(Z70&gt;40,Z70&lt;=50),"40 to 50",Z70&gt;50,"50+")</f>
        <v>10 to 15</v>
      </c>
      <c r="Z70" s="9">
        <f t="array" ref="Z70">_xlfn.IFS(AA70="oz",_xlfn.IFS(R70="oz",Q70,R70="fl oz",Q70*1.04,R70="ml",Q70*0.0338),AA70="fl oz",_xlfn.IFS(R70="oz",Q70/1.04,R70="fl oz",Q70,R70="ml",Q70*0.0338/1.04),AA70="ml",_xlfn.IFS(R70="oz",Q70/0.0338,R70="fl oz",Q70*1.04/0.0338,R70="ml",Q70))</f>
        <v>10.14</v>
      </c>
      <c r="AA70" s="9" t="str">
        <f>_xlfn.XLOOKUP($E70,'Raw Data'!$E:$E,'Raw Data'!AA:AA,"ERROR",0,1)</f>
        <v>oz</v>
      </c>
      <c r="AB70" s="5" t="s">
        <v>265</v>
      </c>
      <c r="AC70" s="5" t="s">
        <v>144</v>
      </c>
      <c r="AD70" s="5" t="s">
        <v>43</v>
      </c>
      <c r="AE70">
        <f t="shared" si="22"/>
        <v>0</v>
      </c>
      <c r="AF70">
        <f t="shared" si="22"/>
        <v>0</v>
      </c>
      <c r="AG70">
        <f t="shared" si="22"/>
        <v>0</v>
      </c>
      <c r="AH70">
        <f t="shared" si="22"/>
        <v>0</v>
      </c>
      <c r="AI70">
        <f t="shared" si="17"/>
        <v>0</v>
      </c>
      <c r="AJ70">
        <f t="shared" si="8"/>
        <v>0</v>
      </c>
      <c r="AK70">
        <f t="shared" si="8"/>
        <v>0</v>
      </c>
      <c r="AL70">
        <f t="shared" si="8"/>
        <v>0</v>
      </c>
      <c r="AM70">
        <f t="shared" si="8"/>
        <v>0</v>
      </c>
      <c r="AN70">
        <f t="shared" si="16"/>
        <v>0</v>
      </c>
      <c r="AO70">
        <f t="shared" si="9"/>
        <v>0</v>
      </c>
      <c r="AP70">
        <f t="shared" si="9"/>
        <v>0</v>
      </c>
      <c r="AQ70">
        <f t="shared" si="9"/>
        <v>0</v>
      </c>
      <c r="AR70">
        <f t="shared" si="24"/>
        <v>0</v>
      </c>
      <c r="AS70">
        <f t="shared" si="24"/>
        <v>1</v>
      </c>
      <c r="AT70">
        <f t="shared" si="24"/>
        <v>0</v>
      </c>
      <c r="AU70">
        <f t="shared" si="24"/>
        <v>1</v>
      </c>
      <c r="AV70">
        <f t="shared" si="24"/>
        <v>0</v>
      </c>
      <c r="AW70">
        <f t="shared" si="24"/>
        <v>0</v>
      </c>
      <c r="AX70">
        <f t="shared" si="24"/>
        <v>0</v>
      </c>
      <c r="AY70">
        <f t="shared" si="24"/>
        <v>0</v>
      </c>
      <c r="AZ70">
        <f t="shared" si="24"/>
        <v>0</v>
      </c>
      <c r="BA70">
        <f t="shared" si="24"/>
        <v>0</v>
      </c>
      <c r="BB70">
        <f t="shared" si="24"/>
        <v>1</v>
      </c>
      <c r="BC70">
        <f t="shared" si="24"/>
        <v>0</v>
      </c>
      <c r="BD70">
        <f t="shared" si="24"/>
        <v>0</v>
      </c>
      <c r="BE70">
        <f t="shared" si="24"/>
        <v>0</v>
      </c>
      <c r="BF70">
        <f t="shared" si="24"/>
        <v>0</v>
      </c>
      <c r="BG70">
        <f t="shared" si="24"/>
        <v>0</v>
      </c>
      <c r="BH70">
        <f t="shared" si="23"/>
        <v>0</v>
      </c>
      <c r="BI70">
        <f t="shared" si="18"/>
        <v>0</v>
      </c>
      <c r="BJ70">
        <f t="shared" si="18"/>
        <v>0</v>
      </c>
      <c r="BK70">
        <f t="shared" si="18"/>
        <v>0</v>
      </c>
      <c r="BL70">
        <f t="shared" si="18"/>
        <v>0</v>
      </c>
      <c r="BM70">
        <f t="shared" si="18"/>
        <v>0</v>
      </c>
      <c r="BN70">
        <f t="shared" si="18"/>
        <v>1</v>
      </c>
      <c r="BO70">
        <f t="shared" si="18"/>
        <v>1</v>
      </c>
    </row>
    <row r="71" spans="1:67">
      <c r="A71" s="5" t="str">
        <f>_xlfn.XLOOKUP($E71,'Raw Data'!$E:$E,'Raw Data'!A:A,"ERROR",0,1)</f>
        <v>AE</v>
      </c>
      <c r="B71" s="5" t="str">
        <f>_xlfn.XLOOKUP($E71,'Raw Data'!$E:$E,'Raw Data'!B:B,"ERROR",0,1)</f>
        <v>Hair Mousses</v>
      </c>
      <c r="C71" s="5" t="str">
        <f>_xlfn.XLOOKUP($E71,'Raw Data'!$E:$E,'Raw Data'!C:C,"ERROR",0,1)</f>
        <v>Mielle</v>
      </c>
      <c r="D71" s="5" t="str">
        <f>_xlfn.XLOOKUP($E71,'Raw Data'!$E:$E,'Raw Data'!D:D,"ERROR",0,1)</f>
        <v>www.amazon.ae/dp/B06XYSHCST</v>
      </c>
      <c r="E71" s="5" t="s">
        <v>266</v>
      </c>
      <c r="F71" s="9" t="str">
        <f>_xlfn.XLOOKUP($E71,'Raw Data'!$E:$E,'Raw Data'!F:F,"ERROR",0,1)</f>
        <v>Mielle Organics Brazilian Curly Cocktail Curl  Mousse  7.5oz"Pack of 2"</v>
      </c>
      <c r="G71" s="10">
        <f>_xlfn.XLOOKUP($E71,'Raw Data'!$E:$E,'Raw Data'!G:G,"ERROR",0,1)</f>
        <v>19</v>
      </c>
      <c r="H71" s="9">
        <f>_xlfn.XLOOKUP($E71,'Raw Data'!$E:$E,'Raw Data'!H:H,"ERROR",0,1)</f>
        <v>2120.93</v>
      </c>
      <c r="I71" s="9">
        <f>_xlfn.XLOOKUP($E71,'Raw Data'!$E:$E,'Raw Data'!I:I,"ERROR",0,1)</f>
        <v>0.00283954585153026</v>
      </c>
      <c r="J71" s="9" t="str">
        <f>_xlfn.XLOOKUP($E71,'Raw Data'!$E:$E,'Raw Data'!J:J,"ERROR",0,1)</f>
        <v>Yes</v>
      </c>
      <c r="K71" s="14" t="str">
        <f t="array" ref="K71">_xlfn.IFS(AND(L71&gt;0,L71&lt;=5),"0 to 5",AND(L71&gt;5,L71&lt;=10),"5 to 10",AND(L71&gt;10,L71&lt;=15),"10 to 15",AND(L71&gt;15,L71&lt;=20),"15 to 20",AND(L71&gt;20,L71&lt;=30),"20 to 30",AND(L71&gt;30,L71&lt;=40),"30 to 40",AND(L71&gt;40,L71&lt;=50),"40 to 50",AND(L71&gt;50,L71&lt;=75),"50 to 75",AND(L71&gt;75,L71&lt;=100),"75 to 100",AND(L71&gt;100,L71&lt;=150),"100 to 150",AND(L71&gt;150,L71&lt;=200),"150 to 200",AND(L71&gt;200,L71&lt;=250),"200 to 250",AND(L71&gt;250,L71&lt;=300),"250 to 300",AND(L71&gt;300,L71&lt;=400),"300 to 400",AND(L71&gt;400,L71&lt;=500),"400 to 500",L71&gt;500,"500+")</f>
        <v>100 to 150</v>
      </c>
      <c r="L71" s="9">
        <f>_xlfn.XLOOKUP($E71,'Raw Data'!$E:$E,'Raw Data'!L:L,"ERROR",0,1)</f>
        <v>113.29</v>
      </c>
      <c r="M71" s="14" t="str">
        <f t="array" ref="M71">_xlfn.IFS(AND(N71&gt;0,N71&lt;=5),"0 to 5",AND(N71&gt;5,N71&lt;=10),"5 to 10",AND(N71&gt;10,N71&lt;=15),"10 to 15",AND(N71&gt;15,N71&lt;=20),"15 to 20",AND(N71&gt;20,N71&lt;=30),"20 to 30",AND(N71&gt;30,N71&lt;=40),"30 to 40",AND(N71&gt;40,N71&lt;=50),"40 to 50",AND(N71&gt;50,N71&lt;=75),"50 to 75",AND(N71&gt;75,N71&lt;=100),"75 to 100",AND(N71&gt;100,N71&lt;=150),"100 to 150",AND(N71&gt;150,N71&lt;=200),"150 to 200",AND(N71&gt;200,N71&lt;=250),"200 to 250",AND(N71&gt;250,N71&lt;=300),"250 to 300",AND(N71&gt;300,N71&lt;=400),"300 to 400",AND(N71&gt;400,N71&lt;=500),"400 to 500",N71&gt;500,"500+")</f>
        <v>100 to 150</v>
      </c>
      <c r="N71" s="9">
        <f>_xlfn.XLOOKUP($E71,'Raw Data'!$E:$E,'Raw Data'!N:N,"ERROR",0,1)</f>
        <v>115.72</v>
      </c>
      <c r="O71" s="14" t="str">
        <f t="array" ref="O71">_xlfn.IFS(P71=0,"No Discount",AND(P71&gt;0,P71&lt;=0.02),"0% to 2%",AND(P71&gt;0.02,P71&lt;=0.04),"2% to 4%",AND(P71&gt;0.04,P71&lt;=0.06),"4% to 6%",AND(P71&gt;0.06,P71&lt;=0.08),"6% to 8%",AND(P71&gt;0.08,P71&lt;=0.1),"8% to 10%",AND(P71&gt;0.1,P71&lt;=0.15),"10% to 15%",AND(P71&gt;0.15,P71&lt;=0.2),"15% to 20%",AND(P71&gt;0.2,P71&lt;=0.25),"20% to 25%",AND(P71&gt;0.25,P71&lt;=0.3),"25% to 30%",AND(P71&gt;0.3,P71&lt;=0.4),"30% to 40%",AND(P71&gt;0.4,P71&lt;=0.5),"40% to 50%",AND(P71&gt;0.5,P71&lt;=0.75),"50% to 75%",AND(P71&gt;0.75,P71&lt;=1),"75% to 100%")</f>
        <v>2% to 4%</v>
      </c>
      <c r="P71" s="10">
        <f>_xlfn.XLOOKUP($E71,'Raw Data'!$E:$E,'Raw Data'!P:P,"ERROR",0,1)</f>
        <v>0.0209989630141721</v>
      </c>
      <c r="Q71" s="9">
        <f>_xlfn.XLOOKUP($E71,'Raw Data'!$E:$E,'Raw Data'!Q:Q,"ERROR",0,1)</f>
        <v>15</v>
      </c>
      <c r="R71" s="9" t="str">
        <f>_xlfn.XLOOKUP($E71,'Raw Data'!$E:$E,'Raw Data'!R:R,"ERROR",0,1)</f>
        <v>oz</v>
      </c>
      <c r="S71" s="5" t="str">
        <f t="array" ref="S71">_xlfn.IFS(AND(T71&gt;0,T71&lt;=0.05),"0 to 0.05",AND(T71&gt;0.05,T71&lt;=0.1),"0.05 to 0.1",AND(T71&gt;0.1,T71&lt;=0.2),"0.1 to 0.2",AND(T71&gt;0.2,T71&lt;=0.3),"0.2 to 0.3",AND(T71&gt;0.3,T71&lt;=0.4),"0.3 to 0.4",AND(T71&gt;0.4,T71&lt;=0.5),"0.4 to 0.5",AND(T71&gt;0.5,T71&lt;=0.75),"0.5 to 0.75",AND(T71&gt;0.75,T71&lt;=1),"0.75 to 1",AND(T71&gt;1,T71&lt;=2),"1 to 2",AND(T71&gt;2,T71&lt;=3),"2 to 3",AND(T71&gt;3,T71&lt;=4),"3 to 4",AND(T71&gt;4,T71&lt;=5),"4 to 5",AND(T71&gt;5,T71&lt;=10),"5 to 10",T71&gt;10,"10+")</f>
        <v>0.2 to 0.3</v>
      </c>
      <c r="T71" s="10">
        <f t="shared" si="19"/>
        <v>0.255416525758088</v>
      </c>
      <c r="U71" s="15" t="str">
        <f t="array" ref="U71">_xlfn.IFS(AND(V71&gt;0,V71&lt;=0.05),"0 to 0.05",AND(V71&gt;0.05,V71&lt;=0.1),"0.05 to 0.1",AND(V71&gt;0.1,V71&lt;=0.2),"0.1 to 0.2",AND(V71&gt;0.2,V71&lt;=0.3),"0.2 to 0.3",AND(V71&gt;0.3,V71&lt;=0.4),"0.3 to 0.4",AND(V71&gt;0.4,V71&lt;=0.5),"0.4 to 0.5",AND(V71&gt;0.5,V71&lt;=0.75),"0.5 to 0.75",AND(V71&gt;0.75,V71&lt;=1),"0.75 to 1",AND(V71&gt;1,V71&lt;=2),"1 to 2",AND(V71&gt;2,V71&lt;=3),"2 to 3",AND(V71&gt;3,V71&lt;=4),"3 to 4",AND(V71&gt;4,V71&lt;=5),"4 to 5",AND(V71&gt;5,V71&lt;=10),"5 to 10",V71&gt;10,"10+")</f>
        <v>0.05 to 0.1</v>
      </c>
      <c r="V71" s="10">
        <f t="shared" si="20"/>
        <v>0.0704416638484951</v>
      </c>
      <c r="W71" s="15" t="str">
        <f t="array" ref="W71">_xlfn.IFS(AND(X71&gt;0,X71&lt;=0.05),"0 to 0.05",AND(X71&gt;0.05,X71&lt;=0.1),"0.05 to 0.1",AND(X71&gt;0.1,X71&lt;=0.2),"0.1 to 0.2",AND(X71&gt;0.2,X71&lt;=0.3),"0.2 to 0.3",AND(X71&gt;0.3,X71&lt;=0.4),"0.3 to 0.4",AND(X71&gt;0.4,X71&lt;=0.5),"0.4 to 0.5",AND(X71&gt;0.5,X71&lt;=0.75),"0.5 to 0.75",AND(X71&gt;0.75,X71&lt;=1),"0.75 to 1",AND(X71&gt;1,X71&lt;=2),"1 to 2",AND(X71&gt;2,X71&lt;=3),"2 to 3",AND(X71&gt;3,X71&lt;=4),"3 to 4",AND(X71&gt;4,X71&lt;=5),"4 to 5",AND(X71&gt;5,X71&lt;=10),"5 to 10",X71&gt;10,"10+")</f>
        <v>0.05 to 0.1</v>
      </c>
      <c r="X71" s="16">
        <f t="shared" si="21"/>
        <v>0.0689624619546838</v>
      </c>
      <c r="Y71" s="5" t="str">
        <f t="array" ref="Y71">_xlfn.IFS(AND(Z71&gt;0,Z71&lt;=1),"0 to 1",AND(Z71&gt;1,Z71&lt;=2),"1 to 2",AND(Z71&gt;2,Z71&lt;=4),"2 to 4",AND(Z71&gt;4,Z71&lt;=6),"4 to 6",AND(Z71&gt;6,Z71&lt;=8),"6 to 8",AND(Z71&gt;8,Z71&lt;=10),"8 to 10",AND(Z71&gt;10,Z71&lt;=15),"10 to 15",AND(Z71&gt;15,Z71&lt;=20),"15 to 20",AND(Z71&gt;20,Z71&lt;=25),"20 to 25",AND(Z71&gt;25,Z71&lt;=30),"25 to 30",AND(Z71&gt;30,Z71&lt;=40),"30 to 40",AND(Z71&gt;40,Z71&lt;=50),"40 to 50",Z71&gt;50,"50+")</f>
        <v>10 to 15</v>
      </c>
      <c r="Z71" s="9">
        <f t="array" ref="Z71">_xlfn.IFS(AA71="oz",_xlfn.IFS(R71="oz",Q71,R71="fl oz",Q71*1.04,R71="ml",Q71*0.0338),AA71="fl oz",_xlfn.IFS(R71="oz",Q71/1.04,R71="fl oz",Q71,R71="ml",Q71*0.0338/1.04),AA71="ml",_xlfn.IFS(R71="oz",Q71/0.0338,R71="fl oz",Q71*1.04/0.0338,R71="ml",Q71))</f>
        <v>15</v>
      </c>
      <c r="AA71" s="9" t="str">
        <f>_xlfn.XLOOKUP($E71,'Raw Data'!$E:$E,'Raw Data'!AA:AA,"ERROR",0,1)</f>
        <v>oz</v>
      </c>
      <c r="AB71" s="5" t="s">
        <v>43</v>
      </c>
      <c r="AC71" s="5" t="s">
        <v>267</v>
      </c>
      <c r="AD71" s="5" t="s">
        <v>268</v>
      </c>
      <c r="AE71">
        <f t="shared" si="22"/>
        <v>0</v>
      </c>
      <c r="AF71">
        <f t="shared" si="22"/>
        <v>0</v>
      </c>
      <c r="AG71">
        <f t="shared" si="22"/>
        <v>0</v>
      </c>
      <c r="AH71">
        <f t="shared" si="22"/>
        <v>0</v>
      </c>
      <c r="AI71">
        <f t="shared" si="17"/>
        <v>0</v>
      </c>
      <c r="AJ71">
        <f t="shared" si="8"/>
        <v>0</v>
      </c>
      <c r="AK71">
        <f t="shared" si="8"/>
        <v>0</v>
      </c>
      <c r="AL71">
        <f t="shared" si="8"/>
        <v>0</v>
      </c>
      <c r="AM71">
        <f t="shared" si="8"/>
        <v>0</v>
      </c>
      <c r="AN71">
        <f t="shared" si="16"/>
        <v>0</v>
      </c>
      <c r="AO71">
        <f t="shared" si="9"/>
        <v>0</v>
      </c>
      <c r="AP71">
        <f t="shared" si="9"/>
        <v>0</v>
      </c>
      <c r="AQ71">
        <f t="shared" si="9"/>
        <v>0</v>
      </c>
      <c r="AR71">
        <f t="shared" si="24"/>
        <v>0</v>
      </c>
      <c r="AS71">
        <f t="shared" si="24"/>
        <v>0</v>
      </c>
      <c r="AT71">
        <f t="shared" si="24"/>
        <v>0</v>
      </c>
      <c r="AU71">
        <f t="shared" si="24"/>
        <v>0</v>
      </c>
      <c r="AV71">
        <f t="shared" si="24"/>
        <v>0</v>
      </c>
      <c r="AW71">
        <f t="shared" si="24"/>
        <v>0</v>
      </c>
      <c r="AX71">
        <f t="shared" si="24"/>
        <v>0</v>
      </c>
      <c r="AY71">
        <f t="shared" si="24"/>
        <v>0</v>
      </c>
      <c r="AZ71">
        <f t="shared" si="24"/>
        <v>0</v>
      </c>
      <c r="BA71">
        <f t="shared" si="24"/>
        <v>0</v>
      </c>
      <c r="BB71">
        <f t="shared" si="24"/>
        <v>0</v>
      </c>
      <c r="BC71">
        <f t="shared" si="24"/>
        <v>1</v>
      </c>
      <c r="BD71">
        <f t="shared" si="24"/>
        <v>0</v>
      </c>
      <c r="BE71">
        <f t="shared" si="24"/>
        <v>0</v>
      </c>
      <c r="BF71">
        <f t="shared" si="24"/>
        <v>0</v>
      </c>
      <c r="BG71">
        <f t="shared" si="24"/>
        <v>0</v>
      </c>
      <c r="BH71">
        <f t="shared" si="23"/>
        <v>0</v>
      </c>
      <c r="BI71">
        <f t="shared" si="18"/>
        <v>0</v>
      </c>
      <c r="BJ71">
        <f t="shared" si="18"/>
        <v>0</v>
      </c>
      <c r="BK71">
        <f t="shared" si="18"/>
        <v>0</v>
      </c>
      <c r="BL71">
        <f t="shared" si="18"/>
        <v>0</v>
      </c>
      <c r="BM71">
        <f t="shared" si="18"/>
        <v>0</v>
      </c>
      <c r="BN71">
        <f t="shared" si="18"/>
        <v>0</v>
      </c>
      <c r="BO71">
        <f t="shared" si="18"/>
        <v>1</v>
      </c>
    </row>
    <row r="72" spans="1:67">
      <c r="A72" s="5" t="str">
        <f>_xlfn.XLOOKUP($E72,'Raw Data'!$E:$E,'Raw Data'!A:A,"ERROR",0,1)</f>
        <v>AE</v>
      </c>
      <c r="B72" s="5" t="str">
        <f>_xlfn.XLOOKUP($E72,'Raw Data'!$E:$E,'Raw Data'!B:B,"ERROR",0,1)</f>
        <v>Hair Mousses</v>
      </c>
      <c r="C72" s="5" t="str">
        <f>_xlfn.XLOOKUP($E72,'Raw Data'!$E:$E,'Raw Data'!C:C,"ERROR",0,1)</f>
        <v>Garnier</v>
      </c>
      <c r="D72" s="5" t="str">
        <f>_xlfn.XLOOKUP($E72,'Raw Data'!$E:$E,'Raw Data'!D:D,"ERROR",0,1)</f>
        <v>www.amazon.ae/dp/B000JEAYT4</v>
      </c>
      <c r="E72" s="5" t="s">
        <v>269</v>
      </c>
      <c r="F72" s="9" t="str">
        <f>_xlfn.XLOOKUP($E72,'Raw Data'!$E:$E,'Raw Data'!F:F,"ERROR",0,1)</f>
        <v>Garnier Fructis Style Curl Construct Creation Mousse, 6.8 Oz, 1 Count (Packaging May Vary)</v>
      </c>
      <c r="G72" s="10">
        <f>_xlfn.XLOOKUP($E72,'Raw Data'!$E:$E,'Raw Data'!G:G,"ERROR",0,1)</f>
        <v>42</v>
      </c>
      <c r="H72" s="9">
        <f>_xlfn.XLOOKUP($E72,'Raw Data'!$E:$E,'Raw Data'!H:H,"ERROR",0,1)</f>
        <v>2092.59</v>
      </c>
      <c r="I72" s="9">
        <f>_xlfn.XLOOKUP($E72,'Raw Data'!$E:$E,'Raw Data'!I:I,"ERROR",0,1)</f>
        <v>0.0028016036613437</v>
      </c>
      <c r="J72" s="9" t="str">
        <f>_xlfn.XLOOKUP($E72,'Raw Data'!$E:$E,'Raw Data'!J:J,"ERROR",0,1)</f>
        <v>Yes</v>
      </c>
      <c r="K72" s="14" t="str">
        <f t="array" ref="K72">_xlfn.IFS(AND(L72&gt;0,L72&lt;=5),"0 to 5",AND(L72&gt;5,L72&lt;=10),"5 to 10",AND(L72&gt;10,L72&lt;=15),"10 to 15",AND(L72&gt;15,L72&lt;=20),"15 to 20",AND(L72&gt;20,L72&lt;=30),"20 to 30",AND(L72&gt;30,L72&lt;=40),"30 to 40",AND(L72&gt;40,L72&lt;=50),"40 to 50",AND(L72&gt;50,L72&lt;=75),"50 to 75",AND(L72&gt;75,L72&lt;=100),"75 to 100",AND(L72&gt;100,L72&lt;=150),"100 to 150",AND(L72&gt;150,L72&lt;=200),"150 to 200",AND(L72&gt;200,L72&lt;=250),"200 to 250",AND(L72&gt;250,L72&lt;=300),"250 to 300",AND(L72&gt;300,L72&lt;=400),"300 to 400",AND(L72&gt;400,L72&lt;=500),"400 to 500",L72&gt;500,"500+")</f>
        <v>50 to 75</v>
      </c>
      <c r="L72" s="9">
        <f>_xlfn.XLOOKUP($E72,'Raw Data'!$E:$E,'Raw Data'!L:L,"ERROR",0,1)</f>
        <v>53.36</v>
      </c>
      <c r="M72" s="14" t="str">
        <f t="array" ref="M72">_xlfn.IFS(AND(N72&gt;0,N72&lt;=5),"0 to 5",AND(N72&gt;5,N72&lt;=10),"5 to 10",AND(N72&gt;10,N72&lt;=15),"10 to 15",AND(N72&gt;15,N72&lt;=20),"15 to 20",AND(N72&gt;20,N72&lt;=30),"20 to 30",AND(N72&gt;30,N72&lt;=40),"30 to 40",AND(N72&gt;40,N72&lt;=50),"40 to 50",AND(N72&gt;50,N72&lt;=75),"50 to 75",AND(N72&gt;75,N72&lt;=100),"75 to 100",AND(N72&gt;100,N72&lt;=150),"100 to 150",AND(N72&gt;150,N72&lt;=200),"150 to 200",AND(N72&gt;200,N72&lt;=250),"200 to 250",AND(N72&gt;250,N72&lt;=300),"250 to 300",AND(N72&gt;300,N72&lt;=400),"300 to 400",AND(N72&gt;400,N72&lt;=500),"400 to 500",N72&gt;500,"500+")</f>
        <v>50 to 75</v>
      </c>
      <c r="N72" s="9">
        <f>_xlfn.XLOOKUP($E72,'Raw Data'!$E:$E,'Raw Data'!N:N,"ERROR",0,1)</f>
        <v>64.88</v>
      </c>
      <c r="O72" s="14" t="str">
        <f t="array" ref="O72">_xlfn.IFS(P72=0,"No Discount",AND(P72&gt;0,P72&lt;=0.02),"0% to 2%",AND(P72&gt;0.02,P72&lt;=0.04),"2% to 4%",AND(P72&gt;0.04,P72&lt;=0.06),"4% to 6%",AND(P72&gt;0.06,P72&lt;=0.08),"6% to 8%",AND(P72&gt;0.08,P72&lt;=0.1),"8% to 10%",AND(P72&gt;0.1,P72&lt;=0.15),"10% to 15%",AND(P72&gt;0.15,P72&lt;=0.2),"15% to 20%",AND(P72&gt;0.2,P72&lt;=0.25),"20% to 25%",AND(P72&gt;0.25,P72&lt;=0.3),"25% to 30%",AND(P72&gt;0.3,P72&lt;=0.4),"30% to 40%",AND(P72&gt;0.4,P72&lt;=0.5),"40% to 50%",AND(P72&gt;0.5,P72&lt;=0.75),"50% to 75%",AND(P72&gt;0.75,P72&lt;=1),"75% to 100%")</f>
        <v>15% to 20%</v>
      </c>
      <c r="P72" s="10">
        <f>_xlfn.XLOOKUP($E72,'Raw Data'!$E:$E,'Raw Data'!P:P,"ERROR",0,1)</f>
        <v>0.177558569667078</v>
      </c>
      <c r="Q72" s="9">
        <f>_xlfn.XLOOKUP($E72,'Raw Data'!$E:$E,'Raw Data'!Q:Q,"ERROR",0,1)</f>
        <v>6.8</v>
      </c>
      <c r="R72" s="9" t="str">
        <f>_xlfn.XLOOKUP($E72,'Raw Data'!$E:$E,'Raw Data'!R:R,"ERROR",0,1)</f>
        <v>oz</v>
      </c>
      <c r="S72" s="5" t="str">
        <f t="array" ref="S72">_xlfn.IFS(AND(T72&gt;0,T72&lt;=0.05),"0 to 0.05",AND(T72&gt;0.05,T72&lt;=0.1),"0.05 to 0.1",AND(T72&gt;0.1,T72&lt;=0.2),"0.1 to 0.2",AND(T72&gt;0.2,T72&lt;=0.3),"0.2 to 0.3",AND(T72&gt;0.3,T72&lt;=0.4),"0.3 to 0.4",AND(T72&gt;0.4,T72&lt;=0.5),"0.4 to 0.5",AND(T72&gt;0.5,T72&lt;=0.75),"0.5 to 0.75",AND(T72&gt;0.75,T72&lt;=1),"0.75 to 1",AND(T72&gt;1,T72&lt;=2),"1 to 2",AND(T72&gt;2,T72&lt;=3),"2 to 3",AND(T72&gt;3,T72&lt;=4),"3 to 4",AND(T72&gt;4,T72&lt;=5),"4 to 5",AND(T72&gt;5,T72&lt;=10),"5 to 10",T72&gt;10,"10+")</f>
        <v>0.2 to 0.3</v>
      </c>
      <c r="T72" s="10">
        <f t="shared" si="19"/>
        <v>0.265372297041915</v>
      </c>
      <c r="U72" s="15" t="str">
        <f t="array" ref="U72">_xlfn.IFS(AND(V72&gt;0,V72&lt;=0.05),"0 to 0.05",AND(V72&gt;0.05,V72&lt;=0.1),"0.05 to 0.1",AND(V72&gt;0.1,V72&lt;=0.2),"0.1 to 0.2",AND(V72&gt;0.2,V72&lt;=0.3),"0.2 to 0.3",AND(V72&gt;0.3,V72&lt;=0.4),"0.3 to 0.4",AND(V72&gt;0.4,V72&lt;=0.5),"0.4 to 0.5",AND(V72&gt;0.5,V72&lt;=0.75),"0.5 to 0.75",AND(V72&gt;0.75,V72&lt;=1),"0.75 to 1",AND(V72&gt;1,V72&lt;=2),"1 to 2",AND(V72&gt;2,V72&lt;=3),"2 to 3",AND(V72&gt;3,V72&lt;=4),"3 to 4",AND(V72&gt;4,V72&lt;=5),"4 to 5",AND(V72&gt;5,V72&lt;=10),"5 to 10",V72&gt;10,"10+")</f>
        <v>0.05 to 0.1</v>
      </c>
      <c r="V72" s="10">
        <f t="shared" si="20"/>
        <v>0.0871192981758141</v>
      </c>
      <c r="W72" s="15" t="str">
        <f t="array" ref="W72">_xlfn.IFS(AND(X72&gt;0,X72&lt;=0.05),"0 to 0.05",AND(X72&gt;0.05,X72&lt;=0.1),"0.05 to 0.1",AND(X72&gt;0.1,X72&lt;=0.2),"0.1 to 0.2",AND(X72&gt;0.2,X72&lt;=0.3),"0.2 to 0.3",AND(X72&gt;0.3,X72&lt;=0.4),"0.3 to 0.4",AND(X72&gt;0.4,X72&lt;=0.5),"0.4 to 0.5",AND(X72&gt;0.5,X72&lt;=0.75),"0.5 to 0.75",AND(X72&gt;0.75,X72&lt;=1),"0.75 to 1",AND(X72&gt;1,X72&lt;=2),"1 to 2",AND(X72&gt;2,X72&lt;=3),"2 to 3",AND(X72&gt;3,X72&lt;=4),"3 to 4",AND(X72&gt;4,X72&lt;=5),"4 to 5",AND(X72&gt;5,X72&lt;=10),"5 to 10",X72&gt;10,"10+")</f>
        <v>0.05 to 0.1</v>
      </c>
      <c r="X72" s="16">
        <f t="shared" si="21"/>
        <v>0.0716505202013169</v>
      </c>
      <c r="Y72" s="5" t="str">
        <f t="array" ref="Y72">_xlfn.IFS(AND(Z72&gt;0,Z72&lt;=1),"0 to 1",AND(Z72&gt;1,Z72&lt;=2),"1 to 2",AND(Z72&gt;2,Z72&lt;=4),"2 to 4",AND(Z72&gt;4,Z72&lt;=6),"4 to 6",AND(Z72&gt;6,Z72&lt;=8),"6 to 8",AND(Z72&gt;8,Z72&lt;=10),"8 to 10",AND(Z72&gt;10,Z72&lt;=15),"10 to 15",AND(Z72&gt;15,Z72&lt;=20),"15 to 20",AND(Z72&gt;20,Z72&lt;=25),"20 to 25",AND(Z72&gt;25,Z72&lt;=30),"25 to 30",AND(Z72&gt;30,Z72&lt;=40),"30 to 40",AND(Z72&gt;40,Z72&lt;=50),"40 to 50",Z72&gt;50,"50+")</f>
        <v>6 to 8</v>
      </c>
      <c r="Z72" s="9">
        <f t="array" ref="Z72">_xlfn.IFS(AA72="oz",_xlfn.IFS(R72="oz",Q72,R72="fl oz",Q72*1.04,R72="ml",Q72*0.0338),AA72="fl oz",_xlfn.IFS(R72="oz",Q72/1.04,R72="fl oz",Q72,R72="ml",Q72*0.0338/1.04),AA72="ml",_xlfn.IFS(R72="oz",Q72/0.0338,R72="fl oz",Q72*1.04/0.0338,R72="ml",Q72))</f>
        <v>6.8</v>
      </c>
      <c r="AA72" s="9" t="str">
        <f>_xlfn.XLOOKUP($E72,'Raw Data'!$E:$E,'Raw Data'!AA:AA,"ERROR",0,1)</f>
        <v>oz</v>
      </c>
      <c r="AB72" s="5" t="s">
        <v>270</v>
      </c>
      <c r="AC72" s="5" t="s">
        <v>40</v>
      </c>
      <c r="AD72" s="5" t="s">
        <v>43</v>
      </c>
      <c r="AE72">
        <f t="shared" si="22"/>
        <v>0</v>
      </c>
      <c r="AF72">
        <f t="shared" si="22"/>
        <v>0</v>
      </c>
      <c r="AG72">
        <f t="shared" si="22"/>
        <v>0</v>
      </c>
      <c r="AH72">
        <f t="shared" si="22"/>
        <v>0</v>
      </c>
      <c r="AI72">
        <f t="shared" si="17"/>
        <v>1</v>
      </c>
      <c r="AJ72">
        <f t="shared" si="8"/>
        <v>0</v>
      </c>
      <c r="AK72">
        <f t="shared" si="8"/>
        <v>0</v>
      </c>
      <c r="AL72">
        <f t="shared" si="8"/>
        <v>0</v>
      </c>
      <c r="AM72">
        <f t="shared" si="8"/>
        <v>0</v>
      </c>
      <c r="AN72">
        <f t="shared" si="16"/>
        <v>0</v>
      </c>
      <c r="AO72">
        <f t="shared" si="9"/>
        <v>0</v>
      </c>
      <c r="AP72">
        <f t="shared" si="9"/>
        <v>1</v>
      </c>
      <c r="AQ72">
        <f t="shared" si="9"/>
        <v>0</v>
      </c>
      <c r="AR72">
        <f t="shared" si="24"/>
        <v>0</v>
      </c>
      <c r="AS72">
        <f t="shared" si="24"/>
        <v>0</v>
      </c>
      <c r="AT72">
        <f t="shared" si="24"/>
        <v>0</v>
      </c>
      <c r="AU72">
        <f t="shared" si="24"/>
        <v>0</v>
      </c>
      <c r="AV72">
        <f t="shared" si="24"/>
        <v>0</v>
      </c>
      <c r="AW72">
        <f t="shared" si="24"/>
        <v>0</v>
      </c>
      <c r="AX72">
        <f t="shared" si="24"/>
        <v>0</v>
      </c>
      <c r="AY72">
        <f t="shared" si="24"/>
        <v>0</v>
      </c>
      <c r="AZ72">
        <f t="shared" si="24"/>
        <v>0</v>
      </c>
      <c r="BA72">
        <f t="shared" si="24"/>
        <v>0</v>
      </c>
      <c r="BB72">
        <f t="shared" si="24"/>
        <v>0</v>
      </c>
      <c r="BC72">
        <f t="shared" si="24"/>
        <v>0</v>
      </c>
      <c r="BD72">
        <f t="shared" si="24"/>
        <v>0</v>
      </c>
      <c r="BE72">
        <f t="shared" si="24"/>
        <v>0</v>
      </c>
      <c r="BF72">
        <f t="shared" si="24"/>
        <v>0</v>
      </c>
      <c r="BG72">
        <f t="shared" si="24"/>
        <v>0</v>
      </c>
      <c r="BH72">
        <f t="shared" si="23"/>
        <v>0</v>
      </c>
      <c r="BI72">
        <f t="shared" si="18"/>
        <v>0</v>
      </c>
      <c r="BJ72">
        <f t="shared" si="18"/>
        <v>0</v>
      </c>
      <c r="BK72">
        <f t="shared" si="18"/>
        <v>0</v>
      </c>
      <c r="BL72">
        <f t="shared" si="18"/>
        <v>0</v>
      </c>
      <c r="BM72">
        <f t="shared" si="18"/>
        <v>0</v>
      </c>
      <c r="BN72">
        <f t="shared" si="18"/>
        <v>0</v>
      </c>
      <c r="BO72">
        <f t="shared" si="18"/>
        <v>1</v>
      </c>
    </row>
    <row r="73" spans="1:67">
      <c r="A73" s="5" t="str">
        <f>_xlfn.XLOOKUP($E73,'Raw Data'!$E:$E,'Raw Data'!A:A,"ERROR",0,1)</f>
        <v>AE</v>
      </c>
      <c r="B73" s="5" t="str">
        <f>_xlfn.XLOOKUP($E73,'Raw Data'!$E:$E,'Raw Data'!B:B,"ERROR",0,1)</f>
        <v>Hair Mousses</v>
      </c>
      <c r="C73" s="5" t="str">
        <f>_xlfn.XLOOKUP($E73,'Raw Data'!$E:$E,'Raw Data'!C:C,"ERROR",0,1)</f>
        <v>thedoux</v>
      </c>
      <c r="D73" s="5" t="str">
        <f>_xlfn.XLOOKUP($E73,'Raw Data'!$E:$E,'Raw Data'!D:D,"ERROR",0,1)</f>
        <v>www.amazon.ae/dp/B079F4YNMS</v>
      </c>
      <c r="E73" s="5" t="s">
        <v>271</v>
      </c>
      <c r="F73" s="9" t="str">
        <f>_xlfn.XLOOKUP($E73,'Raw Data'!$E:$E,'Raw Data'!F:F,"ERROR",0,1)</f>
        <v>The Doux Mousse Def Texture Foam, 7 fl oz The Doux Mousse Def Texture Foam, 7 fl oz</v>
      </c>
      <c r="G73" s="10">
        <f>_xlfn.XLOOKUP($E73,'Raw Data'!$E:$E,'Raw Data'!G:G,"ERROR",0,1)</f>
        <v>21</v>
      </c>
      <c r="H73" s="9">
        <f>_xlfn.XLOOKUP($E73,'Raw Data'!$E:$E,'Raw Data'!H:H,"ERROR",0,1)</f>
        <v>2034.35</v>
      </c>
      <c r="I73" s="9">
        <f>_xlfn.XLOOKUP($E73,'Raw Data'!$E:$E,'Raw Data'!I:I,"ERROR",0,1)</f>
        <v>0.00272363072004289</v>
      </c>
      <c r="J73" s="9" t="str">
        <f>_xlfn.XLOOKUP($E73,'Raw Data'!$E:$E,'Raw Data'!J:J,"ERROR",0,1)</f>
        <v>Yes</v>
      </c>
      <c r="K73" s="14" t="str">
        <f t="array" ref="K73">_xlfn.IFS(AND(L73&gt;0,L73&lt;=5),"0 to 5",AND(L73&gt;5,L73&lt;=10),"5 to 10",AND(L73&gt;10,L73&lt;=15),"10 to 15",AND(L73&gt;15,L73&lt;=20),"15 to 20",AND(L73&gt;20,L73&lt;=30),"20 to 30",AND(L73&gt;30,L73&lt;=40),"30 to 40",AND(L73&gt;40,L73&lt;=50),"40 to 50",AND(L73&gt;50,L73&lt;=75),"50 to 75",AND(L73&gt;75,L73&lt;=100),"75 to 100",AND(L73&gt;100,L73&lt;=150),"100 to 150",AND(L73&gt;150,L73&lt;=200),"150 to 200",AND(L73&gt;200,L73&lt;=250),"200 to 250",AND(L73&gt;250,L73&lt;=300),"250 to 300",AND(L73&gt;300,L73&lt;=400),"300 to 400",AND(L73&gt;400,L73&lt;=500),"400 to 500",L73&gt;500,"500+")</f>
        <v>75 to 100</v>
      </c>
      <c r="L73" s="9">
        <f>_xlfn.XLOOKUP($E73,'Raw Data'!$E:$E,'Raw Data'!L:L,"ERROR",0,1)</f>
        <v>96.61</v>
      </c>
      <c r="M73" s="14" t="str">
        <f t="array" ref="M73">_xlfn.IFS(AND(N73&gt;0,N73&lt;=5),"0 to 5",AND(N73&gt;5,N73&lt;=10),"5 to 10",AND(N73&gt;10,N73&lt;=15),"10 to 15",AND(N73&gt;15,N73&lt;=20),"15 to 20",AND(N73&gt;20,N73&lt;=30),"20 to 30",AND(N73&gt;30,N73&lt;=40),"30 to 40",AND(N73&gt;40,N73&lt;=50),"40 to 50",AND(N73&gt;50,N73&lt;=75),"50 to 75",AND(N73&gt;75,N73&lt;=100),"75 to 100",AND(N73&gt;100,N73&lt;=150),"100 to 150",AND(N73&gt;150,N73&lt;=200),"150 to 200",AND(N73&gt;200,N73&lt;=250),"200 to 250",AND(N73&gt;250,N73&lt;=300),"250 to 300",AND(N73&gt;300,N73&lt;=400),"300 to 400",AND(N73&gt;400,N73&lt;=500),"400 to 500",N73&gt;500,"500+")</f>
        <v>75 to 100</v>
      </c>
      <c r="N73" s="9">
        <f>_xlfn.XLOOKUP($E73,'Raw Data'!$E:$E,'Raw Data'!N:N,"ERROR",0,1)</f>
        <v>98.06</v>
      </c>
      <c r="O73" s="14" t="str">
        <f t="array" ref="O73">_xlfn.IFS(P73=0,"No Discount",AND(P73&gt;0,P73&lt;=0.02),"0% to 2%",AND(P73&gt;0.02,P73&lt;=0.04),"2% to 4%",AND(P73&gt;0.04,P73&lt;=0.06),"4% to 6%",AND(P73&gt;0.06,P73&lt;=0.08),"6% to 8%",AND(P73&gt;0.08,P73&lt;=0.1),"8% to 10%",AND(P73&gt;0.1,P73&lt;=0.15),"10% to 15%",AND(P73&gt;0.15,P73&lt;=0.2),"15% to 20%",AND(P73&gt;0.2,P73&lt;=0.25),"20% to 25%",AND(P73&gt;0.25,P73&lt;=0.3),"25% to 30%",AND(P73&gt;0.3,P73&lt;=0.4),"30% to 40%",AND(P73&gt;0.4,P73&lt;=0.5),"40% to 50%",AND(P73&gt;0.5,P73&lt;=0.75),"50% to 75%",AND(P73&gt;0.75,P73&lt;=1),"75% to 100%")</f>
        <v>0% to 2%</v>
      </c>
      <c r="P73" s="10">
        <f>_xlfn.XLOOKUP($E73,'Raw Data'!$E:$E,'Raw Data'!P:P,"ERROR",0,1)</f>
        <v>0.0147868651845809</v>
      </c>
      <c r="Q73" s="9">
        <f>_xlfn.XLOOKUP($E73,'Raw Data'!$E:$E,'Raw Data'!Q:Q,"ERROR",0,1)</f>
        <v>7</v>
      </c>
      <c r="R73" s="9" t="str">
        <f>_xlfn.XLOOKUP($E73,'Raw Data'!$E:$E,'Raw Data'!R:R,"ERROR",0,1)</f>
        <v>fl oz</v>
      </c>
      <c r="S73" s="5" t="str">
        <f t="array" ref="S73">_xlfn.IFS(AND(T73&gt;0,T73&lt;=0.05),"0 to 0.05",AND(T73&gt;0.05,T73&lt;=0.1),"0.05 to 0.1",AND(T73&gt;0.1,T73&lt;=0.2),"0.1 to 0.2",AND(T73&gt;0.2,T73&lt;=0.3),"0.2 to 0.3",AND(T73&gt;0.3,T73&lt;=0.4),"0.3 to 0.4",AND(T73&gt;0.4,T73&lt;=0.5),"0.4 to 0.5",AND(T73&gt;0.5,T73&lt;=0.75),"0.5 to 0.75",AND(T73&gt;0.75,T73&lt;=1),"0.75 to 1",AND(T73&gt;1,T73&lt;=2),"1 to 2",AND(T73&gt;2,T73&lt;=3),"2 to 3",AND(T73&gt;3,T73&lt;=4),"3 to 4",AND(T73&gt;4,T73&lt;=5),"4 to 5",AND(T73&gt;5,T73&lt;=10),"5 to 10",T73&gt;10,"10+")</f>
        <v>0.4 to 0.5</v>
      </c>
      <c r="T73" s="10">
        <f t="shared" si="19"/>
        <v>0.448786080338329</v>
      </c>
      <c r="U73" s="15" t="str">
        <f t="array" ref="U73">_xlfn.IFS(AND(V73&gt;0,V73&lt;=0.05),"0 to 0.05",AND(V73&gt;0.05,V73&lt;=0.1),"0.05 to 0.1",AND(V73&gt;0.1,V73&lt;=0.2),"0.1 to 0.2",AND(V73&gt;0.2,V73&lt;=0.3),"0.2 to 0.3",AND(V73&gt;0.3,V73&lt;=0.4),"0.3 to 0.4",AND(V73&gt;0.4,V73&lt;=0.5),"0.4 to 0.5",AND(V73&gt;0.5,V73&lt;=0.75),"0.5 to 0.75",AND(V73&gt;0.75,V73&lt;=1),"0.75 to 1",AND(V73&gt;1,V73&lt;=2),"1 to 2",AND(V73&gt;2,V73&lt;=3),"2 to 3",AND(V73&gt;3,V73&lt;=4),"3 to 4",AND(V73&gt;4,V73&lt;=5),"4 to 5",AND(V73&gt;5,V73&lt;=10),"5 to 10",V73&gt;10,"10+")</f>
        <v>0.1 to 0.2</v>
      </c>
      <c r="V73" s="10">
        <f t="shared" si="20"/>
        <v>0.122990891421733</v>
      </c>
      <c r="W73" s="15" t="str">
        <f t="array" ref="W73">_xlfn.IFS(AND(X73&gt;0,X73&lt;=0.05),"0 to 0.05",AND(X73&gt;0.05,X73&lt;=0.1),"0.05 to 0.1",AND(X73&gt;0.1,X73&lt;=0.2),"0.1 to 0.2",AND(X73&gt;0.2,X73&lt;=0.3),"0.2 to 0.3",AND(X73&gt;0.3,X73&lt;=0.4),"0.3 to 0.4",AND(X73&gt;0.4,X73&lt;=0.5),"0.4 to 0.5",AND(X73&gt;0.5,X73&lt;=0.75),"0.5 to 0.75",AND(X73&gt;0.75,X73&lt;=1),"0.75 to 1",AND(X73&gt;1,X73&lt;=2),"1 to 2",AND(X73&gt;2,X73&lt;=3),"2 to 3",AND(X73&gt;3,X73&lt;=4),"3 to 4",AND(X73&gt;4,X73&lt;=5),"4 to 5",AND(X73&gt;5,X73&lt;=10),"5 to 10",X73&gt;10,"10+")</f>
        <v>0.1 to 0.2</v>
      </c>
      <c r="X73" s="16">
        <f t="shared" si="21"/>
        <v>0.121172241691349</v>
      </c>
      <c r="Y73" s="5" t="str">
        <f t="array" ref="Y73">_xlfn.IFS(AND(Z73&gt;0,Z73&lt;=1),"0 to 1",AND(Z73&gt;1,Z73&lt;=2),"1 to 2",AND(Z73&gt;2,Z73&lt;=4),"2 to 4",AND(Z73&gt;4,Z73&lt;=6),"4 to 6",AND(Z73&gt;6,Z73&lt;=8),"6 to 8",AND(Z73&gt;8,Z73&lt;=10),"8 to 10",AND(Z73&gt;10,Z73&lt;=15),"10 to 15",AND(Z73&gt;15,Z73&lt;=20),"15 to 20",AND(Z73&gt;20,Z73&lt;=25),"20 to 25",AND(Z73&gt;25,Z73&lt;=30),"25 to 30",AND(Z73&gt;30,Z73&lt;=40),"30 to 40",AND(Z73&gt;40,Z73&lt;=50),"40 to 50",Z73&gt;50,"50+")</f>
        <v>6 to 8</v>
      </c>
      <c r="Z73" s="9">
        <f t="array" ref="Z73">_xlfn.IFS(AA73="oz",_xlfn.IFS(R73="oz",Q73,R73="fl oz",Q73*1.04,R73="ml",Q73*0.0338),AA73="fl oz",_xlfn.IFS(R73="oz",Q73/1.04,R73="fl oz",Q73,R73="ml",Q73*0.0338/1.04),AA73="ml",_xlfn.IFS(R73="oz",Q73/0.0338,R73="fl oz",Q73*1.04/0.0338,R73="ml",Q73))</f>
        <v>7.28</v>
      </c>
      <c r="AA73" s="9" t="str">
        <f>_xlfn.XLOOKUP($E73,'Raw Data'!$E:$E,'Raw Data'!AA:AA,"ERROR",0,1)</f>
        <v>oz</v>
      </c>
      <c r="AB73" s="5" t="s">
        <v>272</v>
      </c>
      <c r="AC73" s="5" t="s">
        <v>46</v>
      </c>
      <c r="AD73" s="5" t="s">
        <v>273</v>
      </c>
      <c r="AE73">
        <f t="shared" si="22"/>
        <v>0</v>
      </c>
      <c r="AF73">
        <f t="shared" si="22"/>
        <v>0</v>
      </c>
      <c r="AG73">
        <f t="shared" si="22"/>
        <v>1</v>
      </c>
      <c r="AH73">
        <f t="shared" si="22"/>
        <v>0</v>
      </c>
      <c r="AI73">
        <f t="shared" si="17"/>
        <v>0</v>
      </c>
      <c r="AJ73">
        <f t="shared" si="8"/>
        <v>0</v>
      </c>
      <c r="AK73">
        <f t="shared" si="8"/>
        <v>0</v>
      </c>
      <c r="AL73">
        <f t="shared" si="8"/>
        <v>1</v>
      </c>
      <c r="AM73">
        <f t="shared" si="8"/>
        <v>0</v>
      </c>
      <c r="AN73">
        <f t="shared" si="16"/>
        <v>0</v>
      </c>
      <c r="AO73">
        <f t="shared" si="9"/>
        <v>0</v>
      </c>
      <c r="AP73">
        <f t="shared" si="9"/>
        <v>1</v>
      </c>
      <c r="AQ73">
        <f t="shared" si="9"/>
        <v>0</v>
      </c>
      <c r="AR73">
        <f t="shared" si="24"/>
        <v>0</v>
      </c>
      <c r="AS73">
        <f t="shared" si="24"/>
        <v>0</v>
      </c>
      <c r="AT73">
        <f t="shared" si="24"/>
        <v>0</v>
      </c>
      <c r="AU73">
        <f t="shared" si="24"/>
        <v>1</v>
      </c>
      <c r="AV73">
        <f t="shared" si="24"/>
        <v>0</v>
      </c>
      <c r="AW73">
        <f t="shared" si="24"/>
        <v>0</v>
      </c>
      <c r="AX73">
        <f t="shared" si="24"/>
        <v>0</v>
      </c>
      <c r="AY73">
        <f t="shared" si="24"/>
        <v>0</v>
      </c>
      <c r="AZ73">
        <f t="shared" si="24"/>
        <v>0</v>
      </c>
      <c r="BA73">
        <f t="shared" si="24"/>
        <v>0</v>
      </c>
      <c r="BB73">
        <f t="shared" si="24"/>
        <v>0</v>
      </c>
      <c r="BC73">
        <f t="shared" si="24"/>
        <v>0</v>
      </c>
      <c r="BD73">
        <f t="shared" si="24"/>
        <v>0</v>
      </c>
      <c r="BE73">
        <f t="shared" si="24"/>
        <v>0</v>
      </c>
      <c r="BF73">
        <f t="shared" si="24"/>
        <v>1</v>
      </c>
      <c r="BG73">
        <f t="shared" si="24"/>
        <v>0</v>
      </c>
      <c r="BH73">
        <f t="shared" si="23"/>
        <v>1</v>
      </c>
      <c r="BI73">
        <f t="shared" si="18"/>
        <v>0</v>
      </c>
      <c r="BJ73">
        <f t="shared" si="18"/>
        <v>1</v>
      </c>
      <c r="BK73">
        <f t="shared" si="18"/>
        <v>0</v>
      </c>
      <c r="BL73">
        <f t="shared" si="18"/>
        <v>0</v>
      </c>
      <c r="BM73">
        <f t="shared" si="18"/>
        <v>0</v>
      </c>
      <c r="BN73">
        <f t="shared" si="18"/>
        <v>1</v>
      </c>
      <c r="BO73">
        <f t="shared" si="18"/>
        <v>1</v>
      </c>
    </row>
  </sheetData>
  <conditionalFormatting sqref="H2:J2">
    <cfRule type="colorScale" priority="2">
      <colorScale>
        <cfvo type="min"/>
        <cfvo type="percentile" val="50"/>
        <cfvo type="max"/>
        <color rgb="FFF8696B"/>
        <color rgb="FFFFEB84"/>
        <color rgb="FF63BE7B"/>
      </colorScale>
    </cfRule>
  </conditionalFormatting>
  <conditionalFormatting sqref="AE3:BO73">
    <cfRule type="cellIs" dxfId="2" priority="1" operator="greaterThan">
      <formula>0</formula>
    </cfRule>
  </conditionalFormatting>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tabColor rgb="FF00B0F0"/>
  </sheetPr>
  <dimension ref="A1:BE444"/>
  <sheetViews>
    <sheetView zoomScale="80" zoomScaleNormal="80" topLeftCell="AB1" workbookViewId="0">
      <selection activeCell="AE6" sqref="AE6"/>
    </sheetView>
  </sheetViews>
  <sheetFormatPr defaultColWidth="9" defaultRowHeight="14.4"/>
  <cols>
    <col min="1" max="1" width="7.85185185185185" customWidth="1"/>
    <col min="2" max="2" width="12.287037037037" customWidth="1"/>
    <col min="3" max="3" width="7.57407407407407" customWidth="1"/>
    <col min="4" max="4" width="16.712962962963" customWidth="1"/>
    <col min="5" max="5" width="14.8518518518519" customWidth="1"/>
    <col min="6" max="6" width="28.4259259259259" style="1" customWidth="1"/>
    <col min="7" max="7" width="12.712962962963" customWidth="1"/>
    <col min="8" max="8" width="9" customWidth="1"/>
    <col min="9" max="9" width="13.287037037037" style="2" customWidth="1"/>
    <col min="10" max="10" width="6.57407407407407" customWidth="1"/>
    <col min="11" max="11" width="9.71296296296296" customWidth="1"/>
    <col min="12" max="12" width="16.287037037037" customWidth="1"/>
    <col min="13" max="13" width="13.287037037037" customWidth="1"/>
    <col min="14" max="14" width="11.712962962963" customWidth="1"/>
    <col min="15" max="15" width="10.8518518518519" style="3" customWidth="1"/>
    <col min="16" max="16" width="14.1388888888889" style="3" customWidth="1"/>
    <col min="17" max="17" width="13.8518518518519" customWidth="1"/>
    <col min="18" max="18" width="14.712962962963" customWidth="1"/>
    <col min="19" max="19" width="13.287037037037" customWidth="1"/>
    <col min="20" max="20" width="9.13888888888889" style="4" customWidth="1"/>
    <col min="21" max="21" width="13" customWidth="1"/>
    <col min="22" max="22" width="11.5740740740741" customWidth="1"/>
    <col min="23" max="24" width="11.8518518518519" customWidth="1"/>
    <col min="25" max="25" width="9.13888888888889" customWidth="1"/>
    <col min="26" max="26" width="8.71296296296296" style="4" customWidth="1"/>
    <col min="27" max="27" width="9" customWidth="1"/>
    <col min="28" max="28" width="65.4259259259259" style="5" customWidth="1"/>
    <col min="29" max="29" width="53.8518518518519" style="5" customWidth="1"/>
    <col min="30" max="30" width="23.287037037037" style="5" customWidth="1"/>
    <col min="57" max="57" width="13.8518518518519" customWidth="1"/>
  </cols>
  <sheetData>
    <row r="1" spans="31:57">
      <c r="AE1" s="21">
        <f>SUM(AE4:AE74)</f>
        <v>264192.42</v>
      </c>
      <c r="AF1" s="21">
        <f t="shared" ref="AF1:BE1" si="0">SUM(AF4:AF74)</f>
        <v>140345.96</v>
      </c>
      <c r="AG1" s="21">
        <f t="shared" si="0"/>
        <v>120460.57</v>
      </c>
      <c r="AH1" s="21">
        <f t="shared" si="0"/>
        <v>84875.9</v>
      </c>
      <c r="AI1" s="21">
        <f t="shared" si="0"/>
        <v>211567.92</v>
      </c>
      <c r="AJ1" s="21">
        <f t="shared" si="0"/>
        <v>113050.53</v>
      </c>
      <c r="AK1" s="21">
        <f t="shared" si="0"/>
        <v>190296.37</v>
      </c>
      <c r="AL1" s="21">
        <f t="shared" si="0"/>
        <v>346369.64</v>
      </c>
      <c r="AM1" s="21">
        <f t="shared" si="0"/>
        <v>182424.77</v>
      </c>
      <c r="AN1" s="21">
        <f t="shared" si="0"/>
        <v>49114.07</v>
      </c>
      <c r="AO1" s="21">
        <f t="shared" si="0"/>
        <v>99601.61</v>
      </c>
      <c r="AP1" s="21">
        <f t="shared" si="0"/>
        <v>39978.95</v>
      </c>
      <c r="AQ1" s="21">
        <f t="shared" si="0"/>
        <v>219153.34</v>
      </c>
      <c r="AR1" s="21">
        <f t="shared" si="0"/>
        <v>25245.9</v>
      </c>
      <c r="AS1" s="21">
        <f t="shared" si="0"/>
        <v>21891.93</v>
      </c>
      <c r="AT1" s="21">
        <f t="shared" si="0"/>
        <v>49923.05</v>
      </c>
      <c r="AU1" s="21">
        <f t="shared" si="0"/>
        <v>15311.28</v>
      </c>
      <c r="AV1" s="21">
        <f t="shared" si="0"/>
        <v>20583.84</v>
      </c>
      <c r="AW1" s="21">
        <f t="shared" si="0"/>
        <v>54527.89</v>
      </c>
      <c r="AX1" s="21">
        <f t="shared" si="0"/>
        <v>18330.83</v>
      </c>
      <c r="AY1" s="21">
        <f t="shared" si="0"/>
        <v>15260.98</v>
      </c>
      <c r="AZ1" s="21">
        <f t="shared" si="0"/>
        <v>2382.6</v>
      </c>
      <c r="BA1" s="21">
        <f t="shared" si="0"/>
        <v>18310.75</v>
      </c>
      <c r="BB1" s="21">
        <f t="shared" si="0"/>
        <v>25348.35</v>
      </c>
      <c r="BC1" s="21">
        <f t="shared" si="0"/>
        <v>6493.17</v>
      </c>
      <c r="BD1" s="21">
        <f t="shared" si="0"/>
        <v>8553.2</v>
      </c>
      <c r="BE1" s="21">
        <f t="shared" si="0"/>
        <v>2616</v>
      </c>
    </row>
    <row r="2" spans="1:57">
      <c r="A2" s="20"/>
      <c r="B2" s="20"/>
      <c r="C2" s="20"/>
      <c r="D2" s="20"/>
      <c r="E2" s="20">
        <v>1</v>
      </c>
      <c r="F2" s="20">
        <v>2</v>
      </c>
      <c r="G2" s="20">
        <v>3</v>
      </c>
      <c r="H2" s="20">
        <v>4</v>
      </c>
      <c r="I2" s="20">
        <v>5</v>
      </c>
      <c r="J2" s="20">
        <v>6</v>
      </c>
      <c r="K2" s="20">
        <v>7</v>
      </c>
      <c r="L2" s="20">
        <v>8</v>
      </c>
      <c r="M2" s="20">
        <v>9</v>
      </c>
      <c r="N2" s="20">
        <v>10</v>
      </c>
      <c r="O2" s="20">
        <v>11</v>
      </c>
      <c r="P2" s="20">
        <v>12</v>
      </c>
      <c r="Q2" s="20">
        <v>13</v>
      </c>
      <c r="R2" s="20">
        <v>14</v>
      </c>
      <c r="S2" s="20">
        <v>15</v>
      </c>
      <c r="T2" s="20">
        <v>16</v>
      </c>
      <c r="U2" s="20">
        <v>17</v>
      </c>
      <c r="V2" s="20">
        <v>18</v>
      </c>
      <c r="W2" s="20">
        <v>19</v>
      </c>
      <c r="X2" s="20">
        <v>20</v>
      </c>
      <c r="Y2" s="20">
        <v>21</v>
      </c>
      <c r="Z2" s="20">
        <v>22</v>
      </c>
      <c r="AA2" s="20">
        <v>23</v>
      </c>
      <c r="AB2" s="20">
        <v>24</v>
      </c>
      <c r="AC2" s="20">
        <v>25</v>
      </c>
      <c r="AD2" s="20">
        <v>26</v>
      </c>
      <c r="AE2" s="20">
        <v>27</v>
      </c>
      <c r="AF2" s="20">
        <v>28</v>
      </c>
      <c r="AG2" s="20">
        <v>29</v>
      </c>
      <c r="AH2" s="20">
        <v>30</v>
      </c>
      <c r="AI2" s="20">
        <v>31</v>
      </c>
      <c r="AJ2" s="20">
        <v>32</v>
      </c>
      <c r="AK2" s="20">
        <v>33</v>
      </c>
      <c r="AL2" s="20">
        <v>34</v>
      </c>
      <c r="AM2" s="20">
        <v>35</v>
      </c>
      <c r="AN2" s="20">
        <v>36</v>
      </c>
      <c r="AO2" s="20">
        <v>37</v>
      </c>
      <c r="AP2" s="20">
        <v>38</v>
      </c>
      <c r="AQ2" s="20">
        <v>39</v>
      </c>
      <c r="AR2" s="20">
        <v>40</v>
      </c>
      <c r="AS2" s="20">
        <v>41</v>
      </c>
      <c r="AT2" s="20">
        <v>42</v>
      </c>
      <c r="AU2" s="20">
        <v>43</v>
      </c>
      <c r="AV2" s="20">
        <v>44</v>
      </c>
      <c r="AW2" s="20">
        <v>45</v>
      </c>
      <c r="AX2" s="20">
        <v>46</v>
      </c>
      <c r="AY2" s="20">
        <v>47</v>
      </c>
      <c r="AZ2" s="20">
        <v>48</v>
      </c>
      <c r="BA2" s="20">
        <v>49</v>
      </c>
      <c r="BB2" s="20">
        <v>50</v>
      </c>
      <c r="BC2" s="20">
        <v>51</v>
      </c>
      <c r="BD2" s="20">
        <v>52</v>
      </c>
      <c r="BE2" s="20">
        <v>53</v>
      </c>
    </row>
    <row r="3" spans="1:57">
      <c r="A3" s="7" t="s">
        <v>0</v>
      </c>
      <c r="B3" s="7" t="s">
        <v>1</v>
      </c>
      <c r="C3" s="7" t="s">
        <v>2</v>
      </c>
      <c r="D3" s="7" t="s">
        <v>3</v>
      </c>
      <c r="E3" s="7" t="s">
        <v>4</v>
      </c>
      <c r="F3" s="8" t="s">
        <v>5</v>
      </c>
      <c r="G3" s="7" t="s">
        <v>6</v>
      </c>
      <c r="H3" s="7" t="s">
        <v>7</v>
      </c>
      <c r="I3" s="11" t="s">
        <v>8</v>
      </c>
      <c r="J3" s="7" t="s">
        <v>9</v>
      </c>
      <c r="K3" s="12" t="s">
        <v>10</v>
      </c>
      <c r="L3" s="12" t="s">
        <v>11</v>
      </c>
      <c r="M3" s="12" t="s">
        <v>12</v>
      </c>
      <c r="N3" s="12" t="s">
        <v>13</v>
      </c>
      <c r="O3" s="13" t="s">
        <v>14</v>
      </c>
      <c r="P3" s="13" t="s">
        <v>15</v>
      </c>
      <c r="Q3" s="7" t="s">
        <v>16</v>
      </c>
      <c r="R3" s="7" t="s">
        <v>17</v>
      </c>
      <c r="S3" s="7" t="s">
        <v>18</v>
      </c>
      <c r="T3" s="7" t="s">
        <v>19</v>
      </c>
      <c r="U3" s="7" t="s">
        <v>20</v>
      </c>
      <c r="V3" s="7" t="s">
        <v>21</v>
      </c>
      <c r="W3" s="7" t="s">
        <v>22</v>
      </c>
      <c r="X3" s="7" t="s">
        <v>23</v>
      </c>
      <c r="Y3" s="7" t="s">
        <v>24</v>
      </c>
      <c r="Z3" s="7" t="s">
        <v>25</v>
      </c>
      <c r="AA3" s="7" t="s">
        <v>26</v>
      </c>
      <c r="AB3" s="7" t="s">
        <v>29</v>
      </c>
      <c r="AC3" s="7" t="s">
        <v>39</v>
      </c>
      <c r="AD3" s="7" t="s">
        <v>49</v>
      </c>
      <c r="AE3" s="22" t="s">
        <v>31</v>
      </c>
      <c r="AF3" s="22" t="s">
        <v>36</v>
      </c>
      <c r="AG3" s="22" t="s">
        <v>37</v>
      </c>
      <c r="AH3" s="22" t="s">
        <v>507</v>
      </c>
      <c r="AI3" s="22" t="s">
        <v>33</v>
      </c>
      <c r="AJ3" s="22" t="s">
        <v>38</v>
      </c>
      <c r="AK3" s="22" t="s">
        <v>34</v>
      </c>
      <c r="AL3" s="22" t="s">
        <v>30</v>
      </c>
      <c r="AM3" s="22" t="s">
        <v>35</v>
      </c>
      <c r="AN3" s="22" t="s">
        <v>514</v>
      </c>
      <c r="AO3" s="22" t="s">
        <v>506</v>
      </c>
      <c r="AP3" s="22" t="s">
        <v>517</v>
      </c>
      <c r="AQ3" s="22" t="s">
        <v>32</v>
      </c>
      <c r="AR3" s="22" t="s">
        <v>522</v>
      </c>
      <c r="AS3" s="22" t="s">
        <v>525</v>
      </c>
      <c r="AT3" s="22" t="s">
        <v>43</v>
      </c>
      <c r="AU3" s="22" t="s">
        <v>538</v>
      </c>
      <c r="AV3" s="22" t="s">
        <v>527</v>
      </c>
      <c r="AW3" s="22" t="s">
        <v>509</v>
      </c>
      <c r="AX3" s="22" t="s">
        <v>530</v>
      </c>
      <c r="AY3" s="22" t="s">
        <v>535</v>
      </c>
      <c r="AZ3" s="22" t="s">
        <v>550</v>
      </c>
      <c r="BA3" s="22" t="s">
        <v>532</v>
      </c>
      <c r="BB3" s="22" t="s">
        <v>520</v>
      </c>
      <c r="BC3" s="22" t="s">
        <v>544</v>
      </c>
      <c r="BD3" s="22" t="s">
        <v>541</v>
      </c>
      <c r="BE3" s="22" t="s">
        <v>547</v>
      </c>
    </row>
    <row r="4" spans="1:57">
      <c r="A4" s="5" t="str">
        <f>_xlfn.XLOOKUP($E4,'Raw Data'!$E:$E,'Raw Data'!A:A,"ERROR",0,1)</f>
        <v>AE</v>
      </c>
      <c r="B4" s="5" t="str">
        <f>_xlfn.XLOOKUP($E4,'Raw Data'!$E:$E,'Raw Data'!B:B,"ERROR",0,1)</f>
        <v>Hair Mousses</v>
      </c>
      <c r="C4" s="5" t="str">
        <f>_xlfn.XLOOKUP($E4,'Raw Data'!$E:$E,'Raw Data'!C:C,"ERROR",0,1)</f>
        <v>Not Your Mother's</v>
      </c>
      <c r="D4" s="5" t="str">
        <f>_xlfn.XLOOKUP($E4,'Raw Data'!$E:$E,'Raw Data'!D:D,"ERROR",0,1)</f>
        <v>www.amazon.ae/dp/B07QD2L6BC</v>
      </c>
      <c r="E4" s="5" t="s">
        <v>59</v>
      </c>
      <c r="F4" s="9" t="str">
        <f>_xlfn.XLOOKUP($E4,'Raw Data'!$E:$E,'Raw Data'!F:F,"ERROR",0,1)</f>
        <v>Not Your Mother's Curl Talk Curl Activating Mousse - 7 oz Not Your Mother's Curl Talk Curl Activating Mousse - 7 oz</v>
      </c>
      <c r="G4" s="10">
        <f>_xlfn.XLOOKUP($E4,'Raw Data'!$E:$E,'Raw Data'!G:G,"ERROR",0,1)</f>
        <v>842</v>
      </c>
      <c r="H4" s="9">
        <f>_xlfn.XLOOKUP($E4,'Raw Data'!$E:$E,'Raw Data'!H:H,"ERROR",0,1)</f>
        <v>40817.31</v>
      </c>
      <c r="I4" s="9">
        <f>_xlfn.XLOOKUP($E4,'Raw Data'!$E:$E,'Raw Data'!I:I,"ERROR",0,1)</f>
        <v>0.0546470761793762</v>
      </c>
      <c r="J4" s="9" t="str">
        <f>_xlfn.XLOOKUP($E4,'Raw Data'!$E:$E,'Raw Data'!J:J,"ERROR",0,1)</f>
        <v>Yes</v>
      </c>
      <c r="K4" s="14" t="str">
        <f t="array" ref="K4">_xlfn.IFS(AND(L4&gt;0,L4&lt;=5),"0 to 5",AND(L4&gt;5,L4&lt;=10),"5 to 10",AND(L4&gt;10,L4&lt;=15),"10 to 15",AND(L4&gt;15,L4&lt;=20),"15 to 20",AND(L4&gt;20,L4&lt;=30),"20 to 30",AND(L4&gt;30,L4&lt;=40),"30 to 40",AND(L4&gt;40,L4&lt;=50),"40 to 50",AND(L4&gt;50,L4&lt;=75),"50 to 75",AND(L4&gt;75,L4&lt;=100),"75 to 100",AND(L4&gt;100,L4&lt;=150),"100 to 150",AND(L4&gt;150,L4&lt;=200),"150 to 200",AND(L4&gt;200,L4&lt;=250),"200 to 250",AND(L4&gt;250,L4&lt;=300),"250 to 300",AND(L4&gt;300,L4&lt;=400),"300 to 400",AND(L4&gt;400,L4&lt;=500),"400 to 500",L4&gt;500,"500+")</f>
        <v>40 to 50</v>
      </c>
      <c r="L4" s="9">
        <f>_xlfn.XLOOKUP($E4,'Raw Data'!$E:$E,'Raw Data'!L:L,"ERROR",0,1)</f>
        <v>48.26</v>
      </c>
      <c r="M4" s="14" t="str">
        <f t="array" ref="M4">_xlfn.IFS(AND(N4&gt;0,N4&lt;=5),"0 to 5",AND(N4&gt;5,N4&lt;=10),"5 to 10",AND(N4&gt;10,N4&lt;=15),"10 to 15",AND(N4&gt;15,N4&lt;=20),"15 to 20",AND(N4&gt;20,N4&lt;=30),"20 to 30",AND(N4&gt;30,N4&lt;=40),"30 to 40",AND(N4&gt;40,N4&lt;=50),"40 to 50",AND(N4&gt;50,N4&lt;=75),"50 to 75",AND(N4&gt;75,N4&lt;=100),"75 to 100",AND(N4&gt;100,N4&lt;=150),"100 to 150",AND(N4&gt;150,N4&lt;=200),"150 to 200",AND(N4&gt;200,N4&lt;=250),"200 to 250",AND(N4&gt;250,N4&lt;=300),"250 to 300",AND(N4&gt;300,N4&lt;=400),"300 to 400",AND(N4&gt;400,N4&lt;=500),"400 to 500",N4&gt;500,"500+")</f>
        <v>50 to 75</v>
      </c>
      <c r="N4" s="9">
        <f>_xlfn.XLOOKUP($E4,'Raw Data'!$E:$E,'Raw Data'!N:N,"ERROR",0,1)</f>
        <v>52.22</v>
      </c>
      <c r="O4" s="14" t="str">
        <f t="array" ref="O4">_xlfn.IFS(P4=0,"No Discount",AND(P4&gt;0,P4&lt;=0.02),"0% to 2%",AND(P4&gt;0.02,P4&lt;=0.04),"2% to 4%",AND(P4&gt;0.04,P4&lt;=0.06),"4% to 6%",AND(P4&gt;0.06,P4&lt;=0.08),"6% to 8%",AND(P4&gt;0.08,P4&lt;=0.1),"8% to 10%",AND(P4&gt;0.1,P4&lt;=0.15),"10% to 15%",AND(P4&gt;0.15,P4&lt;=0.2),"15% to 20%",AND(P4&gt;0.2,P4&lt;=0.25),"20% to 25%",AND(P4&gt;0.25,P4&lt;=0.3),"25% to 30%",AND(P4&gt;0.3,P4&lt;=0.4),"30% to 40%",AND(P4&gt;0.4,P4&lt;=0.5),"40% to 50%",AND(P4&gt;0.5,P4&lt;=0.75),"50% to 75%",AND(P4&gt;0.75,P4&lt;=1),"75% to 100%")</f>
        <v>6% to 8%</v>
      </c>
      <c r="P4" s="10">
        <f>_xlfn.XLOOKUP($E4,'Raw Data'!$E:$E,'Raw Data'!P:P,"ERROR",0,1)</f>
        <v>0.0758330141708158</v>
      </c>
      <c r="Q4" s="9">
        <f>_xlfn.XLOOKUP($E4,'Raw Data'!$E:$E,'Raw Data'!Q:Q,"ERROR",0,1)</f>
        <v>7</v>
      </c>
      <c r="R4" s="9" t="str">
        <f>_xlfn.XLOOKUP($E4,'Raw Data'!$E:$E,'Raw Data'!R:R,"ERROR",0,1)</f>
        <v>oz</v>
      </c>
      <c r="S4" s="5" t="str">
        <f t="array" ref="S4">_xlfn.IFS(AND(T4&gt;0,T4&lt;=0.05),"0 to 0.05",AND(T4&gt;0.05,T4&lt;=0.1),"0.05 to 0.1",AND(T4&gt;0.1,T4&lt;=0.2),"0.1 to 0.2",AND(T4&gt;0.2,T4&lt;=0.3),"0.2 to 0.3",AND(T4&gt;0.3,T4&lt;=0.4),"0.3 to 0.4",AND(T4&gt;0.4,T4&lt;=0.5),"0.4 to 0.5",AND(T4&gt;0.5,T4&lt;=0.75),"0.5 to 0.75",AND(T4&gt;0.75,T4&lt;=1),"0.75 to 1",AND(T4&gt;1,T4&lt;=2),"1 to 2",AND(T4&gt;2,T4&lt;=3),"2 to 3",AND(T4&gt;3,T4&lt;=4),"3 to 4",AND(T4&gt;4,T4&lt;=5),"4 to 5",AND(T4&gt;5,T4&lt;=10),"5 to 10",T4&gt;10,"10+")</f>
        <v>0.2 to 0.3</v>
      </c>
      <c r="T4" s="10">
        <f>L4/(Z4*29.57)</f>
        <v>0.233151359969081</v>
      </c>
      <c r="U4" s="15" t="str">
        <f t="array" ref="U4">_xlfn.IFS(AND(V4&gt;0,V4&lt;=0.05),"0 to 0.05",AND(V4&gt;0.05,V4&lt;=0.1),"0.05 to 0.1",AND(V4&gt;0.1,V4&lt;=0.2),"0.1 to 0.2",AND(V4&gt;0.2,V4&lt;=0.3),"0.2 to 0.3",AND(V4&gt;0.3,V4&lt;=0.4),"0.3 to 0.4",AND(V4&gt;0.4,V4&lt;=0.5),"0.4 to 0.5",AND(V4&gt;0.5,V4&lt;=0.75),"0.5 to 0.75",AND(V4&gt;0.75,V4&lt;=1),"0.75 to 1",AND(V4&gt;1,V4&lt;=2),"1 to 2",AND(V4&gt;2,V4&lt;=3),"2 to 3",AND(V4&gt;3,V4&lt;=4),"3 to 4",AND(V4&gt;4,V4&lt;=5),"4 to 5",AND(V4&gt;5,V4&lt;=10),"5 to 10",V4&gt;10,"10+")</f>
        <v>0.05 to 0.1</v>
      </c>
      <c r="V4" s="10">
        <f>N4/($Z4*29.57)*0.27</f>
        <v>0.0681163341224214</v>
      </c>
      <c r="W4" s="15" t="str">
        <f t="array" ref="W4">_xlfn.IFS(AND(X4&gt;0,X4&lt;=0.05),"0 to 0.05",AND(X4&gt;0.05,X4&lt;=0.1),"0.05 to 0.1",AND(X4&gt;0.1,X4&lt;=0.2),"0.1 to 0.2",AND(X4&gt;0.2,X4&lt;=0.3),"0.2 to 0.3",AND(X4&gt;0.3,X4&lt;=0.4),"0.3 to 0.4",AND(X4&gt;0.4,X4&lt;=0.5),"0.4 to 0.5",AND(X4&gt;0.5,X4&lt;=0.75),"0.5 to 0.75",AND(X4&gt;0.75,X4&lt;=1),"0.75 to 1",AND(X4&gt;1,X4&lt;=2),"1 to 2",AND(X4&gt;2,X4&lt;=3),"2 to 3",AND(X4&gt;3,X4&lt;=4),"3 to 4",AND(X4&gt;4,X4&lt;=5),"4 to 5",AND(X4&gt;5,X4&lt;=10),"5 to 10",X4&gt;10,"10+")</f>
        <v>0.05 to 0.1</v>
      </c>
      <c r="X4" s="16">
        <f>L4/($Z4*29.57)*0.27</f>
        <v>0.0629508671916518</v>
      </c>
      <c r="Y4" s="5" t="str">
        <f t="array" ref="Y4">_xlfn.IFS(AND(Z4&gt;0,Z4&lt;=1),"0 to 1",AND(Z4&gt;1,Z4&lt;=2),"1 to 2",AND(Z4&gt;2,Z4&lt;=4),"2 to 4",AND(Z4&gt;4,Z4&lt;=6),"4 to 6",AND(Z4&gt;6,Z4&lt;=8),"6 to 8",AND(Z4&gt;8,Z4&lt;=10),"8 to 10",AND(Z4&gt;10,Z4&lt;=15),"10 to 15",AND(Z4&gt;15,Z4&lt;=20),"15 to 20",AND(Z4&gt;20,Z4&lt;=25),"20 to 25",AND(Z4&gt;25,Z4&lt;=30),"25 to 30",AND(Z4&gt;30,Z4&lt;=40),"30 to 40",AND(Z4&gt;40,Z4&lt;=50),"40 to 50",Z4&gt;50,"50+")</f>
        <v>6 to 8</v>
      </c>
      <c r="Z4" s="9">
        <f t="array" ref="Z4">_xlfn.IFS(AA4="oz",_xlfn.IFS(R4="oz",Q4,R4="fl oz",Q4*1.04,R4="ml",Q4*0.0338),AA4="fl oz",_xlfn.IFS(R4="oz",Q4/1.04,R4="fl oz",Q4,R4="ml",Q4*0.0338/1.04),AA4="ml",_xlfn.IFS(R4="oz",Q4/0.0338,R4="fl oz",Q4*1.04/0.0338,R4="ml",Q4))</f>
        <v>7</v>
      </c>
      <c r="AA4" s="9" t="str">
        <f>_xlfn.XLOOKUP($E4,'Raw Data'!$E:$E,'Raw Data'!AA:AA,"ERROR",0,1)</f>
        <v>oz</v>
      </c>
      <c r="AB4" s="5" t="s">
        <v>62</v>
      </c>
      <c r="AC4" s="5" t="s">
        <v>1456</v>
      </c>
      <c r="AD4" s="5" t="s">
        <v>43</v>
      </c>
      <c r="AE4">
        <f>IF(SUMIF('Benefits Backend'!$AE$1:$BO$1,AE$3,'Benefits Backend'!$AE3:$BO3)&gt;=1,1,0)*$H4</f>
        <v>40817.31</v>
      </c>
      <c r="AF4">
        <f>IF(SUMIF('Benefits Backend'!$AE$1:$BO$1,AF$3,'Benefits Backend'!$AE3:$BO3)&gt;=1,1,0)*$H4</f>
        <v>40817.31</v>
      </c>
      <c r="AG4">
        <f>IF(SUMIF('Benefits Backend'!$AE$1:$BO$1,AG$3,'Benefits Backend'!$AE3:$BO3)&gt;=1,1,0)*$H4</f>
        <v>40817.31</v>
      </c>
      <c r="AH4">
        <f>IF(SUMIF('Benefits Backend'!$AE$1:$BO$1,AH$3,'Benefits Backend'!$AE3:$BO3)&gt;=1,1,0)*$H4</f>
        <v>0</v>
      </c>
      <c r="AI4">
        <f>IF(SUMIF('Benefits Backend'!$AE$1:$BO$1,AI$3,'Benefits Backend'!$AE3:$BO3)&gt;=1,1,0)*$H4</f>
        <v>0</v>
      </c>
      <c r="AJ4">
        <f>IF(SUMIF('Benefits Backend'!$AE$1:$BO$1,AJ$3,'Benefits Backend'!$AE3:$BO3)&gt;=1,1,0)*$H4</f>
        <v>0</v>
      </c>
      <c r="AK4">
        <f>IF(SUMIF('Benefits Backend'!$AE$1:$BO$1,AK$3,'Benefits Backend'!$AE3:$BO3)&gt;=1,1,0)*$H4</f>
        <v>0</v>
      </c>
      <c r="AL4">
        <f>IF(SUMIF('Benefits Backend'!$AE$1:$BO$1,AL$3,'Benefits Backend'!$AE3:$BO3)&gt;=1,1,0)*$H4</f>
        <v>0</v>
      </c>
      <c r="AM4">
        <f>IF(SUMIF('Benefits Backend'!$AE$1:$BO$1,AM$3,'Benefits Backend'!$AE3:$BO3)&gt;=1,1,0)*$H4</f>
        <v>0</v>
      </c>
      <c r="AN4">
        <f>IF(SUMIF('Benefits Backend'!$AE$1:$BO$1,AN$3,'Benefits Backend'!$AE3:$BO3)&gt;=1,1,0)*$H4</f>
        <v>0</v>
      </c>
      <c r="AO4">
        <f>IF(SUMIF('Benefits Backend'!$AE$1:$BO$1,AO$3,'Benefits Backend'!$AE3:$BO3)&gt;=1,1,0)*$H4</f>
        <v>0</v>
      </c>
      <c r="AP4">
        <f>IF(SUMIF('Benefits Backend'!$AE$1:$BO$1,AP$3,'Benefits Backend'!$AE3:$BO3)&gt;=1,1,0)*$H4</f>
        <v>0</v>
      </c>
      <c r="AQ4">
        <f>IF(SUMIF('Benefits Backend'!$AE$1:$BO$1,AQ$3,'Benefits Backend'!$AE3:$BO3)&gt;=1,1,0)*$H4</f>
        <v>0</v>
      </c>
      <c r="AR4">
        <f>IF(SUMIF('Benefits Backend'!$AE$1:$BO$1,AR$3,'Benefits Backend'!$AE3:$BO3)&gt;=1,1,0)*$H4</f>
        <v>0</v>
      </c>
      <c r="AS4">
        <f>IF(SUMIF('Benefits Backend'!$AE$1:$BO$1,AS$3,'Benefits Backend'!$AE3:$BO3)&gt;=1,1,0)*$H4</f>
        <v>0</v>
      </c>
      <c r="AT4">
        <f>IF(SUMIF('Benefits Backend'!$AE$1:$BO$1,AT$3,'Benefits Backend'!$AE3:$BO3)&gt;=1,1,0)*$H4</f>
        <v>0</v>
      </c>
      <c r="AU4">
        <f>IF(SUMIF('Benefits Backend'!$AE$1:$BO$1,AU$3,'Benefits Backend'!$AE3:$BO3)&gt;=1,1,0)*$H4</f>
        <v>0</v>
      </c>
      <c r="AV4">
        <f>IF(SUMIF('Benefits Backend'!$AE$1:$BO$1,AV$3,'Benefits Backend'!$AE3:$BO3)&gt;=1,1,0)*$H4</f>
        <v>0</v>
      </c>
      <c r="AW4">
        <f>IF(SUMIF('Benefits Backend'!$AE$1:$BO$1,AW$3,'Benefits Backend'!$AE3:$BO3)&gt;=1,1,0)*$H4</f>
        <v>0</v>
      </c>
      <c r="AX4">
        <f>IF(SUMIF('Benefits Backend'!$AE$1:$BO$1,AX$3,'Benefits Backend'!$AE3:$BO3)&gt;=1,1,0)*$H4</f>
        <v>0</v>
      </c>
      <c r="AY4">
        <f>IF(SUMIF('Benefits Backend'!$AE$1:$BO$1,AY$3,'Benefits Backend'!$AE3:$BO3)&gt;=1,1,0)*$H4</f>
        <v>0</v>
      </c>
      <c r="AZ4">
        <f>IF(SUMIF('Benefits Backend'!$AE$1:$BO$1,AZ$3,'Benefits Backend'!$AE3:$BO3)&gt;=1,1,0)*$H4</f>
        <v>0</v>
      </c>
      <c r="BA4">
        <f>IF(SUMIF('Benefits Backend'!$AE$1:$BO$1,BA$3,'Benefits Backend'!$AE3:$BO3)&gt;=1,1,0)*$H4</f>
        <v>0</v>
      </c>
      <c r="BB4">
        <f>IF(SUMIF('Benefits Backend'!$AE$1:$BO$1,BB$3,'Benefits Backend'!$AE3:$BO3)&gt;=1,1,0)*$H4</f>
        <v>0</v>
      </c>
      <c r="BC4">
        <f>IF(SUMIF('Benefits Backend'!$AE$1:$BO$1,BC$3,'Benefits Backend'!$AE3:$BO3)&gt;=1,1,0)*$H4</f>
        <v>0</v>
      </c>
      <c r="BD4">
        <f>IF(SUMIF('Benefits Backend'!$AE$1:$BO$1,BD$3,'Benefits Backend'!$AE3:$BO3)&gt;=1,1,0)*$H4</f>
        <v>0</v>
      </c>
      <c r="BE4">
        <f>IF(SUMIF('Benefits Backend'!$AE$1:$BO$1,BE$3,'Benefits Backend'!$AE3:$BO3)&gt;=1,1,0)*$H4</f>
        <v>0</v>
      </c>
    </row>
    <row r="5" spans="1:57">
      <c r="A5" s="5" t="str">
        <f>_xlfn.XLOOKUP($E5,'Raw Data'!$E:$E,'Raw Data'!A:A,"ERROR",0,1)</f>
        <v>AE</v>
      </c>
      <c r="B5" s="5" t="str">
        <f>_xlfn.XLOOKUP($E5,'Raw Data'!$E:$E,'Raw Data'!B:B,"ERROR",0,1)</f>
        <v>Hair Mousses</v>
      </c>
      <c r="C5" s="5" t="str">
        <f>_xlfn.XLOOKUP($E5,'Raw Data'!$E:$E,'Raw Data'!C:C,"ERROR",0,1)</f>
        <v>sheamoisture</v>
      </c>
      <c r="D5" s="5" t="str">
        <f>_xlfn.XLOOKUP($E5,'Raw Data'!$E:$E,'Raw Data'!D:D,"ERROR",0,1)</f>
        <v>www.amazon.ae/dp/B00F9H0IKQ</v>
      </c>
      <c r="E5" s="5" t="s">
        <v>64</v>
      </c>
      <c r="F5" s="9" t="str">
        <f>_xlfn.XLOOKUP($E5,'Raw Data'!$E:$E,'Raw Data'!F:F,"ERROR",0,1)</f>
        <v>SHEA MOISTURE Sheamoisture Coconut &amp; Hibiscus Frizz-free Curl Mousse - 7.5 Fl Oz, 7.5 Oz (290612 )</v>
      </c>
      <c r="G5" s="10">
        <f>_xlfn.XLOOKUP($E5,'Raw Data'!$E:$E,'Raw Data'!G:G,"ERROR",0,1)</f>
        <v>740</v>
      </c>
      <c r="H5" s="9">
        <f>_xlfn.XLOOKUP($E5,'Raw Data'!$E:$E,'Raw Data'!H:H,"ERROR",0,1)</f>
        <v>38623.74</v>
      </c>
      <c r="I5" s="9">
        <f>_xlfn.XLOOKUP($E5,'Raw Data'!$E:$E,'Raw Data'!I:I,"ERROR",0,1)</f>
        <v>0.0517102783625972</v>
      </c>
      <c r="J5" s="9" t="str">
        <f>_xlfn.XLOOKUP($E5,'Raw Data'!$E:$E,'Raw Data'!J:J,"ERROR",0,1)</f>
        <v>Yes</v>
      </c>
      <c r="K5" s="14" t="str">
        <f t="array" ref="K5">_xlfn.IFS(AND(L5&gt;0,L5&lt;=5),"0 to 5",AND(L5&gt;5,L5&lt;=10),"5 to 10",AND(L5&gt;10,L5&lt;=15),"10 to 15",AND(L5&gt;15,L5&lt;=20),"15 to 20",AND(L5&gt;20,L5&lt;=30),"20 to 30",AND(L5&gt;30,L5&lt;=40),"30 to 40",AND(L5&gt;40,L5&lt;=50),"40 to 50",AND(L5&gt;50,L5&lt;=75),"50 to 75",AND(L5&gt;75,L5&lt;=100),"75 to 100",AND(L5&gt;100,L5&lt;=150),"100 to 150",AND(L5&gt;150,L5&lt;=200),"150 to 200",AND(L5&gt;200,L5&lt;=250),"200 to 250",AND(L5&gt;250,L5&lt;=300),"250 to 300",AND(L5&gt;300,L5&lt;=400),"300 to 400",AND(L5&gt;400,L5&lt;=500),"400 to 500",L5&gt;500,"500+")</f>
        <v>50 to 75</v>
      </c>
      <c r="L5" s="9">
        <f>_xlfn.XLOOKUP($E5,'Raw Data'!$E:$E,'Raw Data'!L:L,"ERROR",0,1)</f>
        <v>52.11</v>
      </c>
      <c r="M5" s="14" t="str">
        <f t="array" ref="M5">_xlfn.IFS(AND(N5&gt;0,N5&lt;=5),"0 to 5",AND(N5&gt;5,N5&lt;=10),"5 to 10",AND(N5&gt;10,N5&lt;=15),"10 to 15",AND(N5&gt;15,N5&lt;=20),"15 to 20",AND(N5&gt;20,N5&lt;=30),"20 to 30",AND(N5&gt;30,N5&lt;=40),"30 to 40",AND(N5&gt;40,N5&lt;=50),"40 to 50",AND(N5&gt;50,N5&lt;=75),"50 to 75",AND(N5&gt;75,N5&lt;=100),"75 to 100",AND(N5&gt;100,N5&lt;=150),"100 to 150",AND(N5&gt;150,N5&lt;=200),"150 to 200",AND(N5&gt;200,N5&lt;=250),"200 to 250",AND(N5&gt;250,N5&lt;=300),"250 to 300",AND(N5&gt;300,N5&lt;=400),"300 to 400",AND(N5&gt;400,N5&lt;=500),"400 to 500",N5&gt;500,"500+")</f>
        <v>50 to 75</v>
      </c>
      <c r="N5" s="9">
        <f>_xlfn.XLOOKUP($E5,'Raw Data'!$E:$E,'Raw Data'!N:N,"ERROR",0,1)</f>
        <v>52.56</v>
      </c>
      <c r="O5" s="14" t="str">
        <f t="array" ref="O5">_xlfn.IFS(P5=0,"No Discount",AND(P5&gt;0,P5&lt;=0.02),"0% to 2%",AND(P5&gt;0.02,P5&lt;=0.04),"2% to 4%",AND(P5&gt;0.04,P5&lt;=0.06),"4% to 6%",AND(P5&gt;0.06,P5&lt;=0.08),"6% to 8%",AND(P5&gt;0.08,P5&lt;=0.1),"8% to 10%",AND(P5&gt;0.1,P5&lt;=0.15),"10% to 15%",AND(P5&gt;0.15,P5&lt;=0.2),"15% to 20%",AND(P5&gt;0.2,P5&lt;=0.25),"20% to 25%",AND(P5&gt;0.25,P5&lt;=0.3),"25% to 30%",AND(P5&gt;0.3,P5&lt;=0.4),"30% to 40%",AND(P5&gt;0.4,P5&lt;=0.5),"40% to 50%",AND(P5&gt;0.5,P5&lt;=0.75),"50% to 75%",AND(P5&gt;0.75,P5&lt;=1),"75% to 100%")</f>
        <v>0% to 2%</v>
      </c>
      <c r="P5" s="10">
        <f>_xlfn.XLOOKUP($E5,'Raw Data'!$E:$E,'Raw Data'!P:P,"ERROR",0,1)</f>
        <v>0.00856164383561649</v>
      </c>
      <c r="Q5" s="9">
        <f>_xlfn.XLOOKUP($E5,'Raw Data'!$E:$E,'Raw Data'!Q:Q,"ERROR",0,1)</f>
        <v>7.5</v>
      </c>
      <c r="R5" s="9" t="str">
        <f>_xlfn.XLOOKUP($E5,'Raw Data'!$E:$E,'Raw Data'!R:R,"ERROR",0,1)</f>
        <v>oz</v>
      </c>
      <c r="S5" s="5" t="str">
        <f t="array" ref="S5">_xlfn.IFS(AND(T5&gt;0,T5&lt;=0.05),"0 to 0.05",AND(T5&gt;0.05,T5&lt;=0.1),"0.05 to 0.1",AND(T5&gt;0.1,T5&lt;=0.2),"0.1 to 0.2",AND(T5&gt;0.2,T5&lt;=0.3),"0.2 to 0.3",AND(T5&gt;0.3,T5&lt;=0.4),"0.3 to 0.4",AND(T5&gt;0.4,T5&lt;=0.5),"0.4 to 0.5",AND(T5&gt;0.5,T5&lt;=0.75),"0.5 to 0.75",AND(T5&gt;0.75,T5&lt;=1),"0.75 to 1",AND(T5&gt;1,T5&lt;=2),"1 to 2",AND(T5&gt;2,T5&lt;=3),"2 to 3",AND(T5&gt;3,T5&lt;=4),"3 to 4",AND(T5&gt;4,T5&lt;=5),"4 to 5",AND(T5&gt;5,T5&lt;=10),"5 to 10",T5&gt;10,"10+")</f>
        <v>0.2 to 0.3</v>
      </c>
      <c r="T5" s="10">
        <f t="shared" ref="T5:T68" si="1">L5/(Z5*29.57)</f>
        <v>0.234967872844099</v>
      </c>
      <c r="U5" s="15" t="str">
        <f t="array" ref="U5">_xlfn.IFS(AND(V5&gt;0,V5&lt;=0.05),"0 to 0.05",AND(V5&gt;0.05,V5&lt;=0.1),"0.05 to 0.1",AND(V5&gt;0.1,V5&lt;=0.2),"0.1 to 0.2",AND(V5&gt;0.2,V5&lt;=0.3),"0.2 to 0.3",AND(V5&gt;0.3,V5&lt;=0.4),"0.3 to 0.4",AND(V5&gt;0.4,V5&lt;=0.5),"0.4 to 0.5",AND(V5&gt;0.5,V5&lt;=0.75),"0.5 to 0.75",AND(V5&gt;0.75,V5&lt;=1),"0.75 to 1",AND(V5&gt;1,V5&lt;=2),"1 to 2",AND(V5&gt;2,V5&lt;=3),"2 to 3",AND(V5&gt;3,V5&lt;=4),"3 to 4",AND(V5&gt;4,V5&lt;=5),"4 to 5",AND(V5&gt;5,V5&lt;=10),"5 to 10",V5&gt;10,"10+")</f>
        <v>0.05 to 0.1</v>
      </c>
      <c r="V5" s="10">
        <f t="shared" ref="V5:V68" si="2">N5/($Z5*29.57)*0.27</f>
        <v>0.0639891782211701</v>
      </c>
      <c r="W5" s="15" t="str">
        <f t="array" ref="W5">_xlfn.IFS(AND(X5&gt;0,X5&lt;=0.05),"0 to 0.05",AND(X5&gt;0.05,X5&lt;=0.1),"0.05 to 0.1",AND(X5&gt;0.1,X5&lt;=0.2),"0.1 to 0.2",AND(X5&gt;0.2,X5&lt;=0.3),"0.2 to 0.3",AND(X5&gt;0.3,X5&lt;=0.4),"0.3 to 0.4",AND(X5&gt;0.4,X5&lt;=0.5),"0.4 to 0.5",AND(X5&gt;0.5,X5&lt;=0.75),"0.5 to 0.75",AND(X5&gt;0.75,X5&lt;=1),"0.75 to 1",AND(X5&gt;1,X5&lt;=2),"1 to 2",AND(X5&gt;2,X5&lt;=3),"2 to 3",AND(X5&gt;3,X5&lt;=4),"3 to 4",AND(X5&gt;4,X5&lt;=5),"4 to 5",AND(X5&gt;5,X5&lt;=10),"5 to 10",X5&gt;10,"10+")</f>
        <v>0.05 to 0.1</v>
      </c>
      <c r="X5" s="16">
        <f t="shared" ref="X5:X68" si="3">L5/($Z5*29.57)*0.27</f>
        <v>0.0634413256679067</v>
      </c>
      <c r="Y5" s="5" t="str">
        <f t="array" ref="Y5">_xlfn.IFS(AND(Z5&gt;0,Z5&lt;=1),"0 to 1",AND(Z5&gt;1,Z5&lt;=2),"1 to 2",AND(Z5&gt;2,Z5&lt;=4),"2 to 4",AND(Z5&gt;4,Z5&lt;=6),"4 to 6",AND(Z5&gt;6,Z5&lt;=8),"6 to 8",AND(Z5&gt;8,Z5&lt;=10),"8 to 10",AND(Z5&gt;10,Z5&lt;=15),"10 to 15",AND(Z5&gt;15,Z5&lt;=20),"15 to 20",AND(Z5&gt;20,Z5&lt;=25),"20 to 25",AND(Z5&gt;25,Z5&lt;=30),"25 to 30",AND(Z5&gt;30,Z5&lt;=40),"30 to 40",AND(Z5&gt;40,Z5&lt;=50),"40 to 50",Z5&gt;50,"50+")</f>
        <v>6 to 8</v>
      </c>
      <c r="Z5" s="9">
        <f t="array" ref="Z5">_xlfn.IFS(AA5="oz",_xlfn.IFS(R5="oz",Q5,R5="fl oz",Q5*1.04,R5="ml",Q5*0.0338),AA5="fl oz",_xlfn.IFS(R5="oz",Q5/1.04,R5="fl oz",Q5,R5="ml",Q5*0.0338/1.04),AA5="ml",_xlfn.IFS(R5="oz",Q5/0.0338,R5="fl oz",Q5*1.04/0.0338,R5="ml",Q5))</f>
        <v>7.5</v>
      </c>
      <c r="AA5" s="9" t="str">
        <f>_xlfn.XLOOKUP($E5,'Raw Data'!$E:$E,'Raw Data'!AA:AA,"ERROR",0,1)</f>
        <v>oz</v>
      </c>
      <c r="AB5" s="5" t="s">
        <v>66</v>
      </c>
      <c r="AC5" s="5" t="s">
        <v>67</v>
      </c>
      <c r="AD5" s="5" t="s">
        <v>68</v>
      </c>
      <c r="AE5">
        <f>IF(SUMIF('Benefits Backend'!$AE$1:$BO$1,AE$3,'Benefits Backend'!$AE4:$BO4)&gt;=1,1,0)*$H5</f>
        <v>0</v>
      </c>
      <c r="AF5">
        <f>IF(SUMIF('Benefits Backend'!$AE$1:$BO$1,AF$3,'Benefits Backend'!$AE4:$BO4)&gt;=1,1,0)*$H5</f>
        <v>0</v>
      </c>
      <c r="AG5">
        <f>IF(SUMIF('Benefits Backend'!$AE$1:$BO$1,AG$3,'Benefits Backend'!$AE4:$BO4)&gt;=1,1,0)*$H5</f>
        <v>0</v>
      </c>
      <c r="AH5">
        <f>IF(SUMIF('Benefits Backend'!$AE$1:$BO$1,AH$3,'Benefits Backend'!$AE4:$BO4)&gt;=1,1,0)*$H5</f>
        <v>0</v>
      </c>
      <c r="AI5">
        <f>IF(SUMIF('Benefits Backend'!$AE$1:$BO$1,AI$3,'Benefits Backend'!$AE4:$BO4)&gt;=1,1,0)*$H5</f>
        <v>0</v>
      </c>
      <c r="AJ5">
        <f>IF(SUMIF('Benefits Backend'!$AE$1:$BO$1,AJ$3,'Benefits Backend'!$AE4:$BO4)&gt;=1,1,0)*$H5</f>
        <v>0</v>
      </c>
      <c r="AK5">
        <f>IF(SUMIF('Benefits Backend'!$AE$1:$BO$1,AK$3,'Benefits Backend'!$AE4:$BO4)&gt;=1,1,0)*$H5</f>
        <v>0</v>
      </c>
      <c r="AL5">
        <f>IF(SUMIF('Benefits Backend'!$AE$1:$BO$1,AL$3,'Benefits Backend'!$AE4:$BO4)&gt;=1,1,0)*$H5</f>
        <v>38623.74</v>
      </c>
      <c r="AM5">
        <f>IF(SUMIF('Benefits Backend'!$AE$1:$BO$1,AM$3,'Benefits Backend'!$AE4:$BO4)&gt;=1,1,0)*$H5</f>
        <v>38623.74</v>
      </c>
      <c r="AN5">
        <f>IF(SUMIF('Benefits Backend'!$AE$1:$BO$1,AN$3,'Benefits Backend'!$AE4:$BO4)&gt;=1,1,0)*$H5</f>
        <v>38623.74</v>
      </c>
      <c r="AO5">
        <f>IF(SUMIF('Benefits Backend'!$AE$1:$BO$1,AO$3,'Benefits Backend'!$AE4:$BO4)&gt;=1,1,0)*$H5</f>
        <v>0</v>
      </c>
      <c r="AP5">
        <f>IF(SUMIF('Benefits Backend'!$AE$1:$BO$1,AP$3,'Benefits Backend'!$AE4:$BO4)&gt;=1,1,0)*$H5</f>
        <v>0</v>
      </c>
      <c r="AQ5">
        <f>IF(SUMIF('Benefits Backend'!$AE$1:$BO$1,AQ$3,'Benefits Backend'!$AE4:$BO4)&gt;=1,1,0)*$H5</f>
        <v>0</v>
      </c>
      <c r="AR5">
        <f>IF(SUMIF('Benefits Backend'!$AE$1:$BO$1,AR$3,'Benefits Backend'!$AE4:$BO4)&gt;=1,1,0)*$H5</f>
        <v>0</v>
      </c>
      <c r="AS5">
        <f>IF(SUMIF('Benefits Backend'!$AE$1:$BO$1,AS$3,'Benefits Backend'!$AE4:$BO4)&gt;=1,1,0)*$H5</f>
        <v>0</v>
      </c>
      <c r="AT5">
        <f>IF(SUMIF('Benefits Backend'!$AE$1:$BO$1,AT$3,'Benefits Backend'!$AE4:$BO4)&gt;=1,1,0)*$H5</f>
        <v>0</v>
      </c>
      <c r="AU5">
        <f>IF(SUMIF('Benefits Backend'!$AE$1:$BO$1,AU$3,'Benefits Backend'!$AE4:$BO4)&gt;=1,1,0)*$H5</f>
        <v>0</v>
      </c>
      <c r="AV5">
        <f>IF(SUMIF('Benefits Backend'!$AE$1:$BO$1,AV$3,'Benefits Backend'!$AE4:$BO4)&gt;=1,1,0)*$H5</f>
        <v>0</v>
      </c>
      <c r="AW5">
        <f>IF(SUMIF('Benefits Backend'!$AE$1:$BO$1,AW$3,'Benefits Backend'!$AE4:$BO4)&gt;=1,1,0)*$H5</f>
        <v>0</v>
      </c>
      <c r="AX5">
        <f>IF(SUMIF('Benefits Backend'!$AE$1:$BO$1,AX$3,'Benefits Backend'!$AE4:$BO4)&gt;=1,1,0)*$H5</f>
        <v>0</v>
      </c>
      <c r="AY5">
        <f>IF(SUMIF('Benefits Backend'!$AE$1:$BO$1,AY$3,'Benefits Backend'!$AE4:$BO4)&gt;=1,1,0)*$H5</f>
        <v>0</v>
      </c>
      <c r="AZ5">
        <f>IF(SUMIF('Benefits Backend'!$AE$1:$BO$1,AZ$3,'Benefits Backend'!$AE4:$BO4)&gt;=1,1,0)*$H5</f>
        <v>0</v>
      </c>
      <c r="BA5">
        <f>IF(SUMIF('Benefits Backend'!$AE$1:$BO$1,BA$3,'Benefits Backend'!$AE4:$BO4)&gt;=1,1,0)*$H5</f>
        <v>0</v>
      </c>
      <c r="BB5">
        <f>IF(SUMIF('Benefits Backend'!$AE$1:$BO$1,BB$3,'Benefits Backend'!$AE4:$BO4)&gt;=1,1,0)*$H5</f>
        <v>0</v>
      </c>
      <c r="BC5">
        <f>IF(SUMIF('Benefits Backend'!$AE$1:$BO$1,BC$3,'Benefits Backend'!$AE4:$BO4)&gt;=1,1,0)*$H5</f>
        <v>0</v>
      </c>
      <c r="BD5">
        <f>IF(SUMIF('Benefits Backend'!$AE$1:$BO$1,BD$3,'Benefits Backend'!$AE4:$BO4)&gt;=1,1,0)*$H5</f>
        <v>0</v>
      </c>
      <c r="BE5">
        <f>IF(SUMIF('Benefits Backend'!$AE$1:$BO$1,BE$3,'Benefits Backend'!$AE4:$BO4)&gt;=1,1,0)*$H5</f>
        <v>0</v>
      </c>
    </row>
    <row r="6" spans="1:57">
      <c r="A6" s="5" t="str">
        <f>_xlfn.XLOOKUP($E6,'Raw Data'!$E:$E,'Raw Data'!A:A,"ERROR",0,1)</f>
        <v>AE</v>
      </c>
      <c r="B6" s="5" t="str">
        <f>_xlfn.XLOOKUP($E6,'Raw Data'!$E:$E,'Raw Data'!B:B,"ERROR",0,1)</f>
        <v>Hair Mousses</v>
      </c>
      <c r="C6" s="5" t="str">
        <f>_xlfn.XLOOKUP($E6,'Raw Data'!$E:$E,'Raw Data'!C:C,"ERROR",0,1)</f>
        <v>cantu</v>
      </c>
      <c r="D6" s="5" t="str">
        <f>_xlfn.XLOOKUP($E6,'Raw Data'!$E:$E,'Raw Data'!D:D,"ERROR",0,1)</f>
        <v>www.amazon.ae/dp/B0178H2MFS</v>
      </c>
      <c r="E6" s="5" t="s">
        <v>69</v>
      </c>
      <c r="F6" s="9" t="str">
        <f>_xlfn.XLOOKUP($E6,'Raw Data'!$E:$E,'Raw Data'!F:F,"ERROR",0,1)</f>
        <v>Cantu Shea Butter For Natural Hair Wave Whip Curling MoUSse, 8.4Oz (248Ml)</v>
      </c>
      <c r="G6" s="10">
        <f>_xlfn.XLOOKUP($E6,'Raw Data'!$E:$E,'Raw Data'!G:G,"ERROR",0,1)</f>
        <v>969</v>
      </c>
      <c r="H6" s="9">
        <f>_xlfn.XLOOKUP($E6,'Raw Data'!$E:$E,'Raw Data'!H:H,"ERROR",0,1)</f>
        <v>26276.8</v>
      </c>
      <c r="I6" s="9">
        <f>_xlfn.XLOOKUP($E6,'Raw Data'!$E:$E,'Raw Data'!I:I,"ERROR",0,1)</f>
        <v>0.0351799344775595</v>
      </c>
      <c r="J6" s="9" t="str">
        <f>_xlfn.XLOOKUP($E6,'Raw Data'!$E:$E,'Raw Data'!J:J,"ERROR",0,1)</f>
        <v>Yes</v>
      </c>
      <c r="K6" s="14" t="str">
        <f t="array" ref="K6">_xlfn.IFS(AND(L6&gt;0,L6&lt;=5),"0 to 5",AND(L6&gt;5,L6&lt;=10),"5 to 10",AND(L6&gt;10,L6&lt;=15),"10 to 15",AND(L6&gt;15,L6&lt;=20),"15 to 20",AND(L6&gt;20,L6&lt;=30),"20 to 30",AND(L6&gt;30,L6&lt;=40),"30 to 40",AND(L6&gt;40,L6&lt;=50),"40 to 50",AND(L6&gt;50,L6&lt;=75),"50 to 75",AND(L6&gt;75,L6&lt;=100),"75 to 100",AND(L6&gt;100,L6&lt;=150),"100 to 150",AND(L6&gt;150,L6&lt;=200),"150 to 200",AND(L6&gt;200,L6&lt;=250),"200 to 250",AND(L6&gt;250,L6&lt;=300),"250 to 300",AND(L6&gt;300,L6&lt;=400),"300 to 400",AND(L6&gt;400,L6&lt;=500),"400 to 500",L6&gt;500,"500+")</f>
        <v>20 to 30</v>
      </c>
      <c r="L6" s="9">
        <f>_xlfn.XLOOKUP($E6,'Raw Data'!$E:$E,'Raw Data'!L:L,"ERROR",0,1)</f>
        <v>27.16</v>
      </c>
      <c r="M6" s="14" t="str">
        <f t="array" ref="M6">_xlfn.IFS(AND(N6&gt;0,N6&lt;=5),"0 to 5",AND(N6&gt;5,N6&lt;=10),"5 to 10",AND(N6&gt;10,N6&lt;=15),"10 to 15",AND(N6&gt;15,N6&lt;=20),"15 to 20",AND(N6&gt;20,N6&lt;=30),"20 to 30",AND(N6&gt;30,N6&lt;=40),"30 to 40",AND(N6&gt;40,N6&lt;=50),"40 to 50",AND(N6&gt;50,N6&lt;=75),"50 to 75",AND(N6&gt;75,N6&lt;=100),"75 to 100",AND(N6&gt;100,N6&lt;=150),"100 to 150",AND(N6&gt;150,N6&lt;=200),"150 to 200",AND(N6&gt;200,N6&lt;=250),"200 to 250",AND(N6&gt;250,N6&lt;=300),"250 to 300",AND(N6&gt;300,N6&lt;=400),"300 to 400",AND(N6&gt;400,N6&lt;=500),"400 to 500",N6&gt;500,"500+")</f>
        <v>20 to 30</v>
      </c>
      <c r="N6" s="9">
        <f>_xlfn.XLOOKUP($E6,'Raw Data'!$E:$E,'Raw Data'!N:N,"ERROR",0,1)</f>
        <v>28.04</v>
      </c>
      <c r="O6" s="14" t="str">
        <f t="array" ref="O6">_xlfn.IFS(P6=0,"No Discount",AND(P6&gt;0,P6&lt;=0.02),"0% to 2%",AND(P6&gt;0.02,P6&lt;=0.04),"2% to 4%",AND(P6&gt;0.04,P6&lt;=0.06),"4% to 6%",AND(P6&gt;0.06,P6&lt;=0.08),"6% to 8%",AND(P6&gt;0.08,P6&lt;=0.1),"8% to 10%",AND(P6&gt;0.1,P6&lt;=0.15),"10% to 15%",AND(P6&gt;0.15,P6&lt;=0.2),"15% to 20%",AND(P6&gt;0.2,P6&lt;=0.25),"20% to 25%",AND(P6&gt;0.25,P6&lt;=0.3),"25% to 30%",AND(P6&gt;0.3,P6&lt;=0.4),"30% to 40%",AND(P6&gt;0.4,P6&lt;=0.5),"40% to 50%",AND(P6&gt;0.5,P6&lt;=0.75),"50% to 75%",AND(P6&gt;0.75,P6&lt;=1),"75% to 100%")</f>
        <v>2% to 4%</v>
      </c>
      <c r="P6" s="10">
        <f>_xlfn.XLOOKUP($E6,'Raw Data'!$E:$E,'Raw Data'!P:P,"ERROR",0,1)</f>
        <v>0.0313837375178316</v>
      </c>
      <c r="Q6" s="9">
        <f>_xlfn.XLOOKUP($E6,'Raw Data'!$E:$E,'Raw Data'!Q:Q,"ERROR",0,1)</f>
        <v>8.4</v>
      </c>
      <c r="R6" s="9" t="str">
        <f>_xlfn.XLOOKUP($E6,'Raw Data'!$E:$E,'Raw Data'!R:R,"ERROR",0,1)</f>
        <v>oz</v>
      </c>
      <c r="S6" s="5" t="str">
        <f t="array" ref="S6">_xlfn.IFS(AND(T6&gt;0,T6&lt;=0.05),"0 to 0.05",AND(T6&gt;0.05,T6&lt;=0.1),"0.05 to 0.1",AND(T6&gt;0.1,T6&lt;=0.2),"0.1 to 0.2",AND(T6&gt;0.2,T6&lt;=0.3),"0.2 to 0.3",AND(T6&gt;0.3,T6&lt;=0.4),"0.3 to 0.4",AND(T6&gt;0.4,T6&lt;=0.5),"0.4 to 0.5",AND(T6&gt;0.5,T6&lt;=0.75),"0.5 to 0.75",AND(T6&gt;0.75,T6&lt;=1),"0.75 to 1",AND(T6&gt;1,T6&lt;=2),"1 to 2",AND(T6&gt;2,T6&lt;=3),"2 to 3",AND(T6&gt;3,T6&lt;=4),"3 to 4",AND(T6&gt;4,T6&lt;=5),"4 to 5",AND(T6&gt;5,T6&lt;=10),"5 to 10",T6&gt;10,"10+")</f>
        <v>0.1 to 0.2</v>
      </c>
      <c r="T6" s="10">
        <f t="shared" si="1"/>
        <v>0.109345056927066</v>
      </c>
      <c r="U6" s="15" t="str">
        <f t="array" ref="U6">_xlfn.IFS(AND(V6&gt;0,V6&lt;=0.05),"0 to 0.05",AND(V6&gt;0.05,V6&lt;=0.1),"0.05 to 0.1",AND(V6&gt;0.1,V6&lt;=0.2),"0.1 to 0.2",AND(V6&gt;0.2,V6&lt;=0.3),"0.2 to 0.3",AND(V6&gt;0.3,V6&lt;=0.4),"0.3 to 0.4",AND(V6&gt;0.4,V6&lt;=0.5),"0.4 to 0.5",AND(V6&gt;0.5,V6&lt;=0.75),"0.5 to 0.75",AND(V6&gt;0.75,V6&lt;=1),"0.75 to 1",AND(V6&gt;1,V6&lt;=2),"1 to 2",AND(V6&gt;2,V6&lt;=3),"2 to 3",AND(V6&gt;3,V6&lt;=4),"3 to 4",AND(V6&gt;4,V6&lt;=5),"4 to 5",AND(V6&gt;5,V6&lt;=10),"5 to 10",V6&gt;10,"10+")</f>
        <v>0 to 0.05</v>
      </c>
      <c r="V6" s="10">
        <f t="shared" si="2"/>
        <v>0.0304797333204503</v>
      </c>
      <c r="W6" s="15" t="str">
        <f t="array" ref="W6">_xlfn.IFS(AND(X6&gt;0,X6&lt;=0.05),"0 to 0.05",AND(X6&gt;0.05,X6&lt;=0.1),"0.05 to 0.1",AND(X6&gt;0.1,X6&lt;=0.2),"0.1 to 0.2",AND(X6&gt;0.2,X6&lt;=0.3),"0.2 to 0.3",AND(X6&gt;0.3,X6&lt;=0.4),"0.3 to 0.4",AND(X6&gt;0.4,X6&lt;=0.5),"0.4 to 0.5",AND(X6&gt;0.5,X6&lt;=0.75),"0.5 to 0.75",AND(X6&gt;0.75,X6&lt;=1),"0.75 to 1",AND(X6&gt;1,X6&lt;=2),"1 to 2",AND(X6&gt;2,X6&lt;=3),"2 to 3",AND(X6&gt;3,X6&lt;=4),"3 to 4",AND(X6&gt;4,X6&lt;=5),"4 to 5",AND(X6&gt;5,X6&lt;=10),"5 to 10",X6&gt;10,"10+")</f>
        <v>0 to 0.05</v>
      </c>
      <c r="X6" s="16">
        <f t="shared" si="3"/>
        <v>0.0295231653703077</v>
      </c>
      <c r="Y6" s="5" t="str">
        <f t="array" ref="Y6">_xlfn.IFS(AND(Z6&gt;0,Z6&lt;=1),"0 to 1",AND(Z6&gt;1,Z6&lt;=2),"1 to 2",AND(Z6&gt;2,Z6&lt;=4),"2 to 4",AND(Z6&gt;4,Z6&lt;=6),"4 to 6",AND(Z6&gt;6,Z6&lt;=8),"6 to 8",AND(Z6&gt;8,Z6&lt;=10),"8 to 10",AND(Z6&gt;10,Z6&lt;=15),"10 to 15",AND(Z6&gt;15,Z6&lt;=20),"15 to 20",AND(Z6&gt;20,Z6&lt;=25),"20 to 25",AND(Z6&gt;25,Z6&lt;=30),"25 to 30",AND(Z6&gt;30,Z6&lt;=40),"30 to 40",AND(Z6&gt;40,Z6&lt;=50),"40 to 50",Z6&gt;50,"50+")</f>
        <v>8 to 10</v>
      </c>
      <c r="Z6" s="9">
        <f t="array" ref="Z6">_xlfn.IFS(AA6="oz",_xlfn.IFS(R6="oz",Q6,R6="fl oz",Q6*1.04,R6="ml",Q6*0.0338),AA6="fl oz",_xlfn.IFS(R6="oz",Q6/1.04,R6="fl oz",Q6,R6="ml",Q6*0.0338/1.04),AA6="ml",_xlfn.IFS(R6="oz",Q6/0.0338,R6="fl oz",Q6*1.04/0.0338,R6="ml",Q6))</f>
        <v>8.4</v>
      </c>
      <c r="AA6" s="9" t="str">
        <f>_xlfn.XLOOKUP($E6,'Raw Data'!$E:$E,'Raw Data'!AA:AA,"ERROR",0,1)</f>
        <v>oz</v>
      </c>
      <c r="AB6" s="5" t="s">
        <v>70</v>
      </c>
      <c r="AC6" s="5" t="s">
        <v>71</v>
      </c>
      <c r="AD6" s="5" t="s">
        <v>72</v>
      </c>
      <c r="AE6">
        <f>IF(SUMIF('Benefits Backend'!$AE$1:$BO$1,AE$3,'Benefits Backend'!$AE5:$BO5)&gt;=1,1,0)*$H6</f>
        <v>0</v>
      </c>
      <c r="AF6">
        <f>IF(SUMIF('Benefits Backend'!$AE$1:$BO$1,AF$3,'Benefits Backend'!$AE5:$BO5)&gt;=1,1,0)*$H6</f>
        <v>0</v>
      </c>
      <c r="AG6">
        <f>IF(SUMIF('Benefits Backend'!$AE$1:$BO$1,AG$3,'Benefits Backend'!$AE5:$BO5)&gt;=1,1,0)*$H6</f>
        <v>0</v>
      </c>
      <c r="AH6">
        <f>IF(SUMIF('Benefits Backend'!$AE$1:$BO$1,AH$3,'Benefits Backend'!$AE5:$BO5)&gt;=1,1,0)*$H6</f>
        <v>0</v>
      </c>
      <c r="AI6">
        <f>IF(SUMIF('Benefits Backend'!$AE$1:$BO$1,AI$3,'Benefits Backend'!$AE5:$BO5)&gt;=1,1,0)*$H6</f>
        <v>0</v>
      </c>
      <c r="AJ6">
        <f>IF(SUMIF('Benefits Backend'!$AE$1:$BO$1,AJ$3,'Benefits Backend'!$AE5:$BO5)&gt;=1,1,0)*$H6</f>
        <v>0</v>
      </c>
      <c r="AK6">
        <f>IF(SUMIF('Benefits Backend'!$AE$1:$BO$1,AK$3,'Benefits Backend'!$AE5:$BO5)&gt;=1,1,0)*$H6</f>
        <v>0</v>
      </c>
      <c r="AL6">
        <f>IF(SUMIF('Benefits Backend'!$AE$1:$BO$1,AL$3,'Benefits Backend'!$AE5:$BO5)&gt;=1,1,0)*$H6</f>
        <v>26276.8</v>
      </c>
      <c r="AM6">
        <f>IF(SUMIF('Benefits Backend'!$AE$1:$BO$1,AM$3,'Benefits Backend'!$AE5:$BO5)&gt;=1,1,0)*$H6</f>
        <v>0</v>
      </c>
      <c r="AN6">
        <f>IF(SUMIF('Benefits Backend'!$AE$1:$BO$1,AN$3,'Benefits Backend'!$AE5:$BO5)&gt;=1,1,0)*$H6</f>
        <v>0</v>
      </c>
      <c r="AO6">
        <f>IF(SUMIF('Benefits Backend'!$AE$1:$BO$1,AO$3,'Benefits Backend'!$AE5:$BO5)&gt;=1,1,0)*$H6</f>
        <v>0</v>
      </c>
      <c r="AP6">
        <f>IF(SUMIF('Benefits Backend'!$AE$1:$BO$1,AP$3,'Benefits Backend'!$AE5:$BO5)&gt;=1,1,0)*$H6</f>
        <v>26276.8</v>
      </c>
      <c r="AQ6">
        <f>IF(SUMIF('Benefits Backend'!$AE$1:$BO$1,AQ$3,'Benefits Backend'!$AE5:$BO5)&gt;=1,1,0)*$H6</f>
        <v>0</v>
      </c>
      <c r="AR6">
        <f>IF(SUMIF('Benefits Backend'!$AE$1:$BO$1,AR$3,'Benefits Backend'!$AE5:$BO5)&gt;=1,1,0)*$H6</f>
        <v>0</v>
      </c>
      <c r="AS6">
        <f>IF(SUMIF('Benefits Backend'!$AE$1:$BO$1,AS$3,'Benefits Backend'!$AE5:$BO5)&gt;=1,1,0)*$H6</f>
        <v>0</v>
      </c>
      <c r="AT6">
        <f>IF(SUMIF('Benefits Backend'!$AE$1:$BO$1,AT$3,'Benefits Backend'!$AE5:$BO5)&gt;=1,1,0)*$H6</f>
        <v>0</v>
      </c>
      <c r="AU6">
        <f>IF(SUMIF('Benefits Backend'!$AE$1:$BO$1,AU$3,'Benefits Backend'!$AE5:$BO5)&gt;=1,1,0)*$H6</f>
        <v>0</v>
      </c>
      <c r="AV6">
        <f>IF(SUMIF('Benefits Backend'!$AE$1:$BO$1,AV$3,'Benefits Backend'!$AE5:$BO5)&gt;=1,1,0)*$H6</f>
        <v>0</v>
      </c>
      <c r="AW6">
        <f>IF(SUMIF('Benefits Backend'!$AE$1:$BO$1,AW$3,'Benefits Backend'!$AE5:$BO5)&gt;=1,1,0)*$H6</f>
        <v>0</v>
      </c>
      <c r="AX6">
        <f>IF(SUMIF('Benefits Backend'!$AE$1:$BO$1,AX$3,'Benefits Backend'!$AE5:$BO5)&gt;=1,1,0)*$H6</f>
        <v>0</v>
      </c>
      <c r="AY6">
        <f>IF(SUMIF('Benefits Backend'!$AE$1:$BO$1,AY$3,'Benefits Backend'!$AE5:$BO5)&gt;=1,1,0)*$H6</f>
        <v>0</v>
      </c>
      <c r="AZ6">
        <f>IF(SUMIF('Benefits Backend'!$AE$1:$BO$1,AZ$3,'Benefits Backend'!$AE5:$BO5)&gt;=1,1,0)*$H6</f>
        <v>0</v>
      </c>
      <c r="BA6">
        <f>IF(SUMIF('Benefits Backend'!$AE$1:$BO$1,BA$3,'Benefits Backend'!$AE5:$BO5)&gt;=1,1,0)*$H6</f>
        <v>0</v>
      </c>
      <c r="BB6">
        <f>IF(SUMIF('Benefits Backend'!$AE$1:$BO$1,BB$3,'Benefits Backend'!$AE5:$BO5)&gt;=1,1,0)*$H6</f>
        <v>0</v>
      </c>
      <c r="BC6">
        <f>IF(SUMIF('Benefits Backend'!$AE$1:$BO$1,BC$3,'Benefits Backend'!$AE5:$BO5)&gt;=1,1,0)*$H6</f>
        <v>0</v>
      </c>
      <c r="BD6">
        <f>IF(SUMIF('Benefits Backend'!$AE$1:$BO$1,BD$3,'Benefits Backend'!$AE5:$BO5)&gt;=1,1,0)*$H6</f>
        <v>0</v>
      </c>
      <c r="BE6">
        <f>IF(SUMIF('Benefits Backend'!$AE$1:$BO$1,BE$3,'Benefits Backend'!$AE5:$BO5)&gt;=1,1,0)*$H6</f>
        <v>0</v>
      </c>
    </row>
    <row r="7" spans="1:57">
      <c r="A7" s="5" t="str">
        <f>_xlfn.XLOOKUP($E7,'Raw Data'!$E:$E,'Raw Data'!A:A,"ERROR",0,1)</f>
        <v>AE</v>
      </c>
      <c r="B7" s="5" t="str">
        <f>_xlfn.XLOOKUP($E7,'Raw Data'!$E:$E,'Raw Data'!B:B,"ERROR",0,1)</f>
        <v>Hair Mousses</v>
      </c>
      <c r="C7" s="5" t="str">
        <f>_xlfn.XLOOKUP($E7,'Raw Data'!$E:$E,'Raw Data'!C:C,"ERROR",0,1)</f>
        <v>Maui Moisture</v>
      </c>
      <c r="D7" s="5" t="str">
        <f>_xlfn.XLOOKUP($E7,'Raw Data'!$E:$E,'Raw Data'!D:D,"ERROR",0,1)</f>
        <v>www.amazon.ae/dp/B08LZ2R5MM</v>
      </c>
      <c r="E7" s="5" t="s">
        <v>73</v>
      </c>
      <c r="F7" s="9" t="str">
        <f>_xlfn.XLOOKUP($E7,'Raw Data'!$E:$E,'Raw Data'!F:F,"ERROR",0,1)</f>
        <v>Maui Moisture Flexible Hold + Coconut Milk Curl Foam Mousse, for Curly Hair Styling, No Drying Alcohols, Parabens or Silicone, 8.5oz Maui Moisture Flexible Hold + Coconut Milk Curl Foam Mousse, for Curly Hair Styling, No Drying Alcohols, Parabens or Silicone, 8.5oz</v>
      </c>
      <c r="G7" s="10">
        <f>_xlfn.XLOOKUP($E7,'Raw Data'!$E:$E,'Raw Data'!G:G,"ERROR",0,1)</f>
        <v>489</v>
      </c>
      <c r="H7" s="9">
        <f>_xlfn.XLOOKUP($E7,'Raw Data'!$E:$E,'Raw Data'!H:H,"ERROR",0,1)</f>
        <v>24817.56</v>
      </c>
      <c r="I7" s="9">
        <f>_xlfn.XLOOKUP($E7,'Raw Data'!$E:$E,'Raw Data'!I:I,"ERROR",0,1)</f>
        <v>0.033226273164651</v>
      </c>
      <c r="J7" s="9" t="str">
        <f>_xlfn.XLOOKUP($E7,'Raw Data'!$E:$E,'Raw Data'!J:J,"ERROR",0,1)</f>
        <v>Yes</v>
      </c>
      <c r="K7" s="14" t="str">
        <f t="array" ref="K7">_xlfn.IFS(AND(L7&gt;0,L7&lt;=5),"0 to 5",AND(L7&gt;5,L7&lt;=10),"5 to 10",AND(L7&gt;10,L7&lt;=15),"10 to 15",AND(L7&gt;15,L7&lt;=20),"15 to 20",AND(L7&gt;20,L7&lt;=30),"20 to 30",AND(L7&gt;30,L7&lt;=40),"30 to 40",AND(L7&gt;40,L7&lt;=50),"40 to 50",AND(L7&gt;50,L7&lt;=75),"50 to 75",AND(L7&gt;75,L7&lt;=100),"75 to 100",AND(L7&gt;100,L7&lt;=150),"100 to 150",AND(L7&gt;150,L7&lt;=200),"150 to 200",AND(L7&gt;200,L7&lt;=250),"200 to 250",AND(L7&gt;250,L7&lt;=300),"250 to 300",AND(L7&gt;300,L7&lt;=400),"300 to 400",AND(L7&gt;400,L7&lt;=500),"400 to 500",L7&gt;500,"500+")</f>
        <v>50 to 75</v>
      </c>
      <c r="L7" s="9">
        <f>_xlfn.XLOOKUP($E7,'Raw Data'!$E:$E,'Raw Data'!L:L,"ERROR",0,1)</f>
        <v>51.34</v>
      </c>
      <c r="M7" s="14" t="str">
        <f t="array" ref="M7">_xlfn.IFS(AND(N7&gt;0,N7&lt;=5),"0 to 5",AND(N7&gt;5,N7&lt;=10),"5 to 10",AND(N7&gt;10,N7&lt;=15),"10 to 15",AND(N7&gt;15,N7&lt;=20),"15 to 20",AND(N7&gt;20,N7&lt;=30),"20 to 30",AND(N7&gt;30,N7&lt;=40),"30 to 40",AND(N7&gt;40,N7&lt;=50),"40 to 50",AND(N7&gt;50,N7&lt;=75),"50 to 75",AND(N7&gt;75,N7&lt;=100),"75 to 100",AND(N7&gt;100,N7&lt;=150),"100 to 150",AND(N7&gt;150,N7&lt;=200),"150 to 200",AND(N7&gt;200,N7&lt;=250),"200 to 250",AND(N7&gt;250,N7&lt;=300),"250 to 300",AND(N7&gt;300,N7&lt;=400),"300 to 400",AND(N7&gt;400,N7&lt;=500),"400 to 500",N7&gt;500,"500+")</f>
        <v>50 to 75</v>
      </c>
      <c r="N7" s="9">
        <f>_xlfn.XLOOKUP($E7,'Raw Data'!$E:$E,'Raw Data'!N:N,"ERROR",0,1)</f>
        <v>52</v>
      </c>
      <c r="O7" s="14" t="str">
        <f t="array" ref="O7">_xlfn.IFS(P7=0,"No Discount",AND(P7&gt;0,P7&lt;=0.02),"0% to 2%",AND(P7&gt;0.02,P7&lt;=0.04),"2% to 4%",AND(P7&gt;0.04,P7&lt;=0.06),"4% to 6%",AND(P7&gt;0.06,P7&lt;=0.08),"6% to 8%",AND(P7&gt;0.08,P7&lt;=0.1),"8% to 10%",AND(P7&gt;0.1,P7&lt;=0.15),"10% to 15%",AND(P7&gt;0.15,P7&lt;=0.2),"15% to 20%",AND(P7&gt;0.2,P7&lt;=0.25),"20% to 25%",AND(P7&gt;0.25,P7&lt;=0.3),"25% to 30%",AND(P7&gt;0.3,P7&lt;=0.4),"30% to 40%",AND(P7&gt;0.4,P7&lt;=0.5),"40% to 50%",AND(P7&gt;0.5,P7&lt;=0.75),"50% to 75%",AND(P7&gt;0.75,P7&lt;=1),"75% to 100%")</f>
        <v>0% to 2%</v>
      </c>
      <c r="P7" s="10">
        <f>_xlfn.XLOOKUP($E7,'Raw Data'!$E:$E,'Raw Data'!P:P,"ERROR",0,1)</f>
        <v>0.0126923076923076</v>
      </c>
      <c r="Q7" s="9">
        <f>_xlfn.XLOOKUP($E7,'Raw Data'!$E:$E,'Raw Data'!Q:Q,"ERROR",0,1)</f>
        <v>8.5</v>
      </c>
      <c r="R7" s="9" t="str">
        <f>_xlfn.XLOOKUP($E7,'Raw Data'!$E:$E,'Raw Data'!R:R,"ERROR",0,1)</f>
        <v>oz</v>
      </c>
      <c r="S7" s="5" t="str">
        <f t="array" ref="S7">_xlfn.IFS(AND(T7&gt;0,T7&lt;=0.05),"0 to 0.05",AND(T7&gt;0.05,T7&lt;=0.1),"0.05 to 0.1",AND(T7&gt;0.1,T7&lt;=0.2),"0.1 to 0.2",AND(T7&gt;0.2,T7&lt;=0.3),"0.2 to 0.3",AND(T7&gt;0.3,T7&lt;=0.4),"0.3 to 0.4",AND(T7&gt;0.4,T7&lt;=0.5),"0.4 to 0.5",AND(T7&gt;0.5,T7&lt;=0.75),"0.5 to 0.75",AND(T7&gt;0.75,T7&lt;=1),"0.75 to 1",AND(T7&gt;1,T7&lt;=2),"1 to 2",AND(T7&gt;2,T7&lt;=3),"2 to 3",AND(T7&gt;3,T7&lt;=4),"3 to 4",AND(T7&gt;4,T7&lt;=5),"4 to 5",AND(T7&gt;5,T7&lt;=10),"5 to 10",T7&gt;10,"10+")</f>
        <v>0.2 to 0.3</v>
      </c>
      <c r="T7" s="10">
        <f t="shared" si="1"/>
        <v>0.204261075414271</v>
      </c>
      <c r="U7" s="15" t="str">
        <f t="array" ref="U7">_xlfn.IFS(AND(V7&gt;0,V7&lt;=0.05),"0 to 0.05",AND(V7&gt;0.05,V7&lt;=0.1),"0.05 to 0.1",AND(V7&gt;0.1,V7&lt;=0.2),"0.1 to 0.2",AND(V7&gt;0.2,V7&lt;=0.3),"0.2 to 0.3",AND(V7&gt;0.3,V7&lt;=0.4),"0.3 to 0.4",AND(V7&gt;0.4,V7&lt;=0.5),"0.4 to 0.5",AND(V7&gt;0.5,V7&lt;=0.75),"0.5 to 0.75",AND(V7&gt;0.75,V7&lt;=1),"0.75 to 1",AND(V7&gt;1,V7&lt;=2),"1 to 2",AND(V7&gt;2,V7&lt;=3),"2 to 3",AND(V7&gt;3,V7&lt;=4),"3 to 4",AND(V7&gt;4,V7&lt;=5),"4 to 5",AND(V7&gt;5,V7&lt;=10),"5 to 10",V7&gt;10,"10+")</f>
        <v>0.05 to 0.1</v>
      </c>
      <c r="V7" s="10">
        <f t="shared" si="2"/>
        <v>0.0558594760190177</v>
      </c>
      <c r="W7" s="15" t="str">
        <f t="array" ref="W7">_xlfn.IFS(AND(X7&gt;0,X7&lt;=0.05),"0 to 0.05",AND(X7&gt;0.05,X7&lt;=0.1),"0.05 to 0.1",AND(X7&gt;0.1,X7&lt;=0.2),"0.1 to 0.2",AND(X7&gt;0.2,X7&lt;=0.3),"0.2 to 0.3",AND(X7&gt;0.3,X7&lt;=0.4),"0.3 to 0.4",AND(X7&gt;0.4,X7&lt;=0.5),"0.4 to 0.5",AND(X7&gt;0.5,X7&lt;=0.75),"0.5 to 0.75",AND(X7&gt;0.75,X7&lt;=1),"0.75 to 1",AND(X7&gt;1,X7&lt;=2),"1 to 2",AND(X7&gt;2,X7&lt;=3),"2 to 3",AND(X7&gt;3,X7&lt;=4),"3 to 4",AND(X7&gt;4,X7&lt;=5),"4 to 5",AND(X7&gt;5,X7&lt;=10),"5 to 10",X7&gt;10,"10+")</f>
        <v>0.05 to 0.1</v>
      </c>
      <c r="X7" s="16">
        <f t="shared" si="3"/>
        <v>0.0551504903618532</v>
      </c>
      <c r="Y7" s="5" t="str">
        <f t="array" ref="Y7">_xlfn.IFS(AND(Z7&gt;0,Z7&lt;=1),"0 to 1",AND(Z7&gt;1,Z7&lt;=2),"1 to 2",AND(Z7&gt;2,Z7&lt;=4),"2 to 4",AND(Z7&gt;4,Z7&lt;=6),"4 to 6",AND(Z7&gt;6,Z7&lt;=8),"6 to 8",AND(Z7&gt;8,Z7&lt;=10),"8 to 10",AND(Z7&gt;10,Z7&lt;=15),"10 to 15",AND(Z7&gt;15,Z7&lt;=20),"15 to 20",AND(Z7&gt;20,Z7&lt;=25),"20 to 25",AND(Z7&gt;25,Z7&lt;=30),"25 to 30",AND(Z7&gt;30,Z7&lt;=40),"30 to 40",AND(Z7&gt;40,Z7&lt;=50),"40 to 50",Z7&gt;50,"50+")</f>
        <v>8 to 10</v>
      </c>
      <c r="Z7" s="9">
        <f t="array" ref="Z7">_xlfn.IFS(AA7="oz",_xlfn.IFS(R7="oz",Q7,R7="fl oz",Q7*1.04,R7="ml",Q7*0.0338),AA7="fl oz",_xlfn.IFS(R7="oz",Q7/1.04,R7="fl oz",Q7,R7="ml",Q7*0.0338/1.04),AA7="ml",_xlfn.IFS(R7="oz",Q7/0.0338,R7="fl oz",Q7*1.04/0.0338,R7="ml",Q7))</f>
        <v>8.5</v>
      </c>
      <c r="AA7" s="9" t="str">
        <f>_xlfn.XLOOKUP($E7,'Raw Data'!$E:$E,'Raw Data'!AA:AA,"ERROR",0,1)</f>
        <v>oz</v>
      </c>
      <c r="AB7" s="5" t="s">
        <v>74</v>
      </c>
      <c r="AC7" s="5" t="s">
        <v>75</v>
      </c>
      <c r="AD7" s="5" t="s">
        <v>76</v>
      </c>
      <c r="AE7">
        <f>IF(SUMIF('Benefits Backend'!$AE$1:$BO$1,AE$3,'Benefits Backend'!$AE6:$BO6)&gt;=1,1,0)*$H7</f>
        <v>24817.56</v>
      </c>
      <c r="AF7">
        <f>IF(SUMIF('Benefits Backend'!$AE$1:$BO$1,AF$3,'Benefits Backend'!$AE6:$BO6)&gt;=1,1,0)*$H7</f>
        <v>24817.56</v>
      </c>
      <c r="AG7">
        <f>IF(SUMIF('Benefits Backend'!$AE$1:$BO$1,AG$3,'Benefits Backend'!$AE6:$BO6)&gt;=1,1,0)*$H7</f>
        <v>0</v>
      </c>
      <c r="AH7">
        <f>IF(SUMIF('Benefits Backend'!$AE$1:$BO$1,AH$3,'Benefits Backend'!$AE6:$BO6)&gt;=1,1,0)*$H7</f>
        <v>24817.56</v>
      </c>
      <c r="AI7">
        <f>IF(SUMIF('Benefits Backend'!$AE$1:$BO$1,AI$3,'Benefits Backend'!$AE6:$BO6)&gt;=1,1,0)*$H7</f>
        <v>24817.56</v>
      </c>
      <c r="AJ7">
        <f>IF(SUMIF('Benefits Backend'!$AE$1:$BO$1,AJ$3,'Benefits Backend'!$AE6:$BO6)&gt;=1,1,0)*$H7</f>
        <v>24817.56</v>
      </c>
      <c r="AK7">
        <f>IF(SUMIF('Benefits Backend'!$AE$1:$BO$1,AK$3,'Benefits Backend'!$AE6:$BO6)&gt;=1,1,0)*$H7</f>
        <v>24817.56</v>
      </c>
      <c r="AL7">
        <f>IF(SUMIF('Benefits Backend'!$AE$1:$BO$1,AL$3,'Benefits Backend'!$AE6:$BO6)&gt;=1,1,0)*$H7</f>
        <v>24817.56</v>
      </c>
      <c r="AM7">
        <f>IF(SUMIF('Benefits Backend'!$AE$1:$BO$1,AM$3,'Benefits Backend'!$AE6:$BO6)&gt;=1,1,0)*$H7</f>
        <v>0</v>
      </c>
      <c r="AN7">
        <f>IF(SUMIF('Benefits Backend'!$AE$1:$BO$1,AN$3,'Benefits Backend'!$AE6:$BO6)&gt;=1,1,0)*$H7</f>
        <v>0</v>
      </c>
      <c r="AO7">
        <f>IF(SUMIF('Benefits Backend'!$AE$1:$BO$1,AO$3,'Benefits Backend'!$AE6:$BO6)&gt;=1,1,0)*$H7</f>
        <v>0</v>
      </c>
      <c r="AP7">
        <f>IF(SUMIF('Benefits Backend'!$AE$1:$BO$1,AP$3,'Benefits Backend'!$AE6:$BO6)&gt;=1,1,0)*$H7</f>
        <v>0</v>
      </c>
      <c r="AQ7">
        <f>IF(SUMIF('Benefits Backend'!$AE$1:$BO$1,AQ$3,'Benefits Backend'!$AE6:$BO6)&gt;=1,1,0)*$H7</f>
        <v>24817.56</v>
      </c>
      <c r="AR7">
        <f>IF(SUMIF('Benefits Backend'!$AE$1:$BO$1,AR$3,'Benefits Backend'!$AE6:$BO6)&gt;=1,1,0)*$H7</f>
        <v>0</v>
      </c>
      <c r="AS7">
        <f>IF(SUMIF('Benefits Backend'!$AE$1:$BO$1,AS$3,'Benefits Backend'!$AE6:$BO6)&gt;=1,1,0)*$H7</f>
        <v>0</v>
      </c>
      <c r="AT7">
        <f>IF(SUMIF('Benefits Backend'!$AE$1:$BO$1,AT$3,'Benefits Backend'!$AE6:$BO6)&gt;=1,1,0)*$H7</f>
        <v>0</v>
      </c>
      <c r="AU7">
        <f>IF(SUMIF('Benefits Backend'!$AE$1:$BO$1,AU$3,'Benefits Backend'!$AE6:$BO6)&gt;=1,1,0)*$H7</f>
        <v>0</v>
      </c>
      <c r="AV7">
        <f>IF(SUMIF('Benefits Backend'!$AE$1:$BO$1,AV$3,'Benefits Backend'!$AE6:$BO6)&gt;=1,1,0)*$H7</f>
        <v>0</v>
      </c>
      <c r="AW7">
        <f>IF(SUMIF('Benefits Backend'!$AE$1:$BO$1,AW$3,'Benefits Backend'!$AE6:$BO6)&gt;=1,1,0)*$H7</f>
        <v>0</v>
      </c>
      <c r="AX7">
        <f>IF(SUMIF('Benefits Backend'!$AE$1:$BO$1,AX$3,'Benefits Backend'!$AE6:$BO6)&gt;=1,1,0)*$H7</f>
        <v>0</v>
      </c>
      <c r="AY7">
        <f>IF(SUMIF('Benefits Backend'!$AE$1:$BO$1,AY$3,'Benefits Backend'!$AE6:$BO6)&gt;=1,1,0)*$H7</f>
        <v>0</v>
      </c>
      <c r="AZ7">
        <f>IF(SUMIF('Benefits Backend'!$AE$1:$BO$1,AZ$3,'Benefits Backend'!$AE6:$BO6)&gt;=1,1,0)*$H7</f>
        <v>0</v>
      </c>
      <c r="BA7">
        <f>IF(SUMIF('Benefits Backend'!$AE$1:$BO$1,BA$3,'Benefits Backend'!$AE6:$BO6)&gt;=1,1,0)*$H7</f>
        <v>0</v>
      </c>
      <c r="BB7">
        <f>IF(SUMIF('Benefits Backend'!$AE$1:$BO$1,BB$3,'Benefits Backend'!$AE6:$BO6)&gt;=1,1,0)*$H7</f>
        <v>0</v>
      </c>
      <c r="BC7">
        <f>IF(SUMIF('Benefits Backend'!$AE$1:$BO$1,BC$3,'Benefits Backend'!$AE6:$BO6)&gt;=1,1,0)*$H7</f>
        <v>0</v>
      </c>
      <c r="BD7">
        <f>IF(SUMIF('Benefits Backend'!$AE$1:$BO$1,BD$3,'Benefits Backend'!$AE6:$BO6)&gt;=1,1,0)*$H7</f>
        <v>0</v>
      </c>
      <c r="BE7">
        <f>IF(SUMIF('Benefits Backend'!$AE$1:$BO$1,BE$3,'Benefits Backend'!$AE6:$BO6)&gt;=1,1,0)*$H7</f>
        <v>0</v>
      </c>
    </row>
    <row r="8" spans="1:57">
      <c r="A8" s="5" t="str">
        <f>_xlfn.XLOOKUP($E8,'Raw Data'!$E:$E,'Raw Data'!A:A,"ERROR",0,1)</f>
        <v>AE</v>
      </c>
      <c r="B8" s="5" t="str">
        <f>_xlfn.XLOOKUP($E8,'Raw Data'!$E:$E,'Raw Data'!B:B,"ERROR",0,1)</f>
        <v>Hair Mousses</v>
      </c>
      <c r="C8" s="5" t="str">
        <f>_xlfn.XLOOKUP($E8,'Raw Data'!$E:$E,'Raw Data'!C:C,"ERROR",0,1)</f>
        <v>SheaMoisture</v>
      </c>
      <c r="D8" s="5" t="str">
        <f>_xlfn.XLOOKUP($E8,'Raw Data'!$E:$E,'Raw Data'!D:D,"ERROR",0,1)</f>
        <v>www.amazon.ae/dp/B07NQCBRK3</v>
      </c>
      <c r="E8" s="5" t="s">
        <v>77</v>
      </c>
      <c r="F8" s="9" t="str">
        <f>_xlfn.XLOOKUP($E8,'Raw Data'!$E:$E,'Raw Data'!F:F,"ERROR",0,1)</f>
        <v>SheaMoisture  Curl   Mousse  for Frizz Control Coconut and Hibiscus with Shea Butter 7.5 oz</v>
      </c>
      <c r="G8" s="10">
        <f>_xlfn.XLOOKUP($E8,'Raw Data'!$E:$E,'Raw Data'!G:G,"ERROR",0,1)</f>
        <v>506</v>
      </c>
      <c r="H8" s="9">
        <f>_xlfn.XLOOKUP($E8,'Raw Data'!$E:$E,'Raw Data'!H:H,"ERROR",0,1)</f>
        <v>24523.88</v>
      </c>
      <c r="I8" s="9">
        <f>_xlfn.XLOOKUP($E8,'Raw Data'!$E:$E,'Raw Data'!I:I,"ERROR",0,1)</f>
        <v>0.0328330881818004</v>
      </c>
      <c r="J8" s="9" t="str">
        <f>_xlfn.XLOOKUP($E8,'Raw Data'!$E:$E,'Raw Data'!J:J,"ERROR",0,1)</f>
        <v>Yes</v>
      </c>
      <c r="K8" s="14" t="str">
        <f t="array" ref="K8">_xlfn.IFS(AND(L8&gt;0,L8&lt;=5),"0 to 5",AND(L8&gt;5,L8&lt;=10),"5 to 10",AND(L8&gt;10,L8&lt;=15),"10 to 15",AND(L8&gt;15,L8&lt;=20),"15 to 20",AND(L8&gt;20,L8&lt;=30),"20 to 30",AND(L8&gt;30,L8&lt;=40),"30 to 40",AND(L8&gt;40,L8&lt;=50),"40 to 50",AND(L8&gt;50,L8&lt;=75),"50 to 75",AND(L8&gt;75,L8&lt;=100),"75 to 100",AND(L8&gt;100,L8&lt;=150),"100 to 150",AND(L8&gt;150,L8&lt;=200),"150 to 200",AND(L8&gt;200,L8&lt;=250),"200 to 250",AND(L8&gt;250,L8&lt;=300),"250 to 300",AND(L8&gt;300,L8&lt;=400),"300 to 400",AND(L8&gt;400,L8&lt;=500),"400 to 500",L8&gt;500,"500+")</f>
        <v>40 to 50</v>
      </c>
      <c r="L8" s="9">
        <f>_xlfn.XLOOKUP($E8,'Raw Data'!$E:$E,'Raw Data'!L:L,"ERROR",0,1)</f>
        <v>48.89</v>
      </c>
      <c r="M8" s="14" t="str">
        <f t="array" ref="M8">_xlfn.IFS(AND(N8&gt;0,N8&lt;=5),"0 to 5",AND(N8&gt;5,N8&lt;=10),"5 to 10",AND(N8&gt;10,N8&lt;=15),"10 to 15",AND(N8&gt;15,N8&lt;=20),"15 to 20",AND(N8&gt;20,N8&lt;=30),"20 to 30",AND(N8&gt;30,N8&lt;=40),"30 to 40",AND(N8&gt;40,N8&lt;=50),"40 to 50",AND(N8&gt;50,N8&lt;=75),"50 to 75",AND(N8&gt;75,N8&lt;=100),"75 to 100",AND(N8&gt;100,N8&lt;=150),"100 to 150",AND(N8&gt;150,N8&lt;=200),"150 to 200",AND(N8&gt;200,N8&lt;=250),"200 to 250",AND(N8&gt;250,N8&lt;=300),"250 to 300",AND(N8&gt;300,N8&lt;=400),"300 to 400",AND(N8&gt;400,N8&lt;=500),"400 to 500",N8&gt;500,"500+")</f>
        <v>50 to 75</v>
      </c>
      <c r="N8" s="9">
        <f>_xlfn.XLOOKUP($E8,'Raw Data'!$E:$E,'Raw Data'!N:N,"ERROR",0,1)</f>
        <v>50.16</v>
      </c>
      <c r="O8" s="14" t="str">
        <f t="array" ref="O8">_xlfn.IFS(P8=0,"No Discount",AND(P8&gt;0,P8&lt;=0.02),"0% to 2%",AND(P8&gt;0.02,P8&lt;=0.04),"2% to 4%",AND(P8&gt;0.04,P8&lt;=0.06),"4% to 6%",AND(P8&gt;0.06,P8&lt;=0.08),"6% to 8%",AND(P8&gt;0.08,P8&lt;=0.1),"8% to 10%",AND(P8&gt;0.1,P8&lt;=0.15),"10% to 15%",AND(P8&gt;0.15,P8&lt;=0.2),"15% to 20%",AND(P8&gt;0.2,P8&lt;=0.25),"20% to 25%",AND(P8&gt;0.25,P8&lt;=0.3),"25% to 30%",AND(P8&gt;0.3,P8&lt;=0.4),"30% to 40%",AND(P8&gt;0.4,P8&lt;=0.5),"40% to 50%",AND(P8&gt;0.5,P8&lt;=0.75),"50% to 75%",AND(P8&gt;0.75,P8&lt;=1),"75% to 100%")</f>
        <v>2% to 4%</v>
      </c>
      <c r="P8" s="10">
        <f>_xlfn.XLOOKUP($E8,'Raw Data'!$E:$E,'Raw Data'!P:P,"ERROR",0,1)</f>
        <v>0.0253189792663476</v>
      </c>
      <c r="Q8" s="9">
        <f>_xlfn.XLOOKUP($E8,'Raw Data'!$E:$E,'Raw Data'!Q:Q,"ERROR",0,1)</f>
        <v>7.5</v>
      </c>
      <c r="R8" s="9" t="str">
        <f>_xlfn.XLOOKUP($E8,'Raw Data'!$E:$E,'Raw Data'!R:R,"ERROR",0,1)</f>
        <v>oz</v>
      </c>
      <c r="S8" s="5" t="str">
        <f t="array" ref="S8">_xlfn.IFS(AND(T8&gt;0,T8&lt;=0.05),"0 to 0.05",AND(T8&gt;0.05,T8&lt;=0.1),"0.05 to 0.1",AND(T8&gt;0.1,T8&lt;=0.2),"0.1 to 0.2",AND(T8&gt;0.2,T8&lt;=0.3),"0.2 to 0.3",AND(T8&gt;0.3,T8&lt;=0.4),"0.3 to 0.4",AND(T8&gt;0.4,T8&lt;=0.5),"0.4 to 0.5",AND(T8&gt;0.5,T8&lt;=0.75),"0.5 to 0.75",AND(T8&gt;0.75,T8&lt;=1),"0.75 to 1",AND(T8&gt;1,T8&lt;=2),"1 to 2",AND(T8&gt;2,T8&lt;=3),"2 to 3",AND(T8&gt;3,T8&lt;=4),"3 to 4",AND(T8&gt;4,T8&lt;=5),"4 to 5",AND(T8&gt;5,T8&lt;=10),"5 to 10",T8&gt;10,"10+")</f>
        <v>0.2 to 0.3</v>
      </c>
      <c r="T8" s="10">
        <f t="shared" si="1"/>
        <v>0.220448652913989</v>
      </c>
      <c r="U8" s="15" t="str">
        <f t="array" ref="U8">_xlfn.IFS(AND(V8&gt;0,V8&lt;=0.05),"0 to 0.05",AND(V8&gt;0.05,V8&lt;=0.1),"0.05 to 0.1",AND(V8&gt;0.1,V8&lt;=0.2),"0.1 to 0.2",AND(V8&gt;0.2,V8&lt;=0.3),"0.2 to 0.3",AND(V8&gt;0.3,V8&lt;=0.4),"0.3 to 0.4",AND(V8&gt;0.4,V8&lt;=0.5),"0.4 to 0.5",AND(V8&gt;0.5,V8&lt;=0.75),"0.5 to 0.75",AND(V8&gt;0.75,V8&lt;=1),"0.75 to 1",AND(V8&gt;1,V8&lt;=2),"1 to 2",AND(V8&gt;2,V8&lt;=3),"2 to 3",AND(V8&gt;3,V8&lt;=4),"3 to 4",AND(V8&gt;4,V8&lt;=5),"4 to 5",AND(V8&gt;5,V8&lt;=10),"5 to 10",V8&gt;10,"10+")</f>
        <v>0.05 to 0.1</v>
      </c>
      <c r="V8" s="10">
        <f t="shared" si="2"/>
        <v>0.0610672979370984</v>
      </c>
      <c r="W8" s="15" t="str">
        <f t="array" ref="W8">_xlfn.IFS(AND(X8&gt;0,X8&lt;=0.05),"0 to 0.05",AND(X8&gt;0.05,X8&lt;=0.1),"0.05 to 0.1",AND(X8&gt;0.1,X8&lt;=0.2),"0.1 to 0.2",AND(X8&gt;0.2,X8&lt;=0.3),"0.2 to 0.3",AND(X8&gt;0.3,X8&lt;=0.4),"0.3 to 0.4",AND(X8&gt;0.4,X8&lt;=0.5),"0.4 to 0.5",AND(X8&gt;0.5,X8&lt;=0.75),"0.5 to 0.75",AND(X8&gt;0.75,X8&lt;=1),"0.75 to 1",AND(X8&gt;1,X8&lt;=2),"1 to 2",AND(X8&gt;2,X8&lt;=3),"2 to 3",AND(X8&gt;3,X8&lt;=4),"3 to 4",AND(X8&gt;4,X8&lt;=5),"4 to 5",AND(X8&gt;5,X8&lt;=10),"5 to 10",X8&gt;10,"10+")</f>
        <v>0.05 to 0.1</v>
      </c>
      <c r="X8" s="16">
        <f t="shared" si="3"/>
        <v>0.0595211362867771</v>
      </c>
      <c r="Y8" s="5" t="str">
        <f t="array" ref="Y8">_xlfn.IFS(AND(Z8&gt;0,Z8&lt;=1),"0 to 1",AND(Z8&gt;1,Z8&lt;=2),"1 to 2",AND(Z8&gt;2,Z8&lt;=4),"2 to 4",AND(Z8&gt;4,Z8&lt;=6),"4 to 6",AND(Z8&gt;6,Z8&lt;=8),"6 to 8",AND(Z8&gt;8,Z8&lt;=10),"8 to 10",AND(Z8&gt;10,Z8&lt;=15),"10 to 15",AND(Z8&gt;15,Z8&lt;=20),"15 to 20",AND(Z8&gt;20,Z8&lt;=25),"20 to 25",AND(Z8&gt;25,Z8&lt;=30),"25 to 30",AND(Z8&gt;30,Z8&lt;=40),"30 to 40",AND(Z8&gt;40,Z8&lt;=50),"40 to 50",Z8&gt;50,"50+")</f>
        <v>6 to 8</v>
      </c>
      <c r="Z8" s="9">
        <f t="array" ref="Z8">_xlfn.IFS(AA8="oz",_xlfn.IFS(R8="oz",Q8,R8="fl oz",Q8*1.04,R8="ml",Q8*0.0338),AA8="fl oz",_xlfn.IFS(R8="oz",Q8/1.04,R8="fl oz",Q8,R8="ml",Q8*0.0338/1.04),AA8="ml",_xlfn.IFS(R8="oz",Q8/0.0338,R8="fl oz",Q8*1.04/0.0338,R8="ml",Q8))</f>
        <v>7.5</v>
      </c>
      <c r="AA8" s="9" t="str">
        <f>_xlfn.XLOOKUP($E8,'Raw Data'!$E:$E,'Raw Data'!AA:AA,"ERROR",0,1)</f>
        <v>oz</v>
      </c>
      <c r="AB8" s="5" t="s">
        <v>78</v>
      </c>
      <c r="AC8" s="5" t="s">
        <v>79</v>
      </c>
      <c r="AD8" s="5" t="s">
        <v>80</v>
      </c>
      <c r="AE8">
        <f>IF(SUMIF('Benefits Backend'!$AE$1:$BO$1,AE$3,'Benefits Backend'!$AE7:$BO7)&gt;=1,1,0)*$H8</f>
        <v>0</v>
      </c>
      <c r="AF8">
        <f>IF(SUMIF('Benefits Backend'!$AE$1:$BO$1,AF$3,'Benefits Backend'!$AE7:$BO7)&gt;=1,1,0)*$H8</f>
        <v>0</v>
      </c>
      <c r="AG8">
        <f>IF(SUMIF('Benefits Backend'!$AE$1:$BO$1,AG$3,'Benefits Backend'!$AE7:$BO7)&gt;=1,1,0)*$H8</f>
        <v>0</v>
      </c>
      <c r="AH8">
        <f>IF(SUMIF('Benefits Backend'!$AE$1:$BO$1,AH$3,'Benefits Backend'!$AE7:$BO7)&gt;=1,1,0)*$H8</f>
        <v>0</v>
      </c>
      <c r="AI8">
        <f>IF(SUMIF('Benefits Backend'!$AE$1:$BO$1,AI$3,'Benefits Backend'!$AE7:$BO7)&gt;=1,1,0)*$H8</f>
        <v>24523.88</v>
      </c>
      <c r="AJ8">
        <f>IF(SUMIF('Benefits Backend'!$AE$1:$BO$1,AJ$3,'Benefits Backend'!$AE7:$BO7)&gt;=1,1,0)*$H8</f>
        <v>0</v>
      </c>
      <c r="AK8">
        <f>IF(SUMIF('Benefits Backend'!$AE$1:$BO$1,AK$3,'Benefits Backend'!$AE7:$BO7)&gt;=1,1,0)*$H8</f>
        <v>0</v>
      </c>
      <c r="AL8">
        <f>IF(SUMIF('Benefits Backend'!$AE$1:$BO$1,AL$3,'Benefits Backend'!$AE7:$BO7)&gt;=1,1,0)*$H8</f>
        <v>24523.88</v>
      </c>
      <c r="AM8">
        <f>IF(SUMIF('Benefits Backend'!$AE$1:$BO$1,AM$3,'Benefits Backend'!$AE7:$BO7)&gt;=1,1,0)*$H8</f>
        <v>0</v>
      </c>
      <c r="AN8">
        <f>IF(SUMIF('Benefits Backend'!$AE$1:$BO$1,AN$3,'Benefits Backend'!$AE7:$BO7)&gt;=1,1,0)*$H8</f>
        <v>0</v>
      </c>
      <c r="AO8">
        <f>IF(SUMIF('Benefits Backend'!$AE$1:$BO$1,AO$3,'Benefits Backend'!$AE7:$BO7)&gt;=1,1,0)*$H8</f>
        <v>0</v>
      </c>
      <c r="AP8">
        <f>IF(SUMIF('Benefits Backend'!$AE$1:$BO$1,AP$3,'Benefits Backend'!$AE7:$BO7)&gt;=1,1,0)*$H8</f>
        <v>0</v>
      </c>
      <c r="AQ8">
        <f>IF(SUMIF('Benefits Backend'!$AE$1:$BO$1,AQ$3,'Benefits Backend'!$AE7:$BO7)&gt;=1,1,0)*$H8</f>
        <v>0</v>
      </c>
      <c r="AR8">
        <f>IF(SUMIF('Benefits Backend'!$AE$1:$BO$1,AR$3,'Benefits Backend'!$AE7:$BO7)&gt;=1,1,0)*$H8</f>
        <v>0</v>
      </c>
      <c r="AS8">
        <f>IF(SUMIF('Benefits Backend'!$AE$1:$BO$1,AS$3,'Benefits Backend'!$AE7:$BO7)&gt;=1,1,0)*$H8</f>
        <v>0</v>
      </c>
      <c r="AT8">
        <f>IF(SUMIF('Benefits Backend'!$AE$1:$BO$1,AT$3,'Benefits Backend'!$AE7:$BO7)&gt;=1,1,0)*$H8</f>
        <v>0</v>
      </c>
      <c r="AU8">
        <f>IF(SUMIF('Benefits Backend'!$AE$1:$BO$1,AU$3,'Benefits Backend'!$AE7:$BO7)&gt;=1,1,0)*$H8</f>
        <v>0</v>
      </c>
      <c r="AV8">
        <f>IF(SUMIF('Benefits Backend'!$AE$1:$BO$1,AV$3,'Benefits Backend'!$AE7:$BO7)&gt;=1,1,0)*$H8</f>
        <v>0</v>
      </c>
      <c r="AW8">
        <f>IF(SUMIF('Benefits Backend'!$AE$1:$BO$1,AW$3,'Benefits Backend'!$AE7:$BO7)&gt;=1,1,0)*$H8</f>
        <v>0</v>
      </c>
      <c r="AX8">
        <f>IF(SUMIF('Benefits Backend'!$AE$1:$BO$1,AX$3,'Benefits Backend'!$AE7:$BO7)&gt;=1,1,0)*$H8</f>
        <v>0</v>
      </c>
      <c r="AY8">
        <f>IF(SUMIF('Benefits Backend'!$AE$1:$BO$1,AY$3,'Benefits Backend'!$AE7:$BO7)&gt;=1,1,0)*$H8</f>
        <v>0</v>
      </c>
      <c r="AZ8">
        <f>IF(SUMIF('Benefits Backend'!$AE$1:$BO$1,AZ$3,'Benefits Backend'!$AE7:$BO7)&gt;=1,1,0)*$H8</f>
        <v>0</v>
      </c>
      <c r="BA8">
        <f>IF(SUMIF('Benefits Backend'!$AE$1:$BO$1,BA$3,'Benefits Backend'!$AE7:$BO7)&gt;=1,1,0)*$H8</f>
        <v>0</v>
      </c>
      <c r="BB8">
        <f>IF(SUMIF('Benefits Backend'!$AE$1:$BO$1,BB$3,'Benefits Backend'!$AE7:$BO7)&gt;=1,1,0)*$H8</f>
        <v>0</v>
      </c>
      <c r="BC8">
        <f>IF(SUMIF('Benefits Backend'!$AE$1:$BO$1,BC$3,'Benefits Backend'!$AE7:$BO7)&gt;=1,1,0)*$H8</f>
        <v>0</v>
      </c>
      <c r="BD8">
        <f>IF(SUMIF('Benefits Backend'!$AE$1:$BO$1,BD$3,'Benefits Backend'!$AE7:$BO7)&gt;=1,1,0)*$H8</f>
        <v>0</v>
      </c>
      <c r="BE8">
        <f>IF(SUMIF('Benefits Backend'!$AE$1:$BO$1,BE$3,'Benefits Backend'!$AE7:$BO7)&gt;=1,1,0)*$H8</f>
        <v>0</v>
      </c>
    </row>
    <row r="9" spans="1:57">
      <c r="A9" s="5" t="str">
        <f>_xlfn.XLOOKUP($E9,'Raw Data'!$E:$E,'Raw Data'!A:A,"ERROR",0,1)</f>
        <v>AE</v>
      </c>
      <c r="B9" s="5" t="str">
        <f>_xlfn.XLOOKUP($E9,'Raw Data'!$E:$E,'Raw Data'!B:B,"ERROR",0,1)</f>
        <v>Hair Mousses</v>
      </c>
      <c r="C9" s="5" t="str">
        <f>_xlfn.XLOOKUP($E9,'Raw Data'!$E:$E,'Raw Data'!C:C,"ERROR",0,1)</f>
        <v>gk hair</v>
      </c>
      <c r="D9" s="5" t="str">
        <f>_xlfn.XLOOKUP($E9,'Raw Data'!$E:$E,'Raw Data'!D:D,"ERROR",0,1)</f>
        <v>www.amazon.ae/dp/B01M2ZXXL6</v>
      </c>
      <c r="E9" s="5" t="s">
        <v>81</v>
      </c>
      <c r="F9" s="9" t="str">
        <f>_xlfn.XLOOKUP($E9,'Raw Data'!$E:$E,'Raw Data'!F:F,"ERROR",0,1)</f>
        <v>GK HAIR Global Keratin Volumizing Hair Styling  Mousse  (8.5 Fl Oz/250ml) -Enhances Curls Added Volume with Medium Hold &amp; Boost Shine Moisturizing Blow Dry Frizz Control  Foam  for All Hair Types -Unisex</v>
      </c>
      <c r="G9" s="10">
        <f>_xlfn.XLOOKUP($E9,'Raw Data'!$E:$E,'Raw Data'!G:G,"ERROR",0,1)</f>
        <v>211</v>
      </c>
      <c r="H9" s="9">
        <f>_xlfn.XLOOKUP($E9,'Raw Data'!$E:$E,'Raw Data'!H:H,"ERROR",0,1)</f>
        <v>20583.84</v>
      </c>
      <c r="I9" s="9">
        <f>_xlfn.XLOOKUP($E9,'Raw Data'!$E:$E,'Raw Data'!I:I,"ERROR",0,1)</f>
        <v>0.0275580794654055</v>
      </c>
      <c r="J9" s="9" t="str">
        <f>_xlfn.XLOOKUP($E9,'Raw Data'!$E:$E,'Raw Data'!J:J,"ERROR",0,1)</f>
        <v>Yes</v>
      </c>
      <c r="K9" s="14" t="str">
        <f t="array" ref="K9">_xlfn.IFS(AND(L9&gt;0,L9&lt;=5),"0 to 5",AND(L9&gt;5,L9&lt;=10),"5 to 10",AND(L9&gt;10,L9&lt;=15),"10 to 15",AND(L9&gt;15,L9&lt;=20),"15 to 20",AND(L9&gt;20,L9&lt;=30),"20 to 30",AND(L9&gt;30,L9&lt;=40),"30 to 40",AND(L9&gt;40,L9&lt;=50),"40 to 50",AND(L9&gt;50,L9&lt;=75),"50 to 75",AND(L9&gt;75,L9&lt;=100),"75 to 100",AND(L9&gt;100,L9&lt;=150),"100 to 150",AND(L9&gt;150,L9&lt;=200),"150 to 200",AND(L9&gt;200,L9&lt;=250),"200 to 250",AND(L9&gt;250,L9&lt;=300),"250 to 300",AND(L9&gt;300,L9&lt;=400),"300 to 400",AND(L9&gt;400,L9&lt;=500),"400 to 500",L9&gt;500,"500+")</f>
        <v>75 to 100</v>
      </c>
      <c r="L9" s="9">
        <f>_xlfn.XLOOKUP($E9,'Raw Data'!$E:$E,'Raw Data'!L:L,"ERROR",0,1)</f>
        <v>99.03</v>
      </c>
      <c r="M9" s="14" t="str">
        <f t="array" ref="M9">_xlfn.IFS(AND(N9&gt;0,N9&lt;=5),"0 to 5",AND(N9&gt;5,N9&lt;=10),"5 to 10",AND(N9&gt;10,N9&lt;=15),"10 to 15",AND(N9&gt;15,N9&lt;=20),"15 to 20",AND(N9&gt;20,N9&lt;=30),"20 to 30",AND(N9&gt;30,N9&lt;=40),"30 to 40",AND(N9&gt;40,N9&lt;=50),"40 to 50",AND(N9&gt;50,N9&lt;=75),"50 to 75",AND(N9&gt;75,N9&lt;=100),"75 to 100",AND(N9&gt;100,N9&lt;=150),"100 to 150",AND(N9&gt;150,N9&lt;=200),"150 to 200",AND(N9&gt;200,N9&lt;=250),"200 to 250",AND(N9&gt;250,N9&lt;=300),"250 to 300",AND(N9&gt;300,N9&lt;=400),"300 to 400",AND(N9&gt;400,N9&lt;=500),"400 to 500",N9&gt;500,"500+")</f>
        <v>100 to 150</v>
      </c>
      <c r="N9" s="9">
        <f>_xlfn.XLOOKUP($E9,'Raw Data'!$E:$E,'Raw Data'!N:N,"ERROR",0,1)</f>
        <v>101.11</v>
      </c>
      <c r="O9" s="14" t="str">
        <f t="array" ref="O9">_xlfn.IFS(P9=0,"No Discount",AND(P9&gt;0,P9&lt;=0.02),"0% to 2%",AND(P9&gt;0.02,P9&lt;=0.04),"2% to 4%",AND(P9&gt;0.04,P9&lt;=0.06),"4% to 6%",AND(P9&gt;0.06,P9&lt;=0.08),"6% to 8%",AND(P9&gt;0.08,P9&lt;=0.1),"8% to 10%",AND(P9&gt;0.1,P9&lt;=0.15),"10% to 15%",AND(P9&gt;0.15,P9&lt;=0.2),"15% to 20%",AND(P9&gt;0.2,P9&lt;=0.25),"20% to 25%",AND(P9&gt;0.25,P9&lt;=0.3),"25% to 30%",AND(P9&gt;0.3,P9&lt;=0.4),"30% to 40%",AND(P9&gt;0.4,P9&lt;=0.5),"40% to 50%",AND(P9&gt;0.5,P9&lt;=0.75),"50% to 75%",AND(P9&gt;0.75,P9&lt;=1),"75% to 100%")</f>
        <v>2% to 4%</v>
      </c>
      <c r="P9" s="10">
        <f>_xlfn.XLOOKUP($E9,'Raw Data'!$E:$E,'Raw Data'!P:P,"ERROR",0,1)</f>
        <v>0.0205716546335674</v>
      </c>
      <c r="Q9" s="9">
        <f>_xlfn.XLOOKUP($E9,'Raw Data'!$E:$E,'Raw Data'!Q:Q,"ERROR",0,1)</f>
        <v>8.5</v>
      </c>
      <c r="R9" s="9" t="str">
        <f>_xlfn.XLOOKUP($E9,'Raw Data'!$E:$E,'Raw Data'!R:R,"ERROR",0,1)</f>
        <v>fl oz</v>
      </c>
      <c r="S9" s="5" t="str">
        <f t="array" ref="S9">_xlfn.IFS(AND(T9&gt;0,T9&lt;=0.05),"0 to 0.05",AND(T9&gt;0.05,T9&lt;=0.1),"0.05 to 0.1",AND(T9&gt;0.1,T9&lt;=0.2),"0.1 to 0.2",AND(T9&gt;0.2,T9&lt;=0.3),"0.2 to 0.3",AND(T9&gt;0.3,T9&lt;=0.4),"0.3 to 0.4",AND(T9&gt;0.4,T9&lt;=0.5),"0.4 to 0.5",AND(T9&gt;0.5,T9&lt;=0.75),"0.5 to 0.75",AND(T9&gt;0.75,T9&lt;=1),"0.75 to 1",AND(T9&gt;1,T9&lt;=2),"1 to 2",AND(T9&gt;2,T9&lt;=3),"2 to 3",AND(T9&gt;3,T9&lt;=4),"3 to 4",AND(T9&gt;4,T9&lt;=5),"4 to 5",AND(T9&gt;5,T9&lt;=10),"5 to 10",T9&gt;10,"10+")</f>
        <v>0.3 to 0.4</v>
      </c>
      <c r="T9" s="10">
        <f t="shared" si="1"/>
        <v>0.378846421636213</v>
      </c>
      <c r="U9" s="15" t="str">
        <f t="array" ref="U9">_xlfn.IFS(AND(V9&gt;0,V9&lt;=0.05),"0 to 0.05",AND(V9&gt;0.05,V9&lt;=0.1),"0.05 to 0.1",AND(V9&gt;0.1,V9&lt;=0.2),"0.1 to 0.2",AND(V9&gt;0.2,V9&lt;=0.3),"0.2 to 0.3",AND(V9&gt;0.3,V9&lt;=0.4),"0.3 to 0.4",AND(V9&gt;0.4,V9&lt;=0.5),"0.4 to 0.5",AND(V9&gt;0.5,V9&lt;=0.75),"0.5 to 0.75",AND(V9&gt;0.75,V9&lt;=1),"0.75 to 1",AND(V9&gt;1,V9&lt;=2),"1 to 2",AND(V9&gt;2,V9&lt;=3),"2 to 3",AND(V9&gt;3,V9&lt;=4),"3 to 4",AND(V9&gt;4,V9&lt;=5),"4 to 5",AND(V9&gt;5,V9&lt;=10),"5 to 10",V9&gt;10,"10+")</f>
        <v>0.1 to 0.2</v>
      </c>
      <c r="V9" s="10">
        <f t="shared" si="2"/>
        <v>0.104436975227124</v>
      </c>
      <c r="W9" s="15" t="str">
        <f t="array" ref="W9">_xlfn.IFS(AND(X9&gt;0,X9&lt;=0.05),"0 to 0.05",AND(X9&gt;0.05,X9&lt;=0.1),"0.05 to 0.1",AND(X9&gt;0.1,X9&lt;=0.2),"0.1 to 0.2",AND(X9&gt;0.2,X9&lt;=0.3),"0.2 to 0.3",AND(X9&gt;0.3,X9&lt;=0.4),"0.3 to 0.4",AND(X9&gt;0.4,X9&lt;=0.5),"0.4 to 0.5",AND(X9&gt;0.5,X9&lt;=0.75),"0.5 to 0.75",AND(X9&gt;0.75,X9&lt;=1),"0.75 to 1",AND(X9&gt;1,X9&lt;=2),"1 to 2",AND(X9&gt;2,X9&lt;=3),"2 to 3",AND(X9&gt;3,X9&lt;=4),"3 to 4",AND(X9&gt;4,X9&lt;=5),"4 to 5",AND(X9&gt;5,X9&lt;=10),"5 to 10",X9&gt;10,"10+")</f>
        <v>0.1 to 0.2</v>
      </c>
      <c r="X9" s="16">
        <f t="shared" si="3"/>
        <v>0.102288533841777</v>
      </c>
      <c r="Y9" s="5" t="str">
        <f t="array" ref="Y9">_xlfn.IFS(AND(Z9&gt;0,Z9&lt;=1),"0 to 1",AND(Z9&gt;1,Z9&lt;=2),"1 to 2",AND(Z9&gt;2,Z9&lt;=4),"2 to 4",AND(Z9&gt;4,Z9&lt;=6),"4 to 6",AND(Z9&gt;6,Z9&lt;=8),"6 to 8",AND(Z9&gt;8,Z9&lt;=10),"8 to 10",AND(Z9&gt;10,Z9&lt;=15),"10 to 15",AND(Z9&gt;15,Z9&lt;=20),"15 to 20",AND(Z9&gt;20,Z9&lt;=25),"20 to 25",AND(Z9&gt;25,Z9&lt;=30),"25 to 30",AND(Z9&gt;30,Z9&lt;=40),"30 to 40",AND(Z9&gt;40,Z9&lt;=50),"40 to 50",Z9&gt;50,"50+")</f>
        <v>8 to 10</v>
      </c>
      <c r="Z9" s="9">
        <f t="array" ref="Z9">_xlfn.IFS(AA9="oz",_xlfn.IFS(R9="oz",Q9,R9="fl oz",Q9*1.04,R9="ml",Q9*0.0338),AA9="fl oz",_xlfn.IFS(R9="oz",Q9/1.04,R9="fl oz",Q9,R9="ml",Q9*0.0338/1.04),AA9="ml",_xlfn.IFS(R9="oz",Q9/0.0338,R9="fl oz",Q9*1.04/0.0338,R9="ml",Q9))</f>
        <v>8.84</v>
      </c>
      <c r="AA9" s="9" t="str">
        <f>_xlfn.XLOOKUP($E9,'Raw Data'!$E:$E,'Raw Data'!AA:AA,"ERROR",0,1)</f>
        <v>oz</v>
      </c>
      <c r="AB9" s="5" t="s">
        <v>82</v>
      </c>
      <c r="AC9" s="5" t="s">
        <v>83</v>
      </c>
      <c r="AD9" s="5" t="s">
        <v>54</v>
      </c>
      <c r="AE9">
        <f>IF(SUMIF('Benefits Backend'!$AE$1:$BO$1,AE$3,'Benefits Backend'!$AE8:$BO8)&gt;=1,1,0)*$H9</f>
        <v>20583.84</v>
      </c>
      <c r="AF9">
        <f>IF(SUMIF('Benefits Backend'!$AE$1:$BO$1,AF$3,'Benefits Backend'!$AE8:$BO8)&gt;=1,1,0)*$H9</f>
        <v>0</v>
      </c>
      <c r="AG9">
        <f>IF(SUMIF('Benefits Backend'!$AE$1:$BO$1,AG$3,'Benefits Backend'!$AE8:$BO8)&gt;=1,1,0)*$H9</f>
        <v>0</v>
      </c>
      <c r="AH9">
        <f>IF(SUMIF('Benefits Backend'!$AE$1:$BO$1,AH$3,'Benefits Backend'!$AE8:$BO8)&gt;=1,1,0)*$H9</f>
        <v>0</v>
      </c>
      <c r="AI9">
        <f>IF(SUMIF('Benefits Backend'!$AE$1:$BO$1,AI$3,'Benefits Backend'!$AE8:$BO8)&gt;=1,1,0)*$H9</f>
        <v>0</v>
      </c>
      <c r="AJ9">
        <f>IF(SUMIF('Benefits Backend'!$AE$1:$BO$1,AJ$3,'Benefits Backend'!$AE8:$BO8)&gt;=1,1,0)*$H9</f>
        <v>20583.84</v>
      </c>
      <c r="AK9">
        <f>IF(SUMIF('Benefits Backend'!$AE$1:$BO$1,AK$3,'Benefits Backend'!$AE8:$BO8)&gt;=1,1,0)*$H9</f>
        <v>20583.84</v>
      </c>
      <c r="AL9">
        <f>IF(SUMIF('Benefits Backend'!$AE$1:$BO$1,AL$3,'Benefits Backend'!$AE8:$BO8)&gt;=1,1,0)*$H9</f>
        <v>0</v>
      </c>
      <c r="AM9">
        <f>IF(SUMIF('Benefits Backend'!$AE$1:$BO$1,AM$3,'Benefits Backend'!$AE8:$BO8)&gt;=1,1,0)*$H9</f>
        <v>0</v>
      </c>
      <c r="AN9">
        <f>IF(SUMIF('Benefits Backend'!$AE$1:$BO$1,AN$3,'Benefits Backend'!$AE8:$BO8)&gt;=1,1,0)*$H9</f>
        <v>0</v>
      </c>
      <c r="AO9">
        <f>IF(SUMIF('Benefits Backend'!$AE$1:$BO$1,AO$3,'Benefits Backend'!$AE8:$BO8)&gt;=1,1,0)*$H9</f>
        <v>0</v>
      </c>
      <c r="AP9">
        <f>IF(SUMIF('Benefits Backend'!$AE$1:$BO$1,AP$3,'Benefits Backend'!$AE8:$BO8)&gt;=1,1,0)*$H9</f>
        <v>0</v>
      </c>
      <c r="AQ9">
        <f>IF(SUMIF('Benefits Backend'!$AE$1:$BO$1,AQ$3,'Benefits Backend'!$AE8:$BO8)&gt;=1,1,0)*$H9</f>
        <v>20583.84</v>
      </c>
      <c r="AR9">
        <f>IF(SUMIF('Benefits Backend'!$AE$1:$BO$1,AR$3,'Benefits Backend'!$AE8:$BO8)&gt;=1,1,0)*$H9</f>
        <v>0</v>
      </c>
      <c r="AS9">
        <f>IF(SUMIF('Benefits Backend'!$AE$1:$BO$1,AS$3,'Benefits Backend'!$AE8:$BO8)&gt;=1,1,0)*$H9</f>
        <v>0</v>
      </c>
      <c r="AT9" s="19">
        <f>IF(SUMIF('Benefits Backend'!$AE$1:$BO$1,AT$3,'Benefits Backend'!$AE8:$BO8)&gt;=1,1,0)*$H9</f>
        <v>0</v>
      </c>
      <c r="AU9">
        <f>IF(SUMIF('Benefits Backend'!$AE$1:$BO$1,AU$3,'Benefits Backend'!$AE8:$BO8)&gt;=1,1,0)*$H9</f>
        <v>0</v>
      </c>
      <c r="AV9">
        <f>IF(SUMIF('Benefits Backend'!$AE$1:$BO$1,AV$3,'Benefits Backend'!$AE8:$BO8)&gt;=1,1,0)*$H9</f>
        <v>20583.84</v>
      </c>
      <c r="AW9">
        <f>IF(SUMIF('Benefits Backend'!$AE$1:$BO$1,AW$3,'Benefits Backend'!$AE8:$BO8)&gt;=1,1,0)*$H9</f>
        <v>0</v>
      </c>
      <c r="AX9">
        <f>IF(SUMIF('Benefits Backend'!$AE$1:$BO$1,AX$3,'Benefits Backend'!$AE8:$BO8)&gt;=1,1,0)*$H9</f>
        <v>0</v>
      </c>
      <c r="AY9">
        <f>IF(SUMIF('Benefits Backend'!$AE$1:$BO$1,AY$3,'Benefits Backend'!$AE8:$BO8)&gt;=1,1,0)*$H9</f>
        <v>0</v>
      </c>
      <c r="AZ9">
        <f>IF(SUMIF('Benefits Backend'!$AE$1:$BO$1,AZ$3,'Benefits Backend'!$AE8:$BO8)&gt;=1,1,0)*$H9</f>
        <v>0</v>
      </c>
      <c r="BA9">
        <f>IF(SUMIF('Benefits Backend'!$AE$1:$BO$1,BA$3,'Benefits Backend'!$AE8:$BO8)&gt;=1,1,0)*$H9</f>
        <v>0</v>
      </c>
      <c r="BB9">
        <f>IF(SUMIF('Benefits Backend'!$AE$1:$BO$1,BB$3,'Benefits Backend'!$AE8:$BO8)&gt;=1,1,0)*$H9</f>
        <v>0</v>
      </c>
      <c r="BC9">
        <f>IF(SUMIF('Benefits Backend'!$AE$1:$BO$1,BC$3,'Benefits Backend'!$AE8:$BO8)&gt;=1,1,0)*$H9</f>
        <v>0</v>
      </c>
      <c r="BD9">
        <f>IF(SUMIF('Benefits Backend'!$AE$1:$BO$1,BD$3,'Benefits Backend'!$AE8:$BO8)&gt;=1,1,0)*$H9</f>
        <v>0</v>
      </c>
      <c r="BE9">
        <f>IF(SUMIF('Benefits Backend'!$AE$1:$BO$1,BE$3,'Benefits Backend'!$AE8:$BO8)&gt;=1,1,0)*$H9</f>
        <v>0</v>
      </c>
    </row>
    <row r="10" spans="1:57">
      <c r="A10" s="5" t="str">
        <f>_xlfn.XLOOKUP($E10,'Raw Data'!$E:$E,'Raw Data'!A:A,"ERROR",0,1)</f>
        <v>AE</v>
      </c>
      <c r="B10" s="5" t="str">
        <f>_xlfn.XLOOKUP($E10,'Raw Data'!$E:$E,'Raw Data'!B:B,"ERROR",0,1)</f>
        <v>Hair Mousses</v>
      </c>
      <c r="C10" s="5" t="str">
        <f>_xlfn.XLOOKUP($E10,'Raw Data'!$E:$E,'Raw Data'!C:C,"ERROR",0,1)</f>
        <v>Wella</v>
      </c>
      <c r="D10" s="5" t="str">
        <f>_xlfn.XLOOKUP($E10,'Raw Data'!$E:$E,'Raw Data'!D:D,"ERROR",0,1)</f>
        <v>www.amazon.ae/dp/B07P2CCKQG</v>
      </c>
      <c r="E10" s="5" t="s">
        <v>84</v>
      </c>
      <c r="F10" s="9" t="str">
        <f>_xlfn.XLOOKUP($E10,'Raw Data'!$E:$E,'Raw Data'!F:F,"ERROR",0,1)</f>
        <v>Wella's Wellaflex 2Nd Day Volume Mousse,Extra Strong Hold- 200 ml</v>
      </c>
      <c r="G10" s="10">
        <f>_xlfn.XLOOKUP($E10,'Raw Data'!$E:$E,'Raw Data'!G:G,"ERROR",0,1)</f>
        <v>714</v>
      </c>
      <c r="H10" s="9">
        <f>_xlfn.XLOOKUP($E10,'Raw Data'!$E:$E,'Raw Data'!H:H,"ERROR",0,1)</f>
        <v>19672.78</v>
      </c>
      <c r="I10" s="9">
        <f>_xlfn.XLOOKUP($E10,'Raw Data'!$E:$E,'Raw Data'!I:I,"ERROR",0,1)</f>
        <v>0.0263383331072065</v>
      </c>
      <c r="J10" s="9" t="str">
        <f>_xlfn.XLOOKUP($E10,'Raw Data'!$E:$E,'Raw Data'!J:J,"ERROR",0,1)</f>
        <v>Yes</v>
      </c>
      <c r="K10" s="14" t="str">
        <f t="array" ref="K10">_xlfn.IFS(AND(L10&gt;0,L10&lt;=5),"0 to 5",AND(L10&gt;5,L10&lt;=10),"5 to 10",AND(L10&gt;10,L10&lt;=15),"10 to 15",AND(L10&gt;15,L10&lt;=20),"15 to 20",AND(L10&gt;20,L10&lt;=30),"20 to 30",AND(L10&gt;30,L10&lt;=40),"30 to 40",AND(L10&gt;40,L10&lt;=50),"40 to 50",AND(L10&gt;50,L10&lt;=75),"50 to 75",AND(L10&gt;75,L10&lt;=100),"75 to 100",AND(L10&gt;100,L10&lt;=150),"100 to 150",AND(L10&gt;150,L10&lt;=200),"150 to 200",AND(L10&gt;200,L10&lt;=250),"200 to 250",AND(L10&gt;250,L10&lt;=300),"250 to 300",AND(L10&gt;300,L10&lt;=400),"300 to 400",AND(L10&gt;400,L10&lt;=500),"400 to 500",L10&gt;500,"500+")</f>
        <v>20 to 30</v>
      </c>
      <c r="L10" s="9">
        <f>_xlfn.XLOOKUP($E10,'Raw Data'!$E:$E,'Raw Data'!L:L,"ERROR",0,1)</f>
        <v>29.52</v>
      </c>
      <c r="M10" s="14" t="str">
        <f t="array" ref="M10">_xlfn.IFS(AND(N10&gt;0,N10&lt;=5),"0 to 5",AND(N10&gt;5,N10&lt;=10),"5 to 10",AND(N10&gt;10,N10&lt;=15),"10 to 15",AND(N10&gt;15,N10&lt;=20),"15 to 20",AND(N10&gt;20,N10&lt;=30),"20 to 30",AND(N10&gt;30,N10&lt;=40),"30 to 40",AND(N10&gt;40,N10&lt;=50),"40 to 50",AND(N10&gt;50,N10&lt;=75),"50 to 75",AND(N10&gt;75,N10&lt;=100),"75 to 100",AND(N10&gt;100,N10&lt;=150),"100 to 150",AND(N10&gt;150,N10&lt;=200),"150 to 200",AND(N10&gt;200,N10&lt;=250),"200 to 250",AND(N10&gt;250,N10&lt;=300),"250 to 300",AND(N10&gt;300,N10&lt;=400),"300 to 400",AND(N10&gt;400,N10&lt;=500),"400 to 500",N10&gt;500,"500+")</f>
        <v>30 to 40</v>
      </c>
      <c r="N10" s="9">
        <f>_xlfn.XLOOKUP($E10,'Raw Data'!$E:$E,'Raw Data'!N:N,"ERROR",0,1)</f>
        <v>31.92</v>
      </c>
      <c r="O10" s="14" t="str">
        <f t="array" ref="O10">_xlfn.IFS(P10=0,"No Discount",AND(P10&gt;0,P10&lt;=0.02),"0% to 2%",AND(P10&gt;0.02,P10&lt;=0.04),"2% to 4%",AND(P10&gt;0.04,P10&lt;=0.06),"4% to 6%",AND(P10&gt;0.06,P10&lt;=0.08),"6% to 8%",AND(P10&gt;0.08,P10&lt;=0.1),"8% to 10%",AND(P10&gt;0.1,P10&lt;=0.15),"10% to 15%",AND(P10&gt;0.15,P10&lt;=0.2),"15% to 20%",AND(P10&gt;0.2,P10&lt;=0.25),"20% to 25%",AND(P10&gt;0.25,P10&lt;=0.3),"25% to 30%",AND(P10&gt;0.3,P10&lt;=0.4),"30% to 40%",AND(P10&gt;0.4,P10&lt;=0.5),"40% to 50%",AND(P10&gt;0.5,P10&lt;=0.75),"50% to 75%",AND(P10&gt;0.75,P10&lt;=1),"75% to 100%")</f>
        <v>6% to 8%</v>
      </c>
      <c r="P10" s="10">
        <f>_xlfn.XLOOKUP($E10,'Raw Data'!$E:$E,'Raw Data'!P:P,"ERROR",0,1)</f>
        <v>0.0751879699248121</v>
      </c>
      <c r="Q10" s="9">
        <f>_xlfn.XLOOKUP($E10,'Raw Data'!$E:$E,'Raw Data'!Q:Q,"ERROR",0,1)</f>
        <v>200</v>
      </c>
      <c r="R10" s="9" t="str">
        <f>_xlfn.XLOOKUP($E10,'Raw Data'!$E:$E,'Raw Data'!R:R,"ERROR",0,1)</f>
        <v>ml</v>
      </c>
      <c r="S10" s="5" t="str">
        <f t="array" ref="S10">_xlfn.IFS(AND(T10&gt;0,T10&lt;=0.05),"0 to 0.05",AND(T10&gt;0.05,T10&lt;=0.1),"0.05 to 0.1",AND(T10&gt;0.1,T10&lt;=0.2),"0.1 to 0.2",AND(T10&gt;0.2,T10&lt;=0.3),"0.2 to 0.3",AND(T10&gt;0.3,T10&lt;=0.4),"0.3 to 0.4",AND(T10&gt;0.4,T10&lt;=0.5),"0.4 to 0.5",AND(T10&gt;0.5,T10&lt;=0.75),"0.5 to 0.75",AND(T10&gt;0.75,T10&lt;=1),"0.75 to 1",AND(T10&gt;1,T10&lt;=2),"1 to 2",AND(T10&gt;2,T10&lt;=3),"2 to 3",AND(T10&gt;3,T10&lt;=4),"3 to 4",AND(T10&gt;4,T10&lt;=5),"4 to 5",AND(T10&gt;5,T10&lt;=10),"5 to 10",T10&gt;10,"10+")</f>
        <v>0.1 to 0.2</v>
      </c>
      <c r="T10" s="10">
        <f t="shared" si="1"/>
        <v>0.147678860511513</v>
      </c>
      <c r="U10" s="15" t="str">
        <f t="array" ref="U10">_xlfn.IFS(AND(V10&gt;0,V10&lt;=0.05),"0 to 0.05",AND(V10&gt;0.05,V10&lt;=0.1),"0.05 to 0.1",AND(V10&gt;0.1,V10&lt;=0.2),"0.1 to 0.2",AND(V10&gt;0.2,V10&lt;=0.3),"0.2 to 0.3",AND(V10&gt;0.3,V10&lt;=0.4),"0.3 to 0.4",AND(V10&gt;0.4,V10&lt;=0.5),"0.4 to 0.5",AND(V10&gt;0.5,V10&lt;=0.75),"0.5 to 0.75",AND(V10&gt;0.75,V10&lt;=1),"0.75 to 1",AND(V10&gt;1,V10&lt;=2),"1 to 2",AND(V10&gt;2,V10&lt;=3),"2 to 3",AND(V10&gt;3,V10&lt;=4),"3 to 4",AND(V10&gt;4,V10&lt;=5),"4 to 5",AND(V10&gt;5,V10&lt;=10),"5 to 10",V10&gt;10,"10+")</f>
        <v>0 to 0.05</v>
      </c>
      <c r="V10" s="10">
        <f t="shared" si="2"/>
        <v>0.0431150234225076</v>
      </c>
      <c r="W10" s="15" t="str">
        <f t="array" ref="W10">_xlfn.IFS(AND(X10&gt;0,X10&lt;=0.05),"0 to 0.05",AND(X10&gt;0.05,X10&lt;=0.1),"0.05 to 0.1",AND(X10&gt;0.1,X10&lt;=0.2),"0.1 to 0.2",AND(X10&gt;0.2,X10&lt;=0.3),"0.2 to 0.3",AND(X10&gt;0.3,X10&lt;=0.4),"0.3 to 0.4",AND(X10&gt;0.4,X10&lt;=0.5),"0.4 to 0.5",AND(X10&gt;0.5,X10&lt;=0.75),"0.5 to 0.75",AND(X10&gt;0.75,X10&lt;=1),"0.75 to 1",AND(X10&gt;1,X10&lt;=2),"1 to 2",AND(X10&gt;2,X10&lt;=3),"2 to 3",AND(X10&gt;3,X10&lt;=4),"3 to 4",AND(X10&gt;4,X10&lt;=5),"4 to 5",AND(X10&gt;5,X10&lt;=10),"5 to 10",X10&gt;10,"10+")</f>
        <v>0 to 0.05</v>
      </c>
      <c r="X10" s="16">
        <f t="shared" si="3"/>
        <v>0.0398732923381085</v>
      </c>
      <c r="Y10" s="5" t="str">
        <f t="array" ref="Y10">_xlfn.IFS(AND(Z10&gt;0,Z10&lt;=1),"0 to 1",AND(Z10&gt;1,Z10&lt;=2),"1 to 2",AND(Z10&gt;2,Z10&lt;=4),"2 to 4",AND(Z10&gt;4,Z10&lt;=6),"4 to 6",AND(Z10&gt;6,Z10&lt;=8),"6 to 8",AND(Z10&gt;8,Z10&lt;=10),"8 to 10",AND(Z10&gt;10,Z10&lt;=15),"10 to 15",AND(Z10&gt;15,Z10&lt;=20),"15 to 20",AND(Z10&gt;20,Z10&lt;=25),"20 to 25",AND(Z10&gt;25,Z10&lt;=30),"25 to 30",AND(Z10&gt;30,Z10&lt;=40),"30 to 40",AND(Z10&gt;40,Z10&lt;=50),"40 to 50",Z10&gt;50,"50+")</f>
        <v>6 to 8</v>
      </c>
      <c r="Z10" s="9">
        <f t="array" ref="Z10">_xlfn.IFS(AA10="oz",_xlfn.IFS(R10="oz",Q10,R10="fl oz",Q10*1.04,R10="ml",Q10*0.0338),AA10="fl oz",_xlfn.IFS(R10="oz",Q10/1.04,R10="fl oz",Q10,R10="ml",Q10*0.0338/1.04),AA10="ml",_xlfn.IFS(R10="oz",Q10/0.0338,R10="fl oz",Q10*1.04/0.0338,R10="ml",Q10))</f>
        <v>6.76</v>
      </c>
      <c r="AA10" s="9" t="str">
        <f>_xlfn.XLOOKUP($E10,'Raw Data'!$E:$E,'Raw Data'!AA:AA,"ERROR",0,1)</f>
        <v>oz</v>
      </c>
      <c r="AB10" s="5" t="s">
        <v>85</v>
      </c>
      <c r="AC10" s="5" t="s">
        <v>86</v>
      </c>
      <c r="AD10" s="5" t="s">
        <v>87</v>
      </c>
      <c r="AE10">
        <f>IF(SUMIF('Benefits Backend'!$AE$1:$BO$1,AE$3,'Benefits Backend'!$AE9:$BO9)&gt;=1,1,0)*$H10</f>
        <v>0</v>
      </c>
      <c r="AF10">
        <f>IF(SUMIF('Benefits Backend'!$AE$1:$BO$1,AF$3,'Benefits Backend'!$AE9:$BO9)&gt;=1,1,0)*$H10</f>
        <v>0</v>
      </c>
      <c r="AG10">
        <f>IF(SUMIF('Benefits Backend'!$AE$1:$BO$1,AG$3,'Benefits Backend'!$AE9:$BO9)&gt;=1,1,0)*$H10</f>
        <v>0</v>
      </c>
      <c r="AH10">
        <f>IF(SUMIF('Benefits Backend'!$AE$1:$BO$1,AH$3,'Benefits Backend'!$AE9:$BO9)&gt;=1,1,0)*$H10</f>
        <v>19672.78</v>
      </c>
      <c r="AI10">
        <f>IF(SUMIF('Benefits Backend'!$AE$1:$BO$1,AI$3,'Benefits Backend'!$AE9:$BO9)&gt;=1,1,0)*$H10</f>
        <v>19672.78</v>
      </c>
      <c r="AJ10">
        <f>IF(SUMIF('Benefits Backend'!$AE$1:$BO$1,AJ$3,'Benefits Backend'!$AE9:$BO9)&gt;=1,1,0)*$H10</f>
        <v>0</v>
      </c>
      <c r="AK10">
        <f>IF(SUMIF('Benefits Backend'!$AE$1:$BO$1,AK$3,'Benefits Backend'!$AE9:$BO9)&gt;=1,1,0)*$H10</f>
        <v>19672.78</v>
      </c>
      <c r="AL10">
        <f>IF(SUMIF('Benefits Backend'!$AE$1:$BO$1,AL$3,'Benefits Backend'!$AE9:$BO9)&gt;=1,1,0)*$H10</f>
        <v>0</v>
      </c>
      <c r="AM10">
        <f>IF(SUMIF('Benefits Backend'!$AE$1:$BO$1,AM$3,'Benefits Backend'!$AE9:$BO9)&gt;=1,1,0)*$H10</f>
        <v>0</v>
      </c>
      <c r="AN10">
        <f>IF(SUMIF('Benefits Backend'!$AE$1:$BO$1,AN$3,'Benefits Backend'!$AE9:$BO9)&gt;=1,1,0)*$H10</f>
        <v>0</v>
      </c>
      <c r="AO10">
        <f>IF(SUMIF('Benefits Backend'!$AE$1:$BO$1,AO$3,'Benefits Backend'!$AE9:$BO9)&gt;=1,1,0)*$H10</f>
        <v>0</v>
      </c>
      <c r="AP10">
        <f>IF(SUMIF('Benefits Backend'!$AE$1:$BO$1,AP$3,'Benefits Backend'!$AE9:$BO9)&gt;=1,1,0)*$H10</f>
        <v>0</v>
      </c>
      <c r="AQ10">
        <f>IF(SUMIF('Benefits Backend'!$AE$1:$BO$1,AQ$3,'Benefits Backend'!$AE9:$BO9)&gt;=1,1,0)*$H10</f>
        <v>0</v>
      </c>
      <c r="AR10">
        <f>IF(SUMIF('Benefits Backend'!$AE$1:$BO$1,AR$3,'Benefits Backend'!$AE9:$BO9)&gt;=1,1,0)*$H10</f>
        <v>0</v>
      </c>
      <c r="AS10">
        <f>IF(SUMIF('Benefits Backend'!$AE$1:$BO$1,AS$3,'Benefits Backend'!$AE9:$BO9)&gt;=1,1,0)*$H10</f>
        <v>19672.78</v>
      </c>
      <c r="AT10">
        <f>IF(SUMIF('Benefits Backend'!$AE$1:$BO$1,AT$3,'Benefits Backend'!$AE9:$BO9)&gt;=1,1,0)*$H10</f>
        <v>0</v>
      </c>
      <c r="AU10">
        <f>IF(SUMIF('Benefits Backend'!$AE$1:$BO$1,AU$3,'Benefits Backend'!$AE9:$BO9)&gt;=1,1,0)*$H10</f>
        <v>0</v>
      </c>
      <c r="AV10">
        <f>IF(SUMIF('Benefits Backend'!$AE$1:$BO$1,AV$3,'Benefits Backend'!$AE9:$BO9)&gt;=1,1,0)*$H10</f>
        <v>0</v>
      </c>
      <c r="AW10">
        <f>IF(SUMIF('Benefits Backend'!$AE$1:$BO$1,AW$3,'Benefits Backend'!$AE9:$BO9)&gt;=1,1,0)*$H10</f>
        <v>0</v>
      </c>
      <c r="AX10">
        <f>IF(SUMIF('Benefits Backend'!$AE$1:$BO$1,AX$3,'Benefits Backend'!$AE9:$BO9)&gt;=1,1,0)*$H10</f>
        <v>0</v>
      </c>
      <c r="AY10">
        <f>IF(SUMIF('Benefits Backend'!$AE$1:$BO$1,AY$3,'Benefits Backend'!$AE9:$BO9)&gt;=1,1,0)*$H10</f>
        <v>0</v>
      </c>
      <c r="AZ10">
        <f>IF(SUMIF('Benefits Backend'!$AE$1:$BO$1,AZ$3,'Benefits Backend'!$AE9:$BO9)&gt;=1,1,0)*$H10</f>
        <v>0</v>
      </c>
      <c r="BA10">
        <f>IF(SUMIF('Benefits Backend'!$AE$1:$BO$1,BA$3,'Benefits Backend'!$AE9:$BO9)&gt;=1,1,0)*$H10</f>
        <v>0</v>
      </c>
      <c r="BB10">
        <f>IF(SUMIF('Benefits Backend'!$AE$1:$BO$1,BB$3,'Benefits Backend'!$AE9:$BO9)&gt;=1,1,0)*$H10</f>
        <v>0</v>
      </c>
      <c r="BC10">
        <f>IF(SUMIF('Benefits Backend'!$AE$1:$BO$1,BC$3,'Benefits Backend'!$AE9:$BO9)&gt;=1,1,0)*$H10</f>
        <v>0</v>
      </c>
      <c r="BD10">
        <f>IF(SUMIF('Benefits Backend'!$AE$1:$BO$1,BD$3,'Benefits Backend'!$AE9:$BO9)&gt;=1,1,0)*$H10</f>
        <v>0</v>
      </c>
      <c r="BE10">
        <f>IF(SUMIF('Benefits Backend'!$AE$1:$BO$1,BE$3,'Benefits Backend'!$AE9:$BO9)&gt;=1,1,0)*$H10</f>
        <v>0</v>
      </c>
    </row>
    <row r="11" spans="1:57">
      <c r="A11" s="5" t="str">
        <f>_xlfn.XLOOKUP($E11,'Raw Data'!$E:$E,'Raw Data'!A:A,"ERROR",0,1)</f>
        <v>AE</v>
      </c>
      <c r="B11" s="5" t="str">
        <f>_xlfn.XLOOKUP($E11,'Raw Data'!$E:$E,'Raw Data'!B:B,"ERROR",0,1)</f>
        <v>Hair Mousses</v>
      </c>
      <c r="C11" s="5" t="str">
        <f>_xlfn.XLOOKUP($E11,'Raw Data'!$E:$E,'Raw Data'!C:C,"ERROR",0,1)</f>
        <v>Wella</v>
      </c>
      <c r="D11" s="5" t="str">
        <f>_xlfn.XLOOKUP($E11,'Raw Data'!$E:$E,'Raw Data'!D:D,"ERROR",0,1)</f>
        <v>www.amazon.ae/dp/B07VGQPP32</v>
      </c>
      <c r="E11" s="5" t="s">
        <v>88</v>
      </c>
      <c r="F11" s="9" t="str">
        <f>_xlfn.XLOOKUP($E11,'Raw Data'!$E:$E,'Raw Data'!F:F,"ERROR",0,1)</f>
        <v>Wella New Wave Curls &amp; Waves Mousse - 200ml</v>
      </c>
      <c r="G11" s="10">
        <f>_xlfn.XLOOKUP($E11,'Raw Data'!$E:$E,'Raw Data'!G:G,"ERROR",0,1)</f>
        <v>1067</v>
      </c>
      <c r="H11" s="9">
        <f>_xlfn.XLOOKUP($E11,'Raw Data'!$E:$E,'Raw Data'!H:H,"ERROR",0,1)</f>
        <v>18707.83</v>
      </c>
      <c r="I11" s="9">
        <f>_xlfn.XLOOKUP($E11,'Raw Data'!$E:$E,'Raw Data'!I:I,"ERROR",0,1)</f>
        <v>0.0250464376795242</v>
      </c>
      <c r="J11" s="9" t="str">
        <f>_xlfn.XLOOKUP($E11,'Raw Data'!$E:$E,'Raw Data'!J:J,"ERROR",0,1)</f>
        <v>Yes</v>
      </c>
      <c r="K11" s="14" t="str">
        <f t="array" ref="K11">_xlfn.IFS(AND(L11&gt;0,L11&lt;=5),"0 to 5",AND(L11&gt;5,L11&lt;=10),"5 to 10",AND(L11&gt;10,L11&lt;=15),"10 to 15",AND(L11&gt;15,L11&lt;=20),"15 to 20",AND(L11&gt;20,L11&lt;=30),"20 to 30",AND(L11&gt;30,L11&lt;=40),"30 to 40",AND(L11&gt;40,L11&lt;=50),"40 to 50",AND(L11&gt;50,L11&lt;=75),"50 to 75",AND(L11&gt;75,L11&lt;=100),"75 to 100",AND(L11&gt;100,L11&lt;=150),"100 to 150",AND(L11&gt;150,L11&lt;=200),"150 to 200",AND(L11&gt;200,L11&lt;=250),"200 to 250",AND(L11&gt;250,L11&lt;=300),"250 to 300",AND(L11&gt;300,L11&lt;=400),"300 to 400",AND(L11&gt;400,L11&lt;=500),"400 to 500",L11&gt;500,"500+")</f>
        <v>15 to 20</v>
      </c>
      <c r="L11" s="9">
        <f>_xlfn.XLOOKUP($E11,'Raw Data'!$E:$E,'Raw Data'!L:L,"ERROR",0,1)</f>
        <v>17.51</v>
      </c>
      <c r="M11" s="14" t="str">
        <f t="array" ref="M11">_xlfn.IFS(AND(N11&gt;0,N11&lt;=5),"0 to 5",AND(N11&gt;5,N11&lt;=10),"5 to 10",AND(N11&gt;10,N11&lt;=15),"10 to 15",AND(N11&gt;15,N11&lt;=20),"15 to 20",AND(N11&gt;20,N11&lt;=30),"20 to 30",AND(N11&gt;30,N11&lt;=40),"30 to 40",AND(N11&gt;40,N11&lt;=50),"40 to 50",AND(N11&gt;50,N11&lt;=75),"50 to 75",AND(N11&gt;75,N11&lt;=100),"75 to 100",AND(N11&gt;100,N11&lt;=150),"100 to 150",AND(N11&gt;150,N11&lt;=200),"150 to 200",AND(N11&gt;200,N11&lt;=250),"200 to 250",AND(N11&gt;250,N11&lt;=300),"250 to 300",AND(N11&gt;300,N11&lt;=400),"300 to 400",AND(N11&gt;400,N11&lt;=500),"400 to 500",N11&gt;500,"500+")</f>
        <v>15 to 20</v>
      </c>
      <c r="N11" s="9">
        <f>_xlfn.XLOOKUP($E11,'Raw Data'!$E:$E,'Raw Data'!N:N,"ERROR",0,1)</f>
        <v>17.86</v>
      </c>
      <c r="O11" s="14" t="str">
        <f t="array" ref="O11">_xlfn.IFS(P11=0,"No Discount",AND(P11&gt;0,P11&lt;=0.02),"0% to 2%",AND(P11&gt;0.02,P11&lt;=0.04),"2% to 4%",AND(P11&gt;0.04,P11&lt;=0.06),"4% to 6%",AND(P11&gt;0.06,P11&lt;=0.08),"6% to 8%",AND(P11&gt;0.08,P11&lt;=0.1),"8% to 10%",AND(P11&gt;0.1,P11&lt;=0.15),"10% to 15%",AND(P11&gt;0.15,P11&lt;=0.2),"15% to 20%",AND(P11&gt;0.2,P11&lt;=0.25),"20% to 25%",AND(P11&gt;0.25,P11&lt;=0.3),"25% to 30%",AND(P11&gt;0.3,P11&lt;=0.4),"30% to 40%",AND(P11&gt;0.4,P11&lt;=0.5),"40% to 50%",AND(P11&gt;0.5,P11&lt;=0.75),"50% to 75%",AND(P11&gt;0.75,P11&lt;=1),"75% to 100%")</f>
        <v>0% to 2%</v>
      </c>
      <c r="P11" s="10">
        <f>_xlfn.XLOOKUP($E11,'Raw Data'!$E:$E,'Raw Data'!P:P,"ERROR",0,1)</f>
        <v>0.0195968645016796</v>
      </c>
      <c r="Q11" s="9">
        <f>_xlfn.XLOOKUP($E11,'Raw Data'!$E:$E,'Raw Data'!Q:Q,"ERROR",0,1)</f>
        <v>200</v>
      </c>
      <c r="R11" s="9" t="str">
        <f>_xlfn.XLOOKUP($E11,'Raw Data'!$E:$E,'Raw Data'!R:R,"ERROR",0,1)</f>
        <v>ml</v>
      </c>
      <c r="S11" s="5" t="str">
        <f t="array" ref="S11">_xlfn.IFS(AND(T11&gt;0,T11&lt;=0.05),"0 to 0.05",AND(T11&gt;0.05,T11&lt;=0.1),"0.05 to 0.1",AND(T11&gt;0.1,T11&lt;=0.2),"0.1 to 0.2",AND(T11&gt;0.2,T11&lt;=0.3),"0.2 to 0.3",AND(T11&gt;0.3,T11&lt;=0.4),"0.3 to 0.4",AND(T11&gt;0.4,T11&lt;=0.5),"0.4 to 0.5",AND(T11&gt;0.5,T11&lt;=0.75),"0.5 to 0.75",AND(T11&gt;0.75,T11&lt;=1),"0.75 to 1",AND(T11&gt;1,T11&lt;=2),"1 to 2",AND(T11&gt;2,T11&lt;=3),"2 to 3",AND(T11&gt;3,T11&lt;=4),"3 to 4",AND(T11&gt;4,T11&lt;=5),"4 to 5",AND(T11&gt;5,T11&lt;=10),"5 to 10",T11&gt;10,"10+")</f>
        <v>0.05 to 0.1</v>
      </c>
      <c r="T11" s="10">
        <f t="shared" si="1"/>
        <v>0.0875967766787464</v>
      </c>
      <c r="U11" s="15" t="str">
        <f t="array" ref="U11">_xlfn.IFS(AND(V11&gt;0,V11&lt;=0.05),"0 to 0.05",AND(V11&gt;0.05,V11&lt;=0.1),"0.05 to 0.1",AND(V11&gt;0.1,V11&lt;=0.2),"0.1 to 0.2",AND(V11&gt;0.2,V11&lt;=0.3),"0.2 to 0.3",AND(V11&gt;0.3,V11&lt;=0.4),"0.3 to 0.4",AND(V11&gt;0.4,V11&lt;=0.5),"0.4 to 0.5",AND(V11&gt;0.5,V11&lt;=0.75),"0.5 to 0.75",AND(V11&gt;0.75,V11&lt;=1),"0.75 to 1",AND(V11&gt;1,V11&lt;=2),"1 to 2",AND(V11&gt;2,V11&lt;=3),"2 to 3",AND(V11&gt;3,V11&lt;=4),"3 to 4",AND(V11&gt;4,V11&lt;=5),"4 to 5",AND(V11&gt;5,V11&lt;=10),"5 to 10",V11&gt;10,"10+")</f>
        <v>0 to 0.05</v>
      </c>
      <c r="V11" s="10">
        <f t="shared" si="2"/>
        <v>0.0241238821530697</v>
      </c>
      <c r="W11" s="15" t="str">
        <f t="array" ref="W11">_xlfn.IFS(AND(X11&gt;0,X11&lt;=0.05),"0 to 0.05",AND(X11&gt;0.05,X11&lt;=0.1),"0.05 to 0.1",AND(X11&gt;0.1,X11&lt;=0.2),"0.1 to 0.2",AND(X11&gt;0.2,X11&lt;=0.3),"0.2 to 0.3",AND(X11&gt;0.3,X11&lt;=0.4),"0.3 to 0.4",AND(X11&gt;0.4,X11&lt;=0.5),"0.4 to 0.5",AND(X11&gt;0.5,X11&lt;=0.75),"0.5 to 0.75",AND(X11&gt;0.75,X11&lt;=1),"0.75 to 1",AND(X11&gt;1,X11&lt;=2),"1 to 2",AND(X11&gt;2,X11&lt;=3),"2 to 3",AND(X11&gt;3,X11&lt;=4),"3 to 4",AND(X11&gt;4,X11&lt;=5),"4 to 5",AND(X11&gt;5,X11&lt;=10),"5 to 10",X11&gt;10,"10+")</f>
        <v>0 to 0.05</v>
      </c>
      <c r="X11" s="16">
        <f t="shared" si="3"/>
        <v>0.0236511297032615</v>
      </c>
      <c r="Y11" s="5" t="str">
        <f t="array" ref="Y11">_xlfn.IFS(AND(Z11&gt;0,Z11&lt;=1),"0 to 1",AND(Z11&gt;1,Z11&lt;=2),"1 to 2",AND(Z11&gt;2,Z11&lt;=4),"2 to 4",AND(Z11&gt;4,Z11&lt;=6),"4 to 6",AND(Z11&gt;6,Z11&lt;=8),"6 to 8",AND(Z11&gt;8,Z11&lt;=10),"8 to 10",AND(Z11&gt;10,Z11&lt;=15),"10 to 15",AND(Z11&gt;15,Z11&lt;=20),"15 to 20",AND(Z11&gt;20,Z11&lt;=25),"20 to 25",AND(Z11&gt;25,Z11&lt;=30),"25 to 30",AND(Z11&gt;30,Z11&lt;=40),"30 to 40",AND(Z11&gt;40,Z11&lt;=50),"40 to 50",Z11&gt;50,"50+")</f>
        <v>6 to 8</v>
      </c>
      <c r="Z11" s="9">
        <f t="array" ref="Z11">_xlfn.IFS(AA11="oz",_xlfn.IFS(R11="oz",Q11,R11="fl oz",Q11*1.04,R11="ml",Q11*0.0338),AA11="fl oz",_xlfn.IFS(R11="oz",Q11/1.04,R11="fl oz",Q11,R11="ml",Q11*0.0338/1.04),AA11="ml",_xlfn.IFS(R11="oz",Q11/0.0338,R11="fl oz",Q11*1.04/0.0338,R11="ml",Q11))</f>
        <v>6.76</v>
      </c>
      <c r="AA11" s="9" t="str">
        <f>_xlfn.XLOOKUP($E11,'Raw Data'!$E:$E,'Raw Data'!AA:AA,"ERROR",0,1)</f>
        <v>oz</v>
      </c>
      <c r="AB11" s="5" t="s">
        <v>89</v>
      </c>
      <c r="AC11" s="5" t="s">
        <v>86</v>
      </c>
      <c r="AD11" s="5" t="s">
        <v>90</v>
      </c>
      <c r="AE11">
        <f>IF(SUMIF('Benefits Backend'!$AE$1:$BO$1,AE$3,'Benefits Backend'!$AE10:$BO10)&gt;=1,1,0)*$H11</f>
        <v>0</v>
      </c>
      <c r="AF11">
        <f>IF(SUMIF('Benefits Backend'!$AE$1:$BO$1,AF$3,'Benefits Backend'!$AE10:$BO10)&gt;=1,1,0)*$H11</f>
        <v>0</v>
      </c>
      <c r="AG11">
        <f>IF(SUMIF('Benefits Backend'!$AE$1:$BO$1,AG$3,'Benefits Backend'!$AE10:$BO10)&gt;=1,1,0)*$H11</f>
        <v>18707.83</v>
      </c>
      <c r="AH11">
        <f>IF(SUMIF('Benefits Backend'!$AE$1:$BO$1,AH$3,'Benefits Backend'!$AE10:$BO10)&gt;=1,1,0)*$H11</f>
        <v>18707.83</v>
      </c>
      <c r="AI11">
        <f>IF(SUMIF('Benefits Backend'!$AE$1:$BO$1,AI$3,'Benefits Backend'!$AE10:$BO10)&gt;=1,1,0)*$H11</f>
        <v>18707.83</v>
      </c>
      <c r="AJ11">
        <f>IF(SUMIF('Benefits Backend'!$AE$1:$BO$1,AJ$3,'Benefits Backend'!$AE10:$BO10)&gt;=1,1,0)*$H11</f>
        <v>0</v>
      </c>
      <c r="AK11">
        <f>IF(SUMIF('Benefits Backend'!$AE$1:$BO$1,AK$3,'Benefits Backend'!$AE10:$BO10)&gt;=1,1,0)*$H11</f>
        <v>0</v>
      </c>
      <c r="AL11">
        <f>IF(SUMIF('Benefits Backend'!$AE$1:$BO$1,AL$3,'Benefits Backend'!$AE10:$BO10)&gt;=1,1,0)*$H11</f>
        <v>18707.83</v>
      </c>
      <c r="AM11">
        <f>IF(SUMIF('Benefits Backend'!$AE$1:$BO$1,AM$3,'Benefits Backend'!$AE10:$BO10)&gt;=1,1,0)*$H11</f>
        <v>0</v>
      </c>
      <c r="AN11">
        <f>IF(SUMIF('Benefits Backend'!$AE$1:$BO$1,AN$3,'Benefits Backend'!$AE10:$BO10)&gt;=1,1,0)*$H11</f>
        <v>0</v>
      </c>
      <c r="AO11">
        <f>IF(SUMIF('Benefits Backend'!$AE$1:$BO$1,AO$3,'Benefits Backend'!$AE10:$BO10)&gt;=1,1,0)*$H11</f>
        <v>18707.83</v>
      </c>
      <c r="AP11">
        <f>IF(SUMIF('Benefits Backend'!$AE$1:$BO$1,AP$3,'Benefits Backend'!$AE10:$BO10)&gt;=1,1,0)*$H11</f>
        <v>0</v>
      </c>
      <c r="AQ11">
        <f>IF(SUMIF('Benefits Backend'!$AE$1:$BO$1,AQ$3,'Benefits Backend'!$AE10:$BO10)&gt;=1,1,0)*$H11</f>
        <v>0</v>
      </c>
      <c r="AR11">
        <f>IF(SUMIF('Benefits Backend'!$AE$1:$BO$1,AR$3,'Benefits Backend'!$AE10:$BO10)&gt;=1,1,0)*$H11</f>
        <v>0</v>
      </c>
      <c r="AS11">
        <f>IF(SUMIF('Benefits Backend'!$AE$1:$BO$1,AS$3,'Benefits Backend'!$AE10:$BO10)&gt;=1,1,0)*$H11</f>
        <v>0</v>
      </c>
      <c r="AT11">
        <f>IF(SUMIF('Benefits Backend'!$AE$1:$BO$1,AT$3,'Benefits Backend'!$AE10:$BO10)&gt;=1,1,0)*$H11</f>
        <v>0</v>
      </c>
      <c r="AU11">
        <f>IF(SUMIF('Benefits Backend'!$AE$1:$BO$1,AU$3,'Benefits Backend'!$AE10:$BO10)&gt;=1,1,0)*$H11</f>
        <v>0</v>
      </c>
      <c r="AV11">
        <f>IF(SUMIF('Benefits Backend'!$AE$1:$BO$1,AV$3,'Benefits Backend'!$AE10:$BO10)&gt;=1,1,0)*$H11</f>
        <v>0</v>
      </c>
      <c r="AW11">
        <f>IF(SUMIF('Benefits Backend'!$AE$1:$BO$1,AW$3,'Benefits Backend'!$AE10:$BO10)&gt;=1,1,0)*$H11</f>
        <v>0</v>
      </c>
      <c r="AX11">
        <f>IF(SUMIF('Benefits Backend'!$AE$1:$BO$1,AX$3,'Benefits Backend'!$AE10:$BO10)&gt;=1,1,0)*$H11</f>
        <v>0</v>
      </c>
      <c r="AY11">
        <f>IF(SUMIF('Benefits Backend'!$AE$1:$BO$1,AY$3,'Benefits Backend'!$AE10:$BO10)&gt;=1,1,0)*$H11</f>
        <v>0</v>
      </c>
      <c r="AZ11">
        <f>IF(SUMIF('Benefits Backend'!$AE$1:$BO$1,AZ$3,'Benefits Backend'!$AE10:$BO10)&gt;=1,1,0)*$H11</f>
        <v>0</v>
      </c>
      <c r="BA11">
        <f>IF(SUMIF('Benefits Backend'!$AE$1:$BO$1,BA$3,'Benefits Backend'!$AE10:$BO10)&gt;=1,1,0)*$H11</f>
        <v>0</v>
      </c>
      <c r="BB11">
        <f>IF(SUMIF('Benefits Backend'!$AE$1:$BO$1,BB$3,'Benefits Backend'!$AE10:$BO10)&gt;=1,1,0)*$H11</f>
        <v>0</v>
      </c>
      <c r="BC11">
        <f>IF(SUMIF('Benefits Backend'!$AE$1:$BO$1,BC$3,'Benefits Backend'!$AE10:$BO10)&gt;=1,1,0)*$H11</f>
        <v>0</v>
      </c>
      <c r="BD11">
        <f>IF(SUMIF('Benefits Backend'!$AE$1:$BO$1,BD$3,'Benefits Backend'!$AE10:$BO10)&gt;=1,1,0)*$H11</f>
        <v>0</v>
      </c>
      <c r="BE11">
        <f>IF(SUMIF('Benefits Backend'!$AE$1:$BO$1,BE$3,'Benefits Backend'!$AE10:$BO10)&gt;=1,1,0)*$H11</f>
        <v>0</v>
      </c>
    </row>
    <row r="12" spans="1:57">
      <c r="A12" s="5" t="str">
        <f>_xlfn.XLOOKUP($E12,'Raw Data'!$E:$E,'Raw Data'!A:A,"ERROR",0,1)</f>
        <v>AE</v>
      </c>
      <c r="B12" s="5" t="str">
        <f>_xlfn.XLOOKUP($E12,'Raw Data'!$E:$E,'Raw Data'!B:B,"ERROR",0,1)</f>
        <v>Hair Mousses</v>
      </c>
      <c r="C12" s="5" t="str">
        <f>_xlfn.XLOOKUP($E12,'Raw Data'!$E:$E,'Raw Data'!C:C,"ERROR",0,1)</f>
        <v>kevin murphy</v>
      </c>
      <c r="D12" s="5" t="str">
        <f>_xlfn.XLOOKUP($E12,'Raw Data'!$E:$E,'Raw Data'!D:D,"ERROR",0,1)</f>
        <v>www.amazon.ae/dp/B004K033ZK</v>
      </c>
      <c r="E12" s="5" t="s">
        <v>91</v>
      </c>
      <c r="F12" s="9" t="str">
        <f>_xlfn.XLOOKUP($E12,'Raw Data'!$E:$E,'Raw Data'!F:F,"ERROR",0,1)</f>
        <v>KEVIN MURPHY Body Builder Volumising  Mousse , 12 Ounce</v>
      </c>
      <c r="G12" s="10">
        <f>_xlfn.XLOOKUP($E12,'Raw Data'!$E:$E,'Raw Data'!G:G,"ERROR",0,1)</f>
        <v>171</v>
      </c>
      <c r="H12" s="9">
        <f>_xlfn.XLOOKUP($E12,'Raw Data'!$E:$E,'Raw Data'!H:H,"ERROR",0,1)</f>
        <v>18330.83</v>
      </c>
      <c r="I12" s="9">
        <f>_xlfn.XLOOKUP($E12,'Raw Data'!$E:$E,'Raw Data'!I:I,"ERROR",0,1)</f>
        <v>0.0245417021219967</v>
      </c>
      <c r="J12" s="9" t="str">
        <f>_xlfn.XLOOKUP($E12,'Raw Data'!$E:$E,'Raw Data'!J:J,"ERROR",0,1)</f>
        <v>Yes</v>
      </c>
      <c r="K12" s="14" t="str">
        <f t="array" ref="K12">_xlfn.IFS(AND(L12&gt;0,L12&lt;=5),"0 to 5",AND(L12&gt;5,L12&lt;=10),"5 to 10",AND(L12&gt;10,L12&lt;=15),"10 to 15",AND(L12&gt;15,L12&lt;=20),"15 to 20",AND(L12&gt;20,L12&lt;=30),"20 to 30",AND(L12&gt;30,L12&lt;=40),"30 to 40",AND(L12&gt;40,L12&lt;=50),"40 to 50",AND(L12&gt;50,L12&lt;=75),"50 to 75",AND(L12&gt;75,L12&lt;=100),"75 to 100",AND(L12&gt;100,L12&lt;=150),"100 to 150",AND(L12&gt;150,L12&lt;=200),"150 to 200",AND(L12&gt;200,L12&lt;=250),"200 to 250",AND(L12&gt;250,L12&lt;=300),"250 to 300",AND(L12&gt;300,L12&lt;=400),"300 to 400",AND(L12&gt;400,L12&lt;=500),"400 to 500",L12&gt;500,"500+")</f>
        <v>100 to 150</v>
      </c>
      <c r="L12" s="9">
        <f>_xlfn.XLOOKUP($E12,'Raw Data'!$E:$E,'Raw Data'!L:L,"ERROR",0,1)</f>
        <v>106.74</v>
      </c>
      <c r="M12" s="14" t="str">
        <f t="array" ref="M12">_xlfn.IFS(AND(N12&gt;0,N12&lt;=5),"0 to 5",AND(N12&gt;5,N12&lt;=10),"5 to 10",AND(N12&gt;10,N12&lt;=15),"10 to 15",AND(N12&gt;15,N12&lt;=20),"15 to 20",AND(N12&gt;20,N12&lt;=30),"20 to 30",AND(N12&gt;30,N12&lt;=40),"30 to 40",AND(N12&gt;40,N12&lt;=50),"40 to 50",AND(N12&gt;50,N12&lt;=75),"50 to 75",AND(N12&gt;75,N12&lt;=100),"75 to 100",AND(N12&gt;100,N12&lt;=150),"100 to 150",AND(N12&gt;150,N12&lt;=200),"150 to 200",AND(N12&gt;200,N12&lt;=250),"200 to 250",AND(N12&gt;250,N12&lt;=300),"250 to 300",AND(N12&gt;300,N12&lt;=400),"300 to 400",AND(N12&gt;400,N12&lt;=500),"400 to 500",N12&gt;500,"500+")</f>
        <v>100 to 150</v>
      </c>
      <c r="N12" s="9">
        <f>_xlfn.XLOOKUP($E12,'Raw Data'!$E:$E,'Raw Data'!N:N,"ERROR",0,1)</f>
        <v>114.37</v>
      </c>
      <c r="O12" s="14" t="str">
        <f t="array" ref="O12">_xlfn.IFS(P12=0,"No Discount",AND(P12&gt;0,P12&lt;=0.02),"0% to 2%",AND(P12&gt;0.02,P12&lt;=0.04),"2% to 4%",AND(P12&gt;0.04,P12&lt;=0.06),"4% to 6%",AND(P12&gt;0.06,P12&lt;=0.08),"6% to 8%",AND(P12&gt;0.08,P12&lt;=0.1),"8% to 10%",AND(P12&gt;0.1,P12&lt;=0.15),"10% to 15%",AND(P12&gt;0.15,P12&lt;=0.2),"15% to 20%",AND(P12&gt;0.2,P12&lt;=0.25),"20% to 25%",AND(P12&gt;0.25,P12&lt;=0.3),"25% to 30%",AND(P12&gt;0.3,P12&lt;=0.4),"30% to 40%",AND(P12&gt;0.4,P12&lt;=0.5),"40% to 50%",AND(P12&gt;0.5,P12&lt;=0.75),"50% to 75%",AND(P12&gt;0.75,P12&lt;=1),"75% to 100%")</f>
        <v>6% to 8%</v>
      </c>
      <c r="P12" s="10">
        <f>_xlfn.XLOOKUP($E12,'Raw Data'!$E:$E,'Raw Data'!P:P,"ERROR",0,1)</f>
        <v>0.0667132989420303</v>
      </c>
      <c r="Q12" s="9">
        <f>_xlfn.XLOOKUP($E12,'Raw Data'!$E:$E,'Raw Data'!Q:Q,"ERROR",0,1)</f>
        <v>12</v>
      </c>
      <c r="R12" s="9" t="str">
        <f>_xlfn.XLOOKUP($E12,'Raw Data'!$E:$E,'Raw Data'!R:R,"ERROR",0,1)</f>
        <v>oz</v>
      </c>
      <c r="S12" s="5" t="str">
        <f t="array" ref="S12">_xlfn.IFS(AND(T12&gt;0,T12&lt;=0.05),"0 to 0.05",AND(T12&gt;0.05,T12&lt;=0.1),"0.05 to 0.1",AND(T12&gt;0.1,T12&lt;=0.2),"0.1 to 0.2",AND(T12&gt;0.2,T12&lt;=0.3),"0.2 to 0.3",AND(T12&gt;0.3,T12&lt;=0.4),"0.3 to 0.4",AND(T12&gt;0.4,T12&lt;=0.5),"0.4 to 0.5",AND(T12&gt;0.5,T12&lt;=0.75),"0.5 to 0.75",AND(T12&gt;0.75,T12&lt;=1),"0.75 to 1",AND(T12&gt;1,T12&lt;=2),"1 to 2",AND(T12&gt;2,T12&lt;=3),"2 to 3",AND(T12&gt;3,T12&lt;=4),"3 to 4",AND(T12&gt;4,T12&lt;=5),"4 to 5",AND(T12&gt;5,T12&lt;=10),"5 to 10",T12&gt;10,"10+")</f>
        <v>0.3 to 0.4</v>
      </c>
      <c r="T12" s="10">
        <f t="shared" si="1"/>
        <v>0.300811633412242</v>
      </c>
      <c r="U12" s="15" t="str">
        <f t="array" ref="U12">_xlfn.IFS(AND(V12&gt;0,V12&lt;=0.05),"0 to 0.05",AND(V12&gt;0.05,V12&lt;=0.1),"0.05 to 0.1",AND(V12&gt;0.1,V12&lt;=0.2),"0.1 to 0.2",AND(V12&gt;0.2,V12&lt;=0.3),"0.2 to 0.3",AND(V12&gt;0.3,V12&lt;=0.4),"0.3 to 0.4",AND(V12&gt;0.4,V12&lt;=0.5),"0.4 to 0.5",AND(V12&gt;0.5,V12&lt;=0.75),"0.5 to 0.75",AND(V12&gt;0.75,V12&lt;=1),"0.75 to 1",AND(V12&gt;1,V12&lt;=2),"1 to 2",AND(V12&gt;2,V12&lt;=3),"2 to 3",AND(V12&gt;3,V12&lt;=4),"3 to 4",AND(V12&gt;4,V12&lt;=5),"4 to 5",AND(V12&gt;5,V12&lt;=10),"5 to 10",V12&gt;10,"10+")</f>
        <v>0.05 to 0.1</v>
      </c>
      <c r="V12" s="10">
        <f t="shared" si="2"/>
        <v>0.0870248562732499</v>
      </c>
      <c r="W12" s="15" t="str">
        <f t="array" ref="W12">_xlfn.IFS(AND(X12&gt;0,X12&lt;=0.05),"0 to 0.05",AND(X12&gt;0.05,X12&lt;=0.1),"0.05 to 0.1",AND(X12&gt;0.1,X12&lt;=0.2),"0.1 to 0.2",AND(X12&gt;0.2,X12&lt;=0.3),"0.2 to 0.3",AND(X12&gt;0.3,X12&lt;=0.4),"0.3 to 0.4",AND(X12&gt;0.4,X12&lt;=0.5),"0.4 to 0.5",AND(X12&gt;0.5,X12&lt;=0.75),"0.5 to 0.75",AND(X12&gt;0.75,X12&lt;=1),"0.75 to 1",AND(X12&gt;1,X12&lt;=2),"1 to 2",AND(X12&gt;2,X12&lt;=3),"2 to 3",AND(X12&gt;3,X12&lt;=4),"3 to 4",AND(X12&gt;4,X12&lt;=5),"4 to 5",AND(X12&gt;5,X12&lt;=10),"5 to 10",X12&gt;10,"10+")</f>
        <v>0.05 to 0.1</v>
      </c>
      <c r="X12" s="16">
        <f t="shared" si="3"/>
        <v>0.0812191410213054</v>
      </c>
      <c r="Y12" s="5" t="str">
        <f t="array" ref="Y12">_xlfn.IFS(AND(Z12&gt;0,Z12&lt;=1),"0 to 1",AND(Z12&gt;1,Z12&lt;=2),"1 to 2",AND(Z12&gt;2,Z12&lt;=4),"2 to 4",AND(Z12&gt;4,Z12&lt;=6),"4 to 6",AND(Z12&gt;6,Z12&lt;=8),"6 to 8",AND(Z12&gt;8,Z12&lt;=10),"8 to 10",AND(Z12&gt;10,Z12&lt;=15),"10 to 15",AND(Z12&gt;15,Z12&lt;=20),"15 to 20",AND(Z12&gt;20,Z12&lt;=25),"20 to 25",AND(Z12&gt;25,Z12&lt;=30),"25 to 30",AND(Z12&gt;30,Z12&lt;=40),"30 to 40",AND(Z12&gt;40,Z12&lt;=50),"40 to 50",Z12&gt;50,"50+")</f>
        <v>10 to 15</v>
      </c>
      <c r="Z12" s="9">
        <f t="array" ref="Z12">_xlfn.IFS(AA12="oz",_xlfn.IFS(R12="oz",Q12,R12="fl oz",Q12*1.04,R12="ml",Q12*0.0338),AA12="fl oz",_xlfn.IFS(R12="oz",Q12/1.04,R12="fl oz",Q12,R12="ml",Q12*0.0338/1.04),AA12="ml",_xlfn.IFS(R12="oz",Q12/0.0338,R12="fl oz",Q12*1.04/0.0338,R12="ml",Q12))</f>
        <v>12</v>
      </c>
      <c r="AA12" s="9" t="str">
        <f>_xlfn.XLOOKUP($E12,'Raw Data'!$E:$E,'Raw Data'!AA:AA,"ERROR",0,1)</f>
        <v>oz</v>
      </c>
      <c r="AB12" s="5" t="s">
        <v>92</v>
      </c>
      <c r="AC12" s="5" t="s">
        <v>93</v>
      </c>
      <c r="AD12" s="5" t="s">
        <v>43</v>
      </c>
      <c r="AE12">
        <f>IF(SUMIF('Benefits Backend'!$AE$1:$BO$1,AE$3,'Benefits Backend'!$AE11:$BO11)&gt;=1,1,0)*$H12</f>
        <v>0</v>
      </c>
      <c r="AF12">
        <f>IF(SUMIF('Benefits Backend'!$AE$1:$BO$1,AF$3,'Benefits Backend'!$AE11:$BO11)&gt;=1,1,0)*$H12</f>
        <v>0</v>
      </c>
      <c r="AG12">
        <f>IF(SUMIF('Benefits Backend'!$AE$1:$BO$1,AG$3,'Benefits Backend'!$AE11:$BO11)&gt;=1,1,0)*$H12</f>
        <v>0</v>
      </c>
      <c r="AH12">
        <f>IF(SUMIF('Benefits Backend'!$AE$1:$BO$1,AH$3,'Benefits Backend'!$AE11:$BO11)&gt;=1,1,0)*$H12</f>
        <v>0</v>
      </c>
      <c r="AI12">
        <f>IF(SUMIF('Benefits Backend'!$AE$1:$BO$1,AI$3,'Benefits Backend'!$AE11:$BO11)&gt;=1,1,0)*$H12</f>
        <v>0</v>
      </c>
      <c r="AJ12">
        <f>IF(SUMIF('Benefits Backend'!$AE$1:$BO$1,AJ$3,'Benefits Backend'!$AE11:$BO11)&gt;=1,1,0)*$H12</f>
        <v>0</v>
      </c>
      <c r="AK12">
        <f>IF(SUMIF('Benefits Backend'!$AE$1:$BO$1,AK$3,'Benefits Backend'!$AE11:$BO11)&gt;=1,1,0)*$H12</f>
        <v>0</v>
      </c>
      <c r="AL12">
        <f>IF(SUMIF('Benefits Backend'!$AE$1:$BO$1,AL$3,'Benefits Backend'!$AE11:$BO11)&gt;=1,1,0)*$H12</f>
        <v>0</v>
      </c>
      <c r="AM12">
        <f>IF(SUMIF('Benefits Backend'!$AE$1:$BO$1,AM$3,'Benefits Backend'!$AE11:$BO11)&gt;=1,1,0)*$H12</f>
        <v>0</v>
      </c>
      <c r="AN12">
        <f>IF(SUMIF('Benefits Backend'!$AE$1:$BO$1,AN$3,'Benefits Backend'!$AE11:$BO11)&gt;=1,1,0)*$H12</f>
        <v>0</v>
      </c>
      <c r="AO12">
        <f>IF(SUMIF('Benefits Backend'!$AE$1:$BO$1,AO$3,'Benefits Backend'!$AE11:$BO11)&gt;=1,1,0)*$H12</f>
        <v>0</v>
      </c>
      <c r="AP12">
        <f>IF(SUMIF('Benefits Backend'!$AE$1:$BO$1,AP$3,'Benefits Backend'!$AE11:$BO11)&gt;=1,1,0)*$H12</f>
        <v>0</v>
      </c>
      <c r="AQ12">
        <f>IF(SUMIF('Benefits Backend'!$AE$1:$BO$1,AQ$3,'Benefits Backend'!$AE11:$BO11)&gt;=1,1,0)*$H12</f>
        <v>18330.83</v>
      </c>
      <c r="AR12">
        <f>IF(SUMIF('Benefits Backend'!$AE$1:$BO$1,AR$3,'Benefits Backend'!$AE11:$BO11)&gt;=1,1,0)*$H12</f>
        <v>0</v>
      </c>
      <c r="AS12">
        <f>IF(SUMIF('Benefits Backend'!$AE$1:$BO$1,AS$3,'Benefits Backend'!$AE11:$BO11)&gt;=1,1,0)*$H12</f>
        <v>0</v>
      </c>
      <c r="AT12">
        <f>IF(SUMIF('Benefits Backend'!$AE$1:$BO$1,AT$3,'Benefits Backend'!$AE11:$BO11)&gt;=1,1,0)*$H12</f>
        <v>0</v>
      </c>
      <c r="AU12">
        <f>IF(SUMIF('Benefits Backend'!$AE$1:$BO$1,AU$3,'Benefits Backend'!$AE11:$BO11)&gt;=1,1,0)*$H12</f>
        <v>0</v>
      </c>
      <c r="AV12">
        <f>IF(SUMIF('Benefits Backend'!$AE$1:$BO$1,AV$3,'Benefits Backend'!$AE11:$BO11)&gt;=1,1,0)*$H12</f>
        <v>0</v>
      </c>
      <c r="AW12">
        <f>IF(SUMIF('Benefits Backend'!$AE$1:$BO$1,AW$3,'Benefits Backend'!$AE11:$BO11)&gt;=1,1,0)*$H12</f>
        <v>0</v>
      </c>
      <c r="AX12">
        <f>IF(SUMIF('Benefits Backend'!$AE$1:$BO$1,AX$3,'Benefits Backend'!$AE11:$BO11)&gt;=1,1,0)*$H12</f>
        <v>18330.83</v>
      </c>
      <c r="AY12">
        <f>IF(SUMIF('Benefits Backend'!$AE$1:$BO$1,AY$3,'Benefits Backend'!$AE11:$BO11)&gt;=1,1,0)*$H12</f>
        <v>0</v>
      </c>
      <c r="AZ12">
        <f>IF(SUMIF('Benefits Backend'!$AE$1:$BO$1,AZ$3,'Benefits Backend'!$AE11:$BO11)&gt;=1,1,0)*$H12</f>
        <v>0</v>
      </c>
      <c r="BA12">
        <f>IF(SUMIF('Benefits Backend'!$AE$1:$BO$1,BA$3,'Benefits Backend'!$AE11:$BO11)&gt;=1,1,0)*$H12</f>
        <v>0</v>
      </c>
      <c r="BB12">
        <f>IF(SUMIF('Benefits Backend'!$AE$1:$BO$1,BB$3,'Benefits Backend'!$AE11:$BO11)&gt;=1,1,0)*$H12</f>
        <v>0</v>
      </c>
      <c r="BC12">
        <f>IF(SUMIF('Benefits Backend'!$AE$1:$BO$1,BC$3,'Benefits Backend'!$AE11:$BO11)&gt;=1,1,0)*$H12</f>
        <v>0</v>
      </c>
      <c r="BD12">
        <f>IF(SUMIF('Benefits Backend'!$AE$1:$BO$1,BD$3,'Benefits Backend'!$AE11:$BO11)&gt;=1,1,0)*$H12</f>
        <v>0</v>
      </c>
      <c r="BE12">
        <f>IF(SUMIF('Benefits Backend'!$AE$1:$BO$1,BE$3,'Benefits Backend'!$AE11:$BO11)&gt;=1,1,0)*$H12</f>
        <v>0</v>
      </c>
    </row>
    <row r="13" spans="1:57">
      <c r="A13" s="5" t="str">
        <f>_xlfn.XLOOKUP($E13,'Raw Data'!$E:$E,'Raw Data'!A:A,"ERROR",0,1)</f>
        <v>AE</v>
      </c>
      <c r="B13" s="5" t="str">
        <f>_xlfn.XLOOKUP($E13,'Raw Data'!$E:$E,'Raw Data'!B:B,"ERROR",0,1)</f>
        <v>Hair Mousses</v>
      </c>
      <c r="C13" s="5" t="str">
        <f>_xlfn.XLOOKUP($E13,'Raw Data'!$E:$E,'Raw Data'!C:C,"ERROR",0,1)</f>
        <v>umberto giannini</v>
      </c>
      <c r="D13" s="5" t="str">
        <f>_xlfn.XLOOKUP($E13,'Raw Data'!$E:$E,'Raw Data'!D:D,"ERROR",0,1)</f>
        <v>www.amazon.ae/dp/B06VSMMF7D</v>
      </c>
      <c r="E13" s="5" t="s">
        <v>94</v>
      </c>
      <c r="F13" s="9" t="str">
        <f>_xlfn.XLOOKUP($E13,'Raw Data'!$E:$E,'Raw Data'!F:F,"ERROR",0,1)</f>
        <v>Umberto Giannini Curl Whip Curl Activating Mousse, Vegan &amp; Cruelty Free Frizz Solution Mousse for Curly or Wavy Hair</v>
      </c>
      <c r="G13" s="10">
        <f>_xlfn.XLOOKUP($E13,'Raw Data'!$E:$E,'Raw Data'!G:G,"ERROR",0,1)</f>
        <v>259</v>
      </c>
      <c r="H13" s="9">
        <f>_xlfn.XLOOKUP($E13,'Raw Data'!$E:$E,'Raw Data'!H:H,"ERROR",0,1)</f>
        <v>18310.75</v>
      </c>
      <c r="I13" s="9">
        <f>_xlfn.XLOOKUP($E13,'Raw Data'!$E:$E,'Raw Data'!I:I,"ERROR",0,1)</f>
        <v>0.0245148185941581</v>
      </c>
      <c r="J13" s="9" t="str">
        <f>_xlfn.XLOOKUP($E13,'Raw Data'!$E:$E,'Raw Data'!J:J,"ERROR",0,1)</f>
        <v>Yes</v>
      </c>
      <c r="K13" s="14" t="str">
        <f t="array" ref="K13">_xlfn.IFS(AND(L13&gt;0,L13&lt;=5),"0 to 5",AND(L13&gt;5,L13&lt;=10),"5 to 10",AND(L13&gt;10,L13&lt;=15),"10 to 15",AND(L13&gt;15,L13&lt;=20),"15 to 20",AND(L13&gt;20,L13&lt;=30),"20 to 30",AND(L13&gt;30,L13&lt;=40),"30 to 40",AND(L13&gt;40,L13&lt;=50),"40 to 50",AND(L13&gt;50,L13&lt;=75),"50 to 75",AND(L13&gt;75,L13&lt;=100),"75 to 100",AND(L13&gt;100,L13&lt;=150),"100 to 150",AND(L13&gt;150,L13&lt;=200),"150 to 200",AND(L13&gt;200,L13&lt;=250),"200 to 250",AND(L13&gt;250,L13&lt;=300),"250 to 300",AND(L13&gt;300,L13&lt;=400),"300 to 400",AND(L13&gt;400,L13&lt;=500),"400 to 500",L13&gt;500,"500+")</f>
        <v>50 to 75</v>
      </c>
      <c r="L13" s="9">
        <f>_xlfn.XLOOKUP($E13,'Raw Data'!$E:$E,'Raw Data'!L:L,"ERROR",0,1)</f>
        <v>71.36</v>
      </c>
      <c r="M13" s="14" t="str">
        <f t="array" ref="M13">_xlfn.IFS(AND(N13&gt;0,N13&lt;=5),"0 to 5",AND(N13&gt;5,N13&lt;=10),"5 to 10",AND(N13&gt;10,N13&lt;=15),"10 to 15",AND(N13&gt;15,N13&lt;=20),"15 to 20",AND(N13&gt;20,N13&lt;=30),"20 to 30",AND(N13&gt;30,N13&lt;=40),"30 to 40",AND(N13&gt;40,N13&lt;=50),"40 to 50",AND(N13&gt;50,N13&lt;=75),"50 to 75",AND(N13&gt;75,N13&lt;=100),"75 to 100",AND(N13&gt;100,N13&lt;=150),"100 to 150",AND(N13&gt;150,N13&lt;=200),"150 to 200",AND(N13&gt;200,N13&lt;=250),"200 to 250",AND(N13&gt;250,N13&lt;=300),"250 to 300",AND(N13&gt;300,N13&lt;=400),"300 to 400",AND(N13&gt;400,N13&lt;=500),"400 to 500",N13&gt;500,"500+")</f>
        <v>75 to 100</v>
      </c>
      <c r="N13" s="9">
        <f>_xlfn.XLOOKUP($E13,'Raw Data'!$E:$E,'Raw Data'!N:N,"ERROR",0,1)</f>
        <v>75.72</v>
      </c>
      <c r="O13" s="14" t="str">
        <f t="array" ref="O13">_xlfn.IFS(P13=0,"No Discount",AND(P13&gt;0,P13&lt;=0.02),"0% to 2%",AND(P13&gt;0.02,P13&lt;=0.04),"2% to 4%",AND(P13&gt;0.04,P13&lt;=0.06),"4% to 6%",AND(P13&gt;0.06,P13&lt;=0.08),"6% to 8%",AND(P13&gt;0.08,P13&lt;=0.1),"8% to 10%",AND(P13&gt;0.1,P13&lt;=0.15),"10% to 15%",AND(P13&gt;0.15,P13&lt;=0.2),"15% to 20%",AND(P13&gt;0.2,P13&lt;=0.25),"20% to 25%",AND(P13&gt;0.25,P13&lt;=0.3),"25% to 30%",AND(P13&gt;0.3,P13&lt;=0.4),"30% to 40%",AND(P13&gt;0.4,P13&lt;=0.5),"40% to 50%",AND(P13&gt;0.5,P13&lt;=0.75),"50% to 75%",AND(P13&gt;0.75,P13&lt;=1),"75% to 100%")</f>
        <v>4% to 6%</v>
      </c>
      <c r="P13" s="10">
        <f>_xlfn.XLOOKUP($E13,'Raw Data'!$E:$E,'Raw Data'!P:P,"ERROR",0,1)</f>
        <v>0.057580559957739</v>
      </c>
      <c r="Q13" s="9">
        <v>6.7</v>
      </c>
      <c r="R13" s="9" t="s">
        <v>95</v>
      </c>
      <c r="S13" s="5" t="str">
        <f t="array" ref="S13">_xlfn.IFS(AND(T13&gt;0,T13&lt;=0.05),"0 to 0.05",AND(T13&gt;0.05,T13&lt;=0.1),"0.05 to 0.1",AND(T13&gt;0.1,T13&lt;=0.2),"0.1 to 0.2",AND(T13&gt;0.2,T13&lt;=0.3),"0.2 to 0.3",AND(T13&gt;0.3,T13&lt;=0.4),"0.3 to 0.4",AND(T13&gt;0.4,T13&lt;=0.5),"0.4 to 0.5",AND(T13&gt;0.5,T13&lt;=0.75),"0.5 to 0.75",AND(T13&gt;0.75,T13&lt;=1),"0.75 to 1",AND(T13&gt;1,T13&lt;=2),"1 to 2",AND(T13&gt;2,T13&lt;=3),"2 to 3",AND(T13&gt;3,T13&lt;=4),"3 to 4",AND(T13&gt;4,T13&lt;=5),"4 to 5",AND(T13&gt;5,T13&lt;=10),"5 to 10",T13&gt;10,"10+")</f>
        <v>0.3 to 0.4</v>
      </c>
      <c r="T13" s="10">
        <f t="shared" si="1"/>
        <v>0.34633419619211</v>
      </c>
      <c r="U13" s="15" t="str">
        <f t="array" ref="U13">_xlfn.IFS(AND(V13&gt;0,V13&lt;=0.05),"0 to 0.05",AND(V13&gt;0.05,V13&lt;=0.1),"0.05 to 0.1",AND(V13&gt;0.1,V13&lt;=0.2),"0.1 to 0.2",AND(V13&gt;0.2,V13&lt;=0.3),"0.2 to 0.3",AND(V13&gt;0.3,V13&lt;=0.4),"0.3 to 0.4",AND(V13&gt;0.4,V13&lt;=0.5),"0.4 to 0.5",AND(V13&gt;0.5,V13&lt;=0.75),"0.5 to 0.75",AND(V13&gt;0.75,V13&lt;=1),"0.75 to 1",AND(V13&gt;1,V13&lt;=2),"1 to 2",AND(V13&gt;2,V13&lt;=3),"2 to 3",AND(V13&gt;3,V13&lt;=4),"3 to 4",AND(V13&gt;4,V13&lt;=5),"4 to 5",AND(V13&gt;5,V13&lt;=10),"5 to 10",V13&gt;10,"10+")</f>
        <v>0.05 to 0.1</v>
      </c>
      <c r="V13" s="10">
        <f t="shared" si="2"/>
        <v>0.0992235824079312</v>
      </c>
      <c r="W13" s="15" t="str">
        <f t="array" ref="W13">_xlfn.IFS(AND(X13&gt;0,X13&lt;=0.05),"0 to 0.05",AND(X13&gt;0.05,X13&lt;=0.1),"0.05 to 0.1",AND(X13&gt;0.1,X13&lt;=0.2),"0.1 to 0.2",AND(X13&gt;0.2,X13&lt;=0.3),"0.2 to 0.3",AND(X13&gt;0.3,X13&lt;=0.4),"0.3 to 0.4",AND(X13&gt;0.4,X13&lt;=0.5),"0.4 to 0.5",AND(X13&gt;0.5,X13&lt;=0.75),"0.5 to 0.75",AND(X13&gt;0.75,X13&lt;=1),"0.75 to 1",AND(X13&gt;1,X13&lt;=2),"1 to 2",AND(X13&gt;2,X13&lt;=3),"2 to 3",AND(X13&gt;3,X13&lt;=4),"3 to 4",AND(X13&gt;4,X13&lt;=5),"4 to 5",AND(X13&gt;5,X13&lt;=10),"5 to 10",X13&gt;10,"10+")</f>
        <v>0.05 to 0.1</v>
      </c>
      <c r="X13" s="16">
        <f t="shared" si="3"/>
        <v>0.0935102329718697</v>
      </c>
      <c r="Y13" s="5" t="str">
        <f t="array" ref="Y13">_xlfn.IFS(AND(Z13&gt;0,Z13&lt;=1),"0 to 1",AND(Z13&gt;1,Z13&lt;=2),"1 to 2",AND(Z13&gt;2,Z13&lt;=4),"2 to 4",AND(Z13&gt;4,Z13&lt;=6),"4 to 6",AND(Z13&gt;6,Z13&lt;=8),"6 to 8",AND(Z13&gt;8,Z13&lt;=10),"8 to 10",AND(Z13&gt;10,Z13&lt;=15),"10 to 15",AND(Z13&gt;15,Z13&lt;=20),"15 to 20",AND(Z13&gt;20,Z13&lt;=25),"20 to 25",AND(Z13&gt;25,Z13&lt;=30),"25 to 30",AND(Z13&gt;30,Z13&lt;=40),"30 to 40",AND(Z13&gt;40,Z13&lt;=50),"40 to 50",Z13&gt;50,"50+")</f>
        <v>6 to 8</v>
      </c>
      <c r="Z13" s="9">
        <f t="array" ref="Z13">_xlfn.IFS(AA13="oz",_xlfn.IFS(R13="oz",Q13,R13="fl oz",Q13*1.04,R13="ml",Q13*0.0338),AA13="fl oz",_xlfn.IFS(R13="oz",Q13/1.04,R13="fl oz",Q13,R13="ml",Q13*0.0338/1.04),AA13="ml",_xlfn.IFS(R13="oz",Q13/0.0338,R13="fl oz",Q13*1.04/0.0338,R13="ml",Q13))</f>
        <v>6.968</v>
      </c>
      <c r="AA13" s="9" t="s">
        <v>96</v>
      </c>
      <c r="AB13" s="5" t="s">
        <v>97</v>
      </c>
      <c r="AC13" s="5" t="s">
        <v>98</v>
      </c>
      <c r="AD13" s="5" t="s">
        <v>43</v>
      </c>
      <c r="AE13">
        <f>IF(SUMIF('Benefits Backend'!$AE$1:$BO$1,AE$3,'Benefits Backend'!$AE12:$BO12)&gt;=1,1,0)*$H13</f>
        <v>0</v>
      </c>
      <c r="AF13">
        <f>IF(SUMIF('Benefits Backend'!$AE$1:$BO$1,AF$3,'Benefits Backend'!$AE12:$BO12)&gt;=1,1,0)*$H13</f>
        <v>0</v>
      </c>
      <c r="AG13">
        <f>IF(SUMIF('Benefits Backend'!$AE$1:$BO$1,AG$3,'Benefits Backend'!$AE12:$BO12)&gt;=1,1,0)*$H13</f>
        <v>0</v>
      </c>
      <c r="AH13">
        <f>IF(SUMIF('Benefits Backend'!$AE$1:$BO$1,AH$3,'Benefits Backend'!$AE12:$BO12)&gt;=1,1,0)*$H13</f>
        <v>0</v>
      </c>
      <c r="AI13">
        <f>IF(SUMIF('Benefits Backend'!$AE$1:$BO$1,AI$3,'Benefits Backend'!$AE12:$BO12)&gt;=1,1,0)*$H13</f>
        <v>0</v>
      </c>
      <c r="AJ13">
        <f>IF(SUMIF('Benefits Backend'!$AE$1:$BO$1,AJ$3,'Benefits Backend'!$AE12:$BO12)&gt;=1,1,0)*$H13</f>
        <v>0</v>
      </c>
      <c r="AK13">
        <f>IF(SUMIF('Benefits Backend'!$AE$1:$BO$1,AK$3,'Benefits Backend'!$AE12:$BO12)&gt;=1,1,0)*$H13</f>
        <v>18310.75</v>
      </c>
      <c r="AL13">
        <f>IF(SUMIF('Benefits Backend'!$AE$1:$BO$1,AL$3,'Benefits Backend'!$AE12:$BO12)&gt;=1,1,0)*$H13</f>
        <v>18310.75</v>
      </c>
      <c r="AM13">
        <f>IF(SUMIF('Benefits Backend'!$AE$1:$BO$1,AM$3,'Benefits Backend'!$AE12:$BO12)&gt;=1,1,0)*$H13</f>
        <v>18310.75</v>
      </c>
      <c r="AN13">
        <f>IF(SUMIF('Benefits Backend'!$AE$1:$BO$1,AN$3,'Benefits Backend'!$AE12:$BO12)&gt;=1,1,0)*$H13</f>
        <v>0</v>
      </c>
      <c r="AO13">
        <f>IF(SUMIF('Benefits Backend'!$AE$1:$BO$1,AO$3,'Benefits Backend'!$AE12:$BO12)&gt;=1,1,0)*$H13</f>
        <v>0</v>
      </c>
      <c r="AP13">
        <f>IF(SUMIF('Benefits Backend'!$AE$1:$BO$1,AP$3,'Benefits Backend'!$AE12:$BO12)&gt;=1,1,0)*$H13</f>
        <v>0</v>
      </c>
      <c r="AQ13">
        <f>IF(SUMIF('Benefits Backend'!$AE$1:$BO$1,AQ$3,'Benefits Backend'!$AE12:$BO12)&gt;=1,1,0)*$H13</f>
        <v>0</v>
      </c>
      <c r="AR13">
        <f>IF(SUMIF('Benefits Backend'!$AE$1:$BO$1,AR$3,'Benefits Backend'!$AE12:$BO12)&gt;=1,1,0)*$H13</f>
        <v>0</v>
      </c>
      <c r="AS13">
        <f>IF(SUMIF('Benefits Backend'!$AE$1:$BO$1,AS$3,'Benefits Backend'!$AE12:$BO12)&gt;=1,1,0)*$H13</f>
        <v>0</v>
      </c>
      <c r="AT13">
        <f>IF(SUMIF('Benefits Backend'!$AE$1:$BO$1,AT$3,'Benefits Backend'!$AE12:$BO12)&gt;=1,1,0)*$H13</f>
        <v>0</v>
      </c>
      <c r="AU13">
        <f>IF(SUMIF('Benefits Backend'!$AE$1:$BO$1,AU$3,'Benefits Backend'!$AE12:$BO12)&gt;=1,1,0)*$H13</f>
        <v>0</v>
      </c>
      <c r="AV13">
        <f>IF(SUMIF('Benefits Backend'!$AE$1:$BO$1,AV$3,'Benefits Backend'!$AE12:$BO12)&gt;=1,1,0)*$H13</f>
        <v>0</v>
      </c>
      <c r="AW13">
        <f>IF(SUMIF('Benefits Backend'!$AE$1:$BO$1,AW$3,'Benefits Backend'!$AE12:$BO12)&gt;=1,1,0)*$H13</f>
        <v>0</v>
      </c>
      <c r="AX13">
        <f>IF(SUMIF('Benefits Backend'!$AE$1:$BO$1,AX$3,'Benefits Backend'!$AE12:$BO12)&gt;=1,1,0)*$H13</f>
        <v>0</v>
      </c>
      <c r="AY13">
        <f>IF(SUMIF('Benefits Backend'!$AE$1:$BO$1,AY$3,'Benefits Backend'!$AE12:$BO12)&gt;=1,1,0)*$H13</f>
        <v>0</v>
      </c>
      <c r="AZ13">
        <f>IF(SUMIF('Benefits Backend'!$AE$1:$BO$1,AZ$3,'Benefits Backend'!$AE12:$BO12)&gt;=1,1,0)*$H13</f>
        <v>0</v>
      </c>
      <c r="BA13">
        <f>IF(SUMIF('Benefits Backend'!$AE$1:$BO$1,BA$3,'Benefits Backend'!$AE12:$BO12)&gt;=1,1,0)*$H13</f>
        <v>18310.75</v>
      </c>
      <c r="BB13">
        <f>IF(SUMIF('Benefits Backend'!$AE$1:$BO$1,BB$3,'Benefits Backend'!$AE12:$BO12)&gt;=1,1,0)*$H13</f>
        <v>0</v>
      </c>
      <c r="BC13">
        <f>IF(SUMIF('Benefits Backend'!$AE$1:$BO$1,BC$3,'Benefits Backend'!$AE12:$BO12)&gt;=1,1,0)*$H13</f>
        <v>0</v>
      </c>
      <c r="BD13">
        <f>IF(SUMIF('Benefits Backend'!$AE$1:$BO$1,BD$3,'Benefits Backend'!$AE12:$BO12)&gt;=1,1,0)*$H13</f>
        <v>0</v>
      </c>
      <c r="BE13">
        <f>IF(SUMIF('Benefits Backend'!$AE$1:$BO$1,BE$3,'Benefits Backend'!$AE12:$BO12)&gt;=1,1,0)*$H13</f>
        <v>0</v>
      </c>
    </row>
    <row r="14" spans="1:57">
      <c r="A14" s="5" t="str">
        <f>_xlfn.XLOOKUP($E14,'Raw Data'!$E:$E,'Raw Data'!A:A,"ERROR",0,1)</f>
        <v>AE</v>
      </c>
      <c r="B14" s="5" t="str">
        <f>_xlfn.XLOOKUP($E14,'Raw Data'!$E:$E,'Raw Data'!B:B,"ERROR",0,1)</f>
        <v>Hair Mousses</v>
      </c>
      <c r="C14" s="5" t="str">
        <f>_xlfn.XLOOKUP($E14,'Raw Data'!$E:$E,'Raw Data'!C:C,"ERROR",0,1)</f>
        <v>Wella</v>
      </c>
      <c r="D14" s="5" t="str">
        <f>_xlfn.XLOOKUP($E14,'Raw Data'!$E:$E,'Raw Data'!D:D,"ERROR",0,1)</f>
        <v>www.amazon.ae/dp/B07VDJC4V7</v>
      </c>
      <c r="E14" s="5" t="s">
        <v>99</v>
      </c>
      <c r="F14" s="9" t="str">
        <f>_xlfn.XLOOKUP($E14,'Raw Data'!$E:$E,'Raw Data'!F:F,"ERROR",0,1)</f>
        <v>Wella New Wave Smoothing  Mousse  - 200ml</v>
      </c>
      <c r="G14" s="10">
        <f>_xlfn.XLOOKUP($E14,'Raw Data'!$E:$E,'Raw Data'!G:G,"ERROR",0,1)</f>
        <v>1085</v>
      </c>
      <c r="H14" s="9">
        <f>_xlfn.XLOOKUP($E14,'Raw Data'!$E:$E,'Raw Data'!H:H,"ERROR",0,1)</f>
        <v>18035.08</v>
      </c>
      <c r="I14" s="9">
        <f>_xlfn.XLOOKUP($E14,'Raw Data'!$E:$E,'Raw Data'!I:I,"ERROR",0,1)</f>
        <v>0.0241457457794535</v>
      </c>
      <c r="J14" s="9" t="str">
        <f>_xlfn.XLOOKUP($E14,'Raw Data'!$E:$E,'Raw Data'!J:J,"ERROR",0,1)</f>
        <v>Yes</v>
      </c>
      <c r="K14" s="14" t="str">
        <f t="array" ref="K14">_xlfn.IFS(AND(L14&gt;0,L14&lt;=5),"0 to 5",AND(L14&gt;5,L14&lt;=10),"5 to 10",AND(L14&gt;10,L14&lt;=15),"10 to 15",AND(L14&gt;15,L14&lt;=20),"15 to 20",AND(L14&gt;20,L14&lt;=30),"20 to 30",AND(L14&gt;30,L14&lt;=40),"30 to 40",AND(L14&gt;40,L14&lt;=50),"40 to 50",AND(L14&gt;50,L14&lt;=75),"50 to 75",AND(L14&gt;75,L14&lt;=100),"75 to 100",AND(L14&gt;100,L14&lt;=150),"100 to 150",AND(L14&gt;150,L14&lt;=200),"150 to 200",AND(L14&gt;200,L14&lt;=250),"200 to 250",AND(L14&gt;250,L14&lt;=300),"250 to 300",AND(L14&gt;300,L14&lt;=400),"300 to 400",AND(L14&gt;400,L14&lt;=500),"400 to 500",L14&gt;500,"500+")</f>
        <v>15 to 20</v>
      </c>
      <c r="L14" s="9">
        <f>_xlfn.XLOOKUP($E14,'Raw Data'!$E:$E,'Raw Data'!L:L,"ERROR",0,1)</f>
        <v>16.62</v>
      </c>
      <c r="M14" s="14" t="str">
        <f t="array" ref="M14">_xlfn.IFS(AND(N14&gt;0,N14&lt;=5),"0 to 5",AND(N14&gt;5,N14&lt;=10),"5 to 10",AND(N14&gt;10,N14&lt;=15),"10 to 15",AND(N14&gt;15,N14&lt;=20),"15 to 20",AND(N14&gt;20,N14&lt;=30),"20 to 30",AND(N14&gt;30,N14&lt;=40),"30 to 40",AND(N14&gt;40,N14&lt;=50),"40 to 50",AND(N14&gt;50,N14&lt;=75),"50 to 75",AND(N14&gt;75,N14&lt;=100),"75 to 100",AND(N14&gt;100,N14&lt;=150),"100 to 150",AND(N14&gt;150,N14&lt;=200),"150 to 200",AND(N14&gt;200,N14&lt;=250),"200 to 250",AND(N14&gt;250,N14&lt;=300),"250 to 300",AND(N14&gt;300,N14&lt;=400),"300 to 400",AND(N14&gt;400,N14&lt;=500),"400 to 500",N14&gt;500,"500+")</f>
        <v>15 to 20</v>
      </c>
      <c r="N14" s="9">
        <f>_xlfn.XLOOKUP($E14,'Raw Data'!$E:$E,'Raw Data'!N:N,"ERROR",0,1)</f>
        <v>17.17</v>
      </c>
      <c r="O14" s="14" t="str">
        <f t="array" ref="O14">_xlfn.IFS(P14=0,"No Discount",AND(P14&gt;0,P14&lt;=0.02),"0% to 2%",AND(P14&gt;0.02,P14&lt;=0.04),"2% to 4%",AND(P14&gt;0.04,P14&lt;=0.06),"4% to 6%",AND(P14&gt;0.06,P14&lt;=0.08),"6% to 8%",AND(P14&gt;0.08,P14&lt;=0.1),"8% to 10%",AND(P14&gt;0.1,P14&lt;=0.15),"10% to 15%",AND(P14&gt;0.15,P14&lt;=0.2),"15% to 20%",AND(P14&gt;0.2,P14&lt;=0.25),"20% to 25%",AND(P14&gt;0.25,P14&lt;=0.3),"25% to 30%",AND(P14&gt;0.3,P14&lt;=0.4),"30% to 40%",AND(P14&gt;0.4,P14&lt;=0.5),"40% to 50%",AND(P14&gt;0.5,P14&lt;=0.75),"50% to 75%",AND(P14&gt;0.75,P14&lt;=1),"75% to 100%")</f>
        <v>2% to 4%</v>
      </c>
      <c r="P14" s="10">
        <f>_xlfn.XLOOKUP($E14,'Raw Data'!$E:$E,'Raw Data'!P:P,"ERROR",0,1)</f>
        <v>0.0320326150262085</v>
      </c>
      <c r="Q14" s="9">
        <f>_xlfn.XLOOKUP($E14,'Raw Data'!$E:$E,'Raw Data'!Q:Q,"ERROR",0,1)</f>
        <v>200</v>
      </c>
      <c r="R14" s="9" t="str">
        <f>_xlfn.XLOOKUP($E14,'Raw Data'!$E:$E,'Raw Data'!R:R,"ERROR",0,1)</f>
        <v>ml</v>
      </c>
      <c r="S14" s="5" t="str">
        <f t="array" ref="S14">_xlfn.IFS(AND(T14&gt;0,T14&lt;=0.05),"0 to 0.05",AND(T14&gt;0.05,T14&lt;=0.1),"0.05 to 0.1",AND(T14&gt;0.1,T14&lt;=0.2),"0.1 to 0.2",AND(T14&gt;0.2,T14&lt;=0.3),"0.2 to 0.3",AND(T14&gt;0.3,T14&lt;=0.4),"0.3 to 0.4",AND(T14&gt;0.4,T14&lt;=0.5),"0.4 to 0.5",AND(T14&gt;0.5,T14&lt;=0.75),"0.5 to 0.75",AND(T14&gt;0.75,T14&lt;=1),"0.75 to 1",AND(T14&gt;1,T14&lt;=2),"1 to 2",AND(T14&gt;2,T14&lt;=3),"2 to 3",AND(T14&gt;3,T14&lt;=4),"3 to 4",AND(T14&gt;4,T14&lt;=5),"4 to 5",AND(T14&gt;5,T14&lt;=10),"5 to 10",T14&gt;10,"10+")</f>
        <v>0.05 to 0.1</v>
      </c>
      <c r="T14" s="10">
        <f t="shared" si="1"/>
        <v>0.0831443991091243</v>
      </c>
      <c r="U14" s="15" t="str">
        <f t="array" ref="U14">_xlfn.IFS(AND(V14&gt;0,V14&lt;=0.05),"0 to 0.05",AND(V14&gt;0.05,V14&lt;=0.1),"0.05 to 0.1",AND(V14&gt;0.1,V14&lt;=0.2),"0.1 to 0.2",AND(V14&gt;0.2,V14&lt;=0.3),"0.2 to 0.3",AND(V14&gt;0.3,V14&lt;=0.4),"0.3 to 0.4",AND(V14&gt;0.4,V14&lt;=0.5),"0.4 to 0.5",AND(V14&gt;0.5,V14&lt;=0.75),"0.5 to 0.75",AND(V14&gt;0.75,V14&lt;=1),"0.75 to 1",AND(V14&gt;1,V14&lt;=2),"1 to 2",AND(V14&gt;2,V14&lt;=3),"2 to 3",AND(V14&gt;3,V14&lt;=4),"3 to 4",AND(V14&gt;4,V14&lt;=5),"4 to 5",AND(V14&gt;5,V14&lt;=10),"5 to 10",V14&gt;10,"10+")</f>
        <v>0 to 0.05</v>
      </c>
      <c r="V14" s="10">
        <f t="shared" si="2"/>
        <v>0.023191884466305</v>
      </c>
      <c r="W14" s="15" t="str">
        <f t="array" ref="W14">_xlfn.IFS(AND(X14&gt;0,X14&lt;=0.05),"0 to 0.05",AND(X14&gt;0.05,X14&lt;=0.1),"0.05 to 0.1",AND(X14&gt;0.1,X14&lt;=0.2),"0.1 to 0.2",AND(X14&gt;0.2,X14&lt;=0.3),"0.2 to 0.3",AND(X14&gt;0.3,X14&lt;=0.4),"0.3 to 0.4",AND(X14&gt;0.4,X14&lt;=0.5),"0.4 to 0.5",AND(X14&gt;0.5,X14&lt;=0.75),"0.5 to 0.75",AND(X14&gt;0.75,X14&lt;=1),"0.75 to 1",AND(X14&gt;1,X14&lt;=2),"1 to 2",AND(X14&gt;2,X14&lt;=3),"2 to 3",AND(X14&gt;3,X14&lt;=4),"3 to 4",AND(X14&gt;4,X14&lt;=5),"4 to 5",AND(X14&gt;5,X14&lt;=10),"5 to 10",X14&gt;10,"10+")</f>
        <v>0 to 0.05</v>
      </c>
      <c r="X14" s="16">
        <f t="shared" si="3"/>
        <v>0.0224489877594636</v>
      </c>
      <c r="Y14" s="5" t="str">
        <f t="array" ref="Y14">_xlfn.IFS(AND(Z14&gt;0,Z14&lt;=1),"0 to 1",AND(Z14&gt;1,Z14&lt;=2),"1 to 2",AND(Z14&gt;2,Z14&lt;=4),"2 to 4",AND(Z14&gt;4,Z14&lt;=6),"4 to 6",AND(Z14&gt;6,Z14&lt;=8),"6 to 8",AND(Z14&gt;8,Z14&lt;=10),"8 to 10",AND(Z14&gt;10,Z14&lt;=15),"10 to 15",AND(Z14&gt;15,Z14&lt;=20),"15 to 20",AND(Z14&gt;20,Z14&lt;=25),"20 to 25",AND(Z14&gt;25,Z14&lt;=30),"25 to 30",AND(Z14&gt;30,Z14&lt;=40),"30 to 40",AND(Z14&gt;40,Z14&lt;=50),"40 to 50",Z14&gt;50,"50+")</f>
        <v>6 to 8</v>
      </c>
      <c r="Z14" s="9">
        <f t="array" ref="Z14">_xlfn.IFS(AA14="oz",_xlfn.IFS(R14="oz",Q14,R14="fl oz",Q14*1.04,R14="ml",Q14*0.0338),AA14="fl oz",_xlfn.IFS(R14="oz",Q14/1.04,R14="fl oz",Q14,R14="ml",Q14*0.0338/1.04),AA14="ml",_xlfn.IFS(R14="oz",Q14/0.0338,R14="fl oz",Q14*1.04/0.0338,R14="ml",Q14))</f>
        <v>6.76</v>
      </c>
      <c r="AA14" s="9" t="str">
        <f>_xlfn.XLOOKUP($E14,'Raw Data'!$E:$E,'Raw Data'!AA:AA,"ERROR",0,1)</f>
        <v>oz</v>
      </c>
      <c r="AB14" s="5" t="s">
        <v>100</v>
      </c>
      <c r="AC14" s="5" t="s">
        <v>86</v>
      </c>
      <c r="AD14" s="5" t="s">
        <v>101</v>
      </c>
      <c r="AE14">
        <f>IF(SUMIF('Benefits Backend'!$AE$1:$BO$1,AE$3,'Benefits Backend'!$AE13:$BO13)&gt;=1,1,0)*$H14</f>
        <v>18035.08</v>
      </c>
      <c r="AF14">
        <f>IF(SUMIF('Benefits Backend'!$AE$1:$BO$1,AF$3,'Benefits Backend'!$AE13:$BO13)&gt;=1,1,0)*$H14</f>
        <v>0</v>
      </c>
      <c r="AG14">
        <f>IF(SUMIF('Benefits Backend'!$AE$1:$BO$1,AG$3,'Benefits Backend'!$AE13:$BO13)&gt;=1,1,0)*$H14</f>
        <v>18035.08</v>
      </c>
      <c r="AH14">
        <f>IF(SUMIF('Benefits Backend'!$AE$1:$BO$1,AH$3,'Benefits Backend'!$AE13:$BO13)&gt;=1,1,0)*$H14</f>
        <v>0</v>
      </c>
      <c r="AI14">
        <f>IF(SUMIF('Benefits Backend'!$AE$1:$BO$1,AI$3,'Benefits Backend'!$AE13:$BO13)&gt;=1,1,0)*$H14</f>
        <v>18035.08</v>
      </c>
      <c r="AJ14">
        <f>IF(SUMIF('Benefits Backend'!$AE$1:$BO$1,AJ$3,'Benefits Backend'!$AE13:$BO13)&gt;=1,1,0)*$H14</f>
        <v>0</v>
      </c>
      <c r="AK14">
        <f>IF(SUMIF('Benefits Backend'!$AE$1:$BO$1,AK$3,'Benefits Backend'!$AE13:$BO13)&gt;=1,1,0)*$H14</f>
        <v>18035.08</v>
      </c>
      <c r="AL14">
        <f>IF(SUMIF('Benefits Backend'!$AE$1:$BO$1,AL$3,'Benefits Backend'!$AE13:$BO13)&gt;=1,1,0)*$H14</f>
        <v>18035.08</v>
      </c>
      <c r="AM14">
        <f>IF(SUMIF('Benefits Backend'!$AE$1:$BO$1,AM$3,'Benefits Backend'!$AE13:$BO13)&gt;=1,1,0)*$H14</f>
        <v>0</v>
      </c>
      <c r="AN14">
        <f>IF(SUMIF('Benefits Backend'!$AE$1:$BO$1,AN$3,'Benefits Backend'!$AE13:$BO13)&gt;=1,1,0)*$H14</f>
        <v>0</v>
      </c>
      <c r="AO14">
        <f>IF(SUMIF('Benefits Backend'!$AE$1:$BO$1,AO$3,'Benefits Backend'!$AE13:$BO13)&gt;=1,1,0)*$H14</f>
        <v>18035.08</v>
      </c>
      <c r="AP14">
        <f>IF(SUMIF('Benefits Backend'!$AE$1:$BO$1,AP$3,'Benefits Backend'!$AE13:$BO13)&gt;=1,1,0)*$H14</f>
        <v>0</v>
      </c>
      <c r="AQ14">
        <f>IF(SUMIF('Benefits Backend'!$AE$1:$BO$1,AQ$3,'Benefits Backend'!$AE13:$BO13)&gt;=1,1,0)*$H14</f>
        <v>0</v>
      </c>
      <c r="AR14">
        <f>IF(SUMIF('Benefits Backend'!$AE$1:$BO$1,AR$3,'Benefits Backend'!$AE13:$BO13)&gt;=1,1,0)*$H14</f>
        <v>0</v>
      </c>
      <c r="AS14">
        <f>IF(SUMIF('Benefits Backend'!$AE$1:$BO$1,AS$3,'Benefits Backend'!$AE13:$BO13)&gt;=1,1,0)*$H14</f>
        <v>0</v>
      </c>
      <c r="AT14">
        <f>IF(SUMIF('Benefits Backend'!$AE$1:$BO$1,AT$3,'Benefits Backend'!$AE13:$BO13)&gt;=1,1,0)*$H14</f>
        <v>0</v>
      </c>
      <c r="AU14">
        <f>IF(SUMIF('Benefits Backend'!$AE$1:$BO$1,AU$3,'Benefits Backend'!$AE13:$BO13)&gt;=1,1,0)*$H14</f>
        <v>0</v>
      </c>
      <c r="AV14">
        <f>IF(SUMIF('Benefits Backend'!$AE$1:$BO$1,AV$3,'Benefits Backend'!$AE13:$BO13)&gt;=1,1,0)*$H14</f>
        <v>0</v>
      </c>
      <c r="AW14">
        <f>IF(SUMIF('Benefits Backend'!$AE$1:$BO$1,AW$3,'Benefits Backend'!$AE13:$BO13)&gt;=1,1,0)*$H14</f>
        <v>18035.08</v>
      </c>
      <c r="AX14">
        <f>IF(SUMIF('Benefits Backend'!$AE$1:$BO$1,AX$3,'Benefits Backend'!$AE13:$BO13)&gt;=1,1,0)*$H14</f>
        <v>0</v>
      </c>
      <c r="AY14">
        <f>IF(SUMIF('Benefits Backend'!$AE$1:$BO$1,AY$3,'Benefits Backend'!$AE13:$BO13)&gt;=1,1,0)*$H14</f>
        <v>0</v>
      </c>
      <c r="AZ14">
        <f>IF(SUMIF('Benefits Backend'!$AE$1:$BO$1,AZ$3,'Benefits Backend'!$AE13:$BO13)&gt;=1,1,0)*$H14</f>
        <v>0</v>
      </c>
      <c r="BA14">
        <f>IF(SUMIF('Benefits Backend'!$AE$1:$BO$1,BA$3,'Benefits Backend'!$AE13:$BO13)&gt;=1,1,0)*$H14</f>
        <v>0</v>
      </c>
      <c r="BB14">
        <f>IF(SUMIF('Benefits Backend'!$AE$1:$BO$1,BB$3,'Benefits Backend'!$AE13:$BO13)&gt;=1,1,0)*$H14</f>
        <v>18035.08</v>
      </c>
      <c r="BC14">
        <f>IF(SUMIF('Benefits Backend'!$AE$1:$BO$1,BC$3,'Benefits Backend'!$AE13:$BO13)&gt;=1,1,0)*$H14</f>
        <v>0</v>
      </c>
      <c r="BD14">
        <f>IF(SUMIF('Benefits Backend'!$AE$1:$BO$1,BD$3,'Benefits Backend'!$AE13:$BO13)&gt;=1,1,0)*$H14</f>
        <v>0</v>
      </c>
      <c r="BE14">
        <f>IF(SUMIF('Benefits Backend'!$AE$1:$BO$1,BE$3,'Benefits Backend'!$AE13:$BO13)&gt;=1,1,0)*$H14</f>
        <v>0</v>
      </c>
    </row>
    <row r="15" spans="1:57">
      <c r="A15" s="5" t="str">
        <f>_xlfn.XLOOKUP($E15,'Raw Data'!$E:$E,'Raw Data'!A:A,"ERROR",0,1)</f>
        <v>AE</v>
      </c>
      <c r="B15" s="5" t="str">
        <f>_xlfn.XLOOKUP($E15,'Raw Data'!$E:$E,'Raw Data'!B:B,"ERROR",0,1)</f>
        <v>Hair Mousses</v>
      </c>
      <c r="C15" s="5" t="str">
        <f>_xlfn.XLOOKUP($E15,'Raw Data'!$E:$E,'Raw Data'!C:C,"ERROR",0,1)</f>
        <v>Organic Root Stimulator</v>
      </c>
      <c r="D15" s="5" t="str">
        <f>_xlfn.XLOOKUP($E15,'Raw Data'!$E:$E,'Raw Data'!D:D,"ERROR",0,1)</f>
        <v>www.amazon.ae/dp/B00449Q4SU</v>
      </c>
      <c r="E15" s="5" t="s">
        <v>102</v>
      </c>
      <c r="F15" s="9" t="str">
        <f>_xlfn.XLOOKUP($E15,'Raw Data'!$E:$E,'Raw Data'!F:F,"ERROR",0,1)</f>
        <v>ORS Olive Oil Hold &amp; Shine Wrap/Set Mousse ORS Olive Oil Hold &amp; Shine Wrap/Set Mousse</v>
      </c>
      <c r="G15" s="10">
        <f>_xlfn.XLOOKUP($E15,'Raw Data'!$E:$E,'Raw Data'!G:G,"ERROR",0,1)</f>
        <v>453</v>
      </c>
      <c r="H15" s="9">
        <f>_xlfn.XLOOKUP($E15,'Raw Data'!$E:$E,'Raw Data'!H:H,"ERROR",0,1)</f>
        <v>17860.65</v>
      </c>
      <c r="I15" s="9">
        <f>_xlfn.XLOOKUP($E15,'Raw Data'!$E:$E,'Raw Data'!I:I,"ERROR",0,1)</f>
        <v>0.0239122152136723</v>
      </c>
      <c r="J15" s="9" t="str">
        <f>_xlfn.XLOOKUP($E15,'Raw Data'!$E:$E,'Raw Data'!J:J,"ERROR",0,1)</f>
        <v>Yes</v>
      </c>
      <c r="K15" s="14" t="str">
        <f t="array" ref="K15">_xlfn.IFS(AND(L15&gt;0,L15&lt;=5),"0 to 5",AND(L15&gt;5,L15&lt;=10),"5 to 10",AND(L15&gt;10,L15&lt;=15),"10 to 15",AND(L15&gt;15,L15&lt;=20),"15 to 20",AND(L15&gt;20,L15&lt;=30),"20 to 30",AND(L15&gt;30,L15&lt;=40),"30 to 40",AND(L15&gt;40,L15&lt;=50),"40 to 50",AND(L15&gt;50,L15&lt;=75),"50 to 75",AND(L15&gt;75,L15&lt;=100),"75 to 100",AND(L15&gt;100,L15&lt;=150),"100 to 150",AND(L15&gt;150,L15&lt;=200),"150 to 200",AND(L15&gt;200,L15&lt;=250),"200 to 250",AND(L15&gt;250,L15&lt;=300),"250 to 300",AND(L15&gt;300,L15&lt;=400),"300 to 400",AND(L15&gt;400,L15&lt;=500),"400 to 500",L15&gt;500,"500+")</f>
        <v>30 to 40</v>
      </c>
      <c r="L15" s="9">
        <f>_xlfn.XLOOKUP($E15,'Raw Data'!$E:$E,'Raw Data'!L:L,"ERROR",0,1)</f>
        <v>39.51</v>
      </c>
      <c r="M15" s="14" t="str">
        <f t="array" ref="M15">_xlfn.IFS(AND(N15&gt;0,N15&lt;=5),"0 to 5",AND(N15&gt;5,N15&lt;=10),"5 to 10",AND(N15&gt;10,N15&lt;=15),"10 to 15",AND(N15&gt;15,N15&lt;=20),"15 to 20",AND(N15&gt;20,N15&lt;=30),"20 to 30",AND(N15&gt;30,N15&lt;=40),"30 to 40",AND(N15&gt;40,N15&lt;=50),"40 to 50",AND(N15&gt;50,N15&lt;=75),"50 to 75",AND(N15&gt;75,N15&lt;=100),"75 to 100",AND(N15&gt;100,N15&lt;=150),"100 to 150",AND(N15&gt;150,N15&lt;=200),"150 to 200",AND(N15&gt;200,N15&lt;=250),"200 to 250",AND(N15&gt;250,N15&lt;=300),"250 to 300",AND(N15&gt;300,N15&lt;=400),"300 to 400",AND(N15&gt;400,N15&lt;=500),"400 to 500",N15&gt;500,"500+")</f>
        <v>40 to 50</v>
      </c>
      <c r="N15" s="9">
        <f>_xlfn.XLOOKUP($E15,'Raw Data'!$E:$E,'Raw Data'!N:N,"ERROR",0,1)</f>
        <v>40.84</v>
      </c>
      <c r="O15" s="14" t="str">
        <f t="array" ref="O15">_xlfn.IFS(P15=0,"No Discount",AND(P15&gt;0,P15&lt;=0.02),"0% to 2%",AND(P15&gt;0.02,P15&lt;=0.04),"2% to 4%",AND(P15&gt;0.04,P15&lt;=0.06),"4% to 6%",AND(P15&gt;0.06,P15&lt;=0.08),"6% to 8%",AND(P15&gt;0.08,P15&lt;=0.1),"8% to 10%",AND(P15&gt;0.1,P15&lt;=0.15),"10% to 15%",AND(P15&gt;0.15,P15&lt;=0.2),"15% to 20%",AND(P15&gt;0.2,P15&lt;=0.25),"20% to 25%",AND(P15&gt;0.25,P15&lt;=0.3),"25% to 30%",AND(P15&gt;0.3,P15&lt;=0.4),"30% to 40%",AND(P15&gt;0.4,P15&lt;=0.5),"40% to 50%",AND(P15&gt;0.5,P15&lt;=0.75),"50% to 75%",AND(P15&gt;0.75,P15&lt;=1),"75% to 100%")</f>
        <v>2% to 4%</v>
      </c>
      <c r="P15" s="10">
        <f>_xlfn.XLOOKUP($E15,'Raw Data'!$E:$E,'Raw Data'!P:P,"ERROR",0,1)</f>
        <v>0.0325661116552401</v>
      </c>
      <c r="Q15" s="9">
        <v>7</v>
      </c>
      <c r="R15" s="9" t="s">
        <v>95</v>
      </c>
      <c r="S15" s="5" t="str">
        <f t="array" ref="S15">_xlfn.IFS(AND(T15&gt;0,T15&lt;=0.05),"0 to 0.05",AND(T15&gt;0.05,T15&lt;=0.1),"0.05 to 0.1",AND(T15&gt;0.1,T15&lt;=0.2),"0.1 to 0.2",AND(T15&gt;0.2,T15&lt;=0.3),"0.2 to 0.3",AND(T15&gt;0.3,T15&lt;=0.4),"0.3 to 0.4",AND(T15&gt;0.4,T15&lt;=0.5),"0.4 to 0.5",AND(T15&gt;0.5,T15&lt;=0.75),"0.5 to 0.75",AND(T15&gt;0.75,T15&lt;=1),"0.75 to 1",AND(T15&gt;1,T15&lt;=2),"1 to 2",AND(T15&gt;2,T15&lt;=3),"2 to 3",AND(T15&gt;3,T15&lt;=4),"3 to 4",AND(T15&gt;4,T15&lt;=5),"4 to 5",AND(T15&gt;5,T15&lt;=10),"5 to 10",T15&gt;10,"10+")</f>
        <v>0.1 to 0.2</v>
      </c>
      <c r="T15" s="10">
        <f t="shared" si="1"/>
        <v>0.183537294629618</v>
      </c>
      <c r="U15" s="15" t="str">
        <f t="array" ref="U15">_xlfn.IFS(AND(V15&gt;0,V15&lt;=0.05),"0 to 0.05",AND(V15&gt;0.05,V15&lt;=0.1),"0.05 to 0.1",AND(V15&gt;0.1,V15&lt;=0.2),"0.1 to 0.2",AND(V15&gt;0.2,V15&lt;=0.3),"0.2 to 0.3",AND(V15&gt;0.3,V15&lt;=0.4),"0.3 to 0.4",AND(V15&gt;0.4,V15&lt;=0.5),"0.4 to 0.5",AND(V15&gt;0.5,V15&lt;=0.75),"0.5 to 0.75",AND(V15&gt;0.75,V15&lt;=1),"0.75 to 1",AND(V15&gt;1,V15&lt;=2),"1 to 2",AND(V15&gt;2,V15&lt;=3),"2 to 3",AND(V15&gt;3,V15&lt;=4),"3 to 4",AND(V15&gt;4,V15&lt;=5),"4 to 5",AND(V15&gt;5,V15&lt;=10),"5 to 10",V15&gt;10,"10+")</f>
        <v>0.05 to 0.1</v>
      </c>
      <c r="V15" s="10">
        <f t="shared" si="2"/>
        <v>0.0512232103371772</v>
      </c>
      <c r="W15" s="15" t="str">
        <f t="array" ref="W15">_xlfn.IFS(AND(X15&gt;0,X15&lt;=0.05),"0 to 0.05",AND(X15&gt;0.05,X15&lt;=0.1),"0.05 to 0.1",AND(X15&gt;0.1,X15&lt;=0.2),"0.1 to 0.2",AND(X15&gt;0.2,X15&lt;=0.3),"0.2 to 0.3",AND(X15&gt;0.3,X15&lt;=0.4),"0.3 to 0.4",AND(X15&gt;0.4,X15&lt;=0.5),"0.4 to 0.5",AND(X15&gt;0.5,X15&lt;=0.75),"0.5 to 0.75",AND(X15&gt;0.75,X15&lt;=1),"0.75 to 1",AND(X15&gt;1,X15&lt;=2),"1 to 2",AND(X15&gt;2,X15&lt;=3),"2 to 3",AND(X15&gt;3,X15&lt;=4),"3 to 4",AND(X15&gt;4,X15&lt;=5),"4 to 5",AND(X15&gt;5,X15&lt;=10),"5 to 10",X15&gt;10,"10+")</f>
        <v>0 to 0.05</v>
      </c>
      <c r="X15" s="16">
        <f t="shared" si="3"/>
        <v>0.0495550695499968</v>
      </c>
      <c r="Y15" s="5" t="str">
        <f t="array" ref="Y15">_xlfn.IFS(AND(Z15&gt;0,Z15&lt;=1),"0 to 1",AND(Z15&gt;1,Z15&lt;=2),"1 to 2",AND(Z15&gt;2,Z15&lt;=4),"2 to 4",AND(Z15&gt;4,Z15&lt;=6),"4 to 6",AND(Z15&gt;6,Z15&lt;=8),"6 to 8",AND(Z15&gt;8,Z15&lt;=10),"8 to 10",AND(Z15&gt;10,Z15&lt;=15),"10 to 15",AND(Z15&gt;15,Z15&lt;=20),"15 to 20",AND(Z15&gt;20,Z15&lt;=25),"20 to 25",AND(Z15&gt;25,Z15&lt;=30),"25 to 30",AND(Z15&gt;30,Z15&lt;=40),"30 to 40",AND(Z15&gt;40,Z15&lt;=50),"40 to 50",Z15&gt;50,"50+")</f>
        <v>6 to 8</v>
      </c>
      <c r="Z15" s="9">
        <f t="array" ref="Z15">_xlfn.IFS(AA15="oz",_xlfn.IFS(R15="oz",Q15,R15="fl oz",Q15*1.04,R15="ml",Q15*0.0338),AA15="fl oz",_xlfn.IFS(R15="oz",Q15/1.04,R15="fl oz",Q15,R15="ml",Q15*0.0338/1.04),AA15="ml",_xlfn.IFS(R15="oz",Q15/0.0338,R15="fl oz",Q15*1.04/0.0338,R15="ml",Q15))</f>
        <v>7.28</v>
      </c>
      <c r="AA15" s="9" t="s">
        <v>96</v>
      </c>
      <c r="AB15" s="5" t="s">
        <v>103</v>
      </c>
      <c r="AC15" s="5" t="s">
        <v>104</v>
      </c>
      <c r="AD15" s="5" t="s">
        <v>105</v>
      </c>
      <c r="AE15">
        <f>IF(SUMIF('Benefits Backend'!$AE$1:$BO$1,AE$3,'Benefits Backend'!$AE14:$BO14)&gt;=1,1,0)*$H15</f>
        <v>17860.65</v>
      </c>
      <c r="AF15">
        <f>IF(SUMIF('Benefits Backend'!$AE$1:$BO$1,AF$3,'Benefits Backend'!$AE14:$BO14)&gt;=1,1,0)*$H15</f>
        <v>0</v>
      </c>
      <c r="AG15">
        <f>IF(SUMIF('Benefits Backend'!$AE$1:$BO$1,AG$3,'Benefits Backend'!$AE14:$BO14)&gt;=1,1,0)*$H15</f>
        <v>0</v>
      </c>
      <c r="AH15">
        <f>IF(SUMIF('Benefits Backend'!$AE$1:$BO$1,AH$3,'Benefits Backend'!$AE14:$BO14)&gt;=1,1,0)*$H15</f>
        <v>0</v>
      </c>
      <c r="AI15">
        <f>IF(SUMIF('Benefits Backend'!$AE$1:$BO$1,AI$3,'Benefits Backend'!$AE14:$BO14)&gt;=1,1,0)*$H15</f>
        <v>17860.65</v>
      </c>
      <c r="AJ15">
        <f>IF(SUMIF('Benefits Backend'!$AE$1:$BO$1,AJ$3,'Benefits Backend'!$AE14:$BO14)&gt;=1,1,0)*$H15</f>
        <v>17860.65</v>
      </c>
      <c r="AK15">
        <f>IF(SUMIF('Benefits Backend'!$AE$1:$BO$1,AK$3,'Benefits Backend'!$AE14:$BO14)&gt;=1,1,0)*$H15</f>
        <v>17860.65</v>
      </c>
      <c r="AL15">
        <f>IF(SUMIF('Benefits Backend'!$AE$1:$BO$1,AL$3,'Benefits Backend'!$AE14:$BO14)&gt;=1,1,0)*$H15</f>
        <v>17860.65</v>
      </c>
      <c r="AM15">
        <f>IF(SUMIF('Benefits Backend'!$AE$1:$BO$1,AM$3,'Benefits Backend'!$AE14:$BO14)&gt;=1,1,0)*$H15</f>
        <v>0</v>
      </c>
      <c r="AN15">
        <f>IF(SUMIF('Benefits Backend'!$AE$1:$BO$1,AN$3,'Benefits Backend'!$AE14:$BO14)&gt;=1,1,0)*$H15</f>
        <v>0</v>
      </c>
      <c r="AO15">
        <f>IF(SUMIF('Benefits Backend'!$AE$1:$BO$1,AO$3,'Benefits Backend'!$AE14:$BO14)&gt;=1,1,0)*$H15</f>
        <v>0</v>
      </c>
      <c r="AP15">
        <f>IF(SUMIF('Benefits Backend'!$AE$1:$BO$1,AP$3,'Benefits Backend'!$AE14:$BO14)&gt;=1,1,0)*$H15</f>
        <v>0</v>
      </c>
      <c r="AQ15">
        <f>IF(SUMIF('Benefits Backend'!$AE$1:$BO$1,AQ$3,'Benefits Backend'!$AE14:$BO14)&gt;=1,1,0)*$H15</f>
        <v>0</v>
      </c>
      <c r="AR15">
        <f>IF(SUMIF('Benefits Backend'!$AE$1:$BO$1,AR$3,'Benefits Backend'!$AE14:$BO14)&gt;=1,1,0)*$H15</f>
        <v>17860.65</v>
      </c>
      <c r="AS15">
        <f>IF(SUMIF('Benefits Backend'!$AE$1:$BO$1,AS$3,'Benefits Backend'!$AE14:$BO14)&gt;=1,1,0)*$H15</f>
        <v>0</v>
      </c>
      <c r="AT15">
        <f>IF(SUMIF('Benefits Backend'!$AE$1:$BO$1,AT$3,'Benefits Backend'!$AE14:$BO14)&gt;=1,1,0)*$H15</f>
        <v>17860.65</v>
      </c>
      <c r="AU15">
        <f>IF(SUMIF('Benefits Backend'!$AE$1:$BO$1,AU$3,'Benefits Backend'!$AE14:$BO14)&gt;=1,1,0)*$H15</f>
        <v>0</v>
      </c>
      <c r="AV15">
        <f>IF(SUMIF('Benefits Backend'!$AE$1:$BO$1,AV$3,'Benefits Backend'!$AE14:$BO14)&gt;=1,1,0)*$H15</f>
        <v>0</v>
      </c>
      <c r="AW15">
        <f>IF(SUMIF('Benefits Backend'!$AE$1:$BO$1,AW$3,'Benefits Backend'!$AE14:$BO14)&gt;=1,1,0)*$H15</f>
        <v>0</v>
      </c>
      <c r="AX15">
        <f>IF(SUMIF('Benefits Backend'!$AE$1:$BO$1,AX$3,'Benefits Backend'!$AE14:$BO14)&gt;=1,1,0)*$H15</f>
        <v>0</v>
      </c>
      <c r="AY15">
        <f>IF(SUMIF('Benefits Backend'!$AE$1:$BO$1,AY$3,'Benefits Backend'!$AE14:$BO14)&gt;=1,1,0)*$H15</f>
        <v>0</v>
      </c>
      <c r="AZ15">
        <f>IF(SUMIF('Benefits Backend'!$AE$1:$BO$1,AZ$3,'Benefits Backend'!$AE14:$BO14)&gt;=1,1,0)*$H15</f>
        <v>0</v>
      </c>
      <c r="BA15">
        <f>IF(SUMIF('Benefits Backend'!$AE$1:$BO$1,BA$3,'Benefits Backend'!$AE14:$BO14)&gt;=1,1,0)*$H15</f>
        <v>0</v>
      </c>
      <c r="BB15">
        <f>IF(SUMIF('Benefits Backend'!$AE$1:$BO$1,BB$3,'Benefits Backend'!$AE14:$BO14)&gt;=1,1,0)*$H15</f>
        <v>0</v>
      </c>
      <c r="BC15">
        <f>IF(SUMIF('Benefits Backend'!$AE$1:$BO$1,BC$3,'Benefits Backend'!$AE14:$BO14)&gt;=1,1,0)*$H15</f>
        <v>0</v>
      </c>
      <c r="BD15">
        <f>IF(SUMIF('Benefits Backend'!$AE$1:$BO$1,BD$3,'Benefits Backend'!$AE14:$BO14)&gt;=1,1,0)*$H15</f>
        <v>0</v>
      </c>
      <c r="BE15">
        <f>IF(SUMIF('Benefits Backend'!$AE$1:$BO$1,BE$3,'Benefits Backend'!$AE14:$BO14)&gt;=1,1,0)*$H15</f>
        <v>0</v>
      </c>
    </row>
    <row r="16" spans="1:57">
      <c r="A16" s="5" t="str">
        <f>_xlfn.XLOOKUP($E16,'Raw Data'!$E:$E,'Raw Data'!A:A,"ERROR",0,1)</f>
        <v>AE</v>
      </c>
      <c r="B16" s="5" t="str">
        <f>_xlfn.XLOOKUP($E16,'Raw Data'!$E:$E,'Raw Data'!B:B,"ERROR",0,1)</f>
        <v>Hair Mousses</v>
      </c>
      <c r="C16" s="5" t="str">
        <f>_xlfn.XLOOKUP($E16,'Raw Data'!$E:$E,'Raw Data'!C:C,"ERROR",0,1)</f>
        <v>giovanni</v>
      </c>
      <c r="D16" s="5" t="str">
        <f>_xlfn.XLOOKUP($E16,'Raw Data'!$E:$E,'Raw Data'!D:D,"ERROR",0,1)</f>
        <v>www.amazon.ae/dp/B00FYD32HG</v>
      </c>
      <c r="E16" s="5" t="s">
        <v>106</v>
      </c>
      <c r="F16" s="9" t="str">
        <f>_xlfn.XLOOKUP($E16,'Raw Data'!$E:$E,'Raw Data'!F:F,"ERROR",0,1)</f>
        <v>GIOVANNI 2chic Ultra-Volume Foam Styling  Mousse , 7 oz. - Daily  Volumizing  Formula with Papaya &amp; Tangerine Butter, Promotes Weightless Control for  Fine  Limp  Thin   Hair , No Parabens, Color Safe</v>
      </c>
      <c r="G16" s="10">
        <f>_xlfn.XLOOKUP($E16,'Raw Data'!$E:$E,'Raw Data'!G:G,"ERROR",0,1)</f>
        <v>403</v>
      </c>
      <c r="H16" s="9">
        <f>_xlfn.XLOOKUP($E16,'Raw Data'!$E:$E,'Raw Data'!H:H,"ERROR",0,1)</f>
        <v>17673.96</v>
      </c>
      <c r="I16" s="9">
        <f>_xlfn.XLOOKUP($E16,'Raw Data'!$E:$E,'Raw Data'!I:I,"ERROR",0,1)</f>
        <v>0.023662270701113</v>
      </c>
      <c r="J16" s="9" t="str">
        <f>_xlfn.XLOOKUP($E16,'Raw Data'!$E:$E,'Raw Data'!J:J,"ERROR",0,1)</f>
        <v>Yes</v>
      </c>
      <c r="K16" s="14" t="str">
        <f t="array" ref="K16">_xlfn.IFS(AND(L16&gt;0,L16&lt;=5),"0 to 5",AND(L16&gt;5,L16&lt;=10),"5 to 10",AND(L16&gt;10,L16&lt;=15),"10 to 15",AND(L16&gt;15,L16&lt;=20),"15 to 20",AND(L16&gt;20,L16&lt;=30),"20 to 30",AND(L16&gt;30,L16&lt;=40),"30 to 40",AND(L16&gt;40,L16&lt;=50),"40 to 50",AND(L16&gt;50,L16&lt;=75),"50 to 75",AND(L16&gt;75,L16&lt;=100),"75 to 100",AND(L16&gt;100,L16&lt;=150),"100 to 150",AND(L16&gt;150,L16&lt;=200),"150 to 200",AND(L16&gt;200,L16&lt;=250),"200 to 250",AND(L16&gt;250,L16&lt;=300),"250 to 300",AND(L16&gt;300,L16&lt;=400),"300 to 400",AND(L16&gt;400,L16&lt;=500),"400 to 500",L16&gt;500,"500+")</f>
        <v>40 to 50</v>
      </c>
      <c r="L16" s="9">
        <f>_xlfn.XLOOKUP($E16,'Raw Data'!$E:$E,'Raw Data'!L:L,"ERROR",0,1)</f>
        <v>44</v>
      </c>
      <c r="M16" s="14" t="str">
        <f t="array" ref="M16">_xlfn.IFS(AND(N16&gt;0,N16&lt;=5),"0 to 5",AND(N16&gt;5,N16&lt;=10),"5 to 10",AND(N16&gt;10,N16&lt;=15),"10 to 15",AND(N16&gt;15,N16&lt;=20),"15 to 20",AND(N16&gt;20,N16&lt;=30),"20 to 30",AND(N16&gt;30,N16&lt;=40),"30 to 40",AND(N16&gt;40,N16&lt;=50),"40 to 50",AND(N16&gt;50,N16&lt;=75),"50 to 75",AND(N16&gt;75,N16&lt;=100),"75 to 100",AND(N16&gt;100,N16&lt;=150),"100 to 150",AND(N16&gt;150,N16&lt;=200),"150 to 200",AND(N16&gt;200,N16&lt;=250),"200 to 250",AND(N16&gt;250,N16&lt;=300),"250 to 300",AND(N16&gt;300,N16&lt;=400),"300 to 400",AND(N16&gt;400,N16&lt;=500),"400 to 500",N16&gt;500,"500+")</f>
        <v>50 to 75</v>
      </c>
      <c r="N16" s="9">
        <f>_xlfn.XLOOKUP($E16,'Raw Data'!$E:$E,'Raw Data'!N:N,"ERROR",0,1)</f>
        <v>51.47</v>
      </c>
      <c r="O16" s="14" t="str">
        <f t="array" ref="O16">_xlfn.IFS(P16=0,"No Discount",AND(P16&gt;0,P16&lt;=0.02),"0% to 2%",AND(P16&gt;0.02,P16&lt;=0.04),"2% to 4%",AND(P16&gt;0.04,P16&lt;=0.06),"4% to 6%",AND(P16&gt;0.06,P16&lt;=0.08),"6% to 8%",AND(P16&gt;0.08,P16&lt;=0.1),"8% to 10%",AND(P16&gt;0.1,P16&lt;=0.15),"10% to 15%",AND(P16&gt;0.15,P16&lt;=0.2),"15% to 20%",AND(P16&gt;0.2,P16&lt;=0.25),"20% to 25%",AND(P16&gt;0.25,P16&lt;=0.3),"25% to 30%",AND(P16&gt;0.3,P16&lt;=0.4),"30% to 40%",AND(P16&gt;0.4,P16&lt;=0.5),"40% to 50%",AND(P16&gt;0.5,P16&lt;=0.75),"50% to 75%",AND(P16&gt;0.75,P16&lt;=1),"75% to 100%")</f>
        <v>10% to 15%</v>
      </c>
      <c r="P16" s="10">
        <f>_xlfn.XLOOKUP($E16,'Raw Data'!$E:$E,'Raw Data'!P:P,"ERROR",0,1)</f>
        <v>0.145133087235283</v>
      </c>
      <c r="Q16" s="9">
        <f>_xlfn.XLOOKUP($E16,'Raw Data'!$E:$E,'Raw Data'!Q:Q,"ERROR",0,1)</f>
        <v>7</v>
      </c>
      <c r="R16" s="9" t="str">
        <f>_xlfn.XLOOKUP($E16,'Raw Data'!$E:$E,'Raw Data'!R:R,"ERROR",0,1)</f>
        <v>oz</v>
      </c>
      <c r="S16" s="5" t="str">
        <f t="array" ref="S16">_xlfn.IFS(AND(T16&gt;0,T16&lt;=0.05),"0 to 0.05",AND(T16&gt;0.05,T16&lt;=0.1),"0.05 to 0.1",AND(T16&gt;0.1,T16&lt;=0.2),"0.1 to 0.2",AND(T16&gt;0.2,T16&lt;=0.3),"0.2 to 0.3",AND(T16&gt;0.3,T16&lt;=0.4),"0.3 to 0.4",AND(T16&gt;0.4,T16&lt;=0.5),"0.4 to 0.5",AND(T16&gt;0.5,T16&lt;=0.75),"0.5 to 0.75",AND(T16&gt;0.75,T16&lt;=1),"0.75 to 1",AND(T16&gt;1,T16&lt;=2),"1 to 2",AND(T16&gt;2,T16&lt;=3),"2 to 3",AND(T16&gt;3,T16&lt;=4),"3 to 4",AND(T16&gt;4,T16&lt;=5),"4 to 5",AND(T16&gt;5,T16&lt;=10),"5 to 10",T16&gt;10,"10+")</f>
        <v>0.2 to 0.3</v>
      </c>
      <c r="T16" s="10">
        <f t="shared" si="1"/>
        <v>0.212570655587226</v>
      </c>
      <c r="U16" s="15" t="str">
        <f t="array" ref="U16">_xlfn.IFS(AND(V16&gt;0,V16&lt;=0.05),"0 to 0.05",AND(V16&gt;0.05,V16&lt;=0.1),"0.05 to 0.1",AND(V16&gt;0.1,V16&lt;=0.2),"0.1 to 0.2",AND(V16&gt;0.2,V16&lt;=0.3),"0.2 to 0.3",AND(V16&gt;0.3,V16&lt;=0.4),"0.3 to 0.4",AND(V16&gt;0.4,V16&lt;=0.5),"0.4 to 0.5",AND(V16&gt;0.5,V16&lt;=0.75),"0.5 to 0.75",AND(V16&gt;0.75,V16&lt;=1),"0.75 to 1",AND(V16&gt;1,V16&lt;=2),"1 to 2",AND(V16&gt;2,V16&lt;=3),"2 to 3",AND(V16&gt;3,V16&lt;=4),"3 to 4",AND(V16&gt;4,V16&lt;=5),"4 to 5",AND(V16&gt;5,V16&lt;=10),"5 to 10",V16&gt;10,"10+")</f>
        <v>0.05 to 0.1</v>
      </c>
      <c r="V16" s="10">
        <f t="shared" si="2"/>
        <v>0.0671380259915938</v>
      </c>
      <c r="W16" s="15" t="str">
        <f t="array" ref="W16">_xlfn.IFS(AND(X16&gt;0,X16&lt;=0.05),"0 to 0.05",AND(X16&gt;0.05,X16&lt;=0.1),"0.05 to 0.1",AND(X16&gt;0.1,X16&lt;=0.2),"0.1 to 0.2",AND(X16&gt;0.2,X16&lt;=0.3),"0.2 to 0.3",AND(X16&gt;0.3,X16&lt;=0.4),"0.3 to 0.4",AND(X16&gt;0.4,X16&lt;=0.5),"0.4 to 0.5",AND(X16&gt;0.5,X16&lt;=0.75),"0.5 to 0.75",AND(X16&gt;0.75,X16&lt;=1),"0.75 to 1",AND(X16&gt;1,X16&lt;=2),"1 to 2",AND(X16&gt;2,X16&lt;=3),"2 to 3",AND(X16&gt;3,X16&lt;=4),"3 to 4",AND(X16&gt;4,X16&lt;=5),"4 to 5",AND(X16&gt;5,X16&lt;=10),"5 to 10",X16&gt;10,"10+")</f>
        <v>0.05 to 0.1</v>
      </c>
      <c r="X16" s="16">
        <f t="shared" si="3"/>
        <v>0.0573940770085511</v>
      </c>
      <c r="Y16" s="5" t="str">
        <f t="array" ref="Y16">_xlfn.IFS(AND(Z16&gt;0,Z16&lt;=1),"0 to 1",AND(Z16&gt;1,Z16&lt;=2),"1 to 2",AND(Z16&gt;2,Z16&lt;=4),"2 to 4",AND(Z16&gt;4,Z16&lt;=6),"4 to 6",AND(Z16&gt;6,Z16&lt;=8),"6 to 8",AND(Z16&gt;8,Z16&lt;=10),"8 to 10",AND(Z16&gt;10,Z16&lt;=15),"10 to 15",AND(Z16&gt;15,Z16&lt;=20),"15 to 20",AND(Z16&gt;20,Z16&lt;=25),"20 to 25",AND(Z16&gt;25,Z16&lt;=30),"25 to 30",AND(Z16&gt;30,Z16&lt;=40),"30 to 40",AND(Z16&gt;40,Z16&lt;=50),"40 to 50",Z16&gt;50,"50+")</f>
        <v>6 to 8</v>
      </c>
      <c r="Z16" s="9">
        <f t="array" ref="Z16">_xlfn.IFS(AA16="oz",_xlfn.IFS(R16="oz",Q16,R16="fl oz",Q16*1.04,R16="ml",Q16*0.0338),AA16="fl oz",_xlfn.IFS(R16="oz",Q16/1.04,R16="fl oz",Q16,R16="ml",Q16*0.0338/1.04),AA16="ml",_xlfn.IFS(R16="oz",Q16/0.0338,R16="fl oz",Q16*1.04/0.0338,R16="ml",Q16))</f>
        <v>7</v>
      </c>
      <c r="AA16" s="9" t="str">
        <f>_xlfn.XLOOKUP($E16,'Raw Data'!$E:$E,'Raw Data'!AA:AA,"ERROR",0,1)</f>
        <v>oz</v>
      </c>
      <c r="AB16" s="5" t="s">
        <v>107</v>
      </c>
      <c r="AC16" s="5" t="s">
        <v>108</v>
      </c>
      <c r="AD16" s="5" t="s">
        <v>109</v>
      </c>
      <c r="AE16">
        <f>IF(SUMIF('Benefits Backend'!$AE$1:$BO$1,AE$3,'Benefits Backend'!$AE15:$BO15)&gt;=1,1,0)*$H16</f>
        <v>0</v>
      </c>
      <c r="AF16">
        <f>IF(SUMIF('Benefits Backend'!$AE$1:$BO$1,AF$3,'Benefits Backend'!$AE15:$BO15)&gt;=1,1,0)*$H16</f>
        <v>0</v>
      </c>
      <c r="AG16">
        <f>IF(SUMIF('Benefits Backend'!$AE$1:$BO$1,AG$3,'Benefits Backend'!$AE15:$BO15)&gt;=1,1,0)*$H16</f>
        <v>0</v>
      </c>
      <c r="AH16">
        <f>IF(SUMIF('Benefits Backend'!$AE$1:$BO$1,AH$3,'Benefits Backend'!$AE15:$BO15)&gt;=1,1,0)*$H16</f>
        <v>0</v>
      </c>
      <c r="AI16">
        <f>IF(SUMIF('Benefits Backend'!$AE$1:$BO$1,AI$3,'Benefits Backend'!$AE15:$BO15)&gt;=1,1,0)*$H16</f>
        <v>0</v>
      </c>
      <c r="AJ16">
        <f>IF(SUMIF('Benefits Backend'!$AE$1:$BO$1,AJ$3,'Benefits Backend'!$AE15:$BO15)&gt;=1,1,0)*$H16</f>
        <v>0</v>
      </c>
      <c r="AK16">
        <f>IF(SUMIF('Benefits Backend'!$AE$1:$BO$1,AK$3,'Benefits Backend'!$AE15:$BO15)&gt;=1,1,0)*$H16</f>
        <v>17673.96</v>
      </c>
      <c r="AL16">
        <f>IF(SUMIF('Benefits Backend'!$AE$1:$BO$1,AL$3,'Benefits Backend'!$AE15:$BO15)&gt;=1,1,0)*$H16</f>
        <v>0</v>
      </c>
      <c r="AM16">
        <f>IF(SUMIF('Benefits Backend'!$AE$1:$BO$1,AM$3,'Benefits Backend'!$AE15:$BO15)&gt;=1,1,0)*$H16</f>
        <v>17673.96</v>
      </c>
      <c r="AN16">
        <f>IF(SUMIF('Benefits Backend'!$AE$1:$BO$1,AN$3,'Benefits Backend'!$AE15:$BO15)&gt;=1,1,0)*$H16</f>
        <v>0</v>
      </c>
      <c r="AO16">
        <f>IF(SUMIF('Benefits Backend'!$AE$1:$BO$1,AO$3,'Benefits Backend'!$AE15:$BO15)&gt;=1,1,0)*$H16</f>
        <v>0</v>
      </c>
      <c r="AP16">
        <f>IF(SUMIF('Benefits Backend'!$AE$1:$BO$1,AP$3,'Benefits Backend'!$AE15:$BO15)&gt;=1,1,0)*$H16</f>
        <v>0</v>
      </c>
      <c r="AQ16">
        <f>IF(SUMIF('Benefits Backend'!$AE$1:$BO$1,AQ$3,'Benefits Backend'!$AE15:$BO15)&gt;=1,1,0)*$H16</f>
        <v>17673.96</v>
      </c>
      <c r="AR16">
        <f>IF(SUMIF('Benefits Backend'!$AE$1:$BO$1,AR$3,'Benefits Backend'!$AE15:$BO15)&gt;=1,1,0)*$H16</f>
        <v>0</v>
      </c>
      <c r="AS16">
        <f>IF(SUMIF('Benefits Backend'!$AE$1:$BO$1,AS$3,'Benefits Backend'!$AE15:$BO15)&gt;=1,1,0)*$H16</f>
        <v>0</v>
      </c>
      <c r="AT16">
        <f>IF(SUMIF('Benefits Backend'!$AE$1:$BO$1,AT$3,'Benefits Backend'!$AE15:$BO15)&gt;=1,1,0)*$H16</f>
        <v>0</v>
      </c>
      <c r="AU16">
        <f>IF(SUMIF('Benefits Backend'!$AE$1:$BO$1,AU$3,'Benefits Backend'!$AE15:$BO15)&gt;=1,1,0)*$H16</f>
        <v>0</v>
      </c>
      <c r="AV16">
        <f>IF(SUMIF('Benefits Backend'!$AE$1:$BO$1,AV$3,'Benefits Backend'!$AE15:$BO15)&gt;=1,1,0)*$H16</f>
        <v>0</v>
      </c>
      <c r="AW16">
        <f>IF(SUMIF('Benefits Backend'!$AE$1:$BO$1,AW$3,'Benefits Backend'!$AE15:$BO15)&gt;=1,1,0)*$H16</f>
        <v>0</v>
      </c>
      <c r="AX16">
        <f>IF(SUMIF('Benefits Backend'!$AE$1:$BO$1,AX$3,'Benefits Backend'!$AE15:$BO15)&gt;=1,1,0)*$H16</f>
        <v>0</v>
      </c>
      <c r="AY16">
        <f>IF(SUMIF('Benefits Backend'!$AE$1:$BO$1,AY$3,'Benefits Backend'!$AE15:$BO15)&gt;=1,1,0)*$H16</f>
        <v>0</v>
      </c>
      <c r="AZ16">
        <f>IF(SUMIF('Benefits Backend'!$AE$1:$BO$1,AZ$3,'Benefits Backend'!$AE15:$BO15)&gt;=1,1,0)*$H16</f>
        <v>0</v>
      </c>
      <c r="BA16">
        <f>IF(SUMIF('Benefits Backend'!$AE$1:$BO$1,BA$3,'Benefits Backend'!$AE15:$BO15)&gt;=1,1,0)*$H16</f>
        <v>0</v>
      </c>
      <c r="BB16">
        <f>IF(SUMIF('Benefits Backend'!$AE$1:$BO$1,BB$3,'Benefits Backend'!$AE15:$BO15)&gt;=1,1,0)*$H16</f>
        <v>0</v>
      </c>
      <c r="BC16">
        <f>IF(SUMIF('Benefits Backend'!$AE$1:$BO$1,BC$3,'Benefits Backend'!$AE15:$BO15)&gt;=1,1,0)*$H16</f>
        <v>0</v>
      </c>
      <c r="BD16">
        <f>IF(SUMIF('Benefits Backend'!$AE$1:$BO$1,BD$3,'Benefits Backend'!$AE15:$BO15)&gt;=1,1,0)*$H16</f>
        <v>0</v>
      </c>
      <c r="BE16">
        <f>IF(SUMIF('Benefits Backend'!$AE$1:$BO$1,BE$3,'Benefits Backend'!$AE15:$BO15)&gt;=1,1,0)*$H16</f>
        <v>0</v>
      </c>
    </row>
    <row r="17" spans="1:57">
      <c r="A17" s="5" t="str">
        <f>_xlfn.XLOOKUP($E17,'Raw Data'!$E:$E,'Raw Data'!A:A,"ERROR",0,1)</f>
        <v>AE</v>
      </c>
      <c r="B17" s="5" t="str">
        <f>_xlfn.XLOOKUP($E17,'Raw Data'!$E:$E,'Raw Data'!B:B,"ERROR",0,1)</f>
        <v>Hair Mousses</v>
      </c>
      <c r="C17" s="5" t="str">
        <f>_xlfn.XLOOKUP($E17,'Raw Data'!$E:$E,'Raw Data'!C:C,"ERROR",0,1)</f>
        <v>john frieda</v>
      </c>
      <c r="D17" s="5" t="str">
        <f>_xlfn.XLOOKUP($E17,'Raw Data'!$E:$E,'Raw Data'!D:D,"ERROR",0,1)</f>
        <v>www.amazon.ae/dp/B006OHM1M8</v>
      </c>
      <c r="E17" s="5" t="s">
        <v>110</v>
      </c>
      <c r="F17" s="9" t="str">
        <f>_xlfn.XLOOKUP($E17,'Raw Data'!$E:$E,'Raw Data'!F:F,"ERROR",0,1)</f>
        <v>John Frieda Frizz Ease Curl Reviver  Mousse , Enhances Curls, Soft Flexible Hold,  Mousse  for Curly or Frizzy  Hair , 7.2 Ounces, Alcohol-Free</v>
      </c>
      <c r="G17" s="10">
        <f>_xlfn.XLOOKUP($E17,'Raw Data'!$E:$E,'Raw Data'!G:G,"ERROR",0,1)</f>
        <v>131</v>
      </c>
      <c r="H17" s="9">
        <f>_xlfn.XLOOKUP($E17,'Raw Data'!$E:$E,'Raw Data'!H:H,"ERROR",0,1)</f>
        <v>16861.24</v>
      </c>
      <c r="I17" s="9">
        <f>_xlfn.XLOOKUP($E17,'Raw Data'!$E:$E,'Raw Data'!I:I,"ERROR",0,1)</f>
        <v>0.0225741840106255</v>
      </c>
      <c r="J17" s="9" t="str">
        <f>_xlfn.XLOOKUP($E17,'Raw Data'!$E:$E,'Raw Data'!J:J,"ERROR",0,1)</f>
        <v>Yes</v>
      </c>
      <c r="K17" s="14" t="str">
        <f t="array" ref="K17">_xlfn.IFS(AND(L17&gt;0,L17&lt;=5),"0 to 5",AND(L17&gt;5,L17&lt;=10),"5 to 10",AND(L17&gt;10,L17&lt;=15),"10 to 15",AND(L17&gt;15,L17&lt;=20),"15 to 20",AND(L17&gt;20,L17&lt;=30),"20 to 30",AND(L17&gt;30,L17&lt;=40),"30 to 40",AND(L17&gt;40,L17&lt;=50),"40 to 50",AND(L17&gt;50,L17&lt;=75),"50 to 75",AND(L17&gt;75,L17&lt;=100),"75 to 100",AND(L17&gt;100,L17&lt;=150),"100 to 150",AND(L17&gt;150,L17&lt;=200),"150 to 200",AND(L17&gt;200,L17&lt;=250),"200 to 250",AND(L17&gt;250,L17&lt;=300),"250 to 300",AND(L17&gt;300,L17&lt;=400),"300 to 400",AND(L17&gt;400,L17&lt;=500),"400 to 500",L17&gt;500,"500+")</f>
        <v>100 to 150</v>
      </c>
      <c r="L17" s="9">
        <f>_xlfn.XLOOKUP($E17,'Raw Data'!$E:$E,'Raw Data'!L:L,"ERROR",0,1)</f>
        <v>124.65</v>
      </c>
      <c r="M17" s="14" t="str">
        <f t="array" ref="M17">_xlfn.IFS(AND(N17&gt;0,N17&lt;=5),"0 to 5",AND(N17&gt;5,N17&lt;=10),"5 to 10",AND(N17&gt;10,N17&lt;=15),"10 to 15",AND(N17&gt;15,N17&lt;=20),"15 to 20",AND(N17&gt;20,N17&lt;=30),"20 to 30",AND(N17&gt;30,N17&lt;=40),"30 to 40",AND(N17&gt;40,N17&lt;=50),"40 to 50",AND(N17&gt;50,N17&lt;=75),"50 to 75",AND(N17&gt;75,N17&lt;=100),"75 to 100",AND(N17&gt;100,N17&lt;=150),"100 to 150",AND(N17&gt;150,N17&lt;=200),"150 to 200",AND(N17&gt;200,N17&lt;=250),"200 to 250",AND(N17&gt;250,N17&lt;=300),"250 to 300",AND(N17&gt;300,N17&lt;=400),"300 to 400",AND(N17&gt;400,N17&lt;=500),"400 to 500",N17&gt;500,"500+")</f>
        <v>100 to 150</v>
      </c>
      <c r="N17" s="9">
        <f>_xlfn.XLOOKUP($E17,'Raw Data'!$E:$E,'Raw Data'!N:N,"ERROR",0,1)</f>
        <v>135.33</v>
      </c>
      <c r="O17" s="14" t="str">
        <f t="array" ref="O17">_xlfn.IFS(P17=0,"No Discount",AND(P17&gt;0,P17&lt;=0.02),"0% to 2%",AND(P17&gt;0.02,P17&lt;=0.04),"2% to 4%",AND(P17&gt;0.04,P17&lt;=0.06),"4% to 6%",AND(P17&gt;0.06,P17&lt;=0.08),"6% to 8%",AND(P17&gt;0.08,P17&lt;=0.1),"8% to 10%",AND(P17&gt;0.1,P17&lt;=0.15),"10% to 15%",AND(P17&gt;0.15,P17&lt;=0.2),"15% to 20%",AND(P17&gt;0.2,P17&lt;=0.25),"20% to 25%",AND(P17&gt;0.25,P17&lt;=0.3),"25% to 30%",AND(P17&gt;0.3,P17&lt;=0.4),"30% to 40%",AND(P17&gt;0.4,P17&lt;=0.5),"40% to 50%",AND(P17&gt;0.5,P17&lt;=0.75),"50% to 75%",AND(P17&gt;0.75,P17&lt;=1),"75% to 100%")</f>
        <v>6% to 8%</v>
      </c>
      <c r="P17" s="10">
        <f>_xlfn.XLOOKUP($E17,'Raw Data'!$E:$E,'Raw Data'!P:P,"ERROR",0,1)</f>
        <v>0.078918199955664</v>
      </c>
      <c r="Q17" s="9">
        <f>_xlfn.XLOOKUP($E17,'Raw Data'!$E:$E,'Raw Data'!Q:Q,"ERROR",0,1)</f>
        <v>7.2</v>
      </c>
      <c r="R17" s="9" t="str">
        <f>_xlfn.XLOOKUP($E17,'Raw Data'!$E:$E,'Raw Data'!R:R,"ERROR",0,1)</f>
        <v>oz</v>
      </c>
      <c r="S17" s="5" t="str">
        <f t="array" ref="S17">_xlfn.IFS(AND(T17&gt;0,T17&lt;=0.05),"0 to 0.05",AND(T17&gt;0.05,T17&lt;=0.1),"0.05 to 0.1",AND(T17&gt;0.1,T17&lt;=0.2),"0.1 to 0.2",AND(T17&gt;0.2,T17&lt;=0.3),"0.2 to 0.3",AND(T17&gt;0.3,T17&lt;=0.4),"0.3 to 0.4",AND(T17&gt;0.4,T17&lt;=0.5),"0.4 to 0.5",AND(T17&gt;0.5,T17&lt;=0.75),"0.5 to 0.75",AND(T17&gt;0.75,T17&lt;=1),"0.75 to 1",AND(T17&gt;1,T17&lt;=2),"1 to 2",AND(T17&gt;2,T17&lt;=3),"2 to 3",AND(T17&gt;3,T17&lt;=4),"3 to 4",AND(T17&gt;4,T17&lt;=5),"4 to 5",AND(T17&gt;5,T17&lt;=10),"5 to 10",T17&gt;10,"10+")</f>
        <v>0.5 to 0.75</v>
      </c>
      <c r="T17" s="10">
        <f t="shared" si="1"/>
        <v>0.58547514372675</v>
      </c>
      <c r="U17" s="15" t="str">
        <f t="array" ref="U17">_xlfn.IFS(AND(V17&gt;0,V17&lt;=0.05),"0 to 0.05",AND(V17&gt;0.05,V17&lt;=0.1),"0.05 to 0.1",AND(V17&gt;0.1,V17&lt;=0.2),"0.1 to 0.2",AND(V17&gt;0.2,V17&lt;=0.3),"0.2 to 0.3",AND(V17&gt;0.3,V17&lt;=0.4),"0.3 to 0.4",AND(V17&gt;0.4,V17&lt;=0.5),"0.4 to 0.5",AND(V17&gt;0.5,V17&lt;=0.75),"0.5 to 0.75",AND(V17&gt;0.75,V17&lt;=1),"0.75 to 1",AND(V17&gt;1,V17&lt;=2),"1 to 2",AND(V17&gt;2,V17&lt;=3),"2 to 3",AND(V17&gt;3,V17&lt;=4),"3 to 4",AND(V17&gt;4,V17&lt;=5),"4 to 5",AND(V17&gt;5,V17&lt;=10),"5 to 10",V17&gt;10,"10+")</f>
        <v>0.1 to 0.2</v>
      </c>
      <c r="V17" s="10">
        <f t="shared" si="2"/>
        <v>0.171622421373013</v>
      </c>
      <c r="W17" s="15" t="str">
        <f t="array" ref="W17">_xlfn.IFS(AND(X17&gt;0,X17&lt;=0.05),"0 to 0.05",AND(X17&gt;0.05,X17&lt;=0.1),"0.05 to 0.1",AND(X17&gt;0.1,X17&lt;=0.2),"0.1 to 0.2",AND(X17&gt;0.2,X17&lt;=0.3),"0.2 to 0.3",AND(X17&gt;0.3,X17&lt;=0.4),"0.3 to 0.4",AND(X17&gt;0.4,X17&lt;=0.5),"0.4 to 0.5",AND(X17&gt;0.5,X17&lt;=0.75),"0.5 to 0.75",AND(X17&gt;0.75,X17&lt;=1),"0.75 to 1",AND(X17&gt;1,X17&lt;=2),"1 to 2",AND(X17&gt;2,X17&lt;=3),"2 to 3",AND(X17&gt;3,X17&lt;=4),"3 to 4",AND(X17&gt;4,X17&lt;=5),"4 to 5",AND(X17&gt;5,X17&lt;=10),"5 to 10",X17&gt;10,"10+")</f>
        <v>0.1 to 0.2</v>
      </c>
      <c r="X17" s="16">
        <f t="shared" si="3"/>
        <v>0.158078288806223</v>
      </c>
      <c r="Y17" s="5" t="str">
        <f t="array" ref="Y17">_xlfn.IFS(AND(Z17&gt;0,Z17&lt;=1),"0 to 1",AND(Z17&gt;1,Z17&lt;=2),"1 to 2",AND(Z17&gt;2,Z17&lt;=4),"2 to 4",AND(Z17&gt;4,Z17&lt;=6),"4 to 6",AND(Z17&gt;6,Z17&lt;=8),"6 to 8",AND(Z17&gt;8,Z17&lt;=10),"8 to 10",AND(Z17&gt;10,Z17&lt;=15),"10 to 15",AND(Z17&gt;15,Z17&lt;=20),"15 to 20",AND(Z17&gt;20,Z17&lt;=25),"20 to 25",AND(Z17&gt;25,Z17&lt;=30),"25 to 30",AND(Z17&gt;30,Z17&lt;=40),"30 to 40",AND(Z17&gt;40,Z17&lt;=50),"40 to 50",Z17&gt;50,"50+")</f>
        <v>6 to 8</v>
      </c>
      <c r="Z17" s="9">
        <f t="array" ref="Z17">_xlfn.IFS(AA17="oz",_xlfn.IFS(R17="oz",Q17,R17="fl oz",Q17*1.04,R17="ml",Q17*0.0338),AA17="fl oz",_xlfn.IFS(R17="oz",Q17/1.04,R17="fl oz",Q17,R17="ml",Q17*0.0338/1.04),AA17="ml",_xlfn.IFS(R17="oz",Q17/0.0338,R17="fl oz",Q17*1.04/0.0338,R17="ml",Q17))</f>
        <v>7.2</v>
      </c>
      <c r="AA17" s="9" t="str">
        <f>_xlfn.XLOOKUP($E17,'Raw Data'!$E:$E,'Raw Data'!AA:AA,"ERROR",0,1)</f>
        <v>oz</v>
      </c>
      <c r="AB17" s="5" t="s">
        <v>111</v>
      </c>
      <c r="AC17" s="5" t="s">
        <v>112</v>
      </c>
      <c r="AD17" s="5" t="s">
        <v>113</v>
      </c>
      <c r="AE17">
        <f>IF(SUMIF('Benefits Backend'!$AE$1:$BO$1,AE$3,'Benefits Backend'!$AE16:$BO16)&gt;=1,1,0)*$H17</f>
        <v>0</v>
      </c>
      <c r="AF17">
        <f>IF(SUMIF('Benefits Backend'!$AE$1:$BO$1,AF$3,'Benefits Backend'!$AE16:$BO16)&gt;=1,1,0)*$H17</f>
        <v>0</v>
      </c>
      <c r="AG17">
        <f>IF(SUMIF('Benefits Backend'!$AE$1:$BO$1,AG$3,'Benefits Backend'!$AE16:$BO16)&gt;=1,1,0)*$H17</f>
        <v>0</v>
      </c>
      <c r="AH17">
        <f>IF(SUMIF('Benefits Backend'!$AE$1:$BO$1,AH$3,'Benefits Backend'!$AE16:$BO16)&gt;=1,1,0)*$H17</f>
        <v>0</v>
      </c>
      <c r="AI17">
        <f>IF(SUMIF('Benefits Backend'!$AE$1:$BO$1,AI$3,'Benefits Backend'!$AE16:$BO16)&gt;=1,1,0)*$H17</f>
        <v>0</v>
      </c>
      <c r="AJ17">
        <f>IF(SUMIF('Benefits Backend'!$AE$1:$BO$1,AJ$3,'Benefits Backend'!$AE16:$BO16)&gt;=1,1,0)*$H17</f>
        <v>16861.24</v>
      </c>
      <c r="AK17">
        <f>IF(SUMIF('Benefits Backend'!$AE$1:$BO$1,AK$3,'Benefits Backend'!$AE16:$BO16)&gt;=1,1,0)*$H17</f>
        <v>0</v>
      </c>
      <c r="AL17">
        <f>IF(SUMIF('Benefits Backend'!$AE$1:$BO$1,AL$3,'Benefits Backend'!$AE16:$BO16)&gt;=1,1,0)*$H17</f>
        <v>16861.24</v>
      </c>
      <c r="AM17">
        <f>IF(SUMIF('Benefits Backend'!$AE$1:$BO$1,AM$3,'Benefits Backend'!$AE16:$BO16)&gt;=1,1,0)*$H17</f>
        <v>16861.24</v>
      </c>
      <c r="AN17">
        <f>IF(SUMIF('Benefits Backend'!$AE$1:$BO$1,AN$3,'Benefits Backend'!$AE16:$BO16)&gt;=1,1,0)*$H17</f>
        <v>0</v>
      </c>
      <c r="AO17">
        <f>IF(SUMIF('Benefits Backend'!$AE$1:$BO$1,AO$3,'Benefits Backend'!$AE16:$BO16)&gt;=1,1,0)*$H17</f>
        <v>0</v>
      </c>
      <c r="AP17">
        <f>IF(SUMIF('Benefits Backend'!$AE$1:$BO$1,AP$3,'Benefits Backend'!$AE16:$BO16)&gt;=1,1,0)*$H17</f>
        <v>0</v>
      </c>
      <c r="AQ17">
        <f>IF(SUMIF('Benefits Backend'!$AE$1:$BO$1,AQ$3,'Benefits Backend'!$AE16:$BO16)&gt;=1,1,0)*$H17</f>
        <v>0</v>
      </c>
      <c r="AR17">
        <f>IF(SUMIF('Benefits Backend'!$AE$1:$BO$1,AR$3,'Benefits Backend'!$AE16:$BO16)&gt;=1,1,0)*$H17</f>
        <v>0</v>
      </c>
      <c r="AS17">
        <f>IF(SUMIF('Benefits Backend'!$AE$1:$BO$1,AS$3,'Benefits Backend'!$AE16:$BO16)&gt;=1,1,0)*$H17</f>
        <v>0</v>
      </c>
      <c r="AT17">
        <f>IF(SUMIF('Benefits Backend'!$AE$1:$BO$1,AT$3,'Benefits Backend'!$AE16:$BO16)&gt;=1,1,0)*$H17</f>
        <v>0</v>
      </c>
      <c r="AU17">
        <f>IF(SUMIF('Benefits Backend'!$AE$1:$BO$1,AU$3,'Benefits Backend'!$AE16:$BO16)&gt;=1,1,0)*$H17</f>
        <v>0</v>
      </c>
      <c r="AV17">
        <f>IF(SUMIF('Benefits Backend'!$AE$1:$BO$1,AV$3,'Benefits Backend'!$AE16:$BO16)&gt;=1,1,0)*$H17</f>
        <v>0</v>
      </c>
      <c r="AW17">
        <f>IF(SUMIF('Benefits Backend'!$AE$1:$BO$1,AW$3,'Benefits Backend'!$AE16:$BO16)&gt;=1,1,0)*$H17</f>
        <v>16861.24</v>
      </c>
      <c r="AX17">
        <f>IF(SUMIF('Benefits Backend'!$AE$1:$BO$1,AX$3,'Benefits Backend'!$AE16:$BO16)&gt;=1,1,0)*$H17</f>
        <v>0</v>
      </c>
      <c r="AY17">
        <f>IF(SUMIF('Benefits Backend'!$AE$1:$BO$1,AY$3,'Benefits Backend'!$AE16:$BO16)&gt;=1,1,0)*$H17</f>
        <v>0</v>
      </c>
      <c r="AZ17">
        <f>IF(SUMIF('Benefits Backend'!$AE$1:$BO$1,AZ$3,'Benefits Backend'!$AE16:$BO16)&gt;=1,1,0)*$H17</f>
        <v>0</v>
      </c>
      <c r="BA17">
        <f>IF(SUMIF('Benefits Backend'!$AE$1:$BO$1,BA$3,'Benefits Backend'!$AE16:$BO16)&gt;=1,1,0)*$H17</f>
        <v>0</v>
      </c>
      <c r="BB17">
        <f>IF(SUMIF('Benefits Backend'!$AE$1:$BO$1,BB$3,'Benefits Backend'!$AE16:$BO16)&gt;=1,1,0)*$H17</f>
        <v>0</v>
      </c>
      <c r="BC17">
        <f>IF(SUMIF('Benefits Backend'!$AE$1:$BO$1,BC$3,'Benefits Backend'!$AE16:$BO16)&gt;=1,1,0)*$H17</f>
        <v>0</v>
      </c>
      <c r="BD17">
        <f>IF(SUMIF('Benefits Backend'!$AE$1:$BO$1,BD$3,'Benefits Backend'!$AE16:$BO16)&gt;=1,1,0)*$H17</f>
        <v>0</v>
      </c>
      <c r="BE17">
        <f>IF(SUMIF('Benefits Backend'!$AE$1:$BO$1,BE$3,'Benefits Backend'!$AE16:$BO16)&gt;=1,1,0)*$H17</f>
        <v>0</v>
      </c>
    </row>
    <row r="18" spans="1:57">
      <c r="A18" s="5" t="str">
        <f>_xlfn.XLOOKUP($E18,'Raw Data'!$E:$E,'Raw Data'!A:A,"ERROR",0,1)</f>
        <v>AE</v>
      </c>
      <c r="B18" s="5" t="str">
        <f>_xlfn.XLOOKUP($E18,'Raw Data'!$E:$E,'Raw Data'!B:B,"ERROR",0,1)</f>
        <v>Hair Mousses</v>
      </c>
      <c r="C18" s="5" t="str">
        <f>_xlfn.XLOOKUP($E18,'Raw Data'!$E:$E,'Raw Data'!C:C,"ERROR",0,1)</f>
        <v>Wella</v>
      </c>
      <c r="D18" s="5" t="str">
        <f>_xlfn.XLOOKUP($E18,'Raw Data'!$E:$E,'Raw Data'!D:D,"ERROR",0,1)</f>
        <v>www.amazon.ae/dp/B00138KV20</v>
      </c>
      <c r="E18" s="5" t="s">
        <v>114</v>
      </c>
      <c r="F18" s="9" t="str">
        <f>_xlfn.XLOOKUP($E18,'Raw Data'!$E:$E,'Raw Data'!F:F,"ERROR",0,1)</f>
        <v>WELLAFLEX FLEXIBLE EXTRA STRONG HOLD  MOUSSE</v>
      </c>
      <c r="G18" s="10">
        <f>_xlfn.XLOOKUP($E18,'Raw Data'!$E:$E,'Raw Data'!G:G,"ERROR",0,1)</f>
        <v>596</v>
      </c>
      <c r="H18" s="9">
        <f>_xlfn.XLOOKUP($E18,'Raw Data'!$E:$E,'Raw Data'!H:H,"ERROR",0,1)</f>
        <v>13971.21</v>
      </c>
      <c r="I18" s="9">
        <f>_xlfn.XLOOKUP($E18,'Raw Data'!$E:$E,'Raw Data'!I:I,"ERROR",0,1)</f>
        <v>0.0187049508453169</v>
      </c>
      <c r="J18" s="9" t="str">
        <f>_xlfn.XLOOKUP($E18,'Raw Data'!$E:$E,'Raw Data'!J:J,"ERROR",0,1)</f>
        <v>Yes</v>
      </c>
      <c r="K18" s="14" t="str">
        <f t="array" ref="K18">_xlfn.IFS(AND(L18&gt;0,L18&lt;=5),"0 to 5",AND(L18&gt;5,L18&lt;=10),"5 to 10",AND(L18&gt;10,L18&lt;=15),"10 to 15",AND(L18&gt;15,L18&lt;=20),"15 to 20",AND(L18&gt;20,L18&lt;=30),"20 to 30",AND(L18&gt;30,L18&lt;=40),"30 to 40",AND(L18&gt;40,L18&lt;=50),"40 to 50",AND(L18&gt;50,L18&lt;=75),"50 to 75",AND(L18&gt;75,L18&lt;=100),"75 to 100",AND(L18&gt;100,L18&lt;=150),"100 to 150",AND(L18&gt;150,L18&lt;=200),"150 to 200",AND(L18&gt;200,L18&lt;=250),"200 to 250",AND(L18&gt;250,L18&lt;=300),"250 to 300",AND(L18&gt;300,L18&lt;=400),"300 to 400",AND(L18&gt;400,L18&lt;=500),"400 to 500",L18&gt;500,"500+")</f>
        <v>20 to 30</v>
      </c>
      <c r="L18" s="9">
        <f>_xlfn.XLOOKUP($E18,'Raw Data'!$E:$E,'Raw Data'!L:L,"ERROR",0,1)</f>
        <v>23.48</v>
      </c>
      <c r="M18" s="14" t="str">
        <f t="array" ref="M18">_xlfn.IFS(AND(N18&gt;0,N18&lt;=5),"0 to 5",AND(N18&gt;5,N18&lt;=10),"5 to 10",AND(N18&gt;10,N18&lt;=15),"10 to 15",AND(N18&gt;15,N18&lt;=20),"15 to 20",AND(N18&gt;20,N18&lt;=30),"20 to 30",AND(N18&gt;30,N18&lt;=40),"30 to 40",AND(N18&gt;40,N18&lt;=50),"40 to 50",AND(N18&gt;50,N18&lt;=75),"50 to 75",AND(N18&gt;75,N18&lt;=100),"75 to 100",AND(N18&gt;100,N18&lt;=150),"100 to 150",AND(N18&gt;150,N18&lt;=200),"150 to 200",AND(N18&gt;200,N18&lt;=250),"200 to 250",AND(N18&gt;250,N18&lt;=300),"250 to 300",AND(N18&gt;300,N18&lt;=400),"300 to 400",AND(N18&gt;400,N18&lt;=500),"400 to 500",N18&gt;500,"500+")</f>
        <v>20 to 30</v>
      </c>
      <c r="N18" s="9">
        <f>_xlfn.XLOOKUP($E18,'Raw Data'!$E:$E,'Raw Data'!N:N,"ERROR",0,1)</f>
        <v>23.67</v>
      </c>
      <c r="O18" s="14" t="str">
        <f t="array" ref="O18">_xlfn.IFS(P18=0,"No Discount",AND(P18&gt;0,P18&lt;=0.02),"0% to 2%",AND(P18&gt;0.02,P18&lt;=0.04),"2% to 4%",AND(P18&gt;0.04,P18&lt;=0.06),"4% to 6%",AND(P18&gt;0.06,P18&lt;=0.08),"6% to 8%",AND(P18&gt;0.08,P18&lt;=0.1),"8% to 10%",AND(P18&gt;0.1,P18&lt;=0.15),"10% to 15%",AND(P18&gt;0.15,P18&lt;=0.2),"15% to 20%",AND(P18&gt;0.2,P18&lt;=0.25),"20% to 25%",AND(P18&gt;0.25,P18&lt;=0.3),"25% to 30%",AND(P18&gt;0.3,P18&lt;=0.4),"30% to 40%",AND(P18&gt;0.4,P18&lt;=0.5),"40% to 50%",AND(P18&gt;0.5,P18&lt;=0.75),"50% to 75%",AND(P18&gt;0.75,P18&lt;=1),"75% to 100%")</f>
        <v>0% to 2%</v>
      </c>
      <c r="P18" s="10">
        <f>_xlfn.XLOOKUP($E18,'Raw Data'!$E:$E,'Raw Data'!P:P,"ERROR",0,1)</f>
        <v>0.00802703844528945</v>
      </c>
      <c r="Q18" s="9">
        <v>200</v>
      </c>
      <c r="R18" s="9" t="s">
        <v>115</v>
      </c>
      <c r="S18" s="5" t="str">
        <f t="array" ref="S18">_xlfn.IFS(AND(T18&gt;0,T18&lt;=0.05),"0 to 0.05",AND(T18&gt;0.05,T18&lt;=0.1),"0.05 to 0.1",AND(T18&gt;0.1,T18&lt;=0.2),"0.1 to 0.2",AND(T18&gt;0.2,T18&lt;=0.3),"0.2 to 0.3",AND(T18&gt;0.3,T18&lt;=0.4),"0.3 to 0.4",AND(T18&gt;0.4,T18&lt;=0.5),"0.4 to 0.5",AND(T18&gt;0.5,T18&lt;=0.75),"0.5 to 0.75",AND(T18&gt;0.75,T18&lt;=1),"0.75 to 1",AND(T18&gt;1,T18&lt;=2),"1 to 2",AND(T18&gt;2,T18&lt;=3),"2 to 3",AND(T18&gt;3,T18&lt;=4),"3 to 4",AND(T18&gt;4,T18&lt;=5),"4 to 5",AND(T18&gt;5,T18&lt;=10),"5 to 10",T18&gt;10,"10+")</f>
        <v>0.1 to 0.2</v>
      </c>
      <c r="T18" s="10">
        <f t="shared" si="1"/>
        <v>0.117462725095201</v>
      </c>
      <c r="U18" s="15" t="str">
        <f t="array" ref="U18">_xlfn.IFS(AND(V18&gt;0,V18&lt;=0.05),"0 to 0.05",AND(V18&gt;0.05,V18&lt;=0.1),"0.05 to 0.1",AND(V18&gt;0.1,V18&lt;=0.2),"0.1 to 0.2",AND(V18&gt;0.2,V18&lt;=0.3),"0.2 to 0.3",AND(V18&gt;0.3,V18&lt;=0.4),"0.3 to 0.4",AND(V18&gt;0.4,V18&lt;=0.5),"0.4 to 0.5",AND(V18&gt;0.5,V18&lt;=0.75),"0.5 to 0.75",AND(V18&gt;0.75,V18&lt;=1),"0.75 to 1",AND(V18&gt;1,V18&lt;=2),"1 to 2",AND(V18&gt;2,V18&lt;=3),"2 to 3",AND(V18&gt;3,V18&lt;=4),"3 to 4",AND(V18&gt;4,V18&lt;=5),"4 to 5",AND(V18&gt;5,V18&lt;=10),"5 to 10",V18&gt;10,"10+")</f>
        <v>0 to 0.05</v>
      </c>
      <c r="V18" s="10">
        <f t="shared" si="2"/>
        <v>0.0319715728198858</v>
      </c>
      <c r="W18" s="15" t="str">
        <f t="array" ref="W18">_xlfn.IFS(AND(X18&gt;0,X18&lt;=0.05),"0 to 0.05",AND(X18&gt;0.05,X18&lt;=0.1),"0.05 to 0.1",AND(X18&gt;0.1,X18&lt;=0.2),"0.1 to 0.2",AND(X18&gt;0.2,X18&lt;=0.3),"0.2 to 0.3",AND(X18&gt;0.3,X18&lt;=0.4),"0.3 to 0.4",AND(X18&gt;0.4,X18&lt;=0.5),"0.4 to 0.5",AND(X18&gt;0.5,X18&lt;=0.75),"0.5 to 0.75",AND(X18&gt;0.75,X18&lt;=1),"0.75 to 1",AND(X18&gt;1,X18&lt;=2),"1 to 2",AND(X18&gt;2,X18&lt;=3),"2 to 3",AND(X18&gt;3,X18&lt;=4),"3 to 4",AND(X18&gt;4,X18&lt;=5),"4 to 5",AND(X18&gt;5,X18&lt;=10),"5 to 10",X18&gt;10,"10+")</f>
        <v>0 to 0.05</v>
      </c>
      <c r="X18" s="16">
        <f t="shared" si="3"/>
        <v>0.0317149357757042</v>
      </c>
      <c r="Y18" s="5" t="str">
        <f t="array" ref="Y18">_xlfn.IFS(AND(Z18&gt;0,Z18&lt;=1),"0 to 1",AND(Z18&gt;1,Z18&lt;=2),"1 to 2",AND(Z18&gt;2,Z18&lt;=4),"2 to 4",AND(Z18&gt;4,Z18&lt;=6),"4 to 6",AND(Z18&gt;6,Z18&lt;=8),"6 to 8",AND(Z18&gt;8,Z18&lt;=10),"8 to 10",AND(Z18&gt;10,Z18&lt;=15),"10 to 15",AND(Z18&gt;15,Z18&lt;=20),"15 to 20",AND(Z18&gt;20,Z18&lt;=25),"20 to 25",AND(Z18&gt;25,Z18&lt;=30),"25 to 30",AND(Z18&gt;30,Z18&lt;=40),"30 to 40",AND(Z18&gt;40,Z18&lt;=50),"40 to 50",Z18&gt;50,"50+")</f>
        <v>6 to 8</v>
      </c>
      <c r="Z18" s="9">
        <f t="array" ref="Z18">_xlfn.IFS(AA18="oz",_xlfn.IFS(R18="oz",Q18,R18="fl oz",Q18*1.04,R18="ml",Q18*0.0338),AA18="fl oz",_xlfn.IFS(R18="oz",Q18/1.04,R18="fl oz",Q18,R18="ml",Q18*0.0338/1.04),AA18="ml",_xlfn.IFS(R18="oz",Q18/0.0338,R18="fl oz",Q18*1.04/0.0338,R18="ml",Q18))</f>
        <v>6.76</v>
      </c>
      <c r="AA18" s="9" t="s">
        <v>96</v>
      </c>
      <c r="AB18" s="5" t="s">
        <v>116</v>
      </c>
      <c r="AC18" s="5" t="s">
        <v>112</v>
      </c>
      <c r="AD18" s="5" t="s">
        <v>117</v>
      </c>
      <c r="AE18">
        <f>IF(SUMIF('Benefits Backend'!$AE$1:$BO$1,AE$3,'Benefits Backend'!$AE17:$BO17)&gt;=1,1,0)*$H18</f>
        <v>0</v>
      </c>
      <c r="AF18">
        <f>IF(SUMIF('Benefits Backend'!$AE$1:$BO$1,AF$3,'Benefits Backend'!$AE17:$BO17)&gt;=1,1,0)*$H18</f>
        <v>0</v>
      </c>
      <c r="AG18">
        <f>IF(SUMIF('Benefits Backend'!$AE$1:$BO$1,AG$3,'Benefits Backend'!$AE17:$BO17)&gt;=1,1,0)*$H18</f>
        <v>0</v>
      </c>
      <c r="AH18">
        <f>IF(SUMIF('Benefits Backend'!$AE$1:$BO$1,AH$3,'Benefits Backend'!$AE17:$BO17)&gt;=1,1,0)*$H18</f>
        <v>0</v>
      </c>
      <c r="AI18">
        <f>IF(SUMIF('Benefits Backend'!$AE$1:$BO$1,AI$3,'Benefits Backend'!$AE17:$BO17)&gt;=1,1,0)*$H18</f>
        <v>13971.21</v>
      </c>
      <c r="AJ18">
        <f>IF(SUMIF('Benefits Backend'!$AE$1:$BO$1,AJ$3,'Benefits Backend'!$AE17:$BO17)&gt;=1,1,0)*$H18</f>
        <v>0</v>
      </c>
      <c r="AK18">
        <f>IF(SUMIF('Benefits Backend'!$AE$1:$BO$1,AK$3,'Benefits Backend'!$AE17:$BO17)&gt;=1,1,0)*$H18</f>
        <v>0</v>
      </c>
      <c r="AL18">
        <f>IF(SUMIF('Benefits Backend'!$AE$1:$BO$1,AL$3,'Benefits Backend'!$AE17:$BO17)&gt;=1,1,0)*$H18</f>
        <v>13971.21</v>
      </c>
      <c r="AM18">
        <f>IF(SUMIF('Benefits Backend'!$AE$1:$BO$1,AM$3,'Benefits Backend'!$AE17:$BO17)&gt;=1,1,0)*$H18</f>
        <v>0</v>
      </c>
      <c r="AN18">
        <f>IF(SUMIF('Benefits Backend'!$AE$1:$BO$1,AN$3,'Benefits Backend'!$AE17:$BO17)&gt;=1,1,0)*$H18</f>
        <v>0</v>
      </c>
      <c r="AO18">
        <f>IF(SUMIF('Benefits Backend'!$AE$1:$BO$1,AO$3,'Benefits Backend'!$AE17:$BO17)&gt;=1,1,0)*$H18</f>
        <v>13971.21</v>
      </c>
      <c r="AP18">
        <f>IF(SUMIF('Benefits Backend'!$AE$1:$BO$1,AP$3,'Benefits Backend'!$AE17:$BO17)&gt;=1,1,0)*$H18</f>
        <v>0</v>
      </c>
      <c r="AQ18">
        <f>IF(SUMIF('Benefits Backend'!$AE$1:$BO$1,AQ$3,'Benefits Backend'!$AE17:$BO17)&gt;=1,1,0)*$H18</f>
        <v>0</v>
      </c>
      <c r="AR18">
        <f>IF(SUMIF('Benefits Backend'!$AE$1:$BO$1,AR$3,'Benefits Backend'!$AE17:$BO17)&gt;=1,1,0)*$H18</f>
        <v>0</v>
      </c>
      <c r="AS18">
        <f>IF(SUMIF('Benefits Backend'!$AE$1:$BO$1,AS$3,'Benefits Backend'!$AE17:$BO17)&gt;=1,1,0)*$H18</f>
        <v>0</v>
      </c>
      <c r="AT18">
        <f>IF(SUMIF('Benefits Backend'!$AE$1:$BO$1,AT$3,'Benefits Backend'!$AE17:$BO17)&gt;=1,1,0)*$H18</f>
        <v>0</v>
      </c>
      <c r="AU18">
        <f>IF(SUMIF('Benefits Backend'!$AE$1:$BO$1,AU$3,'Benefits Backend'!$AE17:$BO17)&gt;=1,1,0)*$H18</f>
        <v>0</v>
      </c>
      <c r="AV18">
        <f>IF(SUMIF('Benefits Backend'!$AE$1:$BO$1,AV$3,'Benefits Backend'!$AE17:$BO17)&gt;=1,1,0)*$H18</f>
        <v>0</v>
      </c>
      <c r="AW18">
        <f>IF(SUMIF('Benefits Backend'!$AE$1:$BO$1,AW$3,'Benefits Backend'!$AE17:$BO17)&gt;=1,1,0)*$H18</f>
        <v>0</v>
      </c>
      <c r="AX18">
        <f>IF(SUMIF('Benefits Backend'!$AE$1:$BO$1,AX$3,'Benefits Backend'!$AE17:$BO17)&gt;=1,1,0)*$H18</f>
        <v>0</v>
      </c>
      <c r="AY18">
        <f>IF(SUMIF('Benefits Backend'!$AE$1:$BO$1,AY$3,'Benefits Backend'!$AE17:$BO17)&gt;=1,1,0)*$H18</f>
        <v>0</v>
      </c>
      <c r="AZ18">
        <f>IF(SUMIF('Benefits Backend'!$AE$1:$BO$1,AZ$3,'Benefits Backend'!$AE17:$BO17)&gt;=1,1,0)*$H18</f>
        <v>0</v>
      </c>
      <c r="BA18">
        <f>IF(SUMIF('Benefits Backend'!$AE$1:$BO$1,BA$3,'Benefits Backend'!$AE17:$BO17)&gt;=1,1,0)*$H18</f>
        <v>0</v>
      </c>
      <c r="BB18">
        <f>IF(SUMIF('Benefits Backend'!$AE$1:$BO$1,BB$3,'Benefits Backend'!$AE17:$BO17)&gt;=1,1,0)*$H18</f>
        <v>0</v>
      </c>
      <c r="BC18">
        <f>IF(SUMIF('Benefits Backend'!$AE$1:$BO$1,BC$3,'Benefits Backend'!$AE17:$BO17)&gt;=1,1,0)*$H18</f>
        <v>0</v>
      </c>
      <c r="BD18">
        <f>IF(SUMIF('Benefits Backend'!$AE$1:$BO$1,BD$3,'Benefits Backend'!$AE17:$BO17)&gt;=1,1,0)*$H18</f>
        <v>0</v>
      </c>
      <c r="BE18">
        <f>IF(SUMIF('Benefits Backend'!$AE$1:$BO$1,BE$3,'Benefits Backend'!$AE17:$BO17)&gt;=1,1,0)*$H18</f>
        <v>0</v>
      </c>
    </row>
    <row r="19" spans="1:57">
      <c r="A19" s="5" t="str">
        <f>_xlfn.XLOOKUP($E19,'Raw Data'!$E:$E,'Raw Data'!A:A,"ERROR",0,1)</f>
        <v>AE</v>
      </c>
      <c r="B19" s="5" t="str">
        <f>_xlfn.XLOOKUP($E19,'Raw Data'!$E:$E,'Raw Data'!B:B,"ERROR",0,1)</f>
        <v>Hair Mousses</v>
      </c>
      <c r="C19" s="5" t="str">
        <f>_xlfn.XLOOKUP($E19,'Raw Data'!$E:$E,'Raw Data'!C:C,"ERROR",0,1)</f>
        <v>Schwarzkopf</v>
      </c>
      <c r="D19" s="5" t="str">
        <f>_xlfn.XLOOKUP($E19,'Raw Data'!$E:$E,'Raw Data'!D:D,"ERROR",0,1)</f>
        <v>www.amazon.ae/dp/B0046M0OVI</v>
      </c>
      <c r="E19" s="5" t="s">
        <v>118</v>
      </c>
      <c r="F19" s="9" t="str">
        <f>_xlfn.XLOOKUP($E19,'Raw Data'!$E:$E,'Raw Data'!F:F,"ERROR",0,1)</f>
        <v>GOT 2 B SEXY VOLUME MOUSSE 250ML</v>
      </c>
      <c r="G19" s="10">
        <f>_xlfn.XLOOKUP($E19,'Raw Data'!$E:$E,'Raw Data'!G:G,"ERROR",0,1)</f>
        <v>264</v>
      </c>
      <c r="H19" s="9">
        <f>_xlfn.XLOOKUP($E19,'Raw Data'!$E:$E,'Raw Data'!H:H,"ERROR",0,1)</f>
        <v>13760.8</v>
      </c>
      <c r="I19" s="9">
        <f>_xlfn.XLOOKUP($E19,'Raw Data'!$E:$E,'Raw Data'!I:I,"ERROR",0,1)</f>
        <v>0.0184232494960878</v>
      </c>
      <c r="J19" s="9" t="str">
        <f>_xlfn.XLOOKUP($E19,'Raw Data'!$E:$E,'Raw Data'!J:J,"ERROR",0,1)</f>
        <v>Yes</v>
      </c>
      <c r="K19" s="14" t="str">
        <f t="array" ref="K19">_xlfn.IFS(AND(L19&gt;0,L19&lt;=5),"0 to 5",AND(L19&gt;5,L19&lt;=10),"5 to 10",AND(L19&gt;10,L19&lt;=15),"10 to 15",AND(L19&gt;15,L19&lt;=20),"15 to 20",AND(L19&gt;20,L19&lt;=30),"20 to 30",AND(L19&gt;30,L19&lt;=40),"30 to 40",AND(L19&gt;40,L19&lt;=50),"40 to 50",AND(L19&gt;50,L19&lt;=75),"50 to 75",AND(L19&gt;75,L19&lt;=100),"75 to 100",AND(L19&gt;100,L19&lt;=150),"100 to 150",AND(L19&gt;150,L19&lt;=200),"150 to 200",AND(L19&gt;200,L19&lt;=250),"200 to 250",AND(L19&gt;250,L19&lt;=300),"250 to 300",AND(L19&gt;300,L19&lt;=400),"300 to 400",AND(L19&gt;400,L19&lt;=500),"400 to 500",L19&gt;500,"500+")</f>
        <v>50 to 75</v>
      </c>
      <c r="L19" s="9">
        <f>_xlfn.XLOOKUP($E19,'Raw Data'!$E:$E,'Raw Data'!L:L,"ERROR",0,1)</f>
        <v>53.42</v>
      </c>
      <c r="M19" s="14" t="str">
        <f t="array" ref="M19">_xlfn.IFS(AND(N19&gt;0,N19&lt;=5),"0 to 5",AND(N19&gt;5,N19&lt;=10),"5 to 10",AND(N19&gt;10,N19&lt;=15),"10 to 15",AND(N19&gt;15,N19&lt;=20),"15 to 20",AND(N19&gt;20,N19&lt;=30),"20 to 30",AND(N19&gt;30,N19&lt;=40),"30 to 40",AND(N19&gt;40,N19&lt;=50),"40 to 50",AND(N19&gt;50,N19&lt;=75),"50 to 75",AND(N19&gt;75,N19&lt;=100),"75 to 100",AND(N19&gt;100,N19&lt;=150),"100 to 150",AND(N19&gt;150,N19&lt;=200),"150 to 200",AND(N19&gt;200,N19&lt;=250),"200 to 250",AND(N19&gt;250,N19&lt;=300),"250 to 300",AND(N19&gt;300,N19&lt;=400),"300 to 400",AND(N19&gt;400,N19&lt;=500),"400 to 500",N19&gt;500,"500+")</f>
        <v>50 to 75</v>
      </c>
      <c r="N19" s="9">
        <f>_xlfn.XLOOKUP($E19,'Raw Data'!$E:$E,'Raw Data'!N:N,"ERROR",0,1)</f>
        <v>55.01</v>
      </c>
      <c r="O19" s="14" t="str">
        <f t="array" ref="O19">_xlfn.IFS(P19=0,"No Discount",AND(P19&gt;0,P19&lt;=0.02),"0% to 2%",AND(P19&gt;0.02,P19&lt;=0.04),"2% to 4%",AND(P19&gt;0.04,P19&lt;=0.06),"4% to 6%",AND(P19&gt;0.06,P19&lt;=0.08),"6% to 8%",AND(P19&gt;0.08,P19&lt;=0.1),"8% to 10%",AND(P19&gt;0.1,P19&lt;=0.15),"10% to 15%",AND(P19&gt;0.15,P19&lt;=0.2),"15% to 20%",AND(P19&gt;0.2,P19&lt;=0.25),"20% to 25%",AND(P19&gt;0.25,P19&lt;=0.3),"25% to 30%",AND(P19&gt;0.3,P19&lt;=0.4),"30% to 40%",AND(P19&gt;0.4,P19&lt;=0.5),"40% to 50%",AND(P19&gt;0.5,P19&lt;=0.75),"50% to 75%",AND(P19&gt;0.75,P19&lt;=1),"75% to 100%")</f>
        <v>2% to 4%</v>
      </c>
      <c r="P19" s="10">
        <f>_xlfn.XLOOKUP($E19,'Raw Data'!$E:$E,'Raw Data'!P:P,"ERROR",0,1)</f>
        <v>0.0289038356662424</v>
      </c>
      <c r="Q19" s="9">
        <f>_xlfn.XLOOKUP($E19,'Raw Data'!$E:$E,'Raw Data'!Q:Q,"ERROR",0,1)</f>
        <v>250</v>
      </c>
      <c r="R19" s="9" t="str">
        <f>_xlfn.XLOOKUP($E19,'Raw Data'!$E:$E,'Raw Data'!R:R,"ERROR",0,1)</f>
        <v>ml</v>
      </c>
      <c r="S19" s="5" t="str">
        <f t="array" ref="S19">_xlfn.IFS(AND(T19&gt;0,T19&lt;=0.05),"0 to 0.05",AND(T19&gt;0.05,T19&lt;=0.1),"0.05 to 0.1",AND(T19&gt;0.1,T19&lt;=0.2),"0.1 to 0.2",AND(T19&gt;0.2,T19&lt;=0.3),"0.2 to 0.3",AND(T19&gt;0.3,T19&lt;=0.4),"0.3 to 0.4",AND(T19&gt;0.4,T19&lt;=0.5),"0.4 to 0.5",AND(T19&gt;0.5,T19&lt;=0.75),"0.5 to 0.75",AND(T19&gt;0.75,T19&lt;=1),"0.75 to 1",AND(T19&gt;1,T19&lt;=2),"1 to 2",AND(T19&gt;2,T19&lt;=3),"2 to 3",AND(T19&gt;3,T19&lt;=4),"3 to 4",AND(T19&gt;4,T19&lt;=5),"4 to 5",AND(T19&gt;5,T19&lt;=10),"5 to 10",T19&gt;10,"10+")</f>
        <v>0.2 to 0.3</v>
      </c>
      <c r="T19" s="10">
        <f t="shared" si="1"/>
        <v>0.213794166084689</v>
      </c>
      <c r="U19" s="15" t="str">
        <f t="array" ref="U19">_xlfn.IFS(AND(V19&gt;0,V19&lt;=0.05),"0 to 0.05",AND(V19&gt;0.05,V19&lt;=0.1),"0.05 to 0.1",AND(V19&gt;0.1,V19&lt;=0.2),"0.1 to 0.2",AND(V19&gt;0.2,V19&lt;=0.3),"0.2 to 0.3",AND(V19&gt;0.3,V19&lt;=0.4),"0.3 to 0.4",AND(V19&gt;0.4,V19&lt;=0.5),"0.4 to 0.5",AND(V19&gt;0.5,V19&lt;=0.75),"0.5 to 0.75",AND(V19&gt;0.75,V19&lt;=1),"0.75 to 1",AND(V19&gt;1,V19&lt;=2),"1 to 2",AND(V19&gt;2,V19&lt;=3),"2 to 3",AND(V19&gt;3,V19&lt;=4),"3 to 4",AND(V19&gt;4,V19&lt;=5),"4 to 5",AND(V19&gt;5,V19&lt;=10),"5 to 10",V19&gt;10,"10+")</f>
        <v>0.05 to 0.1</v>
      </c>
      <c r="V19" s="10">
        <f t="shared" si="2"/>
        <v>0.0594425423175976</v>
      </c>
      <c r="W19" s="15" t="str">
        <f t="array" ref="W19">_xlfn.IFS(AND(X19&gt;0,X19&lt;=0.05),"0 to 0.05",AND(X19&gt;0.05,X19&lt;=0.1),"0.05 to 0.1",AND(X19&gt;0.1,X19&lt;=0.2),"0.1 to 0.2",AND(X19&gt;0.2,X19&lt;=0.3),"0.2 to 0.3",AND(X19&gt;0.3,X19&lt;=0.4),"0.3 to 0.4",AND(X19&gt;0.4,X19&lt;=0.5),"0.4 to 0.5",AND(X19&gt;0.5,X19&lt;=0.75),"0.5 to 0.75",AND(X19&gt;0.75,X19&lt;=1),"0.75 to 1",AND(X19&gt;1,X19&lt;=2),"1 to 2",AND(X19&gt;2,X19&lt;=3),"2 to 3",AND(X19&gt;3,X19&lt;=4),"3 to 4",AND(X19&gt;4,X19&lt;=5),"4 to 5",AND(X19&gt;5,X19&lt;=10),"5 to 10",X19&gt;10,"10+")</f>
        <v>0.05 to 0.1</v>
      </c>
      <c r="X19" s="16">
        <f t="shared" si="3"/>
        <v>0.0577244248428661</v>
      </c>
      <c r="Y19" s="5" t="str">
        <f t="array" ref="Y19">_xlfn.IFS(AND(Z19&gt;0,Z19&lt;=1),"0 to 1",AND(Z19&gt;1,Z19&lt;=2),"1 to 2",AND(Z19&gt;2,Z19&lt;=4),"2 to 4",AND(Z19&gt;4,Z19&lt;=6),"4 to 6",AND(Z19&gt;6,Z19&lt;=8),"6 to 8",AND(Z19&gt;8,Z19&lt;=10),"8 to 10",AND(Z19&gt;10,Z19&lt;=15),"10 to 15",AND(Z19&gt;15,Z19&lt;=20),"15 to 20",AND(Z19&gt;20,Z19&lt;=25),"20 to 25",AND(Z19&gt;25,Z19&lt;=30),"25 to 30",AND(Z19&gt;30,Z19&lt;=40),"30 to 40",AND(Z19&gt;40,Z19&lt;=50),"40 to 50",Z19&gt;50,"50+")</f>
        <v>8 to 10</v>
      </c>
      <c r="Z19" s="9">
        <f t="array" ref="Z19">_xlfn.IFS(AA19="oz",_xlfn.IFS(R19="oz",Q19,R19="fl oz",Q19*1.04,R19="ml",Q19*0.0338),AA19="fl oz",_xlfn.IFS(R19="oz",Q19/1.04,R19="fl oz",Q19,R19="ml",Q19*0.0338/1.04),AA19="ml",_xlfn.IFS(R19="oz",Q19/0.0338,R19="fl oz",Q19*1.04/0.0338,R19="ml",Q19))</f>
        <v>8.45</v>
      </c>
      <c r="AA19" s="9" t="str">
        <f>_xlfn.XLOOKUP($E19,'Raw Data'!$E:$E,'Raw Data'!AA:AA,"ERROR",0,1)</f>
        <v>oz</v>
      </c>
      <c r="AB19" s="5" t="s">
        <v>32</v>
      </c>
      <c r="AC19" s="5" t="s">
        <v>119</v>
      </c>
      <c r="AD19" s="5" t="s">
        <v>43</v>
      </c>
      <c r="AE19">
        <f>IF(SUMIF('Benefits Backend'!$AE$1:$BO$1,AE$3,'Benefits Backend'!$AE18:$BO18)&gt;=1,1,0)*$H19</f>
        <v>0</v>
      </c>
      <c r="AF19">
        <f>IF(SUMIF('Benefits Backend'!$AE$1:$BO$1,AF$3,'Benefits Backend'!$AE18:$BO18)&gt;=1,1,0)*$H19</f>
        <v>0</v>
      </c>
      <c r="AG19">
        <f>IF(SUMIF('Benefits Backend'!$AE$1:$BO$1,AG$3,'Benefits Backend'!$AE18:$BO18)&gt;=1,1,0)*$H19</f>
        <v>0</v>
      </c>
      <c r="AH19">
        <f>IF(SUMIF('Benefits Backend'!$AE$1:$BO$1,AH$3,'Benefits Backend'!$AE18:$BO18)&gt;=1,1,0)*$H19</f>
        <v>0</v>
      </c>
      <c r="AI19">
        <f>IF(SUMIF('Benefits Backend'!$AE$1:$BO$1,AI$3,'Benefits Backend'!$AE18:$BO18)&gt;=1,1,0)*$H19</f>
        <v>0</v>
      </c>
      <c r="AJ19">
        <f>IF(SUMIF('Benefits Backend'!$AE$1:$BO$1,AJ$3,'Benefits Backend'!$AE18:$BO18)&gt;=1,1,0)*$H19</f>
        <v>0</v>
      </c>
      <c r="AK19">
        <f>IF(SUMIF('Benefits Backend'!$AE$1:$BO$1,AK$3,'Benefits Backend'!$AE18:$BO18)&gt;=1,1,0)*$H19</f>
        <v>0</v>
      </c>
      <c r="AL19">
        <f>IF(SUMIF('Benefits Backend'!$AE$1:$BO$1,AL$3,'Benefits Backend'!$AE18:$BO18)&gt;=1,1,0)*$H19</f>
        <v>0</v>
      </c>
      <c r="AM19">
        <f>IF(SUMIF('Benefits Backend'!$AE$1:$BO$1,AM$3,'Benefits Backend'!$AE18:$BO18)&gt;=1,1,0)*$H19</f>
        <v>0</v>
      </c>
      <c r="AN19">
        <f>IF(SUMIF('Benefits Backend'!$AE$1:$BO$1,AN$3,'Benefits Backend'!$AE18:$BO18)&gt;=1,1,0)*$H19</f>
        <v>0</v>
      </c>
      <c r="AO19">
        <f>IF(SUMIF('Benefits Backend'!$AE$1:$BO$1,AO$3,'Benefits Backend'!$AE18:$BO18)&gt;=1,1,0)*$H19</f>
        <v>0</v>
      </c>
      <c r="AP19">
        <f>IF(SUMIF('Benefits Backend'!$AE$1:$BO$1,AP$3,'Benefits Backend'!$AE18:$BO18)&gt;=1,1,0)*$H19</f>
        <v>0</v>
      </c>
      <c r="AQ19">
        <f>IF(SUMIF('Benefits Backend'!$AE$1:$BO$1,AQ$3,'Benefits Backend'!$AE18:$BO18)&gt;=1,1,0)*$H19</f>
        <v>13760.8</v>
      </c>
      <c r="AR19">
        <f>IF(SUMIF('Benefits Backend'!$AE$1:$BO$1,AR$3,'Benefits Backend'!$AE18:$BO18)&gt;=1,1,0)*$H19</f>
        <v>0</v>
      </c>
      <c r="AS19">
        <f>IF(SUMIF('Benefits Backend'!$AE$1:$BO$1,AS$3,'Benefits Backend'!$AE18:$BO18)&gt;=1,1,0)*$H19</f>
        <v>0</v>
      </c>
      <c r="AT19">
        <f>IF(SUMIF('Benefits Backend'!$AE$1:$BO$1,AT$3,'Benefits Backend'!$AE18:$BO18)&gt;=1,1,0)*$H19</f>
        <v>0</v>
      </c>
      <c r="AU19">
        <f>IF(SUMIF('Benefits Backend'!$AE$1:$BO$1,AU$3,'Benefits Backend'!$AE18:$BO18)&gt;=1,1,0)*$H19</f>
        <v>0</v>
      </c>
      <c r="AV19">
        <f>IF(SUMIF('Benefits Backend'!$AE$1:$BO$1,AV$3,'Benefits Backend'!$AE18:$BO18)&gt;=1,1,0)*$H19</f>
        <v>0</v>
      </c>
      <c r="AW19">
        <f>IF(SUMIF('Benefits Backend'!$AE$1:$BO$1,AW$3,'Benefits Backend'!$AE18:$BO18)&gt;=1,1,0)*$H19</f>
        <v>0</v>
      </c>
      <c r="AX19">
        <f>IF(SUMIF('Benefits Backend'!$AE$1:$BO$1,AX$3,'Benefits Backend'!$AE18:$BO18)&gt;=1,1,0)*$H19</f>
        <v>0</v>
      </c>
      <c r="AY19">
        <f>IF(SUMIF('Benefits Backend'!$AE$1:$BO$1,AY$3,'Benefits Backend'!$AE18:$BO18)&gt;=1,1,0)*$H19</f>
        <v>0</v>
      </c>
      <c r="AZ19">
        <f>IF(SUMIF('Benefits Backend'!$AE$1:$BO$1,AZ$3,'Benefits Backend'!$AE18:$BO18)&gt;=1,1,0)*$H19</f>
        <v>0</v>
      </c>
      <c r="BA19">
        <f>IF(SUMIF('Benefits Backend'!$AE$1:$BO$1,BA$3,'Benefits Backend'!$AE18:$BO18)&gt;=1,1,0)*$H19</f>
        <v>0</v>
      </c>
      <c r="BB19">
        <f>IF(SUMIF('Benefits Backend'!$AE$1:$BO$1,BB$3,'Benefits Backend'!$AE18:$BO18)&gt;=1,1,0)*$H19</f>
        <v>0</v>
      </c>
      <c r="BC19">
        <f>IF(SUMIF('Benefits Backend'!$AE$1:$BO$1,BC$3,'Benefits Backend'!$AE18:$BO18)&gt;=1,1,0)*$H19</f>
        <v>0</v>
      </c>
      <c r="BD19">
        <f>IF(SUMIF('Benefits Backend'!$AE$1:$BO$1,BD$3,'Benefits Backend'!$AE18:$BO18)&gt;=1,1,0)*$H19</f>
        <v>0</v>
      </c>
      <c r="BE19">
        <f>IF(SUMIF('Benefits Backend'!$AE$1:$BO$1,BE$3,'Benefits Backend'!$AE18:$BO18)&gt;=1,1,0)*$H19</f>
        <v>0</v>
      </c>
    </row>
    <row r="20" spans="1:57">
      <c r="A20" s="5" t="str">
        <f>_xlfn.XLOOKUP($E20,'Raw Data'!$E:$E,'Raw Data'!A:A,"ERROR",0,1)</f>
        <v>AE</v>
      </c>
      <c r="B20" s="5" t="str">
        <f>_xlfn.XLOOKUP($E20,'Raw Data'!$E:$E,'Raw Data'!B:B,"ERROR",0,1)</f>
        <v>Hair Mousses</v>
      </c>
      <c r="C20" s="5" t="str">
        <f>_xlfn.XLOOKUP($E20,'Raw Data'!$E:$E,'Raw Data'!C:C,"ERROR",0,1)</f>
        <v>Cake</v>
      </c>
      <c r="D20" s="5" t="str">
        <f>_xlfn.XLOOKUP($E20,'Raw Data'!$E:$E,'Raw Data'!D:D,"ERROR",0,1)</f>
        <v>www.amazon.ae/dp/B07PFY5KNL</v>
      </c>
      <c r="E20" s="5" t="s">
        <v>120</v>
      </c>
      <c r="F20" s="9" t="str">
        <f>_xlfn.XLOOKUP($E20,'Raw Data'!$E:$E,'Raw Data'!F:F,"ERROR",0,1)</f>
        <v>Cake Beauty Whipped Curl Defining &amp;  Volumizing   Mousse  â€“ Aloe Vera &amp; Vitamin E for Flexible Hold - Vegan No Heat Curls  Mousse  for Wavy &amp; Curly  Hair  - Sulfate &amp; Cruelty Free  Hair  Products For Women</v>
      </c>
      <c r="G20" s="10">
        <f>_xlfn.XLOOKUP($E20,'Raw Data'!$E:$E,'Raw Data'!G:G,"ERROR",0,1)</f>
        <v>251</v>
      </c>
      <c r="H20" s="9">
        <f>_xlfn.XLOOKUP($E20,'Raw Data'!$E:$E,'Raw Data'!H:H,"ERROR",0,1)</f>
        <v>12751.21</v>
      </c>
      <c r="I20" s="9">
        <f>_xlfn.XLOOKUP($E20,'Raw Data'!$E:$E,'Raw Data'!I:I,"ERROR",0,1)</f>
        <v>0.0170715890941668</v>
      </c>
      <c r="J20" s="9" t="str">
        <f>_xlfn.XLOOKUP($E20,'Raw Data'!$E:$E,'Raw Data'!J:J,"ERROR",0,1)</f>
        <v>Yes</v>
      </c>
      <c r="K20" s="14" t="str">
        <f t="array" ref="K20">_xlfn.IFS(AND(L20&gt;0,L20&lt;=5),"0 to 5",AND(L20&gt;5,L20&lt;=10),"5 to 10",AND(L20&gt;10,L20&lt;=15),"10 to 15",AND(L20&gt;15,L20&lt;=20),"15 to 20",AND(L20&gt;20,L20&lt;=30),"20 to 30",AND(L20&gt;30,L20&lt;=40),"30 to 40",AND(L20&gt;40,L20&lt;=50),"40 to 50",AND(L20&gt;50,L20&lt;=75),"50 to 75",AND(L20&gt;75,L20&lt;=100),"75 to 100",AND(L20&gt;100,L20&lt;=150),"100 to 150",AND(L20&gt;150,L20&lt;=200),"150 to 200",AND(L20&gt;200,L20&lt;=250),"200 to 250",AND(L20&gt;250,L20&lt;=300),"250 to 300",AND(L20&gt;300,L20&lt;=400),"300 to 400",AND(L20&gt;400,L20&lt;=500),"400 to 500",L20&gt;500,"500+")</f>
        <v>50 to 75</v>
      </c>
      <c r="L20" s="9">
        <f>_xlfn.XLOOKUP($E20,'Raw Data'!$E:$E,'Raw Data'!L:L,"ERROR",0,1)</f>
        <v>50.9</v>
      </c>
      <c r="M20" s="14" t="str">
        <f t="array" ref="M20">_xlfn.IFS(AND(N20&gt;0,N20&lt;=5),"0 to 5",AND(N20&gt;5,N20&lt;=10),"5 to 10",AND(N20&gt;10,N20&lt;=15),"10 to 15",AND(N20&gt;15,N20&lt;=20),"15 to 20",AND(N20&gt;20,N20&lt;=30),"20 to 30",AND(N20&gt;30,N20&lt;=40),"30 to 40",AND(N20&gt;40,N20&lt;=50),"40 to 50",AND(N20&gt;50,N20&lt;=75),"50 to 75",AND(N20&gt;75,N20&lt;=100),"75 to 100",AND(N20&gt;100,N20&lt;=150),"100 to 150",AND(N20&gt;150,N20&lt;=200),"150 to 200",AND(N20&gt;200,N20&lt;=250),"200 to 250",AND(N20&gt;250,N20&lt;=300),"250 to 300",AND(N20&gt;300,N20&lt;=400),"300 to 400",AND(N20&gt;400,N20&lt;=500),"400 to 500",N20&gt;500,"500+")</f>
        <v>50 to 75</v>
      </c>
      <c r="N20" s="9">
        <f>_xlfn.XLOOKUP($E20,'Raw Data'!$E:$E,'Raw Data'!N:N,"ERROR",0,1)</f>
        <v>51.34</v>
      </c>
      <c r="O20" s="14" t="str">
        <f t="array" ref="O20">_xlfn.IFS(P20=0,"No Discount",AND(P20&gt;0,P20&lt;=0.02),"0% to 2%",AND(P20&gt;0.02,P20&lt;=0.04),"2% to 4%",AND(P20&gt;0.04,P20&lt;=0.06),"4% to 6%",AND(P20&gt;0.06,P20&lt;=0.08),"6% to 8%",AND(P20&gt;0.08,P20&lt;=0.1),"8% to 10%",AND(P20&gt;0.1,P20&lt;=0.15),"10% to 15%",AND(P20&gt;0.15,P20&lt;=0.2),"15% to 20%",AND(P20&gt;0.2,P20&lt;=0.25),"20% to 25%",AND(P20&gt;0.25,P20&lt;=0.3),"25% to 30%",AND(P20&gt;0.3,P20&lt;=0.4),"30% to 40%",AND(P20&gt;0.4,P20&lt;=0.5),"40% to 50%",AND(P20&gt;0.5,P20&lt;=0.75),"50% to 75%",AND(P20&gt;0.75,P20&lt;=1),"75% to 100%")</f>
        <v>0% to 2%</v>
      </c>
      <c r="P20" s="10">
        <f>_xlfn.XLOOKUP($E20,'Raw Data'!$E:$E,'Raw Data'!P:P,"ERROR",0,1)</f>
        <v>0.00857031554343601</v>
      </c>
      <c r="Q20" s="9">
        <v>250</v>
      </c>
      <c r="R20" s="9" t="s">
        <v>115</v>
      </c>
      <c r="S20" s="5" t="str">
        <f t="array" ref="S20">_xlfn.IFS(AND(T20&gt;0,T20&lt;=0.05),"0 to 0.05",AND(T20&gt;0.05,T20&lt;=0.1),"0.05 to 0.1",AND(T20&gt;0.1,T20&lt;=0.2),"0.1 to 0.2",AND(T20&gt;0.2,T20&lt;=0.3),"0.2 to 0.3",AND(T20&gt;0.3,T20&lt;=0.4),"0.3 to 0.4",AND(T20&gt;0.4,T20&lt;=0.5),"0.4 to 0.5",AND(T20&gt;0.5,T20&lt;=0.75),"0.5 to 0.75",AND(T20&gt;0.75,T20&lt;=1),"0.75 to 1",AND(T20&gt;1,T20&lt;=2),"1 to 2",AND(T20&gt;2,T20&lt;=3),"2 to 3",AND(T20&gt;3,T20&lt;=4),"3 to 4",AND(T20&gt;4,T20&lt;=5),"4 to 5",AND(T20&gt;5,T20&lt;=10),"5 to 10",T20&gt;10,"10+")</f>
        <v>0.2 to 0.3</v>
      </c>
      <c r="T20" s="10">
        <f t="shared" si="1"/>
        <v>0.203708780488781</v>
      </c>
      <c r="U20" s="15" t="str">
        <f t="array" ref="U20">_xlfn.IFS(AND(V20&gt;0,V20&lt;=0.05),"0 to 0.05",AND(V20&gt;0.05,V20&lt;=0.1),"0.05 to 0.1",AND(V20&gt;0.1,V20&lt;=0.2),"0.1 to 0.2",AND(V20&gt;0.2,V20&lt;=0.3),"0.2 to 0.3",AND(V20&gt;0.3,V20&lt;=0.4),"0.3 to 0.4",AND(V20&gt;0.4,V20&lt;=0.5),"0.4 to 0.5",AND(V20&gt;0.5,V20&lt;=0.75),"0.5 to 0.75",AND(V20&gt;0.75,V20&lt;=1),"0.75 to 1",AND(V20&gt;1,V20&lt;=2),"1 to 2",AND(V20&gt;2,V20&lt;=3),"2 to 3",AND(V20&gt;3,V20&lt;=4),"3 to 4",AND(V20&gt;4,V20&lt;=5),"4 to 5",AND(V20&gt;5,V20&lt;=10),"5 to 10",V20&gt;10,"10+")</f>
        <v>0.05 to 0.1</v>
      </c>
      <c r="V20" s="10">
        <f t="shared" si="2"/>
        <v>0.0554768246243494</v>
      </c>
      <c r="W20" s="15" t="str">
        <f t="array" ref="W20">_xlfn.IFS(AND(X20&gt;0,X20&lt;=0.05),"0 to 0.05",AND(X20&gt;0.05,X20&lt;=0.1),"0.05 to 0.1",AND(X20&gt;0.1,X20&lt;=0.2),"0.1 to 0.2",AND(X20&gt;0.2,X20&lt;=0.3),"0.2 to 0.3",AND(X20&gt;0.3,X20&lt;=0.4),"0.3 to 0.4",AND(X20&gt;0.4,X20&lt;=0.5),"0.4 to 0.5",AND(X20&gt;0.5,X20&lt;=0.75),"0.5 to 0.75",AND(X20&gt;0.75,X20&lt;=1),"0.75 to 1",AND(X20&gt;1,X20&lt;=2),"1 to 2",AND(X20&gt;2,X20&lt;=3),"2 to 3",AND(X20&gt;3,X20&lt;=4),"3 to 4",AND(X20&gt;4,X20&lt;=5),"4 to 5",AND(X20&gt;5,X20&lt;=10),"5 to 10",X20&gt;10,"10+")</f>
        <v>0.05 to 0.1</v>
      </c>
      <c r="X20" s="16">
        <f t="shared" si="3"/>
        <v>0.0550013707319709</v>
      </c>
      <c r="Y20" s="5" t="str">
        <f t="array" ref="Y20">_xlfn.IFS(AND(Z20&gt;0,Z20&lt;=1),"0 to 1",AND(Z20&gt;1,Z20&lt;=2),"1 to 2",AND(Z20&gt;2,Z20&lt;=4),"2 to 4",AND(Z20&gt;4,Z20&lt;=6),"4 to 6",AND(Z20&gt;6,Z20&lt;=8),"6 to 8",AND(Z20&gt;8,Z20&lt;=10),"8 to 10",AND(Z20&gt;10,Z20&lt;=15),"10 to 15",AND(Z20&gt;15,Z20&lt;=20),"15 to 20",AND(Z20&gt;20,Z20&lt;=25),"20 to 25",AND(Z20&gt;25,Z20&lt;=30),"25 to 30",AND(Z20&gt;30,Z20&lt;=40),"30 to 40",AND(Z20&gt;40,Z20&lt;=50),"40 to 50",Z20&gt;50,"50+")</f>
        <v>8 to 10</v>
      </c>
      <c r="Z20" s="9">
        <f t="array" ref="Z20">_xlfn.IFS(AA20="oz",_xlfn.IFS(R20="oz",Q20,R20="fl oz",Q20*1.04,R20="ml",Q20*0.0338),AA20="fl oz",_xlfn.IFS(R20="oz",Q20/1.04,R20="fl oz",Q20,R20="ml",Q20*0.0338/1.04),AA20="ml",_xlfn.IFS(R20="oz",Q20/0.0338,R20="fl oz",Q20*1.04/0.0338,R20="ml",Q20))</f>
        <v>8.45</v>
      </c>
      <c r="AA20" s="9" t="s">
        <v>96</v>
      </c>
      <c r="AB20" s="5" t="s">
        <v>121</v>
      </c>
      <c r="AC20" s="5" t="s">
        <v>122</v>
      </c>
      <c r="AD20" s="5" t="s">
        <v>123</v>
      </c>
      <c r="AE20">
        <f>IF(SUMIF('Benefits Backend'!$AE$1:$BO$1,AE$3,'Benefits Backend'!$AE19:$BO19)&gt;=1,1,0)*$H20</f>
        <v>0</v>
      </c>
      <c r="AF20">
        <f>IF(SUMIF('Benefits Backend'!$AE$1:$BO$1,AF$3,'Benefits Backend'!$AE19:$BO19)&gt;=1,1,0)*$H20</f>
        <v>0</v>
      </c>
      <c r="AG20">
        <f>IF(SUMIF('Benefits Backend'!$AE$1:$BO$1,AG$3,'Benefits Backend'!$AE19:$BO19)&gt;=1,1,0)*$H20</f>
        <v>12751.21</v>
      </c>
      <c r="AH20">
        <f>IF(SUMIF('Benefits Backend'!$AE$1:$BO$1,AH$3,'Benefits Backend'!$AE19:$BO19)&gt;=1,1,0)*$H20</f>
        <v>0</v>
      </c>
      <c r="AI20">
        <f>IF(SUMIF('Benefits Backend'!$AE$1:$BO$1,AI$3,'Benefits Backend'!$AE19:$BO19)&gt;=1,1,0)*$H20</f>
        <v>0</v>
      </c>
      <c r="AJ20">
        <f>IF(SUMIF('Benefits Backend'!$AE$1:$BO$1,AJ$3,'Benefits Backend'!$AE19:$BO19)&gt;=1,1,0)*$H20</f>
        <v>0</v>
      </c>
      <c r="AK20">
        <f>IF(SUMIF('Benefits Backend'!$AE$1:$BO$1,AK$3,'Benefits Backend'!$AE19:$BO19)&gt;=1,1,0)*$H20</f>
        <v>0</v>
      </c>
      <c r="AL20">
        <f>IF(SUMIF('Benefits Backend'!$AE$1:$BO$1,AL$3,'Benefits Backend'!$AE19:$BO19)&gt;=1,1,0)*$H20</f>
        <v>12751.21</v>
      </c>
      <c r="AM20">
        <f>IF(SUMIF('Benefits Backend'!$AE$1:$BO$1,AM$3,'Benefits Backend'!$AE19:$BO19)&gt;=1,1,0)*$H20</f>
        <v>12751.21</v>
      </c>
      <c r="AN20">
        <f>IF(SUMIF('Benefits Backend'!$AE$1:$BO$1,AN$3,'Benefits Backend'!$AE19:$BO19)&gt;=1,1,0)*$H20</f>
        <v>0</v>
      </c>
      <c r="AO20">
        <f>IF(SUMIF('Benefits Backend'!$AE$1:$BO$1,AO$3,'Benefits Backend'!$AE19:$BO19)&gt;=1,1,0)*$H20</f>
        <v>12751.21</v>
      </c>
      <c r="AP20">
        <f>IF(SUMIF('Benefits Backend'!$AE$1:$BO$1,AP$3,'Benefits Backend'!$AE19:$BO19)&gt;=1,1,0)*$H20</f>
        <v>0</v>
      </c>
      <c r="AQ20">
        <f>IF(SUMIF('Benefits Backend'!$AE$1:$BO$1,AQ$3,'Benefits Backend'!$AE19:$BO19)&gt;=1,1,0)*$H20</f>
        <v>12751.21</v>
      </c>
      <c r="AR20">
        <f>IF(SUMIF('Benefits Backend'!$AE$1:$BO$1,AR$3,'Benefits Backend'!$AE19:$BO19)&gt;=1,1,0)*$H20</f>
        <v>0</v>
      </c>
      <c r="AS20">
        <f>IF(SUMIF('Benefits Backend'!$AE$1:$BO$1,AS$3,'Benefits Backend'!$AE19:$BO19)&gt;=1,1,0)*$H20</f>
        <v>0</v>
      </c>
      <c r="AT20">
        <f>IF(SUMIF('Benefits Backend'!$AE$1:$BO$1,AT$3,'Benefits Backend'!$AE19:$BO19)&gt;=1,1,0)*$H20</f>
        <v>0</v>
      </c>
      <c r="AU20">
        <f>IF(SUMIF('Benefits Backend'!$AE$1:$BO$1,AU$3,'Benefits Backend'!$AE19:$BO19)&gt;=1,1,0)*$H20</f>
        <v>0</v>
      </c>
      <c r="AV20">
        <f>IF(SUMIF('Benefits Backend'!$AE$1:$BO$1,AV$3,'Benefits Backend'!$AE19:$BO19)&gt;=1,1,0)*$H20</f>
        <v>0</v>
      </c>
      <c r="AW20">
        <f>IF(SUMIF('Benefits Backend'!$AE$1:$BO$1,AW$3,'Benefits Backend'!$AE19:$BO19)&gt;=1,1,0)*$H20</f>
        <v>0</v>
      </c>
      <c r="AX20">
        <f>IF(SUMIF('Benefits Backend'!$AE$1:$BO$1,AX$3,'Benefits Backend'!$AE19:$BO19)&gt;=1,1,0)*$H20</f>
        <v>0</v>
      </c>
      <c r="AY20">
        <f>IF(SUMIF('Benefits Backend'!$AE$1:$BO$1,AY$3,'Benefits Backend'!$AE19:$BO19)&gt;=1,1,0)*$H20</f>
        <v>0</v>
      </c>
      <c r="AZ20">
        <f>IF(SUMIF('Benefits Backend'!$AE$1:$BO$1,AZ$3,'Benefits Backend'!$AE19:$BO19)&gt;=1,1,0)*$H20</f>
        <v>0</v>
      </c>
      <c r="BA20">
        <f>IF(SUMIF('Benefits Backend'!$AE$1:$BO$1,BA$3,'Benefits Backend'!$AE19:$BO19)&gt;=1,1,0)*$H20</f>
        <v>0</v>
      </c>
      <c r="BB20">
        <f>IF(SUMIF('Benefits Backend'!$AE$1:$BO$1,BB$3,'Benefits Backend'!$AE19:$BO19)&gt;=1,1,0)*$H20</f>
        <v>0</v>
      </c>
      <c r="BC20">
        <f>IF(SUMIF('Benefits Backend'!$AE$1:$BO$1,BC$3,'Benefits Backend'!$AE19:$BO19)&gt;=1,1,0)*$H20</f>
        <v>0</v>
      </c>
      <c r="BD20">
        <f>IF(SUMIF('Benefits Backend'!$AE$1:$BO$1,BD$3,'Benefits Backend'!$AE19:$BO19)&gt;=1,1,0)*$H20</f>
        <v>0</v>
      </c>
      <c r="BE20">
        <f>IF(SUMIF('Benefits Backend'!$AE$1:$BO$1,BE$3,'Benefits Backend'!$AE19:$BO19)&gt;=1,1,0)*$H20</f>
        <v>0</v>
      </c>
    </row>
    <row r="21" spans="1:57">
      <c r="A21" s="5" t="str">
        <f>_xlfn.XLOOKUP($E21,'Raw Data'!$E:$E,'Raw Data'!A:A,"ERROR",0,1)</f>
        <v>AE</v>
      </c>
      <c r="B21" s="5" t="str">
        <f>_xlfn.XLOOKUP($E21,'Raw Data'!$E:$E,'Raw Data'!B:B,"ERROR",0,1)</f>
        <v>Hair Mousses</v>
      </c>
      <c r="C21" s="5" t="str">
        <f>_xlfn.XLOOKUP($E21,'Raw Data'!$E:$E,'Raw Data'!C:C,"ERROR",0,1)</f>
        <v>pilot</v>
      </c>
      <c r="D21" s="5" t="str">
        <f>_xlfn.XLOOKUP($E21,'Raw Data'!$E:$E,'Raw Data'!D:D,"ERROR",0,1)</f>
        <v>www.amazon.ae/dp/B0BCZBNKNY</v>
      </c>
      <c r="E21" s="5" t="s">
        <v>124</v>
      </c>
      <c r="F21" s="9" t="str">
        <f>_xlfn.XLOOKUP($E21,'Raw Data'!$E:$E,'Raw Data'!F:F,"ERROR",0,1)</f>
        <v>HD Life Mousse Volume &amp; Shine 300 ml Creamy mousse, Vegan formula, Extra shine, Volume, Frizz control Mousse - Made in Italy HD Life Mousse Volume &amp; Shine 300 ml Creamy mousse, Vegan formula, Extra shine, Volume, Frizz control Mousse - Made in Italy</v>
      </c>
      <c r="G21" s="10">
        <f>_xlfn.XLOOKUP($E21,'Raw Data'!$E:$E,'Raw Data'!G:G,"ERROR",0,1)</f>
        <v>237</v>
      </c>
      <c r="H21" s="9">
        <f>_xlfn.XLOOKUP($E21,'Raw Data'!$E:$E,'Raw Data'!H:H,"ERROR",0,1)</f>
        <v>12173.82</v>
      </c>
      <c r="I21" s="9">
        <f>_xlfn.XLOOKUP($E21,'Raw Data'!$E:$E,'Raw Data'!I:I,"ERROR",0,1)</f>
        <v>0.0162985671749073</v>
      </c>
      <c r="J21" s="9" t="str">
        <f>_xlfn.XLOOKUP($E21,'Raw Data'!$E:$E,'Raw Data'!J:J,"ERROR",0,1)</f>
        <v>Yes</v>
      </c>
      <c r="K21" s="14" t="str">
        <f t="array" ref="K21">_xlfn.IFS(AND(L21&gt;0,L21&lt;=5),"0 to 5",AND(L21&gt;5,L21&lt;=10),"5 to 10",AND(L21&gt;10,L21&lt;=15),"10 to 15",AND(L21&gt;15,L21&lt;=20),"15 to 20",AND(L21&gt;20,L21&lt;=30),"20 to 30",AND(L21&gt;30,L21&lt;=40),"30 to 40",AND(L21&gt;40,L21&lt;=50),"40 to 50",AND(L21&gt;50,L21&lt;=75),"50 to 75",AND(L21&gt;75,L21&lt;=100),"75 to 100",AND(L21&gt;100,L21&lt;=150),"100 to 150",AND(L21&gt;150,L21&lt;=200),"150 to 200",AND(L21&gt;200,L21&lt;=250),"200 to 250",AND(L21&gt;250,L21&lt;=300),"250 to 300",AND(L21&gt;300,L21&lt;=400),"300 to 400",AND(L21&gt;400,L21&lt;=500),"400 to 500",L21&gt;500,"500+")</f>
        <v>50 to 75</v>
      </c>
      <c r="L21" s="9">
        <f>_xlfn.XLOOKUP($E21,'Raw Data'!$E:$E,'Raw Data'!L:L,"ERROR",0,1)</f>
        <v>50.48</v>
      </c>
      <c r="M21" s="14" t="str">
        <f t="array" ref="M21">_xlfn.IFS(AND(N21&gt;0,N21&lt;=5),"0 to 5",AND(N21&gt;5,N21&lt;=10),"5 to 10",AND(N21&gt;10,N21&lt;=15),"10 to 15",AND(N21&gt;15,N21&lt;=20),"15 to 20",AND(N21&gt;20,N21&lt;=30),"20 to 30",AND(N21&gt;30,N21&lt;=40),"30 to 40",AND(N21&gt;40,N21&lt;=50),"40 to 50",AND(N21&gt;50,N21&lt;=75),"50 to 75",AND(N21&gt;75,N21&lt;=100),"75 to 100",AND(N21&gt;100,N21&lt;=150),"100 to 150",AND(N21&gt;150,N21&lt;=200),"150 to 200",AND(N21&gt;200,N21&lt;=250),"200 to 250",AND(N21&gt;250,N21&lt;=300),"250 to 300",AND(N21&gt;300,N21&lt;=400),"300 to 400",AND(N21&gt;400,N21&lt;=500),"400 to 500",N21&gt;500,"500+")</f>
        <v>50 to 75</v>
      </c>
      <c r="N21" s="9">
        <f>_xlfn.XLOOKUP($E21,'Raw Data'!$E:$E,'Raw Data'!N:N,"ERROR",0,1)</f>
        <v>53.43</v>
      </c>
      <c r="O21" s="14" t="str">
        <f t="array" ref="O21">_xlfn.IFS(P21=0,"No Discount",AND(P21&gt;0,P21&lt;=0.02),"0% to 2%",AND(P21&gt;0.02,P21&lt;=0.04),"2% to 4%",AND(P21&gt;0.04,P21&lt;=0.06),"4% to 6%",AND(P21&gt;0.06,P21&lt;=0.08),"6% to 8%",AND(P21&gt;0.08,P21&lt;=0.1),"8% to 10%",AND(P21&gt;0.1,P21&lt;=0.15),"10% to 15%",AND(P21&gt;0.15,P21&lt;=0.2),"15% to 20%",AND(P21&gt;0.2,P21&lt;=0.25),"20% to 25%",AND(P21&gt;0.25,P21&lt;=0.3),"25% to 30%",AND(P21&gt;0.3,P21&lt;=0.4),"30% to 40%",AND(P21&gt;0.4,P21&lt;=0.5),"40% to 50%",AND(P21&gt;0.5,P21&lt;=0.75),"50% to 75%",AND(P21&gt;0.75,P21&lt;=1),"75% to 100%")</f>
        <v>4% to 6%</v>
      </c>
      <c r="P21" s="10">
        <f>_xlfn.XLOOKUP($E21,'Raw Data'!$E:$E,'Raw Data'!P:P,"ERROR",0,1)</f>
        <v>0.0552124274752013</v>
      </c>
      <c r="Q21" s="9">
        <f>_xlfn.XLOOKUP($E21,'Raw Data'!$E:$E,'Raw Data'!Q:Q,"ERROR",0,1)</f>
        <v>300</v>
      </c>
      <c r="R21" s="9" t="str">
        <f>_xlfn.XLOOKUP($E21,'Raw Data'!$E:$E,'Raw Data'!R:R,"ERROR",0,1)</f>
        <v>ml</v>
      </c>
      <c r="S21" s="5" t="str">
        <f t="array" ref="S21">_xlfn.IFS(AND(T21&gt;0,T21&lt;=0.05),"0 to 0.05",AND(T21&gt;0.05,T21&lt;=0.1),"0.05 to 0.1",AND(T21&gt;0.1,T21&lt;=0.2),"0.1 to 0.2",AND(T21&gt;0.2,T21&lt;=0.3),"0.2 to 0.3",AND(T21&gt;0.3,T21&lt;=0.4),"0.3 to 0.4",AND(T21&gt;0.4,T21&lt;=0.5),"0.4 to 0.5",AND(T21&gt;0.5,T21&lt;=0.75),"0.5 to 0.75",AND(T21&gt;0.75,T21&lt;=1),"0.75 to 1",AND(T21&gt;1,T21&lt;=2),"1 to 2",AND(T21&gt;2,T21&lt;=3),"2 to 3",AND(T21&gt;3,T21&lt;=4),"3 to 4",AND(T21&gt;4,T21&lt;=5),"4 to 5",AND(T21&gt;5,T21&lt;=10),"5 to 10",T21&gt;10,"10+")</f>
        <v>0.1 to 0.2</v>
      </c>
      <c r="T21" s="10">
        <f t="shared" si="1"/>
        <v>0.168356569074552</v>
      </c>
      <c r="U21" s="15" t="str">
        <f t="array" ref="U21">_xlfn.IFS(AND(V21&gt;0,V21&lt;=0.05),"0 to 0.05",AND(V21&gt;0.05,V21&lt;=0.1),"0.05 to 0.1",AND(V21&gt;0.1,V21&lt;=0.2),"0.1 to 0.2",AND(V21&gt;0.2,V21&lt;=0.3),"0.2 to 0.3",AND(V21&gt;0.3,V21&lt;=0.4),"0.3 to 0.4",AND(V21&gt;0.4,V21&lt;=0.5),"0.4 to 0.5",AND(V21&gt;0.5,V21&lt;=0.75),"0.5 to 0.75",AND(V21&gt;0.75,V21&lt;=1),"0.75 to 1",AND(V21&gt;1,V21&lt;=2),"1 to 2",AND(V21&gt;2,V21&lt;=3),"2 to 3",AND(V21&gt;3,V21&lt;=4),"3 to 4",AND(V21&gt;4,V21&lt;=5),"4 to 5",AND(V21&gt;5,V21&lt;=10),"5 to 10",V21&gt;10,"10+")</f>
        <v>0 to 0.05</v>
      </c>
      <c r="V21" s="10">
        <f t="shared" si="2"/>
        <v>0.0481126921776229</v>
      </c>
      <c r="W21" s="15" t="str">
        <f t="array" ref="W21">_xlfn.IFS(AND(X21&gt;0,X21&lt;=0.05),"0 to 0.05",AND(X21&gt;0.05,X21&lt;=0.1),"0.05 to 0.1",AND(X21&gt;0.1,X21&lt;=0.2),"0.1 to 0.2",AND(X21&gt;0.2,X21&lt;=0.3),"0.2 to 0.3",AND(X21&gt;0.3,X21&lt;=0.4),"0.3 to 0.4",AND(X21&gt;0.4,X21&lt;=0.5),"0.4 to 0.5",AND(X21&gt;0.5,X21&lt;=0.75),"0.5 to 0.75",AND(X21&gt;0.75,X21&lt;=1),"0.75 to 1",AND(X21&gt;1,X21&lt;=2),"1 to 2",AND(X21&gt;2,X21&lt;=3),"2 to 3",AND(X21&gt;3,X21&lt;=4),"3 to 4",AND(X21&gt;4,X21&lt;=5),"4 to 5",AND(X21&gt;5,X21&lt;=10),"5 to 10",X21&gt;10,"10+")</f>
        <v>0 to 0.05</v>
      </c>
      <c r="X21" s="16">
        <f t="shared" si="3"/>
        <v>0.0454562736501292</v>
      </c>
      <c r="Y21" s="5" t="str">
        <f t="array" ref="Y21">_xlfn.IFS(AND(Z21&gt;0,Z21&lt;=1),"0 to 1",AND(Z21&gt;1,Z21&lt;=2),"1 to 2",AND(Z21&gt;2,Z21&lt;=4),"2 to 4",AND(Z21&gt;4,Z21&lt;=6),"4 to 6",AND(Z21&gt;6,Z21&lt;=8),"6 to 8",AND(Z21&gt;8,Z21&lt;=10),"8 to 10",AND(Z21&gt;10,Z21&lt;=15),"10 to 15",AND(Z21&gt;15,Z21&lt;=20),"15 to 20",AND(Z21&gt;20,Z21&lt;=25),"20 to 25",AND(Z21&gt;25,Z21&lt;=30),"25 to 30",AND(Z21&gt;30,Z21&lt;=40),"30 to 40",AND(Z21&gt;40,Z21&lt;=50),"40 to 50",Z21&gt;50,"50+")</f>
        <v>10 to 15</v>
      </c>
      <c r="Z21" s="9">
        <f t="array" ref="Z21">_xlfn.IFS(AA21="oz",_xlfn.IFS(R21="oz",Q21,R21="fl oz",Q21*1.04,R21="ml",Q21*0.0338),AA21="fl oz",_xlfn.IFS(R21="oz",Q21/1.04,R21="fl oz",Q21,R21="ml",Q21*0.0338/1.04),AA21="ml",_xlfn.IFS(R21="oz",Q21/0.0338,R21="fl oz",Q21*1.04/0.0338,R21="ml",Q21))</f>
        <v>10.14</v>
      </c>
      <c r="AA21" s="9" t="str">
        <f>_xlfn.XLOOKUP($E21,'Raw Data'!$E:$E,'Raw Data'!AA:AA,"ERROR",0,1)</f>
        <v>oz</v>
      </c>
      <c r="AB21" s="5" t="s">
        <v>125</v>
      </c>
      <c r="AC21" s="5" t="s">
        <v>126</v>
      </c>
      <c r="AD21" s="5" t="s">
        <v>127</v>
      </c>
      <c r="AE21">
        <f>IF(SUMIF('Benefits Backend'!$AE$1:$BO$1,AE$3,'Benefits Backend'!$AE20:$BO20)&gt;=1,1,0)*$H21</f>
        <v>12173.82</v>
      </c>
      <c r="AF21">
        <f>IF(SUMIF('Benefits Backend'!$AE$1:$BO$1,AF$3,'Benefits Backend'!$AE20:$BO20)&gt;=1,1,0)*$H21</f>
        <v>0</v>
      </c>
      <c r="AG21">
        <f>IF(SUMIF('Benefits Backend'!$AE$1:$BO$1,AG$3,'Benefits Backend'!$AE20:$BO20)&gt;=1,1,0)*$H21</f>
        <v>0</v>
      </c>
      <c r="AH21">
        <f>IF(SUMIF('Benefits Backend'!$AE$1:$BO$1,AH$3,'Benefits Backend'!$AE20:$BO20)&gt;=1,1,0)*$H21</f>
        <v>0</v>
      </c>
      <c r="AI21">
        <f>IF(SUMIF('Benefits Backend'!$AE$1:$BO$1,AI$3,'Benefits Backend'!$AE20:$BO20)&gt;=1,1,0)*$H21</f>
        <v>0</v>
      </c>
      <c r="AJ21">
        <f>IF(SUMIF('Benefits Backend'!$AE$1:$BO$1,AJ$3,'Benefits Backend'!$AE20:$BO20)&gt;=1,1,0)*$H21</f>
        <v>0</v>
      </c>
      <c r="AK21">
        <f>IF(SUMIF('Benefits Backend'!$AE$1:$BO$1,AK$3,'Benefits Backend'!$AE20:$BO20)&gt;=1,1,0)*$H21</f>
        <v>0</v>
      </c>
      <c r="AL21">
        <f>IF(SUMIF('Benefits Backend'!$AE$1:$BO$1,AL$3,'Benefits Backend'!$AE20:$BO20)&gt;=1,1,0)*$H21</f>
        <v>12173.82</v>
      </c>
      <c r="AM21">
        <f>IF(SUMIF('Benefits Backend'!$AE$1:$BO$1,AM$3,'Benefits Backend'!$AE20:$BO20)&gt;=1,1,0)*$H21</f>
        <v>0</v>
      </c>
      <c r="AN21">
        <f>IF(SUMIF('Benefits Backend'!$AE$1:$BO$1,AN$3,'Benefits Backend'!$AE20:$BO20)&gt;=1,1,0)*$H21</f>
        <v>0</v>
      </c>
      <c r="AO21">
        <f>IF(SUMIF('Benefits Backend'!$AE$1:$BO$1,AO$3,'Benefits Backend'!$AE20:$BO20)&gt;=1,1,0)*$H21</f>
        <v>0</v>
      </c>
      <c r="AP21">
        <f>IF(SUMIF('Benefits Backend'!$AE$1:$BO$1,AP$3,'Benefits Backend'!$AE20:$BO20)&gt;=1,1,0)*$H21</f>
        <v>0</v>
      </c>
      <c r="AQ21">
        <f>IF(SUMIF('Benefits Backend'!$AE$1:$BO$1,AQ$3,'Benefits Backend'!$AE20:$BO20)&gt;=1,1,0)*$H21</f>
        <v>12173.82</v>
      </c>
      <c r="AR21">
        <f>IF(SUMIF('Benefits Backend'!$AE$1:$BO$1,AR$3,'Benefits Backend'!$AE20:$BO20)&gt;=1,1,0)*$H21</f>
        <v>0</v>
      </c>
      <c r="AS21">
        <f>IF(SUMIF('Benefits Backend'!$AE$1:$BO$1,AS$3,'Benefits Backend'!$AE20:$BO20)&gt;=1,1,0)*$H21</f>
        <v>0</v>
      </c>
      <c r="AT21">
        <f>IF(SUMIF('Benefits Backend'!$AE$1:$BO$1,AT$3,'Benefits Backend'!$AE20:$BO20)&gt;=1,1,0)*$H21</f>
        <v>0</v>
      </c>
      <c r="AU21">
        <f>IF(SUMIF('Benefits Backend'!$AE$1:$BO$1,AU$3,'Benefits Backend'!$AE20:$BO20)&gt;=1,1,0)*$H21</f>
        <v>0</v>
      </c>
      <c r="AV21">
        <f>IF(SUMIF('Benefits Backend'!$AE$1:$BO$1,AV$3,'Benefits Backend'!$AE20:$BO20)&gt;=1,1,0)*$H21</f>
        <v>0</v>
      </c>
      <c r="AW21">
        <f>IF(SUMIF('Benefits Backend'!$AE$1:$BO$1,AW$3,'Benefits Backend'!$AE20:$BO20)&gt;=1,1,0)*$H21</f>
        <v>0</v>
      </c>
      <c r="AX21">
        <f>IF(SUMIF('Benefits Backend'!$AE$1:$BO$1,AX$3,'Benefits Backend'!$AE20:$BO20)&gt;=1,1,0)*$H21</f>
        <v>0</v>
      </c>
      <c r="AY21">
        <f>IF(SUMIF('Benefits Backend'!$AE$1:$BO$1,AY$3,'Benefits Backend'!$AE20:$BO20)&gt;=1,1,0)*$H21</f>
        <v>0</v>
      </c>
      <c r="AZ21">
        <f>IF(SUMIF('Benefits Backend'!$AE$1:$BO$1,AZ$3,'Benefits Backend'!$AE20:$BO20)&gt;=1,1,0)*$H21</f>
        <v>0</v>
      </c>
      <c r="BA21">
        <f>IF(SUMIF('Benefits Backend'!$AE$1:$BO$1,BA$3,'Benefits Backend'!$AE20:$BO20)&gt;=1,1,0)*$H21</f>
        <v>0</v>
      </c>
      <c r="BB21">
        <f>IF(SUMIF('Benefits Backend'!$AE$1:$BO$1,BB$3,'Benefits Backend'!$AE20:$BO20)&gt;=1,1,0)*$H21</f>
        <v>0</v>
      </c>
      <c r="BC21">
        <f>IF(SUMIF('Benefits Backend'!$AE$1:$BO$1,BC$3,'Benefits Backend'!$AE20:$BO20)&gt;=1,1,0)*$H21</f>
        <v>0</v>
      </c>
      <c r="BD21">
        <f>IF(SUMIF('Benefits Backend'!$AE$1:$BO$1,BD$3,'Benefits Backend'!$AE20:$BO20)&gt;=1,1,0)*$H21</f>
        <v>0</v>
      </c>
      <c r="BE21">
        <f>IF(SUMIF('Benefits Backend'!$AE$1:$BO$1,BE$3,'Benefits Backend'!$AE20:$BO20)&gt;=1,1,0)*$H21</f>
        <v>0</v>
      </c>
    </row>
    <row r="22" spans="1:57">
      <c r="A22" s="5" t="str">
        <f>_xlfn.XLOOKUP($E22,'Raw Data'!$E:$E,'Raw Data'!A:A,"ERROR",0,1)</f>
        <v>AE</v>
      </c>
      <c r="B22" s="5" t="str">
        <f>_xlfn.XLOOKUP($E22,'Raw Data'!$E:$E,'Raw Data'!B:B,"ERROR",0,1)</f>
        <v>Hair Mousses</v>
      </c>
      <c r="C22" s="5" t="str">
        <f>_xlfn.XLOOKUP($E22,'Raw Data'!$E:$E,'Raw Data'!C:C,"ERROR",0,1)</f>
        <v>others</v>
      </c>
      <c r="D22" s="5" t="str">
        <f>_xlfn.XLOOKUP($E22,'Raw Data'!$E:$E,'Raw Data'!D:D,"ERROR",0,1)</f>
        <v>www.amazon.ae/dp/B000TG63EW</v>
      </c>
      <c r="E22" s="5" t="s">
        <v>128</v>
      </c>
      <c r="F22" s="9" t="str">
        <f>_xlfn.XLOOKUP($E22,'Raw Data'!$E:$E,'Raw Data'!F:F,"ERROR",0,1)</f>
        <v>Coconut Oil and Shea Wrap Me Foaming Curl Mousse by Lotta Body, Creates Soft Wraps, Hair Mousse for Curly Hair, Defines Curls, Anti Frizz, 7 Fl Oz Coconut Oil and Shea Wrap Me Foaming Curl Mousse by Lotta Body, Creates Soft Wraps, Hair Mousse for Curly Hair, Defines Curls, Anti Frizz, 7 Fl Oz</v>
      </c>
      <c r="G22" s="10">
        <f>_xlfn.XLOOKUP($E22,'Raw Data'!$E:$E,'Raw Data'!G:G,"ERROR",0,1)</f>
        <v>322</v>
      </c>
      <c r="H22" s="9">
        <f>_xlfn.XLOOKUP($E22,'Raw Data'!$E:$E,'Raw Data'!H:H,"ERROR",0,1)</f>
        <v>11182.36</v>
      </c>
      <c r="I22" s="9">
        <f>_xlfn.XLOOKUP($E22,'Raw Data'!$E:$E,'Raw Data'!I:I,"ERROR",0,1)</f>
        <v>0.0149711795996652</v>
      </c>
      <c r="J22" s="9" t="str">
        <f>_xlfn.XLOOKUP($E22,'Raw Data'!$E:$E,'Raw Data'!J:J,"ERROR",0,1)</f>
        <v>Yes</v>
      </c>
      <c r="K22" s="14" t="str">
        <f t="array" ref="K22">_xlfn.IFS(AND(L22&gt;0,L22&lt;=5),"0 to 5",AND(L22&gt;5,L22&lt;=10),"5 to 10",AND(L22&gt;10,L22&lt;=15),"10 to 15",AND(L22&gt;15,L22&lt;=20),"15 to 20",AND(L22&gt;20,L22&lt;=30),"20 to 30",AND(L22&gt;30,L22&lt;=40),"30 to 40",AND(L22&gt;40,L22&lt;=50),"40 to 50",AND(L22&gt;50,L22&lt;=75),"50 to 75",AND(L22&gt;75,L22&lt;=100),"75 to 100",AND(L22&gt;100,L22&lt;=150),"100 to 150",AND(L22&gt;150,L22&lt;=200),"150 to 200",AND(L22&gt;200,L22&lt;=250),"200 to 250",AND(L22&gt;250,L22&lt;=300),"250 to 300",AND(L22&gt;300,L22&lt;=400),"300 to 400",AND(L22&gt;400,L22&lt;=500),"400 to 500",L22&gt;500,"500+")</f>
        <v>30 to 40</v>
      </c>
      <c r="L22" s="9">
        <f>_xlfn.XLOOKUP($E22,'Raw Data'!$E:$E,'Raw Data'!L:L,"ERROR",0,1)</f>
        <v>35.34</v>
      </c>
      <c r="M22" s="14" t="str">
        <f t="array" ref="M22">_xlfn.IFS(AND(N22&gt;0,N22&lt;=5),"0 to 5",AND(N22&gt;5,N22&lt;=10),"5 to 10",AND(N22&gt;10,N22&lt;=15),"10 to 15",AND(N22&gt;15,N22&lt;=20),"15 to 20",AND(N22&gt;20,N22&lt;=30),"20 to 30",AND(N22&gt;30,N22&lt;=40),"30 to 40",AND(N22&gt;40,N22&lt;=50),"40 to 50",AND(N22&gt;50,N22&lt;=75),"50 to 75",AND(N22&gt;75,N22&lt;=100),"75 to 100",AND(N22&gt;100,N22&lt;=150),"100 to 150",AND(N22&gt;150,N22&lt;=200),"150 to 200",AND(N22&gt;200,N22&lt;=250),"200 to 250",AND(N22&gt;250,N22&lt;=300),"250 to 300",AND(N22&gt;300,N22&lt;=400),"300 to 400",AND(N22&gt;400,N22&lt;=500),"400 to 500",N22&gt;500,"500+")</f>
        <v>30 to 40</v>
      </c>
      <c r="N22" s="9">
        <f>_xlfn.XLOOKUP($E22,'Raw Data'!$E:$E,'Raw Data'!N:N,"ERROR",0,1)</f>
        <v>37.58</v>
      </c>
      <c r="O22" s="14" t="str">
        <f t="array" ref="O22">_xlfn.IFS(P22=0,"No Discount",AND(P22&gt;0,P22&lt;=0.02),"0% to 2%",AND(P22&gt;0.02,P22&lt;=0.04),"2% to 4%",AND(P22&gt;0.04,P22&lt;=0.06),"4% to 6%",AND(P22&gt;0.06,P22&lt;=0.08),"6% to 8%",AND(P22&gt;0.08,P22&lt;=0.1),"8% to 10%",AND(P22&gt;0.1,P22&lt;=0.15),"10% to 15%",AND(P22&gt;0.15,P22&lt;=0.2),"15% to 20%",AND(P22&gt;0.2,P22&lt;=0.25),"20% to 25%",AND(P22&gt;0.25,P22&lt;=0.3),"25% to 30%",AND(P22&gt;0.3,P22&lt;=0.4),"30% to 40%",AND(P22&gt;0.4,P22&lt;=0.5),"40% to 50%",AND(P22&gt;0.5,P22&lt;=0.75),"50% to 75%",AND(P22&gt;0.75,P22&lt;=1),"75% to 100%")</f>
        <v>4% to 6%</v>
      </c>
      <c r="P22" s="10">
        <f>_xlfn.XLOOKUP($E22,'Raw Data'!$E:$E,'Raw Data'!P:P,"ERROR",0,1)</f>
        <v>0.0596061734965406</v>
      </c>
      <c r="Q22" s="9">
        <f>_xlfn.XLOOKUP($E22,'Raw Data'!$E:$E,'Raw Data'!Q:Q,"ERROR",0,1)</f>
        <v>7</v>
      </c>
      <c r="R22" s="9" t="str">
        <f>_xlfn.XLOOKUP($E22,'Raw Data'!$E:$E,'Raw Data'!R:R,"ERROR",0,1)</f>
        <v>fl oz</v>
      </c>
      <c r="S22" s="5" t="str">
        <f t="array" ref="S22">_xlfn.IFS(AND(T22&gt;0,T22&lt;=0.05),"0 to 0.05",AND(T22&gt;0.05,T22&lt;=0.1),"0.05 to 0.1",AND(T22&gt;0.1,T22&lt;=0.2),"0.1 to 0.2",AND(T22&gt;0.2,T22&lt;=0.3),"0.2 to 0.3",AND(T22&gt;0.3,T22&lt;=0.4),"0.3 to 0.4",AND(T22&gt;0.4,T22&lt;=0.5),"0.4 to 0.5",AND(T22&gt;0.5,T22&lt;=0.75),"0.5 to 0.75",AND(T22&gt;0.75,T22&lt;=1),"0.75 to 1",AND(T22&gt;1,T22&lt;=2),"1 to 2",AND(T22&gt;2,T22&lt;=3),"2 to 3",AND(T22&gt;3,T22&lt;=4),"3 to 4",AND(T22&gt;4,T22&lt;=5),"4 to 5",AND(T22&gt;5,T22&lt;=10),"5 to 10",T22&gt;10,"10+")</f>
        <v>0.1 to 0.2</v>
      </c>
      <c r="T22" s="10">
        <f t="shared" si="1"/>
        <v>0.164166236198702</v>
      </c>
      <c r="U22" s="15" t="str">
        <f t="array" ref="U22">_xlfn.IFS(AND(V22&gt;0,V22&lt;=0.05),"0 to 0.05",AND(V22&gt;0.05,V22&lt;=0.1),"0.05 to 0.1",AND(V22&gt;0.1,V22&lt;=0.2),"0.1 to 0.2",AND(V22&gt;0.2,V22&lt;=0.3),"0.2 to 0.3",AND(V22&gt;0.3,V22&lt;=0.4),"0.3 to 0.4",AND(V22&gt;0.4,V22&lt;=0.5),"0.4 to 0.5",AND(V22&gt;0.5,V22&lt;=0.75),"0.5 to 0.75",AND(V22&gt;0.75,V22&lt;=1),"0.75 to 1",AND(V22&gt;1,V22&lt;=2),"1 to 2",AND(V22&gt;2,V22&lt;=3),"2 to 3",AND(V22&gt;3,V22&lt;=4),"3 to 4",AND(V22&gt;4,V22&lt;=5),"4 to 5",AND(V22&gt;5,V22&lt;=10),"5 to 10",V22&gt;10,"10+")</f>
        <v>0 to 0.05</v>
      </c>
      <c r="V22" s="10">
        <f t="shared" si="2"/>
        <v>0.0471343840467953</v>
      </c>
      <c r="W22" s="15" t="str">
        <f t="array" ref="W22">_xlfn.IFS(AND(X22&gt;0,X22&lt;=0.05),"0 to 0.05",AND(X22&gt;0.05,X22&lt;=0.1),"0.05 to 0.1",AND(X22&gt;0.1,X22&lt;=0.2),"0.1 to 0.2",AND(X22&gt;0.2,X22&lt;=0.3),"0.2 to 0.3",AND(X22&gt;0.3,X22&lt;=0.4),"0.3 to 0.4",AND(X22&gt;0.4,X22&lt;=0.5),"0.4 to 0.5",AND(X22&gt;0.5,X22&lt;=0.75),"0.5 to 0.75",AND(X22&gt;0.75,X22&lt;=1),"0.75 to 1",AND(X22&gt;1,X22&lt;=2),"1 to 2",AND(X22&gt;2,X22&lt;=3),"2 to 3",AND(X22&gt;3,X22&lt;=4),"3 to 4",AND(X22&gt;4,X22&lt;=5),"4 to 5",AND(X22&gt;5,X22&lt;=10),"5 to 10",X22&gt;10,"10+")</f>
        <v>0 to 0.05</v>
      </c>
      <c r="X22" s="16">
        <f t="shared" si="3"/>
        <v>0.0443248837736494</v>
      </c>
      <c r="Y22" s="5" t="str">
        <f t="array" ref="Y22">_xlfn.IFS(AND(Z22&gt;0,Z22&lt;=1),"0 to 1",AND(Z22&gt;1,Z22&lt;=2),"1 to 2",AND(Z22&gt;2,Z22&lt;=4),"2 to 4",AND(Z22&gt;4,Z22&lt;=6),"4 to 6",AND(Z22&gt;6,Z22&lt;=8),"6 to 8",AND(Z22&gt;8,Z22&lt;=10),"8 to 10",AND(Z22&gt;10,Z22&lt;=15),"10 to 15",AND(Z22&gt;15,Z22&lt;=20),"15 to 20",AND(Z22&gt;20,Z22&lt;=25),"20 to 25",AND(Z22&gt;25,Z22&lt;=30),"25 to 30",AND(Z22&gt;30,Z22&lt;=40),"30 to 40",AND(Z22&gt;40,Z22&lt;=50),"40 to 50",Z22&gt;50,"50+")</f>
        <v>6 to 8</v>
      </c>
      <c r="Z22" s="9">
        <f t="array" ref="Z22">_xlfn.IFS(AA22="oz",_xlfn.IFS(R22="oz",Q22,R22="fl oz",Q22*1.04,R22="ml",Q22*0.0338),AA22="fl oz",_xlfn.IFS(R22="oz",Q22/1.04,R22="fl oz",Q22,R22="ml",Q22*0.0338/1.04),AA22="ml",_xlfn.IFS(R22="oz",Q22/0.0338,R22="fl oz",Q22*1.04/0.0338,R22="ml",Q22))</f>
        <v>7.28</v>
      </c>
      <c r="AA22" s="9" t="str">
        <f>_xlfn.XLOOKUP($E22,'Raw Data'!$E:$E,'Raw Data'!AA:AA,"ERROR",0,1)</f>
        <v>oz</v>
      </c>
      <c r="AB22" s="5" t="s">
        <v>129</v>
      </c>
      <c r="AC22" s="5" t="s">
        <v>43</v>
      </c>
      <c r="AD22" s="5" t="s">
        <v>130</v>
      </c>
      <c r="AE22">
        <f>IF(SUMIF('Benefits Backend'!$AE$1:$BO$1,AE$3,'Benefits Backend'!$AE21:$BO21)&gt;=1,1,0)*$H22</f>
        <v>0</v>
      </c>
      <c r="AF22">
        <f>IF(SUMIF('Benefits Backend'!$AE$1:$BO$1,AF$3,'Benefits Backend'!$AE21:$BO21)&gt;=1,1,0)*$H22</f>
        <v>0</v>
      </c>
      <c r="AG22">
        <f>IF(SUMIF('Benefits Backend'!$AE$1:$BO$1,AG$3,'Benefits Backend'!$AE21:$BO21)&gt;=1,1,0)*$H22</f>
        <v>0</v>
      </c>
      <c r="AH22">
        <f>IF(SUMIF('Benefits Backend'!$AE$1:$BO$1,AH$3,'Benefits Backend'!$AE21:$BO21)&gt;=1,1,0)*$H22</f>
        <v>0</v>
      </c>
      <c r="AI22">
        <f>IF(SUMIF('Benefits Backend'!$AE$1:$BO$1,AI$3,'Benefits Backend'!$AE21:$BO21)&gt;=1,1,0)*$H22</f>
        <v>11182.36</v>
      </c>
      <c r="AJ22">
        <f>IF(SUMIF('Benefits Backend'!$AE$1:$BO$1,AJ$3,'Benefits Backend'!$AE21:$BO21)&gt;=1,1,0)*$H22</f>
        <v>0</v>
      </c>
      <c r="AK22">
        <f>IF(SUMIF('Benefits Backend'!$AE$1:$BO$1,AK$3,'Benefits Backend'!$AE21:$BO21)&gt;=1,1,0)*$H22</f>
        <v>0</v>
      </c>
      <c r="AL22">
        <f>IF(SUMIF('Benefits Backend'!$AE$1:$BO$1,AL$3,'Benefits Backend'!$AE21:$BO21)&gt;=1,1,0)*$H22</f>
        <v>11182.36</v>
      </c>
      <c r="AM22">
        <f>IF(SUMIF('Benefits Backend'!$AE$1:$BO$1,AM$3,'Benefits Backend'!$AE21:$BO21)&gt;=1,1,0)*$H22</f>
        <v>11182.36</v>
      </c>
      <c r="AN22">
        <f>IF(SUMIF('Benefits Backend'!$AE$1:$BO$1,AN$3,'Benefits Backend'!$AE21:$BO21)&gt;=1,1,0)*$H22</f>
        <v>0</v>
      </c>
      <c r="AO22">
        <f>IF(SUMIF('Benefits Backend'!$AE$1:$BO$1,AO$3,'Benefits Backend'!$AE21:$BO21)&gt;=1,1,0)*$H22</f>
        <v>0</v>
      </c>
      <c r="AP22">
        <f>IF(SUMIF('Benefits Backend'!$AE$1:$BO$1,AP$3,'Benefits Backend'!$AE21:$BO21)&gt;=1,1,0)*$H22</f>
        <v>0</v>
      </c>
      <c r="AQ22">
        <f>IF(SUMIF('Benefits Backend'!$AE$1:$BO$1,AQ$3,'Benefits Backend'!$AE21:$BO21)&gt;=1,1,0)*$H22</f>
        <v>0</v>
      </c>
      <c r="AR22">
        <f>IF(SUMIF('Benefits Backend'!$AE$1:$BO$1,AR$3,'Benefits Backend'!$AE21:$BO21)&gt;=1,1,0)*$H22</f>
        <v>0</v>
      </c>
      <c r="AS22">
        <f>IF(SUMIF('Benefits Backend'!$AE$1:$BO$1,AS$3,'Benefits Backend'!$AE21:$BO21)&gt;=1,1,0)*$H22</f>
        <v>0</v>
      </c>
      <c r="AT22">
        <f>IF(SUMIF('Benefits Backend'!$AE$1:$BO$1,AT$3,'Benefits Backend'!$AE21:$BO21)&gt;=1,1,0)*$H22</f>
        <v>0</v>
      </c>
      <c r="AU22">
        <f>IF(SUMIF('Benefits Backend'!$AE$1:$BO$1,AU$3,'Benefits Backend'!$AE21:$BO21)&gt;=1,1,0)*$H22</f>
        <v>0</v>
      </c>
      <c r="AV22">
        <f>IF(SUMIF('Benefits Backend'!$AE$1:$BO$1,AV$3,'Benefits Backend'!$AE21:$BO21)&gt;=1,1,0)*$H22</f>
        <v>0</v>
      </c>
      <c r="AW22">
        <f>IF(SUMIF('Benefits Backend'!$AE$1:$BO$1,AW$3,'Benefits Backend'!$AE21:$BO21)&gt;=1,1,0)*$H22</f>
        <v>0</v>
      </c>
      <c r="AX22">
        <f>IF(SUMIF('Benefits Backend'!$AE$1:$BO$1,AX$3,'Benefits Backend'!$AE21:$BO21)&gt;=1,1,0)*$H22</f>
        <v>0</v>
      </c>
      <c r="AY22">
        <f>IF(SUMIF('Benefits Backend'!$AE$1:$BO$1,AY$3,'Benefits Backend'!$AE21:$BO21)&gt;=1,1,0)*$H22</f>
        <v>0</v>
      </c>
      <c r="AZ22">
        <f>IF(SUMIF('Benefits Backend'!$AE$1:$BO$1,AZ$3,'Benefits Backend'!$AE21:$BO21)&gt;=1,1,0)*$H22</f>
        <v>0</v>
      </c>
      <c r="BA22">
        <f>IF(SUMIF('Benefits Backend'!$AE$1:$BO$1,BA$3,'Benefits Backend'!$AE21:$BO21)&gt;=1,1,0)*$H22</f>
        <v>0</v>
      </c>
      <c r="BB22">
        <f>IF(SUMIF('Benefits Backend'!$AE$1:$BO$1,BB$3,'Benefits Backend'!$AE21:$BO21)&gt;=1,1,0)*$H22</f>
        <v>0</v>
      </c>
      <c r="BC22">
        <f>IF(SUMIF('Benefits Backend'!$AE$1:$BO$1,BC$3,'Benefits Backend'!$AE21:$BO21)&gt;=1,1,0)*$H22</f>
        <v>0</v>
      </c>
      <c r="BD22">
        <f>IF(SUMIF('Benefits Backend'!$AE$1:$BO$1,BD$3,'Benefits Backend'!$AE21:$BO21)&gt;=1,1,0)*$H22</f>
        <v>0</v>
      </c>
      <c r="BE22">
        <f>IF(SUMIF('Benefits Backend'!$AE$1:$BO$1,BE$3,'Benefits Backend'!$AE21:$BO21)&gt;=1,1,0)*$H22</f>
        <v>0</v>
      </c>
    </row>
    <row r="23" spans="1:57">
      <c r="A23" s="5" t="str">
        <f>_xlfn.XLOOKUP($E23,'Raw Data'!$E:$E,'Raw Data'!A:A,"ERROR",0,1)</f>
        <v>AE</v>
      </c>
      <c r="B23" s="5" t="str">
        <f>_xlfn.XLOOKUP($E23,'Raw Data'!$E:$E,'Raw Data'!B:B,"ERROR",0,1)</f>
        <v>Hair Mousses</v>
      </c>
      <c r="C23" s="5" t="str">
        <f>_xlfn.XLOOKUP($E23,'Raw Data'!$E:$E,'Raw Data'!C:C,"ERROR",0,1)</f>
        <v>Wella</v>
      </c>
      <c r="D23" s="5" t="str">
        <f>_xlfn.XLOOKUP($E23,'Raw Data'!$E:$E,'Raw Data'!D:D,"ERROR",0,1)</f>
        <v>www.amazon.ae/dp/B01L4MSZ36</v>
      </c>
      <c r="E23" s="5" t="s">
        <v>131</v>
      </c>
      <c r="F23" s="9" t="str">
        <f>_xlfn.XLOOKUP($E23,'Raw Data'!$E:$E,'Raw Data'!F:F,"ERROR",0,1)</f>
        <v>WELLAFLEX CURLS &amp; WAVES STRONG HOLD  MOUSSE</v>
      </c>
      <c r="G23" s="10">
        <f>_xlfn.XLOOKUP($E23,'Raw Data'!$E:$E,'Raw Data'!G:G,"ERROR",0,1)</f>
        <v>482</v>
      </c>
      <c r="H23" s="9">
        <f>_xlfn.XLOOKUP($E23,'Raw Data'!$E:$E,'Raw Data'!H:H,"ERROR",0,1)</f>
        <v>10863.87</v>
      </c>
      <c r="I23" s="9">
        <f>_xlfn.XLOOKUP($E23,'Raw Data'!$E:$E,'Raw Data'!I:I,"ERROR",0,1)</f>
        <v>0.0145447784651375</v>
      </c>
      <c r="J23" s="9" t="str">
        <f>_xlfn.XLOOKUP($E23,'Raw Data'!$E:$E,'Raw Data'!J:J,"ERROR",0,1)</f>
        <v>Yes</v>
      </c>
      <c r="K23" s="14" t="str">
        <f t="array" ref="K23">_xlfn.IFS(AND(L23&gt;0,L23&lt;=5),"0 to 5",AND(L23&gt;5,L23&lt;=10),"5 to 10",AND(L23&gt;10,L23&lt;=15),"10 to 15",AND(L23&gt;15,L23&lt;=20),"15 to 20",AND(L23&gt;20,L23&lt;=30),"20 to 30",AND(L23&gt;30,L23&lt;=40),"30 to 40",AND(L23&gt;40,L23&lt;=50),"40 to 50",AND(L23&gt;50,L23&lt;=75),"50 to 75",AND(L23&gt;75,L23&lt;=100),"75 to 100",AND(L23&gt;100,L23&lt;=150),"100 to 150",AND(L23&gt;150,L23&lt;=200),"150 to 200",AND(L23&gt;200,L23&lt;=250),"200 to 250",AND(L23&gt;250,L23&lt;=300),"250 to 300",AND(L23&gt;300,L23&lt;=400),"300 to 400",AND(L23&gt;400,L23&lt;=500),"400 to 500",L23&gt;500,"500+")</f>
        <v>20 to 30</v>
      </c>
      <c r="L23" s="9">
        <f>_xlfn.XLOOKUP($E23,'Raw Data'!$E:$E,'Raw Data'!L:L,"ERROR",0,1)</f>
        <v>22.84</v>
      </c>
      <c r="M23" s="14" t="str">
        <f t="array" ref="M23">_xlfn.IFS(AND(N23&gt;0,N23&lt;=5),"0 to 5",AND(N23&gt;5,N23&lt;=10),"5 to 10",AND(N23&gt;10,N23&lt;=15),"10 to 15",AND(N23&gt;15,N23&lt;=20),"15 to 20",AND(N23&gt;20,N23&lt;=30),"20 to 30",AND(N23&gt;30,N23&lt;=40),"30 to 40",AND(N23&gt;40,N23&lt;=50),"40 to 50",AND(N23&gt;50,N23&lt;=75),"50 to 75",AND(N23&gt;75,N23&lt;=100),"75 to 100",AND(N23&gt;100,N23&lt;=150),"100 to 150",AND(N23&gt;150,N23&lt;=200),"150 to 200",AND(N23&gt;200,N23&lt;=250),"200 to 250",AND(N23&gt;250,N23&lt;=300),"250 to 300",AND(N23&gt;300,N23&lt;=400),"300 to 400",AND(N23&gt;400,N23&lt;=500),"400 to 500",N23&gt;500,"500+")</f>
        <v>20 to 30</v>
      </c>
      <c r="N23" s="9">
        <f>_xlfn.XLOOKUP($E23,'Raw Data'!$E:$E,'Raw Data'!N:N,"ERROR",0,1)</f>
        <v>23.91</v>
      </c>
      <c r="O23" s="14" t="str">
        <f t="array" ref="O23">_xlfn.IFS(P23=0,"No Discount",AND(P23&gt;0,P23&lt;=0.02),"0% to 2%",AND(P23&gt;0.02,P23&lt;=0.04),"2% to 4%",AND(P23&gt;0.04,P23&lt;=0.06),"4% to 6%",AND(P23&gt;0.06,P23&lt;=0.08),"6% to 8%",AND(P23&gt;0.08,P23&lt;=0.1),"8% to 10%",AND(P23&gt;0.1,P23&lt;=0.15),"10% to 15%",AND(P23&gt;0.15,P23&lt;=0.2),"15% to 20%",AND(P23&gt;0.2,P23&lt;=0.25),"20% to 25%",AND(P23&gt;0.25,P23&lt;=0.3),"25% to 30%",AND(P23&gt;0.3,P23&lt;=0.4),"30% to 40%",AND(P23&gt;0.4,P23&lt;=0.5),"40% to 50%",AND(P23&gt;0.5,P23&lt;=0.75),"50% to 75%",AND(P23&gt;0.75,P23&lt;=1),"75% to 100%")</f>
        <v>4% to 6%</v>
      </c>
      <c r="P23" s="10">
        <f>_xlfn.XLOOKUP($E23,'Raw Data'!$E:$E,'Raw Data'!P:P,"ERROR",0,1)</f>
        <v>0.0447511501463823</v>
      </c>
      <c r="Q23" s="9">
        <v>200</v>
      </c>
      <c r="R23" s="9" t="s">
        <v>115</v>
      </c>
      <c r="S23" s="5" t="str">
        <f t="array" ref="S23">_xlfn.IFS(AND(T23&gt;0,T23&lt;=0.05),"0 to 0.05",AND(T23&gt;0.05,T23&lt;=0.1),"0.05 to 0.1",AND(T23&gt;0.1,T23&lt;=0.2),"0.1 to 0.2",AND(T23&gt;0.2,T23&lt;=0.3),"0.2 to 0.3",AND(T23&gt;0.3,T23&lt;=0.4),"0.3 to 0.4",AND(T23&gt;0.4,T23&lt;=0.5),"0.4 to 0.5",AND(T23&gt;0.5,T23&lt;=0.75),"0.5 to 0.75",AND(T23&gt;0.75,T23&lt;=1),"0.75 to 1",AND(T23&gt;1,T23&lt;=2),"1 to 2",AND(T23&gt;2,T23&lt;=3),"2 to 3",AND(T23&gt;3,T23&lt;=4),"3 to 4",AND(T23&gt;4,T23&lt;=5),"4 to 5",AND(T23&gt;5,T23&lt;=10),"5 to 10",T23&gt;10,"10+")</f>
        <v>0.1 to 0.2</v>
      </c>
      <c r="T23" s="10">
        <f t="shared" si="1"/>
        <v>0.114261015382214</v>
      </c>
      <c r="U23" s="15" t="str">
        <f t="array" ref="U23">_xlfn.IFS(AND(V23&gt;0,V23&lt;=0.05),"0 to 0.05",AND(V23&gt;0.05,V23&lt;=0.1),"0.05 to 0.1",AND(V23&gt;0.1,V23&lt;=0.2),"0.1 to 0.2",AND(V23&gt;0.2,V23&lt;=0.3),"0.2 to 0.3",AND(V23&gt;0.3,V23&lt;=0.4),"0.3 to 0.4",AND(V23&gt;0.4,V23&lt;=0.5),"0.4 to 0.5",AND(V23&gt;0.5,V23&lt;=0.75),"0.5 to 0.75",AND(V23&gt;0.75,V23&lt;=1),"0.75 to 1",AND(V23&gt;1,V23&lt;=2),"1 to 2",AND(V23&gt;2,V23&lt;=3),"2 to 3",AND(V23&gt;3,V23&lt;=4),"3 to 4",AND(V23&gt;4,V23&lt;=5),"4 to 5",AND(V23&gt;5,V23&lt;=10),"5 to 10",V23&gt;10,"10+")</f>
        <v>0 to 0.05</v>
      </c>
      <c r="V23" s="10">
        <f t="shared" si="2"/>
        <v>0.0322957459283257</v>
      </c>
      <c r="W23" s="15" t="str">
        <f t="array" ref="W23">_xlfn.IFS(AND(X23&gt;0,X23&lt;=0.05),"0 to 0.05",AND(X23&gt;0.05,X23&lt;=0.1),"0.05 to 0.1",AND(X23&gt;0.1,X23&lt;=0.2),"0.1 to 0.2",AND(X23&gt;0.2,X23&lt;=0.3),"0.2 to 0.3",AND(X23&gt;0.3,X23&lt;=0.4),"0.3 to 0.4",AND(X23&gt;0.4,X23&lt;=0.5),"0.4 to 0.5",AND(X23&gt;0.5,X23&lt;=0.75),"0.5 to 0.75",AND(X23&gt;0.75,X23&lt;=1),"0.75 to 1",AND(X23&gt;1,X23&lt;=2),"1 to 2",AND(X23&gt;2,X23&lt;=3),"2 to 3",AND(X23&gt;3,X23&lt;=4),"3 to 4",AND(X23&gt;4,X23&lt;=5),"4 to 5",AND(X23&gt;5,X23&lt;=10),"5 to 10",X23&gt;10,"10+")</f>
        <v>0 to 0.05</v>
      </c>
      <c r="X23" s="16">
        <f t="shared" si="3"/>
        <v>0.0308504741531978</v>
      </c>
      <c r="Y23" s="5" t="str">
        <f t="array" ref="Y23">_xlfn.IFS(AND(Z23&gt;0,Z23&lt;=1),"0 to 1",AND(Z23&gt;1,Z23&lt;=2),"1 to 2",AND(Z23&gt;2,Z23&lt;=4),"2 to 4",AND(Z23&gt;4,Z23&lt;=6),"4 to 6",AND(Z23&gt;6,Z23&lt;=8),"6 to 8",AND(Z23&gt;8,Z23&lt;=10),"8 to 10",AND(Z23&gt;10,Z23&lt;=15),"10 to 15",AND(Z23&gt;15,Z23&lt;=20),"15 to 20",AND(Z23&gt;20,Z23&lt;=25),"20 to 25",AND(Z23&gt;25,Z23&lt;=30),"25 to 30",AND(Z23&gt;30,Z23&lt;=40),"30 to 40",AND(Z23&gt;40,Z23&lt;=50),"40 to 50",Z23&gt;50,"50+")</f>
        <v>6 to 8</v>
      </c>
      <c r="Z23" s="9">
        <f t="array" ref="Z23">_xlfn.IFS(AA23="oz",_xlfn.IFS(R23="oz",Q23,R23="fl oz",Q23*1.04,R23="ml",Q23*0.0338),AA23="fl oz",_xlfn.IFS(R23="oz",Q23/1.04,R23="fl oz",Q23,R23="ml",Q23*0.0338/1.04),AA23="ml",_xlfn.IFS(R23="oz",Q23/0.0338,R23="fl oz",Q23*1.04/0.0338,R23="ml",Q23))</f>
        <v>6.76</v>
      </c>
      <c r="AA23" s="9" t="s">
        <v>96</v>
      </c>
      <c r="AB23" s="5" t="s">
        <v>132</v>
      </c>
      <c r="AC23" s="5" t="s">
        <v>112</v>
      </c>
      <c r="AD23" s="5" t="s">
        <v>87</v>
      </c>
      <c r="AE23">
        <f>IF(SUMIF('Benefits Backend'!$AE$1:$BO$1,AE$3,'Benefits Backend'!$AE22:$BO22)&gt;=1,1,0)*$H23</f>
        <v>10863.87</v>
      </c>
      <c r="AF23">
        <f>IF(SUMIF('Benefits Backend'!$AE$1:$BO$1,AF$3,'Benefits Backend'!$AE22:$BO22)&gt;=1,1,0)*$H23</f>
        <v>0</v>
      </c>
      <c r="AG23">
        <f>IF(SUMIF('Benefits Backend'!$AE$1:$BO$1,AG$3,'Benefits Backend'!$AE22:$BO22)&gt;=1,1,0)*$H23</f>
        <v>10863.87</v>
      </c>
      <c r="AH23">
        <f>IF(SUMIF('Benefits Backend'!$AE$1:$BO$1,AH$3,'Benefits Backend'!$AE22:$BO22)&gt;=1,1,0)*$H23</f>
        <v>0</v>
      </c>
      <c r="AI23">
        <f>IF(SUMIF('Benefits Backend'!$AE$1:$BO$1,AI$3,'Benefits Backend'!$AE22:$BO22)&gt;=1,1,0)*$H23</f>
        <v>10863.87</v>
      </c>
      <c r="AJ23">
        <f>IF(SUMIF('Benefits Backend'!$AE$1:$BO$1,AJ$3,'Benefits Backend'!$AE22:$BO22)&gt;=1,1,0)*$H23</f>
        <v>0</v>
      </c>
      <c r="AK23">
        <f>IF(SUMIF('Benefits Backend'!$AE$1:$BO$1,AK$3,'Benefits Backend'!$AE22:$BO22)&gt;=1,1,0)*$H23</f>
        <v>10863.87</v>
      </c>
      <c r="AL23">
        <f>IF(SUMIF('Benefits Backend'!$AE$1:$BO$1,AL$3,'Benefits Backend'!$AE22:$BO22)&gt;=1,1,0)*$H23</f>
        <v>10863.87</v>
      </c>
      <c r="AM23">
        <f>IF(SUMIF('Benefits Backend'!$AE$1:$BO$1,AM$3,'Benefits Backend'!$AE22:$BO22)&gt;=1,1,0)*$H23</f>
        <v>10863.87</v>
      </c>
      <c r="AN23">
        <f>IF(SUMIF('Benefits Backend'!$AE$1:$BO$1,AN$3,'Benefits Backend'!$AE22:$BO22)&gt;=1,1,0)*$H23</f>
        <v>0</v>
      </c>
      <c r="AO23">
        <f>IF(SUMIF('Benefits Backend'!$AE$1:$BO$1,AO$3,'Benefits Backend'!$AE22:$BO22)&gt;=1,1,0)*$H23</f>
        <v>10863.87</v>
      </c>
      <c r="AP23">
        <f>IF(SUMIF('Benefits Backend'!$AE$1:$BO$1,AP$3,'Benefits Backend'!$AE22:$BO22)&gt;=1,1,0)*$H23</f>
        <v>0</v>
      </c>
      <c r="AQ23">
        <f>IF(SUMIF('Benefits Backend'!$AE$1:$BO$1,AQ$3,'Benefits Backend'!$AE22:$BO22)&gt;=1,1,0)*$H23</f>
        <v>0</v>
      </c>
      <c r="AR23">
        <f>IF(SUMIF('Benefits Backend'!$AE$1:$BO$1,AR$3,'Benefits Backend'!$AE22:$BO22)&gt;=1,1,0)*$H23</f>
        <v>0</v>
      </c>
      <c r="AS23">
        <f>IF(SUMIF('Benefits Backend'!$AE$1:$BO$1,AS$3,'Benefits Backend'!$AE22:$BO22)&gt;=1,1,0)*$H23</f>
        <v>0</v>
      </c>
      <c r="AT23">
        <f>IF(SUMIF('Benefits Backend'!$AE$1:$BO$1,AT$3,'Benefits Backend'!$AE22:$BO22)&gt;=1,1,0)*$H23</f>
        <v>0</v>
      </c>
      <c r="AU23">
        <f>IF(SUMIF('Benefits Backend'!$AE$1:$BO$1,AU$3,'Benefits Backend'!$AE22:$BO22)&gt;=1,1,0)*$H23</f>
        <v>0</v>
      </c>
      <c r="AV23">
        <f>IF(SUMIF('Benefits Backend'!$AE$1:$BO$1,AV$3,'Benefits Backend'!$AE22:$BO22)&gt;=1,1,0)*$H23</f>
        <v>0</v>
      </c>
      <c r="AW23">
        <f>IF(SUMIF('Benefits Backend'!$AE$1:$BO$1,AW$3,'Benefits Backend'!$AE22:$BO22)&gt;=1,1,0)*$H23</f>
        <v>0</v>
      </c>
      <c r="AX23">
        <f>IF(SUMIF('Benefits Backend'!$AE$1:$BO$1,AX$3,'Benefits Backend'!$AE22:$BO22)&gt;=1,1,0)*$H23</f>
        <v>0</v>
      </c>
      <c r="AY23">
        <f>IF(SUMIF('Benefits Backend'!$AE$1:$BO$1,AY$3,'Benefits Backend'!$AE22:$BO22)&gt;=1,1,0)*$H23</f>
        <v>0</v>
      </c>
      <c r="AZ23">
        <f>IF(SUMIF('Benefits Backend'!$AE$1:$BO$1,AZ$3,'Benefits Backend'!$AE22:$BO22)&gt;=1,1,0)*$H23</f>
        <v>0</v>
      </c>
      <c r="BA23">
        <f>IF(SUMIF('Benefits Backend'!$AE$1:$BO$1,BA$3,'Benefits Backend'!$AE22:$BO22)&gt;=1,1,0)*$H23</f>
        <v>0</v>
      </c>
      <c r="BB23">
        <f>IF(SUMIF('Benefits Backend'!$AE$1:$BO$1,BB$3,'Benefits Backend'!$AE22:$BO22)&gt;=1,1,0)*$H23</f>
        <v>0</v>
      </c>
      <c r="BC23">
        <f>IF(SUMIF('Benefits Backend'!$AE$1:$BO$1,BC$3,'Benefits Backend'!$AE22:$BO22)&gt;=1,1,0)*$H23</f>
        <v>0</v>
      </c>
      <c r="BD23">
        <f>IF(SUMIF('Benefits Backend'!$AE$1:$BO$1,BD$3,'Benefits Backend'!$AE22:$BO22)&gt;=1,1,0)*$H23</f>
        <v>0</v>
      </c>
      <c r="BE23">
        <f>IF(SUMIF('Benefits Backend'!$AE$1:$BO$1,BE$3,'Benefits Backend'!$AE22:$BO22)&gt;=1,1,0)*$H23</f>
        <v>0</v>
      </c>
    </row>
    <row r="24" spans="1:57">
      <c r="A24" s="5" t="str">
        <f>_xlfn.XLOOKUP($E24,'Raw Data'!$E:$E,'Raw Data'!A:A,"ERROR",0,1)</f>
        <v>AE</v>
      </c>
      <c r="B24" s="5" t="str">
        <f>_xlfn.XLOOKUP($E24,'Raw Data'!$E:$E,'Raw Data'!B:B,"ERROR",0,1)</f>
        <v>Hair Mousses</v>
      </c>
      <c r="C24" s="5" t="str">
        <f>_xlfn.XLOOKUP($E24,'Raw Data'!$E:$E,'Raw Data'!C:C,"ERROR",0,1)</f>
        <v>Keune</v>
      </c>
      <c r="D24" s="5" t="str">
        <f>_xlfn.XLOOKUP($E24,'Raw Data'!$E:$E,'Raw Data'!D:D,"ERROR",0,1)</f>
        <v>www.amazon.ae/dp/B07RL8Z98T</v>
      </c>
      <c r="E24" s="5" t="s">
        <v>133</v>
      </c>
      <c r="F24" s="9" t="str">
        <f>_xlfn.XLOOKUP($E24,'Raw Data'!$E:$E,'Raw Data'!F:F,"ERROR",0,1)</f>
        <v>Keune - Style Strong Mousse - Volumizing Mousse - 200ml</v>
      </c>
      <c r="G24" s="10">
        <f>_xlfn.XLOOKUP($E24,'Raw Data'!$E:$E,'Raw Data'!G:G,"ERROR",0,1)</f>
        <v>81</v>
      </c>
      <c r="H24" s="9">
        <f>_xlfn.XLOOKUP($E24,'Raw Data'!$E:$E,'Raw Data'!H:H,"ERROR",0,1)</f>
        <v>9413.39</v>
      </c>
      <c r="I24" s="9">
        <f>_xlfn.XLOOKUP($E24,'Raw Data'!$E:$E,'Raw Data'!I:I,"ERROR",0,1)</f>
        <v>0.0126028452251307</v>
      </c>
      <c r="J24" s="9" t="str">
        <f>_xlfn.XLOOKUP($E24,'Raw Data'!$E:$E,'Raw Data'!J:J,"ERROR",0,1)</f>
        <v>Yes</v>
      </c>
      <c r="K24" s="14" t="str">
        <f t="array" ref="K24">_xlfn.IFS(AND(L24&gt;0,L24&lt;=5),"0 to 5",AND(L24&gt;5,L24&lt;=10),"5 to 10",AND(L24&gt;10,L24&lt;=15),"10 to 15",AND(L24&gt;15,L24&lt;=20),"15 to 20",AND(L24&gt;20,L24&lt;=30),"20 to 30",AND(L24&gt;30,L24&lt;=40),"30 to 40",AND(L24&gt;40,L24&lt;=50),"40 to 50",AND(L24&gt;50,L24&lt;=75),"50 to 75",AND(L24&gt;75,L24&lt;=100),"75 to 100",AND(L24&gt;100,L24&lt;=150),"100 to 150",AND(L24&gt;150,L24&lt;=200),"150 to 200",AND(L24&gt;200,L24&lt;=250),"200 to 250",AND(L24&gt;250,L24&lt;=300),"250 to 300",AND(L24&gt;300,L24&lt;=400),"300 to 400",AND(L24&gt;400,L24&lt;=500),"400 to 500",L24&gt;500,"500+")</f>
        <v>100 to 150</v>
      </c>
      <c r="L24" s="9">
        <f>_xlfn.XLOOKUP($E24,'Raw Data'!$E:$E,'Raw Data'!L:L,"ERROR",0,1)</f>
        <v>108.41</v>
      </c>
      <c r="M24" s="14" t="str">
        <f t="array" ref="M24">_xlfn.IFS(AND(N24&gt;0,N24&lt;=5),"0 to 5",AND(N24&gt;5,N24&lt;=10),"5 to 10",AND(N24&gt;10,N24&lt;=15),"10 to 15",AND(N24&gt;15,N24&lt;=20),"15 to 20",AND(N24&gt;20,N24&lt;=30),"20 to 30",AND(N24&gt;30,N24&lt;=40),"30 to 40",AND(N24&gt;40,N24&lt;=50),"40 to 50",AND(N24&gt;50,N24&lt;=75),"50 to 75",AND(N24&gt;75,N24&lt;=100),"75 to 100",AND(N24&gt;100,N24&lt;=150),"100 to 150",AND(N24&gt;150,N24&lt;=200),"150 to 200",AND(N24&gt;200,N24&lt;=250),"200 to 250",AND(N24&gt;250,N24&lt;=300),"250 to 300",AND(N24&gt;300,N24&lt;=400),"300 to 400",AND(N24&gt;400,N24&lt;=500),"400 to 500",N24&gt;500,"500+")</f>
        <v>100 to 150</v>
      </c>
      <c r="N24" s="9">
        <f>_xlfn.XLOOKUP($E24,'Raw Data'!$E:$E,'Raw Data'!N:N,"ERROR",0,1)</f>
        <v>137.5</v>
      </c>
      <c r="O24" s="14" t="str">
        <f t="array" ref="O24">_xlfn.IFS(P24=0,"No Discount",AND(P24&gt;0,P24&lt;=0.02),"0% to 2%",AND(P24&gt;0.02,P24&lt;=0.04),"2% to 4%",AND(P24&gt;0.04,P24&lt;=0.06),"4% to 6%",AND(P24&gt;0.06,P24&lt;=0.08),"6% to 8%",AND(P24&gt;0.08,P24&lt;=0.1),"8% to 10%",AND(P24&gt;0.1,P24&lt;=0.15),"10% to 15%",AND(P24&gt;0.15,P24&lt;=0.2),"15% to 20%",AND(P24&gt;0.2,P24&lt;=0.25),"20% to 25%",AND(P24&gt;0.25,P24&lt;=0.3),"25% to 30%",AND(P24&gt;0.3,P24&lt;=0.4),"30% to 40%",AND(P24&gt;0.4,P24&lt;=0.5),"40% to 50%",AND(P24&gt;0.5,P24&lt;=0.75),"50% to 75%",AND(P24&gt;0.75,P24&lt;=1),"75% to 100%")</f>
        <v>20% to 25%</v>
      </c>
      <c r="P24" s="10">
        <f>_xlfn.XLOOKUP($E24,'Raw Data'!$E:$E,'Raw Data'!P:P,"ERROR",0,1)</f>
        <v>0.211563636363636</v>
      </c>
      <c r="Q24" s="9">
        <f>_xlfn.XLOOKUP($E24,'Raw Data'!$E:$E,'Raw Data'!Q:Q,"ERROR",0,1)</f>
        <v>200</v>
      </c>
      <c r="R24" s="9" t="str">
        <f>_xlfn.XLOOKUP($E24,'Raw Data'!$E:$E,'Raw Data'!R:R,"ERROR",0,1)</f>
        <v>ml</v>
      </c>
      <c r="S24" s="5" t="str">
        <f t="array" ref="S24">_xlfn.IFS(AND(T24&gt;0,T24&lt;=0.05),"0 to 0.05",AND(T24&gt;0.05,T24&lt;=0.1),"0.05 to 0.1",AND(T24&gt;0.1,T24&lt;=0.2),"0.1 to 0.2",AND(T24&gt;0.2,T24&lt;=0.3),"0.2 to 0.3",AND(T24&gt;0.3,T24&lt;=0.4),"0.3 to 0.4",AND(T24&gt;0.4,T24&lt;=0.5),"0.4 to 0.5",AND(T24&gt;0.5,T24&lt;=0.75),"0.5 to 0.75",AND(T24&gt;0.75,T24&lt;=1),"0.75 to 1",AND(T24&gt;1,T24&lt;=2),"1 to 2",AND(T24&gt;2,T24&lt;=3),"2 to 3",AND(T24&gt;3,T24&lt;=4),"3 to 4",AND(T24&gt;4,T24&lt;=5),"4 to 5",AND(T24&gt;5,T24&lt;=10),"5 to 10",T24&gt;10,"10+")</f>
        <v>0.5 to 0.75</v>
      </c>
      <c r="T24" s="10">
        <f t="shared" si="1"/>
        <v>0.542339609351394</v>
      </c>
      <c r="U24" s="15" t="str">
        <f t="array" ref="U24">_xlfn.IFS(AND(V24&gt;0,V24&lt;=0.05),"0 to 0.05",AND(V24&gt;0.05,V24&lt;=0.1),"0.05 to 0.1",AND(V24&gt;0.1,V24&lt;=0.2),"0.1 to 0.2",AND(V24&gt;0.2,V24&lt;=0.3),"0.2 to 0.3",AND(V24&gt;0.3,V24&lt;=0.4),"0.3 to 0.4",AND(V24&gt;0.4,V24&lt;=0.5),"0.4 to 0.5",AND(V24&gt;0.5,V24&lt;=0.75),"0.5 to 0.75",AND(V24&gt;0.75,V24&lt;=1),"0.75 to 1",AND(V24&gt;1,V24&lt;=2),"1 to 2",AND(V24&gt;2,V24&lt;=3),"2 to 3",AND(V24&gt;3,V24&lt;=4),"3 to 4",AND(V24&gt;4,V24&lt;=5),"4 to 5",AND(V24&gt;5,V24&lt;=10),"5 to 10",V24&gt;10,"10+")</f>
        <v>0.1 to 0.2</v>
      </c>
      <c r="V24" s="10">
        <f t="shared" si="2"/>
        <v>0.185724176710363</v>
      </c>
      <c r="W24" s="15" t="str">
        <f t="array" ref="W24">_xlfn.IFS(AND(X24&gt;0,X24&lt;=0.05),"0 to 0.05",AND(X24&gt;0.05,X24&lt;=0.1),"0.05 to 0.1",AND(X24&gt;0.1,X24&lt;=0.2),"0.1 to 0.2",AND(X24&gt;0.2,X24&lt;=0.3),"0.2 to 0.3",AND(X24&gt;0.3,X24&lt;=0.4),"0.3 to 0.4",AND(X24&gt;0.4,X24&lt;=0.5),"0.4 to 0.5",AND(X24&gt;0.5,X24&lt;=0.75),"0.5 to 0.75",AND(X24&gt;0.75,X24&lt;=1),"0.75 to 1",AND(X24&gt;1,X24&lt;=2),"1 to 2",AND(X24&gt;2,X24&lt;=3),"2 to 3",AND(X24&gt;3,X24&lt;=4),"3 to 4",AND(X24&gt;4,X24&lt;=5),"4 to 5",AND(X24&gt;5,X24&lt;=10),"5 to 10",X24&gt;10,"10+")</f>
        <v>0.1 to 0.2</v>
      </c>
      <c r="X24" s="16">
        <f t="shared" si="3"/>
        <v>0.146431694524876</v>
      </c>
      <c r="Y24" s="5" t="str">
        <f t="array" ref="Y24">_xlfn.IFS(AND(Z24&gt;0,Z24&lt;=1),"0 to 1",AND(Z24&gt;1,Z24&lt;=2),"1 to 2",AND(Z24&gt;2,Z24&lt;=4),"2 to 4",AND(Z24&gt;4,Z24&lt;=6),"4 to 6",AND(Z24&gt;6,Z24&lt;=8),"6 to 8",AND(Z24&gt;8,Z24&lt;=10),"8 to 10",AND(Z24&gt;10,Z24&lt;=15),"10 to 15",AND(Z24&gt;15,Z24&lt;=20),"15 to 20",AND(Z24&gt;20,Z24&lt;=25),"20 to 25",AND(Z24&gt;25,Z24&lt;=30),"25 to 30",AND(Z24&gt;30,Z24&lt;=40),"30 to 40",AND(Z24&gt;40,Z24&lt;=50),"40 to 50",Z24&gt;50,"50+")</f>
        <v>6 to 8</v>
      </c>
      <c r="Z24" s="9">
        <f t="array" ref="Z24">_xlfn.IFS(AA24="oz",_xlfn.IFS(R24="oz",Q24,R24="fl oz",Q24*1.04,R24="ml",Q24*0.0338),AA24="fl oz",_xlfn.IFS(R24="oz",Q24/1.04,R24="fl oz",Q24,R24="ml",Q24*0.0338/1.04),AA24="ml",_xlfn.IFS(R24="oz",Q24/0.0338,R24="fl oz",Q24*1.04/0.0338,R24="ml",Q24))</f>
        <v>6.76</v>
      </c>
      <c r="AA24" s="9" t="str">
        <f>_xlfn.XLOOKUP($E24,'Raw Data'!$E:$E,'Raw Data'!AA:AA,"ERROR",0,1)</f>
        <v>oz</v>
      </c>
      <c r="AB24" s="5" t="s">
        <v>134</v>
      </c>
      <c r="AC24" s="5" t="s">
        <v>112</v>
      </c>
      <c r="AD24" s="5" t="s">
        <v>135</v>
      </c>
      <c r="AE24">
        <f>IF(SUMIF('Benefits Backend'!$AE$1:$BO$1,AE$3,'Benefits Backend'!$AE23:$BO23)&gt;=1,1,0)*$H24</f>
        <v>9413.39</v>
      </c>
      <c r="AF24">
        <f>IF(SUMIF('Benefits Backend'!$AE$1:$BO$1,AF$3,'Benefits Backend'!$AE23:$BO23)&gt;=1,1,0)*$H24</f>
        <v>0</v>
      </c>
      <c r="AG24">
        <f>IF(SUMIF('Benefits Backend'!$AE$1:$BO$1,AG$3,'Benefits Backend'!$AE23:$BO23)&gt;=1,1,0)*$H24</f>
        <v>0</v>
      </c>
      <c r="AH24">
        <f>IF(SUMIF('Benefits Backend'!$AE$1:$BO$1,AH$3,'Benefits Backend'!$AE23:$BO23)&gt;=1,1,0)*$H24</f>
        <v>0</v>
      </c>
      <c r="AI24">
        <f>IF(SUMIF('Benefits Backend'!$AE$1:$BO$1,AI$3,'Benefits Backend'!$AE23:$BO23)&gt;=1,1,0)*$H24</f>
        <v>0</v>
      </c>
      <c r="AJ24">
        <f>IF(SUMIF('Benefits Backend'!$AE$1:$BO$1,AJ$3,'Benefits Backend'!$AE23:$BO23)&gt;=1,1,0)*$H24</f>
        <v>0</v>
      </c>
      <c r="AK24">
        <f>IF(SUMIF('Benefits Backend'!$AE$1:$BO$1,AK$3,'Benefits Backend'!$AE23:$BO23)&gt;=1,1,0)*$H24</f>
        <v>0</v>
      </c>
      <c r="AL24">
        <f>IF(SUMIF('Benefits Backend'!$AE$1:$BO$1,AL$3,'Benefits Backend'!$AE23:$BO23)&gt;=1,1,0)*$H24</f>
        <v>0</v>
      </c>
      <c r="AM24">
        <f>IF(SUMIF('Benefits Backend'!$AE$1:$BO$1,AM$3,'Benefits Backend'!$AE23:$BO23)&gt;=1,1,0)*$H24</f>
        <v>0</v>
      </c>
      <c r="AN24">
        <f>IF(SUMIF('Benefits Backend'!$AE$1:$BO$1,AN$3,'Benefits Backend'!$AE23:$BO23)&gt;=1,1,0)*$H24</f>
        <v>0</v>
      </c>
      <c r="AO24">
        <f>IF(SUMIF('Benefits Backend'!$AE$1:$BO$1,AO$3,'Benefits Backend'!$AE23:$BO23)&gt;=1,1,0)*$H24</f>
        <v>0</v>
      </c>
      <c r="AP24">
        <f>IF(SUMIF('Benefits Backend'!$AE$1:$BO$1,AP$3,'Benefits Backend'!$AE23:$BO23)&gt;=1,1,0)*$H24</f>
        <v>9413.39</v>
      </c>
      <c r="AQ24">
        <f>IF(SUMIF('Benefits Backend'!$AE$1:$BO$1,AQ$3,'Benefits Backend'!$AE23:$BO23)&gt;=1,1,0)*$H24</f>
        <v>9413.39</v>
      </c>
      <c r="AR24">
        <f>IF(SUMIF('Benefits Backend'!$AE$1:$BO$1,AR$3,'Benefits Backend'!$AE23:$BO23)&gt;=1,1,0)*$H24</f>
        <v>0</v>
      </c>
      <c r="AS24">
        <f>IF(SUMIF('Benefits Backend'!$AE$1:$BO$1,AS$3,'Benefits Backend'!$AE23:$BO23)&gt;=1,1,0)*$H24</f>
        <v>0</v>
      </c>
      <c r="AT24">
        <f>IF(SUMIF('Benefits Backend'!$AE$1:$BO$1,AT$3,'Benefits Backend'!$AE23:$BO23)&gt;=1,1,0)*$H24</f>
        <v>0</v>
      </c>
      <c r="AU24">
        <f>IF(SUMIF('Benefits Backend'!$AE$1:$BO$1,AU$3,'Benefits Backend'!$AE23:$BO23)&gt;=1,1,0)*$H24</f>
        <v>0</v>
      </c>
      <c r="AV24">
        <f>IF(SUMIF('Benefits Backend'!$AE$1:$BO$1,AV$3,'Benefits Backend'!$AE23:$BO23)&gt;=1,1,0)*$H24</f>
        <v>0</v>
      </c>
      <c r="AW24">
        <f>IF(SUMIF('Benefits Backend'!$AE$1:$BO$1,AW$3,'Benefits Backend'!$AE23:$BO23)&gt;=1,1,0)*$H24</f>
        <v>0</v>
      </c>
      <c r="AX24">
        <f>IF(SUMIF('Benefits Backend'!$AE$1:$BO$1,AX$3,'Benefits Backend'!$AE23:$BO23)&gt;=1,1,0)*$H24</f>
        <v>0</v>
      </c>
      <c r="AY24">
        <f>IF(SUMIF('Benefits Backend'!$AE$1:$BO$1,AY$3,'Benefits Backend'!$AE23:$BO23)&gt;=1,1,0)*$H24</f>
        <v>0</v>
      </c>
      <c r="AZ24">
        <f>IF(SUMIF('Benefits Backend'!$AE$1:$BO$1,AZ$3,'Benefits Backend'!$AE23:$BO23)&gt;=1,1,0)*$H24</f>
        <v>0</v>
      </c>
      <c r="BA24">
        <f>IF(SUMIF('Benefits Backend'!$AE$1:$BO$1,BA$3,'Benefits Backend'!$AE23:$BO23)&gt;=1,1,0)*$H24</f>
        <v>0</v>
      </c>
      <c r="BB24">
        <f>IF(SUMIF('Benefits Backend'!$AE$1:$BO$1,BB$3,'Benefits Backend'!$AE23:$BO23)&gt;=1,1,0)*$H24</f>
        <v>0</v>
      </c>
      <c r="BC24">
        <f>IF(SUMIF('Benefits Backend'!$AE$1:$BO$1,BC$3,'Benefits Backend'!$AE23:$BO23)&gt;=1,1,0)*$H24</f>
        <v>0</v>
      </c>
      <c r="BD24">
        <f>IF(SUMIF('Benefits Backend'!$AE$1:$BO$1,BD$3,'Benefits Backend'!$AE23:$BO23)&gt;=1,1,0)*$H24</f>
        <v>0</v>
      </c>
      <c r="BE24">
        <f>IF(SUMIF('Benefits Backend'!$AE$1:$BO$1,BE$3,'Benefits Backend'!$AE23:$BO23)&gt;=1,1,0)*$H24</f>
        <v>0</v>
      </c>
    </row>
    <row r="25" spans="1:57">
      <c r="A25" s="5" t="str">
        <f>_xlfn.XLOOKUP($E25,'Raw Data'!$E:$E,'Raw Data'!A:A,"ERROR",0,1)</f>
        <v>AE</v>
      </c>
      <c r="B25" s="5" t="str">
        <f>_xlfn.XLOOKUP($E25,'Raw Data'!$E:$E,'Raw Data'!B:B,"ERROR",0,1)</f>
        <v>Hair Mousses</v>
      </c>
      <c r="C25" s="5" t="str">
        <f>_xlfn.XLOOKUP($E25,'Raw Data'!$E:$E,'Raw Data'!C:C,"ERROR",0,1)</f>
        <v>Garnier</v>
      </c>
      <c r="D25" s="5" t="str">
        <f>_xlfn.XLOOKUP($E25,'Raw Data'!$E:$E,'Raw Data'!D:D,"ERROR",0,1)</f>
        <v>www.amazon.ae/dp/B00T6FNWLY</v>
      </c>
      <c r="E25" s="5" t="s">
        <v>136</v>
      </c>
      <c r="F25" s="9" t="str">
        <f>_xlfn.XLOOKUP($E25,'Raw Data'!$E:$E,'Raw Data'!F:F,"ERROR",0,1)</f>
        <v>Garnier Fructis Style Mega Full Thickening Lotion, 5.0 Oz, 1 Count (Packaging May Vary)</v>
      </c>
      <c r="G25" s="10">
        <f>_xlfn.XLOOKUP($E25,'Raw Data'!$E:$E,'Raw Data'!G:G,"ERROR",0,1)</f>
        <v>186</v>
      </c>
      <c r="H25" s="9">
        <f>_xlfn.XLOOKUP($E25,'Raw Data'!$E:$E,'Raw Data'!H:H,"ERROR",0,1)</f>
        <v>9106.16</v>
      </c>
      <c r="I25" s="9">
        <f>_xlfn.XLOOKUP($E25,'Raw Data'!$E:$E,'Raw Data'!I:I,"ERROR",0,1)</f>
        <v>0.0121915192162734</v>
      </c>
      <c r="J25" s="9" t="str">
        <f>_xlfn.XLOOKUP($E25,'Raw Data'!$E:$E,'Raw Data'!J:J,"ERROR",0,1)</f>
        <v>Yes</v>
      </c>
      <c r="K25" s="14" t="str">
        <f t="array" ref="K25">_xlfn.IFS(AND(L25&gt;0,L25&lt;=5),"0 to 5",AND(L25&gt;5,L25&lt;=10),"5 to 10",AND(L25&gt;10,L25&lt;=15),"10 to 15",AND(L25&gt;15,L25&lt;=20),"15 to 20",AND(L25&gt;20,L25&lt;=30),"20 to 30",AND(L25&gt;30,L25&lt;=40),"30 to 40",AND(L25&gt;40,L25&lt;=50),"40 to 50",AND(L25&gt;50,L25&lt;=75),"50 to 75",AND(L25&gt;75,L25&lt;=100),"75 to 100",AND(L25&gt;100,L25&lt;=150),"100 to 150",AND(L25&gt;150,L25&lt;=200),"150 to 200",AND(L25&gt;200,L25&lt;=250),"200 to 250",AND(L25&gt;250,L25&lt;=300),"250 to 300",AND(L25&gt;300,L25&lt;=400),"300 to 400",AND(L25&gt;400,L25&lt;=500),"400 to 500",L25&gt;500,"500+")</f>
        <v>50 to 75</v>
      </c>
      <c r="L25" s="9">
        <f>_xlfn.XLOOKUP($E25,'Raw Data'!$E:$E,'Raw Data'!L:L,"ERROR",0,1)</f>
        <v>50.56</v>
      </c>
      <c r="M25" s="14" t="str">
        <f t="array" ref="M25">_xlfn.IFS(AND(N25&gt;0,N25&lt;=5),"0 to 5",AND(N25&gt;5,N25&lt;=10),"5 to 10",AND(N25&gt;10,N25&lt;=15),"10 to 15",AND(N25&gt;15,N25&lt;=20),"15 to 20",AND(N25&gt;20,N25&lt;=30),"20 to 30",AND(N25&gt;30,N25&lt;=40),"30 to 40",AND(N25&gt;40,N25&lt;=50),"40 to 50",AND(N25&gt;50,N25&lt;=75),"50 to 75",AND(N25&gt;75,N25&lt;=100),"75 to 100",AND(N25&gt;100,N25&lt;=150),"100 to 150",AND(N25&gt;150,N25&lt;=200),"150 to 200",AND(N25&gt;200,N25&lt;=250),"200 to 250",AND(N25&gt;250,N25&lt;=300),"250 to 300",AND(N25&gt;300,N25&lt;=400),"300 to 400",AND(N25&gt;400,N25&lt;=500),"400 to 500",N25&gt;500,"500+")</f>
        <v>50 to 75</v>
      </c>
      <c r="N25" s="9">
        <f>_xlfn.XLOOKUP($E25,'Raw Data'!$E:$E,'Raw Data'!N:N,"ERROR",0,1)</f>
        <v>57.81</v>
      </c>
      <c r="O25" s="14" t="str">
        <f t="array" ref="O25">_xlfn.IFS(P25=0,"No Discount",AND(P25&gt;0,P25&lt;=0.02),"0% to 2%",AND(P25&gt;0.02,P25&lt;=0.04),"2% to 4%",AND(P25&gt;0.04,P25&lt;=0.06),"4% to 6%",AND(P25&gt;0.06,P25&lt;=0.08),"6% to 8%",AND(P25&gt;0.08,P25&lt;=0.1),"8% to 10%",AND(P25&gt;0.1,P25&lt;=0.15),"10% to 15%",AND(P25&gt;0.15,P25&lt;=0.2),"15% to 20%",AND(P25&gt;0.2,P25&lt;=0.25),"20% to 25%",AND(P25&gt;0.25,P25&lt;=0.3),"25% to 30%",AND(P25&gt;0.3,P25&lt;=0.4),"30% to 40%",AND(P25&gt;0.4,P25&lt;=0.5),"40% to 50%",AND(P25&gt;0.5,P25&lt;=0.75),"50% to 75%",AND(P25&gt;0.75,P25&lt;=1),"75% to 100%")</f>
        <v>10% to 15%</v>
      </c>
      <c r="P25" s="10">
        <f>_xlfn.XLOOKUP($E25,'Raw Data'!$E:$E,'Raw Data'!P:P,"ERROR",0,1)</f>
        <v>0.125410828576371</v>
      </c>
      <c r="Q25" s="9">
        <f>_xlfn.XLOOKUP($E25,'Raw Data'!$E:$E,'Raw Data'!Q:Q,"ERROR",0,1)</f>
        <v>5</v>
      </c>
      <c r="R25" s="9" t="str">
        <f>_xlfn.XLOOKUP($E25,'Raw Data'!$E:$E,'Raw Data'!R:R,"ERROR",0,1)</f>
        <v>oz</v>
      </c>
      <c r="S25" s="5" t="str">
        <f t="array" ref="S25">_xlfn.IFS(AND(T25&gt;0,T25&lt;=0.05),"0 to 0.05",AND(T25&gt;0.05,T25&lt;=0.1),"0.05 to 0.1",AND(T25&gt;0.1,T25&lt;=0.2),"0.1 to 0.2",AND(T25&gt;0.2,T25&lt;=0.3),"0.2 to 0.3",AND(T25&gt;0.3,T25&lt;=0.4),"0.3 to 0.4",AND(T25&gt;0.4,T25&lt;=0.5),"0.4 to 0.5",AND(T25&gt;0.5,T25&lt;=0.75),"0.5 to 0.75",AND(T25&gt;0.75,T25&lt;=1),"0.75 to 1",AND(T25&gt;1,T25&lt;=2),"1 to 2",AND(T25&gt;2,T25&lt;=3),"2 to 3",AND(T25&gt;3,T25&lt;=4),"3 to 4",AND(T25&gt;4,T25&lt;=5),"4 to 5",AND(T25&gt;5,T25&lt;=10),"5 to 10",T25&gt;10,"10+")</f>
        <v>0.3 to 0.4</v>
      </c>
      <c r="T25" s="10">
        <f t="shared" si="1"/>
        <v>0.341968211024687</v>
      </c>
      <c r="U25" s="15" t="str">
        <f t="array" ref="U25">_xlfn.IFS(AND(V25&gt;0,V25&lt;=0.05),"0 to 0.05",AND(V25&gt;0.05,V25&lt;=0.1),"0.05 to 0.1",AND(V25&gt;0.1,V25&lt;=0.2),"0.1 to 0.2",AND(V25&gt;0.2,V25&lt;=0.3),"0.2 to 0.3",AND(V25&gt;0.3,V25&lt;=0.4),"0.3 to 0.4",AND(V25&gt;0.4,V25&lt;=0.5),"0.4 to 0.5",AND(V25&gt;0.5,V25&lt;=0.75),"0.5 to 0.75",AND(V25&gt;0.75,V25&lt;=1),"0.75 to 1",AND(V25&gt;1,V25&lt;=2),"1 to 2",AND(V25&gt;2,V25&lt;=3),"2 to 3",AND(V25&gt;3,V25&lt;=4),"3 to 4",AND(V25&gt;4,V25&lt;=5),"4 to 5",AND(V25&gt;5,V25&lt;=10),"5 to 10",V25&gt;10,"10+")</f>
        <v>0.1 to 0.2</v>
      </c>
      <c r="V25" s="10">
        <f t="shared" si="2"/>
        <v>0.105571187013865</v>
      </c>
      <c r="W25" s="15" t="str">
        <f t="array" ref="W25">_xlfn.IFS(AND(X25&gt;0,X25&lt;=0.05),"0 to 0.05",AND(X25&gt;0.05,X25&lt;=0.1),"0.05 to 0.1",AND(X25&gt;0.1,X25&lt;=0.2),"0.1 to 0.2",AND(X25&gt;0.2,X25&lt;=0.3),"0.2 to 0.3",AND(X25&gt;0.3,X25&lt;=0.4),"0.3 to 0.4",AND(X25&gt;0.4,X25&lt;=0.5),"0.4 to 0.5",AND(X25&gt;0.5,X25&lt;=0.75),"0.5 to 0.75",AND(X25&gt;0.75,X25&lt;=1),"0.75 to 1",AND(X25&gt;1,X25&lt;=2),"1 to 2",AND(X25&gt;2,X25&lt;=3),"2 to 3",AND(X25&gt;3,X25&lt;=4),"3 to 4",AND(X25&gt;4,X25&lt;=5),"4 to 5",AND(X25&gt;5,X25&lt;=10),"5 to 10",X25&gt;10,"10+")</f>
        <v>0.05 to 0.1</v>
      </c>
      <c r="X25" s="16">
        <f t="shared" si="3"/>
        <v>0.0923314169766656</v>
      </c>
      <c r="Y25" s="5" t="str">
        <f t="array" ref="Y25">_xlfn.IFS(AND(Z25&gt;0,Z25&lt;=1),"0 to 1",AND(Z25&gt;1,Z25&lt;=2),"1 to 2",AND(Z25&gt;2,Z25&lt;=4),"2 to 4",AND(Z25&gt;4,Z25&lt;=6),"4 to 6",AND(Z25&gt;6,Z25&lt;=8),"6 to 8",AND(Z25&gt;8,Z25&lt;=10),"8 to 10",AND(Z25&gt;10,Z25&lt;=15),"10 to 15",AND(Z25&gt;15,Z25&lt;=20),"15 to 20",AND(Z25&gt;20,Z25&lt;=25),"20 to 25",AND(Z25&gt;25,Z25&lt;=30),"25 to 30",AND(Z25&gt;30,Z25&lt;=40),"30 to 40",AND(Z25&gt;40,Z25&lt;=50),"40 to 50",Z25&gt;50,"50+")</f>
        <v>4 to 6</v>
      </c>
      <c r="Z25" s="9">
        <f t="array" ref="Z25">_xlfn.IFS(AA25="oz",_xlfn.IFS(R25="oz",Q25,R25="fl oz",Q25*1.04,R25="ml",Q25*0.0338),AA25="fl oz",_xlfn.IFS(R25="oz",Q25/1.04,R25="fl oz",Q25,R25="ml",Q25*0.0338/1.04),AA25="ml",_xlfn.IFS(R25="oz",Q25/0.0338,R25="fl oz",Q25*1.04/0.0338,R25="ml",Q25))</f>
        <v>5</v>
      </c>
      <c r="AA25" s="9" t="str">
        <f>_xlfn.XLOOKUP($E25,'Raw Data'!$E:$E,'Raw Data'!AA:AA,"ERROR",0,1)</f>
        <v>oz</v>
      </c>
      <c r="AB25" s="5" t="s">
        <v>137</v>
      </c>
      <c r="AC25" s="5" t="s">
        <v>138</v>
      </c>
      <c r="AD25" s="5" t="s">
        <v>139</v>
      </c>
      <c r="AE25">
        <f>IF(SUMIF('Benefits Backend'!$AE$1:$BO$1,AE$3,'Benefits Backend'!$AE24:$BO24)&gt;=1,1,0)*$H25</f>
        <v>9106.16</v>
      </c>
      <c r="AF25">
        <f>IF(SUMIF('Benefits Backend'!$AE$1:$BO$1,AF$3,'Benefits Backend'!$AE24:$BO24)&gt;=1,1,0)*$H25</f>
        <v>0</v>
      </c>
      <c r="AG25">
        <f>IF(SUMIF('Benefits Backend'!$AE$1:$BO$1,AG$3,'Benefits Backend'!$AE24:$BO24)&gt;=1,1,0)*$H25</f>
        <v>0</v>
      </c>
      <c r="AH25">
        <f>IF(SUMIF('Benefits Backend'!$AE$1:$BO$1,AH$3,'Benefits Backend'!$AE24:$BO24)&gt;=1,1,0)*$H25</f>
        <v>0</v>
      </c>
      <c r="AI25">
        <f>IF(SUMIF('Benefits Backend'!$AE$1:$BO$1,AI$3,'Benefits Backend'!$AE24:$BO24)&gt;=1,1,0)*$H25</f>
        <v>9106.16</v>
      </c>
      <c r="AJ25">
        <f>IF(SUMIF('Benefits Backend'!$AE$1:$BO$1,AJ$3,'Benefits Backend'!$AE24:$BO24)&gt;=1,1,0)*$H25</f>
        <v>0</v>
      </c>
      <c r="AK25">
        <f>IF(SUMIF('Benefits Backend'!$AE$1:$BO$1,AK$3,'Benefits Backend'!$AE24:$BO24)&gt;=1,1,0)*$H25</f>
        <v>9106.16</v>
      </c>
      <c r="AL25">
        <f>IF(SUMIF('Benefits Backend'!$AE$1:$BO$1,AL$3,'Benefits Backend'!$AE24:$BO24)&gt;=1,1,0)*$H25</f>
        <v>9106.16</v>
      </c>
      <c r="AM25">
        <f>IF(SUMIF('Benefits Backend'!$AE$1:$BO$1,AM$3,'Benefits Backend'!$AE24:$BO24)&gt;=1,1,0)*$H25</f>
        <v>0</v>
      </c>
      <c r="AN25">
        <f>IF(SUMIF('Benefits Backend'!$AE$1:$BO$1,AN$3,'Benefits Backend'!$AE24:$BO24)&gt;=1,1,0)*$H25</f>
        <v>0</v>
      </c>
      <c r="AO25">
        <f>IF(SUMIF('Benefits Backend'!$AE$1:$BO$1,AO$3,'Benefits Backend'!$AE24:$BO24)&gt;=1,1,0)*$H25</f>
        <v>0</v>
      </c>
      <c r="AP25">
        <f>IF(SUMIF('Benefits Backend'!$AE$1:$BO$1,AP$3,'Benefits Backend'!$AE24:$BO24)&gt;=1,1,0)*$H25</f>
        <v>0</v>
      </c>
      <c r="AQ25">
        <f>IF(SUMIF('Benefits Backend'!$AE$1:$BO$1,AQ$3,'Benefits Backend'!$AE24:$BO24)&gt;=1,1,0)*$H25</f>
        <v>9106.16</v>
      </c>
      <c r="AR25">
        <f>IF(SUMIF('Benefits Backend'!$AE$1:$BO$1,AR$3,'Benefits Backend'!$AE24:$BO24)&gt;=1,1,0)*$H25</f>
        <v>0</v>
      </c>
      <c r="AS25">
        <f>IF(SUMIF('Benefits Backend'!$AE$1:$BO$1,AS$3,'Benefits Backend'!$AE24:$BO24)&gt;=1,1,0)*$H25</f>
        <v>0</v>
      </c>
      <c r="AT25">
        <f>IF(SUMIF('Benefits Backend'!$AE$1:$BO$1,AT$3,'Benefits Backend'!$AE24:$BO24)&gt;=1,1,0)*$H25</f>
        <v>0</v>
      </c>
      <c r="AU25">
        <f>IF(SUMIF('Benefits Backend'!$AE$1:$BO$1,AU$3,'Benefits Backend'!$AE24:$BO24)&gt;=1,1,0)*$H25</f>
        <v>0</v>
      </c>
      <c r="AV25">
        <f>IF(SUMIF('Benefits Backend'!$AE$1:$BO$1,AV$3,'Benefits Backend'!$AE24:$BO24)&gt;=1,1,0)*$H25</f>
        <v>0</v>
      </c>
      <c r="AW25">
        <f>IF(SUMIF('Benefits Backend'!$AE$1:$BO$1,AW$3,'Benefits Backend'!$AE24:$BO24)&gt;=1,1,0)*$H25</f>
        <v>0</v>
      </c>
      <c r="AX25">
        <f>IF(SUMIF('Benefits Backend'!$AE$1:$BO$1,AX$3,'Benefits Backend'!$AE24:$BO24)&gt;=1,1,0)*$H25</f>
        <v>0</v>
      </c>
      <c r="AY25">
        <f>IF(SUMIF('Benefits Backend'!$AE$1:$BO$1,AY$3,'Benefits Backend'!$AE24:$BO24)&gt;=1,1,0)*$H25</f>
        <v>0</v>
      </c>
      <c r="AZ25">
        <f>IF(SUMIF('Benefits Backend'!$AE$1:$BO$1,AZ$3,'Benefits Backend'!$AE24:$BO24)&gt;=1,1,0)*$H25</f>
        <v>0</v>
      </c>
      <c r="BA25">
        <f>IF(SUMIF('Benefits Backend'!$AE$1:$BO$1,BA$3,'Benefits Backend'!$AE24:$BO24)&gt;=1,1,0)*$H25</f>
        <v>0</v>
      </c>
      <c r="BB25">
        <f>IF(SUMIF('Benefits Backend'!$AE$1:$BO$1,BB$3,'Benefits Backend'!$AE24:$BO24)&gt;=1,1,0)*$H25</f>
        <v>0</v>
      </c>
      <c r="BC25">
        <f>IF(SUMIF('Benefits Backend'!$AE$1:$BO$1,BC$3,'Benefits Backend'!$AE24:$BO24)&gt;=1,1,0)*$H25</f>
        <v>0</v>
      </c>
      <c r="BD25">
        <f>IF(SUMIF('Benefits Backend'!$AE$1:$BO$1,BD$3,'Benefits Backend'!$AE24:$BO24)&gt;=1,1,0)*$H25</f>
        <v>0</v>
      </c>
      <c r="BE25">
        <f>IF(SUMIF('Benefits Backend'!$AE$1:$BO$1,BE$3,'Benefits Backend'!$AE24:$BO24)&gt;=1,1,0)*$H25</f>
        <v>0</v>
      </c>
    </row>
    <row r="26" spans="1:57">
      <c r="A26" s="5" t="str">
        <f>_xlfn.XLOOKUP($E26,'Raw Data'!$E:$E,'Raw Data'!A:A,"ERROR",0,1)</f>
        <v>AE</v>
      </c>
      <c r="B26" s="5" t="str">
        <f>_xlfn.XLOOKUP($E26,'Raw Data'!$E:$E,'Raw Data'!B:B,"ERROR",0,1)</f>
        <v>Hair Mousses</v>
      </c>
      <c r="C26" s="5" t="str">
        <f>_xlfn.XLOOKUP($E26,'Raw Data'!$E:$E,'Raw Data'!C:C,"ERROR",0,1)</f>
        <v>kerastase</v>
      </c>
      <c r="D26" s="5" t="str">
        <f>_xlfn.XLOOKUP($E26,'Raw Data'!$E:$E,'Raw Data'!D:D,"ERROR",0,1)</f>
        <v>www.amazon.ae/dp/B00UXOXJ10</v>
      </c>
      <c r="E26" s="5" t="s">
        <v>140</v>
      </c>
      <c r="F26" s="9" t="str">
        <f>_xlfn.XLOOKUP($E26,'Raw Data'!$E:$E,'Raw Data'!F:F,"ERROR",0,1)</f>
        <v>KERASTASE Densifique Mousse Fluid Ounce, Multicolor, 5.1 Fl Oz</v>
      </c>
      <c r="G26" s="10">
        <f>_xlfn.XLOOKUP($E26,'Raw Data'!$E:$E,'Raw Data'!G:G,"ERROR",0,1)</f>
        <v>57</v>
      </c>
      <c r="H26" s="9">
        <f>_xlfn.XLOOKUP($E26,'Raw Data'!$E:$E,'Raw Data'!H:H,"ERROR",0,1)</f>
        <v>9037.32</v>
      </c>
      <c r="I26" s="9">
        <f>_xlfn.XLOOKUP($E26,'Raw Data'!$E:$E,'Raw Data'!I:I,"ERROR",0,1)</f>
        <v>0.0120993547712331</v>
      </c>
      <c r="J26" s="9" t="str">
        <f>_xlfn.XLOOKUP($E26,'Raw Data'!$E:$E,'Raw Data'!J:J,"ERROR",0,1)</f>
        <v>Yes</v>
      </c>
      <c r="K26" s="14" t="str">
        <f t="array" ref="K26">_xlfn.IFS(AND(L26&gt;0,L26&lt;=5),"0 to 5",AND(L26&gt;5,L26&lt;=10),"5 to 10",AND(L26&gt;10,L26&lt;=15),"10 to 15",AND(L26&gt;15,L26&lt;=20),"15 to 20",AND(L26&gt;20,L26&lt;=30),"20 to 30",AND(L26&gt;30,L26&lt;=40),"30 to 40",AND(L26&gt;40,L26&lt;=50),"40 to 50",AND(L26&gt;50,L26&lt;=75),"50 to 75",AND(L26&gt;75,L26&lt;=100),"75 to 100",AND(L26&gt;100,L26&lt;=150),"100 to 150",AND(L26&gt;150,L26&lt;=200),"150 to 200",AND(L26&gt;200,L26&lt;=250),"200 to 250",AND(L26&gt;250,L26&lt;=300),"250 to 300",AND(L26&gt;300,L26&lt;=400),"300 to 400",AND(L26&gt;400,L26&lt;=500),"400 to 500",L26&gt;500,"500+")</f>
        <v>150 to 200</v>
      </c>
      <c r="L26" s="9">
        <f>_xlfn.XLOOKUP($E26,'Raw Data'!$E:$E,'Raw Data'!L:L,"ERROR",0,1)</f>
        <v>158.42</v>
      </c>
      <c r="M26" s="14" t="str">
        <f t="array" ref="M26">_xlfn.IFS(AND(N26&gt;0,N26&lt;=5),"0 to 5",AND(N26&gt;5,N26&lt;=10),"5 to 10",AND(N26&gt;10,N26&lt;=15),"10 to 15",AND(N26&gt;15,N26&lt;=20),"15 to 20",AND(N26&gt;20,N26&lt;=30),"20 to 30",AND(N26&gt;30,N26&lt;=40),"30 to 40",AND(N26&gt;40,N26&lt;=50),"40 to 50",AND(N26&gt;50,N26&lt;=75),"50 to 75",AND(N26&gt;75,N26&lt;=100),"75 to 100",AND(N26&gt;100,N26&lt;=150),"100 to 150",AND(N26&gt;150,N26&lt;=200),"150 to 200",AND(N26&gt;200,N26&lt;=250),"200 to 250",AND(N26&gt;250,N26&lt;=300),"250 to 300",AND(N26&gt;300,N26&lt;=400),"300 to 400",AND(N26&gt;400,N26&lt;=500),"400 to 500",N26&gt;500,"500+")</f>
        <v>150 to 200</v>
      </c>
      <c r="N26" s="9">
        <f>_xlfn.XLOOKUP($E26,'Raw Data'!$E:$E,'Raw Data'!N:N,"ERROR",0,1)</f>
        <v>173.06</v>
      </c>
      <c r="O26" s="14" t="str">
        <f t="array" ref="O26">_xlfn.IFS(P26=0,"No Discount",AND(P26&gt;0,P26&lt;=0.02),"0% to 2%",AND(P26&gt;0.02,P26&lt;=0.04),"2% to 4%",AND(P26&gt;0.04,P26&lt;=0.06),"4% to 6%",AND(P26&gt;0.06,P26&lt;=0.08),"6% to 8%",AND(P26&gt;0.08,P26&lt;=0.1),"8% to 10%",AND(P26&gt;0.1,P26&lt;=0.15),"10% to 15%",AND(P26&gt;0.15,P26&lt;=0.2),"15% to 20%",AND(P26&gt;0.2,P26&lt;=0.25),"20% to 25%",AND(P26&gt;0.25,P26&lt;=0.3),"25% to 30%",AND(P26&gt;0.3,P26&lt;=0.4),"30% to 40%",AND(P26&gt;0.4,P26&lt;=0.5),"40% to 50%",AND(P26&gt;0.5,P26&lt;=0.75),"50% to 75%",AND(P26&gt;0.75,P26&lt;=1),"75% to 100%")</f>
        <v>8% to 10%</v>
      </c>
      <c r="P26" s="10">
        <f>_xlfn.XLOOKUP($E26,'Raw Data'!$E:$E,'Raw Data'!P:P,"ERROR",0,1)</f>
        <v>0.0845949381717324</v>
      </c>
      <c r="Q26" s="9">
        <f>_xlfn.XLOOKUP($E26,'Raw Data'!$E:$E,'Raw Data'!Q:Q,"ERROR",0,1)</f>
        <v>5.1</v>
      </c>
      <c r="R26" s="9" t="str">
        <f>_xlfn.XLOOKUP($E26,'Raw Data'!$E:$E,'Raw Data'!R:R,"ERROR",0,1)</f>
        <v>fl oz</v>
      </c>
      <c r="S26" s="5" t="str">
        <f t="array" ref="S26">_xlfn.IFS(AND(T26&gt;0,T26&lt;=0.05),"0 to 0.05",AND(T26&gt;0.05,T26&lt;=0.1),"0.05 to 0.1",AND(T26&gt;0.1,T26&lt;=0.2),"0.1 to 0.2",AND(T26&gt;0.2,T26&lt;=0.3),"0.2 to 0.3",AND(T26&gt;0.3,T26&lt;=0.4),"0.3 to 0.4",AND(T26&gt;0.4,T26&lt;=0.5),"0.4 to 0.5",AND(T26&gt;0.5,T26&lt;=0.75),"0.5 to 0.75",AND(T26&gt;0.75,T26&lt;=1),"0.75 to 1",AND(T26&gt;1,T26&lt;=2),"1 to 2",AND(T26&gt;2,T26&lt;=3),"2 to 3",AND(T26&gt;3,T26&lt;=4),"3 to 4",AND(T26&gt;4,T26&lt;=5),"4 to 5",AND(T26&gt;5,T26&lt;=10),"5 to 10",T26&gt;10,"10+")</f>
        <v>1 to 2</v>
      </c>
      <c r="T26" s="10">
        <f t="shared" si="1"/>
        <v>1.01007859765742</v>
      </c>
      <c r="U26" s="15" t="str">
        <f t="array" ref="U26">_xlfn.IFS(AND(V26&gt;0,V26&lt;=0.05),"0 to 0.05",AND(V26&gt;0.05,V26&lt;=0.1),"0.05 to 0.1",AND(V26&gt;0.1,V26&lt;=0.2),"0.1 to 0.2",AND(V26&gt;0.2,V26&lt;=0.3),"0.2 to 0.3",AND(V26&gt;0.3,V26&lt;=0.4),"0.3 to 0.4",AND(V26&gt;0.4,V26&lt;=0.5),"0.4 to 0.5",AND(V26&gt;0.5,V26&lt;=0.75),"0.5 to 0.75",AND(V26&gt;0.75,V26&lt;=1),"0.75 to 1",AND(V26&gt;1,V26&lt;=2),"1 to 2",AND(V26&gt;2,V26&lt;=3),"2 to 3",AND(V26&gt;3,V26&lt;=4),"3 to 4",AND(V26&gt;4,V26&lt;=5),"4 to 5",AND(V26&gt;5,V26&lt;=10),"5 to 10",V26&gt;10,"10+")</f>
        <v>0.2 to 0.3</v>
      </c>
      <c r="V26" s="10">
        <f t="shared" si="2"/>
        <v>0.297924091464842</v>
      </c>
      <c r="W26" s="15" t="str">
        <f t="array" ref="W26">_xlfn.IFS(AND(X26&gt;0,X26&lt;=0.05),"0 to 0.05",AND(X26&gt;0.05,X26&lt;=0.1),"0.05 to 0.1",AND(X26&gt;0.1,X26&lt;=0.2),"0.1 to 0.2",AND(X26&gt;0.2,X26&lt;=0.3),"0.2 to 0.3",AND(X26&gt;0.3,X26&lt;=0.4),"0.3 to 0.4",AND(X26&gt;0.4,X26&lt;=0.5),"0.4 to 0.5",AND(X26&gt;0.5,X26&lt;=0.75),"0.5 to 0.75",AND(X26&gt;0.75,X26&lt;=1),"0.75 to 1",AND(X26&gt;1,X26&lt;=2),"1 to 2",AND(X26&gt;2,X26&lt;=3),"2 to 3",AND(X26&gt;3,X26&lt;=4),"3 to 4",AND(X26&gt;4,X26&lt;=5),"4 to 5",AND(X26&gt;5,X26&lt;=10),"5 to 10",X26&gt;10,"10+")</f>
        <v>0.2 to 0.3</v>
      </c>
      <c r="X26" s="16">
        <f t="shared" si="3"/>
        <v>0.272721221367504</v>
      </c>
      <c r="Y26" s="5" t="str">
        <f t="array" ref="Y26">_xlfn.IFS(AND(Z26&gt;0,Z26&lt;=1),"0 to 1",AND(Z26&gt;1,Z26&lt;=2),"1 to 2",AND(Z26&gt;2,Z26&lt;=4),"2 to 4",AND(Z26&gt;4,Z26&lt;=6),"4 to 6",AND(Z26&gt;6,Z26&lt;=8),"6 to 8",AND(Z26&gt;8,Z26&lt;=10),"8 to 10",AND(Z26&gt;10,Z26&lt;=15),"10 to 15",AND(Z26&gt;15,Z26&lt;=20),"15 to 20",AND(Z26&gt;20,Z26&lt;=25),"20 to 25",AND(Z26&gt;25,Z26&lt;=30),"25 to 30",AND(Z26&gt;30,Z26&lt;=40),"30 to 40",AND(Z26&gt;40,Z26&lt;=50),"40 to 50",Z26&gt;50,"50+")</f>
        <v>4 to 6</v>
      </c>
      <c r="Z26" s="9">
        <f t="array" ref="Z26">_xlfn.IFS(AA26="oz",_xlfn.IFS(R26="oz",Q26,R26="fl oz",Q26*1.04,R26="ml",Q26*0.0338),AA26="fl oz",_xlfn.IFS(R26="oz",Q26/1.04,R26="fl oz",Q26,R26="ml",Q26*0.0338/1.04),AA26="ml",_xlfn.IFS(R26="oz",Q26/0.0338,R26="fl oz",Q26*1.04/0.0338,R26="ml",Q26))</f>
        <v>5.304</v>
      </c>
      <c r="AA26" s="9" t="str">
        <f>_xlfn.XLOOKUP($E26,'Raw Data'!$E:$E,'Raw Data'!AA:AA,"ERROR",0,1)</f>
        <v>oz</v>
      </c>
      <c r="AB26" s="5" t="s">
        <v>141</v>
      </c>
      <c r="AC26" s="5" t="s">
        <v>86</v>
      </c>
      <c r="AD26" s="5" t="s">
        <v>43</v>
      </c>
      <c r="AE26">
        <f>IF(SUMIF('Benefits Backend'!$AE$1:$BO$1,AE$3,'Benefits Backend'!$AE25:$BO25)&gt;=1,1,0)*$H26</f>
        <v>9037.32</v>
      </c>
      <c r="AF26">
        <f>IF(SUMIF('Benefits Backend'!$AE$1:$BO$1,AF$3,'Benefits Backend'!$AE25:$BO25)&gt;=1,1,0)*$H26</f>
        <v>0</v>
      </c>
      <c r="AG26">
        <f>IF(SUMIF('Benefits Backend'!$AE$1:$BO$1,AG$3,'Benefits Backend'!$AE25:$BO25)&gt;=1,1,0)*$H26</f>
        <v>0</v>
      </c>
      <c r="AH26">
        <f>IF(SUMIF('Benefits Backend'!$AE$1:$BO$1,AH$3,'Benefits Backend'!$AE25:$BO25)&gt;=1,1,0)*$H26</f>
        <v>0</v>
      </c>
      <c r="AI26">
        <f>IF(SUMIF('Benefits Backend'!$AE$1:$BO$1,AI$3,'Benefits Backend'!$AE25:$BO25)&gt;=1,1,0)*$H26</f>
        <v>0</v>
      </c>
      <c r="AJ26">
        <f>IF(SUMIF('Benefits Backend'!$AE$1:$BO$1,AJ$3,'Benefits Backend'!$AE25:$BO25)&gt;=1,1,0)*$H26</f>
        <v>0</v>
      </c>
      <c r="AK26">
        <f>IF(SUMIF('Benefits Backend'!$AE$1:$BO$1,AK$3,'Benefits Backend'!$AE25:$BO25)&gt;=1,1,0)*$H26</f>
        <v>0</v>
      </c>
      <c r="AL26">
        <f>IF(SUMIF('Benefits Backend'!$AE$1:$BO$1,AL$3,'Benefits Backend'!$AE25:$BO25)&gt;=1,1,0)*$H26</f>
        <v>0</v>
      </c>
      <c r="AM26">
        <f>IF(SUMIF('Benefits Backend'!$AE$1:$BO$1,AM$3,'Benefits Backend'!$AE25:$BO25)&gt;=1,1,0)*$H26</f>
        <v>0</v>
      </c>
      <c r="AN26">
        <f>IF(SUMIF('Benefits Backend'!$AE$1:$BO$1,AN$3,'Benefits Backend'!$AE25:$BO25)&gt;=1,1,0)*$H26</f>
        <v>0</v>
      </c>
      <c r="AO26">
        <f>IF(SUMIF('Benefits Backend'!$AE$1:$BO$1,AO$3,'Benefits Backend'!$AE25:$BO25)&gt;=1,1,0)*$H26</f>
        <v>0</v>
      </c>
      <c r="AP26">
        <f>IF(SUMIF('Benefits Backend'!$AE$1:$BO$1,AP$3,'Benefits Backend'!$AE25:$BO25)&gt;=1,1,0)*$H26</f>
        <v>0</v>
      </c>
      <c r="AQ26">
        <f>IF(SUMIF('Benefits Backend'!$AE$1:$BO$1,AQ$3,'Benefits Backend'!$AE25:$BO25)&gt;=1,1,0)*$H26</f>
        <v>9037.32</v>
      </c>
      <c r="AR26">
        <f>IF(SUMIF('Benefits Backend'!$AE$1:$BO$1,AR$3,'Benefits Backend'!$AE25:$BO25)&gt;=1,1,0)*$H26</f>
        <v>0</v>
      </c>
      <c r="AS26">
        <f>IF(SUMIF('Benefits Backend'!$AE$1:$BO$1,AS$3,'Benefits Backend'!$AE25:$BO25)&gt;=1,1,0)*$H26</f>
        <v>0</v>
      </c>
      <c r="AT26">
        <f>IF(SUMIF('Benefits Backend'!$AE$1:$BO$1,AT$3,'Benefits Backend'!$AE25:$BO25)&gt;=1,1,0)*$H26</f>
        <v>0</v>
      </c>
      <c r="AU26">
        <f>IF(SUMIF('Benefits Backend'!$AE$1:$BO$1,AU$3,'Benefits Backend'!$AE25:$BO25)&gt;=1,1,0)*$H26</f>
        <v>0</v>
      </c>
      <c r="AV26">
        <f>IF(SUMIF('Benefits Backend'!$AE$1:$BO$1,AV$3,'Benefits Backend'!$AE25:$BO25)&gt;=1,1,0)*$H26</f>
        <v>0</v>
      </c>
      <c r="AW26">
        <f>IF(SUMIF('Benefits Backend'!$AE$1:$BO$1,AW$3,'Benefits Backend'!$AE25:$BO25)&gt;=1,1,0)*$H26</f>
        <v>0</v>
      </c>
      <c r="AX26">
        <f>IF(SUMIF('Benefits Backend'!$AE$1:$BO$1,AX$3,'Benefits Backend'!$AE25:$BO25)&gt;=1,1,0)*$H26</f>
        <v>0</v>
      </c>
      <c r="AY26">
        <f>IF(SUMIF('Benefits Backend'!$AE$1:$BO$1,AY$3,'Benefits Backend'!$AE25:$BO25)&gt;=1,1,0)*$H26</f>
        <v>0</v>
      </c>
      <c r="AZ26">
        <f>IF(SUMIF('Benefits Backend'!$AE$1:$BO$1,AZ$3,'Benefits Backend'!$AE25:$BO25)&gt;=1,1,0)*$H26</f>
        <v>0</v>
      </c>
      <c r="BA26">
        <f>IF(SUMIF('Benefits Backend'!$AE$1:$BO$1,BA$3,'Benefits Backend'!$AE25:$BO25)&gt;=1,1,0)*$H26</f>
        <v>0</v>
      </c>
      <c r="BB26">
        <f>IF(SUMIF('Benefits Backend'!$AE$1:$BO$1,BB$3,'Benefits Backend'!$AE25:$BO25)&gt;=1,1,0)*$H26</f>
        <v>0</v>
      </c>
      <c r="BC26">
        <f>IF(SUMIF('Benefits Backend'!$AE$1:$BO$1,BC$3,'Benefits Backend'!$AE25:$BO25)&gt;=1,1,0)*$H26</f>
        <v>0</v>
      </c>
      <c r="BD26">
        <f>IF(SUMIF('Benefits Backend'!$AE$1:$BO$1,BD$3,'Benefits Backend'!$AE25:$BO25)&gt;=1,1,0)*$H26</f>
        <v>0</v>
      </c>
      <c r="BE26">
        <f>IF(SUMIF('Benefits Backend'!$AE$1:$BO$1,BE$3,'Benefits Backend'!$AE25:$BO25)&gt;=1,1,0)*$H26</f>
        <v>0</v>
      </c>
    </row>
    <row r="27" spans="1:57">
      <c r="A27" s="5" t="str">
        <f>_xlfn.XLOOKUP($E27,'Raw Data'!$E:$E,'Raw Data'!A:A,"ERROR",0,1)</f>
        <v>AE</v>
      </c>
      <c r="B27" s="5" t="str">
        <f>_xlfn.XLOOKUP($E27,'Raw Data'!$E:$E,'Raw Data'!B:B,"ERROR",0,1)</f>
        <v>Hair Mousses</v>
      </c>
      <c r="C27" s="5" t="str">
        <f>_xlfn.XLOOKUP($E27,'Raw Data'!$E:$E,'Raw Data'!C:C,"ERROR",0,1)</f>
        <v>Wella</v>
      </c>
      <c r="D27" s="5" t="str">
        <f>_xlfn.XLOOKUP($E27,'Raw Data'!$E:$E,'Raw Data'!D:D,"ERROR",0,1)</f>
        <v>www.amazon.ae/dp/B07HZFYJ43</v>
      </c>
      <c r="E27" s="5" t="s">
        <v>142</v>
      </c>
      <c r="F27" s="9" t="str">
        <f>_xlfn.XLOOKUP($E27,'Raw Data'!$E:$E,'Raw Data'!F:F,"ERROR",0,1)</f>
        <v>Wella Pro Professionals Eimi Extra Volume Strong Hold Heat Protection Hair Styling Mousse For Body 75ml, White</v>
      </c>
      <c r="G27" s="10">
        <f>_xlfn.XLOOKUP($E27,'Raw Data'!$E:$E,'Raw Data'!G:G,"ERROR",0,1)</f>
        <v>140</v>
      </c>
      <c r="H27" s="9">
        <f>_xlfn.XLOOKUP($E27,'Raw Data'!$E:$E,'Raw Data'!H:H,"ERROR",0,1)</f>
        <v>8819.83</v>
      </c>
      <c r="I27" s="9">
        <f>_xlfn.XLOOKUP($E27,'Raw Data'!$E:$E,'Raw Data'!I:I,"ERROR",0,1)</f>
        <v>0.0118081745685629</v>
      </c>
      <c r="J27" s="9" t="str">
        <f>_xlfn.XLOOKUP($E27,'Raw Data'!$E:$E,'Raw Data'!J:J,"ERROR",0,1)</f>
        <v>Yes</v>
      </c>
      <c r="K27" s="14" t="str">
        <f t="array" ref="K27">_xlfn.IFS(AND(L27&gt;0,L27&lt;=5),"0 to 5",AND(L27&gt;5,L27&lt;=10),"5 to 10",AND(L27&gt;10,L27&lt;=15),"10 to 15",AND(L27&gt;15,L27&lt;=20),"15 to 20",AND(L27&gt;20,L27&lt;=30),"20 to 30",AND(L27&gt;30,L27&lt;=40),"30 to 40",AND(L27&gt;40,L27&lt;=50),"40 to 50",AND(L27&gt;50,L27&lt;=75),"50 to 75",AND(L27&gt;75,L27&lt;=100),"75 to 100",AND(L27&gt;100,L27&lt;=150),"100 to 150",AND(L27&gt;150,L27&lt;=200),"150 to 200",AND(L27&gt;200,L27&lt;=250),"200 to 250",AND(L27&gt;250,L27&lt;=300),"250 to 300",AND(L27&gt;300,L27&lt;=400),"300 to 400",AND(L27&gt;400,L27&lt;=500),"400 to 500",L27&gt;500,"500+")</f>
        <v>75 to 100</v>
      </c>
      <c r="L27" s="9">
        <f>_xlfn.XLOOKUP($E27,'Raw Data'!$E:$E,'Raw Data'!L:L,"ERROR",0,1)</f>
        <v>85.77</v>
      </c>
      <c r="M27" s="14" t="str">
        <f t="array" ref="M27">_xlfn.IFS(AND(N27&gt;0,N27&lt;=5),"0 to 5",AND(N27&gt;5,N27&lt;=10),"5 to 10",AND(N27&gt;10,N27&lt;=15),"10 to 15",AND(N27&gt;15,N27&lt;=20),"15 to 20",AND(N27&gt;20,N27&lt;=30),"20 to 30",AND(N27&gt;30,N27&lt;=40),"30 to 40",AND(N27&gt;40,N27&lt;=50),"40 to 50",AND(N27&gt;50,N27&lt;=75),"50 to 75",AND(N27&gt;75,N27&lt;=100),"75 to 100",AND(N27&gt;100,N27&lt;=150),"100 to 150",AND(N27&gt;150,N27&lt;=200),"150 to 200",AND(N27&gt;200,N27&lt;=250),"200 to 250",AND(N27&gt;250,N27&lt;=300),"250 to 300",AND(N27&gt;300,N27&lt;=400),"300 to 400",AND(N27&gt;400,N27&lt;=500),"400 to 500",N27&gt;500,"500+")</f>
        <v>75 to 100</v>
      </c>
      <c r="N27" s="9">
        <f>_xlfn.XLOOKUP($E27,'Raw Data'!$E:$E,'Raw Data'!N:N,"ERROR",0,1)</f>
        <v>89.88</v>
      </c>
      <c r="O27" s="14" t="str">
        <f t="array" ref="O27">_xlfn.IFS(P27=0,"No Discount",AND(P27&gt;0,P27&lt;=0.02),"0% to 2%",AND(P27&gt;0.02,P27&lt;=0.04),"2% to 4%",AND(P27&gt;0.04,P27&lt;=0.06),"4% to 6%",AND(P27&gt;0.06,P27&lt;=0.08),"6% to 8%",AND(P27&gt;0.08,P27&lt;=0.1),"8% to 10%",AND(P27&gt;0.1,P27&lt;=0.15),"10% to 15%",AND(P27&gt;0.15,P27&lt;=0.2),"15% to 20%",AND(P27&gt;0.2,P27&lt;=0.25),"20% to 25%",AND(P27&gt;0.25,P27&lt;=0.3),"25% to 30%",AND(P27&gt;0.3,P27&lt;=0.4),"30% to 40%",AND(P27&gt;0.4,P27&lt;=0.5),"40% to 50%",AND(P27&gt;0.5,P27&lt;=0.75),"50% to 75%",AND(P27&gt;0.75,P27&lt;=1),"75% to 100%")</f>
        <v>4% to 6%</v>
      </c>
      <c r="P27" s="10">
        <f>_xlfn.XLOOKUP($E27,'Raw Data'!$E:$E,'Raw Data'!P:P,"ERROR",0,1)</f>
        <v>0.0457276368491322</v>
      </c>
      <c r="Q27" s="9">
        <f>_xlfn.XLOOKUP($E27,'Raw Data'!$E:$E,'Raw Data'!Q:Q,"ERROR",0,1)</f>
        <v>75</v>
      </c>
      <c r="R27" s="9" t="str">
        <f>_xlfn.XLOOKUP($E27,'Raw Data'!$E:$E,'Raw Data'!R:R,"ERROR",0,1)</f>
        <v>ml</v>
      </c>
      <c r="S27" s="5" t="str">
        <f t="array" ref="S27">_xlfn.IFS(AND(T27&gt;0,T27&lt;=0.05),"0 to 0.05",AND(T27&gt;0.05,T27&lt;=0.1),"0.05 to 0.1",AND(T27&gt;0.1,T27&lt;=0.2),"0.1 to 0.2",AND(T27&gt;0.2,T27&lt;=0.3),"0.2 to 0.3",AND(T27&gt;0.3,T27&lt;=0.4),"0.3 to 0.4",AND(T27&gt;0.4,T27&lt;=0.5),"0.4 to 0.5",AND(T27&gt;0.5,T27&lt;=0.75),"0.5 to 0.75",AND(T27&gt;0.75,T27&lt;=1),"0.75 to 1",AND(T27&gt;1,T27&lt;=2),"1 to 2",AND(T27&gt;2,T27&lt;=3),"2 to 3",AND(T27&gt;3,T27&lt;=4),"3 to 4",AND(T27&gt;4,T27&lt;=5),"4 to 5",AND(T27&gt;5,T27&lt;=10),"5 to 10",T27&gt;10,"10+")</f>
        <v>1 to 2</v>
      </c>
      <c r="T27" s="10">
        <f t="shared" si="1"/>
        <v>1.14421100867863</v>
      </c>
      <c r="U27" s="15" t="str">
        <f t="array" ref="U27">_xlfn.IFS(AND(V27&gt;0,V27&lt;=0.05),"0 to 0.05",AND(V27&gt;0.05,V27&lt;=0.1),"0.05 to 0.1",AND(V27&gt;0.1,V27&lt;=0.2),"0.1 to 0.2",AND(V27&gt;0.2,V27&lt;=0.3),"0.2 to 0.3",AND(V27&gt;0.3,V27&lt;=0.4),"0.3 to 0.4",AND(V27&gt;0.4,V27&lt;=0.5),"0.4 to 0.5",AND(V27&gt;0.5,V27&lt;=0.75),"0.5 to 0.75",AND(V27&gt;0.75,V27&lt;=1),"0.75 to 1",AND(V27&gt;1,V27&lt;=2),"1 to 2",AND(V27&gt;2,V27&lt;=3),"2 to 3",AND(V27&gt;3,V27&lt;=4),"3 to 4",AND(V27&gt;4,V27&lt;=5),"4 to 5",AND(V27&gt;5,V27&lt;=10),"5 to 10",V27&gt;10,"10+")</f>
        <v>0.3 to 0.4</v>
      </c>
      <c r="V27" s="10">
        <f t="shared" si="2"/>
        <v>0.323740877628654</v>
      </c>
      <c r="W27" s="15" t="str">
        <f t="array" ref="W27">_xlfn.IFS(AND(X27&gt;0,X27&lt;=0.05),"0 to 0.05",AND(X27&gt;0.05,X27&lt;=0.1),"0.05 to 0.1",AND(X27&gt;0.1,X27&lt;=0.2),"0.1 to 0.2",AND(X27&gt;0.2,X27&lt;=0.3),"0.2 to 0.3",AND(X27&gt;0.3,X27&lt;=0.4),"0.3 to 0.4",AND(X27&gt;0.4,X27&lt;=0.5),"0.4 to 0.5",AND(X27&gt;0.5,X27&lt;=0.75),"0.5 to 0.75",AND(X27&gt;0.75,X27&lt;=1),"0.75 to 1",AND(X27&gt;1,X27&lt;=2),"1 to 2",AND(X27&gt;2,X27&lt;=3),"2 to 3",AND(X27&gt;3,X27&lt;=4),"3 to 4",AND(X27&gt;4,X27&lt;=5),"4 to 5",AND(X27&gt;5,X27&lt;=10),"5 to 10",X27&gt;10,"10+")</f>
        <v>0.3 to 0.4</v>
      </c>
      <c r="X27" s="16">
        <f t="shared" si="3"/>
        <v>0.308936972343231</v>
      </c>
      <c r="Y27" s="5" t="str">
        <f t="array" ref="Y27">_xlfn.IFS(AND(Z27&gt;0,Z27&lt;=1),"0 to 1",AND(Z27&gt;1,Z27&lt;=2),"1 to 2",AND(Z27&gt;2,Z27&lt;=4),"2 to 4",AND(Z27&gt;4,Z27&lt;=6),"4 to 6",AND(Z27&gt;6,Z27&lt;=8),"6 to 8",AND(Z27&gt;8,Z27&lt;=10),"8 to 10",AND(Z27&gt;10,Z27&lt;=15),"10 to 15",AND(Z27&gt;15,Z27&lt;=20),"15 to 20",AND(Z27&gt;20,Z27&lt;=25),"20 to 25",AND(Z27&gt;25,Z27&lt;=30),"25 to 30",AND(Z27&gt;30,Z27&lt;=40),"30 to 40",AND(Z27&gt;40,Z27&lt;=50),"40 to 50",Z27&gt;50,"50+")</f>
        <v>2 to 4</v>
      </c>
      <c r="Z27" s="9">
        <f t="array" ref="Z27">_xlfn.IFS(AA27="oz",_xlfn.IFS(R27="oz",Q27,R27="fl oz",Q27*1.04,R27="ml",Q27*0.0338),AA27="fl oz",_xlfn.IFS(R27="oz",Q27/1.04,R27="fl oz",Q27,R27="ml",Q27*0.0338/1.04),AA27="ml",_xlfn.IFS(R27="oz",Q27/0.0338,R27="fl oz",Q27*1.04/0.0338,R27="ml",Q27))</f>
        <v>2.535</v>
      </c>
      <c r="AA27" s="9" t="str">
        <f>_xlfn.XLOOKUP($E27,'Raw Data'!$E:$E,'Raw Data'!AA:AA,"ERROR",0,1)</f>
        <v>oz</v>
      </c>
      <c r="AB27" s="5" t="s">
        <v>143</v>
      </c>
      <c r="AC27" s="5" t="s">
        <v>144</v>
      </c>
      <c r="AD27" s="5" t="s">
        <v>43</v>
      </c>
      <c r="AE27">
        <f>IF(SUMIF('Benefits Backend'!$AE$1:$BO$1,AE$3,'Benefits Backend'!$AE26:$BO26)&gt;=1,1,0)*$H27</f>
        <v>0</v>
      </c>
      <c r="AF27">
        <f>IF(SUMIF('Benefits Backend'!$AE$1:$BO$1,AF$3,'Benefits Backend'!$AE26:$BO26)&gt;=1,1,0)*$H27</f>
        <v>0</v>
      </c>
      <c r="AG27">
        <f>IF(SUMIF('Benefits Backend'!$AE$1:$BO$1,AG$3,'Benefits Backend'!$AE26:$BO26)&gt;=1,1,0)*$H27</f>
        <v>0</v>
      </c>
      <c r="AH27">
        <f>IF(SUMIF('Benefits Backend'!$AE$1:$BO$1,AH$3,'Benefits Backend'!$AE26:$BO26)&gt;=1,1,0)*$H27</f>
        <v>0</v>
      </c>
      <c r="AI27">
        <f>IF(SUMIF('Benefits Backend'!$AE$1:$BO$1,AI$3,'Benefits Backend'!$AE26:$BO26)&gt;=1,1,0)*$H27</f>
        <v>0</v>
      </c>
      <c r="AJ27">
        <f>IF(SUMIF('Benefits Backend'!$AE$1:$BO$1,AJ$3,'Benefits Backend'!$AE26:$BO26)&gt;=1,1,0)*$H27</f>
        <v>0</v>
      </c>
      <c r="AK27">
        <f>IF(SUMIF('Benefits Backend'!$AE$1:$BO$1,AK$3,'Benefits Backend'!$AE26:$BO26)&gt;=1,1,0)*$H27</f>
        <v>0</v>
      </c>
      <c r="AL27">
        <f>IF(SUMIF('Benefits Backend'!$AE$1:$BO$1,AL$3,'Benefits Backend'!$AE26:$BO26)&gt;=1,1,0)*$H27</f>
        <v>0</v>
      </c>
      <c r="AM27">
        <f>IF(SUMIF('Benefits Backend'!$AE$1:$BO$1,AM$3,'Benefits Backend'!$AE26:$BO26)&gt;=1,1,0)*$H27</f>
        <v>0</v>
      </c>
      <c r="AN27">
        <f>IF(SUMIF('Benefits Backend'!$AE$1:$BO$1,AN$3,'Benefits Backend'!$AE26:$BO26)&gt;=1,1,0)*$H27</f>
        <v>0</v>
      </c>
      <c r="AO27">
        <f>IF(SUMIF('Benefits Backend'!$AE$1:$BO$1,AO$3,'Benefits Backend'!$AE26:$BO26)&gt;=1,1,0)*$H27</f>
        <v>0</v>
      </c>
      <c r="AP27">
        <f>IF(SUMIF('Benefits Backend'!$AE$1:$BO$1,AP$3,'Benefits Backend'!$AE26:$BO26)&gt;=1,1,0)*$H27</f>
        <v>0</v>
      </c>
      <c r="AQ27">
        <f>IF(SUMIF('Benefits Backend'!$AE$1:$BO$1,AQ$3,'Benefits Backend'!$AE26:$BO26)&gt;=1,1,0)*$H27</f>
        <v>8819.83</v>
      </c>
      <c r="AR27">
        <f>IF(SUMIF('Benefits Backend'!$AE$1:$BO$1,AR$3,'Benefits Backend'!$AE26:$BO26)&gt;=1,1,0)*$H27</f>
        <v>0</v>
      </c>
      <c r="AS27">
        <f>IF(SUMIF('Benefits Backend'!$AE$1:$BO$1,AS$3,'Benefits Backend'!$AE26:$BO26)&gt;=1,1,0)*$H27</f>
        <v>0</v>
      </c>
      <c r="AT27">
        <f>IF(SUMIF('Benefits Backend'!$AE$1:$BO$1,AT$3,'Benefits Backend'!$AE26:$BO26)&gt;=1,1,0)*$H27</f>
        <v>0</v>
      </c>
      <c r="AU27">
        <f>IF(SUMIF('Benefits Backend'!$AE$1:$BO$1,AU$3,'Benefits Backend'!$AE26:$BO26)&gt;=1,1,0)*$H27</f>
        <v>0</v>
      </c>
      <c r="AV27">
        <f>IF(SUMIF('Benefits Backend'!$AE$1:$BO$1,AV$3,'Benefits Backend'!$AE26:$BO26)&gt;=1,1,0)*$H27</f>
        <v>0</v>
      </c>
      <c r="AW27">
        <f>IF(SUMIF('Benefits Backend'!$AE$1:$BO$1,AW$3,'Benefits Backend'!$AE26:$BO26)&gt;=1,1,0)*$H27</f>
        <v>8819.83</v>
      </c>
      <c r="AX27">
        <f>IF(SUMIF('Benefits Backend'!$AE$1:$BO$1,AX$3,'Benefits Backend'!$AE26:$BO26)&gt;=1,1,0)*$H27</f>
        <v>0</v>
      </c>
      <c r="AY27">
        <f>IF(SUMIF('Benefits Backend'!$AE$1:$BO$1,AY$3,'Benefits Backend'!$AE26:$BO26)&gt;=1,1,0)*$H27</f>
        <v>0</v>
      </c>
      <c r="AZ27">
        <f>IF(SUMIF('Benefits Backend'!$AE$1:$BO$1,AZ$3,'Benefits Backend'!$AE26:$BO26)&gt;=1,1,0)*$H27</f>
        <v>0</v>
      </c>
      <c r="BA27">
        <f>IF(SUMIF('Benefits Backend'!$AE$1:$BO$1,BA$3,'Benefits Backend'!$AE26:$BO26)&gt;=1,1,0)*$H27</f>
        <v>0</v>
      </c>
      <c r="BB27">
        <f>IF(SUMIF('Benefits Backend'!$AE$1:$BO$1,BB$3,'Benefits Backend'!$AE26:$BO26)&gt;=1,1,0)*$H27</f>
        <v>0</v>
      </c>
      <c r="BC27">
        <f>IF(SUMIF('Benefits Backend'!$AE$1:$BO$1,BC$3,'Benefits Backend'!$AE26:$BO26)&gt;=1,1,0)*$H27</f>
        <v>0</v>
      </c>
      <c r="BD27">
        <f>IF(SUMIF('Benefits Backend'!$AE$1:$BO$1,BD$3,'Benefits Backend'!$AE26:$BO26)&gt;=1,1,0)*$H27</f>
        <v>0</v>
      </c>
      <c r="BE27">
        <f>IF(SUMIF('Benefits Backend'!$AE$1:$BO$1,BE$3,'Benefits Backend'!$AE26:$BO26)&gt;=1,1,0)*$H27</f>
        <v>0</v>
      </c>
    </row>
    <row r="28" spans="1:57">
      <c r="A28" s="5" t="str">
        <f>_xlfn.XLOOKUP($E28,'Raw Data'!$E:$E,'Raw Data'!A:A,"ERROR",0,1)</f>
        <v>AE</v>
      </c>
      <c r="B28" s="5" t="str">
        <f>_xlfn.XLOOKUP($E28,'Raw Data'!$E:$E,'Raw Data'!B:B,"ERROR",0,1)</f>
        <v>Hair Mousses</v>
      </c>
      <c r="C28" s="5" t="str">
        <f>_xlfn.XLOOKUP($E28,'Raw Data'!$E:$E,'Raw Data'!C:C,"ERROR",0,1)</f>
        <v>Keranique</v>
      </c>
      <c r="D28" s="5" t="str">
        <f>_xlfn.XLOOKUP($E28,'Raw Data'!$E:$E,'Raw Data'!D:D,"ERROR",0,1)</f>
        <v>www.amazon.ae/dp/B00CRJWIIE</v>
      </c>
      <c r="E28" s="5" t="s">
        <v>145</v>
      </c>
      <c r="F28" s="9" t="str">
        <f>_xlfn.XLOOKUP($E28,'Raw Data'!$E:$E,'Raw Data'!F:F,"ERROR",0,1)</f>
        <v>Keranique Thickening &amp; Texturizing  Mousse , 3.4 Fl Oz â€“ Instant Volume, Thickness and Body, Leaving Hair with Smooth and Soft Touch | Strengthens Hair Shaft and Protects Against Breakage</v>
      </c>
      <c r="G28" s="10">
        <f>_xlfn.XLOOKUP($E28,'Raw Data'!$E:$E,'Raw Data'!G:G,"ERROR",0,1)</f>
        <v>82</v>
      </c>
      <c r="H28" s="9">
        <f>_xlfn.XLOOKUP($E28,'Raw Data'!$E:$E,'Raw Data'!H:H,"ERROR",0,1)</f>
        <v>8689.94</v>
      </c>
      <c r="I28" s="9">
        <f>_xlfn.XLOOKUP($E28,'Raw Data'!$E:$E,'Raw Data'!I:I,"ERROR",0,1)</f>
        <v>0.0116342750949097</v>
      </c>
      <c r="J28" s="9" t="str">
        <f>_xlfn.XLOOKUP($E28,'Raw Data'!$E:$E,'Raw Data'!J:J,"ERROR",0,1)</f>
        <v>Yes</v>
      </c>
      <c r="K28" s="14" t="str">
        <f t="array" ref="K28">_xlfn.IFS(AND(L28&gt;0,L28&lt;=5),"0 to 5",AND(L28&gt;5,L28&lt;=10),"5 to 10",AND(L28&gt;10,L28&lt;=15),"10 to 15",AND(L28&gt;15,L28&lt;=20),"15 to 20",AND(L28&gt;20,L28&lt;=30),"20 to 30",AND(L28&gt;30,L28&lt;=40),"30 to 40",AND(L28&gt;40,L28&lt;=50),"40 to 50",AND(L28&gt;50,L28&lt;=75),"50 to 75",AND(L28&gt;75,L28&lt;=100),"75 to 100",AND(L28&gt;100,L28&lt;=150),"100 to 150",AND(L28&gt;150,L28&lt;=200),"150 to 200",AND(L28&gt;200,L28&lt;=250),"200 to 250",AND(L28&gt;250,L28&lt;=300),"250 to 300",AND(L28&gt;300,L28&lt;=400),"300 to 400",AND(L28&gt;400,L28&lt;=500),"400 to 500",L28&gt;500,"500+")</f>
        <v>100 to 150</v>
      </c>
      <c r="L28" s="9">
        <f>_xlfn.XLOOKUP($E28,'Raw Data'!$E:$E,'Raw Data'!L:L,"ERROR",0,1)</f>
        <v>116.8</v>
      </c>
      <c r="M28" s="14" t="str">
        <f t="array" ref="M28">_xlfn.IFS(AND(N28&gt;0,N28&lt;=5),"0 to 5",AND(N28&gt;5,N28&lt;=10),"5 to 10",AND(N28&gt;10,N28&lt;=15),"10 to 15",AND(N28&gt;15,N28&lt;=20),"15 to 20",AND(N28&gt;20,N28&lt;=30),"20 to 30",AND(N28&gt;30,N28&lt;=40),"30 to 40",AND(N28&gt;40,N28&lt;=50),"40 to 50",AND(N28&gt;50,N28&lt;=75),"50 to 75",AND(N28&gt;75,N28&lt;=100),"75 to 100",AND(N28&gt;100,N28&lt;=150),"100 to 150",AND(N28&gt;150,N28&lt;=200),"150 to 200",AND(N28&gt;200,N28&lt;=250),"200 to 250",AND(N28&gt;250,N28&lt;=300),"250 to 300",AND(N28&gt;300,N28&lt;=400),"300 to 400",AND(N28&gt;400,N28&lt;=500),"400 to 500",N28&gt;500,"500+")</f>
        <v>100 to 150</v>
      </c>
      <c r="N28" s="9">
        <f>_xlfn.XLOOKUP($E28,'Raw Data'!$E:$E,'Raw Data'!N:N,"ERROR",0,1)</f>
        <v>123.46</v>
      </c>
      <c r="O28" s="14" t="str">
        <f t="array" ref="O28">_xlfn.IFS(P28=0,"No Discount",AND(P28&gt;0,P28&lt;=0.02),"0% to 2%",AND(P28&gt;0.02,P28&lt;=0.04),"2% to 4%",AND(P28&gt;0.04,P28&lt;=0.06),"4% to 6%",AND(P28&gt;0.06,P28&lt;=0.08),"6% to 8%",AND(P28&gt;0.08,P28&lt;=0.1),"8% to 10%",AND(P28&gt;0.1,P28&lt;=0.15),"10% to 15%",AND(P28&gt;0.15,P28&lt;=0.2),"15% to 20%",AND(P28&gt;0.2,P28&lt;=0.25),"20% to 25%",AND(P28&gt;0.25,P28&lt;=0.3),"25% to 30%",AND(P28&gt;0.3,P28&lt;=0.4),"30% to 40%",AND(P28&gt;0.4,P28&lt;=0.5),"40% to 50%",AND(P28&gt;0.5,P28&lt;=0.75),"50% to 75%",AND(P28&gt;0.75,P28&lt;=1),"75% to 100%")</f>
        <v>4% to 6%</v>
      </c>
      <c r="P28" s="10">
        <f>_xlfn.XLOOKUP($E28,'Raw Data'!$E:$E,'Raw Data'!P:P,"ERROR",0,1)</f>
        <v>0.0539445974404665</v>
      </c>
      <c r="Q28" s="9">
        <f>_xlfn.XLOOKUP($E28,'Raw Data'!$E:$E,'Raw Data'!Q:Q,"ERROR",0,1)</f>
        <v>3.4</v>
      </c>
      <c r="R28" s="9" t="str">
        <f>_xlfn.XLOOKUP($E28,'Raw Data'!$E:$E,'Raw Data'!R:R,"ERROR",0,1)</f>
        <v>fl oz</v>
      </c>
      <c r="S28" s="5" t="str">
        <f t="array" ref="S28">_xlfn.IFS(AND(T28&gt;0,T28&lt;=0.05),"0 to 0.05",AND(T28&gt;0.05,T28&lt;=0.1),"0.05 to 0.1",AND(T28&gt;0.1,T28&lt;=0.2),"0.1 to 0.2",AND(T28&gt;0.2,T28&lt;=0.3),"0.2 to 0.3",AND(T28&gt;0.3,T28&lt;=0.4),"0.3 to 0.4",AND(T28&gt;0.4,T28&lt;=0.5),"0.4 to 0.5",AND(T28&gt;0.5,T28&lt;=0.75),"0.5 to 0.75",AND(T28&gt;0.75,T28&lt;=1),"0.75 to 1",AND(T28&gt;1,T28&lt;=2),"1 to 2",AND(T28&gt;2,T28&lt;=3),"2 to 3",AND(T28&gt;3,T28&lt;=4),"3 to 4",AND(T28&gt;4,T28&lt;=5),"4 to 5",AND(T28&gt;5,T28&lt;=10),"5 to 10",T28&gt;10,"10+")</f>
        <v>1 to 2</v>
      </c>
      <c r="T28" s="10">
        <f t="shared" si="1"/>
        <v>1.1170671020678</v>
      </c>
      <c r="U28" s="15" t="str">
        <f t="array" ref="U28">_xlfn.IFS(AND(V28&gt;0,V28&lt;=0.05),"0 to 0.05",AND(V28&gt;0.05,V28&lt;=0.1),"0.05 to 0.1",AND(V28&gt;0.1,V28&lt;=0.2),"0.1 to 0.2",AND(V28&gt;0.2,V28&lt;=0.3),"0.2 to 0.3",AND(V28&gt;0.3,V28&lt;=0.4),"0.3 to 0.4",AND(V28&gt;0.4,V28&lt;=0.5),"0.4 to 0.5",AND(V28&gt;0.5,V28&lt;=0.75),"0.5 to 0.75",AND(V28&gt;0.75,V28&lt;=1),"0.75 to 1",AND(V28&gt;1,V28&lt;=2),"1 to 2",AND(V28&gt;2,V28&lt;=3),"2 to 3",AND(V28&gt;3,V28&lt;=4),"3 to 4",AND(V28&gt;4,V28&lt;=5),"4 to 5",AND(V28&gt;5,V28&lt;=10),"5 to 10",V28&gt;10,"10+")</f>
        <v>0.3 to 0.4</v>
      </c>
      <c r="V28" s="10">
        <f t="shared" si="2"/>
        <v>0.318805977686202</v>
      </c>
      <c r="W28" s="15" t="str">
        <f t="array" ref="W28">_xlfn.IFS(AND(X28&gt;0,X28&lt;=0.05),"0 to 0.05",AND(X28&gt;0.05,X28&lt;=0.1),"0.05 to 0.1",AND(X28&gt;0.1,X28&lt;=0.2),"0.1 to 0.2",AND(X28&gt;0.2,X28&lt;=0.3),"0.2 to 0.3",AND(X28&gt;0.3,X28&lt;=0.4),"0.3 to 0.4",AND(X28&gt;0.4,X28&lt;=0.5),"0.4 to 0.5",AND(X28&gt;0.5,X28&lt;=0.75),"0.5 to 0.75",AND(X28&gt;0.75,X28&lt;=1),"0.75 to 1",AND(X28&gt;1,X28&lt;=2),"1 to 2",AND(X28&gt;2,X28&lt;=3),"2 to 3",AND(X28&gt;3,X28&lt;=4),"3 to 4",AND(X28&gt;4,X28&lt;=5),"4 to 5",AND(X28&gt;5,X28&lt;=10),"5 to 10",X28&gt;10,"10+")</f>
        <v>0.3 to 0.4</v>
      </c>
      <c r="X28" s="16">
        <f t="shared" si="3"/>
        <v>0.301608117558306</v>
      </c>
      <c r="Y28" s="5" t="str">
        <f t="array" ref="Y28">_xlfn.IFS(AND(Z28&gt;0,Z28&lt;=1),"0 to 1",AND(Z28&gt;1,Z28&lt;=2),"1 to 2",AND(Z28&gt;2,Z28&lt;=4),"2 to 4",AND(Z28&gt;4,Z28&lt;=6),"4 to 6",AND(Z28&gt;6,Z28&lt;=8),"6 to 8",AND(Z28&gt;8,Z28&lt;=10),"8 to 10",AND(Z28&gt;10,Z28&lt;=15),"10 to 15",AND(Z28&gt;15,Z28&lt;=20),"15 to 20",AND(Z28&gt;20,Z28&lt;=25),"20 to 25",AND(Z28&gt;25,Z28&lt;=30),"25 to 30",AND(Z28&gt;30,Z28&lt;=40),"30 to 40",AND(Z28&gt;40,Z28&lt;=50),"40 to 50",Z28&gt;50,"50+")</f>
        <v>2 to 4</v>
      </c>
      <c r="Z28" s="9">
        <f t="array" ref="Z28">_xlfn.IFS(AA28="oz",_xlfn.IFS(R28="oz",Q28,R28="fl oz",Q28*1.04,R28="ml",Q28*0.0338),AA28="fl oz",_xlfn.IFS(R28="oz",Q28/1.04,R28="fl oz",Q28,R28="ml",Q28*0.0338/1.04),AA28="ml",_xlfn.IFS(R28="oz",Q28/0.0338,R28="fl oz",Q28*1.04/0.0338,R28="ml",Q28))</f>
        <v>3.536</v>
      </c>
      <c r="AA28" s="9" t="str">
        <f>_xlfn.XLOOKUP($E28,'Raw Data'!$E:$E,'Raw Data'!AA:AA,"ERROR",0,1)</f>
        <v>oz</v>
      </c>
      <c r="AB28" s="5" t="s">
        <v>146</v>
      </c>
      <c r="AC28" s="5" t="s">
        <v>147</v>
      </c>
      <c r="AD28" s="5" t="s">
        <v>148</v>
      </c>
      <c r="AE28">
        <f>IF(SUMIF('Benefits Backend'!$AE$1:$BO$1,AE$3,'Benefits Backend'!$AE27:$BO27)&gt;=1,1,0)*$H28</f>
        <v>8689.94</v>
      </c>
      <c r="AF28">
        <f>IF(SUMIF('Benefits Backend'!$AE$1:$BO$1,AF$3,'Benefits Backend'!$AE27:$BO27)&gt;=1,1,0)*$H28</f>
        <v>0</v>
      </c>
      <c r="AG28">
        <f>IF(SUMIF('Benefits Backend'!$AE$1:$BO$1,AG$3,'Benefits Backend'!$AE27:$BO27)&gt;=1,1,0)*$H28</f>
        <v>0</v>
      </c>
      <c r="AH28">
        <f>IF(SUMIF('Benefits Backend'!$AE$1:$BO$1,AH$3,'Benefits Backend'!$AE27:$BO27)&gt;=1,1,0)*$H28</f>
        <v>0</v>
      </c>
      <c r="AI28">
        <f>IF(SUMIF('Benefits Backend'!$AE$1:$BO$1,AI$3,'Benefits Backend'!$AE27:$BO27)&gt;=1,1,0)*$H28</f>
        <v>0</v>
      </c>
      <c r="AJ28">
        <f>IF(SUMIF('Benefits Backend'!$AE$1:$BO$1,AJ$3,'Benefits Backend'!$AE27:$BO27)&gt;=1,1,0)*$H28</f>
        <v>0</v>
      </c>
      <c r="AK28">
        <f>IF(SUMIF('Benefits Backend'!$AE$1:$BO$1,AK$3,'Benefits Backend'!$AE27:$BO27)&gt;=1,1,0)*$H28</f>
        <v>8689.94</v>
      </c>
      <c r="AL28">
        <f>IF(SUMIF('Benefits Backend'!$AE$1:$BO$1,AL$3,'Benefits Backend'!$AE27:$BO27)&gt;=1,1,0)*$H28</f>
        <v>8689.94</v>
      </c>
      <c r="AM28">
        <f>IF(SUMIF('Benefits Backend'!$AE$1:$BO$1,AM$3,'Benefits Backend'!$AE27:$BO27)&gt;=1,1,0)*$H28</f>
        <v>0</v>
      </c>
      <c r="AN28">
        <f>IF(SUMIF('Benefits Backend'!$AE$1:$BO$1,AN$3,'Benefits Backend'!$AE27:$BO27)&gt;=1,1,0)*$H28</f>
        <v>0</v>
      </c>
      <c r="AO28">
        <f>IF(SUMIF('Benefits Backend'!$AE$1:$BO$1,AO$3,'Benefits Backend'!$AE27:$BO27)&gt;=1,1,0)*$H28</f>
        <v>0</v>
      </c>
      <c r="AP28">
        <f>IF(SUMIF('Benefits Backend'!$AE$1:$BO$1,AP$3,'Benefits Backend'!$AE27:$BO27)&gt;=1,1,0)*$H28</f>
        <v>0</v>
      </c>
      <c r="AQ28">
        <f>IF(SUMIF('Benefits Backend'!$AE$1:$BO$1,AQ$3,'Benefits Backend'!$AE27:$BO27)&gt;=1,1,0)*$H28</f>
        <v>8689.94</v>
      </c>
      <c r="AR28">
        <f>IF(SUMIF('Benefits Backend'!$AE$1:$BO$1,AR$3,'Benefits Backend'!$AE27:$BO27)&gt;=1,1,0)*$H28</f>
        <v>0</v>
      </c>
      <c r="AS28">
        <f>IF(SUMIF('Benefits Backend'!$AE$1:$BO$1,AS$3,'Benefits Backend'!$AE27:$BO27)&gt;=1,1,0)*$H28</f>
        <v>0</v>
      </c>
      <c r="AT28">
        <f>IF(SUMIF('Benefits Backend'!$AE$1:$BO$1,AT$3,'Benefits Backend'!$AE27:$BO27)&gt;=1,1,0)*$H28</f>
        <v>0</v>
      </c>
      <c r="AU28">
        <f>IF(SUMIF('Benefits Backend'!$AE$1:$BO$1,AU$3,'Benefits Backend'!$AE27:$BO27)&gt;=1,1,0)*$H28</f>
        <v>0</v>
      </c>
      <c r="AV28">
        <f>IF(SUMIF('Benefits Backend'!$AE$1:$BO$1,AV$3,'Benefits Backend'!$AE27:$BO27)&gt;=1,1,0)*$H28</f>
        <v>0</v>
      </c>
      <c r="AW28">
        <f>IF(SUMIF('Benefits Backend'!$AE$1:$BO$1,AW$3,'Benefits Backend'!$AE27:$BO27)&gt;=1,1,0)*$H28</f>
        <v>8689.94</v>
      </c>
      <c r="AX28">
        <f>IF(SUMIF('Benefits Backend'!$AE$1:$BO$1,AX$3,'Benefits Backend'!$AE27:$BO27)&gt;=1,1,0)*$H28</f>
        <v>0</v>
      </c>
      <c r="AY28">
        <f>IF(SUMIF('Benefits Backend'!$AE$1:$BO$1,AY$3,'Benefits Backend'!$AE27:$BO27)&gt;=1,1,0)*$H28</f>
        <v>8689.94</v>
      </c>
      <c r="AZ28">
        <f>IF(SUMIF('Benefits Backend'!$AE$1:$BO$1,AZ$3,'Benefits Backend'!$AE27:$BO27)&gt;=1,1,0)*$H28</f>
        <v>0</v>
      </c>
      <c r="BA28">
        <f>IF(SUMIF('Benefits Backend'!$AE$1:$BO$1,BA$3,'Benefits Backend'!$AE27:$BO27)&gt;=1,1,0)*$H28</f>
        <v>0</v>
      </c>
      <c r="BB28">
        <f>IF(SUMIF('Benefits Backend'!$AE$1:$BO$1,BB$3,'Benefits Backend'!$AE27:$BO27)&gt;=1,1,0)*$H28</f>
        <v>0</v>
      </c>
      <c r="BC28">
        <f>IF(SUMIF('Benefits Backend'!$AE$1:$BO$1,BC$3,'Benefits Backend'!$AE27:$BO27)&gt;=1,1,0)*$H28</f>
        <v>0</v>
      </c>
      <c r="BD28">
        <f>IF(SUMIF('Benefits Backend'!$AE$1:$BO$1,BD$3,'Benefits Backend'!$AE27:$BO27)&gt;=1,1,0)*$H28</f>
        <v>0</v>
      </c>
      <c r="BE28">
        <f>IF(SUMIF('Benefits Backend'!$AE$1:$BO$1,BE$3,'Benefits Backend'!$AE27:$BO27)&gt;=1,1,0)*$H28</f>
        <v>0</v>
      </c>
    </row>
    <row r="29" spans="1:57">
      <c r="A29" s="5" t="str">
        <f>_xlfn.XLOOKUP($E29,'Raw Data'!$E:$E,'Raw Data'!A:A,"ERROR",0,1)</f>
        <v>AE</v>
      </c>
      <c r="B29" s="5" t="str">
        <f>_xlfn.XLOOKUP($E29,'Raw Data'!$E:$E,'Raw Data'!B:B,"ERROR",0,1)</f>
        <v>Hair Mousses</v>
      </c>
      <c r="C29" s="5" t="str">
        <f>_xlfn.XLOOKUP($E29,'Raw Data'!$E:$E,'Raw Data'!C:C,"ERROR",0,1)</f>
        <v>Giovanni</v>
      </c>
      <c r="D29" s="5" t="str">
        <f>_xlfn.XLOOKUP($E29,'Raw Data'!$E:$E,'Raw Data'!D:D,"ERROR",0,1)</f>
        <v>www.amazon.ae/dp/B00066D618</v>
      </c>
      <c r="E29" s="5" t="s">
        <v>149</v>
      </c>
      <c r="F29" s="9" t="str">
        <f>_xlfn.XLOOKUP($E29,'Raw Data'!$E:$E,'Raw Data'!F:F,"ERROR",0,1)</f>
        <v>Giovanni Cosmetics, Inc. Natural Mousse 207ml, Air-Turbo, 207 ml (Pack of 1)</v>
      </c>
      <c r="G29" s="10">
        <f>_xlfn.XLOOKUP($E29,'Raw Data'!$E:$E,'Raw Data'!G:G,"ERROR",0,1)</f>
        <v>157</v>
      </c>
      <c r="H29" s="9">
        <f>_xlfn.XLOOKUP($E29,'Raw Data'!$E:$E,'Raw Data'!H:H,"ERROR",0,1)</f>
        <v>8122.12</v>
      </c>
      <c r="I29" s="9">
        <f>_xlfn.XLOOKUP($E29,'Raw Data'!$E:$E,'Raw Data'!I:I,"ERROR",0,1)</f>
        <v>0.010874065693649</v>
      </c>
      <c r="J29" s="9" t="str">
        <f>_xlfn.XLOOKUP($E29,'Raw Data'!$E:$E,'Raw Data'!J:J,"ERROR",0,1)</f>
        <v>Yes</v>
      </c>
      <c r="K29" s="14" t="str">
        <f t="array" ref="K29">_xlfn.IFS(AND(L29&gt;0,L29&lt;=5),"0 to 5",AND(L29&gt;5,L29&lt;=10),"5 to 10",AND(L29&gt;10,L29&lt;=15),"10 to 15",AND(L29&gt;15,L29&lt;=20),"15 to 20",AND(L29&gt;20,L29&lt;=30),"20 to 30",AND(L29&gt;30,L29&lt;=40),"30 to 40",AND(L29&gt;40,L29&lt;=50),"40 to 50",AND(L29&gt;50,L29&lt;=75),"50 to 75",AND(L29&gt;75,L29&lt;=100),"75 to 100",AND(L29&gt;100,L29&lt;=150),"100 to 150",AND(L29&gt;150,L29&lt;=200),"150 to 200",AND(L29&gt;200,L29&lt;=250),"200 to 250",AND(L29&gt;250,L29&lt;=300),"250 to 300",AND(L29&gt;300,L29&lt;=400),"300 to 400",AND(L29&gt;400,L29&lt;=500),"400 to 500",L29&gt;500,"500+")</f>
        <v>50 to 75</v>
      </c>
      <c r="L29" s="9">
        <f>_xlfn.XLOOKUP($E29,'Raw Data'!$E:$E,'Raw Data'!L:L,"ERROR",0,1)</f>
        <v>52.35</v>
      </c>
      <c r="M29" s="14" t="str">
        <f t="array" ref="M29">_xlfn.IFS(AND(N29&gt;0,N29&lt;=5),"0 to 5",AND(N29&gt;5,N29&lt;=10),"5 to 10",AND(N29&gt;10,N29&lt;=15),"10 to 15",AND(N29&gt;15,N29&lt;=20),"15 to 20",AND(N29&gt;20,N29&lt;=30),"20 to 30",AND(N29&gt;30,N29&lt;=40),"30 to 40",AND(N29&gt;40,N29&lt;=50),"40 to 50",AND(N29&gt;50,N29&lt;=75),"50 to 75",AND(N29&gt;75,N29&lt;=100),"75 to 100",AND(N29&gt;100,N29&lt;=150),"100 to 150",AND(N29&gt;150,N29&lt;=200),"150 to 200",AND(N29&gt;200,N29&lt;=250),"200 to 250",AND(N29&gt;250,N29&lt;=300),"250 to 300",AND(N29&gt;300,N29&lt;=400),"300 to 400",AND(N29&gt;400,N29&lt;=500),"400 to 500",N29&gt;500,"500+")</f>
        <v>50 to 75</v>
      </c>
      <c r="N29" s="9">
        <f>_xlfn.XLOOKUP($E29,'Raw Data'!$E:$E,'Raw Data'!N:N,"ERROR",0,1)</f>
        <v>54.69</v>
      </c>
      <c r="O29" s="14" t="str">
        <f t="array" ref="O29">_xlfn.IFS(P29=0,"No Discount",AND(P29&gt;0,P29&lt;=0.02),"0% to 2%",AND(P29&gt;0.02,P29&lt;=0.04),"2% to 4%",AND(P29&gt;0.04,P29&lt;=0.06),"4% to 6%",AND(P29&gt;0.06,P29&lt;=0.08),"6% to 8%",AND(P29&gt;0.08,P29&lt;=0.1),"8% to 10%",AND(P29&gt;0.1,P29&lt;=0.15),"10% to 15%",AND(P29&gt;0.15,P29&lt;=0.2),"15% to 20%",AND(P29&gt;0.2,P29&lt;=0.25),"20% to 25%",AND(P29&gt;0.25,P29&lt;=0.3),"25% to 30%",AND(P29&gt;0.3,P29&lt;=0.4),"30% to 40%",AND(P29&gt;0.4,P29&lt;=0.5),"40% to 50%",AND(P29&gt;0.5,P29&lt;=0.75),"50% to 75%",AND(P29&gt;0.75,P29&lt;=1),"75% to 100%")</f>
        <v>4% to 6%</v>
      </c>
      <c r="P29" s="10">
        <f>_xlfn.XLOOKUP($E29,'Raw Data'!$E:$E,'Raw Data'!P:P,"ERROR",0,1)</f>
        <v>0.0427866154690071</v>
      </c>
      <c r="Q29" s="9">
        <f>_xlfn.XLOOKUP($E29,'Raw Data'!$E:$E,'Raw Data'!Q:Q,"ERROR",0,1)</f>
        <v>207</v>
      </c>
      <c r="R29" s="9" t="str">
        <f>_xlfn.XLOOKUP($E29,'Raw Data'!$E:$E,'Raw Data'!R:R,"ERROR",0,1)</f>
        <v>ml</v>
      </c>
      <c r="S29" s="5" t="str">
        <f t="array" ref="S29">_xlfn.IFS(AND(T29&gt;0,T29&lt;=0.05),"0 to 0.05",AND(T29&gt;0.05,T29&lt;=0.1),"0.05 to 0.1",AND(T29&gt;0.1,T29&lt;=0.2),"0.1 to 0.2",AND(T29&gt;0.2,T29&lt;=0.3),"0.2 to 0.3",AND(T29&gt;0.3,T29&lt;=0.4),"0.3 to 0.4",AND(T29&gt;0.4,T29&lt;=0.5),"0.4 to 0.5",AND(T29&gt;0.5,T29&lt;=0.75),"0.5 to 0.75",AND(T29&gt;0.75,T29&lt;=1),"0.75 to 1",AND(T29&gt;1,T29&lt;=2),"1 to 2",AND(T29&gt;2,T29&lt;=3),"2 to 3",AND(T29&gt;3,T29&lt;=4),"3 to 4",AND(T29&gt;4,T29&lt;=5),"4 to 5",AND(T29&gt;5,T29&lt;=10),"5 to 10",T29&gt;10,"10+")</f>
        <v>0.2 to 0.3</v>
      </c>
      <c r="T29" s="10">
        <f t="shared" si="1"/>
        <v>0.253033670704794</v>
      </c>
      <c r="U29" s="15" t="str">
        <f t="array" ref="U29">_xlfn.IFS(AND(V29&gt;0,V29&lt;=0.05),"0 to 0.05",AND(V29&gt;0.05,V29&lt;=0.1),"0.05 to 0.1",AND(V29&gt;0.1,V29&lt;=0.2),"0.1 to 0.2",AND(V29&gt;0.2,V29&lt;=0.3),"0.2 to 0.3",AND(V29&gt;0.3,V29&lt;=0.4),"0.3 to 0.4",AND(V29&gt;0.4,V29&lt;=0.5),"0.4 to 0.5",AND(V29&gt;0.5,V29&lt;=0.75),"0.5 to 0.75",AND(V29&gt;0.75,V29&lt;=1),"0.75 to 1",AND(V29&gt;1,V29&lt;=2),"1 to 2",AND(V29&gt;2,V29&lt;=3),"2 to 3",AND(V29&gt;3,V29&lt;=4),"3 to 4",AND(V29&gt;4,V29&lt;=5),"4 to 5",AND(V29&gt;5,V29&lt;=10),"5 to 10",V29&gt;10,"10+")</f>
        <v>0.05 to 0.1</v>
      </c>
      <c r="V29" s="10">
        <f t="shared" si="2"/>
        <v>0.0713728957350182</v>
      </c>
      <c r="W29" s="15" t="str">
        <f t="array" ref="W29">_xlfn.IFS(AND(X29&gt;0,X29&lt;=0.05),"0 to 0.05",AND(X29&gt;0.05,X29&lt;=0.1),"0.05 to 0.1",AND(X29&gt;0.1,X29&lt;=0.2),"0.1 to 0.2",AND(X29&gt;0.2,X29&lt;=0.3),"0.2 to 0.3",AND(X29&gt;0.3,X29&lt;=0.4),"0.3 to 0.4",AND(X29&gt;0.4,X29&lt;=0.5),"0.4 to 0.5",AND(X29&gt;0.5,X29&lt;=0.75),"0.5 to 0.75",AND(X29&gt;0.75,X29&lt;=1),"0.75 to 1",AND(X29&gt;1,X29&lt;=2),"1 to 2",AND(X29&gt;2,X29&lt;=3),"2 to 3",AND(X29&gt;3,X29&lt;=4),"3 to 4",AND(X29&gt;4,X29&lt;=5),"4 to 5",AND(X29&gt;5,X29&lt;=10),"5 to 10",X29&gt;10,"10+")</f>
        <v>0.05 to 0.1</v>
      </c>
      <c r="X29" s="16">
        <f t="shared" si="3"/>
        <v>0.0683190910902944</v>
      </c>
      <c r="Y29" s="5" t="str">
        <f t="array" ref="Y29">_xlfn.IFS(AND(Z29&gt;0,Z29&lt;=1),"0 to 1",AND(Z29&gt;1,Z29&lt;=2),"1 to 2",AND(Z29&gt;2,Z29&lt;=4),"2 to 4",AND(Z29&gt;4,Z29&lt;=6),"4 to 6",AND(Z29&gt;6,Z29&lt;=8),"6 to 8",AND(Z29&gt;8,Z29&lt;=10),"8 to 10",AND(Z29&gt;10,Z29&lt;=15),"10 to 15",AND(Z29&gt;15,Z29&lt;=20),"15 to 20",AND(Z29&gt;20,Z29&lt;=25),"20 to 25",AND(Z29&gt;25,Z29&lt;=30),"25 to 30",AND(Z29&gt;30,Z29&lt;=40),"30 to 40",AND(Z29&gt;40,Z29&lt;=50),"40 to 50",Z29&gt;50,"50+")</f>
        <v>6 to 8</v>
      </c>
      <c r="Z29" s="9">
        <f t="array" ref="Z29">_xlfn.IFS(AA29="oz",_xlfn.IFS(R29="oz",Q29,R29="fl oz",Q29*1.04,R29="ml",Q29*0.0338),AA29="fl oz",_xlfn.IFS(R29="oz",Q29/1.04,R29="fl oz",Q29,R29="ml",Q29*0.0338/1.04),AA29="ml",_xlfn.IFS(R29="oz",Q29/0.0338,R29="fl oz",Q29*1.04/0.0338,R29="ml",Q29))</f>
        <v>6.9966</v>
      </c>
      <c r="AA29" s="9" t="str">
        <f>_xlfn.XLOOKUP($E29,'Raw Data'!$E:$E,'Raw Data'!AA:AA,"ERROR",0,1)</f>
        <v>oz</v>
      </c>
      <c r="AB29" s="5" t="s">
        <v>150</v>
      </c>
      <c r="AC29" s="5" t="s">
        <v>71</v>
      </c>
      <c r="AD29" s="5" t="s">
        <v>117</v>
      </c>
      <c r="AE29">
        <f>IF(SUMIF('Benefits Backend'!$AE$1:$BO$1,AE$3,'Benefits Backend'!$AE28:$BO28)&gt;=1,1,0)*$H29</f>
        <v>8122.12</v>
      </c>
      <c r="AF29">
        <f>IF(SUMIF('Benefits Backend'!$AE$1:$BO$1,AF$3,'Benefits Backend'!$AE28:$BO28)&gt;=1,1,0)*$H29</f>
        <v>8122.12</v>
      </c>
      <c r="AG29">
        <f>IF(SUMIF('Benefits Backend'!$AE$1:$BO$1,AG$3,'Benefits Backend'!$AE28:$BO28)&gt;=1,1,0)*$H29</f>
        <v>0</v>
      </c>
      <c r="AH29">
        <f>IF(SUMIF('Benefits Backend'!$AE$1:$BO$1,AH$3,'Benefits Backend'!$AE28:$BO28)&gt;=1,1,0)*$H29</f>
        <v>0</v>
      </c>
      <c r="AI29">
        <f>IF(SUMIF('Benefits Backend'!$AE$1:$BO$1,AI$3,'Benefits Backend'!$AE28:$BO28)&gt;=1,1,0)*$H29</f>
        <v>0</v>
      </c>
      <c r="AJ29">
        <f>IF(SUMIF('Benefits Backend'!$AE$1:$BO$1,AJ$3,'Benefits Backend'!$AE28:$BO28)&gt;=1,1,0)*$H29</f>
        <v>0</v>
      </c>
      <c r="AK29">
        <f>IF(SUMIF('Benefits Backend'!$AE$1:$BO$1,AK$3,'Benefits Backend'!$AE28:$BO28)&gt;=1,1,0)*$H29</f>
        <v>0</v>
      </c>
      <c r="AL29">
        <f>IF(SUMIF('Benefits Backend'!$AE$1:$BO$1,AL$3,'Benefits Backend'!$AE28:$BO28)&gt;=1,1,0)*$H29</f>
        <v>0</v>
      </c>
      <c r="AM29">
        <f>IF(SUMIF('Benefits Backend'!$AE$1:$BO$1,AM$3,'Benefits Backend'!$AE28:$BO28)&gt;=1,1,0)*$H29</f>
        <v>0</v>
      </c>
      <c r="AN29">
        <f>IF(SUMIF('Benefits Backend'!$AE$1:$BO$1,AN$3,'Benefits Backend'!$AE28:$BO28)&gt;=1,1,0)*$H29</f>
        <v>0</v>
      </c>
      <c r="AO29">
        <f>IF(SUMIF('Benefits Backend'!$AE$1:$BO$1,AO$3,'Benefits Backend'!$AE28:$BO28)&gt;=1,1,0)*$H29</f>
        <v>0</v>
      </c>
      <c r="AP29">
        <f>IF(SUMIF('Benefits Backend'!$AE$1:$BO$1,AP$3,'Benefits Backend'!$AE28:$BO28)&gt;=1,1,0)*$H29</f>
        <v>0</v>
      </c>
      <c r="AQ29">
        <f>IF(SUMIF('Benefits Backend'!$AE$1:$BO$1,AQ$3,'Benefits Backend'!$AE28:$BO28)&gt;=1,1,0)*$H29</f>
        <v>0</v>
      </c>
      <c r="AR29">
        <f>IF(SUMIF('Benefits Backend'!$AE$1:$BO$1,AR$3,'Benefits Backend'!$AE28:$BO28)&gt;=1,1,0)*$H29</f>
        <v>0</v>
      </c>
      <c r="AS29">
        <f>IF(SUMIF('Benefits Backend'!$AE$1:$BO$1,AS$3,'Benefits Backend'!$AE28:$BO28)&gt;=1,1,0)*$H29</f>
        <v>0</v>
      </c>
      <c r="AT29">
        <f>IF(SUMIF('Benefits Backend'!$AE$1:$BO$1,AT$3,'Benefits Backend'!$AE28:$BO28)&gt;=1,1,0)*$H29</f>
        <v>0</v>
      </c>
      <c r="AU29">
        <f>IF(SUMIF('Benefits Backend'!$AE$1:$BO$1,AU$3,'Benefits Backend'!$AE28:$BO28)&gt;=1,1,0)*$H29</f>
        <v>0</v>
      </c>
      <c r="AV29">
        <f>IF(SUMIF('Benefits Backend'!$AE$1:$BO$1,AV$3,'Benefits Backend'!$AE28:$BO28)&gt;=1,1,0)*$H29</f>
        <v>0</v>
      </c>
      <c r="AW29">
        <f>IF(SUMIF('Benefits Backend'!$AE$1:$BO$1,AW$3,'Benefits Backend'!$AE28:$BO28)&gt;=1,1,0)*$H29</f>
        <v>0</v>
      </c>
      <c r="AX29">
        <f>IF(SUMIF('Benefits Backend'!$AE$1:$BO$1,AX$3,'Benefits Backend'!$AE28:$BO28)&gt;=1,1,0)*$H29</f>
        <v>0</v>
      </c>
      <c r="AY29">
        <f>IF(SUMIF('Benefits Backend'!$AE$1:$BO$1,AY$3,'Benefits Backend'!$AE28:$BO28)&gt;=1,1,0)*$H29</f>
        <v>0</v>
      </c>
      <c r="AZ29">
        <f>IF(SUMIF('Benefits Backend'!$AE$1:$BO$1,AZ$3,'Benefits Backend'!$AE28:$BO28)&gt;=1,1,0)*$H29</f>
        <v>0</v>
      </c>
      <c r="BA29">
        <f>IF(SUMIF('Benefits Backend'!$AE$1:$BO$1,BA$3,'Benefits Backend'!$AE28:$BO28)&gt;=1,1,0)*$H29</f>
        <v>0</v>
      </c>
      <c r="BB29">
        <f>IF(SUMIF('Benefits Backend'!$AE$1:$BO$1,BB$3,'Benefits Backend'!$AE28:$BO28)&gt;=1,1,0)*$H29</f>
        <v>0</v>
      </c>
      <c r="BC29">
        <f>IF(SUMIF('Benefits Backend'!$AE$1:$BO$1,BC$3,'Benefits Backend'!$AE28:$BO28)&gt;=1,1,0)*$H29</f>
        <v>0</v>
      </c>
      <c r="BD29">
        <f>IF(SUMIF('Benefits Backend'!$AE$1:$BO$1,BD$3,'Benefits Backend'!$AE28:$BO28)&gt;=1,1,0)*$H29</f>
        <v>0</v>
      </c>
      <c r="BE29">
        <f>IF(SUMIF('Benefits Backend'!$AE$1:$BO$1,BE$3,'Benefits Backend'!$AE28:$BO28)&gt;=1,1,0)*$H29</f>
        <v>0</v>
      </c>
    </row>
    <row r="30" spans="1:57">
      <c r="A30" s="5" t="str">
        <f>_xlfn.XLOOKUP($E30,'Raw Data'!$E:$E,'Raw Data'!A:A,"ERROR",0,1)</f>
        <v>AE</v>
      </c>
      <c r="B30" s="5" t="str">
        <f>_xlfn.XLOOKUP($E30,'Raw Data'!$E:$E,'Raw Data'!B:B,"ERROR",0,1)</f>
        <v>Hair Mousses</v>
      </c>
      <c r="C30" s="5" t="str">
        <f>_xlfn.XLOOKUP($E30,'Raw Data'!$E:$E,'Raw Data'!C:C,"ERROR",0,1)</f>
        <v>african pride</v>
      </c>
      <c r="D30" s="5" t="str">
        <f>_xlfn.XLOOKUP($E30,'Raw Data'!$E:$E,'Raw Data'!D:D,"ERROR",0,1)</f>
        <v>www.amazon.ae/dp/B07T6BD8FW</v>
      </c>
      <c r="E30" s="5" t="s">
        <v>151</v>
      </c>
      <c r="F30" s="9" t="str">
        <f>_xlfn.XLOOKUP($E30,'Raw Data'!$E:$E,'Raw Data'!F:F,"ERROR",0,1)</f>
        <v>African Pride Moisture Miracle Soft &amp; Smooth Curl  MoUSse  8.5Oz Rose Water And Organ Oil</v>
      </c>
      <c r="G30" s="10">
        <f>_xlfn.XLOOKUP($E30,'Raw Data'!$E:$E,'Raw Data'!G:G,"ERROR",0,1)</f>
        <v>241</v>
      </c>
      <c r="H30" s="9">
        <f>_xlfn.XLOOKUP($E30,'Raw Data'!$E:$E,'Raw Data'!H:H,"ERROR",0,1)</f>
        <v>7714.65</v>
      </c>
      <c r="I30" s="9">
        <f>_xlfn.XLOOKUP($E30,'Raw Data'!$E:$E,'Raw Data'!I:I,"ERROR",0,1)</f>
        <v>0.0103285362569759</v>
      </c>
      <c r="J30" s="9" t="str">
        <f>_xlfn.XLOOKUP($E30,'Raw Data'!$E:$E,'Raw Data'!J:J,"ERROR",0,1)</f>
        <v>Yes</v>
      </c>
      <c r="K30" s="14" t="str">
        <f t="array" ref="K30">_xlfn.IFS(AND(L30&gt;0,L30&lt;=5),"0 to 5",AND(L30&gt;5,L30&lt;=10),"5 to 10",AND(L30&gt;10,L30&lt;=15),"10 to 15",AND(L30&gt;15,L30&lt;=20),"15 to 20",AND(L30&gt;20,L30&lt;=30),"20 to 30",AND(L30&gt;30,L30&lt;=40),"30 to 40",AND(L30&gt;40,L30&lt;=50),"40 to 50",AND(L30&gt;50,L30&lt;=75),"50 to 75",AND(L30&gt;75,L30&lt;=100),"75 to 100",AND(L30&gt;100,L30&lt;=150),"100 to 150",AND(L30&gt;150,L30&lt;=200),"150 to 200",AND(L30&gt;200,L30&lt;=250),"200 to 250",AND(L30&gt;250,L30&lt;=300),"250 to 300",AND(L30&gt;300,L30&lt;=400),"300 to 400",AND(L30&gt;400,L30&lt;=500),"400 to 500",L30&gt;500,"500+")</f>
        <v>30 to 40</v>
      </c>
      <c r="L30" s="9">
        <f>_xlfn.XLOOKUP($E30,'Raw Data'!$E:$E,'Raw Data'!L:L,"ERROR",0,1)</f>
        <v>31.75</v>
      </c>
      <c r="M30" s="14" t="str">
        <f t="array" ref="M30">_xlfn.IFS(AND(N30&gt;0,N30&lt;=5),"0 to 5",AND(N30&gt;5,N30&lt;=10),"5 to 10",AND(N30&gt;10,N30&lt;=15),"10 to 15",AND(N30&gt;15,N30&lt;=20),"15 to 20",AND(N30&gt;20,N30&lt;=30),"20 to 30",AND(N30&gt;30,N30&lt;=40),"30 to 40",AND(N30&gt;40,N30&lt;=50),"40 to 50",AND(N30&gt;50,N30&lt;=75),"50 to 75",AND(N30&gt;75,N30&lt;=100),"75 to 100",AND(N30&gt;100,N30&lt;=150),"100 to 150",AND(N30&gt;150,N30&lt;=200),"150 to 200",AND(N30&gt;200,N30&lt;=250),"200 to 250",AND(N30&gt;250,N30&lt;=300),"250 to 300",AND(N30&gt;300,N30&lt;=400),"300 to 400",AND(N30&gt;400,N30&lt;=500),"400 to 500",N30&gt;500,"500+")</f>
        <v>30 to 40</v>
      </c>
      <c r="N30" s="9">
        <f>_xlfn.XLOOKUP($E30,'Raw Data'!$E:$E,'Raw Data'!N:N,"ERROR",0,1)</f>
        <v>31.78</v>
      </c>
      <c r="O30" s="14" t="str">
        <f t="array" ref="O30">_xlfn.IFS(P30=0,"No Discount",AND(P30&gt;0,P30&lt;=0.02),"0% to 2%",AND(P30&gt;0.02,P30&lt;=0.04),"2% to 4%",AND(P30&gt;0.04,P30&lt;=0.06),"4% to 6%",AND(P30&gt;0.06,P30&lt;=0.08),"6% to 8%",AND(P30&gt;0.08,P30&lt;=0.1),"8% to 10%",AND(P30&gt;0.1,P30&lt;=0.15),"10% to 15%",AND(P30&gt;0.15,P30&lt;=0.2),"15% to 20%",AND(P30&gt;0.2,P30&lt;=0.25),"20% to 25%",AND(P30&gt;0.25,P30&lt;=0.3),"25% to 30%",AND(P30&gt;0.3,P30&lt;=0.4),"30% to 40%",AND(P30&gt;0.4,P30&lt;=0.5),"40% to 50%",AND(P30&gt;0.5,P30&lt;=0.75),"50% to 75%",AND(P30&gt;0.75,P30&lt;=1),"75% to 100%")</f>
        <v>0% to 2%</v>
      </c>
      <c r="P30" s="10">
        <f>_xlfn.XLOOKUP($E30,'Raw Data'!$E:$E,'Raw Data'!P:P,"ERROR",0,1)</f>
        <v>0.000943989930774108</v>
      </c>
      <c r="Q30" s="9">
        <f>_xlfn.XLOOKUP($E30,'Raw Data'!$E:$E,'Raw Data'!Q:Q,"ERROR",0,1)</f>
        <v>8.5</v>
      </c>
      <c r="R30" s="9" t="str">
        <f>_xlfn.XLOOKUP($E30,'Raw Data'!$E:$E,'Raw Data'!R:R,"ERROR",0,1)</f>
        <v>oz</v>
      </c>
      <c r="S30" s="5" t="str">
        <f t="array" ref="S30">_xlfn.IFS(AND(T30&gt;0,T30&lt;=0.05),"0 to 0.05",AND(T30&gt;0.05,T30&lt;=0.1),"0.05 to 0.1",AND(T30&gt;0.1,T30&lt;=0.2),"0.1 to 0.2",AND(T30&gt;0.2,T30&lt;=0.3),"0.2 to 0.3",AND(T30&gt;0.3,T30&lt;=0.4),"0.3 to 0.4",AND(T30&gt;0.4,T30&lt;=0.5),"0.4 to 0.5",AND(T30&gt;0.5,T30&lt;=0.75),"0.5 to 0.75",AND(T30&gt;0.75,T30&lt;=1),"0.75 to 1",AND(T30&gt;1,T30&lt;=2),"1 to 2",AND(T30&gt;2,T30&lt;=3),"2 to 3",AND(T30&gt;3,T30&lt;=4),"3 to 4",AND(T30&gt;4,T30&lt;=5),"4 to 5",AND(T30&gt;5,T30&lt;=10),"5 to 10",T30&gt;10,"10+")</f>
        <v>0.1 to 0.2</v>
      </c>
      <c r="T30" s="10">
        <f t="shared" si="1"/>
        <v>0.126320396268078</v>
      </c>
      <c r="U30" s="15" t="str">
        <f t="array" ref="U30">_xlfn.IFS(AND(V30&gt;0,V30&lt;=0.05),"0 to 0.05",AND(V30&gt;0.05,V30&lt;=0.1),"0.05 to 0.1",AND(V30&gt;0.1,V30&lt;=0.2),"0.1 to 0.2",AND(V30&gt;0.2,V30&lt;=0.3),"0.2 to 0.3",AND(V30&gt;0.3,V30&lt;=0.4),"0.3 to 0.4",AND(V30&gt;0.4,V30&lt;=0.5),"0.4 to 0.5",AND(V30&gt;0.5,V30&lt;=0.75),"0.5 to 0.75",AND(V30&gt;0.75,V30&lt;=1),"0.75 to 1",AND(V30&gt;1,V30&lt;=2),"1 to 2",AND(V30&gt;2,V30&lt;=3),"2 to 3",AND(V30&gt;3,V30&lt;=4),"3 to 4",AND(V30&gt;4,V30&lt;=5),"4 to 5",AND(V30&gt;5,V30&lt;=10),"5 to 10",V30&gt;10,"10+")</f>
        <v>0 to 0.05</v>
      </c>
      <c r="V30" s="10">
        <f t="shared" si="2"/>
        <v>0.0341387336131612</v>
      </c>
      <c r="W30" s="15" t="str">
        <f t="array" ref="W30">_xlfn.IFS(AND(X30&gt;0,X30&lt;=0.05),"0 to 0.05",AND(X30&gt;0.05,X30&lt;=0.1),"0.05 to 0.1",AND(X30&gt;0.1,X30&lt;=0.2),"0.1 to 0.2",AND(X30&gt;0.2,X30&lt;=0.3),"0.2 to 0.3",AND(X30&gt;0.3,X30&lt;=0.4),"0.3 to 0.4",AND(X30&gt;0.4,X30&lt;=0.5),"0.4 to 0.5",AND(X30&gt;0.5,X30&lt;=0.75),"0.5 to 0.75",AND(X30&gt;0.75,X30&lt;=1),"0.75 to 1",AND(X30&gt;1,X30&lt;=2),"1 to 2",AND(X30&gt;2,X30&lt;=3),"2 to 3",AND(X30&gt;3,X30&lt;=4),"3 to 4",AND(X30&gt;4,X30&lt;=5),"4 to 5",AND(X30&gt;5,X30&lt;=10),"5 to 10",X30&gt;10,"10+")</f>
        <v>0 to 0.05</v>
      </c>
      <c r="X30" s="16">
        <f t="shared" si="3"/>
        <v>0.034106506992381</v>
      </c>
      <c r="Y30" s="5" t="str">
        <f t="array" ref="Y30">_xlfn.IFS(AND(Z30&gt;0,Z30&lt;=1),"0 to 1",AND(Z30&gt;1,Z30&lt;=2),"1 to 2",AND(Z30&gt;2,Z30&lt;=4),"2 to 4",AND(Z30&gt;4,Z30&lt;=6),"4 to 6",AND(Z30&gt;6,Z30&lt;=8),"6 to 8",AND(Z30&gt;8,Z30&lt;=10),"8 to 10",AND(Z30&gt;10,Z30&lt;=15),"10 to 15",AND(Z30&gt;15,Z30&lt;=20),"15 to 20",AND(Z30&gt;20,Z30&lt;=25),"20 to 25",AND(Z30&gt;25,Z30&lt;=30),"25 to 30",AND(Z30&gt;30,Z30&lt;=40),"30 to 40",AND(Z30&gt;40,Z30&lt;=50),"40 to 50",Z30&gt;50,"50+")</f>
        <v>8 to 10</v>
      </c>
      <c r="Z30" s="9">
        <f t="array" ref="Z30">_xlfn.IFS(AA30="oz",_xlfn.IFS(R30="oz",Q30,R30="fl oz",Q30*1.04,R30="ml",Q30*0.0338),AA30="fl oz",_xlfn.IFS(R30="oz",Q30/1.04,R30="fl oz",Q30,R30="ml",Q30*0.0338/1.04),AA30="ml",_xlfn.IFS(R30="oz",Q30/0.0338,R30="fl oz",Q30*1.04/0.0338,R30="ml",Q30))</f>
        <v>8.5</v>
      </c>
      <c r="AA30" s="9" t="str">
        <f>_xlfn.XLOOKUP($E30,'Raw Data'!$E:$E,'Raw Data'!AA:AA,"ERROR",0,1)</f>
        <v>oz</v>
      </c>
      <c r="AB30" s="5" t="s">
        <v>152</v>
      </c>
      <c r="AC30" s="5" t="s">
        <v>71</v>
      </c>
      <c r="AD30" s="5" t="s">
        <v>153</v>
      </c>
      <c r="AE30">
        <f>IF(SUMIF('Benefits Backend'!$AE$1:$BO$1,AE$3,'Benefits Backend'!$AE29:$BO29)&gt;=1,1,0)*$H30</f>
        <v>7714.65</v>
      </c>
      <c r="AF30">
        <f>IF(SUMIF('Benefits Backend'!$AE$1:$BO$1,AF$3,'Benefits Backend'!$AE29:$BO29)&gt;=1,1,0)*$H30</f>
        <v>0</v>
      </c>
      <c r="AG30">
        <f>IF(SUMIF('Benefits Backend'!$AE$1:$BO$1,AG$3,'Benefits Backend'!$AE29:$BO29)&gt;=1,1,0)*$H30</f>
        <v>0</v>
      </c>
      <c r="AH30">
        <f>IF(SUMIF('Benefits Backend'!$AE$1:$BO$1,AH$3,'Benefits Backend'!$AE29:$BO29)&gt;=1,1,0)*$H30</f>
        <v>0</v>
      </c>
      <c r="AI30">
        <f>IF(SUMIF('Benefits Backend'!$AE$1:$BO$1,AI$3,'Benefits Backend'!$AE29:$BO29)&gt;=1,1,0)*$H30</f>
        <v>7714.65</v>
      </c>
      <c r="AJ30">
        <f>IF(SUMIF('Benefits Backend'!$AE$1:$BO$1,AJ$3,'Benefits Backend'!$AE29:$BO29)&gt;=1,1,0)*$H30</f>
        <v>0</v>
      </c>
      <c r="AK30">
        <f>IF(SUMIF('Benefits Backend'!$AE$1:$BO$1,AK$3,'Benefits Backend'!$AE29:$BO29)&gt;=1,1,0)*$H30</f>
        <v>7714.65</v>
      </c>
      <c r="AL30">
        <f>IF(SUMIF('Benefits Backend'!$AE$1:$BO$1,AL$3,'Benefits Backend'!$AE29:$BO29)&gt;=1,1,0)*$H30</f>
        <v>7714.65</v>
      </c>
      <c r="AM30">
        <f>IF(SUMIF('Benefits Backend'!$AE$1:$BO$1,AM$3,'Benefits Backend'!$AE29:$BO29)&gt;=1,1,0)*$H30</f>
        <v>7714.65</v>
      </c>
      <c r="AN30">
        <f>IF(SUMIF('Benefits Backend'!$AE$1:$BO$1,AN$3,'Benefits Backend'!$AE29:$BO29)&gt;=1,1,0)*$H30</f>
        <v>0</v>
      </c>
      <c r="AO30">
        <f>IF(SUMIF('Benefits Backend'!$AE$1:$BO$1,AO$3,'Benefits Backend'!$AE29:$BO29)&gt;=1,1,0)*$H30</f>
        <v>0</v>
      </c>
      <c r="AP30">
        <f>IF(SUMIF('Benefits Backend'!$AE$1:$BO$1,AP$3,'Benefits Backend'!$AE29:$BO29)&gt;=1,1,0)*$H30</f>
        <v>0</v>
      </c>
      <c r="AQ30">
        <f>IF(SUMIF('Benefits Backend'!$AE$1:$BO$1,AQ$3,'Benefits Backend'!$AE29:$BO29)&gt;=1,1,0)*$H30</f>
        <v>0</v>
      </c>
      <c r="AR30">
        <f>IF(SUMIF('Benefits Backend'!$AE$1:$BO$1,AR$3,'Benefits Backend'!$AE29:$BO29)&gt;=1,1,0)*$H30</f>
        <v>0</v>
      </c>
      <c r="AS30">
        <f>IF(SUMIF('Benefits Backend'!$AE$1:$BO$1,AS$3,'Benefits Backend'!$AE29:$BO29)&gt;=1,1,0)*$H30</f>
        <v>0</v>
      </c>
      <c r="AT30">
        <f>IF(SUMIF('Benefits Backend'!$AE$1:$BO$1,AT$3,'Benefits Backend'!$AE29:$BO29)&gt;=1,1,0)*$H30</f>
        <v>0</v>
      </c>
      <c r="AU30">
        <f>IF(SUMIF('Benefits Backend'!$AE$1:$BO$1,AU$3,'Benefits Backend'!$AE29:$BO29)&gt;=1,1,0)*$H30</f>
        <v>0</v>
      </c>
      <c r="AV30">
        <f>IF(SUMIF('Benefits Backend'!$AE$1:$BO$1,AV$3,'Benefits Backend'!$AE29:$BO29)&gt;=1,1,0)*$H30</f>
        <v>0</v>
      </c>
      <c r="AW30">
        <f>IF(SUMIF('Benefits Backend'!$AE$1:$BO$1,AW$3,'Benefits Backend'!$AE29:$BO29)&gt;=1,1,0)*$H30</f>
        <v>0</v>
      </c>
      <c r="AX30">
        <f>IF(SUMIF('Benefits Backend'!$AE$1:$BO$1,AX$3,'Benefits Backend'!$AE29:$BO29)&gt;=1,1,0)*$H30</f>
        <v>0</v>
      </c>
      <c r="AY30">
        <f>IF(SUMIF('Benefits Backend'!$AE$1:$BO$1,AY$3,'Benefits Backend'!$AE29:$BO29)&gt;=1,1,0)*$H30</f>
        <v>0</v>
      </c>
      <c r="AZ30">
        <f>IF(SUMIF('Benefits Backend'!$AE$1:$BO$1,AZ$3,'Benefits Backend'!$AE29:$BO29)&gt;=1,1,0)*$H30</f>
        <v>0</v>
      </c>
      <c r="BA30">
        <f>IF(SUMIF('Benefits Backend'!$AE$1:$BO$1,BA$3,'Benefits Backend'!$AE29:$BO29)&gt;=1,1,0)*$H30</f>
        <v>0</v>
      </c>
      <c r="BB30">
        <f>IF(SUMIF('Benefits Backend'!$AE$1:$BO$1,BB$3,'Benefits Backend'!$AE29:$BO29)&gt;=1,1,0)*$H30</f>
        <v>0</v>
      </c>
      <c r="BC30">
        <f>IF(SUMIF('Benefits Backend'!$AE$1:$BO$1,BC$3,'Benefits Backend'!$AE29:$BO29)&gt;=1,1,0)*$H30</f>
        <v>0</v>
      </c>
      <c r="BD30">
        <f>IF(SUMIF('Benefits Backend'!$AE$1:$BO$1,BD$3,'Benefits Backend'!$AE29:$BO29)&gt;=1,1,0)*$H30</f>
        <v>0</v>
      </c>
      <c r="BE30">
        <f>IF(SUMIF('Benefits Backend'!$AE$1:$BO$1,BE$3,'Benefits Backend'!$AE29:$BO29)&gt;=1,1,0)*$H30</f>
        <v>0</v>
      </c>
    </row>
    <row r="31" spans="1:57">
      <c r="A31" s="5" t="str">
        <f>_xlfn.XLOOKUP($E31,'Raw Data'!$E:$E,'Raw Data'!A:A,"ERROR",0,1)</f>
        <v>AE</v>
      </c>
      <c r="B31" s="5" t="str">
        <f>_xlfn.XLOOKUP($E31,'Raw Data'!$E:$E,'Raw Data'!B:B,"ERROR",0,1)</f>
        <v>Hair Mousses</v>
      </c>
      <c r="C31" s="5" t="str">
        <f>_xlfn.XLOOKUP($E31,'Raw Data'!$E:$E,'Raw Data'!C:C,"ERROR",0,1)</f>
        <v>Wella</v>
      </c>
      <c r="D31" s="5" t="str">
        <f>_xlfn.XLOOKUP($E31,'Raw Data'!$E:$E,'Raw Data'!D:D,"ERROR",0,1)</f>
        <v>www.amazon.ae/dp/B004FGA172</v>
      </c>
      <c r="E31" s="5" t="s">
        <v>154</v>
      </c>
      <c r="F31" s="9" t="str">
        <f>_xlfn.XLOOKUP($E31,'Raw Data'!$E:$E,'Raw Data'!F:F,"ERROR",0,1)</f>
        <v>Wella Wellaflex Flexible Ultra Strong Hold Hair Mousse 200 ml</v>
      </c>
      <c r="G31" s="10">
        <f>_xlfn.XLOOKUP($E31,'Raw Data'!$E:$E,'Raw Data'!G:G,"ERROR",0,1)</f>
        <v>312</v>
      </c>
      <c r="H31" s="9">
        <f>_xlfn.XLOOKUP($E31,'Raw Data'!$E:$E,'Raw Data'!H:H,"ERROR",0,1)</f>
        <v>7486.35</v>
      </c>
      <c r="I31" s="9">
        <f>_xlfn.XLOOKUP($E31,'Raw Data'!$E:$E,'Raw Data'!I:I,"ERROR",0,1)</f>
        <v>0.0100228833981336</v>
      </c>
      <c r="J31" s="9" t="str">
        <f>_xlfn.XLOOKUP($E31,'Raw Data'!$E:$E,'Raw Data'!J:J,"ERROR",0,1)</f>
        <v>Yes</v>
      </c>
      <c r="K31" s="14" t="str">
        <f t="array" ref="K31">_xlfn.IFS(AND(L31&gt;0,L31&lt;=5),"0 to 5",AND(L31&gt;5,L31&lt;=10),"5 to 10",AND(L31&gt;10,L31&lt;=15),"10 to 15",AND(L31&gt;15,L31&lt;=20),"15 to 20",AND(L31&gt;20,L31&lt;=30),"20 to 30",AND(L31&gt;30,L31&lt;=40),"30 to 40",AND(L31&gt;40,L31&lt;=50),"40 to 50",AND(L31&gt;50,L31&lt;=75),"50 to 75",AND(L31&gt;75,L31&lt;=100),"75 to 100",AND(L31&gt;100,L31&lt;=150),"100 to 150",AND(L31&gt;150,L31&lt;=200),"150 to 200",AND(L31&gt;200,L31&lt;=250),"200 to 250",AND(L31&gt;250,L31&lt;=300),"250 to 300",AND(L31&gt;300,L31&lt;=400),"300 to 400",AND(L31&gt;400,L31&lt;=500),"400 to 500",L31&gt;500,"500+")</f>
        <v>20 to 30</v>
      </c>
      <c r="L31" s="9">
        <f>_xlfn.XLOOKUP($E31,'Raw Data'!$E:$E,'Raw Data'!L:L,"ERROR",0,1)</f>
        <v>26.86</v>
      </c>
      <c r="M31" s="14" t="str">
        <f t="array" ref="M31">_xlfn.IFS(AND(N31&gt;0,N31&lt;=5),"0 to 5",AND(N31&gt;5,N31&lt;=10),"5 to 10",AND(N31&gt;10,N31&lt;=15),"10 to 15",AND(N31&gt;15,N31&lt;=20),"15 to 20",AND(N31&gt;20,N31&lt;=30),"20 to 30",AND(N31&gt;30,N31&lt;=40),"30 to 40",AND(N31&gt;40,N31&lt;=50),"40 to 50",AND(N31&gt;50,N31&lt;=75),"50 to 75",AND(N31&gt;75,N31&lt;=100),"75 to 100",AND(N31&gt;100,N31&lt;=150),"100 to 150",AND(N31&gt;150,N31&lt;=200),"150 to 200",AND(N31&gt;200,N31&lt;=250),"200 to 250",AND(N31&gt;250,N31&lt;=300),"250 to 300",AND(N31&gt;300,N31&lt;=400),"300 to 400",AND(N31&gt;400,N31&lt;=500),"400 to 500",N31&gt;500,"500+")</f>
        <v>20 to 30</v>
      </c>
      <c r="N31" s="9">
        <f>_xlfn.XLOOKUP($E31,'Raw Data'!$E:$E,'Raw Data'!N:N,"ERROR",0,1)</f>
        <v>28.47</v>
      </c>
      <c r="O31" s="14" t="str">
        <f t="array" ref="O31">_xlfn.IFS(P31=0,"No Discount",AND(P31&gt;0,P31&lt;=0.02),"0% to 2%",AND(P31&gt;0.02,P31&lt;=0.04),"2% to 4%",AND(P31&gt;0.04,P31&lt;=0.06),"4% to 6%",AND(P31&gt;0.06,P31&lt;=0.08),"6% to 8%",AND(P31&gt;0.08,P31&lt;=0.1),"8% to 10%",AND(P31&gt;0.1,P31&lt;=0.15),"10% to 15%",AND(P31&gt;0.15,P31&lt;=0.2),"15% to 20%",AND(P31&gt;0.2,P31&lt;=0.25),"20% to 25%",AND(P31&gt;0.25,P31&lt;=0.3),"25% to 30%",AND(P31&gt;0.3,P31&lt;=0.4),"30% to 40%",AND(P31&gt;0.4,P31&lt;=0.5),"40% to 50%",AND(P31&gt;0.5,P31&lt;=0.75),"50% to 75%",AND(P31&gt;0.75,P31&lt;=1),"75% to 100%")</f>
        <v>4% to 6%</v>
      </c>
      <c r="P31" s="10">
        <f>_xlfn.XLOOKUP($E31,'Raw Data'!$E:$E,'Raw Data'!P:P,"ERROR",0,1)</f>
        <v>0.0565507551808921</v>
      </c>
      <c r="Q31" s="9">
        <f>_xlfn.XLOOKUP($E31,'Raw Data'!$E:$E,'Raw Data'!Q:Q,"ERROR",0,1)</f>
        <v>200</v>
      </c>
      <c r="R31" s="9" t="str">
        <f>_xlfn.XLOOKUP($E31,'Raw Data'!$E:$E,'Raw Data'!R:R,"ERROR",0,1)</f>
        <v>ml</v>
      </c>
      <c r="S31" s="5" t="str">
        <f t="array" ref="S31">_xlfn.IFS(AND(T31&gt;0,T31&lt;=0.05),"0 to 0.05",AND(T31&gt;0.05,T31&lt;=0.1),"0.05 to 0.1",AND(T31&gt;0.1,T31&lt;=0.2),"0.1 to 0.2",AND(T31&gt;0.2,T31&lt;=0.3),"0.2 to 0.3",AND(T31&gt;0.3,T31&lt;=0.4),"0.3 to 0.4",AND(T31&gt;0.4,T31&lt;=0.5),"0.4 to 0.5",AND(T31&gt;0.5,T31&lt;=0.75),"0.5 to 0.75",AND(T31&gt;0.75,T31&lt;=1),"0.75 to 1",AND(T31&gt;1,T31&lt;=2),"1 to 2",AND(T31&gt;2,T31&lt;=3),"2 to 3",AND(T31&gt;3,T31&lt;=4),"3 to 4",AND(T31&gt;4,T31&lt;=5),"4 to 5",AND(T31&gt;5,T31&lt;=10),"5 to 10",T31&gt;10,"10+")</f>
        <v>0.1 to 0.2</v>
      </c>
      <c r="T31" s="10">
        <f t="shared" si="1"/>
        <v>0.134371754516912</v>
      </c>
      <c r="U31" s="15" t="str">
        <f t="array" ref="U31">_xlfn.IFS(AND(V31&gt;0,V31&lt;=0.05),"0 to 0.05",AND(V31&gt;0.05,V31&lt;=0.1),"0.05 to 0.1",AND(V31&gt;0.1,V31&lt;=0.2),"0.1 to 0.2",AND(V31&gt;0.2,V31&lt;=0.3),"0.2 to 0.3",AND(V31&gt;0.3,V31&lt;=0.4),"0.3 to 0.4",AND(V31&gt;0.4,V31&lt;=0.5),"0.4 to 0.5",AND(V31&gt;0.5,V31&lt;=0.75),"0.5 to 0.75",AND(V31&gt;0.75,V31&lt;=1),"0.75 to 1",AND(V31&gt;1,V31&lt;=2),"1 to 2",AND(V31&gt;2,V31&lt;=3),"2 to 3",AND(V31&gt;3,V31&lt;=4),"3 to 4",AND(V31&gt;4,V31&lt;=5),"4 to 5",AND(V31&gt;5,V31&lt;=10),"5 to 10",V31&gt;10,"10+")</f>
        <v>0 to 0.05</v>
      </c>
      <c r="V31" s="10">
        <f t="shared" si="2"/>
        <v>0.038455034988684</v>
      </c>
      <c r="W31" s="15" t="str">
        <f t="array" ref="W31">_xlfn.IFS(AND(X31&gt;0,X31&lt;=0.05),"0 to 0.05",AND(X31&gt;0.05,X31&lt;=0.1),"0.05 to 0.1",AND(X31&gt;0.1,X31&lt;=0.2),"0.1 to 0.2",AND(X31&gt;0.2,X31&lt;=0.3),"0.2 to 0.3",AND(X31&gt;0.3,X31&lt;=0.4),"0.3 to 0.4",AND(X31&gt;0.4,X31&lt;=0.5),"0.4 to 0.5",AND(X31&gt;0.5,X31&lt;=0.75),"0.5 to 0.75",AND(X31&gt;0.75,X31&lt;=1),"0.75 to 1",AND(X31&gt;1,X31&lt;=2),"1 to 2",AND(X31&gt;2,X31&lt;=3),"2 to 3",AND(X31&gt;3,X31&lt;=4),"3 to 4",AND(X31&gt;4,X31&lt;=5),"4 to 5",AND(X31&gt;5,X31&lt;=10),"5 to 10",X31&gt;10,"10+")</f>
        <v>0 to 0.05</v>
      </c>
      <c r="X31" s="16">
        <f t="shared" si="3"/>
        <v>0.0362803737195663</v>
      </c>
      <c r="Y31" s="5" t="str">
        <f t="array" ref="Y31">_xlfn.IFS(AND(Z31&gt;0,Z31&lt;=1),"0 to 1",AND(Z31&gt;1,Z31&lt;=2),"1 to 2",AND(Z31&gt;2,Z31&lt;=4),"2 to 4",AND(Z31&gt;4,Z31&lt;=6),"4 to 6",AND(Z31&gt;6,Z31&lt;=8),"6 to 8",AND(Z31&gt;8,Z31&lt;=10),"8 to 10",AND(Z31&gt;10,Z31&lt;=15),"10 to 15",AND(Z31&gt;15,Z31&lt;=20),"15 to 20",AND(Z31&gt;20,Z31&lt;=25),"20 to 25",AND(Z31&gt;25,Z31&lt;=30),"25 to 30",AND(Z31&gt;30,Z31&lt;=40),"30 to 40",AND(Z31&gt;40,Z31&lt;=50),"40 to 50",Z31&gt;50,"50+")</f>
        <v>6 to 8</v>
      </c>
      <c r="Z31" s="9">
        <f t="array" ref="Z31">_xlfn.IFS(AA31="oz",_xlfn.IFS(R31="oz",Q31,R31="fl oz",Q31*1.04,R31="ml",Q31*0.0338),AA31="fl oz",_xlfn.IFS(R31="oz",Q31/1.04,R31="fl oz",Q31,R31="ml",Q31*0.0338/1.04),AA31="ml",_xlfn.IFS(R31="oz",Q31/0.0338,R31="fl oz",Q31*1.04/0.0338,R31="ml",Q31))</f>
        <v>6.76</v>
      </c>
      <c r="AA31" s="9" t="str">
        <f>_xlfn.XLOOKUP($E31,'Raw Data'!$E:$E,'Raw Data'!AA:AA,"ERROR",0,1)</f>
        <v>oz</v>
      </c>
      <c r="AB31" s="5" t="s">
        <v>155</v>
      </c>
      <c r="AC31" s="5" t="s">
        <v>86</v>
      </c>
      <c r="AD31" s="5" t="s">
        <v>87</v>
      </c>
      <c r="AE31">
        <f>IF(SUMIF('Benefits Backend'!$AE$1:$BO$1,AE$3,'Benefits Backend'!$AE30:$BO30)&gt;=1,1,0)*$H31</f>
        <v>0</v>
      </c>
      <c r="AF31">
        <f>IF(SUMIF('Benefits Backend'!$AE$1:$BO$1,AF$3,'Benefits Backend'!$AE30:$BO30)&gt;=1,1,0)*$H31</f>
        <v>7486.35</v>
      </c>
      <c r="AG31">
        <f>IF(SUMIF('Benefits Backend'!$AE$1:$BO$1,AG$3,'Benefits Backend'!$AE30:$BO30)&gt;=1,1,0)*$H31</f>
        <v>0</v>
      </c>
      <c r="AH31">
        <f>IF(SUMIF('Benefits Backend'!$AE$1:$BO$1,AH$3,'Benefits Backend'!$AE30:$BO30)&gt;=1,1,0)*$H31</f>
        <v>0</v>
      </c>
      <c r="AI31">
        <f>IF(SUMIF('Benefits Backend'!$AE$1:$BO$1,AI$3,'Benefits Backend'!$AE30:$BO30)&gt;=1,1,0)*$H31</f>
        <v>7486.35</v>
      </c>
      <c r="AJ31">
        <f>IF(SUMIF('Benefits Backend'!$AE$1:$BO$1,AJ$3,'Benefits Backend'!$AE30:$BO30)&gt;=1,1,0)*$H31</f>
        <v>0</v>
      </c>
      <c r="AK31">
        <f>IF(SUMIF('Benefits Backend'!$AE$1:$BO$1,AK$3,'Benefits Backend'!$AE30:$BO30)&gt;=1,1,0)*$H31</f>
        <v>0</v>
      </c>
      <c r="AL31">
        <f>IF(SUMIF('Benefits Backend'!$AE$1:$BO$1,AL$3,'Benefits Backend'!$AE30:$BO30)&gt;=1,1,0)*$H31</f>
        <v>0</v>
      </c>
      <c r="AM31">
        <f>IF(SUMIF('Benefits Backend'!$AE$1:$BO$1,AM$3,'Benefits Backend'!$AE30:$BO30)&gt;=1,1,0)*$H31</f>
        <v>0</v>
      </c>
      <c r="AN31">
        <f>IF(SUMIF('Benefits Backend'!$AE$1:$BO$1,AN$3,'Benefits Backend'!$AE30:$BO30)&gt;=1,1,0)*$H31</f>
        <v>0</v>
      </c>
      <c r="AO31">
        <f>IF(SUMIF('Benefits Backend'!$AE$1:$BO$1,AO$3,'Benefits Backend'!$AE30:$BO30)&gt;=1,1,0)*$H31</f>
        <v>7486.35</v>
      </c>
      <c r="AP31">
        <f>IF(SUMIF('Benefits Backend'!$AE$1:$BO$1,AP$3,'Benefits Backend'!$AE30:$BO30)&gt;=1,1,0)*$H31</f>
        <v>0</v>
      </c>
      <c r="AQ31">
        <f>IF(SUMIF('Benefits Backend'!$AE$1:$BO$1,AQ$3,'Benefits Backend'!$AE30:$BO30)&gt;=1,1,0)*$H31</f>
        <v>0</v>
      </c>
      <c r="AR31">
        <f>IF(SUMIF('Benefits Backend'!$AE$1:$BO$1,AR$3,'Benefits Backend'!$AE30:$BO30)&gt;=1,1,0)*$H31</f>
        <v>0</v>
      </c>
      <c r="AS31">
        <f>IF(SUMIF('Benefits Backend'!$AE$1:$BO$1,AS$3,'Benefits Backend'!$AE30:$BO30)&gt;=1,1,0)*$H31</f>
        <v>0</v>
      </c>
      <c r="AT31">
        <f>IF(SUMIF('Benefits Backend'!$AE$1:$BO$1,AT$3,'Benefits Backend'!$AE30:$BO30)&gt;=1,1,0)*$H31</f>
        <v>0</v>
      </c>
      <c r="AU31">
        <f>IF(SUMIF('Benefits Backend'!$AE$1:$BO$1,AU$3,'Benefits Backend'!$AE30:$BO30)&gt;=1,1,0)*$H31</f>
        <v>0</v>
      </c>
      <c r="AV31">
        <f>IF(SUMIF('Benefits Backend'!$AE$1:$BO$1,AV$3,'Benefits Backend'!$AE30:$BO30)&gt;=1,1,0)*$H31</f>
        <v>0</v>
      </c>
      <c r="AW31">
        <f>IF(SUMIF('Benefits Backend'!$AE$1:$BO$1,AW$3,'Benefits Backend'!$AE30:$BO30)&gt;=1,1,0)*$H31</f>
        <v>0</v>
      </c>
      <c r="AX31">
        <f>IF(SUMIF('Benefits Backend'!$AE$1:$BO$1,AX$3,'Benefits Backend'!$AE30:$BO30)&gt;=1,1,0)*$H31</f>
        <v>0</v>
      </c>
      <c r="AY31">
        <f>IF(SUMIF('Benefits Backend'!$AE$1:$BO$1,AY$3,'Benefits Backend'!$AE30:$BO30)&gt;=1,1,0)*$H31</f>
        <v>0</v>
      </c>
      <c r="AZ31">
        <f>IF(SUMIF('Benefits Backend'!$AE$1:$BO$1,AZ$3,'Benefits Backend'!$AE30:$BO30)&gt;=1,1,0)*$H31</f>
        <v>0</v>
      </c>
      <c r="BA31">
        <f>IF(SUMIF('Benefits Backend'!$AE$1:$BO$1,BA$3,'Benefits Backend'!$AE30:$BO30)&gt;=1,1,0)*$H31</f>
        <v>0</v>
      </c>
      <c r="BB31">
        <f>IF(SUMIF('Benefits Backend'!$AE$1:$BO$1,BB$3,'Benefits Backend'!$AE30:$BO30)&gt;=1,1,0)*$H31</f>
        <v>0</v>
      </c>
      <c r="BC31">
        <f>IF(SUMIF('Benefits Backend'!$AE$1:$BO$1,BC$3,'Benefits Backend'!$AE30:$BO30)&gt;=1,1,0)*$H31</f>
        <v>0</v>
      </c>
      <c r="BD31">
        <f>IF(SUMIF('Benefits Backend'!$AE$1:$BO$1,BD$3,'Benefits Backend'!$AE30:$BO30)&gt;=1,1,0)*$H31</f>
        <v>0</v>
      </c>
      <c r="BE31">
        <f>IF(SUMIF('Benefits Backend'!$AE$1:$BO$1,BE$3,'Benefits Backend'!$AE30:$BO30)&gt;=1,1,0)*$H31</f>
        <v>0</v>
      </c>
    </row>
    <row r="32" spans="1:57">
      <c r="A32" s="5" t="str">
        <f>_xlfn.XLOOKUP($E32,'Raw Data'!$E:$E,'Raw Data'!A:A,"ERROR",0,1)</f>
        <v>AE</v>
      </c>
      <c r="B32" s="5" t="str">
        <f>_xlfn.XLOOKUP($E32,'Raw Data'!$E:$E,'Raw Data'!B:B,"ERROR",0,1)</f>
        <v>Hair Mousses</v>
      </c>
      <c r="C32" s="5" t="str">
        <f>_xlfn.XLOOKUP($E32,'Raw Data'!$E:$E,'Raw Data'!C:C,"ERROR",0,1)</f>
        <v>ors</v>
      </c>
      <c r="D32" s="5" t="str">
        <f>_xlfn.XLOOKUP($E32,'Raw Data'!$E:$E,'Raw Data'!D:D,"ERROR",0,1)</f>
        <v>www.amazon.ae/dp/B018IVSRLQ</v>
      </c>
      <c r="E32" s="5" t="s">
        <v>156</v>
      </c>
      <c r="F32" s="9" t="str">
        <f>_xlfn.XLOOKUP($E32,'Raw Data'!$E:$E,'Raw Data'!F:F,"ERROR",0,1)</f>
        <v>Ors Mousse Wrap/ Set 7oz (2 Pack) by Organic Root (ORS) Ors Mousse Wrap/ Set 7oz (2 Pack) by Organic Root (ORS)</v>
      </c>
      <c r="G32" s="10">
        <f>_xlfn.XLOOKUP($E32,'Raw Data'!$E:$E,'Raw Data'!G:G,"ERROR",0,1)</f>
        <v>130</v>
      </c>
      <c r="H32" s="9">
        <f>_xlfn.XLOOKUP($E32,'Raw Data'!$E:$E,'Raw Data'!H:H,"ERROR",0,1)</f>
        <v>7471.68</v>
      </c>
      <c r="I32" s="9">
        <f>_xlfn.XLOOKUP($E32,'Raw Data'!$E:$E,'Raw Data'!I:I,"ERROR",0,1)</f>
        <v>0.0100032428924866</v>
      </c>
      <c r="J32" s="9" t="str">
        <f>_xlfn.XLOOKUP($E32,'Raw Data'!$E:$E,'Raw Data'!J:J,"ERROR",0,1)</f>
        <v>Yes</v>
      </c>
      <c r="K32" s="14" t="str">
        <f t="array" ref="K32">_xlfn.IFS(AND(L32&gt;0,L32&lt;=5),"0 to 5",AND(L32&gt;5,L32&lt;=10),"5 to 10",AND(L32&gt;10,L32&lt;=15),"10 to 15",AND(L32&gt;15,L32&lt;=20),"15 to 20",AND(L32&gt;20,L32&lt;=30),"20 to 30",AND(L32&gt;30,L32&lt;=40),"30 to 40",AND(L32&gt;40,L32&lt;=50),"40 to 50",AND(L32&gt;50,L32&lt;=75),"50 to 75",AND(L32&gt;75,L32&lt;=100),"75 to 100",AND(L32&gt;100,L32&lt;=150),"100 to 150",AND(L32&gt;150,L32&lt;=200),"150 to 200",AND(L32&gt;200,L32&lt;=250),"200 to 250",AND(L32&gt;250,L32&lt;=300),"250 to 300",AND(L32&gt;300,L32&lt;=400),"300 to 400",AND(L32&gt;400,L32&lt;=500),"400 to 500",L32&gt;500,"500+")</f>
        <v>50 to 75</v>
      </c>
      <c r="L32" s="9">
        <f>_xlfn.XLOOKUP($E32,'Raw Data'!$E:$E,'Raw Data'!L:L,"ERROR",0,1)</f>
        <v>61.88</v>
      </c>
      <c r="M32" s="14" t="str">
        <f t="array" ref="M32">_xlfn.IFS(AND(N32&gt;0,N32&lt;=5),"0 to 5",AND(N32&gt;5,N32&lt;=10),"5 to 10",AND(N32&gt;10,N32&lt;=15),"10 to 15",AND(N32&gt;15,N32&lt;=20),"15 to 20",AND(N32&gt;20,N32&lt;=30),"20 to 30",AND(N32&gt;30,N32&lt;=40),"30 to 40",AND(N32&gt;40,N32&lt;=50),"40 to 50",AND(N32&gt;50,N32&lt;=75),"50 to 75",AND(N32&gt;75,N32&lt;=100),"75 to 100",AND(N32&gt;100,N32&lt;=150),"100 to 150",AND(N32&gt;150,N32&lt;=200),"150 to 200",AND(N32&gt;200,N32&lt;=250),"200 to 250",AND(N32&gt;250,N32&lt;=300),"250 to 300",AND(N32&gt;300,N32&lt;=400),"300 to 400",AND(N32&gt;400,N32&lt;=500),"400 to 500",N32&gt;500,"500+")</f>
        <v>50 to 75</v>
      </c>
      <c r="N32" s="9">
        <f>_xlfn.XLOOKUP($E32,'Raw Data'!$E:$E,'Raw Data'!N:N,"ERROR",0,1)</f>
        <v>66.16</v>
      </c>
      <c r="O32" s="14" t="str">
        <f t="array" ref="O32">_xlfn.IFS(P32=0,"No Discount",AND(P32&gt;0,P32&lt;=0.02),"0% to 2%",AND(P32&gt;0.02,P32&lt;=0.04),"2% to 4%",AND(P32&gt;0.04,P32&lt;=0.06),"4% to 6%",AND(P32&gt;0.06,P32&lt;=0.08),"6% to 8%",AND(P32&gt;0.08,P32&lt;=0.1),"8% to 10%",AND(P32&gt;0.1,P32&lt;=0.15),"10% to 15%",AND(P32&gt;0.15,P32&lt;=0.2),"15% to 20%",AND(P32&gt;0.2,P32&lt;=0.25),"20% to 25%",AND(P32&gt;0.25,P32&lt;=0.3),"25% to 30%",AND(P32&gt;0.3,P32&lt;=0.4),"30% to 40%",AND(P32&gt;0.4,P32&lt;=0.5),"40% to 50%",AND(P32&gt;0.5,P32&lt;=0.75),"50% to 75%",AND(P32&gt;0.75,P32&lt;=1),"75% to 100%")</f>
        <v>6% to 8%</v>
      </c>
      <c r="P32" s="10">
        <f>_xlfn.XLOOKUP($E32,'Raw Data'!$E:$E,'Raw Data'!P:P,"ERROR",0,1)</f>
        <v>0.0646916565900846</v>
      </c>
      <c r="Q32" s="9">
        <f>_xlfn.XLOOKUP($E32,'Raw Data'!$E:$E,'Raw Data'!Q:Q,"ERROR",0,1)</f>
        <v>14</v>
      </c>
      <c r="R32" s="9" t="str">
        <f>_xlfn.XLOOKUP($E32,'Raw Data'!$E:$E,'Raw Data'!R:R,"ERROR",0,1)</f>
        <v>oz</v>
      </c>
      <c r="S32" s="5" t="str">
        <f t="array" ref="S32">_xlfn.IFS(AND(T32&gt;0,T32&lt;=0.05),"0 to 0.05",AND(T32&gt;0.05,T32&lt;=0.1),"0.05 to 0.1",AND(T32&gt;0.1,T32&lt;=0.2),"0.1 to 0.2",AND(T32&gt;0.2,T32&lt;=0.3),"0.2 to 0.3",AND(T32&gt;0.3,T32&lt;=0.4),"0.3 to 0.4",AND(T32&gt;0.4,T32&lt;=0.5),"0.4 to 0.5",AND(T32&gt;0.5,T32&lt;=0.75),"0.5 to 0.75",AND(T32&gt;0.75,T32&lt;=1),"0.75 to 1",AND(T32&gt;1,T32&lt;=2),"1 to 2",AND(T32&gt;2,T32&lt;=3),"2 to 3",AND(T32&gt;3,T32&lt;=4),"3 to 4",AND(T32&gt;4,T32&lt;=5),"4 to 5",AND(T32&gt;5,T32&lt;=10),"5 to 10",T32&gt;10,"10+")</f>
        <v>0.1 to 0.2</v>
      </c>
      <c r="T32" s="10">
        <f t="shared" si="1"/>
        <v>0.149475820087927</v>
      </c>
      <c r="U32" s="15" t="str">
        <f t="array" ref="U32">_xlfn.IFS(AND(V32&gt;0,V32&lt;=0.05),"0 to 0.05",AND(V32&gt;0.05,V32&lt;=0.1),"0.05 to 0.1",AND(V32&gt;0.1,V32&lt;=0.2),"0.1 to 0.2",AND(V32&gt;0.2,V32&lt;=0.3),"0.2 to 0.3",AND(V32&gt;0.3,V32&lt;=0.4),"0.3 to 0.4",AND(V32&gt;0.4,V32&lt;=0.5),"0.4 to 0.5",AND(V32&gt;0.5,V32&lt;=0.75),"0.5 to 0.75",AND(V32&gt;0.75,V32&lt;=1),"0.75 to 1",AND(V32&gt;1,V32&lt;=2),"1 to 2",AND(V32&gt;2,V32&lt;=3),"2 to 3",AND(V32&gt;3,V32&lt;=4),"3 to 4",AND(V32&gt;4,V32&lt;=5),"4 to 5",AND(V32&gt;5,V32&lt;=10),"5 to 10",V32&gt;10,"10+")</f>
        <v>0 to 0.05</v>
      </c>
      <c r="V32" s="10">
        <f t="shared" si="2"/>
        <v>0.0431499106237016</v>
      </c>
      <c r="W32" s="15" t="str">
        <f t="array" ref="W32">_xlfn.IFS(AND(X32&gt;0,X32&lt;=0.05),"0 to 0.05",AND(X32&gt;0.05,X32&lt;=0.1),"0.05 to 0.1",AND(X32&gt;0.1,X32&lt;=0.2),"0.1 to 0.2",AND(X32&gt;0.2,X32&lt;=0.3),"0.2 to 0.3",AND(X32&gt;0.3,X32&lt;=0.4),"0.3 to 0.4",AND(X32&gt;0.4,X32&lt;=0.5),"0.4 to 0.5",AND(X32&gt;0.5,X32&lt;=0.75),"0.5 to 0.75",AND(X32&gt;0.75,X32&lt;=1),"0.75 to 1",AND(X32&gt;1,X32&lt;=2),"1 to 2",AND(X32&gt;2,X32&lt;=3),"2 to 3",AND(X32&gt;3,X32&lt;=4),"3 to 4",AND(X32&gt;4,X32&lt;=5),"4 to 5",AND(X32&gt;5,X32&lt;=10),"5 to 10",X32&gt;10,"10+")</f>
        <v>0 to 0.05</v>
      </c>
      <c r="X32" s="16">
        <f t="shared" si="3"/>
        <v>0.0403584714237403</v>
      </c>
      <c r="Y32" s="5" t="str">
        <f t="array" ref="Y32">_xlfn.IFS(AND(Z32&gt;0,Z32&lt;=1),"0 to 1",AND(Z32&gt;1,Z32&lt;=2),"1 to 2",AND(Z32&gt;2,Z32&lt;=4),"2 to 4",AND(Z32&gt;4,Z32&lt;=6),"4 to 6",AND(Z32&gt;6,Z32&lt;=8),"6 to 8",AND(Z32&gt;8,Z32&lt;=10),"8 to 10",AND(Z32&gt;10,Z32&lt;=15),"10 to 15",AND(Z32&gt;15,Z32&lt;=20),"15 to 20",AND(Z32&gt;20,Z32&lt;=25),"20 to 25",AND(Z32&gt;25,Z32&lt;=30),"25 to 30",AND(Z32&gt;30,Z32&lt;=40),"30 to 40",AND(Z32&gt;40,Z32&lt;=50),"40 to 50",Z32&gt;50,"50+")</f>
        <v>10 to 15</v>
      </c>
      <c r="Z32" s="9">
        <f t="array" ref="Z32">_xlfn.IFS(AA32="oz",_xlfn.IFS(R32="oz",Q32,R32="fl oz",Q32*1.04,R32="ml",Q32*0.0338),AA32="fl oz",_xlfn.IFS(R32="oz",Q32/1.04,R32="fl oz",Q32,R32="ml",Q32*0.0338/1.04),AA32="ml",_xlfn.IFS(R32="oz",Q32/0.0338,R32="fl oz",Q32*1.04/0.0338,R32="ml",Q32))</f>
        <v>14</v>
      </c>
      <c r="AA32" s="9" t="str">
        <f>_xlfn.XLOOKUP($E32,'Raw Data'!$E:$E,'Raw Data'!AA:AA,"ERROR",0,1)</f>
        <v>oz</v>
      </c>
      <c r="AB32" s="5" t="s">
        <v>43</v>
      </c>
      <c r="AC32" s="5" t="s">
        <v>86</v>
      </c>
      <c r="AD32" s="5" t="s">
        <v>157</v>
      </c>
      <c r="AE32">
        <f>IF(SUMIF('Benefits Backend'!$AE$1:$BO$1,AE$3,'Benefits Backend'!$AE31:$BO31)&gt;=1,1,0)*$H32</f>
        <v>0</v>
      </c>
      <c r="AF32">
        <f>IF(SUMIF('Benefits Backend'!$AE$1:$BO$1,AF$3,'Benefits Backend'!$AE31:$BO31)&gt;=1,1,0)*$H32</f>
        <v>0</v>
      </c>
      <c r="AG32">
        <f>IF(SUMIF('Benefits Backend'!$AE$1:$BO$1,AG$3,'Benefits Backend'!$AE31:$BO31)&gt;=1,1,0)*$H32</f>
        <v>0</v>
      </c>
      <c r="AH32">
        <f>IF(SUMIF('Benefits Backend'!$AE$1:$BO$1,AH$3,'Benefits Backend'!$AE31:$BO31)&gt;=1,1,0)*$H32</f>
        <v>0</v>
      </c>
      <c r="AI32">
        <f>IF(SUMIF('Benefits Backend'!$AE$1:$BO$1,AI$3,'Benefits Backend'!$AE31:$BO31)&gt;=1,1,0)*$H32</f>
        <v>0</v>
      </c>
      <c r="AJ32">
        <f>IF(SUMIF('Benefits Backend'!$AE$1:$BO$1,AJ$3,'Benefits Backend'!$AE31:$BO31)&gt;=1,1,0)*$H32</f>
        <v>0</v>
      </c>
      <c r="AK32">
        <f>IF(SUMIF('Benefits Backend'!$AE$1:$BO$1,AK$3,'Benefits Backend'!$AE31:$BO31)&gt;=1,1,0)*$H32</f>
        <v>0</v>
      </c>
      <c r="AL32">
        <f>IF(SUMIF('Benefits Backend'!$AE$1:$BO$1,AL$3,'Benefits Backend'!$AE31:$BO31)&gt;=1,1,0)*$H32</f>
        <v>0</v>
      </c>
      <c r="AM32">
        <f>IF(SUMIF('Benefits Backend'!$AE$1:$BO$1,AM$3,'Benefits Backend'!$AE31:$BO31)&gt;=1,1,0)*$H32</f>
        <v>0</v>
      </c>
      <c r="AN32">
        <f>IF(SUMIF('Benefits Backend'!$AE$1:$BO$1,AN$3,'Benefits Backend'!$AE31:$BO31)&gt;=1,1,0)*$H32</f>
        <v>0</v>
      </c>
      <c r="AO32">
        <f>IF(SUMIF('Benefits Backend'!$AE$1:$BO$1,AO$3,'Benefits Backend'!$AE31:$BO31)&gt;=1,1,0)*$H32</f>
        <v>0</v>
      </c>
      <c r="AP32">
        <f>IF(SUMIF('Benefits Backend'!$AE$1:$BO$1,AP$3,'Benefits Backend'!$AE31:$BO31)&gt;=1,1,0)*$H32</f>
        <v>0</v>
      </c>
      <c r="AQ32">
        <f>IF(SUMIF('Benefits Backend'!$AE$1:$BO$1,AQ$3,'Benefits Backend'!$AE31:$BO31)&gt;=1,1,0)*$H32</f>
        <v>0</v>
      </c>
      <c r="AR32">
        <f>IF(SUMIF('Benefits Backend'!$AE$1:$BO$1,AR$3,'Benefits Backend'!$AE31:$BO31)&gt;=1,1,0)*$H32</f>
        <v>0</v>
      </c>
      <c r="AS32">
        <f>IF(SUMIF('Benefits Backend'!$AE$1:$BO$1,AS$3,'Benefits Backend'!$AE31:$BO31)&gt;=1,1,0)*$H32</f>
        <v>0</v>
      </c>
      <c r="AT32">
        <f>IF(SUMIF('Benefits Backend'!$AE$1:$BO$1,AT$3,'Benefits Backend'!$AE31:$BO31)&gt;=1,1,0)*$H32</f>
        <v>7471.68</v>
      </c>
      <c r="AU32">
        <f>IF(SUMIF('Benefits Backend'!$AE$1:$BO$1,AU$3,'Benefits Backend'!$AE31:$BO31)&gt;=1,1,0)*$H32</f>
        <v>0</v>
      </c>
      <c r="AV32">
        <f>IF(SUMIF('Benefits Backend'!$AE$1:$BO$1,AV$3,'Benefits Backend'!$AE31:$BO31)&gt;=1,1,0)*$H32</f>
        <v>0</v>
      </c>
      <c r="AW32">
        <f>IF(SUMIF('Benefits Backend'!$AE$1:$BO$1,AW$3,'Benefits Backend'!$AE31:$BO31)&gt;=1,1,0)*$H32</f>
        <v>0</v>
      </c>
      <c r="AX32">
        <f>IF(SUMIF('Benefits Backend'!$AE$1:$BO$1,AX$3,'Benefits Backend'!$AE31:$BO31)&gt;=1,1,0)*$H32</f>
        <v>0</v>
      </c>
      <c r="AY32">
        <f>IF(SUMIF('Benefits Backend'!$AE$1:$BO$1,AY$3,'Benefits Backend'!$AE31:$BO31)&gt;=1,1,0)*$H32</f>
        <v>0</v>
      </c>
      <c r="AZ32">
        <f>IF(SUMIF('Benefits Backend'!$AE$1:$BO$1,AZ$3,'Benefits Backend'!$AE31:$BO31)&gt;=1,1,0)*$H32</f>
        <v>0</v>
      </c>
      <c r="BA32">
        <f>IF(SUMIF('Benefits Backend'!$AE$1:$BO$1,BA$3,'Benefits Backend'!$AE31:$BO31)&gt;=1,1,0)*$H32</f>
        <v>0</v>
      </c>
      <c r="BB32">
        <f>IF(SUMIF('Benefits Backend'!$AE$1:$BO$1,BB$3,'Benefits Backend'!$AE31:$BO31)&gt;=1,1,0)*$H32</f>
        <v>0</v>
      </c>
      <c r="BC32">
        <f>IF(SUMIF('Benefits Backend'!$AE$1:$BO$1,BC$3,'Benefits Backend'!$AE31:$BO31)&gt;=1,1,0)*$H32</f>
        <v>0</v>
      </c>
      <c r="BD32">
        <f>IF(SUMIF('Benefits Backend'!$AE$1:$BO$1,BD$3,'Benefits Backend'!$AE31:$BO31)&gt;=1,1,0)*$H32</f>
        <v>0</v>
      </c>
      <c r="BE32">
        <f>IF(SUMIF('Benefits Backend'!$AE$1:$BO$1,BE$3,'Benefits Backend'!$AE31:$BO31)&gt;=1,1,0)*$H32</f>
        <v>0</v>
      </c>
    </row>
    <row r="33" spans="1:57">
      <c r="A33" s="5" t="str">
        <f>_xlfn.XLOOKUP($E33,'Raw Data'!$E:$E,'Raw Data'!A:A,"ERROR",0,1)</f>
        <v>AE</v>
      </c>
      <c r="B33" s="5" t="str">
        <f>_xlfn.XLOOKUP($E33,'Raw Data'!$E:$E,'Raw Data'!B:B,"ERROR",0,1)</f>
        <v>Hair Mousses</v>
      </c>
      <c r="C33" s="5" t="str">
        <f>_xlfn.XLOOKUP($E33,'Raw Data'!$E:$E,'Raw Data'!C:C,"ERROR",0,1)</f>
        <v>ogx</v>
      </c>
      <c r="D33" s="5" t="str">
        <f>_xlfn.XLOOKUP($E33,'Raw Data'!$E:$E,'Raw Data'!D:D,"ERROR",0,1)</f>
        <v>www.amazon.ae/dp/B0128QFRD8</v>
      </c>
      <c r="E33" s="5" t="s">
        <v>158</v>
      </c>
      <c r="F33" s="9" t="str">
        <f>_xlfn.XLOOKUP($E33,'Raw Data'!$E:$E,'Raw Data'!F:F,"ERROR",0,1)</f>
        <v>OGX Coconut Curls  Hair  Butter 6.6 oz, 187 G</v>
      </c>
      <c r="G33" s="10">
        <f>_xlfn.XLOOKUP($E33,'Raw Data'!$E:$E,'Raw Data'!G:G,"ERROR",0,1)</f>
        <v>130</v>
      </c>
      <c r="H33" s="9">
        <f>_xlfn.XLOOKUP($E33,'Raw Data'!$E:$E,'Raw Data'!H:H,"ERROR",0,1)</f>
        <v>6707.05</v>
      </c>
      <c r="I33" s="9">
        <f>_xlfn.XLOOKUP($E33,'Raw Data'!$E:$E,'Raw Data'!I:I,"ERROR",0,1)</f>
        <v>0.00897954010905877</v>
      </c>
      <c r="J33" s="9" t="str">
        <f>_xlfn.XLOOKUP($E33,'Raw Data'!$E:$E,'Raw Data'!J:J,"ERROR",0,1)</f>
        <v>Yes</v>
      </c>
      <c r="K33" s="14" t="str">
        <f t="array" ref="K33">_xlfn.IFS(AND(L33&gt;0,L33&lt;=5),"0 to 5",AND(L33&gt;5,L33&lt;=10),"5 to 10",AND(L33&gt;10,L33&lt;=15),"10 to 15",AND(L33&gt;15,L33&lt;=20),"15 to 20",AND(L33&gt;20,L33&lt;=30),"20 to 30",AND(L33&gt;30,L33&lt;=40),"30 to 40",AND(L33&gt;40,L33&lt;=50),"40 to 50",AND(L33&gt;50,L33&lt;=75),"50 to 75",AND(L33&gt;75,L33&lt;=100),"75 to 100",AND(L33&gt;100,L33&lt;=150),"100 to 150",AND(L33&gt;150,L33&lt;=200),"150 to 200",AND(L33&gt;200,L33&lt;=250),"200 to 250",AND(L33&gt;250,L33&lt;=300),"250 to 300",AND(L33&gt;300,L33&lt;=400),"300 to 400",AND(L33&gt;400,L33&lt;=500),"400 to 500",L33&gt;500,"500+")</f>
        <v>50 to 75</v>
      </c>
      <c r="L33" s="9">
        <f>_xlfn.XLOOKUP($E33,'Raw Data'!$E:$E,'Raw Data'!L:L,"ERROR",0,1)</f>
        <v>55.37</v>
      </c>
      <c r="M33" s="14" t="str">
        <f t="array" ref="M33">_xlfn.IFS(AND(N33&gt;0,N33&lt;=5),"0 to 5",AND(N33&gt;5,N33&lt;=10),"5 to 10",AND(N33&gt;10,N33&lt;=15),"10 to 15",AND(N33&gt;15,N33&lt;=20),"15 to 20",AND(N33&gt;20,N33&lt;=30),"20 to 30",AND(N33&gt;30,N33&lt;=40),"30 to 40",AND(N33&gt;40,N33&lt;=50),"40 to 50",AND(N33&gt;50,N33&lt;=75),"50 to 75",AND(N33&gt;75,N33&lt;=100),"75 to 100",AND(N33&gt;100,N33&lt;=150),"100 to 150",AND(N33&gt;150,N33&lt;=200),"150 to 200",AND(N33&gt;200,N33&lt;=250),"200 to 250",AND(N33&gt;250,N33&lt;=300),"250 to 300",AND(N33&gt;300,N33&lt;=400),"300 to 400",AND(N33&gt;400,N33&lt;=500),"400 to 500",N33&gt;500,"500+")</f>
        <v>50 to 75</v>
      </c>
      <c r="N33" s="9">
        <f>_xlfn.XLOOKUP($E33,'Raw Data'!$E:$E,'Raw Data'!N:N,"ERROR",0,1)</f>
        <v>60.01</v>
      </c>
      <c r="O33" s="14" t="str">
        <f t="array" ref="O33">_xlfn.IFS(P33=0,"No Discount",AND(P33&gt;0,P33&lt;=0.02),"0% to 2%",AND(P33&gt;0.02,P33&lt;=0.04),"2% to 4%",AND(P33&gt;0.04,P33&lt;=0.06),"4% to 6%",AND(P33&gt;0.06,P33&lt;=0.08),"6% to 8%",AND(P33&gt;0.08,P33&lt;=0.1),"8% to 10%",AND(P33&gt;0.1,P33&lt;=0.15),"10% to 15%",AND(P33&gt;0.15,P33&lt;=0.2),"15% to 20%",AND(P33&gt;0.2,P33&lt;=0.25),"20% to 25%",AND(P33&gt;0.25,P33&lt;=0.3),"25% to 30%",AND(P33&gt;0.3,P33&lt;=0.4),"30% to 40%",AND(P33&gt;0.4,P33&lt;=0.5),"40% to 50%",AND(P33&gt;0.5,P33&lt;=0.75),"50% to 75%",AND(P33&gt;0.75,P33&lt;=1),"75% to 100%")</f>
        <v>6% to 8%</v>
      </c>
      <c r="P33" s="10">
        <f>_xlfn.XLOOKUP($E33,'Raw Data'!$E:$E,'Raw Data'!P:P,"ERROR",0,1)</f>
        <v>0.0773204465922346</v>
      </c>
      <c r="Q33" s="9">
        <f>_xlfn.XLOOKUP($E33,'Raw Data'!$E:$E,'Raw Data'!Q:Q,"ERROR",0,1)</f>
        <v>6.6</v>
      </c>
      <c r="R33" s="9" t="str">
        <f>_xlfn.XLOOKUP($E33,'Raw Data'!$E:$E,'Raw Data'!R:R,"ERROR",0,1)</f>
        <v>oz</v>
      </c>
      <c r="S33" s="5" t="str">
        <f t="array" ref="S33">_xlfn.IFS(AND(T33&gt;0,T33&lt;=0.05),"0 to 0.05",AND(T33&gt;0.05,T33&lt;=0.1),"0.05 to 0.1",AND(T33&gt;0.1,T33&lt;=0.2),"0.1 to 0.2",AND(T33&gt;0.2,T33&lt;=0.3),"0.2 to 0.3",AND(T33&gt;0.3,T33&lt;=0.4),"0.3 to 0.4",AND(T33&gt;0.4,T33&lt;=0.5),"0.4 to 0.5",AND(T33&gt;0.5,T33&lt;=0.75),"0.5 to 0.75",AND(T33&gt;0.75,T33&lt;=1),"0.75 to 1",AND(T33&gt;1,T33&lt;=2),"1 to 2",AND(T33&gt;2,T33&lt;=3),"2 to 3",AND(T33&gt;3,T33&lt;=4),"3 to 4",AND(T33&gt;4,T33&lt;=5),"4 to 5",AND(T33&gt;5,T33&lt;=10),"5 to 10",T33&gt;10,"10+")</f>
        <v>0.2 to 0.3</v>
      </c>
      <c r="T33" s="10">
        <f t="shared" si="1"/>
        <v>0.283713017903075</v>
      </c>
      <c r="U33" s="15" t="str">
        <f t="array" ref="U33">_xlfn.IFS(AND(V33&gt;0,V33&lt;=0.05),"0 to 0.05",AND(V33&gt;0.05,V33&lt;=0.1),"0.05 to 0.1",AND(V33&gt;0.1,V33&lt;=0.2),"0.1 to 0.2",AND(V33&gt;0.2,V33&lt;=0.3),"0.2 to 0.3",AND(V33&gt;0.3,V33&lt;=0.4),"0.3 to 0.4",AND(V33&gt;0.4,V33&lt;=0.5),"0.4 to 0.5",AND(V33&gt;0.5,V33&lt;=0.75),"0.5 to 0.75",AND(V33&gt;0.75,V33&lt;=1),"0.75 to 1",AND(V33&gt;1,V33&lt;=2),"1 to 2",AND(V33&gt;2,V33&lt;=3),"2 to 3",AND(V33&gt;3,V33&lt;=4),"3 to 4",AND(V33&gt;4,V33&lt;=5),"4 to 5",AND(V33&gt;5,V33&lt;=10),"5 to 10",V33&gt;10,"10+")</f>
        <v>0.05 to 0.1</v>
      </c>
      <c r="V33" s="10">
        <f t="shared" si="2"/>
        <v>0.0830217972761091</v>
      </c>
      <c r="W33" s="15" t="str">
        <f t="array" ref="W33">_xlfn.IFS(AND(X33&gt;0,X33&lt;=0.05),"0 to 0.05",AND(X33&gt;0.05,X33&lt;=0.1),"0.05 to 0.1",AND(X33&gt;0.1,X33&lt;=0.2),"0.1 to 0.2",AND(X33&gt;0.2,X33&lt;=0.3),"0.2 to 0.3",AND(X33&gt;0.3,X33&lt;=0.4),"0.3 to 0.4",AND(X33&gt;0.4,X33&lt;=0.5),"0.4 to 0.5",AND(X33&gt;0.5,X33&lt;=0.75),"0.5 to 0.75",AND(X33&gt;0.75,X33&lt;=1),"0.75 to 1",AND(X33&gt;1,X33&lt;=2),"1 to 2",AND(X33&gt;2,X33&lt;=3),"2 to 3",AND(X33&gt;3,X33&lt;=4),"3 to 4",AND(X33&gt;4,X33&lt;=5),"4 to 5",AND(X33&gt;5,X33&lt;=10),"5 to 10",X33&gt;10,"10+")</f>
        <v>0.05 to 0.1</v>
      </c>
      <c r="X33" s="16">
        <f t="shared" si="3"/>
        <v>0.0766025148338304</v>
      </c>
      <c r="Y33" s="5" t="str">
        <f t="array" ref="Y33">_xlfn.IFS(AND(Z33&gt;0,Z33&lt;=1),"0 to 1",AND(Z33&gt;1,Z33&lt;=2),"1 to 2",AND(Z33&gt;2,Z33&lt;=4),"2 to 4",AND(Z33&gt;4,Z33&lt;=6),"4 to 6",AND(Z33&gt;6,Z33&lt;=8),"6 to 8",AND(Z33&gt;8,Z33&lt;=10),"8 to 10",AND(Z33&gt;10,Z33&lt;=15),"10 to 15",AND(Z33&gt;15,Z33&lt;=20),"15 to 20",AND(Z33&gt;20,Z33&lt;=25),"20 to 25",AND(Z33&gt;25,Z33&lt;=30),"25 to 30",AND(Z33&gt;30,Z33&lt;=40),"30 to 40",AND(Z33&gt;40,Z33&lt;=50),"40 to 50",Z33&gt;50,"50+")</f>
        <v>6 to 8</v>
      </c>
      <c r="Z33" s="9">
        <f t="array" ref="Z33">_xlfn.IFS(AA33="oz",_xlfn.IFS(R33="oz",Q33,R33="fl oz",Q33*1.04,R33="ml",Q33*0.0338),AA33="fl oz",_xlfn.IFS(R33="oz",Q33/1.04,R33="fl oz",Q33,R33="ml",Q33*0.0338/1.04),AA33="ml",_xlfn.IFS(R33="oz",Q33/0.0338,R33="fl oz",Q33*1.04/0.0338,R33="ml",Q33))</f>
        <v>6.6</v>
      </c>
      <c r="AA33" s="9" t="str">
        <f>_xlfn.XLOOKUP($E33,'Raw Data'!$E:$E,'Raw Data'!AA:AA,"ERROR",0,1)</f>
        <v>oz</v>
      </c>
      <c r="AB33" s="5" t="s">
        <v>160</v>
      </c>
      <c r="AC33" s="5" t="s">
        <v>43</v>
      </c>
      <c r="AD33" s="5" t="s">
        <v>161</v>
      </c>
      <c r="AE33">
        <f>IF(SUMIF('Benefits Backend'!$AE$1:$BO$1,AE$3,'Benefits Backend'!$AE32:$BO32)&gt;=1,1,0)*$H33</f>
        <v>6707.05</v>
      </c>
      <c r="AF33">
        <f>IF(SUMIF('Benefits Backend'!$AE$1:$BO$1,AF$3,'Benefits Backend'!$AE32:$BO32)&gt;=1,1,0)*$H33</f>
        <v>0</v>
      </c>
      <c r="AG33">
        <f>IF(SUMIF('Benefits Backend'!$AE$1:$BO$1,AG$3,'Benefits Backend'!$AE32:$BO32)&gt;=1,1,0)*$H33</f>
        <v>0</v>
      </c>
      <c r="AH33">
        <f>IF(SUMIF('Benefits Backend'!$AE$1:$BO$1,AH$3,'Benefits Backend'!$AE32:$BO32)&gt;=1,1,0)*$H33</f>
        <v>0</v>
      </c>
      <c r="AI33">
        <f>IF(SUMIF('Benefits Backend'!$AE$1:$BO$1,AI$3,'Benefits Backend'!$AE32:$BO32)&gt;=1,1,0)*$H33</f>
        <v>6707.05</v>
      </c>
      <c r="AJ33">
        <f>IF(SUMIF('Benefits Backend'!$AE$1:$BO$1,AJ$3,'Benefits Backend'!$AE32:$BO32)&gt;=1,1,0)*$H33</f>
        <v>0</v>
      </c>
      <c r="AK33">
        <f>IF(SUMIF('Benefits Backend'!$AE$1:$BO$1,AK$3,'Benefits Backend'!$AE32:$BO32)&gt;=1,1,0)*$H33</f>
        <v>0</v>
      </c>
      <c r="AL33">
        <f>IF(SUMIF('Benefits Backend'!$AE$1:$BO$1,AL$3,'Benefits Backend'!$AE32:$BO32)&gt;=1,1,0)*$H33</f>
        <v>0</v>
      </c>
      <c r="AM33">
        <f>IF(SUMIF('Benefits Backend'!$AE$1:$BO$1,AM$3,'Benefits Backend'!$AE32:$BO32)&gt;=1,1,0)*$H33</f>
        <v>6707.05</v>
      </c>
      <c r="AN33">
        <f>IF(SUMIF('Benefits Backend'!$AE$1:$BO$1,AN$3,'Benefits Backend'!$AE32:$BO32)&gt;=1,1,0)*$H33</f>
        <v>0</v>
      </c>
      <c r="AO33">
        <f>IF(SUMIF('Benefits Backend'!$AE$1:$BO$1,AO$3,'Benefits Backend'!$AE32:$BO32)&gt;=1,1,0)*$H33</f>
        <v>0</v>
      </c>
      <c r="AP33">
        <f>IF(SUMIF('Benefits Backend'!$AE$1:$BO$1,AP$3,'Benefits Backend'!$AE32:$BO32)&gt;=1,1,0)*$H33</f>
        <v>0</v>
      </c>
      <c r="AQ33">
        <f>IF(SUMIF('Benefits Backend'!$AE$1:$BO$1,AQ$3,'Benefits Backend'!$AE32:$BO32)&gt;=1,1,0)*$H33</f>
        <v>0</v>
      </c>
      <c r="AR33">
        <f>IF(SUMIF('Benefits Backend'!$AE$1:$BO$1,AR$3,'Benefits Backend'!$AE32:$BO32)&gt;=1,1,0)*$H33</f>
        <v>0</v>
      </c>
      <c r="AS33">
        <f>IF(SUMIF('Benefits Backend'!$AE$1:$BO$1,AS$3,'Benefits Backend'!$AE32:$BO32)&gt;=1,1,0)*$H33</f>
        <v>0</v>
      </c>
      <c r="AT33">
        <f>IF(SUMIF('Benefits Backend'!$AE$1:$BO$1,AT$3,'Benefits Backend'!$AE32:$BO32)&gt;=1,1,0)*$H33</f>
        <v>0</v>
      </c>
      <c r="AU33">
        <f>IF(SUMIF('Benefits Backend'!$AE$1:$BO$1,AU$3,'Benefits Backend'!$AE32:$BO32)&gt;=1,1,0)*$H33</f>
        <v>0</v>
      </c>
      <c r="AV33">
        <f>IF(SUMIF('Benefits Backend'!$AE$1:$BO$1,AV$3,'Benefits Backend'!$AE32:$BO32)&gt;=1,1,0)*$H33</f>
        <v>0</v>
      </c>
      <c r="AW33">
        <f>IF(SUMIF('Benefits Backend'!$AE$1:$BO$1,AW$3,'Benefits Backend'!$AE32:$BO32)&gt;=1,1,0)*$H33</f>
        <v>0</v>
      </c>
      <c r="AX33">
        <f>IF(SUMIF('Benefits Backend'!$AE$1:$BO$1,AX$3,'Benefits Backend'!$AE32:$BO32)&gt;=1,1,0)*$H33</f>
        <v>0</v>
      </c>
      <c r="AY33">
        <f>IF(SUMIF('Benefits Backend'!$AE$1:$BO$1,AY$3,'Benefits Backend'!$AE32:$BO32)&gt;=1,1,0)*$H33</f>
        <v>0</v>
      </c>
      <c r="AZ33">
        <f>IF(SUMIF('Benefits Backend'!$AE$1:$BO$1,AZ$3,'Benefits Backend'!$AE32:$BO32)&gt;=1,1,0)*$H33</f>
        <v>0</v>
      </c>
      <c r="BA33">
        <f>IF(SUMIF('Benefits Backend'!$AE$1:$BO$1,BA$3,'Benefits Backend'!$AE32:$BO32)&gt;=1,1,0)*$H33</f>
        <v>0</v>
      </c>
      <c r="BB33">
        <f>IF(SUMIF('Benefits Backend'!$AE$1:$BO$1,BB$3,'Benefits Backend'!$AE32:$BO32)&gt;=1,1,0)*$H33</f>
        <v>0</v>
      </c>
      <c r="BC33">
        <f>IF(SUMIF('Benefits Backend'!$AE$1:$BO$1,BC$3,'Benefits Backend'!$AE32:$BO32)&gt;=1,1,0)*$H33</f>
        <v>0</v>
      </c>
      <c r="BD33">
        <f>IF(SUMIF('Benefits Backend'!$AE$1:$BO$1,BD$3,'Benefits Backend'!$AE32:$BO32)&gt;=1,1,0)*$H33</f>
        <v>0</v>
      </c>
      <c r="BE33">
        <f>IF(SUMIF('Benefits Backend'!$AE$1:$BO$1,BE$3,'Benefits Backend'!$AE32:$BO32)&gt;=1,1,0)*$H33</f>
        <v>0</v>
      </c>
    </row>
    <row r="34" spans="1:57">
      <c r="A34" s="5" t="str">
        <f>_xlfn.XLOOKUP($E34,'Raw Data'!$E:$E,'Raw Data'!A:A,"ERROR",0,1)</f>
        <v>AE</v>
      </c>
      <c r="B34" s="5" t="str">
        <f>_xlfn.XLOOKUP($E34,'Raw Data'!$E:$E,'Raw Data'!B:B,"ERROR",0,1)</f>
        <v>Hair Mousses</v>
      </c>
      <c r="C34" s="5" t="str">
        <f>_xlfn.XLOOKUP($E34,'Raw Data'!$E:$E,'Raw Data'!C:C,"ERROR",0,1)</f>
        <v>l'oreal professionnel</v>
      </c>
      <c r="D34" s="5" t="str">
        <f>_xlfn.XLOOKUP($E34,'Raw Data'!$E:$E,'Raw Data'!D:D,"ERROR",0,1)</f>
        <v>www.amazon.ae/dp/B07PFNS9LX</v>
      </c>
      <c r="E34" s="5" t="s">
        <v>162</v>
      </c>
      <c r="F34" s="9" t="str">
        <f>_xlfn.XLOOKUP($E34,'Raw Data'!$E:$E,'Raw Data'!F:F,"ERROR",0,1)</f>
        <v>L'Oreal Professionnel Full Volume Extra | For All Hair Types | Styling Mousse | Provides Strong Hold | 8.454 Fl. Oz.</v>
      </c>
      <c r="G34" s="10">
        <f>_xlfn.XLOOKUP($E34,'Raw Data'!$E:$E,'Raw Data'!G:G,"ERROR",0,1)</f>
        <v>107</v>
      </c>
      <c r="H34" s="9">
        <f>_xlfn.XLOOKUP($E34,'Raw Data'!$E:$E,'Raw Data'!H:H,"ERROR",0,1)</f>
        <v>6663.21</v>
      </c>
      <c r="I34" s="9">
        <f>_xlfn.XLOOKUP($E34,'Raw Data'!$E:$E,'Raw Data'!I:I,"ERROR",0,1)</f>
        <v>0.00892084619170596</v>
      </c>
      <c r="J34" s="9" t="str">
        <f>_xlfn.XLOOKUP($E34,'Raw Data'!$E:$E,'Raw Data'!J:J,"ERROR",0,1)</f>
        <v>Yes</v>
      </c>
      <c r="K34" s="14" t="str">
        <f t="array" ref="K34">_xlfn.IFS(AND(L34&gt;0,L34&lt;=5),"0 to 5",AND(L34&gt;5,L34&lt;=10),"5 to 10",AND(L34&gt;10,L34&lt;=15),"10 to 15",AND(L34&gt;15,L34&lt;=20),"15 to 20",AND(L34&gt;20,L34&lt;=30),"20 to 30",AND(L34&gt;30,L34&lt;=40),"30 to 40",AND(L34&gt;40,L34&lt;=50),"40 to 50",AND(L34&gt;50,L34&lt;=75),"50 to 75",AND(L34&gt;75,L34&lt;=100),"75 to 100",AND(L34&gt;100,L34&lt;=150),"100 to 150",AND(L34&gt;150,L34&lt;=200),"150 to 200",AND(L34&gt;200,L34&lt;=250),"200 to 250",AND(L34&gt;250,L34&lt;=300),"250 to 300",AND(L34&gt;300,L34&lt;=400),"300 to 400",AND(L34&gt;400,L34&lt;=500),"400 to 500",L34&gt;500,"500+")</f>
        <v>50 to 75</v>
      </c>
      <c r="L34" s="9">
        <f>_xlfn.XLOOKUP($E34,'Raw Data'!$E:$E,'Raw Data'!L:L,"ERROR",0,1)</f>
        <v>63.2</v>
      </c>
      <c r="M34" s="14" t="str">
        <f t="array" ref="M34">_xlfn.IFS(AND(N34&gt;0,N34&lt;=5),"0 to 5",AND(N34&gt;5,N34&lt;=10),"5 to 10",AND(N34&gt;10,N34&lt;=15),"10 to 15",AND(N34&gt;15,N34&lt;=20),"15 to 20",AND(N34&gt;20,N34&lt;=30),"20 to 30",AND(N34&gt;30,N34&lt;=40),"30 to 40",AND(N34&gt;40,N34&lt;=50),"40 to 50",AND(N34&gt;50,N34&lt;=75),"50 to 75",AND(N34&gt;75,N34&lt;=100),"75 to 100",AND(N34&gt;100,N34&lt;=150),"100 to 150",AND(N34&gt;150,N34&lt;=200),"150 to 200",AND(N34&gt;200,N34&lt;=250),"200 to 250",AND(N34&gt;250,N34&lt;=300),"250 to 300",AND(N34&gt;300,N34&lt;=400),"300 to 400",AND(N34&gt;400,N34&lt;=500),"400 to 500",N34&gt;500,"500+")</f>
        <v>50 to 75</v>
      </c>
      <c r="N34" s="9">
        <f>_xlfn.XLOOKUP($E34,'Raw Data'!$E:$E,'Raw Data'!N:N,"ERROR",0,1)</f>
        <v>74.13</v>
      </c>
      <c r="O34" s="14" t="str">
        <f t="array" ref="O34">_xlfn.IFS(P34=0,"No Discount",AND(P34&gt;0,P34&lt;=0.02),"0% to 2%",AND(P34&gt;0.02,P34&lt;=0.04),"2% to 4%",AND(P34&gt;0.04,P34&lt;=0.06),"4% to 6%",AND(P34&gt;0.06,P34&lt;=0.08),"6% to 8%",AND(P34&gt;0.08,P34&lt;=0.1),"8% to 10%",AND(P34&gt;0.1,P34&lt;=0.15),"10% to 15%",AND(P34&gt;0.15,P34&lt;=0.2),"15% to 20%",AND(P34&gt;0.2,P34&lt;=0.25),"20% to 25%",AND(P34&gt;0.25,P34&lt;=0.3),"25% to 30%",AND(P34&gt;0.3,P34&lt;=0.4),"30% to 40%",AND(P34&gt;0.4,P34&lt;=0.5),"40% to 50%",AND(P34&gt;0.5,P34&lt;=0.75),"50% to 75%",AND(P34&gt;0.75,P34&lt;=1),"75% to 100%")</f>
        <v>10% to 15%</v>
      </c>
      <c r="P34" s="10">
        <f>_xlfn.XLOOKUP($E34,'Raw Data'!$E:$E,'Raw Data'!P:P,"ERROR",0,1)</f>
        <v>0.147443680021584</v>
      </c>
      <c r="Q34" s="9">
        <f>_xlfn.XLOOKUP($E34,'Raw Data'!$E:$E,'Raw Data'!Q:Q,"ERROR",0,1)</f>
        <v>8.454</v>
      </c>
      <c r="R34" s="9" t="str">
        <f>_xlfn.XLOOKUP($E34,'Raw Data'!$E:$E,'Raw Data'!R:R,"ERROR",0,1)</f>
        <v>fl oz</v>
      </c>
      <c r="S34" s="5" t="str">
        <f t="array" ref="S34">_xlfn.IFS(AND(T34&gt;0,T34&lt;=0.05),"0 to 0.05",AND(T34&gt;0.05,T34&lt;=0.1),"0.05 to 0.1",AND(T34&gt;0.1,T34&lt;=0.2),"0.1 to 0.2",AND(T34&gt;0.2,T34&lt;=0.3),"0.2 to 0.3",AND(T34&gt;0.3,T34&lt;=0.4),"0.3 to 0.4",AND(T34&gt;0.4,T34&lt;=0.5),"0.4 to 0.5",AND(T34&gt;0.5,T34&lt;=0.75),"0.5 to 0.75",AND(T34&gt;0.75,T34&lt;=1),"0.75 to 1",AND(T34&gt;1,T34&lt;=2),"1 to 2",AND(T34&gt;2,T34&lt;=3),"2 to 3",AND(T34&gt;3,T34&lt;=4),"3 to 4",AND(T34&gt;4,T34&lt;=5),"4 to 5",AND(T34&gt;5,T34&lt;=10),"5 to 10",T34&gt;10,"10+")</f>
        <v>0.2 to 0.3</v>
      </c>
      <c r="T34" s="10">
        <f t="shared" si="1"/>
        <v>0.243091722500989</v>
      </c>
      <c r="U34" s="15" t="str">
        <f t="array" ref="U34">_xlfn.IFS(AND(V34&gt;0,V34&lt;=0.05),"0 to 0.05",AND(V34&gt;0.05,V34&lt;=0.1),"0.05 to 0.1",AND(V34&gt;0.1,V34&lt;=0.2),"0.1 to 0.2",AND(V34&gt;0.2,V34&lt;=0.3),"0.2 to 0.3",AND(V34&gt;0.3,V34&lt;=0.4),"0.3 to 0.4",AND(V34&gt;0.4,V34&lt;=0.5),"0.4 to 0.5",AND(V34&gt;0.5,V34&lt;=0.75),"0.5 to 0.75",AND(V34&gt;0.75,V34&lt;=1),"0.75 to 1",AND(V34&gt;1,V34&lt;=2),"1 to 2",AND(V34&gt;2,V34&lt;=3),"2 to 3",AND(V34&gt;3,V34&lt;=4),"3 to 4",AND(V34&gt;4,V34&lt;=5),"4 to 5",AND(V34&gt;5,V34&lt;=10),"5 to 10",V34&gt;10,"10+")</f>
        <v>0.05 to 0.1</v>
      </c>
      <c r="V34" s="10">
        <f t="shared" si="2"/>
        <v>0.0769858407441383</v>
      </c>
      <c r="W34" s="15" t="str">
        <f t="array" ref="W34">_xlfn.IFS(AND(X34&gt;0,X34&lt;=0.05),"0 to 0.05",AND(X34&gt;0.05,X34&lt;=0.1),"0.05 to 0.1",AND(X34&gt;0.1,X34&lt;=0.2),"0.1 to 0.2",AND(X34&gt;0.2,X34&lt;=0.3),"0.2 to 0.3",AND(X34&gt;0.3,X34&lt;=0.4),"0.3 to 0.4",AND(X34&gt;0.4,X34&lt;=0.5),"0.4 to 0.5",AND(X34&gt;0.5,X34&lt;=0.75),"0.5 to 0.75",AND(X34&gt;0.75,X34&lt;=1),"0.75 to 1",AND(X34&gt;1,X34&lt;=2),"1 to 2",AND(X34&gt;2,X34&lt;=3),"2 to 3",AND(X34&gt;3,X34&lt;=4),"3 to 4",AND(X34&gt;4,X34&lt;=5),"4 to 5",AND(X34&gt;5,X34&lt;=10),"5 to 10",X34&gt;10,"10+")</f>
        <v>0.05 to 0.1</v>
      </c>
      <c r="X34" s="16">
        <f t="shared" si="3"/>
        <v>0.065634765075267</v>
      </c>
      <c r="Y34" s="5" t="str">
        <f t="array" ref="Y34">_xlfn.IFS(AND(Z34&gt;0,Z34&lt;=1),"0 to 1",AND(Z34&gt;1,Z34&lt;=2),"1 to 2",AND(Z34&gt;2,Z34&lt;=4),"2 to 4",AND(Z34&gt;4,Z34&lt;=6),"4 to 6",AND(Z34&gt;6,Z34&lt;=8),"6 to 8",AND(Z34&gt;8,Z34&lt;=10),"8 to 10",AND(Z34&gt;10,Z34&lt;=15),"10 to 15",AND(Z34&gt;15,Z34&lt;=20),"15 to 20",AND(Z34&gt;20,Z34&lt;=25),"20 to 25",AND(Z34&gt;25,Z34&lt;=30),"25 to 30",AND(Z34&gt;30,Z34&lt;=40),"30 to 40",AND(Z34&gt;40,Z34&lt;=50),"40 to 50",Z34&gt;50,"50+")</f>
        <v>8 to 10</v>
      </c>
      <c r="Z34" s="9">
        <f t="array" ref="Z34">_xlfn.IFS(AA34="oz",_xlfn.IFS(R34="oz",Q34,R34="fl oz",Q34*1.04,R34="ml",Q34*0.0338),AA34="fl oz",_xlfn.IFS(R34="oz",Q34/1.04,R34="fl oz",Q34,R34="ml",Q34*0.0338/1.04),AA34="ml",_xlfn.IFS(R34="oz",Q34/0.0338,R34="fl oz",Q34*1.04/0.0338,R34="ml",Q34))</f>
        <v>8.79216</v>
      </c>
      <c r="AA34" s="9" t="str">
        <f>_xlfn.XLOOKUP($E34,'Raw Data'!$E:$E,'Raw Data'!AA:AA,"ERROR",0,1)</f>
        <v>oz</v>
      </c>
      <c r="AB34" s="5" t="s">
        <v>163</v>
      </c>
      <c r="AC34" s="5" t="s">
        <v>164</v>
      </c>
      <c r="AD34" s="5" t="s">
        <v>165</v>
      </c>
      <c r="AE34">
        <f>IF(SUMIF('Benefits Backend'!$AE$1:$BO$1,AE$3,'Benefits Backend'!$AE33:$BO33)&gt;=1,1,0)*$H34</f>
        <v>0</v>
      </c>
      <c r="AF34">
        <f>IF(SUMIF('Benefits Backend'!$AE$1:$BO$1,AF$3,'Benefits Backend'!$AE33:$BO33)&gt;=1,1,0)*$H34</f>
        <v>0</v>
      </c>
      <c r="AG34">
        <f>IF(SUMIF('Benefits Backend'!$AE$1:$BO$1,AG$3,'Benefits Backend'!$AE33:$BO33)&gt;=1,1,0)*$H34</f>
        <v>0</v>
      </c>
      <c r="AH34">
        <f>IF(SUMIF('Benefits Backend'!$AE$1:$BO$1,AH$3,'Benefits Backend'!$AE33:$BO33)&gt;=1,1,0)*$H34</f>
        <v>6663.21</v>
      </c>
      <c r="AI34">
        <f>IF(SUMIF('Benefits Backend'!$AE$1:$BO$1,AI$3,'Benefits Backend'!$AE33:$BO33)&gt;=1,1,0)*$H34</f>
        <v>6663.21</v>
      </c>
      <c r="AJ34">
        <f>IF(SUMIF('Benefits Backend'!$AE$1:$BO$1,AJ$3,'Benefits Backend'!$AE33:$BO33)&gt;=1,1,0)*$H34</f>
        <v>0</v>
      </c>
      <c r="AK34">
        <f>IF(SUMIF('Benefits Backend'!$AE$1:$BO$1,AK$3,'Benefits Backend'!$AE33:$BO33)&gt;=1,1,0)*$H34</f>
        <v>0</v>
      </c>
      <c r="AL34">
        <f>IF(SUMIF('Benefits Backend'!$AE$1:$BO$1,AL$3,'Benefits Backend'!$AE33:$BO33)&gt;=1,1,0)*$H34</f>
        <v>6663.21</v>
      </c>
      <c r="AM34">
        <f>IF(SUMIF('Benefits Backend'!$AE$1:$BO$1,AM$3,'Benefits Backend'!$AE33:$BO33)&gt;=1,1,0)*$H34</f>
        <v>0</v>
      </c>
      <c r="AN34">
        <f>IF(SUMIF('Benefits Backend'!$AE$1:$BO$1,AN$3,'Benefits Backend'!$AE33:$BO33)&gt;=1,1,0)*$H34</f>
        <v>0</v>
      </c>
      <c r="AO34">
        <f>IF(SUMIF('Benefits Backend'!$AE$1:$BO$1,AO$3,'Benefits Backend'!$AE33:$BO33)&gt;=1,1,0)*$H34</f>
        <v>0</v>
      </c>
      <c r="AP34">
        <f>IF(SUMIF('Benefits Backend'!$AE$1:$BO$1,AP$3,'Benefits Backend'!$AE33:$BO33)&gt;=1,1,0)*$H34</f>
        <v>0</v>
      </c>
      <c r="AQ34">
        <f>IF(SUMIF('Benefits Backend'!$AE$1:$BO$1,AQ$3,'Benefits Backend'!$AE33:$BO33)&gt;=1,1,0)*$H34</f>
        <v>0</v>
      </c>
      <c r="AR34">
        <f>IF(SUMIF('Benefits Backend'!$AE$1:$BO$1,AR$3,'Benefits Backend'!$AE33:$BO33)&gt;=1,1,0)*$H34</f>
        <v>0</v>
      </c>
      <c r="AS34">
        <f>IF(SUMIF('Benefits Backend'!$AE$1:$BO$1,AS$3,'Benefits Backend'!$AE33:$BO33)&gt;=1,1,0)*$H34</f>
        <v>0</v>
      </c>
      <c r="AT34">
        <f>IF(SUMIF('Benefits Backend'!$AE$1:$BO$1,AT$3,'Benefits Backend'!$AE33:$BO33)&gt;=1,1,0)*$H34</f>
        <v>0</v>
      </c>
      <c r="AU34">
        <f>IF(SUMIF('Benefits Backend'!$AE$1:$BO$1,AU$3,'Benefits Backend'!$AE33:$BO33)&gt;=1,1,0)*$H34</f>
        <v>0</v>
      </c>
      <c r="AV34">
        <f>IF(SUMIF('Benefits Backend'!$AE$1:$BO$1,AV$3,'Benefits Backend'!$AE33:$BO33)&gt;=1,1,0)*$H34</f>
        <v>0</v>
      </c>
      <c r="AW34">
        <f>IF(SUMIF('Benefits Backend'!$AE$1:$BO$1,AW$3,'Benefits Backend'!$AE33:$BO33)&gt;=1,1,0)*$H34</f>
        <v>0</v>
      </c>
      <c r="AX34">
        <f>IF(SUMIF('Benefits Backend'!$AE$1:$BO$1,AX$3,'Benefits Backend'!$AE33:$BO33)&gt;=1,1,0)*$H34</f>
        <v>0</v>
      </c>
      <c r="AY34">
        <f>IF(SUMIF('Benefits Backend'!$AE$1:$BO$1,AY$3,'Benefits Backend'!$AE33:$BO33)&gt;=1,1,0)*$H34</f>
        <v>0</v>
      </c>
      <c r="AZ34">
        <f>IF(SUMIF('Benefits Backend'!$AE$1:$BO$1,AZ$3,'Benefits Backend'!$AE33:$BO33)&gt;=1,1,0)*$H34</f>
        <v>0</v>
      </c>
      <c r="BA34">
        <f>IF(SUMIF('Benefits Backend'!$AE$1:$BO$1,BA$3,'Benefits Backend'!$AE33:$BO33)&gt;=1,1,0)*$H34</f>
        <v>0</v>
      </c>
      <c r="BB34">
        <f>IF(SUMIF('Benefits Backend'!$AE$1:$BO$1,BB$3,'Benefits Backend'!$AE33:$BO33)&gt;=1,1,0)*$H34</f>
        <v>0</v>
      </c>
      <c r="BC34">
        <f>IF(SUMIF('Benefits Backend'!$AE$1:$BO$1,BC$3,'Benefits Backend'!$AE33:$BO33)&gt;=1,1,0)*$H34</f>
        <v>0</v>
      </c>
      <c r="BD34">
        <f>IF(SUMIF('Benefits Backend'!$AE$1:$BO$1,BD$3,'Benefits Backend'!$AE33:$BO33)&gt;=1,1,0)*$H34</f>
        <v>0</v>
      </c>
      <c r="BE34">
        <f>IF(SUMIF('Benefits Backend'!$AE$1:$BO$1,BE$3,'Benefits Backend'!$AE33:$BO33)&gt;=1,1,0)*$H34</f>
        <v>0</v>
      </c>
    </row>
    <row r="35" spans="1:57">
      <c r="A35" s="5" t="str">
        <f>_xlfn.XLOOKUP($E35,'Raw Data'!$E:$E,'Raw Data'!A:A,"ERROR",0,1)</f>
        <v>AE</v>
      </c>
      <c r="B35" s="5" t="str">
        <f>_xlfn.XLOOKUP($E35,'Raw Data'!$E:$E,'Raw Data'!B:B,"ERROR",0,1)</f>
        <v>Hair Mousses</v>
      </c>
      <c r="C35" s="5" t="str">
        <f>_xlfn.XLOOKUP($E35,'Raw Data'!$E:$E,'Raw Data'!C:C,"ERROR",0,1)</f>
        <v>Camille Rose</v>
      </c>
      <c r="D35" s="5" t="str">
        <f>_xlfn.XLOOKUP($E35,'Raw Data'!$E:$E,'Raw Data'!D:D,"ERROR",0,1)</f>
        <v>www.amazon.ae/dp/B0933PJLR3</v>
      </c>
      <c r="E35" s="5" t="s">
        <v>166</v>
      </c>
      <c r="F35" s="9" t="str">
        <f>_xlfn.XLOOKUP($E35,'Raw Data'!$E:$E,'Raw Data'!F:F,"ERROR",0,1)</f>
        <v>Camille Rose Spiked Honey Mousse 4-in-1 Hair Styler to Define Curls and Hold Styles Into Place while Nourishing and Adding Shine | With Honey and Nettle Root</v>
      </c>
      <c r="G35" s="10">
        <f>_xlfn.XLOOKUP($E35,'Raw Data'!$E:$E,'Raw Data'!G:G,"ERROR",0,1)</f>
        <v>72</v>
      </c>
      <c r="H35" s="9">
        <f>_xlfn.XLOOKUP($E35,'Raw Data'!$E:$E,'Raw Data'!H:H,"ERROR",0,1)</f>
        <v>6571.04</v>
      </c>
      <c r="I35" s="9">
        <f>_xlfn.XLOOKUP($E35,'Raw Data'!$E:$E,'Raw Data'!I:I,"ERROR",0,1)</f>
        <v>0.00879744705022767</v>
      </c>
      <c r="J35" s="9" t="str">
        <f>_xlfn.XLOOKUP($E35,'Raw Data'!$E:$E,'Raw Data'!J:J,"ERROR",0,1)</f>
        <v>Yes</v>
      </c>
      <c r="K35" s="14" t="str">
        <f t="array" ref="K35">_xlfn.IFS(AND(L35&gt;0,L35&lt;=5),"0 to 5",AND(L35&gt;5,L35&lt;=10),"5 to 10",AND(L35&gt;10,L35&lt;=15),"10 to 15",AND(L35&gt;15,L35&lt;=20),"15 to 20",AND(L35&gt;20,L35&lt;=30),"20 to 30",AND(L35&gt;30,L35&lt;=40),"30 to 40",AND(L35&gt;40,L35&lt;=50),"40 to 50",AND(L35&gt;50,L35&lt;=75),"50 to 75",AND(L35&gt;75,L35&lt;=100),"75 to 100",AND(L35&gt;100,L35&lt;=150),"100 to 150",AND(L35&gt;150,L35&lt;=200),"150 to 200",AND(L35&gt;200,L35&lt;=250),"200 to 250",AND(L35&gt;250,L35&lt;=300),"250 to 300",AND(L35&gt;300,L35&lt;=400),"300 to 400",AND(L35&gt;400,L35&lt;=500),"400 to 500",L35&gt;500,"500+")</f>
        <v>100 to 150</v>
      </c>
      <c r="L35" s="9">
        <f>_xlfn.XLOOKUP($E35,'Raw Data'!$E:$E,'Raw Data'!L:L,"ERROR",0,1)</f>
        <v>101.57</v>
      </c>
      <c r="M35" s="14" t="str">
        <f t="array" ref="M35">_xlfn.IFS(AND(N35&gt;0,N35&lt;=5),"0 to 5",AND(N35&gt;5,N35&lt;=10),"5 to 10",AND(N35&gt;10,N35&lt;=15),"10 to 15",AND(N35&gt;15,N35&lt;=20),"15 to 20",AND(N35&gt;20,N35&lt;=30),"20 to 30",AND(N35&gt;30,N35&lt;=40),"30 to 40",AND(N35&gt;40,N35&lt;=50),"40 to 50",AND(N35&gt;50,N35&lt;=75),"50 to 75",AND(N35&gt;75,N35&lt;=100),"75 to 100",AND(N35&gt;100,N35&lt;=150),"100 to 150",AND(N35&gt;150,N35&lt;=200),"150 to 200",AND(N35&gt;200,N35&lt;=250),"200 to 250",AND(N35&gt;250,N35&lt;=300),"250 to 300",AND(N35&gt;300,N35&lt;=400),"300 to 400",AND(N35&gt;400,N35&lt;=500),"400 to 500",N35&gt;500,"500+")</f>
        <v>100 to 150</v>
      </c>
      <c r="N35" s="9">
        <f>_xlfn.XLOOKUP($E35,'Raw Data'!$E:$E,'Raw Data'!N:N,"ERROR",0,1)</f>
        <v>119.03</v>
      </c>
      <c r="O35" s="14" t="str">
        <f t="array" ref="O35">_xlfn.IFS(P35=0,"No Discount",AND(P35&gt;0,P35&lt;=0.02),"0% to 2%",AND(P35&gt;0.02,P35&lt;=0.04),"2% to 4%",AND(P35&gt;0.04,P35&lt;=0.06),"4% to 6%",AND(P35&gt;0.06,P35&lt;=0.08),"6% to 8%",AND(P35&gt;0.08,P35&lt;=0.1),"8% to 10%",AND(P35&gt;0.1,P35&lt;=0.15),"10% to 15%",AND(P35&gt;0.15,P35&lt;=0.2),"15% to 20%",AND(P35&gt;0.2,P35&lt;=0.25),"20% to 25%",AND(P35&gt;0.25,P35&lt;=0.3),"25% to 30%",AND(P35&gt;0.3,P35&lt;=0.4),"30% to 40%",AND(P35&gt;0.4,P35&lt;=0.5),"40% to 50%",AND(P35&gt;0.5,P35&lt;=0.75),"50% to 75%",AND(P35&gt;0.75,P35&lt;=1),"75% to 100%")</f>
        <v>10% to 15%</v>
      </c>
      <c r="P35" s="10">
        <f>_xlfn.XLOOKUP($E35,'Raw Data'!$E:$E,'Raw Data'!P:P,"ERROR",0,1)</f>
        <v>0.146685709485004</v>
      </c>
      <c r="Q35" s="9">
        <v>8</v>
      </c>
      <c r="R35" s="9" t="s">
        <v>95</v>
      </c>
      <c r="S35" s="5" t="str">
        <f t="array" ref="S35">_xlfn.IFS(AND(T35&gt;0,T35&lt;=0.05),"0 to 0.05",AND(T35&gt;0.05,T35&lt;=0.1),"0.05 to 0.1",AND(T35&gt;0.1,T35&lt;=0.2),"0.1 to 0.2",AND(T35&gt;0.2,T35&lt;=0.3),"0.2 to 0.3",AND(T35&gt;0.3,T35&lt;=0.4),"0.3 to 0.4",AND(T35&gt;0.4,T35&lt;=0.5),"0.4 to 0.5",AND(T35&gt;0.5,T35&lt;=0.75),"0.5 to 0.75",AND(T35&gt;0.75,T35&lt;=1),"0.75 to 1",AND(T35&gt;1,T35&lt;=2),"1 to 2",AND(T35&gt;2,T35&lt;=3),"2 to 3",AND(T35&gt;3,T35&lt;=4),"3 to 4",AND(T35&gt;4,T35&lt;=5),"4 to 5",AND(T35&gt;5,T35&lt;=10),"5 to 10",T35&gt;10,"10+")</f>
        <v>0.4 to 0.5</v>
      </c>
      <c r="T35" s="10">
        <f t="shared" si="1"/>
        <v>0.412848586145001</v>
      </c>
      <c r="U35" s="15" t="str">
        <f t="array" ref="U35">_xlfn.IFS(AND(V35&gt;0,V35&lt;=0.05),"0 to 0.05",AND(V35&gt;0.05,V35&lt;=0.1),"0.05 to 0.1",AND(V35&gt;0.1,V35&lt;=0.2),"0.1 to 0.2",AND(V35&gt;0.2,V35&lt;=0.3),"0.2 to 0.3",AND(V35&gt;0.3,V35&lt;=0.4),"0.3 to 0.4",AND(V35&gt;0.4,V35&lt;=0.5),"0.4 to 0.5",AND(V35&gt;0.5,V35&lt;=0.75),"0.5 to 0.75",AND(V35&gt;0.75,V35&lt;=1),"0.75 to 1",AND(V35&gt;1,V35&lt;=2),"1 to 2",AND(V35&gt;2,V35&lt;=3),"2 to 3",AND(V35&gt;3,V35&lt;=4),"3 to 4",AND(V35&gt;4,V35&lt;=5),"4 to 5",AND(V35&gt;5,V35&lt;=10),"5 to 10",V35&gt;10,"10+")</f>
        <v>0.1 to 0.2</v>
      </c>
      <c r="V35" s="10">
        <f t="shared" si="2"/>
        <v>0.130630788090841</v>
      </c>
      <c r="W35" s="15" t="str">
        <f t="array" ref="W35">_xlfn.IFS(AND(X35&gt;0,X35&lt;=0.05),"0 to 0.05",AND(X35&gt;0.05,X35&lt;=0.1),"0.05 to 0.1",AND(X35&gt;0.1,X35&lt;=0.2),"0.1 to 0.2",AND(X35&gt;0.2,X35&lt;=0.3),"0.2 to 0.3",AND(X35&gt;0.3,X35&lt;=0.4),"0.3 to 0.4",AND(X35&gt;0.4,X35&lt;=0.5),"0.4 to 0.5",AND(X35&gt;0.5,X35&lt;=0.75),"0.5 to 0.75",AND(X35&gt;0.75,X35&lt;=1),"0.75 to 1",AND(X35&gt;1,X35&lt;=2),"1 to 2",AND(X35&gt;2,X35&lt;=3),"2 to 3",AND(X35&gt;3,X35&lt;=4),"3 to 4",AND(X35&gt;4,X35&lt;=5),"4 to 5",AND(X35&gt;5,X35&lt;=10),"5 to 10",X35&gt;10,"10+")</f>
        <v>0.1 to 0.2</v>
      </c>
      <c r="X35" s="16">
        <f t="shared" si="3"/>
        <v>0.11146911825915</v>
      </c>
      <c r="Y35" s="5" t="str">
        <f t="array" ref="Y35">_xlfn.IFS(AND(Z35&gt;0,Z35&lt;=1),"0 to 1",AND(Z35&gt;1,Z35&lt;=2),"1 to 2",AND(Z35&gt;2,Z35&lt;=4),"2 to 4",AND(Z35&gt;4,Z35&lt;=6),"4 to 6",AND(Z35&gt;6,Z35&lt;=8),"6 to 8",AND(Z35&gt;8,Z35&lt;=10),"8 to 10",AND(Z35&gt;10,Z35&lt;=15),"10 to 15",AND(Z35&gt;15,Z35&lt;=20),"15 to 20",AND(Z35&gt;20,Z35&lt;=25),"20 to 25",AND(Z35&gt;25,Z35&lt;=30),"25 to 30",AND(Z35&gt;30,Z35&lt;=40),"30 to 40",AND(Z35&gt;40,Z35&lt;=50),"40 to 50",Z35&gt;50,"50+")</f>
        <v>8 to 10</v>
      </c>
      <c r="Z35" s="9">
        <f t="array" ref="Z35">_xlfn.IFS(AA35="oz",_xlfn.IFS(R35="oz",Q35,R35="fl oz",Q35*1.04,R35="ml",Q35*0.0338),AA35="fl oz",_xlfn.IFS(R35="oz",Q35/1.04,R35="fl oz",Q35,R35="ml",Q35*0.0338/1.04),AA35="ml",_xlfn.IFS(R35="oz",Q35/0.0338,R35="fl oz",Q35*1.04/0.0338,R35="ml",Q35))</f>
        <v>8.32</v>
      </c>
      <c r="AA35" s="9" t="s">
        <v>96</v>
      </c>
      <c r="AB35" s="5" t="s">
        <v>167</v>
      </c>
      <c r="AC35" s="5" t="s">
        <v>168</v>
      </c>
      <c r="AD35" s="5" t="s">
        <v>169</v>
      </c>
      <c r="AE35">
        <f>IF(SUMIF('Benefits Backend'!$AE$1:$BO$1,AE$3,'Benefits Backend'!$AE34:$BO34)&gt;=1,1,0)*$H35</f>
        <v>6571.04</v>
      </c>
      <c r="AF35">
        <f>IF(SUMIF('Benefits Backend'!$AE$1:$BO$1,AF$3,'Benefits Backend'!$AE34:$BO34)&gt;=1,1,0)*$H35</f>
        <v>0</v>
      </c>
      <c r="AG35">
        <f>IF(SUMIF('Benefits Backend'!$AE$1:$BO$1,AG$3,'Benefits Backend'!$AE34:$BO34)&gt;=1,1,0)*$H35</f>
        <v>0</v>
      </c>
      <c r="AH35">
        <f>IF(SUMIF('Benefits Backend'!$AE$1:$BO$1,AH$3,'Benefits Backend'!$AE34:$BO34)&gt;=1,1,0)*$H35</f>
        <v>6571.04</v>
      </c>
      <c r="AI35">
        <f>IF(SUMIF('Benefits Backend'!$AE$1:$BO$1,AI$3,'Benefits Backend'!$AE34:$BO34)&gt;=1,1,0)*$H35</f>
        <v>0</v>
      </c>
      <c r="AJ35">
        <f>IF(SUMIF('Benefits Backend'!$AE$1:$BO$1,AJ$3,'Benefits Backend'!$AE34:$BO34)&gt;=1,1,0)*$H35</f>
        <v>0</v>
      </c>
      <c r="AK35">
        <f>IF(SUMIF('Benefits Backend'!$AE$1:$BO$1,AK$3,'Benefits Backend'!$AE34:$BO34)&gt;=1,1,0)*$H35</f>
        <v>0</v>
      </c>
      <c r="AL35">
        <f>IF(SUMIF('Benefits Backend'!$AE$1:$BO$1,AL$3,'Benefits Backend'!$AE34:$BO34)&gt;=1,1,0)*$H35</f>
        <v>0</v>
      </c>
      <c r="AM35">
        <f>IF(SUMIF('Benefits Backend'!$AE$1:$BO$1,AM$3,'Benefits Backend'!$AE34:$BO34)&gt;=1,1,0)*$H35</f>
        <v>0</v>
      </c>
      <c r="AN35">
        <f>IF(SUMIF('Benefits Backend'!$AE$1:$BO$1,AN$3,'Benefits Backend'!$AE34:$BO34)&gt;=1,1,0)*$H35</f>
        <v>0</v>
      </c>
      <c r="AO35">
        <f>IF(SUMIF('Benefits Backend'!$AE$1:$BO$1,AO$3,'Benefits Backend'!$AE34:$BO34)&gt;=1,1,0)*$H35</f>
        <v>0</v>
      </c>
      <c r="AP35">
        <f>IF(SUMIF('Benefits Backend'!$AE$1:$BO$1,AP$3,'Benefits Backend'!$AE34:$BO34)&gt;=1,1,0)*$H35</f>
        <v>0</v>
      </c>
      <c r="AQ35">
        <f>IF(SUMIF('Benefits Backend'!$AE$1:$BO$1,AQ$3,'Benefits Backend'!$AE34:$BO34)&gt;=1,1,0)*$H35</f>
        <v>0</v>
      </c>
      <c r="AR35">
        <f>IF(SUMIF('Benefits Backend'!$AE$1:$BO$1,AR$3,'Benefits Backend'!$AE34:$BO34)&gt;=1,1,0)*$H35</f>
        <v>0</v>
      </c>
      <c r="AS35">
        <f>IF(SUMIF('Benefits Backend'!$AE$1:$BO$1,AS$3,'Benefits Backend'!$AE34:$BO34)&gt;=1,1,0)*$H35</f>
        <v>0</v>
      </c>
      <c r="AT35">
        <f>IF(SUMIF('Benefits Backend'!$AE$1:$BO$1,AT$3,'Benefits Backend'!$AE34:$BO34)&gt;=1,1,0)*$H35</f>
        <v>0</v>
      </c>
      <c r="AU35">
        <f>IF(SUMIF('Benefits Backend'!$AE$1:$BO$1,AU$3,'Benefits Backend'!$AE34:$BO34)&gt;=1,1,0)*$H35</f>
        <v>0</v>
      </c>
      <c r="AV35">
        <f>IF(SUMIF('Benefits Backend'!$AE$1:$BO$1,AV$3,'Benefits Backend'!$AE34:$BO34)&gt;=1,1,0)*$H35</f>
        <v>0</v>
      </c>
      <c r="AW35">
        <f>IF(SUMIF('Benefits Backend'!$AE$1:$BO$1,AW$3,'Benefits Backend'!$AE34:$BO34)&gt;=1,1,0)*$H35</f>
        <v>0</v>
      </c>
      <c r="AX35">
        <f>IF(SUMIF('Benefits Backend'!$AE$1:$BO$1,AX$3,'Benefits Backend'!$AE34:$BO34)&gt;=1,1,0)*$H35</f>
        <v>0</v>
      </c>
      <c r="AY35">
        <f>IF(SUMIF('Benefits Backend'!$AE$1:$BO$1,AY$3,'Benefits Backend'!$AE34:$BO34)&gt;=1,1,0)*$H35</f>
        <v>6571.04</v>
      </c>
      <c r="AZ35">
        <f>IF(SUMIF('Benefits Backend'!$AE$1:$BO$1,AZ$3,'Benefits Backend'!$AE34:$BO34)&gt;=1,1,0)*$H35</f>
        <v>0</v>
      </c>
      <c r="BA35">
        <f>IF(SUMIF('Benefits Backend'!$AE$1:$BO$1,BA$3,'Benefits Backend'!$AE34:$BO34)&gt;=1,1,0)*$H35</f>
        <v>0</v>
      </c>
      <c r="BB35">
        <f>IF(SUMIF('Benefits Backend'!$AE$1:$BO$1,BB$3,'Benefits Backend'!$AE34:$BO34)&gt;=1,1,0)*$H35</f>
        <v>0</v>
      </c>
      <c r="BC35">
        <f>IF(SUMIF('Benefits Backend'!$AE$1:$BO$1,BC$3,'Benefits Backend'!$AE34:$BO34)&gt;=1,1,0)*$H35</f>
        <v>0</v>
      </c>
      <c r="BD35">
        <f>IF(SUMIF('Benefits Backend'!$AE$1:$BO$1,BD$3,'Benefits Backend'!$AE34:$BO34)&gt;=1,1,0)*$H35</f>
        <v>0</v>
      </c>
      <c r="BE35">
        <f>IF(SUMIF('Benefits Backend'!$AE$1:$BO$1,BE$3,'Benefits Backend'!$AE34:$BO34)&gt;=1,1,0)*$H35</f>
        <v>0</v>
      </c>
    </row>
    <row r="36" spans="1:57">
      <c r="A36" s="5" t="str">
        <f>_xlfn.XLOOKUP($E36,'Raw Data'!$E:$E,'Raw Data'!A:A,"ERROR",0,1)</f>
        <v>AE</v>
      </c>
      <c r="B36" s="5" t="str">
        <f>_xlfn.XLOOKUP($E36,'Raw Data'!$E:$E,'Raw Data'!B:B,"ERROR",0,1)</f>
        <v>Hair Mousses</v>
      </c>
      <c r="C36" s="5" t="str">
        <f>_xlfn.XLOOKUP($E36,'Raw Data'!$E:$E,'Raw Data'!C:C,"ERROR",0,1)</f>
        <v>l'oreal paris</v>
      </c>
      <c r="D36" s="5" t="str">
        <f>_xlfn.XLOOKUP($E36,'Raw Data'!$E:$E,'Raw Data'!D:D,"ERROR",0,1)</f>
        <v>www.amazon.ae/dp/B001QJKVZ8</v>
      </c>
      <c r="E36" s="5" t="s">
        <v>170</v>
      </c>
      <c r="F36" s="9" t="str">
        <f>_xlfn.XLOOKUP($E36,'Raw Data'!$E:$E,'Raw Data'!F:F,"ERROR",0,1)</f>
        <v>L'Oreal Elvive Stylise Extra Volume Firm Styling Mousse (200ml)</v>
      </c>
      <c r="G36" s="10">
        <f>_xlfn.XLOOKUP($E36,'Raw Data'!$E:$E,'Raw Data'!G:G,"ERROR",0,1)</f>
        <v>143</v>
      </c>
      <c r="H36" s="9">
        <f>_xlfn.XLOOKUP($E36,'Raw Data'!$E:$E,'Raw Data'!H:H,"ERROR",0,1)</f>
        <v>6493.17</v>
      </c>
      <c r="I36" s="9">
        <f>_xlfn.XLOOKUP($E36,'Raw Data'!$E:$E,'Raw Data'!I:I,"ERROR",0,1)</f>
        <v>0.00869319305058664</v>
      </c>
      <c r="J36" s="9" t="str">
        <f>_xlfn.XLOOKUP($E36,'Raw Data'!$E:$E,'Raw Data'!J:J,"ERROR",0,1)</f>
        <v>Yes</v>
      </c>
      <c r="K36" s="14" t="str">
        <f t="array" ref="K36">_xlfn.IFS(AND(L36&gt;0,L36&lt;=5),"0 to 5",AND(L36&gt;5,L36&lt;=10),"5 to 10",AND(L36&gt;10,L36&lt;=15),"10 to 15",AND(L36&gt;15,L36&lt;=20),"15 to 20",AND(L36&gt;20,L36&lt;=30),"20 to 30",AND(L36&gt;30,L36&lt;=40),"30 to 40",AND(L36&gt;40,L36&lt;=50),"40 to 50",AND(L36&gt;50,L36&lt;=75),"50 to 75",AND(L36&gt;75,L36&lt;=100),"75 to 100",AND(L36&gt;100,L36&lt;=150),"100 to 150",AND(L36&gt;150,L36&lt;=200),"150 to 200",AND(L36&gt;200,L36&lt;=250),"200 to 250",AND(L36&gt;250,L36&lt;=300),"250 to 300",AND(L36&gt;300,L36&lt;=400),"300 to 400",AND(L36&gt;400,L36&lt;=500),"400 to 500",L36&gt;500,"500+")</f>
        <v>40 to 50</v>
      </c>
      <c r="L36" s="9">
        <f>_xlfn.XLOOKUP($E36,'Raw Data'!$E:$E,'Raw Data'!L:L,"ERROR",0,1)</f>
        <v>49.73</v>
      </c>
      <c r="M36" s="14" t="str">
        <f t="array" ref="M36">_xlfn.IFS(AND(N36&gt;0,N36&lt;=5),"0 to 5",AND(N36&gt;5,N36&lt;=10),"5 to 10",AND(N36&gt;10,N36&lt;=15),"10 to 15",AND(N36&gt;15,N36&lt;=20),"15 to 20",AND(N36&gt;20,N36&lt;=30),"20 to 30",AND(N36&gt;30,N36&lt;=40),"30 to 40",AND(N36&gt;40,N36&lt;=50),"40 to 50",AND(N36&gt;50,N36&lt;=75),"50 to 75",AND(N36&gt;75,N36&lt;=100),"75 to 100",AND(N36&gt;100,N36&lt;=150),"100 to 150",AND(N36&gt;150,N36&lt;=200),"150 to 200",AND(N36&gt;200,N36&lt;=250),"200 to 250",AND(N36&gt;250,N36&lt;=300),"250 to 300",AND(N36&gt;300,N36&lt;=400),"300 to 400",AND(N36&gt;400,N36&lt;=500),"400 to 500",N36&gt;500,"500+")</f>
        <v>40 to 50</v>
      </c>
      <c r="N36" s="9">
        <f>_xlfn.XLOOKUP($E36,'Raw Data'!$E:$E,'Raw Data'!N:N,"ERROR",0,1)</f>
        <v>49.89</v>
      </c>
      <c r="O36" s="14" t="str">
        <f t="array" ref="O36">_xlfn.IFS(P36=0,"No Discount",AND(P36&gt;0,P36&lt;=0.02),"0% to 2%",AND(P36&gt;0.02,P36&lt;=0.04),"2% to 4%",AND(P36&gt;0.04,P36&lt;=0.06),"4% to 6%",AND(P36&gt;0.06,P36&lt;=0.08),"6% to 8%",AND(P36&gt;0.08,P36&lt;=0.1),"8% to 10%",AND(P36&gt;0.1,P36&lt;=0.15),"10% to 15%",AND(P36&gt;0.15,P36&lt;=0.2),"15% to 20%",AND(P36&gt;0.2,P36&lt;=0.25),"20% to 25%",AND(P36&gt;0.25,P36&lt;=0.3),"25% to 30%",AND(P36&gt;0.3,P36&lt;=0.4),"30% to 40%",AND(P36&gt;0.4,P36&lt;=0.5),"40% to 50%",AND(P36&gt;0.5,P36&lt;=0.75),"50% to 75%",AND(P36&gt;0.75,P36&lt;=1),"75% to 100%")</f>
        <v>0% to 2%</v>
      </c>
      <c r="P36" s="10">
        <f>_xlfn.XLOOKUP($E36,'Raw Data'!$E:$E,'Raw Data'!P:P,"ERROR",0,1)</f>
        <v>0.0032070555221488</v>
      </c>
      <c r="Q36" s="9">
        <f>_xlfn.XLOOKUP($E36,'Raw Data'!$E:$E,'Raw Data'!Q:Q,"ERROR",0,1)</f>
        <v>200</v>
      </c>
      <c r="R36" s="9" t="str">
        <f>_xlfn.XLOOKUP($E36,'Raw Data'!$E:$E,'Raw Data'!R:R,"ERROR",0,1)</f>
        <v>ml</v>
      </c>
      <c r="S36" s="5" t="str">
        <f t="array" ref="S36">_xlfn.IFS(AND(T36&gt;0,T36&lt;=0.05),"0 to 0.05",AND(T36&gt;0.05,T36&lt;=0.1),"0.05 to 0.1",AND(T36&gt;0.1,T36&lt;=0.2),"0.1 to 0.2",AND(T36&gt;0.2,T36&lt;=0.3),"0.2 to 0.3",AND(T36&gt;0.3,T36&lt;=0.4),"0.3 to 0.4",AND(T36&gt;0.4,T36&lt;=0.5),"0.4 to 0.5",AND(T36&gt;0.5,T36&lt;=0.75),"0.5 to 0.75",AND(T36&gt;0.75,T36&lt;=1),"0.75 to 1",AND(T36&gt;1,T36&lt;=2),"1 to 2",AND(T36&gt;2,T36&lt;=3),"2 to 3",AND(T36&gt;3,T36&lt;=4),"3 to 4",AND(T36&gt;4,T36&lt;=5),"4 to 5",AND(T36&gt;5,T36&lt;=10),"5 to 10",T36&gt;10,"10+")</f>
        <v>0.2 to 0.3</v>
      </c>
      <c r="T36" s="10">
        <f t="shared" si="1"/>
        <v>0.248782850041922</v>
      </c>
      <c r="U36" s="15" t="str">
        <f t="array" ref="U36">_xlfn.IFS(AND(V36&gt;0,V36&lt;=0.05),"0 to 0.05",AND(V36&gt;0.05,V36&lt;=0.1),"0.05 to 0.1",AND(V36&gt;0.1,V36&lt;=0.2),"0.1 to 0.2",AND(V36&gt;0.2,V36&lt;=0.3),"0.2 to 0.3",AND(V36&gt;0.3,V36&lt;=0.4),"0.3 to 0.4",AND(V36&gt;0.4,V36&lt;=0.5),"0.4 to 0.5",AND(V36&gt;0.5,V36&lt;=0.75),"0.5 to 0.75",AND(V36&gt;0.75,V36&lt;=1),"0.75 to 1",AND(V36&gt;1,V36&lt;=2),"1 to 2",AND(V36&gt;2,V36&lt;=3),"2 to 3",AND(V36&gt;3,V36&lt;=4),"3 to 4",AND(V36&gt;4,V36&lt;=5),"4 to 5",AND(V36&gt;5,V36&lt;=10),"5 to 10",V36&gt;10,"10+")</f>
        <v>0.05 to 0.1</v>
      </c>
      <c r="V36" s="10">
        <f t="shared" si="2"/>
        <v>0.0673874849169457</v>
      </c>
      <c r="W36" s="15" t="str">
        <f t="array" ref="W36">_xlfn.IFS(AND(X36&gt;0,X36&lt;=0.05),"0 to 0.05",AND(X36&gt;0.05,X36&lt;=0.1),"0.05 to 0.1",AND(X36&gt;0.1,X36&lt;=0.2),"0.1 to 0.2",AND(X36&gt;0.2,X36&lt;=0.3),"0.2 to 0.3",AND(X36&gt;0.3,X36&lt;=0.4),"0.3 to 0.4",AND(X36&gt;0.4,X36&lt;=0.5),"0.4 to 0.5",AND(X36&gt;0.5,X36&lt;=0.75),"0.5 to 0.75",AND(X36&gt;0.75,X36&lt;=1),"0.75 to 1",AND(X36&gt;1,X36&lt;=2),"1 to 2",AND(X36&gt;2,X36&lt;=3),"2 to 3",AND(X36&gt;3,X36&lt;=4),"3 to 4",AND(X36&gt;4,X36&lt;=5),"4 to 5",AND(X36&gt;5,X36&lt;=10),"5 to 10",X36&gt;10,"10+")</f>
        <v>0.05 to 0.1</v>
      </c>
      <c r="X36" s="16">
        <f t="shared" si="3"/>
        <v>0.067171369511319</v>
      </c>
      <c r="Y36" s="5" t="str">
        <f t="array" ref="Y36">_xlfn.IFS(AND(Z36&gt;0,Z36&lt;=1),"0 to 1",AND(Z36&gt;1,Z36&lt;=2),"1 to 2",AND(Z36&gt;2,Z36&lt;=4),"2 to 4",AND(Z36&gt;4,Z36&lt;=6),"4 to 6",AND(Z36&gt;6,Z36&lt;=8),"6 to 8",AND(Z36&gt;8,Z36&lt;=10),"8 to 10",AND(Z36&gt;10,Z36&lt;=15),"10 to 15",AND(Z36&gt;15,Z36&lt;=20),"15 to 20",AND(Z36&gt;20,Z36&lt;=25),"20 to 25",AND(Z36&gt;25,Z36&lt;=30),"25 to 30",AND(Z36&gt;30,Z36&lt;=40),"30 to 40",AND(Z36&gt;40,Z36&lt;=50),"40 to 50",Z36&gt;50,"50+")</f>
        <v>6 to 8</v>
      </c>
      <c r="Z36" s="9">
        <f t="array" ref="Z36">_xlfn.IFS(AA36="oz",_xlfn.IFS(R36="oz",Q36,R36="fl oz",Q36*1.04,R36="ml",Q36*0.0338),AA36="fl oz",_xlfn.IFS(R36="oz",Q36/1.04,R36="fl oz",Q36,R36="ml",Q36*0.0338/1.04),AA36="ml",_xlfn.IFS(R36="oz",Q36/0.0338,R36="fl oz",Q36*1.04/0.0338,R36="ml",Q36))</f>
        <v>6.76</v>
      </c>
      <c r="AA36" s="9" t="str">
        <f>_xlfn.XLOOKUP($E36,'Raw Data'!$E:$E,'Raw Data'!AA:AA,"ERROR",0,1)</f>
        <v>oz</v>
      </c>
      <c r="AB36" s="5" t="s">
        <v>171</v>
      </c>
      <c r="AC36" s="5" t="s">
        <v>86</v>
      </c>
      <c r="AD36" s="5" t="s">
        <v>172</v>
      </c>
      <c r="AE36">
        <f>IF(SUMIF('Benefits Backend'!$AE$1:$BO$1,AE$3,'Benefits Backend'!$AE35:$BO35)&gt;=1,1,0)*$H36</f>
        <v>0</v>
      </c>
      <c r="AF36">
        <f>IF(SUMIF('Benefits Backend'!$AE$1:$BO$1,AF$3,'Benefits Backend'!$AE35:$BO35)&gt;=1,1,0)*$H36</f>
        <v>6493.17</v>
      </c>
      <c r="AG36">
        <f>IF(SUMIF('Benefits Backend'!$AE$1:$BO$1,AG$3,'Benefits Backend'!$AE35:$BO35)&gt;=1,1,0)*$H36</f>
        <v>0</v>
      </c>
      <c r="AH36">
        <f>IF(SUMIF('Benefits Backend'!$AE$1:$BO$1,AH$3,'Benefits Backend'!$AE35:$BO35)&gt;=1,1,0)*$H36</f>
        <v>0</v>
      </c>
      <c r="AI36">
        <f>IF(SUMIF('Benefits Backend'!$AE$1:$BO$1,AI$3,'Benefits Backend'!$AE35:$BO35)&gt;=1,1,0)*$H36</f>
        <v>0</v>
      </c>
      <c r="AJ36">
        <f>IF(SUMIF('Benefits Backend'!$AE$1:$BO$1,AJ$3,'Benefits Backend'!$AE35:$BO35)&gt;=1,1,0)*$H36</f>
        <v>0</v>
      </c>
      <c r="AK36">
        <f>IF(SUMIF('Benefits Backend'!$AE$1:$BO$1,AK$3,'Benefits Backend'!$AE35:$BO35)&gt;=1,1,0)*$H36</f>
        <v>0</v>
      </c>
      <c r="AL36">
        <f>IF(SUMIF('Benefits Backend'!$AE$1:$BO$1,AL$3,'Benefits Backend'!$AE35:$BO35)&gt;=1,1,0)*$H36</f>
        <v>0</v>
      </c>
      <c r="AM36">
        <f>IF(SUMIF('Benefits Backend'!$AE$1:$BO$1,AM$3,'Benefits Backend'!$AE35:$BO35)&gt;=1,1,0)*$H36</f>
        <v>0</v>
      </c>
      <c r="AN36">
        <f>IF(SUMIF('Benefits Backend'!$AE$1:$BO$1,AN$3,'Benefits Backend'!$AE35:$BO35)&gt;=1,1,0)*$H36</f>
        <v>0</v>
      </c>
      <c r="AO36">
        <f>IF(SUMIF('Benefits Backend'!$AE$1:$BO$1,AO$3,'Benefits Backend'!$AE35:$BO35)&gt;=1,1,0)*$H36</f>
        <v>0</v>
      </c>
      <c r="AP36">
        <f>IF(SUMIF('Benefits Backend'!$AE$1:$BO$1,AP$3,'Benefits Backend'!$AE35:$BO35)&gt;=1,1,0)*$H36</f>
        <v>0</v>
      </c>
      <c r="AQ36">
        <f>IF(SUMIF('Benefits Backend'!$AE$1:$BO$1,AQ$3,'Benefits Backend'!$AE35:$BO35)&gt;=1,1,0)*$H36</f>
        <v>6493.17</v>
      </c>
      <c r="AR36">
        <f>IF(SUMIF('Benefits Backend'!$AE$1:$BO$1,AR$3,'Benefits Backend'!$AE35:$BO35)&gt;=1,1,0)*$H36</f>
        <v>0</v>
      </c>
      <c r="AS36">
        <f>IF(SUMIF('Benefits Backend'!$AE$1:$BO$1,AS$3,'Benefits Backend'!$AE35:$BO35)&gt;=1,1,0)*$H36</f>
        <v>0</v>
      </c>
      <c r="AT36">
        <f>IF(SUMIF('Benefits Backend'!$AE$1:$BO$1,AT$3,'Benefits Backend'!$AE35:$BO35)&gt;=1,1,0)*$H36</f>
        <v>6493.17</v>
      </c>
      <c r="AU36">
        <f>IF(SUMIF('Benefits Backend'!$AE$1:$BO$1,AU$3,'Benefits Backend'!$AE35:$BO35)&gt;=1,1,0)*$H36</f>
        <v>0</v>
      </c>
      <c r="AV36">
        <f>IF(SUMIF('Benefits Backend'!$AE$1:$BO$1,AV$3,'Benefits Backend'!$AE35:$BO35)&gt;=1,1,0)*$H36</f>
        <v>0</v>
      </c>
      <c r="AW36">
        <f>IF(SUMIF('Benefits Backend'!$AE$1:$BO$1,AW$3,'Benefits Backend'!$AE35:$BO35)&gt;=1,1,0)*$H36</f>
        <v>0</v>
      </c>
      <c r="AX36">
        <f>IF(SUMIF('Benefits Backend'!$AE$1:$BO$1,AX$3,'Benefits Backend'!$AE35:$BO35)&gt;=1,1,0)*$H36</f>
        <v>0</v>
      </c>
      <c r="AY36">
        <f>IF(SUMIF('Benefits Backend'!$AE$1:$BO$1,AY$3,'Benefits Backend'!$AE35:$BO35)&gt;=1,1,0)*$H36</f>
        <v>0</v>
      </c>
      <c r="AZ36">
        <f>IF(SUMIF('Benefits Backend'!$AE$1:$BO$1,AZ$3,'Benefits Backend'!$AE35:$BO35)&gt;=1,1,0)*$H36</f>
        <v>0</v>
      </c>
      <c r="BA36">
        <f>IF(SUMIF('Benefits Backend'!$AE$1:$BO$1,BA$3,'Benefits Backend'!$AE35:$BO35)&gt;=1,1,0)*$H36</f>
        <v>0</v>
      </c>
      <c r="BB36">
        <f>IF(SUMIF('Benefits Backend'!$AE$1:$BO$1,BB$3,'Benefits Backend'!$AE35:$BO35)&gt;=1,1,0)*$H36</f>
        <v>0</v>
      </c>
      <c r="BC36">
        <f>IF(SUMIF('Benefits Backend'!$AE$1:$BO$1,BC$3,'Benefits Backend'!$AE35:$BO35)&gt;=1,1,0)*$H36</f>
        <v>6493.17</v>
      </c>
      <c r="BD36">
        <f>IF(SUMIF('Benefits Backend'!$AE$1:$BO$1,BD$3,'Benefits Backend'!$AE35:$BO35)&gt;=1,1,0)*$H36</f>
        <v>0</v>
      </c>
      <c r="BE36">
        <f>IF(SUMIF('Benefits Backend'!$AE$1:$BO$1,BE$3,'Benefits Backend'!$AE35:$BO35)&gt;=1,1,0)*$H36</f>
        <v>0</v>
      </c>
    </row>
    <row r="37" spans="1:57">
      <c r="A37" s="5" t="str">
        <f>_xlfn.XLOOKUP($E37,'Raw Data'!$E:$E,'Raw Data'!A:A,"ERROR",0,1)</f>
        <v>AE</v>
      </c>
      <c r="B37" s="5" t="str">
        <f>_xlfn.XLOOKUP($E37,'Raw Data'!$E:$E,'Raw Data'!B:B,"ERROR",0,1)</f>
        <v>Hair Mousses</v>
      </c>
      <c r="C37" s="5" t="str">
        <f>_xlfn.XLOOKUP($E37,'Raw Data'!$E:$E,'Raw Data'!C:C,"ERROR",0,1)</f>
        <v>TIGI</v>
      </c>
      <c r="D37" s="5" t="str">
        <f>_xlfn.XLOOKUP($E37,'Raw Data'!$E:$E,'Raw Data'!D:D,"ERROR",0,1)</f>
        <v>www.amazon.ae/dp/B002RS6KV6</v>
      </c>
      <c r="E37" s="5" t="s">
        <v>173</v>
      </c>
      <c r="F37" s="9" t="str">
        <f>_xlfn.XLOOKUP($E37,'Raw Data'!$E:$E,'Raw Data'!F:F,"ERROR",0,1)</f>
        <v>Tigi Bed Head Foxy Curls Mousse, 250ml Tigi Bed Head Foxy Curls Mousse, 250ml</v>
      </c>
      <c r="G37" s="10">
        <f>_xlfn.XLOOKUP($E37,'Raw Data'!$E:$E,'Raw Data'!G:G,"ERROR",0,1)</f>
        <v>100</v>
      </c>
      <c r="H37" s="9">
        <f>_xlfn.XLOOKUP($E37,'Raw Data'!$E:$E,'Raw Data'!H:H,"ERROR",0,1)</f>
        <v>6057.23</v>
      </c>
      <c r="I37" s="9">
        <f>_xlfn.XLOOKUP($E37,'Raw Data'!$E:$E,'Raw Data'!I:I,"ERROR",0,1)</f>
        <v>0.00810954737698303</v>
      </c>
      <c r="J37" s="9" t="str">
        <f>_xlfn.XLOOKUP($E37,'Raw Data'!$E:$E,'Raw Data'!J:J,"ERROR",0,1)</f>
        <v>Yes</v>
      </c>
      <c r="K37" s="14" t="str">
        <f t="array" ref="K37">_xlfn.IFS(AND(L37&gt;0,L37&lt;=5),"0 to 5",AND(L37&gt;5,L37&lt;=10),"5 to 10",AND(L37&gt;10,L37&lt;=15),"10 to 15",AND(L37&gt;15,L37&lt;=20),"15 to 20",AND(L37&gt;20,L37&lt;=30),"20 to 30",AND(L37&gt;30,L37&lt;=40),"30 to 40",AND(L37&gt;40,L37&lt;=50),"40 to 50",AND(L37&gt;50,L37&lt;=75),"50 to 75",AND(L37&gt;75,L37&lt;=100),"75 to 100",AND(L37&gt;100,L37&lt;=150),"100 to 150",AND(L37&gt;150,L37&lt;=200),"150 to 200",AND(L37&gt;200,L37&lt;=250),"200 to 250",AND(L37&gt;250,L37&lt;=300),"250 to 300",AND(L37&gt;300,L37&lt;=400),"300 to 400",AND(L37&gt;400,L37&lt;=500),"400 to 500",L37&gt;500,"500+")</f>
        <v>50 to 75</v>
      </c>
      <c r="L37" s="9">
        <f>_xlfn.XLOOKUP($E37,'Raw Data'!$E:$E,'Raw Data'!L:L,"ERROR",0,1)</f>
        <v>61.3</v>
      </c>
      <c r="M37" s="14" t="str">
        <f t="array" ref="M37">_xlfn.IFS(AND(N37&gt;0,N37&lt;=5),"0 to 5",AND(N37&gt;5,N37&lt;=10),"5 to 10",AND(N37&gt;10,N37&lt;=15),"10 to 15",AND(N37&gt;15,N37&lt;=20),"15 to 20",AND(N37&gt;20,N37&lt;=30),"20 to 30",AND(N37&gt;30,N37&lt;=40),"30 to 40",AND(N37&gt;40,N37&lt;=50),"40 to 50",AND(N37&gt;50,N37&lt;=75),"50 to 75",AND(N37&gt;75,N37&lt;=100),"75 to 100",AND(N37&gt;100,N37&lt;=150),"100 to 150",AND(N37&gt;150,N37&lt;=200),"150 to 200",AND(N37&gt;200,N37&lt;=250),"200 to 250",AND(N37&gt;250,N37&lt;=300),"250 to 300",AND(N37&gt;300,N37&lt;=400),"300 to 400",AND(N37&gt;400,N37&lt;=500),"400 to 500",N37&gt;500,"500+")</f>
        <v>50 to 75</v>
      </c>
      <c r="N37" s="9">
        <f>_xlfn.XLOOKUP($E37,'Raw Data'!$E:$E,'Raw Data'!N:N,"ERROR",0,1)</f>
        <v>61.48</v>
      </c>
      <c r="O37" s="14" t="str">
        <f t="array" ref="O37">_xlfn.IFS(P37=0,"No Discount",AND(P37&gt;0,P37&lt;=0.02),"0% to 2%",AND(P37&gt;0.02,P37&lt;=0.04),"2% to 4%",AND(P37&gt;0.04,P37&lt;=0.06),"4% to 6%",AND(P37&gt;0.06,P37&lt;=0.08),"6% to 8%",AND(P37&gt;0.08,P37&lt;=0.1),"8% to 10%",AND(P37&gt;0.1,P37&lt;=0.15),"10% to 15%",AND(P37&gt;0.15,P37&lt;=0.2),"15% to 20%",AND(P37&gt;0.2,P37&lt;=0.25),"20% to 25%",AND(P37&gt;0.25,P37&lt;=0.3),"25% to 30%",AND(P37&gt;0.3,P37&lt;=0.4),"30% to 40%",AND(P37&gt;0.4,P37&lt;=0.5),"40% to 50%",AND(P37&gt;0.5,P37&lt;=0.75),"50% to 75%",AND(P37&gt;0.75,P37&lt;=1),"75% to 100%")</f>
        <v>0% to 2%</v>
      </c>
      <c r="P37" s="10">
        <f>_xlfn.XLOOKUP($E37,'Raw Data'!$E:$E,'Raw Data'!P:P,"ERROR",0,1)</f>
        <v>0.0029277813923227</v>
      </c>
      <c r="Q37" s="9">
        <f>_xlfn.XLOOKUP($E37,'Raw Data'!$E:$E,'Raw Data'!Q:Q,"ERROR",0,1)</f>
        <v>250</v>
      </c>
      <c r="R37" s="9" t="str">
        <f>_xlfn.XLOOKUP($E37,'Raw Data'!$E:$E,'Raw Data'!R:R,"ERROR",0,1)</f>
        <v>ml</v>
      </c>
      <c r="S37" s="5" t="str">
        <f t="array" ref="S37">_xlfn.IFS(AND(T37&gt;0,T37&lt;=0.05),"0 to 0.05",AND(T37&gt;0.05,T37&lt;=0.1),"0.05 to 0.1",AND(T37&gt;0.1,T37&lt;=0.2),"0.1 to 0.2",AND(T37&gt;0.2,T37&lt;=0.3),"0.2 to 0.3",AND(T37&gt;0.3,T37&lt;=0.4),"0.3 to 0.4",AND(T37&gt;0.4,T37&lt;=0.5),"0.4 to 0.5",AND(T37&gt;0.5,T37&lt;=0.75),"0.5 to 0.75",AND(T37&gt;0.75,T37&lt;=1),"0.75 to 1",AND(T37&gt;1,T37&lt;=2),"1 to 2",AND(T37&gt;2,T37&lt;=3),"2 to 3",AND(T37&gt;3,T37&lt;=4),"3 to 4",AND(T37&gt;4,T37&lt;=5),"4 to 5",AND(T37&gt;5,T37&lt;=10),"5 to 10",T37&gt;10,"10+")</f>
        <v>0.2 to 0.3</v>
      </c>
      <c r="T37" s="10">
        <f t="shared" si="1"/>
        <v>0.245331006757609</v>
      </c>
      <c r="U37" s="15" t="str">
        <f t="array" ref="U37">_xlfn.IFS(AND(V37&gt;0,V37&lt;=0.05),"0 to 0.05",AND(V37&gt;0.05,V37&lt;=0.1),"0.05 to 0.1",AND(V37&gt;0.1,V37&lt;=0.2),"0.1 to 0.2",AND(V37&gt;0.2,V37&lt;=0.3),"0.2 to 0.3",AND(V37&gt;0.3,V37&lt;=0.4),"0.3 to 0.4",AND(V37&gt;0.4,V37&lt;=0.5),"0.4 to 0.5",AND(V37&gt;0.5,V37&lt;=0.75),"0.5 to 0.75",AND(V37&gt;0.75,V37&lt;=1),"0.75 to 1",AND(V37&gt;1,V37&lt;=2),"1 to 2",AND(V37&gt;2,V37&lt;=3),"2 to 3",AND(V37&gt;3,V37&lt;=4),"3 to 4",AND(V37&gt;4,V37&lt;=5),"4 to 5",AND(V37&gt;5,V37&lt;=10),"5 to 10",V37&gt;10,"10+")</f>
        <v>0.05 to 0.1</v>
      </c>
      <c r="V37" s="10">
        <f t="shared" si="2"/>
        <v>0.0664338756896183</v>
      </c>
      <c r="W37" s="15" t="str">
        <f t="array" ref="W37">_xlfn.IFS(AND(X37&gt;0,X37&lt;=0.05),"0 to 0.05",AND(X37&gt;0.05,X37&lt;=0.1),"0.05 to 0.1",AND(X37&gt;0.1,X37&lt;=0.2),"0.1 to 0.2",AND(X37&gt;0.2,X37&lt;=0.3),"0.2 to 0.3",AND(X37&gt;0.3,X37&lt;=0.4),"0.3 to 0.4",AND(X37&gt;0.4,X37&lt;=0.5),"0.4 to 0.5",AND(X37&gt;0.5,X37&lt;=0.75),"0.5 to 0.75",AND(X37&gt;0.75,X37&lt;=1),"0.75 to 1",AND(X37&gt;1,X37&lt;=2),"1 to 2",AND(X37&gt;2,X37&lt;=3),"2 to 3",AND(X37&gt;3,X37&lt;=4),"3 to 4",AND(X37&gt;4,X37&lt;=5),"4 to 5",AND(X37&gt;5,X37&lt;=10),"5 to 10",X37&gt;10,"10+")</f>
        <v>0.05 to 0.1</v>
      </c>
      <c r="X37" s="16">
        <f t="shared" si="3"/>
        <v>0.0662393718245543</v>
      </c>
      <c r="Y37" s="5" t="str">
        <f t="array" ref="Y37">_xlfn.IFS(AND(Z37&gt;0,Z37&lt;=1),"0 to 1",AND(Z37&gt;1,Z37&lt;=2),"1 to 2",AND(Z37&gt;2,Z37&lt;=4),"2 to 4",AND(Z37&gt;4,Z37&lt;=6),"4 to 6",AND(Z37&gt;6,Z37&lt;=8),"6 to 8",AND(Z37&gt;8,Z37&lt;=10),"8 to 10",AND(Z37&gt;10,Z37&lt;=15),"10 to 15",AND(Z37&gt;15,Z37&lt;=20),"15 to 20",AND(Z37&gt;20,Z37&lt;=25),"20 to 25",AND(Z37&gt;25,Z37&lt;=30),"25 to 30",AND(Z37&gt;30,Z37&lt;=40),"30 to 40",AND(Z37&gt;40,Z37&lt;=50),"40 to 50",Z37&gt;50,"50+")</f>
        <v>8 to 10</v>
      </c>
      <c r="Z37" s="9">
        <f t="array" ref="Z37">_xlfn.IFS(AA37="oz",_xlfn.IFS(R37="oz",Q37,R37="fl oz",Q37*1.04,R37="ml",Q37*0.0338),AA37="fl oz",_xlfn.IFS(R37="oz",Q37/1.04,R37="fl oz",Q37,R37="ml",Q37*0.0338/1.04),AA37="ml",_xlfn.IFS(R37="oz",Q37/0.0338,R37="fl oz",Q37*1.04/0.0338,R37="ml",Q37))</f>
        <v>8.45</v>
      </c>
      <c r="AA37" s="9" t="str">
        <f>_xlfn.XLOOKUP($E37,'Raw Data'!$E:$E,'Raw Data'!AA:AA,"ERROR",0,1)</f>
        <v>oz</v>
      </c>
      <c r="AB37" s="5" t="s">
        <v>43</v>
      </c>
      <c r="AC37" s="5" t="s">
        <v>144</v>
      </c>
      <c r="AD37" s="5" t="s">
        <v>43</v>
      </c>
      <c r="AE37">
        <f>IF(SUMIF('Benefits Backend'!$AE$1:$BO$1,AE$3,'Benefits Backend'!$AE36:$BO36)&gt;=1,1,0)*$H37</f>
        <v>0</v>
      </c>
      <c r="AF37">
        <f>IF(SUMIF('Benefits Backend'!$AE$1:$BO$1,AF$3,'Benefits Backend'!$AE36:$BO36)&gt;=1,1,0)*$H37</f>
        <v>0</v>
      </c>
      <c r="AG37">
        <f>IF(SUMIF('Benefits Backend'!$AE$1:$BO$1,AG$3,'Benefits Backend'!$AE36:$BO36)&gt;=1,1,0)*$H37</f>
        <v>0</v>
      </c>
      <c r="AH37">
        <f>IF(SUMIF('Benefits Backend'!$AE$1:$BO$1,AH$3,'Benefits Backend'!$AE36:$BO36)&gt;=1,1,0)*$H37</f>
        <v>0</v>
      </c>
      <c r="AI37">
        <f>IF(SUMIF('Benefits Backend'!$AE$1:$BO$1,AI$3,'Benefits Backend'!$AE36:$BO36)&gt;=1,1,0)*$H37</f>
        <v>0</v>
      </c>
      <c r="AJ37">
        <f>IF(SUMIF('Benefits Backend'!$AE$1:$BO$1,AJ$3,'Benefits Backend'!$AE36:$BO36)&gt;=1,1,0)*$H37</f>
        <v>0</v>
      </c>
      <c r="AK37">
        <f>IF(SUMIF('Benefits Backend'!$AE$1:$BO$1,AK$3,'Benefits Backend'!$AE36:$BO36)&gt;=1,1,0)*$H37</f>
        <v>0</v>
      </c>
      <c r="AL37">
        <f>IF(SUMIF('Benefits Backend'!$AE$1:$BO$1,AL$3,'Benefits Backend'!$AE36:$BO36)&gt;=1,1,0)*$H37</f>
        <v>0</v>
      </c>
      <c r="AM37">
        <f>IF(SUMIF('Benefits Backend'!$AE$1:$BO$1,AM$3,'Benefits Backend'!$AE36:$BO36)&gt;=1,1,0)*$H37</f>
        <v>0</v>
      </c>
      <c r="AN37">
        <f>IF(SUMIF('Benefits Backend'!$AE$1:$BO$1,AN$3,'Benefits Backend'!$AE36:$BO36)&gt;=1,1,0)*$H37</f>
        <v>0</v>
      </c>
      <c r="AO37">
        <f>IF(SUMIF('Benefits Backend'!$AE$1:$BO$1,AO$3,'Benefits Backend'!$AE36:$BO36)&gt;=1,1,0)*$H37</f>
        <v>0</v>
      </c>
      <c r="AP37">
        <f>IF(SUMIF('Benefits Backend'!$AE$1:$BO$1,AP$3,'Benefits Backend'!$AE36:$BO36)&gt;=1,1,0)*$H37</f>
        <v>0</v>
      </c>
      <c r="AQ37">
        <f>IF(SUMIF('Benefits Backend'!$AE$1:$BO$1,AQ$3,'Benefits Backend'!$AE36:$BO36)&gt;=1,1,0)*$H37</f>
        <v>0</v>
      </c>
      <c r="AR37">
        <f>IF(SUMIF('Benefits Backend'!$AE$1:$BO$1,AR$3,'Benefits Backend'!$AE36:$BO36)&gt;=1,1,0)*$H37</f>
        <v>0</v>
      </c>
      <c r="AS37">
        <f>IF(SUMIF('Benefits Backend'!$AE$1:$BO$1,AS$3,'Benefits Backend'!$AE36:$BO36)&gt;=1,1,0)*$H37</f>
        <v>0</v>
      </c>
      <c r="AT37">
        <f>IF(SUMIF('Benefits Backend'!$AE$1:$BO$1,AT$3,'Benefits Backend'!$AE36:$BO36)&gt;=1,1,0)*$H37</f>
        <v>6057.23</v>
      </c>
      <c r="AU37">
        <f>IF(SUMIF('Benefits Backend'!$AE$1:$BO$1,AU$3,'Benefits Backend'!$AE36:$BO36)&gt;=1,1,0)*$H37</f>
        <v>0</v>
      </c>
      <c r="AV37">
        <f>IF(SUMIF('Benefits Backend'!$AE$1:$BO$1,AV$3,'Benefits Backend'!$AE36:$BO36)&gt;=1,1,0)*$H37</f>
        <v>0</v>
      </c>
      <c r="AW37">
        <f>IF(SUMIF('Benefits Backend'!$AE$1:$BO$1,AW$3,'Benefits Backend'!$AE36:$BO36)&gt;=1,1,0)*$H37</f>
        <v>0</v>
      </c>
      <c r="AX37">
        <f>IF(SUMIF('Benefits Backend'!$AE$1:$BO$1,AX$3,'Benefits Backend'!$AE36:$BO36)&gt;=1,1,0)*$H37</f>
        <v>0</v>
      </c>
      <c r="AY37">
        <f>IF(SUMIF('Benefits Backend'!$AE$1:$BO$1,AY$3,'Benefits Backend'!$AE36:$BO36)&gt;=1,1,0)*$H37</f>
        <v>0</v>
      </c>
      <c r="AZ37">
        <f>IF(SUMIF('Benefits Backend'!$AE$1:$BO$1,AZ$3,'Benefits Backend'!$AE36:$BO36)&gt;=1,1,0)*$H37</f>
        <v>0</v>
      </c>
      <c r="BA37">
        <f>IF(SUMIF('Benefits Backend'!$AE$1:$BO$1,BA$3,'Benefits Backend'!$AE36:$BO36)&gt;=1,1,0)*$H37</f>
        <v>0</v>
      </c>
      <c r="BB37">
        <f>IF(SUMIF('Benefits Backend'!$AE$1:$BO$1,BB$3,'Benefits Backend'!$AE36:$BO36)&gt;=1,1,0)*$H37</f>
        <v>0</v>
      </c>
      <c r="BC37">
        <f>IF(SUMIF('Benefits Backend'!$AE$1:$BO$1,BC$3,'Benefits Backend'!$AE36:$BO36)&gt;=1,1,0)*$H37</f>
        <v>0</v>
      </c>
      <c r="BD37">
        <f>IF(SUMIF('Benefits Backend'!$AE$1:$BO$1,BD$3,'Benefits Backend'!$AE36:$BO36)&gt;=1,1,0)*$H37</f>
        <v>0</v>
      </c>
      <c r="BE37">
        <f>IF(SUMIF('Benefits Backend'!$AE$1:$BO$1,BE$3,'Benefits Backend'!$AE36:$BO36)&gt;=1,1,0)*$H37</f>
        <v>0</v>
      </c>
    </row>
    <row r="38" spans="1:57">
      <c r="A38" s="5" t="str">
        <f>_xlfn.XLOOKUP($E38,'Raw Data'!$E:$E,'Raw Data'!A:A,"ERROR",0,1)</f>
        <v>AE</v>
      </c>
      <c r="B38" s="5" t="str">
        <f>_xlfn.XLOOKUP($E38,'Raw Data'!$E:$E,'Raw Data'!B:B,"ERROR",0,1)</f>
        <v>Hair Mousses</v>
      </c>
      <c r="C38" s="5" t="str">
        <f>_xlfn.XLOOKUP($E38,'Raw Data'!$E:$E,'Raw Data'!C:C,"ERROR",0,1)</f>
        <v>SHEA MOISTURE</v>
      </c>
      <c r="D38" s="5" t="str">
        <f>_xlfn.XLOOKUP($E38,'Raw Data'!$E:$E,'Raw Data'!D:D,"ERROR",0,1)</f>
        <v>www.amazon.ae/dp/B077GZSYRS</v>
      </c>
      <c r="E38" s="5" t="s">
        <v>174</v>
      </c>
      <c r="F38" s="9" t="str">
        <f>_xlfn.XLOOKUP($E38,'Raw Data'!$E:$E,'Raw Data'!F:F,"ERROR",0,1)</f>
        <v>Shea   Moisture  Coconut and Hibiscus Combination Pack - Daily  Moisture  Mist, 8 Ounce | Frizz-Free  Curl  Mousse, 7.5 Ounce |  Curl   Enhancing   Smoothie , 12 Ounce</v>
      </c>
      <c r="G38" s="10">
        <f>_xlfn.XLOOKUP($E38,'Raw Data'!$E:$E,'Raw Data'!G:G,"ERROR",0,1)</f>
        <v>37</v>
      </c>
      <c r="H38" s="9">
        <f>_xlfn.XLOOKUP($E38,'Raw Data'!$E:$E,'Raw Data'!H:H,"ERROR",0,1)</f>
        <v>5963.66</v>
      </c>
      <c r="I38" s="9">
        <f>_xlfn.XLOOKUP($E38,'Raw Data'!$E:$E,'Raw Data'!I:I,"ERROR",0,1)</f>
        <v>0.00798427388595424</v>
      </c>
      <c r="J38" s="9" t="str">
        <f>_xlfn.XLOOKUP($E38,'Raw Data'!$E:$E,'Raw Data'!J:J,"ERROR",0,1)</f>
        <v>Yes</v>
      </c>
      <c r="K38" s="14" t="str">
        <f t="array" ref="K38">_xlfn.IFS(AND(L38&gt;0,L38&lt;=5),"0 to 5",AND(L38&gt;5,L38&lt;=10),"5 to 10",AND(L38&gt;10,L38&lt;=15),"10 to 15",AND(L38&gt;15,L38&lt;=20),"15 to 20",AND(L38&gt;20,L38&lt;=30),"20 to 30",AND(L38&gt;30,L38&lt;=40),"30 to 40",AND(L38&gt;40,L38&lt;=50),"40 to 50",AND(L38&gt;50,L38&lt;=75),"50 to 75",AND(L38&gt;75,L38&lt;=100),"75 to 100",AND(L38&gt;100,L38&lt;=150),"100 to 150",AND(L38&gt;150,L38&lt;=200),"150 to 200",AND(L38&gt;200,L38&lt;=250),"200 to 250",AND(L38&gt;250,L38&lt;=300),"250 to 300",AND(L38&gt;300,L38&lt;=400),"300 to 400",AND(L38&gt;400,L38&lt;=500),"400 to 500",L38&gt;500,"500+")</f>
        <v>150 to 200</v>
      </c>
      <c r="L38" s="9">
        <f>_xlfn.XLOOKUP($E38,'Raw Data'!$E:$E,'Raw Data'!L:L,"ERROR",0,1)</f>
        <v>174.43</v>
      </c>
      <c r="M38" s="14" t="str">
        <f t="array" ref="M38">_xlfn.IFS(AND(N38&gt;0,N38&lt;=5),"0 to 5",AND(N38&gt;5,N38&lt;=10),"5 to 10",AND(N38&gt;10,N38&lt;=15),"10 to 15",AND(N38&gt;15,N38&lt;=20),"15 to 20",AND(N38&gt;20,N38&lt;=30),"20 to 30",AND(N38&gt;30,N38&lt;=40),"30 to 40",AND(N38&gt;40,N38&lt;=50),"40 to 50",AND(N38&gt;50,N38&lt;=75),"50 to 75",AND(N38&gt;75,N38&lt;=100),"75 to 100",AND(N38&gt;100,N38&lt;=150),"100 to 150",AND(N38&gt;150,N38&lt;=200),"150 to 200",AND(N38&gt;200,N38&lt;=250),"200 to 250",AND(N38&gt;250,N38&lt;=300),"250 to 300",AND(N38&gt;300,N38&lt;=400),"300 to 400",AND(N38&gt;400,N38&lt;=500),"400 to 500",N38&gt;500,"500+")</f>
        <v>150 to 200</v>
      </c>
      <c r="N38" s="9">
        <f>_xlfn.XLOOKUP($E38,'Raw Data'!$E:$E,'Raw Data'!N:N,"ERROR",0,1)</f>
        <v>187.51</v>
      </c>
      <c r="O38" s="14" t="str">
        <f t="array" ref="O38">_xlfn.IFS(P38=0,"No Discount",AND(P38&gt;0,P38&lt;=0.02),"0% to 2%",AND(P38&gt;0.02,P38&lt;=0.04),"2% to 4%",AND(P38&gt;0.04,P38&lt;=0.06),"4% to 6%",AND(P38&gt;0.06,P38&lt;=0.08),"6% to 8%",AND(P38&gt;0.08,P38&lt;=0.1),"8% to 10%",AND(P38&gt;0.1,P38&lt;=0.15),"10% to 15%",AND(P38&gt;0.15,P38&lt;=0.2),"15% to 20%",AND(P38&gt;0.2,P38&lt;=0.25),"20% to 25%",AND(P38&gt;0.25,P38&lt;=0.3),"25% to 30%",AND(P38&gt;0.3,P38&lt;=0.4),"30% to 40%",AND(P38&gt;0.4,P38&lt;=0.5),"40% to 50%",AND(P38&gt;0.5,P38&lt;=0.75),"50% to 75%",AND(P38&gt;0.75,P38&lt;=1),"75% to 100%")</f>
        <v>6% to 8%</v>
      </c>
      <c r="P38" s="10">
        <f>_xlfn.XLOOKUP($E38,'Raw Data'!$E:$E,'Raw Data'!P:P,"ERROR",0,1)</f>
        <v>0.0697562796650844</v>
      </c>
      <c r="Q38" s="9">
        <f>_xlfn.XLOOKUP($E38,'Raw Data'!$E:$E,'Raw Data'!Q:Q,"ERROR",0,1)</f>
        <v>27.5</v>
      </c>
      <c r="R38" s="9" t="str">
        <f>_xlfn.XLOOKUP($E38,'Raw Data'!$E:$E,'Raw Data'!R:R,"ERROR",0,1)</f>
        <v>oz</v>
      </c>
      <c r="S38" s="5" t="str">
        <f t="array" ref="S38">_xlfn.IFS(AND(T38&gt;0,T38&lt;=0.05),"0 to 0.05",AND(T38&gt;0.05,T38&lt;=0.1),"0.05 to 0.1",AND(T38&gt;0.1,T38&lt;=0.2),"0.1 to 0.2",AND(T38&gt;0.2,T38&lt;=0.3),"0.2 to 0.3",AND(T38&gt;0.3,T38&lt;=0.4),"0.3 to 0.4",AND(T38&gt;0.4,T38&lt;=0.5),"0.4 to 0.5",AND(T38&gt;0.5,T38&lt;=0.75),"0.5 to 0.75",AND(T38&gt;0.75,T38&lt;=1),"0.75 to 1",AND(T38&gt;1,T38&lt;=2),"1 to 2",AND(T38&gt;2,T38&lt;=3),"2 to 3",AND(T38&gt;3,T38&lt;=4),"3 to 4",AND(T38&gt;4,T38&lt;=5),"4 to 5",AND(T38&gt;5,T38&lt;=10),"5 to 10",T38&gt;10,"10+")</f>
        <v>0.2 to 0.3</v>
      </c>
      <c r="T38" s="10">
        <f t="shared" si="1"/>
        <v>0.214504872874842</v>
      </c>
      <c r="U38" s="15" t="str">
        <f t="array" ref="U38">_xlfn.IFS(AND(V38&gt;0,V38&lt;=0.05),"0 to 0.05",AND(V38&gt;0.05,V38&lt;=0.1),"0.05 to 0.1",AND(V38&gt;0.1,V38&lt;=0.2),"0.1 to 0.2",AND(V38&gt;0.2,V38&lt;=0.3),"0.2 to 0.3",AND(V38&gt;0.3,V38&lt;=0.4),"0.3 to 0.4",AND(V38&gt;0.4,V38&lt;=0.5),"0.4 to 0.5",AND(V38&gt;0.5,V38&lt;=0.75),"0.5 to 0.75",AND(V38&gt;0.75,V38&lt;=1),"0.75 to 1",AND(V38&gt;1,V38&lt;=2),"1 to 2",AND(V38&gt;2,V38&lt;=3),"2 to 3",AND(V38&gt;3,V38&lt;=4),"3 to 4",AND(V38&gt;4,V38&lt;=5),"4 to 5",AND(V38&gt;5,V38&lt;=10),"5 to 10",V38&gt;10,"10+")</f>
        <v>0.05 to 0.1</v>
      </c>
      <c r="V38" s="10">
        <f t="shared" si="2"/>
        <v>0.0622592922802595</v>
      </c>
      <c r="W38" s="15" t="str">
        <f t="array" ref="W38">_xlfn.IFS(AND(X38&gt;0,X38&lt;=0.05),"0 to 0.05",AND(X38&gt;0.05,X38&lt;=0.1),"0.05 to 0.1",AND(X38&gt;0.1,X38&lt;=0.2),"0.1 to 0.2",AND(X38&gt;0.2,X38&lt;=0.3),"0.2 to 0.3",AND(X38&gt;0.3,X38&lt;=0.4),"0.3 to 0.4",AND(X38&gt;0.4,X38&lt;=0.5),"0.4 to 0.5",AND(X38&gt;0.5,X38&lt;=0.75),"0.5 to 0.75",AND(X38&gt;0.75,X38&lt;=1),"0.75 to 1",AND(X38&gt;1,X38&lt;=2),"1 to 2",AND(X38&gt;2,X38&lt;=3),"2 to 3",AND(X38&gt;3,X38&lt;=4),"3 to 4",AND(X38&gt;4,X38&lt;=5),"4 to 5",AND(X38&gt;5,X38&lt;=10),"5 to 10",X38&gt;10,"10+")</f>
        <v>0.05 to 0.1</v>
      </c>
      <c r="X38" s="16">
        <f t="shared" si="3"/>
        <v>0.0579163156762075</v>
      </c>
      <c r="Y38" s="5" t="str">
        <f t="array" ref="Y38">_xlfn.IFS(AND(Z38&gt;0,Z38&lt;=1),"0 to 1",AND(Z38&gt;1,Z38&lt;=2),"1 to 2",AND(Z38&gt;2,Z38&lt;=4),"2 to 4",AND(Z38&gt;4,Z38&lt;=6),"4 to 6",AND(Z38&gt;6,Z38&lt;=8),"6 to 8",AND(Z38&gt;8,Z38&lt;=10),"8 to 10",AND(Z38&gt;10,Z38&lt;=15),"10 to 15",AND(Z38&gt;15,Z38&lt;=20),"15 to 20",AND(Z38&gt;20,Z38&lt;=25),"20 to 25",AND(Z38&gt;25,Z38&lt;=30),"25 to 30",AND(Z38&gt;30,Z38&lt;=40),"30 to 40",AND(Z38&gt;40,Z38&lt;=50),"40 to 50",Z38&gt;50,"50+")</f>
        <v>25 to 30</v>
      </c>
      <c r="Z38" s="9">
        <f t="array" ref="Z38">_xlfn.IFS(AA38="oz",_xlfn.IFS(R38="oz",Q38,R38="fl oz",Q38*1.04,R38="ml",Q38*0.0338),AA38="fl oz",_xlfn.IFS(R38="oz",Q38/1.04,R38="fl oz",Q38,R38="ml",Q38*0.0338/1.04),AA38="ml",_xlfn.IFS(R38="oz",Q38/0.0338,R38="fl oz",Q38*1.04/0.0338,R38="ml",Q38))</f>
        <v>27.5</v>
      </c>
      <c r="AA38" s="9" t="str">
        <f>_xlfn.XLOOKUP($E38,'Raw Data'!$E:$E,'Raw Data'!AA:AA,"ERROR",0,1)</f>
        <v>oz</v>
      </c>
      <c r="AB38" s="5" t="s">
        <v>176</v>
      </c>
      <c r="AC38" s="5" t="s">
        <v>177</v>
      </c>
      <c r="AD38" s="5" t="s">
        <v>178</v>
      </c>
      <c r="AE38">
        <f>IF(SUMIF('Benefits Backend'!$AE$1:$BO$1,AE$3,'Benefits Backend'!$AE37:$BO37)&gt;=1,1,0)*$H38</f>
        <v>5963.66</v>
      </c>
      <c r="AF38">
        <f>IF(SUMIF('Benefits Backend'!$AE$1:$BO$1,AF$3,'Benefits Backend'!$AE37:$BO37)&gt;=1,1,0)*$H38</f>
        <v>5963.66</v>
      </c>
      <c r="AG38">
        <f>IF(SUMIF('Benefits Backend'!$AE$1:$BO$1,AG$3,'Benefits Backend'!$AE37:$BO37)&gt;=1,1,0)*$H38</f>
        <v>0</v>
      </c>
      <c r="AH38">
        <f>IF(SUMIF('Benefits Backend'!$AE$1:$BO$1,AH$3,'Benefits Backend'!$AE37:$BO37)&gt;=1,1,0)*$H38</f>
        <v>0</v>
      </c>
      <c r="AI38">
        <f>IF(SUMIF('Benefits Backend'!$AE$1:$BO$1,AI$3,'Benefits Backend'!$AE37:$BO37)&gt;=1,1,0)*$H38</f>
        <v>0</v>
      </c>
      <c r="AJ38">
        <f>IF(SUMIF('Benefits Backend'!$AE$1:$BO$1,AJ$3,'Benefits Backend'!$AE37:$BO37)&gt;=1,1,0)*$H38</f>
        <v>5963.66</v>
      </c>
      <c r="AK38">
        <f>IF(SUMIF('Benefits Backend'!$AE$1:$BO$1,AK$3,'Benefits Backend'!$AE37:$BO37)&gt;=1,1,0)*$H38</f>
        <v>0</v>
      </c>
      <c r="AL38">
        <f>IF(SUMIF('Benefits Backend'!$AE$1:$BO$1,AL$3,'Benefits Backend'!$AE37:$BO37)&gt;=1,1,0)*$H38</f>
        <v>5963.66</v>
      </c>
      <c r="AM38">
        <f>IF(SUMIF('Benefits Backend'!$AE$1:$BO$1,AM$3,'Benefits Backend'!$AE37:$BO37)&gt;=1,1,0)*$H38</f>
        <v>5963.66</v>
      </c>
      <c r="AN38">
        <f>IF(SUMIF('Benefits Backend'!$AE$1:$BO$1,AN$3,'Benefits Backend'!$AE37:$BO37)&gt;=1,1,0)*$H38</f>
        <v>5963.66</v>
      </c>
      <c r="AO38">
        <f>IF(SUMIF('Benefits Backend'!$AE$1:$BO$1,AO$3,'Benefits Backend'!$AE37:$BO37)&gt;=1,1,0)*$H38</f>
        <v>0</v>
      </c>
      <c r="AP38">
        <f>IF(SUMIF('Benefits Backend'!$AE$1:$BO$1,AP$3,'Benefits Backend'!$AE37:$BO37)&gt;=1,1,0)*$H38</f>
        <v>0</v>
      </c>
      <c r="AQ38">
        <f>IF(SUMIF('Benefits Backend'!$AE$1:$BO$1,AQ$3,'Benefits Backend'!$AE37:$BO37)&gt;=1,1,0)*$H38</f>
        <v>0</v>
      </c>
      <c r="AR38">
        <f>IF(SUMIF('Benefits Backend'!$AE$1:$BO$1,AR$3,'Benefits Backend'!$AE37:$BO37)&gt;=1,1,0)*$H38</f>
        <v>0</v>
      </c>
      <c r="AS38">
        <f>IF(SUMIF('Benefits Backend'!$AE$1:$BO$1,AS$3,'Benefits Backend'!$AE37:$BO37)&gt;=1,1,0)*$H38</f>
        <v>0</v>
      </c>
      <c r="AT38">
        <f>IF(SUMIF('Benefits Backend'!$AE$1:$BO$1,AT$3,'Benefits Backend'!$AE37:$BO37)&gt;=1,1,0)*$H38</f>
        <v>0</v>
      </c>
      <c r="AU38">
        <f>IF(SUMIF('Benefits Backend'!$AE$1:$BO$1,AU$3,'Benefits Backend'!$AE37:$BO37)&gt;=1,1,0)*$H38</f>
        <v>5963.66</v>
      </c>
      <c r="AV38">
        <f>IF(SUMIF('Benefits Backend'!$AE$1:$BO$1,AV$3,'Benefits Backend'!$AE37:$BO37)&gt;=1,1,0)*$H38</f>
        <v>0</v>
      </c>
      <c r="AW38">
        <f>IF(SUMIF('Benefits Backend'!$AE$1:$BO$1,AW$3,'Benefits Backend'!$AE37:$BO37)&gt;=1,1,0)*$H38</f>
        <v>0</v>
      </c>
      <c r="AX38">
        <f>IF(SUMIF('Benefits Backend'!$AE$1:$BO$1,AX$3,'Benefits Backend'!$AE37:$BO37)&gt;=1,1,0)*$H38</f>
        <v>0</v>
      </c>
      <c r="AY38">
        <f>IF(SUMIF('Benefits Backend'!$AE$1:$BO$1,AY$3,'Benefits Backend'!$AE37:$BO37)&gt;=1,1,0)*$H38</f>
        <v>0</v>
      </c>
      <c r="AZ38">
        <f>IF(SUMIF('Benefits Backend'!$AE$1:$BO$1,AZ$3,'Benefits Backend'!$AE37:$BO37)&gt;=1,1,0)*$H38</f>
        <v>0</v>
      </c>
      <c r="BA38">
        <f>IF(SUMIF('Benefits Backend'!$AE$1:$BO$1,BA$3,'Benefits Backend'!$AE37:$BO37)&gt;=1,1,0)*$H38</f>
        <v>0</v>
      </c>
      <c r="BB38">
        <f>IF(SUMIF('Benefits Backend'!$AE$1:$BO$1,BB$3,'Benefits Backend'!$AE37:$BO37)&gt;=1,1,0)*$H38</f>
        <v>0</v>
      </c>
      <c r="BC38">
        <f>IF(SUMIF('Benefits Backend'!$AE$1:$BO$1,BC$3,'Benefits Backend'!$AE37:$BO37)&gt;=1,1,0)*$H38</f>
        <v>0</v>
      </c>
      <c r="BD38">
        <f>IF(SUMIF('Benefits Backend'!$AE$1:$BO$1,BD$3,'Benefits Backend'!$AE37:$BO37)&gt;=1,1,0)*$H38</f>
        <v>0</v>
      </c>
      <c r="BE38">
        <f>IF(SUMIF('Benefits Backend'!$AE$1:$BO$1,BE$3,'Benefits Backend'!$AE37:$BO37)&gt;=1,1,0)*$H38</f>
        <v>0</v>
      </c>
    </row>
    <row r="39" spans="1:57">
      <c r="A39" s="5" t="str">
        <f>_xlfn.XLOOKUP($E39,'Raw Data'!$E:$E,'Raw Data'!A:A,"ERROR",0,1)</f>
        <v>AE</v>
      </c>
      <c r="B39" s="5" t="str">
        <f>_xlfn.XLOOKUP($E39,'Raw Data'!$E:$E,'Raw Data'!B:B,"ERROR",0,1)</f>
        <v>Hair Mousses</v>
      </c>
      <c r="C39" s="5" t="str">
        <f>_xlfn.XLOOKUP($E39,'Raw Data'!$E:$E,'Raw Data'!C:C,"ERROR",0,1)</f>
        <v>Wella Pro</v>
      </c>
      <c r="D39" s="5" t="str">
        <f>_xlfn.XLOOKUP($E39,'Raw Data'!$E:$E,'Raw Data'!D:D,"ERROR",0,1)</f>
        <v>www.amazon.ae/dp/B07HZCNZBT</v>
      </c>
      <c r="E39" s="5" t="s">
        <v>179</v>
      </c>
      <c r="F39" s="9" t="str">
        <f>_xlfn.XLOOKUP($E39,'Raw Data'!$E:$E,'Raw Data'!F:F,"ERROR",0,1)</f>
        <v>EIMI Wella Professionals Extra Volume Mousse With Strong Hold and Perfect Body 300ml</v>
      </c>
      <c r="G39" s="10">
        <f>_xlfn.XLOOKUP($E39,'Raw Data'!$E:$E,'Raw Data'!G:G,"ERROR",0,1)</f>
        <v>71</v>
      </c>
      <c r="H39" s="9">
        <f>_xlfn.XLOOKUP($E39,'Raw Data'!$E:$E,'Raw Data'!H:H,"ERROR",0,1)</f>
        <v>5713.3</v>
      </c>
      <c r="I39" s="9">
        <f>_xlfn.XLOOKUP($E39,'Raw Data'!$E:$E,'Raw Data'!I:I,"ERROR",0,1)</f>
        <v>0.00764908663348051</v>
      </c>
      <c r="J39" s="9" t="str">
        <f>_xlfn.XLOOKUP($E39,'Raw Data'!$E:$E,'Raw Data'!J:J,"ERROR",0,1)</f>
        <v>Yes</v>
      </c>
      <c r="K39" s="14" t="str">
        <f t="array" ref="K39">_xlfn.IFS(AND(L39&gt;0,L39&lt;=5),"0 to 5",AND(L39&gt;5,L39&lt;=10),"5 to 10",AND(L39&gt;10,L39&lt;=15),"10 to 15",AND(L39&gt;15,L39&lt;=20),"15 to 20",AND(L39&gt;20,L39&lt;=30),"20 to 30",AND(L39&gt;30,L39&lt;=40),"30 to 40",AND(L39&gt;40,L39&lt;=50),"40 to 50",AND(L39&gt;50,L39&lt;=75),"50 to 75",AND(L39&gt;75,L39&lt;=100),"75 to 100",AND(L39&gt;100,L39&lt;=150),"100 to 150",AND(L39&gt;150,L39&lt;=200),"150 to 200",AND(L39&gt;200,L39&lt;=250),"200 to 250",AND(L39&gt;250,L39&lt;=300),"250 to 300",AND(L39&gt;300,L39&lt;=400),"300 to 400",AND(L39&gt;400,L39&lt;=500),"400 to 500",L39&gt;500,"500+")</f>
        <v>75 to 100</v>
      </c>
      <c r="L39" s="9">
        <f>_xlfn.XLOOKUP($E39,'Raw Data'!$E:$E,'Raw Data'!L:L,"ERROR",0,1)</f>
        <v>80.78</v>
      </c>
      <c r="M39" s="14" t="str">
        <f t="array" ref="M39">_xlfn.IFS(AND(N39&gt;0,N39&lt;=5),"0 to 5",AND(N39&gt;5,N39&lt;=10),"5 to 10",AND(N39&gt;10,N39&lt;=15),"10 to 15",AND(N39&gt;15,N39&lt;=20),"15 to 20",AND(N39&gt;20,N39&lt;=30),"20 to 30",AND(N39&gt;30,N39&lt;=40),"30 to 40",AND(N39&gt;40,N39&lt;=50),"40 to 50",AND(N39&gt;50,N39&lt;=75),"50 to 75",AND(N39&gt;75,N39&lt;=100),"75 to 100",AND(N39&gt;100,N39&lt;=150),"100 to 150",AND(N39&gt;150,N39&lt;=200),"150 to 200",AND(N39&gt;200,N39&lt;=250),"200 to 250",AND(N39&gt;250,N39&lt;=300),"250 to 300",AND(N39&gt;300,N39&lt;=400),"300 to 400",AND(N39&gt;400,N39&lt;=500),"400 to 500",N39&gt;500,"500+")</f>
        <v>75 to 100</v>
      </c>
      <c r="N39" s="9">
        <f>_xlfn.XLOOKUP($E39,'Raw Data'!$E:$E,'Raw Data'!N:N,"ERROR",0,1)</f>
        <v>80.78</v>
      </c>
      <c r="O39" s="14" t="str">
        <f t="array" ref="O39">_xlfn.IFS(P39=0,"No Discount",AND(P39&gt;0,P39&lt;=0.02),"0% to 2%",AND(P39&gt;0.02,P39&lt;=0.04),"2% to 4%",AND(P39&gt;0.04,P39&lt;=0.06),"4% to 6%",AND(P39&gt;0.06,P39&lt;=0.08),"6% to 8%",AND(P39&gt;0.08,P39&lt;=0.1),"8% to 10%",AND(P39&gt;0.1,P39&lt;=0.15),"10% to 15%",AND(P39&gt;0.15,P39&lt;=0.2),"15% to 20%",AND(P39&gt;0.2,P39&lt;=0.25),"20% to 25%",AND(P39&gt;0.25,P39&lt;=0.3),"25% to 30%",AND(P39&gt;0.3,P39&lt;=0.4),"30% to 40%",AND(P39&gt;0.4,P39&lt;=0.5),"40% to 50%",AND(P39&gt;0.5,P39&lt;=0.75),"50% to 75%",AND(P39&gt;0.75,P39&lt;=1),"75% to 100%")</f>
        <v>No Discount</v>
      </c>
      <c r="P39" s="10">
        <f>_xlfn.XLOOKUP($E39,'Raw Data'!$E:$E,'Raw Data'!P:P,"ERROR",0,1)</f>
        <v>0</v>
      </c>
      <c r="Q39" s="9">
        <f>_xlfn.XLOOKUP($E39,'Raw Data'!$E:$E,'Raw Data'!Q:Q,"ERROR",0,1)</f>
        <v>300</v>
      </c>
      <c r="R39" s="9" t="str">
        <f>_xlfn.XLOOKUP($E39,'Raw Data'!$E:$E,'Raw Data'!R:R,"ERROR",0,1)</f>
        <v>ml</v>
      </c>
      <c r="S39" s="5" t="str">
        <f t="array" ref="S39">_xlfn.IFS(AND(T39&gt;0,T39&lt;=0.05),"0 to 0.05",AND(T39&gt;0.05,T39&lt;=0.1),"0.05 to 0.1",AND(T39&gt;0.1,T39&lt;=0.2),"0.1 to 0.2",AND(T39&gt;0.2,T39&lt;=0.3),"0.2 to 0.3",AND(T39&gt;0.3,T39&lt;=0.4),"0.3 to 0.4",AND(T39&gt;0.4,T39&lt;=0.5),"0.4 to 0.5",AND(T39&gt;0.5,T39&lt;=0.75),"0.5 to 0.75",AND(T39&gt;0.75,T39&lt;=1),"0.75 to 1",AND(T39&gt;1,T39&lt;=2),"1 to 2",AND(T39&gt;2,T39&lt;=3),"2 to 3",AND(T39&gt;3,T39&lt;=4),"3 to 4",AND(T39&gt;4,T39&lt;=5),"4 to 5",AND(T39&gt;5,T39&lt;=10),"5 to 10",T39&gt;10,"10+")</f>
        <v>0.2 to 0.3</v>
      </c>
      <c r="T39" s="10">
        <f t="shared" si="1"/>
        <v>0.269410531890696</v>
      </c>
      <c r="U39" s="15" t="str">
        <f t="array" ref="U39">_xlfn.IFS(AND(V39&gt;0,V39&lt;=0.05),"0 to 0.05",AND(V39&gt;0.05,V39&lt;=0.1),"0.05 to 0.1",AND(V39&gt;0.1,V39&lt;=0.2),"0.1 to 0.2",AND(V39&gt;0.2,V39&lt;=0.3),"0.2 to 0.3",AND(V39&gt;0.3,V39&lt;=0.4),"0.3 to 0.4",AND(V39&gt;0.4,V39&lt;=0.5),"0.4 to 0.5",AND(V39&gt;0.5,V39&lt;=0.75),"0.5 to 0.75",AND(V39&gt;0.75,V39&lt;=1),"0.75 to 1",AND(V39&gt;1,V39&lt;=2),"1 to 2",AND(V39&gt;2,V39&lt;=3),"2 to 3",AND(V39&gt;3,V39&lt;=4),"3 to 4",AND(V39&gt;4,V39&lt;=5),"4 to 5",AND(V39&gt;5,V39&lt;=10),"5 to 10",V39&gt;10,"10+")</f>
        <v>0.05 to 0.1</v>
      </c>
      <c r="V39" s="10">
        <f t="shared" si="2"/>
        <v>0.072740843610488</v>
      </c>
      <c r="W39" s="15" t="str">
        <f t="array" ref="W39">_xlfn.IFS(AND(X39&gt;0,X39&lt;=0.05),"0 to 0.05",AND(X39&gt;0.05,X39&lt;=0.1),"0.05 to 0.1",AND(X39&gt;0.1,X39&lt;=0.2),"0.1 to 0.2",AND(X39&gt;0.2,X39&lt;=0.3),"0.2 to 0.3",AND(X39&gt;0.3,X39&lt;=0.4),"0.3 to 0.4",AND(X39&gt;0.4,X39&lt;=0.5),"0.4 to 0.5",AND(X39&gt;0.5,X39&lt;=0.75),"0.5 to 0.75",AND(X39&gt;0.75,X39&lt;=1),"0.75 to 1",AND(X39&gt;1,X39&lt;=2),"1 to 2",AND(X39&gt;2,X39&lt;=3),"2 to 3",AND(X39&gt;3,X39&lt;=4),"3 to 4",AND(X39&gt;4,X39&lt;=5),"4 to 5",AND(X39&gt;5,X39&lt;=10),"5 to 10",X39&gt;10,"10+")</f>
        <v>0.05 to 0.1</v>
      </c>
      <c r="X39" s="16">
        <f t="shared" si="3"/>
        <v>0.072740843610488</v>
      </c>
      <c r="Y39" s="5" t="str">
        <f t="array" ref="Y39">_xlfn.IFS(AND(Z39&gt;0,Z39&lt;=1),"0 to 1",AND(Z39&gt;1,Z39&lt;=2),"1 to 2",AND(Z39&gt;2,Z39&lt;=4),"2 to 4",AND(Z39&gt;4,Z39&lt;=6),"4 to 6",AND(Z39&gt;6,Z39&lt;=8),"6 to 8",AND(Z39&gt;8,Z39&lt;=10),"8 to 10",AND(Z39&gt;10,Z39&lt;=15),"10 to 15",AND(Z39&gt;15,Z39&lt;=20),"15 to 20",AND(Z39&gt;20,Z39&lt;=25),"20 to 25",AND(Z39&gt;25,Z39&lt;=30),"25 to 30",AND(Z39&gt;30,Z39&lt;=40),"30 to 40",AND(Z39&gt;40,Z39&lt;=50),"40 to 50",Z39&gt;50,"50+")</f>
        <v>10 to 15</v>
      </c>
      <c r="Z39" s="9">
        <f t="array" ref="Z39">_xlfn.IFS(AA39="oz",_xlfn.IFS(R39="oz",Q39,R39="fl oz",Q39*1.04,R39="ml",Q39*0.0338),AA39="fl oz",_xlfn.IFS(R39="oz",Q39/1.04,R39="fl oz",Q39,R39="ml",Q39*0.0338/1.04),AA39="ml",_xlfn.IFS(R39="oz",Q39/0.0338,R39="fl oz",Q39*1.04/0.0338,R39="ml",Q39))</f>
        <v>10.14</v>
      </c>
      <c r="AA39" s="9" t="str">
        <f>_xlfn.XLOOKUP($E39,'Raw Data'!$E:$E,'Raw Data'!AA:AA,"ERROR",0,1)</f>
        <v>oz</v>
      </c>
      <c r="AB39" s="5" t="s">
        <v>180</v>
      </c>
      <c r="AC39" s="5" t="s">
        <v>112</v>
      </c>
      <c r="AD39" s="5" t="s">
        <v>43</v>
      </c>
      <c r="AE39">
        <f>IF(SUMIF('Benefits Backend'!$AE$1:$BO$1,AE$3,'Benefits Backend'!$AE38:$BO38)&gt;=1,1,0)*$H39</f>
        <v>5713.3</v>
      </c>
      <c r="AF39">
        <f>IF(SUMIF('Benefits Backend'!$AE$1:$BO$1,AF$3,'Benefits Backend'!$AE38:$BO38)&gt;=1,1,0)*$H39</f>
        <v>5713.3</v>
      </c>
      <c r="AG39">
        <f>IF(SUMIF('Benefits Backend'!$AE$1:$BO$1,AG$3,'Benefits Backend'!$AE38:$BO38)&gt;=1,1,0)*$H39</f>
        <v>0</v>
      </c>
      <c r="AH39">
        <f>IF(SUMIF('Benefits Backend'!$AE$1:$BO$1,AH$3,'Benefits Backend'!$AE38:$BO38)&gt;=1,1,0)*$H39</f>
        <v>0</v>
      </c>
      <c r="AI39">
        <f>IF(SUMIF('Benefits Backend'!$AE$1:$BO$1,AI$3,'Benefits Backend'!$AE38:$BO38)&gt;=1,1,0)*$H39</f>
        <v>0</v>
      </c>
      <c r="AJ39">
        <f>IF(SUMIF('Benefits Backend'!$AE$1:$BO$1,AJ$3,'Benefits Backend'!$AE38:$BO38)&gt;=1,1,0)*$H39</f>
        <v>0</v>
      </c>
      <c r="AK39">
        <f>IF(SUMIF('Benefits Backend'!$AE$1:$BO$1,AK$3,'Benefits Backend'!$AE38:$BO38)&gt;=1,1,0)*$H39</f>
        <v>0</v>
      </c>
      <c r="AL39">
        <f>IF(SUMIF('Benefits Backend'!$AE$1:$BO$1,AL$3,'Benefits Backend'!$AE38:$BO38)&gt;=1,1,0)*$H39</f>
        <v>0</v>
      </c>
      <c r="AM39">
        <f>IF(SUMIF('Benefits Backend'!$AE$1:$BO$1,AM$3,'Benefits Backend'!$AE38:$BO38)&gt;=1,1,0)*$H39</f>
        <v>0</v>
      </c>
      <c r="AN39">
        <f>IF(SUMIF('Benefits Backend'!$AE$1:$BO$1,AN$3,'Benefits Backend'!$AE38:$BO38)&gt;=1,1,0)*$H39</f>
        <v>0</v>
      </c>
      <c r="AO39">
        <f>IF(SUMIF('Benefits Backend'!$AE$1:$BO$1,AO$3,'Benefits Backend'!$AE38:$BO38)&gt;=1,1,0)*$H39</f>
        <v>5713.3</v>
      </c>
      <c r="AP39">
        <f>IF(SUMIF('Benefits Backend'!$AE$1:$BO$1,AP$3,'Benefits Backend'!$AE38:$BO38)&gt;=1,1,0)*$H39</f>
        <v>0</v>
      </c>
      <c r="AQ39">
        <f>IF(SUMIF('Benefits Backend'!$AE$1:$BO$1,AQ$3,'Benefits Backend'!$AE38:$BO38)&gt;=1,1,0)*$H39</f>
        <v>5713.3</v>
      </c>
      <c r="AR39">
        <f>IF(SUMIF('Benefits Backend'!$AE$1:$BO$1,AR$3,'Benefits Backend'!$AE38:$BO38)&gt;=1,1,0)*$H39</f>
        <v>0</v>
      </c>
      <c r="AS39">
        <f>IF(SUMIF('Benefits Backend'!$AE$1:$BO$1,AS$3,'Benefits Backend'!$AE38:$BO38)&gt;=1,1,0)*$H39</f>
        <v>0</v>
      </c>
      <c r="AT39">
        <f>IF(SUMIF('Benefits Backend'!$AE$1:$BO$1,AT$3,'Benefits Backend'!$AE38:$BO38)&gt;=1,1,0)*$H39</f>
        <v>0</v>
      </c>
      <c r="AU39">
        <f>IF(SUMIF('Benefits Backend'!$AE$1:$BO$1,AU$3,'Benefits Backend'!$AE38:$BO38)&gt;=1,1,0)*$H39</f>
        <v>0</v>
      </c>
      <c r="AV39">
        <f>IF(SUMIF('Benefits Backend'!$AE$1:$BO$1,AV$3,'Benefits Backend'!$AE38:$BO38)&gt;=1,1,0)*$H39</f>
        <v>0</v>
      </c>
      <c r="AW39">
        <f>IF(SUMIF('Benefits Backend'!$AE$1:$BO$1,AW$3,'Benefits Backend'!$AE38:$BO38)&gt;=1,1,0)*$H39</f>
        <v>0</v>
      </c>
      <c r="AX39">
        <f>IF(SUMIF('Benefits Backend'!$AE$1:$BO$1,AX$3,'Benefits Backend'!$AE38:$BO38)&gt;=1,1,0)*$H39</f>
        <v>0</v>
      </c>
      <c r="AY39">
        <f>IF(SUMIF('Benefits Backend'!$AE$1:$BO$1,AY$3,'Benefits Backend'!$AE38:$BO38)&gt;=1,1,0)*$H39</f>
        <v>0</v>
      </c>
      <c r="AZ39">
        <f>IF(SUMIF('Benefits Backend'!$AE$1:$BO$1,AZ$3,'Benefits Backend'!$AE38:$BO38)&gt;=1,1,0)*$H39</f>
        <v>0</v>
      </c>
      <c r="BA39">
        <f>IF(SUMIF('Benefits Backend'!$AE$1:$BO$1,BA$3,'Benefits Backend'!$AE38:$BO38)&gt;=1,1,0)*$H39</f>
        <v>0</v>
      </c>
      <c r="BB39">
        <f>IF(SUMIF('Benefits Backend'!$AE$1:$BO$1,BB$3,'Benefits Backend'!$AE38:$BO38)&gt;=1,1,0)*$H39</f>
        <v>0</v>
      </c>
      <c r="BC39">
        <f>IF(SUMIF('Benefits Backend'!$AE$1:$BO$1,BC$3,'Benefits Backend'!$AE38:$BO38)&gt;=1,1,0)*$H39</f>
        <v>0</v>
      </c>
      <c r="BD39">
        <f>IF(SUMIF('Benefits Backend'!$AE$1:$BO$1,BD$3,'Benefits Backend'!$AE38:$BO38)&gt;=1,1,0)*$H39</f>
        <v>0</v>
      </c>
      <c r="BE39">
        <f>IF(SUMIF('Benefits Backend'!$AE$1:$BO$1,BE$3,'Benefits Backend'!$AE38:$BO38)&gt;=1,1,0)*$H39</f>
        <v>0</v>
      </c>
    </row>
    <row r="40" spans="1:57">
      <c r="A40" s="5" t="str">
        <f>_xlfn.XLOOKUP($E40,'Raw Data'!$E:$E,'Raw Data'!A:A,"ERROR",0,1)</f>
        <v>AE</v>
      </c>
      <c r="B40" s="5" t="str">
        <f>_xlfn.XLOOKUP($E40,'Raw Data'!$E:$E,'Raw Data'!B:B,"ERROR",0,1)</f>
        <v>Hair Mousses</v>
      </c>
      <c r="C40" s="5" t="str">
        <f>_xlfn.XLOOKUP($E40,'Raw Data'!$E:$E,'Raw Data'!C:C,"ERROR",0,1)</f>
        <v>crÃ¨me of nature</v>
      </c>
      <c r="D40" s="5" t="str">
        <f>_xlfn.XLOOKUP($E40,'Raw Data'!$E:$E,'Raw Data'!D:D,"ERROR",0,1)</f>
        <v>www.amazon.ae/dp/B003Y5FHAQ</v>
      </c>
      <c r="E40" s="5" t="s">
        <v>181</v>
      </c>
      <c r="F40" s="9" t="str">
        <f>_xlfn.XLOOKUP($E40,'Raw Data'!$E:$E,'Raw Data'!F:F,"ERROR",0,1)</f>
        <v>Argan Oil Foaming Mousse by Creme of Nature, Style &amp; Shine, Creates Soft Wraps, Defines Curls, Prevents Frizz &amp; Adds Exotic Shine, 7 Fl Oz Argan Oil Foaming Mousse by Creme of Nature, Style &amp; Shine, Creates Soft Wraps, Defines Curls, Prevents Frizz &amp; Adds Exotic Shine, 7 Fl Oz</v>
      </c>
      <c r="G40" s="10">
        <f>_xlfn.XLOOKUP($E40,'Raw Data'!$E:$E,'Raw Data'!G:G,"ERROR",0,1)</f>
        <v>123</v>
      </c>
      <c r="H40" s="9">
        <f>_xlfn.XLOOKUP($E40,'Raw Data'!$E:$E,'Raw Data'!H:H,"ERROR",0,1)</f>
        <v>5241.05</v>
      </c>
      <c r="I40" s="9">
        <f>_xlfn.XLOOKUP($E40,'Raw Data'!$E:$E,'Raw Data'!I:I,"ERROR",0,1)</f>
        <v>0.00701682836546357</v>
      </c>
      <c r="J40" s="9" t="str">
        <f>_xlfn.XLOOKUP($E40,'Raw Data'!$E:$E,'Raw Data'!J:J,"ERROR",0,1)</f>
        <v>Yes</v>
      </c>
      <c r="K40" s="14" t="str">
        <f t="array" ref="K40">_xlfn.IFS(AND(L40&gt;0,L40&lt;=5),"0 to 5",AND(L40&gt;5,L40&lt;=10),"5 to 10",AND(L40&gt;10,L40&lt;=15),"10 to 15",AND(L40&gt;15,L40&lt;=20),"15 to 20",AND(L40&gt;20,L40&lt;=30),"20 to 30",AND(L40&gt;30,L40&lt;=40),"30 to 40",AND(L40&gt;40,L40&lt;=50),"40 to 50",AND(L40&gt;50,L40&lt;=75),"50 to 75",AND(L40&gt;75,L40&lt;=100),"75 to 100",AND(L40&gt;100,L40&lt;=150),"100 to 150",AND(L40&gt;150,L40&lt;=200),"150 to 200",AND(L40&gt;200,L40&lt;=250),"200 to 250",AND(L40&gt;250,L40&lt;=300),"250 to 300",AND(L40&gt;300,L40&lt;=400),"300 to 400",AND(L40&gt;400,L40&lt;=500),"400 to 500",L40&gt;500,"500+")</f>
        <v>40 to 50</v>
      </c>
      <c r="L40" s="9">
        <f>_xlfn.XLOOKUP($E40,'Raw Data'!$E:$E,'Raw Data'!L:L,"ERROR",0,1)</f>
        <v>43.5</v>
      </c>
      <c r="M40" s="14" t="str">
        <f t="array" ref="M40">_xlfn.IFS(AND(N40&gt;0,N40&lt;=5),"0 to 5",AND(N40&gt;5,N40&lt;=10),"5 to 10",AND(N40&gt;10,N40&lt;=15),"10 to 15",AND(N40&gt;15,N40&lt;=20),"15 to 20",AND(N40&gt;20,N40&lt;=30),"20 to 30",AND(N40&gt;30,N40&lt;=40),"30 to 40",AND(N40&gt;40,N40&lt;=50),"40 to 50",AND(N40&gt;50,N40&lt;=75),"50 to 75",AND(N40&gt;75,N40&lt;=100),"75 to 100",AND(N40&gt;100,N40&lt;=150),"100 to 150",AND(N40&gt;150,N40&lt;=200),"150 to 200",AND(N40&gt;200,N40&lt;=250),"200 to 250",AND(N40&gt;250,N40&lt;=300),"250 to 300",AND(N40&gt;300,N40&lt;=400),"300 to 400",AND(N40&gt;400,N40&lt;=500),"400 to 500",N40&gt;500,"500+")</f>
        <v>40 to 50</v>
      </c>
      <c r="N40" s="9">
        <f>_xlfn.XLOOKUP($E40,'Raw Data'!$E:$E,'Raw Data'!N:N,"ERROR",0,1)</f>
        <v>44.32</v>
      </c>
      <c r="O40" s="14" t="str">
        <f t="array" ref="O40">_xlfn.IFS(P40=0,"No Discount",AND(P40&gt;0,P40&lt;=0.02),"0% to 2%",AND(P40&gt;0.02,P40&lt;=0.04),"2% to 4%",AND(P40&gt;0.04,P40&lt;=0.06),"4% to 6%",AND(P40&gt;0.06,P40&lt;=0.08),"6% to 8%",AND(P40&gt;0.08,P40&lt;=0.1),"8% to 10%",AND(P40&gt;0.1,P40&lt;=0.15),"10% to 15%",AND(P40&gt;0.15,P40&lt;=0.2),"15% to 20%",AND(P40&gt;0.2,P40&lt;=0.25),"20% to 25%",AND(P40&gt;0.25,P40&lt;=0.3),"25% to 30%",AND(P40&gt;0.3,P40&lt;=0.4),"30% to 40%",AND(P40&gt;0.4,P40&lt;=0.5),"40% to 50%",AND(P40&gt;0.5,P40&lt;=0.75),"50% to 75%",AND(P40&gt;0.75,P40&lt;=1),"75% to 100%")</f>
        <v>0% to 2%</v>
      </c>
      <c r="P40" s="10">
        <f>_xlfn.XLOOKUP($E40,'Raw Data'!$E:$E,'Raw Data'!P:P,"ERROR",0,1)</f>
        <v>0.0185018050541516</v>
      </c>
      <c r="Q40" s="9">
        <f>_xlfn.XLOOKUP($E40,'Raw Data'!$E:$E,'Raw Data'!Q:Q,"ERROR",0,1)</f>
        <v>7</v>
      </c>
      <c r="R40" s="9" t="str">
        <f>_xlfn.XLOOKUP($E40,'Raw Data'!$E:$E,'Raw Data'!R:R,"ERROR",0,1)</f>
        <v>fl oz</v>
      </c>
      <c r="S40" s="5" t="str">
        <f t="array" ref="S40">_xlfn.IFS(AND(T40&gt;0,T40&lt;=0.05),"0 to 0.05",AND(T40&gt;0.05,T40&lt;=0.1),"0.05 to 0.1",AND(T40&gt;0.1,T40&lt;=0.2),"0.1 to 0.2",AND(T40&gt;0.2,T40&lt;=0.3),"0.2 to 0.3",AND(T40&gt;0.3,T40&lt;=0.4),"0.3 to 0.4",AND(T40&gt;0.4,T40&lt;=0.5),"0.4 to 0.5",AND(T40&gt;0.5,T40&lt;=0.75),"0.5 to 0.75",AND(T40&gt;0.75,T40&lt;=1),"0.75 to 1",AND(T40&gt;1,T40&lt;=2),"1 to 2",AND(T40&gt;2,T40&lt;=3),"2 to 3",AND(T40&gt;3,T40&lt;=4),"3 to 4",AND(T40&gt;4,T40&lt;=5),"4 to 5",AND(T40&gt;5,T40&lt;=10),"5 to 10",T40&gt;10,"10+")</f>
        <v>0.2 to 0.3</v>
      </c>
      <c r="T40" s="10">
        <f t="shared" si="1"/>
        <v>0.202072192264955</v>
      </c>
      <c r="U40" s="15" t="str">
        <f t="array" ref="U40">_xlfn.IFS(AND(V40&gt;0,V40&lt;=0.05),"0 to 0.05",AND(V40&gt;0.05,V40&lt;=0.1),"0.05 to 0.1",AND(V40&gt;0.1,V40&lt;=0.2),"0.1 to 0.2",AND(V40&gt;0.2,V40&lt;=0.3),"0.2 to 0.3",AND(V40&gt;0.3,V40&lt;=0.4),"0.3 to 0.4",AND(V40&gt;0.4,V40&lt;=0.5),"0.4 to 0.5",AND(V40&gt;0.5,V40&lt;=0.75),"0.5 to 0.75",AND(V40&gt;0.75,V40&lt;=1),"0.75 to 1",AND(V40&gt;1,V40&lt;=2),"1 to 2",AND(V40&gt;2,V40&lt;=3),"2 to 3",AND(V40&gt;3,V40&lt;=4),"3 to 4",AND(V40&gt;4,V40&lt;=5),"4 to 5",AND(V40&gt;5,V40&lt;=10),"5 to 10",V40&gt;10,"10+")</f>
        <v>0.05 to 0.1</v>
      </c>
      <c r="V40" s="10">
        <f t="shared" si="2"/>
        <v>0.0555879696901002</v>
      </c>
      <c r="W40" s="15" t="str">
        <f t="array" ref="W40">_xlfn.IFS(AND(X40&gt;0,X40&lt;=0.05),"0 to 0.05",AND(X40&gt;0.05,X40&lt;=0.1),"0.05 to 0.1",AND(X40&gt;0.1,X40&lt;=0.2),"0.1 to 0.2",AND(X40&gt;0.2,X40&lt;=0.3),"0.2 to 0.3",AND(X40&gt;0.3,X40&lt;=0.4),"0.3 to 0.4",AND(X40&gt;0.4,X40&lt;=0.5),"0.4 to 0.5",AND(X40&gt;0.5,X40&lt;=0.75),"0.5 to 0.75",AND(X40&gt;0.75,X40&lt;=1),"0.75 to 1",AND(X40&gt;1,X40&lt;=2),"1 to 2",AND(X40&gt;2,X40&lt;=3),"2 to 3",AND(X40&gt;3,X40&lt;=4),"3 to 4",AND(X40&gt;4,X40&lt;=5),"4 to 5",AND(X40&gt;5,X40&lt;=10),"5 to 10",X40&gt;10,"10+")</f>
        <v>0.05 to 0.1</v>
      </c>
      <c r="X40" s="16">
        <f t="shared" si="3"/>
        <v>0.0545594919115379</v>
      </c>
      <c r="Y40" s="5" t="str">
        <f t="array" ref="Y40">_xlfn.IFS(AND(Z40&gt;0,Z40&lt;=1),"0 to 1",AND(Z40&gt;1,Z40&lt;=2),"1 to 2",AND(Z40&gt;2,Z40&lt;=4),"2 to 4",AND(Z40&gt;4,Z40&lt;=6),"4 to 6",AND(Z40&gt;6,Z40&lt;=8),"6 to 8",AND(Z40&gt;8,Z40&lt;=10),"8 to 10",AND(Z40&gt;10,Z40&lt;=15),"10 to 15",AND(Z40&gt;15,Z40&lt;=20),"15 to 20",AND(Z40&gt;20,Z40&lt;=25),"20 to 25",AND(Z40&gt;25,Z40&lt;=30),"25 to 30",AND(Z40&gt;30,Z40&lt;=40),"30 to 40",AND(Z40&gt;40,Z40&lt;=50),"40 to 50",Z40&gt;50,"50+")</f>
        <v>6 to 8</v>
      </c>
      <c r="Z40" s="9">
        <f t="array" ref="Z40">_xlfn.IFS(AA40="oz",_xlfn.IFS(R40="oz",Q40,R40="fl oz",Q40*1.04,R40="ml",Q40*0.0338),AA40="fl oz",_xlfn.IFS(R40="oz",Q40/1.04,R40="fl oz",Q40,R40="ml",Q40*0.0338/1.04),AA40="ml",_xlfn.IFS(R40="oz",Q40/0.0338,R40="fl oz",Q40*1.04/0.0338,R40="ml",Q40))</f>
        <v>7.28</v>
      </c>
      <c r="AA40" s="9" t="str">
        <f>_xlfn.XLOOKUP($E40,'Raw Data'!$E:$E,'Raw Data'!AA:AA,"ERROR",0,1)</f>
        <v>oz</v>
      </c>
      <c r="AB40" s="5" t="s">
        <v>182</v>
      </c>
      <c r="AC40" s="5" t="s">
        <v>112</v>
      </c>
      <c r="AD40" s="5" t="s">
        <v>183</v>
      </c>
      <c r="AE40">
        <f>IF(SUMIF('Benefits Backend'!$AE$1:$BO$1,AE$3,'Benefits Backend'!$AE39:$BO39)&gt;=1,1,0)*$H40</f>
        <v>5241.05</v>
      </c>
      <c r="AF40">
        <f>IF(SUMIF('Benefits Backend'!$AE$1:$BO$1,AF$3,'Benefits Backend'!$AE39:$BO39)&gt;=1,1,0)*$H40</f>
        <v>0</v>
      </c>
      <c r="AG40">
        <f>IF(SUMIF('Benefits Backend'!$AE$1:$BO$1,AG$3,'Benefits Backend'!$AE39:$BO39)&gt;=1,1,0)*$H40</f>
        <v>0</v>
      </c>
      <c r="AH40">
        <f>IF(SUMIF('Benefits Backend'!$AE$1:$BO$1,AH$3,'Benefits Backend'!$AE39:$BO39)&gt;=1,1,0)*$H40</f>
        <v>0</v>
      </c>
      <c r="AI40">
        <f>IF(SUMIF('Benefits Backend'!$AE$1:$BO$1,AI$3,'Benefits Backend'!$AE39:$BO39)&gt;=1,1,0)*$H40</f>
        <v>0</v>
      </c>
      <c r="AJ40">
        <f>IF(SUMIF('Benefits Backend'!$AE$1:$BO$1,AJ$3,'Benefits Backend'!$AE39:$BO39)&gt;=1,1,0)*$H40</f>
        <v>0</v>
      </c>
      <c r="AK40">
        <f>IF(SUMIF('Benefits Backend'!$AE$1:$BO$1,AK$3,'Benefits Backend'!$AE39:$BO39)&gt;=1,1,0)*$H40</f>
        <v>0</v>
      </c>
      <c r="AL40">
        <f>IF(SUMIF('Benefits Backend'!$AE$1:$BO$1,AL$3,'Benefits Backend'!$AE39:$BO39)&gt;=1,1,0)*$H40</f>
        <v>5241.05</v>
      </c>
      <c r="AM40">
        <f>IF(SUMIF('Benefits Backend'!$AE$1:$BO$1,AM$3,'Benefits Backend'!$AE39:$BO39)&gt;=1,1,0)*$H40</f>
        <v>5241.05</v>
      </c>
      <c r="AN40">
        <f>IF(SUMIF('Benefits Backend'!$AE$1:$BO$1,AN$3,'Benefits Backend'!$AE39:$BO39)&gt;=1,1,0)*$H40</f>
        <v>0</v>
      </c>
      <c r="AO40">
        <f>IF(SUMIF('Benefits Backend'!$AE$1:$BO$1,AO$3,'Benefits Backend'!$AE39:$BO39)&gt;=1,1,0)*$H40</f>
        <v>0</v>
      </c>
      <c r="AP40">
        <f>IF(SUMIF('Benefits Backend'!$AE$1:$BO$1,AP$3,'Benefits Backend'!$AE39:$BO39)&gt;=1,1,0)*$H40</f>
        <v>0</v>
      </c>
      <c r="AQ40">
        <f>IF(SUMIF('Benefits Backend'!$AE$1:$BO$1,AQ$3,'Benefits Backend'!$AE39:$BO39)&gt;=1,1,0)*$H40</f>
        <v>0</v>
      </c>
      <c r="AR40">
        <f>IF(SUMIF('Benefits Backend'!$AE$1:$BO$1,AR$3,'Benefits Backend'!$AE39:$BO39)&gt;=1,1,0)*$H40</f>
        <v>0</v>
      </c>
      <c r="AS40">
        <f>IF(SUMIF('Benefits Backend'!$AE$1:$BO$1,AS$3,'Benefits Backend'!$AE39:$BO39)&gt;=1,1,0)*$H40</f>
        <v>0</v>
      </c>
      <c r="AT40">
        <f>IF(SUMIF('Benefits Backend'!$AE$1:$BO$1,AT$3,'Benefits Backend'!$AE39:$BO39)&gt;=1,1,0)*$H40</f>
        <v>0</v>
      </c>
      <c r="AU40">
        <f>IF(SUMIF('Benefits Backend'!$AE$1:$BO$1,AU$3,'Benefits Backend'!$AE39:$BO39)&gt;=1,1,0)*$H40</f>
        <v>0</v>
      </c>
      <c r="AV40">
        <f>IF(SUMIF('Benefits Backend'!$AE$1:$BO$1,AV$3,'Benefits Backend'!$AE39:$BO39)&gt;=1,1,0)*$H40</f>
        <v>0</v>
      </c>
      <c r="AW40">
        <f>IF(SUMIF('Benefits Backend'!$AE$1:$BO$1,AW$3,'Benefits Backend'!$AE39:$BO39)&gt;=1,1,0)*$H40</f>
        <v>0</v>
      </c>
      <c r="AX40">
        <f>IF(SUMIF('Benefits Backend'!$AE$1:$BO$1,AX$3,'Benefits Backend'!$AE39:$BO39)&gt;=1,1,0)*$H40</f>
        <v>0</v>
      </c>
      <c r="AY40">
        <f>IF(SUMIF('Benefits Backend'!$AE$1:$BO$1,AY$3,'Benefits Backend'!$AE39:$BO39)&gt;=1,1,0)*$H40</f>
        <v>0</v>
      </c>
      <c r="AZ40">
        <f>IF(SUMIF('Benefits Backend'!$AE$1:$BO$1,AZ$3,'Benefits Backend'!$AE39:$BO39)&gt;=1,1,0)*$H40</f>
        <v>0</v>
      </c>
      <c r="BA40">
        <f>IF(SUMIF('Benefits Backend'!$AE$1:$BO$1,BA$3,'Benefits Backend'!$AE39:$BO39)&gt;=1,1,0)*$H40</f>
        <v>0</v>
      </c>
      <c r="BB40">
        <f>IF(SUMIF('Benefits Backend'!$AE$1:$BO$1,BB$3,'Benefits Backend'!$AE39:$BO39)&gt;=1,1,0)*$H40</f>
        <v>0</v>
      </c>
      <c r="BC40">
        <f>IF(SUMIF('Benefits Backend'!$AE$1:$BO$1,BC$3,'Benefits Backend'!$AE39:$BO39)&gt;=1,1,0)*$H40</f>
        <v>0</v>
      </c>
      <c r="BD40">
        <f>IF(SUMIF('Benefits Backend'!$AE$1:$BO$1,BD$3,'Benefits Backend'!$AE39:$BO39)&gt;=1,1,0)*$H40</f>
        <v>0</v>
      </c>
      <c r="BE40">
        <f>IF(SUMIF('Benefits Backend'!$AE$1:$BO$1,BE$3,'Benefits Backend'!$AE39:$BO39)&gt;=1,1,0)*$H40</f>
        <v>0</v>
      </c>
    </row>
    <row r="41" spans="1:57">
      <c r="A41" s="5" t="str">
        <f>_xlfn.XLOOKUP($E41,'Raw Data'!$E:$E,'Raw Data'!A:A,"ERROR",0,1)</f>
        <v>AE</v>
      </c>
      <c r="B41" s="5" t="str">
        <f>_xlfn.XLOOKUP($E41,'Raw Data'!$E:$E,'Raw Data'!B:B,"ERROR",0,1)</f>
        <v>Hair Mousses</v>
      </c>
      <c r="C41" s="5" t="str">
        <f>_xlfn.XLOOKUP($E41,'Raw Data'!$E:$E,'Raw Data'!C:C,"ERROR",0,1)</f>
        <v>KERASTASE</v>
      </c>
      <c r="D41" s="5" t="str">
        <f>_xlfn.XLOOKUP($E41,'Raw Data'!$E:$E,'Raw Data'!D:D,"ERROR",0,1)</f>
        <v>www.amazon.ae/dp/B00JQNCIYI</v>
      </c>
      <c r="E41" s="5" t="s">
        <v>184</v>
      </c>
      <c r="F41" s="9" t="str">
        <f>_xlfn.XLOOKUP($E41,'Raw Data'!$E:$E,'Raw Data'!F:F,"ERROR",0,1)</f>
        <v>KERASTASE  Mousse  Bouffante  Hair   Mousse  | Volumizing and Bodying Styling Product | Strong Hold | Heat Protectant | With Vitamins | For All  Hair  Types | 150ml</v>
      </c>
      <c r="G41" s="10">
        <f>_xlfn.XLOOKUP($E41,'Raw Data'!$E:$E,'Raw Data'!G:G,"ERROR",0,1)</f>
        <v>24</v>
      </c>
      <c r="H41" s="9">
        <f>_xlfn.XLOOKUP($E41,'Raw Data'!$E:$E,'Raw Data'!H:H,"ERROR",0,1)</f>
        <v>4980.52</v>
      </c>
      <c r="I41" s="9">
        <f>_xlfn.XLOOKUP($E41,'Raw Data'!$E:$E,'Raw Data'!I:I,"ERROR",0,1)</f>
        <v>0.00666802530232656</v>
      </c>
      <c r="J41" s="9" t="str">
        <f>_xlfn.XLOOKUP($E41,'Raw Data'!$E:$E,'Raw Data'!J:J,"ERROR",0,1)</f>
        <v>Yes</v>
      </c>
      <c r="K41" s="14" t="str">
        <f t="array" ref="K41">_xlfn.IFS(AND(L41&gt;0,L41&lt;=5),"0 to 5",AND(L41&gt;5,L41&lt;=10),"5 to 10",AND(L41&gt;10,L41&lt;=15),"10 to 15",AND(L41&gt;15,L41&lt;=20),"15 to 20",AND(L41&gt;20,L41&lt;=30),"20 to 30",AND(L41&gt;30,L41&lt;=40),"30 to 40",AND(L41&gt;40,L41&lt;=50),"40 to 50",AND(L41&gt;50,L41&lt;=75),"50 to 75",AND(L41&gt;75,L41&lt;=100),"75 to 100",AND(L41&gt;100,L41&lt;=150),"100 to 150",AND(L41&gt;150,L41&lt;=200),"150 to 200",AND(L41&gt;200,L41&lt;=250),"200 to 250",AND(L41&gt;250,L41&lt;=300),"250 to 300",AND(L41&gt;300,L41&lt;=400),"300 to 400",AND(L41&gt;400,L41&lt;=500),"400 to 500",L41&gt;500,"500+")</f>
        <v>200 to 250</v>
      </c>
      <c r="L41" s="9">
        <f>_xlfn.XLOOKUP($E41,'Raw Data'!$E:$E,'Raw Data'!L:L,"ERROR",0,1)</f>
        <v>204.61</v>
      </c>
      <c r="M41" s="14" t="str">
        <f t="array" ref="M41">_xlfn.IFS(AND(N41&gt;0,N41&lt;=5),"0 to 5",AND(N41&gt;5,N41&lt;=10),"5 to 10",AND(N41&gt;10,N41&lt;=15),"10 to 15",AND(N41&gt;15,N41&lt;=20),"15 to 20",AND(N41&gt;20,N41&lt;=30),"20 to 30",AND(N41&gt;30,N41&lt;=40),"30 to 40",AND(N41&gt;40,N41&lt;=50),"40 to 50",AND(N41&gt;50,N41&lt;=75),"50 to 75",AND(N41&gt;75,N41&lt;=100),"75 to 100",AND(N41&gt;100,N41&lt;=150),"100 to 150",AND(N41&gt;150,N41&lt;=200),"150 to 200",AND(N41&gt;200,N41&lt;=250),"200 to 250",AND(N41&gt;250,N41&lt;=300),"250 to 300",AND(N41&gt;300,N41&lt;=400),"300 to 400",AND(N41&gt;400,N41&lt;=500),"400 to 500",N41&gt;500,"500+")</f>
        <v>200 to 250</v>
      </c>
      <c r="N41" s="9">
        <f>_xlfn.XLOOKUP($E41,'Raw Data'!$E:$E,'Raw Data'!N:N,"ERROR",0,1)</f>
        <v>212.93</v>
      </c>
      <c r="O41" s="14" t="str">
        <f t="array" ref="O41">_xlfn.IFS(P41=0,"No Discount",AND(P41&gt;0,P41&lt;=0.02),"0% to 2%",AND(P41&gt;0.02,P41&lt;=0.04),"2% to 4%",AND(P41&gt;0.04,P41&lt;=0.06),"4% to 6%",AND(P41&gt;0.06,P41&lt;=0.08),"6% to 8%",AND(P41&gt;0.08,P41&lt;=0.1),"8% to 10%",AND(P41&gt;0.1,P41&lt;=0.15),"10% to 15%",AND(P41&gt;0.15,P41&lt;=0.2),"15% to 20%",AND(P41&gt;0.2,P41&lt;=0.25),"20% to 25%",AND(P41&gt;0.25,P41&lt;=0.3),"25% to 30%",AND(P41&gt;0.3,P41&lt;=0.4),"30% to 40%",AND(P41&gt;0.4,P41&lt;=0.5),"40% to 50%",AND(P41&gt;0.5,P41&lt;=0.75),"50% to 75%",AND(P41&gt;0.75,P41&lt;=1),"75% to 100%")</f>
        <v>2% to 4%</v>
      </c>
      <c r="P41" s="10">
        <f>_xlfn.XLOOKUP($E41,'Raw Data'!$E:$E,'Raw Data'!P:P,"ERROR",0,1)</f>
        <v>0.0390738740431127</v>
      </c>
      <c r="Q41" s="9">
        <f>_xlfn.XLOOKUP($E41,'Raw Data'!$E:$E,'Raw Data'!Q:Q,"ERROR",0,1)</f>
        <v>150</v>
      </c>
      <c r="R41" s="9" t="str">
        <f>_xlfn.XLOOKUP($E41,'Raw Data'!$E:$E,'Raw Data'!R:R,"ERROR",0,1)</f>
        <v>ml</v>
      </c>
      <c r="S41" s="5" t="str">
        <f t="array" ref="S41">_xlfn.IFS(AND(T41&gt;0,T41&lt;=0.05),"0 to 0.05",AND(T41&gt;0.05,T41&lt;=0.1),"0.05 to 0.1",AND(T41&gt;0.1,T41&lt;=0.2),"0.1 to 0.2",AND(T41&gt;0.2,T41&lt;=0.3),"0.2 to 0.3",AND(T41&gt;0.3,T41&lt;=0.4),"0.3 to 0.4",AND(T41&gt;0.4,T41&lt;=0.5),"0.4 to 0.5",AND(T41&gt;0.5,T41&lt;=0.75),"0.5 to 0.75",AND(T41&gt;0.75,T41&lt;=1),"0.75 to 1",AND(T41&gt;1,T41&lt;=2),"1 to 2",AND(T41&gt;2,T41&lt;=3),"2 to 3",AND(T41&gt;3,T41&lt;=4),"3 to 4",AND(T41&gt;4,T41&lt;=5),"4 to 5",AND(T41&gt;5,T41&lt;=10),"5 to 10",T41&gt;10,"10+")</f>
        <v>1 to 2</v>
      </c>
      <c r="T41" s="10">
        <f t="shared" si="1"/>
        <v>1.36479546744628</v>
      </c>
      <c r="U41" s="15" t="str">
        <f t="array" ref="U41">_xlfn.IFS(AND(V41&gt;0,V41&lt;=0.05),"0 to 0.05",AND(V41&gt;0.05,V41&lt;=0.1),"0.05 to 0.1",AND(V41&gt;0.1,V41&lt;=0.2),"0.1 to 0.2",AND(V41&gt;0.2,V41&lt;=0.3),"0.2 to 0.3",AND(V41&gt;0.3,V41&lt;=0.4),"0.3 to 0.4",AND(V41&gt;0.4,V41&lt;=0.5),"0.4 to 0.5",AND(V41&gt;0.5,V41&lt;=0.75),"0.5 to 0.75",AND(V41&gt;0.75,V41&lt;=1),"0.75 to 1",AND(V41&gt;1,V41&lt;=2),"1 to 2",AND(V41&gt;2,V41&lt;=3),"2 to 3",AND(V41&gt;3,V41&lt;=4),"3 to 4",AND(V41&gt;4,V41&lt;=5),"4 to 5",AND(V41&gt;5,V41&lt;=10),"5 to 10",V41&gt;10,"10+")</f>
        <v>0.3 to 0.4</v>
      </c>
      <c r="V41" s="10">
        <f t="shared" si="2"/>
        <v>0.383478777667274</v>
      </c>
      <c r="W41" s="15" t="str">
        <f t="array" ref="W41">_xlfn.IFS(AND(X41&gt;0,X41&lt;=0.05),"0 to 0.05",AND(X41&gt;0.05,X41&lt;=0.1),"0.05 to 0.1",AND(X41&gt;0.1,X41&lt;=0.2),"0.1 to 0.2",AND(X41&gt;0.2,X41&lt;=0.3),"0.2 to 0.3",AND(X41&gt;0.3,X41&lt;=0.4),"0.3 to 0.4",AND(X41&gt;0.4,X41&lt;=0.5),"0.4 to 0.5",AND(X41&gt;0.5,X41&lt;=0.75),"0.5 to 0.75",AND(X41&gt;0.75,X41&lt;=1),"0.75 to 1",AND(X41&gt;1,X41&lt;=2),"1 to 2",AND(X41&gt;2,X41&lt;=3),"2 to 3",AND(X41&gt;3,X41&lt;=4),"3 to 4",AND(X41&gt;4,X41&lt;=5),"4 to 5",AND(X41&gt;5,X41&lt;=10),"5 to 10",X41&gt;10,"10+")</f>
        <v>0.3 to 0.4</v>
      </c>
      <c r="X41" s="16">
        <f t="shared" si="3"/>
        <v>0.368494776210496</v>
      </c>
      <c r="Y41" s="5" t="str">
        <f t="array" ref="Y41">_xlfn.IFS(AND(Z41&gt;0,Z41&lt;=1),"0 to 1",AND(Z41&gt;1,Z41&lt;=2),"1 to 2",AND(Z41&gt;2,Z41&lt;=4),"2 to 4",AND(Z41&gt;4,Z41&lt;=6),"4 to 6",AND(Z41&gt;6,Z41&lt;=8),"6 to 8",AND(Z41&gt;8,Z41&lt;=10),"8 to 10",AND(Z41&gt;10,Z41&lt;=15),"10 to 15",AND(Z41&gt;15,Z41&lt;=20),"15 to 20",AND(Z41&gt;20,Z41&lt;=25),"20 to 25",AND(Z41&gt;25,Z41&lt;=30),"25 to 30",AND(Z41&gt;30,Z41&lt;=40),"30 to 40",AND(Z41&gt;40,Z41&lt;=50),"40 to 50",Z41&gt;50,"50+")</f>
        <v>4 to 6</v>
      </c>
      <c r="Z41" s="9">
        <f t="array" ref="Z41">_xlfn.IFS(AA41="oz",_xlfn.IFS(R41="oz",Q41,R41="fl oz",Q41*1.04,R41="ml",Q41*0.0338),AA41="fl oz",_xlfn.IFS(R41="oz",Q41/1.04,R41="fl oz",Q41,R41="ml",Q41*0.0338/1.04),AA41="ml",_xlfn.IFS(R41="oz",Q41/0.0338,R41="fl oz",Q41*1.04/0.0338,R41="ml",Q41))</f>
        <v>5.07</v>
      </c>
      <c r="AA41" s="9" t="str">
        <f>_xlfn.XLOOKUP($E41,'Raw Data'!$E:$E,'Raw Data'!AA:AA,"ERROR",0,1)</f>
        <v>oz</v>
      </c>
      <c r="AB41" s="5" t="s">
        <v>185</v>
      </c>
      <c r="AC41" s="5" t="s">
        <v>112</v>
      </c>
      <c r="AD41" s="5" t="s">
        <v>43</v>
      </c>
      <c r="AE41">
        <f>IF(SUMIF('Benefits Backend'!$AE$1:$BO$1,AE$3,'Benefits Backend'!$AE40:$BO40)&gt;=1,1,0)*$H41</f>
        <v>0</v>
      </c>
      <c r="AF41">
        <f>IF(SUMIF('Benefits Backend'!$AE$1:$BO$1,AF$3,'Benefits Backend'!$AE40:$BO40)&gt;=1,1,0)*$H41</f>
        <v>4980.52</v>
      </c>
      <c r="AG41">
        <f>IF(SUMIF('Benefits Backend'!$AE$1:$BO$1,AG$3,'Benefits Backend'!$AE40:$BO40)&gt;=1,1,0)*$H41</f>
        <v>4980.52</v>
      </c>
      <c r="AH41">
        <f>IF(SUMIF('Benefits Backend'!$AE$1:$BO$1,AH$3,'Benefits Backend'!$AE40:$BO40)&gt;=1,1,0)*$H41</f>
        <v>0</v>
      </c>
      <c r="AI41">
        <f>IF(SUMIF('Benefits Backend'!$AE$1:$BO$1,AI$3,'Benefits Backend'!$AE40:$BO40)&gt;=1,1,0)*$H41</f>
        <v>0</v>
      </c>
      <c r="AJ41">
        <f>IF(SUMIF('Benefits Backend'!$AE$1:$BO$1,AJ$3,'Benefits Backend'!$AE40:$BO40)&gt;=1,1,0)*$H41</f>
        <v>0</v>
      </c>
      <c r="AK41">
        <f>IF(SUMIF('Benefits Backend'!$AE$1:$BO$1,AK$3,'Benefits Backend'!$AE40:$BO40)&gt;=1,1,0)*$H41</f>
        <v>0</v>
      </c>
      <c r="AL41">
        <f>IF(SUMIF('Benefits Backend'!$AE$1:$BO$1,AL$3,'Benefits Backend'!$AE40:$BO40)&gt;=1,1,0)*$H41</f>
        <v>0</v>
      </c>
      <c r="AM41">
        <f>IF(SUMIF('Benefits Backend'!$AE$1:$BO$1,AM$3,'Benefits Backend'!$AE40:$BO40)&gt;=1,1,0)*$H41</f>
        <v>0</v>
      </c>
      <c r="AN41">
        <f>IF(SUMIF('Benefits Backend'!$AE$1:$BO$1,AN$3,'Benefits Backend'!$AE40:$BO40)&gt;=1,1,0)*$H41</f>
        <v>0</v>
      </c>
      <c r="AO41">
        <f>IF(SUMIF('Benefits Backend'!$AE$1:$BO$1,AO$3,'Benefits Backend'!$AE40:$BO40)&gt;=1,1,0)*$H41</f>
        <v>4980.52</v>
      </c>
      <c r="AP41">
        <f>IF(SUMIF('Benefits Backend'!$AE$1:$BO$1,AP$3,'Benefits Backend'!$AE40:$BO40)&gt;=1,1,0)*$H41</f>
        <v>0</v>
      </c>
      <c r="AQ41">
        <f>IF(SUMIF('Benefits Backend'!$AE$1:$BO$1,AQ$3,'Benefits Backend'!$AE40:$BO40)&gt;=1,1,0)*$H41</f>
        <v>4980.52</v>
      </c>
      <c r="AR41">
        <f>IF(SUMIF('Benefits Backend'!$AE$1:$BO$1,AR$3,'Benefits Backend'!$AE40:$BO40)&gt;=1,1,0)*$H41</f>
        <v>0</v>
      </c>
      <c r="AS41">
        <f>IF(SUMIF('Benefits Backend'!$AE$1:$BO$1,AS$3,'Benefits Backend'!$AE40:$BO40)&gt;=1,1,0)*$H41</f>
        <v>0</v>
      </c>
      <c r="AT41">
        <f>IF(SUMIF('Benefits Backend'!$AE$1:$BO$1,AT$3,'Benefits Backend'!$AE40:$BO40)&gt;=1,1,0)*$H41</f>
        <v>0</v>
      </c>
      <c r="AU41">
        <f>IF(SUMIF('Benefits Backend'!$AE$1:$BO$1,AU$3,'Benefits Backend'!$AE40:$BO40)&gt;=1,1,0)*$H41</f>
        <v>0</v>
      </c>
      <c r="AV41">
        <f>IF(SUMIF('Benefits Backend'!$AE$1:$BO$1,AV$3,'Benefits Backend'!$AE40:$BO40)&gt;=1,1,0)*$H41</f>
        <v>0</v>
      </c>
      <c r="AW41">
        <f>IF(SUMIF('Benefits Backend'!$AE$1:$BO$1,AW$3,'Benefits Backend'!$AE40:$BO40)&gt;=1,1,0)*$H41</f>
        <v>0</v>
      </c>
      <c r="AX41">
        <f>IF(SUMIF('Benefits Backend'!$AE$1:$BO$1,AX$3,'Benefits Backend'!$AE40:$BO40)&gt;=1,1,0)*$H41</f>
        <v>0</v>
      </c>
      <c r="AY41">
        <f>IF(SUMIF('Benefits Backend'!$AE$1:$BO$1,AY$3,'Benefits Backend'!$AE40:$BO40)&gt;=1,1,0)*$H41</f>
        <v>0</v>
      </c>
      <c r="AZ41">
        <f>IF(SUMIF('Benefits Backend'!$AE$1:$BO$1,AZ$3,'Benefits Backend'!$AE40:$BO40)&gt;=1,1,0)*$H41</f>
        <v>0</v>
      </c>
      <c r="BA41">
        <f>IF(SUMIF('Benefits Backend'!$AE$1:$BO$1,BA$3,'Benefits Backend'!$AE40:$BO40)&gt;=1,1,0)*$H41</f>
        <v>0</v>
      </c>
      <c r="BB41">
        <f>IF(SUMIF('Benefits Backend'!$AE$1:$BO$1,BB$3,'Benefits Backend'!$AE40:$BO40)&gt;=1,1,0)*$H41</f>
        <v>0</v>
      </c>
      <c r="BC41">
        <f>IF(SUMIF('Benefits Backend'!$AE$1:$BO$1,BC$3,'Benefits Backend'!$AE40:$BO40)&gt;=1,1,0)*$H41</f>
        <v>0</v>
      </c>
      <c r="BD41">
        <f>IF(SUMIF('Benefits Backend'!$AE$1:$BO$1,BD$3,'Benefits Backend'!$AE40:$BO40)&gt;=1,1,0)*$H41</f>
        <v>0</v>
      </c>
      <c r="BE41">
        <f>IF(SUMIF('Benefits Backend'!$AE$1:$BO$1,BE$3,'Benefits Backend'!$AE40:$BO40)&gt;=1,1,0)*$H41</f>
        <v>0</v>
      </c>
    </row>
    <row r="42" spans="1:57">
      <c r="A42" s="5" t="str">
        <f>_xlfn.XLOOKUP($E42,'Raw Data'!$E:$E,'Raw Data'!A:A,"ERROR",0,1)</f>
        <v>AE</v>
      </c>
      <c r="B42" s="5" t="str">
        <f>_xlfn.XLOOKUP($E42,'Raw Data'!$E:$E,'Raw Data'!B:B,"ERROR",0,1)</f>
        <v>Hair Mousses</v>
      </c>
      <c r="C42" s="5" t="str">
        <f>_xlfn.XLOOKUP($E42,'Raw Data'!$E:$E,'Raw Data'!C:C,"ERROR",0,1)</f>
        <v>Oribe</v>
      </c>
      <c r="D42" s="5" t="str">
        <f>_xlfn.XLOOKUP($E42,'Raw Data'!$E:$E,'Raw Data'!D:D,"ERROR",0,1)</f>
        <v>www.amazon.ae/dp/B00DHOROQ4</v>
      </c>
      <c r="E42" s="5" t="s">
        <v>186</v>
      </c>
      <c r="F42" s="9" t="str">
        <f>_xlfn.XLOOKUP($E42,'Raw Data'!$E:$E,'Raw Data'!F:F,"ERROR",0,1)</f>
        <v>Oribe Grandiose Hair Plumping Mousse, 5.8 Ounce Oribe Grandiose Hair Plumping Mousse, 5.8 Ounce</v>
      </c>
      <c r="G42" s="10">
        <f>_xlfn.XLOOKUP($E42,'Raw Data'!$E:$E,'Raw Data'!G:G,"ERROR",0,1)</f>
        <v>24</v>
      </c>
      <c r="H42" s="9">
        <f>_xlfn.XLOOKUP($E42,'Raw Data'!$E:$E,'Raw Data'!H:H,"ERROR",0,1)</f>
        <v>4963.76</v>
      </c>
      <c r="I42" s="9">
        <f>_xlfn.XLOOKUP($E42,'Raw Data'!$E:$E,'Raw Data'!I:I,"ERROR",0,1)</f>
        <v>0.00664558666056486</v>
      </c>
      <c r="J42" s="9" t="str">
        <f>_xlfn.XLOOKUP($E42,'Raw Data'!$E:$E,'Raw Data'!J:J,"ERROR",0,1)</f>
        <v>Yes</v>
      </c>
      <c r="K42" s="14" t="str">
        <f t="array" ref="K42">_xlfn.IFS(AND(L42&gt;0,L42&lt;=5),"0 to 5",AND(L42&gt;5,L42&lt;=10),"5 to 10",AND(L42&gt;10,L42&lt;=15),"10 to 15",AND(L42&gt;15,L42&lt;=20),"15 to 20",AND(L42&gt;20,L42&lt;=30),"20 to 30",AND(L42&gt;30,L42&lt;=40),"30 to 40",AND(L42&gt;40,L42&lt;=50),"40 to 50",AND(L42&gt;50,L42&lt;=75),"50 to 75",AND(L42&gt;75,L42&lt;=100),"75 to 100",AND(L42&gt;100,L42&lt;=150),"100 to 150",AND(L42&gt;150,L42&lt;=200),"150 to 200",AND(L42&gt;200,L42&lt;=250),"200 to 250",AND(L42&gt;250,L42&lt;=300),"250 to 300",AND(L42&gt;300,L42&lt;=400),"300 to 400",AND(L42&gt;400,L42&lt;=500),"400 to 500",L42&gt;500,"500+")</f>
        <v>200 to 250</v>
      </c>
      <c r="L42" s="9">
        <f>_xlfn.XLOOKUP($E42,'Raw Data'!$E:$E,'Raw Data'!L:L,"ERROR",0,1)</f>
        <v>206.26</v>
      </c>
      <c r="M42" s="14" t="str">
        <f t="array" ref="M42">_xlfn.IFS(AND(N42&gt;0,N42&lt;=5),"0 to 5",AND(N42&gt;5,N42&lt;=10),"5 to 10",AND(N42&gt;10,N42&lt;=15),"10 to 15",AND(N42&gt;15,N42&lt;=20),"15 to 20",AND(N42&gt;20,N42&lt;=30),"20 to 30",AND(N42&gt;30,N42&lt;=40),"30 to 40",AND(N42&gt;40,N42&lt;=50),"40 to 50",AND(N42&gt;50,N42&lt;=75),"50 to 75",AND(N42&gt;75,N42&lt;=100),"75 to 100",AND(N42&gt;100,N42&lt;=150),"100 to 150",AND(N42&gt;150,N42&lt;=200),"150 to 200",AND(N42&gt;200,N42&lt;=250),"200 to 250",AND(N42&gt;250,N42&lt;=300),"250 to 300",AND(N42&gt;300,N42&lt;=400),"300 to 400",AND(N42&gt;400,N42&lt;=500),"400 to 500",N42&gt;500,"500+")</f>
        <v>200 to 250</v>
      </c>
      <c r="N42" s="9">
        <f>_xlfn.XLOOKUP($E42,'Raw Data'!$E:$E,'Raw Data'!N:N,"ERROR",0,1)</f>
        <v>209.7</v>
      </c>
      <c r="O42" s="14" t="str">
        <f t="array" ref="O42">_xlfn.IFS(P42=0,"No Discount",AND(P42&gt;0,P42&lt;=0.02),"0% to 2%",AND(P42&gt;0.02,P42&lt;=0.04),"2% to 4%",AND(P42&gt;0.04,P42&lt;=0.06),"4% to 6%",AND(P42&gt;0.06,P42&lt;=0.08),"6% to 8%",AND(P42&gt;0.08,P42&lt;=0.1),"8% to 10%",AND(P42&gt;0.1,P42&lt;=0.15),"10% to 15%",AND(P42&gt;0.15,P42&lt;=0.2),"15% to 20%",AND(P42&gt;0.2,P42&lt;=0.25),"20% to 25%",AND(P42&gt;0.25,P42&lt;=0.3),"25% to 30%",AND(P42&gt;0.3,P42&lt;=0.4),"30% to 40%",AND(P42&gt;0.4,P42&lt;=0.5),"40% to 50%",AND(P42&gt;0.5,P42&lt;=0.75),"50% to 75%",AND(P42&gt;0.75,P42&lt;=1),"75% to 100%")</f>
        <v>0% to 2%</v>
      </c>
      <c r="P42" s="10">
        <f>_xlfn.XLOOKUP($E42,'Raw Data'!$E:$E,'Raw Data'!P:P,"ERROR",0,1)</f>
        <v>0.0164043872198379</v>
      </c>
      <c r="Q42" s="9">
        <f>_xlfn.XLOOKUP($E42,'Raw Data'!$E:$E,'Raw Data'!Q:Q,"ERROR",0,1)</f>
        <v>5.8</v>
      </c>
      <c r="R42" s="9" t="str">
        <f>_xlfn.XLOOKUP($E42,'Raw Data'!$E:$E,'Raw Data'!R:R,"ERROR",0,1)</f>
        <v>oz</v>
      </c>
      <c r="S42" s="5" t="str">
        <f t="array" ref="S42">_xlfn.IFS(AND(T42&gt;0,T42&lt;=0.05),"0 to 0.05",AND(T42&gt;0.05,T42&lt;=0.1),"0.05 to 0.1",AND(T42&gt;0.1,T42&lt;=0.2),"0.1 to 0.2",AND(T42&gt;0.2,T42&lt;=0.3),"0.2 to 0.3",AND(T42&gt;0.3,T42&lt;=0.4),"0.3 to 0.4",AND(T42&gt;0.4,T42&lt;=0.5),"0.4 to 0.5",AND(T42&gt;0.5,T42&lt;=0.75),"0.5 to 0.75",AND(T42&gt;0.75,T42&lt;=1),"0.75 to 1",AND(T42&gt;1,T42&lt;=2),"1 to 2",AND(T42&gt;2,T42&lt;=3),"2 to 3",AND(T42&gt;3,T42&lt;=4),"3 to 4",AND(T42&gt;4,T42&lt;=5),"4 to 5",AND(T42&gt;5,T42&lt;=10),"5 to 10",T42&gt;10,"10+")</f>
        <v>1 to 2</v>
      </c>
      <c r="T42" s="10">
        <f t="shared" si="1"/>
        <v>1.20264014086971</v>
      </c>
      <c r="U42" s="15" t="str">
        <f t="array" ref="U42">_xlfn.IFS(AND(V42&gt;0,V42&lt;=0.05),"0 to 0.05",AND(V42&gt;0.05,V42&lt;=0.1),"0.05 to 0.1",AND(V42&gt;0.1,V42&lt;=0.2),"0.1 to 0.2",AND(V42&gt;0.2,V42&lt;=0.3),"0.2 to 0.3",AND(V42&gt;0.3,V42&lt;=0.4),"0.3 to 0.4",AND(V42&gt;0.4,V42&lt;=0.5),"0.4 to 0.5",AND(V42&gt;0.5,V42&lt;=0.75),"0.5 to 0.75",AND(V42&gt;0.75,V42&lt;=1),"0.75 to 1",AND(V42&gt;1,V42&lt;=2),"1 to 2",AND(V42&gt;2,V42&lt;=3),"2 to 3",AND(V42&gt;3,V42&lt;=4),"3 to 4",AND(V42&gt;4,V42&lt;=5),"4 to 5",AND(V42&gt;5,V42&lt;=10),"5 to 10",V42&gt;10,"10+")</f>
        <v>0.3 to 0.4</v>
      </c>
      <c r="V42" s="10">
        <f t="shared" si="2"/>
        <v>0.330128392009609</v>
      </c>
      <c r="W42" s="15" t="str">
        <f t="array" ref="W42">_xlfn.IFS(AND(X42&gt;0,X42&lt;=0.05),"0 to 0.05",AND(X42&gt;0.05,X42&lt;=0.1),"0.05 to 0.1",AND(X42&gt;0.1,X42&lt;=0.2),"0.1 to 0.2",AND(X42&gt;0.2,X42&lt;=0.3),"0.2 to 0.3",AND(X42&gt;0.3,X42&lt;=0.4),"0.3 to 0.4",AND(X42&gt;0.4,X42&lt;=0.5),"0.4 to 0.5",AND(X42&gt;0.5,X42&lt;=0.75),"0.5 to 0.75",AND(X42&gt;0.75,X42&lt;=1),"0.75 to 1",AND(X42&gt;1,X42&lt;=2),"1 to 2",AND(X42&gt;2,X42&lt;=3),"2 to 3",AND(X42&gt;3,X42&lt;=4),"3 to 4",AND(X42&gt;4,X42&lt;=5),"4 to 5",AND(X42&gt;5,X42&lt;=10),"5 to 10",X42&gt;10,"10+")</f>
        <v>0.3 to 0.4</v>
      </c>
      <c r="X42" s="16">
        <f t="shared" si="3"/>
        <v>0.324712838034821</v>
      </c>
      <c r="Y42" s="5" t="str">
        <f t="array" ref="Y42">_xlfn.IFS(AND(Z42&gt;0,Z42&lt;=1),"0 to 1",AND(Z42&gt;1,Z42&lt;=2),"1 to 2",AND(Z42&gt;2,Z42&lt;=4),"2 to 4",AND(Z42&gt;4,Z42&lt;=6),"4 to 6",AND(Z42&gt;6,Z42&lt;=8),"6 to 8",AND(Z42&gt;8,Z42&lt;=10),"8 to 10",AND(Z42&gt;10,Z42&lt;=15),"10 to 15",AND(Z42&gt;15,Z42&lt;=20),"15 to 20",AND(Z42&gt;20,Z42&lt;=25),"20 to 25",AND(Z42&gt;25,Z42&lt;=30),"25 to 30",AND(Z42&gt;30,Z42&lt;=40),"30 to 40",AND(Z42&gt;40,Z42&lt;=50),"40 to 50",Z42&gt;50,"50+")</f>
        <v>4 to 6</v>
      </c>
      <c r="Z42" s="9">
        <f t="array" ref="Z42">_xlfn.IFS(AA42="oz",_xlfn.IFS(R42="oz",Q42,R42="fl oz",Q42*1.04,R42="ml",Q42*0.0338),AA42="fl oz",_xlfn.IFS(R42="oz",Q42/1.04,R42="fl oz",Q42,R42="ml",Q42*0.0338/1.04),AA42="ml",_xlfn.IFS(R42="oz",Q42/0.0338,R42="fl oz",Q42*1.04/0.0338,R42="ml",Q42))</f>
        <v>5.8</v>
      </c>
      <c r="AA42" s="9" t="str">
        <f>_xlfn.XLOOKUP($E42,'Raw Data'!$E:$E,'Raw Data'!AA:AA,"ERROR",0,1)</f>
        <v>oz</v>
      </c>
      <c r="AB42" s="5" t="s">
        <v>33</v>
      </c>
      <c r="AC42" s="5" t="s">
        <v>43</v>
      </c>
      <c r="AD42" s="5" t="s">
        <v>187</v>
      </c>
      <c r="AE42">
        <f>IF(SUMIF('Benefits Backend'!$AE$1:$BO$1,AE$3,'Benefits Backend'!$AE41:$BO41)&gt;=1,1,0)*$H42</f>
        <v>0</v>
      </c>
      <c r="AF42">
        <f>IF(SUMIF('Benefits Backend'!$AE$1:$BO$1,AF$3,'Benefits Backend'!$AE41:$BO41)&gt;=1,1,0)*$H42</f>
        <v>0</v>
      </c>
      <c r="AG42">
        <f>IF(SUMIF('Benefits Backend'!$AE$1:$BO$1,AG$3,'Benefits Backend'!$AE41:$BO41)&gt;=1,1,0)*$H42</f>
        <v>0</v>
      </c>
      <c r="AH42">
        <f>IF(SUMIF('Benefits Backend'!$AE$1:$BO$1,AH$3,'Benefits Backend'!$AE41:$BO41)&gt;=1,1,0)*$H42</f>
        <v>0</v>
      </c>
      <c r="AI42">
        <f>IF(SUMIF('Benefits Backend'!$AE$1:$BO$1,AI$3,'Benefits Backend'!$AE41:$BO41)&gt;=1,1,0)*$H42</f>
        <v>4963.76</v>
      </c>
      <c r="AJ42">
        <f>IF(SUMIF('Benefits Backend'!$AE$1:$BO$1,AJ$3,'Benefits Backend'!$AE41:$BO41)&gt;=1,1,0)*$H42</f>
        <v>0</v>
      </c>
      <c r="AK42">
        <f>IF(SUMIF('Benefits Backend'!$AE$1:$BO$1,AK$3,'Benefits Backend'!$AE41:$BO41)&gt;=1,1,0)*$H42</f>
        <v>0</v>
      </c>
      <c r="AL42">
        <f>IF(SUMIF('Benefits Backend'!$AE$1:$BO$1,AL$3,'Benefits Backend'!$AE41:$BO41)&gt;=1,1,0)*$H42</f>
        <v>0</v>
      </c>
      <c r="AM42">
        <f>IF(SUMIF('Benefits Backend'!$AE$1:$BO$1,AM$3,'Benefits Backend'!$AE41:$BO41)&gt;=1,1,0)*$H42</f>
        <v>0</v>
      </c>
      <c r="AN42">
        <f>IF(SUMIF('Benefits Backend'!$AE$1:$BO$1,AN$3,'Benefits Backend'!$AE41:$BO41)&gt;=1,1,0)*$H42</f>
        <v>0</v>
      </c>
      <c r="AO42">
        <f>IF(SUMIF('Benefits Backend'!$AE$1:$BO$1,AO$3,'Benefits Backend'!$AE41:$BO41)&gt;=1,1,0)*$H42</f>
        <v>0</v>
      </c>
      <c r="AP42">
        <f>IF(SUMIF('Benefits Backend'!$AE$1:$BO$1,AP$3,'Benefits Backend'!$AE41:$BO41)&gt;=1,1,0)*$H42</f>
        <v>0</v>
      </c>
      <c r="AQ42">
        <f>IF(SUMIF('Benefits Backend'!$AE$1:$BO$1,AQ$3,'Benefits Backend'!$AE41:$BO41)&gt;=1,1,0)*$H42</f>
        <v>0</v>
      </c>
      <c r="AR42">
        <f>IF(SUMIF('Benefits Backend'!$AE$1:$BO$1,AR$3,'Benefits Backend'!$AE41:$BO41)&gt;=1,1,0)*$H42</f>
        <v>0</v>
      </c>
      <c r="AS42">
        <f>IF(SUMIF('Benefits Backend'!$AE$1:$BO$1,AS$3,'Benefits Backend'!$AE41:$BO41)&gt;=1,1,0)*$H42</f>
        <v>0</v>
      </c>
      <c r="AT42">
        <f>IF(SUMIF('Benefits Backend'!$AE$1:$BO$1,AT$3,'Benefits Backend'!$AE41:$BO41)&gt;=1,1,0)*$H42</f>
        <v>0</v>
      </c>
      <c r="AU42">
        <f>IF(SUMIF('Benefits Backend'!$AE$1:$BO$1,AU$3,'Benefits Backend'!$AE41:$BO41)&gt;=1,1,0)*$H42</f>
        <v>0</v>
      </c>
      <c r="AV42">
        <f>IF(SUMIF('Benefits Backend'!$AE$1:$BO$1,AV$3,'Benefits Backend'!$AE41:$BO41)&gt;=1,1,0)*$H42</f>
        <v>0</v>
      </c>
      <c r="AW42">
        <f>IF(SUMIF('Benefits Backend'!$AE$1:$BO$1,AW$3,'Benefits Backend'!$AE41:$BO41)&gt;=1,1,0)*$H42</f>
        <v>0</v>
      </c>
      <c r="AX42">
        <f>IF(SUMIF('Benefits Backend'!$AE$1:$BO$1,AX$3,'Benefits Backend'!$AE41:$BO41)&gt;=1,1,0)*$H42</f>
        <v>0</v>
      </c>
      <c r="AY42">
        <f>IF(SUMIF('Benefits Backend'!$AE$1:$BO$1,AY$3,'Benefits Backend'!$AE41:$BO41)&gt;=1,1,0)*$H42</f>
        <v>0</v>
      </c>
      <c r="AZ42">
        <f>IF(SUMIF('Benefits Backend'!$AE$1:$BO$1,AZ$3,'Benefits Backend'!$AE41:$BO41)&gt;=1,1,0)*$H42</f>
        <v>0</v>
      </c>
      <c r="BA42">
        <f>IF(SUMIF('Benefits Backend'!$AE$1:$BO$1,BA$3,'Benefits Backend'!$AE41:$BO41)&gt;=1,1,0)*$H42</f>
        <v>0</v>
      </c>
      <c r="BB42">
        <f>IF(SUMIF('Benefits Backend'!$AE$1:$BO$1,BB$3,'Benefits Backend'!$AE41:$BO41)&gt;=1,1,0)*$H42</f>
        <v>0</v>
      </c>
      <c r="BC42">
        <f>IF(SUMIF('Benefits Backend'!$AE$1:$BO$1,BC$3,'Benefits Backend'!$AE41:$BO41)&gt;=1,1,0)*$H42</f>
        <v>0</v>
      </c>
      <c r="BD42">
        <f>IF(SUMIF('Benefits Backend'!$AE$1:$BO$1,BD$3,'Benefits Backend'!$AE41:$BO41)&gt;=1,1,0)*$H42</f>
        <v>0</v>
      </c>
      <c r="BE42">
        <f>IF(SUMIF('Benefits Backend'!$AE$1:$BO$1,BE$3,'Benefits Backend'!$AE41:$BO41)&gt;=1,1,0)*$H42</f>
        <v>0</v>
      </c>
    </row>
    <row r="43" spans="1:57">
      <c r="A43" s="5" t="str">
        <f>_xlfn.XLOOKUP($E43,'Raw Data'!$E:$E,'Raw Data'!A:A,"ERROR",0,1)</f>
        <v>AE</v>
      </c>
      <c r="B43" s="5" t="str">
        <f>_xlfn.XLOOKUP($E43,'Raw Data'!$E:$E,'Raw Data'!B:B,"ERROR",0,1)</f>
        <v>Hair Mousses</v>
      </c>
      <c r="C43" s="5" t="str">
        <f>_xlfn.XLOOKUP($E43,'Raw Data'!$E:$E,'Raw Data'!C:C,"ERROR",0,1)</f>
        <v>ogx</v>
      </c>
      <c r="D43" s="5" t="str">
        <f>_xlfn.XLOOKUP($E43,'Raw Data'!$E:$E,'Raw Data'!D:D,"ERROR",0,1)</f>
        <v>www.amazon.ae/dp/B00LAXO5VG</v>
      </c>
      <c r="E43" s="5" t="s">
        <v>188</v>
      </c>
      <c r="F43" s="9" t="str">
        <f>_xlfn.XLOOKUP($E43,'Raw Data'!$E:$E,'Raw Data'!F:F,"ERROR",0,1)</f>
        <v>OGX Renewing + Argan Oil of Morocco Voluminous Mousse, 8 Ounce</v>
      </c>
      <c r="G43" s="10">
        <f>_xlfn.XLOOKUP($E43,'Raw Data'!$E:$E,'Raw Data'!G:G,"ERROR",0,1)</f>
        <v>28</v>
      </c>
      <c r="H43" s="9">
        <f>_xlfn.XLOOKUP($E43,'Raw Data'!$E:$E,'Raw Data'!H:H,"ERROR",0,1)</f>
        <v>4757.5</v>
      </c>
      <c r="I43" s="9">
        <f>_xlfn.XLOOKUP($E43,'Raw Data'!$E:$E,'Raw Data'!I:I,"ERROR",0,1)</f>
        <v>0.00636944141893188</v>
      </c>
      <c r="J43" s="9" t="str">
        <f>_xlfn.XLOOKUP($E43,'Raw Data'!$E:$E,'Raw Data'!J:J,"ERROR",0,1)</f>
        <v>Yes</v>
      </c>
      <c r="K43" s="14" t="str">
        <f t="array" ref="K43">_xlfn.IFS(AND(L43&gt;0,L43&lt;=5),"0 to 5",AND(L43&gt;5,L43&lt;=10),"5 to 10",AND(L43&gt;10,L43&lt;=15),"10 to 15",AND(L43&gt;15,L43&lt;=20),"15 to 20",AND(L43&gt;20,L43&lt;=30),"20 to 30",AND(L43&gt;30,L43&lt;=40),"30 to 40",AND(L43&gt;40,L43&lt;=50),"40 to 50",AND(L43&gt;50,L43&lt;=75),"50 to 75",AND(L43&gt;75,L43&lt;=100),"75 to 100",AND(L43&gt;100,L43&lt;=150),"100 to 150",AND(L43&gt;150,L43&lt;=200),"150 to 200",AND(L43&gt;200,L43&lt;=250),"200 to 250",AND(L43&gt;250,L43&lt;=300),"250 to 300",AND(L43&gt;300,L43&lt;=400),"300 to 400",AND(L43&gt;400,L43&lt;=500),"400 to 500",L43&gt;500,"500+")</f>
        <v>200 to 250</v>
      </c>
      <c r="L43" s="9">
        <f>_xlfn.XLOOKUP($E43,'Raw Data'!$E:$E,'Raw Data'!L:L,"ERROR",0,1)</f>
        <v>203.02</v>
      </c>
      <c r="M43" s="14" t="str">
        <f t="array" ref="M43">_xlfn.IFS(AND(N43&gt;0,N43&lt;=5),"0 to 5",AND(N43&gt;5,N43&lt;=10),"5 to 10",AND(N43&gt;10,N43&lt;=15),"10 to 15",AND(N43&gt;15,N43&lt;=20),"15 to 20",AND(N43&gt;20,N43&lt;=30),"20 to 30",AND(N43&gt;30,N43&lt;=40),"30 to 40",AND(N43&gt;40,N43&lt;=50),"40 to 50",AND(N43&gt;50,N43&lt;=75),"50 to 75",AND(N43&gt;75,N43&lt;=100),"75 to 100",AND(N43&gt;100,N43&lt;=150),"100 to 150",AND(N43&gt;150,N43&lt;=200),"150 to 200",AND(N43&gt;200,N43&lt;=250),"200 to 250",AND(N43&gt;250,N43&lt;=300),"250 to 300",AND(N43&gt;300,N43&lt;=400),"300 to 400",AND(N43&gt;400,N43&lt;=500),"400 to 500",N43&gt;500,"500+")</f>
        <v>200 to 250</v>
      </c>
      <c r="N43" s="9">
        <f>_xlfn.XLOOKUP($E43,'Raw Data'!$E:$E,'Raw Data'!N:N,"ERROR",0,1)</f>
        <v>236.57</v>
      </c>
      <c r="O43" s="14" t="str">
        <f t="array" ref="O43">_xlfn.IFS(P43=0,"No Discount",AND(P43&gt;0,P43&lt;=0.02),"0% to 2%",AND(P43&gt;0.02,P43&lt;=0.04),"2% to 4%",AND(P43&gt;0.04,P43&lt;=0.06),"4% to 6%",AND(P43&gt;0.06,P43&lt;=0.08),"6% to 8%",AND(P43&gt;0.08,P43&lt;=0.1),"8% to 10%",AND(P43&gt;0.1,P43&lt;=0.15),"10% to 15%",AND(P43&gt;0.15,P43&lt;=0.2),"15% to 20%",AND(P43&gt;0.2,P43&lt;=0.25),"20% to 25%",AND(P43&gt;0.25,P43&lt;=0.3),"25% to 30%",AND(P43&gt;0.3,P43&lt;=0.4),"30% to 40%",AND(P43&gt;0.4,P43&lt;=0.5),"40% to 50%",AND(P43&gt;0.5,P43&lt;=0.75),"50% to 75%",AND(P43&gt;0.75,P43&lt;=1),"75% to 100%")</f>
        <v>10% to 15%</v>
      </c>
      <c r="P43" s="10">
        <f>_xlfn.XLOOKUP($E43,'Raw Data'!$E:$E,'Raw Data'!P:P,"ERROR",0,1)</f>
        <v>0.141818489242085</v>
      </c>
      <c r="Q43" s="9">
        <f>_xlfn.XLOOKUP($E43,'Raw Data'!$E:$E,'Raw Data'!Q:Q,"ERROR",0,1)</f>
        <v>8</v>
      </c>
      <c r="R43" s="9" t="str">
        <f>_xlfn.XLOOKUP($E43,'Raw Data'!$E:$E,'Raw Data'!R:R,"ERROR",0,1)</f>
        <v>oz</v>
      </c>
      <c r="S43" s="5" t="str">
        <f t="array" ref="S43">_xlfn.IFS(AND(T43&gt;0,T43&lt;=0.05),"0 to 0.05",AND(T43&gt;0.05,T43&lt;=0.1),"0.05 to 0.1",AND(T43&gt;0.1,T43&lt;=0.2),"0.1 to 0.2",AND(T43&gt;0.2,T43&lt;=0.3),"0.2 to 0.3",AND(T43&gt;0.3,T43&lt;=0.4),"0.3 to 0.4",AND(T43&gt;0.4,T43&lt;=0.5),"0.4 to 0.5",AND(T43&gt;0.5,T43&lt;=0.75),"0.5 to 0.75",AND(T43&gt;0.75,T43&lt;=1),"0.75 to 1",AND(T43&gt;1,T43&lt;=2),"1 to 2",AND(T43&gt;2,T43&lt;=3),"2 to 3",AND(T43&gt;3,T43&lt;=4),"3 to 4",AND(T43&gt;4,T43&lt;=5),"4 to 5",AND(T43&gt;5,T43&lt;=10),"5 to 10",T43&gt;10,"10+")</f>
        <v>0.75 to 1</v>
      </c>
      <c r="T43" s="10">
        <f t="shared" si="1"/>
        <v>0.858217788298952</v>
      </c>
      <c r="U43" s="15" t="str">
        <f t="array" ref="U43">_xlfn.IFS(AND(V43&gt;0,V43&lt;=0.05),"0 to 0.05",AND(V43&gt;0.05,V43&lt;=0.1),"0.05 to 0.1",AND(V43&gt;0.1,V43&lt;=0.2),"0.1 to 0.2",AND(V43&gt;0.2,V43&lt;=0.3),"0.2 to 0.3",AND(V43&gt;0.3,V43&lt;=0.4),"0.3 to 0.4",AND(V43&gt;0.4,V43&lt;=0.5),"0.4 to 0.5",AND(V43&gt;0.5,V43&lt;=0.75),"0.5 to 0.75",AND(V43&gt;0.75,V43&lt;=1),"0.75 to 1",AND(V43&gt;1,V43&lt;=2),"1 to 2",AND(V43&gt;2,V43&lt;=3),"2 to 3",AND(V43&gt;3,V43&lt;=4),"3 to 4",AND(V43&gt;4,V43&lt;=5),"4 to 5",AND(V43&gt;5,V43&lt;=10),"5 to 10",V43&gt;10,"10+")</f>
        <v>0.2 to 0.3</v>
      </c>
      <c r="V43" s="10">
        <f t="shared" si="2"/>
        <v>0.27001141359486</v>
      </c>
      <c r="W43" s="15" t="str">
        <f t="array" ref="W43">_xlfn.IFS(AND(X43&gt;0,X43&lt;=0.05),"0 to 0.05",AND(X43&gt;0.05,X43&lt;=0.1),"0.05 to 0.1",AND(X43&gt;0.1,X43&lt;=0.2),"0.1 to 0.2",AND(X43&gt;0.2,X43&lt;=0.3),"0.2 to 0.3",AND(X43&gt;0.3,X43&lt;=0.4),"0.3 to 0.4",AND(X43&gt;0.4,X43&lt;=0.5),"0.4 to 0.5",AND(X43&gt;0.5,X43&lt;=0.75),"0.5 to 0.75",AND(X43&gt;0.75,X43&lt;=1),"0.75 to 1",AND(X43&gt;1,X43&lt;=2),"1 to 2",AND(X43&gt;2,X43&lt;=3),"2 to 3",AND(X43&gt;3,X43&lt;=4),"3 to 4",AND(X43&gt;4,X43&lt;=5),"4 to 5",AND(X43&gt;5,X43&lt;=10),"5 to 10",X43&gt;10,"10+")</f>
        <v>0.2 to 0.3</v>
      </c>
      <c r="X43" s="16">
        <f t="shared" si="3"/>
        <v>0.231718802840717</v>
      </c>
      <c r="Y43" s="5" t="str">
        <f t="array" ref="Y43">_xlfn.IFS(AND(Z43&gt;0,Z43&lt;=1),"0 to 1",AND(Z43&gt;1,Z43&lt;=2),"1 to 2",AND(Z43&gt;2,Z43&lt;=4),"2 to 4",AND(Z43&gt;4,Z43&lt;=6),"4 to 6",AND(Z43&gt;6,Z43&lt;=8),"6 to 8",AND(Z43&gt;8,Z43&lt;=10),"8 to 10",AND(Z43&gt;10,Z43&lt;=15),"10 to 15",AND(Z43&gt;15,Z43&lt;=20),"15 to 20",AND(Z43&gt;20,Z43&lt;=25),"20 to 25",AND(Z43&gt;25,Z43&lt;=30),"25 to 30",AND(Z43&gt;30,Z43&lt;=40),"30 to 40",AND(Z43&gt;40,Z43&lt;=50),"40 to 50",Z43&gt;50,"50+")</f>
        <v>6 to 8</v>
      </c>
      <c r="Z43" s="9">
        <f t="array" ref="Z43">_xlfn.IFS(AA43="oz",_xlfn.IFS(R43="oz",Q43,R43="fl oz",Q43*1.04,R43="ml",Q43*0.0338),AA43="fl oz",_xlfn.IFS(R43="oz",Q43/1.04,R43="fl oz",Q43,R43="ml",Q43*0.0338/1.04),AA43="ml",_xlfn.IFS(R43="oz",Q43/0.0338,R43="fl oz",Q43*1.04/0.0338,R43="ml",Q43))</f>
        <v>8</v>
      </c>
      <c r="AA43" s="9" t="str">
        <f>_xlfn.XLOOKUP($E43,'Raw Data'!$E:$E,'Raw Data'!AA:AA,"ERROR",0,1)</f>
        <v>oz</v>
      </c>
      <c r="AB43" s="5" t="s">
        <v>189</v>
      </c>
      <c r="AC43" s="5" t="s">
        <v>104</v>
      </c>
      <c r="AD43" s="5" t="s">
        <v>190</v>
      </c>
      <c r="AE43">
        <f>IF(SUMIF('Benefits Backend'!$AE$1:$BO$1,AE$3,'Benefits Backend'!$AE42:$BO42)&gt;=1,1,0)*$H43</f>
        <v>0</v>
      </c>
      <c r="AF43">
        <f>IF(SUMIF('Benefits Backend'!$AE$1:$BO$1,AF$3,'Benefits Backend'!$AE42:$BO42)&gt;=1,1,0)*$H43</f>
        <v>4757.5</v>
      </c>
      <c r="AG43">
        <f>IF(SUMIF('Benefits Backend'!$AE$1:$BO$1,AG$3,'Benefits Backend'!$AE42:$BO42)&gt;=1,1,0)*$H43</f>
        <v>0</v>
      </c>
      <c r="AH43">
        <f>IF(SUMIF('Benefits Backend'!$AE$1:$BO$1,AH$3,'Benefits Backend'!$AE42:$BO42)&gt;=1,1,0)*$H43</f>
        <v>0</v>
      </c>
      <c r="AI43">
        <f>IF(SUMIF('Benefits Backend'!$AE$1:$BO$1,AI$3,'Benefits Backend'!$AE42:$BO42)&gt;=1,1,0)*$H43</f>
        <v>0</v>
      </c>
      <c r="AJ43">
        <f>IF(SUMIF('Benefits Backend'!$AE$1:$BO$1,AJ$3,'Benefits Backend'!$AE42:$BO42)&gt;=1,1,0)*$H43</f>
        <v>0</v>
      </c>
      <c r="AK43">
        <f>IF(SUMIF('Benefits Backend'!$AE$1:$BO$1,AK$3,'Benefits Backend'!$AE42:$BO42)&gt;=1,1,0)*$H43</f>
        <v>0</v>
      </c>
      <c r="AL43">
        <f>IF(SUMIF('Benefits Backend'!$AE$1:$BO$1,AL$3,'Benefits Backend'!$AE42:$BO42)&gt;=1,1,0)*$H43</f>
        <v>4757.5</v>
      </c>
      <c r="AM43">
        <f>IF(SUMIF('Benefits Backend'!$AE$1:$BO$1,AM$3,'Benefits Backend'!$AE42:$BO42)&gt;=1,1,0)*$H43</f>
        <v>0</v>
      </c>
      <c r="AN43">
        <f>IF(SUMIF('Benefits Backend'!$AE$1:$BO$1,AN$3,'Benefits Backend'!$AE42:$BO42)&gt;=1,1,0)*$H43</f>
        <v>0</v>
      </c>
      <c r="AO43">
        <f>IF(SUMIF('Benefits Backend'!$AE$1:$BO$1,AO$3,'Benefits Backend'!$AE42:$BO42)&gt;=1,1,0)*$H43</f>
        <v>0</v>
      </c>
      <c r="AP43">
        <f>IF(SUMIF('Benefits Backend'!$AE$1:$BO$1,AP$3,'Benefits Backend'!$AE42:$BO42)&gt;=1,1,0)*$H43</f>
        <v>0</v>
      </c>
      <c r="AQ43">
        <f>IF(SUMIF('Benefits Backend'!$AE$1:$BO$1,AQ$3,'Benefits Backend'!$AE42:$BO42)&gt;=1,1,0)*$H43</f>
        <v>4757.5</v>
      </c>
      <c r="AR43">
        <f>IF(SUMIF('Benefits Backend'!$AE$1:$BO$1,AR$3,'Benefits Backend'!$AE42:$BO42)&gt;=1,1,0)*$H43</f>
        <v>0</v>
      </c>
      <c r="AS43">
        <f>IF(SUMIF('Benefits Backend'!$AE$1:$BO$1,AS$3,'Benefits Backend'!$AE42:$BO42)&gt;=1,1,0)*$H43</f>
        <v>0</v>
      </c>
      <c r="AT43">
        <f>IF(SUMIF('Benefits Backend'!$AE$1:$BO$1,AT$3,'Benefits Backend'!$AE42:$BO42)&gt;=1,1,0)*$H43</f>
        <v>0</v>
      </c>
      <c r="AU43">
        <f>IF(SUMIF('Benefits Backend'!$AE$1:$BO$1,AU$3,'Benefits Backend'!$AE42:$BO42)&gt;=1,1,0)*$H43</f>
        <v>0</v>
      </c>
      <c r="AV43">
        <f>IF(SUMIF('Benefits Backend'!$AE$1:$BO$1,AV$3,'Benefits Backend'!$AE42:$BO42)&gt;=1,1,0)*$H43</f>
        <v>0</v>
      </c>
      <c r="AW43">
        <f>IF(SUMIF('Benefits Backend'!$AE$1:$BO$1,AW$3,'Benefits Backend'!$AE42:$BO42)&gt;=1,1,0)*$H43</f>
        <v>0</v>
      </c>
      <c r="AX43">
        <f>IF(SUMIF('Benefits Backend'!$AE$1:$BO$1,AX$3,'Benefits Backend'!$AE42:$BO42)&gt;=1,1,0)*$H43</f>
        <v>0</v>
      </c>
      <c r="AY43">
        <f>IF(SUMIF('Benefits Backend'!$AE$1:$BO$1,AY$3,'Benefits Backend'!$AE42:$BO42)&gt;=1,1,0)*$H43</f>
        <v>0</v>
      </c>
      <c r="AZ43">
        <f>IF(SUMIF('Benefits Backend'!$AE$1:$BO$1,AZ$3,'Benefits Backend'!$AE42:$BO42)&gt;=1,1,0)*$H43</f>
        <v>0</v>
      </c>
      <c r="BA43">
        <f>IF(SUMIF('Benefits Backend'!$AE$1:$BO$1,BA$3,'Benefits Backend'!$AE42:$BO42)&gt;=1,1,0)*$H43</f>
        <v>0</v>
      </c>
      <c r="BB43">
        <f>IF(SUMIF('Benefits Backend'!$AE$1:$BO$1,BB$3,'Benefits Backend'!$AE42:$BO42)&gt;=1,1,0)*$H43</f>
        <v>0</v>
      </c>
      <c r="BC43">
        <f>IF(SUMIF('Benefits Backend'!$AE$1:$BO$1,BC$3,'Benefits Backend'!$AE42:$BO42)&gt;=1,1,0)*$H43</f>
        <v>0</v>
      </c>
      <c r="BD43">
        <f>IF(SUMIF('Benefits Backend'!$AE$1:$BO$1,BD$3,'Benefits Backend'!$AE42:$BO42)&gt;=1,1,0)*$H43</f>
        <v>0</v>
      </c>
      <c r="BE43">
        <f>IF(SUMIF('Benefits Backend'!$AE$1:$BO$1,BE$3,'Benefits Backend'!$AE42:$BO42)&gt;=1,1,0)*$H43</f>
        <v>0</v>
      </c>
    </row>
    <row r="44" spans="1:57">
      <c r="A44" s="5" t="str">
        <f>_xlfn.XLOOKUP($E44,'Raw Data'!$E:$E,'Raw Data'!A:A,"ERROR",0,1)</f>
        <v>AE</v>
      </c>
      <c r="B44" s="5" t="str">
        <f>_xlfn.XLOOKUP($E44,'Raw Data'!$E:$E,'Raw Data'!B:B,"ERROR",0,1)</f>
        <v>Hair Mousses</v>
      </c>
      <c r="C44" s="5" t="str">
        <f>_xlfn.XLOOKUP($E44,'Raw Data'!$E:$E,'Raw Data'!C:C,"ERROR",0,1)</f>
        <v>schwarzkopf</v>
      </c>
      <c r="D44" s="5" t="str">
        <f>_xlfn.XLOOKUP($E44,'Raw Data'!$E:$E,'Raw Data'!D:D,"ERROR",0,1)</f>
        <v>www.amazon.ae/dp/B01BYKU536</v>
      </c>
      <c r="E44" s="5" t="s">
        <v>191</v>
      </c>
      <c r="F44" s="9" t="str">
        <f>_xlfn.XLOOKUP($E44,'Raw Data'!$E:$E,'Raw Data'!F:F,"ERROR",0,1)</f>
        <v>Schwarzkopf Got2b Twisted Curling Mousse - 250ml Schwarzkopf Got2b Twisted Curling Mousse - 250ml</v>
      </c>
      <c r="G44" s="10">
        <f>_xlfn.XLOOKUP($E44,'Raw Data'!$E:$E,'Raw Data'!G:G,"ERROR",0,1)</f>
        <v>114</v>
      </c>
      <c r="H44" s="9">
        <f>_xlfn.XLOOKUP($E44,'Raw Data'!$E:$E,'Raw Data'!H:H,"ERROR",0,1)</f>
        <v>4709.64</v>
      </c>
      <c r="I44" s="9">
        <f>_xlfn.XLOOKUP($E44,'Raw Data'!$E:$E,'Raw Data'!I:I,"ERROR",0,1)</f>
        <v>0.00630536544072693</v>
      </c>
      <c r="J44" s="9" t="str">
        <f>_xlfn.XLOOKUP($E44,'Raw Data'!$E:$E,'Raw Data'!J:J,"ERROR",0,1)</f>
        <v>Yes</v>
      </c>
      <c r="K44" s="14" t="str">
        <f t="array" ref="K44">_xlfn.IFS(AND(L44&gt;0,L44&lt;=5),"0 to 5",AND(L44&gt;5,L44&lt;=10),"5 to 10",AND(L44&gt;10,L44&lt;=15),"10 to 15",AND(L44&gt;15,L44&lt;=20),"15 to 20",AND(L44&gt;20,L44&lt;=30),"20 to 30",AND(L44&gt;30,L44&lt;=40),"30 to 40",AND(L44&gt;40,L44&lt;=50),"40 to 50",AND(L44&gt;50,L44&lt;=75),"50 to 75",AND(L44&gt;75,L44&lt;=100),"75 to 100",AND(L44&gt;100,L44&lt;=150),"100 to 150",AND(L44&gt;150,L44&lt;=200),"150 to 200",AND(L44&gt;200,L44&lt;=250),"200 to 250",AND(L44&gt;250,L44&lt;=300),"250 to 300",AND(L44&gt;300,L44&lt;=400),"300 to 400",AND(L44&gt;400,L44&lt;=500),"400 to 500",L44&gt;500,"500+")</f>
        <v>40 to 50</v>
      </c>
      <c r="L44" s="9">
        <f>_xlfn.XLOOKUP($E44,'Raw Data'!$E:$E,'Raw Data'!L:L,"ERROR",0,1)</f>
        <v>44.73</v>
      </c>
      <c r="M44" s="14" t="str">
        <f t="array" ref="M44">_xlfn.IFS(AND(N44&gt;0,N44&lt;=5),"0 to 5",AND(N44&gt;5,N44&lt;=10),"5 to 10",AND(N44&gt;10,N44&lt;=15),"10 to 15",AND(N44&gt;15,N44&lt;=20),"15 to 20",AND(N44&gt;20,N44&lt;=30),"20 to 30",AND(N44&gt;30,N44&lt;=40),"30 to 40",AND(N44&gt;40,N44&lt;=50),"40 to 50",AND(N44&gt;50,N44&lt;=75),"50 to 75",AND(N44&gt;75,N44&lt;=100),"75 to 100",AND(N44&gt;100,N44&lt;=150),"100 to 150",AND(N44&gt;150,N44&lt;=200),"150 to 200",AND(N44&gt;200,N44&lt;=250),"200 to 250",AND(N44&gt;250,N44&lt;=300),"250 to 300",AND(N44&gt;300,N44&lt;=400),"300 to 400",AND(N44&gt;400,N44&lt;=500),"400 to 500",N44&gt;500,"500+")</f>
        <v>50 to 75</v>
      </c>
      <c r="N44" s="9">
        <f>_xlfn.XLOOKUP($E44,'Raw Data'!$E:$E,'Raw Data'!N:N,"ERROR",0,1)</f>
        <v>57.63</v>
      </c>
      <c r="O44" s="14" t="str">
        <f t="array" ref="O44">_xlfn.IFS(P44=0,"No Discount",AND(P44&gt;0,P44&lt;=0.02),"0% to 2%",AND(P44&gt;0.02,P44&lt;=0.04),"2% to 4%",AND(P44&gt;0.04,P44&lt;=0.06),"4% to 6%",AND(P44&gt;0.06,P44&lt;=0.08),"6% to 8%",AND(P44&gt;0.08,P44&lt;=0.1),"8% to 10%",AND(P44&gt;0.1,P44&lt;=0.15),"10% to 15%",AND(P44&gt;0.15,P44&lt;=0.2),"15% to 20%",AND(P44&gt;0.2,P44&lt;=0.25),"20% to 25%",AND(P44&gt;0.25,P44&lt;=0.3),"25% to 30%",AND(P44&gt;0.3,P44&lt;=0.4),"30% to 40%",AND(P44&gt;0.4,P44&lt;=0.5),"40% to 50%",AND(P44&gt;0.5,P44&lt;=0.75),"50% to 75%",AND(P44&gt;0.75,P44&lt;=1),"75% to 100%")</f>
        <v>20% to 25%</v>
      </c>
      <c r="P44" s="10">
        <f>_xlfn.XLOOKUP($E44,'Raw Data'!$E:$E,'Raw Data'!P:P,"ERROR",0,1)</f>
        <v>0.223841749089016</v>
      </c>
      <c r="Q44" s="9">
        <f>_xlfn.XLOOKUP($E44,'Raw Data'!$E:$E,'Raw Data'!Q:Q,"ERROR",0,1)</f>
        <v>250</v>
      </c>
      <c r="R44" s="9" t="str">
        <f>_xlfn.XLOOKUP($E44,'Raw Data'!$E:$E,'Raw Data'!R:R,"ERROR",0,1)</f>
        <v>ml</v>
      </c>
      <c r="S44" s="5" t="str">
        <f t="array" ref="S44">_xlfn.IFS(AND(T44&gt;0,T44&lt;=0.05),"0 to 0.05",AND(T44&gt;0.05,T44&lt;=0.1),"0.05 to 0.1",AND(T44&gt;0.1,T44&lt;=0.2),"0.1 to 0.2",AND(T44&gt;0.2,T44&lt;=0.3),"0.2 to 0.3",AND(T44&gt;0.3,T44&lt;=0.4),"0.3 to 0.4",AND(T44&gt;0.4,T44&lt;=0.5),"0.4 to 0.5",AND(T44&gt;0.5,T44&lt;=0.75),"0.5 to 0.75",AND(T44&gt;0.75,T44&lt;=1),"0.75 to 1",AND(T44&gt;1,T44&lt;=2),"1 to 2",AND(T44&gt;2,T44&lt;=3),"2 to 3",AND(T44&gt;3,T44&lt;=4),"3 to 4",AND(T44&gt;4,T44&lt;=5),"4 to 5",AND(T44&gt;5,T44&lt;=10),"5 to 10",T44&gt;10,"10+")</f>
        <v>0.1 to 0.2</v>
      </c>
      <c r="T44" s="10">
        <f t="shared" si="1"/>
        <v>0.179015594327371</v>
      </c>
      <c r="U44" s="15" t="str">
        <f t="array" ref="U44">_xlfn.IFS(AND(V44&gt;0,V44&lt;=0.05),"0 to 0.05",AND(V44&gt;0.05,V44&lt;=0.1),"0.05 to 0.1",AND(V44&gt;0.1,V44&lt;=0.2),"0.1 to 0.2",AND(V44&gt;0.2,V44&lt;=0.3),"0.2 to 0.3",AND(V44&gt;0.3,V44&lt;=0.4),"0.3 to 0.4",AND(V44&gt;0.4,V44&lt;=0.5),"0.4 to 0.5",AND(V44&gt;0.5,V44&lt;=0.75),"0.5 to 0.75",AND(V44&gt;0.75,V44&lt;=1),"0.75 to 1",AND(V44&gt;1,V44&lt;=2),"1 to 2",AND(V44&gt;2,V44&lt;=3),"2 to 3",AND(V44&gt;3,V44&lt;=4),"3 to 4",AND(V44&gt;4,V44&lt;=5),"4 to 5",AND(V44&gt;5,V44&lt;=10),"5 to 10",V44&gt;10,"10+")</f>
        <v>0.05 to 0.1</v>
      </c>
      <c r="V44" s="10">
        <f t="shared" si="2"/>
        <v>0.0622736541313061</v>
      </c>
      <c r="W44" s="15" t="str">
        <f t="array" ref="W44">_xlfn.IFS(AND(X44&gt;0,X44&lt;=0.05),"0 to 0.05",AND(X44&gt;0.05,X44&lt;=0.1),"0.05 to 0.1",AND(X44&gt;0.1,X44&lt;=0.2),"0.1 to 0.2",AND(X44&gt;0.2,X44&lt;=0.3),"0.2 to 0.3",AND(X44&gt;0.3,X44&lt;=0.4),"0.3 to 0.4",AND(X44&gt;0.4,X44&lt;=0.5),"0.4 to 0.5",AND(X44&gt;0.5,X44&lt;=0.75),"0.5 to 0.75",AND(X44&gt;0.75,X44&lt;=1),"0.75 to 1",AND(X44&gt;1,X44&lt;=2),"1 to 2",AND(X44&gt;2,X44&lt;=3),"2 to 3",AND(X44&gt;3,X44&lt;=4),"3 to 4",AND(X44&gt;4,X44&lt;=5),"4 to 5",AND(X44&gt;5,X44&lt;=10),"5 to 10",X44&gt;10,"10+")</f>
        <v>0 to 0.05</v>
      </c>
      <c r="X44" s="16">
        <f t="shared" si="3"/>
        <v>0.0483342104683901</v>
      </c>
      <c r="Y44" s="5" t="str">
        <f t="array" ref="Y44">_xlfn.IFS(AND(Z44&gt;0,Z44&lt;=1),"0 to 1",AND(Z44&gt;1,Z44&lt;=2),"1 to 2",AND(Z44&gt;2,Z44&lt;=4),"2 to 4",AND(Z44&gt;4,Z44&lt;=6),"4 to 6",AND(Z44&gt;6,Z44&lt;=8),"6 to 8",AND(Z44&gt;8,Z44&lt;=10),"8 to 10",AND(Z44&gt;10,Z44&lt;=15),"10 to 15",AND(Z44&gt;15,Z44&lt;=20),"15 to 20",AND(Z44&gt;20,Z44&lt;=25),"20 to 25",AND(Z44&gt;25,Z44&lt;=30),"25 to 30",AND(Z44&gt;30,Z44&lt;=40),"30 to 40",AND(Z44&gt;40,Z44&lt;=50),"40 to 50",Z44&gt;50,"50+")</f>
        <v>8 to 10</v>
      </c>
      <c r="Z44" s="9">
        <f t="array" ref="Z44">_xlfn.IFS(AA44="oz",_xlfn.IFS(R44="oz",Q44,R44="fl oz",Q44*1.04,R44="ml",Q44*0.0338),AA44="fl oz",_xlfn.IFS(R44="oz",Q44/1.04,R44="fl oz",Q44,R44="ml",Q44*0.0338/1.04),AA44="ml",_xlfn.IFS(R44="oz",Q44/0.0338,R44="fl oz",Q44*1.04/0.0338,R44="ml",Q44))</f>
        <v>8.45</v>
      </c>
      <c r="AA44" s="9" t="str">
        <f>_xlfn.XLOOKUP($E44,'Raw Data'!$E:$E,'Raw Data'!AA:AA,"ERROR",0,1)</f>
        <v>oz</v>
      </c>
      <c r="AB44" s="5" t="s">
        <v>192</v>
      </c>
      <c r="AC44" s="5" t="s">
        <v>193</v>
      </c>
      <c r="AD44" s="5" t="s">
        <v>43</v>
      </c>
      <c r="AE44">
        <f>IF(SUMIF('Benefits Backend'!$AE$1:$BO$1,AE$3,'Benefits Backend'!$AE43:$BO43)&gt;=1,1,0)*$H44</f>
        <v>0</v>
      </c>
      <c r="AF44">
        <f>IF(SUMIF('Benefits Backend'!$AE$1:$BO$1,AF$3,'Benefits Backend'!$AE43:$BO43)&gt;=1,1,0)*$H44</f>
        <v>0</v>
      </c>
      <c r="AG44">
        <f>IF(SUMIF('Benefits Backend'!$AE$1:$BO$1,AG$3,'Benefits Backend'!$AE43:$BO43)&gt;=1,1,0)*$H44</f>
        <v>0</v>
      </c>
      <c r="AH44">
        <f>IF(SUMIF('Benefits Backend'!$AE$1:$BO$1,AH$3,'Benefits Backend'!$AE43:$BO43)&gt;=1,1,0)*$H44</f>
        <v>0</v>
      </c>
      <c r="AI44">
        <f>IF(SUMIF('Benefits Backend'!$AE$1:$BO$1,AI$3,'Benefits Backend'!$AE43:$BO43)&gt;=1,1,0)*$H44</f>
        <v>0</v>
      </c>
      <c r="AJ44">
        <f>IF(SUMIF('Benefits Backend'!$AE$1:$BO$1,AJ$3,'Benefits Backend'!$AE43:$BO43)&gt;=1,1,0)*$H44</f>
        <v>0</v>
      </c>
      <c r="AK44">
        <f>IF(SUMIF('Benefits Backend'!$AE$1:$BO$1,AK$3,'Benefits Backend'!$AE43:$BO43)&gt;=1,1,0)*$H44</f>
        <v>0</v>
      </c>
      <c r="AL44">
        <f>IF(SUMIF('Benefits Backend'!$AE$1:$BO$1,AL$3,'Benefits Backend'!$AE43:$BO43)&gt;=1,1,0)*$H44</f>
        <v>4709.64</v>
      </c>
      <c r="AM44">
        <f>IF(SUMIF('Benefits Backend'!$AE$1:$BO$1,AM$3,'Benefits Backend'!$AE43:$BO43)&gt;=1,1,0)*$H44</f>
        <v>4709.64</v>
      </c>
      <c r="AN44">
        <f>IF(SUMIF('Benefits Backend'!$AE$1:$BO$1,AN$3,'Benefits Backend'!$AE43:$BO43)&gt;=1,1,0)*$H44</f>
        <v>0</v>
      </c>
      <c r="AO44">
        <f>IF(SUMIF('Benefits Backend'!$AE$1:$BO$1,AO$3,'Benefits Backend'!$AE43:$BO43)&gt;=1,1,0)*$H44</f>
        <v>4709.64</v>
      </c>
      <c r="AP44">
        <f>IF(SUMIF('Benefits Backend'!$AE$1:$BO$1,AP$3,'Benefits Backend'!$AE43:$BO43)&gt;=1,1,0)*$H44</f>
        <v>0</v>
      </c>
      <c r="AQ44">
        <f>IF(SUMIF('Benefits Backend'!$AE$1:$BO$1,AQ$3,'Benefits Backend'!$AE43:$BO43)&gt;=1,1,0)*$H44</f>
        <v>0</v>
      </c>
      <c r="AR44">
        <f>IF(SUMIF('Benefits Backend'!$AE$1:$BO$1,AR$3,'Benefits Backend'!$AE43:$BO43)&gt;=1,1,0)*$H44</f>
        <v>0</v>
      </c>
      <c r="AS44">
        <f>IF(SUMIF('Benefits Backend'!$AE$1:$BO$1,AS$3,'Benefits Backend'!$AE43:$BO43)&gt;=1,1,0)*$H44</f>
        <v>0</v>
      </c>
      <c r="AT44">
        <f>IF(SUMIF('Benefits Backend'!$AE$1:$BO$1,AT$3,'Benefits Backend'!$AE43:$BO43)&gt;=1,1,0)*$H44</f>
        <v>0</v>
      </c>
      <c r="AU44">
        <f>IF(SUMIF('Benefits Backend'!$AE$1:$BO$1,AU$3,'Benefits Backend'!$AE43:$BO43)&gt;=1,1,0)*$H44</f>
        <v>0</v>
      </c>
      <c r="AV44">
        <f>IF(SUMIF('Benefits Backend'!$AE$1:$BO$1,AV$3,'Benefits Backend'!$AE43:$BO43)&gt;=1,1,0)*$H44</f>
        <v>0</v>
      </c>
      <c r="AW44">
        <f>IF(SUMIF('Benefits Backend'!$AE$1:$BO$1,AW$3,'Benefits Backend'!$AE43:$BO43)&gt;=1,1,0)*$H44</f>
        <v>0</v>
      </c>
      <c r="AX44">
        <f>IF(SUMIF('Benefits Backend'!$AE$1:$BO$1,AX$3,'Benefits Backend'!$AE43:$BO43)&gt;=1,1,0)*$H44</f>
        <v>0</v>
      </c>
      <c r="AY44">
        <f>IF(SUMIF('Benefits Backend'!$AE$1:$BO$1,AY$3,'Benefits Backend'!$AE43:$BO43)&gt;=1,1,0)*$H44</f>
        <v>0</v>
      </c>
      <c r="AZ44">
        <f>IF(SUMIF('Benefits Backend'!$AE$1:$BO$1,AZ$3,'Benefits Backend'!$AE43:$BO43)&gt;=1,1,0)*$H44</f>
        <v>0</v>
      </c>
      <c r="BA44">
        <f>IF(SUMIF('Benefits Backend'!$AE$1:$BO$1,BA$3,'Benefits Backend'!$AE43:$BO43)&gt;=1,1,0)*$H44</f>
        <v>0</v>
      </c>
      <c r="BB44">
        <f>IF(SUMIF('Benefits Backend'!$AE$1:$BO$1,BB$3,'Benefits Backend'!$AE43:$BO43)&gt;=1,1,0)*$H44</f>
        <v>0</v>
      </c>
      <c r="BC44">
        <f>IF(SUMIF('Benefits Backend'!$AE$1:$BO$1,BC$3,'Benefits Backend'!$AE43:$BO43)&gt;=1,1,0)*$H44</f>
        <v>0</v>
      </c>
      <c r="BD44">
        <f>IF(SUMIF('Benefits Backend'!$AE$1:$BO$1,BD$3,'Benefits Backend'!$AE43:$BO43)&gt;=1,1,0)*$H44</f>
        <v>0</v>
      </c>
      <c r="BE44">
        <f>IF(SUMIF('Benefits Backend'!$AE$1:$BO$1,BE$3,'Benefits Backend'!$AE43:$BO43)&gt;=1,1,0)*$H44</f>
        <v>0</v>
      </c>
    </row>
    <row r="45" spans="1:57">
      <c r="A45" s="5" t="str">
        <f>_xlfn.XLOOKUP($E45,'Raw Data'!$E:$E,'Raw Data'!A:A,"ERROR",0,1)</f>
        <v>AE</v>
      </c>
      <c r="B45" s="5" t="str">
        <f>_xlfn.XLOOKUP($E45,'Raw Data'!$E:$E,'Raw Data'!B:B,"ERROR",0,1)</f>
        <v>Hair Mousses</v>
      </c>
      <c r="C45" s="5" t="str">
        <f>_xlfn.XLOOKUP($E45,'Raw Data'!$E:$E,'Raw Data'!C:C,"ERROR",0,1)</f>
        <v>Keune</v>
      </c>
      <c r="D45" s="5" t="str">
        <f>_xlfn.XLOOKUP($E45,'Raw Data'!$E:$E,'Raw Data'!D:D,"ERROR",0,1)</f>
        <v>www.amazon.ae/dp/B07RJ22872</v>
      </c>
      <c r="E45" s="5" t="s">
        <v>194</v>
      </c>
      <c r="F45" s="9" t="str">
        <f>_xlfn.XLOOKUP($E45,'Raw Data'!$E:$E,'Raw Data'!F:F,"ERROR",0,1)</f>
        <v>Keune - Style Soft Mousse - Volumizing Mousse - 200ml</v>
      </c>
      <c r="G45" s="10">
        <f>_xlfn.XLOOKUP($E45,'Raw Data'!$E:$E,'Raw Data'!G:G,"ERROR",0,1)</f>
        <v>43</v>
      </c>
      <c r="H45" s="9">
        <f>_xlfn.XLOOKUP($E45,'Raw Data'!$E:$E,'Raw Data'!H:H,"ERROR",0,1)</f>
        <v>4705.3</v>
      </c>
      <c r="I45" s="9">
        <f>_xlfn.XLOOKUP($E45,'Raw Data'!$E:$E,'Raw Data'!I:I,"ERROR",0,1)</f>
        <v>0.00629955495712038</v>
      </c>
      <c r="J45" s="9" t="str">
        <f>_xlfn.XLOOKUP($E45,'Raw Data'!$E:$E,'Raw Data'!J:J,"ERROR",0,1)</f>
        <v>Yes</v>
      </c>
      <c r="K45" s="14" t="str">
        <f t="array" ref="K45">_xlfn.IFS(AND(L45&gt;0,L45&lt;=5),"0 to 5",AND(L45&gt;5,L45&lt;=10),"5 to 10",AND(L45&gt;10,L45&lt;=15),"10 to 15",AND(L45&gt;15,L45&lt;=20),"15 to 20",AND(L45&gt;20,L45&lt;=30),"20 to 30",AND(L45&gt;30,L45&lt;=40),"30 to 40",AND(L45&gt;40,L45&lt;=50),"40 to 50",AND(L45&gt;50,L45&lt;=75),"50 to 75",AND(L45&gt;75,L45&lt;=100),"75 to 100",AND(L45&gt;100,L45&lt;=150),"100 to 150",AND(L45&gt;150,L45&lt;=200),"150 to 200",AND(L45&gt;200,L45&lt;=250),"200 to 250",AND(L45&gt;250,L45&lt;=300),"250 to 300",AND(L45&gt;300,L45&lt;=400),"300 to 400",AND(L45&gt;400,L45&lt;=500),"400 to 500",L45&gt;500,"500+")</f>
        <v>75 to 100</v>
      </c>
      <c r="L45" s="9">
        <f>_xlfn.XLOOKUP($E45,'Raw Data'!$E:$E,'Raw Data'!L:L,"ERROR",0,1)</f>
        <v>99.63</v>
      </c>
      <c r="M45" s="14" t="str">
        <f t="array" ref="M45">_xlfn.IFS(AND(N45&gt;0,N45&lt;=5),"0 to 5",AND(N45&gt;5,N45&lt;=10),"5 to 10",AND(N45&gt;10,N45&lt;=15),"10 to 15",AND(N45&gt;15,N45&lt;=20),"15 to 20",AND(N45&gt;20,N45&lt;=30),"20 to 30",AND(N45&gt;30,N45&lt;=40),"30 to 40",AND(N45&gt;40,N45&lt;=50),"40 to 50",AND(N45&gt;50,N45&lt;=75),"50 to 75",AND(N45&gt;75,N45&lt;=100),"75 to 100",AND(N45&gt;100,N45&lt;=150),"100 to 150",AND(N45&gt;150,N45&lt;=200),"150 to 200",AND(N45&gt;200,N45&lt;=250),"200 to 250",AND(N45&gt;250,N45&lt;=300),"250 to 300",AND(N45&gt;300,N45&lt;=400),"300 to 400",AND(N45&gt;400,N45&lt;=500),"400 to 500",N45&gt;500,"500+")</f>
        <v>100 to 150</v>
      </c>
      <c r="N45" s="9">
        <f>_xlfn.XLOOKUP($E45,'Raw Data'!$E:$E,'Raw Data'!N:N,"ERROR",0,1)</f>
        <v>144.93</v>
      </c>
      <c r="O45" s="14" t="str">
        <f t="array" ref="O45">_xlfn.IFS(P45=0,"No Discount",AND(P45&gt;0,P45&lt;=0.02),"0% to 2%",AND(P45&gt;0.02,P45&lt;=0.04),"2% to 4%",AND(P45&gt;0.04,P45&lt;=0.06),"4% to 6%",AND(P45&gt;0.06,P45&lt;=0.08),"6% to 8%",AND(P45&gt;0.08,P45&lt;=0.1),"8% to 10%",AND(P45&gt;0.1,P45&lt;=0.15),"10% to 15%",AND(P45&gt;0.15,P45&lt;=0.2),"15% to 20%",AND(P45&gt;0.2,P45&lt;=0.25),"20% to 25%",AND(P45&gt;0.25,P45&lt;=0.3),"25% to 30%",AND(P45&gt;0.3,P45&lt;=0.4),"30% to 40%",AND(P45&gt;0.4,P45&lt;=0.5),"40% to 50%",AND(P45&gt;0.5,P45&lt;=0.75),"50% to 75%",AND(P45&gt;0.75,P45&lt;=1),"75% to 100%")</f>
        <v>30% to 40%</v>
      </c>
      <c r="P45" s="10">
        <f>_xlfn.XLOOKUP($E45,'Raw Data'!$E:$E,'Raw Data'!P:P,"ERROR",0,1)</f>
        <v>0.312564686400331</v>
      </c>
      <c r="Q45" s="9">
        <f>_xlfn.XLOOKUP($E45,'Raw Data'!$E:$E,'Raw Data'!Q:Q,"ERROR",0,1)</f>
        <v>200</v>
      </c>
      <c r="R45" s="9" t="str">
        <f>_xlfn.XLOOKUP($E45,'Raw Data'!$E:$E,'Raw Data'!R:R,"ERROR",0,1)</f>
        <v>ml</v>
      </c>
      <c r="S45" s="5" t="str">
        <f t="array" ref="S45">_xlfn.IFS(AND(T45&gt;0,T45&lt;=0.05),"0 to 0.05",AND(T45&gt;0.05,T45&lt;=0.1),"0.05 to 0.1",AND(T45&gt;0.1,T45&lt;=0.2),"0.1 to 0.2",AND(T45&gt;0.2,T45&lt;=0.3),"0.2 to 0.3",AND(T45&gt;0.3,T45&lt;=0.4),"0.3 to 0.4",AND(T45&gt;0.4,T45&lt;=0.5),"0.4 to 0.5",AND(T45&gt;0.5,T45&lt;=0.75),"0.5 to 0.75",AND(T45&gt;0.75,T45&lt;=1),"0.75 to 1",AND(T45&gt;1,T45&lt;=2),"1 to 2",AND(T45&gt;2,T45&lt;=3),"2 to 3",AND(T45&gt;3,T45&lt;=4),"3 to 4",AND(T45&gt;4,T45&lt;=5),"4 to 5",AND(T45&gt;5,T45&lt;=10),"5 to 10",T45&gt;10,"10+")</f>
        <v>0.4 to 0.5</v>
      </c>
      <c r="T45" s="10">
        <f t="shared" si="1"/>
        <v>0.498416154226357</v>
      </c>
      <c r="U45" s="15" t="str">
        <f t="array" ref="U45">_xlfn.IFS(AND(V45&gt;0,V45&lt;=0.05),"0 to 0.05",AND(V45&gt;0.05,V45&lt;=0.1),"0.05 to 0.1",AND(V45&gt;0.1,V45&lt;=0.2),"0.1 to 0.2",AND(V45&gt;0.2,V45&lt;=0.3),"0.2 to 0.3",AND(V45&gt;0.3,V45&lt;=0.4),"0.3 to 0.4",AND(V45&gt;0.4,V45&lt;=0.5),"0.4 to 0.5",AND(V45&gt;0.5,V45&lt;=0.75),"0.5 to 0.75",AND(V45&gt;0.75,V45&lt;=1),"0.75 to 1",AND(V45&gt;1,V45&lt;=2),"1 to 2",AND(V45&gt;2,V45&lt;=3),"2 to 3",AND(V45&gt;3,V45&lt;=4),"3 to 4",AND(V45&gt;4,V45&lt;=5),"4 to 5",AND(V45&gt;5,V45&lt;=10),"5 to 10",V45&gt;10,"10+")</f>
        <v>0.1 to 0.2</v>
      </c>
      <c r="V45" s="10">
        <f t="shared" si="2"/>
        <v>0.195760035859149</v>
      </c>
      <c r="W45" s="15" t="str">
        <f t="array" ref="W45">_xlfn.IFS(AND(X45&gt;0,X45&lt;=0.05),"0 to 0.05",AND(X45&gt;0.05,X45&lt;=0.1),"0.05 to 0.1",AND(X45&gt;0.1,X45&lt;=0.2),"0.1 to 0.2",AND(X45&gt;0.2,X45&lt;=0.3),"0.2 to 0.3",AND(X45&gt;0.3,X45&lt;=0.4),"0.3 to 0.4",AND(X45&gt;0.4,X45&lt;=0.5),"0.4 to 0.5",AND(X45&gt;0.5,X45&lt;=0.75),"0.5 to 0.75",AND(X45&gt;0.75,X45&lt;=1),"0.75 to 1",AND(X45&gt;1,X45&lt;=2),"1 to 2",AND(X45&gt;2,X45&lt;=3),"2 to 3",AND(X45&gt;3,X45&lt;=4),"3 to 4",AND(X45&gt;4,X45&lt;=5),"4 to 5",AND(X45&gt;5,X45&lt;=10),"5 to 10",X45&gt;10,"10+")</f>
        <v>0.1 to 0.2</v>
      </c>
      <c r="X45" s="16">
        <f t="shared" si="3"/>
        <v>0.134572361641116</v>
      </c>
      <c r="Y45" s="5" t="str">
        <f t="array" ref="Y45">_xlfn.IFS(AND(Z45&gt;0,Z45&lt;=1),"0 to 1",AND(Z45&gt;1,Z45&lt;=2),"1 to 2",AND(Z45&gt;2,Z45&lt;=4),"2 to 4",AND(Z45&gt;4,Z45&lt;=6),"4 to 6",AND(Z45&gt;6,Z45&lt;=8),"6 to 8",AND(Z45&gt;8,Z45&lt;=10),"8 to 10",AND(Z45&gt;10,Z45&lt;=15),"10 to 15",AND(Z45&gt;15,Z45&lt;=20),"15 to 20",AND(Z45&gt;20,Z45&lt;=25),"20 to 25",AND(Z45&gt;25,Z45&lt;=30),"25 to 30",AND(Z45&gt;30,Z45&lt;=40),"30 to 40",AND(Z45&gt;40,Z45&lt;=50),"40 to 50",Z45&gt;50,"50+")</f>
        <v>6 to 8</v>
      </c>
      <c r="Z45" s="9">
        <f t="array" ref="Z45">_xlfn.IFS(AA45="oz",_xlfn.IFS(R45="oz",Q45,R45="fl oz",Q45*1.04,R45="ml",Q45*0.0338),AA45="fl oz",_xlfn.IFS(R45="oz",Q45/1.04,R45="fl oz",Q45,R45="ml",Q45*0.0338/1.04),AA45="ml",_xlfn.IFS(R45="oz",Q45/0.0338,R45="fl oz",Q45*1.04/0.0338,R45="ml",Q45))</f>
        <v>6.76</v>
      </c>
      <c r="AA45" s="9" t="str">
        <f>_xlfn.XLOOKUP($E45,'Raw Data'!$E:$E,'Raw Data'!AA:AA,"ERROR",0,1)</f>
        <v>oz</v>
      </c>
      <c r="AB45" s="5" t="s">
        <v>195</v>
      </c>
      <c r="AC45" s="5" t="s">
        <v>193</v>
      </c>
      <c r="AD45" s="5" t="s">
        <v>43</v>
      </c>
      <c r="AE45">
        <f>IF(SUMIF('Benefits Backend'!$AE$1:$BO$1,AE$3,'Benefits Backend'!$AE44:$BO44)&gt;=1,1,0)*$H45</f>
        <v>4705.3</v>
      </c>
      <c r="AF45">
        <f>IF(SUMIF('Benefits Backend'!$AE$1:$BO$1,AF$3,'Benefits Backend'!$AE44:$BO44)&gt;=1,1,0)*$H45</f>
        <v>0</v>
      </c>
      <c r="AG45">
        <f>IF(SUMIF('Benefits Backend'!$AE$1:$BO$1,AG$3,'Benefits Backend'!$AE44:$BO44)&gt;=1,1,0)*$H45</f>
        <v>0</v>
      </c>
      <c r="AH45">
        <f>IF(SUMIF('Benefits Backend'!$AE$1:$BO$1,AH$3,'Benefits Backend'!$AE44:$BO44)&gt;=1,1,0)*$H45</f>
        <v>0</v>
      </c>
      <c r="AI45">
        <f>IF(SUMIF('Benefits Backend'!$AE$1:$BO$1,AI$3,'Benefits Backend'!$AE44:$BO44)&gt;=1,1,0)*$H45</f>
        <v>4705.3</v>
      </c>
      <c r="AJ45">
        <f>IF(SUMIF('Benefits Backend'!$AE$1:$BO$1,AJ$3,'Benefits Backend'!$AE44:$BO44)&gt;=1,1,0)*$H45</f>
        <v>0</v>
      </c>
      <c r="AK45">
        <f>IF(SUMIF('Benefits Backend'!$AE$1:$BO$1,AK$3,'Benefits Backend'!$AE44:$BO44)&gt;=1,1,0)*$H45</f>
        <v>0</v>
      </c>
      <c r="AL45">
        <f>IF(SUMIF('Benefits Backend'!$AE$1:$BO$1,AL$3,'Benefits Backend'!$AE44:$BO44)&gt;=1,1,0)*$H45</f>
        <v>0</v>
      </c>
      <c r="AM45">
        <f>IF(SUMIF('Benefits Backend'!$AE$1:$BO$1,AM$3,'Benefits Backend'!$AE44:$BO44)&gt;=1,1,0)*$H45</f>
        <v>0</v>
      </c>
      <c r="AN45">
        <f>IF(SUMIF('Benefits Backend'!$AE$1:$BO$1,AN$3,'Benefits Backend'!$AE44:$BO44)&gt;=1,1,0)*$H45</f>
        <v>0</v>
      </c>
      <c r="AO45">
        <f>IF(SUMIF('Benefits Backend'!$AE$1:$BO$1,AO$3,'Benefits Backend'!$AE44:$BO44)&gt;=1,1,0)*$H45</f>
        <v>0</v>
      </c>
      <c r="AP45">
        <f>IF(SUMIF('Benefits Backend'!$AE$1:$BO$1,AP$3,'Benefits Backend'!$AE44:$BO44)&gt;=1,1,0)*$H45</f>
        <v>0</v>
      </c>
      <c r="AQ45">
        <f>IF(SUMIF('Benefits Backend'!$AE$1:$BO$1,AQ$3,'Benefits Backend'!$AE44:$BO44)&gt;=1,1,0)*$H45</f>
        <v>4705.3</v>
      </c>
      <c r="AR45">
        <f>IF(SUMIF('Benefits Backend'!$AE$1:$BO$1,AR$3,'Benefits Backend'!$AE44:$BO44)&gt;=1,1,0)*$H45</f>
        <v>0</v>
      </c>
      <c r="AS45">
        <f>IF(SUMIF('Benefits Backend'!$AE$1:$BO$1,AS$3,'Benefits Backend'!$AE44:$BO44)&gt;=1,1,0)*$H45</f>
        <v>0</v>
      </c>
      <c r="AT45">
        <f>IF(SUMIF('Benefits Backend'!$AE$1:$BO$1,AT$3,'Benefits Backend'!$AE44:$BO44)&gt;=1,1,0)*$H45</f>
        <v>0</v>
      </c>
      <c r="AU45">
        <f>IF(SUMIF('Benefits Backend'!$AE$1:$BO$1,AU$3,'Benefits Backend'!$AE44:$BO44)&gt;=1,1,0)*$H45</f>
        <v>0</v>
      </c>
      <c r="AV45">
        <f>IF(SUMIF('Benefits Backend'!$AE$1:$BO$1,AV$3,'Benefits Backend'!$AE44:$BO44)&gt;=1,1,0)*$H45</f>
        <v>0</v>
      </c>
      <c r="AW45">
        <f>IF(SUMIF('Benefits Backend'!$AE$1:$BO$1,AW$3,'Benefits Backend'!$AE44:$BO44)&gt;=1,1,0)*$H45</f>
        <v>0</v>
      </c>
      <c r="AX45">
        <f>IF(SUMIF('Benefits Backend'!$AE$1:$BO$1,AX$3,'Benefits Backend'!$AE44:$BO44)&gt;=1,1,0)*$H45</f>
        <v>0</v>
      </c>
      <c r="AY45">
        <f>IF(SUMIF('Benefits Backend'!$AE$1:$BO$1,AY$3,'Benefits Backend'!$AE44:$BO44)&gt;=1,1,0)*$H45</f>
        <v>0</v>
      </c>
      <c r="AZ45">
        <f>IF(SUMIF('Benefits Backend'!$AE$1:$BO$1,AZ$3,'Benefits Backend'!$AE44:$BO44)&gt;=1,1,0)*$H45</f>
        <v>0</v>
      </c>
      <c r="BA45">
        <f>IF(SUMIF('Benefits Backend'!$AE$1:$BO$1,BA$3,'Benefits Backend'!$AE44:$BO44)&gt;=1,1,0)*$H45</f>
        <v>0</v>
      </c>
      <c r="BB45">
        <f>IF(SUMIF('Benefits Backend'!$AE$1:$BO$1,BB$3,'Benefits Backend'!$AE44:$BO44)&gt;=1,1,0)*$H45</f>
        <v>0</v>
      </c>
      <c r="BC45">
        <f>IF(SUMIF('Benefits Backend'!$AE$1:$BO$1,BC$3,'Benefits Backend'!$AE44:$BO44)&gt;=1,1,0)*$H45</f>
        <v>0</v>
      </c>
      <c r="BD45">
        <f>IF(SUMIF('Benefits Backend'!$AE$1:$BO$1,BD$3,'Benefits Backend'!$AE44:$BO44)&gt;=1,1,0)*$H45</f>
        <v>0</v>
      </c>
      <c r="BE45">
        <f>IF(SUMIF('Benefits Backend'!$AE$1:$BO$1,BE$3,'Benefits Backend'!$AE44:$BO44)&gt;=1,1,0)*$H45</f>
        <v>0</v>
      </c>
    </row>
    <row r="46" spans="1:57">
      <c r="A46" s="5" t="str">
        <f>_xlfn.XLOOKUP($E46,'Raw Data'!$E:$E,'Raw Data'!A:A,"ERROR",0,1)</f>
        <v>AE</v>
      </c>
      <c r="B46" s="5" t="str">
        <f>_xlfn.XLOOKUP($E46,'Raw Data'!$E:$E,'Raw Data'!B:B,"ERROR",0,1)</f>
        <v>Hair Mousses</v>
      </c>
      <c r="C46" s="5" t="str">
        <f>_xlfn.XLOOKUP($E46,'Raw Data'!$E:$E,'Raw Data'!C:C,"ERROR",0,1)</f>
        <v>cantu</v>
      </c>
      <c r="D46" s="5" t="str">
        <f>_xlfn.XLOOKUP($E46,'Raw Data'!$E:$E,'Raw Data'!D:D,"ERROR",0,1)</f>
        <v>www.amazon.ae/dp/B0178H2LK4</v>
      </c>
      <c r="E46" s="5" t="s">
        <v>196</v>
      </c>
      <c r="F46" s="9" t="str">
        <f>_xlfn.XLOOKUP($E46,'Raw Data'!$E:$E,'Raw Data'!F:F,"ERROR",0,1)</f>
        <v>Cantu Wave Whip Curling Mousse with Shea Butter for Natural Hair, 8.4 oz (Packaging May Vary) Cantu Wave Whip Curling Mousse with Shea Butter for Natural Hair, 8.4 oz (Packaging May Vary)</v>
      </c>
      <c r="G46" s="10">
        <f>_xlfn.XLOOKUP($E46,'Raw Data'!$E:$E,'Raw Data'!G:G,"ERROR",0,1)</f>
        <v>165</v>
      </c>
      <c r="H46" s="9">
        <f>_xlfn.XLOOKUP($E46,'Raw Data'!$E:$E,'Raw Data'!H:H,"ERROR",0,1)</f>
        <v>4681.01</v>
      </c>
      <c r="I46" s="9">
        <f>_xlfn.XLOOKUP($E46,'Raw Data'!$E:$E,'Raw Data'!I:I,"ERROR",0,1)</f>
        <v>0.0062670349924192</v>
      </c>
      <c r="J46" s="9" t="str">
        <f>_xlfn.XLOOKUP($E46,'Raw Data'!$E:$E,'Raw Data'!J:J,"ERROR",0,1)</f>
        <v>Yes</v>
      </c>
      <c r="K46" s="14" t="str">
        <f t="array" ref="K46">_xlfn.IFS(AND(L46&gt;0,L46&lt;=5),"0 to 5",AND(L46&gt;5,L46&lt;=10),"5 to 10",AND(L46&gt;10,L46&lt;=15),"10 to 15",AND(L46&gt;15,L46&lt;=20),"15 to 20",AND(L46&gt;20,L46&lt;=30),"20 to 30",AND(L46&gt;30,L46&lt;=40),"30 to 40",AND(L46&gt;40,L46&lt;=50),"40 to 50",AND(L46&gt;50,L46&lt;=75),"50 to 75",AND(L46&gt;75,L46&lt;=100),"75 to 100",AND(L46&gt;100,L46&lt;=150),"100 to 150",AND(L46&gt;150,L46&lt;=200),"150 to 200",AND(L46&gt;200,L46&lt;=250),"200 to 250",AND(L46&gt;250,L46&lt;=300),"250 to 300",AND(L46&gt;300,L46&lt;=400),"300 to 400",AND(L46&gt;400,L46&lt;=500),"400 to 500",L46&gt;500,"500+")</f>
        <v>20 to 30</v>
      </c>
      <c r="L46" s="9">
        <f>_xlfn.XLOOKUP($E46,'Raw Data'!$E:$E,'Raw Data'!L:L,"ERROR",0,1)</f>
        <v>29.11</v>
      </c>
      <c r="M46" s="14" t="str">
        <f t="array" ref="M46">_xlfn.IFS(AND(N46&gt;0,N46&lt;=5),"0 to 5",AND(N46&gt;5,N46&lt;=10),"5 to 10",AND(N46&gt;10,N46&lt;=15),"10 to 15",AND(N46&gt;15,N46&lt;=20),"15 to 20",AND(N46&gt;20,N46&lt;=30),"20 to 30",AND(N46&gt;30,N46&lt;=40),"30 to 40",AND(N46&gt;40,N46&lt;=50),"40 to 50",AND(N46&gt;50,N46&lt;=75),"50 to 75",AND(N46&gt;75,N46&lt;=100),"75 to 100",AND(N46&gt;100,N46&lt;=150),"100 to 150",AND(N46&gt;150,N46&lt;=200),"150 to 200",AND(N46&gt;200,N46&lt;=250),"200 to 250",AND(N46&gt;250,N46&lt;=300),"250 to 300",AND(N46&gt;300,N46&lt;=400),"300 to 400",AND(N46&gt;400,N46&lt;=500),"400 to 500",N46&gt;500,"500+")</f>
        <v>30 to 40</v>
      </c>
      <c r="N46" s="9">
        <f>_xlfn.XLOOKUP($E46,'Raw Data'!$E:$E,'Raw Data'!N:N,"ERROR",0,1)</f>
        <v>38.61</v>
      </c>
      <c r="O46" s="14" t="str">
        <f t="array" ref="O46">_xlfn.IFS(P46=0,"No Discount",AND(P46&gt;0,P46&lt;=0.02),"0% to 2%",AND(P46&gt;0.02,P46&lt;=0.04),"2% to 4%",AND(P46&gt;0.04,P46&lt;=0.06),"4% to 6%",AND(P46&gt;0.06,P46&lt;=0.08),"6% to 8%",AND(P46&gt;0.08,P46&lt;=0.1),"8% to 10%",AND(P46&gt;0.1,P46&lt;=0.15),"10% to 15%",AND(P46&gt;0.15,P46&lt;=0.2),"15% to 20%",AND(P46&gt;0.2,P46&lt;=0.25),"20% to 25%",AND(P46&gt;0.25,P46&lt;=0.3),"25% to 30%",AND(P46&gt;0.3,P46&lt;=0.4),"30% to 40%",AND(P46&gt;0.4,P46&lt;=0.5),"40% to 50%",AND(P46&gt;0.5,P46&lt;=0.75),"50% to 75%",AND(P46&gt;0.75,P46&lt;=1),"75% to 100%")</f>
        <v>20% to 25%</v>
      </c>
      <c r="P46" s="10">
        <f>_xlfn.XLOOKUP($E46,'Raw Data'!$E:$E,'Raw Data'!P:P,"ERROR",0,1)</f>
        <v>0.246050246050246</v>
      </c>
      <c r="Q46" s="9">
        <f>_xlfn.XLOOKUP($E46,'Raw Data'!$E:$E,'Raw Data'!Q:Q,"ERROR",0,1)</f>
        <v>8.4</v>
      </c>
      <c r="R46" s="9" t="str">
        <f>_xlfn.XLOOKUP($E46,'Raw Data'!$E:$E,'Raw Data'!R:R,"ERROR",0,1)</f>
        <v>oz</v>
      </c>
      <c r="S46" s="5" t="str">
        <f t="array" ref="S46">_xlfn.IFS(AND(T46&gt;0,T46&lt;=0.05),"0 to 0.05",AND(T46&gt;0.05,T46&lt;=0.1),"0.05 to 0.1",AND(T46&gt;0.1,T46&lt;=0.2),"0.1 to 0.2",AND(T46&gt;0.2,T46&lt;=0.3),"0.2 to 0.3",AND(T46&gt;0.3,T46&lt;=0.4),"0.3 to 0.4",AND(T46&gt;0.4,T46&lt;=0.5),"0.4 to 0.5",AND(T46&gt;0.5,T46&lt;=0.75),"0.5 to 0.75",AND(T46&gt;0.75,T46&lt;=1),"0.75 to 1",AND(T46&gt;1,T46&lt;=2),"1 to 2",AND(T46&gt;2,T46&lt;=3),"2 to 3",AND(T46&gt;3,T46&lt;=4),"3 to 4",AND(T46&gt;4,T46&lt;=5),"4 to 5",AND(T46&gt;5,T46&lt;=10),"5 to 10",T46&gt;10,"10+")</f>
        <v>0.1 to 0.2</v>
      </c>
      <c r="T46" s="10">
        <f t="shared" si="1"/>
        <v>0.117195677730003</v>
      </c>
      <c r="U46" s="15" t="str">
        <f t="array" ref="U46">_xlfn.IFS(AND(V46&gt;0,V46&lt;=0.05),"0 to 0.05",AND(V46&gt;0.05,V46&lt;=0.1),"0.05 to 0.1",AND(V46&gt;0.1,V46&lt;=0.2),"0.1 to 0.2",AND(V46&gt;0.2,V46&lt;=0.3),"0.2 to 0.3",AND(V46&gt;0.3,V46&lt;=0.4),"0.3 to 0.4",AND(V46&gt;0.4,V46&lt;=0.5),"0.4 to 0.5",AND(V46&gt;0.5,V46&lt;=0.75),"0.5 to 0.75",AND(V46&gt;0.75,V46&lt;=1),"0.75 to 1",AND(V46&gt;1,V46&lt;=2),"1 to 2",AND(V46&gt;2,V46&lt;=3),"2 to 3",AND(V46&gt;3,V46&lt;=4),"3 to 4",AND(V46&gt;4,V46&lt;=5),"4 to 5",AND(V46&gt;5,V46&lt;=10),"5 to 10",V46&gt;10,"10+")</f>
        <v>0 to 0.05</v>
      </c>
      <c r="V46" s="10">
        <f t="shared" si="2"/>
        <v>0.041969418812503</v>
      </c>
      <c r="W46" s="15" t="str">
        <f t="array" ref="W46">_xlfn.IFS(AND(X46&gt;0,X46&lt;=0.05),"0 to 0.05",AND(X46&gt;0.05,X46&lt;=0.1),"0.05 to 0.1",AND(X46&gt;0.1,X46&lt;=0.2),"0.1 to 0.2",AND(X46&gt;0.2,X46&lt;=0.3),"0.2 to 0.3",AND(X46&gt;0.3,X46&lt;=0.4),"0.3 to 0.4",AND(X46&gt;0.4,X46&lt;=0.5),"0.4 to 0.5",AND(X46&gt;0.5,X46&lt;=0.75),"0.5 to 0.75",AND(X46&gt;0.75,X46&lt;=1),"0.75 to 1",AND(X46&gt;1,X46&lt;=2),"1 to 2",AND(X46&gt;2,X46&lt;=3),"2 to 3",AND(X46&gt;3,X46&lt;=4),"3 to 4",AND(X46&gt;4,X46&lt;=5),"4 to 5",AND(X46&gt;5,X46&lt;=10),"5 to 10",X46&gt;10,"10+")</f>
        <v>0 to 0.05</v>
      </c>
      <c r="X46" s="16">
        <f t="shared" si="3"/>
        <v>0.0316428329871008</v>
      </c>
      <c r="Y46" s="5" t="str">
        <f t="array" ref="Y46">_xlfn.IFS(AND(Z46&gt;0,Z46&lt;=1),"0 to 1",AND(Z46&gt;1,Z46&lt;=2),"1 to 2",AND(Z46&gt;2,Z46&lt;=4),"2 to 4",AND(Z46&gt;4,Z46&lt;=6),"4 to 6",AND(Z46&gt;6,Z46&lt;=8),"6 to 8",AND(Z46&gt;8,Z46&lt;=10),"8 to 10",AND(Z46&gt;10,Z46&lt;=15),"10 to 15",AND(Z46&gt;15,Z46&lt;=20),"15 to 20",AND(Z46&gt;20,Z46&lt;=25),"20 to 25",AND(Z46&gt;25,Z46&lt;=30),"25 to 30",AND(Z46&gt;30,Z46&lt;=40),"30 to 40",AND(Z46&gt;40,Z46&lt;=50),"40 to 50",Z46&gt;50,"50+")</f>
        <v>8 to 10</v>
      </c>
      <c r="Z46" s="9">
        <f t="array" ref="Z46">_xlfn.IFS(AA46="oz",_xlfn.IFS(R46="oz",Q46,R46="fl oz",Q46*1.04,R46="ml",Q46*0.0338),AA46="fl oz",_xlfn.IFS(R46="oz",Q46/1.04,R46="fl oz",Q46,R46="ml",Q46*0.0338/1.04),AA46="ml",_xlfn.IFS(R46="oz",Q46/0.0338,R46="fl oz",Q46*1.04/0.0338,R46="ml",Q46))</f>
        <v>8.4</v>
      </c>
      <c r="AA46" s="9" t="str">
        <f>_xlfn.XLOOKUP($E46,'Raw Data'!$E:$E,'Raw Data'!AA:AA,"ERROR",0,1)</f>
        <v>oz</v>
      </c>
      <c r="AB46" s="5" t="s">
        <v>197</v>
      </c>
      <c r="AC46" s="5" t="s">
        <v>46</v>
      </c>
      <c r="AD46" s="5" t="s">
        <v>198</v>
      </c>
      <c r="AE46">
        <f>IF(SUMIF('Benefits Backend'!$AE$1:$BO$1,AE$3,'Benefits Backend'!$AE45:$BO45)&gt;=1,1,0)*$H46</f>
        <v>0</v>
      </c>
      <c r="AF46">
        <f>IF(SUMIF('Benefits Backend'!$AE$1:$BO$1,AF$3,'Benefits Backend'!$AE45:$BO45)&gt;=1,1,0)*$H46</f>
        <v>0</v>
      </c>
      <c r="AG46">
        <f>IF(SUMIF('Benefits Backend'!$AE$1:$BO$1,AG$3,'Benefits Backend'!$AE45:$BO45)&gt;=1,1,0)*$H46</f>
        <v>0</v>
      </c>
      <c r="AH46">
        <f>IF(SUMIF('Benefits Backend'!$AE$1:$BO$1,AH$3,'Benefits Backend'!$AE45:$BO45)&gt;=1,1,0)*$H46</f>
        <v>0</v>
      </c>
      <c r="AI46">
        <f>IF(SUMIF('Benefits Backend'!$AE$1:$BO$1,AI$3,'Benefits Backend'!$AE45:$BO45)&gt;=1,1,0)*$H46</f>
        <v>0</v>
      </c>
      <c r="AJ46">
        <f>IF(SUMIF('Benefits Backend'!$AE$1:$BO$1,AJ$3,'Benefits Backend'!$AE45:$BO45)&gt;=1,1,0)*$H46</f>
        <v>0</v>
      </c>
      <c r="AK46">
        <f>IF(SUMIF('Benefits Backend'!$AE$1:$BO$1,AK$3,'Benefits Backend'!$AE45:$BO45)&gt;=1,1,0)*$H46</f>
        <v>4681.01</v>
      </c>
      <c r="AL46">
        <f>IF(SUMIF('Benefits Backend'!$AE$1:$BO$1,AL$3,'Benefits Backend'!$AE45:$BO45)&gt;=1,1,0)*$H46</f>
        <v>4681.01</v>
      </c>
      <c r="AM46">
        <f>IF(SUMIF('Benefits Backend'!$AE$1:$BO$1,AM$3,'Benefits Backend'!$AE45:$BO45)&gt;=1,1,0)*$H46</f>
        <v>4681.01</v>
      </c>
      <c r="AN46">
        <f>IF(SUMIF('Benefits Backend'!$AE$1:$BO$1,AN$3,'Benefits Backend'!$AE45:$BO45)&gt;=1,1,0)*$H46</f>
        <v>0</v>
      </c>
      <c r="AO46">
        <f>IF(SUMIF('Benefits Backend'!$AE$1:$BO$1,AO$3,'Benefits Backend'!$AE45:$BO45)&gt;=1,1,0)*$H46</f>
        <v>0</v>
      </c>
      <c r="AP46">
        <f>IF(SUMIF('Benefits Backend'!$AE$1:$BO$1,AP$3,'Benefits Backend'!$AE45:$BO45)&gt;=1,1,0)*$H46</f>
        <v>0</v>
      </c>
      <c r="AQ46">
        <f>IF(SUMIF('Benefits Backend'!$AE$1:$BO$1,AQ$3,'Benefits Backend'!$AE45:$BO45)&gt;=1,1,0)*$H46</f>
        <v>0</v>
      </c>
      <c r="AR46">
        <f>IF(SUMIF('Benefits Backend'!$AE$1:$BO$1,AR$3,'Benefits Backend'!$AE45:$BO45)&gt;=1,1,0)*$H46</f>
        <v>0</v>
      </c>
      <c r="AS46">
        <f>IF(SUMIF('Benefits Backend'!$AE$1:$BO$1,AS$3,'Benefits Backend'!$AE45:$BO45)&gt;=1,1,0)*$H46</f>
        <v>0</v>
      </c>
      <c r="AT46">
        <f>IF(SUMIF('Benefits Backend'!$AE$1:$BO$1,AT$3,'Benefits Backend'!$AE45:$BO45)&gt;=1,1,0)*$H46</f>
        <v>0</v>
      </c>
      <c r="AU46">
        <f>IF(SUMIF('Benefits Backend'!$AE$1:$BO$1,AU$3,'Benefits Backend'!$AE45:$BO45)&gt;=1,1,0)*$H46</f>
        <v>0</v>
      </c>
      <c r="AV46">
        <f>IF(SUMIF('Benefits Backend'!$AE$1:$BO$1,AV$3,'Benefits Backend'!$AE45:$BO45)&gt;=1,1,0)*$H46</f>
        <v>0</v>
      </c>
      <c r="AW46">
        <f>IF(SUMIF('Benefits Backend'!$AE$1:$BO$1,AW$3,'Benefits Backend'!$AE45:$BO45)&gt;=1,1,0)*$H46</f>
        <v>0</v>
      </c>
      <c r="AX46">
        <f>IF(SUMIF('Benefits Backend'!$AE$1:$BO$1,AX$3,'Benefits Backend'!$AE45:$BO45)&gt;=1,1,0)*$H46</f>
        <v>0</v>
      </c>
      <c r="AY46">
        <f>IF(SUMIF('Benefits Backend'!$AE$1:$BO$1,AY$3,'Benefits Backend'!$AE45:$BO45)&gt;=1,1,0)*$H46</f>
        <v>0</v>
      </c>
      <c r="AZ46">
        <f>IF(SUMIF('Benefits Backend'!$AE$1:$BO$1,AZ$3,'Benefits Backend'!$AE45:$BO45)&gt;=1,1,0)*$H46</f>
        <v>0</v>
      </c>
      <c r="BA46">
        <f>IF(SUMIF('Benefits Backend'!$AE$1:$BO$1,BA$3,'Benefits Backend'!$AE45:$BO45)&gt;=1,1,0)*$H46</f>
        <v>0</v>
      </c>
      <c r="BB46">
        <f>IF(SUMIF('Benefits Backend'!$AE$1:$BO$1,BB$3,'Benefits Backend'!$AE45:$BO45)&gt;=1,1,0)*$H46</f>
        <v>0</v>
      </c>
      <c r="BC46">
        <f>IF(SUMIF('Benefits Backend'!$AE$1:$BO$1,BC$3,'Benefits Backend'!$AE45:$BO45)&gt;=1,1,0)*$H46</f>
        <v>0</v>
      </c>
      <c r="BD46">
        <f>IF(SUMIF('Benefits Backend'!$AE$1:$BO$1,BD$3,'Benefits Backend'!$AE45:$BO45)&gt;=1,1,0)*$H46</f>
        <v>0</v>
      </c>
      <c r="BE46">
        <f>IF(SUMIF('Benefits Backend'!$AE$1:$BO$1,BE$3,'Benefits Backend'!$AE45:$BO45)&gt;=1,1,0)*$H46</f>
        <v>0</v>
      </c>
    </row>
    <row r="47" spans="1:57">
      <c r="A47" s="5" t="str">
        <f>_xlfn.XLOOKUP($E47,'Raw Data'!$E:$E,'Raw Data'!A:A,"ERROR",0,1)</f>
        <v>AE</v>
      </c>
      <c r="B47" s="5" t="str">
        <f>_xlfn.XLOOKUP($E47,'Raw Data'!$E:$E,'Raw Data'!B:B,"ERROR",0,1)</f>
        <v>Hair Mousses</v>
      </c>
      <c r="C47" s="5" t="str">
        <f>_xlfn.XLOOKUP($E47,'Raw Data'!$E:$E,'Raw Data'!C:C,"ERROR",0,1)</f>
        <v>amika</v>
      </c>
      <c r="D47" s="5" t="str">
        <f>_xlfn.XLOOKUP($E47,'Raw Data'!$E:$E,'Raw Data'!D:D,"ERROR",0,1)</f>
        <v>www.amazon.ae/dp/B07H3GBS31</v>
      </c>
      <c r="E47" s="5" t="s">
        <v>199</v>
      </c>
      <c r="F47" s="9" t="str">
        <f>_xlfn.XLOOKUP($E47,'Raw Data'!$E:$E,'Raw Data'!F:F,"ERROR",0,1)</f>
        <v>amika plus size perfect body mousse amika plus size perfect body mousse</v>
      </c>
      <c r="G47" s="10">
        <f>_xlfn.XLOOKUP($E47,'Raw Data'!$E:$E,'Raw Data'!G:G,"ERROR",0,1)</f>
        <v>29</v>
      </c>
      <c r="H47" s="9">
        <f>_xlfn.XLOOKUP($E47,'Raw Data'!$E:$E,'Raw Data'!H:H,"ERROR",0,1)</f>
        <v>4565.66</v>
      </c>
      <c r="I47" s="9">
        <f>_xlfn.XLOOKUP($E47,'Raw Data'!$E:$E,'Raw Data'!I:I,"ERROR",0,1)</f>
        <v>0.00611260197766906</v>
      </c>
      <c r="J47" s="9" t="str">
        <f>_xlfn.XLOOKUP($E47,'Raw Data'!$E:$E,'Raw Data'!J:J,"ERROR",0,1)</f>
        <v>Yes</v>
      </c>
      <c r="K47" s="14" t="str">
        <f t="array" ref="K47">_xlfn.IFS(AND(L47&gt;0,L47&lt;=5),"0 to 5",AND(L47&gt;5,L47&lt;=10),"5 to 10",AND(L47&gt;10,L47&lt;=15),"10 to 15",AND(L47&gt;15,L47&lt;=20),"15 to 20",AND(L47&gt;20,L47&lt;=30),"20 to 30",AND(L47&gt;30,L47&lt;=40),"30 to 40",AND(L47&gt;40,L47&lt;=50),"40 to 50",AND(L47&gt;50,L47&lt;=75),"50 to 75",AND(L47&gt;75,L47&lt;=100),"75 to 100",AND(L47&gt;100,L47&lt;=150),"100 to 150",AND(L47&gt;150,L47&lt;=200),"150 to 200",AND(L47&gt;200,L47&lt;=250),"200 to 250",AND(L47&gt;250,L47&lt;=300),"250 to 300",AND(L47&gt;300,L47&lt;=400),"300 to 400",AND(L47&gt;400,L47&lt;=500),"400 to 500",L47&gt;500,"500+")</f>
        <v>150 to 200</v>
      </c>
      <c r="L47" s="9">
        <f>_xlfn.XLOOKUP($E47,'Raw Data'!$E:$E,'Raw Data'!L:L,"ERROR",0,1)</f>
        <v>154.86</v>
      </c>
      <c r="M47" s="14" t="str">
        <f t="array" ref="M47">_xlfn.IFS(AND(N47&gt;0,N47&lt;=5),"0 to 5",AND(N47&gt;5,N47&lt;=10),"5 to 10",AND(N47&gt;10,N47&lt;=15),"10 to 15",AND(N47&gt;15,N47&lt;=20),"15 to 20",AND(N47&gt;20,N47&lt;=30),"20 to 30",AND(N47&gt;30,N47&lt;=40),"30 to 40",AND(N47&gt;40,N47&lt;=50),"40 to 50",AND(N47&gt;50,N47&lt;=75),"50 to 75",AND(N47&gt;75,N47&lt;=100),"75 to 100",AND(N47&gt;100,N47&lt;=150),"100 to 150",AND(N47&gt;150,N47&lt;=200),"150 to 200",AND(N47&gt;200,N47&lt;=250),"200 to 250",AND(N47&gt;250,N47&lt;=300),"250 to 300",AND(N47&gt;300,N47&lt;=400),"300 to 400",AND(N47&gt;400,N47&lt;=500),"400 to 500",N47&gt;500,"500+")</f>
        <v>150 to 200</v>
      </c>
      <c r="N47" s="9">
        <f>_xlfn.XLOOKUP($E47,'Raw Data'!$E:$E,'Raw Data'!N:N,"ERROR",0,1)</f>
        <v>158.21</v>
      </c>
      <c r="O47" s="14" t="str">
        <f t="array" ref="O47">_xlfn.IFS(P47=0,"No Discount",AND(P47&gt;0,P47&lt;=0.02),"0% to 2%",AND(P47&gt;0.02,P47&lt;=0.04),"2% to 4%",AND(P47&gt;0.04,P47&lt;=0.06),"4% to 6%",AND(P47&gt;0.06,P47&lt;=0.08),"6% to 8%",AND(P47&gt;0.08,P47&lt;=0.1),"8% to 10%",AND(P47&gt;0.1,P47&lt;=0.15),"10% to 15%",AND(P47&gt;0.15,P47&lt;=0.2),"15% to 20%",AND(P47&gt;0.2,P47&lt;=0.25),"20% to 25%",AND(P47&gt;0.25,P47&lt;=0.3),"25% to 30%",AND(P47&gt;0.3,P47&lt;=0.4),"30% to 40%",AND(P47&gt;0.4,P47&lt;=0.5),"40% to 50%",AND(P47&gt;0.5,P47&lt;=0.75),"50% to 75%",AND(P47&gt;0.75,P47&lt;=1),"75% to 100%")</f>
        <v>2% to 4%</v>
      </c>
      <c r="P47" s="10">
        <f>_xlfn.XLOOKUP($E47,'Raw Data'!$E:$E,'Raw Data'!P:P,"ERROR",0,1)</f>
        <v>0.0211743884710195</v>
      </c>
      <c r="Q47" s="9">
        <v>8.5</v>
      </c>
      <c r="R47" s="9" t="s">
        <v>95</v>
      </c>
      <c r="S47" s="5" t="str">
        <f t="array" ref="S47">_xlfn.IFS(AND(T47&gt;0,T47&lt;=0.05),"0 to 0.05",AND(T47&gt;0.05,T47&lt;=0.1),"0.05 to 0.1",AND(T47&gt;0.1,T47&lt;=0.2),"0.1 to 0.2",AND(T47&gt;0.2,T47&lt;=0.3),"0.2 to 0.3",AND(T47&gt;0.3,T47&lt;=0.4),"0.3 to 0.4",AND(T47&gt;0.4,T47&lt;=0.5),"0.4 to 0.5",AND(T47&gt;0.5,T47&lt;=0.75),"0.5 to 0.75",AND(T47&gt;0.75,T47&lt;=1),"0.75 to 1",AND(T47&gt;1,T47&lt;=2),"1 to 2",AND(T47&gt;2,T47&lt;=3),"2 to 3",AND(T47&gt;3,T47&lt;=4),"3 to 4",AND(T47&gt;4,T47&lt;=5),"4 to 5",AND(T47&gt;5,T47&lt;=10),"5 to 10",T47&gt;10,"10+")</f>
        <v>0.5 to 0.75</v>
      </c>
      <c r="T47" s="10">
        <f t="shared" si="1"/>
        <v>0.592428121322669</v>
      </c>
      <c r="U47" s="15" t="str">
        <f t="array" ref="U47">_xlfn.IFS(AND(V47&gt;0,V47&lt;=0.05),"0 to 0.05",AND(V47&gt;0.05,V47&lt;=0.1),"0.05 to 0.1",AND(V47&gt;0.1,V47&lt;=0.2),"0.1 to 0.2",AND(V47&gt;0.2,V47&lt;=0.3),"0.2 to 0.3",AND(V47&gt;0.3,V47&lt;=0.4),"0.3 to 0.4",AND(V47&gt;0.4,V47&lt;=0.5),"0.4 to 0.5",AND(V47&gt;0.5,V47&lt;=0.75),"0.5 to 0.75",AND(V47&gt;0.75,V47&lt;=1),"0.75 to 1",AND(V47&gt;1,V47&lt;=2),"1 to 2",AND(V47&gt;2,V47&lt;=3),"2 to 3",AND(V47&gt;3,V47&lt;=4),"3 to 4",AND(V47&gt;4,V47&lt;=5),"4 to 5",AND(V47&gt;5,V47&lt;=10),"5 to 10",V47&gt;10,"10+")</f>
        <v>0.1 to 0.2</v>
      </c>
      <c r="V47" s="10">
        <f t="shared" si="2"/>
        <v>0.163415822872944</v>
      </c>
      <c r="W47" s="15" t="str">
        <f t="array" ref="W47">_xlfn.IFS(AND(X47&gt;0,X47&lt;=0.05),"0 to 0.05",AND(X47&gt;0.05,X47&lt;=0.1),"0.05 to 0.1",AND(X47&gt;0.1,X47&lt;=0.2),"0.1 to 0.2",AND(X47&gt;0.2,X47&lt;=0.3),"0.2 to 0.3",AND(X47&gt;0.3,X47&lt;=0.4),"0.3 to 0.4",AND(X47&gt;0.4,X47&lt;=0.5),"0.4 to 0.5",AND(X47&gt;0.5,X47&lt;=0.75),"0.5 to 0.75",AND(X47&gt;0.75,X47&lt;=1),"0.75 to 1",AND(X47&gt;1,X47&lt;=2),"1 to 2",AND(X47&gt;2,X47&lt;=3),"2 to 3",AND(X47&gt;3,X47&lt;=4),"3 to 4",AND(X47&gt;4,X47&lt;=5),"4 to 5",AND(X47&gt;5,X47&lt;=10),"5 to 10",X47&gt;10,"10+")</f>
        <v>0.1 to 0.2</v>
      </c>
      <c r="X47" s="16">
        <f t="shared" si="3"/>
        <v>0.159955592757121</v>
      </c>
      <c r="Y47" s="5" t="str">
        <f t="array" ref="Y47">_xlfn.IFS(AND(Z47&gt;0,Z47&lt;=1),"0 to 1",AND(Z47&gt;1,Z47&lt;=2),"1 to 2",AND(Z47&gt;2,Z47&lt;=4),"2 to 4",AND(Z47&gt;4,Z47&lt;=6),"4 to 6",AND(Z47&gt;6,Z47&lt;=8),"6 to 8",AND(Z47&gt;8,Z47&lt;=10),"8 to 10",AND(Z47&gt;10,Z47&lt;=15),"10 to 15",AND(Z47&gt;15,Z47&lt;=20),"15 to 20",AND(Z47&gt;20,Z47&lt;=25),"20 to 25",AND(Z47&gt;25,Z47&lt;=30),"25 to 30",AND(Z47&gt;30,Z47&lt;=40),"30 to 40",AND(Z47&gt;40,Z47&lt;=50),"40 to 50",Z47&gt;50,"50+")</f>
        <v>8 to 10</v>
      </c>
      <c r="Z47" s="9">
        <f t="array" ref="Z47">_xlfn.IFS(AA47="oz",_xlfn.IFS(R47="oz",Q47,R47="fl oz",Q47*1.04,R47="ml",Q47*0.0338),AA47="fl oz",_xlfn.IFS(R47="oz",Q47/1.04,R47="fl oz",Q47,R47="ml",Q47*0.0338/1.04),AA47="ml",_xlfn.IFS(R47="oz",Q47/0.0338,R47="fl oz",Q47*1.04/0.0338,R47="ml",Q47))</f>
        <v>8.84</v>
      </c>
      <c r="AA47" s="9" t="s">
        <v>96</v>
      </c>
      <c r="AB47" s="5" t="s">
        <v>200</v>
      </c>
      <c r="AC47" s="5" t="s">
        <v>201</v>
      </c>
      <c r="AD47" s="5" t="s">
        <v>202</v>
      </c>
      <c r="AE47">
        <f>IF(SUMIF('Benefits Backend'!$AE$1:$BO$1,AE$3,'Benefits Backend'!$AE46:$BO46)&gt;=1,1,0)*$H47</f>
        <v>0</v>
      </c>
      <c r="AF47">
        <f>IF(SUMIF('Benefits Backend'!$AE$1:$BO$1,AF$3,'Benefits Backend'!$AE46:$BO46)&gt;=1,1,0)*$H47</f>
        <v>4565.66</v>
      </c>
      <c r="AG47">
        <f>IF(SUMIF('Benefits Backend'!$AE$1:$BO$1,AG$3,'Benefits Backend'!$AE46:$BO46)&gt;=1,1,0)*$H47</f>
        <v>0</v>
      </c>
      <c r="AH47">
        <f>IF(SUMIF('Benefits Backend'!$AE$1:$BO$1,AH$3,'Benefits Backend'!$AE46:$BO46)&gt;=1,1,0)*$H47</f>
        <v>0</v>
      </c>
      <c r="AI47">
        <f>IF(SUMIF('Benefits Backend'!$AE$1:$BO$1,AI$3,'Benefits Backend'!$AE46:$BO46)&gt;=1,1,0)*$H47</f>
        <v>0</v>
      </c>
      <c r="AJ47">
        <f>IF(SUMIF('Benefits Backend'!$AE$1:$BO$1,AJ$3,'Benefits Backend'!$AE46:$BO46)&gt;=1,1,0)*$H47</f>
        <v>0</v>
      </c>
      <c r="AK47">
        <f>IF(SUMIF('Benefits Backend'!$AE$1:$BO$1,AK$3,'Benefits Backend'!$AE46:$BO46)&gt;=1,1,0)*$H47</f>
        <v>4565.66</v>
      </c>
      <c r="AL47">
        <f>IF(SUMIF('Benefits Backend'!$AE$1:$BO$1,AL$3,'Benefits Backend'!$AE46:$BO46)&gt;=1,1,0)*$H47</f>
        <v>0</v>
      </c>
      <c r="AM47">
        <f>IF(SUMIF('Benefits Backend'!$AE$1:$BO$1,AM$3,'Benefits Backend'!$AE46:$BO46)&gt;=1,1,0)*$H47</f>
        <v>0</v>
      </c>
      <c r="AN47">
        <f>IF(SUMIF('Benefits Backend'!$AE$1:$BO$1,AN$3,'Benefits Backend'!$AE46:$BO46)&gt;=1,1,0)*$H47</f>
        <v>0</v>
      </c>
      <c r="AO47">
        <f>IF(SUMIF('Benefits Backend'!$AE$1:$BO$1,AO$3,'Benefits Backend'!$AE46:$BO46)&gt;=1,1,0)*$H47</f>
        <v>0</v>
      </c>
      <c r="AP47">
        <f>IF(SUMIF('Benefits Backend'!$AE$1:$BO$1,AP$3,'Benefits Backend'!$AE46:$BO46)&gt;=1,1,0)*$H47</f>
        <v>0</v>
      </c>
      <c r="AQ47">
        <f>IF(SUMIF('Benefits Backend'!$AE$1:$BO$1,AQ$3,'Benefits Backend'!$AE46:$BO46)&gt;=1,1,0)*$H47</f>
        <v>4565.66</v>
      </c>
      <c r="AR47">
        <f>IF(SUMIF('Benefits Backend'!$AE$1:$BO$1,AR$3,'Benefits Backend'!$AE46:$BO46)&gt;=1,1,0)*$H47</f>
        <v>0</v>
      </c>
      <c r="AS47">
        <f>IF(SUMIF('Benefits Backend'!$AE$1:$BO$1,AS$3,'Benefits Backend'!$AE46:$BO46)&gt;=1,1,0)*$H47</f>
        <v>0</v>
      </c>
      <c r="AT47">
        <f>IF(SUMIF('Benefits Backend'!$AE$1:$BO$1,AT$3,'Benefits Backend'!$AE46:$BO46)&gt;=1,1,0)*$H47</f>
        <v>0</v>
      </c>
      <c r="AU47">
        <f>IF(SUMIF('Benefits Backend'!$AE$1:$BO$1,AU$3,'Benefits Backend'!$AE46:$BO46)&gt;=1,1,0)*$H47</f>
        <v>0</v>
      </c>
      <c r="AV47">
        <f>IF(SUMIF('Benefits Backend'!$AE$1:$BO$1,AV$3,'Benefits Backend'!$AE46:$BO46)&gt;=1,1,0)*$H47</f>
        <v>0</v>
      </c>
      <c r="AW47">
        <f>IF(SUMIF('Benefits Backend'!$AE$1:$BO$1,AW$3,'Benefits Backend'!$AE46:$BO46)&gt;=1,1,0)*$H47</f>
        <v>0</v>
      </c>
      <c r="AX47">
        <f>IF(SUMIF('Benefits Backend'!$AE$1:$BO$1,AX$3,'Benefits Backend'!$AE46:$BO46)&gt;=1,1,0)*$H47</f>
        <v>0</v>
      </c>
      <c r="AY47">
        <f>IF(SUMIF('Benefits Backend'!$AE$1:$BO$1,AY$3,'Benefits Backend'!$AE46:$BO46)&gt;=1,1,0)*$H47</f>
        <v>0</v>
      </c>
      <c r="AZ47">
        <f>IF(SUMIF('Benefits Backend'!$AE$1:$BO$1,AZ$3,'Benefits Backend'!$AE46:$BO46)&gt;=1,1,0)*$H47</f>
        <v>0</v>
      </c>
      <c r="BA47">
        <f>IF(SUMIF('Benefits Backend'!$AE$1:$BO$1,BA$3,'Benefits Backend'!$AE46:$BO46)&gt;=1,1,0)*$H47</f>
        <v>0</v>
      </c>
      <c r="BB47">
        <f>IF(SUMIF('Benefits Backend'!$AE$1:$BO$1,BB$3,'Benefits Backend'!$AE46:$BO46)&gt;=1,1,0)*$H47</f>
        <v>0</v>
      </c>
      <c r="BC47">
        <f>IF(SUMIF('Benefits Backend'!$AE$1:$BO$1,BC$3,'Benefits Backend'!$AE46:$BO46)&gt;=1,1,0)*$H47</f>
        <v>0</v>
      </c>
      <c r="BD47">
        <f>IF(SUMIF('Benefits Backend'!$AE$1:$BO$1,BD$3,'Benefits Backend'!$AE46:$BO46)&gt;=1,1,0)*$H47</f>
        <v>0</v>
      </c>
      <c r="BE47">
        <f>IF(SUMIF('Benefits Backend'!$AE$1:$BO$1,BE$3,'Benefits Backend'!$AE46:$BO46)&gt;=1,1,0)*$H47</f>
        <v>0</v>
      </c>
    </row>
    <row r="48" spans="1:57">
      <c r="A48" s="5" t="str">
        <f>_xlfn.XLOOKUP($E48,'Raw Data'!$E:$E,'Raw Data'!A:A,"ERROR",0,1)</f>
        <v>AE</v>
      </c>
      <c r="B48" s="5" t="str">
        <f>_xlfn.XLOOKUP($E48,'Raw Data'!$E:$E,'Raw Data'!B:B,"ERROR",0,1)</f>
        <v>Hair Mousses</v>
      </c>
      <c r="C48" s="5" t="str">
        <f>_xlfn.XLOOKUP($E48,'Raw Data'!$E:$E,'Raw Data'!C:C,"ERROR",0,1)</f>
        <v>shea moisture</v>
      </c>
      <c r="D48" s="5" t="str">
        <f>_xlfn.XLOOKUP($E48,'Raw Data'!$E:$E,'Raw Data'!D:D,"ERROR",0,1)</f>
        <v>www.amazon.ae/dp/B01CTBEIRS</v>
      </c>
      <c r="E48" s="5" t="s">
        <v>203</v>
      </c>
      <c r="F48" s="9" t="str">
        <f>_xlfn.XLOOKUP($E48,'Raw Data'!$E:$E,'Raw Data'!F:F,"ERROR",0,1)</f>
        <v>SheaMoisture  Curly   Hair  Products, Coconut &amp; Hibiscus Curl  Mousse , Frizz Free  Hair  with Silk Protein &amp; Neem Oil, Pack of 2-7.5 Oz Each</v>
      </c>
      <c r="G48" s="10">
        <f>_xlfn.XLOOKUP($E48,'Raw Data'!$E:$E,'Raw Data'!G:G,"ERROR",0,1)</f>
        <v>43</v>
      </c>
      <c r="H48" s="9">
        <f>_xlfn.XLOOKUP($E48,'Raw Data'!$E:$E,'Raw Data'!H:H,"ERROR",0,1)</f>
        <v>4526.67</v>
      </c>
      <c r="I48" s="9">
        <f>_xlfn.XLOOKUP($E48,'Raw Data'!$E:$E,'Raw Data'!I:I,"ERROR",0,1)</f>
        <v>0.00606040134268763</v>
      </c>
      <c r="J48" s="9" t="str">
        <f>_xlfn.XLOOKUP($E48,'Raw Data'!$E:$E,'Raw Data'!J:J,"ERROR",0,1)</f>
        <v>Yes</v>
      </c>
      <c r="K48" s="14" t="str">
        <f t="array" ref="K48">_xlfn.IFS(AND(L48&gt;0,L48&lt;=5),"0 to 5",AND(L48&gt;5,L48&lt;=10),"5 to 10",AND(L48&gt;10,L48&lt;=15),"10 to 15",AND(L48&gt;15,L48&lt;=20),"15 to 20",AND(L48&gt;20,L48&lt;=30),"20 to 30",AND(L48&gt;30,L48&lt;=40),"30 to 40",AND(L48&gt;40,L48&lt;=50),"40 to 50",AND(L48&gt;50,L48&lt;=75),"50 to 75",AND(L48&gt;75,L48&lt;=100),"75 to 100",AND(L48&gt;100,L48&lt;=150),"100 to 150",AND(L48&gt;150,L48&lt;=200),"150 to 200",AND(L48&gt;200,L48&lt;=250),"200 to 250",AND(L48&gt;250,L48&lt;=300),"250 to 300",AND(L48&gt;300,L48&lt;=400),"300 to 400",AND(L48&gt;400,L48&lt;=500),"400 to 500",L48&gt;500,"500+")</f>
        <v>100 to 150</v>
      </c>
      <c r="L48" s="9">
        <f>_xlfn.XLOOKUP($E48,'Raw Data'!$E:$E,'Raw Data'!L:L,"ERROR",0,1)</f>
        <v>102.08</v>
      </c>
      <c r="M48" s="14" t="str">
        <f t="array" ref="M48">_xlfn.IFS(AND(N48&gt;0,N48&lt;=5),"0 to 5",AND(N48&gt;5,N48&lt;=10),"5 to 10",AND(N48&gt;10,N48&lt;=15),"10 to 15",AND(N48&gt;15,N48&lt;=20),"15 to 20",AND(N48&gt;20,N48&lt;=30),"20 to 30",AND(N48&gt;30,N48&lt;=40),"30 to 40",AND(N48&gt;40,N48&lt;=50),"40 to 50",AND(N48&gt;50,N48&lt;=75),"50 to 75",AND(N48&gt;75,N48&lt;=100),"75 to 100",AND(N48&gt;100,N48&lt;=150),"100 to 150",AND(N48&gt;150,N48&lt;=200),"150 to 200",AND(N48&gt;200,N48&lt;=250),"200 to 250",AND(N48&gt;250,N48&lt;=300),"250 to 300",AND(N48&gt;300,N48&lt;=400),"300 to 400",AND(N48&gt;400,N48&lt;=500),"400 to 500",N48&gt;500,"500+")</f>
        <v>100 to 150</v>
      </c>
      <c r="N48" s="9">
        <f>_xlfn.XLOOKUP($E48,'Raw Data'!$E:$E,'Raw Data'!N:N,"ERROR",0,1)</f>
        <v>102.27</v>
      </c>
      <c r="O48" s="14" t="str">
        <f t="array" ref="O48">_xlfn.IFS(P48=0,"No Discount",AND(P48&gt;0,P48&lt;=0.02),"0% to 2%",AND(P48&gt;0.02,P48&lt;=0.04),"2% to 4%",AND(P48&gt;0.04,P48&lt;=0.06),"4% to 6%",AND(P48&gt;0.06,P48&lt;=0.08),"6% to 8%",AND(P48&gt;0.08,P48&lt;=0.1),"8% to 10%",AND(P48&gt;0.1,P48&lt;=0.15),"10% to 15%",AND(P48&gt;0.15,P48&lt;=0.2),"15% to 20%",AND(P48&gt;0.2,P48&lt;=0.25),"20% to 25%",AND(P48&gt;0.25,P48&lt;=0.3),"25% to 30%",AND(P48&gt;0.3,P48&lt;=0.4),"30% to 40%",AND(P48&gt;0.4,P48&lt;=0.5),"40% to 50%",AND(P48&gt;0.5,P48&lt;=0.75),"50% to 75%",AND(P48&gt;0.75,P48&lt;=1),"75% to 100%")</f>
        <v>0% to 2%</v>
      </c>
      <c r="P48" s="10">
        <f>_xlfn.XLOOKUP($E48,'Raw Data'!$E:$E,'Raw Data'!P:P,"ERROR",0,1)</f>
        <v>0.00185782731983962</v>
      </c>
      <c r="Q48" s="9">
        <f>_xlfn.XLOOKUP($E48,'Raw Data'!$E:$E,'Raw Data'!Q:Q,"ERROR",0,1)</f>
        <v>15</v>
      </c>
      <c r="R48" s="9" t="str">
        <f>_xlfn.XLOOKUP($E48,'Raw Data'!$E:$E,'Raw Data'!R:R,"ERROR",0,1)</f>
        <v>oz</v>
      </c>
      <c r="S48" s="5" t="str">
        <f t="array" ref="S48">_xlfn.IFS(AND(T48&gt;0,T48&lt;=0.05),"0 to 0.05",AND(T48&gt;0.05,T48&lt;=0.1),"0.05 to 0.1",AND(T48&gt;0.1,T48&lt;=0.2),"0.1 to 0.2",AND(T48&gt;0.2,T48&lt;=0.3),"0.2 to 0.3",AND(T48&gt;0.3,T48&lt;=0.4),"0.3 to 0.4",AND(T48&gt;0.4,T48&lt;=0.5),"0.4 to 0.5",AND(T48&gt;0.5,T48&lt;=0.75),"0.5 to 0.75",AND(T48&gt;0.75,T48&lt;=1),"0.75 to 1",AND(T48&gt;1,T48&lt;=2),"1 to 2",AND(T48&gt;2,T48&lt;=3),"2 to 3",AND(T48&gt;3,T48&lt;=4),"3 to 4",AND(T48&gt;4,T48&lt;=5),"4 to 5",AND(T48&gt;5,T48&lt;=10),"5 to 10",T48&gt;10,"10+")</f>
        <v>0.2 to 0.3</v>
      </c>
      <c r="T48" s="10">
        <f t="shared" si="1"/>
        <v>0.23014316311577</v>
      </c>
      <c r="U48" s="15" t="str">
        <f t="array" ref="U48">_xlfn.IFS(AND(V48&gt;0,V48&lt;=0.05),"0 to 0.05",AND(V48&gt;0.05,V48&lt;=0.1),"0.05 to 0.1",AND(V48&gt;0.1,V48&lt;=0.2),"0.1 to 0.2",AND(V48&gt;0.2,V48&lt;=0.3),"0.2 to 0.3",AND(V48&gt;0.3,V48&lt;=0.4),"0.3 to 0.4",AND(V48&gt;0.4,V48&lt;=0.5),"0.4 to 0.5",AND(V48&gt;0.5,V48&lt;=0.75),"0.5 to 0.75",AND(V48&gt;0.75,V48&lt;=1),"0.75 to 1",AND(V48&gt;1,V48&lt;=2),"1 to 2",AND(V48&gt;2,V48&lt;=3),"2 to 3",AND(V48&gt;3,V48&lt;=4),"3 to 4",AND(V48&gt;4,V48&lt;=5),"4 to 5",AND(V48&gt;5,V48&lt;=10),"5 to 10",V48&gt;10,"10+")</f>
        <v>0.05 to 0.1</v>
      </c>
      <c r="V48" s="10">
        <f t="shared" si="2"/>
        <v>0.0622543118025025</v>
      </c>
      <c r="W48" s="15" t="str">
        <f t="array" ref="W48">_xlfn.IFS(AND(X48&gt;0,X48&lt;=0.05),"0 to 0.05",AND(X48&gt;0.05,X48&lt;=0.1),"0.05 to 0.1",AND(X48&gt;0.1,X48&lt;=0.2),"0.1 to 0.2",AND(X48&gt;0.2,X48&lt;=0.3),"0.2 to 0.3",AND(X48&gt;0.3,X48&lt;=0.4),"0.3 to 0.4",AND(X48&gt;0.4,X48&lt;=0.5),"0.4 to 0.5",AND(X48&gt;0.5,X48&lt;=0.75),"0.5 to 0.75",AND(X48&gt;0.75,X48&lt;=1),"0.75 to 1",AND(X48&gt;1,X48&lt;=2),"1 to 2",AND(X48&gt;2,X48&lt;=3),"2 to 3",AND(X48&gt;3,X48&lt;=4),"3 to 4",AND(X48&gt;4,X48&lt;=5),"4 to 5",AND(X48&gt;5,X48&lt;=10),"5 to 10",X48&gt;10,"10+")</f>
        <v>0.05 to 0.1</v>
      </c>
      <c r="X48" s="16">
        <f t="shared" si="3"/>
        <v>0.062138654041258</v>
      </c>
      <c r="Y48" s="5" t="str">
        <f t="array" ref="Y48">_xlfn.IFS(AND(Z48&gt;0,Z48&lt;=1),"0 to 1",AND(Z48&gt;1,Z48&lt;=2),"1 to 2",AND(Z48&gt;2,Z48&lt;=4),"2 to 4",AND(Z48&gt;4,Z48&lt;=6),"4 to 6",AND(Z48&gt;6,Z48&lt;=8),"6 to 8",AND(Z48&gt;8,Z48&lt;=10),"8 to 10",AND(Z48&gt;10,Z48&lt;=15),"10 to 15",AND(Z48&gt;15,Z48&lt;=20),"15 to 20",AND(Z48&gt;20,Z48&lt;=25),"20 to 25",AND(Z48&gt;25,Z48&lt;=30),"25 to 30",AND(Z48&gt;30,Z48&lt;=40),"30 to 40",AND(Z48&gt;40,Z48&lt;=50),"40 to 50",Z48&gt;50,"50+")</f>
        <v>10 to 15</v>
      </c>
      <c r="Z48" s="9">
        <f t="array" ref="Z48">_xlfn.IFS(AA48="oz",_xlfn.IFS(R48="oz",Q48,R48="fl oz",Q48*1.04,R48="ml",Q48*0.0338),AA48="fl oz",_xlfn.IFS(R48="oz",Q48/1.04,R48="fl oz",Q48,R48="ml",Q48*0.0338/1.04),AA48="ml",_xlfn.IFS(R48="oz",Q48/0.0338,R48="fl oz",Q48*1.04/0.0338,R48="ml",Q48))</f>
        <v>15</v>
      </c>
      <c r="AA48" s="9" t="str">
        <f>_xlfn.XLOOKUP($E48,'Raw Data'!$E:$E,'Raw Data'!AA:AA,"ERROR",0,1)</f>
        <v>oz</v>
      </c>
      <c r="AB48" s="5" t="s">
        <v>205</v>
      </c>
      <c r="AC48" s="5" t="s">
        <v>206</v>
      </c>
      <c r="AD48" s="5" t="s">
        <v>207</v>
      </c>
      <c r="AE48">
        <f>IF(SUMIF('Benefits Backend'!$AE$1:$BO$1,AE$3,'Benefits Backend'!$AE47:$BO47)&gt;=1,1,0)*$H48</f>
        <v>4526.67</v>
      </c>
      <c r="AF48">
        <f>IF(SUMIF('Benefits Backend'!$AE$1:$BO$1,AF$3,'Benefits Backend'!$AE47:$BO47)&gt;=1,1,0)*$H48</f>
        <v>0</v>
      </c>
      <c r="AG48">
        <f>IF(SUMIF('Benefits Backend'!$AE$1:$BO$1,AG$3,'Benefits Backend'!$AE47:$BO47)&gt;=1,1,0)*$H48</f>
        <v>0</v>
      </c>
      <c r="AH48">
        <f>IF(SUMIF('Benefits Backend'!$AE$1:$BO$1,AH$3,'Benefits Backend'!$AE47:$BO47)&gt;=1,1,0)*$H48</f>
        <v>0</v>
      </c>
      <c r="AI48">
        <f>IF(SUMIF('Benefits Backend'!$AE$1:$BO$1,AI$3,'Benefits Backend'!$AE47:$BO47)&gt;=1,1,0)*$H48</f>
        <v>0</v>
      </c>
      <c r="AJ48">
        <f>IF(SUMIF('Benefits Backend'!$AE$1:$BO$1,AJ$3,'Benefits Backend'!$AE47:$BO47)&gt;=1,1,0)*$H48</f>
        <v>4526.67</v>
      </c>
      <c r="AK48">
        <f>IF(SUMIF('Benefits Backend'!$AE$1:$BO$1,AK$3,'Benefits Backend'!$AE47:$BO47)&gt;=1,1,0)*$H48</f>
        <v>0</v>
      </c>
      <c r="AL48">
        <f>IF(SUMIF('Benefits Backend'!$AE$1:$BO$1,AL$3,'Benefits Backend'!$AE47:$BO47)&gt;=1,1,0)*$H48</f>
        <v>4526.67</v>
      </c>
      <c r="AM48">
        <f>IF(SUMIF('Benefits Backend'!$AE$1:$BO$1,AM$3,'Benefits Backend'!$AE47:$BO47)&gt;=1,1,0)*$H48</f>
        <v>4526.67</v>
      </c>
      <c r="AN48">
        <f>IF(SUMIF('Benefits Backend'!$AE$1:$BO$1,AN$3,'Benefits Backend'!$AE47:$BO47)&gt;=1,1,0)*$H48</f>
        <v>4526.67</v>
      </c>
      <c r="AO48">
        <f>IF(SUMIF('Benefits Backend'!$AE$1:$BO$1,AO$3,'Benefits Backend'!$AE47:$BO47)&gt;=1,1,0)*$H48</f>
        <v>0</v>
      </c>
      <c r="AP48">
        <f>IF(SUMIF('Benefits Backend'!$AE$1:$BO$1,AP$3,'Benefits Backend'!$AE47:$BO47)&gt;=1,1,0)*$H48</f>
        <v>0</v>
      </c>
      <c r="AQ48">
        <f>IF(SUMIF('Benefits Backend'!$AE$1:$BO$1,AQ$3,'Benefits Backend'!$AE47:$BO47)&gt;=1,1,0)*$H48</f>
        <v>0</v>
      </c>
      <c r="AR48">
        <f>IF(SUMIF('Benefits Backend'!$AE$1:$BO$1,AR$3,'Benefits Backend'!$AE47:$BO47)&gt;=1,1,0)*$H48</f>
        <v>0</v>
      </c>
      <c r="AS48">
        <f>IF(SUMIF('Benefits Backend'!$AE$1:$BO$1,AS$3,'Benefits Backend'!$AE47:$BO47)&gt;=1,1,0)*$H48</f>
        <v>0</v>
      </c>
      <c r="AT48">
        <f>IF(SUMIF('Benefits Backend'!$AE$1:$BO$1,AT$3,'Benefits Backend'!$AE47:$BO47)&gt;=1,1,0)*$H48</f>
        <v>0</v>
      </c>
      <c r="AU48">
        <f>IF(SUMIF('Benefits Backend'!$AE$1:$BO$1,AU$3,'Benefits Backend'!$AE47:$BO47)&gt;=1,1,0)*$H48</f>
        <v>4526.67</v>
      </c>
      <c r="AV48">
        <f>IF(SUMIF('Benefits Backend'!$AE$1:$BO$1,AV$3,'Benefits Backend'!$AE47:$BO47)&gt;=1,1,0)*$H48</f>
        <v>0</v>
      </c>
      <c r="AW48">
        <f>IF(SUMIF('Benefits Backend'!$AE$1:$BO$1,AW$3,'Benefits Backend'!$AE47:$BO47)&gt;=1,1,0)*$H48</f>
        <v>0</v>
      </c>
      <c r="AX48">
        <f>IF(SUMIF('Benefits Backend'!$AE$1:$BO$1,AX$3,'Benefits Backend'!$AE47:$BO47)&gt;=1,1,0)*$H48</f>
        <v>0</v>
      </c>
      <c r="AY48">
        <f>IF(SUMIF('Benefits Backend'!$AE$1:$BO$1,AY$3,'Benefits Backend'!$AE47:$BO47)&gt;=1,1,0)*$H48</f>
        <v>0</v>
      </c>
      <c r="AZ48">
        <f>IF(SUMIF('Benefits Backend'!$AE$1:$BO$1,AZ$3,'Benefits Backend'!$AE47:$BO47)&gt;=1,1,0)*$H48</f>
        <v>0</v>
      </c>
      <c r="BA48">
        <f>IF(SUMIF('Benefits Backend'!$AE$1:$BO$1,BA$3,'Benefits Backend'!$AE47:$BO47)&gt;=1,1,0)*$H48</f>
        <v>0</v>
      </c>
      <c r="BB48">
        <f>IF(SUMIF('Benefits Backend'!$AE$1:$BO$1,BB$3,'Benefits Backend'!$AE47:$BO47)&gt;=1,1,0)*$H48</f>
        <v>4526.67</v>
      </c>
      <c r="BC48">
        <f>IF(SUMIF('Benefits Backend'!$AE$1:$BO$1,BC$3,'Benefits Backend'!$AE47:$BO47)&gt;=1,1,0)*$H48</f>
        <v>0</v>
      </c>
      <c r="BD48">
        <f>IF(SUMIF('Benefits Backend'!$AE$1:$BO$1,BD$3,'Benefits Backend'!$AE47:$BO47)&gt;=1,1,0)*$H48</f>
        <v>4526.67</v>
      </c>
      <c r="BE48">
        <f>IF(SUMIF('Benefits Backend'!$AE$1:$BO$1,BE$3,'Benefits Backend'!$AE47:$BO47)&gt;=1,1,0)*$H48</f>
        <v>0</v>
      </c>
    </row>
    <row r="49" spans="1:57">
      <c r="A49" s="5" t="str">
        <f>_xlfn.XLOOKUP($E49,'Raw Data'!$E:$E,'Raw Data'!A:A,"ERROR",0,1)</f>
        <v>AE</v>
      </c>
      <c r="B49" s="5" t="str">
        <f>_xlfn.XLOOKUP($E49,'Raw Data'!$E:$E,'Raw Data'!B:B,"ERROR",0,1)</f>
        <v>Hair Mousses</v>
      </c>
      <c r="C49" s="5" t="str">
        <f>_xlfn.XLOOKUP($E49,'Raw Data'!$E:$E,'Raw Data'!C:C,"ERROR",0,1)</f>
        <v>Mielle Organics</v>
      </c>
      <c r="D49" s="5" t="str">
        <f>_xlfn.XLOOKUP($E49,'Raw Data'!$E:$E,'Raw Data'!D:D,"ERROR",0,1)</f>
        <v>www.amazon.ae/dp/B08TB9NSHQ</v>
      </c>
      <c r="E49" s="5" t="s">
        <v>208</v>
      </c>
      <c r="F49" s="9" t="str">
        <f>_xlfn.XLOOKUP($E49,'Raw Data'!$E:$E,'Raw Data'!F:F,"ERROR",0,1)</f>
        <v>Mielle Pomegranate &amp; Honey Curl Defining  Mousse  w/hold</v>
      </c>
      <c r="G49" s="10">
        <f>_xlfn.XLOOKUP($E49,'Raw Data'!$E:$E,'Raw Data'!G:G,"ERROR",0,1)</f>
        <v>68</v>
      </c>
      <c r="H49" s="9">
        <f>_xlfn.XLOOKUP($E49,'Raw Data'!$E:$E,'Raw Data'!H:H,"ERROR",0,1)</f>
        <v>4494.62</v>
      </c>
      <c r="I49" s="9">
        <f>_xlfn.XLOOKUP($E49,'Raw Data'!$E:$E,'Raw Data'!I:I,"ERROR",0,1)</f>
        <v>0.00601749212619225</v>
      </c>
      <c r="J49" s="9" t="str">
        <f>_xlfn.XLOOKUP($E49,'Raw Data'!$E:$E,'Raw Data'!J:J,"ERROR",0,1)</f>
        <v>Yes</v>
      </c>
      <c r="K49" s="14" t="str">
        <f t="array" ref="K49">_xlfn.IFS(AND(L49&gt;0,L49&lt;=5),"0 to 5",AND(L49&gt;5,L49&lt;=10),"5 to 10",AND(L49&gt;10,L49&lt;=15),"10 to 15",AND(L49&gt;15,L49&lt;=20),"15 to 20",AND(L49&gt;20,L49&lt;=30),"20 to 30",AND(L49&gt;30,L49&lt;=40),"30 to 40",AND(L49&gt;40,L49&lt;=50),"40 to 50",AND(L49&gt;50,L49&lt;=75),"50 to 75",AND(L49&gt;75,L49&lt;=100),"75 to 100",AND(L49&gt;100,L49&lt;=150),"100 to 150",AND(L49&gt;150,L49&lt;=200),"150 to 200",AND(L49&gt;200,L49&lt;=250),"200 to 250",AND(L49&gt;250,L49&lt;=300),"250 to 300",AND(L49&gt;300,L49&lt;=400),"300 to 400",AND(L49&gt;400,L49&lt;=500),"400 to 500",L49&gt;500,"500+")</f>
        <v>50 to 75</v>
      </c>
      <c r="L49" s="9">
        <f>_xlfn.XLOOKUP($E49,'Raw Data'!$E:$E,'Raw Data'!L:L,"ERROR",0,1)</f>
        <v>68.24</v>
      </c>
      <c r="M49" s="14" t="str">
        <f t="array" ref="M49">_xlfn.IFS(AND(N49&gt;0,N49&lt;=5),"0 to 5",AND(N49&gt;5,N49&lt;=10),"5 to 10",AND(N49&gt;10,N49&lt;=15),"10 to 15",AND(N49&gt;15,N49&lt;=20),"15 to 20",AND(N49&gt;20,N49&lt;=30),"20 to 30",AND(N49&gt;30,N49&lt;=40),"30 to 40",AND(N49&gt;40,N49&lt;=50),"40 to 50",AND(N49&gt;50,N49&lt;=75),"50 to 75",AND(N49&gt;75,N49&lt;=100),"75 to 100",AND(N49&gt;100,N49&lt;=150),"100 to 150",AND(N49&gt;150,N49&lt;=200),"150 to 200",AND(N49&gt;200,N49&lt;=250),"200 to 250",AND(N49&gt;250,N49&lt;=300),"250 to 300",AND(N49&gt;300,N49&lt;=400),"300 to 400",AND(N49&gt;400,N49&lt;=500),"400 to 500",N49&gt;500,"500+")</f>
        <v>50 to 75</v>
      </c>
      <c r="N49" s="9">
        <f>_xlfn.XLOOKUP($E49,'Raw Data'!$E:$E,'Raw Data'!N:N,"ERROR",0,1)</f>
        <v>74.87</v>
      </c>
      <c r="O49" s="14" t="str">
        <f t="array" ref="O49">_xlfn.IFS(P49=0,"No Discount",AND(P49&gt;0,P49&lt;=0.02),"0% to 2%",AND(P49&gt;0.02,P49&lt;=0.04),"2% to 4%",AND(P49&gt;0.04,P49&lt;=0.06),"4% to 6%",AND(P49&gt;0.06,P49&lt;=0.08),"6% to 8%",AND(P49&gt;0.08,P49&lt;=0.1),"8% to 10%",AND(P49&gt;0.1,P49&lt;=0.15),"10% to 15%",AND(P49&gt;0.15,P49&lt;=0.2),"15% to 20%",AND(P49&gt;0.2,P49&lt;=0.25),"20% to 25%",AND(P49&gt;0.25,P49&lt;=0.3),"25% to 30%",AND(P49&gt;0.3,P49&lt;=0.4),"30% to 40%",AND(P49&gt;0.4,P49&lt;=0.5),"40% to 50%",AND(P49&gt;0.5,P49&lt;=0.75),"50% to 75%",AND(P49&gt;0.75,P49&lt;=1),"75% to 100%")</f>
        <v>8% to 10%</v>
      </c>
      <c r="P49" s="10">
        <f>_xlfn.XLOOKUP($E49,'Raw Data'!$E:$E,'Raw Data'!P:P,"ERROR",0,1)</f>
        <v>0.088553492720716</v>
      </c>
      <c r="Q49" s="9">
        <v>7.5</v>
      </c>
      <c r="R49" s="9" t="s">
        <v>95</v>
      </c>
      <c r="S49" s="5" t="str">
        <f t="array" ref="S49">_xlfn.IFS(AND(T49&gt;0,T49&lt;=0.05),"0 to 0.05",AND(T49&gt;0.05,T49&lt;=0.1),"0.05 to 0.1",AND(T49&gt;0.1,T49&lt;=0.2),"0.1 to 0.2",AND(T49&gt;0.2,T49&lt;=0.3),"0.2 to 0.3",AND(T49&gt;0.3,T49&lt;=0.4),"0.3 to 0.4",AND(T49&gt;0.4,T49&lt;=0.5),"0.4 to 0.5",AND(T49&gt;0.5,T49&lt;=0.75),"0.5 to 0.75",AND(T49&gt;0.75,T49&lt;=1),"0.75 to 1",AND(T49&gt;1,T49&lt;=2),"1 to 2",AND(T49&gt;2,T49&lt;=3),"2 to 3",AND(T49&gt;3,T49&lt;=4),"3 to 4",AND(T49&gt;4,T49&lt;=5),"4 to 5",AND(T49&gt;5,T49&lt;=10),"5 to 10",T49&gt;10,"10+")</f>
        <v>0.2 to 0.3</v>
      </c>
      <c r="T49" s="10">
        <f t="shared" si="1"/>
        <v>0.295864658394249</v>
      </c>
      <c r="U49" s="15" t="str">
        <f t="array" ref="U49">_xlfn.IFS(AND(V49&gt;0,V49&lt;=0.05),"0 to 0.05",AND(V49&gt;0.05,V49&lt;=0.1),"0.05 to 0.1",AND(V49&gt;0.1,V49&lt;=0.2),"0.1 to 0.2",AND(V49&gt;0.2,V49&lt;=0.3),"0.2 to 0.3",AND(V49&gt;0.3,V49&lt;=0.4),"0.3 to 0.4",AND(V49&gt;0.4,V49&lt;=0.5),"0.4 to 0.5",AND(V49&gt;0.5,V49&lt;=0.75),"0.5 to 0.75",AND(V49&gt;0.75,V49&lt;=1),"0.75 to 1",AND(V49&gt;1,V49&lt;=2),"1 to 2",AND(V49&gt;2,V49&lt;=3),"2 to 3",AND(V49&gt;3,V49&lt;=4),"3 to 4",AND(V49&gt;4,V49&lt;=5),"4 to 5",AND(V49&gt;5,V49&lt;=10),"5 to 10",V49&gt;10,"10+")</f>
        <v>0.05 to 0.1</v>
      </c>
      <c r="V49" s="10">
        <f t="shared" si="2"/>
        <v>0.0876447022710127</v>
      </c>
      <c r="W49" s="15" t="str">
        <f t="array" ref="W49">_xlfn.IFS(AND(X49&gt;0,X49&lt;=0.05),"0 to 0.05",AND(X49&gt;0.05,X49&lt;=0.1),"0.05 to 0.1",AND(X49&gt;0.1,X49&lt;=0.2),"0.1 to 0.2",AND(X49&gt;0.2,X49&lt;=0.3),"0.2 to 0.3",AND(X49&gt;0.3,X49&lt;=0.4),"0.3 to 0.4",AND(X49&gt;0.4,X49&lt;=0.5),"0.4 to 0.5",AND(X49&gt;0.5,X49&lt;=0.75),"0.5 to 0.75",AND(X49&gt;0.75,X49&lt;=1),"0.75 to 1",AND(X49&gt;1,X49&lt;=2),"1 to 2",AND(X49&gt;2,X49&lt;=3),"2 to 3",AND(X49&gt;3,X49&lt;=4),"3 to 4",AND(X49&gt;4,X49&lt;=5),"4 to 5",AND(X49&gt;5,X49&lt;=10),"5 to 10",X49&gt;10,"10+")</f>
        <v>0.05 to 0.1</v>
      </c>
      <c r="X49" s="16">
        <f t="shared" si="3"/>
        <v>0.0798834577664473</v>
      </c>
      <c r="Y49" s="5" t="str">
        <f t="array" ref="Y49">_xlfn.IFS(AND(Z49&gt;0,Z49&lt;=1),"0 to 1",AND(Z49&gt;1,Z49&lt;=2),"1 to 2",AND(Z49&gt;2,Z49&lt;=4),"2 to 4",AND(Z49&gt;4,Z49&lt;=6),"4 to 6",AND(Z49&gt;6,Z49&lt;=8),"6 to 8",AND(Z49&gt;8,Z49&lt;=10),"8 to 10",AND(Z49&gt;10,Z49&lt;=15),"10 to 15",AND(Z49&gt;15,Z49&lt;=20),"15 to 20",AND(Z49&gt;20,Z49&lt;=25),"20 to 25",AND(Z49&gt;25,Z49&lt;=30),"25 to 30",AND(Z49&gt;30,Z49&lt;=40),"30 to 40",AND(Z49&gt;40,Z49&lt;=50),"40 to 50",Z49&gt;50,"50+")</f>
        <v>6 to 8</v>
      </c>
      <c r="Z49" s="9">
        <f t="array" ref="Z49">_xlfn.IFS(AA49="oz",_xlfn.IFS(R49="oz",Q49,R49="fl oz",Q49*1.04,R49="ml",Q49*0.0338),AA49="fl oz",_xlfn.IFS(R49="oz",Q49/1.04,R49="fl oz",Q49,R49="ml",Q49*0.0338/1.04),AA49="ml",_xlfn.IFS(R49="oz",Q49/0.0338,R49="fl oz",Q49*1.04/0.0338,R49="ml",Q49))</f>
        <v>7.8</v>
      </c>
      <c r="AA49" s="9" t="s">
        <v>96</v>
      </c>
      <c r="AB49" s="5" t="s">
        <v>209</v>
      </c>
      <c r="AC49" s="5" t="s">
        <v>164</v>
      </c>
      <c r="AD49" s="5" t="s">
        <v>210</v>
      </c>
      <c r="AE49">
        <f>IF(SUMIF('Benefits Backend'!$AE$1:$BO$1,AE$3,'Benefits Backend'!$AE48:$BO48)&gt;=1,1,0)*$H49</f>
        <v>0</v>
      </c>
      <c r="AF49">
        <f>IF(SUMIF('Benefits Backend'!$AE$1:$BO$1,AF$3,'Benefits Backend'!$AE48:$BO48)&gt;=1,1,0)*$H49</f>
        <v>4494.62</v>
      </c>
      <c r="AG49">
        <f>IF(SUMIF('Benefits Backend'!$AE$1:$BO$1,AG$3,'Benefits Backend'!$AE48:$BO48)&gt;=1,1,0)*$H49</f>
        <v>0</v>
      </c>
      <c r="AH49">
        <f>IF(SUMIF('Benefits Backend'!$AE$1:$BO$1,AH$3,'Benefits Backend'!$AE48:$BO48)&gt;=1,1,0)*$H49</f>
        <v>0</v>
      </c>
      <c r="AI49">
        <f>IF(SUMIF('Benefits Backend'!$AE$1:$BO$1,AI$3,'Benefits Backend'!$AE48:$BO48)&gt;=1,1,0)*$H49</f>
        <v>0</v>
      </c>
      <c r="AJ49">
        <f>IF(SUMIF('Benefits Backend'!$AE$1:$BO$1,AJ$3,'Benefits Backend'!$AE48:$BO48)&gt;=1,1,0)*$H49</f>
        <v>4494.62</v>
      </c>
      <c r="AK49">
        <f>IF(SUMIF('Benefits Backend'!$AE$1:$BO$1,AK$3,'Benefits Backend'!$AE48:$BO48)&gt;=1,1,0)*$H49</f>
        <v>0</v>
      </c>
      <c r="AL49">
        <f>IF(SUMIF('Benefits Backend'!$AE$1:$BO$1,AL$3,'Benefits Backend'!$AE48:$BO48)&gt;=1,1,0)*$H49</f>
        <v>0</v>
      </c>
      <c r="AM49">
        <f>IF(SUMIF('Benefits Backend'!$AE$1:$BO$1,AM$3,'Benefits Backend'!$AE48:$BO48)&gt;=1,1,0)*$H49</f>
        <v>4494.62</v>
      </c>
      <c r="AN49">
        <f>IF(SUMIF('Benefits Backend'!$AE$1:$BO$1,AN$3,'Benefits Backend'!$AE48:$BO48)&gt;=1,1,0)*$H49</f>
        <v>0</v>
      </c>
      <c r="AO49">
        <f>IF(SUMIF('Benefits Backend'!$AE$1:$BO$1,AO$3,'Benefits Backend'!$AE48:$BO48)&gt;=1,1,0)*$H49</f>
        <v>0</v>
      </c>
      <c r="AP49">
        <f>IF(SUMIF('Benefits Backend'!$AE$1:$BO$1,AP$3,'Benefits Backend'!$AE48:$BO48)&gt;=1,1,0)*$H49</f>
        <v>0</v>
      </c>
      <c r="AQ49">
        <f>IF(SUMIF('Benefits Backend'!$AE$1:$BO$1,AQ$3,'Benefits Backend'!$AE48:$BO48)&gt;=1,1,0)*$H49</f>
        <v>0</v>
      </c>
      <c r="AR49">
        <f>IF(SUMIF('Benefits Backend'!$AE$1:$BO$1,AR$3,'Benefits Backend'!$AE48:$BO48)&gt;=1,1,0)*$H49</f>
        <v>0</v>
      </c>
      <c r="AS49">
        <f>IF(SUMIF('Benefits Backend'!$AE$1:$BO$1,AS$3,'Benefits Backend'!$AE48:$BO48)&gt;=1,1,0)*$H49</f>
        <v>0</v>
      </c>
      <c r="AT49">
        <f>IF(SUMIF('Benefits Backend'!$AE$1:$BO$1,AT$3,'Benefits Backend'!$AE48:$BO48)&gt;=1,1,0)*$H49</f>
        <v>0</v>
      </c>
      <c r="AU49">
        <f>IF(SUMIF('Benefits Backend'!$AE$1:$BO$1,AU$3,'Benefits Backend'!$AE48:$BO48)&gt;=1,1,0)*$H49</f>
        <v>0</v>
      </c>
      <c r="AV49">
        <f>IF(SUMIF('Benefits Backend'!$AE$1:$BO$1,AV$3,'Benefits Backend'!$AE48:$BO48)&gt;=1,1,0)*$H49</f>
        <v>0</v>
      </c>
      <c r="AW49">
        <f>IF(SUMIF('Benefits Backend'!$AE$1:$BO$1,AW$3,'Benefits Backend'!$AE48:$BO48)&gt;=1,1,0)*$H49</f>
        <v>0</v>
      </c>
      <c r="AX49">
        <f>IF(SUMIF('Benefits Backend'!$AE$1:$BO$1,AX$3,'Benefits Backend'!$AE48:$BO48)&gt;=1,1,0)*$H49</f>
        <v>0</v>
      </c>
      <c r="AY49">
        <f>IF(SUMIF('Benefits Backend'!$AE$1:$BO$1,AY$3,'Benefits Backend'!$AE48:$BO48)&gt;=1,1,0)*$H49</f>
        <v>0</v>
      </c>
      <c r="AZ49">
        <f>IF(SUMIF('Benefits Backend'!$AE$1:$BO$1,AZ$3,'Benefits Backend'!$AE48:$BO48)&gt;=1,1,0)*$H49</f>
        <v>0</v>
      </c>
      <c r="BA49">
        <f>IF(SUMIF('Benefits Backend'!$AE$1:$BO$1,BA$3,'Benefits Backend'!$AE48:$BO48)&gt;=1,1,0)*$H49</f>
        <v>0</v>
      </c>
      <c r="BB49">
        <f>IF(SUMIF('Benefits Backend'!$AE$1:$BO$1,BB$3,'Benefits Backend'!$AE48:$BO48)&gt;=1,1,0)*$H49</f>
        <v>0</v>
      </c>
      <c r="BC49">
        <f>IF(SUMIF('Benefits Backend'!$AE$1:$BO$1,BC$3,'Benefits Backend'!$AE48:$BO48)&gt;=1,1,0)*$H49</f>
        <v>0</v>
      </c>
      <c r="BD49">
        <f>IF(SUMIF('Benefits Backend'!$AE$1:$BO$1,BD$3,'Benefits Backend'!$AE48:$BO48)&gt;=1,1,0)*$H49</f>
        <v>0</v>
      </c>
      <c r="BE49">
        <f>IF(SUMIF('Benefits Backend'!$AE$1:$BO$1,BE$3,'Benefits Backend'!$AE48:$BO48)&gt;=1,1,0)*$H49</f>
        <v>0</v>
      </c>
    </row>
    <row r="50" spans="1:57">
      <c r="A50" s="5" t="str">
        <f>_xlfn.XLOOKUP($E50,'Raw Data'!$E:$E,'Raw Data'!A:A,"ERROR",0,1)</f>
        <v>AE</v>
      </c>
      <c r="B50" s="5" t="str">
        <f>_xlfn.XLOOKUP($E50,'Raw Data'!$E:$E,'Raw Data'!B:B,"ERROR",0,1)</f>
        <v>Hair Mousses</v>
      </c>
      <c r="C50" s="5" t="str">
        <f>_xlfn.XLOOKUP($E50,'Raw Data'!$E:$E,'Raw Data'!C:C,"ERROR",0,1)</f>
        <v>l'oreal professionnel</v>
      </c>
      <c r="D50" s="5" t="str">
        <f>_xlfn.XLOOKUP($E50,'Raw Data'!$E:$E,'Raw Data'!D:D,"ERROR",0,1)</f>
        <v>www.amazon.ae/dp/B07YBF3T59</v>
      </c>
      <c r="E50" s="5" t="s">
        <v>211</v>
      </c>
      <c r="F50" s="9" t="str">
        <f>_xlfn.XLOOKUP($E50,'Raw Data'!$E:$E,'Raw Data'!F:F,"ERROR",0,1)</f>
        <v>Lâ€™OrÃ©al Professionnel Tecni Art Spiral Queen Nourishing Mousse 200ml</v>
      </c>
      <c r="G50" s="10">
        <f>_xlfn.XLOOKUP($E50,'Raw Data'!$E:$E,'Raw Data'!G:G,"ERROR",0,1)</f>
        <v>57</v>
      </c>
      <c r="H50" s="9">
        <f>_xlfn.XLOOKUP($E50,'Raw Data'!$E:$E,'Raw Data'!H:H,"ERROR",0,1)</f>
        <v>4026.53</v>
      </c>
      <c r="I50" s="9">
        <f>_xlfn.XLOOKUP($E50,'Raw Data'!$E:$E,'Raw Data'!I:I,"ERROR",0,1)</f>
        <v>0.00539080335398251</v>
      </c>
      <c r="J50" s="9" t="str">
        <f>_xlfn.XLOOKUP($E50,'Raw Data'!$E:$E,'Raw Data'!J:J,"ERROR",0,1)</f>
        <v>Yes</v>
      </c>
      <c r="K50" s="14" t="str">
        <f t="array" ref="K50">_xlfn.IFS(AND(L50&gt;0,L50&lt;=5),"0 to 5",AND(L50&gt;5,L50&lt;=10),"5 to 10",AND(L50&gt;10,L50&lt;=15),"10 to 15",AND(L50&gt;15,L50&lt;=20),"15 to 20",AND(L50&gt;20,L50&lt;=30),"20 to 30",AND(L50&gt;30,L50&lt;=40),"30 to 40",AND(L50&gt;40,L50&lt;=50),"40 to 50",AND(L50&gt;50,L50&lt;=75),"50 to 75",AND(L50&gt;75,L50&lt;=100),"75 to 100",AND(L50&gt;100,L50&lt;=150),"100 to 150",AND(L50&gt;150,L50&lt;=200),"150 to 200",AND(L50&gt;200,L50&lt;=250),"200 to 250",AND(L50&gt;250,L50&lt;=300),"250 to 300",AND(L50&gt;300,L50&lt;=400),"300 to 400",AND(L50&gt;400,L50&lt;=500),"400 to 500",L50&gt;500,"500+")</f>
        <v>50 to 75</v>
      </c>
      <c r="L50" s="9">
        <f>_xlfn.XLOOKUP($E50,'Raw Data'!$E:$E,'Raw Data'!L:L,"ERROR",0,1)</f>
        <v>69.47</v>
      </c>
      <c r="M50" s="14" t="str">
        <f t="array" ref="M50">_xlfn.IFS(AND(N50&gt;0,N50&lt;=5),"0 to 5",AND(N50&gt;5,N50&lt;=10),"5 to 10",AND(N50&gt;10,N50&lt;=15),"10 to 15",AND(N50&gt;15,N50&lt;=20),"15 to 20",AND(N50&gt;20,N50&lt;=30),"20 to 30",AND(N50&gt;30,N50&lt;=40),"30 to 40",AND(N50&gt;40,N50&lt;=50),"40 to 50",AND(N50&gt;50,N50&lt;=75),"50 to 75",AND(N50&gt;75,N50&lt;=100),"75 to 100",AND(N50&gt;100,N50&lt;=150),"100 to 150",AND(N50&gt;150,N50&lt;=200),"150 to 200",AND(N50&gt;200,N50&lt;=250),"200 to 250",AND(N50&gt;250,N50&lt;=300),"250 to 300",AND(N50&gt;300,N50&lt;=400),"300 to 400",AND(N50&gt;400,N50&lt;=500),"400 to 500",N50&gt;500,"500+")</f>
        <v>50 to 75</v>
      </c>
      <c r="N50" s="9">
        <f>_xlfn.XLOOKUP($E50,'Raw Data'!$E:$E,'Raw Data'!N:N,"ERROR",0,1)</f>
        <v>72.3</v>
      </c>
      <c r="O50" s="14" t="str">
        <f t="array" ref="O50">_xlfn.IFS(P50=0,"No Discount",AND(P50&gt;0,P50&lt;=0.02),"0% to 2%",AND(P50&gt;0.02,P50&lt;=0.04),"2% to 4%",AND(P50&gt;0.04,P50&lt;=0.06),"4% to 6%",AND(P50&gt;0.06,P50&lt;=0.08),"6% to 8%",AND(P50&gt;0.08,P50&lt;=0.1),"8% to 10%",AND(P50&gt;0.1,P50&lt;=0.15),"10% to 15%",AND(P50&gt;0.15,P50&lt;=0.2),"15% to 20%",AND(P50&gt;0.2,P50&lt;=0.25),"20% to 25%",AND(P50&gt;0.25,P50&lt;=0.3),"25% to 30%",AND(P50&gt;0.3,P50&lt;=0.4),"30% to 40%",AND(P50&gt;0.4,P50&lt;=0.5),"40% to 50%",AND(P50&gt;0.5,P50&lt;=0.75),"50% to 75%",AND(P50&gt;0.75,P50&lt;=1),"75% to 100%")</f>
        <v>2% to 4%</v>
      </c>
      <c r="P50" s="10">
        <f>_xlfn.XLOOKUP($E50,'Raw Data'!$E:$E,'Raw Data'!P:P,"ERROR",0,1)</f>
        <v>0.0391424619640387</v>
      </c>
      <c r="Q50" s="9">
        <f>_xlfn.XLOOKUP($E50,'Raw Data'!$E:$E,'Raw Data'!Q:Q,"ERROR",0,1)</f>
        <v>200</v>
      </c>
      <c r="R50" s="9" t="str">
        <f>_xlfn.XLOOKUP($E50,'Raw Data'!$E:$E,'Raw Data'!R:R,"ERROR",0,1)</f>
        <v>ml</v>
      </c>
      <c r="S50" s="5" t="str">
        <f t="array" ref="S50">_xlfn.IFS(AND(T50&gt;0,T50&lt;=0.05),"0 to 0.05",AND(T50&gt;0.05,T50&lt;=0.1),"0.05 to 0.1",AND(T50&gt;0.1,T50&lt;=0.2),"0.1 to 0.2",AND(T50&gt;0.2,T50&lt;=0.3),"0.2 to 0.3",AND(T50&gt;0.3,T50&lt;=0.4),"0.3 to 0.4",AND(T50&gt;0.4,T50&lt;=0.5),"0.4 to 0.5",AND(T50&gt;0.5,T50&lt;=0.75),"0.5 to 0.75",AND(T50&gt;0.75,T50&lt;=1),"0.75 to 1",AND(T50&gt;1,T50&lt;=2),"1 to 2",AND(T50&gt;2,T50&lt;=3),"2 to 3",AND(T50&gt;3,T50&lt;=4),"3 to 4",AND(T50&gt;4,T50&lt;=5),"4 to 5",AND(T50&gt;5,T50&lt;=10),"5 to 10",T50&gt;10,"10+")</f>
        <v>0.3 to 0.4</v>
      </c>
      <c r="T50" s="10">
        <f t="shared" si="1"/>
        <v>0.347535584001857</v>
      </c>
      <c r="U50" s="15" t="str">
        <f t="array" ref="U50">_xlfn.IFS(AND(V50&gt;0,V50&lt;=0.05),"0 to 0.05",AND(V50&gt;0.05,V50&lt;=0.1),"0.05 to 0.1",AND(V50&gt;0.1,V50&lt;=0.2),"0.1 to 0.2",AND(V50&gt;0.2,V50&lt;=0.3),"0.2 to 0.3",AND(V50&gt;0.3,V50&lt;=0.4),"0.3 to 0.4",AND(V50&gt;0.4,V50&lt;=0.5),"0.4 to 0.5",AND(V50&gt;0.5,V50&lt;=0.75),"0.5 to 0.75",AND(V50&gt;0.75,V50&lt;=1),"0.75 to 1",AND(V50&gt;1,V50&lt;=2),"1 to 2",AND(V50&gt;2,V50&lt;=3),"2 to 3",AND(V50&gt;3,V50&lt;=4),"3 to 4",AND(V50&gt;4,V50&lt;=5),"4 to 5",AND(V50&gt;5,V50&lt;=10),"5 to 10",V50&gt;10,"10+")</f>
        <v>0.05 to 0.1</v>
      </c>
      <c r="V50" s="10">
        <f t="shared" si="2"/>
        <v>0.097657148917522</v>
      </c>
      <c r="W50" s="15" t="str">
        <f t="array" ref="W50">_xlfn.IFS(AND(X50&gt;0,X50&lt;=0.05),"0 to 0.05",AND(X50&gt;0.05,X50&lt;=0.1),"0.05 to 0.1",AND(X50&gt;0.1,X50&lt;=0.2),"0.1 to 0.2",AND(X50&gt;0.2,X50&lt;=0.3),"0.2 to 0.3",AND(X50&gt;0.3,X50&lt;=0.4),"0.3 to 0.4",AND(X50&gt;0.4,X50&lt;=0.5),"0.4 to 0.5",AND(X50&gt;0.5,X50&lt;=0.75),"0.5 to 0.75",AND(X50&gt;0.75,X50&lt;=1),"0.75 to 1",AND(X50&gt;1,X50&lt;=2),"1 to 2",AND(X50&gt;2,X50&lt;=3),"2 to 3",AND(X50&gt;3,X50&lt;=4),"3 to 4",AND(X50&gt;4,X50&lt;=5),"4 to 5",AND(X50&gt;5,X50&lt;=10),"5 to 10",X50&gt;10,"10+")</f>
        <v>0.05 to 0.1</v>
      </c>
      <c r="X50" s="16">
        <f t="shared" si="3"/>
        <v>0.0938346076805014</v>
      </c>
      <c r="Y50" s="5" t="str">
        <f t="array" ref="Y50">_xlfn.IFS(AND(Z50&gt;0,Z50&lt;=1),"0 to 1",AND(Z50&gt;1,Z50&lt;=2),"1 to 2",AND(Z50&gt;2,Z50&lt;=4),"2 to 4",AND(Z50&gt;4,Z50&lt;=6),"4 to 6",AND(Z50&gt;6,Z50&lt;=8),"6 to 8",AND(Z50&gt;8,Z50&lt;=10),"8 to 10",AND(Z50&gt;10,Z50&lt;=15),"10 to 15",AND(Z50&gt;15,Z50&lt;=20),"15 to 20",AND(Z50&gt;20,Z50&lt;=25),"20 to 25",AND(Z50&gt;25,Z50&lt;=30),"25 to 30",AND(Z50&gt;30,Z50&lt;=40),"30 to 40",AND(Z50&gt;40,Z50&lt;=50),"40 to 50",Z50&gt;50,"50+")</f>
        <v>6 to 8</v>
      </c>
      <c r="Z50" s="9">
        <f t="array" ref="Z50">_xlfn.IFS(AA50="oz",_xlfn.IFS(R50="oz",Q50,R50="fl oz",Q50*1.04,R50="ml",Q50*0.0338),AA50="fl oz",_xlfn.IFS(R50="oz",Q50/1.04,R50="fl oz",Q50,R50="ml",Q50*0.0338/1.04),AA50="ml",_xlfn.IFS(R50="oz",Q50/0.0338,R50="fl oz",Q50*1.04/0.0338,R50="ml",Q50))</f>
        <v>6.76</v>
      </c>
      <c r="AA50" s="9" t="str">
        <f>_xlfn.XLOOKUP($E50,'Raw Data'!$E:$E,'Raw Data'!AA:AA,"ERROR",0,1)</f>
        <v>oz</v>
      </c>
      <c r="AB50" s="5" t="s">
        <v>212</v>
      </c>
      <c r="AC50" s="5" t="s">
        <v>86</v>
      </c>
      <c r="AD50" s="5" t="s">
        <v>43</v>
      </c>
      <c r="AE50">
        <f>IF(SUMIF('Benefits Backend'!$AE$1:$BO$1,AE$3,'Benefits Backend'!$AE49:$BO49)&gt;=1,1,0)*$H50</f>
        <v>4026.53</v>
      </c>
      <c r="AF50">
        <f>IF(SUMIF('Benefits Backend'!$AE$1:$BO$1,AF$3,'Benefits Backend'!$AE49:$BO49)&gt;=1,1,0)*$H50</f>
        <v>0</v>
      </c>
      <c r="AG50">
        <f>IF(SUMIF('Benefits Backend'!$AE$1:$BO$1,AG$3,'Benefits Backend'!$AE49:$BO49)&gt;=1,1,0)*$H50</f>
        <v>0</v>
      </c>
      <c r="AH50">
        <f>IF(SUMIF('Benefits Backend'!$AE$1:$BO$1,AH$3,'Benefits Backend'!$AE49:$BO49)&gt;=1,1,0)*$H50</f>
        <v>4026.53</v>
      </c>
      <c r="AI50">
        <f>IF(SUMIF('Benefits Backend'!$AE$1:$BO$1,AI$3,'Benefits Backend'!$AE49:$BO49)&gt;=1,1,0)*$H50</f>
        <v>0</v>
      </c>
      <c r="AJ50">
        <f>IF(SUMIF('Benefits Backend'!$AE$1:$BO$1,AJ$3,'Benefits Backend'!$AE49:$BO49)&gt;=1,1,0)*$H50</f>
        <v>0</v>
      </c>
      <c r="AK50">
        <f>IF(SUMIF('Benefits Backend'!$AE$1:$BO$1,AK$3,'Benefits Backend'!$AE49:$BO49)&gt;=1,1,0)*$H50</f>
        <v>0</v>
      </c>
      <c r="AL50">
        <f>IF(SUMIF('Benefits Backend'!$AE$1:$BO$1,AL$3,'Benefits Backend'!$AE49:$BO49)&gt;=1,1,0)*$H50</f>
        <v>0</v>
      </c>
      <c r="AM50">
        <f>IF(SUMIF('Benefits Backend'!$AE$1:$BO$1,AM$3,'Benefits Backend'!$AE49:$BO49)&gt;=1,1,0)*$H50</f>
        <v>0</v>
      </c>
      <c r="AN50">
        <f>IF(SUMIF('Benefits Backend'!$AE$1:$BO$1,AN$3,'Benefits Backend'!$AE49:$BO49)&gt;=1,1,0)*$H50</f>
        <v>0</v>
      </c>
      <c r="AO50">
        <f>IF(SUMIF('Benefits Backend'!$AE$1:$BO$1,AO$3,'Benefits Backend'!$AE49:$BO49)&gt;=1,1,0)*$H50</f>
        <v>0</v>
      </c>
      <c r="AP50">
        <f>IF(SUMIF('Benefits Backend'!$AE$1:$BO$1,AP$3,'Benefits Backend'!$AE49:$BO49)&gt;=1,1,0)*$H50</f>
        <v>0</v>
      </c>
      <c r="AQ50">
        <f>IF(SUMIF('Benefits Backend'!$AE$1:$BO$1,AQ$3,'Benefits Backend'!$AE49:$BO49)&gt;=1,1,0)*$H50</f>
        <v>0</v>
      </c>
      <c r="AR50">
        <f>IF(SUMIF('Benefits Backend'!$AE$1:$BO$1,AR$3,'Benefits Backend'!$AE49:$BO49)&gt;=1,1,0)*$H50</f>
        <v>0</v>
      </c>
      <c r="AS50">
        <f>IF(SUMIF('Benefits Backend'!$AE$1:$BO$1,AS$3,'Benefits Backend'!$AE49:$BO49)&gt;=1,1,0)*$H50</f>
        <v>0</v>
      </c>
      <c r="AT50">
        <f>IF(SUMIF('Benefits Backend'!$AE$1:$BO$1,AT$3,'Benefits Backend'!$AE49:$BO49)&gt;=1,1,0)*$H50</f>
        <v>0</v>
      </c>
      <c r="AU50">
        <f>IF(SUMIF('Benefits Backend'!$AE$1:$BO$1,AU$3,'Benefits Backend'!$AE49:$BO49)&gt;=1,1,0)*$H50</f>
        <v>0</v>
      </c>
      <c r="AV50">
        <f>IF(SUMIF('Benefits Backend'!$AE$1:$BO$1,AV$3,'Benefits Backend'!$AE49:$BO49)&gt;=1,1,0)*$H50</f>
        <v>0</v>
      </c>
      <c r="AW50">
        <f>IF(SUMIF('Benefits Backend'!$AE$1:$BO$1,AW$3,'Benefits Backend'!$AE49:$BO49)&gt;=1,1,0)*$H50</f>
        <v>0</v>
      </c>
      <c r="AX50">
        <f>IF(SUMIF('Benefits Backend'!$AE$1:$BO$1,AX$3,'Benefits Backend'!$AE49:$BO49)&gt;=1,1,0)*$H50</f>
        <v>0</v>
      </c>
      <c r="AY50">
        <f>IF(SUMIF('Benefits Backend'!$AE$1:$BO$1,AY$3,'Benefits Backend'!$AE49:$BO49)&gt;=1,1,0)*$H50</f>
        <v>0</v>
      </c>
      <c r="AZ50">
        <f>IF(SUMIF('Benefits Backend'!$AE$1:$BO$1,AZ$3,'Benefits Backend'!$AE49:$BO49)&gt;=1,1,0)*$H50</f>
        <v>0</v>
      </c>
      <c r="BA50">
        <f>IF(SUMIF('Benefits Backend'!$AE$1:$BO$1,BA$3,'Benefits Backend'!$AE49:$BO49)&gt;=1,1,0)*$H50</f>
        <v>0</v>
      </c>
      <c r="BB50">
        <f>IF(SUMIF('Benefits Backend'!$AE$1:$BO$1,BB$3,'Benefits Backend'!$AE49:$BO49)&gt;=1,1,0)*$H50</f>
        <v>0</v>
      </c>
      <c r="BC50">
        <f>IF(SUMIF('Benefits Backend'!$AE$1:$BO$1,BC$3,'Benefits Backend'!$AE49:$BO49)&gt;=1,1,0)*$H50</f>
        <v>0</v>
      </c>
      <c r="BD50">
        <f>IF(SUMIF('Benefits Backend'!$AE$1:$BO$1,BD$3,'Benefits Backend'!$AE49:$BO49)&gt;=1,1,0)*$H50</f>
        <v>4026.53</v>
      </c>
      <c r="BE50">
        <f>IF(SUMIF('Benefits Backend'!$AE$1:$BO$1,BE$3,'Benefits Backend'!$AE49:$BO49)&gt;=1,1,0)*$H50</f>
        <v>0</v>
      </c>
    </row>
    <row r="51" spans="1:57">
      <c r="A51" s="5" t="str">
        <f>_xlfn.XLOOKUP($E51,'Raw Data'!$E:$E,'Raw Data'!A:A,"ERROR",0,1)</f>
        <v>AE</v>
      </c>
      <c r="B51" s="5" t="str">
        <f>_xlfn.XLOOKUP($E51,'Raw Data'!$E:$E,'Raw Data'!B:B,"ERROR",0,1)</f>
        <v>Hair Mousses</v>
      </c>
      <c r="C51" s="5" t="str">
        <f>_xlfn.XLOOKUP($E51,'Raw Data'!$E:$E,'Raw Data'!C:C,"ERROR",0,1)</f>
        <v>black professional line</v>
      </c>
      <c r="D51" s="5" t="str">
        <f>_xlfn.XLOOKUP($E51,'Raw Data'!$E:$E,'Raw Data'!D:D,"ERROR",0,1)</f>
        <v>www.amazon.ae/dp/B07N6QS4BF</v>
      </c>
      <c r="E51" s="5" t="s">
        <v>213</v>
      </c>
      <c r="F51" s="9" t="str">
        <f>_xlfn.XLOOKUP($E51,'Raw Data'!$E:$E,'Raw Data'!F:F,"ERROR",0,1)</f>
        <v>Black  Mousse  Ultra Strong 400 ml</v>
      </c>
      <c r="G51" s="10">
        <f>_xlfn.XLOOKUP($E51,'Raw Data'!$E:$E,'Raw Data'!G:G,"ERROR",0,1)</f>
        <v>95</v>
      </c>
      <c r="H51" s="9">
        <f>_xlfn.XLOOKUP($E51,'Raw Data'!$E:$E,'Raw Data'!H:H,"ERROR",0,1)</f>
        <v>3853.83</v>
      </c>
      <c r="I51" s="9">
        <f>_xlfn.XLOOKUP($E51,'Raw Data'!$E:$E,'Raw Data'!I:I,"ERROR",0,1)</f>
        <v>0.00515958894871724</v>
      </c>
      <c r="J51" s="9" t="str">
        <f>_xlfn.XLOOKUP($E51,'Raw Data'!$E:$E,'Raw Data'!J:J,"ERROR",0,1)</f>
        <v>Yes</v>
      </c>
      <c r="K51" s="14" t="str">
        <f t="array" ref="K51">_xlfn.IFS(AND(L51&gt;0,L51&lt;=5),"0 to 5",AND(L51&gt;5,L51&lt;=10),"5 to 10",AND(L51&gt;10,L51&lt;=15),"10 to 15",AND(L51&gt;15,L51&lt;=20),"15 to 20",AND(L51&gt;20,L51&lt;=30),"20 to 30",AND(L51&gt;30,L51&lt;=40),"30 to 40",AND(L51&gt;40,L51&lt;=50),"40 to 50",AND(L51&gt;50,L51&lt;=75),"50 to 75",AND(L51&gt;75,L51&lt;=100),"75 to 100",AND(L51&gt;100,L51&lt;=150),"100 to 150",AND(L51&gt;150,L51&lt;=200),"150 to 200",AND(L51&gt;200,L51&lt;=250),"200 to 250",AND(L51&gt;250,L51&lt;=300),"250 to 300",AND(L51&gt;300,L51&lt;=400),"300 to 400",AND(L51&gt;400,L51&lt;=500),"400 to 500",L51&gt;500,"500+")</f>
        <v>40 to 50</v>
      </c>
      <c r="L51" s="9">
        <f>_xlfn.XLOOKUP($E51,'Raw Data'!$E:$E,'Raw Data'!L:L,"ERROR",0,1)</f>
        <v>43.24</v>
      </c>
      <c r="M51" s="14" t="str">
        <f t="array" ref="M51">_xlfn.IFS(AND(N51&gt;0,N51&lt;=5),"0 to 5",AND(N51&gt;5,N51&lt;=10),"5 to 10",AND(N51&gt;10,N51&lt;=15),"10 to 15",AND(N51&gt;15,N51&lt;=20),"15 to 20",AND(N51&gt;20,N51&lt;=30),"20 to 30",AND(N51&gt;30,N51&lt;=40),"30 to 40",AND(N51&gt;40,N51&lt;=50),"40 to 50",AND(N51&gt;50,N51&lt;=75),"50 to 75",AND(N51&gt;75,N51&lt;=100),"75 to 100",AND(N51&gt;100,N51&lt;=150),"100 to 150",AND(N51&gt;150,N51&lt;=200),"150 to 200",AND(N51&gt;200,N51&lt;=250),"200 to 250",AND(N51&gt;250,N51&lt;=300),"250 to 300",AND(N51&gt;300,N51&lt;=400),"300 to 400",AND(N51&gt;400,N51&lt;=500),"400 to 500",N51&gt;500,"500+")</f>
        <v>40 to 50</v>
      </c>
      <c r="N51" s="9">
        <f>_xlfn.XLOOKUP($E51,'Raw Data'!$E:$E,'Raw Data'!N:N,"ERROR",0,1)</f>
        <v>44.54</v>
      </c>
      <c r="O51" s="14" t="str">
        <f t="array" ref="O51">_xlfn.IFS(P51=0,"No Discount",AND(P51&gt;0,P51&lt;=0.02),"0% to 2%",AND(P51&gt;0.02,P51&lt;=0.04),"2% to 4%",AND(P51&gt;0.04,P51&lt;=0.06),"4% to 6%",AND(P51&gt;0.06,P51&lt;=0.08),"6% to 8%",AND(P51&gt;0.08,P51&lt;=0.1),"8% to 10%",AND(P51&gt;0.1,P51&lt;=0.15),"10% to 15%",AND(P51&gt;0.15,P51&lt;=0.2),"15% to 20%",AND(P51&gt;0.2,P51&lt;=0.25),"20% to 25%",AND(P51&gt;0.25,P51&lt;=0.3),"25% to 30%",AND(P51&gt;0.3,P51&lt;=0.4),"30% to 40%",AND(P51&gt;0.4,P51&lt;=0.5),"40% to 50%",AND(P51&gt;0.5,P51&lt;=0.75),"50% to 75%",AND(P51&gt;0.75,P51&lt;=1),"75% to 100%")</f>
        <v>2% to 4%</v>
      </c>
      <c r="P51" s="10">
        <f>_xlfn.XLOOKUP($E51,'Raw Data'!$E:$E,'Raw Data'!P:P,"ERROR",0,1)</f>
        <v>0.0291872474180511</v>
      </c>
      <c r="Q51" s="9">
        <f>_xlfn.XLOOKUP($E51,'Raw Data'!$E:$E,'Raw Data'!Q:Q,"ERROR",0,1)</f>
        <v>400</v>
      </c>
      <c r="R51" s="9" t="str">
        <f>_xlfn.XLOOKUP($E51,'Raw Data'!$E:$E,'Raw Data'!R:R,"ERROR",0,1)</f>
        <v>ml</v>
      </c>
      <c r="S51" s="5" t="str">
        <f t="array" ref="S51">_xlfn.IFS(AND(T51&gt;0,T51&lt;=0.05),"0 to 0.05",AND(T51&gt;0.05,T51&lt;=0.1),"0.05 to 0.1",AND(T51&gt;0.1,T51&lt;=0.2),"0.1 to 0.2",AND(T51&gt;0.2,T51&lt;=0.3),"0.2 to 0.3",AND(T51&gt;0.3,T51&lt;=0.4),"0.3 to 0.4",AND(T51&gt;0.4,T51&lt;=0.5),"0.4 to 0.5",AND(T51&gt;0.5,T51&lt;=0.75),"0.5 to 0.75",AND(T51&gt;0.75,T51&lt;=1),"0.75 to 1",AND(T51&gt;1,T51&lt;=2),"1 to 2",AND(T51&gt;2,T51&lt;=3),"2 to 3",AND(T51&gt;3,T51&lt;=4),"3 to 4",AND(T51&gt;4,T51&lt;=5),"4 to 5",AND(T51&gt;5,T51&lt;=10),"5 to 10",T51&gt;10,"10+")</f>
        <v>0.1 to 0.2</v>
      </c>
      <c r="T51" s="10">
        <f t="shared" si="1"/>
        <v>0.108157756241833</v>
      </c>
      <c r="U51" s="15" t="str">
        <f t="array" ref="U51">_xlfn.IFS(AND(V51&gt;0,V51&lt;=0.05),"0 to 0.05",AND(V51&gt;0.05,V51&lt;=0.1),"0.05 to 0.1",AND(V51&gt;0.1,V51&lt;=0.2),"0.1 to 0.2",AND(V51&gt;0.2,V51&lt;=0.3),"0.2 to 0.3",AND(V51&gt;0.3,V51&lt;=0.4),"0.3 to 0.4",AND(V51&gt;0.4,V51&lt;=0.5),"0.4 to 0.5",AND(V51&gt;0.5,V51&lt;=0.75),"0.5 to 0.75",AND(V51&gt;0.75,V51&lt;=1),"0.75 to 1",AND(V51&gt;1,V51&lt;=2),"1 to 2",AND(V51&gt;2,V51&lt;=3),"2 to 3",AND(V51&gt;3,V51&lt;=4),"3 to 4",AND(V51&gt;4,V51&lt;=5),"4 to 5",AND(V51&gt;5,V51&lt;=10),"5 to 10",V51&gt;10,"10+")</f>
        <v>0 to 0.05</v>
      </c>
      <c r="V51" s="10">
        <f t="shared" si="2"/>
        <v>0.030080563020653</v>
      </c>
      <c r="W51" s="15" t="str">
        <f t="array" ref="W51">_xlfn.IFS(AND(X51&gt;0,X51&lt;=0.05),"0 to 0.05",AND(X51&gt;0.05,X51&lt;=0.1),"0.05 to 0.1",AND(X51&gt;0.1,X51&lt;=0.2),"0.1 to 0.2",AND(X51&gt;0.2,X51&lt;=0.3),"0.2 to 0.3",AND(X51&gt;0.3,X51&lt;=0.4),"0.3 to 0.4",AND(X51&gt;0.4,X51&lt;=0.5),"0.4 to 0.5",AND(X51&gt;0.5,X51&lt;=0.75),"0.5 to 0.75",AND(X51&gt;0.75,X51&lt;=1),"0.75 to 1",AND(X51&gt;1,X51&lt;=2),"1 to 2",AND(X51&gt;2,X51&lt;=3),"2 to 3",AND(X51&gt;3,X51&lt;=4),"3 to 4",AND(X51&gt;4,X51&lt;=5),"4 to 5",AND(X51&gt;5,X51&lt;=10),"5 to 10",X51&gt;10,"10+")</f>
        <v>0 to 0.05</v>
      </c>
      <c r="X51" s="16">
        <f t="shared" si="3"/>
        <v>0.029202594185295</v>
      </c>
      <c r="Y51" s="5" t="str">
        <f t="array" ref="Y51">_xlfn.IFS(AND(Z51&gt;0,Z51&lt;=1),"0 to 1",AND(Z51&gt;1,Z51&lt;=2),"1 to 2",AND(Z51&gt;2,Z51&lt;=4),"2 to 4",AND(Z51&gt;4,Z51&lt;=6),"4 to 6",AND(Z51&gt;6,Z51&lt;=8),"6 to 8",AND(Z51&gt;8,Z51&lt;=10),"8 to 10",AND(Z51&gt;10,Z51&lt;=15),"10 to 15",AND(Z51&gt;15,Z51&lt;=20),"15 to 20",AND(Z51&gt;20,Z51&lt;=25),"20 to 25",AND(Z51&gt;25,Z51&lt;=30),"25 to 30",AND(Z51&gt;30,Z51&lt;=40),"30 to 40",AND(Z51&gt;40,Z51&lt;=50),"40 to 50",Z51&gt;50,"50+")</f>
        <v>10 to 15</v>
      </c>
      <c r="Z51" s="9">
        <f t="array" ref="Z51">_xlfn.IFS(AA51="oz",_xlfn.IFS(R51="oz",Q51,R51="fl oz",Q51*1.04,R51="ml",Q51*0.0338),AA51="fl oz",_xlfn.IFS(R51="oz",Q51/1.04,R51="fl oz",Q51,R51="ml",Q51*0.0338/1.04),AA51="ml",_xlfn.IFS(R51="oz",Q51/0.0338,R51="fl oz",Q51*1.04/0.0338,R51="ml",Q51))</f>
        <v>13.52</v>
      </c>
      <c r="AA51" s="9" t="str">
        <f>_xlfn.XLOOKUP($E51,'Raw Data'!$E:$E,'Raw Data'!AA:AA,"ERROR",0,1)</f>
        <v>oz</v>
      </c>
      <c r="AB51" s="5" t="s">
        <v>37</v>
      </c>
      <c r="AC51" s="5" t="s">
        <v>86</v>
      </c>
      <c r="AD51" s="5" t="s">
        <v>43</v>
      </c>
      <c r="AE51">
        <f>IF(SUMIF('Benefits Backend'!$AE$1:$BO$1,AE$3,'Benefits Backend'!$AE50:$BO50)&gt;=1,1,0)*$H51</f>
        <v>0</v>
      </c>
      <c r="AF51">
        <f>IF(SUMIF('Benefits Backend'!$AE$1:$BO$1,AF$3,'Benefits Backend'!$AE50:$BO50)&gt;=1,1,0)*$H51</f>
        <v>0</v>
      </c>
      <c r="AG51">
        <f>IF(SUMIF('Benefits Backend'!$AE$1:$BO$1,AG$3,'Benefits Backend'!$AE50:$BO50)&gt;=1,1,0)*$H51</f>
        <v>3853.83</v>
      </c>
      <c r="AH51">
        <f>IF(SUMIF('Benefits Backend'!$AE$1:$BO$1,AH$3,'Benefits Backend'!$AE50:$BO50)&gt;=1,1,0)*$H51</f>
        <v>0</v>
      </c>
      <c r="AI51">
        <f>IF(SUMIF('Benefits Backend'!$AE$1:$BO$1,AI$3,'Benefits Backend'!$AE50:$BO50)&gt;=1,1,0)*$H51</f>
        <v>0</v>
      </c>
      <c r="AJ51">
        <f>IF(SUMIF('Benefits Backend'!$AE$1:$BO$1,AJ$3,'Benefits Backend'!$AE50:$BO50)&gt;=1,1,0)*$H51</f>
        <v>0</v>
      </c>
      <c r="AK51">
        <f>IF(SUMIF('Benefits Backend'!$AE$1:$BO$1,AK$3,'Benefits Backend'!$AE50:$BO50)&gt;=1,1,0)*$H51</f>
        <v>0</v>
      </c>
      <c r="AL51">
        <f>IF(SUMIF('Benefits Backend'!$AE$1:$BO$1,AL$3,'Benefits Backend'!$AE50:$BO50)&gt;=1,1,0)*$H51</f>
        <v>0</v>
      </c>
      <c r="AM51">
        <f>IF(SUMIF('Benefits Backend'!$AE$1:$BO$1,AM$3,'Benefits Backend'!$AE50:$BO50)&gt;=1,1,0)*$H51</f>
        <v>0</v>
      </c>
      <c r="AN51">
        <f>IF(SUMIF('Benefits Backend'!$AE$1:$BO$1,AN$3,'Benefits Backend'!$AE50:$BO50)&gt;=1,1,0)*$H51</f>
        <v>0</v>
      </c>
      <c r="AO51">
        <f>IF(SUMIF('Benefits Backend'!$AE$1:$BO$1,AO$3,'Benefits Backend'!$AE50:$BO50)&gt;=1,1,0)*$H51</f>
        <v>0</v>
      </c>
      <c r="AP51">
        <f>IF(SUMIF('Benefits Backend'!$AE$1:$BO$1,AP$3,'Benefits Backend'!$AE50:$BO50)&gt;=1,1,0)*$H51</f>
        <v>0</v>
      </c>
      <c r="AQ51">
        <f>IF(SUMIF('Benefits Backend'!$AE$1:$BO$1,AQ$3,'Benefits Backend'!$AE50:$BO50)&gt;=1,1,0)*$H51</f>
        <v>0</v>
      </c>
      <c r="AR51">
        <f>IF(SUMIF('Benefits Backend'!$AE$1:$BO$1,AR$3,'Benefits Backend'!$AE50:$BO50)&gt;=1,1,0)*$H51</f>
        <v>0</v>
      </c>
      <c r="AS51">
        <f>IF(SUMIF('Benefits Backend'!$AE$1:$BO$1,AS$3,'Benefits Backend'!$AE50:$BO50)&gt;=1,1,0)*$H51</f>
        <v>0</v>
      </c>
      <c r="AT51">
        <f>IF(SUMIF('Benefits Backend'!$AE$1:$BO$1,AT$3,'Benefits Backend'!$AE50:$BO50)&gt;=1,1,0)*$H51</f>
        <v>0</v>
      </c>
      <c r="AU51">
        <f>IF(SUMIF('Benefits Backend'!$AE$1:$BO$1,AU$3,'Benefits Backend'!$AE50:$BO50)&gt;=1,1,0)*$H51</f>
        <v>0</v>
      </c>
      <c r="AV51">
        <f>IF(SUMIF('Benefits Backend'!$AE$1:$BO$1,AV$3,'Benefits Backend'!$AE50:$BO50)&gt;=1,1,0)*$H51</f>
        <v>0</v>
      </c>
      <c r="AW51">
        <f>IF(SUMIF('Benefits Backend'!$AE$1:$BO$1,AW$3,'Benefits Backend'!$AE50:$BO50)&gt;=1,1,0)*$H51</f>
        <v>0</v>
      </c>
      <c r="AX51">
        <f>IF(SUMIF('Benefits Backend'!$AE$1:$BO$1,AX$3,'Benefits Backend'!$AE50:$BO50)&gt;=1,1,0)*$H51</f>
        <v>0</v>
      </c>
      <c r="AY51">
        <f>IF(SUMIF('Benefits Backend'!$AE$1:$BO$1,AY$3,'Benefits Backend'!$AE50:$BO50)&gt;=1,1,0)*$H51</f>
        <v>0</v>
      </c>
      <c r="AZ51">
        <f>IF(SUMIF('Benefits Backend'!$AE$1:$BO$1,AZ$3,'Benefits Backend'!$AE50:$BO50)&gt;=1,1,0)*$H51</f>
        <v>0</v>
      </c>
      <c r="BA51">
        <f>IF(SUMIF('Benefits Backend'!$AE$1:$BO$1,BA$3,'Benefits Backend'!$AE50:$BO50)&gt;=1,1,0)*$H51</f>
        <v>0</v>
      </c>
      <c r="BB51">
        <f>IF(SUMIF('Benefits Backend'!$AE$1:$BO$1,BB$3,'Benefits Backend'!$AE50:$BO50)&gt;=1,1,0)*$H51</f>
        <v>0</v>
      </c>
      <c r="BC51">
        <f>IF(SUMIF('Benefits Backend'!$AE$1:$BO$1,BC$3,'Benefits Backend'!$AE50:$BO50)&gt;=1,1,0)*$H51</f>
        <v>0</v>
      </c>
      <c r="BD51">
        <f>IF(SUMIF('Benefits Backend'!$AE$1:$BO$1,BD$3,'Benefits Backend'!$AE50:$BO50)&gt;=1,1,0)*$H51</f>
        <v>0</v>
      </c>
      <c r="BE51">
        <f>IF(SUMIF('Benefits Backend'!$AE$1:$BO$1,BE$3,'Benefits Backend'!$AE50:$BO50)&gt;=1,1,0)*$H51</f>
        <v>0</v>
      </c>
    </row>
    <row r="52" spans="1:57">
      <c r="A52" s="5" t="str">
        <f>_xlfn.XLOOKUP($E52,'Raw Data'!$E:$E,'Raw Data'!A:A,"ERROR",0,1)</f>
        <v>AE</v>
      </c>
      <c r="B52" s="5" t="str">
        <f>_xlfn.XLOOKUP($E52,'Raw Data'!$E:$E,'Raw Data'!B:B,"ERROR",0,1)</f>
        <v>Hair Mousses</v>
      </c>
      <c r="C52" s="5" t="str">
        <f>_xlfn.XLOOKUP($E52,'Raw Data'!$E:$E,'Raw Data'!C:C,"ERROR",0,1)</f>
        <v>nivea</v>
      </c>
      <c r="D52" s="5" t="str">
        <f>_xlfn.XLOOKUP($E52,'Raw Data'!$E:$E,'Raw Data'!D:D,"ERROR",0,1)</f>
        <v>www.amazon.ae/dp/B0051D9DWC</v>
      </c>
      <c r="E52" s="5" t="s">
        <v>214</v>
      </c>
      <c r="F52" s="9" t="str">
        <f>_xlfn.XLOOKUP($E52,'Raw Data'!$E:$E,'Raw Data'!F:F,"ERROR",0,1)</f>
        <v>NIVEA Volume  Mousse   Hair  Care, 150 g</v>
      </c>
      <c r="G52" s="10">
        <f>_xlfn.XLOOKUP($E52,'Raw Data'!$E:$E,'Raw Data'!G:G,"ERROR",0,1)</f>
        <v>121</v>
      </c>
      <c r="H52" s="9">
        <f>_xlfn.XLOOKUP($E52,'Raw Data'!$E:$E,'Raw Data'!H:H,"ERROR",0,1)</f>
        <v>3736.78</v>
      </c>
      <c r="I52" s="9">
        <f>_xlfn.XLOOKUP($E52,'Raw Data'!$E:$E,'Raw Data'!I:I,"ERROR",0,1)</f>
        <v>0.00500287993808435</v>
      </c>
      <c r="J52" s="9" t="str">
        <f>_xlfn.XLOOKUP($E52,'Raw Data'!$E:$E,'Raw Data'!J:J,"ERROR",0,1)</f>
        <v>Yes</v>
      </c>
      <c r="K52" s="14" t="str">
        <f t="array" ref="K52">_xlfn.IFS(AND(L52&gt;0,L52&lt;=5),"0 to 5",AND(L52&gt;5,L52&lt;=10),"5 to 10",AND(L52&gt;10,L52&lt;=15),"10 to 15",AND(L52&gt;15,L52&lt;=20),"15 to 20",AND(L52&gt;20,L52&lt;=30),"20 to 30",AND(L52&gt;30,L52&lt;=40),"30 to 40",AND(L52&gt;40,L52&lt;=50),"40 to 50",AND(L52&gt;50,L52&lt;=75),"50 to 75",AND(L52&gt;75,L52&lt;=100),"75 to 100",AND(L52&gt;100,L52&lt;=150),"100 to 150",AND(L52&gt;150,L52&lt;=200),"150 to 200",AND(L52&gt;200,L52&lt;=250),"200 to 250",AND(L52&gt;250,L52&lt;=300),"250 to 300",AND(L52&gt;300,L52&lt;=400),"300 to 400",AND(L52&gt;400,L52&lt;=500),"400 to 500",L52&gt;500,"500+")</f>
        <v>30 to 40</v>
      </c>
      <c r="L52" s="9">
        <f>_xlfn.XLOOKUP($E52,'Raw Data'!$E:$E,'Raw Data'!L:L,"ERROR",0,1)</f>
        <v>31.93</v>
      </c>
      <c r="M52" s="14" t="str">
        <f t="array" ref="M52">_xlfn.IFS(AND(N52&gt;0,N52&lt;=5),"0 to 5",AND(N52&gt;5,N52&lt;=10),"5 to 10",AND(N52&gt;10,N52&lt;=15),"10 to 15",AND(N52&gt;15,N52&lt;=20),"15 to 20",AND(N52&gt;20,N52&lt;=30),"20 to 30",AND(N52&gt;30,N52&lt;=40),"30 to 40",AND(N52&gt;40,N52&lt;=50),"40 to 50",AND(N52&gt;50,N52&lt;=75),"50 to 75",AND(N52&gt;75,N52&lt;=100),"75 to 100",AND(N52&gt;100,N52&lt;=150),"100 to 150",AND(N52&gt;150,N52&lt;=200),"150 to 200",AND(N52&gt;200,N52&lt;=250),"200 to 250",AND(N52&gt;250,N52&lt;=300),"250 to 300",AND(N52&gt;300,N52&lt;=400),"300 to 400",AND(N52&gt;400,N52&lt;=500),"400 to 500",N52&gt;500,"500+")</f>
        <v>30 to 40</v>
      </c>
      <c r="N52" s="9">
        <f>_xlfn.XLOOKUP($E52,'Raw Data'!$E:$E,'Raw Data'!N:N,"ERROR",0,1)</f>
        <v>34.89</v>
      </c>
      <c r="O52" s="14" t="str">
        <f t="array" ref="O52">_xlfn.IFS(P52=0,"No Discount",AND(P52&gt;0,P52&lt;=0.02),"0% to 2%",AND(P52&gt;0.02,P52&lt;=0.04),"2% to 4%",AND(P52&gt;0.04,P52&lt;=0.06),"4% to 6%",AND(P52&gt;0.06,P52&lt;=0.08),"6% to 8%",AND(P52&gt;0.08,P52&lt;=0.1),"8% to 10%",AND(P52&gt;0.1,P52&lt;=0.15),"10% to 15%",AND(P52&gt;0.15,P52&lt;=0.2),"15% to 20%",AND(P52&gt;0.2,P52&lt;=0.25),"20% to 25%",AND(P52&gt;0.25,P52&lt;=0.3),"25% to 30%",AND(P52&gt;0.3,P52&lt;=0.4),"30% to 40%",AND(P52&gt;0.4,P52&lt;=0.5),"40% to 50%",AND(P52&gt;0.5,P52&lt;=0.75),"50% to 75%",AND(P52&gt;0.75,P52&lt;=1),"75% to 100%")</f>
        <v>8% to 10%</v>
      </c>
      <c r="P52" s="10">
        <f>_xlfn.XLOOKUP($E52,'Raw Data'!$E:$E,'Raw Data'!P:P,"ERROR",0,1)</f>
        <v>0.0848380624820866</v>
      </c>
      <c r="Q52" s="9">
        <f>_xlfn.XLOOKUP($E52,'Raw Data'!$E:$E,'Raw Data'!Q:Q,"ERROR",0,1)</f>
        <v>150</v>
      </c>
      <c r="R52" s="9" t="str">
        <f>_xlfn.XLOOKUP($E52,'Raw Data'!$E:$E,'Raw Data'!R:R,"ERROR",0,1)</f>
        <v>gm</v>
      </c>
      <c r="S52" s="5" t="e">
        <f t="array" ref="S52">_xlfn.IFS(AND(T52&gt;0,T52&lt;=0.05),"0 to 0.05",AND(T52&gt;0.05,T52&lt;=0.1),"0.05 to 0.1",AND(T52&gt;0.1,T52&lt;=0.2),"0.1 to 0.2",AND(T52&gt;0.2,T52&lt;=0.3),"0.2 to 0.3",AND(T52&gt;0.3,T52&lt;=0.4),"0.3 to 0.4",AND(T52&gt;0.4,T52&lt;=0.5),"0.4 to 0.5",AND(T52&gt;0.5,T52&lt;=0.75),"0.5 to 0.75",AND(T52&gt;0.75,T52&lt;=1),"0.75 to 1",AND(T52&gt;1,T52&lt;=2),"1 to 2",AND(T52&gt;2,T52&lt;=3),"2 to 3",AND(T52&gt;3,T52&lt;=4),"3 to 4",AND(T52&gt;4,T52&lt;=5),"4 to 5",AND(T52&gt;5,T52&lt;=10),"5 to 10",T52&gt;10,"10+")</f>
        <v>#N/A</v>
      </c>
      <c r="T52" s="10" t="e">
        <f t="shared" si="1"/>
        <v>#N/A</v>
      </c>
      <c r="U52" s="15" t="e">
        <f t="array" ref="U52">_xlfn.IFS(AND(V52&gt;0,V52&lt;=0.05),"0 to 0.05",AND(V52&gt;0.05,V52&lt;=0.1),"0.05 to 0.1",AND(V52&gt;0.1,V52&lt;=0.2),"0.1 to 0.2",AND(V52&gt;0.2,V52&lt;=0.3),"0.2 to 0.3",AND(V52&gt;0.3,V52&lt;=0.4),"0.3 to 0.4",AND(V52&gt;0.4,V52&lt;=0.5),"0.4 to 0.5",AND(V52&gt;0.5,V52&lt;=0.75),"0.5 to 0.75",AND(V52&gt;0.75,V52&lt;=1),"0.75 to 1",AND(V52&gt;1,V52&lt;=2),"1 to 2",AND(V52&gt;2,V52&lt;=3),"2 to 3",AND(V52&gt;3,V52&lt;=4),"3 to 4",AND(V52&gt;4,V52&lt;=5),"4 to 5",AND(V52&gt;5,V52&lt;=10),"5 to 10",V52&gt;10,"10+")</f>
        <v>#N/A</v>
      </c>
      <c r="V52" s="10" t="e">
        <f t="shared" si="2"/>
        <v>#N/A</v>
      </c>
      <c r="W52" s="15" t="e">
        <f t="array" ref="W52">_xlfn.IFS(AND(X52&gt;0,X52&lt;=0.05),"0 to 0.05",AND(X52&gt;0.05,X52&lt;=0.1),"0.05 to 0.1",AND(X52&gt;0.1,X52&lt;=0.2),"0.1 to 0.2",AND(X52&gt;0.2,X52&lt;=0.3),"0.2 to 0.3",AND(X52&gt;0.3,X52&lt;=0.4),"0.3 to 0.4",AND(X52&gt;0.4,X52&lt;=0.5),"0.4 to 0.5",AND(X52&gt;0.5,X52&lt;=0.75),"0.5 to 0.75",AND(X52&gt;0.75,X52&lt;=1),"0.75 to 1",AND(X52&gt;1,X52&lt;=2),"1 to 2",AND(X52&gt;2,X52&lt;=3),"2 to 3",AND(X52&gt;3,X52&lt;=4),"3 to 4",AND(X52&gt;4,X52&lt;=5),"4 to 5",AND(X52&gt;5,X52&lt;=10),"5 to 10",X52&gt;10,"10+")</f>
        <v>#N/A</v>
      </c>
      <c r="X52" s="16" t="e">
        <f t="shared" si="3"/>
        <v>#N/A</v>
      </c>
      <c r="Y52" s="5" t="e">
        <f t="array" ref="Y52">_xlfn.IFS(AND(Z52&gt;0,Z52&lt;=1),"0 to 1",AND(Z52&gt;1,Z52&lt;=2),"1 to 2",AND(Z52&gt;2,Z52&lt;=4),"2 to 4",AND(Z52&gt;4,Z52&lt;=6),"4 to 6",AND(Z52&gt;6,Z52&lt;=8),"6 to 8",AND(Z52&gt;8,Z52&lt;=10),"8 to 10",AND(Z52&gt;10,Z52&lt;=15),"10 to 15",AND(Z52&gt;15,Z52&lt;=20),"15 to 20",AND(Z52&gt;20,Z52&lt;=25),"20 to 25",AND(Z52&gt;25,Z52&lt;=30),"25 to 30",AND(Z52&gt;30,Z52&lt;=40),"30 to 40",AND(Z52&gt;40,Z52&lt;=50),"40 to 50",Z52&gt;50,"50+")</f>
        <v>#N/A</v>
      </c>
      <c r="Z52" s="9" t="e">
        <f t="array" ref="Z52">_xlfn.IFS(AA52="oz",_xlfn.IFS(R52="oz",Q52,R52="fl oz",Q52*1.04,R52="ml",Q52*0.0338),AA52="fl oz",_xlfn.IFS(R52="oz",Q52/1.04,R52="fl oz",Q52,R52="ml",Q52*0.0338/1.04),AA52="ml",_xlfn.IFS(R52="oz",Q52/0.0338,R52="fl oz",Q52*1.04/0.0338,R52="ml",Q52))</f>
        <v>#N/A</v>
      </c>
      <c r="AA52" s="9" t="str">
        <f>_xlfn.XLOOKUP($E52,'Raw Data'!$E:$E,'Raw Data'!AA:AA,"ERROR",0,1)</f>
        <v>oz</v>
      </c>
      <c r="AB52" s="5" t="s">
        <v>43</v>
      </c>
      <c r="AC52" s="5" t="s">
        <v>43</v>
      </c>
      <c r="AD52" s="5" t="s">
        <v>43</v>
      </c>
      <c r="AE52">
        <f>IF(SUMIF('Benefits Backend'!$AE$1:$BO$1,AE$3,'Benefits Backend'!$AE51:$BO51)&gt;=1,1,0)*$H52</f>
        <v>0</v>
      </c>
      <c r="AF52">
        <f>IF(SUMIF('Benefits Backend'!$AE$1:$BO$1,AF$3,'Benefits Backend'!$AE51:$BO51)&gt;=1,1,0)*$H52</f>
        <v>0</v>
      </c>
      <c r="AG52">
        <f>IF(SUMIF('Benefits Backend'!$AE$1:$BO$1,AG$3,'Benefits Backend'!$AE51:$BO51)&gt;=1,1,0)*$H52</f>
        <v>0</v>
      </c>
      <c r="AH52">
        <f>IF(SUMIF('Benefits Backend'!$AE$1:$BO$1,AH$3,'Benefits Backend'!$AE51:$BO51)&gt;=1,1,0)*$H52</f>
        <v>0</v>
      </c>
      <c r="AI52">
        <f>IF(SUMIF('Benefits Backend'!$AE$1:$BO$1,AI$3,'Benefits Backend'!$AE51:$BO51)&gt;=1,1,0)*$H52</f>
        <v>0</v>
      </c>
      <c r="AJ52">
        <f>IF(SUMIF('Benefits Backend'!$AE$1:$BO$1,AJ$3,'Benefits Backend'!$AE51:$BO51)&gt;=1,1,0)*$H52</f>
        <v>0</v>
      </c>
      <c r="AK52">
        <f>IF(SUMIF('Benefits Backend'!$AE$1:$BO$1,AK$3,'Benefits Backend'!$AE51:$BO51)&gt;=1,1,0)*$H52</f>
        <v>0</v>
      </c>
      <c r="AL52">
        <f>IF(SUMIF('Benefits Backend'!$AE$1:$BO$1,AL$3,'Benefits Backend'!$AE51:$BO51)&gt;=1,1,0)*$H52</f>
        <v>0</v>
      </c>
      <c r="AM52">
        <f>IF(SUMIF('Benefits Backend'!$AE$1:$BO$1,AM$3,'Benefits Backend'!$AE51:$BO51)&gt;=1,1,0)*$H52</f>
        <v>0</v>
      </c>
      <c r="AN52">
        <f>IF(SUMIF('Benefits Backend'!$AE$1:$BO$1,AN$3,'Benefits Backend'!$AE51:$BO51)&gt;=1,1,0)*$H52</f>
        <v>0</v>
      </c>
      <c r="AO52">
        <f>IF(SUMIF('Benefits Backend'!$AE$1:$BO$1,AO$3,'Benefits Backend'!$AE51:$BO51)&gt;=1,1,0)*$H52</f>
        <v>0</v>
      </c>
      <c r="AP52">
        <f>IF(SUMIF('Benefits Backend'!$AE$1:$BO$1,AP$3,'Benefits Backend'!$AE51:$BO51)&gt;=1,1,0)*$H52</f>
        <v>0</v>
      </c>
      <c r="AQ52">
        <f>IF(SUMIF('Benefits Backend'!$AE$1:$BO$1,AQ$3,'Benefits Backend'!$AE51:$BO51)&gt;=1,1,0)*$H52</f>
        <v>0</v>
      </c>
      <c r="AR52">
        <f>IF(SUMIF('Benefits Backend'!$AE$1:$BO$1,AR$3,'Benefits Backend'!$AE51:$BO51)&gt;=1,1,0)*$H52</f>
        <v>0</v>
      </c>
      <c r="AS52">
        <f>IF(SUMIF('Benefits Backend'!$AE$1:$BO$1,AS$3,'Benefits Backend'!$AE51:$BO51)&gt;=1,1,0)*$H52</f>
        <v>0</v>
      </c>
      <c r="AT52">
        <f>IF(SUMIF('Benefits Backend'!$AE$1:$BO$1,AT$3,'Benefits Backend'!$AE51:$BO51)&gt;=1,1,0)*$H52</f>
        <v>3736.78</v>
      </c>
      <c r="AU52">
        <f>IF(SUMIF('Benefits Backend'!$AE$1:$BO$1,AU$3,'Benefits Backend'!$AE51:$BO51)&gt;=1,1,0)*$H52</f>
        <v>0</v>
      </c>
      <c r="AV52">
        <f>IF(SUMIF('Benefits Backend'!$AE$1:$BO$1,AV$3,'Benefits Backend'!$AE51:$BO51)&gt;=1,1,0)*$H52</f>
        <v>0</v>
      </c>
      <c r="AW52">
        <f>IF(SUMIF('Benefits Backend'!$AE$1:$BO$1,AW$3,'Benefits Backend'!$AE51:$BO51)&gt;=1,1,0)*$H52</f>
        <v>0</v>
      </c>
      <c r="AX52">
        <f>IF(SUMIF('Benefits Backend'!$AE$1:$BO$1,AX$3,'Benefits Backend'!$AE51:$BO51)&gt;=1,1,0)*$H52</f>
        <v>0</v>
      </c>
      <c r="AY52">
        <f>IF(SUMIF('Benefits Backend'!$AE$1:$BO$1,AY$3,'Benefits Backend'!$AE51:$BO51)&gt;=1,1,0)*$H52</f>
        <v>0</v>
      </c>
      <c r="AZ52">
        <f>IF(SUMIF('Benefits Backend'!$AE$1:$BO$1,AZ$3,'Benefits Backend'!$AE51:$BO51)&gt;=1,1,0)*$H52</f>
        <v>0</v>
      </c>
      <c r="BA52">
        <f>IF(SUMIF('Benefits Backend'!$AE$1:$BO$1,BA$3,'Benefits Backend'!$AE51:$BO51)&gt;=1,1,0)*$H52</f>
        <v>0</v>
      </c>
      <c r="BB52">
        <f>IF(SUMIF('Benefits Backend'!$AE$1:$BO$1,BB$3,'Benefits Backend'!$AE51:$BO51)&gt;=1,1,0)*$H52</f>
        <v>0</v>
      </c>
      <c r="BC52">
        <f>IF(SUMIF('Benefits Backend'!$AE$1:$BO$1,BC$3,'Benefits Backend'!$AE51:$BO51)&gt;=1,1,0)*$H52</f>
        <v>0</v>
      </c>
      <c r="BD52">
        <f>IF(SUMIF('Benefits Backend'!$AE$1:$BO$1,BD$3,'Benefits Backend'!$AE51:$BO51)&gt;=1,1,0)*$H52</f>
        <v>0</v>
      </c>
      <c r="BE52">
        <f>IF(SUMIF('Benefits Backend'!$AE$1:$BO$1,BE$3,'Benefits Backend'!$AE51:$BO51)&gt;=1,1,0)*$H52</f>
        <v>0</v>
      </c>
    </row>
    <row r="53" spans="1:57">
      <c r="A53" s="5" t="str">
        <f>_xlfn.XLOOKUP($E53,'Raw Data'!$E:$E,'Raw Data'!A:A,"ERROR",0,1)</f>
        <v>AE</v>
      </c>
      <c r="B53" s="5" t="str">
        <f>_xlfn.XLOOKUP($E53,'Raw Data'!$E:$E,'Raw Data'!B:B,"ERROR",0,1)</f>
        <v>Hair Mousses</v>
      </c>
      <c r="C53" s="5" t="str">
        <f>_xlfn.XLOOKUP($E53,'Raw Data'!$E:$E,'Raw Data'!C:C,"ERROR",0,1)</f>
        <v>schwarzkopf</v>
      </c>
      <c r="D53" s="5" t="str">
        <f>_xlfn.XLOOKUP($E53,'Raw Data'!$E:$E,'Raw Data'!D:D,"ERROR",0,1)</f>
        <v>www.amazon.ae/dp/B07DLYGHF5</v>
      </c>
      <c r="E53" s="5" t="s">
        <v>215</v>
      </c>
      <c r="F53" s="9" t="str">
        <f>_xlfn.XLOOKUP($E53,'Raw Data'!$E:$E,'Raw Data'!F:F,"ERROR",0,1)</f>
        <v>Schwarzkopf Osis Fab Foam Classic Hold Mousse, Medium Control - 200ml Schwarzkopf Osis Fab Foam Classic Hold Mousse, Medium Control - 200ml</v>
      </c>
      <c r="G53" s="10">
        <f>_xlfn.XLOOKUP($E53,'Raw Data'!$E:$E,'Raw Data'!G:G,"ERROR",0,1)</f>
        <v>37</v>
      </c>
      <c r="H53" s="9">
        <f>_xlfn.XLOOKUP($E53,'Raw Data'!$E:$E,'Raw Data'!H:H,"ERROR",0,1)</f>
        <v>3557.73</v>
      </c>
      <c r="I53" s="9">
        <f>_xlfn.XLOOKUP($E53,'Raw Data'!$E:$E,'Raw Data'!I:I,"ERROR",0,1)</f>
        <v>0.00476316401878645</v>
      </c>
      <c r="J53" s="9" t="str">
        <f>_xlfn.XLOOKUP($E53,'Raw Data'!$E:$E,'Raw Data'!J:J,"ERROR",0,1)</f>
        <v>Yes</v>
      </c>
      <c r="K53" s="14" t="str">
        <f t="array" ref="K53">_xlfn.IFS(AND(L53&gt;0,L53&lt;=5),"0 to 5",AND(L53&gt;5,L53&lt;=10),"5 to 10",AND(L53&gt;10,L53&lt;=15),"10 to 15",AND(L53&gt;15,L53&lt;=20),"15 to 20",AND(L53&gt;20,L53&lt;=30),"20 to 30",AND(L53&gt;30,L53&lt;=40),"30 to 40",AND(L53&gt;40,L53&lt;=50),"40 to 50",AND(L53&gt;50,L53&lt;=75),"50 to 75",AND(L53&gt;75,L53&lt;=100),"75 to 100",AND(L53&gt;100,L53&lt;=150),"100 to 150",AND(L53&gt;150,L53&lt;=200),"150 to 200",AND(L53&gt;200,L53&lt;=250),"200 to 250",AND(L53&gt;250,L53&lt;=300),"250 to 300",AND(L53&gt;300,L53&lt;=400),"300 to 400",AND(L53&gt;400,L53&lt;=500),"400 to 500",L53&gt;500,"500+")</f>
        <v>75 to 100</v>
      </c>
      <c r="L53" s="9">
        <f>_xlfn.XLOOKUP($E53,'Raw Data'!$E:$E,'Raw Data'!L:L,"ERROR",0,1)</f>
        <v>97.69</v>
      </c>
      <c r="M53" s="14" t="str">
        <f t="array" ref="M53">_xlfn.IFS(AND(N53&gt;0,N53&lt;=5),"0 to 5",AND(N53&gt;5,N53&lt;=10),"5 to 10",AND(N53&gt;10,N53&lt;=15),"10 to 15",AND(N53&gt;15,N53&lt;=20),"15 to 20",AND(N53&gt;20,N53&lt;=30),"20 to 30",AND(N53&gt;30,N53&lt;=40),"30 to 40",AND(N53&gt;40,N53&lt;=50),"40 to 50",AND(N53&gt;50,N53&lt;=75),"50 to 75",AND(N53&gt;75,N53&lt;=100),"75 to 100",AND(N53&gt;100,N53&lt;=150),"100 to 150",AND(N53&gt;150,N53&lt;=200),"150 to 200",AND(N53&gt;200,N53&lt;=250),"200 to 250",AND(N53&gt;250,N53&lt;=300),"250 to 300",AND(N53&gt;300,N53&lt;=400),"300 to 400",AND(N53&gt;400,N53&lt;=500),"400 to 500",N53&gt;500,"500+")</f>
        <v>100 to 150</v>
      </c>
      <c r="N53" s="9">
        <f>_xlfn.XLOOKUP($E53,'Raw Data'!$E:$E,'Raw Data'!N:N,"ERROR",0,1)</f>
        <v>103.06</v>
      </c>
      <c r="O53" s="14" t="str">
        <f t="array" ref="O53">_xlfn.IFS(P53=0,"No Discount",AND(P53&gt;0,P53&lt;=0.02),"0% to 2%",AND(P53&gt;0.02,P53&lt;=0.04),"2% to 4%",AND(P53&gt;0.04,P53&lt;=0.06),"4% to 6%",AND(P53&gt;0.06,P53&lt;=0.08),"6% to 8%",AND(P53&gt;0.08,P53&lt;=0.1),"8% to 10%",AND(P53&gt;0.1,P53&lt;=0.15),"10% to 15%",AND(P53&gt;0.15,P53&lt;=0.2),"15% to 20%",AND(P53&gt;0.2,P53&lt;=0.25),"20% to 25%",AND(P53&gt;0.25,P53&lt;=0.3),"25% to 30%",AND(P53&gt;0.3,P53&lt;=0.4),"30% to 40%",AND(P53&gt;0.4,P53&lt;=0.5),"40% to 50%",AND(P53&gt;0.5,P53&lt;=0.75),"50% to 75%",AND(P53&gt;0.75,P53&lt;=1),"75% to 100%")</f>
        <v>4% to 6%</v>
      </c>
      <c r="P53" s="10">
        <f>_xlfn.XLOOKUP($E53,'Raw Data'!$E:$E,'Raw Data'!P:P,"ERROR",0,1)</f>
        <v>0.0521055695711237</v>
      </c>
      <c r="Q53" s="9">
        <f>_xlfn.XLOOKUP($E53,'Raw Data'!$E:$E,'Raw Data'!Q:Q,"ERROR",0,1)</f>
        <v>200</v>
      </c>
      <c r="R53" s="9" t="str">
        <f>_xlfn.XLOOKUP($E53,'Raw Data'!$E:$E,'Raw Data'!R:R,"ERROR",0,1)</f>
        <v>ml</v>
      </c>
      <c r="S53" s="5" t="str">
        <f t="array" ref="S53">_xlfn.IFS(AND(T53&gt;0,T53&lt;=0.05),"0 to 0.05",AND(T53&gt;0.05,T53&lt;=0.1),"0.05 to 0.1",AND(T53&gt;0.1,T53&lt;=0.2),"0.1 to 0.2",AND(T53&gt;0.2,T53&lt;=0.3),"0.2 to 0.3",AND(T53&gt;0.3,T53&lt;=0.4),"0.3 to 0.4",AND(T53&gt;0.4,T53&lt;=0.5),"0.4 to 0.5",AND(T53&gt;0.5,T53&lt;=0.75),"0.5 to 0.75",AND(T53&gt;0.75,T53&lt;=1),"0.75 to 1",AND(T53&gt;1,T53&lt;=2),"1 to 2",AND(T53&gt;2,T53&lt;=3),"2 to 3",AND(T53&gt;3,T53&lt;=4),"3 to 4",AND(T53&gt;4,T53&lt;=5),"4 to 5",AND(T53&gt;5,T53&lt;=10),"5 to 10",T53&gt;10,"10+")</f>
        <v>0.4 to 0.5</v>
      </c>
      <c r="T53" s="10">
        <f t="shared" si="1"/>
        <v>0.488710971658866</v>
      </c>
      <c r="U53" s="15" t="str">
        <f t="array" ref="U53">_xlfn.IFS(AND(V53&gt;0,V53&lt;=0.05),"0 to 0.05",AND(V53&gt;0.05,V53&lt;=0.1),"0.05 to 0.1",AND(V53&gt;0.1,V53&lt;=0.2),"0.1 to 0.2",AND(V53&gt;0.2,V53&lt;=0.3),"0.2 to 0.3",AND(V53&gt;0.3,V53&lt;=0.4),"0.3 to 0.4",AND(V53&gt;0.4,V53&lt;=0.5),"0.4 to 0.5",AND(V53&gt;0.5,V53&lt;=0.75),"0.5 to 0.75",AND(V53&gt;0.75,V53&lt;=1),"0.75 to 1",AND(V53&gt;1,V53&lt;=2),"1 to 2",AND(V53&gt;2,V53&lt;=3),"2 to 3",AND(V53&gt;3,V53&lt;=4),"3 to 4",AND(V53&gt;4,V53&lt;=5),"4 to 5",AND(V53&gt;5,V53&lt;=10),"5 to 10",V53&gt;10,"10+")</f>
        <v>0.1 to 0.2</v>
      </c>
      <c r="V53" s="10">
        <f t="shared" si="2"/>
        <v>0.139205335649237</v>
      </c>
      <c r="W53" s="15" t="str">
        <f t="array" ref="W53">_xlfn.IFS(AND(X53&gt;0,X53&lt;=0.05),"0 to 0.05",AND(X53&gt;0.05,X53&lt;=0.1),"0.05 to 0.1",AND(X53&gt;0.1,X53&lt;=0.2),"0.1 to 0.2",AND(X53&gt;0.2,X53&lt;=0.3),"0.2 to 0.3",AND(X53&gt;0.3,X53&lt;=0.4),"0.3 to 0.4",AND(X53&gt;0.4,X53&lt;=0.5),"0.4 to 0.5",AND(X53&gt;0.5,X53&lt;=0.75),"0.5 to 0.75",AND(X53&gt;0.75,X53&lt;=1),"0.75 to 1",AND(X53&gt;1,X53&lt;=2),"1 to 2",AND(X53&gt;2,X53&lt;=3),"2 to 3",AND(X53&gt;3,X53&lt;=4),"3 to 4",AND(X53&gt;4,X53&lt;=5),"4 to 5",AND(X53&gt;5,X53&lt;=10),"5 to 10",X53&gt;10,"10+")</f>
        <v>0.1 to 0.2</v>
      </c>
      <c r="X53" s="16">
        <f t="shared" si="3"/>
        <v>0.131951962347894</v>
      </c>
      <c r="Y53" s="5" t="str">
        <f t="array" ref="Y53">_xlfn.IFS(AND(Z53&gt;0,Z53&lt;=1),"0 to 1",AND(Z53&gt;1,Z53&lt;=2),"1 to 2",AND(Z53&gt;2,Z53&lt;=4),"2 to 4",AND(Z53&gt;4,Z53&lt;=6),"4 to 6",AND(Z53&gt;6,Z53&lt;=8),"6 to 8",AND(Z53&gt;8,Z53&lt;=10),"8 to 10",AND(Z53&gt;10,Z53&lt;=15),"10 to 15",AND(Z53&gt;15,Z53&lt;=20),"15 to 20",AND(Z53&gt;20,Z53&lt;=25),"20 to 25",AND(Z53&gt;25,Z53&lt;=30),"25 to 30",AND(Z53&gt;30,Z53&lt;=40),"30 to 40",AND(Z53&gt;40,Z53&lt;=50),"40 to 50",Z53&gt;50,"50+")</f>
        <v>6 to 8</v>
      </c>
      <c r="Z53" s="9">
        <f t="array" ref="Z53">_xlfn.IFS(AA53="oz",_xlfn.IFS(R53="oz",Q53,R53="fl oz",Q53*1.04,R53="ml",Q53*0.0338),AA53="fl oz",_xlfn.IFS(R53="oz",Q53/1.04,R53="fl oz",Q53,R53="ml",Q53*0.0338/1.04),AA53="ml",_xlfn.IFS(R53="oz",Q53/0.0338,R53="fl oz",Q53*1.04/0.0338,R53="ml",Q53))</f>
        <v>6.76</v>
      </c>
      <c r="AA53" s="9" t="str">
        <f>_xlfn.XLOOKUP($E53,'Raw Data'!$E:$E,'Raw Data'!AA:AA,"ERROR",0,1)</f>
        <v>oz</v>
      </c>
      <c r="AB53" s="5" t="s">
        <v>43</v>
      </c>
      <c r="AC53" s="5" t="s">
        <v>86</v>
      </c>
      <c r="AD53" s="5" t="s">
        <v>43</v>
      </c>
      <c r="AE53">
        <f>IF(SUMIF('Benefits Backend'!$AE$1:$BO$1,AE$3,'Benefits Backend'!$AE52:$BO52)&gt;=1,1,0)*$H53</f>
        <v>0</v>
      </c>
      <c r="AF53">
        <f>IF(SUMIF('Benefits Backend'!$AE$1:$BO$1,AF$3,'Benefits Backend'!$AE52:$BO52)&gt;=1,1,0)*$H53</f>
        <v>0</v>
      </c>
      <c r="AG53">
        <f>IF(SUMIF('Benefits Backend'!$AE$1:$BO$1,AG$3,'Benefits Backend'!$AE52:$BO52)&gt;=1,1,0)*$H53</f>
        <v>0</v>
      </c>
      <c r="AH53">
        <f>IF(SUMIF('Benefits Backend'!$AE$1:$BO$1,AH$3,'Benefits Backend'!$AE52:$BO52)&gt;=1,1,0)*$H53</f>
        <v>0</v>
      </c>
      <c r="AI53">
        <f>IF(SUMIF('Benefits Backend'!$AE$1:$BO$1,AI$3,'Benefits Backend'!$AE52:$BO52)&gt;=1,1,0)*$H53</f>
        <v>0</v>
      </c>
      <c r="AJ53">
        <f>IF(SUMIF('Benefits Backend'!$AE$1:$BO$1,AJ$3,'Benefits Backend'!$AE52:$BO52)&gt;=1,1,0)*$H53</f>
        <v>0</v>
      </c>
      <c r="AK53">
        <f>IF(SUMIF('Benefits Backend'!$AE$1:$BO$1,AK$3,'Benefits Backend'!$AE52:$BO52)&gt;=1,1,0)*$H53</f>
        <v>0</v>
      </c>
      <c r="AL53">
        <f>IF(SUMIF('Benefits Backend'!$AE$1:$BO$1,AL$3,'Benefits Backend'!$AE52:$BO52)&gt;=1,1,0)*$H53</f>
        <v>0</v>
      </c>
      <c r="AM53">
        <f>IF(SUMIF('Benefits Backend'!$AE$1:$BO$1,AM$3,'Benefits Backend'!$AE52:$BO52)&gt;=1,1,0)*$H53</f>
        <v>0</v>
      </c>
      <c r="AN53">
        <f>IF(SUMIF('Benefits Backend'!$AE$1:$BO$1,AN$3,'Benefits Backend'!$AE52:$BO52)&gt;=1,1,0)*$H53</f>
        <v>0</v>
      </c>
      <c r="AO53">
        <f>IF(SUMIF('Benefits Backend'!$AE$1:$BO$1,AO$3,'Benefits Backend'!$AE52:$BO52)&gt;=1,1,0)*$H53</f>
        <v>0</v>
      </c>
      <c r="AP53">
        <f>IF(SUMIF('Benefits Backend'!$AE$1:$BO$1,AP$3,'Benefits Backend'!$AE52:$BO52)&gt;=1,1,0)*$H53</f>
        <v>0</v>
      </c>
      <c r="AQ53">
        <f>IF(SUMIF('Benefits Backend'!$AE$1:$BO$1,AQ$3,'Benefits Backend'!$AE52:$BO52)&gt;=1,1,0)*$H53</f>
        <v>0</v>
      </c>
      <c r="AR53">
        <f>IF(SUMIF('Benefits Backend'!$AE$1:$BO$1,AR$3,'Benefits Backend'!$AE52:$BO52)&gt;=1,1,0)*$H53</f>
        <v>0</v>
      </c>
      <c r="AS53">
        <f>IF(SUMIF('Benefits Backend'!$AE$1:$BO$1,AS$3,'Benefits Backend'!$AE52:$BO52)&gt;=1,1,0)*$H53</f>
        <v>0</v>
      </c>
      <c r="AT53">
        <f>IF(SUMIF('Benefits Backend'!$AE$1:$BO$1,AT$3,'Benefits Backend'!$AE52:$BO52)&gt;=1,1,0)*$H53</f>
        <v>3557.73</v>
      </c>
      <c r="AU53">
        <f>IF(SUMIF('Benefits Backend'!$AE$1:$BO$1,AU$3,'Benefits Backend'!$AE52:$BO52)&gt;=1,1,0)*$H53</f>
        <v>0</v>
      </c>
      <c r="AV53">
        <f>IF(SUMIF('Benefits Backend'!$AE$1:$BO$1,AV$3,'Benefits Backend'!$AE52:$BO52)&gt;=1,1,0)*$H53</f>
        <v>0</v>
      </c>
      <c r="AW53">
        <f>IF(SUMIF('Benefits Backend'!$AE$1:$BO$1,AW$3,'Benefits Backend'!$AE52:$BO52)&gt;=1,1,0)*$H53</f>
        <v>0</v>
      </c>
      <c r="AX53">
        <f>IF(SUMIF('Benefits Backend'!$AE$1:$BO$1,AX$3,'Benefits Backend'!$AE52:$BO52)&gt;=1,1,0)*$H53</f>
        <v>0</v>
      </c>
      <c r="AY53">
        <f>IF(SUMIF('Benefits Backend'!$AE$1:$BO$1,AY$3,'Benefits Backend'!$AE52:$BO52)&gt;=1,1,0)*$H53</f>
        <v>0</v>
      </c>
      <c r="AZ53">
        <f>IF(SUMIF('Benefits Backend'!$AE$1:$BO$1,AZ$3,'Benefits Backend'!$AE52:$BO52)&gt;=1,1,0)*$H53</f>
        <v>0</v>
      </c>
      <c r="BA53">
        <f>IF(SUMIF('Benefits Backend'!$AE$1:$BO$1,BA$3,'Benefits Backend'!$AE52:$BO52)&gt;=1,1,0)*$H53</f>
        <v>0</v>
      </c>
      <c r="BB53">
        <f>IF(SUMIF('Benefits Backend'!$AE$1:$BO$1,BB$3,'Benefits Backend'!$AE52:$BO52)&gt;=1,1,0)*$H53</f>
        <v>0</v>
      </c>
      <c r="BC53">
        <f>IF(SUMIF('Benefits Backend'!$AE$1:$BO$1,BC$3,'Benefits Backend'!$AE52:$BO52)&gt;=1,1,0)*$H53</f>
        <v>0</v>
      </c>
      <c r="BD53">
        <f>IF(SUMIF('Benefits Backend'!$AE$1:$BO$1,BD$3,'Benefits Backend'!$AE52:$BO52)&gt;=1,1,0)*$H53</f>
        <v>0</v>
      </c>
      <c r="BE53">
        <f>IF(SUMIF('Benefits Backend'!$AE$1:$BO$1,BE$3,'Benefits Backend'!$AE52:$BO52)&gt;=1,1,0)*$H53</f>
        <v>0</v>
      </c>
    </row>
    <row r="54" spans="1:57">
      <c r="A54" s="5" t="str">
        <f>_xlfn.XLOOKUP($E54,'Raw Data'!$E:$E,'Raw Data'!A:A,"ERROR",0,1)</f>
        <v>AE</v>
      </c>
      <c r="B54" s="5" t="str">
        <f>_xlfn.XLOOKUP($E54,'Raw Data'!$E:$E,'Raw Data'!B:B,"ERROR",0,1)</f>
        <v>Hair Mousses</v>
      </c>
      <c r="C54" s="5" t="str">
        <f>_xlfn.XLOOKUP($E54,'Raw Data'!$E:$E,'Raw Data'!C:C,"ERROR",0,1)</f>
        <v>john frieda</v>
      </c>
      <c r="D54" s="5" t="str">
        <f>_xlfn.XLOOKUP($E54,'Raw Data'!$E:$E,'Raw Data'!D:D,"ERROR",0,1)</f>
        <v>www.amazon.ae/dp/B099P7RKBV</v>
      </c>
      <c r="E54" s="5" t="s">
        <v>216</v>
      </c>
      <c r="F54" s="9" t="str">
        <f>_xlfn.XLOOKUP($E54,'Raw Data'!$E:$E,'Raw Data'!F:F,"ERROR",0,1)</f>
        <v>John Frieda Frizz Ease Curly Hair Reviver Mousse Enhances Curls, a Soft Flexible Hold for Curly or Frizzy Hair, Alcohol-Free, 7.2 oz (Pack of 2)</v>
      </c>
      <c r="G54" s="10">
        <f>_xlfn.XLOOKUP($E54,'Raw Data'!$E:$E,'Raw Data'!G:G,"ERROR",0,1)</f>
        <v>28</v>
      </c>
      <c r="H54" s="9">
        <f>_xlfn.XLOOKUP($E54,'Raw Data'!$E:$E,'Raw Data'!H:H,"ERROR",0,1)</f>
        <v>3321.01</v>
      </c>
      <c r="I54" s="9">
        <f>_xlfn.XLOOKUP($E54,'Raw Data'!$E:$E,'Raw Data'!I:I,"ERROR",0,1)</f>
        <v>0.00444623828621902</v>
      </c>
      <c r="J54" s="9" t="str">
        <f>_xlfn.XLOOKUP($E54,'Raw Data'!$E:$E,'Raw Data'!J:J,"ERROR",0,1)</f>
        <v>Yes</v>
      </c>
      <c r="K54" s="14" t="str">
        <f t="array" ref="K54">_xlfn.IFS(AND(L54&gt;0,L54&lt;=5),"0 to 5",AND(L54&gt;5,L54&lt;=10),"5 to 10",AND(L54&gt;10,L54&lt;=15),"10 to 15",AND(L54&gt;15,L54&lt;=20),"15 to 20",AND(L54&gt;20,L54&lt;=30),"20 to 30",AND(L54&gt;30,L54&lt;=40),"30 to 40",AND(L54&gt;40,L54&lt;=50),"40 to 50",AND(L54&gt;50,L54&lt;=75),"50 to 75",AND(L54&gt;75,L54&lt;=100),"75 to 100",AND(L54&gt;100,L54&lt;=150),"100 to 150",AND(L54&gt;150,L54&lt;=200),"150 to 200",AND(L54&gt;200,L54&lt;=250),"200 to 250",AND(L54&gt;250,L54&lt;=300),"250 to 300",AND(L54&gt;300,L54&lt;=400),"300 to 400",AND(L54&gt;400,L54&lt;=500),"400 to 500",L54&gt;500,"500+")</f>
        <v>100 to 150</v>
      </c>
      <c r="L54" s="9">
        <f>_xlfn.XLOOKUP($E54,'Raw Data'!$E:$E,'Raw Data'!L:L,"ERROR",0,1)</f>
        <v>121.72</v>
      </c>
      <c r="M54" s="14" t="str">
        <f t="array" ref="M54">_xlfn.IFS(AND(N54&gt;0,N54&lt;=5),"0 to 5",AND(N54&gt;5,N54&lt;=10),"5 to 10",AND(N54&gt;10,N54&lt;=15),"10 to 15",AND(N54&gt;15,N54&lt;=20),"15 to 20",AND(N54&gt;20,N54&lt;=30),"20 to 30",AND(N54&gt;30,N54&lt;=40),"30 to 40",AND(N54&gt;40,N54&lt;=50),"40 to 50",AND(N54&gt;50,N54&lt;=75),"50 to 75",AND(N54&gt;75,N54&lt;=100),"75 to 100",AND(N54&gt;100,N54&lt;=150),"100 to 150",AND(N54&gt;150,N54&lt;=200),"150 to 200",AND(N54&gt;200,N54&lt;=250),"200 to 250",AND(N54&gt;250,N54&lt;=300),"250 to 300",AND(N54&gt;300,N54&lt;=400),"300 to 400",AND(N54&gt;400,N54&lt;=500),"400 to 500",N54&gt;500,"500+")</f>
        <v>100 to 150</v>
      </c>
      <c r="N54" s="9">
        <f>_xlfn.XLOOKUP($E54,'Raw Data'!$E:$E,'Raw Data'!N:N,"ERROR",0,1)</f>
        <v>129.85</v>
      </c>
      <c r="O54" s="14" t="str">
        <f t="array" ref="O54">_xlfn.IFS(P54=0,"No Discount",AND(P54&gt;0,P54&lt;=0.02),"0% to 2%",AND(P54&gt;0.02,P54&lt;=0.04),"2% to 4%",AND(P54&gt;0.04,P54&lt;=0.06),"4% to 6%",AND(P54&gt;0.06,P54&lt;=0.08),"6% to 8%",AND(P54&gt;0.08,P54&lt;=0.1),"8% to 10%",AND(P54&gt;0.1,P54&lt;=0.15),"10% to 15%",AND(P54&gt;0.15,P54&lt;=0.2),"15% to 20%",AND(P54&gt;0.2,P54&lt;=0.25),"20% to 25%",AND(P54&gt;0.25,P54&lt;=0.3),"25% to 30%",AND(P54&gt;0.3,P54&lt;=0.4),"30% to 40%",AND(P54&gt;0.4,P54&lt;=0.5),"40% to 50%",AND(P54&gt;0.5,P54&lt;=0.75),"50% to 75%",AND(P54&gt;0.75,P54&lt;=1),"75% to 100%")</f>
        <v>6% to 8%</v>
      </c>
      <c r="P54" s="10">
        <f>_xlfn.XLOOKUP($E54,'Raw Data'!$E:$E,'Raw Data'!P:P,"ERROR",0,1)</f>
        <v>0.0626107046592222</v>
      </c>
      <c r="Q54" s="9">
        <f>_xlfn.XLOOKUP($E54,'Raw Data'!$E:$E,'Raw Data'!Q:Q,"ERROR",0,1)</f>
        <v>14.4</v>
      </c>
      <c r="R54" s="9" t="str">
        <f>_xlfn.XLOOKUP($E54,'Raw Data'!$E:$E,'Raw Data'!R:R,"ERROR",0,1)</f>
        <v>oz</v>
      </c>
      <c r="S54" s="5" t="str">
        <f t="array" ref="S54">_xlfn.IFS(AND(T54&gt;0,T54&lt;=0.05),"0 to 0.05",AND(T54&gt;0.05,T54&lt;=0.1),"0.05 to 0.1",AND(T54&gt;0.1,T54&lt;=0.2),"0.1 to 0.2",AND(T54&gt;0.2,T54&lt;=0.3),"0.2 to 0.3",AND(T54&gt;0.3,T54&lt;=0.4),"0.3 to 0.4",AND(T54&gt;0.4,T54&lt;=0.5),"0.4 to 0.5",AND(T54&gt;0.5,T54&lt;=0.75),"0.5 to 0.75",AND(T54&gt;0.75,T54&lt;=1),"0.75 to 1",AND(T54&gt;1,T54&lt;=2),"1 to 2",AND(T54&gt;2,T54&lt;=3),"2 to 3",AND(T54&gt;3,T54&lt;=4),"3 to 4",AND(T54&gt;4,T54&lt;=5),"4 to 5",AND(T54&gt;5,T54&lt;=10),"5 to 10",T54&gt;10,"10+")</f>
        <v>0.2 to 0.3</v>
      </c>
      <c r="T54" s="10">
        <f t="shared" si="1"/>
        <v>0.285856536279262</v>
      </c>
      <c r="U54" s="15" t="str">
        <f t="array" ref="U54">_xlfn.IFS(AND(V54&gt;0,V54&lt;=0.05),"0 to 0.05",AND(V54&gt;0.05,V54&lt;=0.1),"0.05 to 0.1",AND(V54&gt;0.1,V54&lt;=0.2),"0.1 to 0.2",AND(V54&gt;0.2,V54&lt;=0.3),"0.2 to 0.3",AND(V54&gt;0.3,V54&lt;=0.4),"0.3 to 0.4",AND(V54&gt;0.4,V54&lt;=0.5),"0.4 to 0.5",AND(V54&gt;0.5,V54&lt;=0.75),"0.5 to 0.75",AND(V54&gt;0.75,V54&lt;=1),"0.75 to 1",AND(V54&gt;1,V54&lt;=2),"1 to 2",AND(V54&gt;2,V54&lt;=3),"2 to 3",AND(V54&gt;3,V54&lt;=4),"3 to 4",AND(V54&gt;4,V54&lt;=5),"4 to 5",AND(V54&gt;5,V54&lt;=10),"5 to 10",V54&gt;10,"10+")</f>
        <v>0.05 to 0.1</v>
      </c>
      <c r="V54" s="10">
        <f t="shared" si="2"/>
        <v>0.0823364051403449</v>
      </c>
      <c r="W54" s="15" t="str">
        <f t="array" ref="W54">_xlfn.IFS(AND(X54&gt;0,X54&lt;=0.05),"0 to 0.05",AND(X54&gt;0.05,X54&lt;=0.1),"0.05 to 0.1",AND(X54&gt;0.1,X54&lt;=0.2),"0.1 to 0.2",AND(X54&gt;0.2,X54&lt;=0.3),"0.2 to 0.3",AND(X54&gt;0.3,X54&lt;=0.4),"0.3 to 0.4",AND(X54&gt;0.4,X54&lt;=0.5),"0.4 to 0.5",AND(X54&gt;0.5,X54&lt;=0.75),"0.5 to 0.75",AND(X54&gt;0.75,X54&lt;=1),"0.75 to 1",AND(X54&gt;1,X54&lt;=2),"1 to 2",AND(X54&gt;2,X54&lt;=3),"2 to 3",AND(X54&gt;3,X54&lt;=4),"3 to 4",AND(X54&gt;4,X54&lt;=5),"4 to 5",AND(X54&gt;5,X54&lt;=10),"5 to 10",X54&gt;10,"10+")</f>
        <v>0.05 to 0.1</v>
      </c>
      <c r="X54" s="16">
        <f t="shared" si="3"/>
        <v>0.0771812647954007</v>
      </c>
      <c r="Y54" s="5" t="str">
        <f t="array" ref="Y54">_xlfn.IFS(AND(Z54&gt;0,Z54&lt;=1),"0 to 1",AND(Z54&gt;1,Z54&lt;=2),"1 to 2",AND(Z54&gt;2,Z54&lt;=4),"2 to 4",AND(Z54&gt;4,Z54&lt;=6),"4 to 6",AND(Z54&gt;6,Z54&lt;=8),"6 to 8",AND(Z54&gt;8,Z54&lt;=10),"8 to 10",AND(Z54&gt;10,Z54&lt;=15),"10 to 15",AND(Z54&gt;15,Z54&lt;=20),"15 to 20",AND(Z54&gt;20,Z54&lt;=25),"20 to 25",AND(Z54&gt;25,Z54&lt;=30),"25 to 30",AND(Z54&gt;30,Z54&lt;=40),"30 to 40",AND(Z54&gt;40,Z54&lt;=50),"40 to 50",Z54&gt;50,"50+")</f>
        <v>10 to 15</v>
      </c>
      <c r="Z54" s="9">
        <f t="array" ref="Z54">_xlfn.IFS(AA54="oz",_xlfn.IFS(R54="oz",Q54,R54="fl oz",Q54*1.04,R54="ml",Q54*0.0338),AA54="fl oz",_xlfn.IFS(R54="oz",Q54/1.04,R54="fl oz",Q54,R54="ml",Q54*0.0338/1.04),AA54="ml",_xlfn.IFS(R54="oz",Q54/0.0338,R54="fl oz",Q54*1.04/0.0338,R54="ml",Q54))</f>
        <v>14.4</v>
      </c>
      <c r="AA54" s="9" t="str">
        <f>_xlfn.XLOOKUP($E54,'Raw Data'!$E:$E,'Raw Data'!AA:AA,"ERROR",0,1)</f>
        <v>oz</v>
      </c>
      <c r="AB54" s="5" t="s">
        <v>217</v>
      </c>
      <c r="AC54" s="5" t="s">
        <v>218</v>
      </c>
      <c r="AD54" s="5" t="s">
        <v>219</v>
      </c>
      <c r="AE54">
        <f>IF(SUMIF('Benefits Backend'!$AE$1:$BO$1,AE$3,'Benefits Backend'!$AE53:$BO53)&gt;=1,1,0)*$H54</f>
        <v>3321.01</v>
      </c>
      <c r="AF54">
        <f>IF(SUMIF('Benefits Backend'!$AE$1:$BO$1,AF$3,'Benefits Backend'!$AE53:$BO53)&gt;=1,1,0)*$H54</f>
        <v>3321.01</v>
      </c>
      <c r="AG54">
        <f>IF(SUMIF('Benefits Backend'!$AE$1:$BO$1,AG$3,'Benefits Backend'!$AE53:$BO53)&gt;=1,1,0)*$H54</f>
        <v>0</v>
      </c>
      <c r="AH54">
        <f>IF(SUMIF('Benefits Backend'!$AE$1:$BO$1,AH$3,'Benefits Backend'!$AE53:$BO53)&gt;=1,1,0)*$H54</f>
        <v>0</v>
      </c>
      <c r="AI54">
        <f>IF(SUMIF('Benefits Backend'!$AE$1:$BO$1,AI$3,'Benefits Backend'!$AE53:$BO53)&gt;=1,1,0)*$H54</f>
        <v>0</v>
      </c>
      <c r="AJ54">
        <f>IF(SUMIF('Benefits Backend'!$AE$1:$BO$1,AJ$3,'Benefits Backend'!$AE53:$BO53)&gt;=1,1,0)*$H54</f>
        <v>3321.01</v>
      </c>
      <c r="AK54">
        <f>IF(SUMIF('Benefits Backend'!$AE$1:$BO$1,AK$3,'Benefits Backend'!$AE53:$BO53)&gt;=1,1,0)*$H54</f>
        <v>0</v>
      </c>
      <c r="AL54">
        <f>IF(SUMIF('Benefits Backend'!$AE$1:$BO$1,AL$3,'Benefits Backend'!$AE53:$BO53)&gt;=1,1,0)*$H54</f>
        <v>3321.01</v>
      </c>
      <c r="AM54">
        <f>IF(SUMIF('Benefits Backend'!$AE$1:$BO$1,AM$3,'Benefits Backend'!$AE53:$BO53)&gt;=1,1,0)*$H54</f>
        <v>3321.01</v>
      </c>
      <c r="AN54">
        <f>IF(SUMIF('Benefits Backend'!$AE$1:$BO$1,AN$3,'Benefits Backend'!$AE53:$BO53)&gt;=1,1,0)*$H54</f>
        <v>0</v>
      </c>
      <c r="AO54">
        <f>IF(SUMIF('Benefits Backend'!$AE$1:$BO$1,AO$3,'Benefits Backend'!$AE53:$BO53)&gt;=1,1,0)*$H54</f>
        <v>0</v>
      </c>
      <c r="AP54">
        <f>IF(SUMIF('Benefits Backend'!$AE$1:$BO$1,AP$3,'Benefits Backend'!$AE53:$BO53)&gt;=1,1,0)*$H54</f>
        <v>0</v>
      </c>
      <c r="AQ54">
        <f>IF(SUMIF('Benefits Backend'!$AE$1:$BO$1,AQ$3,'Benefits Backend'!$AE53:$BO53)&gt;=1,1,0)*$H54</f>
        <v>0</v>
      </c>
      <c r="AR54">
        <f>IF(SUMIF('Benefits Backend'!$AE$1:$BO$1,AR$3,'Benefits Backend'!$AE53:$BO53)&gt;=1,1,0)*$H54</f>
        <v>0</v>
      </c>
      <c r="AS54">
        <f>IF(SUMIF('Benefits Backend'!$AE$1:$BO$1,AS$3,'Benefits Backend'!$AE53:$BO53)&gt;=1,1,0)*$H54</f>
        <v>0</v>
      </c>
      <c r="AT54">
        <f>IF(SUMIF('Benefits Backend'!$AE$1:$BO$1,AT$3,'Benefits Backend'!$AE53:$BO53)&gt;=1,1,0)*$H54</f>
        <v>0</v>
      </c>
      <c r="AU54">
        <f>IF(SUMIF('Benefits Backend'!$AE$1:$BO$1,AU$3,'Benefits Backend'!$AE53:$BO53)&gt;=1,1,0)*$H54</f>
        <v>0</v>
      </c>
      <c r="AV54">
        <f>IF(SUMIF('Benefits Backend'!$AE$1:$BO$1,AV$3,'Benefits Backend'!$AE53:$BO53)&gt;=1,1,0)*$H54</f>
        <v>0</v>
      </c>
      <c r="AW54">
        <f>IF(SUMIF('Benefits Backend'!$AE$1:$BO$1,AW$3,'Benefits Backend'!$AE53:$BO53)&gt;=1,1,0)*$H54</f>
        <v>0</v>
      </c>
      <c r="AX54">
        <f>IF(SUMIF('Benefits Backend'!$AE$1:$BO$1,AX$3,'Benefits Backend'!$AE53:$BO53)&gt;=1,1,0)*$H54</f>
        <v>0</v>
      </c>
      <c r="AY54">
        <f>IF(SUMIF('Benefits Backend'!$AE$1:$BO$1,AY$3,'Benefits Backend'!$AE53:$BO53)&gt;=1,1,0)*$H54</f>
        <v>0</v>
      </c>
      <c r="AZ54">
        <f>IF(SUMIF('Benefits Backend'!$AE$1:$BO$1,AZ$3,'Benefits Backend'!$AE53:$BO53)&gt;=1,1,0)*$H54</f>
        <v>0</v>
      </c>
      <c r="BA54">
        <f>IF(SUMIF('Benefits Backend'!$AE$1:$BO$1,BA$3,'Benefits Backend'!$AE53:$BO53)&gt;=1,1,0)*$H54</f>
        <v>0</v>
      </c>
      <c r="BB54">
        <f>IF(SUMIF('Benefits Backend'!$AE$1:$BO$1,BB$3,'Benefits Backend'!$AE53:$BO53)&gt;=1,1,0)*$H54</f>
        <v>0</v>
      </c>
      <c r="BC54">
        <f>IF(SUMIF('Benefits Backend'!$AE$1:$BO$1,BC$3,'Benefits Backend'!$AE53:$BO53)&gt;=1,1,0)*$H54</f>
        <v>0</v>
      </c>
      <c r="BD54">
        <f>IF(SUMIF('Benefits Backend'!$AE$1:$BO$1,BD$3,'Benefits Backend'!$AE53:$BO53)&gt;=1,1,0)*$H54</f>
        <v>0</v>
      </c>
      <c r="BE54">
        <f>IF(SUMIF('Benefits Backend'!$AE$1:$BO$1,BE$3,'Benefits Backend'!$AE53:$BO53)&gt;=1,1,0)*$H54</f>
        <v>0</v>
      </c>
    </row>
    <row r="55" spans="1:57">
      <c r="A55" s="5" t="str">
        <f>_xlfn.XLOOKUP($E55,'Raw Data'!$E:$E,'Raw Data'!A:A,"ERROR",0,1)</f>
        <v>AE</v>
      </c>
      <c r="B55" s="5" t="str">
        <f>_xlfn.XLOOKUP($E55,'Raw Data'!$E:$E,'Raw Data'!B:B,"ERROR",0,1)</f>
        <v>Hair Mousses</v>
      </c>
      <c r="C55" s="5" t="str">
        <f>_xlfn.XLOOKUP($E55,'Raw Data'!$E:$E,'Raw Data'!C:C,"ERROR",0,1)</f>
        <v>Label</v>
      </c>
      <c r="D55" s="5" t="str">
        <f>_xlfn.XLOOKUP($E55,'Raw Data'!$E:$E,'Raw Data'!D:D,"ERROR",0,1)</f>
        <v>www.amazon.ae/dp/B001W9QIZY</v>
      </c>
      <c r="E55" s="5" t="s">
        <v>220</v>
      </c>
      <c r="F55" s="9" t="str">
        <f>_xlfn.XLOOKUP($E55,'Raw Data'!$E:$E,'Raw Data'!F:F,"ERROR",0,1)</f>
        <v>Volume  Mousse  200ml</v>
      </c>
      <c r="G55" s="10">
        <f>_xlfn.XLOOKUP($E55,'Raw Data'!$E:$E,'Raw Data'!G:G,"ERROR",0,1)</f>
        <v>28</v>
      </c>
      <c r="H55" s="9">
        <f>_xlfn.XLOOKUP($E55,'Raw Data'!$E:$E,'Raw Data'!H:H,"ERROR",0,1)</f>
        <v>3018.7</v>
      </c>
      <c r="I55" s="9">
        <f>_xlfn.XLOOKUP($E55,'Raw Data'!$E:$E,'Raw Data'!I:I,"ERROR",0,1)</f>
        <v>0.00404149927721065</v>
      </c>
      <c r="J55" s="9" t="str">
        <f>_xlfn.XLOOKUP($E55,'Raw Data'!$E:$E,'Raw Data'!J:J,"ERROR",0,1)</f>
        <v>Yes</v>
      </c>
      <c r="K55" s="14" t="str">
        <f t="array" ref="K55">_xlfn.IFS(AND(L55&gt;0,L55&lt;=5),"0 to 5",AND(L55&gt;5,L55&lt;=10),"5 to 10",AND(L55&gt;10,L55&lt;=15),"10 to 15",AND(L55&gt;15,L55&lt;=20),"15 to 20",AND(L55&gt;20,L55&lt;=30),"20 to 30",AND(L55&gt;30,L55&lt;=40),"30 to 40",AND(L55&gt;40,L55&lt;=50),"40 to 50",AND(L55&gt;50,L55&lt;=75),"50 to 75",AND(L55&gt;75,L55&lt;=100),"75 to 100",AND(L55&gt;100,L55&lt;=150),"100 to 150",AND(L55&gt;150,L55&lt;=200),"150 to 200",AND(L55&gt;200,L55&lt;=250),"200 to 250",AND(L55&gt;250,L55&lt;=300),"250 to 300",AND(L55&gt;300,L55&lt;=400),"300 to 400",AND(L55&gt;400,L55&lt;=500),"400 to 500",L55&gt;500,"500+")</f>
        <v>100 to 150</v>
      </c>
      <c r="L55" s="9">
        <f>_xlfn.XLOOKUP($E55,'Raw Data'!$E:$E,'Raw Data'!L:L,"ERROR",0,1)</f>
        <v>110.59</v>
      </c>
      <c r="M55" s="14" t="str">
        <f t="array" ref="M55">_xlfn.IFS(AND(N55&gt;0,N55&lt;=5),"0 to 5",AND(N55&gt;5,N55&lt;=10),"5 to 10",AND(N55&gt;10,N55&lt;=15),"10 to 15",AND(N55&gt;15,N55&lt;=20),"15 to 20",AND(N55&gt;20,N55&lt;=30),"20 to 30",AND(N55&gt;30,N55&lt;=40),"30 to 40",AND(N55&gt;40,N55&lt;=50),"40 to 50",AND(N55&gt;50,N55&lt;=75),"50 to 75",AND(N55&gt;75,N55&lt;=100),"75 to 100",AND(N55&gt;100,N55&lt;=150),"100 to 150",AND(N55&gt;150,N55&lt;=200),"150 to 200",AND(N55&gt;200,N55&lt;=250),"200 to 250",AND(N55&gt;250,N55&lt;=300),"250 to 300",AND(N55&gt;300,N55&lt;=400),"300 to 400",AND(N55&gt;400,N55&lt;=500),"400 to 500",N55&gt;500,"500+")</f>
        <v>100 to 150</v>
      </c>
      <c r="N55" s="9">
        <f>_xlfn.XLOOKUP($E55,'Raw Data'!$E:$E,'Raw Data'!N:N,"ERROR",0,1)</f>
        <v>113.07</v>
      </c>
      <c r="O55" s="14" t="str">
        <f t="array" ref="O55">_xlfn.IFS(P55=0,"No Discount",AND(P55&gt;0,P55&lt;=0.02),"0% to 2%",AND(P55&gt;0.02,P55&lt;=0.04),"2% to 4%",AND(P55&gt;0.04,P55&lt;=0.06),"4% to 6%",AND(P55&gt;0.06,P55&lt;=0.08),"6% to 8%",AND(P55&gt;0.08,P55&lt;=0.1),"8% to 10%",AND(P55&gt;0.1,P55&lt;=0.15),"10% to 15%",AND(P55&gt;0.15,P55&lt;=0.2),"15% to 20%",AND(P55&gt;0.2,P55&lt;=0.25),"20% to 25%",AND(P55&gt;0.25,P55&lt;=0.3),"25% to 30%",AND(P55&gt;0.3,P55&lt;=0.4),"30% to 40%",AND(P55&gt;0.4,P55&lt;=0.5),"40% to 50%",AND(P55&gt;0.5,P55&lt;=0.75),"50% to 75%",AND(P55&gt;0.75,P55&lt;=1),"75% to 100%")</f>
        <v>2% to 4%</v>
      </c>
      <c r="P55" s="10">
        <f>_xlfn.XLOOKUP($E55,'Raw Data'!$E:$E,'Raw Data'!P:P,"ERROR",0,1)</f>
        <v>0.0219333156451755</v>
      </c>
      <c r="Q55" s="9">
        <f>_xlfn.XLOOKUP($E55,'Raw Data'!$E:$E,'Raw Data'!Q:Q,"ERROR",0,1)</f>
        <v>200</v>
      </c>
      <c r="R55" s="9" t="str">
        <f>_xlfn.XLOOKUP($E55,'Raw Data'!$E:$E,'Raw Data'!R:R,"ERROR",0,1)</f>
        <v>ml</v>
      </c>
      <c r="S55" s="5" t="str">
        <f t="array" ref="S55">_xlfn.IFS(AND(T55&gt;0,T55&lt;=0.05),"0 to 0.05",AND(T55&gt;0.05,T55&lt;=0.1),"0.05 to 0.1",AND(T55&gt;0.1,T55&lt;=0.2),"0.1 to 0.2",AND(T55&gt;0.2,T55&lt;=0.3),"0.2 to 0.3",AND(T55&gt;0.3,T55&lt;=0.4),"0.3 to 0.4",AND(T55&gt;0.4,T55&lt;=0.5),"0.4 to 0.5",AND(T55&gt;0.5,T55&lt;=0.75),"0.5 to 0.75",AND(T55&gt;0.75,T55&lt;=1),"0.75 to 1",AND(T55&gt;1,T55&lt;=2),"1 to 2",AND(T55&gt;2,T55&lt;=3),"2 to 3",AND(T55&gt;3,T55&lt;=4),"3 to 4",AND(T55&gt;4,T55&lt;=5),"4 to 5",AND(T55&gt;5,T55&lt;=10),"5 to 10",T55&gt;10,"10+")</f>
        <v>0.5 to 0.75</v>
      </c>
      <c r="T55" s="10">
        <f t="shared" si="1"/>
        <v>0.553245433061255</v>
      </c>
      <c r="U55" s="15" t="str">
        <f t="array" ref="U55">_xlfn.IFS(AND(V55&gt;0,V55&lt;=0.05),"0 to 0.05",AND(V55&gt;0.05,V55&lt;=0.1),"0.05 to 0.1",AND(V55&gt;0.1,V55&lt;=0.2),"0.1 to 0.2",AND(V55&gt;0.2,V55&lt;=0.3),"0.2 to 0.3",AND(V55&gt;0.3,V55&lt;=0.4),"0.3 to 0.4",AND(V55&gt;0.4,V55&lt;=0.5),"0.4 to 0.5",AND(V55&gt;0.5,V55&lt;=0.75),"0.5 to 0.75",AND(V55&gt;0.75,V55&lt;=1),"0.75 to 1",AND(V55&gt;1,V55&lt;=2),"1 to 2",AND(V55&gt;2,V55&lt;=3),"2 to 3",AND(V55&gt;3,V55&lt;=4),"3 to 4",AND(V55&gt;4,V55&lt;=5),"4 to 5",AND(V55&gt;5,V55&lt;=10),"5 to 10",V55&gt;10,"10+")</f>
        <v>0.1 to 0.2</v>
      </c>
      <c r="V55" s="10">
        <f t="shared" si="2"/>
        <v>0.152726055713751</v>
      </c>
      <c r="W55" s="15" t="str">
        <f t="array" ref="W55">_xlfn.IFS(AND(X55&gt;0,X55&lt;=0.05),"0 to 0.05",AND(X55&gt;0.05,X55&lt;=0.1),"0.05 to 0.1",AND(X55&gt;0.1,X55&lt;=0.2),"0.1 to 0.2",AND(X55&gt;0.2,X55&lt;=0.3),"0.2 to 0.3",AND(X55&gt;0.3,X55&lt;=0.4),"0.3 to 0.4",AND(X55&gt;0.4,X55&lt;=0.5),"0.4 to 0.5",AND(X55&gt;0.5,X55&lt;=0.75),"0.5 to 0.75",AND(X55&gt;0.75,X55&lt;=1),"0.75 to 1",AND(X55&gt;1,X55&lt;=2),"1 to 2",AND(X55&gt;2,X55&lt;=3),"2 to 3",AND(X55&gt;3,X55&lt;=4),"3 to 4",AND(X55&gt;4,X55&lt;=5),"4 to 5",AND(X55&gt;5,X55&lt;=10),"5 to 10",X55&gt;10,"10+")</f>
        <v>0.1 to 0.2</v>
      </c>
      <c r="X55" s="16">
        <f t="shared" si="3"/>
        <v>0.149376266926539</v>
      </c>
      <c r="Y55" s="5" t="str">
        <f t="array" ref="Y55">_xlfn.IFS(AND(Z55&gt;0,Z55&lt;=1),"0 to 1",AND(Z55&gt;1,Z55&lt;=2),"1 to 2",AND(Z55&gt;2,Z55&lt;=4),"2 to 4",AND(Z55&gt;4,Z55&lt;=6),"4 to 6",AND(Z55&gt;6,Z55&lt;=8),"6 to 8",AND(Z55&gt;8,Z55&lt;=10),"8 to 10",AND(Z55&gt;10,Z55&lt;=15),"10 to 15",AND(Z55&gt;15,Z55&lt;=20),"15 to 20",AND(Z55&gt;20,Z55&lt;=25),"20 to 25",AND(Z55&gt;25,Z55&lt;=30),"25 to 30",AND(Z55&gt;30,Z55&lt;=40),"30 to 40",AND(Z55&gt;40,Z55&lt;=50),"40 to 50",Z55&gt;50,"50+")</f>
        <v>6 to 8</v>
      </c>
      <c r="Z55" s="9">
        <f t="array" ref="Z55">_xlfn.IFS(AA55="oz",_xlfn.IFS(R55="oz",Q55,R55="fl oz",Q55*1.04,R55="ml",Q55*0.0338),AA55="fl oz",_xlfn.IFS(R55="oz",Q55/1.04,R55="fl oz",Q55,R55="ml",Q55*0.0338/1.04),AA55="ml",_xlfn.IFS(R55="oz",Q55/0.0338,R55="fl oz",Q55*1.04/0.0338,R55="ml",Q55))</f>
        <v>6.76</v>
      </c>
      <c r="AA55" s="9" t="str">
        <f>_xlfn.XLOOKUP($E55,'Raw Data'!$E:$E,'Raw Data'!AA:AA,"ERROR",0,1)</f>
        <v>oz</v>
      </c>
      <c r="AB55" s="5" t="s">
        <v>32</v>
      </c>
      <c r="AC55" s="5" t="s">
        <v>221</v>
      </c>
      <c r="AD55" s="5" t="s">
        <v>222</v>
      </c>
      <c r="AE55">
        <f>IF(SUMIF('Benefits Backend'!$AE$1:$BO$1,AE$3,'Benefits Backend'!$AE54:$BO54)&gt;=1,1,0)*$H55</f>
        <v>0</v>
      </c>
      <c r="AF55">
        <f>IF(SUMIF('Benefits Backend'!$AE$1:$BO$1,AF$3,'Benefits Backend'!$AE54:$BO54)&gt;=1,1,0)*$H55</f>
        <v>0</v>
      </c>
      <c r="AG55">
        <f>IF(SUMIF('Benefits Backend'!$AE$1:$BO$1,AG$3,'Benefits Backend'!$AE54:$BO54)&gt;=1,1,0)*$H55</f>
        <v>0</v>
      </c>
      <c r="AH55">
        <f>IF(SUMIF('Benefits Backend'!$AE$1:$BO$1,AH$3,'Benefits Backend'!$AE54:$BO54)&gt;=1,1,0)*$H55</f>
        <v>0</v>
      </c>
      <c r="AI55">
        <f>IF(SUMIF('Benefits Backend'!$AE$1:$BO$1,AI$3,'Benefits Backend'!$AE54:$BO54)&gt;=1,1,0)*$H55</f>
        <v>0</v>
      </c>
      <c r="AJ55">
        <f>IF(SUMIF('Benefits Backend'!$AE$1:$BO$1,AJ$3,'Benefits Backend'!$AE54:$BO54)&gt;=1,1,0)*$H55</f>
        <v>0</v>
      </c>
      <c r="AK55">
        <f>IF(SUMIF('Benefits Backend'!$AE$1:$BO$1,AK$3,'Benefits Backend'!$AE54:$BO54)&gt;=1,1,0)*$H55</f>
        <v>0</v>
      </c>
      <c r="AL55">
        <f>IF(SUMIF('Benefits Backend'!$AE$1:$BO$1,AL$3,'Benefits Backend'!$AE54:$BO54)&gt;=1,1,0)*$H55</f>
        <v>0</v>
      </c>
      <c r="AM55">
        <f>IF(SUMIF('Benefits Backend'!$AE$1:$BO$1,AM$3,'Benefits Backend'!$AE54:$BO54)&gt;=1,1,0)*$H55</f>
        <v>0</v>
      </c>
      <c r="AN55">
        <f>IF(SUMIF('Benefits Backend'!$AE$1:$BO$1,AN$3,'Benefits Backend'!$AE54:$BO54)&gt;=1,1,0)*$H55</f>
        <v>0</v>
      </c>
      <c r="AO55">
        <f>IF(SUMIF('Benefits Backend'!$AE$1:$BO$1,AO$3,'Benefits Backend'!$AE54:$BO54)&gt;=1,1,0)*$H55</f>
        <v>0</v>
      </c>
      <c r="AP55">
        <f>IF(SUMIF('Benefits Backend'!$AE$1:$BO$1,AP$3,'Benefits Backend'!$AE54:$BO54)&gt;=1,1,0)*$H55</f>
        <v>0</v>
      </c>
      <c r="AQ55">
        <f>IF(SUMIF('Benefits Backend'!$AE$1:$BO$1,AQ$3,'Benefits Backend'!$AE54:$BO54)&gt;=1,1,0)*$H55</f>
        <v>3018.7</v>
      </c>
      <c r="AR55">
        <f>IF(SUMIF('Benefits Backend'!$AE$1:$BO$1,AR$3,'Benefits Backend'!$AE54:$BO54)&gt;=1,1,0)*$H55</f>
        <v>0</v>
      </c>
      <c r="AS55">
        <f>IF(SUMIF('Benefits Backend'!$AE$1:$BO$1,AS$3,'Benefits Backend'!$AE54:$BO54)&gt;=1,1,0)*$H55</f>
        <v>0</v>
      </c>
      <c r="AT55">
        <f>IF(SUMIF('Benefits Backend'!$AE$1:$BO$1,AT$3,'Benefits Backend'!$AE54:$BO54)&gt;=1,1,0)*$H55</f>
        <v>0</v>
      </c>
      <c r="AU55">
        <f>IF(SUMIF('Benefits Backend'!$AE$1:$BO$1,AU$3,'Benefits Backend'!$AE54:$BO54)&gt;=1,1,0)*$H55</f>
        <v>0</v>
      </c>
      <c r="AV55">
        <f>IF(SUMIF('Benefits Backend'!$AE$1:$BO$1,AV$3,'Benefits Backend'!$AE54:$BO54)&gt;=1,1,0)*$H55</f>
        <v>0</v>
      </c>
      <c r="AW55">
        <f>IF(SUMIF('Benefits Backend'!$AE$1:$BO$1,AW$3,'Benefits Backend'!$AE54:$BO54)&gt;=1,1,0)*$H55</f>
        <v>0</v>
      </c>
      <c r="AX55">
        <f>IF(SUMIF('Benefits Backend'!$AE$1:$BO$1,AX$3,'Benefits Backend'!$AE54:$BO54)&gt;=1,1,0)*$H55</f>
        <v>0</v>
      </c>
      <c r="AY55">
        <f>IF(SUMIF('Benefits Backend'!$AE$1:$BO$1,AY$3,'Benefits Backend'!$AE54:$BO54)&gt;=1,1,0)*$H55</f>
        <v>0</v>
      </c>
      <c r="AZ55">
        <f>IF(SUMIF('Benefits Backend'!$AE$1:$BO$1,AZ$3,'Benefits Backend'!$AE54:$BO54)&gt;=1,1,0)*$H55</f>
        <v>0</v>
      </c>
      <c r="BA55">
        <f>IF(SUMIF('Benefits Backend'!$AE$1:$BO$1,BA$3,'Benefits Backend'!$AE54:$BO54)&gt;=1,1,0)*$H55</f>
        <v>0</v>
      </c>
      <c r="BB55">
        <f>IF(SUMIF('Benefits Backend'!$AE$1:$BO$1,BB$3,'Benefits Backend'!$AE54:$BO54)&gt;=1,1,0)*$H55</f>
        <v>0</v>
      </c>
      <c r="BC55">
        <f>IF(SUMIF('Benefits Backend'!$AE$1:$BO$1,BC$3,'Benefits Backend'!$AE54:$BO54)&gt;=1,1,0)*$H55</f>
        <v>0</v>
      </c>
      <c r="BD55">
        <f>IF(SUMIF('Benefits Backend'!$AE$1:$BO$1,BD$3,'Benefits Backend'!$AE54:$BO54)&gt;=1,1,0)*$H55</f>
        <v>0</v>
      </c>
      <c r="BE55">
        <f>IF(SUMIF('Benefits Backend'!$AE$1:$BO$1,BE$3,'Benefits Backend'!$AE54:$BO54)&gt;=1,1,0)*$H55</f>
        <v>0</v>
      </c>
    </row>
    <row r="56" spans="1:57">
      <c r="A56" s="5" t="str">
        <f>_xlfn.XLOOKUP($E56,'Raw Data'!$E:$E,'Raw Data'!A:A,"ERROR",0,1)</f>
        <v>AE</v>
      </c>
      <c r="B56" s="5" t="str">
        <f>_xlfn.XLOOKUP($E56,'Raw Data'!$E:$E,'Raw Data'!B:B,"ERROR",0,1)</f>
        <v>Hair Mousses</v>
      </c>
      <c r="C56" s="5" t="str">
        <f>_xlfn.XLOOKUP($E56,'Raw Data'!$E:$E,'Raw Data'!C:C,"ERROR",0,1)</f>
        <v>kenra</v>
      </c>
      <c r="D56" s="5" t="str">
        <f>_xlfn.XLOOKUP($E56,'Raw Data'!$E:$E,'Raw Data'!D:D,"ERROR",0,1)</f>
        <v>www.amazon.ae/dp/B00147QL8S</v>
      </c>
      <c r="E56" s="5" t="s">
        <v>223</v>
      </c>
      <c r="F56" s="9" t="str">
        <f>_xlfn.XLOOKUP($E56,'Raw Data'!$E:$E,'Raw Data'!F:F,"ERROR",0,1)</f>
        <v>Kenra Volume Mousse Extra 17 | Firm Hold Mousse | All Hair Types Kenra Volume Mousse Extra 17 | Firm Hold Mousse | All Hair Types</v>
      </c>
      <c r="G56" s="10">
        <f>_xlfn.XLOOKUP($E56,'Raw Data'!$E:$E,'Raw Data'!G:G,"ERROR",0,1)</f>
        <v>27</v>
      </c>
      <c r="H56" s="9">
        <f>_xlfn.XLOOKUP($E56,'Raw Data'!$E:$E,'Raw Data'!H:H,"ERROR",0,1)</f>
        <v>2858.66</v>
      </c>
      <c r="I56" s="9">
        <f>_xlfn.XLOOKUP($E56,'Raw Data'!$E:$E,'Raw Data'!I:I,"ERROR",0,1)</f>
        <v>0.00382723434716633</v>
      </c>
      <c r="J56" s="9" t="str">
        <f>_xlfn.XLOOKUP($E56,'Raw Data'!$E:$E,'Raw Data'!J:J,"ERROR",0,1)</f>
        <v>Yes</v>
      </c>
      <c r="K56" s="14" t="str">
        <f t="array" ref="K56">_xlfn.IFS(AND(L56&gt;0,L56&lt;=5),"0 to 5",AND(L56&gt;5,L56&lt;=10),"5 to 10",AND(L56&gt;10,L56&lt;=15),"10 to 15",AND(L56&gt;15,L56&lt;=20),"15 to 20",AND(L56&gt;20,L56&lt;=30),"20 to 30",AND(L56&gt;30,L56&lt;=40),"30 to 40",AND(L56&gt;40,L56&lt;=50),"40 to 50",AND(L56&gt;50,L56&lt;=75),"50 to 75",AND(L56&gt;75,L56&lt;=100),"75 to 100",AND(L56&gt;100,L56&lt;=150),"100 to 150",AND(L56&gt;150,L56&lt;=200),"150 to 200",AND(L56&gt;200,L56&lt;=250),"200 to 250",AND(L56&gt;250,L56&lt;=300),"250 to 300",AND(L56&gt;300,L56&lt;=400),"300 to 400",AND(L56&gt;400,L56&lt;=500),"400 to 500",L56&gt;500,"500+")</f>
        <v>100 to 150</v>
      </c>
      <c r="L56" s="9">
        <f>_xlfn.XLOOKUP($E56,'Raw Data'!$E:$E,'Raw Data'!L:L,"ERROR",0,1)</f>
        <v>105.54</v>
      </c>
      <c r="M56" s="14" t="str">
        <f t="array" ref="M56">_xlfn.IFS(AND(N56&gt;0,N56&lt;=5),"0 to 5",AND(N56&gt;5,N56&lt;=10),"5 to 10",AND(N56&gt;10,N56&lt;=15),"10 to 15",AND(N56&gt;15,N56&lt;=20),"15 to 20",AND(N56&gt;20,N56&lt;=30),"20 to 30",AND(N56&gt;30,N56&lt;=40),"30 to 40",AND(N56&gt;40,N56&lt;=50),"40 to 50",AND(N56&gt;50,N56&lt;=75),"50 to 75",AND(N56&gt;75,N56&lt;=100),"75 to 100",AND(N56&gt;100,N56&lt;=150),"100 to 150",AND(N56&gt;150,N56&lt;=200),"150 to 200",AND(N56&gt;200,N56&lt;=250),"200 to 250",AND(N56&gt;250,N56&lt;=300),"250 to 300",AND(N56&gt;300,N56&lt;=400),"300 to 400",AND(N56&gt;400,N56&lt;=500),"400 to 500",N56&gt;500,"500+")</f>
        <v>100 to 150</v>
      </c>
      <c r="N56" s="9">
        <f>_xlfn.XLOOKUP($E56,'Raw Data'!$E:$E,'Raw Data'!N:N,"ERROR",0,1)</f>
        <v>110.36</v>
      </c>
      <c r="O56" s="14" t="str">
        <f t="array" ref="O56">_xlfn.IFS(P56=0,"No Discount",AND(P56&gt;0,P56&lt;=0.02),"0% to 2%",AND(P56&gt;0.02,P56&lt;=0.04),"2% to 4%",AND(P56&gt;0.04,P56&lt;=0.06),"4% to 6%",AND(P56&gt;0.06,P56&lt;=0.08),"6% to 8%",AND(P56&gt;0.08,P56&lt;=0.1),"8% to 10%",AND(P56&gt;0.1,P56&lt;=0.15),"10% to 15%",AND(P56&gt;0.15,P56&lt;=0.2),"15% to 20%",AND(P56&gt;0.2,P56&lt;=0.25),"20% to 25%",AND(P56&gt;0.25,P56&lt;=0.3),"25% to 30%",AND(P56&gt;0.3,P56&lt;=0.4),"30% to 40%",AND(P56&gt;0.4,P56&lt;=0.5),"40% to 50%",AND(P56&gt;0.5,P56&lt;=0.75),"50% to 75%",AND(P56&gt;0.75,P56&lt;=1),"75% to 100%")</f>
        <v>4% to 6%</v>
      </c>
      <c r="P56" s="10">
        <f>_xlfn.XLOOKUP($E56,'Raw Data'!$E:$E,'Raw Data'!P:P,"ERROR",0,1)</f>
        <v>0.04367524465386</v>
      </c>
      <c r="Q56" s="9">
        <v>8</v>
      </c>
      <c r="R56" s="9" t="s">
        <v>96</v>
      </c>
      <c r="S56" s="5" t="str">
        <f t="array" ref="S56">_xlfn.IFS(AND(T56&gt;0,T56&lt;=0.05),"0 to 0.05",AND(T56&gt;0.05,T56&lt;=0.1),"0.05 to 0.1",AND(T56&gt;0.1,T56&lt;=0.2),"0.1 to 0.2",AND(T56&gt;0.2,T56&lt;=0.3),"0.2 to 0.3",AND(T56&gt;0.3,T56&lt;=0.4),"0.3 to 0.4",AND(T56&gt;0.4,T56&lt;=0.5),"0.4 to 0.5",AND(T56&gt;0.5,T56&lt;=0.75),"0.5 to 0.75",AND(T56&gt;0.75,T56&lt;=1),"0.75 to 1",AND(T56&gt;1,T56&lt;=2),"1 to 2",AND(T56&gt;2,T56&lt;=3),"2 to 3",AND(T56&gt;3,T56&lt;=4),"3 to 4",AND(T56&gt;4,T56&lt;=5),"4 to 5",AND(T56&gt;5,T56&lt;=10),"5 to 10",T56&gt;10,"10+")</f>
        <v>0.4 to 0.5</v>
      </c>
      <c r="T56" s="10">
        <f t="shared" si="1"/>
        <v>0.44614474129185</v>
      </c>
      <c r="U56" s="15" t="str">
        <f t="array" ref="U56">_xlfn.IFS(AND(V56&gt;0,V56&lt;=0.05),"0 to 0.05",AND(V56&gt;0.05,V56&lt;=0.1),"0.05 to 0.1",AND(V56&gt;0.1,V56&lt;=0.2),"0.1 to 0.2",AND(V56&gt;0.2,V56&lt;=0.3),"0.2 to 0.3",AND(V56&gt;0.3,V56&lt;=0.4),"0.3 to 0.4",AND(V56&gt;0.4,V56&lt;=0.5),"0.4 to 0.5",AND(V56&gt;0.5,V56&lt;=0.75),"0.5 to 0.75",AND(V56&gt;0.75,V56&lt;=1),"0.75 to 1",AND(V56&gt;1,V56&lt;=2),"1 to 2",AND(V56&gt;2,V56&lt;=3),"2 to 3",AND(V56&gt;3,V56&lt;=4),"3 to 4",AND(V56&gt;4,V56&lt;=5),"4 to 5",AND(V56&gt;5,V56&lt;=10),"5 to 10",V56&gt;10,"10+")</f>
        <v>0.1 to 0.2</v>
      </c>
      <c r="V56" s="10">
        <f t="shared" si="2"/>
        <v>0.125960432871153</v>
      </c>
      <c r="W56" s="15" t="str">
        <f t="array" ref="W56">_xlfn.IFS(AND(X56&gt;0,X56&lt;=0.05),"0 to 0.05",AND(X56&gt;0.05,X56&lt;=0.1),"0.05 to 0.1",AND(X56&gt;0.1,X56&lt;=0.2),"0.1 to 0.2",AND(X56&gt;0.2,X56&lt;=0.3),"0.2 to 0.3",AND(X56&gt;0.3,X56&lt;=0.4),"0.3 to 0.4",AND(X56&gt;0.4,X56&lt;=0.5),"0.4 to 0.5",AND(X56&gt;0.5,X56&lt;=0.75),"0.5 to 0.75",AND(X56&gt;0.75,X56&lt;=1),"0.75 to 1",AND(X56&gt;1,X56&lt;=2),"1 to 2",AND(X56&gt;2,X56&lt;=3),"2 to 3",AND(X56&gt;3,X56&lt;=4),"3 to 4",AND(X56&gt;4,X56&lt;=5),"4 to 5",AND(X56&gt;5,X56&lt;=10),"5 to 10",X56&gt;10,"10+")</f>
        <v>0.1 to 0.2</v>
      </c>
      <c r="X56" s="16">
        <f t="shared" si="3"/>
        <v>0.120459080148799</v>
      </c>
      <c r="Y56" s="5" t="str">
        <f t="array" ref="Y56">_xlfn.IFS(AND(Z56&gt;0,Z56&lt;=1),"0 to 1",AND(Z56&gt;1,Z56&lt;=2),"1 to 2",AND(Z56&gt;2,Z56&lt;=4),"2 to 4",AND(Z56&gt;4,Z56&lt;=6),"4 to 6",AND(Z56&gt;6,Z56&lt;=8),"6 to 8",AND(Z56&gt;8,Z56&lt;=10),"8 to 10",AND(Z56&gt;10,Z56&lt;=15),"10 to 15",AND(Z56&gt;15,Z56&lt;=20),"15 to 20",AND(Z56&gt;20,Z56&lt;=25),"20 to 25",AND(Z56&gt;25,Z56&lt;=30),"25 to 30",AND(Z56&gt;30,Z56&lt;=40),"30 to 40",AND(Z56&gt;40,Z56&lt;=50),"40 to 50",Z56&gt;50,"50+")</f>
        <v>6 to 8</v>
      </c>
      <c r="Z56" s="9">
        <f t="array" ref="Z56">_xlfn.IFS(AA56="oz",_xlfn.IFS(R56="oz",Q56,R56="fl oz",Q56*1.04,R56="ml",Q56*0.0338),AA56="fl oz",_xlfn.IFS(R56="oz",Q56/1.04,R56="fl oz",Q56,R56="ml",Q56*0.0338/1.04),AA56="ml",_xlfn.IFS(R56="oz",Q56/0.0338,R56="fl oz",Q56*1.04/0.0338,R56="ml",Q56))</f>
        <v>8</v>
      </c>
      <c r="AA56" s="9" t="s">
        <v>96</v>
      </c>
      <c r="AB56" s="5" t="s">
        <v>224</v>
      </c>
      <c r="AC56" s="5" t="s">
        <v>225</v>
      </c>
      <c r="AD56" s="5" t="s">
        <v>226</v>
      </c>
      <c r="AE56">
        <f>IF(SUMIF('Benefits Backend'!$AE$1:$BO$1,AE$3,'Benefits Backend'!$AE55:$BO55)&gt;=1,1,0)*$H56</f>
        <v>2858.66</v>
      </c>
      <c r="AF56">
        <f>IF(SUMIF('Benefits Backend'!$AE$1:$BO$1,AF$3,'Benefits Backend'!$AE55:$BO55)&gt;=1,1,0)*$H56</f>
        <v>0</v>
      </c>
      <c r="AG56">
        <f>IF(SUMIF('Benefits Backend'!$AE$1:$BO$1,AG$3,'Benefits Backend'!$AE55:$BO55)&gt;=1,1,0)*$H56</f>
        <v>2858.66</v>
      </c>
      <c r="AH56">
        <f>IF(SUMIF('Benefits Backend'!$AE$1:$BO$1,AH$3,'Benefits Backend'!$AE55:$BO55)&gt;=1,1,0)*$H56</f>
        <v>0</v>
      </c>
      <c r="AI56">
        <f>IF(SUMIF('Benefits Backend'!$AE$1:$BO$1,AI$3,'Benefits Backend'!$AE55:$BO55)&gt;=1,1,0)*$H56</f>
        <v>0</v>
      </c>
      <c r="AJ56">
        <f>IF(SUMIF('Benefits Backend'!$AE$1:$BO$1,AJ$3,'Benefits Backend'!$AE55:$BO55)&gt;=1,1,0)*$H56</f>
        <v>0</v>
      </c>
      <c r="AK56">
        <f>IF(SUMIF('Benefits Backend'!$AE$1:$BO$1,AK$3,'Benefits Backend'!$AE55:$BO55)&gt;=1,1,0)*$H56</f>
        <v>2858.66</v>
      </c>
      <c r="AL56">
        <f>IF(SUMIF('Benefits Backend'!$AE$1:$BO$1,AL$3,'Benefits Backend'!$AE55:$BO55)&gt;=1,1,0)*$H56</f>
        <v>0</v>
      </c>
      <c r="AM56">
        <f>IF(SUMIF('Benefits Backend'!$AE$1:$BO$1,AM$3,'Benefits Backend'!$AE55:$BO55)&gt;=1,1,0)*$H56</f>
        <v>0</v>
      </c>
      <c r="AN56">
        <f>IF(SUMIF('Benefits Backend'!$AE$1:$BO$1,AN$3,'Benefits Backend'!$AE55:$BO55)&gt;=1,1,0)*$H56</f>
        <v>0</v>
      </c>
      <c r="AO56">
        <f>IF(SUMIF('Benefits Backend'!$AE$1:$BO$1,AO$3,'Benefits Backend'!$AE55:$BO55)&gt;=1,1,0)*$H56</f>
        <v>0</v>
      </c>
      <c r="AP56">
        <f>IF(SUMIF('Benefits Backend'!$AE$1:$BO$1,AP$3,'Benefits Backend'!$AE55:$BO55)&gt;=1,1,0)*$H56</f>
        <v>0</v>
      </c>
      <c r="AQ56">
        <f>IF(SUMIF('Benefits Backend'!$AE$1:$BO$1,AQ$3,'Benefits Backend'!$AE55:$BO55)&gt;=1,1,0)*$H56</f>
        <v>2858.66</v>
      </c>
      <c r="AR56">
        <f>IF(SUMIF('Benefits Backend'!$AE$1:$BO$1,AR$3,'Benefits Backend'!$AE55:$BO55)&gt;=1,1,0)*$H56</f>
        <v>0</v>
      </c>
      <c r="AS56">
        <f>IF(SUMIF('Benefits Backend'!$AE$1:$BO$1,AS$3,'Benefits Backend'!$AE55:$BO55)&gt;=1,1,0)*$H56</f>
        <v>0</v>
      </c>
      <c r="AT56">
        <f>IF(SUMIF('Benefits Backend'!$AE$1:$BO$1,AT$3,'Benefits Backend'!$AE55:$BO55)&gt;=1,1,0)*$H56</f>
        <v>0</v>
      </c>
      <c r="AU56">
        <f>IF(SUMIF('Benefits Backend'!$AE$1:$BO$1,AU$3,'Benefits Backend'!$AE55:$BO55)&gt;=1,1,0)*$H56</f>
        <v>0</v>
      </c>
      <c r="AV56">
        <f>IF(SUMIF('Benefits Backend'!$AE$1:$BO$1,AV$3,'Benefits Backend'!$AE55:$BO55)&gt;=1,1,0)*$H56</f>
        <v>0</v>
      </c>
      <c r="AW56">
        <f>IF(SUMIF('Benefits Backend'!$AE$1:$BO$1,AW$3,'Benefits Backend'!$AE55:$BO55)&gt;=1,1,0)*$H56</f>
        <v>0</v>
      </c>
      <c r="AX56">
        <f>IF(SUMIF('Benefits Backend'!$AE$1:$BO$1,AX$3,'Benefits Backend'!$AE55:$BO55)&gt;=1,1,0)*$H56</f>
        <v>0</v>
      </c>
      <c r="AY56">
        <f>IF(SUMIF('Benefits Backend'!$AE$1:$BO$1,AY$3,'Benefits Backend'!$AE55:$BO55)&gt;=1,1,0)*$H56</f>
        <v>0</v>
      </c>
      <c r="AZ56">
        <f>IF(SUMIF('Benefits Backend'!$AE$1:$BO$1,AZ$3,'Benefits Backend'!$AE55:$BO55)&gt;=1,1,0)*$H56</f>
        <v>0</v>
      </c>
      <c r="BA56">
        <f>IF(SUMIF('Benefits Backend'!$AE$1:$BO$1,BA$3,'Benefits Backend'!$AE55:$BO55)&gt;=1,1,0)*$H56</f>
        <v>0</v>
      </c>
      <c r="BB56">
        <f>IF(SUMIF('Benefits Backend'!$AE$1:$BO$1,BB$3,'Benefits Backend'!$AE55:$BO55)&gt;=1,1,0)*$H56</f>
        <v>0</v>
      </c>
      <c r="BC56">
        <f>IF(SUMIF('Benefits Backend'!$AE$1:$BO$1,BC$3,'Benefits Backend'!$AE55:$BO55)&gt;=1,1,0)*$H56</f>
        <v>0</v>
      </c>
      <c r="BD56">
        <f>IF(SUMIF('Benefits Backend'!$AE$1:$BO$1,BD$3,'Benefits Backend'!$AE55:$BO55)&gt;=1,1,0)*$H56</f>
        <v>0</v>
      </c>
      <c r="BE56">
        <f>IF(SUMIF('Benefits Backend'!$AE$1:$BO$1,BE$3,'Benefits Backend'!$AE55:$BO55)&gt;=1,1,0)*$H56</f>
        <v>0</v>
      </c>
    </row>
    <row r="57" spans="1:57">
      <c r="A57" s="5" t="str">
        <f>_xlfn.XLOOKUP($E57,'Raw Data'!$E:$E,'Raw Data'!A:A,"ERROR",0,1)</f>
        <v>AE</v>
      </c>
      <c r="B57" s="5" t="str">
        <f>_xlfn.XLOOKUP($E57,'Raw Data'!$E:$E,'Raw Data'!B:B,"ERROR",0,1)</f>
        <v>Hair Mousses</v>
      </c>
      <c r="C57" s="5" t="str">
        <f>_xlfn.XLOOKUP($E57,'Raw Data'!$E:$E,'Raw Data'!C:C,"ERROR",0,1)</f>
        <v>agadir</v>
      </c>
      <c r="D57" s="5" t="str">
        <f>_xlfn.XLOOKUP($E57,'Raw Data'!$E:$E,'Raw Data'!D:D,"ERROR",0,1)</f>
        <v>www.amazon.ae/dp/B004C4BUGI</v>
      </c>
      <c r="E57" s="5" t="s">
        <v>227</v>
      </c>
      <c r="F57" s="9" t="str">
        <f>_xlfn.XLOOKUP($E57,'Raw Data'!$E:$E,'Raw Data'!F:F,"ERROR",0,1)</f>
        <v>Agadir Argan Oil Volumizing Styling Mousse 8.5 Oz Agadir Argan Oil Volumizing Styling Mousse 8.5 Oz</v>
      </c>
      <c r="G57" s="10">
        <f>_xlfn.XLOOKUP($E57,'Raw Data'!$E:$E,'Raw Data'!G:G,"ERROR",0,1)</f>
        <v>43</v>
      </c>
      <c r="H57" s="9">
        <f>_xlfn.XLOOKUP($E57,'Raw Data'!$E:$E,'Raw Data'!H:H,"ERROR",0,1)</f>
        <v>2786.6</v>
      </c>
      <c r="I57" s="9">
        <f>_xlfn.XLOOKUP($E57,'Raw Data'!$E:$E,'Raw Data'!I:I,"ERROR",0,1)</f>
        <v>0.00373075889815987</v>
      </c>
      <c r="J57" s="9" t="str">
        <f>_xlfn.XLOOKUP($E57,'Raw Data'!$E:$E,'Raw Data'!J:J,"ERROR",0,1)</f>
        <v>Yes</v>
      </c>
      <c r="K57" s="14" t="str">
        <f t="array" ref="K57">_xlfn.IFS(AND(L57&gt;0,L57&lt;=5),"0 to 5",AND(L57&gt;5,L57&lt;=10),"5 to 10",AND(L57&gt;10,L57&lt;=15),"10 to 15",AND(L57&gt;15,L57&lt;=20),"15 to 20",AND(L57&gt;20,L57&lt;=30),"20 to 30",AND(L57&gt;30,L57&lt;=40),"30 to 40",AND(L57&gt;40,L57&lt;=50),"40 to 50",AND(L57&gt;50,L57&lt;=75),"50 to 75",AND(L57&gt;75,L57&lt;=100),"75 to 100",AND(L57&gt;100,L57&lt;=150),"100 to 150",AND(L57&gt;150,L57&lt;=200),"150 to 200",AND(L57&gt;200,L57&lt;=250),"200 to 250",AND(L57&gt;250,L57&lt;=300),"250 to 300",AND(L57&gt;300,L57&lt;=400),"300 to 400",AND(L57&gt;400,L57&lt;=500),"400 to 500",L57&gt;500,"500+")</f>
        <v>50 to 75</v>
      </c>
      <c r="L57" s="9">
        <f>_xlfn.XLOOKUP($E57,'Raw Data'!$E:$E,'Raw Data'!L:L,"ERROR",0,1)</f>
        <v>65.15</v>
      </c>
      <c r="M57" s="14" t="str">
        <f t="array" ref="M57">_xlfn.IFS(AND(N57&gt;0,N57&lt;=5),"0 to 5",AND(N57&gt;5,N57&lt;=10),"5 to 10",AND(N57&gt;10,N57&lt;=15),"10 to 15",AND(N57&gt;15,N57&lt;=20),"15 to 20",AND(N57&gt;20,N57&lt;=30),"20 to 30",AND(N57&gt;30,N57&lt;=40),"30 to 40",AND(N57&gt;40,N57&lt;=50),"40 to 50",AND(N57&gt;50,N57&lt;=75),"50 to 75",AND(N57&gt;75,N57&lt;=100),"75 to 100",AND(N57&gt;100,N57&lt;=150),"100 to 150",AND(N57&gt;150,N57&lt;=200),"150 to 200",AND(N57&gt;200,N57&lt;=250),"200 to 250",AND(N57&gt;250,N57&lt;=300),"250 to 300",AND(N57&gt;300,N57&lt;=400),"300 to 400",AND(N57&gt;400,N57&lt;=500),"400 to 500",N57&gt;500,"500+")</f>
        <v>50 to 75</v>
      </c>
      <c r="N57" s="9">
        <f>_xlfn.XLOOKUP($E57,'Raw Data'!$E:$E,'Raw Data'!N:N,"ERROR",0,1)</f>
        <v>68.65</v>
      </c>
      <c r="O57" s="14" t="str">
        <f t="array" ref="O57">_xlfn.IFS(P57=0,"No Discount",AND(P57&gt;0,P57&lt;=0.02),"0% to 2%",AND(P57&gt;0.02,P57&lt;=0.04),"2% to 4%",AND(P57&gt;0.04,P57&lt;=0.06),"4% to 6%",AND(P57&gt;0.06,P57&lt;=0.08),"6% to 8%",AND(P57&gt;0.08,P57&lt;=0.1),"8% to 10%",AND(P57&gt;0.1,P57&lt;=0.15),"10% to 15%",AND(P57&gt;0.15,P57&lt;=0.2),"15% to 20%",AND(P57&gt;0.2,P57&lt;=0.25),"20% to 25%",AND(P57&gt;0.25,P57&lt;=0.3),"25% to 30%",AND(P57&gt;0.3,P57&lt;=0.4),"30% to 40%",AND(P57&gt;0.4,P57&lt;=0.5),"40% to 50%",AND(P57&gt;0.5,P57&lt;=0.75),"50% to 75%",AND(P57&gt;0.75,P57&lt;=1),"75% to 100%")</f>
        <v>4% to 6%</v>
      </c>
      <c r="P57" s="10">
        <f>_xlfn.XLOOKUP($E57,'Raw Data'!$E:$E,'Raw Data'!P:P,"ERROR",0,1)</f>
        <v>0.0509832483612527</v>
      </c>
      <c r="Q57" s="9">
        <f>_xlfn.XLOOKUP($E57,'Raw Data'!$E:$E,'Raw Data'!Q:Q,"ERROR",0,1)</f>
        <v>8.5</v>
      </c>
      <c r="R57" s="9" t="str">
        <f>_xlfn.XLOOKUP($E57,'Raw Data'!$E:$E,'Raw Data'!R:R,"ERROR",0,1)</f>
        <v>oz</v>
      </c>
      <c r="S57" s="5" t="str">
        <f t="array" ref="S57">_xlfn.IFS(AND(T57&gt;0,T57&lt;=0.05),"0 to 0.05",AND(T57&gt;0.05,T57&lt;=0.1),"0.05 to 0.1",AND(T57&gt;0.1,T57&lt;=0.2),"0.1 to 0.2",AND(T57&gt;0.2,T57&lt;=0.3),"0.2 to 0.3",AND(T57&gt;0.3,T57&lt;=0.4),"0.3 to 0.4",AND(T57&gt;0.4,T57&lt;=0.5),"0.4 to 0.5",AND(T57&gt;0.5,T57&lt;=0.75),"0.5 to 0.75",AND(T57&gt;0.75,T57&lt;=1),"0.75 to 1",AND(T57&gt;1,T57&lt;=2),"1 to 2",AND(T57&gt;2,T57&lt;=3),"2 to 3",AND(T57&gt;3,T57&lt;=4),"3 to 4",AND(T57&gt;4,T57&lt;=5),"4 to 5",AND(T57&gt;5,T57&lt;=10),"5 to 10",T57&gt;10,"10+")</f>
        <v>0.2 to 0.3</v>
      </c>
      <c r="T57" s="10">
        <f t="shared" si="1"/>
        <v>0.259205474546937</v>
      </c>
      <c r="U57" s="15" t="str">
        <f t="array" ref="U57">_xlfn.IFS(AND(V57&gt;0,V57&lt;=0.05),"0 to 0.05",AND(V57&gt;0.05,V57&lt;=0.1),"0.05 to 0.1",AND(V57&gt;0.1,V57&lt;=0.2),"0.1 to 0.2",AND(V57&gt;0.2,V57&lt;=0.3),"0.2 to 0.3",AND(V57&gt;0.3,V57&lt;=0.4),"0.3 to 0.4",AND(V57&gt;0.4,V57&lt;=0.5),"0.4 to 0.5",AND(V57&gt;0.5,V57&lt;=0.75),"0.5 to 0.75",AND(V57&gt;0.75,V57&lt;=1),"0.75 to 1",AND(V57&gt;1,V57&lt;=2),"1 to 2",AND(V57&gt;2,V57&lt;=3),"2 to 3",AND(V57&gt;3,V57&lt;=4),"3 to 4",AND(V57&gt;4,V57&lt;=5),"4 to 5",AND(V57&gt;5,V57&lt;=10),"5 to 10",V57&gt;10,"10+")</f>
        <v>0.05 to 0.1</v>
      </c>
      <c r="V57" s="10">
        <f t="shared" si="2"/>
        <v>0.0737452505520301</v>
      </c>
      <c r="W57" s="15" t="str">
        <f t="array" ref="W57">_xlfn.IFS(AND(X57&gt;0,X57&lt;=0.05),"0 to 0.05",AND(X57&gt;0.05,X57&lt;=0.1),"0.05 to 0.1",AND(X57&gt;0.1,X57&lt;=0.2),"0.1 to 0.2",AND(X57&gt;0.2,X57&lt;=0.3),"0.2 to 0.3",AND(X57&gt;0.3,X57&lt;=0.4),"0.3 to 0.4",AND(X57&gt;0.4,X57&lt;=0.5),"0.4 to 0.5",AND(X57&gt;0.5,X57&lt;=0.75),"0.5 to 0.75",AND(X57&gt;0.75,X57&lt;=1),"0.75 to 1",AND(X57&gt;1,X57&lt;=2),"1 to 2",AND(X57&gt;2,X57&lt;=3),"2 to 3",AND(X57&gt;3,X57&lt;=4),"3 to 4",AND(X57&gt;4,X57&lt;=5),"4 to 5",AND(X57&gt;5,X57&lt;=10),"5 to 10",X57&gt;10,"10+")</f>
        <v>0.05 to 0.1</v>
      </c>
      <c r="X57" s="16">
        <f t="shared" si="3"/>
        <v>0.0699854781276731</v>
      </c>
      <c r="Y57" s="5" t="str">
        <f t="array" ref="Y57">_xlfn.IFS(AND(Z57&gt;0,Z57&lt;=1),"0 to 1",AND(Z57&gt;1,Z57&lt;=2),"1 to 2",AND(Z57&gt;2,Z57&lt;=4),"2 to 4",AND(Z57&gt;4,Z57&lt;=6),"4 to 6",AND(Z57&gt;6,Z57&lt;=8),"6 to 8",AND(Z57&gt;8,Z57&lt;=10),"8 to 10",AND(Z57&gt;10,Z57&lt;=15),"10 to 15",AND(Z57&gt;15,Z57&lt;=20),"15 to 20",AND(Z57&gt;20,Z57&lt;=25),"20 to 25",AND(Z57&gt;25,Z57&lt;=30),"25 to 30",AND(Z57&gt;30,Z57&lt;=40),"30 to 40",AND(Z57&gt;40,Z57&lt;=50),"40 to 50",Z57&gt;50,"50+")</f>
        <v>8 to 10</v>
      </c>
      <c r="Z57" s="9">
        <f t="array" ref="Z57">_xlfn.IFS(AA57="oz",_xlfn.IFS(R57="oz",Q57,R57="fl oz",Q57*1.04,R57="ml",Q57*0.0338),AA57="fl oz",_xlfn.IFS(R57="oz",Q57/1.04,R57="fl oz",Q57,R57="ml",Q57*0.0338/1.04),AA57="ml",_xlfn.IFS(R57="oz",Q57/0.0338,R57="fl oz",Q57*1.04/0.0338,R57="ml",Q57))</f>
        <v>8.5</v>
      </c>
      <c r="AA57" s="9" t="str">
        <f>_xlfn.XLOOKUP($E57,'Raw Data'!$E:$E,'Raw Data'!AA:AA,"ERROR",0,1)</f>
        <v>oz</v>
      </c>
      <c r="AB57" s="5" t="s">
        <v>228</v>
      </c>
      <c r="AC57" s="5" t="s">
        <v>229</v>
      </c>
      <c r="AD57" s="5" t="s">
        <v>127</v>
      </c>
      <c r="AE57">
        <f>IF(SUMIF('Benefits Backend'!$AE$1:$BO$1,AE$3,'Benefits Backend'!$AE56:$BO56)&gt;=1,1,0)*$H57</f>
        <v>2786.6</v>
      </c>
      <c r="AF57">
        <f>IF(SUMIF('Benefits Backend'!$AE$1:$BO$1,AF$3,'Benefits Backend'!$AE56:$BO56)&gt;=1,1,0)*$H57</f>
        <v>0</v>
      </c>
      <c r="AG57">
        <f>IF(SUMIF('Benefits Backend'!$AE$1:$BO$1,AG$3,'Benefits Backend'!$AE56:$BO56)&gt;=1,1,0)*$H57</f>
        <v>2786.6</v>
      </c>
      <c r="AH57">
        <f>IF(SUMIF('Benefits Backend'!$AE$1:$BO$1,AH$3,'Benefits Backend'!$AE56:$BO56)&gt;=1,1,0)*$H57</f>
        <v>0</v>
      </c>
      <c r="AI57">
        <f>IF(SUMIF('Benefits Backend'!$AE$1:$BO$1,AI$3,'Benefits Backend'!$AE56:$BO56)&gt;=1,1,0)*$H57</f>
        <v>0</v>
      </c>
      <c r="AJ57">
        <f>IF(SUMIF('Benefits Backend'!$AE$1:$BO$1,AJ$3,'Benefits Backend'!$AE56:$BO56)&gt;=1,1,0)*$H57</f>
        <v>2786.6</v>
      </c>
      <c r="AK57">
        <f>IF(SUMIF('Benefits Backend'!$AE$1:$BO$1,AK$3,'Benefits Backend'!$AE56:$BO56)&gt;=1,1,0)*$H57</f>
        <v>0</v>
      </c>
      <c r="AL57">
        <f>IF(SUMIF('Benefits Backend'!$AE$1:$BO$1,AL$3,'Benefits Backend'!$AE56:$BO56)&gt;=1,1,0)*$H57</f>
        <v>0</v>
      </c>
      <c r="AM57">
        <f>IF(SUMIF('Benefits Backend'!$AE$1:$BO$1,AM$3,'Benefits Backend'!$AE56:$BO56)&gt;=1,1,0)*$H57</f>
        <v>0</v>
      </c>
      <c r="AN57">
        <f>IF(SUMIF('Benefits Backend'!$AE$1:$BO$1,AN$3,'Benefits Backend'!$AE56:$BO56)&gt;=1,1,0)*$H57</f>
        <v>0</v>
      </c>
      <c r="AO57">
        <f>IF(SUMIF('Benefits Backend'!$AE$1:$BO$1,AO$3,'Benefits Backend'!$AE56:$BO56)&gt;=1,1,0)*$H57</f>
        <v>0</v>
      </c>
      <c r="AP57">
        <f>IF(SUMIF('Benefits Backend'!$AE$1:$BO$1,AP$3,'Benefits Backend'!$AE56:$BO56)&gt;=1,1,0)*$H57</f>
        <v>0</v>
      </c>
      <c r="AQ57">
        <f>IF(SUMIF('Benefits Backend'!$AE$1:$BO$1,AQ$3,'Benefits Backend'!$AE56:$BO56)&gt;=1,1,0)*$H57</f>
        <v>2786.6</v>
      </c>
      <c r="AR57">
        <f>IF(SUMIF('Benefits Backend'!$AE$1:$BO$1,AR$3,'Benefits Backend'!$AE56:$BO56)&gt;=1,1,0)*$H57</f>
        <v>0</v>
      </c>
      <c r="AS57">
        <f>IF(SUMIF('Benefits Backend'!$AE$1:$BO$1,AS$3,'Benefits Backend'!$AE56:$BO56)&gt;=1,1,0)*$H57</f>
        <v>0</v>
      </c>
      <c r="AT57">
        <f>IF(SUMIF('Benefits Backend'!$AE$1:$BO$1,AT$3,'Benefits Backend'!$AE56:$BO56)&gt;=1,1,0)*$H57</f>
        <v>0</v>
      </c>
      <c r="AU57">
        <f>IF(SUMIF('Benefits Backend'!$AE$1:$BO$1,AU$3,'Benefits Backend'!$AE56:$BO56)&gt;=1,1,0)*$H57</f>
        <v>2786.6</v>
      </c>
      <c r="AV57">
        <f>IF(SUMIF('Benefits Backend'!$AE$1:$BO$1,AV$3,'Benefits Backend'!$AE56:$BO56)&gt;=1,1,0)*$H57</f>
        <v>0</v>
      </c>
      <c r="AW57">
        <f>IF(SUMIF('Benefits Backend'!$AE$1:$BO$1,AW$3,'Benefits Backend'!$AE56:$BO56)&gt;=1,1,0)*$H57</f>
        <v>0</v>
      </c>
      <c r="AX57">
        <f>IF(SUMIF('Benefits Backend'!$AE$1:$BO$1,AX$3,'Benefits Backend'!$AE56:$BO56)&gt;=1,1,0)*$H57</f>
        <v>0</v>
      </c>
      <c r="AY57">
        <f>IF(SUMIF('Benefits Backend'!$AE$1:$BO$1,AY$3,'Benefits Backend'!$AE56:$BO56)&gt;=1,1,0)*$H57</f>
        <v>0</v>
      </c>
      <c r="AZ57">
        <f>IF(SUMIF('Benefits Backend'!$AE$1:$BO$1,AZ$3,'Benefits Backend'!$AE56:$BO56)&gt;=1,1,0)*$H57</f>
        <v>0</v>
      </c>
      <c r="BA57">
        <f>IF(SUMIF('Benefits Backend'!$AE$1:$BO$1,BA$3,'Benefits Backend'!$AE56:$BO56)&gt;=1,1,0)*$H57</f>
        <v>0</v>
      </c>
      <c r="BB57">
        <f>IF(SUMIF('Benefits Backend'!$AE$1:$BO$1,BB$3,'Benefits Backend'!$AE56:$BO56)&gt;=1,1,0)*$H57</f>
        <v>2786.6</v>
      </c>
      <c r="BC57">
        <f>IF(SUMIF('Benefits Backend'!$AE$1:$BO$1,BC$3,'Benefits Backend'!$AE56:$BO56)&gt;=1,1,0)*$H57</f>
        <v>0</v>
      </c>
      <c r="BD57">
        <f>IF(SUMIF('Benefits Backend'!$AE$1:$BO$1,BD$3,'Benefits Backend'!$AE56:$BO56)&gt;=1,1,0)*$H57</f>
        <v>0</v>
      </c>
      <c r="BE57">
        <f>IF(SUMIF('Benefits Backend'!$AE$1:$BO$1,BE$3,'Benefits Backend'!$AE56:$BO56)&gt;=1,1,0)*$H57</f>
        <v>0</v>
      </c>
    </row>
    <row r="58" spans="1:57">
      <c r="A58" s="5" t="str">
        <f>_xlfn.XLOOKUP($E58,'Raw Data'!$E:$E,'Raw Data'!A:A,"ERROR",0,1)</f>
        <v>AE</v>
      </c>
      <c r="B58" s="5" t="str">
        <f>_xlfn.XLOOKUP($E58,'Raw Data'!$E:$E,'Raw Data'!B:B,"ERROR",0,1)</f>
        <v>Hair Mousses</v>
      </c>
      <c r="C58" s="5" t="str">
        <f>_xlfn.XLOOKUP($E58,'Raw Data'!$E:$E,'Raw Data'!C:C,"ERROR",0,1)</f>
        <v>aveda</v>
      </c>
      <c r="D58" s="5" t="str">
        <f>_xlfn.XLOOKUP($E58,'Raw Data'!$E:$E,'Raw Data'!D:D,"ERROR",0,1)</f>
        <v>www.amazon.ae/dp/B0007CXWXI</v>
      </c>
      <c r="E58" s="5" t="s">
        <v>230</v>
      </c>
      <c r="F58" s="9" t="str">
        <f>_xlfn.XLOOKUP($E58,'Raw Data'!$E:$E,'Raw Data'!F:F,"ERROR",0,1)</f>
        <v>Aveda Phomollient Styling Foam (200Ml) [Personal Care]</v>
      </c>
      <c r="G58" s="10">
        <f>_xlfn.XLOOKUP($E58,'Raw Data'!$E:$E,'Raw Data'!G:G,"ERROR",0,1)</f>
        <v>25</v>
      </c>
      <c r="H58" s="9">
        <f>_xlfn.XLOOKUP($E58,'Raw Data'!$E:$E,'Raw Data'!H:H,"ERROR",0,1)</f>
        <v>2711.77</v>
      </c>
      <c r="I58" s="9">
        <f>_xlfn.XLOOKUP($E58,'Raw Data'!$E:$E,'Raw Data'!I:I,"ERROR",0,1)</f>
        <v>0.00363057491468564</v>
      </c>
      <c r="J58" s="9" t="str">
        <f>_xlfn.XLOOKUP($E58,'Raw Data'!$E:$E,'Raw Data'!J:J,"ERROR",0,1)</f>
        <v>Yes</v>
      </c>
      <c r="K58" s="14" t="str">
        <f t="array" ref="K58">_xlfn.IFS(AND(L58&gt;0,L58&lt;=5),"0 to 5",AND(L58&gt;5,L58&lt;=10),"5 to 10",AND(L58&gt;10,L58&lt;=15),"10 to 15",AND(L58&gt;15,L58&lt;=20),"15 to 20",AND(L58&gt;20,L58&lt;=30),"20 to 30",AND(L58&gt;30,L58&lt;=40),"30 to 40",AND(L58&gt;40,L58&lt;=50),"40 to 50",AND(L58&gt;50,L58&lt;=75),"50 to 75",AND(L58&gt;75,L58&lt;=100),"75 to 100",AND(L58&gt;100,L58&lt;=150),"100 to 150",AND(L58&gt;150,L58&lt;=200),"150 to 200",AND(L58&gt;200,L58&lt;=250),"200 to 250",AND(L58&gt;250,L58&lt;=300),"250 to 300",AND(L58&gt;300,L58&lt;=400),"300 to 400",AND(L58&gt;400,L58&lt;=500),"400 to 500",L58&gt;500,"500+")</f>
        <v>100 to 150</v>
      </c>
      <c r="L58" s="9">
        <f>_xlfn.XLOOKUP($E58,'Raw Data'!$E:$E,'Raw Data'!L:L,"ERROR",0,1)</f>
        <v>114.49</v>
      </c>
      <c r="M58" s="14" t="str">
        <f t="array" ref="M58">_xlfn.IFS(AND(N58&gt;0,N58&lt;=5),"0 to 5",AND(N58&gt;5,N58&lt;=10),"5 to 10",AND(N58&gt;10,N58&lt;=15),"10 to 15",AND(N58&gt;15,N58&lt;=20),"15 to 20",AND(N58&gt;20,N58&lt;=30),"20 to 30",AND(N58&gt;30,N58&lt;=40),"30 to 40",AND(N58&gt;40,N58&lt;=50),"40 to 50",AND(N58&gt;50,N58&lt;=75),"50 to 75",AND(N58&gt;75,N58&lt;=100),"75 to 100",AND(N58&gt;100,N58&lt;=150),"100 to 150",AND(N58&gt;150,N58&lt;=200),"150 to 200",AND(N58&gt;200,N58&lt;=250),"200 to 250",AND(N58&gt;250,N58&lt;=300),"250 to 300",AND(N58&gt;300,N58&lt;=400),"300 to 400",AND(N58&gt;400,N58&lt;=500),"400 to 500",N58&gt;500,"500+")</f>
        <v>100 to 150</v>
      </c>
      <c r="N58" s="9">
        <f>_xlfn.XLOOKUP($E58,'Raw Data'!$E:$E,'Raw Data'!N:N,"ERROR",0,1)</f>
        <v>121.08</v>
      </c>
      <c r="O58" s="14" t="str">
        <f t="array" ref="O58">_xlfn.IFS(P58=0,"No Discount",AND(P58&gt;0,P58&lt;=0.02),"0% to 2%",AND(P58&gt;0.02,P58&lt;=0.04),"2% to 4%",AND(P58&gt;0.04,P58&lt;=0.06),"4% to 6%",AND(P58&gt;0.06,P58&lt;=0.08),"6% to 8%",AND(P58&gt;0.08,P58&lt;=0.1),"8% to 10%",AND(P58&gt;0.1,P58&lt;=0.15),"10% to 15%",AND(P58&gt;0.15,P58&lt;=0.2),"15% to 20%",AND(P58&gt;0.2,P58&lt;=0.25),"20% to 25%",AND(P58&gt;0.25,P58&lt;=0.3),"25% to 30%",AND(P58&gt;0.3,P58&lt;=0.4),"30% to 40%",AND(P58&gt;0.4,P58&lt;=0.5),"40% to 50%",AND(P58&gt;0.5,P58&lt;=0.75),"50% to 75%",AND(P58&gt;0.75,P58&lt;=1),"75% to 100%")</f>
        <v>4% to 6%</v>
      </c>
      <c r="P58" s="10">
        <f>_xlfn.XLOOKUP($E58,'Raw Data'!$E:$E,'Raw Data'!P:P,"ERROR",0,1)</f>
        <v>0.0544268252395111</v>
      </c>
      <c r="Q58" s="9">
        <f>_xlfn.XLOOKUP($E58,'Raw Data'!$E:$E,'Raw Data'!Q:Q,"ERROR",0,1)</f>
        <v>200</v>
      </c>
      <c r="R58" s="9" t="str">
        <f>_xlfn.XLOOKUP($E58,'Raw Data'!$E:$E,'Raw Data'!R:R,"ERROR",0,1)</f>
        <v>ml</v>
      </c>
      <c r="S58" s="5" t="str">
        <f t="array" ref="S58">_xlfn.IFS(AND(T58&gt;0,T58&lt;=0.05),"0 to 0.05",AND(T58&gt;0.05,T58&lt;=0.1),"0.05 to 0.1",AND(T58&gt;0.1,T58&lt;=0.2),"0.1 to 0.2",AND(T58&gt;0.2,T58&lt;=0.3),"0.2 to 0.3",AND(T58&gt;0.3,T58&lt;=0.4),"0.3 to 0.4",AND(T58&gt;0.4,T58&lt;=0.5),"0.4 to 0.5",AND(T58&gt;0.5,T58&lt;=0.75),"0.5 to 0.75",AND(T58&gt;0.75,T58&lt;=1),"0.75 to 1",AND(T58&gt;1,T58&lt;=2),"1 to 2",AND(T58&gt;2,T58&lt;=3),"2 to 3",AND(T58&gt;3,T58&lt;=4),"3 to 4",AND(T58&gt;4,T58&lt;=5),"4 to 5",AND(T58&gt;5,T58&lt;=10),"5 to 10",T58&gt;10,"10+")</f>
        <v>0.5 to 0.75</v>
      </c>
      <c r="T58" s="10">
        <f t="shared" si="1"/>
        <v>0.572755851624768</v>
      </c>
      <c r="U58" s="15" t="str">
        <f t="array" ref="U58">_xlfn.IFS(AND(V58&gt;0,V58&lt;=0.05),"0 to 0.05",AND(V58&gt;0.05,V58&lt;=0.1),"0.05 to 0.1",AND(V58&gt;0.1,V58&lt;=0.2),"0.1 to 0.2",AND(V58&gt;0.2,V58&lt;=0.3),"0.2 to 0.3",AND(V58&gt;0.3,V58&lt;=0.4),"0.3 to 0.4",AND(V58&gt;0.4,V58&lt;=0.5),"0.4 to 0.5",AND(V58&gt;0.5,V58&lt;=0.75),"0.5 to 0.75",AND(V58&gt;0.75,V58&lt;=1),"0.75 to 1",AND(V58&gt;1,V58&lt;=2),"1 to 2",AND(V58&gt;2,V58&lt;=3),"2 to 3",AND(V58&gt;3,V58&lt;=4),"3 to 4",AND(V58&gt;4,V58&lt;=5),"4 to 5",AND(V58&gt;5,V58&lt;=10),"5 to 10",V58&gt;10,"10+")</f>
        <v>0.1 to 0.2</v>
      </c>
      <c r="V58" s="10">
        <f t="shared" si="2"/>
        <v>0.163545333207933</v>
      </c>
      <c r="W58" s="15" t="str">
        <f t="array" ref="W58">_xlfn.IFS(AND(X58&gt;0,X58&lt;=0.05),"0 to 0.05",AND(X58&gt;0.05,X58&lt;=0.1),"0.05 to 0.1",AND(X58&gt;0.1,X58&lt;=0.2),"0.1 to 0.2",AND(X58&gt;0.2,X58&lt;=0.3),"0.2 to 0.3",AND(X58&gt;0.3,X58&lt;=0.4),"0.3 to 0.4",AND(X58&gt;0.4,X58&lt;=0.5),"0.4 to 0.5",AND(X58&gt;0.5,X58&lt;=0.75),"0.5 to 0.75",AND(X58&gt;0.75,X58&lt;=1),"0.75 to 1",AND(X58&gt;1,X58&lt;=2),"1 to 2",AND(X58&gt;2,X58&lt;=3),"2 to 3",AND(X58&gt;3,X58&lt;=4),"3 to 4",AND(X58&gt;4,X58&lt;=5),"4 to 5",AND(X58&gt;5,X58&lt;=10),"5 to 10",X58&gt;10,"10+")</f>
        <v>0.1 to 0.2</v>
      </c>
      <c r="X58" s="16">
        <f t="shared" si="3"/>
        <v>0.154644079938687</v>
      </c>
      <c r="Y58" s="5" t="str">
        <f t="array" ref="Y58">_xlfn.IFS(AND(Z58&gt;0,Z58&lt;=1),"0 to 1",AND(Z58&gt;1,Z58&lt;=2),"1 to 2",AND(Z58&gt;2,Z58&lt;=4),"2 to 4",AND(Z58&gt;4,Z58&lt;=6),"4 to 6",AND(Z58&gt;6,Z58&lt;=8),"6 to 8",AND(Z58&gt;8,Z58&lt;=10),"8 to 10",AND(Z58&gt;10,Z58&lt;=15),"10 to 15",AND(Z58&gt;15,Z58&lt;=20),"15 to 20",AND(Z58&gt;20,Z58&lt;=25),"20 to 25",AND(Z58&gt;25,Z58&lt;=30),"25 to 30",AND(Z58&gt;30,Z58&lt;=40),"30 to 40",AND(Z58&gt;40,Z58&lt;=50),"40 to 50",Z58&gt;50,"50+")</f>
        <v>6 to 8</v>
      </c>
      <c r="Z58" s="9">
        <f t="array" ref="Z58">_xlfn.IFS(AA58="oz",_xlfn.IFS(R58="oz",Q58,R58="fl oz",Q58*1.04,R58="ml",Q58*0.0338),AA58="fl oz",_xlfn.IFS(R58="oz",Q58/1.04,R58="fl oz",Q58,R58="ml",Q58*0.0338/1.04),AA58="ml",_xlfn.IFS(R58="oz",Q58/0.0338,R58="fl oz",Q58*1.04/0.0338,R58="ml",Q58))</f>
        <v>6.76</v>
      </c>
      <c r="AA58" s="9" t="str">
        <f>_xlfn.XLOOKUP($E58,'Raw Data'!$E:$E,'Raw Data'!AA:AA,"ERROR",0,1)</f>
        <v>oz</v>
      </c>
      <c r="AB58" s="5" t="s">
        <v>231</v>
      </c>
      <c r="AC58" s="5" t="s">
        <v>48</v>
      </c>
      <c r="AD58" s="5" t="s">
        <v>232</v>
      </c>
      <c r="AE58">
        <f>IF(SUMIF('Benefits Backend'!$AE$1:$BO$1,AE$3,'Benefits Backend'!$AE57:$BO57)&gt;=1,1,0)*$H58</f>
        <v>2711.77</v>
      </c>
      <c r="AF58">
        <f>IF(SUMIF('Benefits Backend'!$AE$1:$BO$1,AF$3,'Benefits Backend'!$AE57:$BO57)&gt;=1,1,0)*$H58</f>
        <v>2711.77</v>
      </c>
      <c r="AG58">
        <f>IF(SUMIF('Benefits Backend'!$AE$1:$BO$1,AG$3,'Benefits Backend'!$AE57:$BO57)&gt;=1,1,0)*$H58</f>
        <v>0</v>
      </c>
      <c r="AH58">
        <f>IF(SUMIF('Benefits Backend'!$AE$1:$BO$1,AH$3,'Benefits Backend'!$AE57:$BO57)&gt;=1,1,0)*$H58</f>
        <v>0</v>
      </c>
      <c r="AI58">
        <f>IF(SUMIF('Benefits Backend'!$AE$1:$BO$1,AI$3,'Benefits Backend'!$AE57:$BO57)&gt;=1,1,0)*$H58</f>
        <v>0</v>
      </c>
      <c r="AJ58">
        <f>IF(SUMIF('Benefits Backend'!$AE$1:$BO$1,AJ$3,'Benefits Backend'!$AE57:$BO57)&gt;=1,1,0)*$H58</f>
        <v>0</v>
      </c>
      <c r="AK58">
        <f>IF(SUMIF('Benefits Backend'!$AE$1:$BO$1,AK$3,'Benefits Backend'!$AE57:$BO57)&gt;=1,1,0)*$H58</f>
        <v>2711.77</v>
      </c>
      <c r="AL58">
        <f>IF(SUMIF('Benefits Backend'!$AE$1:$BO$1,AL$3,'Benefits Backend'!$AE57:$BO57)&gt;=1,1,0)*$H58</f>
        <v>0</v>
      </c>
      <c r="AM58">
        <f>IF(SUMIF('Benefits Backend'!$AE$1:$BO$1,AM$3,'Benefits Backend'!$AE57:$BO57)&gt;=1,1,0)*$H58</f>
        <v>0</v>
      </c>
      <c r="AN58">
        <f>IF(SUMIF('Benefits Backend'!$AE$1:$BO$1,AN$3,'Benefits Backend'!$AE57:$BO57)&gt;=1,1,0)*$H58</f>
        <v>0</v>
      </c>
      <c r="AO58">
        <f>IF(SUMIF('Benefits Backend'!$AE$1:$BO$1,AO$3,'Benefits Backend'!$AE57:$BO57)&gt;=1,1,0)*$H58</f>
        <v>0</v>
      </c>
      <c r="AP58">
        <f>IF(SUMIF('Benefits Backend'!$AE$1:$BO$1,AP$3,'Benefits Backend'!$AE57:$BO57)&gt;=1,1,0)*$H58</f>
        <v>0</v>
      </c>
      <c r="AQ58">
        <f>IF(SUMIF('Benefits Backend'!$AE$1:$BO$1,AQ$3,'Benefits Backend'!$AE57:$BO57)&gt;=1,1,0)*$H58</f>
        <v>2711.77</v>
      </c>
      <c r="AR58">
        <f>IF(SUMIF('Benefits Backend'!$AE$1:$BO$1,AR$3,'Benefits Backend'!$AE57:$BO57)&gt;=1,1,0)*$H58</f>
        <v>0</v>
      </c>
      <c r="AS58">
        <f>IF(SUMIF('Benefits Backend'!$AE$1:$BO$1,AS$3,'Benefits Backend'!$AE57:$BO57)&gt;=1,1,0)*$H58</f>
        <v>0</v>
      </c>
      <c r="AT58">
        <f>IF(SUMIF('Benefits Backend'!$AE$1:$BO$1,AT$3,'Benefits Backend'!$AE57:$BO57)&gt;=1,1,0)*$H58</f>
        <v>0</v>
      </c>
      <c r="AU58">
        <f>IF(SUMIF('Benefits Backend'!$AE$1:$BO$1,AU$3,'Benefits Backend'!$AE57:$BO57)&gt;=1,1,0)*$H58</f>
        <v>0</v>
      </c>
      <c r="AV58">
        <f>IF(SUMIF('Benefits Backend'!$AE$1:$BO$1,AV$3,'Benefits Backend'!$AE57:$BO57)&gt;=1,1,0)*$H58</f>
        <v>0</v>
      </c>
      <c r="AW58">
        <f>IF(SUMIF('Benefits Backend'!$AE$1:$BO$1,AW$3,'Benefits Backend'!$AE57:$BO57)&gt;=1,1,0)*$H58</f>
        <v>0</v>
      </c>
      <c r="AX58">
        <f>IF(SUMIF('Benefits Backend'!$AE$1:$BO$1,AX$3,'Benefits Backend'!$AE57:$BO57)&gt;=1,1,0)*$H58</f>
        <v>0</v>
      </c>
      <c r="AY58">
        <f>IF(SUMIF('Benefits Backend'!$AE$1:$BO$1,AY$3,'Benefits Backend'!$AE57:$BO57)&gt;=1,1,0)*$H58</f>
        <v>0</v>
      </c>
      <c r="AZ58">
        <f>IF(SUMIF('Benefits Backend'!$AE$1:$BO$1,AZ$3,'Benefits Backend'!$AE57:$BO57)&gt;=1,1,0)*$H58</f>
        <v>0</v>
      </c>
      <c r="BA58">
        <f>IF(SUMIF('Benefits Backend'!$AE$1:$BO$1,BA$3,'Benefits Backend'!$AE57:$BO57)&gt;=1,1,0)*$H58</f>
        <v>0</v>
      </c>
      <c r="BB58">
        <f>IF(SUMIF('Benefits Backend'!$AE$1:$BO$1,BB$3,'Benefits Backend'!$AE57:$BO57)&gt;=1,1,0)*$H58</f>
        <v>0</v>
      </c>
      <c r="BC58">
        <f>IF(SUMIF('Benefits Backend'!$AE$1:$BO$1,BC$3,'Benefits Backend'!$AE57:$BO57)&gt;=1,1,0)*$H58</f>
        <v>0</v>
      </c>
      <c r="BD58">
        <f>IF(SUMIF('Benefits Backend'!$AE$1:$BO$1,BD$3,'Benefits Backend'!$AE57:$BO57)&gt;=1,1,0)*$H58</f>
        <v>0</v>
      </c>
      <c r="BE58">
        <f>IF(SUMIF('Benefits Backend'!$AE$1:$BO$1,BE$3,'Benefits Backend'!$AE57:$BO57)&gt;=1,1,0)*$H58</f>
        <v>0</v>
      </c>
    </row>
    <row r="59" spans="1:57">
      <c r="A59" s="5" t="str">
        <f>_xlfn.XLOOKUP($E59,'Raw Data'!$E:$E,'Raw Data'!A:A,"ERROR",0,1)</f>
        <v>AE</v>
      </c>
      <c r="B59" s="5" t="str">
        <f>_xlfn.XLOOKUP($E59,'Raw Data'!$E:$E,'Raw Data'!B:B,"ERROR",0,1)</f>
        <v>Hair Mousses</v>
      </c>
      <c r="C59" s="5" t="str">
        <f>_xlfn.XLOOKUP($E59,'Raw Data'!$E:$E,'Raw Data'!C:C,"ERROR",0,1)</f>
        <v>Wood</v>
      </c>
      <c r="D59" s="5" t="str">
        <f>_xlfn.XLOOKUP($E59,'Raw Data'!$E:$E,'Raw Data'!D:D,"ERROR",0,1)</f>
        <v>www.amazon.ae/dp/B0009VS7O6</v>
      </c>
      <c r="E59" s="5" t="s">
        <v>233</v>
      </c>
      <c r="F59" s="9" t="str">
        <f>_xlfn.XLOOKUP($E59,'Raw Data'!$E:$E,'Raw Data'!F:F,"ERROR",0,1)</f>
        <v>Fantasia Liquid Mousse Spritz Super Hold, 12 Fl Oz</v>
      </c>
      <c r="G59" s="10">
        <f>_xlfn.XLOOKUP($E59,'Raw Data'!$E:$E,'Raw Data'!G:G,"ERROR",0,1)</f>
        <v>35</v>
      </c>
      <c r="H59" s="9">
        <f>_xlfn.XLOOKUP($E59,'Raw Data'!$E:$E,'Raw Data'!H:H,"ERROR",0,1)</f>
        <v>2624.88</v>
      </c>
      <c r="I59" s="9">
        <f>_xlfn.XLOOKUP($E59,'Raw Data'!$E:$E,'Raw Data'!I:I,"ERROR",0,1)</f>
        <v>0.00351424474865495</v>
      </c>
      <c r="J59" s="9" t="str">
        <f>_xlfn.XLOOKUP($E59,'Raw Data'!$E:$E,'Raw Data'!J:J,"ERROR",0,1)</f>
        <v>Yes</v>
      </c>
      <c r="K59" s="14" t="str">
        <f t="array" ref="K59">_xlfn.IFS(AND(L59&gt;0,L59&lt;=5),"0 to 5",AND(L59&gt;5,L59&lt;=10),"5 to 10",AND(L59&gt;10,L59&lt;=15),"10 to 15",AND(L59&gt;15,L59&lt;=20),"15 to 20",AND(L59&gt;20,L59&lt;=30),"20 to 30",AND(L59&gt;30,L59&lt;=40),"30 to 40",AND(L59&gt;40,L59&lt;=50),"40 to 50",AND(L59&gt;50,L59&lt;=75),"50 to 75",AND(L59&gt;75,L59&lt;=100),"75 to 100",AND(L59&gt;100,L59&lt;=150),"100 to 150",AND(L59&gt;150,L59&lt;=200),"150 to 200",AND(L59&gt;200,L59&lt;=250),"200 to 250",AND(L59&gt;250,L59&lt;=300),"250 to 300",AND(L59&gt;300,L59&lt;=400),"300 to 400",AND(L59&gt;400,L59&lt;=500),"400 to 500",L59&gt;500,"500+")</f>
        <v>75 to 100</v>
      </c>
      <c r="L59" s="9">
        <f>_xlfn.XLOOKUP($E59,'Raw Data'!$E:$E,'Raw Data'!L:L,"ERROR",0,1)</f>
        <v>77.65</v>
      </c>
      <c r="M59" s="14" t="str">
        <f t="array" ref="M59">_xlfn.IFS(AND(N59&gt;0,N59&lt;=5),"0 to 5",AND(N59&gt;5,N59&lt;=10),"5 to 10",AND(N59&gt;10,N59&lt;=15),"10 to 15",AND(N59&gt;15,N59&lt;=20),"15 to 20",AND(N59&gt;20,N59&lt;=30),"20 to 30",AND(N59&gt;30,N59&lt;=40),"30 to 40",AND(N59&gt;40,N59&lt;=50),"40 to 50",AND(N59&gt;50,N59&lt;=75),"50 to 75",AND(N59&gt;75,N59&lt;=100),"75 to 100",AND(N59&gt;100,N59&lt;=150),"100 to 150",AND(N59&gt;150,N59&lt;=200),"150 to 200",AND(N59&gt;200,N59&lt;=250),"200 to 250",AND(N59&gt;250,N59&lt;=300),"250 to 300",AND(N59&gt;300,N59&lt;=400),"300 to 400",AND(N59&gt;400,N59&lt;=500),"400 to 500",N59&gt;500,"500+")</f>
        <v>100 to 150</v>
      </c>
      <c r="N59" s="9">
        <f>_xlfn.XLOOKUP($E59,'Raw Data'!$E:$E,'Raw Data'!N:N,"ERROR",0,1)</f>
        <v>108.61</v>
      </c>
      <c r="O59" s="14" t="str">
        <f t="array" ref="O59">_xlfn.IFS(P59=0,"No Discount",AND(P59&gt;0,P59&lt;=0.02),"0% to 2%",AND(P59&gt;0.02,P59&lt;=0.04),"2% to 4%",AND(P59&gt;0.04,P59&lt;=0.06),"4% to 6%",AND(P59&gt;0.06,P59&lt;=0.08),"6% to 8%",AND(P59&gt;0.08,P59&lt;=0.1),"8% to 10%",AND(P59&gt;0.1,P59&lt;=0.15),"10% to 15%",AND(P59&gt;0.15,P59&lt;=0.2),"15% to 20%",AND(P59&gt;0.2,P59&lt;=0.25),"20% to 25%",AND(P59&gt;0.25,P59&lt;=0.3),"25% to 30%",AND(P59&gt;0.3,P59&lt;=0.4),"30% to 40%",AND(P59&gt;0.4,P59&lt;=0.5),"40% to 50%",AND(P59&gt;0.5,P59&lt;=0.75),"50% to 75%",AND(P59&gt;0.75,P59&lt;=1),"75% to 100%")</f>
        <v>25% to 30%</v>
      </c>
      <c r="P59" s="10">
        <f>_xlfn.XLOOKUP($E59,'Raw Data'!$E:$E,'Raw Data'!P:P,"ERROR",0,1)</f>
        <v>0.285056624620201</v>
      </c>
      <c r="Q59" s="9">
        <f>_xlfn.XLOOKUP($E59,'Raw Data'!$E:$E,'Raw Data'!Q:Q,"ERROR",0,1)</f>
        <v>12</v>
      </c>
      <c r="R59" s="9" t="str">
        <f>_xlfn.XLOOKUP($E59,'Raw Data'!$E:$E,'Raw Data'!R:R,"ERROR",0,1)</f>
        <v>fl oz</v>
      </c>
      <c r="S59" s="5" t="str">
        <f t="array" ref="S59">_xlfn.IFS(AND(T59&gt;0,T59&lt;=0.05),"0 to 0.05",AND(T59&gt;0.05,T59&lt;=0.1),"0.05 to 0.1",AND(T59&gt;0.1,T59&lt;=0.2),"0.1 to 0.2",AND(T59&gt;0.2,T59&lt;=0.3),"0.2 to 0.3",AND(T59&gt;0.3,T59&lt;=0.4),"0.3 to 0.4",AND(T59&gt;0.4,T59&lt;=0.5),"0.4 to 0.5",AND(T59&gt;0.5,T59&lt;=0.75),"0.5 to 0.75",AND(T59&gt;0.75,T59&lt;=1),"0.75 to 1",AND(T59&gt;1,T59&lt;=2),"1 to 2",AND(T59&gt;2,T59&lt;=3),"2 to 3",AND(T59&gt;3,T59&lt;=4),"3 to 4",AND(T59&gt;4,T59&lt;=5),"4 to 5",AND(T59&gt;5,T59&lt;=10),"5 to 10",T59&gt;10,"10+")</f>
        <v>0.2 to 0.3</v>
      </c>
      <c r="T59" s="10">
        <f t="shared" si="1"/>
        <v>0.210414444646775</v>
      </c>
      <c r="U59" s="15" t="str">
        <f t="array" ref="U59">_xlfn.IFS(AND(V59&gt;0,V59&lt;=0.05),"0 to 0.05",AND(V59&gt;0.05,V59&lt;=0.1),"0.05 to 0.1",AND(V59&gt;0.1,V59&lt;=0.2),"0.1 to 0.2",AND(V59&gt;0.2,V59&lt;=0.3),"0.2 to 0.3",AND(V59&gt;0.3,V59&lt;=0.4),"0.3 to 0.4",AND(V59&gt;0.4,V59&lt;=0.5),"0.4 to 0.5",AND(V59&gt;0.5,V59&lt;=0.75),"0.5 to 0.75",AND(V59&gt;0.75,V59&lt;=1),"0.75 to 1",AND(V59&gt;1,V59&lt;=2),"1 to 2",AND(V59&gt;2,V59&lt;=3),"2 to 3",AND(V59&gt;3,V59&lt;=4),"3 to 4",AND(V59&gt;4,V59&lt;=5),"4 to 5",AND(V59&gt;5,V59&lt;=10),"5 to 10",V59&gt;10,"10+")</f>
        <v>0.05 to 0.1</v>
      </c>
      <c r="V59" s="10">
        <f t="shared" si="2"/>
        <v>0.0794634960068677</v>
      </c>
      <c r="W59" s="15" t="str">
        <f t="array" ref="W59">_xlfn.IFS(AND(X59&gt;0,X59&lt;=0.05),"0 to 0.05",AND(X59&gt;0.05,X59&lt;=0.1),"0.05 to 0.1",AND(X59&gt;0.1,X59&lt;=0.2),"0.1 to 0.2",AND(X59&gt;0.2,X59&lt;=0.3),"0.2 to 0.3",AND(X59&gt;0.3,X59&lt;=0.4),"0.3 to 0.4",AND(X59&gt;0.4,X59&lt;=0.5),"0.4 to 0.5",AND(X59&gt;0.5,X59&lt;=0.75),"0.5 to 0.75",AND(X59&gt;0.75,X59&lt;=1),"0.75 to 1",AND(X59&gt;1,X59&lt;=2),"1 to 2",AND(X59&gt;2,X59&lt;=3),"2 to 3",AND(X59&gt;3,X59&lt;=4),"3 to 4",AND(X59&gt;4,X59&lt;=5),"4 to 5",AND(X59&gt;5,X59&lt;=10),"5 to 10",X59&gt;10,"10+")</f>
        <v>0.05 to 0.1</v>
      </c>
      <c r="X59" s="16">
        <f t="shared" si="3"/>
        <v>0.0568119000546292</v>
      </c>
      <c r="Y59" s="5" t="str">
        <f t="array" ref="Y59">_xlfn.IFS(AND(Z59&gt;0,Z59&lt;=1),"0 to 1",AND(Z59&gt;1,Z59&lt;=2),"1 to 2",AND(Z59&gt;2,Z59&lt;=4),"2 to 4",AND(Z59&gt;4,Z59&lt;=6),"4 to 6",AND(Z59&gt;6,Z59&lt;=8),"6 to 8",AND(Z59&gt;8,Z59&lt;=10),"8 to 10",AND(Z59&gt;10,Z59&lt;=15),"10 to 15",AND(Z59&gt;15,Z59&lt;=20),"15 to 20",AND(Z59&gt;20,Z59&lt;=25),"20 to 25",AND(Z59&gt;25,Z59&lt;=30),"25 to 30",AND(Z59&gt;30,Z59&lt;=40),"30 to 40",AND(Z59&gt;40,Z59&lt;=50),"40 to 50",Z59&gt;50,"50+")</f>
        <v>10 to 15</v>
      </c>
      <c r="Z59" s="9">
        <f t="array" ref="Z59">_xlfn.IFS(AA59="oz",_xlfn.IFS(R59="oz",Q59,R59="fl oz",Q59*1.04,R59="ml",Q59*0.0338),AA59="fl oz",_xlfn.IFS(R59="oz",Q59/1.04,R59="fl oz",Q59,R59="ml",Q59*0.0338/1.04),AA59="ml",_xlfn.IFS(R59="oz",Q59/0.0338,R59="fl oz",Q59*1.04/0.0338,R59="ml",Q59))</f>
        <v>12.48</v>
      </c>
      <c r="AA59" s="9" t="str">
        <f>_xlfn.XLOOKUP($E59,'Raw Data'!$E:$E,'Raw Data'!AA:AA,"ERROR",0,1)</f>
        <v>oz</v>
      </c>
      <c r="AB59" s="5" t="s">
        <v>234</v>
      </c>
      <c r="AC59" s="5" t="s">
        <v>144</v>
      </c>
      <c r="AD59" s="5" t="s">
        <v>43</v>
      </c>
      <c r="AE59">
        <f>IF(SUMIF('Benefits Backend'!$AE$1:$BO$1,AE$3,'Benefits Backend'!$AE58:$BO58)&gt;=1,1,0)*$H59</f>
        <v>0</v>
      </c>
      <c r="AF59">
        <f>IF(SUMIF('Benefits Backend'!$AE$1:$BO$1,AF$3,'Benefits Backend'!$AE58:$BO58)&gt;=1,1,0)*$H59</f>
        <v>2624.88</v>
      </c>
      <c r="AG59">
        <f>IF(SUMIF('Benefits Backend'!$AE$1:$BO$1,AG$3,'Benefits Backend'!$AE58:$BO58)&gt;=1,1,0)*$H59</f>
        <v>2624.88</v>
      </c>
      <c r="AH59">
        <f>IF(SUMIF('Benefits Backend'!$AE$1:$BO$1,AH$3,'Benefits Backend'!$AE58:$BO58)&gt;=1,1,0)*$H59</f>
        <v>0</v>
      </c>
      <c r="AI59">
        <f>IF(SUMIF('Benefits Backend'!$AE$1:$BO$1,AI$3,'Benefits Backend'!$AE58:$BO58)&gt;=1,1,0)*$H59</f>
        <v>0</v>
      </c>
      <c r="AJ59">
        <f>IF(SUMIF('Benefits Backend'!$AE$1:$BO$1,AJ$3,'Benefits Backend'!$AE58:$BO58)&gt;=1,1,0)*$H59</f>
        <v>0</v>
      </c>
      <c r="AK59">
        <f>IF(SUMIF('Benefits Backend'!$AE$1:$BO$1,AK$3,'Benefits Backend'!$AE58:$BO58)&gt;=1,1,0)*$H59</f>
        <v>0</v>
      </c>
      <c r="AL59">
        <f>IF(SUMIF('Benefits Backend'!$AE$1:$BO$1,AL$3,'Benefits Backend'!$AE58:$BO58)&gt;=1,1,0)*$H59</f>
        <v>2624.88</v>
      </c>
      <c r="AM59">
        <f>IF(SUMIF('Benefits Backend'!$AE$1:$BO$1,AM$3,'Benefits Backend'!$AE58:$BO58)&gt;=1,1,0)*$H59</f>
        <v>0</v>
      </c>
      <c r="AN59">
        <f>IF(SUMIF('Benefits Backend'!$AE$1:$BO$1,AN$3,'Benefits Backend'!$AE58:$BO58)&gt;=1,1,0)*$H59</f>
        <v>0</v>
      </c>
      <c r="AO59">
        <f>IF(SUMIF('Benefits Backend'!$AE$1:$BO$1,AO$3,'Benefits Backend'!$AE58:$BO58)&gt;=1,1,0)*$H59</f>
        <v>0</v>
      </c>
      <c r="AP59">
        <f>IF(SUMIF('Benefits Backend'!$AE$1:$BO$1,AP$3,'Benefits Backend'!$AE58:$BO58)&gt;=1,1,0)*$H59</f>
        <v>0</v>
      </c>
      <c r="AQ59">
        <f>IF(SUMIF('Benefits Backend'!$AE$1:$BO$1,AQ$3,'Benefits Backend'!$AE58:$BO58)&gt;=1,1,0)*$H59</f>
        <v>0</v>
      </c>
      <c r="AR59">
        <f>IF(SUMIF('Benefits Backend'!$AE$1:$BO$1,AR$3,'Benefits Backend'!$AE58:$BO58)&gt;=1,1,0)*$H59</f>
        <v>2624.88</v>
      </c>
      <c r="AS59">
        <f>IF(SUMIF('Benefits Backend'!$AE$1:$BO$1,AS$3,'Benefits Backend'!$AE58:$BO58)&gt;=1,1,0)*$H59</f>
        <v>0</v>
      </c>
      <c r="AT59">
        <f>IF(SUMIF('Benefits Backend'!$AE$1:$BO$1,AT$3,'Benefits Backend'!$AE58:$BO58)&gt;=1,1,0)*$H59</f>
        <v>2624.88</v>
      </c>
      <c r="AU59">
        <f>IF(SUMIF('Benefits Backend'!$AE$1:$BO$1,AU$3,'Benefits Backend'!$AE58:$BO58)&gt;=1,1,0)*$H59</f>
        <v>0</v>
      </c>
      <c r="AV59">
        <f>IF(SUMIF('Benefits Backend'!$AE$1:$BO$1,AV$3,'Benefits Backend'!$AE58:$BO58)&gt;=1,1,0)*$H59</f>
        <v>0</v>
      </c>
      <c r="AW59">
        <f>IF(SUMIF('Benefits Backend'!$AE$1:$BO$1,AW$3,'Benefits Backend'!$AE58:$BO58)&gt;=1,1,0)*$H59</f>
        <v>0</v>
      </c>
      <c r="AX59">
        <f>IF(SUMIF('Benefits Backend'!$AE$1:$BO$1,AX$3,'Benefits Backend'!$AE58:$BO58)&gt;=1,1,0)*$H59</f>
        <v>0</v>
      </c>
      <c r="AY59">
        <f>IF(SUMIF('Benefits Backend'!$AE$1:$BO$1,AY$3,'Benefits Backend'!$AE58:$BO58)&gt;=1,1,0)*$H59</f>
        <v>0</v>
      </c>
      <c r="AZ59">
        <f>IF(SUMIF('Benefits Backend'!$AE$1:$BO$1,AZ$3,'Benefits Backend'!$AE58:$BO58)&gt;=1,1,0)*$H59</f>
        <v>0</v>
      </c>
      <c r="BA59">
        <f>IF(SUMIF('Benefits Backend'!$AE$1:$BO$1,BA$3,'Benefits Backend'!$AE58:$BO58)&gt;=1,1,0)*$H59</f>
        <v>0</v>
      </c>
      <c r="BB59">
        <f>IF(SUMIF('Benefits Backend'!$AE$1:$BO$1,BB$3,'Benefits Backend'!$AE58:$BO58)&gt;=1,1,0)*$H59</f>
        <v>0</v>
      </c>
      <c r="BC59">
        <f>IF(SUMIF('Benefits Backend'!$AE$1:$BO$1,BC$3,'Benefits Backend'!$AE58:$BO58)&gt;=1,1,0)*$H59</f>
        <v>0</v>
      </c>
      <c r="BD59">
        <f>IF(SUMIF('Benefits Backend'!$AE$1:$BO$1,BD$3,'Benefits Backend'!$AE58:$BO58)&gt;=1,1,0)*$H59</f>
        <v>0</v>
      </c>
      <c r="BE59">
        <f>IF(SUMIF('Benefits Backend'!$AE$1:$BO$1,BE$3,'Benefits Backend'!$AE58:$BO58)&gt;=1,1,0)*$H59</f>
        <v>0</v>
      </c>
    </row>
    <row r="60" spans="1:57">
      <c r="A60" s="5" t="str">
        <f>_xlfn.XLOOKUP($E60,'Raw Data'!$E:$E,'Raw Data'!A:A,"ERROR",0,1)</f>
        <v>AE</v>
      </c>
      <c r="B60" s="5" t="str">
        <f>_xlfn.XLOOKUP($E60,'Raw Data'!$E:$E,'Raw Data'!B:B,"ERROR",0,1)</f>
        <v>Hair Mousses</v>
      </c>
      <c r="C60" s="5" t="str">
        <f>_xlfn.XLOOKUP($E60,'Raw Data'!$E:$E,'Raw Data'!C:C,"ERROR",0,1)</f>
        <v>Oribe</v>
      </c>
      <c r="D60" s="5" t="str">
        <f>_xlfn.XLOOKUP($E60,'Raw Data'!$E:$E,'Raw Data'!D:D,"ERROR",0,1)</f>
        <v>www.amazon.ae/dp/B00DHONW8I</v>
      </c>
      <c r="E60" s="5" t="s">
        <v>235</v>
      </c>
      <c r="F60" s="9" t="str">
        <f>_xlfn.XLOOKUP($E60,'Raw Data'!$E:$E,'Raw Data'!F:F,"ERROR",0,1)</f>
        <v>Oribe Curl Shaping Mousse , 5.7 Fl Oz (Pack of 1) Oribe Curl Shaping Mousse , 5.7 Fl Oz (Pack of 1)</v>
      </c>
      <c r="G60" s="10">
        <f>_xlfn.XLOOKUP($E60,'Raw Data'!$E:$E,'Raw Data'!G:G,"ERROR",0,1)</f>
        <v>13</v>
      </c>
      <c r="H60" s="9">
        <f>_xlfn.XLOOKUP($E60,'Raw Data'!$E:$E,'Raw Data'!H:H,"ERROR",0,1)</f>
        <v>2616</v>
      </c>
      <c r="I60" s="9">
        <f>_xlfn.XLOOKUP($E60,'Raw Data'!$E:$E,'Raw Data'!I:I,"ERROR",0,1)</f>
        <v>0.00350235601722035</v>
      </c>
      <c r="J60" s="9" t="str">
        <f>_xlfn.XLOOKUP($E60,'Raw Data'!$E:$E,'Raw Data'!J:J,"ERROR",0,1)</f>
        <v>Yes</v>
      </c>
      <c r="K60" s="14" t="str">
        <f t="array" ref="K60">_xlfn.IFS(AND(L60&gt;0,L60&lt;=5),"0 to 5",AND(L60&gt;5,L60&lt;=10),"5 to 10",AND(L60&gt;10,L60&lt;=15),"10 to 15",AND(L60&gt;15,L60&lt;=20),"15 to 20",AND(L60&gt;20,L60&lt;=30),"20 to 30",AND(L60&gt;30,L60&lt;=40),"30 to 40",AND(L60&gt;40,L60&lt;=50),"40 to 50",AND(L60&gt;50,L60&lt;=75),"50 to 75",AND(L60&gt;75,L60&lt;=100),"75 to 100",AND(L60&gt;100,L60&lt;=150),"100 to 150",AND(L60&gt;150,L60&lt;=200),"150 to 200",AND(L60&gt;200,L60&lt;=250),"200 to 250",AND(L60&gt;250,L60&lt;=300),"250 to 300",AND(L60&gt;300,L60&lt;=400),"300 to 400",AND(L60&gt;400,L60&lt;=500),"400 to 500",L60&gt;500,"500+")</f>
        <v>200 to 250</v>
      </c>
      <c r="L60" s="9">
        <f>_xlfn.XLOOKUP($E60,'Raw Data'!$E:$E,'Raw Data'!L:L,"ERROR",0,1)</f>
        <v>206.52</v>
      </c>
      <c r="M60" s="14" t="str">
        <f t="array" ref="M60">_xlfn.IFS(AND(N60&gt;0,N60&lt;=5),"0 to 5",AND(N60&gt;5,N60&lt;=10),"5 to 10",AND(N60&gt;10,N60&lt;=15),"10 to 15",AND(N60&gt;15,N60&lt;=20),"15 to 20",AND(N60&gt;20,N60&lt;=30),"20 to 30",AND(N60&gt;30,N60&lt;=40),"30 to 40",AND(N60&gt;40,N60&lt;=50),"40 to 50",AND(N60&gt;50,N60&lt;=75),"50 to 75",AND(N60&gt;75,N60&lt;=100),"75 to 100",AND(N60&gt;100,N60&lt;=150),"100 to 150",AND(N60&gt;150,N60&lt;=200),"150 to 200",AND(N60&gt;200,N60&lt;=250),"200 to 250",AND(N60&gt;250,N60&lt;=300),"250 to 300",AND(N60&gt;300,N60&lt;=400),"300 to 400",AND(N60&gt;400,N60&lt;=500),"400 to 500",N60&gt;500,"500+")</f>
        <v>200 to 250</v>
      </c>
      <c r="N60" s="9">
        <f>_xlfn.XLOOKUP($E60,'Raw Data'!$E:$E,'Raw Data'!N:N,"ERROR",0,1)</f>
        <v>212.25</v>
      </c>
      <c r="O60" s="14" t="str">
        <f t="array" ref="O60">_xlfn.IFS(P60=0,"No Discount",AND(P60&gt;0,P60&lt;=0.02),"0% to 2%",AND(P60&gt;0.02,P60&lt;=0.04),"2% to 4%",AND(P60&gt;0.04,P60&lt;=0.06),"4% to 6%",AND(P60&gt;0.06,P60&lt;=0.08),"6% to 8%",AND(P60&gt;0.08,P60&lt;=0.1),"8% to 10%",AND(P60&gt;0.1,P60&lt;=0.15),"10% to 15%",AND(P60&gt;0.15,P60&lt;=0.2),"15% to 20%",AND(P60&gt;0.2,P60&lt;=0.25),"20% to 25%",AND(P60&gt;0.25,P60&lt;=0.3),"25% to 30%",AND(P60&gt;0.3,P60&lt;=0.4),"30% to 40%",AND(P60&gt;0.4,P60&lt;=0.5),"40% to 50%",AND(P60&gt;0.5,P60&lt;=0.75),"50% to 75%",AND(P60&gt;0.75,P60&lt;=1),"75% to 100%")</f>
        <v>2% to 4%</v>
      </c>
      <c r="P60" s="10">
        <f>_xlfn.XLOOKUP($E60,'Raw Data'!$E:$E,'Raw Data'!P:P,"ERROR",0,1)</f>
        <v>0.0269964664310954</v>
      </c>
      <c r="Q60" s="9">
        <f>_xlfn.XLOOKUP($E60,'Raw Data'!$E:$E,'Raw Data'!Q:Q,"ERROR",0,1)</f>
        <v>5.7</v>
      </c>
      <c r="R60" s="9" t="str">
        <f>_xlfn.XLOOKUP($E60,'Raw Data'!$E:$E,'Raw Data'!R:R,"ERROR",0,1)</f>
        <v>fl oz</v>
      </c>
      <c r="S60" s="5" t="str">
        <f t="array" ref="S60">_xlfn.IFS(AND(T60&gt;0,T60&lt;=0.05),"0 to 0.05",AND(T60&gt;0.05,T60&lt;=0.1),"0.05 to 0.1",AND(T60&gt;0.1,T60&lt;=0.2),"0.1 to 0.2",AND(T60&gt;0.2,T60&lt;=0.3),"0.2 to 0.3",AND(T60&gt;0.3,T60&lt;=0.4),"0.3 to 0.4",AND(T60&gt;0.4,T60&lt;=0.5),"0.4 to 0.5",AND(T60&gt;0.5,T60&lt;=0.75),"0.5 to 0.75",AND(T60&gt;0.75,T60&lt;=1),"0.75 to 1",AND(T60&gt;1,T60&lt;=2),"1 to 2",AND(T60&gt;2,T60&lt;=3),"2 to 3",AND(T60&gt;3,T60&lt;=4),"3 to 4",AND(T60&gt;4,T60&lt;=5),"4 to 5",AND(T60&gt;5,T60&lt;=10),"5 to 10",T60&gt;10,"10+")</f>
        <v>1 to 2</v>
      </c>
      <c r="T60" s="10">
        <f t="shared" si="1"/>
        <v>1.1781554508002</v>
      </c>
      <c r="U60" s="15" t="str">
        <f t="array" ref="U60">_xlfn.IFS(AND(V60&gt;0,V60&lt;=0.05),"0 to 0.05",AND(V60&gt;0.05,V60&lt;=0.1),"0.05 to 0.1",AND(V60&gt;0.1,V60&lt;=0.2),"0.1 to 0.2",AND(V60&gt;0.2,V60&lt;=0.3),"0.2 to 0.3",AND(V60&gt;0.3,V60&lt;=0.4),"0.3 to 0.4",AND(V60&gt;0.4,V60&lt;=0.5),"0.4 to 0.5",AND(V60&gt;0.5,V60&lt;=0.75),"0.5 to 0.75",AND(V60&gt;0.75,V60&lt;=1),"0.75 to 1",AND(V60&gt;1,V60&lt;=2),"1 to 2",AND(V60&gt;2,V60&lt;=3),"2 to 3",AND(V60&gt;3,V60&lt;=4),"3 to 4",AND(V60&gt;4,V60&lt;=5),"4 to 5",AND(V60&gt;5,V60&lt;=10),"5 to 10",V60&gt;10,"10+")</f>
        <v>0.3 to 0.4</v>
      </c>
      <c r="V60" s="10">
        <f t="shared" si="2"/>
        <v>0.326927868955707</v>
      </c>
      <c r="W60" s="15" t="str">
        <f t="array" ref="W60">_xlfn.IFS(AND(X60&gt;0,X60&lt;=0.05),"0 to 0.05",AND(X60&gt;0.05,X60&lt;=0.1),"0.05 to 0.1",AND(X60&gt;0.1,X60&lt;=0.2),"0.1 to 0.2",AND(X60&gt;0.2,X60&lt;=0.3),"0.2 to 0.3",AND(X60&gt;0.3,X60&lt;=0.4),"0.3 to 0.4",AND(X60&gt;0.4,X60&lt;=0.5),"0.4 to 0.5",AND(X60&gt;0.5,X60&lt;=0.75),"0.5 to 0.75",AND(X60&gt;0.75,X60&lt;=1),"0.75 to 1",AND(X60&gt;1,X60&lt;=2),"1 to 2",AND(X60&gt;2,X60&lt;=3),"2 to 3",AND(X60&gt;3,X60&lt;=4),"3 to 4",AND(X60&gt;4,X60&lt;=5),"4 to 5",AND(X60&gt;5,X60&lt;=10),"5 to 10",X60&gt;10,"10+")</f>
        <v>0.3 to 0.4</v>
      </c>
      <c r="X60" s="16">
        <f t="shared" si="3"/>
        <v>0.318101971716054</v>
      </c>
      <c r="Y60" s="5" t="str">
        <f t="array" ref="Y60">_xlfn.IFS(AND(Z60&gt;0,Z60&lt;=1),"0 to 1",AND(Z60&gt;1,Z60&lt;=2),"1 to 2",AND(Z60&gt;2,Z60&lt;=4),"2 to 4",AND(Z60&gt;4,Z60&lt;=6),"4 to 6",AND(Z60&gt;6,Z60&lt;=8),"6 to 8",AND(Z60&gt;8,Z60&lt;=10),"8 to 10",AND(Z60&gt;10,Z60&lt;=15),"10 to 15",AND(Z60&gt;15,Z60&lt;=20),"15 to 20",AND(Z60&gt;20,Z60&lt;=25),"20 to 25",AND(Z60&gt;25,Z60&lt;=30),"25 to 30",AND(Z60&gt;30,Z60&lt;=40),"30 to 40",AND(Z60&gt;40,Z60&lt;=50),"40 to 50",Z60&gt;50,"50+")</f>
        <v>4 to 6</v>
      </c>
      <c r="Z60" s="9">
        <f t="array" ref="Z60">_xlfn.IFS(AA60="oz",_xlfn.IFS(R60="oz",Q60,R60="fl oz",Q60*1.04,R60="ml",Q60*0.0338),AA60="fl oz",_xlfn.IFS(R60="oz",Q60/1.04,R60="fl oz",Q60,R60="ml",Q60*0.0338/1.04),AA60="ml",_xlfn.IFS(R60="oz",Q60/0.0338,R60="fl oz",Q60*1.04/0.0338,R60="ml",Q60))</f>
        <v>5.928</v>
      </c>
      <c r="AA60" s="9" t="str">
        <f>_xlfn.XLOOKUP($E60,'Raw Data'!$E:$E,'Raw Data'!AA:AA,"ERROR",0,1)</f>
        <v>oz</v>
      </c>
      <c r="AB60" s="5" t="s">
        <v>236</v>
      </c>
      <c r="AC60" s="5" t="s">
        <v>43</v>
      </c>
      <c r="AD60" s="5" t="s">
        <v>43</v>
      </c>
      <c r="AE60">
        <f>IF(SUMIF('Benefits Backend'!$AE$1:$BO$1,AE$3,'Benefits Backend'!$AE59:$BO59)&gt;=1,1,0)*$H60</f>
        <v>2616</v>
      </c>
      <c r="AF60">
        <f>IF(SUMIF('Benefits Backend'!$AE$1:$BO$1,AF$3,'Benefits Backend'!$AE59:$BO59)&gt;=1,1,0)*$H60</f>
        <v>0</v>
      </c>
      <c r="AG60">
        <f>IF(SUMIF('Benefits Backend'!$AE$1:$BO$1,AG$3,'Benefits Backend'!$AE59:$BO59)&gt;=1,1,0)*$H60</f>
        <v>0</v>
      </c>
      <c r="AH60">
        <f>IF(SUMIF('Benefits Backend'!$AE$1:$BO$1,AH$3,'Benefits Backend'!$AE59:$BO59)&gt;=1,1,0)*$H60</f>
        <v>0</v>
      </c>
      <c r="AI60">
        <f>IF(SUMIF('Benefits Backend'!$AE$1:$BO$1,AI$3,'Benefits Backend'!$AE59:$BO59)&gt;=1,1,0)*$H60</f>
        <v>0</v>
      </c>
      <c r="AJ60">
        <f>IF(SUMIF('Benefits Backend'!$AE$1:$BO$1,AJ$3,'Benefits Backend'!$AE59:$BO59)&gt;=1,1,0)*$H60</f>
        <v>2616</v>
      </c>
      <c r="AK60">
        <f>IF(SUMIF('Benefits Backend'!$AE$1:$BO$1,AK$3,'Benefits Backend'!$AE59:$BO59)&gt;=1,1,0)*$H60</f>
        <v>0</v>
      </c>
      <c r="AL60">
        <f>IF(SUMIF('Benefits Backend'!$AE$1:$BO$1,AL$3,'Benefits Backend'!$AE59:$BO59)&gt;=1,1,0)*$H60</f>
        <v>2616</v>
      </c>
      <c r="AM60">
        <f>IF(SUMIF('Benefits Backend'!$AE$1:$BO$1,AM$3,'Benefits Backend'!$AE59:$BO59)&gt;=1,1,0)*$H60</f>
        <v>0</v>
      </c>
      <c r="AN60">
        <f>IF(SUMIF('Benefits Backend'!$AE$1:$BO$1,AN$3,'Benefits Backend'!$AE59:$BO59)&gt;=1,1,0)*$H60</f>
        <v>0</v>
      </c>
      <c r="AO60">
        <f>IF(SUMIF('Benefits Backend'!$AE$1:$BO$1,AO$3,'Benefits Backend'!$AE59:$BO59)&gt;=1,1,0)*$H60</f>
        <v>0</v>
      </c>
      <c r="AP60">
        <f>IF(SUMIF('Benefits Backend'!$AE$1:$BO$1,AP$3,'Benefits Backend'!$AE59:$BO59)&gt;=1,1,0)*$H60</f>
        <v>0</v>
      </c>
      <c r="AQ60">
        <f>IF(SUMIF('Benefits Backend'!$AE$1:$BO$1,AQ$3,'Benefits Backend'!$AE59:$BO59)&gt;=1,1,0)*$H60</f>
        <v>0</v>
      </c>
      <c r="AR60">
        <f>IF(SUMIF('Benefits Backend'!$AE$1:$BO$1,AR$3,'Benefits Backend'!$AE59:$BO59)&gt;=1,1,0)*$H60</f>
        <v>0</v>
      </c>
      <c r="AS60">
        <f>IF(SUMIF('Benefits Backend'!$AE$1:$BO$1,AS$3,'Benefits Backend'!$AE59:$BO59)&gt;=1,1,0)*$H60</f>
        <v>0</v>
      </c>
      <c r="AT60">
        <f>IF(SUMIF('Benefits Backend'!$AE$1:$BO$1,AT$3,'Benefits Backend'!$AE59:$BO59)&gt;=1,1,0)*$H60</f>
        <v>0</v>
      </c>
      <c r="AU60">
        <f>IF(SUMIF('Benefits Backend'!$AE$1:$BO$1,AU$3,'Benefits Backend'!$AE59:$BO59)&gt;=1,1,0)*$H60</f>
        <v>0</v>
      </c>
      <c r="AV60">
        <f>IF(SUMIF('Benefits Backend'!$AE$1:$BO$1,AV$3,'Benefits Backend'!$AE59:$BO59)&gt;=1,1,0)*$H60</f>
        <v>0</v>
      </c>
      <c r="AW60">
        <f>IF(SUMIF('Benefits Backend'!$AE$1:$BO$1,AW$3,'Benefits Backend'!$AE59:$BO59)&gt;=1,1,0)*$H60</f>
        <v>0</v>
      </c>
      <c r="AX60">
        <f>IF(SUMIF('Benefits Backend'!$AE$1:$BO$1,AX$3,'Benefits Backend'!$AE59:$BO59)&gt;=1,1,0)*$H60</f>
        <v>0</v>
      </c>
      <c r="AY60">
        <f>IF(SUMIF('Benefits Backend'!$AE$1:$BO$1,AY$3,'Benefits Backend'!$AE59:$BO59)&gt;=1,1,0)*$H60</f>
        <v>0</v>
      </c>
      <c r="AZ60">
        <f>IF(SUMIF('Benefits Backend'!$AE$1:$BO$1,AZ$3,'Benefits Backend'!$AE59:$BO59)&gt;=1,1,0)*$H60</f>
        <v>0</v>
      </c>
      <c r="BA60">
        <f>IF(SUMIF('Benefits Backend'!$AE$1:$BO$1,BA$3,'Benefits Backend'!$AE59:$BO59)&gt;=1,1,0)*$H60</f>
        <v>0</v>
      </c>
      <c r="BB60">
        <f>IF(SUMIF('Benefits Backend'!$AE$1:$BO$1,BB$3,'Benefits Backend'!$AE59:$BO59)&gt;=1,1,0)*$H60</f>
        <v>0</v>
      </c>
      <c r="BC60">
        <f>IF(SUMIF('Benefits Backend'!$AE$1:$BO$1,BC$3,'Benefits Backend'!$AE59:$BO59)&gt;=1,1,0)*$H60</f>
        <v>0</v>
      </c>
      <c r="BD60">
        <f>IF(SUMIF('Benefits Backend'!$AE$1:$BO$1,BD$3,'Benefits Backend'!$AE59:$BO59)&gt;=1,1,0)*$H60</f>
        <v>0</v>
      </c>
      <c r="BE60">
        <f>IF(SUMIF('Benefits Backend'!$AE$1:$BO$1,BE$3,'Benefits Backend'!$AE59:$BO59)&gt;=1,1,0)*$H60</f>
        <v>2616</v>
      </c>
    </row>
    <row r="61" spans="1:57">
      <c r="A61" s="5" t="str">
        <f>_xlfn.XLOOKUP($E61,'Raw Data'!$E:$E,'Raw Data'!A:A,"ERROR",0,1)</f>
        <v>AE</v>
      </c>
      <c r="B61" s="5" t="str">
        <f>_xlfn.XLOOKUP($E61,'Raw Data'!$E:$E,'Raw Data'!B:B,"ERROR",0,1)</f>
        <v>Hair Mousses</v>
      </c>
      <c r="C61" s="5" t="str">
        <f>_xlfn.XLOOKUP($E61,'Raw Data'!$E:$E,'Raw Data'!C:C,"ERROR",0,1)</f>
        <v>The Doux</v>
      </c>
      <c r="D61" s="5" t="str">
        <f>_xlfn.XLOOKUP($E61,'Raw Data'!$E:$E,'Raw Data'!D:D,"ERROR",0,1)</f>
        <v>www.amazon.ae/dp/B08J4GB7YG</v>
      </c>
      <c r="E61" s="5" t="s">
        <v>237</v>
      </c>
      <c r="F61" s="9" t="str">
        <f>_xlfn.XLOOKUP($E61,'Raw Data'!$E:$E,'Raw Data'!F:F,"ERROR",0,1)</f>
        <v>The Doux Mousse Define Texture Foam 7 Oz. The Doux Mousse Define Texture Foam 7 Oz.</v>
      </c>
      <c r="G61" s="10">
        <f>_xlfn.XLOOKUP($E61,'Raw Data'!$E:$E,'Raw Data'!G:G,"ERROR",0,1)</f>
        <v>27</v>
      </c>
      <c r="H61" s="9">
        <f>_xlfn.XLOOKUP($E61,'Raw Data'!$E:$E,'Raw Data'!H:H,"ERROR",0,1)</f>
        <v>2610.34</v>
      </c>
      <c r="I61" s="9">
        <f>_xlfn.XLOOKUP($E61,'Raw Data'!$E:$E,'Raw Data'!I:I,"ERROR",0,1)</f>
        <v>0.0034947782897519</v>
      </c>
      <c r="J61" s="9" t="str">
        <f>_xlfn.XLOOKUP($E61,'Raw Data'!$E:$E,'Raw Data'!J:J,"ERROR",0,1)</f>
        <v>Yes</v>
      </c>
      <c r="K61" s="14" t="str">
        <f t="array" ref="K61">_xlfn.IFS(AND(L61&gt;0,L61&lt;=5),"0 to 5",AND(L61&gt;5,L61&lt;=10),"5 to 10",AND(L61&gt;10,L61&lt;=15),"10 to 15",AND(L61&gt;15,L61&lt;=20),"15 to 20",AND(L61&gt;20,L61&lt;=30),"20 to 30",AND(L61&gt;30,L61&lt;=40),"30 to 40",AND(L61&gt;40,L61&lt;=50),"40 to 50",AND(L61&gt;50,L61&lt;=75),"50 to 75",AND(L61&gt;75,L61&lt;=100),"75 to 100",AND(L61&gt;100,L61&lt;=150),"100 to 150",AND(L61&gt;150,L61&lt;=200),"150 to 200",AND(L61&gt;200,L61&lt;=250),"200 to 250",AND(L61&gt;250,L61&lt;=300),"250 to 300",AND(L61&gt;300,L61&lt;=400),"300 to 400",AND(L61&gt;400,L61&lt;=500),"400 to 500",L61&gt;500,"500+")</f>
        <v>100 to 150</v>
      </c>
      <c r="L61" s="9">
        <f>_xlfn.XLOOKUP($E61,'Raw Data'!$E:$E,'Raw Data'!L:L,"ERROR",0,1)</f>
        <v>105.37</v>
      </c>
      <c r="M61" s="14" t="str">
        <f t="array" ref="M61">_xlfn.IFS(AND(N61&gt;0,N61&lt;=5),"0 to 5",AND(N61&gt;5,N61&lt;=10),"5 to 10",AND(N61&gt;10,N61&lt;=15),"10 to 15",AND(N61&gt;15,N61&lt;=20),"15 to 20",AND(N61&gt;20,N61&lt;=30),"20 to 30",AND(N61&gt;30,N61&lt;=40),"30 to 40",AND(N61&gt;40,N61&lt;=50),"40 to 50",AND(N61&gt;50,N61&lt;=75),"50 to 75",AND(N61&gt;75,N61&lt;=100),"75 to 100",AND(N61&gt;100,N61&lt;=150),"100 to 150",AND(N61&gt;150,N61&lt;=200),"150 to 200",AND(N61&gt;200,N61&lt;=250),"200 to 250",AND(N61&gt;250,N61&lt;=300),"250 to 300",AND(N61&gt;300,N61&lt;=400),"300 to 400",AND(N61&gt;400,N61&lt;=500),"400 to 500",N61&gt;500,"500+")</f>
        <v>100 to 150</v>
      </c>
      <c r="N61" s="9">
        <f>_xlfn.XLOOKUP($E61,'Raw Data'!$E:$E,'Raw Data'!N:N,"ERROR",0,1)</f>
        <v>107.84</v>
      </c>
      <c r="O61" s="14" t="str">
        <f t="array" ref="O61">_xlfn.IFS(P61=0,"No Discount",AND(P61&gt;0,P61&lt;=0.02),"0% to 2%",AND(P61&gt;0.02,P61&lt;=0.04),"2% to 4%",AND(P61&gt;0.04,P61&lt;=0.06),"4% to 6%",AND(P61&gt;0.06,P61&lt;=0.08),"6% to 8%",AND(P61&gt;0.08,P61&lt;=0.1),"8% to 10%",AND(P61&gt;0.1,P61&lt;=0.15),"10% to 15%",AND(P61&gt;0.15,P61&lt;=0.2),"15% to 20%",AND(P61&gt;0.2,P61&lt;=0.25),"20% to 25%",AND(P61&gt;0.25,P61&lt;=0.3),"25% to 30%",AND(P61&gt;0.3,P61&lt;=0.4),"30% to 40%",AND(P61&gt;0.4,P61&lt;=0.5),"40% to 50%",AND(P61&gt;0.5,P61&lt;=0.75),"50% to 75%",AND(P61&gt;0.75,P61&lt;=1),"75% to 100%")</f>
        <v>2% to 4%</v>
      </c>
      <c r="P61" s="10">
        <f>_xlfn.XLOOKUP($E61,'Raw Data'!$E:$E,'Raw Data'!P:P,"ERROR",0,1)</f>
        <v>0.0229043026706231</v>
      </c>
      <c r="Q61" s="9">
        <f>_xlfn.XLOOKUP($E61,'Raw Data'!$E:$E,'Raw Data'!Q:Q,"ERROR",0,1)</f>
        <v>7</v>
      </c>
      <c r="R61" s="9" t="str">
        <f>_xlfn.XLOOKUP($E61,'Raw Data'!$E:$E,'Raw Data'!R:R,"ERROR",0,1)</f>
        <v>oz</v>
      </c>
      <c r="S61" s="5" t="str">
        <f t="array" ref="S61">_xlfn.IFS(AND(T61&gt;0,T61&lt;=0.05),"0 to 0.05",AND(T61&gt;0.05,T61&lt;=0.1),"0.05 to 0.1",AND(T61&gt;0.1,T61&lt;=0.2),"0.1 to 0.2",AND(T61&gt;0.2,T61&lt;=0.3),"0.2 to 0.3",AND(T61&gt;0.3,T61&lt;=0.4),"0.3 to 0.4",AND(T61&gt;0.4,T61&lt;=0.5),"0.4 to 0.5",AND(T61&gt;0.5,T61&lt;=0.75),"0.5 to 0.75",AND(T61&gt;0.75,T61&lt;=1),"0.75 to 1",AND(T61&gt;1,T61&lt;=2),"1 to 2",AND(T61&gt;2,T61&lt;=3),"2 to 3",AND(T61&gt;3,T61&lt;=4),"3 to 4",AND(T61&gt;4,T61&lt;=5),"4 to 5",AND(T61&gt;5,T61&lt;=10),"5 to 10",T61&gt;10,"10+")</f>
        <v>0.5 to 0.75</v>
      </c>
      <c r="T61" s="10">
        <f t="shared" si="1"/>
        <v>0.509058408618774</v>
      </c>
      <c r="U61" s="15" t="str">
        <f t="array" ref="U61">_xlfn.IFS(AND(V61&gt;0,V61&lt;=0.05),"0 to 0.05",AND(V61&gt;0.05,V61&lt;=0.1),"0.05 to 0.1",AND(V61&gt;0.1,V61&lt;=0.2),"0.1 to 0.2",AND(V61&gt;0.2,V61&lt;=0.3),"0.2 to 0.3",AND(V61&gt;0.3,V61&lt;=0.4),"0.3 to 0.4",AND(V61&gt;0.4,V61&lt;=0.5),"0.4 to 0.5",AND(V61&gt;0.5,V61&lt;=0.75),"0.5 to 0.75",AND(V61&gt;0.75,V61&lt;=1),"0.75 to 1",AND(V61&gt;1,V61&lt;=2),"1 to 2",AND(V61&gt;2,V61&lt;=3),"2 to 3",AND(V61&gt;3,V61&lt;=4),"3 to 4",AND(V61&gt;4,V61&lt;=5),"4 to 5",AND(V61&gt;5,V61&lt;=10),"5 to 10",V61&gt;10,"10+")</f>
        <v>0.1 to 0.2</v>
      </c>
      <c r="V61" s="10">
        <f t="shared" si="2"/>
        <v>0.140667665104594</v>
      </c>
      <c r="W61" s="15" t="str">
        <f t="array" ref="W61">_xlfn.IFS(AND(X61&gt;0,X61&lt;=0.05),"0 to 0.05",AND(X61&gt;0.05,X61&lt;=0.1),"0.05 to 0.1",AND(X61&gt;0.1,X61&lt;=0.2),"0.1 to 0.2",AND(X61&gt;0.2,X61&lt;=0.3),"0.2 to 0.3",AND(X61&gt;0.3,X61&lt;=0.4),"0.3 to 0.4",AND(X61&gt;0.4,X61&lt;=0.5),"0.4 to 0.5",AND(X61&gt;0.5,X61&lt;=0.75),"0.5 to 0.75",AND(X61&gt;0.75,X61&lt;=1),"0.75 to 1",AND(X61&gt;1,X61&lt;=2),"1 to 2",AND(X61&gt;2,X61&lt;=3),"2 to 3",AND(X61&gt;3,X61&lt;=4),"3 to 4",AND(X61&gt;4,X61&lt;=5),"4 to 5",AND(X61&gt;5,X61&lt;=10),"5 to 10",X61&gt;10,"10+")</f>
        <v>0.1 to 0.2</v>
      </c>
      <c r="X61" s="16">
        <f t="shared" si="3"/>
        <v>0.137445770327069</v>
      </c>
      <c r="Y61" s="5" t="str">
        <f t="array" ref="Y61">_xlfn.IFS(AND(Z61&gt;0,Z61&lt;=1),"0 to 1",AND(Z61&gt;1,Z61&lt;=2),"1 to 2",AND(Z61&gt;2,Z61&lt;=4),"2 to 4",AND(Z61&gt;4,Z61&lt;=6),"4 to 6",AND(Z61&gt;6,Z61&lt;=8),"6 to 8",AND(Z61&gt;8,Z61&lt;=10),"8 to 10",AND(Z61&gt;10,Z61&lt;=15),"10 to 15",AND(Z61&gt;15,Z61&lt;=20),"15 to 20",AND(Z61&gt;20,Z61&lt;=25),"20 to 25",AND(Z61&gt;25,Z61&lt;=30),"25 to 30",AND(Z61&gt;30,Z61&lt;=40),"30 to 40",AND(Z61&gt;40,Z61&lt;=50),"40 to 50",Z61&gt;50,"50+")</f>
        <v>6 to 8</v>
      </c>
      <c r="Z61" s="9">
        <f t="array" ref="Z61">_xlfn.IFS(AA61="oz",_xlfn.IFS(R61="oz",Q61,R61="fl oz",Q61*1.04,R61="ml",Q61*0.0338),AA61="fl oz",_xlfn.IFS(R61="oz",Q61/1.04,R61="fl oz",Q61,R61="ml",Q61*0.0338/1.04),AA61="ml",_xlfn.IFS(R61="oz",Q61/0.0338,R61="fl oz",Q61*1.04/0.0338,R61="ml",Q61))</f>
        <v>7</v>
      </c>
      <c r="AA61" s="9" t="str">
        <f>_xlfn.XLOOKUP($E61,'Raw Data'!$E:$E,'Raw Data'!AA:AA,"ERROR",0,1)</f>
        <v>oz</v>
      </c>
      <c r="AB61" s="5" t="s">
        <v>238</v>
      </c>
      <c r="AC61" s="5" t="s">
        <v>46</v>
      </c>
      <c r="AD61" s="5" t="s">
        <v>239</v>
      </c>
      <c r="AE61">
        <f>IF(SUMIF('Benefits Backend'!$AE$1:$BO$1,AE$3,'Benefits Backend'!$AE60:$BO60)&gt;=1,1,0)*$H61</f>
        <v>2610.34</v>
      </c>
      <c r="AF61">
        <f>IF(SUMIF('Benefits Backend'!$AE$1:$BO$1,AF$3,'Benefits Backend'!$AE60:$BO60)&gt;=1,1,0)*$H61</f>
        <v>0</v>
      </c>
      <c r="AG61">
        <f>IF(SUMIF('Benefits Backend'!$AE$1:$BO$1,AG$3,'Benefits Backend'!$AE60:$BO60)&gt;=1,1,0)*$H61</f>
        <v>0</v>
      </c>
      <c r="AH61">
        <f>IF(SUMIF('Benefits Backend'!$AE$1:$BO$1,AH$3,'Benefits Backend'!$AE60:$BO60)&gt;=1,1,0)*$H61</f>
        <v>0</v>
      </c>
      <c r="AI61">
        <f>IF(SUMIF('Benefits Backend'!$AE$1:$BO$1,AI$3,'Benefits Backend'!$AE60:$BO60)&gt;=1,1,0)*$H61</f>
        <v>0</v>
      </c>
      <c r="AJ61">
        <f>IF(SUMIF('Benefits Backend'!$AE$1:$BO$1,AJ$3,'Benefits Backend'!$AE60:$BO60)&gt;=1,1,0)*$H61</f>
        <v>2610.34</v>
      </c>
      <c r="AK61">
        <f>IF(SUMIF('Benefits Backend'!$AE$1:$BO$1,AK$3,'Benefits Backend'!$AE60:$BO60)&gt;=1,1,0)*$H61</f>
        <v>0</v>
      </c>
      <c r="AL61">
        <f>IF(SUMIF('Benefits Backend'!$AE$1:$BO$1,AL$3,'Benefits Backend'!$AE60:$BO60)&gt;=1,1,0)*$H61</f>
        <v>0</v>
      </c>
      <c r="AM61">
        <f>IF(SUMIF('Benefits Backend'!$AE$1:$BO$1,AM$3,'Benefits Backend'!$AE60:$BO60)&gt;=1,1,0)*$H61</f>
        <v>0</v>
      </c>
      <c r="AN61">
        <f>IF(SUMIF('Benefits Backend'!$AE$1:$BO$1,AN$3,'Benefits Backend'!$AE60:$BO60)&gt;=1,1,0)*$H61</f>
        <v>0</v>
      </c>
      <c r="AO61">
        <f>IF(SUMIF('Benefits Backend'!$AE$1:$BO$1,AO$3,'Benefits Backend'!$AE60:$BO60)&gt;=1,1,0)*$H61</f>
        <v>0</v>
      </c>
      <c r="AP61">
        <f>IF(SUMIF('Benefits Backend'!$AE$1:$BO$1,AP$3,'Benefits Backend'!$AE60:$BO60)&gt;=1,1,0)*$H61</f>
        <v>0</v>
      </c>
      <c r="AQ61">
        <f>IF(SUMIF('Benefits Backend'!$AE$1:$BO$1,AQ$3,'Benefits Backend'!$AE60:$BO60)&gt;=1,1,0)*$H61</f>
        <v>2610.34</v>
      </c>
      <c r="AR61">
        <f>IF(SUMIF('Benefits Backend'!$AE$1:$BO$1,AR$3,'Benefits Backend'!$AE60:$BO60)&gt;=1,1,0)*$H61</f>
        <v>2610.34</v>
      </c>
      <c r="AS61">
        <f>IF(SUMIF('Benefits Backend'!$AE$1:$BO$1,AS$3,'Benefits Backend'!$AE60:$BO60)&gt;=1,1,0)*$H61</f>
        <v>0</v>
      </c>
      <c r="AT61">
        <f>IF(SUMIF('Benefits Backend'!$AE$1:$BO$1,AT$3,'Benefits Backend'!$AE60:$BO60)&gt;=1,1,0)*$H61</f>
        <v>0</v>
      </c>
      <c r="AU61">
        <f>IF(SUMIF('Benefits Backend'!$AE$1:$BO$1,AU$3,'Benefits Backend'!$AE60:$BO60)&gt;=1,1,0)*$H61</f>
        <v>0</v>
      </c>
      <c r="AV61">
        <f>IF(SUMIF('Benefits Backend'!$AE$1:$BO$1,AV$3,'Benefits Backend'!$AE60:$BO60)&gt;=1,1,0)*$H61</f>
        <v>0</v>
      </c>
      <c r="AW61">
        <f>IF(SUMIF('Benefits Backend'!$AE$1:$BO$1,AW$3,'Benefits Backend'!$AE60:$BO60)&gt;=1,1,0)*$H61</f>
        <v>0</v>
      </c>
      <c r="AX61">
        <f>IF(SUMIF('Benefits Backend'!$AE$1:$BO$1,AX$3,'Benefits Backend'!$AE60:$BO60)&gt;=1,1,0)*$H61</f>
        <v>0</v>
      </c>
      <c r="AY61">
        <f>IF(SUMIF('Benefits Backend'!$AE$1:$BO$1,AY$3,'Benefits Backend'!$AE60:$BO60)&gt;=1,1,0)*$H61</f>
        <v>0</v>
      </c>
      <c r="AZ61">
        <f>IF(SUMIF('Benefits Backend'!$AE$1:$BO$1,AZ$3,'Benefits Backend'!$AE60:$BO60)&gt;=1,1,0)*$H61</f>
        <v>0</v>
      </c>
      <c r="BA61">
        <f>IF(SUMIF('Benefits Backend'!$AE$1:$BO$1,BA$3,'Benefits Backend'!$AE60:$BO60)&gt;=1,1,0)*$H61</f>
        <v>0</v>
      </c>
      <c r="BB61">
        <f>IF(SUMIF('Benefits Backend'!$AE$1:$BO$1,BB$3,'Benefits Backend'!$AE60:$BO60)&gt;=1,1,0)*$H61</f>
        <v>0</v>
      </c>
      <c r="BC61">
        <f>IF(SUMIF('Benefits Backend'!$AE$1:$BO$1,BC$3,'Benefits Backend'!$AE60:$BO60)&gt;=1,1,0)*$H61</f>
        <v>0</v>
      </c>
      <c r="BD61">
        <f>IF(SUMIF('Benefits Backend'!$AE$1:$BO$1,BD$3,'Benefits Backend'!$AE60:$BO60)&gt;=1,1,0)*$H61</f>
        <v>0</v>
      </c>
      <c r="BE61">
        <f>IF(SUMIF('Benefits Backend'!$AE$1:$BO$1,BE$3,'Benefits Backend'!$AE60:$BO60)&gt;=1,1,0)*$H61</f>
        <v>0</v>
      </c>
    </row>
    <row r="62" spans="1:57">
      <c r="A62" s="5" t="str">
        <f>_xlfn.XLOOKUP($E62,'Raw Data'!$E:$E,'Raw Data'!A:A,"ERROR",0,1)</f>
        <v>AE</v>
      </c>
      <c r="B62" s="5" t="str">
        <f>_xlfn.XLOOKUP($E62,'Raw Data'!$E:$E,'Raw Data'!B:B,"ERROR",0,1)</f>
        <v>Hair Mousses</v>
      </c>
      <c r="C62" s="5" t="str">
        <f>_xlfn.XLOOKUP($E62,'Raw Data'!$E:$E,'Raw Data'!C:C,"ERROR",0,1)</f>
        <v>ORIBE</v>
      </c>
      <c r="D62" s="5" t="str">
        <f>_xlfn.XLOOKUP($E62,'Raw Data'!$E:$E,'Raw Data'!D:D,"ERROR",0,1)</f>
        <v>www.amazon.ae/dp/B00J9PYDZ0</v>
      </c>
      <c r="E62" s="5" t="s">
        <v>240</v>
      </c>
      <c r="F62" s="9" t="str">
        <f>_xlfn.XLOOKUP($E62,'Raw Data'!$E:$E,'Raw Data'!F:F,"ERROR",0,1)</f>
        <v>Oribe Grandiose Hair Plumping  Mousse , 2.5 oz</v>
      </c>
      <c r="G62" s="10">
        <f>_xlfn.XLOOKUP($E62,'Raw Data'!$E:$E,'Raw Data'!G:G,"ERROR",0,1)</f>
        <v>20</v>
      </c>
      <c r="H62" s="9">
        <f>_xlfn.XLOOKUP($E62,'Raw Data'!$E:$E,'Raw Data'!H:H,"ERROR",0,1)</f>
        <v>2551.87</v>
      </c>
      <c r="I62" s="9">
        <f>_xlfn.XLOOKUP($E62,'Raw Data'!$E:$E,'Raw Data'!I:I,"ERROR",0,1)</f>
        <v>0.00341649741959636</v>
      </c>
      <c r="J62" s="9" t="str">
        <f>_xlfn.XLOOKUP($E62,'Raw Data'!$E:$E,'Raw Data'!J:J,"ERROR",0,1)</f>
        <v>Yes</v>
      </c>
      <c r="K62" s="14" t="str">
        <f t="array" ref="K62">_xlfn.IFS(AND(L62&gt;0,L62&lt;=5),"0 to 5",AND(L62&gt;5,L62&lt;=10),"5 to 10",AND(L62&gt;10,L62&lt;=15),"10 to 15",AND(L62&gt;15,L62&lt;=20),"15 to 20",AND(L62&gt;20,L62&lt;=30),"20 to 30",AND(L62&gt;30,L62&lt;=40),"30 to 40",AND(L62&gt;40,L62&lt;=50),"40 to 50",AND(L62&gt;50,L62&lt;=75),"50 to 75",AND(L62&gt;75,L62&lt;=100),"75 to 100",AND(L62&gt;100,L62&lt;=150),"100 to 150",AND(L62&gt;150,L62&lt;=200),"150 to 200",AND(L62&gt;200,L62&lt;=250),"200 to 250",AND(L62&gt;250,L62&lt;=300),"250 to 300",AND(L62&gt;300,L62&lt;=400),"300 to 400",AND(L62&gt;400,L62&lt;=500),"400 to 500",L62&gt;500,"500+")</f>
        <v>100 to 150</v>
      </c>
      <c r="L62" s="9">
        <f>_xlfn.XLOOKUP($E62,'Raw Data'!$E:$E,'Raw Data'!L:L,"ERROR",0,1)</f>
        <v>129.9</v>
      </c>
      <c r="M62" s="14" t="str">
        <f t="array" ref="M62">_xlfn.IFS(AND(N62&gt;0,N62&lt;=5),"0 to 5",AND(N62&gt;5,N62&lt;=10),"5 to 10",AND(N62&gt;10,N62&lt;=15),"10 to 15",AND(N62&gt;15,N62&lt;=20),"15 to 20",AND(N62&gt;20,N62&lt;=30),"20 to 30",AND(N62&gt;30,N62&lt;=40),"30 to 40",AND(N62&gt;40,N62&lt;=50),"40 to 50",AND(N62&gt;50,N62&lt;=75),"50 to 75",AND(N62&gt;75,N62&lt;=100),"75 to 100",AND(N62&gt;100,N62&lt;=150),"100 to 150",AND(N62&gt;150,N62&lt;=200),"150 to 200",AND(N62&gt;200,N62&lt;=250),"200 to 250",AND(N62&gt;250,N62&lt;=300),"250 to 300",AND(N62&gt;300,N62&lt;=400),"300 to 400",AND(N62&gt;400,N62&lt;=500),"400 to 500",N62&gt;500,"500+")</f>
        <v>100 to 150</v>
      </c>
      <c r="N62" s="9">
        <f>_xlfn.XLOOKUP($E62,'Raw Data'!$E:$E,'Raw Data'!N:N,"ERROR",0,1)</f>
        <v>137.75</v>
      </c>
      <c r="O62" s="14" t="str">
        <f t="array" ref="O62">_xlfn.IFS(P62=0,"No Discount",AND(P62&gt;0,P62&lt;=0.02),"0% to 2%",AND(P62&gt;0.02,P62&lt;=0.04),"2% to 4%",AND(P62&gt;0.04,P62&lt;=0.06),"4% to 6%",AND(P62&gt;0.06,P62&lt;=0.08),"6% to 8%",AND(P62&gt;0.08,P62&lt;=0.1),"8% to 10%",AND(P62&gt;0.1,P62&lt;=0.15),"10% to 15%",AND(P62&gt;0.15,P62&lt;=0.2),"15% to 20%",AND(P62&gt;0.2,P62&lt;=0.25),"20% to 25%",AND(P62&gt;0.25,P62&lt;=0.3),"25% to 30%",AND(P62&gt;0.3,P62&lt;=0.4),"30% to 40%",AND(P62&gt;0.4,P62&lt;=0.5),"40% to 50%",AND(P62&gt;0.5,P62&lt;=0.75),"50% to 75%",AND(P62&gt;0.75,P62&lt;=1),"75% to 100%")</f>
        <v>4% to 6%</v>
      </c>
      <c r="P62" s="10">
        <f>_xlfn.XLOOKUP($E62,'Raw Data'!$E:$E,'Raw Data'!P:P,"ERROR",0,1)</f>
        <v>0.0569872958257713</v>
      </c>
      <c r="Q62" s="9">
        <f>_xlfn.XLOOKUP($E62,'Raw Data'!$E:$E,'Raw Data'!Q:Q,"ERROR",0,1)</f>
        <v>2.5</v>
      </c>
      <c r="R62" s="9" t="str">
        <f>_xlfn.XLOOKUP($E62,'Raw Data'!$E:$E,'Raw Data'!R:R,"ERROR",0,1)</f>
        <v>oz</v>
      </c>
      <c r="S62" s="5" t="str">
        <f t="array" ref="S62">_xlfn.IFS(AND(T62&gt;0,T62&lt;=0.05),"0 to 0.05",AND(T62&gt;0.05,T62&lt;=0.1),"0.05 to 0.1",AND(T62&gt;0.1,T62&lt;=0.2),"0.1 to 0.2",AND(T62&gt;0.2,T62&lt;=0.3),"0.2 to 0.3",AND(T62&gt;0.3,T62&lt;=0.4),"0.3 to 0.4",AND(T62&gt;0.4,T62&lt;=0.5),"0.4 to 0.5",AND(T62&gt;0.5,T62&lt;=0.75),"0.5 to 0.75",AND(T62&gt;0.75,T62&lt;=1),"0.75 to 1",AND(T62&gt;1,T62&lt;=2),"1 to 2",AND(T62&gt;2,T62&lt;=3),"2 to 3",AND(T62&gt;3,T62&lt;=4),"3 to 4",AND(T62&gt;4,T62&lt;=5),"4 to 5",AND(T62&gt;5,T62&lt;=10),"5 to 10",T62&gt;10,"10+")</f>
        <v>1 to 2</v>
      </c>
      <c r="T62" s="10">
        <f t="shared" si="1"/>
        <v>1.75718633750423</v>
      </c>
      <c r="U62" s="15" t="str">
        <f t="array" ref="U62">_xlfn.IFS(AND(V62&gt;0,V62&lt;=0.05),"0 to 0.05",AND(V62&gt;0.05,V62&lt;=0.1),"0.05 to 0.1",AND(V62&gt;0.1,V62&lt;=0.2),"0.1 to 0.2",AND(V62&gt;0.2,V62&lt;=0.3),"0.2 to 0.3",AND(V62&gt;0.3,V62&lt;=0.4),"0.3 to 0.4",AND(V62&gt;0.4,V62&lt;=0.5),"0.4 to 0.5",AND(V62&gt;0.5,V62&lt;=0.75),"0.5 to 0.75",AND(V62&gt;0.75,V62&lt;=1),"0.75 to 1",AND(V62&gt;1,V62&lt;=2),"1 to 2",AND(V62&gt;2,V62&lt;=3),"2 to 3",AND(V62&gt;3,V62&lt;=4),"3 to 4",AND(V62&gt;4,V62&lt;=5),"4 to 5",AND(V62&gt;5,V62&lt;=10),"5 to 10",V62&gt;10,"10+")</f>
        <v>0.5 to 0.75</v>
      </c>
      <c r="V62" s="10">
        <f t="shared" si="2"/>
        <v>0.503111261413595</v>
      </c>
      <c r="W62" s="15" t="str">
        <f t="array" ref="W62">_xlfn.IFS(AND(X62&gt;0,X62&lt;=0.05),"0 to 0.05",AND(X62&gt;0.05,X62&lt;=0.1),"0.05 to 0.1",AND(X62&gt;0.1,X62&lt;=0.2),"0.1 to 0.2",AND(X62&gt;0.2,X62&lt;=0.3),"0.2 to 0.3",AND(X62&gt;0.3,X62&lt;=0.4),"0.3 to 0.4",AND(X62&gt;0.4,X62&lt;=0.5),"0.4 to 0.5",AND(X62&gt;0.5,X62&lt;=0.75),"0.5 to 0.75",AND(X62&gt;0.75,X62&lt;=1),"0.75 to 1",AND(X62&gt;1,X62&lt;=2),"1 to 2",AND(X62&gt;2,X62&lt;=3),"2 to 3",AND(X62&gt;3,X62&lt;=4),"3 to 4",AND(X62&gt;4,X62&lt;=5),"4 to 5",AND(X62&gt;5,X62&lt;=10),"5 to 10",X62&gt;10,"10+")</f>
        <v>0.4 to 0.5</v>
      </c>
      <c r="X62" s="16">
        <f t="shared" si="3"/>
        <v>0.474440311126141</v>
      </c>
      <c r="Y62" s="5" t="str">
        <f t="array" ref="Y62">_xlfn.IFS(AND(Z62&gt;0,Z62&lt;=1),"0 to 1",AND(Z62&gt;1,Z62&lt;=2),"1 to 2",AND(Z62&gt;2,Z62&lt;=4),"2 to 4",AND(Z62&gt;4,Z62&lt;=6),"4 to 6",AND(Z62&gt;6,Z62&lt;=8),"6 to 8",AND(Z62&gt;8,Z62&lt;=10),"8 to 10",AND(Z62&gt;10,Z62&lt;=15),"10 to 15",AND(Z62&gt;15,Z62&lt;=20),"15 to 20",AND(Z62&gt;20,Z62&lt;=25),"20 to 25",AND(Z62&gt;25,Z62&lt;=30),"25 to 30",AND(Z62&gt;30,Z62&lt;=40),"30 to 40",AND(Z62&gt;40,Z62&lt;=50),"40 to 50",Z62&gt;50,"50+")</f>
        <v>2 to 4</v>
      </c>
      <c r="Z62" s="9">
        <f t="array" ref="Z62">_xlfn.IFS(AA62="oz",_xlfn.IFS(R62="oz",Q62,R62="fl oz",Q62*1.04,R62="ml",Q62*0.0338),AA62="fl oz",_xlfn.IFS(R62="oz",Q62/1.04,R62="fl oz",Q62,R62="ml",Q62*0.0338/1.04),AA62="ml",_xlfn.IFS(R62="oz",Q62/0.0338,R62="fl oz",Q62*1.04/0.0338,R62="ml",Q62))</f>
        <v>2.5</v>
      </c>
      <c r="AA62" s="9" t="str">
        <f>_xlfn.XLOOKUP($E62,'Raw Data'!$E:$E,'Raw Data'!AA:AA,"ERROR",0,1)</f>
        <v>oz</v>
      </c>
      <c r="AB62" s="5" t="s">
        <v>33</v>
      </c>
      <c r="AC62" s="5" t="s">
        <v>241</v>
      </c>
      <c r="AD62" s="5" t="s">
        <v>242</v>
      </c>
      <c r="AE62">
        <f>IF(SUMIF('Benefits Backend'!$AE$1:$BO$1,AE$3,'Benefits Backend'!$AE61:$BO61)&gt;=1,1,0)*$H62</f>
        <v>0</v>
      </c>
      <c r="AF62">
        <f>IF(SUMIF('Benefits Backend'!$AE$1:$BO$1,AF$3,'Benefits Backend'!$AE61:$BO61)&gt;=1,1,0)*$H62</f>
        <v>0</v>
      </c>
      <c r="AG62">
        <f>IF(SUMIF('Benefits Backend'!$AE$1:$BO$1,AG$3,'Benefits Backend'!$AE61:$BO61)&gt;=1,1,0)*$H62</f>
        <v>0</v>
      </c>
      <c r="AH62">
        <f>IF(SUMIF('Benefits Backend'!$AE$1:$BO$1,AH$3,'Benefits Backend'!$AE61:$BO61)&gt;=1,1,0)*$H62</f>
        <v>0</v>
      </c>
      <c r="AI62">
        <f>IF(SUMIF('Benefits Backend'!$AE$1:$BO$1,AI$3,'Benefits Backend'!$AE61:$BO61)&gt;=1,1,0)*$H62</f>
        <v>2551.87</v>
      </c>
      <c r="AJ62">
        <f>IF(SUMIF('Benefits Backend'!$AE$1:$BO$1,AJ$3,'Benefits Backend'!$AE61:$BO61)&gt;=1,1,0)*$H62</f>
        <v>0</v>
      </c>
      <c r="AK62">
        <f>IF(SUMIF('Benefits Backend'!$AE$1:$BO$1,AK$3,'Benefits Backend'!$AE61:$BO61)&gt;=1,1,0)*$H62</f>
        <v>0</v>
      </c>
      <c r="AL62">
        <f>IF(SUMIF('Benefits Backend'!$AE$1:$BO$1,AL$3,'Benefits Backend'!$AE61:$BO61)&gt;=1,1,0)*$H62</f>
        <v>0</v>
      </c>
      <c r="AM62">
        <f>IF(SUMIF('Benefits Backend'!$AE$1:$BO$1,AM$3,'Benefits Backend'!$AE61:$BO61)&gt;=1,1,0)*$H62</f>
        <v>0</v>
      </c>
      <c r="AN62">
        <f>IF(SUMIF('Benefits Backend'!$AE$1:$BO$1,AN$3,'Benefits Backend'!$AE61:$BO61)&gt;=1,1,0)*$H62</f>
        <v>0</v>
      </c>
      <c r="AO62">
        <f>IF(SUMIF('Benefits Backend'!$AE$1:$BO$1,AO$3,'Benefits Backend'!$AE61:$BO61)&gt;=1,1,0)*$H62</f>
        <v>0</v>
      </c>
      <c r="AP62">
        <f>IF(SUMIF('Benefits Backend'!$AE$1:$BO$1,AP$3,'Benefits Backend'!$AE61:$BO61)&gt;=1,1,0)*$H62</f>
        <v>0</v>
      </c>
      <c r="AQ62">
        <f>IF(SUMIF('Benefits Backend'!$AE$1:$BO$1,AQ$3,'Benefits Backend'!$AE61:$BO61)&gt;=1,1,0)*$H62</f>
        <v>0</v>
      </c>
      <c r="AR62">
        <f>IF(SUMIF('Benefits Backend'!$AE$1:$BO$1,AR$3,'Benefits Backend'!$AE61:$BO61)&gt;=1,1,0)*$H62</f>
        <v>0</v>
      </c>
      <c r="AS62">
        <f>IF(SUMIF('Benefits Backend'!$AE$1:$BO$1,AS$3,'Benefits Backend'!$AE61:$BO61)&gt;=1,1,0)*$H62</f>
        <v>0</v>
      </c>
      <c r="AT62">
        <f>IF(SUMIF('Benefits Backend'!$AE$1:$BO$1,AT$3,'Benefits Backend'!$AE61:$BO61)&gt;=1,1,0)*$H62</f>
        <v>0</v>
      </c>
      <c r="AU62">
        <f>IF(SUMIF('Benefits Backend'!$AE$1:$BO$1,AU$3,'Benefits Backend'!$AE61:$BO61)&gt;=1,1,0)*$H62</f>
        <v>0</v>
      </c>
      <c r="AV62">
        <f>IF(SUMIF('Benefits Backend'!$AE$1:$BO$1,AV$3,'Benefits Backend'!$AE61:$BO61)&gt;=1,1,0)*$H62</f>
        <v>0</v>
      </c>
      <c r="AW62">
        <f>IF(SUMIF('Benefits Backend'!$AE$1:$BO$1,AW$3,'Benefits Backend'!$AE61:$BO61)&gt;=1,1,0)*$H62</f>
        <v>0</v>
      </c>
      <c r="AX62">
        <f>IF(SUMIF('Benefits Backend'!$AE$1:$BO$1,AX$3,'Benefits Backend'!$AE61:$BO61)&gt;=1,1,0)*$H62</f>
        <v>0</v>
      </c>
      <c r="AY62">
        <f>IF(SUMIF('Benefits Backend'!$AE$1:$BO$1,AY$3,'Benefits Backend'!$AE61:$BO61)&gt;=1,1,0)*$H62</f>
        <v>0</v>
      </c>
      <c r="AZ62">
        <f>IF(SUMIF('Benefits Backend'!$AE$1:$BO$1,AZ$3,'Benefits Backend'!$AE61:$BO61)&gt;=1,1,0)*$H62</f>
        <v>0</v>
      </c>
      <c r="BA62">
        <f>IF(SUMIF('Benefits Backend'!$AE$1:$BO$1,BA$3,'Benefits Backend'!$AE61:$BO61)&gt;=1,1,0)*$H62</f>
        <v>0</v>
      </c>
      <c r="BB62">
        <f>IF(SUMIF('Benefits Backend'!$AE$1:$BO$1,BB$3,'Benefits Backend'!$AE61:$BO61)&gt;=1,1,0)*$H62</f>
        <v>0</v>
      </c>
      <c r="BC62">
        <f>IF(SUMIF('Benefits Backend'!$AE$1:$BO$1,BC$3,'Benefits Backend'!$AE61:$BO61)&gt;=1,1,0)*$H62</f>
        <v>0</v>
      </c>
      <c r="BD62">
        <f>IF(SUMIF('Benefits Backend'!$AE$1:$BO$1,BD$3,'Benefits Backend'!$AE61:$BO61)&gt;=1,1,0)*$H62</f>
        <v>0</v>
      </c>
      <c r="BE62">
        <f>IF(SUMIF('Benefits Backend'!$AE$1:$BO$1,BE$3,'Benefits Backend'!$AE61:$BO61)&gt;=1,1,0)*$H62</f>
        <v>0</v>
      </c>
    </row>
    <row r="63" spans="1:57">
      <c r="A63" s="5" t="str">
        <f>_xlfn.XLOOKUP($E63,'Raw Data'!$E:$E,'Raw Data'!A:A,"ERROR",0,1)</f>
        <v>AE</v>
      </c>
      <c r="B63" s="5" t="str">
        <f>_xlfn.XLOOKUP($E63,'Raw Data'!$E:$E,'Raw Data'!B:B,"ERROR",0,1)</f>
        <v>Hair Mousses</v>
      </c>
      <c r="C63" s="5" t="str">
        <f>_xlfn.XLOOKUP($E63,'Raw Data'!$E:$E,'Raw Data'!C:C,"ERROR",0,1)</f>
        <v>Aussie</v>
      </c>
      <c r="D63" s="5" t="str">
        <f>_xlfn.XLOOKUP($E63,'Raw Data'!$E:$E,'Raw Data'!D:D,"ERROR",0,1)</f>
        <v>www.amazon.ae/dp/B07MM68THK</v>
      </c>
      <c r="E63" s="5" t="s">
        <v>243</v>
      </c>
      <c r="F63" s="9" t="str">
        <f>_xlfn.XLOOKUP($E63,'Raw Data'!$E:$E,'Raw Data'!F:F,"ERROR",0,1)</f>
        <v>Aussie Miracle Curls Mousse, 6oz (Maximum Hold)</v>
      </c>
      <c r="G63" s="10">
        <f>_xlfn.XLOOKUP($E63,'Raw Data'!$E:$E,'Raw Data'!G:G,"ERROR",0,1)</f>
        <v>32</v>
      </c>
      <c r="H63" s="9">
        <f>_xlfn.XLOOKUP($E63,'Raw Data'!$E:$E,'Raw Data'!H:H,"ERROR",0,1)</f>
        <v>2384.44</v>
      </c>
      <c r="I63" s="9">
        <f>_xlfn.XLOOKUP($E63,'Raw Data'!$E:$E,'Raw Data'!I:I,"ERROR",0,1)</f>
        <v>0.00319233860156762</v>
      </c>
      <c r="J63" s="9" t="str">
        <f>_xlfn.XLOOKUP($E63,'Raw Data'!$E:$E,'Raw Data'!J:J,"ERROR",0,1)</f>
        <v>Yes</v>
      </c>
      <c r="K63" s="14" t="str">
        <f t="array" ref="K63">_xlfn.IFS(AND(L63&gt;0,L63&lt;=5),"0 to 5",AND(L63&gt;5,L63&lt;=10),"5 to 10",AND(L63&gt;10,L63&lt;=15),"10 to 15",AND(L63&gt;15,L63&lt;=20),"15 to 20",AND(L63&gt;20,L63&lt;=30),"20 to 30",AND(L63&gt;30,L63&lt;=40),"30 to 40",AND(L63&gt;40,L63&lt;=50),"40 to 50",AND(L63&gt;50,L63&lt;=75),"50 to 75",AND(L63&gt;75,L63&lt;=100),"75 to 100",AND(L63&gt;100,L63&lt;=150),"100 to 150",AND(L63&gt;150,L63&lt;=200),"150 to 200",AND(L63&gt;200,L63&lt;=250),"200 to 250",AND(L63&gt;250,L63&lt;=300),"250 to 300",AND(L63&gt;300,L63&lt;=400),"300 to 400",AND(L63&gt;400,L63&lt;=500),"400 to 500",L63&gt;500,"500+")</f>
        <v>75 to 100</v>
      </c>
      <c r="L63" s="9">
        <f>_xlfn.XLOOKUP($E63,'Raw Data'!$E:$E,'Raw Data'!L:L,"ERROR",0,1)</f>
        <v>75.23</v>
      </c>
      <c r="M63" s="14" t="str">
        <f t="array" ref="M63">_xlfn.IFS(AND(N63&gt;0,N63&lt;=5),"0 to 5",AND(N63&gt;5,N63&lt;=10),"5 to 10",AND(N63&gt;10,N63&lt;=15),"10 to 15",AND(N63&gt;15,N63&lt;=20),"15 to 20",AND(N63&gt;20,N63&lt;=30),"20 to 30",AND(N63&gt;30,N63&lt;=40),"30 to 40",AND(N63&gt;40,N63&lt;=50),"40 to 50",AND(N63&gt;50,N63&lt;=75),"50 to 75",AND(N63&gt;75,N63&lt;=100),"75 to 100",AND(N63&gt;100,N63&lt;=150),"100 to 150",AND(N63&gt;150,N63&lt;=200),"150 to 200",AND(N63&gt;200,N63&lt;=250),"200 to 250",AND(N63&gt;250,N63&lt;=300),"250 to 300",AND(N63&gt;300,N63&lt;=400),"300 to 400",AND(N63&gt;400,N63&lt;=500),"400 to 500",N63&gt;500,"500+")</f>
        <v>75 to 100</v>
      </c>
      <c r="N63" s="9">
        <f>_xlfn.XLOOKUP($E63,'Raw Data'!$E:$E,'Raw Data'!N:N,"ERROR",0,1)</f>
        <v>76.61</v>
      </c>
      <c r="O63" s="14" t="str">
        <f t="array" ref="O63">_xlfn.IFS(P63=0,"No Discount",AND(P63&gt;0,P63&lt;=0.02),"0% to 2%",AND(P63&gt;0.02,P63&lt;=0.04),"2% to 4%",AND(P63&gt;0.04,P63&lt;=0.06),"4% to 6%",AND(P63&gt;0.06,P63&lt;=0.08),"6% to 8%",AND(P63&gt;0.08,P63&lt;=0.1),"8% to 10%",AND(P63&gt;0.1,P63&lt;=0.15),"10% to 15%",AND(P63&gt;0.15,P63&lt;=0.2),"15% to 20%",AND(P63&gt;0.2,P63&lt;=0.25),"20% to 25%",AND(P63&gt;0.25,P63&lt;=0.3),"25% to 30%",AND(P63&gt;0.3,P63&lt;=0.4),"30% to 40%",AND(P63&gt;0.4,P63&lt;=0.5),"40% to 50%",AND(P63&gt;0.5,P63&lt;=0.75),"50% to 75%",AND(P63&gt;0.75,P63&lt;=1),"75% to 100%")</f>
        <v>0% to 2%</v>
      </c>
      <c r="P63" s="10">
        <f>_xlfn.XLOOKUP($E63,'Raw Data'!$E:$E,'Raw Data'!P:P,"ERROR",0,1)</f>
        <v>0.0180133141887481</v>
      </c>
      <c r="Q63" s="9">
        <f>_xlfn.XLOOKUP($E63,'Raw Data'!$E:$E,'Raw Data'!Q:Q,"ERROR",0,1)</f>
        <v>6</v>
      </c>
      <c r="R63" s="9" t="str">
        <f>_xlfn.XLOOKUP($E63,'Raw Data'!$E:$E,'Raw Data'!R:R,"ERROR",0,1)</f>
        <v>oz</v>
      </c>
      <c r="S63" s="5" t="str">
        <f t="array" ref="S63">_xlfn.IFS(AND(T63&gt;0,T63&lt;=0.05),"0 to 0.05",AND(T63&gt;0.05,T63&lt;=0.1),"0.05 to 0.1",AND(T63&gt;0.1,T63&lt;=0.2),"0.1 to 0.2",AND(T63&gt;0.2,T63&lt;=0.3),"0.2 to 0.3",AND(T63&gt;0.3,T63&lt;=0.4),"0.3 to 0.4",AND(T63&gt;0.4,T63&lt;=0.5),"0.4 to 0.5",AND(T63&gt;0.5,T63&lt;=0.75),"0.5 to 0.75",AND(T63&gt;0.75,T63&lt;=1),"0.75 to 1",AND(T63&gt;1,T63&lt;=2),"1 to 2",AND(T63&gt;2,T63&lt;=3),"2 to 3",AND(T63&gt;3,T63&lt;=4),"3 to 4",AND(T63&gt;4,T63&lt;=5),"4 to 5",AND(T63&gt;5,T63&lt;=10),"5 to 10",T63&gt;10,"10+")</f>
        <v>0.4 to 0.5</v>
      </c>
      <c r="T63" s="10">
        <f t="shared" si="1"/>
        <v>0.424022094465111</v>
      </c>
      <c r="U63" s="15" t="str">
        <f t="array" ref="U63">_xlfn.IFS(AND(V63&gt;0,V63&lt;=0.05),"0 to 0.05",AND(V63&gt;0.05,V63&lt;=0.1),"0.05 to 0.1",AND(V63&gt;0.1,V63&lt;=0.2),"0.1 to 0.2",AND(V63&gt;0.2,V63&lt;=0.3),"0.2 to 0.3",AND(V63&gt;0.3,V63&lt;=0.4),"0.3 to 0.4",AND(V63&gt;0.4,V63&lt;=0.5),"0.4 to 0.5",AND(V63&gt;0.5,V63&lt;=0.75),"0.5 to 0.75",AND(V63&gt;0.75,V63&lt;=1),"0.75 to 1",AND(V63&gt;1,V63&lt;=2),"1 to 2",AND(V63&gt;2,V63&lt;=3),"2 to 3",AND(V63&gt;3,V63&lt;=4),"3 to 4",AND(V63&gt;4,V63&lt;=5),"4 to 5",AND(V63&gt;5,V63&lt;=10),"5 to 10",V63&gt;10,"10+")</f>
        <v>0.1 to 0.2</v>
      </c>
      <c r="V63" s="10">
        <f t="shared" si="2"/>
        <v>0.116586066959757</v>
      </c>
      <c r="W63" s="15" t="str">
        <f t="array" ref="W63">_xlfn.IFS(AND(X63&gt;0,X63&lt;=0.05),"0 to 0.05",AND(X63&gt;0.05,X63&lt;=0.1),"0.05 to 0.1",AND(X63&gt;0.1,X63&lt;=0.2),"0.1 to 0.2",AND(X63&gt;0.2,X63&lt;=0.3),"0.2 to 0.3",AND(X63&gt;0.3,X63&lt;=0.4),"0.3 to 0.4",AND(X63&gt;0.4,X63&lt;=0.5),"0.4 to 0.5",AND(X63&gt;0.5,X63&lt;=0.75),"0.5 to 0.75",AND(X63&gt;0.75,X63&lt;=1),"0.75 to 1",AND(X63&gt;1,X63&lt;=2),"1 to 2",AND(X63&gt;2,X63&lt;=3),"2 to 3",AND(X63&gt;3,X63&lt;=4),"3 to 4",AND(X63&gt;4,X63&lt;=5),"4 to 5",AND(X63&gt;5,X63&lt;=10),"5 to 10",X63&gt;10,"10+")</f>
        <v>0.1 to 0.2</v>
      </c>
      <c r="X63" s="16">
        <f t="shared" si="3"/>
        <v>0.11448596550558</v>
      </c>
      <c r="Y63" s="5" t="str">
        <f t="array" ref="Y63">_xlfn.IFS(AND(Z63&gt;0,Z63&lt;=1),"0 to 1",AND(Z63&gt;1,Z63&lt;=2),"1 to 2",AND(Z63&gt;2,Z63&lt;=4),"2 to 4",AND(Z63&gt;4,Z63&lt;=6),"4 to 6",AND(Z63&gt;6,Z63&lt;=8),"6 to 8",AND(Z63&gt;8,Z63&lt;=10),"8 to 10",AND(Z63&gt;10,Z63&lt;=15),"10 to 15",AND(Z63&gt;15,Z63&lt;=20),"15 to 20",AND(Z63&gt;20,Z63&lt;=25),"20 to 25",AND(Z63&gt;25,Z63&lt;=30),"25 to 30",AND(Z63&gt;30,Z63&lt;=40),"30 to 40",AND(Z63&gt;40,Z63&lt;=50),"40 to 50",Z63&gt;50,"50+")</f>
        <v>4 to 6</v>
      </c>
      <c r="Z63" s="9">
        <f t="array" ref="Z63">_xlfn.IFS(AA63="oz",_xlfn.IFS(R63="oz",Q63,R63="fl oz",Q63*1.04,R63="ml",Q63*0.0338),AA63="fl oz",_xlfn.IFS(R63="oz",Q63/1.04,R63="fl oz",Q63,R63="ml",Q63*0.0338/1.04),AA63="ml",_xlfn.IFS(R63="oz",Q63/0.0338,R63="fl oz",Q63*1.04/0.0338,R63="ml",Q63))</f>
        <v>6</v>
      </c>
      <c r="AA63" s="9" t="str">
        <f>_xlfn.XLOOKUP($E63,'Raw Data'!$E:$E,'Raw Data'!AA:AA,"ERROR",0,1)</f>
        <v>oz</v>
      </c>
      <c r="AB63" s="5" t="s">
        <v>36</v>
      </c>
      <c r="AC63" s="5" t="s">
        <v>138</v>
      </c>
      <c r="AD63" s="5" t="s">
        <v>244</v>
      </c>
      <c r="AE63">
        <f>IF(SUMIF('Benefits Backend'!$AE$1:$BO$1,AE$3,'Benefits Backend'!$AE62:$BO62)&gt;=1,1,0)*$H63</f>
        <v>0</v>
      </c>
      <c r="AF63">
        <f>IF(SUMIF('Benefits Backend'!$AE$1:$BO$1,AF$3,'Benefits Backend'!$AE62:$BO62)&gt;=1,1,0)*$H63</f>
        <v>2384.44</v>
      </c>
      <c r="AG63">
        <f>IF(SUMIF('Benefits Backend'!$AE$1:$BO$1,AG$3,'Benefits Backend'!$AE62:$BO62)&gt;=1,1,0)*$H63</f>
        <v>0</v>
      </c>
      <c r="AH63">
        <f>IF(SUMIF('Benefits Backend'!$AE$1:$BO$1,AH$3,'Benefits Backend'!$AE62:$BO62)&gt;=1,1,0)*$H63</f>
        <v>0</v>
      </c>
      <c r="AI63">
        <f>IF(SUMIF('Benefits Backend'!$AE$1:$BO$1,AI$3,'Benefits Backend'!$AE62:$BO62)&gt;=1,1,0)*$H63</f>
        <v>0</v>
      </c>
      <c r="AJ63">
        <f>IF(SUMIF('Benefits Backend'!$AE$1:$BO$1,AJ$3,'Benefits Backend'!$AE62:$BO62)&gt;=1,1,0)*$H63</f>
        <v>0</v>
      </c>
      <c r="AK63">
        <f>IF(SUMIF('Benefits Backend'!$AE$1:$BO$1,AK$3,'Benefits Backend'!$AE62:$BO62)&gt;=1,1,0)*$H63</f>
        <v>0</v>
      </c>
      <c r="AL63">
        <f>IF(SUMIF('Benefits Backend'!$AE$1:$BO$1,AL$3,'Benefits Backend'!$AE62:$BO62)&gt;=1,1,0)*$H63</f>
        <v>0</v>
      </c>
      <c r="AM63">
        <f>IF(SUMIF('Benefits Backend'!$AE$1:$BO$1,AM$3,'Benefits Backend'!$AE62:$BO62)&gt;=1,1,0)*$H63</f>
        <v>0</v>
      </c>
      <c r="AN63">
        <f>IF(SUMIF('Benefits Backend'!$AE$1:$BO$1,AN$3,'Benefits Backend'!$AE62:$BO62)&gt;=1,1,0)*$H63</f>
        <v>0</v>
      </c>
      <c r="AO63">
        <f>IF(SUMIF('Benefits Backend'!$AE$1:$BO$1,AO$3,'Benefits Backend'!$AE62:$BO62)&gt;=1,1,0)*$H63</f>
        <v>0</v>
      </c>
      <c r="AP63">
        <f>IF(SUMIF('Benefits Backend'!$AE$1:$BO$1,AP$3,'Benefits Backend'!$AE62:$BO62)&gt;=1,1,0)*$H63</f>
        <v>0</v>
      </c>
      <c r="AQ63">
        <f>IF(SUMIF('Benefits Backend'!$AE$1:$BO$1,AQ$3,'Benefits Backend'!$AE62:$BO62)&gt;=1,1,0)*$H63</f>
        <v>0</v>
      </c>
      <c r="AR63">
        <f>IF(SUMIF('Benefits Backend'!$AE$1:$BO$1,AR$3,'Benefits Backend'!$AE62:$BO62)&gt;=1,1,0)*$H63</f>
        <v>0</v>
      </c>
      <c r="AS63">
        <f>IF(SUMIF('Benefits Backend'!$AE$1:$BO$1,AS$3,'Benefits Backend'!$AE62:$BO62)&gt;=1,1,0)*$H63</f>
        <v>0</v>
      </c>
      <c r="AT63">
        <f>IF(SUMIF('Benefits Backend'!$AE$1:$BO$1,AT$3,'Benefits Backend'!$AE62:$BO62)&gt;=1,1,0)*$H63</f>
        <v>0</v>
      </c>
      <c r="AU63">
        <f>IF(SUMIF('Benefits Backend'!$AE$1:$BO$1,AU$3,'Benefits Backend'!$AE62:$BO62)&gt;=1,1,0)*$H63</f>
        <v>0</v>
      </c>
      <c r="AV63">
        <f>IF(SUMIF('Benefits Backend'!$AE$1:$BO$1,AV$3,'Benefits Backend'!$AE62:$BO62)&gt;=1,1,0)*$H63</f>
        <v>0</v>
      </c>
      <c r="AW63">
        <f>IF(SUMIF('Benefits Backend'!$AE$1:$BO$1,AW$3,'Benefits Backend'!$AE62:$BO62)&gt;=1,1,0)*$H63</f>
        <v>0</v>
      </c>
      <c r="AX63">
        <f>IF(SUMIF('Benefits Backend'!$AE$1:$BO$1,AX$3,'Benefits Backend'!$AE62:$BO62)&gt;=1,1,0)*$H63</f>
        <v>0</v>
      </c>
      <c r="AY63">
        <f>IF(SUMIF('Benefits Backend'!$AE$1:$BO$1,AY$3,'Benefits Backend'!$AE62:$BO62)&gt;=1,1,0)*$H63</f>
        <v>0</v>
      </c>
      <c r="AZ63">
        <f>IF(SUMIF('Benefits Backend'!$AE$1:$BO$1,AZ$3,'Benefits Backend'!$AE62:$BO62)&gt;=1,1,0)*$H63</f>
        <v>0</v>
      </c>
      <c r="BA63">
        <f>IF(SUMIF('Benefits Backend'!$AE$1:$BO$1,BA$3,'Benefits Backend'!$AE62:$BO62)&gt;=1,1,0)*$H63</f>
        <v>0</v>
      </c>
      <c r="BB63">
        <f>IF(SUMIF('Benefits Backend'!$AE$1:$BO$1,BB$3,'Benefits Backend'!$AE62:$BO62)&gt;=1,1,0)*$H63</f>
        <v>0</v>
      </c>
      <c r="BC63">
        <f>IF(SUMIF('Benefits Backend'!$AE$1:$BO$1,BC$3,'Benefits Backend'!$AE62:$BO62)&gt;=1,1,0)*$H63</f>
        <v>0</v>
      </c>
      <c r="BD63">
        <f>IF(SUMIF('Benefits Backend'!$AE$1:$BO$1,BD$3,'Benefits Backend'!$AE62:$BO62)&gt;=1,1,0)*$H63</f>
        <v>0</v>
      </c>
      <c r="BE63">
        <f>IF(SUMIF('Benefits Backend'!$AE$1:$BO$1,BE$3,'Benefits Backend'!$AE62:$BO62)&gt;=1,1,0)*$H63</f>
        <v>0</v>
      </c>
    </row>
    <row r="64" spans="1:57">
      <c r="A64" s="5" t="str">
        <f>_xlfn.XLOOKUP($E64,'Raw Data'!$E:$E,'Raw Data'!A:A,"ERROR",0,1)</f>
        <v>AE</v>
      </c>
      <c r="B64" s="5" t="str">
        <f>_xlfn.XLOOKUP($E64,'Raw Data'!$E:$E,'Raw Data'!B:B,"ERROR",0,1)</f>
        <v>Hair Mousses</v>
      </c>
      <c r="C64" s="5" t="str">
        <f>_xlfn.XLOOKUP($E64,'Raw Data'!$E:$E,'Raw Data'!C:C,"ERROR",0,1)</f>
        <v>Wella</v>
      </c>
      <c r="D64" s="5" t="str">
        <f>_xlfn.XLOOKUP($E64,'Raw Data'!$E:$E,'Raw Data'!D:D,"ERROR",0,1)</f>
        <v>www.amazon.ae/dp/B01BG8PV4E</v>
      </c>
      <c r="E64" s="5" t="s">
        <v>245</v>
      </c>
      <c r="F64" s="9" t="str">
        <f>_xlfn.XLOOKUP($E64,'Raw Data'!$E:$E,'Raw Data'!F:F,"ERROR",0,1)</f>
        <v>Wella Professionals EIMI Extra Volume Strong Hold Volumizing Hair Mousse | 300 ml | Hair Volumizer with Heat Protection &amp; Shine</v>
      </c>
      <c r="G64" s="10">
        <f>_xlfn.XLOOKUP($E64,'Raw Data'!$E:$E,'Raw Data'!G:G,"ERROR",0,1)</f>
        <v>25</v>
      </c>
      <c r="H64" s="9">
        <f>_xlfn.XLOOKUP($E64,'Raw Data'!$E:$E,'Raw Data'!H:H,"ERROR",0,1)</f>
        <v>2382.6</v>
      </c>
      <c r="I64" s="9">
        <f>_xlfn.XLOOKUP($E64,'Raw Data'!$E:$E,'Raw Data'!I:I,"ERROR",0,1)</f>
        <v>0.00318987517072982</v>
      </c>
      <c r="J64" s="9" t="str">
        <f>_xlfn.XLOOKUP($E64,'Raw Data'!$E:$E,'Raw Data'!J:J,"ERROR",0,1)</f>
        <v>Yes</v>
      </c>
      <c r="K64" s="14" t="str">
        <f t="array" ref="K64">_xlfn.IFS(AND(L64&gt;0,L64&lt;=5),"0 to 5",AND(L64&gt;5,L64&lt;=10),"5 to 10",AND(L64&gt;10,L64&lt;=15),"10 to 15",AND(L64&gt;15,L64&lt;=20),"15 to 20",AND(L64&gt;20,L64&lt;=30),"20 to 30",AND(L64&gt;30,L64&lt;=40),"30 to 40",AND(L64&gt;40,L64&lt;=50),"40 to 50",AND(L64&gt;50,L64&lt;=75),"50 to 75",AND(L64&gt;75,L64&lt;=100),"75 to 100",AND(L64&gt;100,L64&lt;=150),"100 to 150",AND(L64&gt;150,L64&lt;=200),"150 to 200",AND(L64&gt;200,L64&lt;=250),"200 to 250",AND(L64&gt;250,L64&lt;=300),"250 to 300",AND(L64&gt;300,L64&lt;=400),"300 to 400",AND(L64&gt;400,L64&lt;=500),"400 to 500",L64&gt;500,"500+")</f>
        <v>75 to 100</v>
      </c>
      <c r="L64" s="9">
        <f>_xlfn.XLOOKUP($E64,'Raw Data'!$E:$E,'Raw Data'!L:L,"ERROR",0,1)</f>
        <v>94.91</v>
      </c>
      <c r="M64" s="14" t="str">
        <f t="array" ref="M64">_xlfn.IFS(AND(N64&gt;0,N64&lt;=5),"0 to 5",AND(N64&gt;5,N64&lt;=10),"5 to 10",AND(N64&gt;10,N64&lt;=15),"10 to 15",AND(N64&gt;15,N64&lt;=20),"15 to 20",AND(N64&gt;20,N64&lt;=30),"20 to 30",AND(N64&gt;30,N64&lt;=40),"30 to 40",AND(N64&gt;40,N64&lt;=50),"40 to 50",AND(N64&gt;50,N64&lt;=75),"50 to 75",AND(N64&gt;75,N64&lt;=100),"75 to 100",AND(N64&gt;100,N64&lt;=150),"100 to 150",AND(N64&gt;150,N64&lt;=200),"150 to 200",AND(N64&gt;200,N64&lt;=250),"200 to 250",AND(N64&gt;250,N64&lt;=300),"250 to 300",AND(N64&gt;300,N64&lt;=400),"300 to 400",AND(N64&gt;400,N64&lt;=500),"400 to 500",N64&gt;500,"500+")</f>
        <v>75 to 100</v>
      </c>
      <c r="N64" s="9">
        <f>_xlfn.XLOOKUP($E64,'Raw Data'!$E:$E,'Raw Data'!N:N,"ERROR",0,1)</f>
        <v>96.54</v>
      </c>
      <c r="O64" s="14" t="str">
        <f t="array" ref="O64">_xlfn.IFS(P64=0,"No Discount",AND(P64&gt;0,P64&lt;=0.02),"0% to 2%",AND(P64&gt;0.02,P64&lt;=0.04),"2% to 4%",AND(P64&gt;0.04,P64&lt;=0.06),"4% to 6%",AND(P64&gt;0.06,P64&lt;=0.08),"6% to 8%",AND(P64&gt;0.08,P64&lt;=0.1),"8% to 10%",AND(P64&gt;0.1,P64&lt;=0.15),"10% to 15%",AND(P64&gt;0.15,P64&lt;=0.2),"15% to 20%",AND(P64&gt;0.2,P64&lt;=0.25),"20% to 25%",AND(P64&gt;0.25,P64&lt;=0.3),"25% to 30%",AND(P64&gt;0.3,P64&lt;=0.4),"30% to 40%",AND(P64&gt;0.4,P64&lt;=0.5),"40% to 50%",AND(P64&gt;0.5,P64&lt;=0.75),"50% to 75%",AND(P64&gt;0.75,P64&lt;=1),"75% to 100%")</f>
        <v>0% to 2%</v>
      </c>
      <c r="P64" s="10">
        <f>_xlfn.XLOOKUP($E64,'Raw Data'!$E:$E,'Raw Data'!P:P,"ERROR",0,1)</f>
        <v>0.0168841930805885</v>
      </c>
      <c r="Q64" s="9">
        <f>_xlfn.XLOOKUP($E64,'Raw Data'!$E:$E,'Raw Data'!Q:Q,"ERROR",0,1)</f>
        <v>300</v>
      </c>
      <c r="R64" s="9" t="str">
        <f>_xlfn.XLOOKUP($E64,'Raw Data'!$E:$E,'Raw Data'!R:R,"ERROR",0,1)</f>
        <v>ml</v>
      </c>
      <c r="S64" s="5" t="str">
        <f t="array" ref="S64">_xlfn.IFS(AND(T64&gt;0,T64&lt;=0.05),"0 to 0.05",AND(T64&gt;0.05,T64&lt;=0.1),"0.05 to 0.1",AND(T64&gt;0.1,T64&lt;=0.2),"0.1 to 0.2",AND(T64&gt;0.2,T64&lt;=0.3),"0.2 to 0.3",AND(T64&gt;0.3,T64&lt;=0.4),"0.3 to 0.4",AND(T64&gt;0.4,T64&lt;=0.5),"0.4 to 0.5",AND(T64&gt;0.5,T64&lt;=0.75),"0.5 to 0.75",AND(T64&gt;0.75,T64&lt;=1),"0.75 to 1",AND(T64&gt;1,T64&lt;=2),"1 to 2",AND(T64&gt;2,T64&lt;=3),"2 to 3",AND(T64&gt;3,T64&lt;=4),"3 to 4",AND(T64&gt;4,T64&lt;=5),"4 to 5",AND(T64&gt;5,T64&lt;=10),"5 to 10",T64&gt;10,"10+")</f>
        <v>0.3 to 0.4</v>
      </c>
      <c r="T64" s="10">
        <f t="shared" si="1"/>
        <v>0.31653569672872</v>
      </c>
      <c r="U64" s="15" t="str">
        <f t="array" ref="U64">_xlfn.IFS(AND(V64&gt;0,V64&lt;=0.05),"0 to 0.05",AND(V64&gt;0.05,V64&lt;=0.1),"0.05 to 0.1",AND(V64&gt;0.1,V64&lt;=0.2),"0.1 to 0.2",AND(V64&gt;0.2,V64&lt;=0.3),"0.2 to 0.3",AND(V64&gt;0.3,V64&lt;=0.4),"0.3 to 0.4",AND(V64&gt;0.4,V64&lt;=0.5),"0.4 to 0.5",AND(V64&gt;0.5,V64&lt;=0.75),"0.5 to 0.75",AND(V64&gt;0.75,V64&lt;=1),"0.75 to 1",AND(V64&gt;1,V64&lt;=2),"1 to 2",AND(V64&gt;2,V64&lt;=3),"2 to 3",AND(V64&gt;3,V64&lt;=4),"3 to 4",AND(V64&gt;4,V64&lt;=5),"4 to 5",AND(V64&gt;5,V64&lt;=10),"5 to 10",V64&gt;10,"10+")</f>
        <v>0.05 to 0.1</v>
      </c>
      <c r="V64" s="10">
        <f t="shared" si="2"/>
        <v>0.0869324219133017</v>
      </c>
      <c r="W64" s="15" t="str">
        <f t="array" ref="W64">_xlfn.IFS(AND(X64&gt;0,X64&lt;=0.05),"0 to 0.05",AND(X64&gt;0.05,X64&lt;=0.1),"0.05 to 0.1",AND(X64&gt;0.1,X64&lt;=0.2),"0.1 to 0.2",AND(X64&gt;0.2,X64&lt;=0.3),"0.2 to 0.3",AND(X64&gt;0.3,X64&lt;=0.4),"0.3 to 0.4",AND(X64&gt;0.4,X64&lt;=0.5),"0.4 to 0.5",AND(X64&gt;0.5,X64&lt;=0.75),"0.5 to 0.75",AND(X64&gt;0.75,X64&lt;=1),"0.75 to 1",AND(X64&gt;1,X64&lt;=2),"1 to 2",AND(X64&gt;2,X64&lt;=3),"2 to 3",AND(X64&gt;3,X64&lt;=4),"3 to 4",AND(X64&gt;4,X64&lt;=5),"4 to 5",AND(X64&gt;5,X64&lt;=10),"5 to 10",X64&gt;10,"10+")</f>
        <v>0.05 to 0.1</v>
      </c>
      <c r="X64" s="16">
        <f t="shared" si="3"/>
        <v>0.0854646381167544</v>
      </c>
      <c r="Y64" s="5" t="str">
        <f t="array" ref="Y64">_xlfn.IFS(AND(Z64&gt;0,Z64&lt;=1),"0 to 1",AND(Z64&gt;1,Z64&lt;=2),"1 to 2",AND(Z64&gt;2,Z64&lt;=4),"2 to 4",AND(Z64&gt;4,Z64&lt;=6),"4 to 6",AND(Z64&gt;6,Z64&lt;=8),"6 to 8",AND(Z64&gt;8,Z64&lt;=10),"8 to 10",AND(Z64&gt;10,Z64&lt;=15),"10 to 15",AND(Z64&gt;15,Z64&lt;=20),"15 to 20",AND(Z64&gt;20,Z64&lt;=25),"20 to 25",AND(Z64&gt;25,Z64&lt;=30),"25 to 30",AND(Z64&gt;30,Z64&lt;=40),"30 to 40",AND(Z64&gt;40,Z64&lt;=50),"40 to 50",Z64&gt;50,"50+")</f>
        <v>10 to 15</v>
      </c>
      <c r="Z64" s="9">
        <f t="array" ref="Z64">_xlfn.IFS(AA64="oz",_xlfn.IFS(R64="oz",Q64,R64="fl oz",Q64*1.04,R64="ml",Q64*0.0338),AA64="fl oz",_xlfn.IFS(R64="oz",Q64/1.04,R64="fl oz",Q64,R64="ml",Q64*0.0338/1.04),AA64="ml",_xlfn.IFS(R64="oz",Q64/0.0338,R64="fl oz",Q64*1.04/0.0338,R64="ml",Q64))</f>
        <v>10.14</v>
      </c>
      <c r="AA64" s="9" t="str">
        <f>_xlfn.XLOOKUP($E64,'Raw Data'!$E:$E,'Raw Data'!AA:AA,"ERROR",0,1)</f>
        <v>oz</v>
      </c>
      <c r="AB64" s="5" t="s">
        <v>246</v>
      </c>
      <c r="AC64" s="5" t="s">
        <v>144</v>
      </c>
      <c r="AD64" s="5" t="s">
        <v>43</v>
      </c>
      <c r="AE64">
        <f>IF(SUMIF('Benefits Backend'!$AE$1:$BO$1,AE$3,'Benefits Backend'!$AE63:$BO63)&gt;=1,1,0)*$H64</f>
        <v>2382.6</v>
      </c>
      <c r="AF64">
        <f>IF(SUMIF('Benefits Backend'!$AE$1:$BO$1,AF$3,'Benefits Backend'!$AE63:$BO63)&gt;=1,1,0)*$H64</f>
        <v>2382.6</v>
      </c>
      <c r="AG64">
        <f>IF(SUMIF('Benefits Backend'!$AE$1:$BO$1,AG$3,'Benefits Backend'!$AE63:$BO63)&gt;=1,1,0)*$H64</f>
        <v>0</v>
      </c>
      <c r="AH64">
        <f>IF(SUMIF('Benefits Backend'!$AE$1:$BO$1,AH$3,'Benefits Backend'!$AE63:$BO63)&gt;=1,1,0)*$H64</f>
        <v>2382.6</v>
      </c>
      <c r="AI64">
        <f>IF(SUMIF('Benefits Backend'!$AE$1:$BO$1,AI$3,'Benefits Backend'!$AE63:$BO63)&gt;=1,1,0)*$H64</f>
        <v>0</v>
      </c>
      <c r="AJ64">
        <f>IF(SUMIF('Benefits Backend'!$AE$1:$BO$1,AJ$3,'Benefits Backend'!$AE63:$BO63)&gt;=1,1,0)*$H64</f>
        <v>0</v>
      </c>
      <c r="AK64">
        <f>IF(SUMIF('Benefits Backend'!$AE$1:$BO$1,AK$3,'Benefits Backend'!$AE63:$BO63)&gt;=1,1,0)*$H64</f>
        <v>0</v>
      </c>
      <c r="AL64">
        <f>IF(SUMIF('Benefits Backend'!$AE$1:$BO$1,AL$3,'Benefits Backend'!$AE63:$BO63)&gt;=1,1,0)*$H64</f>
        <v>0</v>
      </c>
      <c r="AM64">
        <f>IF(SUMIF('Benefits Backend'!$AE$1:$BO$1,AM$3,'Benefits Backend'!$AE63:$BO63)&gt;=1,1,0)*$H64</f>
        <v>0</v>
      </c>
      <c r="AN64">
        <f>IF(SUMIF('Benefits Backend'!$AE$1:$BO$1,AN$3,'Benefits Backend'!$AE63:$BO63)&gt;=1,1,0)*$H64</f>
        <v>0</v>
      </c>
      <c r="AO64">
        <f>IF(SUMIF('Benefits Backend'!$AE$1:$BO$1,AO$3,'Benefits Backend'!$AE63:$BO63)&gt;=1,1,0)*$H64</f>
        <v>2382.6</v>
      </c>
      <c r="AP64">
        <f>IF(SUMIF('Benefits Backend'!$AE$1:$BO$1,AP$3,'Benefits Backend'!$AE63:$BO63)&gt;=1,1,0)*$H64</f>
        <v>0</v>
      </c>
      <c r="AQ64">
        <f>IF(SUMIF('Benefits Backend'!$AE$1:$BO$1,AQ$3,'Benefits Backend'!$AE63:$BO63)&gt;=1,1,0)*$H64</f>
        <v>2382.6</v>
      </c>
      <c r="AR64">
        <f>IF(SUMIF('Benefits Backend'!$AE$1:$BO$1,AR$3,'Benefits Backend'!$AE63:$BO63)&gt;=1,1,0)*$H64</f>
        <v>0</v>
      </c>
      <c r="AS64">
        <f>IF(SUMIF('Benefits Backend'!$AE$1:$BO$1,AS$3,'Benefits Backend'!$AE63:$BO63)&gt;=1,1,0)*$H64</f>
        <v>0</v>
      </c>
      <c r="AT64">
        <f>IF(SUMIF('Benefits Backend'!$AE$1:$BO$1,AT$3,'Benefits Backend'!$AE63:$BO63)&gt;=1,1,0)*$H64</f>
        <v>0</v>
      </c>
      <c r="AU64">
        <f>IF(SUMIF('Benefits Backend'!$AE$1:$BO$1,AU$3,'Benefits Backend'!$AE63:$BO63)&gt;=1,1,0)*$H64</f>
        <v>0</v>
      </c>
      <c r="AV64">
        <f>IF(SUMIF('Benefits Backend'!$AE$1:$BO$1,AV$3,'Benefits Backend'!$AE63:$BO63)&gt;=1,1,0)*$H64</f>
        <v>0</v>
      </c>
      <c r="AW64">
        <f>IF(SUMIF('Benefits Backend'!$AE$1:$BO$1,AW$3,'Benefits Backend'!$AE63:$BO63)&gt;=1,1,0)*$H64</f>
        <v>0</v>
      </c>
      <c r="AX64">
        <f>IF(SUMIF('Benefits Backend'!$AE$1:$BO$1,AX$3,'Benefits Backend'!$AE63:$BO63)&gt;=1,1,0)*$H64</f>
        <v>0</v>
      </c>
      <c r="AY64">
        <f>IF(SUMIF('Benefits Backend'!$AE$1:$BO$1,AY$3,'Benefits Backend'!$AE63:$BO63)&gt;=1,1,0)*$H64</f>
        <v>0</v>
      </c>
      <c r="AZ64">
        <f>IF(SUMIF('Benefits Backend'!$AE$1:$BO$1,AZ$3,'Benefits Backend'!$AE63:$BO63)&gt;=1,1,0)*$H64</f>
        <v>2382.6</v>
      </c>
      <c r="BA64">
        <f>IF(SUMIF('Benefits Backend'!$AE$1:$BO$1,BA$3,'Benefits Backend'!$AE63:$BO63)&gt;=1,1,0)*$H64</f>
        <v>0</v>
      </c>
      <c r="BB64">
        <f>IF(SUMIF('Benefits Backend'!$AE$1:$BO$1,BB$3,'Benefits Backend'!$AE63:$BO63)&gt;=1,1,0)*$H64</f>
        <v>0</v>
      </c>
      <c r="BC64">
        <f>IF(SUMIF('Benefits Backend'!$AE$1:$BO$1,BC$3,'Benefits Backend'!$AE63:$BO63)&gt;=1,1,0)*$H64</f>
        <v>0</v>
      </c>
      <c r="BD64">
        <f>IF(SUMIF('Benefits Backend'!$AE$1:$BO$1,BD$3,'Benefits Backend'!$AE63:$BO63)&gt;=1,1,0)*$H64</f>
        <v>0</v>
      </c>
      <c r="BE64">
        <f>IF(SUMIF('Benefits Backend'!$AE$1:$BO$1,BE$3,'Benefits Backend'!$AE63:$BO63)&gt;=1,1,0)*$H64</f>
        <v>0</v>
      </c>
    </row>
    <row r="65" spans="1:57">
      <c r="A65" s="5" t="str">
        <f>_xlfn.XLOOKUP($E65,'Raw Data'!$E:$E,'Raw Data'!A:A,"ERROR",0,1)</f>
        <v>AE</v>
      </c>
      <c r="B65" s="5" t="str">
        <f>_xlfn.XLOOKUP($E65,'Raw Data'!$E:$E,'Raw Data'!B:B,"ERROR",0,1)</f>
        <v>Hair Mousses</v>
      </c>
      <c r="C65" s="5" t="str">
        <f>_xlfn.XLOOKUP($E65,'Raw Data'!$E:$E,'Raw Data'!C:C,"ERROR",0,1)</f>
        <v>Enliven</v>
      </c>
      <c r="D65" s="5" t="str">
        <f>_xlfn.XLOOKUP($E65,'Raw Data'!$E:$E,'Raw Data'!D:D,"ERROR",0,1)</f>
        <v>www.amazon.ae/dp/B007E9M67A</v>
      </c>
      <c r="E65" s="5" t="s">
        <v>247</v>
      </c>
      <c r="F65" s="9" t="str">
        <f>_xlfn.XLOOKUP($E65,'Raw Data'!$E:$E,'Raw Data'!F:F,"ERROR",0,1)</f>
        <v>Enliven Pro V Hair Mousse - 300 ml, white, Unscented Enliven Pro V Hair Mousse - 300 ml, white, Unscented</v>
      </c>
      <c r="G65" s="10">
        <f>_xlfn.XLOOKUP($E65,'Raw Data'!$E:$E,'Raw Data'!G:G,"ERROR",0,1)</f>
        <v>37</v>
      </c>
      <c r="H65" s="9">
        <f>_xlfn.XLOOKUP($E65,'Raw Data'!$E:$E,'Raw Data'!H:H,"ERROR",0,1)</f>
        <v>2372.56</v>
      </c>
      <c r="I65" s="9">
        <f>_xlfn.XLOOKUP($E65,'Raw Data'!$E:$E,'Raw Data'!I:I,"ERROR",0,1)</f>
        <v>0.00317643340681052</v>
      </c>
      <c r="J65" s="9" t="str">
        <f>_xlfn.XLOOKUP($E65,'Raw Data'!$E:$E,'Raw Data'!J:J,"ERROR",0,1)</f>
        <v>Yes</v>
      </c>
      <c r="K65" s="14" t="str">
        <f t="array" ref="K65">_xlfn.IFS(AND(L65&gt;0,L65&lt;=5),"0 to 5",AND(L65&gt;5,L65&lt;=10),"5 to 10",AND(L65&gt;10,L65&lt;=15),"10 to 15",AND(L65&gt;15,L65&lt;=20),"15 to 20",AND(L65&gt;20,L65&lt;=30),"20 to 30",AND(L65&gt;30,L65&lt;=40),"30 to 40",AND(L65&gt;40,L65&lt;=50),"40 to 50",AND(L65&gt;50,L65&lt;=75),"50 to 75",AND(L65&gt;75,L65&lt;=100),"75 to 100",AND(L65&gt;100,L65&lt;=150),"100 to 150",AND(L65&gt;150,L65&lt;=200),"150 to 200",AND(L65&gt;200,L65&lt;=250),"200 to 250",AND(L65&gt;250,L65&lt;=300),"250 to 300",AND(L65&gt;300,L65&lt;=400),"300 to 400",AND(L65&gt;400,L65&lt;=500),"400 to 500",L65&gt;500,"500+")</f>
        <v>50 to 75</v>
      </c>
      <c r="L65" s="9">
        <f>_xlfn.XLOOKUP($E65,'Raw Data'!$E:$E,'Raw Data'!L:L,"ERROR",0,1)</f>
        <v>66.84</v>
      </c>
      <c r="M65" s="14" t="str">
        <f t="array" ref="M65">_xlfn.IFS(AND(N65&gt;0,N65&lt;=5),"0 to 5",AND(N65&gt;5,N65&lt;=10),"5 to 10",AND(N65&gt;10,N65&lt;=15),"10 to 15",AND(N65&gt;15,N65&lt;=20),"15 to 20",AND(N65&gt;20,N65&lt;=30),"20 to 30",AND(N65&gt;30,N65&lt;=40),"30 to 40",AND(N65&gt;40,N65&lt;=50),"40 to 50",AND(N65&gt;50,N65&lt;=75),"50 to 75",AND(N65&gt;75,N65&lt;=100),"75 to 100",AND(N65&gt;100,N65&lt;=150),"100 to 150",AND(N65&gt;150,N65&lt;=200),"150 to 200",AND(N65&gt;200,N65&lt;=250),"200 to 250",AND(N65&gt;250,N65&lt;=300),"250 to 300",AND(N65&gt;300,N65&lt;=400),"300 to 400",AND(N65&gt;400,N65&lt;=500),"400 to 500",N65&gt;500,"500+")</f>
        <v>50 to 75</v>
      </c>
      <c r="N65" s="9">
        <f>_xlfn.XLOOKUP($E65,'Raw Data'!$E:$E,'Raw Data'!N:N,"ERROR",0,1)</f>
        <v>70.31</v>
      </c>
      <c r="O65" s="14" t="str">
        <f t="array" ref="O65">_xlfn.IFS(P65=0,"No Discount",AND(P65&gt;0,P65&lt;=0.02),"0% to 2%",AND(P65&gt;0.02,P65&lt;=0.04),"2% to 4%",AND(P65&gt;0.04,P65&lt;=0.06),"4% to 6%",AND(P65&gt;0.06,P65&lt;=0.08),"6% to 8%",AND(P65&gt;0.08,P65&lt;=0.1),"8% to 10%",AND(P65&gt;0.1,P65&lt;=0.15),"10% to 15%",AND(P65&gt;0.15,P65&lt;=0.2),"15% to 20%",AND(P65&gt;0.2,P65&lt;=0.25),"20% to 25%",AND(P65&gt;0.25,P65&lt;=0.3),"25% to 30%",AND(P65&gt;0.3,P65&lt;=0.4),"30% to 40%",AND(P65&gt;0.4,P65&lt;=0.5),"40% to 50%",AND(P65&gt;0.5,P65&lt;=0.75),"50% to 75%",AND(P65&gt;0.75,P65&lt;=1),"75% to 100%")</f>
        <v>4% to 6%</v>
      </c>
      <c r="P65" s="10">
        <f>_xlfn.XLOOKUP($E65,'Raw Data'!$E:$E,'Raw Data'!P:P,"ERROR",0,1)</f>
        <v>0.0493528658796757</v>
      </c>
      <c r="Q65" s="9">
        <f>_xlfn.XLOOKUP($E65,'Raw Data'!$E:$E,'Raw Data'!Q:Q,"ERROR",0,1)</f>
        <v>300</v>
      </c>
      <c r="R65" s="9" t="str">
        <f>_xlfn.XLOOKUP($E65,'Raw Data'!$E:$E,'Raw Data'!R:R,"ERROR",0,1)</f>
        <v>ml</v>
      </c>
      <c r="S65" s="5" t="str">
        <f t="array" ref="S65">_xlfn.IFS(AND(T65&gt;0,T65&lt;=0.05),"0 to 0.05",AND(T65&gt;0.05,T65&lt;=0.1),"0.05 to 0.1",AND(T65&gt;0.1,T65&lt;=0.2),"0.1 to 0.2",AND(T65&gt;0.2,T65&lt;=0.3),"0.2 to 0.3",AND(T65&gt;0.3,T65&lt;=0.4),"0.3 to 0.4",AND(T65&gt;0.4,T65&lt;=0.5),"0.4 to 0.5",AND(T65&gt;0.5,T65&lt;=0.75),"0.5 to 0.75",AND(T65&gt;0.75,T65&lt;=1),"0.75 to 1",AND(T65&gt;1,T65&lt;=2),"1 to 2",AND(T65&gt;2,T65&lt;=3),"2 to 3",AND(T65&gt;3,T65&lt;=4),"3 to 4",AND(T65&gt;4,T65&lt;=5),"4 to 5",AND(T65&gt;5,T65&lt;=10),"5 to 10",T65&gt;10,"10+")</f>
        <v>0.2 to 0.3</v>
      </c>
      <c r="T65" s="10">
        <f t="shared" si="1"/>
        <v>0.222919038766701</v>
      </c>
      <c r="U65" s="15" t="str">
        <f t="array" ref="U65">_xlfn.IFS(AND(V65&gt;0,V65&lt;=0.05),"0 to 0.05",AND(V65&gt;0.05,V65&lt;=0.1),"0.05 to 0.1",AND(V65&gt;0.1,V65&lt;=0.2),"0.1 to 0.2",AND(V65&gt;0.2,V65&lt;=0.3),"0.2 to 0.3",AND(V65&gt;0.3,V65&lt;=0.4),"0.3 to 0.4",AND(V65&gt;0.4,V65&lt;=0.5),"0.4 to 0.5",AND(V65&gt;0.5,V65&lt;=0.75),"0.5 to 0.75",AND(V65&gt;0.75,V65&lt;=1),"0.75 to 1",AND(V65&gt;1,V65&lt;=2),"1 to 2",AND(V65&gt;2,V65&lt;=3),"2 to 3",AND(V65&gt;3,V65&lt;=4),"3 to 4",AND(V65&gt;4,V65&lt;=5),"4 to 5",AND(V65&gt;5,V65&lt;=10),"5 to 10",V65&gt;10,"10+")</f>
        <v>0.05 to 0.1</v>
      </c>
      <c r="V65" s="10">
        <f t="shared" si="2"/>
        <v>0.0633128090400274</v>
      </c>
      <c r="W65" s="15" t="str">
        <f t="array" ref="W65">_xlfn.IFS(AND(X65&gt;0,X65&lt;=0.05),"0 to 0.05",AND(X65&gt;0.05,X65&lt;=0.1),"0.05 to 0.1",AND(X65&gt;0.1,X65&lt;=0.2),"0.1 to 0.2",AND(X65&gt;0.2,X65&lt;=0.3),"0.2 to 0.3",AND(X65&gt;0.3,X65&lt;=0.4),"0.3 to 0.4",AND(X65&gt;0.4,X65&lt;=0.5),"0.4 to 0.5",AND(X65&gt;0.5,X65&lt;=0.75),"0.5 to 0.75",AND(X65&gt;0.75,X65&lt;=1),"0.75 to 1",AND(X65&gt;1,X65&lt;=2),"1 to 2",AND(X65&gt;2,X65&lt;=3),"2 to 3",AND(X65&gt;3,X65&lt;=4),"3 to 4",AND(X65&gt;4,X65&lt;=5),"4 to 5",AND(X65&gt;5,X65&lt;=10),"5 to 10",X65&gt;10,"10+")</f>
        <v>0.05 to 0.1</v>
      </c>
      <c r="X65" s="16">
        <f t="shared" si="3"/>
        <v>0.0601881404670094</v>
      </c>
      <c r="Y65" s="5" t="str">
        <f t="array" ref="Y65">_xlfn.IFS(AND(Z65&gt;0,Z65&lt;=1),"0 to 1",AND(Z65&gt;1,Z65&lt;=2),"1 to 2",AND(Z65&gt;2,Z65&lt;=4),"2 to 4",AND(Z65&gt;4,Z65&lt;=6),"4 to 6",AND(Z65&gt;6,Z65&lt;=8),"6 to 8",AND(Z65&gt;8,Z65&lt;=10),"8 to 10",AND(Z65&gt;10,Z65&lt;=15),"10 to 15",AND(Z65&gt;15,Z65&lt;=20),"15 to 20",AND(Z65&gt;20,Z65&lt;=25),"20 to 25",AND(Z65&gt;25,Z65&lt;=30),"25 to 30",AND(Z65&gt;30,Z65&lt;=40),"30 to 40",AND(Z65&gt;40,Z65&lt;=50),"40 to 50",Z65&gt;50,"50+")</f>
        <v>10 to 15</v>
      </c>
      <c r="Z65" s="9">
        <f t="array" ref="Z65">_xlfn.IFS(AA65="oz",_xlfn.IFS(R65="oz",Q65,R65="fl oz",Q65*1.04,R65="ml",Q65*0.0338),AA65="fl oz",_xlfn.IFS(R65="oz",Q65/1.04,R65="fl oz",Q65,R65="ml",Q65*0.0338/1.04),AA65="ml",_xlfn.IFS(R65="oz",Q65/0.0338,R65="fl oz",Q65*1.04/0.0338,R65="ml",Q65))</f>
        <v>10.14</v>
      </c>
      <c r="AA65" s="9" t="str">
        <f>_xlfn.XLOOKUP($E65,'Raw Data'!$E:$E,'Raw Data'!AA:AA,"ERROR",0,1)</f>
        <v>oz</v>
      </c>
      <c r="AB65" s="5" t="s">
        <v>36</v>
      </c>
      <c r="AC65" s="5" t="s">
        <v>144</v>
      </c>
      <c r="AD65" s="5" t="s">
        <v>248</v>
      </c>
      <c r="AE65">
        <f>IF(SUMIF('Benefits Backend'!$AE$1:$BO$1,AE$3,'Benefits Backend'!$AE64:$BO64)&gt;=1,1,0)*$H65</f>
        <v>0</v>
      </c>
      <c r="AF65">
        <f>IF(SUMIF('Benefits Backend'!$AE$1:$BO$1,AF$3,'Benefits Backend'!$AE64:$BO64)&gt;=1,1,0)*$H65</f>
        <v>2372.56</v>
      </c>
      <c r="AG65">
        <f>IF(SUMIF('Benefits Backend'!$AE$1:$BO$1,AG$3,'Benefits Backend'!$AE64:$BO64)&gt;=1,1,0)*$H65</f>
        <v>0</v>
      </c>
      <c r="AH65">
        <f>IF(SUMIF('Benefits Backend'!$AE$1:$BO$1,AH$3,'Benefits Backend'!$AE64:$BO64)&gt;=1,1,0)*$H65</f>
        <v>0</v>
      </c>
      <c r="AI65">
        <f>IF(SUMIF('Benefits Backend'!$AE$1:$BO$1,AI$3,'Benefits Backend'!$AE64:$BO64)&gt;=1,1,0)*$H65</f>
        <v>0</v>
      </c>
      <c r="AJ65">
        <f>IF(SUMIF('Benefits Backend'!$AE$1:$BO$1,AJ$3,'Benefits Backend'!$AE64:$BO64)&gt;=1,1,0)*$H65</f>
        <v>0</v>
      </c>
      <c r="AK65">
        <f>IF(SUMIF('Benefits Backend'!$AE$1:$BO$1,AK$3,'Benefits Backend'!$AE64:$BO64)&gt;=1,1,0)*$H65</f>
        <v>0</v>
      </c>
      <c r="AL65">
        <f>IF(SUMIF('Benefits Backend'!$AE$1:$BO$1,AL$3,'Benefits Backend'!$AE64:$BO64)&gt;=1,1,0)*$H65</f>
        <v>0</v>
      </c>
      <c r="AM65">
        <f>IF(SUMIF('Benefits Backend'!$AE$1:$BO$1,AM$3,'Benefits Backend'!$AE64:$BO64)&gt;=1,1,0)*$H65</f>
        <v>0</v>
      </c>
      <c r="AN65">
        <f>IF(SUMIF('Benefits Backend'!$AE$1:$BO$1,AN$3,'Benefits Backend'!$AE64:$BO64)&gt;=1,1,0)*$H65</f>
        <v>0</v>
      </c>
      <c r="AO65">
        <f>IF(SUMIF('Benefits Backend'!$AE$1:$BO$1,AO$3,'Benefits Backend'!$AE64:$BO64)&gt;=1,1,0)*$H65</f>
        <v>0</v>
      </c>
      <c r="AP65">
        <f>IF(SUMIF('Benefits Backend'!$AE$1:$BO$1,AP$3,'Benefits Backend'!$AE64:$BO64)&gt;=1,1,0)*$H65</f>
        <v>0</v>
      </c>
      <c r="AQ65">
        <f>IF(SUMIF('Benefits Backend'!$AE$1:$BO$1,AQ$3,'Benefits Backend'!$AE64:$BO64)&gt;=1,1,0)*$H65</f>
        <v>0</v>
      </c>
      <c r="AR65">
        <f>IF(SUMIF('Benefits Backend'!$AE$1:$BO$1,AR$3,'Benefits Backend'!$AE64:$BO64)&gt;=1,1,0)*$H65</f>
        <v>0</v>
      </c>
      <c r="AS65">
        <f>IF(SUMIF('Benefits Backend'!$AE$1:$BO$1,AS$3,'Benefits Backend'!$AE64:$BO64)&gt;=1,1,0)*$H65</f>
        <v>0</v>
      </c>
      <c r="AT65">
        <f>IF(SUMIF('Benefits Backend'!$AE$1:$BO$1,AT$3,'Benefits Backend'!$AE64:$BO64)&gt;=1,1,0)*$H65</f>
        <v>0</v>
      </c>
      <c r="AU65">
        <f>IF(SUMIF('Benefits Backend'!$AE$1:$BO$1,AU$3,'Benefits Backend'!$AE64:$BO64)&gt;=1,1,0)*$H65</f>
        <v>0</v>
      </c>
      <c r="AV65">
        <f>IF(SUMIF('Benefits Backend'!$AE$1:$BO$1,AV$3,'Benefits Backend'!$AE64:$BO64)&gt;=1,1,0)*$H65</f>
        <v>0</v>
      </c>
      <c r="AW65">
        <f>IF(SUMIF('Benefits Backend'!$AE$1:$BO$1,AW$3,'Benefits Backend'!$AE64:$BO64)&gt;=1,1,0)*$H65</f>
        <v>0</v>
      </c>
      <c r="AX65">
        <f>IF(SUMIF('Benefits Backend'!$AE$1:$BO$1,AX$3,'Benefits Backend'!$AE64:$BO64)&gt;=1,1,0)*$H65</f>
        <v>0</v>
      </c>
      <c r="AY65">
        <f>IF(SUMIF('Benefits Backend'!$AE$1:$BO$1,AY$3,'Benefits Backend'!$AE64:$BO64)&gt;=1,1,0)*$H65</f>
        <v>0</v>
      </c>
      <c r="AZ65">
        <f>IF(SUMIF('Benefits Backend'!$AE$1:$BO$1,AZ$3,'Benefits Backend'!$AE64:$BO64)&gt;=1,1,0)*$H65</f>
        <v>0</v>
      </c>
      <c r="BA65">
        <f>IF(SUMIF('Benefits Backend'!$AE$1:$BO$1,BA$3,'Benefits Backend'!$AE64:$BO64)&gt;=1,1,0)*$H65</f>
        <v>0</v>
      </c>
      <c r="BB65">
        <f>IF(SUMIF('Benefits Backend'!$AE$1:$BO$1,BB$3,'Benefits Backend'!$AE64:$BO64)&gt;=1,1,0)*$H65</f>
        <v>0</v>
      </c>
      <c r="BC65">
        <f>IF(SUMIF('Benefits Backend'!$AE$1:$BO$1,BC$3,'Benefits Backend'!$AE64:$BO64)&gt;=1,1,0)*$H65</f>
        <v>0</v>
      </c>
      <c r="BD65">
        <f>IF(SUMIF('Benefits Backend'!$AE$1:$BO$1,BD$3,'Benefits Backend'!$AE64:$BO64)&gt;=1,1,0)*$H65</f>
        <v>0</v>
      </c>
      <c r="BE65">
        <f>IF(SUMIF('Benefits Backend'!$AE$1:$BO$1,BE$3,'Benefits Backend'!$AE64:$BO64)&gt;=1,1,0)*$H65</f>
        <v>0</v>
      </c>
    </row>
    <row r="66" spans="1:57">
      <c r="A66" s="5" t="str">
        <f>_xlfn.XLOOKUP($E66,'Raw Data'!$E:$E,'Raw Data'!A:A,"ERROR",0,1)</f>
        <v>AE</v>
      </c>
      <c r="B66" s="5" t="str">
        <f>_xlfn.XLOOKUP($E66,'Raw Data'!$E:$E,'Raw Data'!B:B,"ERROR",0,1)</f>
        <v>Hair Mousses</v>
      </c>
      <c r="C66" s="5" t="str">
        <f>_xlfn.XLOOKUP($E66,'Raw Data'!$E:$E,'Raw Data'!C:C,"ERROR",0,1)</f>
        <v>ogx</v>
      </c>
      <c r="D66" s="5" t="str">
        <f>_xlfn.XLOOKUP($E66,'Raw Data'!$E:$E,'Raw Data'!D:D,"ERROR",0,1)</f>
        <v>www.amazon.ae/dp/B077732ZF6</v>
      </c>
      <c r="E66" s="5" t="s">
        <v>249</v>
      </c>
      <c r="F66" s="9" t="str">
        <f>_xlfn.XLOOKUP($E66,'Raw Data'!$E:$E,'Raw Data'!F:F,"ERROR",0,1)</f>
        <v>Ogx Coconut Curls Decadent Creamy Mousse 7.9 Ounce (2 Pack)</v>
      </c>
      <c r="G66" s="10">
        <f>_xlfn.XLOOKUP($E66,'Raw Data'!$E:$E,'Raw Data'!G:G,"ERROR",0,1)</f>
        <v>23</v>
      </c>
      <c r="H66" s="9">
        <f>_xlfn.XLOOKUP($E66,'Raw Data'!$E:$E,'Raw Data'!H:H,"ERROR",0,1)</f>
        <v>2336.51</v>
      </c>
      <c r="I66" s="9">
        <f>_xlfn.XLOOKUP($E66,'Raw Data'!$E:$E,'Raw Data'!I:I,"ERROR",0,1)</f>
        <v>0.00312816890588514</v>
      </c>
      <c r="J66" s="9" t="str">
        <f>_xlfn.XLOOKUP($E66,'Raw Data'!$E:$E,'Raw Data'!J:J,"ERROR",0,1)</f>
        <v>Yes</v>
      </c>
      <c r="K66" s="14" t="str">
        <f t="array" ref="K66">_xlfn.IFS(AND(L66&gt;0,L66&lt;=5),"0 to 5",AND(L66&gt;5,L66&lt;=10),"5 to 10",AND(L66&gt;10,L66&lt;=15),"10 to 15",AND(L66&gt;15,L66&lt;=20),"15 to 20",AND(L66&gt;20,L66&lt;=30),"20 to 30",AND(L66&gt;30,L66&lt;=40),"30 to 40",AND(L66&gt;40,L66&lt;=50),"40 to 50",AND(L66&gt;50,L66&lt;=75),"50 to 75",AND(L66&gt;75,L66&lt;=100),"75 to 100",AND(L66&gt;100,L66&lt;=150),"100 to 150",AND(L66&gt;150,L66&lt;=200),"150 to 200",AND(L66&gt;200,L66&lt;=250),"200 to 250",AND(L66&gt;250,L66&lt;=300),"250 to 300",AND(L66&gt;300,L66&lt;=400),"300 to 400",AND(L66&gt;400,L66&lt;=500),"400 to 500",L66&gt;500,"500+")</f>
        <v>100 to 150</v>
      </c>
      <c r="L66" s="9">
        <f>_xlfn.XLOOKUP($E66,'Raw Data'!$E:$E,'Raw Data'!L:L,"ERROR",0,1)</f>
        <v>108.7</v>
      </c>
      <c r="M66" s="14" t="str">
        <f t="array" ref="M66">_xlfn.IFS(AND(N66&gt;0,N66&lt;=5),"0 to 5",AND(N66&gt;5,N66&lt;=10),"5 to 10",AND(N66&gt;10,N66&lt;=15),"10 to 15",AND(N66&gt;15,N66&lt;=20),"15 to 20",AND(N66&gt;20,N66&lt;=30),"20 to 30",AND(N66&gt;30,N66&lt;=40),"30 to 40",AND(N66&gt;40,N66&lt;=50),"40 to 50",AND(N66&gt;50,N66&lt;=75),"50 to 75",AND(N66&gt;75,N66&lt;=100),"75 to 100",AND(N66&gt;100,N66&lt;=150),"100 to 150",AND(N66&gt;150,N66&lt;=200),"150 to 200",AND(N66&gt;200,N66&lt;=250),"200 to 250",AND(N66&gt;250,N66&lt;=300),"250 to 300",AND(N66&gt;300,N66&lt;=400),"300 to 400",AND(N66&gt;400,N66&lt;=500),"400 to 500",N66&gt;500,"500+")</f>
        <v>100 to 150</v>
      </c>
      <c r="N66" s="9">
        <f>_xlfn.XLOOKUP($E66,'Raw Data'!$E:$E,'Raw Data'!N:N,"ERROR",0,1)</f>
        <v>119.44</v>
      </c>
      <c r="O66" s="14" t="str">
        <f t="array" ref="O66">_xlfn.IFS(P66=0,"No Discount",AND(P66&gt;0,P66&lt;=0.02),"0% to 2%",AND(P66&gt;0.02,P66&lt;=0.04),"2% to 4%",AND(P66&gt;0.04,P66&lt;=0.06),"4% to 6%",AND(P66&gt;0.06,P66&lt;=0.08),"6% to 8%",AND(P66&gt;0.08,P66&lt;=0.1),"8% to 10%",AND(P66&gt;0.1,P66&lt;=0.15),"10% to 15%",AND(P66&gt;0.15,P66&lt;=0.2),"15% to 20%",AND(P66&gt;0.2,P66&lt;=0.25),"20% to 25%",AND(P66&gt;0.25,P66&lt;=0.3),"25% to 30%",AND(P66&gt;0.3,P66&lt;=0.4),"30% to 40%",AND(P66&gt;0.4,P66&lt;=0.5),"40% to 50%",AND(P66&gt;0.5,P66&lt;=0.75),"50% to 75%",AND(P66&gt;0.75,P66&lt;=1),"75% to 100%")</f>
        <v>8% to 10%</v>
      </c>
      <c r="P66" s="10">
        <f>_xlfn.XLOOKUP($E66,'Raw Data'!$E:$E,'Raw Data'!P:P,"ERROR",0,1)</f>
        <v>0.0899196249162759</v>
      </c>
      <c r="Q66" s="9">
        <f>_xlfn.XLOOKUP($E66,'Raw Data'!$E:$E,'Raw Data'!Q:Q,"ERROR",0,1)</f>
        <v>15.8</v>
      </c>
      <c r="R66" s="9" t="str">
        <f>_xlfn.XLOOKUP($E66,'Raw Data'!$E:$E,'Raw Data'!R:R,"ERROR",0,1)</f>
        <v>oz</v>
      </c>
      <c r="S66" s="5" t="str">
        <f t="array" ref="S66">_xlfn.IFS(AND(T66&gt;0,T66&lt;=0.05),"0 to 0.05",AND(T66&gt;0.05,T66&lt;=0.1),"0.05 to 0.1",AND(T66&gt;0.1,T66&lt;=0.2),"0.1 to 0.2",AND(T66&gt;0.2,T66&lt;=0.3),"0.2 to 0.3",AND(T66&gt;0.3,T66&lt;=0.4),"0.3 to 0.4",AND(T66&gt;0.4,T66&lt;=0.5),"0.4 to 0.5",AND(T66&gt;0.5,T66&lt;=0.75),"0.5 to 0.75",AND(T66&gt;0.75,T66&lt;=1),"0.75 to 1",AND(T66&gt;1,T66&lt;=2),"1 to 2",AND(T66&gt;2,T66&lt;=3),"2 to 3",AND(T66&gt;3,T66&lt;=4),"3 to 4",AND(T66&gt;4,T66&lt;=5),"4 to 5",AND(T66&gt;5,T66&lt;=10),"5 to 10",T66&gt;10,"10+")</f>
        <v>0.2 to 0.3</v>
      </c>
      <c r="T66" s="10">
        <f t="shared" si="1"/>
        <v>0.232659683308862</v>
      </c>
      <c r="U66" s="15" t="str">
        <f t="array" ref="U66">_xlfn.IFS(AND(V66&gt;0,V66&lt;=0.05),"0 to 0.05",AND(V66&gt;0.05,V66&lt;=0.1),"0.05 to 0.1",AND(V66&gt;0.1,V66&lt;=0.2),"0.1 to 0.2",AND(V66&gt;0.2,V66&lt;=0.3),"0.2 to 0.3",AND(V66&gt;0.3,V66&lt;=0.4),"0.3 to 0.4",AND(V66&gt;0.4,V66&lt;=0.5),"0.4 to 0.5",AND(V66&gt;0.5,V66&lt;=0.75),"0.5 to 0.75",AND(V66&gt;0.75,V66&lt;=1),"0.75 to 1",AND(V66&gt;1,V66&lt;=2),"1 to 2",AND(V66&gt;2,V66&lt;=3),"2 to 3",AND(V66&gt;3,V66&lt;=4),"3 to 4",AND(V66&gt;4,V66&lt;=5),"4 to 5",AND(V66&gt;5,V66&lt;=10),"5 to 10",V66&gt;10,"10+")</f>
        <v>0.05 to 0.1</v>
      </c>
      <c r="V66" s="10">
        <f t="shared" si="2"/>
        <v>0.0690247984828962</v>
      </c>
      <c r="W66" s="15" t="str">
        <f t="array" ref="W66">_xlfn.IFS(AND(X66&gt;0,X66&lt;=0.05),"0 to 0.05",AND(X66&gt;0.05,X66&lt;=0.1),"0.05 to 0.1",AND(X66&gt;0.1,X66&lt;=0.2),"0.1 to 0.2",AND(X66&gt;0.2,X66&lt;=0.3),"0.2 to 0.3",AND(X66&gt;0.3,X66&lt;=0.4),"0.3 to 0.4",AND(X66&gt;0.4,X66&lt;=0.5),"0.4 to 0.5",AND(X66&gt;0.5,X66&lt;=0.75),"0.5 to 0.75",AND(X66&gt;0.75,X66&lt;=1),"0.75 to 1",AND(X66&gt;1,X66&lt;=2),"1 to 2",AND(X66&gt;2,X66&lt;=3),"2 to 3",AND(X66&gt;3,X66&lt;=4),"3 to 4",AND(X66&gt;4,X66&lt;=5),"4 to 5",AND(X66&gt;5,X66&lt;=10),"5 to 10",X66&gt;10,"10+")</f>
        <v>0.05 to 0.1</v>
      </c>
      <c r="X66" s="16">
        <f t="shared" si="3"/>
        <v>0.0628181144933926</v>
      </c>
      <c r="Y66" s="5" t="str">
        <f t="array" ref="Y66">_xlfn.IFS(AND(Z66&gt;0,Z66&lt;=1),"0 to 1",AND(Z66&gt;1,Z66&lt;=2),"1 to 2",AND(Z66&gt;2,Z66&lt;=4),"2 to 4",AND(Z66&gt;4,Z66&lt;=6),"4 to 6",AND(Z66&gt;6,Z66&lt;=8),"6 to 8",AND(Z66&gt;8,Z66&lt;=10),"8 to 10",AND(Z66&gt;10,Z66&lt;=15),"10 to 15",AND(Z66&gt;15,Z66&lt;=20),"15 to 20",AND(Z66&gt;20,Z66&lt;=25),"20 to 25",AND(Z66&gt;25,Z66&lt;=30),"25 to 30",AND(Z66&gt;30,Z66&lt;=40),"30 to 40",AND(Z66&gt;40,Z66&lt;=50),"40 to 50",Z66&gt;50,"50+")</f>
        <v>15 to 20</v>
      </c>
      <c r="Z66" s="9">
        <f t="array" ref="Z66">_xlfn.IFS(AA66="oz",_xlfn.IFS(R66="oz",Q66,R66="fl oz",Q66*1.04,R66="ml",Q66*0.0338),AA66="fl oz",_xlfn.IFS(R66="oz",Q66/1.04,R66="fl oz",Q66,R66="ml",Q66*0.0338/1.04),AA66="ml",_xlfn.IFS(R66="oz",Q66/0.0338,R66="fl oz",Q66*1.04/0.0338,R66="ml",Q66))</f>
        <v>15.8</v>
      </c>
      <c r="AA66" s="9" t="str">
        <f>_xlfn.XLOOKUP($E66,'Raw Data'!$E:$E,'Raw Data'!AA:AA,"ERROR",0,1)</f>
        <v>oz</v>
      </c>
      <c r="AB66" s="5" t="s">
        <v>250</v>
      </c>
      <c r="AC66" s="5" t="s">
        <v>43</v>
      </c>
      <c r="AD66" s="5" t="s">
        <v>251</v>
      </c>
      <c r="AE66">
        <f>IF(SUMIF('Benefits Backend'!$AE$1:$BO$1,AE$3,'Benefits Backend'!$AE65:$BO65)&gt;=1,1,0)*$H66</f>
        <v>0</v>
      </c>
      <c r="AF66">
        <f>IF(SUMIF('Benefits Backend'!$AE$1:$BO$1,AF$3,'Benefits Backend'!$AE65:$BO65)&gt;=1,1,0)*$H66</f>
        <v>0</v>
      </c>
      <c r="AG66">
        <f>IF(SUMIF('Benefits Backend'!$AE$1:$BO$1,AG$3,'Benefits Backend'!$AE65:$BO65)&gt;=1,1,0)*$H66</f>
        <v>0</v>
      </c>
      <c r="AH66">
        <f>IF(SUMIF('Benefits Backend'!$AE$1:$BO$1,AH$3,'Benefits Backend'!$AE65:$BO65)&gt;=1,1,0)*$H66</f>
        <v>0</v>
      </c>
      <c r="AI66">
        <f>IF(SUMIF('Benefits Backend'!$AE$1:$BO$1,AI$3,'Benefits Backend'!$AE65:$BO65)&gt;=1,1,0)*$H66</f>
        <v>0</v>
      </c>
      <c r="AJ66">
        <f>IF(SUMIF('Benefits Backend'!$AE$1:$BO$1,AJ$3,'Benefits Backend'!$AE65:$BO65)&gt;=1,1,0)*$H66</f>
        <v>2336.51</v>
      </c>
      <c r="AK66">
        <f>IF(SUMIF('Benefits Backend'!$AE$1:$BO$1,AK$3,'Benefits Backend'!$AE65:$BO65)&gt;=1,1,0)*$H66</f>
        <v>0</v>
      </c>
      <c r="AL66">
        <f>IF(SUMIF('Benefits Backend'!$AE$1:$BO$1,AL$3,'Benefits Backend'!$AE65:$BO65)&gt;=1,1,0)*$H66</f>
        <v>2336.51</v>
      </c>
      <c r="AM66">
        <f>IF(SUMIF('Benefits Backend'!$AE$1:$BO$1,AM$3,'Benefits Backend'!$AE65:$BO65)&gt;=1,1,0)*$H66</f>
        <v>2336.51</v>
      </c>
      <c r="AN66">
        <f>IF(SUMIF('Benefits Backend'!$AE$1:$BO$1,AN$3,'Benefits Backend'!$AE65:$BO65)&gt;=1,1,0)*$H66</f>
        <v>0</v>
      </c>
      <c r="AO66">
        <f>IF(SUMIF('Benefits Backend'!$AE$1:$BO$1,AO$3,'Benefits Backend'!$AE65:$BO65)&gt;=1,1,0)*$H66</f>
        <v>0</v>
      </c>
      <c r="AP66">
        <f>IF(SUMIF('Benefits Backend'!$AE$1:$BO$1,AP$3,'Benefits Backend'!$AE65:$BO65)&gt;=1,1,0)*$H66</f>
        <v>0</v>
      </c>
      <c r="AQ66">
        <f>IF(SUMIF('Benefits Backend'!$AE$1:$BO$1,AQ$3,'Benefits Backend'!$AE65:$BO65)&gt;=1,1,0)*$H66</f>
        <v>0</v>
      </c>
      <c r="AR66">
        <f>IF(SUMIF('Benefits Backend'!$AE$1:$BO$1,AR$3,'Benefits Backend'!$AE65:$BO65)&gt;=1,1,0)*$H66</f>
        <v>0</v>
      </c>
      <c r="AS66">
        <f>IF(SUMIF('Benefits Backend'!$AE$1:$BO$1,AS$3,'Benefits Backend'!$AE65:$BO65)&gt;=1,1,0)*$H66</f>
        <v>0</v>
      </c>
      <c r="AT66">
        <f>IF(SUMIF('Benefits Backend'!$AE$1:$BO$1,AT$3,'Benefits Backend'!$AE65:$BO65)&gt;=1,1,0)*$H66</f>
        <v>0</v>
      </c>
      <c r="AU66">
        <f>IF(SUMIF('Benefits Backend'!$AE$1:$BO$1,AU$3,'Benefits Backend'!$AE65:$BO65)&gt;=1,1,0)*$H66</f>
        <v>0</v>
      </c>
      <c r="AV66">
        <f>IF(SUMIF('Benefits Backend'!$AE$1:$BO$1,AV$3,'Benefits Backend'!$AE65:$BO65)&gt;=1,1,0)*$H66</f>
        <v>0</v>
      </c>
      <c r="AW66">
        <f>IF(SUMIF('Benefits Backend'!$AE$1:$BO$1,AW$3,'Benefits Backend'!$AE65:$BO65)&gt;=1,1,0)*$H66</f>
        <v>0</v>
      </c>
      <c r="AX66">
        <f>IF(SUMIF('Benefits Backend'!$AE$1:$BO$1,AX$3,'Benefits Backend'!$AE65:$BO65)&gt;=1,1,0)*$H66</f>
        <v>0</v>
      </c>
      <c r="AY66">
        <f>IF(SUMIF('Benefits Backend'!$AE$1:$BO$1,AY$3,'Benefits Backend'!$AE65:$BO65)&gt;=1,1,0)*$H66</f>
        <v>0</v>
      </c>
      <c r="AZ66">
        <f>IF(SUMIF('Benefits Backend'!$AE$1:$BO$1,AZ$3,'Benefits Backend'!$AE65:$BO65)&gt;=1,1,0)*$H66</f>
        <v>0</v>
      </c>
      <c r="BA66">
        <f>IF(SUMIF('Benefits Backend'!$AE$1:$BO$1,BA$3,'Benefits Backend'!$AE65:$BO65)&gt;=1,1,0)*$H66</f>
        <v>0</v>
      </c>
      <c r="BB66">
        <f>IF(SUMIF('Benefits Backend'!$AE$1:$BO$1,BB$3,'Benefits Backend'!$AE65:$BO65)&gt;=1,1,0)*$H66</f>
        <v>0</v>
      </c>
      <c r="BC66">
        <f>IF(SUMIF('Benefits Backend'!$AE$1:$BO$1,BC$3,'Benefits Backend'!$AE65:$BO65)&gt;=1,1,0)*$H66</f>
        <v>0</v>
      </c>
      <c r="BD66">
        <f>IF(SUMIF('Benefits Backend'!$AE$1:$BO$1,BD$3,'Benefits Backend'!$AE65:$BO65)&gt;=1,1,0)*$H66</f>
        <v>0</v>
      </c>
      <c r="BE66">
        <f>IF(SUMIF('Benefits Backend'!$AE$1:$BO$1,BE$3,'Benefits Backend'!$AE65:$BO65)&gt;=1,1,0)*$H66</f>
        <v>0</v>
      </c>
    </row>
    <row r="67" spans="1:57">
      <c r="A67" s="5" t="str">
        <f>_xlfn.XLOOKUP($E67,'Raw Data'!$E:$E,'Raw Data'!A:A,"ERROR",0,1)</f>
        <v>AE</v>
      </c>
      <c r="B67" s="5" t="str">
        <f>_xlfn.XLOOKUP($E67,'Raw Data'!$E:$E,'Raw Data'!B:B,"ERROR",0,1)</f>
        <v>Hair Mousses</v>
      </c>
      <c r="C67" s="5" t="str">
        <f>_xlfn.XLOOKUP($E67,'Raw Data'!$E:$E,'Raw Data'!C:C,"ERROR",0,1)</f>
        <v>keune</v>
      </c>
      <c r="D67" s="5" t="str">
        <f>_xlfn.XLOOKUP($E67,'Raw Data'!$E:$E,'Raw Data'!D:D,"ERROR",0,1)</f>
        <v>www.amazon.ae/dp/B07TLL5SYV</v>
      </c>
      <c r="E67" s="5" t="s">
        <v>252</v>
      </c>
      <c r="F67" s="9" t="str">
        <f>_xlfn.XLOOKUP($E67,'Raw Data'!$E:$E,'Raw Data'!F:F,"ERROR",0,1)</f>
        <v>Keune - Style Strong Mousse - Volumizing Mousse - Dramatic Volume, Conditions Hair with UV Filter Formula - 500ML</v>
      </c>
      <c r="G67" s="10">
        <f>_xlfn.XLOOKUP($E67,'Raw Data'!$E:$E,'Raw Data'!G:G,"ERROR",0,1)</f>
        <v>27</v>
      </c>
      <c r="H67" s="9">
        <f>_xlfn.XLOOKUP($E67,'Raw Data'!$E:$E,'Raw Data'!H:H,"ERROR",0,1)</f>
        <v>2254.41</v>
      </c>
      <c r="I67" s="9">
        <f>_xlfn.XLOOKUP($E67,'Raw Data'!$E:$E,'Raw Data'!I:I,"ERROR",0,1)</f>
        <v>0.00301825169295937</v>
      </c>
      <c r="J67" s="9" t="str">
        <f>_xlfn.XLOOKUP($E67,'Raw Data'!$E:$E,'Raw Data'!J:J,"ERROR",0,1)</f>
        <v>Yes</v>
      </c>
      <c r="K67" s="14" t="str">
        <f t="array" ref="K67">_xlfn.IFS(AND(L67&gt;0,L67&lt;=5),"0 to 5",AND(L67&gt;5,L67&lt;=10),"5 to 10",AND(L67&gt;10,L67&lt;=15),"10 to 15",AND(L67&gt;15,L67&lt;=20),"15 to 20",AND(L67&gt;20,L67&lt;=30),"20 to 30",AND(L67&gt;30,L67&lt;=40),"30 to 40",AND(L67&gt;40,L67&lt;=50),"40 to 50",AND(L67&gt;50,L67&lt;=75),"50 to 75",AND(L67&gt;75,L67&lt;=100),"75 to 100",AND(L67&gt;100,L67&lt;=150),"100 to 150",AND(L67&gt;150,L67&lt;=200),"150 to 200",AND(L67&gt;200,L67&lt;=250),"200 to 250",AND(L67&gt;250,L67&lt;=300),"250 to 300",AND(L67&gt;300,L67&lt;=400),"300 to 400",AND(L67&gt;400,L67&lt;=500),"400 to 500",L67&gt;500,"500+")</f>
        <v>75 to 100</v>
      </c>
      <c r="L67" s="9">
        <f>_xlfn.XLOOKUP($E67,'Raw Data'!$E:$E,'Raw Data'!L:L,"ERROR",0,1)</f>
        <v>85</v>
      </c>
      <c r="M67" s="14" t="str">
        <f t="array" ref="M67">_xlfn.IFS(AND(N67&gt;0,N67&lt;=5),"0 to 5",AND(N67&gt;5,N67&lt;=10),"5 to 10",AND(N67&gt;10,N67&lt;=15),"10 to 15",AND(N67&gt;15,N67&lt;=20),"15 to 20",AND(N67&gt;20,N67&lt;=30),"20 to 30",AND(N67&gt;30,N67&lt;=40),"30 to 40",AND(N67&gt;40,N67&lt;=50),"40 to 50",AND(N67&gt;50,N67&lt;=75),"50 to 75",AND(N67&gt;75,N67&lt;=100),"75 to 100",AND(N67&gt;100,N67&lt;=150),"100 to 150",AND(N67&gt;150,N67&lt;=200),"150 to 200",AND(N67&gt;200,N67&lt;=250),"200 to 250",AND(N67&gt;250,N67&lt;=300),"250 to 300",AND(N67&gt;300,N67&lt;=400),"300 to 400",AND(N67&gt;400,N67&lt;=500),"400 to 500",N67&gt;500,"500+")</f>
        <v>75 to 100</v>
      </c>
      <c r="N67" s="9">
        <f>_xlfn.XLOOKUP($E67,'Raw Data'!$E:$E,'Raw Data'!N:N,"ERROR",0,1)</f>
        <v>85</v>
      </c>
      <c r="O67" s="14" t="str">
        <f t="array" ref="O67">_xlfn.IFS(P67=0,"No Discount",AND(P67&gt;0,P67&lt;=0.02),"0% to 2%",AND(P67&gt;0.02,P67&lt;=0.04),"2% to 4%",AND(P67&gt;0.04,P67&lt;=0.06),"4% to 6%",AND(P67&gt;0.06,P67&lt;=0.08),"6% to 8%",AND(P67&gt;0.08,P67&lt;=0.1),"8% to 10%",AND(P67&gt;0.1,P67&lt;=0.15),"10% to 15%",AND(P67&gt;0.15,P67&lt;=0.2),"15% to 20%",AND(P67&gt;0.2,P67&lt;=0.25),"20% to 25%",AND(P67&gt;0.25,P67&lt;=0.3),"25% to 30%",AND(P67&gt;0.3,P67&lt;=0.4),"30% to 40%",AND(P67&gt;0.4,P67&lt;=0.5),"40% to 50%",AND(P67&gt;0.5,P67&lt;=0.75),"50% to 75%",AND(P67&gt;0.75,P67&lt;=1),"75% to 100%")</f>
        <v>No Discount</v>
      </c>
      <c r="P67" s="10">
        <f>_xlfn.XLOOKUP($E67,'Raw Data'!$E:$E,'Raw Data'!P:P,"ERROR",0,1)</f>
        <v>0</v>
      </c>
      <c r="Q67" s="9">
        <f>_xlfn.XLOOKUP($E67,'Raw Data'!$E:$E,'Raw Data'!Q:Q,"ERROR",0,1)</f>
        <v>500</v>
      </c>
      <c r="R67" s="9" t="str">
        <f>_xlfn.XLOOKUP($E67,'Raw Data'!$E:$E,'Raw Data'!R:R,"ERROR",0,1)</f>
        <v>ml</v>
      </c>
      <c r="S67" s="5" t="str">
        <f t="array" ref="S67">_xlfn.IFS(AND(T67&gt;0,T67&lt;=0.05),"0 to 0.05",AND(T67&gt;0.05,T67&lt;=0.1),"0.05 to 0.1",AND(T67&gt;0.1,T67&lt;=0.2),"0.1 to 0.2",AND(T67&gt;0.2,T67&lt;=0.3),"0.2 to 0.3",AND(T67&gt;0.3,T67&lt;=0.4),"0.3 to 0.4",AND(T67&gt;0.4,T67&lt;=0.5),"0.4 to 0.5",AND(T67&gt;0.5,T67&lt;=0.75),"0.5 to 0.75",AND(T67&gt;0.75,T67&lt;=1),"0.75 to 1",AND(T67&gt;1,T67&lt;=2),"1 to 2",AND(T67&gt;2,T67&lt;=3),"2 to 3",AND(T67&gt;3,T67&lt;=4),"3 to 4",AND(T67&gt;4,T67&lt;=5),"4 to 5",AND(T67&gt;5,T67&lt;=10),"5 to 10",T67&gt;10,"10+")</f>
        <v>0.1 to 0.2</v>
      </c>
      <c r="T67" s="10">
        <f t="shared" si="1"/>
        <v>0.17009082850242</v>
      </c>
      <c r="U67" s="15" t="str">
        <f t="array" ref="U67">_xlfn.IFS(AND(V67&gt;0,V67&lt;=0.05),"0 to 0.05",AND(V67&gt;0.05,V67&lt;=0.1),"0.05 to 0.1",AND(V67&gt;0.1,V67&lt;=0.2),"0.1 to 0.2",AND(V67&gt;0.2,V67&lt;=0.3),"0.2 to 0.3",AND(V67&gt;0.3,V67&lt;=0.4),"0.3 to 0.4",AND(V67&gt;0.4,V67&lt;=0.5),"0.4 to 0.5",AND(V67&gt;0.5,V67&lt;=0.75),"0.5 to 0.75",AND(V67&gt;0.75,V67&lt;=1),"0.75 to 1",AND(V67&gt;1,V67&lt;=2),"1 to 2",AND(V67&gt;2,V67&lt;=3),"2 to 3",AND(V67&gt;3,V67&lt;=4),"3 to 4",AND(V67&gt;4,V67&lt;=5),"4 to 5",AND(V67&gt;5,V67&lt;=10),"5 to 10",V67&gt;10,"10+")</f>
        <v>0 to 0.05</v>
      </c>
      <c r="V67" s="10">
        <f t="shared" si="2"/>
        <v>0.0459245236956535</v>
      </c>
      <c r="W67" s="15" t="str">
        <f t="array" ref="W67">_xlfn.IFS(AND(X67&gt;0,X67&lt;=0.05),"0 to 0.05",AND(X67&gt;0.05,X67&lt;=0.1),"0.05 to 0.1",AND(X67&gt;0.1,X67&lt;=0.2),"0.1 to 0.2",AND(X67&gt;0.2,X67&lt;=0.3),"0.2 to 0.3",AND(X67&gt;0.3,X67&lt;=0.4),"0.3 to 0.4",AND(X67&gt;0.4,X67&lt;=0.5),"0.4 to 0.5",AND(X67&gt;0.5,X67&lt;=0.75),"0.5 to 0.75",AND(X67&gt;0.75,X67&lt;=1),"0.75 to 1",AND(X67&gt;1,X67&lt;=2),"1 to 2",AND(X67&gt;2,X67&lt;=3),"2 to 3",AND(X67&gt;3,X67&lt;=4),"3 to 4",AND(X67&gt;4,X67&lt;=5),"4 to 5",AND(X67&gt;5,X67&lt;=10),"5 to 10",X67&gt;10,"10+")</f>
        <v>0 to 0.05</v>
      </c>
      <c r="X67" s="16">
        <f t="shared" si="3"/>
        <v>0.0459245236956535</v>
      </c>
      <c r="Y67" s="5" t="str">
        <f t="array" ref="Y67">_xlfn.IFS(AND(Z67&gt;0,Z67&lt;=1),"0 to 1",AND(Z67&gt;1,Z67&lt;=2),"1 to 2",AND(Z67&gt;2,Z67&lt;=4),"2 to 4",AND(Z67&gt;4,Z67&lt;=6),"4 to 6",AND(Z67&gt;6,Z67&lt;=8),"6 to 8",AND(Z67&gt;8,Z67&lt;=10),"8 to 10",AND(Z67&gt;10,Z67&lt;=15),"10 to 15",AND(Z67&gt;15,Z67&lt;=20),"15 to 20",AND(Z67&gt;20,Z67&lt;=25),"20 to 25",AND(Z67&gt;25,Z67&lt;=30),"25 to 30",AND(Z67&gt;30,Z67&lt;=40),"30 to 40",AND(Z67&gt;40,Z67&lt;=50),"40 to 50",Z67&gt;50,"50+")</f>
        <v>15 to 20</v>
      </c>
      <c r="Z67" s="9">
        <f t="array" ref="Z67">_xlfn.IFS(AA67="oz",_xlfn.IFS(R67="oz",Q67,R67="fl oz",Q67*1.04,R67="ml",Q67*0.0338),AA67="fl oz",_xlfn.IFS(R67="oz",Q67/1.04,R67="fl oz",Q67,R67="ml",Q67*0.0338/1.04),AA67="ml",_xlfn.IFS(R67="oz",Q67/0.0338,R67="fl oz",Q67*1.04/0.0338,R67="ml",Q67))</f>
        <v>16.9</v>
      </c>
      <c r="AA67" s="9" t="str">
        <f>_xlfn.XLOOKUP($E67,'Raw Data'!$E:$E,'Raw Data'!AA:AA,"ERROR",0,1)</f>
        <v>oz</v>
      </c>
      <c r="AB67" s="5" t="s">
        <v>253</v>
      </c>
      <c r="AC67" s="5" t="s">
        <v>43</v>
      </c>
      <c r="AD67" s="5" t="s">
        <v>43</v>
      </c>
      <c r="AE67">
        <f>IF(SUMIF('Benefits Backend'!$AE$1:$BO$1,AE$3,'Benefits Backend'!$AE66:$BO66)&gt;=1,1,0)*$H67</f>
        <v>0</v>
      </c>
      <c r="AF67">
        <f>IF(SUMIF('Benefits Backend'!$AE$1:$BO$1,AF$3,'Benefits Backend'!$AE66:$BO66)&gt;=1,1,0)*$H67</f>
        <v>0</v>
      </c>
      <c r="AG67">
        <f>IF(SUMIF('Benefits Backend'!$AE$1:$BO$1,AG$3,'Benefits Backend'!$AE66:$BO66)&gt;=1,1,0)*$H67</f>
        <v>0</v>
      </c>
      <c r="AH67">
        <f>IF(SUMIF('Benefits Backend'!$AE$1:$BO$1,AH$3,'Benefits Backend'!$AE66:$BO66)&gt;=1,1,0)*$H67</f>
        <v>0</v>
      </c>
      <c r="AI67">
        <f>IF(SUMIF('Benefits Backend'!$AE$1:$BO$1,AI$3,'Benefits Backend'!$AE66:$BO66)&gt;=1,1,0)*$H67</f>
        <v>0</v>
      </c>
      <c r="AJ67">
        <f>IF(SUMIF('Benefits Backend'!$AE$1:$BO$1,AJ$3,'Benefits Backend'!$AE66:$BO66)&gt;=1,1,0)*$H67</f>
        <v>0</v>
      </c>
      <c r="AK67">
        <f>IF(SUMIF('Benefits Backend'!$AE$1:$BO$1,AK$3,'Benefits Backend'!$AE66:$BO66)&gt;=1,1,0)*$H67</f>
        <v>0</v>
      </c>
      <c r="AL67">
        <f>IF(SUMIF('Benefits Backend'!$AE$1:$BO$1,AL$3,'Benefits Backend'!$AE66:$BO66)&gt;=1,1,0)*$H67</f>
        <v>0</v>
      </c>
      <c r="AM67">
        <f>IF(SUMIF('Benefits Backend'!$AE$1:$BO$1,AM$3,'Benefits Backend'!$AE66:$BO66)&gt;=1,1,0)*$H67</f>
        <v>0</v>
      </c>
      <c r="AN67">
        <f>IF(SUMIF('Benefits Backend'!$AE$1:$BO$1,AN$3,'Benefits Backend'!$AE66:$BO66)&gt;=1,1,0)*$H67</f>
        <v>0</v>
      </c>
      <c r="AO67">
        <f>IF(SUMIF('Benefits Backend'!$AE$1:$BO$1,AO$3,'Benefits Backend'!$AE66:$BO66)&gt;=1,1,0)*$H67</f>
        <v>0</v>
      </c>
      <c r="AP67">
        <f>IF(SUMIF('Benefits Backend'!$AE$1:$BO$1,AP$3,'Benefits Backend'!$AE66:$BO66)&gt;=1,1,0)*$H67</f>
        <v>2254.41</v>
      </c>
      <c r="AQ67">
        <f>IF(SUMIF('Benefits Backend'!$AE$1:$BO$1,AQ$3,'Benefits Backend'!$AE66:$BO66)&gt;=1,1,0)*$H67</f>
        <v>2254.41</v>
      </c>
      <c r="AR67">
        <f>IF(SUMIF('Benefits Backend'!$AE$1:$BO$1,AR$3,'Benefits Backend'!$AE66:$BO66)&gt;=1,1,0)*$H67</f>
        <v>0</v>
      </c>
      <c r="AS67">
        <f>IF(SUMIF('Benefits Backend'!$AE$1:$BO$1,AS$3,'Benefits Backend'!$AE66:$BO66)&gt;=1,1,0)*$H67</f>
        <v>0</v>
      </c>
      <c r="AT67">
        <f>IF(SUMIF('Benefits Backend'!$AE$1:$BO$1,AT$3,'Benefits Backend'!$AE66:$BO66)&gt;=1,1,0)*$H67</f>
        <v>0</v>
      </c>
      <c r="AU67">
        <f>IF(SUMIF('Benefits Backend'!$AE$1:$BO$1,AU$3,'Benefits Backend'!$AE66:$BO66)&gt;=1,1,0)*$H67</f>
        <v>0</v>
      </c>
      <c r="AV67">
        <f>IF(SUMIF('Benefits Backend'!$AE$1:$BO$1,AV$3,'Benefits Backend'!$AE66:$BO66)&gt;=1,1,0)*$H67</f>
        <v>0</v>
      </c>
      <c r="AW67">
        <f>IF(SUMIF('Benefits Backend'!$AE$1:$BO$1,AW$3,'Benefits Backend'!$AE66:$BO66)&gt;=1,1,0)*$H67</f>
        <v>0</v>
      </c>
      <c r="AX67">
        <f>IF(SUMIF('Benefits Backend'!$AE$1:$BO$1,AX$3,'Benefits Backend'!$AE66:$BO66)&gt;=1,1,0)*$H67</f>
        <v>0</v>
      </c>
      <c r="AY67">
        <f>IF(SUMIF('Benefits Backend'!$AE$1:$BO$1,AY$3,'Benefits Backend'!$AE66:$BO66)&gt;=1,1,0)*$H67</f>
        <v>0</v>
      </c>
      <c r="AZ67">
        <f>IF(SUMIF('Benefits Backend'!$AE$1:$BO$1,AZ$3,'Benefits Backend'!$AE66:$BO66)&gt;=1,1,0)*$H67</f>
        <v>0</v>
      </c>
      <c r="BA67">
        <f>IF(SUMIF('Benefits Backend'!$AE$1:$BO$1,BA$3,'Benefits Backend'!$AE66:$BO66)&gt;=1,1,0)*$H67</f>
        <v>0</v>
      </c>
      <c r="BB67">
        <f>IF(SUMIF('Benefits Backend'!$AE$1:$BO$1,BB$3,'Benefits Backend'!$AE66:$BO66)&gt;=1,1,0)*$H67</f>
        <v>0</v>
      </c>
      <c r="BC67">
        <f>IF(SUMIF('Benefits Backend'!$AE$1:$BO$1,BC$3,'Benefits Backend'!$AE66:$BO66)&gt;=1,1,0)*$H67</f>
        <v>0</v>
      </c>
      <c r="BD67">
        <f>IF(SUMIF('Benefits Backend'!$AE$1:$BO$1,BD$3,'Benefits Backend'!$AE66:$BO66)&gt;=1,1,0)*$H67</f>
        <v>0</v>
      </c>
      <c r="BE67">
        <f>IF(SUMIF('Benefits Backend'!$AE$1:$BO$1,BE$3,'Benefits Backend'!$AE66:$BO66)&gt;=1,1,0)*$H67</f>
        <v>0</v>
      </c>
    </row>
    <row r="68" spans="1:57">
      <c r="A68" s="5" t="str">
        <f>_xlfn.XLOOKUP($E68,'Raw Data'!$E:$E,'Raw Data'!A:A,"ERROR",0,1)</f>
        <v>AE</v>
      </c>
      <c r="B68" s="5" t="str">
        <f>_xlfn.XLOOKUP($E68,'Raw Data'!$E:$E,'Raw Data'!B:B,"ERROR",0,1)</f>
        <v>Hair Mousses</v>
      </c>
      <c r="C68" s="5" t="str">
        <f>_xlfn.XLOOKUP($E68,'Raw Data'!$E:$E,'Raw Data'!C:C,"ERROR",0,1)</f>
        <v>HASK</v>
      </c>
      <c r="D68" s="5" t="str">
        <f>_xlfn.XLOOKUP($E68,'Raw Data'!$E:$E,'Raw Data'!D:D,"ERROR",0,1)</f>
        <v>www.amazon.ae/dp/B08NV3HGMS</v>
      </c>
      <c r="E68" s="5" t="s">
        <v>254</v>
      </c>
      <c r="F68" s="9" t="str">
        <f>_xlfn.XLOOKUP($E68,'Raw Data'!$E:$E,'Raw Data'!F:F,"ERROR",0,1)</f>
        <v>Curl Care COCONUT &amp; ARGAN OIL</v>
      </c>
      <c r="G68" s="10">
        <f>_xlfn.XLOOKUP($E68,'Raw Data'!$E:$E,'Raw Data'!G:G,"ERROR",0,1)</f>
        <v>19</v>
      </c>
      <c r="H68" s="9">
        <f>_xlfn.XLOOKUP($E68,'Raw Data'!$E:$E,'Raw Data'!H:H,"ERROR",0,1)</f>
        <v>2219.15</v>
      </c>
      <c r="I68" s="9">
        <f>_xlfn.XLOOKUP($E68,'Raw Data'!$E:$E,'Raw Data'!I:I,"ERROR",0,1)</f>
        <v>0.00297104486070892</v>
      </c>
      <c r="J68" s="9" t="str">
        <f>_xlfn.XLOOKUP($E68,'Raw Data'!$E:$E,'Raw Data'!J:J,"ERROR",0,1)</f>
        <v>Yes</v>
      </c>
      <c r="K68" s="14" t="str">
        <f t="array" ref="K68">_xlfn.IFS(AND(L68&gt;0,L68&lt;=5),"0 to 5",AND(L68&gt;5,L68&lt;=10),"5 to 10",AND(L68&gt;10,L68&lt;=15),"10 to 15",AND(L68&gt;15,L68&lt;=20),"15 to 20",AND(L68&gt;20,L68&lt;=30),"20 to 30",AND(L68&gt;30,L68&lt;=40),"30 to 40",AND(L68&gt;40,L68&lt;=50),"40 to 50",AND(L68&gt;50,L68&lt;=75),"50 to 75",AND(L68&gt;75,L68&lt;=100),"75 to 100",AND(L68&gt;100,L68&lt;=150),"100 to 150",AND(L68&gt;150,L68&lt;=200),"150 to 200",AND(L68&gt;200,L68&lt;=250),"200 to 250",AND(L68&gt;250,L68&lt;=300),"250 to 300",AND(L68&gt;300,L68&lt;=400),"300 to 400",AND(L68&gt;400,L68&lt;=500),"400 to 500",L68&gt;500,"500+")</f>
        <v>100 to 150</v>
      </c>
      <c r="L68" s="9">
        <f>_xlfn.XLOOKUP($E68,'Raw Data'!$E:$E,'Raw Data'!L:L,"ERROR",0,1)</f>
        <v>113.88</v>
      </c>
      <c r="M68" s="14" t="str">
        <f t="array" ref="M68">_xlfn.IFS(AND(N68&gt;0,N68&lt;=5),"0 to 5",AND(N68&gt;5,N68&lt;=10),"5 to 10",AND(N68&gt;10,N68&lt;=15),"10 to 15",AND(N68&gt;15,N68&lt;=20),"15 to 20",AND(N68&gt;20,N68&lt;=30),"20 to 30",AND(N68&gt;30,N68&lt;=40),"30 to 40",AND(N68&gt;40,N68&lt;=50),"40 to 50",AND(N68&gt;50,N68&lt;=75),"50 to 75",AND(N68&gt;75,N68&lt;=100),"75 to 100",AND(N68&gt;100,N68&lt;=150),"100 to 150",AND(N68&gt;150,N68&lt;=200),"150 to 200",AND(N68&gt;200,N68&lt;=250),"200 to 250",AND(N68&gt;250,N68&lt;=300),"250 to 300",AND(N68&gt;300,N68&lt;=400),"300 to 400",AND(N68&gt;400,N68&lt;=500),"400 to 500",N68&gt;500,"500+")</f>
        <v>100 to 150</v>
      </c>
      <c r="N68" s="9">
        <f>_xlfn.XLOOKUP($E68,'Raw Data'!$E:$E,'Raw Data'!N:N,"ERROR",0,1)</f>
        <v>118.8</v>
      </c>
      <c r="O68" s="14" t="str">
        <f t="array" ref="O68">_xlfn.IFS(P68=0,"No Discount",AND(P68&gt;0,P68&lt;=0.02),"0% to 2%",AND(P68&gt;0.02,P68&lt;=0.04),"2% to 4%",AND(P68&gt;0.04,P68&lt;=0.06),"4% to 6%",AND(P68&gt;0.06,P68&lt;=0.08),"6% to 8%",AND(P68&gt;0.08,P68&lt;=0.1),"8% to 10%",AND(P68&gt;0.1,P68&lt;=0.15),"10% to 15%",AND(P68&gt;0.15,P68&lt;=0.2),"15% to 20%",AND(P68&gt;0.2,P68&lt;=0.25),"20% to 25%",AND(P68&gt;0.25,P68&lt;=0.3),"25% to 30%",AND(P68&gt;0.3,P68&lt;=0.4),"30% to 40%",AND(P68&gt;0.4,P68&lt;=0.5),"40% to 50%",AND(P68&gt;0.5,P68&lt;=0.75),"50% to 75%",AND(P68&gt;0.75,P68&lt;=1),"75% to 100%")</f>
        <v>4% to 6%</v>
      </c>
      <c r="P68" s="10">
        <f>_xlfn.XLOOKUP($E68,'Raw Data'!$E:$E,'Raw Data'!P:P,"ERROR",0,1)</f>
        <v>0.0414141414141414</v>
      </c>
      <c r="Q68" s="9">
        <v>7</v>
      </c>
      <c r="R68" s="9" t="s">
        <v>95</v>
      </c>
      <c r="S68" s="5" t="str">
        <f t="array" ref="S68">_xlfn.IFS(AND(T68&gt;0,T68&lt;=0.05),"0 to 0.05",AND(T68&gt;0.05,T68&lt;=0.1),"0.05 to 0.1",AND(T68&gt;0.1,T68&lt;=0.2),"0.1 to 0.2",AND(T68&gt;0.2,T68&lt;=0.3),"0.2 to 0.3",AND(T68&gt;0.3,T68&lt;=0.4),"0.3 to 0.4",AND(T68&gt;0.4,T68&lt;=0.5),"0.4 to 0.5",AND(T68&gt;0.5,T68&lt;=0.75),"0.5 to 0.75",AND(T68&gt;0.75,T68&lt;=1),"0.75 to 1",AND(T68&gt;1,T68&lt;=2),"1 to 2",AND(T68&gt;2,T68&lt;=3),"2 to 3",AND(T68&gt;3,T68&lt;=4),"3 to 4",AND(T68&gt;4,T68&lt;=5),"4 to 5",AND(T68&gt;5,T68&lt;=10),"5 to 10",T68&gt;10,"10+")</f>
        <v>0.5 to 0.75</v>
      </c>
      <c r="T68" s="10">
        <f t="shared" si="1"/>
        <v>0.529011063336393</v>
      </c>
      <c r="U68" s="15" t="str">
        <f t="array" ref="U68">_xlfn.IFS(AND(V68&gt;0,V68&lt;=0.05),"0 to 0.05",AND(V68&gt;0.05,V68&lt;=0.1),"0.05 to 0.1",AND(V68&gt;0.1,V68&lt;=0.2),"0.1 to 0.2",AND(V68&gt;0.2,V68&lt;=0.3),"0.2 to 0.3",AND(V68&gt;0.3,V68&lt;=0.4),"0.3 to 0.4",AND(V68&gt;0.4,V68&lt;=0.5),"0.4 to 0.5",AND(V68&gt;0.5,V68&lt;=0.75),"0.5 to 0.75",AND(V68&gt;0.75,V68&lt;=1),"0.75 to 1",AND(V68&gt;1,V68&lt;=2),"1 to 2",AND(V68&gt;2,V68&lt;=3),"2 to 3",AND(V68&gt;3,V68&lt;=4),"3 to 4",AND(V68&gt;4,V68&lt;=5),"4 to 5",AND(V68&gt;5,V68&lt;=10),"5 to 10",V68&gt;10,"10+")</f>
        <v>0.1 to 0.2</v>
      </c>
      <c r="V68" s="10">
        <f t="shared" si="2"/>
        <v>0.1490038537722</v>
      </c>
      <c r="W68" s="15" t="str">
        <f t="array" ref="W68">_xlfn.IFS(AND(X68&gt;0,X68&lt;=0.05),"0 to 0.05",AND(X68&gt;0.05,X68&lt;=0.1),"0.05 to 0.1",AND(X68&gt;0.1,X68&lt;=0.2),"0.1 to 0.2",AND(X68&gt;0.2,X68&lt;=0.3),"0.2 to 0.3",AND(X68&gt;0.3,X68&lt;=0.4),"0.3 to 0.4",AND(X68&gt;0.4,X68&lt;=0.5),"0.4 to 0.5",AND(X68&gt;0.5,X68&lt;=0.75),"0.5 to 0.75",AND(X68&gt;0.75,X68&lt;=1),"0.75 to 1",AND(X68&gt;1,X68&lt;=2),"1 to 2",AND(X68&gt;2,X68&lt;=3),"2 to 3",AND(X68&gt;3,X68&lt;=4),"3 to 4",AND(X68&gt;4,X68&lt;=5),"4 to 5",AND(X68&gt;5,X68&lt;=10),"5 to 10",X68&gt;10,"10+")</f>
        <v>0.1 to 0.2</v>
      </c>
      <c r="X68" s="16">
        <f t="shared" si="3"/>
        <v>0.142832987100826</v>
      </c>
      <c r="Y68" s="5" t="str">
        <f t="array" ref="Y68">_xlfn.IFS(AND(Z68&gt;0,Z68&lt;=1),"0 to 1",AND(Z68&gt;1,Z68&lt;=2),"1 to 2",AND(Z68&gt;2,Z68&lt;=4),"2 to 4",AND(Z68&gt;4,Z68&lt;=6),"4 to 6",AND(Z68&gt;6,Z68&lt;=8),"6 to 8",AND(Z68&gt;8,Z68&lt;=10),"8 to 10",AND(Z68&gt;10,Z68&lt;=15),"10 to 15",AND(Z68&gt;15,Z68&lt;=20),"15 to 20",AND(Z68&gt;20,Z68&lt;=25),"20 to 25",AND(Z68&gt;25,Z68&lt;=30),"25 to 30",AND(Z68&gt;30,Z68&lt;=40),"30 to 40",AND(Z68&gt;40,Z68&lt;=50),"40 to 50",Z68&gt;50,"50+")</f>
        <v>6 to 8</v>
      </c>
      <c r="Z68" s="9">
        <f t="array" ref="Z68">_xlfn.IFS(AA68="oz",_xlfn.IFS(R68="oz",Q68,R68="fl oz",Q68*1.04,R68="ml",Q68*0.0338),AA68="fl oz",_xlfn.IFS(R68="oz",Q68/1.04,R68="fl oz",Q68,R68="ml",Q68*0.0338/1.04),AA68="ml",_xlfn.IFS(R68="oz",Q68/0.0338,R68="fl oz",Q68*1.04/0.0338,R68="ml",Q68))</f>
        <v>7.28</v>
      </c>
      <c r="AA68" s="9" t="s">
        <v>96</v>
      </c>
      <c r="AB68" s="5" t="s">
        <v>255</v>
      </c>
      <c r="AC68" s="5" t="s">
        <v>256</v>
      </c>
      <c r="AD68" s="5" t="s">
        <v>257</v>
      </c>
      <c r="AE68">
        <f>IF(SUMIF('Benefits Backend'!$AE$1:$BO$1,AE$3,'Benefits Backend'!$AE67:$BO67)&gt;=1,1,0)*$H68</f>
        <v>0</v>
      </c>
      <c r="AF68">
        <f>IF(SUMIF('Benefits Backend'!$AE$1:$BO$1,AF$3,'Benefits Backend'!$AE67:$BO67)&gt;=1,1,0)*$H68</f>
        <v>0</v>
      </c>
      <c r="AG68">
        <f>IF(SUMIF('Benefits Backend'!$AE$1:$BO$1,AG$3,'Benefits Backend'!$AE67:$BO67)&gt;=1,1,0)*$H68</f>
        <v>0</v>
      </c>
      <c r="AH68">
        <f>IF(SUMIF('Benefits Backend'!$AE$1:$BO$1,AH$3,'Benefits Backend'!$AE67:$BO67)&gt;=1,1,0)*$H68</f>
        <v>0</v>
      </c>
      <c r="AI68">
        <f>IF(SUMIF('Benefits Backend'!$AE$1:$BO$1,AI$3,'Benefits Backend'!$AE67:$BO67)&gt;=1,1,0)*$H68</f>
        <v>0</v>
      </c>
      <c r="AJ68">
        <f>IF(SUMIF('Benefits Backend'!$AE$1:$BO$1,AJ$3,'Benefits Backend'!$AE67:$BO67)&gt;=1,1,0)*$H68</f>
        <v>0</v>
      </c>
      <c r="AK68">
        <f>IF(SUMIF('Benefits Backend'!$AE$1:$BO$1,AK$3,'Benefits Backend'!$AE67:$BO67)&gt;=1,1,0)*$H68</f>
        <v>0</v>
      </c>
      <c r="AL68">
        <f>IF(SUMIF('Benefits Backend'!$AE$1:$BO$1,AL$3,'Benefits Backend'!$AE67:$BO67)&gt;=1,1,0)*$H68</f>
        <v>0</v>
      </c>
      <c r="AM68">
        <f>IF(SUMIF('Benefits Backend'!$AE$1:$BO$1,AM$3,'Benefits Backend'!$AE67:$BO67)&gt;=1,1,0)*$H68</f>
        <v>2219.15</v>
      </c>
      <c r="AN68">
        <f>IF(SUMIF('Benefits Backend'!$AE$1:$BO$1,AN$3,'Benefits Backend'!$AE67:$BO67)&gt;=1,1,0)*$H68</f>
        <v>0</v>
      </c>
      <c r="AO68">
        <f>IF(SUMIF('Benefits Backend'!$AE$1:$BO$1,AO$3,'Benefits Backend'!$AE67:$BO67)&gt;=1,1,0)*$H68</f>
        <v>0</v>
      </c>
      <c r="AP68">
        <f>IF(SUMIF('Benefits Backend'!$AE$1:$BO$1,AP$3,'Benefits Backend'!$AE67:$BO67)&gt;=1,1,0)*$H68</f>
        <v>0</v>
      </c>
      <c r="AQ68">
        <f>IF(SUMIF('Benefits Backend'!$AE$1:$BO$1,AQ$3,'Benefits Backend'!$AE67:$BO67)&gt;=1,1,0)*$H68</f>
        <v>0</v>
      </c>
      <c r="AR68">
        <f>IF(SUMIF('Benefits Backend'!$AE$1:$BO$1,AR$3,'Benefits Backend'!$AE67:$BO67)&gt;=1,1,0)*$H68</f>
        <v>0</v>
      </c>
      <c r="AS68">
        <f>IF(SUMIF('Benefits Backend'!$AE$1:$BO$1,AS$3,'Benefits Backend'!$AE67:$BO67)&gt;=1,1,0)*$H68</f>
        <v>2219.15</v>
      </c>
      <c r="AT68">
        <f>IF(SUMIF('Benefits Backend'!$AE$1:$BO$1,AT$3,'Benefits Backend'!$AE67:$BO67)&gt;=1,1,0)*$H68</f>
        <v>0</v>
      </c>
      <c r="AU68">
        <f>IF(SUMIF('Benefits Backend'!$AE$1:$BO$1,AU$3,'Benefits Backend'!$AE67:$BO67)&gt;=1,1,0)*$H68</f>
        <v>0</v>
      </c>
      <c r="AV68">
        <f>IF(SUMIF('Benefits Backend'!$AE$1:$BO$1,AV$3,'Benefits Backend'!$AE67:$BO67)&gt;=1,1,0)*$H68</f>
        <v>0</v>
      </c>
      <c r="AW68">
        <f>IF(SUMIF('Benefits Backend'!$AE$1:$BO$1,AW$3,'Benefits Backend'!$AE67:$BO67)&gt;=1,1,0)*$H68</f>
        <v>0</v>
      </c>
      <c r="AX68">
        <f>IF(SUMIF('Benefits Backend'!$AE$1:$BO$1,AX$3,'Benefits Backend'!$AE67:$BO67)&gt;=1,1,0)*$H68</f>
        <v>0</v>
      </c>
      <c r="AY68">
        <f>IF(SUMIF('Benefits Backend'!$AE$1:$BO$1,AY$3,'Benefits Backend'!$AE67:$BO67)&gt;=1,1,0)*$H68</f>
        <v>0</v>
      </c>
      <c r="AZ68">
        <f>IF(SUMIF('Benefits Backend'!$AE$1:$BO$1,AZ$3,'Benefits Backend'!$AE67:$BO67)&gt;=1,1,0)*$H68</f>
        <v>0</v>
      </c>
      <c r="BA68">
        <f>IF(SUMIF('Benefits Backend'!$AE$1:$BO$1,BA$3,'Benefits Backend'!$AE67:$BO67)&gt;=1,1,0)*$H68</f>
        <v>0</v>
      </c>
      <c r="BB68">
        <f>IF(SUMIF('Benefits Backend'!$AE$1:$BO$1,BB$3,'Benefits Backend'!$AE67:$BO67)&gt;=1,1,0)*$H68</f>
        <v>0</v>
      </c>
      <c r="BC68">
        <f>IF(SUMIF('Benefits Backend'!$AE$1:$BO$1,BC$3,'Benefits Backend'!$AE67:$BO67)&gt;=1,1,0)*$H68</f>
        <v>0</v>
      </c>
      <c r="BD68">
        <f>IF(SUMIF('Benefits Backend'!$AE$1:$BO$1,BD$3,'Benefits Backend'!$AE67:$BO67)&gt;=1,1,0)*$H68</f>
        <v>0</v>
      </c>
      <c r="BE68">
        <f>IF(SUMIF('Benefits Backend'!$AE$1:$BO$1,BE$3,'Benefits Backend'!$AE67:$BO67)&gt;=1,1,0)*$H68</f>
        <v>0</v>
      </c>
    </row>
    <row r="69" spans="1:57">
      <c r="A69" s="5" t="str">
        <f>_xlfn.XLOOKUP($E69,'Raw Data'!$E:$E,'Raw Data'!A:A,"ERROR",0,1)</f>
        <v>AE</v>
      </c>
      <c r="B69" s="5" t="str">
        <f>_xlfn.XLOOKUP($E69,'Raw Data'!$E:$E,'Raw Data'!B:B,"ERROR",0,1)</f>
        <v>Hair Mousses</v>
      </c>
      <c r="C69" s="5" t="str">
        <f>_xlfn.XLOOKUP($E69,'Raw Data'!$E:$E,'Raw Data'!C:C,"ERROR",0,1)</f>
        <v>not you mother's</v>
      </c>
      <c r="D69" s="5" t="str">
        <f>_xlfn.XLOOKUP($E69,'Raw Data'!$E:$E,'Raw Data'!D:D,"ERROR",0,1)</f>
        <v>www.amazon.ae/dp/B07QD2KWDN</v>
      </c>
      <c r="E69" s="5" t="s">
        <v>258</v>
      </c>
      <c r="F69" s="9" t="str">
        <f>_xlfn.XLOOKUP($E69,'Raw Data'!$E:$E,'Raw Data'!F:F,"ERROR",0,1)</f>
        <v>Not Your Mother's Not Your Mothers Curl Talk Curl Activating Mousse 7 Ounce (2 Pack)</v>
      </c>
      <c r="G69" s="10">
        <f>_xlfn.XLOOKUP($E69,'Raw Data'!$E:$E,'Raw Data'!G:G,"ERROR",0,1)</f>
        <v>20</v>
      </c>
      <c r="H69" s="9">
        <f>_xlfn.XLOOKUP($E69,'Raw Data'!$E:$E,'Raw Data'!H:H,"ERROR",0,1)</f>
        <v>2180.78</v>
      </c>
      <c r="I69" s="9">
        <f>_xlfn.XLOOKUP($E69,'Raw Data'!$E:$E,'Raw Data'!I:I,"ERROR",0,1)</f>
        <v>0.00291967429481414</v>
      </c>
      <c r="J69" s="9" t="str">
        <f>_xlfn.XLOOKUP($E69,'Raw Data'!$E:$E,'Raw Data'!J:J,"ERROR",0,1)</f>
        <v>Yes</v>
      </c>
      <c r="K69" s="14" t="str">
        <f t="array" ref="K69">_xlfn.IFS(AND(L69&gt;0,L69&lt;=5),"0 to 5",AND(L69&gt;5,L69&lt;=10),"5 to 10",AND(L69&gt;10,L69&lt;=15),"10 to 15",AND(L69&gt;15,L69&lt;=20),"15 to 20",AND(L69&gt;20,L69&lt;=30),"20 to 30",AND(L69&gt;30,L69&lt;=40),"30 to 40",AND(L69&gt;40,L69&lt;=50),"40 to 50",AND(L69&gt;50,L69&lt;=75),"50 to 75",AND(L69&gt;75,L69&lt;=100),"75 to 100",AND(L69&gt;100,L69&lt;=150),"100 to 150",AND(L69&gt;150,L69&lt;=200),"150 to 200",AND(L69&gt;200,L69&lt;=250),"200 to 250",AND(L69&gt;250,L69&lt;=300),"250 to 300",AND(L69&gt;300,L69&lt;=400),"300 to 400",AND(L69&gt;400,L69&lt;=500),"400 to 500",L69&gt;500,"500+")</f>
        <v>100 to 150</v>
      </c>
      <c r="L69" s="9">
        <f>_xlfn.XLOOKUP($E69,'Raw Data'!$E:$E,'Raw Data'!L:L,"ERROR",0,1)</f>
        <v>108.12</v>
      </c>
      <c r="M69" s="14" t="str">
        <f t="array" ref="M69">_xlfn.IFS(AND(N69&gt;0,N69&lt;=5),"0 to 5",AND(N69&gt;5,N69&lt;=10),"5 to 10",AND(N69&gt;10,N69&lt;=15),"10 to 15",AND(N69&gt;15,N69&lt;=20),"15 to 20",AND(N69&gt;20,N69&lt;=30),"20 to 30",AND(N69&gt;30,N69&lt;=40),"30 to 40",AND(N69&gt;40,N69&lt;=50),"40 to 50",AND(N69&gt;50,N69&lt;=75),"50 to 75",AND(N69&gt;75,N69&lt;=100),"75 to 100",AND(N69&gt;100,N69&lt;=150),"100 to 150",AND(N69&gt;150,N69&lt;=200),"150 to 200",AND(N69&gt;200,N69&lt;=250),"200 to 250",AND(N69&gt;250,N69&lt;=300),"250 to 300",AND(N69&gt;300,N69&lt;=400),"300 to 400",AND(N69&gt;400,N69&lt;=500),"400 to 500",N69&gt;500,"500+")</f>
        <v>100 to 150</v>
      </c>
      <c r="N69" s="9">
        <f>_xlfn.XLOOKUP($E69,'Raw Data'!$E:$E,'Raw Data'!N:N,"ERROR",0,1)</f>
        <v>112.9</v>
      </c>
      <c r="O69" s="14" t="str">
        <f t="array" ref="O69">_xlfn.IFS(P69=0,"No Discount",AND(P69&gt;0,P69&lt;=0.02),"0% to 2%",AND(P69&gt;0.02,P69&lt;=0.04),"2% to 4%",AND(P69&gt;0.04,P69&lt;=0.06),"4% to 6%",AND(P69&gt;0.06,P69&lt;=0.08),"6% to 8%",AND(P69&gt;0.08,P69&lt;=0.1),"8% to 10%",AND(P69&gt;0.1,P69&lt;=0.15),"10% to 15%",AND(P69&gt;0.15,P69&lt;=0.2),"15% to 20%",AND(P69&gt;0.2,P69&lt;=0.25),"20% to 25%",AND(P69&gt;0.25,P69&lt;=0.3),"25% to 30%",AND(P69&gt;0.3,P69&lt;=0.4),"30% to 40%",AND(P69&gt;0.4,P69&lt;=0.5),"40% to 50%",AND(P69&gt;0.5,P69&lt;=0.75),"50% to 75%",AND(P69&gt;0.75,P69&lt;=1),"75% to 100%")</f>
        <v>4% to 6%</v>
      </c>
      <c r="P69" s="10">
        <f>_xlfn.XLOOKUP($E69,'Raw Data'!$E:$E,'Raw Data'!P:P,"ERROR",0,1)</f>
        <v>0.0423383525243578</v>
      </c>
      <c r="Q69" s="9">
        <f>_xlfn.XLOOKUP($E69,'Raw Data'!$E:$E,'Raw Data'!Q:Q,"ERROR",0,1)</f>
        <v>14</v>
      </c>
      <c r="R69" s="9" t="str">
        <f>_xlfn.XLOOKUP($E69,'Raw Data'!$E:$E,'Raw Data'!R:R,"ERROR",0,1)</f>
        <v>oz</v>
      </c>
      <c r="S69" s="5" t="str">
        <f t="array" ref="S69">_xlfn.IFS(AND(T69&gt;0,T69&lt;=0.05),"0 to 0.05",AND(T69&gt;0.05,T69&lt;=0.1),"0.05 to 0.1",AND(T69&gt;0.1,T69&lt;=0.2),"0.1 to 0.2",AND(T69&gt;0.2,T69&lt;=0.3),"0.2 to 0.3",AND(T69&gt;0.3,T69&lt;=0.4),"0.3 to 0.4",AND(T69&gt;0.4,T69&lt;=0.5),"0.4 to 0.5",AND(T69&gt;0.5,T69&lt;=0.75),"0.5 to 0.75",AND(T69&gt;0.75,T69&lt;=1),"0.75 to 1",AND(T69&gt;1,T69&lt;=2),"1 to 2",AND(T69&gt;2,T69&lt;=3),"2 to 3",AND(T69&gt;3,T69&lt;=4),"3 to 4",AND(T69&gt;4,T69&lt;=5),"4 to 5",AND(T69&gt;5,T69&lt;=10),"5 to 10",T69&gt;10,"10+")</f>
        <v>0.2 to 0.3</v>
      </c>
      <c r="T69" s="10">
        <f t="shared" ref="T69:T74" si="4">L69/(Z69*29.57)</f>
        <v>0.261172037296488</v>
      </c>
      <c r="U69" s="15" t="str">
        <f t="array" ref="U69">_xlfn.IFS(AND(V69&gt;0,V69&lt;=0.05),"0 to 0.05",AND(V69&gt;0.05,V69&lt;=0.1),"0.05 to 0.1",AND(V69&gt;0.1,V69&lt;=0.2),"0.1 to 0.2",AND(V69&gt;0.2,V69&lt;=0.3),"0.2 to 0.3",AND(V69&gt;0.3,V69&lt;=0.4),"0.3 to 0.4",AND(V69&gt;0.4,V69&lt;=0.5),"0.4 to 0.5",AND(V69&gt;0.5,V69&lt;=0.75),"0.5 to 0.75",AND(V69&gt;0.75,V69&lt;=1),"0.75 to 1",AND(V69&gt;1,V69&lt;=2),"1 to 2",AND(V69&gt;2,V69&lt;=3),"2 to 3",AND(V69&gt;3,V69&lt;=4),"3 to 4",AND(V69&gt;4,V69&lt;=5),"4 to 5",AND(V69&gt;5,V69&lt;=10),"5 to 10",V69&gt;10,"10+")</f>
        <v>0.05 to 0.1</v>
      </c>
      <c r="V69" s="10">
        <f t="shared" ref="V69:V74" si="5">N69/($Z69*29.57)*0.27</f>
        <v>0.0736339919802889</v>
      </c>
      <c r="W69" s="15" t="str">
        <f t="array" ref="W69">_xlfn.IFS(AND(X69&gt;0,X69&lt;=0.05),"0 to 0.05",AND(X69&gt;0.05,X69&lt;=0.1),"0.05 to 0.1",AND(X69&gt;0.1,X69&lt;=0.2),"0.1 to 0.2",AND(X69&gt;0.2,X69&lt;=0.3),"0.2 to 0.3",AND(X69&gt;0.3,X69&lt;=0.4),"0.3 to 0.4",AND(X69&gt;0.4,X69&lt;=0.5),"0.4 to 0.5",AND(X69&gt;0.5,X69&lt;=0.75),"0.5 to 0.75",AND(X69&gt;0.75,X69&lt;=1),"0.75 to 1",AND(X69&gt;1,X69&lt;=2),"1 to 2",AND(X69&gt;2,X69&lt;=3),"2 to 3",AND(X69&gt;3,X69&lt;=4),"3 to 4",AND(X69&gt;4,X69&lt;=5),"4 to 5",AND(X69&gt;5,X69&lt;=10),"5 to 10",X69&gt;10,"10+")</f>
        <v>0.05 to 0.1</v>
      </c>
      <c r="X69" s="16">
        <f t="shared" ref="X69:X132" si="6">L69/($Z69*29.57)*0.27</f>
        <v>0.0705164500700517</v>
      </c>
      <c r="Y69" s="5" t="str">
        <f t="array" ref="Y69">_xlfn.IFS(AND(Z69&gt;0,Z69&lt;=1),"0 to 1",AND(Z69&gt;1,Z69&lt;=2),"1 to 2",AND(Z69&gt;2,Z69&lt;=4),"2 to 4",AND(Z69&gt;4,Z69&lt;=6),"4 to 6",AND(Z69&gt;6,Z69&lt;=8),"6 to 8",AND(Z69&gt;8,Z69&lt;=10),"8 to 10",AND(Z69&gt;10,Z69&lt;=15),"10 to 15",AND(Z69&gt;15,Z69&lt;=20),"15 to 20",AND(Z69&gt;20,Z69&lt;=25),"20 to 25",AND(Z69&gt;25,Z69&lt;=30),"25 to 30",AND(Z69&gt;30,Z69&lt;=40),"30 to 40",AND(Z69&gt;40,Z69&lt;=50),"40 to 50",Z69&gt;50,"50+")</f>
        <v>10 to 15</v>
      </c>
      <c r="Z69" s="9">
        <f t="array" ref="Z69">_xlfn.IFS(AA69="oz",_xlfn.IFS(R69="oz",Q69,R69="fl oz",Q69*1.04,R69="ml",Q69*0.0338),AA69="fl oz",_xlfn.IFS(R69="oz",Q69/1.04,R69="fl oz",Q69,R69="ml",Q69*0.0338/1.04),AA69="ml",_xlfn.IFS(R69="oz",Q69/0.0338,R69="fl oz",Q69*1.04/0.0338,R69="ml",Q69))</f>
        <v>14</v>
      </c>
      <c r="AA69" s="9" t="str">
        <f>_xlfn.XLOOKUP($E69,'Raw Data'!$E:$E,'Raw Data'!AA:AA,"ERROR",0,1)</f>
        <v>oz</v>
      </c>
      <c r="AB69" s="5" t="s">
        <v>259</v>
      </c>
      <c r="AC69" s="5" t="s">
        <v>43</v>
      </c>
      <c r="AD69" s="5" t="s">
        <v>43</v>
      </c>
      <c r="AE69">
        <f>IF(SUMIF('Benefits Backend'!$AE$1:$BO$1,AE$3,'Benefits Backend'!$AE68:$BO68)&gt;=1,1,0)*$H69</f>
        <v>2180.78</v>
      </c>
      <c r="AF69">
        <f>IF(SUMIF('Benefits Backend'!$AE$1:$BO$1,AF$3,'Benefits Backend'!$AE68:$BO68)&gt;=1,1,0)*$H69</f>
        <v>2180.78</v>
      </c>
      <c r="AG69">
        <f>IF(SUMIF('Benefits Backend'!$AE$1:$BO$1,AG$3,'Benefits Backend'!$AE68:$BO68)&gt;=1,1,0)*$H69</f>
        <v>2180.78</v>
      </c>
      <c r="AH69">
        <f>IF(SUMIF('Benefits Backend'!$AE$1:$BO$1,AH$3,'Benefits Backend'!$AE68:$BO68)&gt;=1,1,0)*$H69</f>
        <v>0</v>
      </c>
      <c r="AI69">
        <f>IF(SUMIF('Benefits Backend'!$AE$1:$BO$1,AI$3,'Benefits Backend'!$AE68:$BO68)&gt;=1,1,0)*$H69</f>
        <v>0</v>
      </c>
      <c r="AJ69">
        <f>IF(SUMIF('Benefits Backend'!$AE$1:$BO$1,AJ$3,'Benefits Backend'!$AE68:$BO68)&gt;=1,1,0)*$H69</f>
        <v>0</v>
      </c>
      <c r="AK69">
        <f>IF(SUMIF('Benefits Backend'!$AE$1:$BO$1,AK$3,'Benefits Backend'!$AE68:$BO68)&gt;=1,1,0)*$H69</f>
        <v>0</v>
      </c>
      <c r="AL69">
        <f>IF(SUMIF('Benefits Backend'!$AE$1:$BO$1,AL$3,'Benefits Backend'!$AE68:$BO68)&gt;=1,1,0)*$H69</f>
        <v>2180.78</v>
      </c>
      <c r="AM69">
        <f>IF(SUMIF('Benefits Backend'!$AE$1:$BO$1,AM$3,'Benefits Backend'!$AE68:$BO68)&gt;=1,1,0)*$H69</f>
        <v>0</v>
      </c>
      <c r="AN69">
        <f>IF(SUMIF('Benefits Backend'!$AE$1:$BO$1,AN$3,'Benefits Backend'!$AE68:$BO68)&gt;=1,1,0)*$H69</f>
        <v>0</v>
      </c>
      <c r="AO69">
        <f>IF(SUMIF('Benefits Backend'!$AE$1:$BO$1,AO$3,'Benefits Backend'!$AE68:$BO68)&gt;=1,1,0)*$H69</f>
        <v>0</v>
      </c>
      <c r="AP69">
        <f>IF(SUMIF('Benefits Backend'!$AE$1:$BO$1,AP$3,'Benefits Backend'!$AE68:$BO68)&gt;=1,1,0)*$H69</f>
        <v>0</v>
      </c>
      <c r="AQ69">
        <f>IF(SUMIF('Benefits Backend'!$AE$1:$BO$1,AQ$3,'Benefits Backend'!$AE68:$BO68)&gt;=1,1,0)*$H69</f>
        <v>0</v>
      </c>
      <c r="AR69">
        <f>IF(SUMIF('Benefits Backend'!$AE$1:$BO$1,AR$3,'Benefits Backend'!$AE68:$BO68)&gt;=1,1,0)*$H69</f>
        <v>0</v>
      </c>
      <c r="AS69">
        <f>IF(SUMIF('Benefits Backend'!$AE$1:$BO$1,AS$3,'Benefits Backend'!$AE68:$BO68)&gt;=1,1,0)*$H69</f>
        <v>0</v>
      </c>
      <c r="AT69">
        <f>IF(SUMIF('Benefits Backend'!$AE$1:$BO$1,AT$3,'Benefits Backend'!$AE68:$BO68)&gt;=1,1,0)*$H69</f>
        <v>0</v>
      </c>
      <c r="AU69">
        <f>IF(SUMIF('Benefits Backend'!$AE$1:$BO$1,AU$3,'Benefits Backend'!$AE68:$BO68)&gt;=1,1,0)*$H69</f>
        <v>0</v>
      </c>
      <c r="AV69">
        <f>IF(SUMIF('Benefits Backend'!$AE$1:$BO$1,AV$3,'Benefits Backend'!$AE68:$BO68)&gt;=1,1,0)*$H69</f>
        <v>0</v>
      </c>
      <c r="AW69">
        <f>IF(SUMIF('Benefits Backend'!$AE$1:$BO$1,AW$3,'Benefits Backend'!$AE68:$BO68)&gt;=1,1,0)*$H69</f>
        <v>0</v>
      </c>
      <c r="AX69">
        <f>IF(SUMIF('Benefits Backend'!$AE$1:$BO$1,AX$3,'Benefits Backend'!$AE68:$BO68)&gt;=1,1,0)*$H69</f>
        <v>0</v>
      </c>
      <c r="AY69">
        <f>IF(SUMIF('Benefits Backend'!$AE$1:$BO$1,AY$3,'Benefits Backend'!$AE68:$BO68)&gt;=1,1,0)*$H69</f>
        <v>0</v>
      </c>
      <c r="AZ69">
        <f>IF(SUMIF('Benefits Backend'!$AE$1:$BO$1,AZ$3,'Benefits Backend'!$AE68:$BO68)&gt;=1,1,0)*$H69</f>
        <v>0</v>
      </c>
      <c r="BA69">
        <f>IF(SUMIF('Benefits Backend'!$AE$1:$BO$1,BA$3,'Benefits Backend'!$AE68:$BO68)&gt;=1,1,0)*$H69</f>
        <v>0</v>
      </c>
      <c r="BB69">
        <f>IF(SUMIF('Benefits Backend'!$AE$1:$BO$1,BB$3,'Benefits Backend'!$AE68:$BO68)&gt;=1,1,0)*$H69</f>
        <v>0</v>
      </c>
      <c r="BC69">
        <f>IF(SUMIF('Benefits Backend'!$AE$1:$BO$1,BC$3,'Benefits Backend'!$AE68:$BO68)&gt;=1,1,0)*$H69</f>
        <v>0</v>
      </c>
      <c r="BD69">
        <f>IF(SUMIF('Benefits Backend'!$AE$1:$BO$1,BD$3,'Benefits Backend'!$AE68:$BO68)&gt;=1,1,0)*$H69</f>
        <v>0</v>
      </c>
      <c r="BE69">
        <f>IF(SUMIF('Benefits Backend'!$AE$1:$BO$1,BE$3,'Benefits Backend'!$AE68:$BO68)&gt;=1,1,0)*$H69</f>
        <v>0</v>
      </c>
    </row>
    <row r="70" spans="1:57">
      <c r="A70" s="5" t="str">
        <f>_xlfn.XLOOKUP($E70,'Raw Data'!$E:$E,'Raw Data'!A:A,"ERROR",0,1)</f>
        <v>AE</v>
      </c>
      <c r="B70" s="5" t="str">
        <f>_xlfn.XLOOKUP($E70,'Raw Data'!$E:$E,'Raw Data'!B:B,"ERROR",0,1)</f>
        <v>Hair Mousses</v>
      </c>
      <c r="C70" s="5" t="str">
        <f>_xlfn.XLOOKUP($E70,'Raw Data'!$E:$E,'Raw Data'!C:C,"ERROR",0,1)</f>
        <v>cantu</v>
      </c>
      <c r="D70" s="5" t="str">
        <f>_xlfn.XLOOKUP($E70,'Raw Data'!$E:$E,'Raw Data'!D:D,"ERROR",0,1)</f>
        <v>www.amazon.ae/dp/B0B6WQPCWR</v>
      </c>
      <c r="E70" s="5" t="s">
        <v>260</v>
      </c>
      <c r="F70" s="9" t="str">
        <f>_xlfn.XLOOKUP($E70,'Raw Data'!$E:$E,'Raw Data'!F:F,"ERROR",0,1)</f>
        <v>CANTU Avocado Hydrating Styling Mousse 248ml, Clear (packaging may vary)</v>
      </c>
      <c r="G70" s="10">
        <f>_xlfn.XLOOKUP($E70,'Raw Data'!$E:$E,'Raw Data'!G:G,"ERROR",0,1)</f>
        <v>48</v>
      </c>
      <c r="H70" s="9">
        <f>_xlfn.XLOOKUP($E70,'Raw Data'!$E:$E,'Raw Data'!H:H,"ERROR",0,1)</f>
        <v>2150.03</v>
      </c>
      <c r="I70" s="9">
        <f>_xlfn.XLOOKUP($E70,'Raw Data'!$E:$E,'Raw Data'!I:I,"ERROR",0,1)</f>
        <v>0.00287850554575851</v>
      </c>
      <c r="J70" s="9" t="str">
        <f>_xlfn.XLOOKUP($E70,'Raw Data'!$E:$E,'Raw Data'!J:J,"ERROR",0,1)</f>
        <v>Yes</v>
      </c>
      <c r="K70" s="14" t="str">
        <f t="array" ref="K70">_xlfn.IFS(AND(L70&gt;0,L70&lt;=5),"0 to 5",AND(L70&gt;5,L70&lt;=10),"5 to 10",AND(L70&gt;10,L70&lt;=15),"10 to 15",AND(L70&gt;15,L70&lt;=20),"15 to 20",AND(L70&gt;20,L70&lt;=30),"20 to 30",AND(L70&gt;30,L70&lt;=40),"30 to 40",AND(L70&gt;40,L70&lt;=50),"40 to 50",AND(L70&gt;50,L70&lt;=75),"50 to 75",AND(L70&gt;75,L70&lt;=100),"75 to 100",AND(L70&gt;100,L70&lt;=150),"100 to 150",AND(L70&gt;150,L70&lt;=200),"150 to 200",AND(L70&gt;200,L70&lt;=250),"200 to 250",AND(L70&gt;250,L70&lt;=300),"250 to 300",AND(L70&gt;300,L70&lt;=400),"300 to 400",AND(L70&gt;400,L70&lt;=500),"400 to 500",L70&gt;500,"500+")</f>
        <v>40 to 50</v>
      </c>
      <c r="L70" s="9">
        <f>_xlfn.XLOOKUP($E70,'Raw Data'!$E:$E,'Raw Data'!L:L,"ERROR",0,1)</f>
        <v>44.1</v>
      </c>
      <c r="M70" s="14" t="str">
        <f t="array" ref="M70">_xlfn.IFS(AND(N70&gt;0,N70&lt;=5),"0 to 5",AND(N70&gt;5,N70&lt;=10),"5 to 10",AND(N70&gt;10,N70&lt;=15),"10 to 15",AND(N70&gt;15,N70&lt;=20),"15 to 20",AND(N70&gt;20,N70&lt;=30),"20 to 30",AND(N70&gt;30,N70&lt;=40),"30 to 40",AND(N70&gt;40,N70&lt;=50),"40 to 50",AND(N70&gt;50,N70&lt;=75),"50 to 75",AND(N70&gt;75,N70&lt;=100),"75 to 100",AND(N70&gt;100,N70&lt;=150),"100 to 150",AND(N70&gt;150,N70&lt;=200),"150 to 200",AND(N70&gt;200,N70&lt;=250),"200 to 250",AND(N70&gt;250,N70&lt;=300),"250 to 300",AND(N70&gt;300,N70&lt;=400),"300 to 400",AND(N70&gt;400,N70&lt;=500),"400 to 500",N70&gt;500,"500+")</f>
        <v>40 to 50</v>
      </c>
      <c r="N70" s="9">
        <f>_xlfn.XLOOKUP($E70,'Raw Data'!$E:$E,'Raw Data'!N:N,"ERROR",0,1)</f>
        <v>45.3</v>
      </c>
      <c r="O70" s="14" t="str">
        <f t="array" ref="O70">_xlfn.IFS(P70=0,"No Discount",AND(P70&gt;0,P70&lt;=0.02),"0% to 2%",AND(P70&gt;0.02,P70&lt;=0.04),"2% to 4%",AND(P70&gt;0.04,P70&lt;=0.06),"4% to 6%",AND(P70&gt;0.06,P70&lt;=0.08),"6% to 8%",AND(P70&gt;0.08,P70&lt;=0.1),"8% to 10%",AND(P70&gt;0.1,P70&lt;=0.15),"10% to 15%",AND(P70&gt;0.15,P70&lt;=0.2),"15% to 20%",AND(P70&gt;0.2,P70&lt;=0.25),"20% to 25%",AND(P70&gt;0.25,P70&lt;=0.3),"25% to 30%",AND(P70&gt;0.3,P70&lt;=0.4),"30% to 40%",AND(P70&gt;0.4,P70&lt;=0.5),"40% to 50%",AND(P70&gt;0.5,P70&lt;=0.75),"50% to 75%",AND(P70&gt;0.75,P70&lt;=1),"75% to 100%")</f>
        <v>2% to 4%</v>
      </c>
      <c r="P70" s="10">
        <f>_xlfn.XLOOKUP($E70,'Raw Data'!$E:$E,'Raw Data'!P:P,"ERROR",0,1)</f>
        <v>0.0264900662251655</v>
      </c>
      <c r="Q70" s="9">
        <f>_xlfn.XLOOKUP($E70,'Raw Data'!$E:$E,'Raw Data'!Q:Q,"ERROR",0,1)</f>
        <v>248</v>
      </c>
      <c r="R70" s="9" t="str">
        <f>_xlfn.XLOOKUP($E70,'Raw Data'!$E:$E,'Raw Data'!R:R,"ERROR",0,1)</f>
        <v>ml</v>
      </c>
      <c r="S70" s="5" t="str">
        <f t="array" ref="S70">_xlfn.IFS(AND(T70&gt;0,T70&lt;=0.05),"0 to 0.05",AND(T70&gt;0.05,T70&lt;=0.1),"0.05 to 0.1",AND(T70&gt;0.1,T70&lt;=0.2),"0.1 to 0.2",AND(T70&gt;0.2,T70&lt;=0.3),"0.2 to 0.3",AND(T70&gt;0.3,T70&lt;=0.4),"0.3 to 0.4",AND(T70&gt;0.4,T70&lt;=0.5),"0.4 to 0.5",AND(T70&gt;0.5,T70&lt;=0.75),"0.5 to 0.75",AND(T70&gt;0.75,T70&lt;=1),"0.75 to 1",AND(T70&gt;1,T70&lt;=2),"1 to 2",AND(T70&gt;2,T70&lt;=3),"2 to 3",AND(T70&gt;3,T70&lt;=4),"3 to 4",AND(T70&gt;4,T70&lt;=5),"4 to 5",AND(T70&gt;5,T70&lt;=10),"5 to 10",T70&gt;10,"10+")</f>
        <v>0.1 to 0.2</v>
      </c>
      <c r="T70" s="10">
        <f t="shared" si="4"/>
        <v>0.177917588637494</v>
      </c>
      <c r="U70" s="15" t="str">
        <f t="array" ref="U70">_xlfn.IFS(AND(V70&gt;0,V70&lt;=0.05),"0 to 0.05",AND(V70&gt;0.05,V70&lt;=0.1),"0.05 to 0.1",AND(V70&gt;0.1,V70&lt;=0.2),"0.1 to 0.2",AND(V70&gt;0.2,V70&lt;=0.3),"0.2 to 0.3",AND(V70&gt;0.3,V70&lt;=0.4),"0.3 to 0.4",AND(V70&gt;0.4,V70&lt;=0.5),"0.4 to 0.5",AND(V70&gt;0.5,V70&lt;=0.75),"0.5 to 0.75",AND(V70&gt;0.75,V70&lt;=1),"0.75 to 1",AND(V70&gt;1,V70&lt;=2),"1 to 2",AND(V70&gt;2,V70&lt;=3),"2 to 3",AND(V70&gt;3,V70&lt;=4),"3 to 4",AND(V70&gt;4,V70&lt;=5),"4 to 5",AND(V70&gt;5,V70&lt;=10),"5 to 10",V70&gt;10,"10+")</f>
        <v>0 to 0.05</v>
      </c>
      <c r="V70" s="10">
        <f t="shared" si="5"/>
        <v>0.0493448985629294</v>
      </c>
      <c r="W70" s="15" t="str">
        <f t="array" ref="W70">_xlfn.IFS(AND(X70&gt;0,X70&lt;=0.05),"0 to 0.05",AND(X70&gt;0.05,X70&lt;=0.1),"0.05 to 0.1",AND(X70&gt;0.1,X70&lt;=0.2),"0.1 to 0.2",AND(X70&gt;0.2,X70&lt;=0.3),"0.2 to 0.3",AND(X70&gt;0.3,X70&lt;=0.4),"0.3 to 0.4",AND(X70&gt;0.4,X70&lt;=0.5),"0.4 to 0.5",AND(X70&gt;0.5,X70&lt;=0.75),"0.5 to 0.75",AND(X70&gt;0.75,X70&lt;=1),"0.75 to 1",AND(X70&gt;1,X70&lt;=2),"1 to 2",AND(X70&gt;2,X70&lt;=3),"2 to 3",AND(X70&gt;3,X70&lt;=4),"3 to 4",AND(X70&gt;4,X70&lt;=5),"4 to 5",AND(X70&gt;5,X70&lt;=10),"5 to 10",X70&gt;10,"10+")</f>
        <v>0 to 0.05</v>
      </c>
      <c r="X70" s="16">
        <f t="shared" si="6"/>
        <v>0.0480377489321233</v>
      </c>
      <c r="Y70" s="5" t="str">
        <f t="array" ref="Y70">_xlfn.IFS(AND(Z70&gt;0,Z70&lt;=1),"0 to 1",AND(Z70&gt;1,Z70&lt;=2),"1 to 2",AND(Z70&gt;2,Z70&lt;=4),"2 to 4",AND(Z70&gt;4,Z70&lt;=6),"4 to 6",AND(Z70&gt;6,Z70&lt;=8),"6 to 8",AND(Z70&gt;8,Z70&lt;=10),"8 to 10",AND(Z70&gt;10,Z70&lt;=15),"10 to 15",AND(Z70&gt;15,Z70&lt;=20),"15 to 20",AND(Z70&gt;20,Z70&lt;=25),"20 to 25",AND(Z70&gt;25,Z70&lt;=30),"25 to 30",AND(Z70&gt;30,Z70&lt;=40),"30 to 40",AND(Z70&gt;40,Z70&lt;=50),"40 to 50",Z70&gt;50,"50+")</f>
        <v>8 to 10</v>
      </c>
      <c r="Z70" s="9">
        <f t="array" ref="Z70">_xlfn.IFS(AA70="oz",_xlfn.IFS(R70="oz",Q70,R70="fl oz",Q70*1.04,R70="ml",Q70*0.0338),AA70="fl oz",_xlfn.IFS(R70="oz",Q70/1.04,R70="fl oz",Q70,R70="ml",Q70*0.0338/1.04),AA70="ml",_xlfn.IFS(R70="oz",Q70/0.0338,R70="fl oz",Q70*1.04/0.0338,R70="ml",Q70))</f>
        <v>8.3824</v>
      </c>
      <c r="AA70" s="9" t="str">
        <f>_xlfn.XLOOKUP($E70,'Raw Data'!$E:$E,'Raw Data'!AA:AA,"ERROR",0,1)</f>
        <v>oz</v>
      </c>
      <c r="AB70" s="5" t="s">
        <v>261</v>
      </c>
      <c r="AC70" s="5" t="s">
        <v>262</v>
      </c>
      <c r="AD70" s="5" t="s">
        <v>263</v>
      </c>
      <c r="AE70">
        <f>IF(SUMIF('Benefits Backend'!$AE$1:$BO$1,AE$3,'Benefits Backend'!$AE69:$BO69)&gt;=1,1,0)*$H70</f>
        <v>0</v>
      </c>
      <c r="AF70">
        <f>IF(SUMIF('Benefits Backend'!$AE$1:$BO$1,AF$3,'Benefits Backend'!$AE69:$BO69)&gt;=1,1,0)*$H70</f>
        <v>0</v>
      </c>
      <c r="AG70">
        <f>IF(SUMIF('Benefits Backend'!$AE$1:$BO$1,AG$3,'Benefits Backend'!$AE69:$BO69)&gt;=1,1,0)*$H70</f>
        <v>0</v>
      </c>
      <c r="AH70">
        <f>IF(SUMIF('Benefits Backend'!$AE$1:$BO$1,AH$3,'Benefits Backend'!$AE69:$BO69)&gt;=1,1,0)*$H70</f>
        <v>0</v>
      </c>
      <c r="AI70">
        <f>IF(SUMIF('Benefits Backend'!$AE$1:$BO$1,AI$3,'Benefits Backend'!$AE69:$BO69)&gt;=1,1,0)*$H70</f>
        <v>0</v>
      </c>
      <c r="AJ70">
        <f>IF(SUMIF('Benefits Backend'!$AE$1:$BO$1,AJ$3,'Benefits Backend'!$AE69:$BO69)&gt;=1,1,0)*$H70</f>
        <v>2150.03</v>
      </c>
      <c r="AK70">
        <f>IF(SUMIF('Benefits Backend'!$AE$1:$BO$1,AK$3,'Benefits Backend'!$AE69:$BO69)&gt;=1,1,0)*$H70</f>
        <v>2150.03</v>
      </c>
      <c r="AL70">
        <f>IF(SUMIF('Benefits Backend'!$AE$1:$BO$1,AL$3,'Benefits Backend'!$AE69:$BO69)&gt;=1,1,0)*$H70</f>
        <v>2150.03</v>
      </c>
      <c r="AM70">
        <f>IF(SUMIF('Benefits Backend'!$AE$1:$BO$1,AM$3,'Benefits Backend'!$AE69:$BO69)&gt;=1,1,0)*$H70</f>
        <v>2150.03</v>
      </c>
      <c r="AN70">
        <f>IF(SUMIF('Benefits Backend'!$AE$1:$BO$1,AN$3,'Benefits Backend'!$AE69:$BO69)&gt;=1,1,0)*$H70</f>
        <v>0</v>
      </c>
      <c r="AO70">
        <f>IF(SUMIF('Benefits Backend'!$AE$1:$BO$1,AO$3,'Benefits Backend'!$AE69:$BO69)&gt;=1,1,0)*$H70</f>
        <v>0</v>
      </c>
      <c r="AP70">
        <f>IF(SUMIF('Benefits Backend'!$AE$1:$BO$1,AP$3,'Benefits Backend'!$AE69:$BO69)&gt;=1,1,0)*$H70</f>
        <v>0</v>
      </c>
      <c r="AQ70">
        <f>IF(SUMIF('Benefits Backend'!$AE$1:$BO$1,AQ$3,'Benefits Backend'!$AE69:$BO69)&gt;=1,1,0)*$H70</f>
        <v>0</v>
      </c>
      <c r="AR70">
        <f>IF(SUMIF('Benefits Backend'!$AE$1:$BO$1,AR$3,'Benefits Backend'!$AE69:$BO69)&gt;=1,1,0)*$H70</f>
        <v>2150.03</v>
      </c>
      <c r="AS70">
        <f>IF(SUMIF('Benefits Backend'!$AE$1:$BO$1,AS$3,'Benefits Backend'!$AE69:$BO69)&gt;=1,1,0)*$H70</f>
        <v>0</v>
      </c>
      <c r="AT70">
        <f>IF(SUMIF('Benefits Backend'!$AE$1:$BO$1,AT$3,'Benefits Backend'!$AE69:$BO69)&gt;=1,1,0)*$H70</f>
        <v>0</v>
      </c>
      <c r="AU70">
        <f>IF(SUMIF('Benefits Backend'!$AE$1:$BO$1,AU$3,'Benefits Backend'!$AE69:$BO69)&gt;=1,1,0)*$H70</f>
        <v>0</v>
      </c>
      <c r="AV70">
        <f>IF(SUMIF('Benefits Backend'!$AE$1:$BO$1,AV$3,'Benefits Backend'!$AE69:$BO69)&gt;=1,1,0)*$H70</f>
        <v>0</v>
      </c>
      <c r="AW70">
        <f>IF(SUMIF('Benefits Backend'!$AE$1:$BO$1,AW$3,'Benefits Backend'!$AE69:$BO69)&gt;=1,1,0)*$H70</f>
        <v>0</v>
      </c>
      <c r="AX70">
        <f>IF(SUMIF('Benefits Backend'!$AE$1:$BO$1,AX$3,'Benefits Backend'!$AE69:$BO69)&gt;=1,1,0)*$H70</f>
        <v>0</v>
      </c>
      <c r="AY70">
        <f>IF(SUMIF('Benefits Backend'!$AE$1:$BO$1,AY$3,'Benefits Backend'!$AE69:$BO69)&gt;=1,1,0)*$H70</f>
        <v>0</v>
      </c>
      <c r="AZ70">
        <f>IF(SUMIF('Benefits Backend'!$AE$1:$BO$1,AZ$3,'Benefits Backend'!$AE69:$BO69)&gt;=1,1,0)*$H70</f>
        <v>0</v>
      </c>
      <c r="BA70">
        <f>IF(SUMIF('Benefits Backend'!$AE$1:$BO$1,BA$3,'Benefits Backend'!$AE69:$BO69)&gt;=1,1,0)*$H70</f>
        <v>0</v>
      </c>
      <c r="BB70">
        <f>IF(SUMIF('Benefits Backend'!$AE$1:$BO$1,BB$3,'Benefits Backend'!$AE69:$BO69)&gt;=1,1,0)*$H70</f>
        <v>0</v>
      </c>
      <c r="BC70">
        <f>IF(SUMIF('Benefits Backend'!$AE$1:$BO$1,BC$3,'Benefits Backend'!$AE69:$BO69)&gt;=1,1,0)*$H70</f>
        <v>0</v>
      </c>
      <c r="BD70">
        <f>IF(SUMIF('Benefits Backend'!$AE$1:$BO$1,BD$3,'Benefits Backend'!$AE69:$BO69)&gt;=1,1,0)*$H70</f>
        <v>0</v>
      </c>
      <c r="BE70">
        <f>IF(SUMIF('Benefits Backend'!$AE$1:$BO$1,BE$3,'Benefits Backend'!$AE69:$BO69)&gt;=1,1,0)*$H70</f>
        <v>0</v>
      </c>
    </row>
    <row r="71" spans="1:57">
      <c r="A71" s="5" t="str">
        <f>_xlfn.XLOOKUP($E71,'Raw Data'!$E:$E,'Raw Data'!A:A,"ERROR",0,1)</f>
        <v>AE</v>
      </c>
      <c r="B71" s="5" t="str">
        <f>_xlfn.XLOOKUP($E71,'Raw Data'!$E:$E,'Raw Data'!B:B,"ERROR",0,1)</f>
        <v>Hair Mousses</v>
      </c>
      <c r="C71" s="5" t="str">
        <f>_xlfn.XLOOKUP($E71,'Raw Data'!$E:$E,'Raw Data'!C:C,"ERROR",0,1)</f>
        <v>Wella</v>
      </c>
      <c r="D71" s="5" t="str">
        <f>_xlfn.XLOOKUP($E71,'Raw Data'!$E:$E,'Raw Data'!D:D,"ERROR",0,1)</f>
        <v>www.amazon.ae/dp/B0117XPSUK</v>
      </c>
      <c r="E71" s="5" t="s">
        <v>264</v>
      </c>
      <c r="F71" s="9" t="str">
        <f>_xlfn.XLOOKUP($E71,'Raw Data'!$E:$E,'Raw Data'!F:F,"ERROR",0,1)</f>
        <v>Wella Professionals Eimi Natural Volume Mousse per Dare Volume - 300 ml</v>
      </c>
      <c r="G71" s="10">
        <f>_xlfn.XLOOKUP($E71,'Raw Data'!$E:$E,'Raw Data'!G:G,"ERROR",0,1)</f>
        <v>35</v>
      </c>
      <c r="H71" s="9">
        <f>_xlfn.XLOOKUP($E71,'Raw Data'!$E:$E,'Raw Data'!H:H,"ERROR",0,1)</f>
        <v>2121.8</v>
      </c>
      <c r="I71" s="9">
        <f>_xlfn.XLOOKUP($E71,'Raw Data'!$E:$E,'Raw Data'!I:I,"ERROR",0,1)</f>
        <v>0.00284071062589378</v>
      </c>
      <c r="J71" s="9" t="str">
        <f>_xlfn.XLOOKUP($E71,'Raw Data'!$E:$E,'Raw Data'!J:J,"ERROR",0,1)</f>
        <v>Yes</v>
      </c>
      <c r="K71" s="14" t="str">
        <f t="array" ref="K71">_xlfn.IFS(AND(L71&gt;0,L71&lt;=5),"0 to 5",AND(L71&gt;5,L71&lt;=10),"5 to 10",AND(L71&gt;10,L71&lt;=15),"10 to 15",AND(L71&gt;15,L71&lt;=20),"15 to 20",AND(L71&gt;20,L71&lt;=30),"20 to 30",AND(L71&gt;30,L71&lt;=40),"30 to 40",AND(L71&gt;40,L71&lt;=50),"40 to 50",AND(L71&gt;50,L71&lt;=75),"50 to 75",AND(L71&gt;75,L71&lt;=100),"75 to 100",AND(L71&gt;100,L71&lt;=150),"100 to 150",AND(L71&gt;150,L71&lt;=200),"150 to 200",AND(L71&gt;200,L71&lt;=250),"200 to 250",AND(L71&gt;250,L71&lt;=300),"250 to 300",AND(L71&gt;300,L71&lt;=400),"300 to 400",AND(L71&gt;400,L71&lt;=500),"400 to 500",L71&gt;500,"500+")</f>
        <v>50 to 75</v>
      </c>
      <c r="L71" s="9">
        <f>_xlfn.XLOOKUP($E71,'Raw Data'!$E:$E,'Raw Data'!L:L,"ERROR",0,1)</f>
        <v>60</v>
      </c>
      <c r="M71" s="14" t="str">
        <f t="array" ref="M71">_xlfn.IFS(AND(N71&gt;0,N71&lt;=5),"0 to 5",AND(N71&gt;5,N71&lt;=10),"5 to 10",AND(N71&gt;10,N71&lt;=15),"10 to 15",AND(N71&gt;15,N71&lt;=20),"15 to 20",AND(N71&gt;20,N71&lt;=30),"20 to 30",AND(N71&gt;30,N71&lt;=40),"30 to 40",AND(N71&gt;40,N71&lt;=50),"40 to 50",AND(N71&gt;50,N71&lt;=75),"50 to 75",AND(N71&gt;75,N71&lt;=100),"75 to 100",AND(N71&gt;100,N71&lt;=150),"100 to 150",AND(N71&gt;150,N71&lt;=200),"150 to 200",AND(N71&gt;200,N71&lt;=250),"200 to 250",AND(N71&gt;250,N71&lt;=300),"250 to 300",AND(N71&gt;300,N71&lt;=400),"300 to 400",AND(N71&gt;400,N71&lt;=500),"400 to 500",N71&gt;500,"500+")</f>
        <v>50 to 75</v>
      </c>
      <c r="N71" s="9">
        <f>_xlfn.XLOOKUP($E71,'Raw Data'!$E:$E,'Raw Data'!N:N,"ERROR",0,1)</f>
        <v>60</v>
      </c>
      <c r="O71" s="14" t="str">
        <f t="array" ref="O71">_xlfn.IFS(P71=0,"No Discount",AND(P71&gt;0,P71&lt;=0.02),"0% to 2%",AND(P71&gt;0.02,P71&lt;=0.04),"2% to 4%",AND(P71&gt;0.04,P71&lt;=0.06),"4% to 6%",AND(P71&gt;0.06,P71&lt;=0.08),"6% to 8%",AND(P71&gt;0.08,P71&lt;=0.1),"8% to 10%",AND(P71&gt;0.1,P71&lt;=0.15),"10% to 15%",AND(P71&gt;0.15,P71&lt;=0.2),"15% to 20%",AND(P71&gt;0.2,P71&lt;=0.25),"20% to 25%",AND(P71&gt;0.25,P71&lt;=0.3),"25% to 30%",AND(P71&gt;0.3,P71&lt;=0.4),"30% to 40%",AND(P71&gt;0.4,P71&lt;=0.5),"40% to 50%",AND(P71&gt;0.5,P71&lt;=0.75),"50% to 75%",AND(P71&gt;0.75,P71&lt;=1),"75% to 100%")</f>
        <v>No Discount</v>
      </c>
      <c r="P71" s="10">
        <f>_xlfn.XLOOKUP($E71,'Raw Data'!$E:$E,'Raw Data'!P:P,"ERROR",0,1)</f>
        <v>0</v>
      </c>
      <c r="Q71" s="9">
        <f>_xlfn.XLOOKUP($E71,'Raw Data'!$E:$E,'Raw Data'!Q:Q,"ERROR",0,1)</f>
        <v>300</v>
      </c>
      <c r="R71" s="9" t="str">
        <f>_xlfn.XLOOKUP($E71,'Raw Data'!$E:$E,'Raw Data'!R:R,"ERROR",0,1)</f>
        <v>ml</v>
      </c>
      <c r="S71" s="5" t="str">
        <f t="array" ref="S71">_xlfn.IFS(AND(T71&gt;0,T71&lt;=0.05),"0 to 0.05",AND(T71&gt;0.05,T71&lt;=0.1),"0.05 to 0.1",AND(T71&gt;0.1,T71&lt;=0.2),"0.1 to 0.2",AND(T71&gt;0.2,T71&lt;=0.3),"0.2 to 0.3",AND(T71&gt;0.3,T71&lt;=0.4),"0.3 to 0.4",AND(T71&gt;0.4,T71&lt;=0.5),"0.4 to 0.5",AND(T71&gt;0.5,T71&lt;=0.75),"0.5 to 0.75",AND(T71&gt;0.75,T71&lt;=1),"0.75 to 1",AND(T71&gt;1,T71&lt;=2),"1 to 2",AND(T71&gt;2,T71&lt;=3),"2 to 3",AND(T71&gt;3,T71&lt;=4),"3 to 4",AND(T71&gt;4,T71&lt;=5),"4 to 5",AND(T71&gt;5,T71&lt;=10),"5 to 10",T71&gt;10,"10+")</f>
        <v>0.2 to 0.3</v>
      </c>
      <c r="T71" s="10">
        <f t="shared" si="4"/>
        <v>0.200106857061671</v>
      </c>
      <c r="U71" s="15" t="str">
        <f t="array" ref="U71">_xlfn.IFS(AND(V71&gt;0,V71&lt;=0.05),"0 to 0.05",AND(V71&gt;0.05,V71&lt;=0.1),"0.05 to 0.1",AND(V71&gt;0.1,V71&lt;=0.2),"0.1 to 0.2",AND(V71&gt;0.2,V71&lt;=0.3),"0.2 to 0.3",AND(V71&gt;0.3,V71&lt;=0.4),"0.3 to 0.4",AND(V71&gt;0.4,V71&lt;=0.5),"0.4 to 0.5",AND(V71&gt;0.5,V71&lt;=0.75),"0.5 to 0.75",AND(V71&gt;0.75,V71&lt;=1),"0.75 to 1",AND(V71&gt;1,V71&lt;=2),"1 to 2",AND(V71&gt;2,V71&lt;=3),"2 to 3",AND(V71&gt;3,V71&lt;=4),"3 to 4",AND(V71&gt;4,V71&lt;=5),"4 to 5",AND(V71&gt;5,V71&lt;=10),"5 to 10",V71&gt;10,"10+")</f>
        <v>0.05 to 0.1</v>
      </c>
      <c r="V71" s="10">
        <f t="shared" si="5"/>
        <v>0.0540288514066512</v>
      </c>
      <c r="W71" s="15" t="str">
        <f t="array" ref="W71">_xlfn.IFS(AND(X71&gt;0,X71&lt;=0.05),"0 to 0.05",AND(X71&gt;0.05,X71&lt;=0.1),"0.05 to 0.1",AND(X71&gt;0.1,X71&lt;=0.2),"0.1 to 0.2",AND(X71&gt;0.2,X71&lt;=0.3),"0.2 to 0.3",AND(X71&gt;0.3,X71&lt;=0.4),"0.3 to 0.4",AND(X71&gt;0.4,X71&lt;=0.5),"0.4 to 0.5",AND(X71&gt;0.5,X71&lt;=0.75),"0.5 to 0.75",AND(X71&gt;0.75,X71&lt;=1),"0.75 to 1",AND(X71&gt;1,X71&lt;=2),"1 to 2",AND(X71&gt;2,X71&lt;=3),"2 to 3",AND(X71&gt;3,X71&lt;=4),"3 to 4",AND(X71&gt;4,X71&lt;=5),"4 to 5",AND(X71&gt;5,X71&lt;=10),"5 to 10",X71&gt;10,"10+")</f>
        <v>0.05 to 0.1</v>
      </c>
      <c r="X71" s="16">
        <f t="shared" si="6"/>
        <v>0.0540288514066512</v>
      </c>
      <c r="Y71" s="5" t="str">
        <f t="array" ref="Y71">_xlfn.IFS(AND(Z71&gt;0,Z71&lt;=1),"0 to 1",AND(Z71&gt;1,Z71&lt;=2),"1 to 2",AND(Z71&gt;2,Z71&lt;=4),"2 to 4",AND(Z71&gt;4,Z71&lt;=6),"4 to 6",AND(Z71&gt;6,Z71&lt;=8),"6 to 8",AND(Z71&gt;8,Z71&lt;=10),"8 to 10",AND(Z71&gt;10,Z71&lt;=15),"10 to 15",AND(Z71&gt;15,Z71&lt;=20),"15 to 20",AND(Z71&gt;20,Z71&lt;=25),"20 to 25",AND(Z71&gt;25,Z71&lt;=30),"25 to 30",AND(Z71&gt;30,Z71&lt;=40),"30 to 40",AND(Z71&gt;40,Z71&lt;=50),"40 to 50",Z71&gt;50,"50+")</f>
        <v>10 to 15</v>
      </c>
      <c r="Z71" s="9">
        <f t="array" ref="Z71">_xlfn.IFS(AA71="oz",_xlfn.IFS(R71="oz",Q71,R71="fl oz",Q71*1.04,R71="ml",Q71*0.0338),AA71="fl oz",_xlfn.IFS(R71="oz",Q71/1.04,R71="fl oz",Q71,R71="ml",Q71*0.0338/1.04),AA71="ml",_xlfn.IFS(R71="oz",Q71/0.0338,R71="fl oz",Q71*1.04/0.0338,R71="ml",Q71))</f>
        <v>10.14</v>
      </c>
      <c r="AA71" s="9" t="str">
        <f>_xlfn.XLOOKUP($E71,'Raw Data'!$E:$E,'Raw Data'!AA:AA,"ERROR",0,1)</f>
        <v>oz</v>
      </c>
      <c r="AB71" s="5" t="s">
        <v>265</v>
      </c>
      <c r="AC71" s="5" t="s">
        <v>144</v>
      </c>
      <c r="AD71" s="5" t="s">
        <v>43</v>
      </c>
      <c r="AE71">
        <f>IF(SUMIF('Benefits Backend'!$AE$1:$BO$1,AE$3,'Benefits Backend'!$AE70:$BO70)&gt;=1,1,0)*$H71</f>
        <v>0</v>
      </c>
      <c r="AF71">
        <f>IF(SUMIF('Benefits Backend'!$AE$1:$BO$1,AF$3,'Benefits Backend'!$AE70:$BO70)&gt;=1,1,0)*$H71</f>
        <v>2121.8</v>
      </c>
      <c r="AG71">
        <f>IF(SUMIF('Benefits Backend'!$AE$1:$BO$1,AG$3,'Benefits Backend'!$AE70:$BO70)&gt;=1,1,0)*$H71</f>
        <v>0</v>
      </c>
      <c r="AH71">
        <f>IF(SUMIF('Benefits Backend'!$AE$1:$BO$1,AH$3,'Benefits Backend'!$AE70:$BO70)&gt;=1,1,0)*$H71</f>
        <v>0</v>
      </c>
      <c r="AI71">
        <f>IF(SUMIF('Benefits Backend'!$AE$1:$BO$1,AI$3,'Benefits Backend'!$AE70:$BO70)&gt;=1,1,0)*$H71</f>
        <v>0</v>
      </c>
      <c r="AJ71">
        <f>IF(SUMIF('Benefits Backend'!$AE$1:$BO$1,AJ$3,'Benefits Backend'!$AE70:$BO70)&gt;=1,1,0)*$H71</f>
        <v>2121.8</v>
      </c>
      <c r="AK71">
        <f>IF(SUMIF('Benefits Backend'!$AE$1:$BO$1,AK$3,'Benefits Backend'!$AE70:$BO70)&gt;=1,1,0)*$H71</f>
        <v>0</v>
      </c>
      <c r="AL71">
        <f>IF(SUMIF('Benefits Backend'!$AE$1:$BO$1,AL$3,'Benefits Backend'!$AE70:$BO70)&gt;=1,1,0)*$H71</f>
        <v>0</v>
      </c>
      <c r="AM71">
        <f>IF(SUMIF('Benefits Backend'!$AE$1:$BO$1,AM$3,'Benefits Backend'!$AE70:$BO70)&gt;=1,1,0)*$H71</f>
        <v>0</v>
      </c>
      <c r="AN71">
        <f>IF(SUMIF('Benefits Backend'!$AE$1:$BO$1,AN$3,'Benefits Backend'!$AE70:$BO70)&gt;=1,1,0)*$H71</f>
        <v>0</v>
      </c>
      <c r="AO71">
        <f>IF(SUMIF('Benefits Backend'!$AE$1:$BO$1,AO$3,'Benefits Backend'!$AE70:$BO70)&gt;=1,1,0)*$H71</f>
        <v>0</v>
      </c>
      <c r="AP71">
        <f>IF(SUMIF('Benefits Backend'!$AE$1:$BO$1,AP$3,'Benefits Backend'!$AE70:$BO70)&gt;=1,1,0)*$H71</f>
        <v>0</v>
      </c>
      <c r="AQ71">
        <f>IF(SUMIF('Benefits Backend'!$AE$1:$BO$1,AQ$3,'Benefits Backend'!$AE70:$BO70)&gt;=1,1,0)*$H71</f>
        <v>2121.8</v>
      </c>
      <c r="AR71">
        <f>IF(SUMIF('Benefits Backend'!$AE$1:$BO$1,AR$3,'Benefits Backend'!$AE70:$BO70)&gt;=1,1,0)*$H71</f>
        <v>0</v>
      </c>
      <c r="AS71">
        <f>IF(SUMIF('Benefits Backend'!$AE$1:$BO$1,AS$3,'Benefits Backend'!$AE70:$BO70)&gt;=1,1,0)*$H71</f>
        <v>0</v>
      </c>
      <c r="AT71">
        <f>IF(SUMIF('Benefits Backend'!$AE$1:$BO$1,AT$3,'Benefits Backend'!$AE70:$BO70)&gt;=1,1,0)*$H71</f>
        <v>0</v>
      </c>
      <c r="AU71">
        <f>IF(SUMIF('Benefits Backend'!$AE$1:$BO$1,AU$3,'Benefits Backend'!$AE70:$BO70)&gt;=1,1,0)*$H71</f>
        <v>0</v>
      </c>
      <c r="AV71">
        <f>IF(SUMIF('Benefits Backend'!$AE$1:$BO$1,AV$3,'Benefits Backend'!$AE70:$BO70)&gt;=1,1,0)*$H71</f>
        <v>0</v>
      </c>
      <c r="AW71">
        <f>IF(SUMIF('Benefits Backend'!$AE$1:$BO$1,AW$3,'Benefits Backend'!$AE70:$BO70)&gt;=1,1,0)*$H71</f>
        <v>2121.8</v>
      </c>
      <c r="AX71">
        <f>IF(SUMIF('Benefits Backend'!$AE$1:$BO$1,AX$3,'Benefits Backend'!$AE70:$BO70)&gt;=1,1,0)*$H71</f>
        <v>0</v>
      </c>
      <c r="AY71">
        <f>IF(SUMIF('Benefits Backend'!$AE$1:$BO$1,AY$3,'Benefits Backend'!$AE70:$BO70)&gt;=1,1,0)*$H71</f>
        <v>0</v>
      </c>
      <c r="AZ71">
        <f>IF(SUMIF('Benefits Backend'!$AE$1:$BO$1,AZ$3,'Benefits Backend'!$AE70:$BO70)&gt;=1,1,0)*$H71</f>
        <v>0</v>
      </c>
      <c r="BA71">
        <f>IF(SUMIF('Benefits Backend'!$AE$1:$BO$1,BA$3,'Benefits Backend'!$AE70:$BO70)&gt;=1,1,0)*$H71</f>
        <v>0</v>
      </c>
      <c r="BB71">
        <f>IF(SUMIF('Benefits Backend'!$AE$1:$BO$1,BB$3,'Benefits Backend'!$AE70:$BO70)&gt;=1,1,0)*$H71</f>
        <v>0</v>
      </c>
      <c r="BC71">
        <f>IF(SUMIF('Benefits Backend'!$AE$1:$BO$1,BC$3,'Benefits Backend'!$AE70:$BO70)&gt;=1,1,0)*$H71</f>
        <v>0</v>
      </c>
      <c r="BD71">
        <f>IF(SUMIF('Benefits Backend'!$AE$1:$BO$1,BD$3,'Benefits Backend'!$AE70:$BO70)&gt;=1,1,0)*$H71</f>
        <v>0</v>
      </c>
      <c r="BE71">
        <f>IF(SUMIF('Benefits Backend'!$AE$1:$BO$1,BE$3,'Benefits Backend'!$AE70:$BO70)&gt;=1,1,0)*$H71</f>
        <v>0</v>
      </c>
    </row>
    <row r="72" spans="1:57">
      <c r="A72" s="5" t="str">
        <f>_xlfn.XLOOKUP($E72,'Raw Data'!$E:$E,'Raw Data'!A:A,"ERROR",0,1)</f>
        <v>AE</v>
      </c>
      <c r="B72" s="5" t="str">
        <f>_xlfn.XLOOKUP($E72,'Raw Data'!$E:$E,'Raw Data'!B:B,"ERROR",0,1)</f>
        <v>Hair Mousses</v>
      </c>
      <c r="C72" s="5" t="str">
        <f>_xlfn.XLOOKUP($E72,'Raw Data'!$E:$E,'Raw Data'!C:C,"ERROR",0,1)</f>
        <v>Mielle</v>
      </c>
      <c r="D72" s="5" t="str">
        <f>_xlfn.XLOOKUP($E72,'Raw Data'!$E:$E,'Raw Data'!D:D,"ERROR",0,1)</f>
        <v>www.amazon.ae/dp/B06XYSHCST</v>
      </c>
      <c r="E72" s="5" t="s">
        <v>266</v>
      </c>
      <c r="F72" s="9" t="str">
        <f>_xlfn.XLOOKUP($E72,'Raw Data'!$E:$E,'Raw Data'!F:F,"ERROR",0,1)</f>
        <v>Mielle Organics Brazilian Curly Cocktail Curl  Mousse  7.5oz"Pack of 2"</v>
      </c>
      <c r="G72" s="10">
        <f>_xlfn.XLOOKUP($E72,'Raw Data'!$E:$E,'Raw Data'!G:G,"ERROR",0,1)</f>
        <v>19</v>
      </c>
      <c r="H72" s="9">
        <f>_xlfn.XLOOKUP($E72,'Raw Data'!$E:$E,'Raw Data'!H:H,"ERROR",0,1)</f>
        <v>2120.93</v>
      </c>
      <c r="I72" s="9">
        <f>_xlfn.XLOOKUP($E72,'Raw Data'!$E:$E,'Raw Data'!I:I,"ERROR",0,1)</f>
        <v>0.00283954585153026</v>
      </c>
      <c r="J72" s="9" t="str">
        <f>_xlfn.XLOOKUP($E72,'Raw Data'!$E:$E,'Raw Data'!J:J,"ERROR",0,1)</f>
        <v>Yes</v>
      </c>
      <c r="K72" s="14" t="str">
        <f t="array" ref="K72">_xlfn.IFS(AND(L72&gt;0,L72&lt;=5),"0 to 5",AND(L72&gt;5,L72&lt;=10),"5 to 10",AND(L72&gt;10,L72&lt;=15),"10 to 15",AND(L72&gt;15,L72&lt;=20),"15 to 20",AND(L72&gt;20,L72&lt;=30),"20 to 30",AND(L72&gt;30,L72&lt;=40),"30 to 40",AND(L72&gt;40,L72&lt;=50),"40 to 50",AND(L72&gt;50,L72&lt;=75),"50 to 75",AND(L72&gt;75,L72&lt;=100),"75 to 100",AND(L72&gt;100,L72&lt;=150),"100 to 150",AND(L72&gt;150,L72&lt;=200),"150 to 200",AND(L72&gt;200,L72&lt;=250),"200 to 250",AND(L72&gt;250,L72&lt;=300),"250 to 300",AND(L72&gt;300,L72&lt;=400),"300 to 400",AND(L72&gt;400,L72&lt;=500),"400 to 500",L72&gt;500,"500+")</f>
        <v>100 to 150</v>
      </c>
      <c r="L72" s="9">
        <f>_xlfn.XLOOKUP($E72,'Raw Data'!$E:$E,'Raw Data'!L:L,"ERROR",0,1)</f>
        <v>113.29</v>
      </c>
      <c r="M72" s="14" t="str">
        <f t="array" ref="M72">_xlfn.IFS(AND(N72&gt;0,N72&lt;=5),"0 to 5",AND(N72&gt;5,N72&lt;=10),"5 to 10",AND(N72&gt;10,N72&lt;=15),"10 to 15",AND(N72&gt;15,N72&lt;=20),"15 to 20",AND(N72&gt;20,N72&lt;=30),"20 to 30",AND(N72&gt;30,N72&lt;=40),"30 to 40",AND(N72&gt;40,N72&lt;=50),"40 to 50",AND(N72&gt;50,N72&lt;=75),"50 to 75",AND(N72&gt;75,N72&lt;=100),"75 to 100",AND(N72&gt;100,N72&lt;=150),"100 to 150",AND(N72&gt;150,N72&lt;=200),"150 to 200",AND(N72&gt;200,N72&lt;=250),"200 to 250",AND(N72&gt;250,N72&lt;=300),"250 to 300",AND(N72&gt;300,N72&lt;=400),"300 to 400",AND(N72&gt;400,N72&lt;=500),"400 to 500",N72&gt;500,"500+")</f>
        <v>100 to 150</v>
      </c>
      <c r="N72" s="9">
        <f>_xlfn.XLOOKUP($E72,'Raw Data'!$E:$E,'Raw Data'!N:N,"ERROR",0,1)</f>
        <v>115.72</v>
      </c>
      <c r="O72" s="14" t="str">
        <f t="array" ref="O72">_xlfn.IFS(P72=0,"No Discount",AND(P72&gt;0,P72&lt;=0.02),"0% to 2%",AND(P72&gt;0.02,P72&lt;=0.04),"2% to 4%",AND(P72&gt;0.04,P72&lt;=0.06),"4% to 6%",AND(P72&gt;0.06,P72&lt;=0.08),"6% to 8%",AND(P72&gt;0.08,P72&lt;=0.1),"8% to 10%",AND(P72&gt;0.1,P72&lt;=0.15),"10% to 15%",AND(P72&gt;0.15,P72&lt;=0.2),"15% to 20%",AND(P72&gt;0.2,P72&lt;=0.25),"20% to 25%",AND(P72&gt;0.25,P72&lt;=0.3),"25% to 30%",AND(P72&gt;0.3,P72&lt;=0.4),"30% to 40%",AND(P72&gt;0.4,P72&lt;=0.5),"40% to 50%",AND(P72&gt;0.5,P72&lt;=0.75),"50% to 75%",AND(P72&gt;0.75,P72&lt;=1),"75% to 100%")</f>
        <v>2% to 4%</v>
      </c>
      <c r="P72" s="10">
        <f>_xlfn.XLOOKUP($E72,'Raw Data'!$E:$E,'Raw Data'!P:P,"ERROR",0,1)</f>
        <v>0.0209989630141721</v>
      </c>
      <c r="Q72" s="9">
        <f>_xlfn.XLOOKUP($E72,'Raw Data'!$E:$E,'Raw Data'!Q:Q,"ERROR",0,1)</f>
        <v>15</v>
      </c>
      <c r="R72" s="9" t="str">
        <f>_xlfn.XLOOKUP($E72,'Raw Data'!$E:$E,'Raw Data'!R:R,"ERROR",0,1)</f>
        <v>oz</v>
      </c>
      <c r="S72" s="5" t="str">
        <f t="array" ref="S72">_xlfn.IFS(AND(T72&gt;0,T72&lt;=0.05),"0 to 0.05",AND(T72&gt;0.05,T72&lt;=0.1),"0.05 to 0.1",AND(T72&gt;0.1,T72&lt;=0.2),"0.1 to 0.2",AND(T72&gt;0.2,T72&lt;=0.3),"0.2 to 0.3",AND(T72&gt;0.3,T72&lt;=0.4),"0.3 to 0.4",AND(T72&gt;0.4,T72&lt;=0.5),"0.4 to 0.5",AND(T72&gt;0.5,T72&lt;=0.75),"0.5 to 0.75",AND(T72&gt;0.75,T72&lt;=1),"0.75 to 1",AND(T72&gt;1,T72&lt;=2),"1 to 2",AND(T72&gt;2,T72&lt;=3),"2 to 3",AND(T72&gt;3,T72&lt;=4),"3 to 4",AND(T72&gt;4,T72&lt;=5),"4 to 5",AND(T72&gt;5,T72&lt;=10),"5 to 10",T72&gt;10,"10+")</f>
        <v>0.2 to 0.3</v>
      </c>
      <c r="T72" s="10">
        <f t="shared" si="4"/>
        <v>0.255416525758088</v>
      </c>
      <c r="U72" s="15" t="str">
        <f t="array" ref="U72">_xlfn.IFS(AND(V72&gt;0,V72&lt;=0.05),"0 to 0.05",AND(V72&gt;0.05,V72&lt;=0.1),"0.05 to 0.1",AND(V72&gt;0.1,V72&lt;=0.2),"0.1 to 0.2",AND(V72&gt;0.2,V72&lt;=0.3),"0.2 to 0.3",AND(V72&gt;0.3,V72&lt;=0.4),"0.3 to 0.4",AND(V72&gt;0.4,V72&lt;=0.5),"0.4 to 0.5",AND(V72&gt;0.5,V72&lt;=0.75),"0.5 to 0.75",AND(V72&gt;0.75,V72&lt;=1),"0.75 to 1",AND(V72&gt;1,V72&lt;=2),"1 to 2",AND(V72&gt;2,V72&lt;=3),"2 to 3",AND(V72&gt;3,V72&lt;=4),"3 to 4",AND(V72&gt;4,V72&lt;=5),"4 to 5",AND(V72&gt;5,V72&lt;=10),"5 to 10",V72&gt;10,"10+")</f>
        <v>0.05 to 0.1</v>
      </c>
      <c r="V72" s="10">
        <f t="shared" si="5"/>
        <v>0.0704416638484951</v>
      </c>
      <c r="W72" s="15" t="str">
        <f t="array" ref="W72">_xlfn.IFS(AND(X72&gt;0,X72&lt;=0.05),"0 to 0.05",AND(X72&gt;0.05,X72&lt;=0.1),"0.05 to 0.1",AND(X72&gt;0.1,X72&lt;=0.2),"0.1 to 0.2",AND(X72&gt;0.2,X72&lt;=0.3),"0.2 to 0.3",AND(X72&gt;0.3,X72&lt;=0.4),"0.3 to 0.4",AND(X72&gt;0.4,X72&lt;=0.5),"0.4 to 0.5",AND(X72&gt;0.5,X72&lt;=0.75),"0.5 to 0.75",AND(X72&gt;0.75,X72&lt;=1),"0.75 to 1",AND(X72&gt;1,X72&lt;=2),"1 to 2",AND(X72&gt;2,X72&lt;=3),"2 to 3",AND(X72&gt;3,X72&lt;=4),"3 to 4",AND(X72&gt;4,X72&lt;=5),"4 to 5",AND(X72&gt;5,X72&lt;=10),"5 to 10",X72&gt;10,"10+")</f>
        <v>0.05 to 0.1</v>
      </c>
      <c r="X72" s="16">
        <f t="shared" si="6"/>
        <v>0.0689624619546838</v>
      </c>
      <c r="Y72" s="5" t="str">
        <f t="array" ref="Y72">_xlfn.IFS(AND(Z72&gt;0,Z72&lt;=1),"0 to 1",AND(Z72&gt;1,Z72&lt;=2),"1 to 2",AND(Z72&gt;2,Z72&lt;=4),"2 to 4",AND(Z72&gt;4,Z72&lt;=6),"4 to 6",AND(Z72&gt;6,Z72&lt;=8),"6 to 8",AND(Z72&gt;8,Z72&lt;=10),"8 to 10",AND(Z72&gt;10,Z72&lt;=15),"10 to 15",AND(Z72&gt;15,Z72&lt;=20),"15 to 20",AND(Z72&gt;20,Z72&lt;=25),"20 to 25",AND(Z72&gt;25,Z72&lt;=30),"25 to 30",AND(Z72&gt;30,Z72&lt;=40),"30 to 40",AND(Z72&gt;40,Z72&lt;=50),"40 to 50",Z72&gt;50,"50+")</f>
        <v>10 to 15</v>
      </c>
      <c r="Z72" s="9">
        <f t="array" ref="Z72">_xlfn.IFS(AA72="oz",_xlfn.IFS(R72="oz",Q72,R72="fl oz",Q72*1.04,R72="ml",Q72*0.0338),AA72="fl oz",_xlfn.IFS(R72="oz",Q72/1.04,R72="fl oz",Q72,R72="ml",Q72*0.0338/1.04),AA72="ml",_xlfn.IFS(R72="oz",Q72/0.0338,R72="fl oz",Q72*1.04/0.0338,R72="ml",Q72))</f>
        <v>15</v>
      </c>
      <c r="AA72" s="9" t="str">
        <f>_xlfn.XLOOKUP($E72,'Raw Data'!$E:$E,'Raw Data'!AA:AA,"ERROR",0,1)</f>
        <v>oz</v>
      </c>
      <c r="AB72" s="5" t="s">
        <v>43</v>
      </c>
      <c r="AC72" s="5" t="s">
        <v>267</v>
      </c>
      <c r="AD72" s="5" t="s">
        <v>268</v>
      </c>
      <c r="AE72">
        <f>IF(SUMIF('Benefits Backend'!$AE$1:$BO$1,AE$3,'Benefits Backend'!$AE71:$BO71)&gt;=1,1,0)*$H72</f>
        <v>0</v>
      </c>
      <c r="AF72">
        <f>IF(SUMIF('Benefits Backend'!$AE$1:$BO$1,AF$3,'Benefits Backend'!$AE71:$BO71)&gt;=1,1,0)*$H72</f>
        <v>0</v>
      </c>
      <c r="AG72">
        <f>IF(SUMIF('Benefits Backend'!$AE$1:$BO$1,AG$3,'Benefits Backend'!$AE71:$BO71)&gt;=1,1,0)*$H72</f>
        <v>0</v>
      </c>
      <c r="AH72">
        <f>IF(SUMIF('Benefits Backend'!$AE$1:$BO$1,AH$3,'Benefits Backend'!$AE71:$BO71)&gt;=1,1,0)*$H72</f>
        <v>0</v>
      </c>
      <c r="AI72">
        <f>IF(SUMIF('Benefits Backend'!$AE$1:$BO$1,AI$3,'Benefits Backend'!$AE71:$BO71)&gt;=1,1,0)*$H72</f>
        <v>0</v>
      </c>
      <c r="AJ72">
        <f>IF(SUMIF('Benefits Backend'!$AE$1:$BO$1,AJ$3,'Benefits Backend'!$AE71:$BO71)&gt;=1,1,0)*$H72</f>
        <v>0</v>
      </c>
      <c r="AK72">
        <f>IF(SUMIF('Benefits Backend'!$AE$1:$BO$1,AK$3,'Benefits Backend'!$AE71:$BO71)&gt;=1,1,0)*$H72</f>
        <v>0</v>
      </c>
      <c r="AL72">
        <f>IF(SUMIF('Benefits Backend'!$AE$1:$BO$1,AL$3,'Benefits Backend'!$AE71:$BO71)&gt;=1,1,0)*$H72</f>
        <v>0</v>
      </c>
      <c r="AM72">
        <f>IF(SUMIF('Benefits Backend'!$AE$1:$BO$1,AM$3,'Benefits Backend'!$AE71:$BO71)&gt;=1,1,0)*$H72</f>
        <v>0</v>
      </c>
      <c r="AN72">
        <f>IF(SUMIF('Benefits Backend'!$AE$1:$BO$1,AN$3,'Benefits Backend'!$AE71:$BO71)&gt;=1,1,0)*$H72</f>
        <v>0</v>
      </c>
      <c r="AO72">
        <f>IF(SUMIF('Benefits Backend'!$AE$1:$BO$1,AO$3,'Benefits Backend'!$AE71:$BO71)&gt;=1,1,0)*$H72</f>
        <v>0</v>
      </c>
      <c r="AP72">
        <f>IF(SUMIF('Benefits Backend'!$AE$1:$BO$1,AP$3,'Benefits Backend'!$AE71:$BO71)&gt;=1,1,0)*$H72</f>
        <v>0</v>
      </c>
      <c r="AQ72">
        <f>IF(SUMIF('Benefits Backend'!$AE$1:$BO$1,AQ$3,'Benefits Backend'!$AE71:$BO71)&gt;=1,1,0)*$H72</f>
        <v>0</v>
      </c>
      <c r="AR72">
        <f>IF(SUMIF('Benefits Backend'!$AE$1:$BO$1,AR$3,'Benefits Backend'!$AE71:$BO71)&gt;=1,1,0)*$H72</f>
        <v>0</v>
      </c>
      <c r="AS72">
        <f>IF(SUMIF('Benefits Backend'!$AE$1:$BO$1,AS$3,'Benefits Backend'!$AE71:$BO71)&gt;=1,1,0)*$H72</f>
        <v>0</v>
      </c>
      <c r="AT72">
        <f>IF(SUMIF('Benefits Backend'!$AE$1:$BO$1,AT$3,'Benefits Backend'!$AE71:$BO71)&gt;=1,1,0)*$H72</f>
        <v>2120.93</v>
      </c>
      <c r="AU72">
        <f>IF(SUMIF('Benefits Backend'!$AE$1:$BO$1,AU$3,'Benefits Backend'!$AE71:$BO71)&gt;=1,1,0)*$H72</f>
        <v>0</v>
      </c>
      <c r="AV72">
        <f>IF(SUMIF('Benefits Backend'!$AE$1:$BO$1,AV$3,'Benefits Backend'!$AE71:$BO71)&gt;=1,1,0)*$H72</f>
        <v>0</v>
      </c>
      <c r="AW72">
        <f>IF(SUMIF('Benefits Backend'!$AE$1:$BO$1,AW$3,'Benefits Backend'!$AE71:$BO71)&gt;=1,1,0)*$H72</f>
        <v>0</v>
      </c>
      <c r="AX72">
        <f>IF(SUMIF('Benefits Backend'!$AE$1:$BO$1,AX$3,'Benefits Backend'!$AE71:$BO71)&gt;=1,1,0)*$H72</f>
        <v>0</v>
      </c>
      <c r="AY72">
        <f>IF(SUMIF('Benefits Backend'!$AE$1:$BO$1,AY$3,'Benefits Backend'!$AE71:$BO71)&gt;=1,1,0)*$H72</f>
        <v>0</v>
      </c>
      <c r="AZ72">
        <f>IF(SUMIF('Benefits Backend'!$AE$1:$BO$1,AZ$3,'Benefits Backend'!$AE71:$BO71)&gt;=1,1,0)*$H72</f>
        <v>0</v>
      </c>
      <c r="BA72">
        <f>IF(SUMIF('Benefits Backend'!$AE$1:$BO$1,BA$3,'Benefits Backend'!$AE71:$BO71)&gt;=1,1,0)*$H72</f>
        <v>0</v>
      </c>
      <c r="BB72">
        <f>IF(SUMIF('Benefits Backend'!$AE$1:$BO$1,BB$3,'Benefits Backend'!$AE71:$BO71)&gt;=1,1,0)*$H72</f>
        <v>0</v>
      </c>
      <c r="BC72">
        <f>IF(SUMIF('Benefits Backend'!$AE$1:$BO$1,BC$3,'Benefits Backend'!$AE71:$BO71)&gt;=1,1,0)*$H72</f>
        <v>0</v>
      </c>
      <c r="BD72">
        <f>IF(SUMIF('Benefits Backend'!$AE$1:$BO$1,BD$3,'Benefits Backend'!$AE71:$BO71)&gt;=1,1,0)*$H72</f>
        <v>0</v>
      </c>
      <c r="BE72">
        <f>IF(SUMIF('Benefits Backend'!$AE$1:$BO$1,BE$3,'Benefits Backend'!$AE71:$BO71)&gt;=1,1,0)*$H72</f>
        <v>0</v>
      </c>
    </row>
    <row r="73" spans="1:57">
      <c r="A73" s="5" t="str">
        <f>_xlfn.XLOOKUP($E73,'Raw Data'!$E:$E,'Raw Data'!A:A,"ERROR",0,1)</f>
        <v>AE</v>
      </c>
      <c r="B73" s="5" t="str">
        <f>_xlfn.XLOOKUP($E73,'Raw Data'!$E:$E,'Raw Data'!B:B,"ERROR",0,1)</f>
        <v>Hair Mousses</v>
      </c>
      <c r="C73" s="5" t="str">
        <f>_xlfn.XLOOKUP($E73,'Raw Data'!$E:$E,'Raw Data'!C:C,"ERROR",0,1)</f>
        <v>Garnier</v>
      </c>
      <c r="D73" s="5" t="str">
        <f>_xlfn.XLOOKUP($E73,'Raw Data'!$E:$E,'Raw Data'!D:D,"ERROR",0,1)</f>
        <v>www.amazon.ae/dp/B000JEAYT4</v>
      </c>
      <c r="E73" s="5" t="s">
        <v>269</v>
      </c>
      <c r="F73" s="9" t="str">
        <f>_xlfn.XLOOKUP($E73,'Raw Data'!$E:$E,'Raw Data'!F:F,"ERROR",0,1)</f>
        <v>Garnier Fructis Style Curl Construct Creation Mousse, 6.8 Oz, 1 Count (Packaging May Vary)</v>
      </c>
      <c r="G73" s="10">
        <f>_xlfn.XLOOKUP($E73,'Raw Data'!$E:$E,'Raw Data'!G:G,"ERROR",0,1)</f>
        <v>42</v>
      </c>
      <c r="H73" s="9">
        <f>_xlfn.XLOOKUP($E73,'Raw Data'!$E:$E,'Raw Data'!H:H,"ERROR",0,1)</f>
        <v>2092.59</v>
      </c>
      <c r="I73" s="9">
        <f>_xlfn.XLOOKUP($E73,'Raw Data'!$E:$E,'Raw Data'!I:I,"ERROR",0,1)</f>
        <v>0.0028016036613437</v>
      </c>
      <c r="J73" s="9" t="str">
        <f>_xlfn.XLOOKUP($E73,'Raw Data'!$E:$E,'Raw Data'!J:J,"ERROR",0,1)</f>
        <v>Yes</v>
      </c>
      <c r="K73" s="14" t="str">
        <f t="array" ref="K73">_xlfn.IFS(AND(L73&gt;0,L73&lt;=5),"0 to 5",AND(L73&gt;5,L73&lt;=10),"5 to 10",AND(L73&gt;10,L73&lt;=15),"10 to 15",AND(L73&gt;15,L73&lt;=20),"15 to 20",AND(L73&gt;20,L73&lt;=30),"20 to 30",AND(L73&gt;30,L73&lt;=40),"30 to 40",AND(L73&gt;40,L73&lt;=50),"40 to 50",AND(L73&gt;50,L73&lt;=75),"50 to 75",AND(L73&gt;75,L73&lt;=100),"75 to 100",AND(L73&gt;100,L73&lt;=150),"100 to 150",AND(L73&gt;150,L73&lt;=200),"150 to 200",AND(L73&gt;200,L73&lt;=250),"200 to 250",AND(L73&gt;250,L73&lt;=300),"250 to 300",AND(L73&gt;300,L73&lt;=400),"300 to 400",AND(L73&gt;400,L73&lt;=500),"400 to 500",L73&gt;500,"500+")</f>
        <v>50 to 75</v>
      </c>
      <c r="L73" s="9">
        <f>_xlfn.XLOOKUP($E73,'Raw Data'!$E:$E,'Raw Data'!L:L,"ERROR",0,1)</f>
        <v>53.36</v>
      </c>
      <c r="M73" s="14" t="str">
        <f t="array" ref="M73">_xlfn.IFS(AND(N73&gt;0,N73&lt;=5),"0 to 5",AND(N73&gt;5,N73&lt;=10),"5 to 10",AND(N73&gt;10,N73&lt;=15),"10 to 15",AND(N73&gt;15,N73&lt;=20),"15 to 20",AND(N73&gt;20,N73&lt;=30),"20 to 30",AND(N73&gt;30,N73&lt;=40),"30 to 40",AND(N73&gt;40,N73&lt;=50),"40 to 50",AND(N73&gt;50,N73&lt;=75),"50 to 75",AND(N73&gt;75,N73&lt;=100),"75 to 100",AND(N73&gt;100,N73&lt;=150),"100 to 150",AND(N73&gt;150,N73&lt;=200),"150 to 200",AND(N73&gt;200,N73&lt;=250),"200 to 250",AND(N73&gt;250,N73&lt;=300),"250 to 300",AND(N73&gt;300,N73&lt;=400),"300 to 400",AND(N73&gt;400,N73&lt;=500),"400 to 500",N73&gt;500,"500+")</f>
        <v>50 to 75</v>
      </c>
      <c r="N73" s="9">
        <f>_xlfn.XLOOKUP($E73,'Raw Data'!$E:$E,'Raw Data'!N:N,"ERROR",0,1)</f>
        <v>64.88</v>
      </c>
      <c r="O73" s="14" t="str">
        <f t="array" ref="O73">_xlfn.IFS(P73=0,"No Discount",AND(P73&gt;0,P73&lt;=0.02),"0% to 2%",AND(P73&gt;0.02,P73&lt;=0.04),"2% to 4%",AND(P73&gt;0.04,P73&lt;=0.06),"4% to 6%",AND(P73&gt;0.06,P73&lt;=0.08),"6% to 8%",AND(P73&gt;0.08,P73&lt;=0.1),"8% to 10%",AND(P73&gt;0.1,P73&lt;=0.15),"10% to 15%",AND(P73&gt;0.15,P73&lt;=0.2),"15% to 20%",AND(P73&gt;0.2,P73&lt;=0.25),"20% to 25%",AND(P73&gt;0.25,P73&lt;=0.3),"25% to 30%",AND(P73&gt;0.3,P73&lt;=0.4),"30% to 40%",AND(P73&gt;0.4,P73&lt;=0.5),"40% to 50%",AND(P73&gt;0.5,P73&lt;=0.75),"50% to 75%",AND(P73&gt;0.75,P73&lt;=1),"75% to 100%")</f>
        <v>15% to 20%</v>
      </c>
      <c r="P73" s="10">
        <f>_xlfn.XLOOKUP($E73,'Raw Data'!$E:$E,'Raw Data'!P:P,"ERROR",0,1)</f>
        <v>0.177558569667078</v>
      </c>
      <c r="Q73" s="9">
        <f>_xlfn.XLOOKUP($E73,'Raw Data'!$E:$E,'Raw Data'!Q:Q,"ERROR",0,1)</f>
        <v>6.8</v>
      </c>
      <c r="R73" s="9" t="str">
        <f>_xlfn.XLOOKUP($E73,'Raw Data'!$E:$E,'Raw Data'!R:R,"ERROR",0,1)</f>
        <v>oz</v>
      </c>
      <c r="S73" s="5" t="str">
        <f t="array" ref="S73">_xlfn.IFS(AND(T73&gt;0,T73&lt;=0.05),"0 to 0.05",AND(T73&gt;0.05,T73&lt;=0.1),"0.05 to 0.1",AND(T73&gt;0.1,T73&lt;=0.2),"0.1 to 0.2",AND(T73&gt;0.2,T73&lt;=0.3),"0.2 to 0.3",AND(T73&gt;0.3,T73&lt;=0.4),"0.3 to 0.4",AND(T73&gt;0.4,T73&lt;=0.5),"0.4 to 0.5",AND(T73&gt;0.5,T73&lt;=0.75),"0.5 to 0.75",AND(T73&gt;0.75,T73&lt;=1),"0.75 to 1",AND(T73&gt;1,T73&lt;=2),"1 to 2",AND(T73&gt;2,T73&lt;=3),"2 to 3",AND(T73&gt;3,T73&lt;=4),"3 to 4",AND(T73&gt;4,T73&lt;=5),"4 to 5",AND(T73&gt;5,T73&lt;=10),"5 to 10",T73&gt;10,"10+")</f>
        <v>0.2 to 0.3</v>
      </c>
      <c r="T73" s="10">
        <f t="shared" si="4"/>
        <v>0.265372297041915</v>
      </c>
      <c r="U73" s="15" t="str">
        <f t="array" ref="U73">_xlfn.IFS(AND(V73&gt;0,V73&lt;=0.05),"0 to 0.05",AND(V73&gt;0.05,V73&lt;=0.1),"0.05 to 0.1",AND(V73&gt;0.1,V73&lt;=0.2),"0.1 to 0.2",AND(V73&gt;0.2,V73&lt;=0.3),"0.2 to 0.3",AND(V73&gt;0.3,V73&lt;=0.4),"0.3 to 0.4",AND(V73&gt;0.4,V73&lt;=0.5),"0.4 to 0.5",AND(V73&gt;0.5,V73&lt;=0.75),"0.5 to 0.75",AND(V73&gt;0.75,V73&lt;=1),"0.75 to 1",AND(V73&gt;1,V73&lt;=2),"1 to 2",AND(V73&gt;2,V73&lt;=3),"2 to 3",AND(V73&gt;3,V73&lt;=4),"3 to 4",AND(V73&gt;4,V73&lt;=5),"4 to 5",AND(V73&gt;5,V73&lt;=10),"5 to 10",V73&gt;10,"10+")</f>
        <v>0.05 to 0.1</v>
      </c>
      <c r="V73" s="10">
        <f t="shared" si="5"/>
        <v>0.0871192981758141</v>
      </c>
      <c r="W73" s="15" t="str">
        <f t="array" ref="W73">_xlfn.IFS(AND(X73&gt;0,X73&lt;=0.05),"0 to 0.05",AND(X73&gt;0.05,X73&lt;=0.1),"0.05 to 0.1",AND(X73&gt;0.1,X73&lt;=0.2),"0.1 to 0.2",AND(X73&gt;0.2,X73&lt;=0.3),"0.2 to 0.3",AND(X73&gt;0.3,X73&lt;=0.4),"0.3 to 0.4",AND(X73&gt;0.4,X73&lt;=0.5),"0.4 to 0.5",AND(X73&gt;0.5,X73&lt;=0.75),"0.5 to 0.75",AND(X73&gt;0.75,X73&lt;=1),"0.75 to 1",AND(X73&gt;1,X73&lt;=2),"1 to 2",AND(X73&gt;2,X73&lt;=3),"2 to 3",AND(X73&gt;3,X73&lt;=4),"3 to 4",AND(X73&gt;4,X73&lt;=5),"4 to 5",AND(X73&gt;5,X73&lt;=10),"5 to 10",X73&gt;10,"10+")</f>
        <v>0.05 to 0.1</v>
      </c>
      <c r="X73" s="16">
        <f t="shared" si="6"/>
        <v>0.0716505202013169</v>
      </c>
      <c r="Y73" s="5" t="str">
        <f t="array" ref="Y73">_xlfn.IFS(AND(Z73&gt;0,Z73&lt;=1),"0 to 1",AND(Z73&gt;1,Z73&lt;=2),"1 to 2",AND(Z73&gt;2,Z73&lt;=4),"2 to 4",AND(Z73&gt;4,Z73&lt;=6),"4 to 6",AND(Z73&gt;6,Z73&lt;=8),"6 to 8",AND(Z73&gt;8,Z73&lt;=10),"8 to 10",AND(Z73&gt;10,Z73&lt;=15),"10 to 15",AND(Z73&gt;15,Z73&lt;=20),"15 to 20",AND(Z73&gt;20,Z73&lt;=25),"20 to 25",AND(Z73&gt;25,Z73&lt;=30),"25 to 30",AND(Z73&gt;30,Z73&lt;=40),"30 to 40",AND(Z73&gt;40,Z73&lt;=50),"40 to 50",Z73&gt;50,"50+")</f>
        <v>6 to 8</v>
      </c>
      <c r="Z73" s="9">
        <f t="array" ref="Z73">_xlfn.IFS(AA73="oz",_xlfn.IFS(R73="oz",Q73,R73="fl oz",Q73*1.04,R73="ml",Q73*0.0338),AA73="fl oz",_xlfn.IFS(R73="oz",Q73/1.04,R73="fl oz",Q73,R73="ml",Q73*0.0338/1.04),AA73="ml",_xlfn.IFS(R73="oz",Q73/0.0338,R73="fl oz",Q73*1.04/0.0338,R73="ml",Q73))</f>
        <v>6.8</v>
      </c>
      <c r="AA73" s="9" t="str">
        <f>_xlfn.XLOOKUP($E73,'Raw Data'!$E:$E,'Raw Data'!AA:AA,"ERROR",0,1)</f>
        <v>oz</v>
      </c>
      <c r="AB73" s="5" t="s">
        <v>270</v>
      </c>
      <c r="AC73" s="5" t="s">
        <v>40</v>
      </c>
      <c r="AD73" s="5" t="s">
        <v>43</v>
      </c>
      <c r="AE73">
        <f>IF(SUMIF('Benefits Backend'!$AE$1:$BO$1,AE$3,'Benefits Backend'!$AE72:$BO72)&gt;=1,1,0)*$H73</f>
        <v>0</v>
      </c>
      <c r="AF73">
        <f>IF(SUMIF('Benefits Backend'!$AE$1:$BO$1,AF$3,'Benefits Backend'!$AE72:$BO72)&gt;=1,1,0)*$H73</f>
        <v>0</v>
      </c>
      <c r="AG73">
        <f>IF(SUMIF('Benefits Backend'!$AE$1:$BO$1,AG$3,'Benefits Backend'!$AE72:$BO72)&gt;=1,1,0)*$H73</f>
        <v>0</v>
      </c>
      <c r="AH73">
        <f>IF(SUMIF('Benefits Backend'!$AE$1:$BO$1,AH$3,'Benefits Backend'!$AE72:$BO72)&gt;=1,1,0)*$H73</f>
        <v>0</v>
      </c>
      <c r="AI73">
        <f>IF(SUMIF('Benefits Backend'!$AE$1:$BO$1,AI$3,'Benefits Backend'!$AE72:$BO72)&gt;=1,1,0)*$H73</f>
        <v>0</v>
      </c>
      <c r="AJ73">
        <f>IF(SUMIF('Benefits Backend'!$AE$1:$BO$1,AJ$3,'Benefits Backend'!$AE72:$BO72)&gt;=1,1,0)*$H73</f>
        <v>0</v>
      </c>
      <c r="AK73">
        <f>IF(SUMIF('Benefits Backend'!$AE$1:$BO$1,AK$3,'Benefits Backend'!$AE72:$BO72)&gt;=1,1,0)*$H73</f>
        <v>0</v>
      </c>
      <c r="AL73">
        <f>IF(SUMIF('Benefits Backend'!$AE$1:$BO$1,AL$3,'Benefits Backend'!$AE72:$BO72)&gt;=1,1,0)*$H73</f>
        <v>2092.59</v>
      </c>
      <c r="AM73">
        <f>IF(SUMIF('Benefits Backend'!$AE$1:$BO$1,AM$3,'Benefits Backend'!$AE72:$BO72)&gt;=1,1,0)*$H73</f>
        <v>2092.59</v>
      </c>
      <c r="AN73">
        <f>IF(SUMIF('Benefits Backend'!$AE$1:$BO$1,AN$3,'Benefits Backend'!$AE72:$BO72)&gt;=1,1,0)*$H73</f>
        <v>0</v>
      </c>
      <c r="AO73">
        <f>IF(SUMIF('Benefits Backend'!$AE$1:$BO$1,AO$3,'Benefits Backend'!$AE72:$BO72)&gt;=1,1,0)*$H73</f>
        <v>0</v>
      </c>
      <c r="AP73">
        <f>IF(SUMIF('Benefits Backend'!$AE$1:$BO$1,AP$3,'Benefits Backend'!$AE72:$BO72)&gt;=1,1,0)*$H73</f>
        <v>0</v>
      </c>
      <c r="AQ73">
        <f>IF(SUMIF('Benefits Backend'!$AE$1:$BO$1,AQ$3,'Benefits Backend'!$AE72:$BO72)&gt;=1,1,0)*$H73</f>
        <v>0</v>
      </c>
      <c r="AR73">
        <f>IF(SUMIF('Benefits Backend'!$AE$1:$BO$1,AR$3,'Benefits Backend'!$AE72:$BO72)&gt;=1,1,0)*$H73</f>
        <v>0</v>
      </c>
      <c r="AS73">
        <f>IF(SUMIF('Benefits Backend'!$AE$1:$BO$1,AS$3,'Benefits Backend'!$AE72:$BO72)&gt;=1,1,0)*$H73</f>
        <v>0</v>
      </c>
      <c r="AT73">
        <f>IF(SUMIF('Benefits Backend'!$AE$1:$BO$1,AT$3,'Benefits Backend'!$AE72:$BO72)&gt;=1,1,0)*$H73</f>
        <v>0</v>
      </c>
      <c r="AU73">
        <f>IF(SUMIF('Benefits Backend'!$AE$1:$BO$1,AU$3,'Benefits Backend'!$AE72:$BO72)&gt;=1,1,0)*$H73</f>
        <v>0</v>
      </c>
      <c r="AV73">
        <f>IF(SUMIF('Benefits Backend'!$AE$1:$BO$1,AV$3,'Benefits Backend'!$AE72:$BO72)&gt;=1,1,0)*$H73</f>
        <v>0</v>
      </c>
      <c r="AW73">
        <f>IF(SUMIF('Benefits Backend'!$AE$1:$BO$1,AW$3,'Benefits Backend'!$AE72:$BO72)&gt;=1,1,0)*$H73</f>
        <v>0</v>
      </c>
      <c r="AX73">
        <f>IF(SUMIF('Benefits Backend'!$AE$1:$BO$1,AX$3,'Benefits Backend'!$AE72:$BO72)&gt;=1,1,0)*$H73</f>
        <v>0</v>
      </c>
      <c r="AY73">
        <f>IF(SUMIF('Benefits Backend'!$AE$1:$BO$1,AY$3,'Benefits Backend'!$AE72:$BO72)&gt;=1,1,0)*$H73</f>
        <v>0</v>
      </c>
      <c r="AZ73">
        <f>IF(SUMIF('Benefits Backend'!$AE$1:$BO$1,AZ$3,'Benefits Backend'!$AE72:$BO72)&gt;=1,1,0)*$H73</f>
        <v>0</v>
      </c>
      <c r="BA73">
        <f>IF(SUMIF('Benefits Backend'!$AE$1:$BO$1,BA$3,'Benefits Backend'!$AE72:$BO72)&gt;=1,1,0)*$H73</f>
        <v>0</v>
      </c>
      <c r="BB73">
        <f>IF(SUMIF('Benefits Backend'!$AE$1:$BO$1,BB$3,'Benefits Backend'!$AE72:$BO72)&gt;=1,1,0)*$H73</f>
        <v>0</v>
      </c>
      <c r="BC73">
        <f>IF(SUMIF('Benefits Backend'!$AE$1:$BO$1,BC$3,'Benefits Backend'!$AE72:$BO72)&gt;=1,1,0)*$H73</f>
        <v>0</v>
      </c>
      <c r="BD73">
        <f>IF(SUMIF('Benefits Backend'!$AE$1:$BO$1,BD$3,'Benefits Backend'!$AE72:$BO72)&gt;=1,1,0)*$H73</f>
        <v>0</v>
      </c>
      <c r="BE73">
        <f>IF(SUMIF('Benefits Backend'!$AE$1:$BO$1,BE$3,'Benefits Backend'!$AE72:$BO72)&gt;=1,1,0)*$H73</f>
        <v>0</v>
      </c>
    </row>
    <row r="74" spans="1:57">
      <c r="A74" s="5" t="str">
        <f>_xlfn.XLOOKUP($E74,'Raw Data'!$E:$E,'Raw Data'!A:A,"ERROR",0,1)</f>
        <v>AE</v>
      </c>
      <c r="B74" s="5" t="str">
        <f>_xlfn.XLOOKUP($E74,'Raw Data'!$E:$E,'Raw Data'!B:B,"ERROR",0,1)</f>
        <v>Hair Mousses</v>
      </c>
      <c r="C74" s="5" t="str">
        <f>_xlfn.XLOOKUP($E74,'Raw Data'!$E:$E,'Raw Data'!C:C,"ERROR",0,1)</f>
        <v>thedoux</v>
      </c>
      <c r="D74" s="5" t="str">
        <f>_xlfn.XLOOKUP($E74,'Raw Data'!$E:$E,'Raw Data'!D:D,"ERROR",0,1)</f>
        <v>www.amazon.ae/dp/B079F4YNMS</v>
      </c>
      <c r="E74" s="5" t="s">
        <v>271</v>
      </c>
      <c r="F74" s="9" t="str">
        <f>_xlfn.XLOOKUP($E74,'Raw Data'!$E:$E,'Raw Data'!F:F,"ERROR",0,1)</f>
        <v>The Doux Mousse Def Texture Foam, 7 fl oz The Doux Mousse Def Texture Foam, 7 fl oz</v>
      </c>
      <c r="G74" s="10">
        <f>_xlfn.XLOOKUP($E74,'Raw Data'!$E:$E,'Raw Data'!G:G,"ERROR",0,1)</f>
        <v>21</v>
      </c>
      <c r="H74" s="9">
        <f>_xlfn.XLOOKUP($E74,'Raw Data'!$E:$E,'Raw Data'!H:H,"ERROR",0,1)</f>
        <v>2034.35</v>
      </c>
      <c r="I74" s="9">
        <f>_xlfn.XLOOKUP($E74,'Raw Data'!$E:$E,'Raw Data'!I:I,"ERROR",0,1)</f>
        <v>0.00272363072004289</v>
      </c>
      <c r="J74" s="9" t="str">
        <f>_xlfn.XLOOKUP($E74,'Raw Data'!$E:$E,'Raw Data'!J:J,"ERROR",0,1)</f>
        <v>Yes</v>
      </c>
      <c r="K74" s="14" t="str">
        <f t="array" ref="K74">_xlfn.IFS(AND(L74&gt;0,L74&lt;=5),"0 to 5",AND(L74&gt;5,L74&lt;=10),"5 to 10",AND(L74&gt;10,L74&lt;=15),"10 to 15",AND(L74&gt;15,L74&lt;=20),"15 to 20",AND(L74&gt;20,L74&lt;=30),"20 to 30",AND(L74&gt;30,L74&lt;=40),"30 to 40",AND(L74&gt;40,L74&lt;=50),"40 to 50",AND(L74&gt;50,L74&lt;=75),"50 to 75",AND(L74&gt;75,L74&lt;=100),"75 to 100",AND(L74&gt;100,L74&lt;=150),"100 to 150",AND(L74&gt;150,L74&lt;=200),"150 to 200",AND(L74&gt;200,L74&lt;=250),"200 to 250",AND(L74&gt;250,L74&lt;=300),"250 to 300",AND(L74&gt;300,L74&lt;=400),"300 to 400",AND(L74&gt;400,L74&lt;=500),"400 to 500",L74&gt;500,"500+")</f>
        <v>75 to 100</v>
      </c>
      <c r="L74" s="9">
        <f>_xlfn.XLOOKUP($E74,'Raw Data'!$E:$E,'Raw Data'!L:L,"ERROR",0,1)</f>
        <v>96.61</v>
      </c>
      <c r="M74" s="14" t="str">
        <f t="array" ref="M74">_xlfn.IFS(AND(N74&gt;0,N74&lt;=5),"0 to 5",AND(N74&gt;5,N74&lt;=10),"5 to 10",AND(N74&gt;10,N74&lt;=15),"10 to 15",AND(N74&gt;15,N74&lt;=20),"15 to 20",AND(N74&gt;20,N74&lt;=30),"20 to 30",AND(N74&gt;30,N74&lt;=40),"30 to 40",AND(N74&gt;40,N74&lt;=50),"40 to 50",AND(N74&gt;50,N74&lt;=75),"50 to 75",AND(N74&gt;75,N74&lt;=100),"75 to 100",AND(N74&gt;100,N74&lt;=150),"100 to 150",AND(N74&gt;150,N74&lt;=200),"150 to 200",AND(N74&gt;200,N74&lt;=250),"200 to 250",AND(N74&gt;250,N74&lt;=300),"250 to 300",AND(N74&gt;300,N74&lt;=400),"300 to 400",AND(N74&gt;400,N74&lt;=500),"400 to 500",N74&gt;500,"500+")</f>
        <v>75 to 100</v>
      </c>
      <c r="N74" s="9">
        <f>_xlfn.XLOOKUP($E74,'Raw Data'!$E:$E,'Raw Data'!N:N,"ERROR",0,1)</f>
        <v>98.06</v>
      </c>
      <c r="O74" s="14" t="str">
        <f t="array" ref="O74">_xlfn.IFS(P74=0,"No Discount",AND(P74&gt;0,P74&lt;=0.02),"0% to 2%",AND(P74&gt;0.02,P74&lt;=0.04),"2% to 4%",AND(P74&gt;0.04,P74&lt;=0.06),"4% to 6%",AND(P74&gt;0.06,P74&lt;=0.08),"6% to 8%",AND(P74&gt;0.08,P74&lt;=0.1),"8% to 10%",AND(P74&gt;0.1,P74&lt;=0.15),"10% to 15%",AND(P74&gt;0.15,P74&lt;=0.2),"15% to 20%",AND(P74&gt;0.2,P74&lt;=0.25),"20% to 25%",AND(P74&gt;0.25,P74&lt;=0.3),"25% to 30%",AND(P74&gt;0.3,P74&lt;=0.4),"30% to 40%",AND(P74&gt;0.4,P74&lt;=0.5),"40% to 50%",AND(P74&gt;0.5,P74&lt;=0.75),"50% to 75%",AND(P74&gt;0.75,P74&lt;=1),"75% to 100%")</f>
        <v>0% to 2%</v>
      </c>
      <c r="P74" s="10">
        <f>_xlfn.XLOOKUP($E74,'Raw Data'!$E:$E,'Raw Data'!P:P,"ERROR",0,1)</f>
        <v>0.0147868651845809</v>
      </c>
      <c r="Q74" s="9">
        <f>_xlfn.XLOOKUP($E74,'Raw Data'!$E:$E,'Raw Data'!Q:Q,"ERROR",0,1)</f>
        <v>7</v>
      </c>
      <c r="R74" s="9" t="str">
        <f>_xlfn.XLOOKUP($E74,'Raw Data'!$E:$E,'Raw Data'!R:R,"ERROR",0,1)</f>
        <v>fl oz</v>
      </c>
      <c r="S74" s="5" t="str">
        <f t="array" ref="S74">_xlfn.IFS(AND(T74&gt;0,T74&lt;=0.05),"0 to 0.05",AND(T74&gt;0.05,T74&lt;=0.1),"0.05 to 0.1",AND(T74&gt;0.1,T74&lt;=0.2),"0.1 to 0.2",AND(T74&gt;0.2,T74&lt;=0.3),"0.2 to 0.3",AND(T74&gt;0.3,T74&lt;=0.4),"0.3 to 0.4",AND(T74&gt;0.4,T74&lt;=0.5),"0.4 to 0.5",AND(T74&gt;0.5,T74&lt;=0.75),"0.5 to 0.75",AND(T74&gt;0.75,T74&lt;=1),"0.75 to 1",AND(T74&gt;1,T74&lt;=2),"1 to 2",AND(T74&gt;2,T74&lt;=3),"2 to 3",AND(T74&gt;3,T74&lt;=4),"3 to 4",AND(T74&gt;4,T74&lt;=5),"4 to 5",AND(T74&gt;5,T74&lt;=10),"5 to 10",T74&gt;10,"10+")</f>
        <v>0.4 to 0.5</v>
      </c>
      <c r="T74" s="10">
        <f t="shared" si="4"/>
        <v>0.448786080338329</v>
      </c>
      <c r="U74" s="15" t="str">
        <f t="array" ref="U74">_xlfn.IFS(AND(V74&gt;0,V74&lt;=0.05),"0 to 0.05",AND(V74&gt;0.05,V74&lt;=0.1),"0.05 to 0.1",AND(V74&gt;0.1,V74&lt;=0.2),"0.1 to 0.2",AND(V74&gt;0.2,V74&lt;=0.3),"0.2 to 0.3",AND(V74&gt;0.3,V74&lt;=0.4),"0.3 to 0.4",AND(V74&gt;0.4,V74&lt;=0.5),"0.4 to 0.5",AND(V74&gt;0.5,V74&lt;=0.75),"0.5 to 0.75",AND(V74&gt;0.75,V74&lt;=1),"0.75 to 1",AND(V74&gt;1,V74&lt;=2),"1 to 2",AND(V74&gt;2,V74&lt;=3),"2 to 3",AND(V74&gt;3,V74&lt;=4),"3 to 4",AND(V74&gt;4,V74&lt;=5),"4 to 5",AND(V74&gt;5,V74&lt;=10),"5 to 10",V74&gt;10,"10+")</f>
        <v>0.1 to 0.2</v>
      </c>
      <c r="V74" s="10">
        <f t="shared" si="5"/>
        <v>0.122990891421733</v>
      </c>
      <c r="W74" s="15" t="str">
        <f t="array" ref="W74">_xlfn.IFS(AND(X74&gt;0,X74&lt;=0.05),"0 to 0.05",AND(X74&gt;0.05,X74&lt;=0.1),"0.05 to 0.1",AND(X74&gt;0.1,X74&lt;=0.2),"0.1 to 0.2",AND(X74&gt;0.2,X74&lt;=0.3),"0.2 to 0.3",AND(X74&gt;0.3,X74&lt;=0.4),"0.3 to 0.4",AND(X74&gt;0.4,X74&lt;=0.5),"0.4 to 0.5",AND(X74&gt;0.5,X74&lt;=0.75),"0.5 to 0.75",AND(X74&gt;0.75,X74&lt;=1),"0.75 to 1",AND(X74&gt;1,X74&lt;=2),"1 to 2",AND(X74&gt;2,X74&lt;=3),"2 to 3",AND(X74&gt;3,X74&lt;=4),"3 to 4",AND(X74&gt;4,X74&lt;=5),"4 to 5",AND(X74&gt;5,X74&lt;=10),"5 to 10",X74&gt;10,"10+")</f>
        <v>0.1 to 0.2</v>
      </c>
      <c r="X74" s="16">
        <f t="shared" si="6"/>
        <v>0.121172241691349</v>
      </c>
      <c r="Y74" s="5" t="str">
        <f t="array" ref="Y74">_xlfn.IFS(AND(Z74&gt;0,Z74&lt;=1),"0 to 1",AND(Z74&gt;1,Z74&lt;=2),"1 to 2",AND(Z74&gt;2,Z74&lt;=4),"2 to 4",AND(Z74&gt;4,Z74&lt;=6),"4 to 6",AND(Z74&gt;6,Z74&lt;=8),"6 to 8",AND(Z74&gt;8,Z74&lt;=10),"8 to 10",AND(Z74&gt;10,Z74&lt;=15),"10 to 15",AND(Z74&gt;15,Z74&lt;=20),"15 to 20",AND(Z74&gt;20,Z74&lt;=25),"20 to 25",AND(Z74&gt;25,Z74&lt;=30),"25 to 30",AND(Z74&gt;30,Z74&lt;=40),"30 to 40",AND(Z74&gt;40,Z74&lt;=50),"40 to 50",Z74&gt;50,"50+")</f>
        <v>6 to 8</v>
      </c>
      <c r="Z74" s="9">
        <f t="array" ref="Z74">_xlfn.IFS(AA74="oz",_xlfn.IFS(R74="oz",Q74,R74="fl oz",Q74*1.04,R74="ml",Q74*0.0338),AA74="fl oz",_xlfn.IFS(R74="oz",Q74/1.04,R74="fl oz",Q74,R74="ml",Q74*0.0338/1.04),AA74="ml",_xlfn.IFS(R74="oz",Q74/0.0338,R74="fl oz",Q74*1.04/0.0338,R74="ml",Q74))</f>
        <v>7.28</v>
      </c>
      <c r="AA74" s="9" t="str">
        <f>_xlfn.XLOOKUP($E74,'Raw Data'!$E:$E,'Raw Data'!AA:AA,"ERROR",0,1)</f>
        <v>oz</v>
      </c>
      <c r="AB74" s="5" t="s">
        <v>272</v>
      </c>
      <c r="AC74" s="5" t="s">
        <v>46</v>
      </c>
      <c r="AD74" s="5" t="s">
        <v>273</v>
      </c>
      <c r="AE74">
        <f>IF(SUMIF('Benefits Backend'!$AE$1:$BO$1,AE$3,'Benefits Backend'!$AE73:$BO73)&gt;=1,1,0)*$H74</f>
        <v>2034.35</v>
      </c>
      <c r="AF74">
        <f>IF(SUMIF('Benefits Backend'!$AE$1:$BO$1,AF$3,'Benefits Backend'!$AE73:$BO73)&gt;=1,1,0)*$H74</f>
        <v>2034.35</v>
      </c>
      <c r="AG74">
        <f>IF(SUMIF('Benefits Backend'!$AE$1:$BO$1,AG$3,'Benefits Backend'!$AE73:$BO73)&gt;=1,1,0)*$H74</f>
        <v>0</v>
      </c>
      <c r="AH74">
        <f>IF(SUMIF('Benefits Backend'!$AE$1:$BO$1,AH$3,'Benefits Backend'!$AE73:$BO73)&gt;=1,1,0)*$H74</f>
        <v>2034.35</v>
      </c>
      <c r="AI74">
        <f>IF(SUMIF('Benefits Backend'!$AE$1:$BO$1,AI$3,'Benefits Backend'!$AE73:$BO73)&gt;=1,1,0)*$H74</f>
        <v>2034.35</v>
      </c>
      <c r="AJ74">
        <f>IF(SUMIF('Benefits Backend'!$AE$1:$BO$1,AJ$3,'Benefits Backend'!$AE73:$BO73)&gt;=1,1,0)*$H74</f>
        <v>0</v>
      </c>
      <c r="AK74">
        <f>IF(SUMIF('Benefits Backend'!$AE$1:$BO$1,AK$3,'Benefits Backend'!$AE73:$BO73)&gt;=1,1,0)*$H74</f>
        <v>0</v>
      </c>
      <c r="AL74">
        <f>IF(SUMIF('Benefits Backend'!$AE$1:$BO$1,AL$3,'Benefits Backend'!$AE73:$BO73)&gt;=1,1,0)*$H74</f>
        <v>2034.35</v>
      </c>
      <c r="AM74">
        <f>IF(SUMIF('Benefits Backend'!$AE$1:$BO$1,AM$3,'Benefits Backend'!$AE73:$BO73)&gt;=1,1,0)*$H74</f>
        <v>0</v>
      </c>
      <c r="AN74">
        <f>IF(SUMIF('Benefits Backend'!$AE$1:$BO$1,AN$3,'Benefits Backend'!$AE73:$BO73)&gt;=1,1,0)*$H74</f>
        <v>0</v>
      </c>
      <c r="AO74">
        <f>IF(SUMIF('Benefits Backend'!$AE$1:$BO$1,AO$3,'Benefits Backend'!$AE73:$BO73)&gt;=1,1,0)*$H74</f>
        <v>0</v>
      </c>
      <c r="AP74">
        <f>IF(SUMIF('Benefits Backend'!$AE$1:$BO$1,AP$3,'Benefits Backend'!$AE73:$BO73)&gt;=1,1,0)*$H74</f>
        <v>2034.35</v>
      </c>
      <c r="AQ74">
        <f>IF(SUMIF('Benefits Backend'!$AE$1:$BO$1,AQ$3,'Benefits Backend'!$AE73:$BO73)&gt;=1,1,0)*$H74</f>
        <v>2034.35</v>
      </c>
      <c r="AR74">
        <f>IF(SUMIF('Benefits Backend'!$AE$1:$BO$1,AR$3,'Benefits Backend'!$AE73:$BO73)&gt;=1,1,0)*$H74</f>
        <v>0</v>
      </c>
      <c r="AS74">
        <f>IF(SUMIF('Benefits Backend'!$AE$1:$BO$1,AS$3,'Benefits Backend'!$AE73:$BO73)&gt;=1,1,0)*$H74</f>
        <v>0</v>
      </c>
      <c r="AT74">
        <f>IF(SUMIF('Benefits Backend'!$AE$1:$BO$1,AT$3,'Benefits Backend'!$AE73:$BO73)&gt;=1,1,0)*$H74</f>
        <v>0</v>
      </c>
      <c r="AU74">
        <f>IF(SUMIF('Benefits Backend'!$AE$1:$BO$1,AU$3,'Benefits Backend'!$AE73:$BO73)&gt;=1,1,0)*$H74</f>
        <v>2034.35</v>
      </c>
      <c r="AV74">
        <f>IF(SUMIF('Benefits Backend'!$AE$1:$BO$1,AV$3,'Benefits Backend'!$AE73:$BO73)&gt;=1,1,0)*$H74</f>
        <v>0</v>
      </c>
      <c r="AW74">
        <f>IF(SUMIF('Benefits Backend'!$AE$1:$BO$1,AW$3,'Benefits Backend'!$AE73:$BO73)&gt;=1,1,0)*$H74</f>
        <v>0</v>
      </c>
      <c r="AX74">
        <f>IF(SUMIF('Benefits Backend'!$AE$1:$BO$1,AX$3,'Benefits Backend'!$AE73:$BO73)&gt;=1,1,0)*$H74</f>
        <v>0</v>
      </c>
      <c r="AY74">
        <f>IF(SUMIF('Benefits Backend'!$AE$1:$BO$1,AY$3,'Benefits Backend'!$AE73:$BO73)&gt;=1,1,0)*$H74</f>
        <v>0</v>
      </c>
      <c r="AZ74">
        <f>IF(SUMIF('Benefits Backend'!$AE$1:$BO$1,AZ$3,'Benefits Backend'!$AE73:$BO73)&gt;=1,1,0)*$H74</f>
        <v>0</v>
      </c>
      <c r="BA74">
        <f>IF(SUMIF('Benefits Backend'!$AE$1:$BO$1,BA$3,'Benefits Backend'!$AE73:$BO73)&gt;=1,1,0)*$H74</f>
        <v>0</v>
      </c>
      <c r="BB74">
        <f>IF(SUMIF('Benefits Backend'!$AE$1:$BO$1,BB$3,'Benefits Backend'!$AE73:$BO73)&gt;=1,1,0)*$H74</f>
        <v>0</v>
      </c>
      <c r="BC74">
        <f>IF(SUMIF('Benefits Backend'!$AE$1:$BO$1,BC$3,'Benefits Backend'!$AE73:$BO73)&gt;=1,1,0)*$H74</f>
        <v>0</v>
      </c>
      <c r="BD74">
        <f>IF(SUMIF('Benefits Backend'!$AE$1:$BO$1,BD$3,'Benefits Backend'!$AE73:$BO73)&gt;=1,1,0)*$H74</f>
        <v>0</v>
      </c>
      <c r="BE74">
        <f>IF(SUMIF('Benefits Backend'!$AE$1:$BO$1,BE$3,'Benefits Backend'!$AE73:$BO73)&gt;=1,1,0)*$H74</f>
        <v>0</v>
      </c>
    </row>
    <row r="75" hidden="1" spans="1:27">
      <c r="A75" s="5" t="str">
        <f>_xlfn.XLOOKUP($E75,'Raw Data'!$E:$E,'Raw Data'!A:A,"ERROR",0,1)</f>
        <v>AE</v>
      </c>
      <c r="B75" s="5" t="str">
        <f>_xlfn.XLOOKUP($E75,'Raw Data'!$E:$E,'Raw Data'!B:B,"ERROR",0,1)</f>
        <v>Hair Mousses</v>
      </c>
      <c r="C75" s="5" t="str">
        <f>_xlfn.XLOOKUP($E75,'Raw Data'!$E:$E,'Raw Data'!C:C,"ERROR",0,1)</f>
        <v>tigi bed head</v>
      </c>
      <c r="D75" s="5" t="str">
        <f>_xlfn.XLOOKUP($E75,'Raw Data'!$E:$E,'Raw Data'!D:D,"ERROR",0,1)</f>
        <v>www.amazon.ae/dp/B073R1BX16</v>
      </c>
      <c r="E75" s="5" t="s">
        <v>274</v>
      </c>
      <c r="F75" s="9" t="str">
        <f>_xlfn.XLOOKUP($E75,'Raw Data'!$E:$E,'Raw Data'!F:F,"ERROR",0,1)</f>
        <v>Bed Head by Tigi Foxy Curls Extreme Curl Mousse for Curl Definition, 250 ml</v>
      </c>
      <c r="G75" s="10">
        <f>_xlfn.XLOOKUP($E75,'Raw Data'!$E:$E,'Raw Data'!G:G,"ERROR",0,1)</f>
        <v>28</v>
      </c>
      <c r="H75" s="9">
        <f>_xlfn.XLOOKUP($E75,'Raw Data'!$E:$E,'Raw Data'!H:H,"ERROR",0,1)</f>
        <v>1944.98</v>
      </c>
      <c r="I75" s="9">
        <f>_xlfn.XLOOKUP($E75,'Raw Data'!$E:$E,'Raw Data'!I:I,"ERROR",0,1)</f>
        <v>0.00260398027766561</v>
      </c>
      <c r="J75" s="9" t="str">
        <f>_xlfn.XLOOKUP($E75,'Raw Data'!$E:$E,'Raw Data'!J:J,"ERROR",0,1)</f>
        <v>No</v>
      </c>
      <c r="K75" s="14" t="str">
        <f t="array" ref="K75">_xlfn.IFS(AND(L75&gt;0,L75&lt;=5),"0 to 5",AND(L75&gt;5,L75&lt;=10),"5 to 10",AND(L75&gt;10,L75&lt;=15),"10 to 15",AND(L75&gt;15,L75&lt;=20),"15 to 20",AND(L75&gt;20,L75&lt;=30),"20 to 30",AND(L75&gt;30,L75&lt;=40),"30 to 40",AND(L75&gt;40,L75&lt;=50),"40 to 50",AND(L75&gt;50,L75&lt;=75),"50 to 75",AND(L75&gt;75,L75&lt;=100),"75 to 100",AND(L75&gt;100,L75&lt;=150),"100 to 150",AND(L75&gt;150,L75&lt;=200),"150 to 200",AND(L75&gt;200,L75&lt;=250),"200 to 250",AND(L75&gt;250,L75&lt;=300),"250 to 300",AND(L75&gt;300,L75&lt;=400),"300 to 400",AND(L75&gt;400,L75&lt;=500),"400 to 500",L75&gt;500,"500+")</f>
        <v>50 to 75</v>
      </c>
      <c r="L75" s="9">
        <f>_xlfn.XLOOKUP($E75,'Raw Data'!$E:$E,'Raw Data'!L:L,"ERROR",0,1)</f>
        <v>70</v>
      </c>
      <c r="M75" s="14" t="str">
        <f t="array" ref="M75">_xlfn.IFS(AND(N75&gt;0,N75&lt;=5),"0 to 5",AND(N75&gt;5,N75&lt;=10),"5 to 10",AND(N75&gt;10,N75&lt;=15),"10 to 15",AND(N75&gt;15,N75&lt;=20),"15 to 20",AND(N75&gt;20,N75&lt;=30),"20 to 30",AND(N75&gt;30,N75&lt;=40),"30 to 40",AND(N75&gt;40,N75&lt;=50),"40 to 50",AND(N75&gt;50,N75&lt;=75),"50 to 75",AND(N75&gt;75,N75&lt;=100),"75 to 100",AND(N75&gt;100,N75&lt;=150),"100 to 150",AND(N75&gt;150,N75&lt;=200),"150 to 200",AND(N75&gt;200,N75&lt;=250),"200 to 250",AND(N75&gt;250,N75&lt;=300),"250 to 300",AND(N75&gt;300,N75&lt;=400),"300 to 400",AND(N75&gt;400,N75&lt;=500),"400 to 500",N75&gt;500,"500+")</f>
        <v>50 to 75</v>
      </c>
      <c r="N75" s="9">
        <f>_xlfn.XLOOKUP($E75,'Raw Data'!$E:$E,'Raw Data'!N:N,"ERROR",0,1)</f>
        <v>70</v>
      </c>
      <c r="O75" s="14" t="str">
        <f t="array" ref="O75">_xlfn.IFS(P75=0,"No Discount",AND(P75&gt;0,P75&lt;=0.02),"0% to 2%",AND(P75&gt;0.02,P75&lt;=0.04),"2% to 4%",AND(P75&gt;0.04,P75&lt;=0.06),"4% to 6%",AND(P75&gt;0.06,P75&lt;=0.08),"6% to 8%",AND(P75&gt;0.08,P75&lt;=0.1),"8% to 10%",AND(P75&gt;0.1,P75&lt;=0.15),"10% to 15%",AND(P75&gt;0.15,P75&lt;=0.2),"15% to 20%",AND(P75&gt;0.2,P75&lt;=0.25),"20% to 25%",AND(P75&gt;0.25,P75&lt;=0.3),"25% to 30%",AND(P75&gt;0.3,P75&lt;=0.4),"30% to 40%",AND(P75&gt;0.4,P75&lt;=0.5),"40% to 50%",AND(P75&gt;0.5,P75&lt;=0.75),"50% to 75%",AND(P75&gt;0.75,P75&lt;=1),"75% to 100%")</f>
        <v>No Discount</v>
      </c>
      <c r="P75" s="10">
        <f>_xlfn.XLOOKUP($E75,'Raw Data'!$E:$E,'Raw Data'!P:P,"ERROR",0,1)</f>
        <v>0</v>
      </c>
      <c r="Q75" s="9">
        <f>_xlfn.XLOOKUP($E75,'Raw Data'!$E:$E,'Raw Data'!Q:Q,"ERROR",0,1)</f>
        <v>250</v>
      </c>
      <c r="R75" s="9" t="str">
        <f>_xlfn.XLOOKUP($E75,'Raw Data'!$E:$E,'Raw Data'!R:R,"ERROR",0,1)</f>
        <v>ml</v>
      </c>
      <c r="S75" s="5" t="str">
        <f t="array" ref="S75">_xlfn.IFS(AND(T75&gt;0,T75&lt;=0.05),"0 to 0.05",AND(T75&gt;0.05,T75&lt;=0.1),"0.05 to 0.1",AND(T75&gt;0.1,T75&lt;=0.2),"0.1 to 0.2",AND(T75&gt;0.2,T75&lt;=0.3),"0.2 to 0.3",AND(T75&gt;0.3,T75&lt;=0.4),"0.3 to 0.4",AND(T75&gt;0.4,T75&lt;=0.5),"0.4 to 0.5",AND(T75&gt;0.5,T75&lt;=0.75),"0.5 to 0.75",AND(T75&gt;0.75,T75&lt;=1),"0.75 to 1",AND(T75&gt;1,T75&lt;=2),"1 to 2",AND(T75&gt;2,T75&lt;=3),"2 to 3",AND(T75&gt;3,T75&lt;=4),"3 to 4",AND(T75&gt;4,T75&lt;=5),"4 to 5",AND(T75&gt;5,T75&lt;=10),"5 to 10",T75&gt;10,"10+")</f>
        <v>0.2 to 0.3</v>
      </c>
      <c r="T75" s="10">
        <f>_xlfn.XLOOKUP($E75,'Raw Data'!$E:$E,'Raw Data'!T:T,"ERROR",0,1)</f>
        <v>0.280149599886339</v>
      </c>
      <c r="U75" s="15" t="str">
        <f t="array" ref="U75">_xlfn.IFS(AND(V75&gt;0,V75&lt;=0.05),"0 to 0.05",AND(V75&gt;0.05,V75&lt;=0.1),"0.05 to 0.1",AND(V75&gt;0.1,V75&lt;=0.2),"0.1 to 0.2",AND(V75&gt;0.2,V75&lt;=0.3),"0.2 to 0.3",AND(V75&gt;0.3,V75&lt;=0.4),"0.3 to 0.4",AND(V75&gt;0.4,V75&lt;=0.5),"0.4 to 0.5",AND(V75&gt;0.5,V75&lt;=0.75),"0.5 to 0.75",AND(V75&gt;0.75,V75&lt;=1),"0.75 to 1",AND(V75&gt;1,V75&lt;=2),"1 to 2",AND(V75&gt;2,V75&lt;=3),"2 to 3",AND(V75&gt;3,V75&lt;=4),"3 to 4",AND(V75&gt;4,V75&lt;=5),"4 to 5",AND(V75&gt;5,V75&lt;=10),"5 to 10",V75&gt;10,"10+")</f>
        <v>0.05 to 0.1</v>
      </c>
      <c r="V75" s="10">
        <f>_xlfn.XLOOKUP($E75,'Raw Data'!$E:$E,'Raw Data'!V:V,"ERROR",0,1)</f>
        <v>0.0756403919693116</v>
      </c>
      <c r="W75" s="15" t="str">
        <f t="array" ref="W75">_xlfn.IFS(AND(X75&gt;0,X75&lt;=0.05),"0 to 0.05",AND(X75&gt;0.05,X75&lt;=0.1),"0.05 to 0.1",AND(X75&gt;0.1,X75&lt;=0.2),"0.1 to 0.2",AND(X75&gt;0.2,X75&lt;=0.3),"0.2 to 0.3",AND(X75&gt;0.3,X75&lt;=0.4),"0.3 to 0.4",AND(X75&gt;0.4,X75&lt;=0.5),"0.4 to 0.5",AND(X75&gt;0.5,X75&lt;=0.75),"0.5 to 0.75",AND(X75&gt;0.75,X75&lt;=1),"0.75 to 1",AND(X75&gt;1,X75&lt;=2),"1 to 2",AND(X75&gt;2,X75&lt;=3),"2 to 3",AND(X75&gt;3,X75&lt;=4),"3 to 4",AND(X75&gt;4,X75&lt;=5),"4 to 5",AND(X75&gt;5,X75&lt;=10),"5 to 10",X75&gt;10,"10+")</f>
        <v>0.05 to 0.1</v>
      </c>
      <c r="X75" s="16">
        <f t="shared" si="6"/>
        <v>0.0756403919693116</v>
      </c>
      <c r="Y75" s="5" t="str">
        <f t="array" ref="Y75">_xlfn.IFS(AND(Z75&gt;0,Z75&lt;=1),"0 to 1",AND(Z75&gt;1,Z75&lt;=2),"1 to 2",AND(Z75&gt;2,Z75&lt;=4),"2 to 4",AND(Z75&gt;4,Z75&lt;=6),"4 to 6",AND(Z75&gt;6,Z75&lt;=8),"6 to 8",AND(Z75&gt;8,Z75&lt;=10),"8 to 10",AND(Z75&gt;10,Z75&lt;=15),"10 to 15",AND(Z75&gt;15,Z75&lt;=20),"15 to 20",AND(Z75&gt;20,Z75&lt;=25),"20 to 25",AND(Z75&gt;25,Z75&lt;=30),"25 to 30",AND(Z75&gt;30,Z75&lt;=40),"30 to 40",AND(Z75&gt;40,Z75&lt;=50),"40 to 50",Z75&gt;50,"50+")</f>
        <v>8 to 10</v>
      </c>
      <c r="Z75" s="9">
        <f>_xlfn.XLOOKUP($E75,'Raw Data'!$E:$E,'Raw Data'!Z:Z,"ERROR",0,1)</f>
        <v>8.45</v>
      </c>
      <c r="AA75" s="9" t="str">
        <f>_xlfn.XLOOKUP($E75,'Raw Data'!$E:$E,'Raw Data'!AA:AA,"ERROR",0,1)</f>
        <v>oz</v>
      </c>
    </row>
    <row r="76" hidden="1" spans="1:27">
      <c r="A76" s="5" t="str">
        <f>_xlfn.XLOOKUP($E76,'Raw Data'!$E:$E,'Raw Data'!A:A,"ERROR",0,1)</f>
        <v>AE</v>
      </c>
      <c r="B76" s="5" t="str">
        <f>_xlfn.XLOOKUP($E76,'Raw Data'!$E:$E,'Raw Data'!B:B,"ERROR",0,1)</f>
        <v>Hair Mousses</v>
      </c>
      <c r="C76" s="5" t="str">
        <f>_xlfn.XLOOKUP($E76,'Raw Data'!$E:$E,'Raw Data'!C:C,"ERROR",0,1)</f>
        <v>shea moisture</v>
      </c>
      <c r="D76" s="5" t="str">
        <f>_xlfn.XLOOKUP($E76,'Raw Data'!$E:$E,'Raw Data'!D:D,"ERROR",0,1)</f>
        <v>www.amazon.ae/dp/B01CTCE8DG</v>
      </c>
      <c r="E76" s="5" t="s">
        <v>275</v>
      </c>
      <c r="F76" s="9" t="str">
        <f>_xlfn.XLOOKUP($E76,'Raw Data'!$E:$E,'Raw Data'!F:F,"ERROR",0,1)</f>
        <v>Shea Moisture Coconut &amp; Hibiscus Curl Enhancing Smoothie 12 Oz, Pack of 3</v>
      </c>
      <c r="G76" s="10">
        <f>_xlfn.XLOOKUP($E76,'Raw Data'!$E:$E,'Raw Data'!G:G,"ERROR",0,1)</f>
        <v>10</v>
      </c>
      <c r="H76" s="9">
        <f>_xlfn.XLOOKUP($E76,'Raw Data'!$E:$E,'Raw Data'!H:H,"ERROR",0,1)</f>
        <v>1848.06</v>
      </c>
      <c r="I76" s="9">
        <f>_xlfn.XLOOKUP($E76,'Raw Data'!$E:$E,'Raw Data'!I:I,"ERROR",0,1)</f>
        <v>0.0024742217359267</v>
      </c>
      <c r="J76" s="9" t="str">
        <f>_xlfn.XLOOKUP($E76,'Raw Data'!$E:$E,'Raw Data'!J:J,"ERROR",0,1)</f>
        <v>No</v>
      </c>
      <c r="K76" s="14" t="str">
        <f t="array" ref="K76">_xlfn.IFS(AND(L76&gt;0,L76&lt;=5),"0 to 5",AND(L76&gt;5,L76&lt;=10),"5 to 10",AND(L76&gt;10,L76&lt;=15),"10 to 15",AND(L76&gt;15,L76&lt;=20),"15 to 20",AND(L76&gt;20,L76&lt;=30),"20 to 30",AND(L76&gt;30,L76&lt;=40),"30 to 40",AND(L76&gt;40,L76&lt;=50),"40 to 50",AND(L76&gt;50,L76&lt;=75),"50 to 75",AND(L76&gt;75,L76&lt;=100),"75 to 100",AND(L76&gt;100,L76&lt;=150),"100 to 150",AND(L76&gt;150,L76&lt;=200),"150 to 200",AND(L76&gt;200,L76&lt;=250),"200 to 250",AND(L76&gt;250,L76&lt;=300),"250 to 300",AND(L76&gt;300,L76&lt;=400),"300 to 400",AND(L76&gt;400,L76&lt;=500),"400 to 500",L76&gt;500,"500+")</f>
        <v>150 to 200</v>
      </c>
      <c r="L76" s="9">
        <f>_xlfn.XLOOKUP($E76,'Raw Data'!$E:$E,'Raw Data'!L:L,"ERROR",0,1)</f>
        <v>183.52</v>
      </c>
      <c r="M76" s="14" t="str">
        <f t="array" ref="M76">_xlfn.IFS(AND(N76&gt;0,N76&lt;=5),"0 to 5",AND(N76&gt;5,N76&lt;=10),"5 to 10",AND(N76&gt;10,N76&lt;=15),"10 to 15",AND(N76&gt;15,N76&lt;=20),"15 to 20",AND(N76&gt;20,N76&lt;=30),"20 to 30",AND(N76&gt;30,N76&lt;=40),"30 to 40",AND(N76&gt;40,N76&lt;=50),"40 to 50",AND(N76&gt;50,N76&lt;=75),"50 to 75",AND(N76&gt;75,N76&lt;=100),"75 to 100",AND(N76&gt;100,N76&lt;=150),"100 to 150",AND(N76&gt;150,N76&lt;=200),"150 to 200",AND(N76&gt;200,N76&lt;=250),"200 to 250",AND(N76&gt;250,N76&lt;=300),"250 to 300",AND(N76&gt;300,N76&lt;=400),"300 to 400",AND(N76&gt;400,N76&lt;=500),"400 to 500",N76&gt;500,"500+")</f>
        <v>150 to 200</v>
      </c>
      <c r="N76" s="9">
        <f>_xlfn.XLOOKUP($E76,'Raw Data'!$E:$E,'Raw Data'!N:N,"ERROR",0,1)</f>
        <v>184</v>
      </c>
      <c r="O76" s="14" t="str">
        <f t="array" ref="O76">_xlfn.IFS(P76=0,"No Discount",AND(P76&gt;0,P76&lt;=0.02),"0% to 2%",AND(P76&gt;0.02,P76&lt;=0.04),"2% to 4%",AND(P76&gt;0.04,P76&lt;=0.06),"4% to 6%",AND(P76&gt;0.06,P76&lt;=0.08),"6% to 8%",AND(P76&gt;0.08,P76&lt;=0.1),"8% to 10%",AND(P76&gt;0.1,P76&lt;=0.15),"10% to 15%",AND(P76&gt;0.15,P76&lt;=0.2),"15% to 20%",AND(P76&gt;0.2,P76&lt;=0.25),"20% to 25%",AND(P76&gt;0.25,P76&lt;=0.3),"25% to 30%",AND(P76&gt;0.3,P76&lt;=0.4),"30% to 40%",AND(P76&gt;0.4,P76&lt;=0.5),"40% to 50%",AND(P76&gt;0.5,P76&lt;=0.75),"50% to 75%",AND(P76&gt;0.75,P76&lt;=1),"75% to 100%")</f>
        <v>0% to 2%</v>
      </c>
      <c r="P76" s="10">
        <f>_xlfn.XLOOKUP($E76,'Raw Data'!$E:$E,'Raw Data'!P:P,"ERROR",0,1)</f>
        <v>0.00260869565217386</v>
      </c>
      <c r="Q76" s="9">
        <f>_xlfn.XLOOKUP($E76,'Raw Data'!$E:$E,'Raw Data'!Q:Q,"ERROR",0,1)</f>
        <v>36</v>
      </c>
      <c r="R76" s="9" t="str">
        <f>_xlfn.XLOOKUP($E76,'Raw Data'!$E:$E,'Raw Data'!R:R,"ERROR",0,1)</f>
        <v>oz</v>
      </c>
      <c r="S76" s="5" t="str">
        <f t="array" ref="S76">_xlfn.IFS(AND(T76&gt;0,T76&lt;=0.05),"0 to 0.05",AND(T76&gt;0.05,T76&lt;=0.1),"0.05 to 0.1",AND(T76&gt;0.1,T76&lt;=0.2),"0.1 to 0.2",AND(T76&gt;0.2,T76&lt;=0.3),"0.2 to 0.3",AND(T76&gt;0.3,T76&lt;=0.4),"0.3 to 0.4",AND(T76&gt;0.4,T76&lt;=0.5),"0.4 to 0.5",AND(T76&gt;0.5,T76&lt;=0.75),"0.5 to 0.75",AND(T76&gt;0.75,T76&lt;=1),"0.75 to 1",AND(T76&gt;1,T76&lt;=2),"1 to 2",AND(T76&gt;2,T76&lt;=3),"2 to 3",AND(T76&gt;3,T76&lt;=4),"3 to 4",AND(T76&gt;4,T76&lt;=5),"4 to 5",AND(T76&gt;5,T76&lt;=10),"5 to 10",T76&gt;10,"10+")</f>
        <v>0.1 to 0.2</v>
      </c>
      <c r="T76" s="10">
        <f>_xlfn.XLOOKUP($E76,'Raw Data'!$E:$E,'Raw Data'!T:T,"ERROR",0,1)</f>
        <v>0.17239694885958</v>
      </c>
      <c r="U76" s="15" t="str">
        <f t="array" ref="U76">_xlfn.IFS(AND(V76&gt;0,V76&lt;=0.05),"0 to 0.05",AND(V76&gt;0.05,V76&lt;=0.1),"0.05 to 0.1",AND(V76&gt;0.1,V76&lt;=0.2),"0.1 to 0.2",AND(V76&gt;0.2,V76&lt;=0.3),"0.2 to 0.3",AND(V76&gt;0.3,V76&lt;=0.4),"0.3 to 0.4",AND(V76&gt;0.4,V76&lt;=0.5),"0.4 to 0.5",AND(V76&gt;0.5,V76&lt;=0.75),"0.5 to 0.75",AND(V76&gt;0.75,V76&lt;=1),"0.75 to 1",AND(V76&gt;1,V76&lt;=2),"1 to 2",AND(V76&gt;2,V76&lt;=3),"2 to 3",AND(V76&gt;3,V76&lt;=4),"3 to 4",AND(V76&gt;4,V76&lt;=5),"4 to 5",AND(V76&gt;5,V76&lt;=10),"5 to 10",V76&gt;10,"10+")</f>
        <v>0 to 0.05</v>
      </c>
      <c r="V76" s="10">
        <f>_xlfn.XLOOKUP($E76,'Raw Data'!$E:$E,'Raw Data'!V:V,"ERROR",0,1)</f>
        <v>0.0466689212039229</v>
      </c>
      <c r="W76" s="15" t="str">
        <f t="array" ref="W76">_xlfn.IFS(AND(X76&gt;0,X76&lt;=0.05),"0 to 0.05",AND(X76&gt;0.05,X76&lt;=0.1),"0.05 to 0.1",AND(X76&gt;0.1,X76&lt;=0.2),"0.1 to 0.2",AND(X76&gt;0.2,X76&lt;=0.3),"0.2 to 0.3",AND(X76&gt;0.3,X76&lt;=0.4),"0.3 to 0.4",AND(X76&gt;0.4,X76&lt;=0.5),"0.4 to 0.5",AND(X76&gt;0.5,X76&lt;=0.75),"0.5 to 0.75",AND(X76&gt;0.75,X76&lt;=1),"0.75 to 1",AND(X76&gt;1,X76&lt;=2),"1 to 2",AND(X76&gt;2,X76&lt;=3),"2 to 3",AND(X76&gt;3,X76&lt;=4),"3 to 4",AND(X76&gt;4,X76&lt;=5),"4 to 5",AND(X76&gt;5,X76&lt;=10),"5 to 10",X76&gt;10,"10+")</f>
        <v>0 to 0.05</v>
      </c>
      <c r="X76" s="16">
        <f t="shared" si="6"/>
        <v>0.0465471761920866</v>
      </c>
      <c r="Y76" s="5" t="str">
        <f t="array" ref="Y76">_xlfn.IFS(AND(Z76&gt;0,Z76&lt;=1),"0 to 1",AND(Z76&gt;1,Z76&lt;=2),"1 to 2",AND(Z76&gt;2,Z76&lt;=4),"2 to 4",AND(Z76&gt;4,Z76&lt;=6),"4 to 6",AND(Z76&gt;6,Z76&lt;=8),"6 to 8",AND(Z76&gt;8,Z76&lt;=10),"8 to 10",AND(Z76&gt;10,Z76&lt;=15),"10 to 15",AND(Z76&gt;15,Z76&lt;=20),"15 to 20",AND(Z76&gt;20,Z76&lt;=25),"20 to 25",AND(Z76&gt;25,Z76&lt;=30),"25 to 30",AND(Z76&gt;30,Z76&lt;=40),"30 to 40",AND(Z76&gt;40,Z76&lt;=50),"40 to 50",Z76&gt;50,"50+")</f>
        <v>30 to 40</v>
      </c>
      <c r="Z76" s="9">
        <f>_xlfn.XLOOKUP($E76,'Raw Data'!$E:$E,'Raw Data'!Z:Z,"ERROR",0,1)</f>
        <v>36</v>
      </c>
      <c r="AA76" s="9" t="str">
        <f>_xlfn.XLOOKUP($E76,'Raw Data'!$E:$E,'Raw Data'!AA:AA,"ERROR",0,1)</f>
        <v>oz</v>
      </c>
    </row>
    <row r="77" hidden="1" spans="1:27">
      <c r="A77" s="5" t="str">
        <f>_xlfn.XLOOKUP($E77,'Raw Data'!$E:$E,'Raw Data'!A:A,"ERROR",0,1)</f>
        <v>AE</v>
      </c>
      <c r="B77" s="5" t="str">
        <f>_xlfn.XLOOKUP($E77,'Raw Data'!$E:$E,'Raw Data'!B:B,"ERROR",0,1)</f>
        <v>Hair Mousses</v>
      </c>
      <c r="C77" s="5" t="str">
        <f>_xlfn.XLOOKUP($E77,'Raw Data'!$E:$E,'Raw Data'!C:C,"ERROR",0,1)</f>
        <v>schwarzkopf</v>
      </c>
      <c r="D77" s="5" t="str">
        <f>_xlfn.XLOOKUP($E77,'Raw Data'!$E:$E,'Raw Data'!D:D,"ERROR",0,1)</f>
        <v>www.amazon.ae/dp/B002I9N0OY</v>
      </c>
      <c r="E77" s="5" t="s">
        <v>276</v>
      </c>
      <c r="F77" s="9" t="str">
        <f>_xlfn.XLOOKUP($E77,'Raw Data'!$E:$E,'Raw Data'!F:F,"ERROR",0,1)</f>
        <v>Schwarzkopf Osis Plus Grip Strong Mousse Grip, Number 4, 200 ml</v>
      </c>
      <c r="G77" s="10">
        <f>_xlfn.XLOOKUP($E77,'Raw Data'!$E:$E,'Raw Data'!G:G,"ERROR",0,1)</f>
        <v>19</v>
      </c>
      <c r="H77" s="9">
        <f>_xlfn.XLOOKUP($E77,'Raw Data'!$E:$E,'Raw Data'!H:H,"ERROR",0,1)</f>
        <v>1836.13</v>
      </c>
      <c r="I77" s="9">
        <f>_xlfn.XLOOKUP($E77,'Raw Data'!$E:$E,'Raw Data'!I:I,"ERROR",0,1)</f>
        <v>0.00245824960011422</v>
      </c>
      <c r="J77" s="9" t="str">
        <f>_xlfn.XLOOKUP($E77,'Raw Data'!$E:$E,'Raw Data'!J:J,"ERROR",0,1)</f>
        <v>No</v>
      </c>
      <c r="K77" s="14" t="str">
        <f t="array" ref="K77">_xlfn.IFS(AND(L77&gt;0,L77&lt;=5),"0 to 5",AND(L77&gt;5,L77&lt;=10),"5 to 10",AND(L77&gt;10,L77&lt;=15),"10 to 15",AND(L77&gt;15,L77&lt;=20),"15 to 20",AND(L77&gt;20,L77&lt;=30),"20 to 30",AND(L77&gt;30,L77&lt;=40),"30 to 40",AND(L77&gt;40,L77&lt;=50),"40 to 50",AND(L77&gt;50,L77&lt;=75),"50 to 75",AND(L77&gt;75,L77&lt;=100),"75 to 100",AND(L77&gt;100,L77&lt;=150),"100 to 150",AND(L77&gt;150,L77&lt;=200),"150 to 200",AND(L77&gt;200,L77&lt;=250),"200 to 250",AND(L77&gt;250,L77&lt;=300),"250 to 300",AND(L77&gt;300,L77&lt;=400),"300 to 400",AND(L77&gt;400,L77&lt;=500),"400 to 500",L77&gt;500,"500+")</f>
        <v>75 to 100</v>
      </c>
      <c r="L77" s="9">
        <f>_xlfn.XLOOKUP($E77,'Raw Data'!$E:$E,'Raw Data'!L:L,"ERROR",0,1)</f>
        <v>88.73</v>
      </c>
      <c r="M77" s="14" t="str">
        <f t="array" ref="M77">_xlfn.IFS(AND(N77&gt;0,N77&lt;=5),"0 to 5",AND(N77&gt;5,N77&lt;=10),"5 to 10",AND(N77&gt;10,N77&lt;=15),"10 to 15",AND(N77&gt;15,N77&lt;=20),"15 to 20",AND(N77&gt;20,N77&lt;=30),"20 to 30",AND(N77&gt;30,N77&lt;=40),"30 to 40",AND(N77&gt;40,N77&lt;=50),"40 to 50",AND(N77&gt;50,N77&lt;=75),"50 to 75",AND(N77&gt;75,N77&lt;=100),"75 to 100",AND(N77&gt;100,N77&lt;=150),"100 to 150",AND(N77&gt;150,N77&lt;=200),"150 to 200",AND(N77&gt;200,N77&lt;=250),"200 to 250",AND(N77&gt;250,N77&lt;=300),"250 to 300",AND(N77&gt;300,N77&lt;=400),"300 to 400",AND(N77&gt;400,N77&lt;=500),"400 to 500",N77&gt;500,"500+")</f>
        <v>100 to 150</v>
      </c>
      <c r="N77" s="9">
        <f>_xlfn.XLOOKUP($E77,'Raw Data'!$E:$E,'Raw Data'!N:N,"ERROR",0,1)</f>
        <v>105.8</v>
      </c>
      <c r="O77" s="14" t="str">
        <f t="array" ref="O77">_xlfn.IFS(P77=0,"No Discount",AND(P77&gt;0,P77&lt;=0.02),"0% to 2%",AND(P77&gt;0.02,P77&lt;=0.04),"2% to 4%",AND(P77&gt;0.04,P77&lt;=0.06),"4% to 6%",AND(P77&gt;0.06,P77&lt;=0.08),"6% to 8%",AND(P77&gt;0.08,P77&lt;=0.1),"8% to 10%",AND(P77&gt;0.1,P77&lt;=0.15),"10% to 15%",AND(P77&gt;0.15,P77&lt;=0.2),"15% to 20%",AND(P77&gt;0.2,P77&lt;=0.25),"20% to 25%",AND(P77&gt;0.25,P77&lt;=0.3),"25% to 30%",AND(P77&gt;0.3,P77&lt;=0.4),"30% to 40%",AND(P77&gt;0.4,P77&lt;=0.5),"40% to 50%",AND(P77&gt;0.5,P77&lt;=0.75),"50% to 75%",AND(P77&gt;0.75,P77&lt;=1),"75% to 100%")</f>
        <v>15% to 20%</v>
      </c>
      <c r="P77" s="10">
        <f>_xlfn.XLOOKUP($E77,'Raw Data'!$E:$E,'Raw Data'!P:P,"ERROR",0,1)</f>
        <v>0.161342155009452</v>
      </c>
      <c r="Q77" s="9">
        <f>_xlfn.XLOOKUP($E77,'Raw Data'!$E:$E,'Raw Data'!Q:Q,"ERROR",0,1)</f>
        <v>200</v>
      </c>
      <c r="R77" s="9" t="str">
        <f>_xlfn.XLOOKUP($E77,'Raw Data'!$E:$E,'Raw Data'!R:R,"ERROR",0,1)</f>
        <v>ml</v>
      </c>
      <c r="S77" s="5" t="str">
        <f t="array" ref="S77">_xlfn.IFS(AND(T77&gt;0,T77&lt;=0.05),"0 to 0.05",AND(T77&gt;0.05,T77&lt;=0.1),"0.05 to 0.1",AND(T77&gt;0.1,T77&lt;=0.2),"0.1 to 0.2",AND(T77&gt;0.2,T77&lt;=0.3),"0.2 to 0.3",AND(T77&gt;0.3,T77&lt;=0.4),"0.3 to 0.4",AND(T77&gt;0.4,T77&lt;=0.5),"0.4 to 0.5",AND(T77&gt;0.5,T77&lt;=0.75),"0.5 to 0.75",AND(T77&gt;0.75,T77&lt;=1),"0.75 to 1",AND(T77&gt;1,T77&lt;=2),"1 to 2",AND(T77&gt;2,T77&lt;=3),"2 to 3",AND(T77&gt;3,T77&lt;=4),"3 to 4",AND(T77&gt;4,T77&lt;=5),"4 to 5",AND(T77&gt;5,T77&lt;=10),"5 to 10",T77&gt;10,"10+")</f>
        <v>0.4 to 0.5</v>
      </c>
      <c r="T77" s="10">
        <f>_xlfn.XLOOKUP($E77,'Raw Data'!$E:$E,'Raw Data'!T:T,"ERROR",0,1)</f>
        <v>0.443887035677052</v>
      </c>
      <c r="U77" s="15" t="str">
        <f t="array" ref="U77">_xlfn.IFS(AND(V77&gt;0,V77&lt;=0.05),"0 to 0.05",AND(V77&gt;0.05,V77&lt;=0.1),"0.05 to 0.1",AND(V77&gt;0.1,V77&lt;=0.2),"0.1 to 0.2",AND(V77&gt;0.2,V77&lt;=0.3),"0.2 to 0.3",AND(V77&gt;0.3,V77&lt;=0.4),"0.3 to 0.4",AND(V77&gt;0.4,V77&lt;=0.5),"0.4 to 0.5",AND(V77&gt;0.5,V77&lt;=0.75),"0.5 to 0.75",AND(V77&gt;0.75,V77&lt;=1),"0.75 to 1",AND(V77&gt;1,V77&lt;=2),"1 to 2",AND(V77&gt;2,V77&lt;=3),"2 to 3",AND(V77&gt;3,V77&lt;=4),"3 to 4",AND(V77&gt;4,V77&lt;=5),"4 to 5",AND(V77&gt;5,V77&lt;=10),"5 to 10",V77&gt;10,"10+")</f>
        <v>0.1 to 0.2</v>
      </c>
      <c r="V77" s="10">
        <f>_xlfn.XLOOKUP($E77,'Raw Data'!$E:$E,'Raw Data'!V:V,"ERROR",0,1)</f>
        <v>0.142906311970592</v>
      </c>
      <c r="W77" s="15" t="str">
        <f t="array" ref="W77">_xlfn.IFS(AND(X77&gt;0,X77&lt;=0.05),"0 to 0.05",AND(X77&gt;0.05,X77&lt;=0.1),"0.05 to 0.1",AND(X77&gt;0.1,X77&lt;=0.2),"0.1 to 0.2",AND(X77&gt;0.2,X77&lt;=0.3),"0.2 to 0.3",AND(X77&gt;0.3,X77&lt;=0.4),"0.3 to 0.4",AND(X77&gt;0.4,X77&lt;=0.5),"0.4 to 0.5",AND(X77&gt;0.5,X77&lt;=0.75),"0.5 to 0.75",AND(X77&gt;0.75,X77&lt;=1),"0.75 to 1",AND(X77&gt;1,X77&lt;=2),"1 to 2",AND(X77&gt;2,X77&lt;=3),"2 to 3",AND(X77&gt;3,X77&lt;=4),"3 to 4",AND(X77&gt;4,X77&lt;=5),"4 to 5",AND(X77&gt;5,X77&lt;=10),"5 to 10",X77&gt;10,"10+")</f>
        <v>0.1 to 0.2</v>
      </c>
      <c r="X77" s="16">
        <f t="shared" si="6"/>
        <v>0.119849499632804</v>
      </c>
      <c r="Y77" s="5" t="str">
        <f t="array" ref="Y77">_xlfn.IFS(AND(Z77&gt;0,Z77&lt;=1),"0 to 1",AND(Z77&gt;1,Z77&lt;=2),"1 to 2",AND(Z77&gt;2,Z77&lt;=4),"2 to 4",AND(Z77&gt;4,Z77&lt;=6),"4 to 6",AND(Z77&gt;6,Z77&lt;=8),"6 to 8",AND(Z77&gt;8,Z77&lt;=10),"8 to 10",AND(Z77&gt;10,Z77&lt;=15),"10 to 15",AND(Z77&gt;15,Z77&lt;=20),"15 to 20",AND(Z77&gt;20,Z77&lt;=25),"20 to 25",AND(Z77&gt;25,Z77&lt;=30),"25 to 30",AND(Z77&gt;30,Z77&lt;=40),"30 to 40",AND(Z77&gt;40,Z77&lt;=50),"40 to 50",Z77&gt;50,"50+")</f>
        <v>6 to 8</v>
      </c>
      <c r="Z77" s="9">
        <f>_xlfn.XLOOKUP($E77,'Raw Data'!$E:$E,'Raw Data'!Z:Z,"ERROR",0,1)</f>
        <v>6.76</v>
      </c>
      <c r="AA77" s="9" t="str">
        <f>_xlfn.XLOOKUP($E77,'Raw Data'!$E:$E,'Raw Data'!AA:AA,"ERROR",0,1)</f>
        <v>oz</v>
      </c>
    </row>
    <row r="78" hidden="1" spans="1:27">
      <c r="A78" s="5" t="str">
        <f>_xlfn.XLOOKUP($E78,'Raw Data'!$E:$E,'Raw Data'!A:A,"ERROR",0,1)</f>
        <v>AE</v>
      </c>
      <c r="B78" s="5" t="str">
        <f>_xlfn.XLOOKUP($E78,'Raw Data'!$E:$E,'Raw Data'!B:B,"ERROR",0,1)</f>
        <v>Hair Mousses</v>
      </c>
      <c r="C78" s="5" t="str">
        <f>_xlfn.XLOOKUP($E78,'Raw Data'!$E:$E,'Raw Data'!C:C,"ERROR",0,1)</f>
        <v>others</v>
      </c>
      <c r="D78" s="5" t="str">
        <f>_xlfn.XLOOKUP($E78,'Raw Data'!$E:$E,'Raw Data'!D:D,"ERROR",0,1)</f>
        <v>www.amazon.ae/dp/B07HHN1864</v>
      </c>
      <c r="E78" s="5" t="s">
        <v>277</v>
      </c>
      <c r="F78" s="9" t="str">
        <f>_xlfn.XLOOKUP($E78,'Raw Data'!$E:$E,'Raw Data'!F:F,"ERROR",0,1)</f>
        <v>OUIDAD Vitalcurl+ Soft Defining Mousse, 5.7 oz (Pack of 1) OUIDAD Vitalcurl+ Soft Defining Mousse, 5.7 oz (Pack of 1)</v>
      </c>
      <c r="G78" s="10">
        <f>_xlfn.XLOOKUP($E78,'Raw Data'!$E:$E,'Raw Data'!G:G,"ERROR",0,1)</f>
        <v>10</v>
      </c>
      <c r="H78" s="9">
        <f>_xlfn.XLOOKUP($E78,'Raw Data'!$E:$E,'Raw Data'!H:H,"ERROR",0,1)</f>
        <v>1827.4</v>
      </c>
      <c r="I78" s="9">
        <f>_xlfn.XLOOKUP($E78,'Raw Data'!$E:$E,'Raw Data'!I:I,"ERROR",0,1)</f>
        <v>0.00244656169184574</v>
      </c>
      <c r="J78" s="9" t="str">
        <f>_xlfn.XLOOKUP($E78,'Raw Data'!$E:$E,'Raw Data'!J:J,"ERROR",0,1)</f>
        <v>No</v>
      </c>
      <c r="K78" s="14" t="str">
        <f t="array" ref="K78">_xlfn.IFS(AND(L78&gt;0,L78&lt;=5),"0 to 5",AND(L78&gt;5,L78&lt;=10),"5 to 10",AND(L78&gt;10,L78&lt;=15),"10 to 15",AND(L78&gt;15,L78&lt;=20),"15 to 20",AND(L78&gt;20,L78&lt;=30),"20 to 30",AND(L78&gt;30,L78&lt;=40),"30 to 40",AND(L78&gt;40,L78&lt;=50),"40 to 50",AND(L78&gt;50,L78&lt;=75),"50 to 75",AND(L78&gt;75,L78&lt;=100),"75 to 100",AND(L78&gt;100,L78&lt;=150),"100 to 150",AND(L78&gt;150,L78&lt;=200),"150 to 200",AND(L78&gt;200,L78&lt;=250),"200 to 250",AND(L78&gt;250,L78&lt;=300),"250 to 300",AND(L78&gt;300,L78&lt;=400),"300 to 400",AND(L78&gt;400,L78&lt;=500),"400 to 500",L78&gt;500,"500+")</f>
        <v>150 to 200</v>
      </c>
      <c r="L78" s="9">
        <f>_xlfn.XLOOKUP($E78,'Raw Data'!$E:$E,'Raw Data'!L:L,"ERROR",0,1)</f>
        <v>175.85</v>
      </c>
      <c r="M78" s="14" t="str">
        <f t="array" ref="M78">_xlfn.IFS(AND(N78&gt;0,N78&lt;=5),"0 to 5",AND(N78&gt;5,N78&lt;=10),"5 to 10",AND(N78&gt;10,N78&lt;=15),"10 to 15",AND(N78&gt;15,N78&lt;=20),"15 to 20",AND(N78&gt;20,N78&lt;=30),"20 to 30",AND(N78&gt;30,N78&lt;=40),"30 to 40",AND(N78&gt;40,N78&lt;=50),"40 to 50",AND(N78&gt;50,N78&lt;=75),"50 to 75",AND(N78&gt;75,N78&lt;=100),"75 to 100",AND(N78&gt;100,N78&lt;=150),"100 to 150",AND(N78&gt;150,N78&lt;=200),"150 to 200",AND(N78&gt;200,N78&lt;=250),"200 to 250",AND(N78&gt;250,N78&lt;=300),"250 to 300",AND(N78&gt;300,N78&lt;=400),"300 to 400",AND(N78&gt;400,N78&lt;=500),"400 to 500",N78&gt;500,"500+")</f>
        <v>200 to 250</v>
      </c>
      <c r="N78" s="9">
        <f>_xlfn.XLOOKUP($E78,'Raw Data'!$E:$E,'Raw Data'!N:N,"ERROR",0,1)</f>
        <v>214.31</v>
      </c>
      <c r="O78" s="14" t="str">
        <f t="array" ref="O78">_xlfn.IFS(P78=0,"No Discount",AND(P78&gt;0,P78&lt;=0.02),"0% to 2%",AND(P78&gt;0.02,P78&lt;=0.04),"2% to 4%",AND(P78&gt;0.04,P78&lt;=0.06),"4% to 6%",AND(P78&gt;0.06,P78&lt;=0.08),"6% to 8%",AND(P78&gt;0.08,P78&lt;=0.1),"8% to 10%",AND(P78&gt;0.1,P78&lt;=0.15),"10% to 15%",AND(P78&gt;0.15,P78&lt;=0.2),"15% to 20%",AND(P78&gt;0.2,P78&lt;=0.25),"20% to 25%",AND(P78&gt;0.25,P78&lt;=0.3),"25% to 30%",AND(P78&gt;0.3,P78&lt;=0.4),"30% to 40%",AND(P78&gt;0.4,P78&lt;=0.5),"40% to 50%",AND(P78&gt;0.5,P78&lt;=0.75),"50% to 75%",AND(P78&gt;0.75,P78&lt;=1),"75% to 100%")</f>
        <v>15% to 20%</v>
      </c>
      <c r="P78" s="10">
        <f>_xlfn.XLOOKUP($E78,'Raw Data'!$E:$E,'Raw Data'!P:P,"ERROR",0,1)</f>
        <v>0.179459661238393</v>
      </c>
      <c r="Q78" s="9">
        <f>_xlfn.XLOOKUP($E78,'Raw Data'!$E:$E,'Raw Data'!Q:Q,"ERROR",0,1)</f>
        <v>5.7</v>
      </c>
      <c r="R78" s="9" t="str">
        <f>_xlfn.XLOOKUP($E78,'Raw Data'!$E:$E,'Raw Data'!R:R,"ERROR",0,1)</f>
        <v>oz</v>
      </c>
      <c r="S78" s="5" t="str">
        <f t="array" ref="S78">_xlfn.IFS(AND(T78&gt;0,T78&lt;=0.05),"0 to 0.05",AND(T78&gt;0.05,T78&lt;=0.1),"0.05 to 0.1",AND(T78&gt;0.1,T78&lt;=0.2),"0.1 to 0.2",AND(T78&gt;0.2,T78&lt;=0.3),"0.2 to 0.3",AND(T78&gt;0.3,T78&lt;=0.4),"0.3 to 0.4",AND(T78&gt;0.4,T78&lt;=0.5),"0.4 to 0.5",AND(T78&gt;0.5,T78&lt;=0.75),"0.5 to 0.75",AND(T78&gt;0.75,T78&lt;=1),"0.75 to 1",AND(T78&gt;1,T78&lt;=2),"1 to 2",AND(T78&gt;2,T78&lt;=3),"2 to 3",AND(T78&gt;3,T78&lt;=4),"3 to 4",AND(T78&gt;4,T78&lt;=5),"4 to 5",AND(T78&gt;5,T78&lt;=10),"5 to 10",T78&gt;10,"10+")</f>
        <v>1 to 2</v>
      </c>
      <c r="T78" s="10">
        <f>_xlfn.XLOOKUP($E78,'Raw Data'!$E:$E,'Raw Data'!T:T,"ERROR",0,1)</f>
        <v>1.04331678028348</v>
      </c>
      <c r="U78" s="15" t="str">
        <f t="array" ref="U78">_xlfn.IFS(AND(V78&gt;0,V78&lt;=0.05),"0 to 0.05",AND(V78&gt;0.05,V78&lt;=0.1),"0.05 to 0.1",AND(V78&gt;0.1,V78&lt;=0.2),"0.1 to 0.2",AND(V78&gt;0.2,V78&lt;=0.3),"0.2 to 0.3",AND(V78&gt;0.3,V78&lt;=0.4),"0.3 to 0.4",AND(V78&gt;0.4,V78&lt;=0.5),"0.4 to 0.5",AND(V78&gt;0.5,V78&lt;=0.75),"0.5 to 0.75",AND(V78&gt;0.75,V78&lt;=1),"0.75 to 1",AND(V78&gt;1,V78&lt;=2),"1 to 2",AND(V78&gt;2,V78&lt;=3),"2 to 3",AND(V78&gt;3,V78&lt;=4),"3 to 4",AND(V78&gt;4,V78&lt;=5),"4 to 5",AND(V78&gt;5,V78&lt;=10),"5 to 10",V78&gt;10,"10+")</f>
        <v>0.3 to 0.4</v>
      </c>
      <c r="V78" s="10">
        <f>_xlfn.XLOOKUP($E78,'Raw Data'!$E:$E,'Raw Data'!V:V,"ERROR",0,1)</f>
        <v>0.343304914297919</v>
      </c>
      <c r="W78" s="15" t="str">
        <f t="array" ref="W78">_xlfn.IFS(AND(X78&gt;0,X78&lt;=0.05),"0 to 0.05",AND(X78&gt;0.05,X78&lt;=0.1),"0.05 to 0.1",AND(X78&gt;0.1,X78&lt;=0.2),"0.1 to 0.2",AND(X78&gt;0.2,X78&lt;=0.3),"0.2 to 0.3",AND(X78&gt;0.3,X78&lt;=0.4),"0.3 to 0.4",AND(X78&gt;0.4,X78&lt;=0.5),"0.4 to 0.5",AND(X78&gt;0.5,X78&lt;=0.75),"0.5 to 0.75",AND(X78&gt;0.75,X78&lt;=1),"0.75 to 1",AND(X78&gt;1,X78&lt;=2),"1 to 2",AND(X78&gt;2,X78&lt;=3),"2 to 3",AND(X78&gt;3,X78&lt;=4),"3 to 4",AND(X78&gt;4,X78&lt;=5),"4 to 5",AND(X78&gt;5,X78&lt;=10),"5 to 10",X78&gt;10,"10+")</f>
        <v>0.2 to 0.3</v>
      </c>
      <c r="X78" s="16">
        <f t="shared" si="6"/>
        <v>0.281695530676539</v>
      </c>
      <c r="Y78" s="5" t="str">
        <f t="array" ref="Y78">_xlfn.IFS(AND(Z78&gt;0,Z78&lt;=1),"0 to 1",AND(Z78&gt;1,Z78&lt;=2),"1 to 2",AND(Z78&gt;2,Z78&lt;=4),"2 to 4",AND(Z78&gt;4,Z78&lt;=6),"4 to 6",AND(Z78&gt;6,Z78&lt;=8),"6 to 8",AND(Z78&gt;8,Z78&lt;=10),"8 to 10",AND(Z78&gt;10,Z78&lt;=15),"10 to 15",AND(Z78&gt;15,Z78&lt;=20),"15 to 20",AND(Z78&gt;20,Z78&lt;=25),"20 to 25",AND(Z78&gt;25,Z78&lt;=30),"25 to 30",AND(Z78&gt;30,Z78&lt;=40),"30 to 40",AND(Z78&gt;40,Z78&lt;=50),"40 to 50",Z78&gt;50,"50+")</f>
        <v>4 to 6</v>
      </c>
      <c r="Z78" s="9">
        <f>_xlfn.XLOOKUP($E78,'Raw Data'!$E:$E,'Raw Data'!Z:Z,"ERROR",0,1)</f>
        <v>5.7</v>
      </c>
      <c r="AA78" s="9" t="str">
        <f>_xlfn.XLOOKUP($E78,'Raw Data'!$E:$E,'Raw Data'!AA:AA,"ERROR",0,1)</f>
        <v>oz</v>
      </c>
    </row>
    <row r="79" hidden="1" spans="1:27">
      <c r="A79" s="5" t="str">
        <f>_xlfn.XLOOKUP($E79,'Raw Data'!$E:$E,'Raw Data'!A:A,"ERROR",0,1)</f>
        <v>AE</v>
      </c>
      <c r="B79" s="5" t="str">
        <f>_xlfn.XLOOKUP($E79,'Raw Data'!$E:$E,'Raw Data'!B:B,"ERROR",0,1)</f>
        <v>Hair Mousses</v>
      </c>
      <c r="C79" s="5" t="str">
        <f>_xlfn.XLOOKUP($E79,'Raw Data'!$E:$E,'Raw Data'!C:C,"ERROR",0,1)</f>
        <v>SheaMoisture</v>
      </c>
      <c r="D79" s="5" t="str">
        <f>_xlfn.XLOOKUP($E79,'Raw Data'!$E:$E,'Raw Data'!D:D,"ERROR",0,1)</f>
        <v>www.amazon.ae/dp/B08P5XYLYZ</v>
      </c>
      <c r="E79" s="5" t="s">
        <v>278</v>
      </c>
      <c r="F79" s="9" t="str">
        <f>_xlfn.XLOOKUP($E79,'Raw Data'!$E:$E,'Raw Data'!F:F,"ERROR",0,1)</f>
        <v>SheaMoisture  Mousse  for Curly Hair, Wig or Weave, Tea Tree and Borage Seed Oil, Paraben-free Styling  Mousse , 7.5 Ounce</v>
      </c>
      <c r="G79" s="10">
        <f>_xlfn.XLOOKUP($E79,'Raw Data'!$E:$E,'Raw Data'!G:G,"ERROR",0,1)</f>
        <v>28</v>
      </c>
      <c r="H79" s="9">
        <f>_xlfn.XLOOKUP($E79,'Raw Data'!$E:$E,'Raw Data'!H:H,"ERROR",0,1)</f>
        <v>1807.51</v>
      </c>
      <c r="I79" s="9">
        <f>_xlfn.XLOOKUP($E79,'Raw Data'!$E:$E,'Raw Data'!I:I,"ERROR",0,1)</f>
        <v>0.00241993254001757</v>
      </c>
      <c r="J79" s="9" t="str">
        <f>_xlfn.XLOOKUP($E79,'Raw Data'!$E:$E,'Raw Data'!J:J,"ERROR",0,1)</f>
        <v>No</v>
      </c>
      <c r="K79" s="14" t="str">
        <f t="array" ref="K79">_xlfn.IFS(AND(L79&gt;0,L79&lt;=5),"0 to 5",AND(L79&gt;5,L79&lt;=10),"5 to 10",AND(L79&gt;10,L79&lt;=15),"10 to 15",AND(L79&gt;15,L79&lt;=20),"15 to 20",AND(L79&gt;20,L79&lt;=30),"20 to 30",AND(L79&gt;30,L79&lt;=40),"30 to 40",AND(L79&gt;40,L79&lt;=50),"40 to 50",AND(L79&gt;50,L79&lt;=75),"50 to 75",AND(L79&gt;75,L79&lt;=100),"75 to 100",AND(L79&gt;100,L79&lt;=150),"100 to 150",AND(L79&gt;150,L79&lt;=200),"150 to 200",AND(L79&gt;200,L79&lt;=250),"200 to 250",AND(L79&gt;250,L79&lt;=300),"250 to 300",AND(L79&gt;300,L79&lt;=400),"300 to 400",AND(L79&gt;400,L79&lt;=500),"400 to 500",L79&gt;500,"500+")</f>
        <v>50 to 75</v>
      </c>
      <c r="L79" s="9">
        <f>_xlfn.XLOOKUP($E79,'Raw Data'!$E:$E,'Raw Data'!L:L,"ERROR",0,1)</f>
        <v>62.58</v>
      </c>
      <c r="M79" s="14" t="str">
        <f t="array" ref="M79">_xlfn.IFS(AND(N79&gt;0,N79&lt;=5),"0 to 5",AND(N79&gt;5,N79&lt;=10),"5 to 10",AND(N79&gt;10,N79&lt;=15),"10 to 15",AND(N79&gt;15,N79&lt;=20),"15 to 20",AND(N79&gt;20,N79&lt;=30),"20 to 30",AND(N79&gt;30,N79&lt;=40),"30 to 40",AND(N79&gt;40,N79&lt;=50),"40 to 50",AND(N79&gt;50,N79&lt;=75),"50 to 75",AND(N79&gt;75,N79&lt;=100),"75 to 100",AND(N79&gt;100,N79&lt;=150),"100 to 150",AND(N79&gt;150,N79&lt;=200),"150 to 200",AND(N79&gt;200,N79&lt;=250),"200 to 250",AND(N79&gt;250,N79&lt;=300),"250 to 300",AND(N79&gt;300,N79&lt;=400),"300 to 400",AND(N79&gt;400,N79&lt;=500),"400 to 500",N79&gt;500,"500+")</f>
        <v>50 to 75</v>
      </c>
      <c r="N79" s="9">
        <f>_xlfn.XLOOKUP($E79,'Raw Data'!$E:$E,'Raw Data'!N:N,"ERROR",0,1)</f>
        <v>65.21</v>
      </c>
      <c r="O79" s="14" t="str">
        <f t="array" ref="O79">_xlfn.IFS(P79=0,"No Discount",AND(P79&gt;0,P79&lt;=0.02),"0% to 2%",AND(P79&gt;0.02,P79&lt;=0.04),"2% to 4%",AND(P79&gt;0.04,P79&lt;=0.06),"4% to 6%",AND(P79&gt;0.06,P79&lt;=0.08),"6% to 8%",AND(P79&gt;0.08,P79&lt;=0.1),"8% to 10%",AND(P79&gt;0.1,P79&lt;=0.15),"10% to 15%",AND(P79&gt;0.15,P79&lt;=0.2),"15% to 20%",AND(P79&gt;0.2,P79&lt;=0.25),"20% to 25%",AND(P79&gt;0.25,P79&lt;=0.3),"25% to 30%",AND(P79&gt;0.3,P79&lt;=0.4),"30% to 40%",AND(P79&gt;0.4,P79&lt;=0.5),"40% to 50%",AND(P79&gt;0.5,P79&lt;=0.75),"50% to 75%",AND(P79&gt;0.75,P79&lt;=1),"75% to 100%")</f>
        <v>4% to 6%</v>
      </c>
      <c r="P79" s="10">
        <f>_xlfn.XLOOKUP($E79,'Raw Data'!$E:$E,'Raw Data'!P:P,"ERROR",0,1)</f>
        <v>0.0403312375402545</v>
      </c>
      <c r="Q79" s="9">
        <f>_xlfn.XLOOKUP($E79,'Raw Data'!$E:$E,'Raw Data'!Q:Q,"ERROR",0,1)</f>
        <v>7.5</v>
      </c>
      <c r="R79" s="9" t="str">
        <f>_xlfn.XLOOKUP($E79,'Raw Data'!$E:$E,'Raw Data'!R:R,"ERROR",0,1)</f>
        <v>oz</v>
      </c>
      <c r="S79" s="5" t="str">
        <f t="array" ref="S79">_xlfn.IFS(AND(T79&gt;0,T79&lt;=0.05),"0 to 0.05",AND(T79&gt;0.05,T79&lt;=0.1),"0.05 to 0.1",AND(T79&gt;0.1,T79&lt;=0.2),"0.1 to 0.2",AND(T79&gt;0.2,T79&lt;=0.3),"0.2 to 0.3",AND(T79&gt;0.3,T79&lt;=0.4),"0.3 to 0.4",AND(T79&gt;0.4,T79&lt;=0.5),"0.4 to 0.5",AND(T79&gt;0.5,T79&lt;=0.75),"0.5 to 0.75",AND(T79&gt;0.75,T79&lt;=1),"0.75 to 1",AND(T79&gt;1,T79&lt;=2),"1 to 2",AND(T79&gt;2,T79&lt;=3),"2 to 3",AND(T79&gt;3,T79&lt;=4),"3 to 4",AND(T79&gt;4,T79&lt;=5),"4 to 5",AND(T79&gt;5,T79&lt;=10),"5 to 10",T79&gt;10,"10+")</f>
        <v>0.2 to 0.3</v>
      </c>
      <c r="T79" s="10">
        <f>_xlfn.XLOOKUP($E79,'Raw Data'!$E:$E,'Raw Data'!T:T,"ERROR",0,1)</f>
        <v>0.282177882989516</v>
      </c>
      <c r="U79" s="15" t="str">
        <f t="array" ref="U79">_xlfn.IFS(AND(V79&gt;0,V79&lt;=0.05),"0 to 0.05",AND(V79&gt;0.05,V79&lt;=0.1),"0.05 to 0.1",AND(V79&gt;0.1,V79&lt;=0.2),"0.1 to 0.2",AND(V79&gt;0.2,V79&lt;=0.3),"0.2 to 0.3",AND(V79&gt;0.3,V79&lt;=0.4),"0.3 to 0.4",AND(V79&gt;0.4,V79&lt;=0.5),"0.4 to 0.5",AND(V79&gt;0.5,V79&lt;=0.75),"0.5 to 0.75",AND(V79&gt;0.75,V79&lt;=1),"0.75 to 1",AND(V79&gt;1,V79&lt;=2),"1 to 2",AND(V79&gt;2,V79&lt;=3),"2 to 3",AND(V79&gt;3,V79&lt;=4),"3 to 4",AND(V79&gt;4,V79&lt;=5),"4 to 5",AND(V79&gt;5,V79&lt;=10),"5 to 10",V79&gt;10,"10+")</f>
        <v>0.05 to 0.1</v>
      </c>
      <c r="V79" s="10">
        <f>_xlfn.XLOOKUP($E79,'Raw Data'!$E:$E,'Raw Data'!V:V,"ERROR",0,1)</f>
        <v>0.0793899222184647</v>
      </c>
      <c r="W79" s="15" t="str">
        <f t="array" ref="W79">_xlfn.IFS(AND(X79&gt;0,X79&lt;=0.05),"0 to 0.05",AND(X79&gt;0.05,X79&lt;=0.1),"0.05 to 0.1",AND(X79&gt;0.1,X79&lt;=0.2),"0.1 to 0.2",AND(X79&gt;0.2,X79&lt;=0.3),"0.2 to 0.3",AND(X79&gt;0.3,X79&lt;=0.4),"0.3 to 0.4",AND(X79&gt;0.4,X79&lt;=0.5),"0.4 to 0.5",AND(X79&gt;0.5,X79&lt;=0.75),"0.5 to 0.75",AND(X79&gt;0.75,X79&lt;=1),"0.75 to 1",AND(X79&gt;1,X79&lt;=2),"1 to 2",AND(X79&gt;2,X79&lt;=3),"2 to 3",AND(X79&gt;3,X79&lt;=4),"3 to 4",AND(X79&gt;4,X79&lt;=5),"4 to 5",AND(X79&gt;5,X79&lt;=10),"5 to 10",X79&gt;10,"10+")</f>
        <v>0.05 to 0.1</v>
      </c>
      <c r="X79" s="16">
        <f t="shared" si="6"/>
        <v>0.0761880284071694</v>
      </c>
      <c r="Y79" s="5" t="str">
        <f t="array" ref="Y79">_xlfn.IFS(AND(Z79&gt;0,Z79&lt;=1),"0 to 1",AND(Z79&gt;1,Z79&lt;=2),"1 to 2",AND(Z79&gt;2,Z79&lt;=4),"2 to 4",AND(Z79&gt;4,Z79&lt;=6),"4 to 6",AND(Z79&gt;6,Z79&lt;=8),"6 to 8",AND(Z79&gt;8,Z79&lt;=10),"8 to 10",AND(Z79&gt;10,Z79&lt;=15),"10 to 15",AND(Z79&gt;15,Z79&lt;=20),"15 to 20",AND(Z79&gt;20,Z79&lt;=25),"20 to 25",AND(Z79&gt;25,Z79&lt;=30),"25 to 30",AND(Z79&gt;30,Z79&lt;=40),"30 to 40",AND(Z79&gt;40,Z79&lt;=50),"40 to 50",Z79&gt;50,"50+")</f>
        <v>6 to 8</v>
      </c>
      <c r="Z79" s="9">
        <f>_xlfn.XLOOKUP($E79,'Raw Data'!$E:$E,'Raw Data'!Z:Z,"ERROR",0,1)</f>
        <v>7.5</v>
      </c>
      <c r="AA79" s="9" t="str">
        <f>_xlfn.XLOOKUP($E79,'Raw Data'!$E:$E,'Raw Data'!AA:AA,"ERROR",0,1)</f>
        <v>oz</v>
      </c>
    </row>
    <row r="80" hidden="1" spans="1:27">
      <c r="A80" s="5" t="str">
        <f>_xlfn.XLOOKUP($E80,'Raw Data'!$E:$E,'Raw Data'!A:A,"ERROR",0,1)</f>
        <v>AE</v>
      </c>
      <c r="B80" s="5" t="str">
        <f>_xlfn.XLOOKUP($E80,'Raw Data'!$E:$E,'Raw Data'!B:B,"ERROR",0,1)</f>
        <v>Hair Mousses</v>
      </c>
      <c r="C80" s="5" t="str">
        <f>_xlfn.XLOOKUP($E80,'Raw Data'!$E:$E,'Raw Data'!C:C,"ERROR",0,1)</f>
        <v>tgin</v>
      </c>
      <c r="D80" s="5" t="str">
        <f>_xlfn.XLOOKUP($E80,'Raw Data'!$E:$E,'Raw Data'!D:D,"ERROR",0,1)</f>
        <v>www.amazon.ae/dp/B084SRGZLY</v>
      </c>
      <c r="E80" s="5" t="s">
        <v>279</v>
      </c>
      <c r="F80" s="9" t="str">
        <f>_xlfn.XLOOKUP($E80,'Raw Data'!$E:$E,'Raw Data'!F:F,"ERROR",0,1)</f>
        <v>tgin Rose Water Defining  Mousse  for Natural hair - Curls - Waves - Low Porosity Hair - Fine hair 8oz</v>
      </c>
      <c r="G80" s="10">
        <f>_xlfn.XLOOKUP($E80,'Raw Data'!$E:$E,'Raw Data'!G:G,"ERROR",0,1)</f>
        <v>28</v>
      </c>
      <c r="H80" s="9">
        <f>_xlfn.XLOOKUP($E80,'Raw Data'!$E:$E,'Raw Data'!H:H,"ERROR",0,1)</f>
        <v>1742.49</v>
      </c>
      <c r="I80" s="9">
        <f>_xlfn.XLOOKUP($E80,'Raw Data'!$E:$E,'Raw Data'!I:I,"ERROR",0,1)</f>
        <v>0.00233288239160791</v>
      </c>
      <c r="J80" s="9" t="str">
        <f>_xlfn.XLOOKUP($E80,'Raw Data'!$E:$E,'Raw Data'!J:J,"ERROR",0,1)</f>
        <v>No</v>
      </c>
      <c r="K80" s="14" t="str">
        <f t="array" ref="K80">_xlfn.IFS(AND(L80&gt;0,L80&lt;=5),"0 to 5",AND(L80&gt;5,L80&lt;=10),"5 to 10",AND(L80&gt;10,L80&lt;=15),"10 to 15",AND(L80&gt;15,L80&lt;=20),"15 to 20",AND(L80&gt;20,L80&lt;=30),"20 to 30",AND(L80&gt;30,L80&lt;=40),"30 to 40",AND(L80&gt;40,L80&lt;=50),"40 to 50",AND(L80&gt;50,L80&lt;=75),"50 to 75",AND(L80&gt;75,L80&lt;=100),"75 to 100",AND(L80&gt;100,L80&lt;=150),"100 to 150",AND(L80&gt;150,L80&lt;=200),"150 to 200",AND(L80&gt;200,L80&lt;=250),"200 to 250",AND(L80&gt;250,L80&lt;=300),"250 to 300",AND(L80&gt;300,L80&lt;=400),"300 to 400",AND(L80&gt;400,L80&lt;=500),"400 to 500",L80&gt;500,"500+")</f>
        <v>50 to 75</v>
      </c>
      <c r="L80" s="9">
        <f>_xlfn.XLOOKUP($E80,'Raw Data'!$E:$E,'Raw Data'!L:L,"ERROR",0,1)</f>
        <v>62.73</v>
      </c>
      <c r="M80" s="14" t="str">
        <f t="array" ref="M80">_xlfn.IFS(AND(N80&gt;0,N80&lt;=5),"0 to 5",AND(N80&gt;5,N80&lt;=10),"5 to 10",AND(N80&gt;10,N80&lt;=15),"10 to 15",AND(N80&gt;15,N80&lt;=20),"15 to 20",AND(N80&gt;20,N80&lt;=30),"20 to 30",AND(N80&gt;30,N80&lt;=40),"30 to 40",AND(N80&gt;40,N80&lt;=50),"40 to 50",AND(N80&gt;50,N80&lt;=75),"50 to 75",AND(N80&gt;75,N80&lt;=100),"75 to 100",AND(N80&gt;100,N80&lt;=150),"100 to 150",AND(N80&gt;150,N80&lt;=200),"150 to 200",AND(N80&gt;200,N80&lt;=250),"200 to 250",AND(N80&gt;250,N80&lt;=300),"250 to 300",AND(N80&gt;300,N80&lt;=400),"300 to 400",AND(N80&gt;400,N80&lt;=500),"400 to 500",N80&gt;500,"500+")</f>
        <v>50 to 75</v>
      </c>
      <c r="N80" s="9">
        <f>_xlfn.XLOOKUP($E80,'Raw Data'!$E:$E,'Raw Data'!N:N,"ERROR",0,1)</f>
        <v>63.16</v>
      </c>
      <c r="O80" s="14" t="str">
        <f t="array" ref="O80">_xlfn.IFS(P80=0,"No Discount",AND(P80&gt;0,P80&lt;=0.02),"0% to 2%",AND(P80&gt;0.02,P80&lt;=0.04),"2% to 4%",AND(P80&gt;0.04,P80&lt;=0.06),"4% to 6%",AND(P80&gt;0.06,P80&lt;=0.08),"6% to 8%",AND(P80&gt;0.08,P80&lt;=0.1),"8% to 10%",AND(P80&gt;0.1,P80&lt;=0.15),"10% to 15%",AND(P80&gt;0.15,P80&lt;=0.2),"15% to 20%",AND(P80&gt;0.2,P80&lt;=0.25),"20% to 25%",AND(P80&gt;0.25,P80&lt;=0.3),"25% to 30%",AND(P80&gt;0.3,P80&lt;=0.4),"30% to 40%",AND(P80&gt;0.4,P80&lt;=0.5),"40% to 50%",AND(P80&gt;0.5,P80&lt;=0.75),"50% to 75%",AND(P80&gt;0.75,P80&lt;=1),"75% to 100%")</f>
        <v>0% to 2%</v>
      </c>
      <c r="P80" s="10">
        <f>_xlfn.XLOOKUP($E80,'Raw Data'!$E:$E,'Raw Data'!P:P,"ERROR",0,1)</f>
        <v>0.00680810639645345</v>
      </c>
      <c r="Q80" s="9">
        <f>_xlfn.XLOOKUP($E80,'Raw Data'!$E:$E,'Raw Data'!Q:Q,"ERROR",0,1)</f>
        <v>8</v>
      </c>
      <c r="R80" s="9" t="str">
        <f>_xlfn.XLOOKUP($E80,'Raw Data'!$E:$E,'Raw Data'!R:R,"ERROR",0,1)</f>
        <v>oz</v>
      </c>
      <c r="S80" s="5" t="str">
        <f t="array" ref="S80">_xlfn.IFS(AND(T80&gt;0,T80&lt;=0.05),"0 to 0.05",AND(T80&gt;0.05,T80&lt;=0.1),"0.05 to 0.1",AND(T80&gt;0.1,T80&lt;=0.2),"0.1 to 0.2",AND(T80&gt;0.2,T80&lt;=0.3),"0.2 to 0.3",AND(T80&gt;0.3,T80&lt;=0.4),"0.3 to 0.4",AND(T80&gt;0.4,T80&lt;=0.5),"0.4 to 0.5",AND(T80&gt;0.5,T80&lt;=0.75),"0.5 to 0.75",AND(T80&gt;0.75,T80&lt;=1),"0.75 to 1",AND(T80&gt;1,T80&lt;=2),"1 to 2",AND(T80&gt;2,T80&lt;=3),"2 to 3",AND(T80&gt;3,T80&lt;=4),"3 to 4",AND(T80&gt;4,T80&lt;=5),"4 to 5",AND(T80&gt;5,T80&lt;=10),"5 to 10",T80&gt;10,"10+")</f>
        <v>0.2 to 0.3</v>
      </c>
      <c r="T80" s="10">
        <f>_xlfn.XLOOKUP($E80,'Raw Data'!$E:$E,'Raw Data'!T:T,"ERROR",0,1)</f>
        <v>0.265175853905986</v>
      </c>
      <c r="U80" s="15" t="str">
        <f t="array" ref="U80">_xlfn.IFS(AND(V80&gt;0,V80&lt;=0.05),"0 to 0.05",AND(V80&gt;0.05,V80&lt;=0.1),"0.05 to 0.1",AND(V80&gt;0.1,V80&lt;=0.2),"0.1 to 0.2",AND(V80&gt;0.2,V80&lt;=0.3),"0.2 to 0.3",AND(V80&gt;0.3,V80&lt;=0.4),"0.3 to 0.4",AND(V80&gt;0.4,V80&lt;=0.5),"0.4 to 0.5",AND(V80&gt;0.5,V80&lt;=0.75),"0.5 to 0.75",AND(V80&gt;0.75,V80&lt;=1),"0.75 to 1",AND(V80&gt;1,V80&lt;=2),"1 to 2",AND(V80&gt;2,V80&lt;=3),"2 to 3",AND(V80&gt;3,V80&lt;=4),"3 to 4",AND(V80&gt;4,V80&lt;=5),"4 to 5",AND(V80&gt;5,V80&lt;=10),"5 to 10",V80&gt;10,"10+")</f>
        <v>0.05 to 0.1</v>
      </c>
      <c r="V80" s="10">
        <f>_xlfn.XLOOKUP($E80,'Raw Data'!$E:$E,'Raw Data'!V:V,"ERROR",0,1)</f>
        <v>0.0720882651335813</v>
      </c>
      <c r="W80" s="15" t="str">
        <f t="array" ref="W80">_xlfn.IFS(AND(X80&gt;0,X80&lt;=0.05),"0 to 0.05",AND(X80&gt;0.05,X80&lt;=0.1),"0.05 to 0.1",AND(X80&gt;0.1,X80&lt;=0.2),"0.1 to 0.2",AND(X80&gt;0.2,X80&lt;=0.3),"0.2 to 0.3",AND(X80&gt;0.3,X80&lt;=0.4),"0.3 to 0.4",AND(X80&gt;0.4,X80&lt;=0.5),"0.4 to 0.5",AND(X80&gt;0.5,X80&lt;=0.75),"0.5 to 0.75",AND(X80&gt;0.75,X80&lt;=1),"0.75 to 1",AND(X80&gt;1,X80&lt;=2),"1 to 2",AND(X80&gt;2,X80&lt;=3),"2 to 3",AND(X80&gt;3,X80&lt;=4),"3 to 4",AND(X80&gt;4,X80&lt;=5),"4 to 5",AND(X80&gt;5,X80&lt;=10),"5 to 10",X80&gt;10,"10+")</f>
        <v>0.05 to 0.1</v>
      </c>
      <c r="X80" s="16">
        <f t="shared" si="6"/>
        <v>0.0715974805546162</v>
      </c>
      <c r="Y80" s="5" t="str">
        <f t="array" ref="Y80">_xlfn.IFS(AND(Z80&gt;0,Z80&lt;=1),"0 to 1",AND(Z80&gt;1,Z80&lt;=2),"1 to 2",AND(Z80&gt;2,Z80&lt;=4),"2 to 4",AND(Z80&gt;4,Z80&lt;=6),"4 to 6",AND(Z80&gt;6,Z80&lt;=8),"6 to 8",AND(Z80&gt;8,Z80&lt;=10),"8 to 10",AND(Z80&gt;10,Z80&lt;=15),"10 to 15",AND(Z80&gt;15,Z80&lt;=20),"15 to 20",AND(Z80&gt;20,Z80&lt;=25),"20 to 25",AND(Z80&gt;25,Z80&lt;=30),"25 to 30",AND(Z80&gt;30,Z80&lt;=40),"30 to 40",AND(Z80&gt;40,Z80&lt;=50),"40 to 50",Z80&gt;50,"50+")</f>
        <v>6 to 8</v>
      </c>
      <c r="Z80" s="9">
        <f>_xlfn.XLOOKUP($E80,'Raw Data'!$E:$E,'Raw Data'!Z:Z,"ERROR",0,1)</f>
        <v>8</v>
      </c>
      <c r="AA80" s="9" t="str">
        <f>_xlfn.XLOOKUP($E80,'Raw Data'!$E:$E,'Raw Data'!AA:AA,"ERROR",0,1)</f>
        <v>oz</v>
      </c>
    </row>
    <row r="81" hidden="1" spans="1:27">
      <c r="A81" s="5" t="str">
        <f>_xlfn.XLOOKUP($E81,'Raw Data'!$E:$E,'Raw Data'!A:A,"ERROR",0,1)</f>
        <v>AE</v>
      </c>
      <c r="B81" s="5" t="str">
        <f>_xlfn.XLOOKUP($E81,'Raw Data'!$E:$E,'Raw Data'!B:B,"ERROR",0,1)</f>
        <v>Hair Mousses</v>
      </c>
      <c r="C81" s="5" t="str">
        <f>_xlfn.XLOOKUP($E81,'Raw Data'!$E:$E,'Raw Data'!C:C,"ERROR",0,1)</f>
        <v>Tresemme</v>
      </c>
      <c r="D81" s="5" t="str">
        <f>_xlfn.XLOOKUP($E81,'Raw Data'!$E:$E,'Raw Data'!D:D,"ERROR",0,1)</f>
        <v>www.amazon.ae/dp/B09HKWMQSD</v>
      </c>
      <c r="E81" s="5" t="s">
        <v>280</v>
      </c>
      <c r="F81" s="9" t="str">
        <f>_xlfn.XLOOKUP($E81,'Raw Data'!$E:$E,'Raw Data'!F:F,"ERROR",0,1)</f>
        <v>TRESemmÃ©  Mousse  Tres Extra Hold, Extra Firm Control  Mousse , Frizz Control with Flexible Feel, Hair Styling  Mousse , Styling Foam for All Hair Types, Humidity Resistant, 2 pack - 10.5 oz each</v>
      </c>
      <c r="G81" s="10">
        <f>_xlfn.XLOOKUP($E81,'Raw Data'!$E:$E,'Raw Data'!G:G,"ERROR",0,1)</f>
        <v>11</v>
      </c>
      <c r="H81" s="9">
        <f>_xlfn.XLOOKUP($E81,'Raw Data'!$E:$E,'Raw Data'!H:H,"ERROR",0,1)</f>
        <v>1681.55</v>
      </c>
      <c r="I81" s="9">
        <f>_xlfn.XLOOKUP($E81,'Raw Data'!$E:$E,'Raw Data'!I:I,"ERROR",0,1)</f>
        <v>0.00225129463331685</v>
      </c>
      <c r="J81" s="9" t="str">
        <f>_xlfn.XLOOKUP($E81,'Raw Data'!$E:$E,'Raw Data'!J:J,"ERROR",0,1)</f>
        <v>No</v>
      </c>
      <c r="K81" s="14" t="str">
        <f t="array" ref="K81">_xlfn.IFS(AND(L81&gt;0,L81&lt;=5),"0 to 5",AND(L81&gt;5,L81&lt;=10),"5 to 10",AND(L81&gt;10,L81&lt;=15),"10 to 15",AND(L81&gt;15,L81&lt;=20),"15 to 20",AND(L81&gt;20,L81&lt;=30),"20 to 30",AND(L81&gt;30,L81&lt;=40),"30 to 40",AND(L81&gt;40,L81&lt;=50),"40 to 50",AND(L81&gt;50,L81&lt;=75),"50 to 75",AND(L81&gt;75,L81&lt;=100),"75 to 100",AND(L81&gt;100,L81&lt;=150),"100 to 150",AND(L81&gt;150,L81&lt;=200),"150 to 200",AND(L81&gt;200,L81&lt;=250),"200 to 250",AND(L81&gt;250,L81&lt;=300),"250 to 300",AND(L81&gt;300,L81&lt;=400),"300 to 400",AND(L81&gt;400,L81&lt;=500),"400 to 500",L81&gt;500,"500+")</f>
        <v>100 to 150</v>
      </c>
      <c r="L81" s="9">
        <f>_xlfn.XLOOKUP($E81,'Raw Data'!$E:$E,'Raw Data'!L:L,"ERROR",0,1)</f>
        <v>148.72</v>
      </c>
      <c r="M81" s="14" t="str">
        <f t="array" ref="M81">_xlfn.IFS(AND(N81&gt;0,N81&lt;=5),"0 to 5",AND(N81&gt;5,N81&lt;=10),"5 to 10",AND(N81&gt;10,N81&lt;=15),"10 to 15",AND(N81&gt;15,N81&lt;=20),"15 to 20",AND(N81&gt;20,N81&lt;=30),"20 to 30",AND(N81&gt;30,N81&lt;=40),"30 to 40",AND(N81&gt;40,N81&lt;=50),"40 to 50",AND(N81&gt;50,N81&lt;=75),"50 to 75",AND(N81&gt;75,N81&lt;=100),"75 to 100",AND(N81&gt;100,N81&lt;=150),"100 to 150",AND(N81&gt;150,N81&lt;=200),"150 to 200",AND(N81&gt;200,N81&lt;=250),"200 to 250",AND(N81&gt;250,N81&lt;=300),"250 to 300",AND(N81&gt;300,N81&lt;=400),"300 to 400",AND(N81&gt;400,N81&lt;=500),"400 to 500",N81&gt;500,"500+")</f>
        <v>150 to 200</v>
      </c>
      <c r="N81" s="9">
        <f>_xlfn.XLOOKUP($E81,'Raw Data'!$E:$E,'Raw Data'!N:N,"ERROR",0,1)</f>
        <v>151.19</v>
      </c>
      <c r="O81" s="14" t="str">
        <f t="array" ref="O81">_xlfn.IFS(P81=0,"No Discount",AND(P81&gt;0,P81&lt;=0.02),"0% to 2%",AND(P81&gt;0.02,P81&lt;=0.04),"2% to 4%",AND(P81&gt;0.04,P81&lt;=0.06),"4% to 6%",AND(P81&gt;0.06,P81&lt;=0.08),"6% to 8%",AND(P81&gt;0.08,P81&lt;=0.1),"8% to 10%",AND(P81&gt;0.1,P81&lt;=0.15),"10% to 15%",AND(P81&gt;0.15,P81&lt;=0.2),"15% to 20%",AND(P81&gt;0.2,P81&lt;=0.25),"20% to 25%",AND(P81&gt;0.25,P81&lt;=0.3),"25% to 30%",AND(P81&gt;0.3,P81&lt;=0.4),"30% to 40%",AND(P81&gt;0.4,P81&lt;=0.5),"40% to 50%",AND(P81&gt;0.5,P81&lt;=0.75),"50% to 75%",AND(P81&gt;0.75,P81&lt;=1),"75% to 100%")</f>
        <v>0% to 2%</v>
      </c>
      <c r="P81" s="10">
        <f>_xlfn.XLOOKUP($E81,'Raw Data'!$E:$E,'Raw Data'!P:P,"ERROR",0,1)</f>
        <v>0.0163370593293207</v>
      </c>
      <c r="Q81" s="9">
        <f>_xlfn.XLOOKUP($E81,'Raw Data'!$E:$E,'Raw Data'!Q:Q,"ERROR",0,1)</f>
        <v>21</v>
      </c>
      <c r="R81" s="9" t="str">
        <f>_xlfn.XLOOKUP($E81,'Raw Data'!$E:$E,'Raw Data'!R:R,"ERROR",0,1)</f>
        <v>oz</v>
      </c>
      <c r="S81" s="5" t="str">
        <f t="array" ref="S81">_xlfn.IFS(AND(T81&gt;0,T81&lt;=0.05),"0 to 0.05",AND(T81&gt;0.05,T81&lt;=0.1),"0.05 to 0.1",AND(T81&gt;0.1,T81&lt;=0.2),"0.1 to 0.2",AND(T81&gt;0.2,T81&lt;=0.3),"0.2 to 0.3",AND(T81&gt;0.3,T81&lt;=0.4),"0.3 to 0.4",AND(T81&gt;0.4,T81&lt;=0.5),"0.4 to 0.5",AND(T81&gt;0.5,T81&lt;=0.75),"0.5 to 0.75",AND(T81&gt;0.75,T81&lt;=1),"0.75 to 1",AND(T81&gt;1,T81&lt;=2),"1 to 2",AND(T81&gt;2,T81&lt;=3),"2 to 3",AND(T81&gt;3,T81&lt;=4),"3 to 4",AND(T81&gt;4,T81&lt;=5),"4 to 5",AND(T81&gt;5,T81&lt;=10),"5 to 10",T81&gt;10,"10+")</f>
        <v>0.2 to 0.3</v>
      </c>
      <c r="T81" s="10">
        <f>_xlfn.XLOOKUP($E81,'Raw Data'!$E:$E,'Raw Data'!T:T,"ERROR",0,1)</f>
        <v>0.239496271961608</v>
      </c>
      <c r="U81" s="15" t="str">
        <f t="array" ref="U81">_xlfn.IFS(AND(V81&gt;0,V81&lt;=0.05),"0 to 0.05",AND(V81&gt;0.05,V81&lt;=0.1),"0.05 to 0.1",AND(V81&gt;0.1,V81&lt;=0.2),"0.1 to 0.2",AND(V81&gt;0.2,V81&lt;=0.3),"0.2 to 0.3",AND(V81&gt;0.3,V81&lt;=0.4),"0.3 to 0.4",AND(V81&gt;0.4,V81&lt;=0.5),"0.4 to 0.5",AND(V81&gt;0.5,V81&lt;=0.75),"0.5 to 0.75",AND(V81&gt;0.75,V81&lt;=1),"0.75 to 1",AND(V81&gt;1,V81&lt;=2),"1 to 2",AND(V81&gt;2,V81&lt;=3),"2 to 3",AND(V81&gt;3,V81&lt;=4),"3 to 4",AND(V81&gt;4,V81&lt;=5),"4 to 5",AND(V81&gt;5,V81&lt;=10),"5 to 10",V81&gt;10,"10+")</f>
        <v>0.05 to 0.1</v>
      </c>
      <c r="V81" s="10">
        <f>_xlfn.XLOOKUP($E81,'Raw Data'!$E:$E,'Raw Data'!V:V,"ERROR",0,1)</f>
        <v>0.0657379583554761</v>
      </c>
      <c r="W81" s="15" t="str">
        <f t="array" ref="W81">_xlfn.IFS(AND(X81&gt;0,X81&lt;=0.05),"0 to 0.05",AND(X81&gt;0.05,X81&lt;=0.1),"0.05 to 0.1",AND(X81&gt;0.1,X81&lt;=0.2),"0.1 to 0.2",AND(X81&gt;0.2,X81&lt;=0.3),"0.2 to 0.3",AND(X81&gt;0.3,X81&lt;=0.4),"0.3 to 0.4",AND(X81&gt;0.4,X81&lt;=0.5),"0.4 to 0.5",AND(X81&gt;0.5,X81&lt;=0.75),"0.5 to 0.75",AND(X81&gt;0.75,X81&lt;=1),"0.75 to 1",AND(X81&gt;1,X81&lt;=2),"1 to 2",AND(X81&gt;2,X81&lt;=3),"2 to 3",AND(X81&gt;3,X81&lt;=4),"3 to 4",AND(X81&gt;4,X81&lt;=5),"4 to 5",AND(X81&gt;5,X81&lt;=10),"5 to 10",X81&gt;10,"10+")</f>
        <v>0.05 to 0.1</v>
      </c>
      <c r="X81" s="16">
        <f t="shared" si="6"/>
        <v>0.0646639934296343</v>
      </c>
      <c r="Y81" s="5" t="str">
        <f t="array" ref="Y81">_xlfn.IFS(AND(Z81&gt;0,Z81&lt;=1),"0 to 1",AND(Z81&gt;1,Z81&lt;=2),"1 to 2",AND(Z81&gt;2,Z81&lt;=4),"2 to 4",AND(Z81&gt;4,Z81&lt;=6),"4 to 6",AND(Z81&gt;6,Z81&lt;=8),"6 to 8",AND(Z81&gt;8,Z81&lt;=10),"8 to 10",AND(Z81&gt;10,Z81&lt;=15),"10 to 15",AND(Z81&gt;15,Z81&lt;=20),"15 to 20",AND(Z81&gt;20,Z81&lt;=25),"20 to 25",AND(Z81&gt;25,Z81&lt;=30),"25 to 30",AND(Z81&gt;30,Z81&lt;=40),"30 to 40",AND(Z81&gt;40,Z81&lt;=50),"40 to 50",Z81&gt;50,"50+")</f>
        <v>20 to 25</v>
      </c>
      <c r="Z81" s="9">
        <f>_xlfn.XLOOKUP($E81,'Raw Data'!$E:$E,'Raw Data'!Z:Z,"ERROR",0,1)</f>
        <v>21</v>
      </c>
      <c r="AA81" s="9" t="str">
        <f>_xlfn.XLOOKUP($E81,'Raw Data'!$E:$E,'Raw Data'!AA:AA,"ERROR",0,1)</f>
        <v>oz</v>
      </c>
    </row>
    <row r="82" hidden="1" spans="1:27">
      <c r="A82" s="5" t="str">
        <f>_xlfn.XLOOKUP($E82,'Raw Data'!$E:$E,'Raw Data'!A:A,"ERROR",0,1)</f>
        <v>AE</v>
      </c>
      <c r="B82" s="5" t="str">
        <f>_xlfn.XLOOKUP($E82,'Raw Data'!$E:$E,'Raw Data'!B:B,"ERROR",0,1)</f>
        <v>Hair Mousses</v>
      </c>
      <c r="C82" s="5" t="str">
        <f>_xlfn.XLOOKUP($E82,'Raw Data'!$E:$E,'Raw Data'!C:C,"ERROR",0,1)</f>
        <v>herbal essences</v>
      </c>
      <c r="D82" s="5" t="str">
        <f>_xlfn.XLOOKUP($E82,'Raw Data'!$E:$E,'Raw Data'!D:D,"ERROR",0,1)</f>
        <v>www.amazon.ae/dp/B0741GKYMS</v>
      </c>
      <c r="E82" s="5" t="s">
        <v>281</v>
      </c>
      <c r="F82" s="9" t="str">
        <f>_xlfn.XLOOKUP($E82,'Raw Data'!$E:$E,'Raw Data'!F:F,"ERROR",0,1)</f>
        <v>Herbal Essences  Mousse  6.8 Ounce Totally Twisted  Curl  Boosting (201ml) (Pack of 2)</v>
      </c>
      <c r="G82" s="10">
        <f>_xlfn.XLOOKUP($E82,'Raw Data'!$E:$E,'Raw Data'!G:G,"ERROR",0,1)</f>
        <v>16</v>
      </c>
      <c r="H82" s="9">
        <f>_xlfn.XLOOKUP($E82,'Raw Data'!$E:$E,'Raw Data'!H:H,"ERROR",0,1)</f>
        <v>1681.24</v>
      </c>
      <c r="I82" s="9">
        <f>_xlfn.XLOOKUP($E82,'Raw Data'!$E:$E,'Raw Data'!I:I,"ERROR",0,1)</f>
        <v>0.00225087959877352</v>
      </c>
      <c r="J82" s="9" t="str">
        <f>_xlfn.XLOOKUP($E82,'Raw Data'!$E:$E,'Raw Data'!J:J,"ERROR",0,1)</f>
        <v>No</v>
      </c>
      <c r="K82" s="14" t="str">
        <f t="array" ref="K82">_xlfn.IFS(AND(L82&gt;0,L82&lt;=5),"0 to 5",AND(L82&gt;5,L82&lt;=10),"5 to 10",AND(L82&gt;10,L82&lt;=15),"10 to 15",AND(L82&gt;15,L82&lt;=20),"15 to 20",AND(L82&gt;20,L82&lt;=30),"20 to 30",AND(L82&gt;30,L82&lt;=40),"30 to 40",AND(L82&gt;40,L82&lt;=50),"40 to 50",AND(L82&gt;50,L82&lt;=75),"50 to 75",AND(L82&gt;75,L82&lt;=100),"75 to 100",AND(L82&gt;100,L82&lt;=150),"100 to 150",AND(L82&gt;150,L82&lt;=200),"150 to 200",AND(L82&gt;200,L82&lt;=250),"200 to 250",AND(L82&gt;250,L82&lt;=300),"250 to 300",AND(L82&gt;300,L82&lt;=400),"300 to 400",AND(L82&gt;400,L82&lt;=500),"400 to 500",L82&gt;500,"500+")</f>
        <v>100 to 150</v>
      </c>
      <c r="L82" s="9">
        <f>_xlfn.XLOOKUP($E82,'Raw Data'!$E:$E,'Raw Data'!L:L,"ERROR",0,1)</f>
        <v>113.64</v>
      </c>
      <c r="M82" s="14" t="str">
        <f t="array" ref="M82">_xlfn.IFS(AND(N82&gt;0,N82&lt;=5),"0 to 5",AND(N82&gt;5,N82&lt;=10),"5 to 10",AND(N82&gt;10,N82&lt;=15),"10 to 15",AND(N82&gt;15,N82&lt;=20),"15 to 20",AND(N82&gt;20,N82&lt;=30),"20 to 30",AND(N82&gt;30,N82&lt;=40),"30 to 40",AND(N82&gt;40,N82&lt;=50),"40 to 50",AND(N82&gt;50,N82&lt;=75),"50 to 75",AND(N82&gt;75,N82&lt;=100),"75 to 100",AND(N82&gt;100,N82&lt;=150),"100 to 150",AND(N82&gt;150,N82&lt;=200),"150 to 200",AND(N82&gt;200,N82&lt;=250),"200 to 250",AND(N82&gt;250,N82&lt;=300),"250 to 300",AND(N82&gt;300,N82&lt;=400),"300 to 400",AND(N82&gt;400,N82&lt;=500),"400 to 500",N82&gt;500,"500+")</f>
        <v>100 to 150</v>
      </c>
      <c r="N82" s="9">
        <f>_xlfn.XLOOKUP($E82,'Raw Data'!$E:$E,'Raw Data'!N:N,"ERROR",0,1)</f>
        <v>124.21</v>
      </c>
      <c r="O82" s="14" t="str">
        <f t="array" ref="O82">_xlfn.IFS(P82=0,"No Discount",AND(P82&gt;0,P82&lt;=0.02),"0% to 2%",AND(P82&gt;0.02,P82&lt;=0.04),"2% to 4%",AND(P82&gt;0.04,P82&lt;=0.06),"4% to 6%",AND(P82&gt;0.06,P82&lt;=0.08),"6% to 8%",AND(P82&gt;0.08,P82&lt;=0.1),"8% to 10%",AND(P82&gt;0.1,P82&lt;=0.15),"10% to 15%",AND(P82&gt;0.15,P82&lt;=0.2),"15% to 20%",AND(P82&gt;0.2,P82&lt;=0.25),"20% to 25%",AND(P82&gt;0.25,P82&lt;=0.3),"25% to 30%",AND(P82&gt;0.3,P82&lt;=0.4),"30% to 40%",AND(P82&gt;0.4,P82&lt;=0.5),"40% to 50%",AND(P82&gt;0.5,P82&lt;=0.75),"50% to 75%",AND(P82&gt;0.75,P82&lt;=1),"75% to 100%")</f>
        <v>8% to 10%</v>
      </c>
      <c r="P82" s="10">
        <f>_xlfn.XLOOKUP($E82,'Raw Data'!$E:$E,'Raw Data'!P:P,"ERROR",0,1)</f>
        <v>0.0850978182110941</v>
      </c>
      <c r="Q82" s="9">
        <f>_xlfn.XLOOKUP($E82,'Raw Data'!$E:$E,'Raw Data'!Q:Q,"ERROR",0,1)</f>
        <v>13.6</v>
      </c>
      <c r="R82" s="9" t="str">
        <f>_xlfn.XLOOKUP($E82,'Raw Data'!$E:$E,'Raw Data'!R:R,"ERROR",0,1)</f>
        <v>oz</v>
      </c>
      <c r="S82" s="5" t="str">
        <f t="array" ref="S82">_xlfn.IFS(AND(T82&gt;0,T82&lt;=0.05),"0 to 0.05",AND(T82&gt;0.05,T82&lt;=0.1),"0.05 to 0.1",AND(T82&gt;0.1,T82&lt;=0.2),"0.1 to 0.2",AND(T82&gt;0.2,T82&lt;=0.3),"0.2 to 0.3",AND(T82&gt;0.3,T82&lt;=0.4),"0.3 to 0.4",AND(T82&gt;0.4,T82&lt;=0.5),"0.4 to 0.5",AND(T82&gt;0.5,T82&lt;=0.75),"0.5 to 0.75",AND(T82&gt;0.75,T82&lt;=1),"0.75 to 1",AND(T82&gt;1,T82&lt;=2),"1 to 2",AND(T82&gt;2,T82&lt;=3),"2 to 3",AND(T82&gt;3,T82&lt;=4),"3 to 4",AND(T82&gt;4,T82&lt;=5),"4 to 5",AND(T82&gt;5,T82&lt;=10),"5 to 10",T82&gt;10,"10+")</f>
        <v>0.2 to 0.3</v>
      </c>
      <c r="T82" s="10">
        <f>_xlfn.XLOOKUP($E82,'Raw Data'!$E:$E,'Raw Data'!T:T,"ERROR",0,1)</f>
        <v>0.282579721100479</v>
      </c>
      <c r="U82" s="15" t="str">
        <f t="array" ref="U82">_xlfn.IFS(AND(V82&gt;0,V82&lt;=0.05),"0 to 0.05",AND(V82&gt;0.05,V82&lt;=0.1),"0.05 to 0.1",AND(V82&gt;0.1,V82&lt;=0.2),"0.1 to 0.2",AND(V82&gt;0.2,V82&lt;=0.3),"0.2 to 0.3",AND(V82&gt;0.3,V82&lt;=0.4),"0.3 to 0.4",AND(V82&gt;0.4,V82&lt;=0.5),"0.4 to 0.5",AND(V82&gt;0.5,V82&lt;=0.75),"0.5 to 0.75",AND(V82&gt;0.75,V82&lt;=1),"0.75 to 1",AND(V82&gt;1,V82&lt;=2),"1 to 2",AND(V82&gt;2,V82&lt;=3),"2 to 3",AND(V82&gt;3,V82&lt;=4),"3 to 4",AND(V82&gt;4,V82&lt;=5),"4 to 5",AND(V82&gt;5,V82&lt;=10),"5 to 10",V82&gt;10,"10+")</f>
        <v>0.05 to 0.1</v>
      </c>
      <c r="V82" s="10">
        <f>_xlfn.XLOOKUP($E82,'Raw Data'!$E:$E,'Raw Data'!V:V,"ERROR",0,1)</f>
        <v>0.0833930951481032</v>
      </c>
      <c r="W82" s="15" t="str">
        <f t="array" ref="W82">_xlfn.IFS(AND(X82&gt;0,X82&lt;=0.05),"0 to 0.05",AND(X82&gt;0.05,X82&lt;=0.1),"0.05 to 0.1",AND(X82&gt;0.1,X82&lt;=0.2),"0.1 to 0.2",AND(X82&gt;0.2,X82&lt;=0.3),"0.2 to 0.3",AND(X82&gt;0.3,X82&lt;=0.4),"0.3 to 0.4",AND(X82&gt;0.4,X82&lt;=0.5),"0.4 to 0.5",AND(X82&gt;0.5,X82&lt;=0.75),"0.5 to 0.75",AND(X82&gt;0.75,X82&lt;=1),"0.75 to 1",AND(X82&gt;1,X82&lt;=2),"1 to 2",AND(X82&gt;2,X82&lt;=3),"2 to 3",AND(X82&gt;3,X82&lt;=4),"3 to 4",AND(X82&gt;4,X82&lt;=5),"4 to 5",AND(X82&gt;5,X82&lt;=10),"5 to 10",X82&gt;10,"10+")</f>
        <v>0.05 to 0.1</v>
      </c>
      <c r="X82" s="16">
        <f t="shared" si="6"/>
        <v>0.0762965246971294</v>
      </c>
      <c r="Y82" s="5" t="str">
        <f t="array" ref="Y82">_xlfn.IFS(AND(Z82&gt;0,Z82&lt;=1),"0 to 1",AND(Z82&gt;1,Z82&lt;=2),"1 to 2",AND(Z82&gt;2,Z82&lt;=4),"2 to 4",AND(Z82&gt;4,Z82&lt;=6),"4 to 6",AND(Z82&gt;6,Z82&lt;=8),"6 to 8",AND(Z82&gt;8,Z82&lt;=10),"8 to 10",AND(Z82&gt;10,Z82&lt;=15),"10 to 15",AND(Z82&gt;15,Z82&lt;=20),"15 to 20",AND(Z82&gt;20,Z82&lt;=25),"20 to 25",AND(Z82&gt;25,Z82&lt;=30),"25 to 30",AND(Z82&gt;30,Z82&lt;=40),"30 to 40",AND(Z82&gt;40,Z82&lt;=50),"40 to 50",Z82&gt;50,"50+")</f>
        <v>10 to 15</v>
      </c>
      <c r="Z82" s="9">
        <f>_xlfn.XLOOKUP($E82,'Raw Data'!$E:$E,'Raw Data'!Z:Z,"ERROR",0,1)</f>
        <v>13.6</v>
      </c>
      <c r="AA82" s="9" t="str">
        <f>_xlfn.XLOOKUP($E82,'Raw Data'!$E:$E,'Raw Data'!AA:AA,"ERROR",0,1)</f>
        <v>oz</v>
      </c>
    </row>
    <row r="83" hidden="1" spans="1:27">
      <c r="A83" s="5" t="str">
        <f>_xlfn.XLOOKUP($E83,'Raw Data'!$E:$E,'Raw Data'!A:A,"ERROR",0,1)</f>
        <v>AE</v>
      </c>
      <c r="B83" s="5" t="str">
        <f>_xlfn.XLOOKUP($E83,'Raw Data'!$E:$E,'Raw Data'!B:B,"ERROR",0,1)</f>
        <v>Hair Mousses</v>
      </c>
      <c r="C83" s="5" t="str">
        <f>_xlfn.XLOOKUP($E83,'Raw Data'!$E:$E,'Raw Data'!C:C,"ERROR",0,1)</f>
        <v>Tresemme</v>
      </c>
      <c r="D83" s="5" t="str">
        <f>_xlfn.XLOOKUP($E83,'Raw Data'!$E:$E,'Raw Data'!D:D,"ERROR",0,1)</f>
        <v>www.amazon.ae/dp/B098J83CGD</v>
      </c>
      <c r="E83" s="5" t="s">
        <v>282</v>
      </c>
      <c r="F83" s="9" t="str">
        <f>_xlfn.XLOOKUP($E83,'Raw Data'!$E:$E,'Raw Data'!F:F,"ERROR",0,1)</f>
        <v>TRESemmÃ© Extra Hold Hair  Mousse  Pack of 6 For 24H Touchable Hold &amp; Volume with Pro Lock Tech 10.5 oz</v>
      </c>
      <c r="G83" s="10">
        <f>_xlfn.XLOOKUP($E83,'Raw Data'!$E:$E,'Raw Data'!G:G,"ERROR",0,1)</f>
        <v>3</v>
      </c>
      <c r="H83" s="9">
        <f>_xlfn.XLOOKUP($E83,'Raw Data'!$E:$E,'Raw Data'!H:H,"ERROR",0,1)</f>
        <v>1626.71</v>
      </c>
      <c r="I83" s="9">
        <f>_xlfn.XLOOKUP($E83,'Raw Data'!$E:$E,'Raw Data'!I:I,"ERROR",0,1)</f>
        <v>0.00217787368378154</v>
      </c>
      <c r="J83" s="9" t="str">
        <f>_xlfn.XLOOKUP($E83,'Raw Data'!$E:$E,'Raw Data'!J:J,"ERROR",0,1)</f>
        <v>No</v>
      </c>
      <c r="K83" s="14" t="str">
        <f t="array" ref="K83">_xlfn.IFS(AND(L83&gt;0,L83&lt;=5),"0 to 5",AND(L83&gt;5,L83&lt;=10),"5 to 10",AND(L83&gt;10,L83&lt;=15),"10 to 15",AND(L83&gt;15,L83&lt;=20),"15 to 20",AND(L83&gt;20,L83&lt;=30),"20 to 30",AND(L83&gt;30,L83&lt;=40),"30 to 40",AND(L83&gt;40,L83&lt;=50),"40 to 50",AND(L83&gt;50,L83&lt;=75),"50 to 75",AND(L83&gt;75,L83&lt;=100),"75 to 100",AND(L83&gt;100,L83&lt;=150),"100 to 150",AND(L83&gt;150,L83&lt;=200),"150 to 200",AND(L83&gt;200,L83&lt;=250),"200 to 250",AND(L83&gt;250,L83&lt;=300),"250 to 300",AND(L83&gt;300,L83&lt;=400),"300 to 400",AND(L83&gt;400,L83&lt;=500),"400 to 500",L83&gt;500,"500+")</f>
        <v>500+</v>
      </c>
      <c r="L83" s="9">
        <f>_xlfn.XLOOKUP($E83,'Raw Data'!$E:$E,'Raw Data'!L:L,"ERROR",0,1)</f>
        <v>706.77</v>
      </c>
      <c r="M83" s="14" t="str">
        <f t="array" ref="M83">_xlfn.IFS(AND(N83&gt;0,N83&lt;=5),"0 to 5",AND(N83&gt;5,N83&lt;=10),"5 to 10",AND(N83&gt;10,N83&lt;=15),"10 to 15",AND(N83&gt;15,N83&lt;=20),"15 to 20",AND(N83&gt;20,N83&lt;=30),"20 to 30",AND(N83&gt;30,N83&lt;=40),"30 to 40",AND(N83&gt;40,N83&lt;=50),"40 to 50",AND(N83&gt;50,N83&lt;=75),"50 to 75",AND(N83&gt;75,N83&lt;=100),"75 to 100",AND(N83&gt;100,N83&lt;=150),"100 to 150",AND(N83&gt;150,N83&lt;=200),"150 to 200",AND(N83&gt;200,N83&lt;=250),"200 to 250",AND(N83&gt;250,N83&lt;=300),"250 to 300",AND(N83&gt;300,N83&lt;=400),"300 to 400",AND(N83&gt;400,N83&lt;=500),"400 to 500",N83&gt;500,"500+")</f>
        <v>500+</v>
      </c>
      <c r="N83" s="9">
        <f>_xlfn.XLOOKUP($E83,'Raw Data'!$E:$E,'Raw Data'!N:N,"ERROR",0,1)</f>
        <v>716.69</v>
      </c>
      <c r="O83" s="14" t="str">
        <f t="array" ref="O83">_xlfn.IFS(P83=0,"No Discount",AND(P83&gt;0,P83&lt;=0.02),"0% to 2%",AND(P83&gt;0.02,P83&lt;=0.04),"2% to 4%",AND(P83&gt;0.04,P83&lt;=0.06),"4% to 6%",AND(P83&gt;0.06,P83&lt;=0.08),"6% to 8%",AND(P83&gt;0.08,P83&lt;=0.1),"8% to 10%",AND(P83&gt;0.1,P83&lt;=0.15),"10% to 15%",AND(P83&gt;0.15,P83&lt;=0.2),"15% to 20%",AND(P83&gt;0.2,P83&lt;=0.25),"20% to 25%",AND(P83&gt;0.25,P83&lt;=0.3),"25% to 30%",AND(P83&gt;0.3,P83&lt;=0.4),"30% to 40%",AND(P83&gt;0.4,P83&lt;=0.5),"40% to 50%",AND(P83&gt;0.5,P83&lt;=0.75),"50% to 75%",AND(P83&gt;0.75,P83&lt;=1),"75% to 100%")</f>
        <v>0% to 2%</v>
      </c>
      <c r="P83" s="10">
        <f>_xlfn.XLOOKUP($E83,'Raw Data'!$E:$E,'Raw Data'!P:P,"ERROR",0,1)</f>
        <v>0.0138414098145643</v>
      </c>
      <c r="Q83" s="9">
        <f>_xlfn.XLOOKUP($E83,'Raw Data'!$E:$E,'Raw Data'!Q:Q,"ERROR",0,1)</f>
        <v>31.8</v>
      </c>
      <c r="R83" s="9" t="str">
        <f>_xlfn.XLOOKUP($E83,'Raw Data'!$E:$E,'Raw Data'!R:R,"ERROR",0,1)</f>
        <v>oz</v>
      </c>
      <c r="S83" s="5" t="str">
        <f t="array" ref="S83">_xlfn.IFS(AND(T83&gt;0,T83&lt;=0.05),"0 to 0.05",AND(T83&gt;0.05,T83&lt;=0.1),"0.05 to 0.1",AND(T83&gt;0.1,T83&lt;=0.2),"0.1 to 0.2",AND(T83&gt;0.2,T83&lt;=0.3),"0.2 to 0.3",AND(T83&gt;0.3,T83&lt;=0.4),"0.3 to 0.4",AND(T83&gt;0.4,T83&lt;=0.5),"0.4 to 0.5",AND(T83&gt;0.5,T83&lt;=0.75),"0.5 to 0.75",AND(T83&gt;0.75,T83&lt;=1),"0.75 to 1",AND(T83&gt;1,T83&lt;=2),"1 to 2",AND(T83&gt;2,T83&lt;=3),"2 to 3",AND(T83&gt;3,T83&lt;=4),"3 to 4",AND(T83&gt;4,T83&lt;=5),"4 to 5",AND(T83&gt;5,T83&lt;=10),"5 to 10",T83&gt;10,"10+")</f>
        <v>0.75 to 1</v>
      </c>
      <c r="T83" s="10">
        <f>_xlfn.XLOOKUP($E83,'Raw Data'!$E:$E,'Raw Data'!T:T,"ERROR",0,1)</f>
        <v>0.751622309709611</v>
      </c>
      <c r="U83" s="15" t="str">
        <f t="array" ref="U83">_xlfn.IFS(AND(V83&gt;0,V83&lt;=0.05),"0 to 0.05",AND(V83&gt;0.05,V83&lt;=0.1),"0.05 to 0.1",AND(V83&gt;0.1,V83&lt;=0.2),"0.1 to 0.2",AND(V83&gt;0.2,V83&lt;=0.3),"0.2 to 0.3",AND(V83&gt;0.3,V83&lt;=0.4),"0.3 to 0.4",AND(V83&gt;0.4,V83&lt;=0.5),"0.4 to 0.5",AND(V83&gt;0.5,V83&lt;=0.75),"0.5 to 0.75",AND(V83&gt;0.75,V83&lt;=1),"0.75 to 1",AND(V83&gt;1,V83&lt;=2),"1 to 2",AND(V83&gt;2,V83&lt;=3),"2 to 3",AND(V83&gt;3,V83&lt;=4),"3 to 4",AND(V83&gt;4,V83&lt;=5),"4 to 5",AND(V83&gt;5,V83&lt;=10),"5 to 10",V83&gt;10,"10+")</f>
        <v>0.2 to 0.3</v>
      </c>
      <c r="V83" s="10">
        <f>_xlfn.XLOOKUP($E83,'Raw Data'!$E:$E,'Raw Data'!V:V,"ERROR",0,1)</f>
        <v>0.205786397483426</v>
      </c>
      <c r="W83" s="15" t="str">
        <f t="array" ref="W83">_xlfn.IFS(AND(X83&gt;0,X83&lt;=0.05),"0 to 0.05",AND(X83&gt;0.05,X83&lt;=0.1),"0.05 to 0.1",AND(X83&gt;0.1,X83&lt;=0.2),"0.1 to 0.2",AND(X83&gt;0.2,X83&lt;=0.3),"0.2 to 0.3",AND(X83&gt;0.3,X83&lt;=0.4),"0.3 to 0.4",AND(X83&gt;0.4,X83&lt;=0.5),"0.4 to 0.5",AND(X83&gt;0.5,X83&lt;=0.75),"0.5 to 0.75",AND(X83&gt;0.75,X83&lt;=1),"0.75 to 1",AND(X83&gt;1,X83&lt;=2),"1 to 2",AND(X83&gt;2,X83&lt;=3),"2 to 3",AND(X83&gt;3,X83&lt;=4),"3 to 4",AND(X83&gt;4,X83&lt;=5),"4 to 5",AND(X83&gt;5,X83&lt;=10),"5 to 10",X83&gt;10,"10+")</f>
        <v>0.2 to 0.3</v>
      </c>
      <c r="X83" s="16">
        <f t="shared" si="6"/>
        <v>0.202938023621595</v>
      </c>
      <c r="Y83" s="5" t="str">
        <f t="array" ref="Y83">_xlfn.IFS(AND(Z83&gt;0,Z83&lt;=1),"0 to 1",AND(Z83&gt;1,Z83&lt;=2),"1 to 2",AND(Z83&gt;2,Z83&lt;=4),"2 to 4",AND(Z83&gt;4,Z83&lt;=6),"4 to 6",AND(Z83&gt;6,Z83&lt;=8),"6 to 8",AND(Z83&gt;8,Z83&lt;=10),"8 to 10",AND(Z83&gt;10,Z83&lt;=15),"10 to 15",AND(Z83&gt;15,Z83&lt;=20),"15 to 20",AND(Z83&gt;20,Z83&lt;=25),"20 to 25",AND(Z83&gt;25,Z83&lt;=30),"25 to 30",AND(Z83&gt;30,Z83&lt;=40),"30 to 40",AND(Z83&gt;40,Z83&lt;=50),"40 to 50",Z83&gt;50,"50+")</f>
        <v>30 to 40</v>
      </c>
      <c r="Z83" s="9">
        <f>_xlfn.XLOOKUP($E83,'Raw Data'!$E:$E,'Raw Data'!Z:Z,"ERROR",0,1)</f>
        <v>31.8</v>
      </c>
      <c r="AA83" s="9" t="str">
        <f>_xlfn.XLOOKUP($E83,'Raw Data'!$E:$E,'Raw Data'!AA:AA,"ERROR",0,1)</f>
        <v>oz</v>
      </c>
    </row>
    <row r="84" hidden="1" spans="1:27">
      <c r="A84" s="5" t="str">
        <f>_xlfn.XLOOKUP($E84,'Raw Data'!$E:$E,'Raw Data'!A:A,"ERROR",0,1)</f>
        <v>AE</v>
      </c>
      <c r="B84" s="5" t="str">
        <f>_xlfn.XLOOKUP($E84,'Raw Data'!$E:$E,'Raw Data'!B:B,"ERROR",0,1)</f>
        <v>Hair Mousses</v>
      </c>
      <c r="C84" s="5" t="str">
        <f>_xlfn.XLOOKUP($E84,'Raw Data'!$E:$E,'Raw Data'!C:C,"ERROR",0,1)</f>
        <v>r+co</v>
      </c>
      <c r="D84" s="5" t="str">
        <f>_xlfn.XLOOKUP($E84,'Raw Data'!$E:$E,'Raw Data'!D:D,"ERROR",0,1)</f>
        <v>www.amazon.ae/dp/B01A7QACAY</v>
      </c>
      <c r="E84" s="5" t="s">
        <v>283</v>
      </c>
      <c r="F84" s="9" t="str">
        <f>_xlfn.XLOOKUP($E84,'Raw Data'!$E:$E,'Raw Data'!F:F,"ERROR",0,1)</f>
        <v>R+Co Chiffon Styling  Mousse  | Shapeable Body + Volume + Shine | Vegan + Cruelty-Free | 5.6 Oz</v>
      </c>
      <c r="G84" s="10">
        <f>_xlfn.XLOOKUP($E84,'Raw Data'!$E:$E,'Raw Data'!G:G,"ERROR",0,1)</f>
        <v>8</v>
      </c>
      <c r="H84" s="9">
        <f>_xlfn.XLOOKUP($E84,'Raw Data'!$E:$E,'Raw Data'!H:H,"ERROR",0,1)</f>
        <v>1601.43</v>
      </c>
      <c r="I84" s="9">
        <f>_xlfn.XLOOKUP($E84,'Raw Data'!$E:$E,'Raw Data'!I:I,"ERROR",0,1)</f>
        <v>0.00214402828618394</v>
      </c>
      <c r="J84" s="9" t="str">
        <f>_xlfn.XLOOKUP($E84,'Raw Data'!$E:$E,'Raw Data'!J:J,"ERROR",0,1)</f>
        <v>No</v>
      </c>
      <c r="K84" s="14" t="str">
        <f t="array" ref="K84">_xlfn.IFS(AND(L84&gt;0,L84&lt;=5),"0 to 5",AND(L84&gt;5,L84&lt;=10),"5 to 10",AND(L84&gt;10,L84&lt;=15),"10 to 15",AND(L84&gt;15,L84&lt;=20),"15 to 20",AND(L84&gt;20,L84&lt;=30),"20 to 30",AND(L84&gt;30,L84&lt;=40),"30 to 40",AND(L84&gt;40,L84&lt;=50),"40 to 50",AND(L84&gt;50,L84&lt;=75),"50 to 75",AND(L84&gt;75,L84&lt;=100),"75 to 100",AND(L84&gt;100,L84&lt;=150),"100 to 150",AND(L84&gt;150,L84&lt;=200),"150 to 200",AND(L84&gt;200,L84&lt;=250),"200 to 250",AND(L84&gt;250,L84&lt;=300),"250 to 300",AND(L84&gt;300,L84&lt;=400),"300 to 400",AND(L84&gt;400,L84&lt;=500),"400 to 500",L84&gt;500,"500+")</f>
        <v>200 to 250</v>
      </c>
      <c r="L84" s="9">
        <f>_xlfn.XLOOKUP($E84,'Raw Data'!$E:$E,'Raw Data'!L:L,"ERROR",0,1)</f>
        <v>213.18</v>
      </c>
      <c r="M84" s="14" t="str">
        <f t="array" ref="M84">_xlfn.IFS(AND(N84&gt;0,N84&lt;=5),"0 to 5",AND(N84&gt;5,N84&lt;=10),"5 to 10",AND(N84&gt;10,N84&lt;=15),"10 to 15",AND(N84&gt;15,N84&lt;=20),"15 to 20",AND(N84&gt;20,N84&lt;=30),"20 to 30",AND(N84&gt;30,N84&lt;=40),"30 to 40",AND(N84&gt;40,N84&lt;=50),"40 to 50",AND(N84&gt;50,N84&lt;=75),"50 to 75",AND(N84&gt;75,N84&lt;=100),"75 to 100",AND(N84&gt;100,N84&lt;=150),"100 to 150",AND(N84&gt;150,N84&lt;=200),"150 to 200",AND(N84&gt;200,N84&lt;=250),"200 to 250",AND(N84&gt;250,N84&lt;=300),"250 to 300",AND(N84&gt;300,N84&lt;=400),"300 to 400",AND(N84&gt;400,N84&lt;=500),"400 to 500",N84&gt;500,"500+")</f>
        <v>200 to 250</v>
      </c>
      <c r="N84" s="9">
        <f>_xlfn.XLOOKUP($E84,'Raw Data'!$E:$E,'Raw Data'!N:N,"ERROR",0,1)</f>
        <v>214.38</v>
      </c>
      <c r="O84" s="14" t="str">
        <f t="array" ref="O84">_xlfn.IFS(P84=0,"No Discount",AND(P84&gt;0,P84&lt;=0.02),"0% to 2%",AND(P84&gt;0.02,P84&lt;=0.04),"2% to 4%",AND(P84&gt;0.04,P84&lt;=0.06),"4% to 6%",AND(P84&gt;0.06,P84&lt;=0.08),"6% to 8%",AND(P84&gt;0.08,P84&lt;=0.1),"8% to 10%",AND(P84&gt;0.1,P84&lt;=0.15),"10% to 15%",AND(P84&gt;0.15,P84&lt;=0.2),"15% to 20%",AND(P84&gt;0.2,P84&lt;=0.25),"20% to 25%",AND(P84&gt;0.25,P84&lt;=0.3),"25% to 30%",AND(P84&gt;0.3,P84&lt;=0.4),"30% to 40%",AND(P84&gt;0.4,P84&lt;=0.5),"40% to 50%",AND(P84&gt;0.5,P84&lt;=0.75),"50% to 75%",AND(P84&gt;0.75,P84&lt;=1),"75% to 100%")</f>
        <v>0% to 2%</v>
      </c>
      <c r="P84" s="10">
        <f>_xlfn.XLOOKUP($E84,'Raw Data'!$E:$E,'Raw Data'!P:P,"ERROR",0,1)</f>
        <v>0.00559753708368313</v>
      </c>
      <c r="Q84" s="9">
        <f>_xlfn.XLOOKUP($E84,'Raw Data'!$E:$E,'Raw Data'!Q:Q,"ERROR",0,1)</f>
        <v>5.6</v>
      </c>
      <c r="R84" s="9" t="str">
        <f>_xlfn.XLOOKUP($E84,'Raw Data'!$E:$E,'Raw Data'!R:R,"ERROR",0,1)</f>
        <v>oz</v>
      </c>
      <c r="S84" s="5" t="str">
        <f t="array" ref="S84">_xlfn.IFS(AND(T84&gt;0,T84&lt;=0.05),"0 to 0.05",AND(T84&gt;0.05,T84&lt;=0.1),"0.05 to 0.1",AND(T84&gt;0.1,T84&lt;=0.2),"0.1 to 0.2",AND(T84&gt;0.2,T84&lt;=0.3),"0.2 to 0.3",AND(T84&gt;0.3,T84&lt;=0.4),"0.3 to 0.4",AND(T84&gt;0.4,T84&lt;=0.5),"0.4 to 0.5",AND(T84&gt;0.5,T84&lt;=0.75),"0.5 to 0.75",AND(T84&gt;0.75,T84&lt;=1),"0.75 to 1",AND(T84&gt;1,T84&lt;=2),"1 to 2",AND(T84&gt;2,T84&lt;=3),"2 to 3",AND(T84&gt;3,T84&lt;=4),"3 to 4",AND(T84&gt;4,T84&lt;=5),"4 to 5",AND(T84&gt;5,T84&lt;=10),"5 to 10",T84&gt;10,"10+")</f>
        <v>1 to 2</v>
      </c>
      <c r="T84" s="10">
        <f>_xlfn.XLOOKUP($E84,'Raw Data'!$E:$E,'Raw Data'!T:T,"ERROR",0,1)</f>
        <v>1.28738103290014</v>
      </c>
      <c r="U84" s="15" t="str">
        <f t="array" ref="U84">_xlfn.IFS(AND(V84&gt;0,V84&lt;=0.05),"0 to 0.05",AND(V84&gt;0.05,V84&lt;=0.1),"0.05 to 0.1",AND(V84&gt;0.1,V84&lt;=0.2),"0.1 to 0.2",AND(V84&gt;0.2,V84&lt;=0.3),"0.2 to 0.3",AND(V84&gt;0.3,V84&lt;=0.4),"0.3 to 0.4",AND(V84&gt;0.4,V84&lt;=0.5),"0.4 to 0.5",AND(V84&gt;0.5,V84&lt;=0.75),"0.5 to 0.75",AND(V84&gt;0.75,V84&lt;=1),"0.75 to 1",AND(V84&gt;1,V84&lt;=2),"1 to 2",AND(V84&gt;2,V84&lt;=3),"2 to 3",AND(V84&gt;3,V84&lt;=4),"3 to 4",AND(V84&gt;4,V84&lt;=5),"4 to 5",AND(V84&gt;5,V84&lt;=10),"5 to 10",V84&gt;10,"10+")</f>
        <v>0.3 to 0.4</v>
      </c>
      <c r="V84" s="10">
        <f>_xlfn.XLOOKUP($E84,'Raw Data'!$E:$E,'Raw Data'!V:V,"ERROR",0,1)</f>
        <v>0.349549495144693</v>
      </c>
      <c r="W84" s="15" t="str">
        <f t="array" ref="W84">_xlfn.IFS(AND(X84&gt;0,X84&lt;=0.05),"0 to 0.05",AND(X84&gt;0.05,X84&lt;=0.1),"0.05 to 0.1",AND(X84&gt;0.1,X84&lt;=0.2),"0.1 to 0.2",AND(X84&gt;0.2,X84&lt;=0.3),"0.2 to 0.3",AND(X84&gt;0.3,X84&lt;=0.4),"0.3 to 0.4",AND(X84&gt;0.4,X84&lt;=0.5),"0.4 to 0.5",AND(X84&gt;0.5,X84&lt;=0.75),"0.5 to 0.75",AND(X84&gt;0.75,X84&lt;=1),"0.75 to 1",AND(X84&gt;1,X84&lt;=2),"1 to 2",AND(X84&gt;2,X84&lt;=3),"2 to 3",AND(X84&gt;3,X84&lt;=4),"3 to 4",AND(X84&gt;4,X84&lt;=5),"4 to 5",AND(X84&gt;5,X84&lt;=10),"5 to 10",X84&gt;10,"10+")</f>
        <v>0.3 to 0.4</v>
      </c>
      <c r="X84" s="16">
        <f t="shared" si="6"/>
        <v>0.347592878883038</v>
      </c>
      <c r="Y84" s="5" t="str">
        <f t="array" ref="Y84">_xlfn.IFS(AND(Z84&gt;0,Z84&lt;=1),"0 to 1",AND(Z84&gt;1,Z84&lt;=2),"1 to 2",AND(Z84&gt;2,Z84&lt;=4),"2 to 4",AND(Z84&gt;4,Z84&lt;=6),"4 to 6",AND(Z84&gt;6,Z84&lt;=8),"6 to 8",AND(Z84&gt;8,Z84&lt;=10),"8 to 10",AND(Z84&gt;10,Z84&lt;=15),"10 to 15",AND(Z84&gt;15,Z84&lt;=20),"15 to 20",AND(Z84&gt;20,Z84&lt;=25),"20 to 25",AND(Z84&gt;25,Z84&lt;=30),"25 to 30",AND(Z84&gt;30,Z84&lt;=40),"30 to 40",AND(Z84&gt;40,Z84&lt;=50),"40 to 50",Z84&gt;50,"50+")</f>
        <v>4 to 6</v>
      </c>
      <c r="Z84" s="9">
        <f>_xlfn.XLOOKUP($E84,'Raw Data'!$E:$E,'Raw Data'!Z:Z,"ERROR",0,1)</f>
        <v>5.6</v>
      </c>
      <c r="AA84" s="9" t="str">
        <f>_xlfn.XLOOKUP($E84,'Raw Data'!$E:$E,'Raw Data'!AA:AA,"ERROR",0,1)</f>
        <v>oz</v>
      </c>
    </row>
    <row r="85" hidden="1" spans="1:27">
      <c r="A85" s="5" t="str">
        <f>_xlfn.XLOOKUP($E85,'Raw Data'!$E:$E,'Raw Data'!A:A,"ERROR",0,1)</f>
        <v>AE</v>
      </c>
      <c r="B85" s="5" t="str">
        <f>_xlfn.XLOOKUP($E85,'Raw Data'!$E:$E,'Raw Data'!B:B,"ERROR",0,1)</f>
        <v>Hair Mousses</v>
      </c>
      <c r="C85" s="5" t="str">
        <f>_xlfn.XLOOKUP($E85,'Raw Data'!$E:$E,'Raw Data'!C:C,"ERROR",0,1)</f>
        <v>Wella</v>
      </c>
      <c r="D85" s="5" t="str">
        <f>_xlfn.XLOOKUP($E85,'Raw Data'!$E:$E,'Raw Data'!D:D,"ERROR",0,1)</f>
        <v>www.amazon.ae/dp/B00GC4UI1E</v>
      </c>
      <c r="E85" s="5" t="s">
        <v>284</v>
      </c>
      <c r="F85" s="9" t="str">
        <f>_xlfn.XLOOKUP($E85,'Raw Data'!$E:$E,'Raw Data'!F:F,"ERROR",0,1)</f>
        <v>Wella SP Men Pigment Black  Mousse</v>
      </c>
      <c r="G85" s="10">
        <f>_xlfn.XLOOKUP($E85,'Raw Data'!$E:$E,'Raw Data'!G:G,"ERROR",0,1)</f>
        <v>6</v>
      </c>
      <c r="H85" s="9">
        <f>_xlfn.XLOOKUP($E85,'Raw Data'!$E:$E,'Raw Data'!H:H,"ERROR",0,1)</f>
        <v>1600.77</v>
      </c>
      <c r="I85" s="9">
        <f>_xlfn.XLOOKUP($E85,'Raw Data'!$E:$E,'Raw Data'!I:I,"ERROR",0,1)</f>
        <v>0.00214314466425299</v>
      </c>
      <c r="J85" s="9" t="str">
        <f>_xlfn.XLOOKUP($E85,'Raw Data'!$E:$E,'Raw Data'!J:J,"ERROR",0,1)</f>
        <v>No</v>
      </c>
      <c r="K85" s="14" t="str">
        <f t="array" ref="K85">_xlfn.IFS(AND(L85&gt;0,L85&lt;=5),"0 to 5",AND(L85&gt;5,L85&lt;=10),"5 to 10",AND(L85&gt;10,L85&lt;=15),"10 to 15",AND(L85&gt;15,L85&lt;=20),"15 to 20",AND(L85&gt;20,L85&lt;=30),"20 to 30",AND(L85&gt;30,L85&lt;=40),"30 to 40",AND(L85&gt;40,L85&lt;=50),"40 to 50",AND(L85&gt;50,L85&lt;=75),"50 to 75",AND(L85&gt;75,L85&lt;=100),"75 to 100",AND(L85&gt;100,L85&lt;=150),"100 to 150",AND(L85&gt;150,L85&lt;=200),"150 to 200",AND(L85&gt;200,L85&lt;=250),"200 to 250",AND(L85&gt;250,L85&lt;=300),"250 to 300",AND(L85&gt;300,L85&lt;=400),"300 to 400",AND(L85&gt;400,L85&lt;=500),"400 to 500",L85&gt;500,"500+")</f>
        <v>200 to 250</v>
      </c>
      <c r="L85" s="9">
        <f>_xlfn.XLOOKUP($E85,'Raw Data'!$E:$E,'Raw Data'!L:L,"ERROR",0,1)</f>
        <v>237.15</v>
      </c>
      <c r="M85" s="14" t="str">
        <f t="array" ref="M85">_xlfn.IFS(AND(N85&gt;0,N85&lt;=5),"0 to 5",AND(N85&gt;5,N85&lt;=10),"5 to 10",AND(N85&gt;10,N85&lt;=15),"10 to 15",AND(N85&gt;15,N85&lt;=20),"15 to 20",AND(N85&gt;20,N85&lt;=30),"20 to 30",AND(N85&gt;30,N85&lt;=40),"30 to 40",AND(N85&gt;40,N85&lt;=50),"40 to 50",AND(N85&gt;50,N85&lt;=75),"50 to 75",AND(N85&gt;75,N85&lt;=100),"75 to 100",AND(N85&gt;100,N85&lt;=150),"100 to 150",AND(N85&gt;150,N85&lt;=200),"150 to 200",AND(N85&gt;200,N85&lt;=250),"200 to 250",AND(N85&gt;250,N85&lt;=300),"250 to 300",AND(N85&gt;300,N85&lt;=400),"300 to 400",AND(N85&gt;400,N85&lt;=500),"400 to 500",N85&gt;500,"500+")</f>
        <v>200 to 250</v>
      </c>
      <c r="N85" s="9">
        <f>_xlfn.XLOOKUP($E85,'Raw Data'!$E:$E,'Raw Data'!N:N,"ERROR",0,1)</f>
        <v>237.15</v>
      </c>
      <c r="O85" s="14" t="str">
        <f t="array" ref="O85">_xlfn.IFS(P85=0,"No Discount",AND(P85&gt;0,P85&lt;=0.02),"0% to 2%",AND(P85&gt;0.02,P85&lt;=0.04),"2% to 4%",AND(P85&gt;0.04,P85&lt;=0.06),"4% to 6%",AND(P85&gt;0.06,P85&lt;=0.08),"6% to 8%",AND(P85&gt;0.08,P85&lt;=0.1),"8% to 10%",AND(P85&gt;0.1,P85&lt;=0.15),"10% to 15%",AND(P85&gt;0.15,P85&lt;=0.2),"15% to 20%",AND(P85&gt;0.2,P85&lt;=0.25),"20% to 25%",AND(P85&gt;0.25,P85&lt;=0.3),"25% to 30%",AND(P85&gt;0.3,P85&lt;=0.4),"30% to 40%",AND(P85&gt;0.4,P85&lt;=0.5),"40% to 50%",AND(P85&gt;0.5,P85&lt;=0.75),"50% to 75%",AND(P85&gt;0.75,P85&lt;=1),"75% to 100%")</f>
        <v>No Discount</v>
      </c>
      <c r="P85" s="10">
        <f>_xlfn.XLOOKUP($E85,'Raw Data'!$E:$E,'Raw Data'!P:P,"ERROR",0,1)</f>
        <v>0</v>
      </c>
      <c r="Q85" s="9">
        <f>_xlfn.XLOOKUP($E85,'Raw Data'!$E:$E,'Raw Data'!Q:Q,"ERROR",0,1)</f>
        <v>0</v>
      </c>
      <c r="R85" s="9">
        <f>_xlfn.XLOOKUP($E85,'Raw Data'!$E:$E,'Raw Data'!R:R,"ERROR",0,1)</f>
        <v>0</v>
      </c>
      <c r="S85" s="5" t="e">
        <f t="array" ref="S85">_xlfn.IFS(AND(T85&gt;0,T85&lt;=0.05),"0 to 0.05",AND(T85&gt;0.05,T85&lt;=0.1),"0.05 to 0.1",AND(T85&gt;0.1,T85&lt;=0.2),"0.1 to 0.2",AND(T85&gt;0.2,T85&lt;=0.3),"0.2 to 0.3",AND(T85&gt;0.3,T85&lt;=0.4),"0.3 to 0.4",AND(T85&gt;0.4,T85&lt;=0.5),"0.4 to 0.5",AND(T85&gt;0.5,T85&lt;=0.75),"0.5 to 0.75",AND(T85&gt;0.75,T85&lt;=1),"0.75 to 1",AND(T85&gt;1,T85&lt;=2),"1 to 2",AND(T85&gt;2,T85&lt;=3),"2 to 3",AND(T85&gt;3,T85&lt;=4),"3 to 4",AND(T85&gt;4,T85&lt;=5),"4 to 5",AND(T85&gt;5,T85&lt;=10),"5 to 10",T85&gt;10,"10+")</f>
        <v>#N/A</v>
      </c>
      <c r="T85" s="10">
        <f>_xlfn.XLOOKUP($E85,'Raw Data'!$E:$E,'Raw Data'!T:T,"ERROR",0,1)</f>
        <v>0</v>
      </c>
      <c r="U85" s="15" t="e">
        <f t="array" ref="U85">_xlfn.IFS(AND(V85&gt;0,V85&lt;=0.05),"0 to 0.05",AND(V85&gt;0.05,V85&lt;=0.1),"0.05 to 0.1",AND(V85&gt;0.1,V85&lt;=0.2),"0.1 to 0.2",AND(V85&gt;0.2,V85&lt;=0.3),"0.2 to 0.3",AND(V85&gt;0.3,V85&lt;=0.4),"0.3 to 0.4",AND(V85&gt;0.4,V85&lt;=0.5),"0.4 to 0.5",AND(V85&gt;0.5,V85&lt;=0.75),"0.5 to 0.75",AND(V85&gt;0.75,V85&lt;=1),"0.75 to 1",AND(V85&gt;1,V85&lt;=2),"1 to 2",AND(V85&gt;2,V85&lt;=3),"2 to 3",AND(V85&gt;3,V85&lt;=4),"3 to 4",AND(V85&gt;4,V85&lt;=5),"4 to 5",AND(V85&gt;5,V85&lt;=10),"5 to 10",V85&gt;10,"10+")</f>
        <v>#N/A</v>
      </c>
      <c r="V85" s="10">
        <f>_xlfn.XLOOKUP($E85,'Raw Data'!$E:$E,'Raw Data'!V:V,"ERROR",0,1)</f>
        <v>0</v>
      </c>
      <c r="W85" s="15" t="e">
        <f t="array" ref="W85">_xlfn.IFS(AND(X85&gt;0,X85&lt;=0.05),"0 to 0.05",AND(X85&gt;0.05,X85&lt;=0.1),"0.05 to 0.1",AND(X85&gt;0.1,X85&lt;=0.2),"0.1 to 0.2",AND(X85&gt;0.2,X85&lt;=0.3),"0.2 to 0.3",AND(X85&gt;0.3,X85&lt;=0.4),"0.3 to 0.4",AND(X85&gt;0.4,X85&lt;=0.5),"0.4 to 0.5",AND(X85&gt;0.5,X85&lt;=0.75),"0.5 to 0.75",AND(X85&gt;0.75,X85&lt;=1),"0.75 to 1",AND(X85&gt;1,X85&lt;=2),"1 to 2",AND(X85&gt;2,X85&lt;=3),"2 to 3",AND(X85&gt;3,X85&lt;=4),"3 to 4",AND(X85&gt;4,X85&lt;=5),"4 to 5",AND(X85&gt;5,X85&lt;=10),"5 to 10",X85&gt;10,"10+")</f>
        <v>#DIV/0!</v>
      </c>
      <c r="X85" s="16" t="e">
        <f t="shared" si="6"/>
        <v>#DIV/0!</v>
      </c>
      <c r="Y85" s="5" t="e">
        <f t="array" ref="Y85">_xlfn.IFS(AND(Z85&gt;0,Z85&lt;=1),"0 to 1",AND(Z85&gt;1,Z85&lt;=2),"1 to 2",AND(Z85&gt;2,Z85&lt;=4),"2 to 4",AND(Z85&gt;4,Z85&lt;=6),"4 to 6",AND(Z85&gt;6,Z85&lt;=8),"6 to 8",AND(Z85&gt;8,Z85&lt;=10),"8 to 10",AND(Z85&gt;10,Z85&lt;=15),"10 to 15",AND(Z85&gt;15,Z85&lt;=20),"15 to 20",AND(Z85&gt;20,Z85&lt;=25),"20 to 25",AND(Z85&gt;25,Z85&lt;=30),"25 to 30",AND(Z85&gt;30,Z85&lt;=40),"30 to 40",AND(Z85&gt;40,Z85&lt;=50),"40 to 50",Z85&gt;50,"50+")</f>
        <v>#N/A</v>
      </c>
      <c r="Z85" s="9">
        <f>_xlfn.XLOOKUP($E85,'Raw Data'!$E:$E,'Raw Data'!Z:Z,"ERROR",0,1)</f>
        <v>0</v>
      </c>
      <c r="AA85" s="9">
        <f>_xlfn.XLOOKUP($E85,'Raw Data'!$E:$E,'Raw Data'!AA:AA,"ERROR",0,1)</f>
        <v>0</v>
      </c>
    </row>
    <row r="86" hidden="1" spans="1:27">
      <c r="A86" s="5" t="str">
        <f>_xlfn.XLOOKUP($E86,'Raw Data'!$E:$E,'Raw Data'!A:A,"ERROR",0,1)</f>
        <v>AE</v>
      </c>
      <c r="B86" s="5" t="str">
        <f>_xlfn.XLOOKUP($E86,'Raw Data'!$E:$E,'Raw Data'!B:B,"ERROR",0,1)</f>
        <v>Hair Mousses</v>
      </c>
      <c r="C86" s="5" t="str">
        <f>_xlfn.XLOOKUP($E86,'Raw Data'!$E:$E,'Raw Data'!C:C,"ERROR",0,1)</f>
        <v>pantene</v>
      </c>
      <c r="D86" s="5" t="str">
        <f>_xlfn.XLOOKUP($E86,'Raw Data'!$E:$E,'Raw Data'!D:D,"ERROR",0,1)</f>
        <v>www.amazon.ae/dp/B003F6VJ0G</v>
      </c>
      <c r="E86" s="5" t="s">
        <v>285</v>
      </c>
      <c r="F86" s="9" t="str">
        <f>_xlfn.XLOOKUP($E86,'Raw Data'!$E:$E,'Raw Data'!F:F,"ERROR",0,1)</f>
        <v>Pantene Pro-V Style Series Volume Body Boosting Mousse, 6.60 oz (Pack of 3)</v>
      </c>
      <c r="G86" s="10">
        <f>_xlfn.XLOOKUP($E86,'Raw Data'!$E:$E,'Raw Data'!G:G,"ERROR",0,1)</f>
        <v>13</v>
      </c>
      <c r="H86" s="9">
        <f>_xlfn.XLOOKUP($E86,'Raw Data'!$E:$E,'Raw Data'!H:H,"ERROR",0,1)</f>
        <v>1557.78</v>
      </c>
      <c r="I86" s="9">
        <f>_xlfn.XLOOKUP($E86,'Raw Data'!$E:$E,'Raw Data'!I:I,"ERROR",0,1)</f>
        <v>0.00208558874484156</v>
      </c>
      <c r="J86" s="9" t="str">
        <f>_xlfn.XLOOKUP($E86,'Raw Data'!$E:$E,'Raw Data'!J:J,"ERROR",0,1)</f>
        <v>No</v>
      </c>
      <c r="K86" s="14" t="str">
        <f t="array" ref="K86">_xlfn.IFS(AND(L86&gt;0,L86&lt;=5),"0 to 5",AND(L86&gt;5,L86&lt;=10),"5 to 10",AND(L86&gt;10,L86&lt;=15),"10 to 15",AND(L86&gt;15,L86&lt;=20),"15 to 20",AND(L86&gt;20,L86&lt;=30),"20 to 30",AND(L86&gt;30,L86&lt;=40),"30 to 40",AND(L86&gt;40,L86&lt;=50),"40 to 50",AND(L86&gt;50,L86&lt;=75),"50 to 75",AND(L86&gt;75,L86&lt;=100),"75 to 100",AND(L86&gt;100,L86&lt;=150),"100 to 150",AND(L86&gt;150,L86&lt;=200),"150 to 200",AND(L86&gt;200,L86&lt;=250),"200 to 250",AND(L86&gt;250,L86&lt;=300),"250 to 300",AND(L86&gt;300,L86&lt;=400),"300 to 400",AND(L86&gt;400,L86&lt;=500),"400 to 500",L86&gt;500,"500+")</f>
        <v>100 to 150</v>
      </c>
      <c r="L86" s="9">
        <f>_xlfn.XLOOKUP($E86,'Raw Data'!$E:$E,'Raw Data'!L:L,"ERROR",0,1)</f>
        <v>121.32</v>
      </c>
      <c r="M86" s="14" t="str">
        <f t="array" ref="M86">_xlfn.IFS(AND(N86&gt;0,N86&lt;=5),"0 to 5",AND(N86&gt;5,N86&lt;=10),"5 to 10",AND(N86&gt;10,N86&lt;=15),"10 to 15",AND(N86&gt;15,N86&lt;=20),"15 to 20",AND(N86&gt;20,N86&lt;=30),"20 to 30",AND(N86&gt;30,N86&lt;=40),"30 to 40",AND(N86&gt;40,N86&lt;=50),"40 to 50",AND(N86&gt;50,N86&lt;=75),"50 to 75",AND(N86&gt;75,N86&lt;=100),"75 to 100",AND(N86&gt;100,N86&lt;=150),"100 to 150",AND(N86&gt;150,N86&lt;=200),"150 to 200",AND(N86&gt;200,N86&lt;=250),"200 to 250",AND(N86&gt;250,N86&lt;=300),"250 to 300",AND(N86&gt;300,N86&lt;=400),"300 to 400",AND(N86&gt;400,N86&lt;=500),"400 to 500",N86&gt;500,"500+")</f>
        <v>100 to 150</v>
      </c>
      <c r="N86" s="9">
        <f>_xlfn.XLOOKUP($E86,'Raw Data'!$E:$E,'Raw Data'!N:N,"ERROR",0,1)</f>
        <v>122.81</v>
      </c>
      <c r="O86" s="14" t="str">
        <f t="array" ref="O86">_xlfn.IFS(P86=0,"No Discount",AND(P86&gt;0,P86&lt;=0.02),"0% to 2%",AND(P86&gt;0.02,P86&lt;=0.04),"2% to 4%",AND(P86&gt;0.04,P86&lt;=0.06),"4% to 6%",AND(P86&gt;0.06,P86&lt;=0.08),"6% to 8%",AND(P86&gt;0.08,P86&lt;=0.1),"8% to 10%",AND(P86&gt;0.1,P86&lt;=0.15),"10% to 15%",AND(P86&gt;0.15,P86&lt;=0.2),"15% to 20%",AND(P86&gt;0.2,P86&lt;=0.25),"20% to 25%",AND(P86&gt;0.25,P86&lt;=0.3),"25% to 30%",AND(P86&gt;0.3,P86&lt;=0.4),"30% to 40%",AND(P86&gt;0.4,P86&lt;=0.5),"40% to 50%",AND(P86&gt;0.5,P86&lt;=0.75),"50% to 75%",AND(P86&gt;0.75,P86&lt;=1),"75% to 100%")</f>
        <v>0% to 2%</v>
      </c>
      <c r="P86" s="10">
        <f>_xlfn.XLOOKUP($E86,'Raw Data'!$E:$E,'Raw Data'!P:P,"ERROR",0,1)</f>
        <v>0.0121325624949109</v>
      </c>
      <c r="Q86" s="9">
        <f>_xlfn.XLOOKUP($E86,'Raw Data'!$E:$E,'Raw Data'!Q:Q,"ERROR",0,1)</f>
        <v>19.8</v>
      </c>
      <c r="R86" s="9" t="str">
        <f>_xlfn.XLOOKUP($E86,'Raw Data'!$E:$E,'Raw Data'!R:R,"ERROR",0,1)</f>
        <v>oz</v>
      </c>
      <c r="S86" s="5" t="str">
        <f t="array" ref="S86">_xlfn.IFS(AND(T86&gt;0,T86&lt;=0.05),"0 to 0.05",AND(T86&gt;0.05,T86&lt;=0.1),"0.05 to 0.1",AND(T86&gt;0.1,T86&lt;=0.2),"0.1 to 0.2",AND(T86&gt;0.2,T86&lt;=0.3),"0.2 to 0.3",AND(T86&gt;0.3,T86&lt;=0.4),"0.3 to 0.4",AND(T86&gt;0.4,T86&lt;=0.5),"0.4 to 0.5",AND(T86&gt;0.5,T86&lt;=0.75),"0.5 to 0.75",AND(T86&gt;0.75,T86&lt;=1),"0.75 to 1",AND(T86&gt;1,T86&lt;=2),"1 to 2",AND(T86&gt;2,T86&lt;=3),"2 to 3",AND(T86&gt;3,T86&lt;=4),"3 to 4",AND(T86&gt;4,T86&lt;=5),"4 to 5",AND(T86&gt;5,T86&lt;=10),"5 to 10",T86&gt;10,"10+")</f>
        <v>0.2 to 0.3</v>
      </c>
      <c r="T86" s="10">
        <f>_xlfn.XLOOKUP($E86,'Raw Data'!$E:$E,'Raw Data'!T:T,"ERROR",0,1)</f>
        <v>0.207212469640606</v>
      </c>
      <c r="U86" s="15" t="str">
        <f t="array" ref="U86">_xlfn.IFS(AND(V86&gt;0,V86&lt;=0.05),"0 to 0.05",AND(V86&gt;0.05,V86&lt;=0.1),"0.05 to 0.1",AND(V86&gt;0.1,V86&lt;=0.2),"0.1 to 0.2",AND(V86&gt;0.2,V86&lt;=0.3),"0.2 to 0.3",AND(V86&gt;0.3,V86&lt;=0.4),"0.3 to 0.4",AND(V86&gt;0.4,V86&lt;=0.5),"0.4 to 0.5",AND(V86&gt;0.5,V86&lt;=0.75),"0.5 to 0.75",AND(V86&gt;0.75,V86&lt;=1),"0.75 to 1",AND(V86&gt;1,V86&lt;=2),"1 to 2",AND(V86&gt;2,V86&lt;=3),"2 to 3",AND(V86&gt;3,V86&lt;=4),"3 to 4",AND(V86&gt;4,V86&lt;=5),"4 to 5",AND(V86&gt;5,V86&lt;=10),"5 to 10",V86&gt;10,"10+")</f>
        <v>0.05 to 0.1</v>
      </c>
      <c r="V86" s="10">
        <f>_xlfn.XLOOKUP($E86,'Raw Data'!$E:$E,'Raw Data'!V:V,"ERROR",0,1)</f>
        <v>0.0566344882712823</v>
      </c>
      <c r="W86" s="15" t="str">
        <f t="array" ref="W86">_xlfn.IFS(AND(X86&gt;0,X86&lt;=0.05),"0 to 0.05",AND(X86&gt;0.05,X86&lt;=0.1),"0.05 to 0.1",AND(X86&gt;0.1,X86&lt;=0.2),"0.1 to 0.2",AND(X86&gt;0.2,X86&lt;=0.3),"0.2 to 0.3",AND(X86&gt;0.3,X86&lt;=0.4),"0.3 to 0.4",AND(X86&gt;0.4,X86&lt;=0.5),"0.4 to 0.5",AND(X86&gt;0.5,X86&lt;=0.75),"0.5 to 0.75",AND(X86&gt;0.75,X86&lt;=1),"0.75 to 1",AND(X86&gt;1,X86&lt;=2),"1 to 2",AND(X86&gt;2,X86&lt;=3),"2 to 3",AND(X86&gt;3,X86&lt;=4),"3 to 4",AND(X86&gt;4,X86&lt;=5),"4 to 5",AND(X86&gt;5,X86&lt;=10),"5 to 10",X86&gt;10,"10+")</f>
        <v>0.05 to 0.1</v>
      </c>
      <c r="X86" s="16">
        <f t="shared" si="6"/>
        <v>0.0559473668029637</v>
      </c>
      <c r="Y86" s="5" t="str">
        <f t="array" ref="Y86">_xlfn.IFS(AND(Z86&gt;0,Z86&lt;=1),"0 to 1",AND(Z86&gt;1,Z86&lt;=2),"1 to 2",AND(Z86&gt;2,Z86&lt;=4),"2 to 4",AND(Z86&gt;4,Z86&lt;=6),"4 to 6",AND(Z86&gt;6,Z86&lt;=8),"6 to 8",AND(Z86&gt;8,Z86&lt;=10),"8 to 10",AND(Z86&gt;10,Z86&lt;=15),"10 to 15",AND(Z86&gt;15,Z86&lt;=20),"15 to 20",AND(Z86&gt;20,Z86&lt;=25),"20 to 25",AND(Z86&gt;25,Z86&lt;=30),"25 to 30",AND(Z86&gt;30,Z86&lt;=40),"30 to 40",AND(Z86&gt;40,Z86&lt;=50),"40 to 50",Z86&gt;50,"50+")</f>
        <v>15 to 20</v>
      </c>
      <c r="Z86" s="9">
        <f>_xlfn.XLOOKUP($E86,'Raw Data'!$E:$E,'Raw Data'!Z:Z,"ERROR",0,1)</f>
        <v>19.8</v>
      </c>
      <c r="AA86" s="9" t="str">
        <f>_xlfn.XLOOKUP($E86,'Raw Data'!$E:$E,'Raw Data'!AA:AA,"ERROR",0,1)</f>
        <v>oz</v>
      </c>
    </row>
    <row r="87" hidden="1" spans="1:27">
      <c r="A87" s="5" t="str">
        <f>_xlfn.XLOOKUP($E87,'Raw Data'!$E:$E,'Raw Data'!A:A,"ERROR",0,1)</f>
        <v>AE</v>
      </c>
      <c r="B87" s="5" t="str">
        <f>_xlfn.XLOOKUP($E87,'Raw Data'!$E:$E,'Raw Data'!B:B,"ERROR",0,1)</f>
        <v>Hair Mousses</v>
      </c>
      <c r="C87" s="5" t="str">
        <f>_xlfn.XLOOKUP($E87,'Raw Data'!$E:$E,'Raw Data'!C:C,"ERROR",0,1)</f>
        <v>label m</v>
      </c>
      <c r="D87" s="5" t="str">
        <f>_xlfn.XLOOKUP($E87,'Raw Data'!$E:$E,'Raw Data'!D:D,"ERROR",0,1)</f>
        <v>www.amazon.ae/dp/B07MW557ZZ</v>
      </c>
      <c r="E87" s="5" t="s">
        <v>286</v>
      </c>
      <c r="F87" s="9" t="str">
        <f>_xlfn.XLOOKUP($E87,'Raw Data'!$E:$E,'Raw Data'!F:F,"ERROR",0,1)</f>
        <v>LABEL M Curl Define Souffle, 120 millilitre</v>
      </c>
      <c r="G87" s="10">
        <f>_xlfn.XLOOKUP($E87,'Raw Data'!$E:$E,'Raw Data'!G:G,"ERROR",0,1)</f>
        <v>10</v>
      </c>
      <c r="H87" s="9">
        <f>_xlfn.XLOOKUP($E87,'Raw Data'!$E:$E,'Raw Data'!H:H,"ERROR",0,1)</f>
        <v>1506.76</v>
      </c>
      <c r="I87" s="9">
        <f>_xlfn.XLOOKUP($E87,'Raw Data'!$E:$E,'Raw Data'!I:I,"ERROR",0,1)</f>
        <v>0.0020172820919369</v>
      </c>
      <c r="J87" s="9" t="str">
        <f>_xlfn.XLOOKUP($E87,'Raw Data'!$E:$E,'Raw Data'!J:J,"ERROR",0,1)</f>
        <v>No</v>
      </c>
      <c r="K87" s="14" t="str">
        <f t="array" ref="K87">_xlfn.IFS(AND(L87&gt;0,L87&lt;=5),"0 to 5",AND(L87&gt;5,L87&lt;=10),"5 to 10",AND(L87&gt;10,L87&lt;=15),"10 to 15",AND(L87&gt;15,L87&lt;=20),"15 to 20",AND(L87&gt;20,L87&lt;=30),"20 to 30",AND(L87&gt;30,L87&lt;=40),"30 to 40",AND(L87&gt;40,L87&lt;=50),"40 to 50",AND(L87&gt;50,L87&lt;=75),"50 to 75",AND(L87&gt;75,L87&lt;=100),"75 to 100",AND(L87&gt;100,L87&lt;=150),"100 to 150",AND(L87&gt;150,L87&lt;=200),"150 to 200",AND(L87&gt;200,L87&lt;=250),"200 to 250",AND(L87&gt;250,L87&lt;=300),"250 to 300",AND(L87&gt;300,L87&lt;=400),"300 to 400",AND(L87&gt;400,L87&lt;=500),"400 to 500",L87&gt;500,"500+")</f>
        <v>150 to 200</v>
      </c>
      <c r="L87" s="9">
        <f>_xlfn.XLOOKUP($E87,'Raw Data'!$E:$E,'Raw Data'!L:L,"ERROR",0,1)</f>
        <v>152.59</v>
      </c>
      <c r="M87" s="14" t="str">
        <f t="array" ref="M87">_xlfn.IFS(AND(N87&gt;0,N87&lt;=5),"0 to 5",AND(N87&gt;5,N87&lt;=10),"5 to 10",AND(N87&gt;10,N87&lt;=15),"10 to 15",AND(N87&gt;15,N87&lt;=20),"15 to 20",AND(N87&gt;20,N87&lt;=30),"20 to 30",AND(N87&gt;30,N87&lt;=40),"30 to 40",AND(N87&gt;40,N87&lt;=50),"40 to 50",AND(N87&gt;50,N87&lt;=75),"50 to 75",AND(N87&gt;75,N87&lt;=100),"75 to 100",AND(N87&gt;100,N87&lt;=150),"100 to 150",AND(N87&gt;150,N87&lt;=200),"150 to 200",AND(N87&gt;200,N87&lt;=250),"200 to 250",AND(N87&gt;250,N87&lt;=300),"250 to 300",AND(N87&gt;300,N87&lt;=400),"300 to 400",AND(N87&gt;400,N87&lt;=500),"400 to 500",N87&gt;500,"500+")</f>
        <v>150 to 200</v>
      </c>
      <c r="N87" s="9">
        <f>_xlfn.XLOOKUP($E87,'Raw Data'!$E:$E,'Raw Data'!N:N,"ERROR",0,1)</f>
        <v>172.58</v>
      </c>
      <c r="O87" s="14" t="str">
        <f t="array" ref="O87">_xlfn.IFS(P87=0,"No Discount",AND(P87&gt;0,P87&lt;=0.02),"0% to 2%",AND(P87&gt;0.02,P87&lt;=0.04),"2% to 4%",AND(P87&gt;0.04,P87&lt;=0.06),"4% to 6%",AND(P87&gt;0.06,P87&lt;=0.08),"6% to 8%",AND(P87&gt;0.08,P87&lt;=0.1),"8% to 10%",AND(P87&gt;0.1,P87&lt;=0.15),"10% to 15%",AND(P87&gt;0.15,P87&lt;=0.2),"15% to 20%",AND(P87&gt;0.2,P87&lt;=0.25),"20% to 25%",AND(P87&gt;0.25,P87&lt;=0.3),"25% to 30%",AND(P87&gt;0.3,P87&lt;=0.4),"30% to 40%",AND(P87&gt;0.4,P87&lt;=0.5),"40% to 50%",AND(P87&gt;0.5,P87&lt;=0.75),"50% to 75%",AND(P87&gt;0.75,P87&lt;=1),"75% to 100%")</f>
        <v>10% to 15%</v>
      </c>
      <c r="P87" s="10">
        <f>_xlfn.XLOOKUP($E87,'Raw Data'!$E:$E,'Raw Data'!P:P,"ERROR",0,1)</f>
        <v>0.115830339552671</v>
      </c>
      <c r="Q87" s="9">
        <f>_xlfn.XLOOKUP($E87,'Raw Data'!$E:$E,'Raw Data'!Q:Q,"ERROR",0,1)</f>
        <v>120</v>
      </c>
      <c r="R87" s="9" t="str">
        <f>_xlfn.XLOOKUP($E87,'Raw Data'!$E:$E,'Raw Data'!R:R,"ERROR",0,1)</f>
        <v>ml</v>
      </c>
      <c r="S87" s="5" t="str">
        <f t="array" ref="S87">_xlfn.IFS(AND(T87&gt;0,T87&lt;=0.05),"0 to 0.05",AND(T87&gt;0.05,T87&lt;=0.1),"0.05 to 0.1",AND(T87&gt;0.1,T87&lt;=0.2),"0.1 to 0.2",AND(T87&gt;0.2,T87&lt;=0.3),"0.2 to 0.3",AND(T87&gt;0.3,T87&lt;=0.4),"0.3 to 0.4",AND(T87&gt;0.4,T87&lt;=0.5),"0.4 to 0.5",AND(T87&gt;0.5,T87&lt;=0.75),"0.5 to 0.75",AND(T87&gt;0.75,T87&lt;=1),"0.75 to 1",AND(T87&gt;1,T87&lt;=2),"1 to 2",AND(T87&gt;2,T87&lt;=3),"2 to 3",AND(T87&gt;3,T87&lt;=4),"3 to 4",AND(T87&gt;4,T87&lt;=5),"4 to 5",AND(T87&gt;5,T87&lt;=10),"5 to 10",T87&gt;10,"10+")</f>
        <v>1 to 2</v>
      </c>
      <c r="T87" s="10">
        <f>_xlfn.XLOOKUP($E87,'Raw Data'!$E:$E,'Raw Data'!T:T,"ERROR",0,1)</f>
        <v>1.27226272162668</v>
      </c>
      <c r="U87" s="15" t="str">
        <f t="array" ref="U87">_xlfn.IFS(AND(V87&gt;0,V87&lt;=0.05),"0 to 0.05",AND(V87&gt;0.05,V87&lt;=0.1),"0.05 to 0.1",AND(V87&gt;0.1,V87&lt;=0.2),"0.1 to 0.2",AND(V87&gt;0.2,V87&lt;=0.3),"0.2 to 0.3",AND(V87&gt;0.3,V87&lt;=0.4),"0.3 to 0.4",AND(V87&gt;0.4,V87&lt;=0.5),"0.4 to 0.5",AND(V87&gt;0.5,V87&lt;=0.75),"0.5 to 0.75",AND(V87&gt;0.75,V87&lt;=1),"0.75 to 1",AND(V87&gt;1,V87&lt;=2),"1 to 2",AND(V87&gt;2,V87&lt;=3),"2 to 3",AND(V87&gt;3,V87&lt;=4),"3 to 4",AND(V87&gt;4,V87&lt;=5),"4 to 5",AND(V87&gt;5,V87&lt;=10),"5 to 10",V87&gt;10,"10+")</f>
        <v>0.3 to 0.4</v>
      </c>
      <c r="V87" s="10">
        <f>_xlfn.XLOOKUP($E87,'Raw Data'!$E:$E,'Raw Data'!V:V,"ERROR",0,1)</f>
        <v>0.388512465656661</v>
      </c>
      <c r="W87" s="15" t="str">
        <f t="array" ref="W87">_xlfn.IFS(AND(X87&gt;0,X87&lt;=0.05),"0 to 0.05",AND(X87&gt;0.05,X87&lt;=0.1),"0.05 to 0.1",AND(X87&gt;0.1,X87&lt;=0.2),"0.1 to 0.2",AND(X87&gt;0.2,X87&lt;=0.3),"0.2 to 0.3",AND(X87&gt;0.3,X87&lt;=0.4),"0.3 to 0.4",AND(X87&gt;0.4,X87&lt;=0.5),"0.4 to 0.5",AND(X87&gt;0.5,X87&lt;=0.75),"0.5 to 0.75",AND(X87&gt;0.75,X87&lt;=1),"0.75 to 1",AND(X87&gt;1,X87&lt;=2),"1 to 2",AND(X87&gt;2,X87&lt;=3),"2 to 3",AND(X87&gt;3,X87&lt;=4),"3 to 4",AND(X87&gt;4,X87&lt;=5),"4 to 5",AND(X87&gt;5,X87&lt;=10),"5 to 10",X87&gt;10,"10+")</f>
        <v>0.3 to 0.4</v>
      </c>
      <c r="X87" s="16">
        <f t="shared" si="6"/>
        <v>0.343510934839204</v>
      </c>
      <c r="Y87" s="5" t="str">
        <f t="array" ref="Y87">_xlfn.IFS(AND(Z87&gt;0,Z87&lt;=1),"0 to 1",AND(Z87&gt;1,Z87&lt;=2),"1 to 2",AND(Z87&gt;2,Z87&lt;=4),"2 to 4",AND(Z87&gt;4,Z87&lt;=6),"4 to 6",AND(Z87&gt;6,Z87&lt;=8),"6 to 8",AND(Z87&gt;8,Z87&lt;=10),"8 to 10",AND(Z87&gt;10,Z87&lt;=15),"10 to 15",AND(Z87&gt;15,Z87&lt;=20),"15 to 20",AND(Z87&gt;20,Z87&lt;=25),"20 to 25",AND(Z87&gt;25,Z87&lt;=30),"25 to 30",AND(Z87&gt;30,Z87&lt;=40),"30 to 40",AND(Z87&gt;40,Z87&lt;=50),"40 to 50",Z87&gt;50,"50+")</f>
        <v>4 to 6</v>
      </c>
      <c r="Z87" s="9">
        <f>_xlfn.XLOOKUP($E87,'Raw Data'!$E:$E,'Raw Data'!Z:Z,"ERROR",0,1)</f>
        <v>4.056</v>
      </c>
      <c r="AA87" s="9" t="str">
        <f>_xlfn.XLOOKUP($E87,'Raw Data'!$E:$E,'Raw Data'!AA:AA,"ERROR",0,1)</f>
        <v>oz</v>
      </c>
    </row>
    <row r="88" hidden="1" spans="1:27">
      <c r="A88" s="5" t="str">
        <f>_xlfn.XLOOKUP($E88,'Raw Data'!$E:$E,'Raw Data'!A:A,"ERROR",0,1)</f>
        <v>AE</v>
      </c>
      <c r="B88" s="5" t="str">
        <f>_xlfn.XLOOKUP($E88,'Raw Data'!$E:$E,'Raw Data'!B:B,"ERROR",0,1)</f>
        <v>Hair Mousses</v>
      </c>
      <c r="C88" s="5" t="str">
        <f>_xlfn.XLOOKUP($E88,'Raw Data'!$E:$E,'Raw Data'!C:C,"ERROR",0,1)</f>
        <v>GOT 2B</v>
      </c>
      <c r="D88" s="5" t="str">
        <f>_xlfn.XLOOKUP($E88,'Raw Data'!$E:$E,'Raw Data'!D:D,"ERROR",0,1)</f>
        <v>www.amazon.ae/dp/B082NDT1YJ</v>
      </c>
      <c r="E88" s="5" t="s">
        <v>287</v>
      </c>
      <c r="F88" s="9" t="str">
        <f>_xlfn.XLOOKUP($E88,'Raw Data'!$E:$E,'Raw Data'!F:F,"ERROR",0,1)</f>
        <v>Got2b Volumaniac Bodifying Hair Mousse, 8 oz Got2b Volumaniac Bodifying Hair Mousse, 8 oz</v>
      </c>
      <c r="G88" s="10">
        <f>_xlfn.XLOOKUP($E88,'Raw Data'!$E:$E,'Raw Data'!G:G,"ERROR",0,1)</f>
        <v>23</v>
      </c>
      <c r="H88" s="9">
        <f>_xlfn.XLOOKUP($E88,'Raw Data'!$E:$E,'Raw Data'!H:H,"ERROR",0,1)</f>
        <v>1454.95</v>
      </c>
      <c r="I88" s="9">
        <f>_xlfn.XLOOKUP($E88,'Raw Data'!$E:$E,'Raw Data'!I:I,"ERROR",0,1)</f>
        <v>0.00194791777035732</v>
      </c>
      <c r="J88" s="9" t="str">
        <f>_xlfn.XLOOKUP($E88,'Raw Data'!$E:$E,'Raw Data'!J:J,"ERROR",0,1)</f>
        <v>No</v>
      </c>
      <c r="K88" s="14" t="str">
        <f t="array" ref="K88">_xlfn.IFS(AND(L88&gt;0,L88&lt;=5),"0 to 5",AND(L88&gt;5,L88&lt;=10),"5 to 10",AND(L88&gt;10,L88&lt;=15),"10 to 15",AND(L88&gt;15,L88&lt;=20),"15 to 20",AND(L88&gt;20,L88&lt;=30),"20 to 30",AND(L88&gt;30,L88&lt;=40),"30 to 40",AND(L88&gt;40,L88&lt;=50),"40 to 50",AND(L88&gt;50,L88&lt;=75),"50 to 75",AND(L88&gt;75,L88&lt;=100),"75 to 100",AND(L88&gt;100,L88&lt;=150),"100 to 150",AND(L88&gt;150,L88&lt;=200),"150 to 200",AND(L88&gt;200,L88&lt;=250),"200 to 250",AND(L88&gt;250,L88&lt;=300),"250 to 300",AND(L88&gt;300,L88&lt;=400),"300 to 400",AND(L88&gt;400,L88&lt;=500),"400 to 500",L88&gt;500,"500+")</f>
        <v>50 to 75</v>
      </c>
      <c r="L88" s="9">
        <f>_xlfn.XLOOKUP($E88,'Raw Data'!$E:$E,'Raw Data'!L:L,"ERROR",0,1)</f>
        <v>64</v>
      </c>
      <c r="M88" s="14" t="str">
        <f t="array" ref="M88">_xlfn.IFS(AND(N88&gt;0,N88&lt;=5),"0 to 5",AND(N88&gt;5,N88&lt;=10),"5 to 10",AND(N88&gt;10,N88&lt;=15),"10 to 15",AND(N88&gt;15,N88&lt;=20),"15 to 20",AND(N88&gt;20,N88&lt;=30),"20 to 30",AND(N88&gt;30,N88&lt;=40),"30 to 40",AND(N88&gt;40,N88&lt;=50),"40 to 50",AND(N88&gt;50,N88&lt;=75),"50 to 75",AND(N88&gt;75,N88&lt;=100),"75 to 100",AND(N88&gt;100,N88&lt;=150),"100 to 150",AND(N88&gt;150,N88&lt;=200),"150 to 200",AND(N88&gt;200,N88&lt;=250),"200 to 250",AND(N88&gt;250,N88&lt;=300),"250 to 300",AND(N88&gt;300,N88&lt;=400),"300 to 400",AND(N88&gt;400,N88&lt;=500),"400 to 500",N88&gt;500,"500+")</f>
        <v>50 to 75</v>
      </c>
      <c r="N88" s="9">
        <f>_xlfn.XLOOKUP($E88,'Raw Data'!$E:$E,'Raw Data'!N:N,"ERROR",0,1)</f>
        <v>64</v>
      </c>
      <c r="O88" s="14" t="str">
        <f t="array" ref="O88">_xlfn.IFS(P88=0,"No Discount",AND(P88&gt;0,P88&lt;=0.02),"0% to 2%",AND(P88&gt;0.02,P88&lt;=0.04),"2% to 4%",AND(P88&gt;0.04,P88&lt;=0.06),"4% to 6%",AND(P88&gt;0.06,P88&lt;=0.08),"6% to 8%",AND(P88&gt;0.08,P88&lt;=0.1),"8% to 10%",AND(P88&gt;0.1,P88&lt;=0.15),"10% to 15%",AND(P88&gt;0.15,P88&lt;=0.2),"15% to 20%",AND(P88&gt;0.2,P88&lt;=0.25),"20% to 25%",AND(P88&gt;0.25,P88&lt;=0.3),"25% to 30%",AND(P88&gt;0.3,P88&lt;=0.4),"30% to 40%",AND(P88&gt;0.4,P88&lt;=0.5),"40% to 50%",AND(P88&gt;0.5,P88&lt;=0.75),"50% to 75%",AND(P88&gt;0.75,P88&lt;=1),"75% to 100%")</f>
        <v>No Discount</v>
      </c>
      <c r="P88" s="10">
        <f>_xlfn.XLOOKUP($E88,'Raw Data'!$E:$E,'Raw Data'!P:P,"ERROR",0,1)</f>
        <v>0</v>
      </c>
      <c r="Q88" s="9">
        <f>_xlfn.XLOOKUP($E88,'Raw Data'!$E:$E,'Raw Data'!Q:Q,"ERROR",0,1)</f>
        <v>8</v>
      </c>
      <c r="R88" s="9" t="str">
        <f>_xlfn.XLOOKUP($E88,'Raw Data'!$E:$E,'Raw Data'!R:R,"ERROR",0,1)</f>
        <v>oz</v>
      </c>
      <c r="S88" s="5" t="str">
        <f t="array" ref="S88">_xlfn.IFS(AND(T88&gt;0,T88&lt;=0.05),"0 to 0.05",AND(T88&gt;0.05,T88&lt;=0.1),"0.05 to 0.1",AND(T88&gt;0.1,T88&lt;=0.2),"0.1 to 0.2",AND(T88&gt;0.2,T88&lt;=0.3),"0.2 to 0.3",AND(T88&gt;0.3,T88&lt;=0.4),"0.3 to 0.4",AND(T88&gt;0.4,T88&lt;=0.5),"0.4 to 0.5",AND(T88&gt;0.5,T88&lt;=0.75),"0.5 to 0.75",AND(T88&gt;0.75,T88&lt;=1),"0.75 to 1",AND(T88&gt;1,T88&lt;=2),"1 to 2",AND(T88&gt;2,T88&lt;=3),"2 to 3",AND(T88&gt;3,T88&lt;=4),"3 to 4",AND(T88&gt;4,T88&lt;=5),"4 to 5",AND(T88&gt;5,T88&lt;=10),"5 to 10",T88&gt;10,"10+")</f>
        <v>0.2 to 0.3</v>
      </c>
      <c r="T88" s="10">
        <f>_xlfn.XLOOKUP($E88,'Raw Data'!$E:$E,'Raw Data'!T:T,"ERROR",0,1)</f>
        <v>0.270544470747379</v>
      </c>
      <c r="U88" s="15" t="str">
        <f t="array" ref="U88">_xlfn.IFS(AND(V88&gt;0,V88&lt;=0.05),"0 to 0.05",AND(V88&gt;0.05,V88&lt;=0.1),"0.05 to 0.1",AND(V88&gt;0.1,V88&lt;=0.2),"0.1 to 0.2",AND(V88&gt;0.2,V88&lt;=0.3),"0.2 to 0.3",AND(V88&gt;0.3,V88&lt;=0.4),"0.3 to 0.4",AND(V88&gt;0.4,V88&lt;=0.5),"0.4 to 0.5",AND(V88&gt;0.5,V88&lt;=0.75),"0.5 to 0.75",AND(V88&gt;0.75,V88&lt;=1),"0.75 to 1",AND(V88&gt;1,V88&lt;=2),"1 to 2",AND(V88&gt;2,V88&lt;=3),"2 to 3",AND(V88&gt;3,V88&lt;=4),"3 to 4",AND(V88&gt;4,V88&lt;=5),"4 to 5",AND(V88&gt;5,V88&lt;=10),"5 to 10",V88&gt;10,"10+")</f>
        <v>0.05 to 0.1</v>
      </c>
      <c r="V88" s="10">
        <f>_xlfn.XLOOKUP($E88,'Raw Data'!$E:$E,'Raw Data'!V:V,"ERROR",0,1)</f>
        <v>0.0730470071017924</v>
      </c>
      <c r="W88" s="15" t="str">
        <f t="array" ref="W88">_xlfn.IFS(AND(X88&gt;0,X88&lt;=0.05),"0 to 0.05",AND(X88&gt;0.05,X88&lt;=0.1),"0.05 to 0.1",AND(X88&gt;0.1,X88&lt;=0.2),"0.1 to 0.2",AND(X88&gt;0.2,X88&lt;=0.3),"0.2 to 0.3",AND(X88&gt;0.3,X88&lt;=0.4),"0.3 to 0.4",AND(X88&gt;0.4,X88&lt;=0.5),"0.4 to 0.5",AND(X88&gt;0.5,X88&lt;=0.75),"0.5 to 0.75",AND(X88&gt;0.75,X88&lt;=1),"0.75 to 1",AND(X88&gt;1,X88&lt;=2),"1 to 2",AND(X88&gt;2,X88&lt;=3),"2 to 3",AND(X88&gt;3,X88&lt;=4),"3 to 4",AND(X88&gt;4,X88&lt;=5),"4 to 5",AND(X88&gt;5,X88&lt;=10),"5 to 10",X88&gt;10,"10+")</f>
        <v>0.05 to 0.1</v>
      </c>
      <c r="X88" s="16">
        <f t="shared" si="6"/>
        <v>0.0730470071017924</v>
      </c>
      <c r="Y88" s="5" t="str">
        <f t="array" ref="Y88">_xlfn.IFS(AND(Z88&gt;0,Z88&lt;=1),"0 to 1",AND(Z88&gt;1,Z88&lt;=2),"1 to 2",AND(Z88&gt;2,Z88&lt;=4),"2 to 4",AND(Z88&gt;4,Z88&lt;=6),"4 to 6",AND(Z88&gt;6,Z88&lt;=8),"6 to 8",AND(Z88&gt;8,Z88&lt;=10),"8 to 10",AND(Z88&gt;10,Z88&lt;=15),"10 to 15",AND(Z88&gt;15,Z88&lt;=20),"15 to 20",AND(Z88&gt;20,Z88&lt;=25),"20 to 25",AND(Z88&gt;25,Z88&lt;=30),"25 to 30",AND(Z88&gt;30,Z88&lt;=40),"30 to 40",AND(Z88&gt;40,Z88&lt;=50),"40 to 50",Z88&gt;50,"50+")</f>
        <v>6 to 8</v>
      </c>
      <c r="Z88" s="9">
        <f>_xlfn.XLOOKUP($E88,'Raw Data'!$E:$E,'Raw Data'!Z:Z,"ERROR",0,1)</f>
        <v>8</v>
      </c>
      <c r="AA88" s="9" t="str">
        <f>_xlfn.XLOOKUP($E88,'Raw Data'!$E:$E,'Raw Data'!AA:AA,"ERROR",0,1)</f>
        <v>oz</v>
      </c>
    </row>
    <row r="89" hidden="1" spans="1:27">
      <c r="A89" s="5" t="str">
        <f>_xlfn.XLOOKUP($E89,'Raw Data'!$E:$E,'Raw Data'!A:A,"ERROR",0,1)</f>
        <v>AE</v>
      </c>
      <c r="B89" s="5" t="str">
        <f>_xlfn.XLOOKUP($E89,'Raw Data'!$E:$E,'Raw Data'!B:B,"ERROR",0,1)</f>
        <v>Hair Mousses</v>
      </c>
      <c r="C89" s="5" t="str">
        <f>_xlfn.XLOOKUP($E89,'Raw Data'!$E:$E,'Raw Data'!C:C,"ERROR",0,1)</f>
        <v>Tresemme</v>
      </c>
      <c r="D89" s="5" t="str">
        <f>_xlfn.XLOOKUP($E89,'Raw Data'!$E:$E,'Raw Data'!D:D,"ERROR",0,1)</f>
        <v>www.amazon.ae/dp/B00SD8K4NE</v>
      </c>
      <c r="E89" s="5" t="s">
        <v>288</v>
      </c>
      <c r="F89" s="9" t="str">
        <f>_xlfn.XLOOKUP($E89,'Raw Data'!$E:$E,'Raw Data'!F:F,"ERROR",0,1)</f>
        <v>TRESemmÃ© Flawless Curls Moisturizing  Mousse  Extra Hold Flawless Curls Styling  Mousse  10.5 oz</v>
      </c>
      <c r="G89" s="10">
        <f>_xlfn.XLOOKUP($E89,'Raw Data'!$E:$E,'Raw Data'!G:G,"ERROR",0,1)</f>
        <v>16</v>
      </c>
      <c r="H89" s="9">
        <f>_xlfn.XLOOKUP($E89,'Raw Data'!$E:$E,'Raw Data'!H:H,"ERROR",0,1)</f>
        <v>1428.02</v>
      </c>
      <c r="I89" s="9">
        <f>_xlfn.XLOOKUP($E89,'Raw Data'!$E:$E,'Raw Data'!I:I,"ERROR",0,1)</f>
        <v>0.00191186331793234</v>
      </c>
      <c r="J89" s="9" t="str">
        <f>_xlfn.XLOOKUP($E89,'Raw Data'!$E:$E,'Raw Data'!J:J,"ERROR",0,1)</f>
        <v>No</v>
      </c>
      <c r="K89" s="14" t="str">
        <f t="array" ref="K89">_xlfn.IFS(AND(L89&gt;0,L89&lt;=5),"0 to 5",AND(L89&gt;5,L89&lt;=10),"5 to 10",AND(L89&gt;10,L89&lt;=15),"10 to 15",AND(L89&gt;15,L89&lt;=20),"15 to 20",AND(L89&gt;20,L89&lt;=30),"20 to 30",AND(L89&gt;30,L89&lt;=40),"30 to 40",AND(L89&gt;40,L89&lt;=50),"40 to 50",AND(L89&gt;50,L89&lt;=75),"50 to 75",AND(L89&gt;75,L89&lt;=100),"75 to 100",AND(L89&gt;100,L89&lt;=150),"100 to 150",AND(L89&gt;150,L89&lt;=200),"150 to 200",AND(L89&gt;200,L89&lt;=250),"200 to 250",AND(L89&gt;250,L89&lt;=300),"250 to 300",AND(L89&gt;300,L89&lt;=400),"300 to 400",AND(L89&gt;400,L89&lt;=500),"400 to 500",L89&gt;500,"500+")</f>
        <v>75 to 100</v>
      </c>
      <c r="L89" s="9">
        <f>_xlfn.XLOOKUP($E89,'Raw Data'!$E:$E,'Raw Data'!L:L,"ERROR",0,1)</f>
        <v>87.1</v>
      </c>
      <c r="M89" s="14" t="str">
        <f t="array" ref="M89">_xlfn.IFS(AND(N89&gt;0,N89&lt;=5),"0 to 5",AND(N89&gt;5,N89&lt;=10),"5 to 10",AND(N89&gt;10,N89&lt;=15),"10 to 15",AND(N89&gt;15,N89&lt;=20),"15 to 20",AND(N89&gt;20,N89&lt;=30),"20 to 30",AND(N89&gt;30,N89&lt;=40),"30 to 40",AND(N89&gt;40,N89&lt;=50),"40 to 50",AND(N89&gt;50,N89&lt;=75),"50 to 75",AND(N89&gt;75,N89&lt;=100),"75 to 100",AND(N89&gt;100,N89&lt;=150),"100 to 150",AND(N89&gt;150,N89&lt;=200),"150 to 200",AND(N89&gt;200,N89&lt;=250),"200 to 250",AND(N89&gt;250,N89&lt;=300),"250 to 300",AND(N89&gt;300,N89&lt;=400),"300 to 400",AND(N89&gt;400,N89&lt;=500),"400 to 500",N89&gt;500,"500+")</f>
        <v>75 to 100</v>
      </c>
      <c r="N89" s="9">
        <f>_xlfn.XLOOKUP($E89,'Raw Data'!$E:$E,'Raw Data'!N:N,"ERROR",0,1)</f>
        <v>87.61</v>
      </c>
      <c r="O89" s="14" t="str">
        <f t="array" ref="O89">_xlfn.IFS(P89=0,"No Discount",AND(P89&gt;0,P89&lt;=0.02),"0% to 2%",AND(P89&gt;0.02,P89&lt;=0.04),"2% to 4%",AND(P89&gt;0.04,P89&lt;=0.06),"4% to 6%",AND(P89&gt;0.06,P89&lt;=0.08),"6% to 8%",AND(P89&gt;0.08,P89&lt;=0.1),"8% to 10%",AND(P89&gt;0.1,P89&lt;=0.15),"10% to 15%",AND(P89&gt;0.15,P89&lt;=0.2),"15% to 20%",AND(P89&gt;0.2,P89&lt;=0.25),"20% to 25%",AND(P89&gt;0.25,P89&lt;=0.3),"25% to 30%",AND(P89&gt;0.3,P89&lt;=0.4),"30% to 40%",AND(P89&gt;0.4,P89&lt;=0.5),"40% to 50%",AND(P89&gt;0.5,P89&lt;=0.75),"50% to 75%",AND(P89&gt;0.75,P89&lt;=1),"75% to 100%")</f>
        <v>0% to 2%</v>
      </c>
      <c r="P89" s="10">
        <f>_xlfn.XLOOKUP($E89,'Raw Data'!$E:$E,'Raw Data'!P:P,"ERROR",0,1)</f>
        <v>0.00582125328158892</v>
      </c>
      <c r="Q89" s="9">
        <f>_xlfn.XLOOKUP($E89,'Raw Data'!$E:$E,'Raw Data'!Q:Q,"ERROR",0,1)</f>
        <v>10.5</v>
      </c>
      <c r="R89" s="9" t="str">
        <f>_xlfn.XLOOKUP($E89,'Raw Data'!$E:$E,'Raw Data'!R:R,"ERROR",0,1)</f>
        <v>oz</v>
      </c>
      <c r="S89" s="5" t="str">
        <f t="array" ref="S89">_xlfn.IFS(AND(T89&gt;0,T89&lt;=0.05),"0 to 0.05",AND(T89&gt;0.05,T89&lt;=0.1),"0.05 to 0.1",AND(T89&gt;0.1,T89&lt;=0.2),"0.1 to 0.2",AND(T89&gt;0.2,T89&lt;=0.3),"0.2 to 0.3",AND(T89&gt;0.3,T89&lt;=0.4),"0.3 to 0.4",AND(T89&gt;0.4,T89&lt;=0.5),"0.4 to 0.5",AND(T89&gt;0.5,T89&lt;=0.75),"0.5 to 0.75",AND(T89&gt;0.75,T89&lt;=1),"0.75 to 1",AND(T89&gt;1,T89&lt;=2),"1 to 2",AND(T89&gt;2,T89&lt;=3),"2 to 3",AND(T89&gt;3,T89&lt;=4),"3 to 4",AND(T89&gt;4,T89&lt;=5),"4 to 5",AND(T89&gt;5,T89&lt;=10),"5 to 10",T89&gt;10,"10+")</f>
        <v>0.2 to 0.3</v>
      </c>
      <c r="T89" s="10">
        <f>_xlfn.XLOOKUP($E89,'Raw Data'!$E:$E,'Raw Data'!T:T,"ERROR",0,1)</f>
        <v>0.280528850024961</v>
      </c>
      <c r="U89" s="15" t="str">
        <f t="array" ref="U89">_xlfn.IFS(AND(V89&gt;0,V89&lt;=0.05),"0 to 0.05",AND(V89&gt;0.05,V89&lt;=0.1),"0.05 to 0.1",AND(V89&gt;0.1,V89&lt;=0.2),"0.1 to 0.2",AND(V89&gt;0.2,V89&lt;=0.3),"0.2 to 0.3",AND(V89&gt;0.3,V89&lt;=0.4),"0.3 to 0.4",AND(V89&gt;0.4,V89&lt;=0.5),"0.4 to 0.5",AND(V89&gt;0.5,V89&lt;=0.75),"0.5 to 0.75",AND(V89&gt;0.75,V89&lt;=1),"0.75 to 1",AND(V89&gt;1,V89&lt;=2),"1 to 2",AND(V89&gt;2,V89&lt;=3),"2 to 3",AND(V89&gt;3,V89&lt;=4),"3 to 4",AND(V89&gt;4,V89&lt;=5),"4 to 5",AND(V89&gt;5,V89&lt;=10),"5 to 10",V89&gt;10,"10+")</f>
        <v>0.05 to 0.1</v>
      </c>
      <c r="V89" s="10">
        <f>_xlfn.XLOOKUP($E89,'Raw Data'!$E:$E,'Raw Data'!V:V,"ERROR",0,1)</f>
        <v>0.0761862891927146</v>
      </c>
      <c r="W89" s="15" t="str">
        <f t="array" ref="W89">_xlfn.IFS(AND(X89&gt;0,X89&lt;=0.05),"0 to 0.05",AND(X89&gt;0.05,X89&lt;=0.1),"0.05 to 0.1",AND(X89&gt;0.1,X89&lt;=0.2),"0.1 to 0.2",AND(X89&gt;0.2,X89&lt;=0.3),"0.2 to 0.3",AND(X89&gt;0.3,X89&lt;=0.4),"0.3 to 0.4",AND(X89&gt;0.4,X89&lt;=0.5),"0.4 to 0.5",AND(X89&gt;0.5,X89&lt;=0.75),"0.5 to 0.75",AND(X89&gt;0.75,X89&lt;=1),"0.75 to 1",AND(X89&gt;1,X89&lt;=2),"1 to 2",AND(X89&gt;2,X89&lt;=3),"2 to 3",AND(X89&gt;3,X89&lt;=4),"3 to 4",AND(X89&gt;4,X89&lt;=5),"4 to 5",AND(X89&gt;5,X89&lt;=10),"5 to 10",X89&gt;10,"10+")</f>
        <v>0.05 to 0.1</v>
      </c>
      <c r="X89" s="16">
        <f t="shared" si="6"/>
        <v>0.0757427895067394</v>
      </c>
      <c r="Y89" s="5" t="str">
        <f t="array" ref="Y89">_xlfn.IFS(AND(Z89&gt;0,Z89&lt;=1),"0 to 1",AND(Z89&gt;1,Z89&lt;=2),"1 to 2",AND(Z89&gt;2,Z89&lt;=4),"2 to 4",AND(Z89&gt;4,Z89&lt;=6),"4 to 6",AND(Z89&gt;6,Z89&lt;=8),"6 to 8",AND(Z89&gt;8,Z89&lt;=10),"8 to 10",AND(Z89&gt;10,Z89&lt;=15),"10 to 15",AND(Z89&gt;15,Z89&lt;=20),"15 to 20",AND(Z89&gt;20,Z89&lt;=25),"20 to 25",AND(Z89&gt;25,Z89&lt;=30),"25 to 30",AND(Z89&gt;30,Z89&lt;=40),"30 to 40",AND(Z89&gt;40,Z89&lt;=50),"40 to 50",Z89&gt;50,"50+")</f>
        <v>10 to 15</v>
      </c>
      <c r="Z89" s="9">
        <f>_xlfn.XLOOKUP($E89,'Raw Data'!$E:$E,'Raw Data'!Z:Z,"ERROR",0,1)</f>
        <v>10.5</v>
      </c>
      <c r="AA89" s="9" t="str">
        <f>_xlfn.XLOOKUP($E89,'Raw Data'!$E:$E,'Raw Data'!AA:AA,"ERROR",0,1)</f>
        <v>oz</v>
      </c>
    </row>
    <row r="90" hidden="1" spans="1:27">
      <c r="A90" s="5" t="str">
        <f>_xlfn.XLOOKUP($E90,'Raw Data'!$E:$E,'Raw Data'!A:A,"ERROR",0,1)</f>
        <v>AE</v>
      </c>
      <c r="B90" s="5" t="str">
        <f>_xlfn.XLOOKUP($E90,'Raw Data'!$E:$E,'Raw Data'!B:B,"ERROR",0,1)</f>
        <v>Hair Mousses</v>
      </c>
      <c r="C90" s="5" t="str">
        <f>_xlfn.XLOOKUP($E90,'Raw Data'!$E:$E,'Raw Data'!C:C,"ERROR",0,1)</f>
        <v>thank god it's natural</v>
      </c>
      <c r="D90" s="5" t="str">
        <f>_xlfn.XLOOKUP($E90,'Raw Data'!$E:$E,'Raw Data'!D:D,"ERROR",0,1)</f>
        <v>www.amazon.ae/dp/B07NSFFBFD</v>
      </c>
      <c r="E90" s="5" t="s">
        <v>289</v>
      </c>
      <c r="F90" s="9" t="str">
        <f>_xlfn.XLOOKUP($E90,'Raw Data'!$E:$E,'Raw Data'!F:F,"ERROR",0,1)</f>
        <v>tgin Honey Whip Hydrating Mousse For Natural Hair - Dry Hair - Curly Hair - Damaged Hair - 8 Oz tgin Honey Whip Hydrating Mousse For Natural Hair - Dry Hair - Curly Hair - Damaged Hair - 8 Oz</v>
      </c>
      <c r="G90" s="10">
        <f>_xlfn.XLOOKUP($E90,'Raw Data'!$E:$E,'Raw Data'!G:G,"ERROR",0,1)</f>
        <v>20</v>
      </c>
      <c r="H90" s="9">
        <f>_xlfn.XLOOKUP($E90,'Raw Data'!$E:$E,'Raw Data'!H:H,"ERROR",0,1)</f>
        <v>1427.97</v>
      </c>
      <c r="I90" s="9">
        <f>_xlfn.XLOOKUP($E90,'Raw Data'!$E:$E,'Raw Data'!I:I,"ERROR",0,1)</f>
        <v>0.00191179637687696</v>
      </c>
      <c r="J90" s="9" t="str">
        <f>_xlfn.XLOOKUP($E90,'Raw Data'!$E:$E,'Raw Data'!J:J,"ERROR",0,1)</f>
        <v>No</v>
      </c>
      <c r="K90" s="14" t="str">
        <f t="array" ref="K90">_xlfn.IFS(AND(L90&gt;0,L90&lt;=5),"0 to 5",AND(L90&gt;5,L90&lt;=10),"5 to 10",AND(L90&gt;10,L90&lt;=15),"10 to 15",AND(L90&gt;15,L90&lt;=20),"15 to 20",AND(L90&gt;20,L90&lt;=30),"20 to 30",AND(L90&gt;30,L90&lt;=40),"30 to 40",AND(L90&gt;40,L90&lt;=50),"40 to 50",AND(L90&gt;50,L90&lt;=75),"50 to 75",AND(L90&gt;75,L90&lt;=100),"75 to 100",AND(L90&gt;100,L90&lt;=150),"100 to 150",AND(L90&gt;150,L90&lt;=200),"150 to 200",AND(L90&gt;200,L90&lt;=250),"200 to 250",AND(L90&gt;250,L90&lt;=300),"250 to 300",AND(L90&gt;300,L90&lt;=400),"300 to 400",AND(L90&gt;400,L90&lt;=500),"400 to 500",L90&gt;500,"500+")</f>
        <v>50 to 75</v>
      </c>
      <c r="L90" s="9">
        <f>_xlfn.XLOOKUP($E90,'Raw Data'!$E:$E,'Raw Data'!L:L,"ERROR",0,1)</f>
        <v>71.57</v>
      </c>
      <c r="M90" s="14" t="str">
        <f t="array" ref="M90">_xlfn.IFS(AND(N90&gt;0,N90&lt;=5),"0 to 5",AND(N90&gt;5,N90&lt;=10),"5 to 10",AND(N90&gt;10,N90&lt;=15),"10 to 15",AND(N90&gt;15,N90&lt;=20),"15 to 20",AND(N90&gt;20,N90&lt;=30),"20 to 30",AND(N90&gt;30,N90&lt;=40),"30 to 40",AND(N90&gt;40,N90&lt;=50),"40 to 50",AND(N90&gt;50,N90&lt;=75),"50 to 75",AND(N90&gt;75,N90&lt;=100),"75 to 100",AND(N90&gt;100,N90&lt;=150),"100 to 150",AND(N90&gt;150,N90&lt;=200),"150 to 200",AND(N90&gt;200,N90&lt;=250),"200 to 250",AND(N90&gt;250,N90&lt;=300),"250 to 300",AND(N90&gt;300,N90&lt;=400),"300 to 400",AND(N90&gt;400,N90&lt;=500),"400 to 500",N90&gt;500,"500+")</f>
        <v>50 to 75</v>
      </c>
      <c r="N90" s="9">
        <f>_xlfn.XLOOKUP($E90,'Raw Data'!$E:$E,'Raw Data'!N:N,"ERROR",0,1)</f>
        <v>71.68</v>
      </c>
      <c r="O90" s="14" t="str">
        <f t="array" ref="O90">_xlfn.IFS(P90=0,"No Discount",AND(P90&gt;0,P90&lt;=0.02),"0% to 2%",AND(P90&gt;0.02,P90&lt;=0.04),"2% to 4%",AND(P90&gt;0.04,P90&lt;=0.06),"4% to 6%",AND(P90&gt;0.06,P90&lt;=0.08),"6% to 8%",AND(P90&gt;0.08,P90&lt;=0.1),"8% to 10%",AND(P90&gt;0.1,P90&lt;=0.15),"10% to 15%",AND(P90&gt;0.15,P90&lt;=0.2),"15% to 20%",AND(P90&gt;0.2,P90&lt;=0.25),"20% to 25%",AND(P90&gt;0.25,P90&lt;=0.3),"25% to 30%",AND(P90&gt;0.3,P90&lt;=0.4),"30% to 40%",AND(P90&gt;0.4,P90&lt;=0.5),"40% to 50%",AND(P90&gt;0.5,P90&lt;=0.75),"50% to 75%",AND(P90&gt;0.75,P90&lt;=1),"75% to 100%")</f>
        <v>0% to 2%</v>
      </c>
      <c r="P90" s="10">
        <f>_xlfn.XLOOKUP($E90,'Raw Data'!$E:$E,'Raw Data'!P:P,"ERROR",0,1)</f>
        <v>0.0015345982142859</v>
      </c>
      <c r="Q90" s="9">
        <f>_xlfn.XLOOKUP($E90,'Raw Data'!$E:$E,'Raw Data'!Q:Q,"ERROR",0,1)</f>
        <v>8</v>
      </c>
      <c r="R90" s="9" t="str">
        <f>_xlfn.XLOOKUP($E90,'Raw Data'!$E:$E,'Raw Data'!R:R,"ERROR",0,1)</f>
        <v>oz</v>
      </c>
      <c r="S90" s="5" t="str">
        <f t="array" ref="S90">_xlfn.IFS(AND(T90&gt;0,T90&lt;=0.05),"0 to 0.05",AND(T90&gt;0.05,T90&lt;=0.1),"0.05 to 0.1",AND(T90&gt;0.1,T90&lt;=0.2),"0.1 to 0.2",AND(T90&gt;0.2,T90&lt;=0.3),"0.2 to 0.3",AND(T90&gt;0.3,T90&lt;=0.4),"0.3 to 0.4",AND(T90&gt;0.4,T90&lt;=0.5),"0.4 to 0.5",AND(T90&gt;0.5,T90&lt;=0.75),"0.5 to 0.75",AND(T90&gt;0.75,T90&lt;=1),"0.75 to 1",AND(T90&gt;1,T90&lt;=2),"1 to 2",AND(T90&gt;2,T90&lt;=3),"2 to 3",AND(T90&gt;3,T90&lt;=4),"3 to 4",AND(T90&gt;4,T90&lt;=5),"4 to 5",AND(T90&gt;5,T90&lt;=10),"5 to 10",T90&gt;10,"10+")</f>
        <v>0.3 to 0.4</v>
      </c>
      <c r="T90" s="10">
        <f>_xlfn.XLOOKUP($E90,'Raw Data'!$E:$E,'Raw Data'!T:T,"ERROR",0,1)</f>
        <v>0.302544808927967</v>
      </c>
      <c r="U90" s="15" t="str">
        <f t="array" ref="U90">_xlfn.IFS(AND(V90&gt;0,V90&lt;=0.05),"0 to 0.05",AND(V90&gt;0.05,V90&lt;=0.1),"0.05 to 0.1",AND(V90&gt;0.1,V90&lt;=0.2),"0.1 to 0.2",AND(V90&gt;0.2,V90&lt;=0.3),"0.2 to 0.3",AND(V90&gt;0.3,V90&lt;=0.4),"0.3 to 0.4",AND(V90&gt;0.4,V90&lt;=0.5),"0.4 to 0.5",AND(V90&gt;0.5,V90&lt;=0.75),"0.5 to 0.75",AND(V90&gt;0.75,V90&lt;=1),"0.75 to 1",AND(V90&gt;1,V90&lt;=2),"1 to 2",AND(V90&gt;2,V90&lt;=3),"2 to 3",AND(V90&gt;3,V90&lt;=4),"3 to 4",AND(V90&gt;4,V90&lt;=5),"4 to 5",AND(V90&gt;5,V90&lt;=10),"5 to 10",V90&gt;10,"10+")</f>
        <v>0.05 to 0.1</v>
      </c>
      <c r="V90" s="10">
        <f>_xlfn.XLOOKUP($E90,'Raw Data'!$E:$E,'Raw Data'!V:V,"ERROR",0,1)</f>
        <v>0.0818126479540074</v>
      </c>
      <c r="W90" s="15" t="str">
        <f t="array" ref="W90">_xlfn.IFS(AND(X90&gt;0,X90&lt;=0.05),"0 to 0.05",AND(X90&gt;0.05,X90&lt;=0.1),"0.05 to 0.1",AND(X90&gt;0.1,X90&lt;=0.2),"0.1 to 0.2",AND(X90&gt;0.2,X90&lt;=0.3),"0.2 to 0.3",AND(X90&gt;0.3,X90&lt;=0.4),"0.3 to 0.4",AND(X90&gt;0.4,X90&lt;=0.5),"0.4 to 0.5",AND(X90&gt;0.5,X90&lt;=0.75),"0.5 to 0.75",AND(X90&gt;0.75,X90&lt;=1),"0.75 to 1",AND(X90&gt;1,X90&lt;=2),"1 to 2",AND(X90&gt;2,X90&lt;=3),"2 to 3",AND(X90&gt;3,X90&lt;=4),"3 to 4",AND(X90&gt;4,X90&lt;=5),"4 to 5",AND(X90&gt;5,X90&lt;=10),"5 to 10",X90&gt;10,"10+")</f>
        <v>0.05 to 0.1</v>
      </c>
      <c r="X90" s="16">
        <f t="shared" si="6"/>
        <v>0.0816870984105512</v>
      </c>
      <c r="Y90" s="5" t="str">
        <f t="array" ref="Y90">_xlfn.IFS(AND(Z90&gt;0,Z90&lt;=1),"0 to 1",AND(Z90&gt;1,Z90&lt;=2),"1 to 2",AND(Z90&gt;2,Z90&lt;=4),"2 to 4",AND(Z90&gt;4,Z90&lt;=6),"4 to 6",AND(Z90&gt;6,Z90&lt;=8),"6 to 8",AND(Z90&gt;8,Z90&lt;=10),"8 to 10",AND(Z90&gt;10,Z90&lt;=15),"10 to 15",AND(Z90&gt;15,Z90&lt;=20),"15 to 20",AND(Z90&gt;20,Z90&lt;=25),"20 to 25",AND(Z90&gt;25,Z90&lt;=30),"25 to 30",AND(Z90&gt;30,Z90&lt;=40),"30 to 40",AND(Z90&gt;40,Z90&lt;=50),"40 to 50",Z90&gt;50,"50+")</f>
        <v>6 to 8</v>
      </c>
      <c r="Z90" s="9">
        <f>_xlfn.XLOOKUP($E90,'Raw Data'!$E:$E,'Raw Data'!Z:Z,"ERROR",0,1)</f>
        <v>8</v>
      </c>
      <c r="AA90" s="9" t="str">
        <f>_xlfn.XLOOKUP($E90,'Raw Data'!$E:$E,'Raw Data'!AA:AA,"ERROR",0,1)</f>
        <v>oz</v>
      </c>
    </row>
    <row r="91" hidden="1" spans="1:27">
      <c r="A91" s="5" t="str">
        <f>_xlfn.XLOOKUP($E91,'Raw Data'!$E:$E,'Raw Data'!A:A,"ERROR",0,1)</f>
        <v>AE</v>
      </c>
      <c r="B91" s="5" t="str">
        <f>_xlfn.XLOOKUP($E91,'Raw Data'!$E:$E,'Raw Data'!B:B,"ERROR",0,1)</f>
        <v>Hair Mousses</v>
      </c>
      <c r="C91" s="5" t="str">
        <f>_xlfn.XLOOKUP($E91,'Raw Data'!$E:$E,'Raw Data'!C:C,"ERROR",0,1)</f>
        <v>ORS</v>
      </c>
      <c r="D91" s="5" t="str">
        <f>_xlfn.XLOOKUP($E91,'Raw Data'!$E:$E,'Raw Data'!D:D,"ERROR",0,1)</f>
        <v>www.amazon.ae/dp/B00GMOZ9N6</v>
      </c>
      <c r="E91" s="5" t="s">
        <v>290</v>
      </c>
      <c r="F91" s="9" t="str">
        <f>_xlfn.XLOOKUP($E91,'Raw Data'!$E:$E,'Raw Data'!F:F,"ERROR",0,1)</f>
        <v>Ors Olive Oil Mousse Wrap / Set 7 Ounce (207ml) (3 Pack)</v>
      </c>
      <c r="G91" s="10">
        <f>_xlfn.XLOOKUP($E91,'Raw Data'!$E:$E,'Raw Data'!G:G,"ERROR",0,1)</f>
        <v>13</v>
      </c>
      <c r="H91" s="9">
        <f>_xlfn.XLOOKUP($E91,'Raw Data'!$E:$E,'Raw Data'!H:H,"ERROR",0,1)</f>
        <v>1405.44</v>
      </c>
      <c r="I91" s="9">
        <f>_xlfn.XLOOKUP($E91,'Raw Data'!$E:$E,'Raw Data'!I:I,"ERROR",0,1)</f>
        <v>0.00188163273732499</v>
      </c>
      <c r="J91" s="9" t="str">
        <f>_xlfn.XLOOKUP($E91,'Raw Data'!$E:$E,'Raw Data'!J:J,"ERROR",0,1)</f>
        <v>No</v>
      </c>
      <c r="K91" s="14" t="str">
        <f t="array" ref="K91">_xlfn.IFS(AND(L91&gt;0,L91&lt;=5),"0 to 5",AND(L91&gt;5,L91&lt;=10),"5 to 10",AND(L91&gt;10,L91&lt;=15),"10 to 15",AND(L91&gt;15,L91&lt;=20),"15 to 20",AND(L91&gt;20,L91&lt;=30),"20 to 30",AND(L91&gt;30,L91&lt;=40),"30 to 40",AND(L91&gt;40,L91&lt;=50),"40 to 50",AND(L91&gt;50,L91&lt;=75),"50 to 75",AND(L91&gt;75,L91&lt;=100),"75 to 100",AND(L91&gt;100,L91&lt;=150),"100 to 150",AND(L91&gt;150,L91&lt;=200),"150 to 200",AND(L91&gt;200,L91&lt;=250),"200 to 250",AND(L91&gt;250,L91&lt;=300),"250 to 300",AND(L91&gt;300,L91&lt;=400),"300 to 400",AND(L91&gt;400,L91&lt;=500),"400 to 500",L91&gt;500,"500+")</f>
        <v>100 to 150</v>
      </c>
      <c r="L91" s="9">
        <f>_xlfn.XLOOKUP($E91,'Raw Data'!$E:$E,'Raw Data'!L:L,"ERROR",0,1)</f>
        <v>112.13</v>
      </c>
      <c r="M91" s="14" t="str">
        <f t="array" ref="M91">_xlfn.IFS(AND(N91&gt;0,N91&lt;=5),"0 to 5",AND(N91&gt;5,N91&lt;=10),"5 to 10",AND(N91&gt;10,N91&lt;=15),"10 to 15",AND(N91&gt;15,N91&lt;=20),"15 to 20",AND(N91&gt;20,N91&lt;=30),"20 to 30",AND(N91&gt;30,N91&lt;=40),"30 to 40",AND(N91&gt;40,N91&lt;=50),"40 to 50",AND(N91&gt;50,N91&lt;=75),"50 to 75",AND(N91&gt;75,N91&lt;=100),"75 to 100",AND(N91&gt;100,N91&lt;=150),"100 to 150",AND(N91&gt;150,N91&lt;=200),"150 to 200",AND(N91&gt;200,N91&lt;=250),"200 to 250",AND(N91&gt;250,N91&lt;=300),"250 to 300",AND(N91&gt;300,N91&lt;=400),"300 to 400",AND(N91&gt;400,N91&lt;=500),"400 to 500",N91&gt;500,"500+")</f>
        <v>100 to 150</v>
      </c>
      <c r="N91" s="9">
        <f>_xlfn.XLOOKUP($E91,'Raw Data'!$E:$E,'Raw Data'!N:N,"ERROR",0,1)</f>
        <v>116.98</v>
      </c>
      <c r="O91" s="14" t="str">
        <f t="array" ref="O91">_xlfn.IFS(P91=0,"No Discount",AND(P91&gt;0,P91&lt;=0.02),"0% to 2%",AND(P91&gt;0.02,P91&lt;=0.04),"2% to 4%",AND(P91&gt;0.04,P91&lt;=0.06),"4% to 6%",AND(P91&gt;0.06,P91&lt;=0.08),"6% to 8%",AND(P91&gt;0.08,P91&lt;=0.1),"8% to 10%",AND(P91&gt;0.1,P91&lt;=0.15),"10% to 15%",AND(P91&gt;0.15,P91&lt;=0.2),"15% to 20%",AND(P91&gt;0.2,P91&lt;=0.25),"20% to 25%",AND(P91&gt;0.25,P91&lt;=0.3),"25% to 30%",AND(P91&gt;0.3,P91&lt;=0.4),"30% to 40%",AND(P91&gt;0.4,P91&lt;=0.5),"40% to 50%",AND(P91&gt;0.5,P91&lt;=0.75),"50% to 75%",AND(P91&gt;0.75,P91&lt;=1),"75% to 100%")</f>
        <v>4% to 6%</v>
      </c>
      <c r="P91" s="10">
        <f>_xlfn.XLOOKUP($E91,'Raw Data'!$E:$E,'Raw Data'!P:P,"ERROR",0,1)</f>
        <v>0.0414600786459225</v>
      </c>
      <c r="Q91" s="9">
        <f>_xlfn.XLOOKUP($E91,'Raw Data'!$E:$E,'Raw Data'!Q:Q,"ERROR",0,1)</f>
        <v>21</v>
      </c>
      <c r="R91" s="9" t="str">
        <f>_xlfn.XLOOKUP($E91,'Raw Data'!$E:$E,'Raw Data'!R:R,"ERROR",0,1)</f>
        <v>oz</v>
      </c>
      <c r="S91" s="5" t="str">
        <f t="array" ref="S91">_xlfn.IFS(AND(T91&gt;0,T91&lt;=0.05),"0 to 0.05",AND(T91&gt;0.05,T91&lt;=0.1),"0.05 to 0.1",AND(T91&gt;0.1,T91&lt;=0.2),"0.1 to 0.2",AND(T91&gt;0.2,T91&lt;=0.3),"0.2 to 0.3",AND(T91&gt;0.3,T91&lt;=0.4),"0.3 to 0.4",AND(T91&gt;0.4,T91&lt;=0.5),"0.4 to 0.5",AND(T91&gt;0.5,T91&lt;=0.75),"0.5 to 0.75",AND(T91&gt;0.75,T91&lt;=1),"0.75 to 1",AND(T91&gt;1,T91&lt;=2),"1 to 2",AND(T91&gt;2,T91&lt;=3),"2 to 3",AND(T91&gt;3,T91&lt;=4),"3 to 4",AND(T91&gt;4,T91&lt;=5),"4 to 5",AND(T91&gt;5,T91&lt;=10),"5 to 10",T91&gt;10,"10+")</f>
        <v>0.1 to 0.2</v>
      </c>
      <c r="T91" s="10">
        <f>_xlfn.XLOOKUP($E91,'Raw Data'!$E:$E,'Raw Data'!T:T,"ERROR",0,1)</f>
        <v>0.180572330386331</v>
      </c>
      <c r="U91" s="15" t="str">
        <f t="array" ref="U91">_xlfn.IFS(AND(V91&gt;0,V91&lt;=0.05),"0 to 0.05",AND(V91&gt;0.05,V91&lt;=0.1),"0.05 to 0.1",AND(V91&gt;0.1,V91&lt;=0.2),"0.1 to 0.2",AND(V91&gt;0.2,V91&lt;=0.3),"0.2 to 0.3",AND(V91&gt;0.3,V91&lt;=0.4),"0.3 to 0.4",AND(V91&gt;0.4,V91&lt;=0.5),"0.4 to 0.5",AND(V91&gt;0.5,V91&lt;=0.75),"0.5 to 0.75",AND(V91&gt;0.75,V91&lt;=1),"0.75 to 1",AND(V91&gt;1,V91&lt;=2),"1 to 2",AND(V91&gt;2,V91&lt;=3),"2 to 3",AND(V91&gt;3,V91&lt;=4),"3 to 4",AND(V91&gt;4,V91&lt;=5),"4 to 5",AND(V91&gt;5,V91&lt;=10),"5 to 10",V91&gt;10,"10+")</f>
        <v>0.05 to 0.1</v>
      </c>
      <c r="V91" s="10">
        <f>_xlfn.XLOOKUP($E91,'Raw Data'!$E:$E,'Raw Data'!V:V,"ERROR",0,1)</f>
        <v>0.0508633267307599</v>
      </c>
      <c r="W91" s="15" t="str">
        <f t="array" ref="W91">_xlfn.IFS(AND(X91&gt;0,X91&lt;=0.05),"0 to 0.05",AND(X91&gt;0.05,X91&lt;=0.1),"0.05 to 0.1",AND(X91&gt;0.1,X91&lt;=0.2),"0.1 to 0.2",AND(X91&gt;0.2,X91&lt;=0.3),"0.2 to 0.3",AND(X91&gt;0.3,X91&lt;=0.4),"0.3 to 0.4",AND(X91&gt;0.4,X91&lt;=0.5),"0.4 to 0.5",AND(X91&gt;0.5,X91&lt;=0.75),"0.5 to 0.75",AND(X91&gt;0.75,X91&lt;=1),"0.75 to 1",AND(X91&gt;1,X91&lt;=2),"1 to 2",AND(X91&gt;2,X91&lt;=3),"2 to 3",AND(X91&gt;3,X91&lt;=4),"3 to 4",AND(X91&gt;4,X91&lt;=5),"4 to 5",AND(X91&gt;5,X91&lt;=10),"5 to 10",X91&gt;10,"10+")</f>
        <v>0 to 0.05</v>
      </c>
      <c r="X91" s="16">
        <f t="shared" si="6"/>
        <v>0.0487545292043094</v>
      </c>
      <c r="Y91" s="5" t="str">
        <f t="array" ref="Y91">_xlfn.IFS(AND(Z91&gt;0,Z91&lt;=1),"0 to 1",AND(Z91&gt;1,Z91&lt;=2),"1 to 2",AND(Z91&gt;2,Z91&lt;=4),"2 to 4",AND(Z91&gt;4,Z91&lt;=6),"4 to 6",AND(Z91&gt;6,Z91&lt;=8),"6 to 8",AND(Z91&gt;8,Z91&lt;=10),"8 to 10",AND(Z91&gt;10,Z91&lt;=15),"10 to 15",AND(Z91&gt;15,Z91&lt;=20),"15 to 20",AND(Z91&gt;20,Z91&lt;=25),"20 to 25",AND(Z91&gt;25,Z91&lt;=30),"25 to 30",AND(Z91&gt;30,Z91&lt;=40),"30 to 40",AND(Z91&gt;40,Z91&lt;=50),"40 to 50",Z91&gt;50,"50+")</f>
        <v>20 to 25</v>
      </c>
      <c r="Z91" s="9">
        <f>_xlfn.XLOOKUP($E91,'Raw Data'!$E:$E,'Raw Data'!Z:Z,"ERROR",0,1)</f>
        <v>21</v>
      </c>
      <c r="AA91" s="9" t="str">
        <f>_xlfn.XLOOKUP($E91,'Raw Data'!$E:$E,'Raw Data'!AA:AA,"ERROR",0,1)</f>
        <v>oz</v>
      </c>
    </row>
    <row r="92" hidden="1" spans="1:27">
      <c r="A92" s="5" t="str">
        <f>_xlfn.XLOOKUP($E92,'Raw Data'!$E:$E,'Raw Data'!A:A,"ERROR",0,1)</f>
        <v>AE</v>
      </c>
      <c r="B92" s="5" t="str">
        <f>_xlfn.XLOOKUP($E92,'Raw Data'!$E:$E,'Raw Data'!B:B,"ERROR",0,1)</f>
        <v>Hair Mousses</v>
      </c>
      <c r="C92" s="5" t="str">
        <f>_xlfn.XLOOKUP($E92,'Raw Data'!$E:$E,'Raw Data'!C:C,"ERROR",0,1)</f>
        <v>others</v>
      </c>
      <c r="D92" s="5" t="str">
        <f>_xlfn.XLOOKUP($E92,'Raw Data'!$E:$E,'Raw Data'!D:D,"ERROR",0,1)</f>
        <v>www.amazon.ae/dp/B07J3NXV3W</v>
      </c>
      <c r="E92" s="5" t="s">
        <v>291</v>
      </c>
      <c r="F92" s="9" t="str">
        <f>_xlfn.XLOOKUP($E92,'Raw Data'!$E:$E,'Raw Data'!F:F,"ERROR",0,1)</f>
        <v>Erborian Double Mousse Cleansing Foam - 145 ml, White</v>
      </c>
      <c r="G92" s="10">
        <f>_xlfn.XLOOKUP($E92,'Raw Data'!$E:$E,'Raw Data'!G:G,"ERROR",0,1)</f>
        <v>5</v>
      </c>
      <c r="H92" s="9">
        <f>_xlfn.XLOOKUP($E92,'Raw Data'!$E:$E,'Raw Data'!H:H,"ERROR",0,1)</f>
        <v>1389.42</v>
      </c>
      <c r="I92" s="9">
        <f>_xlfn.XLOOKUP($E92,'Raw Data'!$E:$E,'Raw Data'!I:I,"ERROR",0,1)</f>
        <v>0.00186018482318283</v>
      </c>
      <c r="J92" s="9" t="str">
        <f>_xlfn.XLOOKUP($E92,'Raw Data'!$E:$E,'Raw Data'!J:J,"ERROR",0,1)</f>
        <v>No</v>
      </c>
      <c r="K92" s="14" t="str">
        <f t="array" ref="K92">_xlfn.IFS(AND(L92&gt;0,L92&lt;=5),"0 to 5",AND(L92&gt;5,L92&lt;=10),"5 to 10",AND(L92&gt;10,L92&lt;=15),"10 to 15",AND(L92&gt;15,L92&lt;=20),"15 to 20",AND(L92&gt;20,L92&lt;=30),"20 to 30",AND(L92&gt;30,L92&lt;=40),"30 to 40",AND(L92&gt;40,L92&lt;=50),"40 to 50",AND(L92&gt;50,L92&lt;=75),"50 to 75",AND(L92&gt;75,L92&lt;=100),"75 to 100",AND(L92&gt;100,L92&lt;=150),"100 to 150",AND(L92&gt;150,L92&lt;=200),"150 to 200",AND(L92&gt;200,L92&lt;=250),"200 to 250",AND(L92&gt;250,L92&lt;=300),"250 to 300",AND(L92&gt;300,L92&lt;=400),"300 to 400",AND(L92&gt;400,L92&lt;=500),"400 to 500",L92&gt;500,"500+")</f>
        <v>250 to 300</v>
      </c>
      <c r="L92" s="9">
        <f>_xlfn.XLOOKUP($E92,'Raw Data'!$E:$E,'Raw Data'!L:L,"ERROR",0,1)</f>
        <v>254.93</v>
      </c>
      <c r="M92" s="14" t="str">
        <f t="array" ref="M92">_xlfn.IFS(AND(N92&gt;0,N92&lt;=5),"0 to 5",AND(N92&gt;5,N92&lt;=10),"5 to 10",AND(N92&gt;10,N92&lt;=15),"10 to 15",AND(N92&gt;15,N92&lt;=20),"15 to 20",AND(N92&gt;20,N92&lt;=30),"20 to 30",AND(N92&gt;30,N92&lt;=40),"30 to 40",AND(N92&gt;40,N92&lt;=50),"40 to 50",AND(N92&gt;50,N92&lt;=75),"50 to 75",AND(N92&gt;75,N92&lt;=100),"75 to 100",AND(N92&gt;100,N92&lt;=150),"100 to 150",AND(N92&gt;150,N92&lt;=200),"150 to 200",AND(N92&gt;200,N92&lt;=250),"200 to 250",AND(N92&gt;250,N92&lt;=300),"250 to 300",AND(N92&gt;300,N92&lt;=400),"300 to 400",AND(N92&gt;400,N92&lt;=500),"400 to 500",N92&gt;500,"500+")</f>
        <v>250 to 300</v>
      </c>
      <c r="N92" s="9">
        <f>_xlfn.XLOOKUP($E92,'Raw Data'!$E:$E,'Raw Data'!N:N,"ERROR",0,1)</f>
        <v>254.93</v>
      </c>
      <c r="O92" s="14" t="str">
        <f t="array" ref="O92">_xlfn.IFS(P92=0,"No Discount",AND(P92&gt;0,P92&lt;=0.02),"0% to 2%",AND(P92&gt;0.02,P92&lt;=0.04),"2% to 4%",AND(P92&gt;0.04,P92&lt;=0.06),"4% to 6%",AND(P92&gt;0.06,P92&lt;=0.08),"6% to 8%",AND(P92&gt;0.08,P92&lt;=0.1),"8% to 10%",AND(P92&gt;0.1,P92&lt;=0.15),"10% to 15%",AND(P92&gt;0.15,P92&lt;=0.2),"15% to 20%",AND(P92&gt;0.2,P92&lt;=0.25),"20% to 25%",AND(P92&gt;0.25,P92&lt;=0.3),"25% to 30%",AND(P92&gt;0.3,P92&lt;=0.4),"30% to 40%",AND(P92&gt;0.4,P92&lt;=0.5),"40% to 50%",AND(P92&gt;0.5,P92&lt;=0.75),"50% to 75%",AND(P92&gt;0.75,P92&lt;=1),"75% to 100%")</f>
        <v>No Discount</v>
      </c>
      <c r="P92" s="10">
        <f>_xlfn.XLOOKUP($E92,'Raw Data'!$E:$E,'Raw Data'!P:P,"ERROR",0,1)</f>
        <v>0</v>
      </c>
      <c r="Q92" s="9">
        <f>_xlfn.XLOOKUP($E92,'Raw Data'!$E:$E,'Raw Data'!Q:Q,"ERROR",0,1)</f>
        <v>145</v>
      </c>
      <c r="R92" s="9" t="str">
        <f>_xlfn.XLOOKUP($E92,'Raw Data'!$E:$E,'Raw Data'!R:R,"ERROR",0,1)</f>
        <v>ml</v>
      </c>
      <c r="S92" s="5" t="str">
        <f t="array" ref="S92">_xlfn.IFS(AND(T92&gt;0,T92&lt;=0.05),"0 to 0.05",AND(T92&gt;0.05,T92&lt;=0.1),"0.05 to 0.1",AND(T92&gt;0.1,T92&lt;=0.2),"0.1 to 0.2",AND(T92&gt;0.2,T92&lt;=0.3),"0.2 to 0.3",AND(T92&gt;0.3,T92&lt;=0.4),"0.3 to 0.4",AND(T92&gt;0.4,T92&lt;=0.5),"0.4 to 0.5",AND(T92&gt;0.5,T92&lt;=0.75),"0.5 to 0.75",AND(T92&gt;0.75,T92&lt;=1),"0.75 to 1",AND(T92&gt;1,T92&lt;=2),"1 to 2",AND(T92&gt;2,T92&lt;=3),"2 to 3",AND(T92&gt;3,T92&lt;=4),"3 to 4",AND(T92&gt;4,T92&lt;=5),"4 to 5",AND(T92&gt;5,T92&lt;=10),"5 to 10",T92&gt;10,"10+")</f>
        <v>1 to 2</v>
      </c>
      <c r="T92" s="10">
        <f>_xlfn.XLOOKUP($E92,'Raw Data'!$E:$E,'Raw Data'!T:T,"ERROR",0,1)</f>
        <v>1.7590772783011</v>
      </c>
      <c r="U92" s="15" t="str">
        <f t="array" ref="U92">_xlfn.IFS(AND(V92&gt;0,V92&lt;=0.05),"0 to 0.05",AND(V92&gt;0.05,V92&lt;=0.1),"0.05 to 0.1",AND(V92&gt;0.1,V92&lt;=0.2),"0.1 to 0.2",AND(V92&gt;0.2,V92&lt;=0.3),"0.2 to 0.3",AND(V92&gt;0.3,V92&lt;=0.4),"0.3 to 0.4",AND(V92&gt;0.4,V92&lt;=0.5),"0.4 to 0.5",AND(V92&gt;0.5,V92&lt;=0.75),"0.5 to 0.75",AND(V92&gt;0.75,V92&lt;=1),"0.75 to 1",AND(V92&gt;1,V92&lt;=2),"1 to 2",AND(V92&gt;2,V92&lt;=3),"2 to 3",AND(V92&gt;3,V92&lt;=4),"3 to 4",AND(V92&gt;4,V92&lt;=5),"4 to 5",AND(V92&gt;5,V92&lt;=10),"5 to 10",V92&gt;10,"10+")</f>
        <v>0.4 to 0.5</v>
      </c>
      <c r="V92" s="10">
        <f>_xlfn.XLOOKUP($E92,'Raw Data'!$E:$E,'Raw Data'!V:V,"ERROR",0,1)</f>
        <v>0.474950865141296</v>
      </c>
      <c r="W92" s="15" t="str">
        <f t="array" ref="W92">_xlfn.IFS(AND(X92&gt;0,X92&lt;=0.05),"0 to 0.05",AND(X92&gt;0.05,X92&lt;=0.1),"0.05 to 0.1",AND(X92&gt;0.1,X92&lt;=0.2),"0.1 to 0.2",AND(X92&gt;0.2,X92&lt;=0.3),"0.2 to 0.3",AND(X92&gt;0.3,X92&lt;=0.4),"0.3 to 0.4",AND(X92&gt;0.4,X92&lt;=0.5),"0.4 to 0.5",AND(X92&gt;0.5,X92&lt;=0.75),"0.5 to 0.75",AND(X92&gt;0.75,X92&lt;=1),"0.75 to 1",AND(X92&gt;1,X92&lt;=2),"1 to 2",AND(X92&gt;2,X92&lt;=3),"2 to 3",AND(X92&gt;3,X92&lt;=4),"3 to 4",AND(X92&gt;4,X92&lt;=5),"4 to 5",AND(X92&gt;5,X92&lt;=10),"5 to 10",X92&gt;10,"10+")</f>
        <v>0.4 to 0.5</v>
      </c>
      <c r="X92" s="16">
        <f t="shared" si="6"/>
        <v>0.474950865141296</v>
      </c>
      <c r="Y92" s="5" t="str">
        <f t="array" ref="Y92">_xlfn.IFS(AND(Z92&gt;0,Z92&lt;=1),"0 to 1",AND(Z92&gt;1,Z92&lt;=2),"1 to 2",AND(Z92&gt;2,Z92&lt;=4),"2 to 4",AND(Z92&gt;4,Z92&lt;=6),"4 to 6",AND(Z92&gt;6,Z92&lt;=8),"6 to 8",AND(Z92&gt;8,Z92&lt;=10),"8 to 10",AND(Z92&gt;10,Z92&lt;=15),"10 to 15",AND(Z92&gt;15,Z92&lt;=20),"15 to 20",AND(Z92&gt;20,Z92&lt;=25),"20 to 25",AND(Z92&gt;25,Z92&lt;=30),"25 to 30",AND(Z92&gt;30,Z92&lt;=40),"30 to 40",AND(Z92&gt;40,Z92&lt;=50),"40 to 50",Z92&gt;50,"50+")</f>
        <v>4 to 6</v>
      </c>
      <c r="Z92" s="9">
        <f>_xlfn.XLOOKUP($E92,'Raw Data'!$E:$E,'Raw Data'!Z:Z,"ERROR",0,1)</f>
        <v>4.901</v>
      </c>
      <c r="AA92" s="9" t="str">
        <f>_xlfn.XLOOKUP($E92,'Raw Data'!$E:$E,'Raw Data'!AA:AA,"ERROR",0,1)</f>
        <v>oz</v>
      </c>
    </row>
    <row r="93" hidden="1" spans="1:27">
      <c r="A93" s="5" t="str">
        <f>_xlfn.XLOOKUP($E93,'Raw Data'!$E:$E,'Raw Data'!A:A,"ERROR",0,1)</f>
        <v>AE</v>
      </c>
      <c r="B93" s="5" t="str">
        <f>_xlfn.XLOOKUP($E93,'Raw Data'!$E:$E,'Raw Data'!B:B,"ERROR",0,1)</f>
        <v>Hair Mousses</v>
      </c>
      <c r="C93" s="5" t="str">
        <f>_xlfn.XLOOKUP($E93,'Raw Data'!$E:$E,'Raw Data'!C:C,"ERROR",0,1)</f>
        <v>tricovel</v>
      </c>
      <c r="D93" s="5" t="str">
        <f>_xlfn.XLOOKUP($E93,'Raw Data'!$E:$E,'Raw Data'!D:D,"ERROR",0,1)</f>
        <v>www.amazon.ae/dp/B08JVD3WG3</v>
      </c>
      <c r="E93" s="5" t="s">
        <v>292</v>
      </c>
      <c r="F93" s="9" t="str">
        <f>_xlfn.XLOOKUP($E93,'Raw Data'!$E:$E,'Raw Data'!F:F,"ERROR",0,1)</f>
        <v>Tricovel Anti Dandruff Hair Mousse, 70 ml</v>
      </c>
      <c r="G93" s="10">
        <f>_xlfn.XLOOKUP($E93,'Raw Data'!$E:$E,'Raw Data'!G:G,"ERROR",0,1)</f>
        <v>6</v>
      </c>
      <c r="H93" s="9">
        <f>_xlfn.XLOOKUP($E93,'Raw Data'!$E:$E,'Raw Data'!H:H,"ERROR",0,1)</f>
        <v>1374.71</v>
      </c>
      <c r="I93" s="9">
        <f>_xlfn.XLOOKUP($E93,'Raw Data'!$E:$E,'Raw Data'!I:I,"ERROR",0,1)</f>
        <v>0.00184049076469151</v>
      </c>
      <c r="J93" s="9" t="str">
        <f>_xlfn.XLOOKUP($E93,'Raw Data'!$E:$E,'Raw Data'!J:J,"ERROR",0,1)</f>
        <v>No</v>
      </c>
      <c r="K93" s="14" t="str">
        <f t="array" ref="K93">_xlfn.IFS(AND(L93&gt;0,L93&lt;=5),"0 to 5",AND(L93&gt;5,L93&lt;=10),"5 to 10",AND(L93&gt;10,L93&lt;=15),"10 to 15",AND(L93&gt;15,L93&lt;=20),"15 to 20",AND(L93&gt;20,L93&lt;=30),"20 to 30",AND(L93&gt;30,L93&lt;=40),"30 to 40",AND(L93&gt;40,L93&lt;=50),"40 to 50",AND(L93&gt;50,L93&lt;=75),"50 to 75",AND(L93&gt;75,L93&lt;=100),"75 to 100",AND(L93&gt;100,L93&lt;=150),"100 to 150",AND(L93&gt;150,L93&lt;=200),"150 to 200",AND(L93&gt;200,L93&lt;=250),"200 to 250",AND(L93&gt;250,L93&lt;=300),"250 to 300",AND(L93&gt;300,L93&lt;=400),"300 to 400",AND(L93&gt;400,L93&lt;=500),"400 to 500",L93&gt;500,"500+")</f>
        <v>200 to 250</v>
      </c>
      <c r="L93" s="9">
        <f>_xlfn.XLOOKUP($E93,'Raw Data'!$E:$E,'Raw Data'!L:L,"ERROR",0,1)</f>
        <v>225.59</v>
      </c>
      <c r="M93" s="14" t="str">
        <f t="array" ref="M93">_xlfn.IFS(AND(N93&gt;0,N93&lt;=5),"0 to 5",AND(N93&gt;5,N93&lt;=10),"5 to 10",AND(N93&gt;10,N93&lt;=15),"10 to 15",AND(N93&gt;15,N93&lt;=20),"15 to 20",AND(N93&gt;20,N93&lt;=30),"20 to 30",AND(N93&gt;30,N93&lt;=40),"30 to 40",AND(N93&gt;40,N93&lt;=50),"40 to 50",AND(N93&gt;50,N93&lt;=75),"50 to 75",AND(N93&gt;75,N93&lt;=100),"75 to 100",AND(N93&gt;100,N93&lt;=150),"100 to 150",AND(N93&gt;150,N93&lt;=200),"150 to 200",AND(N93&gt;200,N93&lt;=250),"200 to 250",AND(N93&gt;250,N93&lt;=300),"250 to 300",AND(N93&gt;300,N93&lt;=400),"300 to 400",AND(N93&gt;400,N93&lt;=500),"400 to 500",N93&gt;500,"500+")</f>
        <v>200 to 250</v>
      </c>
      <c r="N93" s="9">
        <f>_xlfn.XLOOKUP($E93,'Raw Data'!$E:$E,'Raw Data'!N:N,"ERROR",0,1)</f>
        <v>232.19</v>
      </c>
      <c r="O93" s="14" t="str">
        <f t="array" ref="O93">_xlfn.IFS(P93=0,"No Discount",AND(P93&gt;0,P93&lt;=0.02),"0% to 2%",AND(P93&gt;0.02,P93&lt;=0.04),"2% to 4%",AND(P93&gt;0.04,P93&lt;=0.06),"4% to 6%",AND(P93&gt;0.06,P93&lt;=0.08),"6% to 8%",AND(P93&gt;0.08,P93&lt;=0.1),"8% to 10%",AND(P93&gt;0.1,P93&lt;=0.15),"10% to 15%",AND(P93&gt;0.15,P93&lt;=0.2),"15% to 20%",AND(P93&gt;0.2,P93&lt;=0.25),"20% to 25%",AND(P93&gt;0.25,P93&lt;=0.3),"25% to 30%",AND(P93&gt;0.3,P93&lt;=0.4),"30% to 40%",AND(P93&gt;0.4,P93&lt;=0.5),"40% to 50%",AND(P93&gt;0.5,P93&lt;=0.75),"50% to 75%",AND(P93&gt;0.75,P93&lt;=1),"75% to 100%")</f>
        <v>2% to 4%</v>
      </c>
      <c r="P93" s="10">
        <f>_xlfn.XLOOKUP($E93,'Raw Data'!$E:$E,'Raw Data'!P:P,"ERROR",0,1)</f>
        <v>0.0284249967698867</v>
      </c>
      <c r="Q93" s="9">
        <f>_xlfn.XLOOKUP($E93,'Raw Data'!$E:$E,'Raw Data'!Q:Q,"ERROR",0,1)</f>
        <v>70</v>
      </c>
      <c r="R93" s="9" t="str">
        <f>_xlfn.XLOOKUP($E93,'Raw Data'!$E:$E,'Raw Data'!R:R,"ERROR",0,1)</f>
        <v>ml</v>
      </c>
      <c r="S93" s="5" t="str">
        <f t="array" ref="S93">_xlfn.IFS(AND(T93&gt;0,T93&lt;=0.05),"0 to 0.05",AND(T93&gt;0.05,T93&lt;=0.1),"0.05 to 0.1",AND(T93&gt;0.1,T93&lt;=0.2),"0.1 to 0.2",AND(T93&gt;0.2,T93&lt;=0.3),"0.2 to 0.3",AND(T93&gt;0.3,T93&lt;=0.4),"0.3 to 0.4",AND(T93&gt;0.4,T93&lt;=0.5),"0.4 to 0.5",AND(T93&gt;0.5,T93&lt;=0.75),"0.5 to 0.75",AND(T93&gt;0.75,T93&lt;=1),"0.75 to 1",AND(T93&gt;1,T93&lt;=2),"1 to 2",AND(T93&gt;2,T93&lt;=3),"2 to 3",AND(T93&gt;3,T93&lt;=4),"3 to 4",AND(T93&gt;4,T93&lt;=5),"4 to 5",AND(T93&gt;5,T93&lt;=10),"5 to 10",T93&gt;10,"10+")</f>
        <v>3 to 4</v>
      </c>
      <c r="T93" s="10">
        <f>_xlfn.XLOOKUP($E93,'Raw Data'!$E:$E,'Raw Data'!T:T,"ERROR",0,1)</f>
        <v>3.22443613461017</v>
      </c>
      <c r="U93" s="15" t="str">
        <f t="array" ref="U93">_xlfn.IFS(AND(V93&gt;0,V93&lt;=0.05),"0 to 0.05",AND(V93&gt;0.05,V93&lt;=0.1),"0.05 to 0.1",AND(V93&gt;0.1,V93&lt;=0.2),"0.1 to 0.2",AND(V93&gt;0.2,V93&lt;=0.3),"0.2 to 0.3",AND(V93&gt;0.3,V93&lt;=0.4),"0.3 to 0.4",AND(V93&gt;0.4,V93&lt;=0.5),"0.4 to 0.5",AND(V93&gt;0.5,V93&lt;=0.75),"0.5 to 0.75",AND(V93&gt;0.75,V93&lt;=1),"0.75 to 1",AND(V93&gt;1,V93&lt;=2),"1 to 2",AND(V93&gt;2,V93&lt;=3),"2 to 3",AND(V93&gt;3,V93&lt;=4),"3 to 4",AND(V93&gt;4,V93&lt;=5),"4 to 5",AND(V93&gt;5,V93&lt;=10),"5 to 10",V93&gt;10,"10+")</f>
        <v>0.75 to 1</v>
      </c>
      <c r="V93" s="10">
        <f>_xlfn.XLOOKUP($E93,'Raw Data'!$E:$E,'Raw Data'!V:V,"ERROR",0,1)</f>
        <v>0.89606850057931</v>
      </c>
      <c r="W93" s="15" t="str">
        <f t="array" ref="W93">_xlfn.IFS(AND(X93&gt;0,X93&lt;=0.05),"0 to 0.05",AND(X93&gt;0.05,X93&lt;=0.1),"0.05 to 0.1",AND(X93&gt;0.1,X93&lt;=0.2),"0.1 to 0.2",AND(X93&gt;0.2,X93&lt;=0.3),"0.2 to 0.3",AND(X93&gt;0.3,X93&lt;=0.4),"0.3 to 0.4",AND(X93&gt;0.4,X93&lt;=0.5),"0.4 to 0.5",AND(X93&gt;0.5,X93&lt;=0.75),"0.5 to 0.75",AND(X93&gt;0.75,X93&lt;=1),"0.75 to 1",AND(X93&gt;1,X93&lt;=2),"1 to 2",AND(X93&gt;2,X93&lt;=3),"2 to 3",AND(X93&gt;3,X93&lt;=4),"3 to 4",AND(X93&gt;4,X93&lt;=5),"4 to 5",AND(X93&gt;5,X93&lt;=10),"5 to 10",X93&gt;10,"10+")</f>
        <v>0.75 to 1</v>
      </c>
      <c r="X93" s="16">
        <f t="shared" si="6"/>
        <v>0.870597756344745</v>
      </c>
      <c r="Y93" s="5" t="str">
        <f t="array" ref="Y93">_xlfn.IFS(AND(Z93&gt;0,Z93&lt;=1),"0 to 1",AND(Z93&gt;1,Z93&lt;=2),"1 to 2",AND(Z93&gt;2,Z93&lt;=4),"2 to 4",AND(Z93&gt;4,Z93&lt;=6),"4 to 6",AND(Z93&gt;6,Z93&lt;=8),"6 to 8",AND(Z93&gt;8,Z93&lt;=10),"8 to 10",AND(Z93&gt;10,Z93&lt;=15),"10 to 15",AND(Z93&gt;15,Z93&lt;=20),"15 to 20",AND(Z93&gt;20,Z93&lt;=25),"20 to 25",AND(Z93&gt;25,Z93&lt;=30),"25 to 30",AND(Z93&gt;30,Z93&lt;=40),"30 to 40",AND(Z93&gt;40,Z93&lt;=50),"40 to 50",Z93&gt;50,"50+")</f>
        <v>2 to 4</v>
      </c>
      <c r="Z93" s="9">
        <f>_xlfn.XLOOKUP($E93,'Raw Data'!$E:$E,'Raw Data'!Z:Z,"ERROR",0,1)</f>
        <v>2.366</v>
      </c>
      <c r="AA93" s="9" t="str">
        <f>_xlfn.XLOOKUP($E93,'Raw Data'!$E:$E,'Raw Data'!AA:AA,"ERROR",0,1)</f>
        <v>oz</v>
      </c>
    </row>
    <row r="94" hidden="1" spans="1:27">
      <c r="A94" s="5" t="str">
        <f>_xlfn.XLOOKUP($E94,'Raw Data'!$E:$E,'Raw Data'!A:A,"ERROR",0,1)</f>
        <v>AE</v>
      </c>
      <c r="B94" s="5" t="str">
        <f>_xlfn.XLOOKUP($E94,'Raw Data'!$E:$E,'Raw Data'!B:B,"ERROR",0,1)</f>
        <v>Hair Mousses</v>
      </c>
      <c r="C94" s="5" t="str">
        <f>_xlfn.XLOOKUP($E94,'Raw Data'!$E:$E,'Raw Data'!C:C,"ERROR",0,1)</f>
        <v>herbal essences</v>
      </c>
      <c r="D94" s="5" t="str">
        <f>_xlfn.XLOOKUP($E94,'Raw Data'!$E:$E,'Raw Data'!D:D,"ERROR",0,1)</f>
        <v>www.amazon.ae/dp/B003AYEG8U</v>
      </c>
      <c r="E94" s="5" t="s">
        <v>293</v>
      </c>
      <c r="F94" s="9" t="str">
        <f>_xlfn.XLOOKUP($E94,'Raw Data'!$E:$E,'Raw Data'!F:F,"ERROR",0,1)</f>
        <v>Herbal Essences Hair Mousse 6.8 Oz, Pack of 3</v>
      </c>
      <c r="G94" s="10">
        <f>_xlfn.XLOOKUP($E94,'Raw Data'!$E:$E,'Raw Data'!G:G,"ERROR",0,1)</f>
        <v>10</v>
      </c>
      <c r="H94" s="9">
        <f>_xlfn.XLOOKUP($E94,'Raw Data'!$E:$E,'Raw Data'!H:H,"ERROR",0,1)</f>
        <v>1366.29</v>
      </c>
      <c r="I94" s="9">
        <f>_xlfn.XLOOKUP($E94,'Raw Data'!$E:$E,'Raw Data'!I:I,"ERROR",0,1)</f>
        <v>0.00182921789096636</v>
      </c>
      <c r="J94" s="9" t="str">
        <f>_xlfn.XLOOKUP($E94,'Raw Data'!$E:$E,'Raw Data'!J:J,"ERROR",0,1)</f>
        <v>No</v>
      </c>
      <c r="K94" s="14" t="str">
        <f t="array" ref="K94">_xlfn.IFS(AND(L94&gt;0,L94&lt;=5),"0 to 5",AND(L94&gt;5,L94&lt;=10),"5 to 10",AND(L94&gt;10,L94&lt;=15),"10 to 15",AND(L94&gt;15,L94&lt;=20),"15 to 20",AND(L94&gt;20,L94&lt;=30),"20 to 30",AND(L94&gt;30,L94&lt;=40),"30 to 40",AND(L94&gt;40,L94&lt;=50),"40 to 50",AND(L94&gt;50,L94&lt;=75),"50 to 75",AND(L94&gt;75,L94&lt;=100),"75 to 100",AND(L94&gt;100,L94&lt;=150),"100 to 150",AND(L94&gt;150,L94&lt;=200),"150 to 200",AND(L94&gt;200,L94&lt;=250),"200 to 250",AND(L94&gt;250,L94&lt;=300),"250 to 300",AND(L94&gt;300,L94&lt;=400),"300 to 400",AND(L94&gt;400,L94&lt;=500),"400 to 500",L94&gt;500,"500+")</f>
        <v>100 to 150</v>
      </c>
      <c r="L94" s="9">
        <f>_xlfn.XLOOKUP($E94,'Raw Data'!$E:$E,'Raw Data'!L:L,"ERROR",0,1)</f>
        <v>121.43</v>
      </c>
      <c r="M94" s="14" t="str">
        <f t="array" ref="M94">_xlfn.IFS(AND(N94&gt;0,N94&lt;=5),"0 to 5",AND(N94&gt;5,N94&lt;=10),"5 to 10",AND(N94&gt;10,N94&lt;=15),"10 to 15",AND(N94&gt;15,N94&lt;=20),"15 to 20",AND(N94&gt;20,N94&lt;=30),"20 to 30",AND(N94&gt;30,N94&lt;=40),"30 to 40",AND(N94&gt;40,N94&lt;=50),"40 to 50",AND(N94&gt;50,N94&lt;=75),"50 to 75",AND(N94&gt;75,N94&lt;=100),"75 to 100",AND(N94&gt;100,N94&lt;=150),"100 to 150",AND(N94&gt;150,N94&lt;=200),"150 to 200",AND(N94&gt;200,N94&lt;=250),"200 to 250",AND(N94&gt;250,N94&lt;=300),"250 to 300",AND(N94&gt;300,N94&lt;=400),"300 to 400",AND(N94&gt;400,N94&lt;=500),"400 to 500",N94&gt;500,"500+")</f>
        <v>100 to 150</v>
      </c>
      <c r="N94" s="9">
        <f>_xlfn.XLOOKUP($E94,'Raw Data'!$E:$E,'Raw Data'!N:N,"ERROR",0,1)</f>
        <v>127.81</v>
      </c>
      <c r="O94" s="14" t="str">
        <f t="array" ref="O94">_xlfn.IFS(P94=0,"No Discount",AND(P94&gt;0,P94&lt;=0.02),"0% to 2%",AND(P94&gt;0.02,P94&lt;=0.04),"2% to 4%",AND(P94&gt;0.04,P94&lt;=0.06),"4% to 6%",AND(P94&gt;0.06,P94&lt;=0.08),"6% to 8%",AND(P94&gt;0.08,P94&lt;=0.1),"8% to 10%",AND(P94&gt;0.1,P94&lt;=0.15),"10% to 15%",AND(P94&gt;0.15,P94&lt;=0.2),"15% to 20%",AND(P94&gt;0.2,P94&lt;=0.25),"20% to 25%",AND(P94&gt;0.25,P94&lt;=0.3),"25% to 30%",AND(P94&gt;0.3,P94&lt;=0.4),"30% to 40%",AND(P94&gt;0.4,P94&lt;=0.5),"40% to 50%",AND(P94&gt;0.5,P94&lt;=0.75),"50% to 75%",AND(P94&gt;0.75,P94&lt;=1),"75% to 100%")</f>
        <v>4% to 6%</v>
      </c>
      <c r="P94" s="10">
        <f>_xlfn.XLOOKUP($E94,'Raw Data'!$E:$E,'Raw Data'!P:P,"ERROR",0,1)</f>
        <v>0.0499178468038494</v>
      </c>
      <c r="Q94" s="9">
        <f>_xlfn.XLOOKUP($E94,'Raw Data'!$E:$E,'Raw Data'!Q:Q,"ERROR",0,1)</f>
        <v>20.4</v>
      </c>
      <c r="R94" s="9" t="str">
        <f>_xlfn.XLOOKUP($E94,'Raw Data'!$E:$E,'Raw Data'!R:R,"ERROR",0,1)</f>
        <v>oz</v>
      </c>
      <c r="S94" s="5" t="str">
        <f t="array" ref="S94">_xlfn.IFS(AND(T94&gt;0,T94&lt;=0.05),"0 to 0.05",AND(T94&gt;0.05,T94&lt;=0.1),"0.05 to 0.1",AND(T94&gt;0.1,T94&lt;=0.2),"0.1 to 0.2",AND(T94&gt;0.2,T94&lt;=0.3),"0.2 to 0.3",AND(T94&gt;0.3,T94&lt;=0.4),"0.3 to 0.4",AND(T94&gt;0.4,T94&lt;=0.5),"0.4 to 0.5",AND(T94&gt;0.5,T94&lt;=0.75),"0.5 to 0.75",AND(T94&gt;0.75,T94&lt;=1),"0.75 to 1",AND(T94&gt;1,T94&lt;=2),"1 to 2",AND(T94&gt;2,T94&lt;=3),"2 to 3",AND(T94&gt;3,T94&lt;=4),"3 to 4",AND(T94&gt;4,T94&lt;=5),"4 to 5",AND(T94&gt;5,T94&lt;=10),"5 to 10",T94&gt;10,"10+")</f>
        <v>0.2 to 0.3</v>
      </c>
      <c r="T94" s="10">
        <f>_xlfn.XLOOKUP($E94,'Raw Data'!$E:$E,'Raw Data'!T:T,"ERROR",0,1)</f>
        <v>0.201300337517489</v>
      </c>
      <c r="U94" s="15" t="str">
        <f t="array" ref="U94">_xlfn.IFS(AND(V94&gt;0,V94&lt;=0.05),"0 to 0.05",AND(V94&gt;0.05,V94&lt;=0.1),"0.05 to 0.1",AND(V94&gt;0.1,V94&lt;=0.2),"0.1 to 0.2",AND(V94&gt;0.2,V94&lt;=0.3),"0.2 to 0.3",AND(V94&gt;0.3,V94&lt;=0.4),"0.3 to 0.4",AND(V94&gt;0.4,V94&lt;=0.5),"0.4 to 0.5",AND(V94&gt;0.5,V94&lt;=0.75),"0.5 to 0.75",AND(V94&gt;0.75,V94&lt;=1),"0.75 to 1",AND(V94&gt;1,V94&lt;=2),"1 to 2",AND(V94&gt;2,V94&lt;=3),"2 to 3",AND(V94&gt;3,V94&lt;=4),"3 to 4",AND(V94&gt;4,V94&lt;=5),"4 to 5",AND(V94&gt;5,V94&lt;=10),"5 to 10",V94&gt;10,"10+")</f>
        <v>0.05 to 0.1</v>
      </c>
      <c r="V94" s="10">
        <f>_xlfn.XLOOKUP($E94,'Raw Data'!$E:$E,'Raw Data'!V:V,"ERROR",0,1)</f>
        <v>0.0572067278044123</v>
      </c>
      <c r="W94" s="15" t="str">
        <f t="array" ref="W94">_xlfn.IFS(AND(X94&gt;0,X94&lt;=0.05),"0 to 0.05",AND(X94&gt;0.05,X94&lt;=0.1),"0.05 to 0.1",AND(X94&gt;0.1,X94&lt;=0.2),"0.1 to 0.2",AND(X94&gt;0.2,X94&lt;=0.3),"0.2 to 0.3",AND(X94&gt;0.3,X94&lt;=0.4),"0.3 to 0.4",AND(X94&gt;0.4,X94&lt;=0.5),"0.4 to 0.5",AND(X94&gt;0.5,X94&lt;=0.75),"0.5 to 0.75",AND(X94&gt;0.75,X94&lt;=1),"0.75 to 1",AND(X94&gt;1,X94&lt;=2),"1 to 2",AND(X94&gt;2,X94&lt;=3),"2 to 3",AND(X94&gt;3,X94&lt;=4),"3 to 4",AND(X94&gt;4,X94&lt;=5),"4 to 5",AND(X94&gt;5,X94&lt;=10),"5 to 10",X94&gt;10,"10+")</f>
        <v>0.05 to 0.1</v>
      </c>
      <c r="X94" s="16">
        <f t="shared" si="6"/>
        <v>0.0543510911297221</v>
      </c>
      <c r="Y94" s="5" t="str">
        <f t="array" ref="Y94">_xlfn.IFS(AND(Z94&gt;0,Z94&lt;=1),"0 to 1",AND(Z94&gt;1,Z94&lt;=2),"1 to 2",AND(Z94&gt;2,Z94&lt;=4),"2 to 4",AND(Z94&gt;4,Z94&lt;=6),"4 to 6",AND(Z94&gt;6,Z94&lt;=8),"6 to 8",AND(Z94&gt;8,Z94&lt;=10),"8 to 10",AND(Z94&gt;10,Z94&lt;=15),"10 to 15",AND(Z94&gt;15,Z94&lt;=20),"15 to 20",AND(Z94&gt;20,Z94&lt;=25),"20 to 25",AND(Z94&gt;25,Z94&lt;=30),"25 to 30",AND(Z94&gt;30,Z94&lt;=40),"30 to 40",AND(Z94&gt;40,Z94&lt;=50),"40 to 50",Z94&gt;50,"50+")</f>
        <v>20 to 25</v>
      </c>
      <c r="Z94" s="9">
        <f>_xlfn.XLOOKUP($E94,'Raw Data'!$E:$E,'Raw Data'!Z:Z,"ERROR",0,1)</f>
        <v>20.4</v>
      </c>
      <c r="AA94" s="9" t="str">
        <f>_xlfn.XLOOKUP($E94,'Raw Data'!$E:$E,'Raw Data'!AA:AA,"ERROR",0,1)</f>
        <v>oz</v>
      </c>
    </row>
    <row r="95" hidden="1" spans="1:27">
      <c r="A95" s="5" t="str">
        <f>_xlfn.XLOOKUP($E95,'Raw Data'!$E:$E,'Raw Data'!A:A,"ERROR",0,1)</f>
        <v>AE</v>
      </c>
      <c r="B95" s="5" t="str">
        <f>_xlfn.XLOOKUP($E95,'Raw Data'!$E:$E,'Raw Data'!B:B,"ERROR",0,1)</f>
        <v>Hair Mousses</v>
      </c>
      <c r="C95" s="5" t="str">
        <f>_xlfn.XLOOKUP($E95,'Raw Data'!$E:$E,'Raw Data'!C:C,"ERROR",0,1)</f>
        <v>Wella</v>
      </c>
      <c r="D95" s="5" t="str">
        <f>_xlfn.XLOOKUP($E95,'Raw Data'!$E:$E,'Raw Data'!D:D,"ERROR",0,1)</f>
        <v>www.amazon.ae/dp/B016AVH0HI</v>
      </c>
      <c r="E95" s="5" t="s">
        <v>294</v>
      </c>
      <c r="F95" s="9" t="str">
        <f>_xlfn.XLOOKUP($E95,'Raw Data'!$E:$E,'Raw Data'!F:F,"ERROR",0,1)</f>
        <v>Wella EIMI Root Shoot Mousse, For a Precise Root Lift, Added Volume, And A Light Hold, 6.8 oz</v>
      </c>
      <c r="G95" s="10">
        <f>_xlfn.XLOOKUP($E95,'Raw Data'!$E:$E,'Raw Data'!G:G,"ERROR",0,1)</f>
        <v>9</v>
      </c>
      <c r="H95" s="9">
        <f>_xlfn.XLOOKUP($E95,'Raw Data'!$E:$E,'Raw Data'!H:H,"ERROR",0,1)</f>
        <v>1339.97</v>
      </c>
      <c r="I95" s="9">
        <f>_xlfn.XLOOKUP($E95,'Raw Data'!$E:$E,'Raw Data'!I:I,"ERROR",0,1)</f>
        <v>0.00179398011941695</v>
      </c>
      <c r="J95" s="9" t="str">
        <f>_xlfn.XLOOKUP($E95,'Raw Data'!$E:$E,'Raw Data'!J:J,"ERROR",0,1)</f>
        <v>No</v>
      </c>
      <c r="K95" s="14" t="str">
        <f t="array" ref="K95">_xlfn.IFS(AND(L95&gt;0,L95&lt;=5),"0 to 5",AND(L95&gt;5,L95&lt;=10),"5 to 10",AND(L95&gt;10,L95&lt;=15),"10 to 15",AND(L95&gt;15,L95&lt;=20),"15 to 20",AND(L95&gt;20,L95&lt;=30),"20 to 30",AND(L95&gt;30,L95&lt;=40),"30 to 40",AND(L95&gt;40,L95&lt;=50),"40 to 50",AND(L95&gt;50,L95&lt;=75),"50 to 75",AND(L95&gt;75,L95&lt;=100),"75 to 100",AND(L95&gt;100,L95&lt;=150),"100 to 150",AND(L95&gt;150,L95&lt;=200),"150 to 200",AND(L95&gt;200,L95&lt;=250),"200 to 250",AND(L95&gt;250,L95&lt;=300),"250 to 300",AND(L95&gt;300,L95&lt;=400),"300 to 400",AND(L95&gt;400,L95&lt;=500),"400 to 500",L95&gt;500,"500+")</f>
        <v>150 to 200</v>
      </c>
      <c r="L95" s="9">
        <f>_xlfn.XLOOKUP($E95,'Raw Data'!$E:$E,'Raw Data'!L:L,"ERROR",0,1)</f>
        <v>151.02</v>
      </c>
      <c r="M95" s="14" t="str">
        <f t="array" ref="M95">_xlfn.IFS(AND(N95&gt;0,N95&lt;=5),"0 to 5",AND(N95&gt;5,N95&lt;=10),"5 to 10",AND(N95&gt;10,N95&lt;=15),"10 to 15",AND(N95&gt;15,N95&lt;=20),"15 to 20",AND(N95&gt;20,N95&lt;=30),"20 to 30",AND(N95&gt;30,N95&lt;=40),"30 to 40",AND(N95&gt;40,N95&lt;=50),"40 to 50",AND(N95&gt;50,N95&lt;=75),"50 to 75",AND(N95&gt;75,N95&lt;=100),"75 to 100",AND(N95&gt;100,N95&lt;=150),"100 to 150",AND(N95&gt;150,N95&lt;=200),"150 to 200",AND(N95&gt;200,N95&lt;=250),"200 to 250",AND(N95&gt;250,N95&lt;=300),"250 to 300",AND(N95&gt;300,N95&lt;=400),"300 to 400",AND(N95&gt;400,N95&lt;=500),"400 to 500",N95&gt;500,"500+")</f>
        <v>150 to 200</v>
      </c>
      <c r="N95" s="9">
        <f>_xlfn.XLOOKUP($E95,'Raw Data'!$E:$E,'Raw Data'!N:N,"ERROR",0,1)</f>
        <v>151.53</v>
      </c>
      <c r="O95" s="14" t="str">
        <f t="array" ref="O95">_xlfn.IFS(P95=0,"No Discount",AND(P95&gt;0,P95&lt;=0.02),"0% to 2%",AND(P95&gt;0.02,P95&lt;=0.04),"2% to 4%",AND(P95&gt;0.04,P95&lt;=0.06),"4% to 6%",AND(P95&gt;0.06,P95&lt;=0.08),"6% to 8%",AND(P95&gt;0.08,P95&lt;=0.1),"8% to 10%",AND(P95&gt;0.1,P95&lt;=0.15),"10% to 15%",AND(P95&gt;0.15,P95&lt;=0.2),"15% to 20%",AND(P95&gt;0.2,P95&lt;=0.25),"20% to 25%",AND(P95&gt;0.25,P95&lt;=0.3),"25% to 30%",AND(P95&gt;0.3,P95&lt;=0.4),"30% to 40%",AND(P95&gt;0.4,P95&lt;=0.5),"40% to 50%",AND(P95&gt;0.5,P95&lt;=0.75),"50% to 75%",AND(P95&gt;0.75,P95&lt;=1),"75% to 100%")</f>
        <v>0% to 2%</v>
      </c>
      <c r="P95" s="10">
        <f>_xlfn.XLOOKUP($E95,'Raw Data'!$E:$E,'Raw Data'!P:P,"ERROR",0,1)</f>
        <v>0.00336567016432384</v>
      </c>
      <c r="Q95" s="9">
        <f>_xlfn.XLOOKUP($E95,'Raw Data'!$E:$E,'Raw Data'!Q:Q,"ERROR",0,1)</f>
        <v>6.8</v>
      </c>
      <c r="R95" s="9" t="str">
        <f>_xlfn.XLOOKUP($E95,'Raw Data'!$E:$E,'Raw Data'!R:R,"ERROR",0,1)</f>
        <v>oz</v>
      </c>
      <c r="S95" s="5" t="str">
        <f t="array" ref="S95">_xlfn.IFS(AND(T95&gt;0,T95&lt;=0.05),"0 to 0.05",AND(T95&gt;0.05,T95&lt;=0.1),"0.05 to 0.1",AND(T95&gt;0.1,T95&lt;=0.2),"0.1 to 0.2",AND(T95&gt;0.2,T95&lt;=0.3),"0.2 to 0.3",AND(T95&gt;0.3,T95&lt;=0.4),"0.3 to 0.4",AND(T95&gt;0.4,T95&lt;=0.5),"0.4 to 0.5",AND(T95&gt;0.5,T95&lt;=0.75),"0.5 to 0.75",AND(T95&gt;0.75,T95&lt;=1),"0.75 to 1",AND(T95&gt;1,T95&lt;=2),"1 to 2",AND(T95&gt;2,T95&lt;=3),"2 to 3",AND(T95&gt;3,T95&lt;=4),"3 to 4",AND(T95&gt;4,T95&lt;=5),"4 to 5",AND(T95&gt;5,T95&lt;=10),"5 to 10",T95&gt;10,"10+")</f>
        <v>0.75 to 1</v>
      </c>
      <c r="T95" s="10">
        <f>_xlfn.XLOOKUP($E95,'Raw Data'!$E:$E,'Raw Data'!T:T,"ERROR",0,1)</f>
        <v>0.751059300960831</v>
      </c>
      <c r="U95" s="15" t="str">
        <f t="array" ref="U95">_xlfn.IFS(AND(V95&gt;0,V95&lt;=0.05),"0 to 0.05",AND(V95&gt;0.05,V95&lt;=0.1),"0.05 to 0.1",AND(V95&gt;0.1,V95&lt;=0.2),"0.1 to 0.2",AND(V95&gt;0.2,V95&lt;=0.3),"0.2 to 0.3",AND(V95&gt;0.3,V95&lt;=0.4),"0.3 to 0.4",AND(V95&gt;0.4,V95&lt;=0.5),"0.4 to 0.5",AND(V95&gt;0.5,V95&lt;=0.75),"0.5 to 0.75",AND(V95&gt;0.75,V95&lt;=1),"0.75 to 1",AND(V95&gt;1,V95&lt;=2),"1 to 2",AND(V95&gt;2,V95&lt;=3),"2 to 3",AND(V95&gt;3,V95&lt;=4),"3 to 4",AND(V95&gt;4,V95&lt;=5),"4 to 5",AND(V95&gt;5,V95&lt;=10),"5 to 10",V95&gt;10,"10+")</f>
        <v>0.2 to 0.3</v>
      </c>
      <c r="V95" s="10">
        <f>_xlfn.XLOOKUP($E95,'Raw Data'!$E:$E,'Raw Data'!V:V,"ERROR",0,1)</f>
        <v>0.203470826951004</v>
      </c>
      <c r="W95" s="15" t="str">
        <f t="array" ref="W95">_xlfn.IFS(AND(X95&gt;0,X95&lt;=0.05),"0 to 0.05",AND(X95&gt;0.05,X95&lt;=0.1),"0.05 to 0.1",AND(X95&gt;0.1,X95&lt;=0.2),"0.1 to 0.2",AND(X95&gt;0.2,X95&lt;=0.3),"0.2 to 0.3",AND(X95&gt;0.3,X95&lt;=0.4),"0.3 to 0.4",AND(X95&gt;0.4,X95&lt;=0.5),"0.4 to 0.5",AND(X95&gt;0.5,X95&lt;=0.75),"0.5 to 0.75",AND(X95&gt;0.75,X95&lt;=1),"0.75 to 1",AND(X95&gt;1,X95&lt;=2),"1 to 2",AND(X95&gt;2,X95&lt;=3),"2 to 3",AND(X95&gt;3,X95&lt;=4),"3 to 4",AND(X95&gt;4,X95&lt;=5),"4 to 5",AND(X95&gt;5,X95&lt;=10),"5 to 10",X95&gt;10,"10+")</f>
        <v>0.2 to 0.3</v>
      </c>
      <c r="X95" s="16">
        <f t="shared" si="6"/>
        <v>0.202786011259424</v>
      </c>
      <c r="Y95" s="5" t="str">
        <f t="array" ref="Y95">_xlfn.IFS(AND(Z95&gt;0,Z95&lt;=1),"0 to 1",AND(Z95&gt;1,Z95&lt;=2),"1 to 2",AND(Z95&gt;2,Z95&lt;=4),"2 to 4",AND(Z95&gt;4,Z95&lt;=6),"4 to 6",AND(Z95&gt;6,Z95&lt;=8),"6 to 8",AND(Z95&gt;8,Z95&lt;=10),"8 to 10",AND(Z95&gt;10,Z95&lt;=15),"10 to 15",AND(Z95&gt;15,Z95&lt;=20),"15 to 20",AND(Z95&gt;20,Z95&lt;=25),"20 to 25",AND(Z95&gt;25,Z95&lt;=30),"25 to 30",AND(Z95&gt;30,Z95&lt;=40),"30 to 40",AND(Z95&gt;40,Z95&lt;=50),"40 to 50",Z95&gt;50,"50+")</f>
        <v>6 to 8</v>
      </c>
      <c r="Z95" s="9">
        <f>_xlfn.XLOOKUP($E95,'Raw Data'!$E:$E,'Raw Data'!Z:Z,"ERROR",0,1)</f>
        <v>6.8</v>
      </c>
      <c r="AA95" s="9" t="str">
        <f>_xlfn.XLOOKUP($E95,'Raw Data'!$E:$E,'Raw Data'!AA:AA,"ERROR",0,1)</f>
        <v>oz</v>
      </c>
    </row>
    <row r="96" hidden="1" spans="1:27">
      <c r="A96" s="5" t="str">
        <f>_xlfn.XLOOKUP($E96,'Raw Data'!$E:$E,'Raw Data'!A:A,"ERROR",0,1)</f>
        <v>AE</v>
      </c>
      <c r="B96" s="5" t="str">
        <f>_xlfn.XLOOKUP($E96,'Raw Data'!$E:$E,'Raw Data'!B:B,"ERROR",0,1)</f>
        <v>Hair Mousses</v>
      </c>
      <c r="C96" s="5" t="str">
        <f>_xlfn.XLOOKUP($E96,'Raw Data'!$E:$E,'Raw Data'!C:C,"ERROR",0,1)</f>
        <v>aveda</v>
      </c>
      <c r="D96" s="5" t="str">
        <f>_xlfn.XLOOKUP($E96,'Raw Data'!$E:$E,'Raw Data'!D:D,"ERROR",0,1)</f>
        <v>www.amazon.ae/dp/B09LP5SGDG</v>
      </c>
      <c r="E96" s="5" t="s">
        <v>295</v>
      </c>
      <c r="F96" s="9" t="str">
        <f>_xlfn.XLOOKUP($E96,'Raw Data'!$E:$E,'Raw Data'!F:F,"ERROR",0,1)</f>
        <v>AVEDA Invati Advanced Thickening Foam for fullness and all day volume 5oz / 150ml (hair mousse)</v>
      </c>
      <c r="G96" s="10">
        <f>_xlfn.XLOOKUP($E96,'Raw Data'!$E:$E,'Raw Data'!G:G,"ERROR",0,1)</f>
        <v>6</v>
      </c>
      <c r="H96" s="9">
        <f>_xlfn.XLOOKUP($E96,'Raw Data'!$E:$E,'Raw Data'!H:H,"ERROR",0,1)</f>
        <v>1319.03</v>
      </c>
      <c r="I96" s="9">
        <f>_xlfn.XLOOKUP($E96,'Raw Data'!$E:$E,'Raw Data'!I:I,"ERROR",0,1)</f>
        <v>0.0017659452054259</v>
      </c>
      <c r="J96" s="9" t="str">
        <f>_xlfn.XLOOKUP($E96,'Raw Data'!$E:$E,'Raw Data'!J:J,"ERROR",0,1)</f>
        <v>No</v>
      </c>
      <c r="K96" s="14" t="str">
        <f t="array" ref="K96">_xlfn.IFS(AND(L96&gt;0,L96&lt;=5),"0 to 5",AND(L96&gt;5,L96&lt;=10),"5 to 10",AND(L96&gt;10,L96&lt;=15),"10 to 15",AND(L96&gt;15,L96&lt;=20),"15 to 20",AND(L96&gt;20,L96&lt;=30),"20 to 30",AND(L96&gt;30,L96&lt;=40),"30 to 40",AND(L96&gt;40,L96&lt;=50),"40 to 50",AND(L96&gt;50,L96&lt;=75),"50 to 75",AND(L96&gt;75,L96&lt;=100),"75 to 100",AND(L96&gt;100,L96&lt;=150),"100 to 150",AND(L96&gt;150,L96&lt;=200),"150 to 200",AND(L96&gt;200,L96&lt;=250),"200 to 250",AND(L96&gt;250,L96&lt;=300),"250 to 300",AND(L96&gt;300,L96&lt;=400),"300 to 400",AND(L96&gt;400,L96&lt;=500),"400 to 500",L96&gt;500,"500+")</f>
        <v>150 to 200</v>
      </c>
      <c r="L96" s="9">
        <f>_xlfn.XLOOKUP($E96,'Raw Data'!$E:$E,'Raw Data'!L:L,"ERROR",0,1)</f>
        <v>151.19</v>
      </c>
      <c r="M96" s="14" t="str">
        <f t="array" ref="M96">_xlfn.IFS(AND(N96&gt;0,N96&lt;=5),"0 to 5",AND(N96&gt;5,N96&lt;=10),"5 to 10",AND(N96&gt;10,N96&lt;=15),"10 to 15",AND(N96&gt;15,N96&lt;=20),"15 to 20",AND(N96&gt;20,N96&lt;=30),"20 to 30",AND(N96&gt;30,N96&lt;=40),"30 to 40",AND(N96&gt;40,N96&lt;=50),"40 to 50",AND(N96&gt;50,N96&lt;=75),"50 to 75",AND(N96&gt;75,N96&lt;=100),"75 to 100",AND(N96&gt;100,N96&lt;=150),"100 to 150",AND(N96&gt;150,N96&lt;=200),"150 to 200",AND(N96&gt;200,N96&lt;=250),"200 to 250",AND(N96&gt;250,N96&lt;=300),"250 to 300",AND(N96&gt;300,N96&lt;=400),"300 to 400",AND(N96&gt;400,N96&lt;=500),"400 to 500",N96&gt;500,"500+")</f>
        <v>150 to 200</v>
      </c>
      <c r="N96" s="9">
        <f>_xlfn.XLOOKUP($E96,'Raw Data'!$E:$E,'Raw Data'!N:N,"ERROR",0,1)</f>
        <v>151.19</v>
      </c>
      <c r="O96" s="14" t="str">
        <f t="array" ref="O96">_xlfn.IFS(P96=0,"No Discount",AND(P96&gt;0,P96&lt;=0.02),"0% to 2%",AND(P96&gt;0.02,P96&lt;=0.04),"2% to 4%",AND(P96&gt;0.04,P96&lt;=0.06),"4% to 6%",AND(P96&gt;0.06,P96&lt;=0.08),"6% to 8%",AND(P96&gt;0.08,P96&lt;=0.1),"8% to 10%",AND(P96&gt;0.1,P96&lt;=0.15),"10% to 15%",AND(P96&gt;0.15,P96&lt;=0.2),"15% to 20%",AND(P96&gt;0.2,P96&lt;=0.25),"20% to 25%",AND(P96&gt;0.25,P96&lt;=0.3),"25% to 30%",AND(P96&gt;0.3,P96&lt;=0.4),"30% to 40%",AND(P96&gt;0.4,P96&lt;=0.5),"40% to 50%",AND(P96&gt;0.5,P96&lt;=0.75),"50% to 75%",AND(P96&gt;0.75,P96&lt;=1),"75% to 100%")</f>
        <v>No Discount</v>
      </c>
      <c r="P96" s="10">
        <f>_xlfn.XLOOKUP($E96,'Raw Data'!$E:$E,'Raw Data'!P:P,"ERROR",0,1)</f>
        <v>0</v>
      </c>
      <c r="Q96" s="9">
        <f>_xlfn.XLOOKUP($E96,'Raw Data'!$E:$E,'Raw Data'!Q:Q,"ERROR",0,1)</f>
        <v>5</v>
      </c>
      <c r="R96" s="9" t="str">
        <f>_xlfn.XLOOKUP($E96,'Raw Data'!$E:$E,'Raw Data'!R:R,"ERROR",0,1)</f>
        <v>oz</v>
      </c>
      <c r="S96" s="5" t="str">
        <f t="array" ref="S96">_xlfn.IFS(AND(T96&gt;0,T96&lt;=0.05),"0 to 0.05",AND(T96&gt;0.05,T96&lt;=0.1),"0.05 to 0.1",AND(T96&gt;0.1,T96&lt;=0.2),"0.1 to 0.2",AND(T96&gt;0.2,T96&lt;=0.3),"0.2 to 0.3",AND(T96&gt;0.3,T96&lt;=0.4),"0.3 to 0.4",AND(T96&gt;0.4,T96&lt;=0.5),"0.4 to 0.5",AND(T96&gt;0.5,T96&lt;=0.75),"0.5 to 0.75",AND(T96&gt;0.75,T96&lt;=1),"0.75 to 1",AND(T96&gt;1,T96&lt;=2),"1 to 2",AND(T96&gt;2,T96&lt;=3),"2 to 3",AND(T96&gt;3,T96&lt;=4),"3 to 4",AND(T96&gt;4,T96&lt;=5),"4 to 5",AND(T96&gt;5,T96&lt;=10),"5 to 10",T96&gt;10,"10+")</f>
        <v>1 to 2</v>
      </c>
      <c r="T96" s="10">
        <f>_xlfn.XLOOKUP($E96,'Raw Data'!$E:$E,'Raw Data'!T:T,"ERROR",0,1)</f>
        <v>1.02259046330741</v>
      </c>
      <c r="U96" s="15" t="str">
        <f t="array" ref="U96">_xlfn.IFS(AND(V96&gt;0,V96&lt;=0.05),"0 to 0.05",AND(V96&gt;0.05,V96&lt;=0.1),"0.05 to 0.1",AND(V96&gt;0.1,V96&lt;=0.2),"0.1 to 0.2",AND(V96&gt;0.2,V96&lt;=0.3),"0.2 to 0.3",AND(V96&gt;0.3,V96&lt;=0.4),"0.3 to 0.4",AND(V96&gt;0.4,V96&lt;=0.5),"0.4 to 0.5",AND(V96&gt;0.5,V96&lt;=0.75),"0.5 to 0.75",AND(V96&gt;0.75,V96&lt;=1),"0.75 to 1",AND(V96&gt;1,V96&lt;=2),"1 to 2",AND(V96&gt;2,V96&lt;=3),"2 to 3",AND(V96&gt;3,V96&lt;=4),"3 to 4",AND(V96&gt;4,V96&lt;=5),"4 to 5",AND(V96&gt;5,V96&lt;=10),"5 to 10",V96&gt;10,"10+")</f>
        <v>0.2 to 0.3</v>
      </c>
      <c r="V96" s="10">
        <f>_xlfn.XLOOKUP($E96,'Raw Data'!$E:$E,'Raw Data'!V:V,"ERROR",0,1)</f>
        <v>0.276099425093</v>
      </c>
      <c r="W96" s="15" t="str">
        <f t="array" ref="W96">_xlfn.IFS(AND(X96&gt;0,X96&lt;=0.05),"0 to 0.05",AND(X96&gt;0.05,X96&lt;=0.1),"0.05 to 0.1",AND(X96&gt;0.1,X96&lt;=0.2),"0.1 to 0.2",AND(X96&gt;0.2,X96&lt;=0.3),"0.2 to 0.3",AND(X96&gt;0.3,X96&lt;=0.4),"0.3 to 0.4",AND(X96&gt;0.4,X96&lt;=0.5),"0.4 to 0.5",AND(X96&gt;0.5,X96&lt;=0.75),"0.5 to 0.75",AND(X96&gt;0.75,X96&lt;=1),"0.75 to 1",AND(X96&gt;1,X96&lt;=2),"1 to 2",AND(X96&gt;2,X96&lt;=3),"2 to 3",AND(X96&gt;3,X96&lt;=4),"3 to 4",AND(X96&gt;4,X96&lt;=5),"4 to 5",AND(X96&gt;5,X96&lt;=10),"5 to 10",X96&gt;10,"10+")</f>
        <v>0.2 to 0.3</v>
      </c>
      <c r="X96" s="16">
        <f t="shared" si="6"/>
        <v>0.276099425093</v>
      </c>
      <c r="Y96" s="5" t="str">
        <f t="array" ref="Y96">_xlfn.IFS(AND(Z96&gt;0,Z96&lt;=1),"0 to 1",AND(Z96&gt;1,Z96&lt;=2),"1 to 2",AND(Z96&gt;2,Z96&lt;=4),"2 to 4",AND(Z96&gt;4,Z96&lt;=6),"4 to 6",AND(Z96&gt;6,Z96&lt;=8),"6 to 8",AND(Z96&gt;8,Z96&lt;=10),"8 to 10",AND(Z96&gt;10,Z96&lt;=15),"10 to 15",AND(Z96&gt;15,Z96&lt;=20),"15 to 20",AND(Z96&gt;20,Z96&lt;=25),"20 to 25",AND(Z96&gt;25,Z96&lt;=30),"25 to 30",AND(Z96&gt;30,Z96&lt;=40),"30 to 40",AND(Z96&gt;40,Z96&lt;=50),"40 to 50",Z96&gt;50,"50+")</f>
        <v>4 to 6</v>
      </c>
      <c r="Z96" s="9">
        <f>_xlfn.XLOOKUP($E96,'Raw Data'!$E:$E,'Raw Data'!Z:Z,"ERROR",0,1)</f>
        <v>5</v>
      </c>
      <c r="AA96" s="9" t="str">
        <f>_xlfn.XLOOKUP($E96,'Raw Data'!$E:$E,'Raw Data'!AA:AA,"ERROR",0,1)</f>
        <v>oz</v>
      </c>
    </row>
    <row r="97" hidden="1" spans="1:27">
      <c r="A97" s="5" t="str">
        <f>_xlfn.XLOOKUP($E97,'Raw Data'!$E:$E,'Raw Data'!A:A,"ERROR",0,1)</f>
        <v>AE</v>
      </c>
      <c r="B97" s="5" t="str">
        <f>_xlfn.XLOOKUP($E97,'Raw Data'!$E:$E,'Raw Data'!B:B,"ERROR",0,1)</f>
        <v>Hair Mousses</v>
      </c>
      <c r="C97" s="5" t="str">
        <f>_xlfn.XLOOKUP($E97,'Raw Data'!$E:$E,'Raw Data'!C:C,"ERROR",0,1)</f>
        <v>devacurl</v>
      </c>
      <c r="D97" s="5" t="str">
        <f>_xlfn.XLOOKUP($E97,'Raw Data'!$E:$E,'Raw Data'!D:D,"ERROR",0,1)</f>
        <v>www.amazon.ae/dp/B01LBN986G</v>
      </c>
      <c r="E97" s="5" t="s">
        <v>296</v>
      </c>
      <c r="F97" s="9" t="str">
        <f>_xlfn.XLOOKUP($E97,'Raw Data'!$E:$E,'Raw Data'!F:F,"ERROR",0,1)</f>
        <v>DevaCurl Frizz-Free Volumizing Foam 7.5 oz</v>
      </c>
      <c r="G97" s="10">
        <f>_xlfn.XLOOKUP($E97,'Raw Data'!$E:$E,'Raw Data'!G:G,"ERROR",0,1)</f>
        <v>10</v>
      </c>
      <c r="H97" s="9">
        <f>_xlfn.XLOOKUP($E97,'Raw Data'!$E:$E,'Raw Data'!H:H,"ERROR",0,1)</f>
        <v>1303.39</v>
      </c>
      <c r="I97" s="9">
        <f>_xlfn.XLOOKUP($E97,'Raw Data'!$E:$E,'Raw Data'!I:I,"ERROR",0,1)</f>
        <v>0.0017450060433046</v>
      </c>
      <c r="J97" s="9" t="str">
        <f>_xlfn.XLOOKUP($E97,'Raw Data'!$E:$E,'Raw Data'!J:J,"ERROR",0,1)</f>
        <v>No</v>
      </c>
      <c r="K97" s="14" t="str">
        <f t="array" ref="K97">_xlfn.IFS(AND(L97&gt;0,L97&lt;=5),"0 to 5",AND(L97&gt;5,L97&lt;=10),"5 to 10",AND(L97&gt;10,L97&lt;=15),"10 to 15",AND(L97&gt;15,L97&lt;=20),"15 to 20",AND(L97&gt;20,L97&lt;=30),"20 to 30",AND(L97&gt;30,L97&lt;=40),"30 to 40",AND(L97&gt;40,L97&lt;=50),"40 to 50",AND(L97&gt;50,L97&lt;=75),"50 to 75",AND(L97&gt;75,L97&lt;=100),"75 to 100",AND(L97&gt;100,L97&lt;=150),"100 to 150",AND(L97&gt;150,L97&lt;=200),"150 to 200",AND(L97&gt;200,L97&lt;=250),"200 to 250",AND(L97&gt;250,L97&lt;=300),"250 to 300",AND(L97&gt;300,L97&lt;=400),"300 to 400",AND(L97&gt;400,L97&lt;=500),"400 to 500",L97&gt;500,"500+")</f>
        <v>100 to 150</v>
      </c>
      <c r="L97" s="9">
        <f>_xlfn.XLOOKUP($E97,'Raw Data'!$E:$E,'Raw Data'!L:L,"ERROR",0,1)</f>
        <v>128.56</v>
      </c>
      <c r="M97" s="14" t="str">
        <f t="array" ref="M97">_xlfn.IFS(AND(N97&gt;0,N97&lt;=5),"0 to 5",AND(N97&gt;5,N97&lt;=10),"5 to 10",AND(N97&gt;10,N97&lt;=15),"10 to 15",AND(N97&gt;15,N97&lt;=20),"15 to 20",AND(N97&gt;20,N97&lt;=30),"20 to 30",AND(N97&gt;30,N97&lt;=40),"30 to 40",AND(N97&gt;40,N97&lt;=50),"40 to 50",AND(N97&gt;50,N97&lt;=75),"50 to 75",AND(N97&gt;75,N97&lt;=100),"75 to 100",AND(N97&gt;100,N97&lt;=150),"100 to 150",AND(N97&gt;150,N97&lt;=200),"150 to 200",AND(N97&gt;200,N97&lt;=250),"200 to 250",AND(N97&gt;250,N97&lt;=300),"250 to 300",AND(N97&gt;300,N97&lt;=400),"300 to 400",AND(N97&gt;400,N97&lt;=500),"400 to 500",N97&gt;500,"500+")</f>
        <v>100 to 150</v>
      </c>
      <c r="N97" s="9">
        <f>_xlfn.XLOOKUP($E97,'Raw Data'!$E:$E,'Raw Data'!N:N,"ERROR",0,1)</f>
        <v>128.56</v>
      </c>
      <c r="O97" s="14" t="str">
        <f t="array" ref="O97">_xlfn.IFS(P97=0,"No Discount",AND(P97&gt;0,P97&lt;=0.02),"0% to 2%",AND(P97&gt;0.02,P97&lt;=0.04),"2% to 4%",AND(P97&gt;0.04,P97&lt;=0.06),"4% to 6%",AND(P97&gt;0.06,P97&lt;=0.08),"6% to 8%",AND(P97&gt;0.08,P97&lt;=0.1),"8% to 10%",AND(P97&gt;0.1,P97&lt;=0.15),"10% to 15%",AND(P97&gt;0.15,P97&lt;=0.2),"15% to 20%",AND(P97&gt;0.2,P97&lt;=0.25),"20% to 25%",AND(P97&gt;0.25,P97&lt;=0.3),"25% to 30%",AND(P97&gt;0.3,P97&lt;=0.4),"30% to 40%",AND(P97&gt;0.4,P97&lt;=0.5),"40% to 50%",AND(P97&gt;0.5,P97&lt;=0.75),"50% to 75%",AND(P97&gt;0.75,P97&lt;=1),"75% to 100%")</f>
        <v>No Discount</v>
      </c>
      <c r="P97" s="10">
        <f>_xlfn.XLOOKUP($E97,'Raw Data'!$E:$E,'Raw Data'!P:P,"ERROR",0,1)</f>
        <v>0</v>
      </c>
      <c r="Q97" s="9">
        <f>_xlfn.XLOOKUP($E97,'Raw Data'!$E:$E,'Raw Data'!Q:Q,"ERROR",0,1)</f>
        <v>7.5</v>
      </c>
      <c r="R97" s="9" t="str">
        <f>_xlfn.XLOOKUP($E97,'Raw Data'!$E:$E,'Raw Data'!R:R,"ERROR",0,1)</f>
        <v>oz</v>
      </c>
      <c r="S97" s="5" t="str">
        <f t="array" ref="S97">_xlfn.IFS(AND(T97&gt;0,T97&lt;=0.05),"0 to 0.05",AND(T97&gt;0.05,T97&lt;=0.1),"0.05 to 0.1",AND(T97&gt;0.1,T97&lt;=0.2),"0.1 to 0.2",AND(T97&gt;0.2,T97&lt;=0.3),"0.2 to 0.3",AND(T97&gt;0.3,T97&lt;=0.4),"0.3 to 0.4",AND(T97&gt;0.4,T97&lt;=0.5),"0.4 to 0.5",AND(T97&gt;0.5,T97&lt;=0.75),"0.5 to 0.75",AND(T97&gt;0.75,T97&lt;=1),"0.75 to 1",AND(T97&gt;1,T97&lt;=2),"1 to 2",AND(T97&gt;2,T97&lt;=3),"2 to 3",AND(T97&gt;3,T97&lt;=4),"3 to 4",AND(T97&gt;4,T97&lt;=5),"4 to 5",AND(T97&gt;5,T97&lt;=10),"5 to 10",T97&gt;10,"10+")</f>
        <v>0.5 to 0.75</v>
      </c>
      <c r="T97" s="10">
        <f>_xlfn.XLOOKUP($E97,'Raw Data'!$E:$E,'Raw Data'!T:T,"ERROR",0,1)</f>
        <v>0.579686619321384</v>
      </c>
      <c r="U97" s="15" t="str">
        <f t="array" ref="U97">_xlfn.IFS(AND(V97&gt;0,V97&lt;=0.05),"0 to 0.05",AND(V97&gt;0.05,V97&lt;=0.1),"0.05 to 0.1",AND(V97&gt;0.1,V97&lt;=0.2),"0.1 to 0.2",AND(V97&gt;0.2,V97&lt;=0.3),"0.2 to 0.3",AND(V97&gt;0.3,V97&lt;=0.4),"0.3 to 0.4",AND(V97&gt;0.4,V97&lt;=0.5),"0.4 to 0.5",AND(V97&gt;0.5,V97&lt;=0.75),"0.5 to 0.75",AND(V97&gt;0.75,V97&lt;=1),"0.75 to 1",AND(V97&gt;1,V97&lt;=2),"1 to 2",AND(V97&gt;2,V97&lt;=3),"2 to 3",AND(V97&gt;3,V97&lt;=4),"3 to 4",AND(V97&gt;4,V97&lt;=5),"4 to 5",AND(V97&gt;5,V97&lt;=10),"5 to 10",V97&gt;10,"10+")</f>
        <v>0.1 to 0.2</v>
      </c>
      <c r="V97" s="10">
        <f>_xlfn.XLOOKUP($E97,'Raw Data'!$E:$E,'Raw Data'!V:V,"ERROR",0,1)</f>
        <v>0.156515387216774</v>
      </c>
      <c r="W97" s="15" t="str">
        <f t="array" ref="W97">_xlfn.IFS(AND(X97&gt;0,X97&lt;=0.05),"0 to 0.05",AND(X97&gt;0.05,X97&lt;=0.1),"0.05 to 0.1",AND(X97&gt;0.1,X97&lt;=0.2),"0.1 to 0.2",AND(X97&gt;0.2,X97&lt;=0.3),"0.2 to 0.3",AND(X97&gt;0.3,X97&lt;=0.4),"0.3 to 0.4",AND(X97&gt;0.4,X97&lt;=0.5),"0.4 to 0.5",AND(X97&gt;0.5,X97&lt;=0.75),"0.5 to 0.75",AND(X97&gt;0.75,X97&lt;=1),"0.75 to 1",AND(X97&gt;1,X97&lt;=2),"1 to 2",AND(X97&gt;2,X97&lt;=3),"2 to 3",AND(X97&gt;3,X97&lt;=4),"3 to 4",AND(X97&gt;4,X97&lt;=5),"4 to 5",AND(X97&gt;5,X97&lt;=10),"5 to 10",X97&gt;10,"10+")</f>
        <v>0.1 to 0.2</v>
      </c>
      <c r="X97" s="16">
        <f t="shared" si="6"/>
        <v>0.156515387216774</v>
      </c>
      <c r="Y97" s="5" t="str">
        <f t="array" ref="Y97">_xlfn.IFS(AND(Z97&gt;0,Z97&lt;=1),"0 to 1",AND(Z97&gt;1,Z97&lt;=2),"1 to 2",AND(Z97&gt;2,Z97&lt;=4),"2 to 4",AND(Z97&gt;4,Z97&lt;=6),"4 to 6",AND(Z97&gt;6,Z97&lt;=8),"6 to 8",AND(Z97&gt;8,Z97&lt;=10),"8 to 10",AND(Z97&gt;10,Z97&lt;=15),"10 to 15",AND(Z97&gt;15,Z97&lt;=20),"15 to 20",AND(Z97&gt;20,Z97&lt;=25),"20 to 25",AND(Z97&gt;25,Z97&lt;=30),"25 to 30",AND(Z97&gt;30,Z97&lt;=40),"30 to 40",AND(Z97&gt;40,Z97&lt;=50),"40 to 50",Z97&gt;50,"50+")</f>
        <v>6 to 8</v>
      </c>
      <c r="Z97" s="9">
        <f>_xlfn.XLOOKUP($E97,'Raw Data'!$E:$E,'Raw Data'!Z:Z,"ERROR",0,1)</f>
        <v>7.5</v>
      </c>
      <c r="AA97" s="9" t="str">
        <f>_xlfn.XLOOKUP($E97,'Raw Data'!$E:$E,'Raw Data'!AA:AA,"ERROR",0,1)</f>
        <v>oz</v>
      </c>
    </row>
    <row r="98" hidden="1" spans="1:27">
      <c r="A98" s="5" t="str">
        <f>_xlfn.XLOOKUP($E98,'Raw Data'!$E:$E,'Raw Data'!A:A,"ERROR",0,1)</f>
        <v>AE</v>
      </c>
      <c r="B98" s="5" t="str">
        <f>_xlfn.XLOOKUP($E98,'Raw Data'!$E:$E,'Raw Data'!B:B,"ERROR",0,1)</f>
        <v>Hair Mousses</v>
      </c>
      <c r="C98" s="5" t="str">
        <f>_xlfn.XLOOKUP($E98,'Raw Data'!$E:$E,'Raw Data'!C:C,"ERROR",0,1)</f>
        <v>Big Sexy Hair</v>
      </c>
      <c r="D98" s="5" t="str">
        <f>_xlfn.XLOOKUP($E98,'Raw Data'!$E:$E,'Raw Data'!D:D,"ERROR",0,1)</f>
        <v>www.amazon.ae/dp/B01DS7AH1S</v>
      </c>
      <c r="E98" s="5" t="s">
        <v>297</v>
      </c>
      <c r="F98" s="9" t="str">
        <f>_xlfn.XLOOKUP($E98,'Raw Data'!$E:$E,'Raw Data'!F:F,"ERROR",0,1)</f>
        <v>Big Sexy Hair Root Pump Plus 470ml</v>
      </c>
      <c r="G98" s="10">
        <f>_xlfn.XLOOKUP($E98,'Raw Data'!$E:$E,'Raw Data'!G:G,"ERROR",0,1)</f>
        <v>8</v>
      </c>
      <c r="H98" s="9">
        <f>_xlfn.XLOOKUP($E98,'Raw Data'!$E:$E,'Raw Data'!H:H,"ERROR",0,1)</f>
        <v>1266.76</v>
      </c>
      <c r="I98" s="9">
        <f>_xlfn.XLOOKUP($E98,'Raw Data'!$E:$E,'Raw Data'!I:I,"ERROR",0,1)</f>
        <v>0.00169596502613687</v>
      </c>
      <c r="J98" s="9" t="str">
        <f>_xlfn.XLOOKUP($E98,'Raw Data'!$E:$E,'Raw Data'!J:J,"ERROR",0,1)</f>
        <v>No</v>
      </c>
      <c r="K98" s="14" t="str">
        <f t="array" ref="K98">_xlfn.IFS(AND(L98&gt;0,L98&lt;=5),"0 to 5",AND(L98&gt;5,L98&lt;=10),"5 to 10",AND(L98&gt;10,L98&lt;=15),"10 to 15",AND(L98&gt;15,L98&lt;=20),"15 to 20",AND(L98&gt;20,L98&lt;=30),"20 to 30",AND(L98&gt;30,L98&lt;=40),"30 to 40",AND(L98&gt;40,L98&lt;=50),"40 to 50",AND(L98&gt;50,L98&lt;=75),"50 to 75",AND(L98&gt;75,L98&lt;=100),"75 to 100",AND(L98&gt;100,L98&lt;=150),"100 to 150",AND(L98&gt;150,L98&lt;=200),"150 to 200",AND(L98&gt;200,L98&lt;=250),"200 to 250",AND(L98&gt;250,L98&lt;=300),"250 to 300",AND(L98&gt;300,L98&lt;=400),"300 to 400",AND(L98&gt;400,L98&lt;=500),"400 to 500",L98&gt;500,"500+")</f>
        <v>150 to 200</v>
      </c>
      <c r="L98" s="9">
        <f>_xlfn.XLOOKUP($E98,'Raw Data'!$E:$E,'Raw Data'!L:L,"ERROR",0,1)</f>
        <v>173.05</v>
      </c>
      <c r="M98" s="14" t="str">
        <f t="array" ref="M98">_xlfn.IFS(AND(N98&gt;0,N98&lt;=5),"0 to 5",AND(N98&gt;5,N98&lt;=10),"5 to 10",AND(N98&gt;10,N98&lt;=15),"10 to 15",AND(N98&gt;15,N98&lt;=20),"15 to 20",AND(N98&gt;20,N98&lt;=30),"20 to 30",AND(N98&gt;30,N98&lt;=40),"30 to 40",AND(N98&gt;40,N98&lt;=50),"40 to 50",AND(N98&gt;50,N98&lt;=75),"50 to 75",AND(N98&gt;75,N98&lt;=100),"75 to 100",AND(N98&gt;100,N98&lt;=150),"100 to 150",AND(N98&gt;150,N98&lt;=200),"150 to 200",AND(N98&gt;200,N98&lt;=250),"200 to 250",AND(N98&gt;250,N98&lt;=300),"250 to 300",AND(N98&gt;300,N98&lt;=400),"300 to 400",AND(N98&gt;400,N98&lt;=500),"400 to 500",N98&gt;500,"500+")</f>
        <v>150 to 200</v>
      </c>
      <c r="N98" s="9">
        <f>_xlfn.XLOOKUP($E98,'Raw Data'!$E:$E,'Raw Data'!N:N,"ERROR",0,1)</f>
        <v>183.58</v>
      </c>
      <c r="O98" s="14" t="str">
        <f t="array" ref="O98">_xlfn.IFS(P98=0,"No Discount",AND(P98&gt;0,P98&lt;=0.02),"0% to 2%",AND(P98&gt;0.02,P98&lt;=0.04),"2% to 4%",AND(P98&gt;0.04,P98&lt;=0.06),"4% to 6%",AND(P98&gt;0.06,P98&lt;=0.08),"6% to 8%",AND(P98&gt;0.08,P98&lt;=0.1),"8% to 10%",AND(P98&gt;0.1,P98&lt;=0.15),"10% to 15%",AND(P98&gt;0.15,P98&lt;=0.2),"15% to 20%",AND(P98&gt;0.2,P98&lt;=0.25),"20% to 25%",AND(P98&gt;0.25,P98&lt;=0.3),"25% to 30%",AND(P98&gt;0.3,P98&lt;=0.4),"30% to 40%",AND(P98&gt;0.4,P98&lt;=0.5),"40% to 50%",AND(P98&gt;0.5,P98&lt;=0.75),"50% to 75%",AND(P98&gt;0.75,P98&lt;=1),"75% to 100%")</f>
        <v>4% to 6%</v>
      </c>
      <c r="P98" s="10">
        <f>_xlfn.XLOOKUP($E98,'Raw Data'!$E:$E,'Raw Data'!P:P,"ERROR",0,1)</f>
        <v>0.0573591894541889</v>
      </c>
      <c r="Q98" s="9">
        <f>_xlfn.XLOOKUP($E98,'Raw Data'!$E:$E,'Raw Data'!Q:Q,"ERROR",0,1)</f>
        <v>470</v>
      </c>
      <c r="R98" s="9" t="str">
        <f>_xlfn.XLOOKUP($E98,'Raw Data'!$E:$E,'Raw Data'!R:R,"ERROR",0,1)</f>
        <v>ml</v>
      </c>
      <c r="S98" s="5" t="str">
        <f t="array" ref="S98">_xlfn.IFS(AND(T98&gt;0,T98&lt;=0.05),"0 to 0.05",AND(T98&gt;0.05,T98&lt;=0.1),"0.05 to 0.1",AND(T98&gt;0.1,T98&lt;=0.2),"0.1 to 0.2",AND(T98&gt;0.2,T98&lt;=0.3),"0.2 to 0.3",AND(T98&gt;0.3,T98&lt;=0.4),"0.3 to 0.4",AND(T98&gt;0.4,T98&lt;=0.5),"0.4 to 0.5",AND(T98&gt;0.5,T98&lt;=0.75),"0.5 to 0.75",AND(T98&gt;0.75,T98&lt;=1),"0.75 to 1",AND(T98&gt;1,T98&lt;=2),"1 to 2",AND(T98&gt;2,T98&lt;=3),"2 to 3",AND(T98&gt;3,T98&lt;=4),"3 to 4",AND(T98&gt;4,T98&lt;=5),"4 to 5",AND(T98&gt;5,T98&lt;=10),"5 to 10",T98&gt;10,"10+")</f>
        <v>0.3 to 0.4</v>
      </c>
      <c r="T98" s="10">
        <f>_xlfn.XLOOKUP($E98,'Raw Data'!$E:$E,'Raw Data'!T:T,"ERROR",0,1)</f>
        <v>0.368388208665129</v>
      </c>
      <c r="U98" s="15" t="str">
        <f t="array" ref="U98">_xlfn.IFS(AND(V98&gt;0,V98&lt;=0.05),"0 to 0.05",AND(V98&gt;0.05,V98&lt;=0.1),"0.05 to 0.1",AND(V98&gt;0.1,V98&lt;=0.2),"0.1 to 0.2",AND(V98&gt;0.2,V98&lt;=0.3),"0.2 to 0.3",AND(V98&gt;0.3,V98&lt;=0.4),"0.3 to 0.4",AND(V98&gt;0.4,V98&lt;=0.5),"0.4 to 0.5",AND(V98&gt;0.5,V98&lt;=0.75),"0.5 to 0.75",AND(V98&gt;0.75,V98&lt;=1),"0.75 to 1",AND(V98&gt;1,V98&lt;=2),"1 to 2",AND(V98&gt;2,V98&lt;=3),"2 to 3",AND(V98&gt;3,V98&lt;=4),"3 to 4",AND(V98&gt;4,V98&lt;=5),"4 to 5",AND(V98&gt;5,V98&lt;=10),"5 to 10",V98&gt;10,"10+")</f>
        <v>0.1 to 0.2</v>
      </c>
      <c r="V98" s="10">
        <f>_xlfn.XLOOKUP($E98,'Raw Data'!$E:$E,'Raw Data'!V:V,"ERROR",0,1)</f>
        <v>0.10551719724716</v>
      </c>
      <c r="W98" s="15" t="str">
        <f t="array" ref="W98">_xlfn.IFS(AND(X98&gt;0,X98&lt;=0.05),"0 to 0.05",AND(X98&gt;0.05,X98&lt;=0.1),"0.05 to 0.1",AND(X98&gt;0.1,X98&lt;=0.2),"0.1 to 0.2",AND(X98&gt;0.2,X98&lt;=0.3),"0.2 to 0.3",AND(X98&gt;0.3,X98&lt;=0.4),"0.3 to 0.4",AND(X98&gt;0.4,X98&lt;=0.5),"0.4 to 0.5",AND(X98&gt;0.5,X98&lt;=0.75),"0.5 to 0.75",AND(X98&gt;0.75,X98&lt;=1),"0.75 to 1",AND(X98&gt;1,X98&lt;=2),"1 to 2",AND(X98&gt;2,X98&lt;=3),"2 to 3",AND(X98&gt;3,X98&lt;=4),"3 to 4",AND(X98&gt;4,X98&lt;=5),"4 to 5",AND(X98&gt;5,X98&lt;=10),"5 to 10",X98&gt;10,"10+")</f>
        <v>0.05 to 0.1</v>
      </c>
      <c r="X98" s="16">
        <f t="shared" si="6"/>
        <v>0.0994648163395849</v>
      </c>
      <c r="Y98" s="5" t="str">
        <f t="array" ref="Y98">_xlfn.IFS(AND(Z98&gt;0,Z98&lt;=1),"0 to 1",AND(Z98&gt;1,Z98&lt;=2),"1 to 2",AND(Z98&gt;2,Z98&lt;=4),"2 to 4",AND(Z98&gt;4,Z98&lt;=6),"4 to 6",AND(Z98&gt;6,Z98&lt;=8),"6 to 8",AND(Z98&gt;8,Z98&lt;=10),"8 to 10",AND(Z98&gt;10,Z98&lt;=15),"10 to 15",AND(Z98&gt;15,Z98&lt;=20),"15 to 20",AND(Z98&gt;20,Z98&lt;=25),"20 to 25",AND(Z98&gt;25,Z98&lt;=30),"25 to 30",AND(Z98&gt;30,Z98&lt;=40),"30 to 40",AND(Z98&gt;40,Z98&lt;=50),"40 to 50",Z98&gt;50,"50+")</f>
        <v>15 to 20</v>
      </c>
      <c r="Z98" s="9">
        <f>_xlfn.XLOOKUP($E98,'Raw Data'!$E:$E,'Raw Data'!Z:Z,"ERROR",0,1)</f>
        <v>15.886</v>
      </c>
      <c r="AA98" s="9" t="str">
        <f>_xlfn.XLOOKUP($E98,'Raw Data'!$E:$E,'Raw Data'!AA:AA,"ERROR",0,1)</f>
        <v>oz</v>
      </c>
    </row>
    <row r="99" hidden="1" spans="1:27">
      <c r="A99" s="5" t="str">
        <f>_xlfn.XLOOKUP($E99,'Raw Data'!$E:$E,'Raw Data'!A:A,"ERROR",0,1)</f>
        <v>AE</v>
      </c>
      <c r="B99" s="5" t="str">
        <f>_xlfn.XLOOKUP($E99,'Raw Data'!$E:$E,'Raw Data'!B:B,"ERROR",0,1)</f>
        <v>Hair Mousses</v>
      </c>
      <c r="C99" s="5" t="str">
        <f>_xlfn.XLOOKUP($E99,'Raw Data'!$E:$E,'Raw Data'!C:C,"ERROR",0,1)</f>
        <v>SO COZY</v>
      </c>
      <c r="D99" s="5" t="str">
        <f>_xlfn.XLOOKUP($E99,'Raw Data'!$E:$E,'Raw Data'!D:D,"ERROR",0,1)</f>
        <v>www.amazon.ae/dp/B01MQGSDQZ</v>
      </c>
      <c r="E99" s="5" t="s">
        <v>298</v>
      </c>
      <c r="F99" s="9" t="str">
        <f>_xlfn.XLOOKUP($E99,'Raw Data'!$E:$E,'Raw Data'!F:F,"ERROR",0,1)</f>
        <v>So Cozy Sensitive Styling Natural Foam for Kids 177 ml</v>
      </c>
      <c r="G99" s="10">
        <f>_xlfn.XLOOKUP($E99,'Raw Data'!$E:$E,'Raw Data'!G:G,"ERROR",0,1)</f>
        <v>25</v>
      </c>
      <c r="H99" s="9">
        <f>_xlfn.XLOOKUP($E99,'Raw Data'!$E:$E,'Raw Data'!H:H,"ERROR",0,1)</f>
        <v>1266.71</v>
      </c>
      <c r="I99" s="9">
        <f>_xlfn.XLOOKUP($E99,'Raw Data'!$E:$E,'Raw Data'!I:I,"ERROR",0,1)</f>
        <v>0.00169589808508149</v>
      </c>
      <c r="J99" s="9" t="str">
        <f>_xlfn.XLOOKUP($E99,'Raw Data'!$E:$E,'Raw Data'!J:J,"ERROR",0,1)</f>
        <v>No</v>
      </c>
      <c r="K99" s="14" t="str">
        <f t="array" ref="K99">_xlfn.IFS(AND(L99&gt;0,L99&lt;=5),"0 to 5",AND(L99&gt;5,L99&lt;=10),"5 to 10",AND(L99&gt;10,L99&lt;=15),"10 to 15",AND(L99&gt;15,L99&lt;=20),"15 to 20",AND(L99&gt;20,L99&lt;=30),"20 to 30",AND(L99&gt;30,L99&lt;=40),"30 to 40",AND(L99&gt;40,L99&lt;=50),"40 to 50",AND(L99&gt;50,L99&lt;=75),"50 to 75",AND(L99&gt;75,L99&lt;=100),"75 to 100",AND(L99&gt;100,L99&lt;=150),"100 to 150",AND(L99&gt;150,L99&lt;=200),"150 to 200",AND(L99&gt;200,L99&lt;=250),"200 to 250",AND(L99&gt;250,L99&lt;=300),"250 to 300",AND(L99&gt;300,L99&lt;=400),"300 to 400",AND(L99&gt;400,L99&lt;=500),"400 to 500",L99&gt;500,"500+")</f>
        <v>50 to 75</v>
      </c>
      <c r="L99" s="9">
        <f>_xlfn.XLOOKUP($E99,'Raw Data'!$E:$E,'Raw Data'!L:L,"ERROR",0,1)</f>
        <v>55.58</v>
      </c>
      <c r="M99" s="14" t="str">
        <f t="array" ref="M99">_xlfn.IFS(AND(N99&gt;0,N99&lt;=5),"0 to 5",AND(N99&gt;5,N99&lt;=10),"5 to 10",AND(N99&gt;10,N99&lt;=15),"10 to 15",AND(N99&gt;15,N99&lt;=20),"15 to 20",AND(N99&gt;20,N99&lt;=30),"20 to 30",AND(N99&gt;30,N99&lt;=40),"30 to 40",AND(N99&gt;40,N99&lt;=50),"40 to 50",AND(N99&gt;50,N99&lt;=75),"50 to 75",AND(N99&gt;75,N99&lt;=100),"75 to 100",AND(N99&gt;100,N99&lt;=150),"100 to 150",AND(N99&gt;150,N99&lt;=200),"150 to 200",AND(N99&gt;200,N99&lt;=250),"200 to 250",AND(N99&gt;250,N99&lt;=300),"250 to 300",AND(N99&gt;300,N99&lt;=400),"300 to 400",AND(N99&gt;400,N99&lt;=500),"400 to 500",N99&gt;500,"500+")</f>
        <v>50 to 75</v>
      </c>
      <c r="N99" s="9">
        <f>_xlfn.XLOOKUP($E99,'Raw Data'!$E:$E,'Raw Data'!N:N,"ERROR",0,1)</f>
        <v>60.55</v>
      </c>
      <c r="O99" s="14" t="str">
        <f t="array" ref="O99">_xlfn.IFS(P99=0,"No Discount",AND(P99&gt;0,P99&lt;=0.02),"0% to 2%",AND(P99&gt;0.02,P99&lt;=0.04),"2% to 4%",AND(P99&gt;0.04,P99&lt;=0.06),"4% to 6%",AND(P99&gt;0.06,P99&lt;=0.08),"6% to 8%",AND(P99&gt;0.08,P99&lt;=0.1),"8% to 10%",AND(P99&gt;0.1,P99&lt;=0.15),"10% to 15%",AND(P99&gt;0.15,P99&lt;=0.2),"15% to 20%",AND(P99&gt;0.2,P99&lt;=0.25),"20% to 25%",AND(P99&gt;0.25,P99&lt;=0.3),"25% to 30%",AND(P99&gt;0.3,P99&lt;=0.4),"30% to 40%",AND(P99&gt;0.4,P99&lt;=0.5),"40% to 50%",AND(P99&gt;0.5,P99&lt;=0.75),"50% to 75%",AND(P99&gt;0.75,P99&lt;=1),"75% to 100%")</f>
        <v>8% to 10%</v>
      </c>
      <c r="P99" s="10">
        <f>_xlfn.XLOOKUP($E99,'Raw Data'!$E:$E,'Raw Data'!P:P,"ERROR",0,1)</f>
        <v>0.0820809248554913</v>
      </c>
      <c r="Q99" s="9">
        <f>_xlfn.XLOOKUP($E99,'Raw Data'!$E:$E,'Raw Data'!Q:Q,"ERROR",0,1)</f>
        <v>177</v>
      </c>
      <c r="R99" s="9" t="str">
        <f>_xlfn.XLOOKUP($E99,'Raw Data'!$E:$E,'Raw Data'!R:R,"ERROR",0,1)</f>
        <v>ml</v>
      </c>
      <c r="S99" s="5" t="str">
        <f t="array" ref="S99">_xlfn.IFS(AND(T99&gt;0,T99&lt;=0.05),"0 to 0.05",AND(T99&gt;0.05,T99&lt;=0.1),"0.05 to 0.1",AND(T99&gt;0.1,T99&lt;=0.2),"0.1 to 0.2",AND(T99&gt;0.2,T99&lt;=0.3),"0.2 to 0.3",AND(T99&gt;0.3,T99&lt;=0.4),"0.3 to 0.4",AND(T99&gt;0.4,T99&lt;=0.5),"0.4 to 0.5",AND(T99&gt;0.5,T99&lt;=0.75),"0.5 to 0.75",AND(T99&gt;0.75,T99&lt;=1),"0.75 to 1",AND(T99&gt;1,T99&lt;=2),"1 to 2",AND(T99&gt;2,T99&lt;=3),"2 to 3",AND(T99&gt;3,T99&lt;=4),"3 to 4",AND(T99&gt;4,T99&lt;=5),"4 to 5",AND(T99&gt;5,T99&lt;=10),"5 to 10",T99&gt;10,"10+")</f>
        <v>0.3 to 0.4</v>
      </c>
      <c r="T99" s="10">
        <f>_xlfn.XLOOKUP($E99,'Raw Data'!$E:$E,'Raw Data'!T:T,"ERROR",0,1)</f>
        <v>0.314179071058974</v>
      </c>
      <c r="U99" s="15" t="str">
        <f t="array" ref="U99">_xlfn.IFS(AND(V99&gt;0,V99&lt;=0.05),"0 to 0.05",AND(V99&gt;0.05,V99&lt;=0.1),"0.05 to 0.1",AND(V99&gt;0.1,V99&lt;=0.2),"0.1 to 0.2",AND(V99&gt;0.2,V99&lt;=0.3),"0.2 to 0.3",AND(V99&gt;0.3,V99&lt;=0.4),"0.3 to 0.4",AND(V99&gt;0.4,V99&lt;=0.5),"0.4 to 0.5",AND(V99&gt;0.5,V99&lt;=0.75),"0.5 to 0.75",AND(V99&gt;0.75,V99&lt;=1),"0.75 to 1",AND(V99&gt;1,V99&lt;=2),"1 to 2",AND(V99&gt;2,V99&lt;=3),"2 to 3",AND(V99&gt;3,V99&lt;=4),"3 to 4",AND(V99&gt;4,V99&lt;=5),"4 to 5",AND(V99&gt;5,V99&lt;=10),"5 to 10",V99&gt;10,"10+")</f>
        <v>0.05 to 0.1</v>
      </c>
      <c r="V99" s="10">
        <f>_xlfn.XLOOKUP($E99,'Raw Data'!$E:$E,'Raw Data'!V:V,"ERROR",0,1)</f>
        <v>0.0924137557252183</v>
      </c>
      <c r="W99" s="15" t="str">
        <f t="array" ref="W99">_xlfn.IFS(AND(X99&gt;0,X99&lt;=0.05),"0 to 0.05",AND(X99&gt;0.05,X99&lt;=0.1),"0.05 to 0.1",AND(X99&gt;0.1,X99&lt;=0.2),"0.1 to 0.2",AND(X99&gt;0.2,X99&lt;=0.3),"0.2 to 0.3",AND(X99&gt;0.3,X99&lt;=0.4),"0.3 to 0.4",AND(X99&gt;0.4,X99&lt;=0.5),"0.4 to 0.5",AND(X99&gt;0.5,X99&lt;=0.75),"0.5 to 0.75",AND(X99&gt;0.75,X99&lt;=1),"0.75 to 1",AND(X99&gt;1,X99&lt;=2),"1 to 2",AND(X99&gt;2,X99&lt;=3),"2 to 3",AND(X99&gt;3,X99&lt;=4),"3 to 4",AND(X99&gt;4,X99&lt;=5),"4 to 5",AND(X99&gt;5,X99&lt;=10),"5 to 10",X99&gt;10,"10+")</f>
        <v>0.05 to 0.1</v>
      </c>
      <c r="X99" s="16">
        <f t="shared" si="6"/>
        <v>0.0848283491859229</v>
      </c>
      <c r="Y99" s="5" t="str">
        <f t="array" ref="Y99">_xlfn.IFS(AND(Z99&gt;0,Z99&lt;=1),"0 to 1",AND(Z99&gt;1,Z99&lt;=2),"1 to 2",AND(Z99&gt;2,Z99&lt;=4),"2 to 4",AND(Z99&gt;4,Z99&lt;=6),"4 to 6",AND(Z99&gt;6,Z99&lt;=8),"6 to 8",AND(Z99&gt;8,Z99&lt;=10),"8 to 10",AND(Z99&gt;10,Z99&lt;=15),"10 to 15",AND(Z99&gt;15,Z99&lt;=20),"15 to 20",AND(Z99&gt;20,Z99&lt;=25),"20 to 25",AND(Z99&gt;25,Z99&lt;=30),"25 to 30",AND(Z99&gt;30,Z99&lt;=40),"30 to 40",AND(Z99&gt;40,Z99&lt;=50),"40 to 50",Z99&gt;50,"50+")</f>
        <v>4 to 6</v>
      </c>
      <c r="Z99" s="9">
        <f>_xlfn.XLOOKUP($E99,'Raw Data'!$E:$E,'Raw Data'!Z:Z,"ERROR",0,1)</f>
        <v>5.9826</v>
      </c>
      <c r="AA99" s="9" t="str">
        <f>_xlfn.XLOOKUP($E99,'Raw Data'!$E:$E,'Raw Data'!AA:AA,"ERROR",0,1)</f>
        <v>oz</v>
      </c>
    </row>
    <row r="100" hidden="1" spans="1:27">
      <c r="A100" s="5" t="str">
        <f>_xlfn.XLOOKUP($E100,'Raw Data'!$E:$E,'Raw Data'!A:A,"ERROR",0,1)</f>
        <v>AE</v>
      </c>
      <c r="B100" s="5" t="str">
        <f>_xlfn.XLOOKUP($E100,'Raw Data'!$E:$E,'Raw Data'!B:B,"ERROR",0,1)</f>
        <v>Hair Mousses</v>
      </c>
      <c r="C100" s="5" t="str">
        <f>_xlfn.XLOOKUP($E100,'Raw Data'!$E:$E,'Raw Data'!C:C,"ERROR",0,1)</f>
        <v>Wella</v>
      </c>
      <c r="D100" s="5" t="str">
        <f>_xlfn.XLOOKUP($E100,'Raw Data'!$E:$E,'Raw Data'!D:D,"ERROR",0,1)</f>
        <v>www.amazon.ae/dp/B0070B5SEK</v>
      </c>
      <c r="E100" s="5" t="s">
        <v>299</v>
      </c>
      <c r="F100" s="9" t="str">
        <f>_xlfn.XLOOKUP($E100,'Raw Data'!$E:$E,'Raw Data'!F:F,"ERROR",0,1)</f>
        <v>Wella System Professional Men Gradual Tone Black 60ml - pigments in mousse</v>
      </c>
      <c r="G100" s="10">
        <f>_xlfn.XLOOKUP($E100,'Raw Data'!$E:$E,'Raw Data'!G:G,"ERROR",0,1)</f>
        <v>9</v>
      </c>
      <c r="H100" s="9">
        <f>_xlfn.XLOOKUP($E100,'Raw Data'!$E:$E,'Raw Data'!H:H,"ERROR",0,1)</f>
        <v>1262.65</v>
      </c>
      <c r="I100" s="9">
        <f>_xlfn.XLOOKUP($E100,'Raw Data'!$E:$E,'Raw Data'!I:I,"ERROR",0,1)</f>
        <v>0.00169046247138504</v>
      </c>
      <c r="J100" s="9" t="str">
        <f>_xlfn.XLOOKUP($E100,'Raw Data'!$E:$E,'Raw Data'!J:J,"ERROR",0,1)</f>
        <v>No</v>
      </c>
      <c r="K100" s="14" t="str">
        <f t="array" ref="K100">_xlfn.IFS(AND(L100&gt;0,L100&lt;=5),"0 to 5",AND(L100&gt;5,L100&lt;=10),"5 to 10",AND(L100&gt;10,L100&lt;=15),"10 to 15",AND(L100&gt;15,L100&lt;=20),"15 to 20",AND(L100&gt;20,L100&lt;=30),"20 to 30",AND(L100&gt;30,L100&lt;=40),"30 to 40",AND(L100&gt;40,L100&lt;=50),"40 to 50",AND(L100&gt;50,L100&lt;=75),"50 to 75",AND(L100&gt;75,L100&lt;=100),"75 to 100",AND(L100&gt;100,L100&lt;=150),"100 to 150",AND(L100&gt;150,L100&lt;=200),"150 to 200",AND(L100&gt;200,L100&lt;=250),"200 to 250",AND(L100&gt;250,L100&lt;=300),"250 to 300",AND(L100&gt;300,L100&lt;=400),"300 to 400",AND(L100&gt;400,L100&lt;=500),"400 to 500",L100&gt;500,"500+")</f>
        <v>100 to 150</v>
      </c>
      <c r="L100" s="9">
        <f>_xlfn.XLOOKUP($E100,'Raw Data'!$E:$E,'Raw Data'!L:L,"ERROR",0,1)</f>
        <v>135.28</v>
      </c>
      <c r="M100" s="14" t="str">
        <f t="array" ref="M100">_xlfn.IFS(AND(N100&gt;0,N100&lt;=5),"0 to 5",AND(N100&gt;5,N100&lt;=10),"5 to 10",AND(N100&gt;10,N100&lt;=15),"10 to 15",AND(N100&gt;15,N100&lt;=20),"15 to 20",AND(N100&gt;20,N100&lt;=30),"20 to 30",AND(N100&gt;30,N100&lt;=40),"30 to 40",AND(N100&gt;40,N100&lt;=50),"40 to 50",AND(N100&gt;50,N100&lt;=75),"50 to 75",AND(N100&gt;75,N100&lt;=100),"75 to 100",AND(N100&gt;100,N100&lt;=150),"100 to 150",AND(N100&gt;150,N100&lt;=200),"150 to 200",AND(N100&gt;200,N100&lt;=250),"200 to 250",AND(N100&gt;250,N100&lt;=300),"250 to 300",AND(N100&gt;300,N100&lt;=400),"300 to 400",AND(N100&gt;400,N100&lt;=500),"400 to 500",N100&gt;500,"500+")</f>
        <v>100 to 150</v>
      </c>
      <c r="N100" s="9">
        <f>_xlfn.XLOOKUP($E100,'Raw Data'!$E:$E,'Raw Data'!N:N,"ERROR",0,1)</f>
        <v>135.28</v>
      </c>
      <c r="O100" s="14" t="str">
        <f t="array" ref="O100">_xlfn.IFS(P100=0,"No Discount",AND(P100&gt;0,P100&lt;=0.02),"0% to 2%",AND(P100&gt;0.02,P100&lt;=0.04),"2% to 4%",AND(P100&gt;0.04,P100&lt;=0.06),"4% to 6%",AND(P100&gt;0.06,P100&lt;=0.08),"6% to 8%",AND(P100&gt;0.08,P100&lt;=0.1),"8% to 10%",AND(P100&gt;0.1,P100&lt;=0.15),"10% to 15%",AND(P100&gt;0.15,P100&lt;=0.2),"15% to 20%",AND(P100&gt;0.2,P100&lt;=0.25),"20% to 25%",AND(P100&gt;0.25,P100&lt;=0.3),"25% to 30%",AND(P100&gt;0.3,P100&lt;=0.4),"30% to 40%",AND(P100&gt;0.4,P100&lt;=0.5),"40% to 50%",AND(P100&gt;0.5,P100&lt;=0.75),"50% to 75%",AND(P100&gt;0.75,P100&lt;=1),"75% to 100%")</f>
        <v>No Discount</v>
      </c>
      <c r="P100" s="10">
        <f>_xlfn.XLOOKUP($E100,'Raw Data'!$E:$E,'Raw Data'!P:P,"ERROR",0,1)</f>
        <v>0</v>
      </c>
      <c r="Q100" s="9">
        <f>_xlfn.XLOOKUP($E100,'Raw Data'!$E:$E,'Raw Data'!Q:Q,"ERROR",0,1)</f>
        <v>60</v>
      </c>
      <c r="R100" s="9" t="str">
        <f>_xlfn.XLOOKUP($E100,'Raw Data'!$E:$E,'Raw Data'!R:R,"ERROR",0,1)</f>
        <v>ml</v>
      </c>
      <c r="S100" s="5" t="str">
        <f t="array" ref="S100">_xlfn.IFS(AND(T100&gt;0,T100&lt;=0.05),"0 to 0.05",AND(T100&gt;0.05,T100&lt;=0.1),"0.05 to 0.1",AND(T100&gt;0.1,T100&lt;=0.2),"0.1 to 0.2",AND(T100&gt;0.2,T100&lt;=0.3),"0.2 to 0.3",AND(T100&gt;0.3,T100&lt;=0.4),"0.3 to 0.4",AND(T100&gt;0.4,T100&lt;=0.5),"0.4 to 0.5",AND(T100&gt;0.5,T100&lt;=0.75),"0.5 to 0.75",AND(T100&gt;0.75,T100&lt;=1),"0.75 to 1",AND(T100&gt;1,T100&lt;=2),"1 to 2",AND(T100&gt;2,T100&lt;=3),"2 to 3",AND(T100&gt;3,T100&lt;=4),"3 to 4",AND(T100&gt;4,T100&lt;=5),"4 to 5",AND(T100&gt;5,T100&lt;=10),"5 to 10",T100&gt;10,"10+")</f>
        <v>2 to 3</v>
      </c>
      <c r="T100" s="10">
        <f>_xlfn.XLOOKUP($E100,'Raw Data'!$E:$E,'Raw Data'!T:T,"ERROR",0,1)</f>
        <v>2.2558713019419</v>
      </c>
      <c r="U100" s="15" t="str">
        <f t="array" ref="U100">_xlfn.IFS(AND(V100&gt;0,V100&lt;=0.05),"0 to 0.05",AND(V100&gt;0.05,V100&lt;=0.1),"0.05 to 0.1",AND(V100&gt;0.1,V100&lt;=0.2),"0.1 to 0.2",AND(V100&gt;0.2,V100&lt;=0.3),"0.2 to 0.3",AND(V100&gt;0.3,V100&lt;=0.4),"0.3 to 0.4",AND(V100&gt;0.4,V100&lt;=0.5),"0.4 to 0.5",AND(V100&gt;0.5,V100&lt;=0.75),"0.5 to 0.75",AND(V100&gt;0.75,V100&lt;=1),"0.75 to 1",AND(V100&gt;1,V100&lt;=2),"1 to 2",AND(V100&gt;2,V100&lt;=3),"2 to 3",AND(V100&gt;3,V100&lt;=4),"3 to 4",AND(V100&gt;4,V100&lt;=5),"4 to 5",AND(V100&gt;5,V100&lt;=10),"5 to 10",V100&gt;10,"10+")</f>
        <v>0.5 to 0.75</v>
      </c>
      <c r="V100" s="10">
        <f>_xlfn.XLOOKUP($E100,'Raw Data'!$E:$E,'Raw Data'!V:V,"ERROR",0,1)</f>
        <v>0.609085251524314</v>
      </c>
      <c r="W100" s="15" t="str">
        <f t="array" ref="W100">_xlfn.IFS(AND(X100&gt;0,X100&lt;=0.05),"0 to 0.05",AND(X100&gt;0.05,X100&lt;=0.1),"0.05 to 0.1",AND(X100&gt;0.1,X100&lt;=0.2),"0.1 to 0.2",AND(X100&gt;0.2,X100&lt;=0.3),"0.2 to 0.3",AND(X100&gt;0.3,X100&lt;=0.4),"0.3 to 0.4",AND(X100&gt;0.4,X100&lt;=0.5),"0.4 to 0.5",AND(X100&gt;0.5,X100&lt;=0.75),"0.5 to 0.75",AND(X100&gt;0.75,X100&lt;=1),"0.75 to 1",AND(X100&gt;1,X100&lt;=2),"1 to 2",AND(X100&gt;2,X100&lt;=3),"2 to 3",AND(X100&gt;3,X100&lt;=4),"3 to 4",AND(X100&gt;4,X100&lt;=5),"4 to 5",AND(X100&gt;5,X100&lt;=10),"5 to 10",X100&gt;10,"10+")</f>
        <v>0.5 to 0.75</v>
      </c>
      <c r="X100" s="16">
        <f t="shared" si="6"/>
        <v>0.609085251524314</v>
      </c>
      <c r="Y100" s="5" t="str">
        <f t="array" ref="Y100">_xlfn.IFS(AND(Z100&gt;0,Z100&lt;=1),"0 to 1",AND(Z100&gt;1,Z100&lt;=2),"1 to 2",AND(Z100&gt;2,Z100&lt;=4),"2 to 4",AND(Z100&gt;4,Z100&lt;=6),"4 to 6",AND(Z100&gt;6,Z100&lt;=8),"6 to 8",AND(Z100&gt;8,Z100&lt;=10),"8 to 10",AND(Z100&gt;10,Z100&lt;=15),"10 to 15",AND(Z100&gt;15,Z100&lt;=20),"15 to 20",AND(Z100&gt;20,Z100&lt;=25),"20 to 25",AND(Z100&gt;25,Z100&lt;=30),"25 to 30",AND(Z100&gt;30,Z100&lt;=40),"30 to 40",AND(Z100&gt;40,Z100&lt;=50),"40 to 50",Z100&gt;50,"50+")</f>
        <v>2 to 4</v>
      </c>
      <c r="Z100" s="9">
        <f>_xlfn.XLOOKUP($E100,'Raw Data'!$E:$E,'Raw Data'!Z:Z,"ERROR",0,1)</f>
        <v>2.028</v>
      </c>
      <c r="AA100" s="9" t="str">
        <f>_xlfn.XLOOKUP($E100,'Raw Data'!$E:$E,'Raw Data'!AA:AA,"ERROR",0,1)</f>
        <v>oz</v>
      </c>
    </row>
    <row r="101" hidden="1" spans="1:27">
      <c r="A101" s="5" t="str">
        <f>_xlfn.XLOOKUP($E101,'Raw Data'!$E:$E,'Raw Data'!A:A,"ERROR",0,1)</f>
        <v>AE</v>
      </c>
      <c r="B101" s="5" t="str">
        <f>_xlfn.XLOOKUP($E101,'Raw Data'!$E:$E,'Raw Data'!B:B,"ERROR",0,1)</f>
        <v>Hair Mousses</v>
      </c>
      <c r="C101" s="5" t="str">
        <f>_xlfn.XLOOKUP($E101,'Raw Data'!$E:$E,'Raw Data'!C:C,"ERROR",0,1)</f>
        <v>keeps</v>
      </c>
      <c r="D101" s="5" t="str">
        <f>_xlfn.XLOOKUP($E101,'Raw Data'!$E:$E,'Raw Data'!D:D,"ERROR",0,1)</f>
        <v>www.amazon.ae/dp/B09WDXPZY1</v>
      </c>
      <c r="E101" s="5" t="s">
        <v>300</v>
      </c>
      <c r="F101" s="9" t="str">
        <f>_xlfn.XLOOKUP($E101,'Raw Data'!$E:$E,'Raw Data'!F:F,"ERROR",0,1)</f>
        <v>Keeps Matte Thickening Hair  Pomade  for  Men , Medium  Hold  - Natural Ingredients for Thicker Fuller Looking Hair - Biotin, Caffeine, Green Tea &amp; Saw Palmetto - All Day  Hold  For All Hair Styles</v>
      </c>
      <c r="G101" s="10">
        <f>_xlfn.XLOOKUP($E101,'Raw Data'!$E:$E,'Raw Data'!G:G,"ERROR",0,1)</f>
        <v>8</v>
      </c>
      <c r="H101" s="9">
        <f>_xlfn.XLOOKUP($E101,'Raw Data'!$E:$E,'Raw Data'!H:H,"ERROR",0,1)</f>
        <v>1212.57</v>
      </c>
      <c r="I101" s="9">
        <f>_xlfn.XLOOKUP($E101,'Raw Data'!$E:$E,'Raw Data'!I:I,"ERROR",0,1)</f>
        <v>0.00162341431032144</v>
      </c>
      <c r="J101" s="9" t="str">
        <f>_xlfn.XLOOKUP($E101,'Raw Data'!$E:$E,'Raw Data'!J:J,"ERROR",0,1)</f>
        <v>No</v>
      </c>
      <c r="K101" s="14" t="str">
        <f t="array" ref="K101">_xlfn.IFS(AND(L101&gt;0,L101&lt;=5),"0 to 5",AND(L101&gt;5,L101&lt;=10),"5 to 10",AND(L101&gt;10,L101&lt;=15),"10 to 15",AND(L101&gt;15,L101&lt;=20),"15 to 20",AND(L101&gt;20,L101&lt;=30),"20 to 30",AND(L101&gt;30,L101&lt;=40),"30 to 40",AND(L101&gt;40,L101&lt;=50),"40 to 50",AND(L101&gt;50,L101&lt;=75),"50 to 75",AND(L101&gt;75,L101&lt;=100),"75 to 100",AND(L101&gt;100,L101&lt;=150),"100 to 150",AND(L101&gt;150,L101&lt;=200),"150 to 200",AND(L101&gt;200,L101&lt;=250),"200 to 250",AND(L101&gt;250,L101&lt;=300),"250 to 300",AND(L101&gt;300,L101&lt;=400),"300 to 400",AND(L101&gt;400,L101&lt;=500),"400 to 500",L101&gt;500,"500+")</f>
        <v>150 to 200</v>
      </c>
      <c r="L101" s="9">
        <f>_xlfn.XLOOKUP($E101,'Raw Data'!$E:$E,'Raw Data'!L:L,"ERROR",0,1)</f>
        <v>158.95</v>
      </c>
      <c r="M101" s="14" t="str">
        <f t="array" ref="M101">_xlfn.IFS(AND(N101&gt;0,N101&lt;=5),"0 to 5",AND(N101&gt;5,N101&lt;=10),"5 to 10",AND(N101&gt;10,N101&lt;=15),"10 to 15",AND(N101&gt;15,N101&lt;=20),"15 to 20",AND(N101&gt;20,N101&lt;=30),"20 to 30",AND(N101&gt;30,N101&lt;=40),"30 to 40",AND(N101&gt;40,N101&lt;=50),"40 to 50",AND(N101&gt;50,N101&lt;=75),"50 to 75",AND(N101&gt;75,N101&lt;=100),"75 to 100",AND(N101&gt;100,N101&lt;=150),"100 to 150",AND(N101&gt;150,N101&lt;=200),"150 to 200",AND(N101&gt;200,N101&lt;=250),"200 to 250",AND(N101&gt;250,N101&lt;=300),"250 to 300",AND(N101&gt;300,N101&lt;=400),"300 to 400",AND(N101&gt;400,N101&lt;=500),"400 to 500",N101&gt;500,"500+")</f>
        <v>150 to 200</v>
      </c>
      <c r="N101" s="9">
        <f>_xlfn.XLOOKUP($E101,'Raw Data'!$E:$E,'Raw Data'!N:N,"ERROR",0,1)</f>
        <v>168.37</v>
      </c>
      <c r="O101" s="14" t="str">
        <f t="array" ref="O101">_xlfn.IFS(P101=0,"No Discount",AND(P101&gt;0,P101&lt;=0.02),"0% to 2%",AND(P101&gt;0.02,P101&lt;=0.04),"2% to 4%",AND(P101&gt;0.04,P101&lt;=0.06),"4% to 6%",AND(P101&gt;0.06,P101&lt;=0.08),"6% to 8%",AND(P101&gt;0.08,P101&lt;=0.1),"8% to 10%",AND(P101&gt;0.1,P101&lt;=0.15),"10% to 15%",AND(P101&gt;0.15,P101&lt;=0.2),"15% to 20%",AND(P101&gt;0.2,P101&lt;=0.25),"20% to 25%",AND(P101&gt;0.25,P101&lt;=0.3),"25% to 30%",AND(P101&gt;0.3,P101&lt;=0.4),"30% to 40%",AND(P101&gt;0.4,P101&lt;=0.5),"40% to 50%",AND(P101&gt;0.5,P101&lt;=0.75),"50% to 75%",AND(P101&gt;0.75,P101&lt;=1),"75% to 100%")</f>
        <v>4% to 6%</v>
      </c>
      <c r="P101" s="10">
        <f>_xlfn.XLOOKUP($E101,'Raw Data'!$E:$E,'Raw Data'!P:P,"ERROR",0,1)</f>
        <v>0.0559482093009444</v>
      </c>
      <c r="Q101" s="9">
        <f>_xlfn.XLOOKUP($E101,'Raw Data'!$E:$E,'Raw Data'!Q:Q,"ERROR",0,1)</f>
        <v>3</v>
      </c>
      <c r="R101" s="9" t="str">
        <f>_xlfn.XLOOKUP($E101,'Raw Data'!$E:$E,'Raw Data'!R:R,"ERROR",0,1)</f>
        <v>fl oz</v>
      </c>
      <c r="S101" s="5" t="str">
        <f t="array" ref="S101">_xlfn.IFS(AND(T101&gt;0,T101&lt;=0.05),"0 to 0.05",AND(T101&gt;0.05,T101&lt;=0.1),"0.05 to 0.1",AND(T101&gt;0.1,T101&lt;=0.2),"0.1 to 0.2",AND(T101&gt;0.2,T101&lt;=0.3),"0.2 to 0.3",AND(T101&gt;0.3,T101&lt;=0.4),"0.3 to 0.4",AND(T101&gt;0.4,T101&lt;=0.5),"0.4 to 0.5",AND(T101&gt;0.5,T101&lt;=0.75),"0.5 to 0.75",AND(T101&gt;0.75,T101&lt;=1),"0.75 to 1",AND(T101&gt;1,T101&lt;=2),"1 to 2",AND(T101&gt;2,T101&lt;=3),"2 to 3",AND(T101&gt;3,T101&lt;=4),"3 to 4",AND(T101&gt;4,T101&lt;=5),"4 to 5",AND(T101&gt;5,T101&lt;=10),"5 to 10",T101&gt;10,"10+")</f>
        <v>1 to 2</v>
      </c>
      <c r="T101" s="10">
        <f>_xlfn.XLOOKUP($E101,'Raw Data'!$E:$E,'Raw Data'!T:T,"ERROR",0,1)</f>
        <v>1.72287835037243</v>
      </c>
      <c r="U101" s="15" t="str">
        <f t="array" ref="U101">_xlfn.IFS(AND(V101&gt;0,V101&lt;=0.05),"0 to 0.05",AND(V101&gt;0.05,V101&lt;=0.1),"0.05 to 0.1",AND(V101&gt;0.1,V101&lt;=0.2),"0.1 to 0.2",AND(V101&gt;0.2,V101&lt;=0.3),"0.2 to 0.3",AND(V101&gt;0.3,V101&lt;=0.4),"0.3 to 0.4",AND(V101&gt;0.4,V101&lt;=0.5),"0.4 to 0.5",AND(V101&gt;0.5,V101&lt;=0.75),"0.5 to 0.75",AND(V101&gt;0.75,V101&lt;=1),"0.75 to 1",AND(V101&gt;1,V101&lt;=2),"1 to 2",AND(V101&gt;2,V101&lt;=3),"2 to 3",AND(V101&gt;3,V101&lt;=4),"3 to 4",AND(V101&gt;4,V101&lt;=5),"4 to 5",AND(V101&gt;5,V101&lt;=10),"5 to 10",V101&gt;10,"10+")</f>
        <v>0.4 to 0.5</v>
      </c>
      <c r="V101" s="10">
        <f>_xlfn.XLOOKUP($E101,'Raw Data'!$E:$E,'Raw Data'!V:V,"ERROR",0,1)</f>
        <v>0.4927453760308</v>
      </c>
      <c r="W101" s="15" t="str">
        <f t="array" ref="W101">_xlfn.IFS(AND(X101&gt;0,X101&lt;=0.05),"0 to 0.05",AND(X101&gt;0.05,X101&lt;=0.1),"0.05 to 0.1",AND(X101&gt;0.1,X101&lt;=0.2),"0.1 to 0.2",AND(X101&gt;0.2,X101&lt;=0.3),"0.2 to 0.3",AND(X101&gt;0.3,X101&lt;=0.4),"0.3 to 0.4",AND(X101&gt;0.4,X101&lt;=0.5),"0.4 to 0.5",AND(X101&gt;0.5,X101&lt;=0.75),"0.5 to 0.75",AND(X101&gt;0.75,X101&lt;=1),"0.75 to 1",AND(X101&gt;1,X101&lt;=2),"1 to 2",AND(X101&gt;2,X101&lt;=3),"2 to 3",AND(X101&gt;3,X101&lt;=4),"3 to 4",AND(X101&gt;4,X101&lt;=5),"4 to 5",AND(X101&gt;5,X101&lt;=10),"5 to 10",X101&gt;10,"10+")</f>
        <v>0.4 to 0.5</v>
      </c>
      <c r="X101" s="16">
        <f t="shared" si="6"/>
        <v>0.465177154600557</v>
      </c>
      <c r="Y101" s="5" t="str">
        <f t="array" ref="Y101">_xlfn.IFS(AND(Z101&gt;0,Z101&lt;=1),"0 to 1",AND(Z101&gt;1,Z101&lt;=2),"1 to 2",AND(Z101&gt;2,Z101&lt;=4),"2 to 4",AND(Z101&gt;4,Z101&lt;=6),"4 to 6",AND(Z101&gt;6,Z101&lt;=8),"6 to 8",AND(Z101&gt;8,Z101&lt;=10),"8 to 10",AND(Z101&gt;10,Z101&lt;=15),"10 to 15",AND(Z101&gt;15,Z101&lt;=20),"15 to 20",AND(Z101&gt;20,Z101&lt;=25),"20 to 25",AND(Z101&gt;25,Z101&lt;=30),"25 to 30",AND(Z101&gt;30,Z101&lt;=40),"30 to 40",AND(Z101&gt;40,Z101&lt;=50),"40 to 50",Z101&gt;50,"50+")</f>
        <v>2 to 4</v>
      </c>
      <c r="Z101" s="9">
        <f>_xlfn.XLOOKUP($E101,'Raw Data'!$E:$E,'Raw Data'!Z:Z,"ERROR",0,1)</f>
        <v>3.12</v>
      </c>
      <c r="AA101" s="9" t="str">
        <f>_xlfn.XLOOKUP($E101,'Raw Data'!$E:$E,'Raw Data'!AA:AA,"ERROR",0,1)</f>
        <v>oz</v>
      </c>
    </row>
    <row r="102" hidden="1" spans="1:27">
      <c r="A102" s="5" t="str">
        <f>_xlfn.XLOOKUP($E102,'Raw Data'!$E:$E,'Raw Data'!A:A,"ERROR",0,1)</f>
        <v>AE</v>
      </c>
      <c r="B102" s="5" t="str">
        <f>_xlfn.XLOOKUP($E102,'Raw Data'!$E:$E,'Raw Data'!B:B,"ERROR",0,1)</f>
        <v>Hair Mousses</v>
      </c>
      <c r="C102" s="5" t="str">
        <f>_xlfn.XLOOKUP($E102,'Raw Data'!$E:$E,'Raw Data'!C:C,"ERROR",0,1)</f>
        <v>Design Essentials</v>
      </c>
      <c r="D102" s="5" t="str">
        <f>_xlfn.XLOOKUP($E102,'Raw Data'!$E:$E,'Raw Data'!D:D,"ERROR",0,1)</f>
        <v>www.amazon.ae/dp/B008074JOI</v>
      </c>
      <c r="E102" s="5" t="s">
        <v>301</v>
      </c>
      <c r="F102" s="9" t="str">
        <f>_xlfn.XLOOKUP($E102,'Raw Data'!$E:$E,'Raw Data'!F:F,"ERROR",0,1)</f>
        <v>Design Essentials Curl Enhancing Mousse, Almond and Avocado Collection, 7.5 Ounces</v>
      </c>
      <c r="G102" s="10">
        <f>_xlfn.XLOOKUP($E102,'Raw Data'!$E:$E,'Raw Data'!G:G,"ERROR",0,1)</f>
        <v>10</v>
      </c>
      <c r="H102" s="9">
        <f>_xlfn.XLOOKUP($E102,'Raw Data'!$E:$E,'Raw Data'!H:H,"ERROR",0,1)</f>
        <v>1201.46</v>
      </c>
      <c r="I102" s="9">
        <f>_xlfn.XLOOKUP($E102,'Raw Data'!$E:$E,'Raw Data'!I:I,"ERROR",0,1)</f>
        <v>0.00160854000781711</v>
      </c>
      <c r="J102" s="9" t="str">
        <f>_xlfn.XLOOKUP($E102,'Raw Data'!$E:$E,'Raw Data'!J:J,"ERROR",0,1)</f>
        <v>No</v>
      </c>
      <c r="K102" s="14" t="str">
        <f t="array" ref="K102">_xlfn.IFS(AND(L102&gt;0,L102&lt;=5),"0 to 5",AND(L102&gt;5,L102&lt;=10),"5 to 10",AND(L102&gt;10,L102&lt;=15),"10 to 15",AND(L102&gt;15,L102&lt;=20),"15 to 20",AND(L102&gt;20,L102&lt;=30),"20 to 30",AND(L102&gt;30,L102&lt;=40),"30 to 40",AND(L102&gt;40,L102&lt;=50),"40 to 50",AND(L102&gt;50,L102&lt;=75),"50 to 75",AND(L102&gt;75,L102&lt;=100),"75 to 100",AND(L102&gt;100,L102&lt;=150),"100 to 150",AND(L102&gt;150,L102&lt;=200),"150 to 200",AND(L102&gt;200,L102&lt;=250),"200 to 250",AND(L102&gt;250,L102&lt;=300),"250 to 300",AND(L102&gt;300,L102&lt;=400),"300 to 400",AND(L102&gt;400,L102&lt;=500),"400 to 500",L102&gt;500,"500+")</f>
        <v>100 to 150</v>
      </c>
      <c r="L102" s="9">
        <f>_xlfn.XLOOKUP($E102,'Raw Data'!$E:$E,'Raw Data'!L:L,"ERROR",0,1)</f>
        <v>118.23</v>
      </c>
      <c r="M102" s="14" t="str">
        <f t="array" ref="M102">_xlfn.IFS(AND(N102&gt;0,N102&lt;=5),"0 to 5",AND(N102&gt;5,N102&lt;=10),"5 to 10",AND(N102&gt;10,N102&lt;=15),"10 to 15",AND(N102&gt;15,N102&lt;=20),"15 to 20",AND(N102&gt;20,N102&lt;=30),"20 to 30",AND(N102&gt;30,N102&lt;=40),"30 to 40",AND(N102&gt;40,N102&lt;=50),"40 to 50",AND(N102&gt;50,N102&lt;=75),"50 to 75",AND(N102&gt;75,N102&lt;=100),"75 to 100",AND(N102&gt;100,N102&lt;=150),"100 to 150",AND(N102&gt;150,N102&lt;=200),"150 to 200",AND(N102&gt;200,N102&lt;=250),"200 to 250",AND(N102&gt;250,N102&lt;=300),"250 to 300",AND(N102&gt;300,N102&lt;=400),"300 to 400",AND(N102&gt;400,N102&lt;=500),"400 to 500",N102&gt;500,"500+")</f>
        <v>100 to 150</v>
      </c>
      <c r="N102" s="9">
        <f>_xlfn.XLOOKUP($E102,'Raw Data'!$E:$E,'Raw Data'!N:N,"ERROR",0,1)</f>
        <v>130.7</v>
      </c>
      <c r="O102" s="14" t="str">
        <f t="array" ref="O102">_xlfn.IFS(P102=0,"No Discount",AND(P102&gt;0,P102&lt;=0.02),"0% to 2%",AND(P102&gt;0.02,P102&lt;=0.04),"2% to 4%",AND(P102&gt;0.04,P102&lt;=0.06),"4% to 6%",AND(P102&gt;0.06,P102&lt;=0.08),"6% to 8%",AND(P102&gt;0.08,P102&lt;=0.1),"8% to 10%",AND(P102&gt;0.1,P102&lt;=0.15),"10% to 15%",AND(P102&gt;0.15,P102&lt;=0.2),"15% to 20%",AND(P102&gt;0.2,P102&lt;=0.25),"20% to 25%",AND(P102&gt;0.25,P102&lt;=0.3),"25% to 30%",AND(P102&gt;0.3,P102&lt;=0.4),"30% to 40%",AND(P102&gt;0.4,P102&lt;=0.5),"40% to 50%",AND(P102&gt;0.5,P102&lt;=0.75),"50% to 75%",AND(P102&gt;0.75,P102&lt;=1),"75% to 100%")</f>
        <v>8% to 10%</v>
      </c>
      <c r="P102" s="10">
        <f>_xlfn.XLOOKUP($E102,'Raw Data'!$E:$E,'Raw Data'!P:P,"ERROR",0,1)</f>
        <v>0.0954093343534811</v>
      </c>
      <c r="Q102" s="9">
        <f>_xlfn.XLOOKUP($E102,'Raw Data'!$E:$E,'Raw Data'!Q:Q,"ERROR",0,1)</f>
        <v>7.5</v>
      </c>
      <c r="R102" s="9" t="str">
        <f>_xlfn.XLOOKUP($E102,'Raw Data'!$E:$E,'Raw Data'!R:R,"ERROR",0,1)</f>
        <v>oz</v>
      </c>
      <c r="S102" s="5" t="str">
        <f t="array" ref="S102">_xlfn.IFS(AND(T102&gt;0,T102&lt;=0.05),"0 to 0.05",AND(T102&gt;0.05,T102&lt;=0.1),"0.05 to 0.1",AND(T102&gt;0.1,T102&lt;=0.2),"0.1 to 0.2",AND(T102&gt;0.2,T102&lt;=0.3),"0.2 to 0.3",AND(T102&gt;0.3,T102&lt;=0.4),"0.3 to 0.4",AND(T102&gt;0.4,T102&lt;=0.5),"0.4 to 0.5",AND(T102&gt;0.5,T102&lt;=0.75),"0.5 to 0.75",AND(T102&gt;0.75,T102&lt;=1),"0.75 to 1",AND(T102&gt;1,T102&lt;=2),"1 to 2",AND(T102&gt;2,T102&lt;=3),"2 to 3",AND(T102&gt;3,T102&lt;=4),"3 to 4",AND(T102&gt;4,T102&lt;=5),"4 to 5",AND(T102&gt;5,T102&lt;=10),"5 to 10",T102&gt;10,"10+")</f>
        <v>0.5 to 0.75</v>
      </c>
      <c r="T102" s="10">
        <f>_xlfn.XLOOKUP($E102,'Raw Data'!$E:$E,'Raw Data'!T:T,"ERROR",0,1)</f>
        <v>0.533107879607711</v>
      </c>
      <c r="U102" s="15" t="str">
        <f t="array" ref="U102">_xlfn.IFS(AND(V102&gt;0,V102&lt;=0.05),"0 to 0.05",AND(V102&gt;0.05,V102&lt;=0.1),"0.05 to 0.1",AND(V102&gt;0.1,V102&lt;=0.2),"0.1 to 0.2",AND(V102&gt;0.2,V102&lt;=0.3),"0.2 to 0.3",AND(V102&gt;0.3,V102&lt;=0.4),"0.3 to 0.4",AND(V102&gt;0.4,V102&lt;=0.5),"0.4 to 0.5",AND(V102&gt;0.5,V102&lt;=0.75),"0.5 to 0.75",AND(V102&gt;0.75,V102&lt;=1),"0.75 to 1",AND(V102&gt;1,V102&lt;=2),"1 to 2",AND(V102&gt;2,V102&lt;=3),"2 to 3",AND(V102&gt;3,V102&lt;=4),"3 to 4",AND(V102&gt;4,V102&lt;=5),"4 to 5",AND(V102&gt;5,V102&lt;=10),"5 to 10",V102&gt;10,"10+")</f>
        <v>0.1 to 0.2</v>
      </c>
      <c r="V102" s="10">
        <f>_xlfn.XLOOKUP($E102,'Raw Data'!$E:$E,'Raw Data'!V:V,"ERROR",0,1)</f>
        <v>0.159120730470071</v>
      </c>
      <c r="W102" s="15" t="str">
        <f t="array" ref="W102">_xlfn.IFS(AND(X102&gt;0,X102&lt;=0.05),"0 to 0.05",AND(X102&gt;0.05,X102&lt;=0.1),"0.05 to 0.1",AND(X102&gt;0.1,X102&lt;=0.2),"0.1 to 0.2",AND(X102&gt;0.2,X102&lt;=0.3),"0.2 to 0.3",AND(X102&gt;0.3,X102&lt;=0.4),"0.3 to 0.4",AND(X102&gt;0.4,X102&lt;=0.5),"0.4 to 0.5",AND(X102&gt;0.5,X102&lt;=0.75),"0.5 to 0.75",AND(X102&gt;0.75,X102&lt;=1),"0.75 to 1",AND(X102&gt;1,X102&lt;=2),"1 to 2",AND(X102&gt;2,X102&lt;=3),"2 to 3",AND(X102&gt;3,X102&lt;=4),"3 to 4",AND(X102&gt;4,X102&lt;=5),"4 to 5",AND(X102&gt;5,X102&lt;=10),"5 to 10",X102&gt;10,"10+")</f>
        <v>0.1 to 0.2</v>
      </c>
      <c r="X102" s="16">
        <f t="shared" si="6"/>
        <v>0.143939127494082</v>
      </c>
      <c r="Y102" s="5" t="str">
        <f t="array" ref="Y102">_xlfn.IFS(AND(Z102&gt;0,Z102&lt;=1),"0 to 1",AND(Z102&gt;1,Z102&lt;=2),"1 to 2",AND(Z102&gt;2,Z102&lt;=4),"2 to 4",AND(Z102&gt;4,Z102&lt;=6),"4 to 6",AND(Z102&gt;6,Z102&lt;=8),"6 to 8",AND(Z102&gt;8,Z102&lt;=10),"8 to 10",AND(Z102&gt;10,Z102&lt;=15),"10 to 15",AND(Z102&gt;15,Z102&lt;=20),"15 to 20",AND(Z102&gt;20,Z102&lt;=25),"20 to 25",AND(Z102&gt;25,Z102&lt;=30),"25 to 30",AND(Z102&gt;30,Z102&lt;=40),"30 to 40",AND(Z102&gt;40,Z102&lt;=50),"40 to 50",Z102&gt;50,"50+")</f>
        <v>6 to 8</v>
      </c>
      <c r="Z102" s="9">
        <f>_xlfn.XLOOKUP($E102,'Raw Data'!$E:$E,'Raw Data'!Z:Z,"ERROR",0,1)</f>
        <v>7.5</v>
      </c>
      <c r="AA102" s="9" t="str">
        <f>_xlfn.XLOOKUP($E102,'Raw Data'!$E:$E,'Raw Data'!AA:AA,"ERROR",0,1)</f>
        <v>oz</v>
      </c>
    </row>
    <row r="103" hidden="1" spans="1:27">
      <c r="A103" s="5" t="str">
        <f>_xlfn.XLOOKUP($E103,'Raw Data'!$E:$E,'Raw Data'!A:A,"ERROR",0,1)</f>
        <v>AE</v>
      </c>
      <c r="B103" s="5" t="str">
        <f>_xlfn.XLOOKUP($E103,'Raw Data'!$E:$E,'Raw Data'!B:B,"ERROR",0,1)</f>
        <v>Hair Mousses</v>
      </c>
      <c r="C103" s="5" t="str">
        <f>_xlfn.XLOOKUP($E103,'Raw Data'!$E:$E,'Raw Data'!C:C,"ERROR",0,1)</f>
        <v>Garnier</v>
      </c>
      <c r="D103" s="5" t="str">
        <f>_xlfn.XLOOKUP($E103,'Raw Data'!$E:$E,'Raw Data'!D:D,"ERROR",0,1)</f>
        <v>www.amazon.ae/dp/B07BYDC94S</v>
      </c>
      <c r="E103" s="5" t="s">
        <v>302</v>
      </c>
      <c r="F103" s="9" t="str">
        <f>_xlfn.XLOOKUP($E103,'Raw Data'!$E:$E,'Raw Data'!F:F,"ERROR",0,1)</f>
        <v>Garnier Fructis Style Sky-Hi Volume Mousse, Extreme Hold, 6.4 Oz, 3 Count (Packaging May Vary)</v>
      </c>
      <c r="G103" s="10">
        <f>_xlfn.XLOOKUP($E103,'Raw Data'!$E:$E,'Raw Data'!G:G,"ERROR",0,1)</f>
        <v>8</v>
      </c>
      <c r="H103" s="9">
        <f>_xlfn.XLOOKUP($E103,'Raw Data'!$E:$E,'Raw Data'!H:H,"ERROR",0,1)</f>
        <v>1182.15</v>
      </c>
      <c r="I103" s="9">
        <f>_xlfn.XLOOKUP($E103,'Raw Data'!$E:$E,'Raw Data'!I:I,"ERROR",0,1)</f>
        <v>0.00158268737223128</v>
      </c>
      <c r="J103" s="9" t="str">
        <f>_xlfn.XLOOKUP($E103,'Raw Data'!$E:$E,'Raw Data'!J:J,"ERROR",0,1)</f>
        <v>No</v>
      </c>
      <c r="K103" s="14" t="str">
        <f t="array" ref="K103">_xlfn.IFS(AND(L103&gt;0,L103&lt;=5),"0 to 5",AND(L103&gt;5,L103&lt;=10),"5 to 10",AND(L103&gt;10,L103&lt;=15),"10 to 15",AND(L103&gt;15,L103&lt;=20),"15 to 20",AND(L103&gt;20,L103&lt;=30),"20 to 30",AND(L103&gt;30,L103&lt;=40),"30 to 40",AND(L103&gt;40,L103&lt;=50),"40 to 50",AND(L103&gt;50,L103&lt;=75),"50 to 75",AND(L103&gt;75,L103&lt;=100),"75 to 100",AND(L103&gt;100,L103&lt;=150),"100 to 150",AND(L103&gt;150,L103&lt;=200),"150 to 200",AND(L103&gt;200,L103&lt;=250),"200 to 250",AND(L103&gt;250,L103&lt;=300),"250 to 300",AND(L103&gt;300,L103&lt;=400),"300 to 400",AND(L103&gt;400,L103&lt;=500),"400 to 500",L103&gt;500,"500+")</f>
        <v>100 to 150</v>
      </c>
      <c r="L103" s="9">
        <f>_xlfn.XLOOKUP($E103,'Raw Data'!$E:$E,'Raw Data'!L:L,"ERROR",0,1)</f>
        <v>146.4</v>
      </c>
      <c r="M103" s="14" t="str">
        <f t="array" ref="M103">_xlfn.IFS(AND(N103&gt;0,N103&lt;=5),"0 to 5",AND(N103&gt;5,N103&lt;=10),"5 to 10",AND(N103&gt;10,N103&lt;=15),"10 to 15",AND(N103&gt;15,N103&lt;=20),"15 to 20",AND(N103&gt;20,N103&lt;=30),"20 to 30",AND(N103&gt;30,N103&lt;=40),"30 to 40",AND(N103&gt;40,N103&lt;=50),"40 to 50",AND(N103&gt;50,N103&lt;=75),"50 to 75",AND(N103&gt;75,N103&lt;=100),"75 to 100",AND(N103&gt;100,N103&lt;=150),"100 to 150",AND(N103&gt;150,N103&lt;=200),"150 to 200",AND(N103&gt;200,N103&lt;=250),"200 to 250",AND(N103&gt;250,N103&lt;=300),"250 to 300",AND(N103&gt;300,N103&lt;=400),"300 to 400",AND(N103&gt;400,N103&lt;=500),"400 to 500",N103&gt;500,"500+")</f>
        <v>150 to 200</v>
      </c>
      <c r="N103" s="9">
        <f>_xlfn.XLOOKUP($E103,'Raw Data'!$E:$E,'Raw Data'!N:N,"ERROR",0,1)</f>
        <v>175</v>
      </c>
      <c r="O103" s="14" t="str">
        <f t="array" ref="O103">_xlfn.IFS(P103=0,"No Discount",AND(P103&gt;0,P103&lt;=0.02),"0% to 2%",AND(P103&gt;0.02,P103&lt;=0.04),"2% to 4%",AND(P103&gt;0.04,P103&lt;=0.06),"4% to 6%",AND(P103&gt;0.06,P103&lt;=0.08),"6% to 8%",AND(P103&gt;0.08,P103&lt;=0.1),"8% to 10%",AND(P103&gt;0.1,P103&lt;=0.15),"10% to 15%",AND(P103&gt;0.15,P103&lt;=0.2),"15% to 20%",AND(P103&gt;0.2,P103&lt;=0.25),"20% to 25%",AND(P103&gt;0.25,P103&lt;=0.3),"25% to 30%",AND(P103&gt;0.3,P103&lt;=0.4),"30% to 40%",AND(P103&gt;0.4,P103&lt;=0.5),"40% to 50%",AND(P103&gt;0.5,P103&lt;=0.75),"50% to 75%",AND(P103&gt;0.75,P103&lt;=1),"75% to 100%")</f>
        <v>15% to 20%</v>
      </c>
      <c r="P103" s="10">
        <f>_xlfn.XLOOKUP($E103,'Raw Data'!$E:$E,'Raw Data'!P:P,"ERROR",0,1)</f>
        <v>0.163428571428571</v>
      </c>
      <c r="Q103" s="9">
        <f>_xlfn.XLOOKUP($E103,'Raw Data'!$E:$E,'Raw Data'!Q:Q,"ERROR",0,1)</f>
        <v>19.2</v>
      </c>
      <c r="R103" s="9" t="str">
        <f>_xlfn.XLOOKUP($E103,'Raw Data'!$E:$E,'Raw Data'!R:R,"ERROR",0,1)</f>
        <v>oz</v>
      </c>
      <c r="S103" s="5" t="str">
        <f t="array" ref="S103">_xlfn.IFS(AND(T103&gt;0,T103&lt;=0.05),"0 to 0.05",AND(T103&gt;0.05,T103&lt;=0.1),"0.05 to 0.1",AND(T103&gt;0.1,T103&lt;=0.2),"0.1 to 0.2",AND(T103&gt;0.2,T103&lt;=0.3),"0.2 to 0.3",AND(T103&gt;0.3,T103&lt;=0.4),"0.3 to 0.4",AND(T103&gt;0.4,T103&lt;=0.5),"0.4 to 0.5",AND(T103&gt;0.5,T103&lt;=0.75),"0.5 to 0.75",AND(T103&gt;0.75,T103&lt;=1),"0.75 to 1",AND(T103&gt;1,T103&lt;=2),"1 to 2",AND(T103&gt;2,T103&lt;=3),"2 to 3",AND(T103&gt;3,T103&lt;=4),"3 to 4",AND(T103&gt;4,T103&lt;=5),"4 to 5",AND(T103&gt;5,T103&lt;=10),"5 to 10",T103&gt;10,"10+")</f>
        <v>0.2 to 0.3</v>
      </c>
      <c r="T103" s="10">
        <f>_xlfn.XLOOKUP($E103,'Raw Data'!$E:$E,'Raw Data'!T:T,"ERROR",0,1)</f>
        <v>0.257862698681096</v>
      </c>
      <c r="U103" s="15" t="str">
        <f t="array" ref="U103">_xlfn.IFS(AND(V103&gt;0,V103&lt;=0.05),"0 to 0.05",AND(V103&gt;0.05,V103&lt;=0.1),"0.05 to 0.1",AND(V103&gt;0.1,V103&lt;=0.2),"0.1 to 0.2",AND(V103&gt;0.2,V103&lt;=0.3),"0.2 to 0.3",AND(V103&gt;0.3,V103&lt;=0.4),"0.3 to 0.4",AND(V103&gt;0.4,V103&lt;=0.5),"0.4 to 0.5",AND(V103&gt;0.5,V103&lt;=0.75),"0.5 to 0.75",AND(V103&gt;0.75,V103&lt;=1),"0.75 to 1",AND(V103&gt;1,V103&lt;=2),"1 to 2",AND(V103&gt;2,V103&lt;=3),"2 to 3",AND(V103&gt;3,V103&lt;=4),"3 to 4",AND(V103&gt;4,V103&lt;=5),"4 to 5",AND(V103&gt;5,V103&lt;=10),"5 to 10",V103&gt;10,"10+")</f>
        <v>0.05 to 0.1</v>
      </c>
      <c r="V103" s="10">
        <f>_xlfn.XLOOKUP($E103,'Raw Data'!$E:$E,'Raw Data'!V:V,"ERROR",0,1)</f>
        <v>0.0832241291849848</v>
      </c>
      <c r="W103" s="15" t="str">
        <f t="array" ref="W103">_xlfn.IFS(AND(X103&gt;0,X103&lt;=0.05),"0 to 0.05",AND(X103&gt;0.05,X103&lt;=0.1),"0.05 to 0.1",AND(X103&gt;0.1,X103&lt;=0.2),"0.1 to 0.2",AND(X103&gt;0.2,X103&lt;=0.3),"0.2 to 0.3",AND(X103&gt;0.3,X103&lt;=0.4),"0.3 to 0.4",AND(X103&gt;0.4,X103&lt;=0.5),"0.4 to 0.5",AND(X103&gt;0.5,X103&lt;=0.75),"0.5 to 0.75",AND(X103&gt;0.75,X103&lt;=1),"0.75 to 1",AND(X103&gt;1,X103&lt;=2),"1 to 2",AND(X103&gt;2,X103&lt;=3),"2 to 3",AND(X103&gt;3,X103&lt;=4),"3 to 4",AND(X103&gt;4,X103&lt;=5),"4 to 5",AND(X103&gt;5,X103&lt;=10),"5 to 10",X103&gt;10,"10+")</f>
        <v>0.05 to 0.1</v>
      </c>
      <c r="X103" s="16">
        <f t="shared" si="6"/>
        <v>0.0696229286438958</v>
      </c>
      <c r="Y103" s="5" t="str">
        <f t="array" ref="Y103">_xlfn.IFS(AND(Z103&gt;0,Z103&lt;=1),"0 to 1",AND(Z103&gt;1,Z103&lt;=2),"1 to 2",AND(Z103&gt;2,Z103&lt;=4),"2 to 4",AND(Z103&gt;4,Z103&lt;=6),"4 to 6",AND(Z103&gt;6,Z103&lt;=8),"6 to 8",AND(Z103&gt;8,Z103&lt;=10),"8 to 10",AND(Z103&gt;10,Z103&lt;=15),"10 to 15",AND(Z103&gt;15,Z103&lt;=20),"15 to 20",AND(Z103&gt;20,Z103&lt;=25),"20 to 25",AND(Z103&gt;25,Z103&lt;=30),"25 to 30",AND(Z103&gt;30,Z103&lt;=40),"30 to 40",AND(Z103&gt;40,Z103&lt;=50),"40 to 50",Z103&gt;50,"50+")</f>
        <v>15 to 20</v>
      </c>
      <c r="Z103" s="9">
        <f>_xlfn.XLOOKUP($E103,'Raw Data'!$E:$E,'Raw Data'!Z:Z,"ERROR",0,1)</f>
        <v>19.2</v>
      </c>
      <c r="AA103" s="9" t="str">
        <f>_xlfn.XLOOKUP($E103,'Raw Data'!$E:$E,'Raw Data'!AA:AA,"ERROR",0,1)</f>
        <v>oz</v>
      </c>
    </row>
    <row r="104" hidden="1" spans="1:27">
      <c r="A104" s="5" t="str">
        <f>_xlfn.XLOOKUP($E104,'Raw Data'!$E:$E,'Raw Data'!A:A,"ERROR",0,1)</f>
        <v>AE</v>
      </c>
      <c r="B104" s="5" t="str">
        <f>_xlfn.XLOOKUP($E104,'Raw Data'!$E:$E,'Raw Data'!B:B,"ERROR",0,1)</f>
        <v>Hair Mousses</v>
      </c>
      <c r="C104" s="5" t="str">
        <f>_xlfn.XLOOKUP($E104,'Raw Data'!$E:$E,'Raw Data'!C:C,"ERROR",0,1)</f>
        <v>ebin new york</v>
      </c>
      <c r="D104" s="5" t="str">
        <f>_xlfn.XLOOKUP($E104,'Raw Data'!$E:$E,'Raw Data'!D:D,"ERROR",0,1)</f>
        <v>www.amazon.ae/dp/B09J78FM1J</v>
      </c>
      <c r="E104" s="5" t="s">
        <v>303</v>
      </c>
      <c r="F104" s="9" t="str">
        <f>_xlfn.XLOOKUP($E104,'Raw Data'!$E:$E,'Raw Data'!F:F,"ERROR",0,1)</f>
        <v>EBIN NEW YORK LOCK'N POMADE Setting Mousse Smoothing &amp; Shine - MENTHOL (12.49oz/ 354ml)</v>
      </c>
      <c r="G104" s="10">
        <f>_xlfn.XLOOKUP($E104,'Raw Data'!$E:$E,'Raw Data'!G:G,"ERROR",0,1)</f>
        <v>27</v>
      </c>
      <c r="H104" s="9">
        <f>_xlfn.XLOOKUP($E104,'Raw Data'!$E:$E,'Raw Data'!H:H,"ERROR",0,1)</f>
        <v>1167.95</v>
      </c>
      <c r="I104" s="9">
        <f>_xlfn.XLOOKUP($E104,'Raw Data'!$E:$E,'Raw Data'!I:I,"ERROR",0,1)</f>
        <v>0.00156367611250478</v>
      </c>
      <c r="J104" s="9" t="str">
        <f>_xlfn.XLOOKUP($E104,'Raw Data'!$E:$E,'Raw Data'!J:J,"ERROR",0,1)</f>
        <v>No</v>
      </c>
      <c r="K104" s="14" t="str">
        <f t="array" ref="K104">_xlfn.IFS(AND(L104&gt;0,L104&lt;=5),"0 to 5",AND(L104&gt;5,L104&lt;=10),"5 to 10",AND(L104&gt;10,L104&lt;=15),"10 to 15",AND(L104&gt;15,L104&lt;=20),"15 to 20",AND(L104&gt;20,L104&lt;=30),"20 to 30",AND(L104&gt;30,L104&lt;=40),"30 to 40",AND(L104&gt;40,L104&lt;=50),"40 to 50",AND(L104&gt;50,L104&lt;=75),"50 to 75",AND(L104&gt;75,L104&lt;=100),"75 to 100",AND(L104&gt;100,L104&lt;=150),"100 to 150",AND(L104&gt;150,L104&lt;=200),"150 to 200",AND(L104&gt;200,L104&lt;=250),"200 to 250",AND(L104&gt;250,L104&lt;=300),"250 to 300",AND(L104&gt;300,L104&lt;=400),"300 to 400",AND(L104&gt;400,L104&lt;=500),"400 to 500",L104&gt;500,"500+")</f>
        <v>40 to 50</v>
      </c>
      <c r="L104" s="9">
        <f>_xlfn.XLOOKUP($E104,'Raw Data'!$E:$E,'Raw Data'!L:L,"ERROR",0,1)</f>
        <v>42.86</v>
      </c>
      <c r="M104" s="14" t="str">
        <f t="array" ref="M104">_xlfn.IFS(AND(N104&gt;0,N104&lt;=5),"0 to 5",AND(N104&gt;5,N104&lt;=10),"5 to 10",AND(N104&gt;10,N104&lt;=15),"10 to 15",AND(N104&gt;15,N104&lt;=20),"15 to 20",AND(N104&gt;20,N104&lt;=30),"20 to 30",AND(N104&gt;30,N104&lt;=40),"30 to 40",AND(N104&gt;40,N104&lt;=50),"40 to 50",AND(N104&gt;50,N104&lt;=75),"50 to 75",AND(N104&gt;75,N104&lt;=100),"75 to 100",AND(N104&gt;100,N104&lt;=150),"100 to 150",AND(N104&gt;150,N104&lt;=200),"150 to 200",AND(N104&gt;200,N104&lt;=250),"200 to 250",AND(N104&gt;250,N104&lt;=300),"250 to 300",AND(N104&gt;300,N104&lt;=400),"300 to 400",AND(N104&gt;400,N104&lt;=500),"400 to 500",N104&gt;500,"500+")</f>
        <v>40 to 50</v>
      </c>
      <c r="N104" s="9">
        <f>_xlfn.XLOOKUP($E104,'Raw Data'!$E:$E,'Raw Data'!N:N,"ERROR",0,1)</f>
        <v>44.86</v>
      </c>
      <c r="O104" s="14" t="str">
        <f t="array" ref="O104">_xlfn.IFS(P104=0,"No Discount",AND(P104&gt;0,P104&lt;=0.02),"0% to 2%",AND(P104&gt;0.02,P104&lt;=0.04),"2% to 4%",AND(P104&gt;0.04,P104&lt;=0.06),"4% to 6%",AND(P104&gt;0.06,P104&lt;=0.08),"6% to 8%",AND(P104&gt;0.08,P104&lt;=0.1),"8% to 10%",AND(P104&gt;0.1,P104&lt;=0.15),"10% to 15%",AND(P104&gt;0.15,P104&lt;=0.2),"15% to 20%",AND(P104&gt;0.2,P104&lt;=0.25),"20% to 25%",AND(P104&gt;0.25,P104&lt;=0.3),"25% to 30%",AND(P104&gt;0.3,P104&lt;=0.4),"30% to 40%",AND(P104&gt;0.4,P104&lt;=0.5),"40% to 50%",AND(P104&gt;0.5,P104&lt;=0.75),"50% to 75%",AND(P104&gt;0.75,P104&lt;=1),"75% to 100%")</f>
        <v>4% to 6%</v>
      </c>
      <c r="P104" s="10">
        <f>_xlfn.XLOOKUP($E104,'Raw Data'!$E:$E,'Raw Data'!P:P,"ERROR",0,1)</f>
        <v>0.0445831475702185</v>
      </c>
      <c r="Q104" s="9">
        <f>_xlfn.XLOOKUP($E104,'Raw Data'!$E:$E,'Raw Data'!Q:Q,"ERROR",0,1)</f>
        <v>12.49</v>
      </c>
      <c r="R104" s="9" t="str">
        <f>_xlfn.XLOOKUP($E104,'Raw Data'!$E:$E,'Raw Data'!R:R,"ERROR",0,1)</f>
        <v>oz</v>
      </c>
      <c r="S104" s="5" t="str">
        <f t="array" ref="S104">_xlfn.IFS(AND(T104&gt;0,T104&lt;=0.05),"0 to 0.05",AND(T104&gt;0.05,T104&lt;=0.1),"0.05 to 0.1",AND(T104&gt;0.1,T104&lt;=0.2),"0.1 to 0.2",AND(T104&gt;0.2,T104&lt;=0.3),"0.2 to 0.3",AND(T104&gt;0.3,T104&lt;=0.4),"0.3 to 0.4",AND(T104&gt;0.4,T104&lt;=0.5),"0.4 to 0.5",AND(T104&gt;0.5,T104&lt;=0.75),"0.5 to 0.75",AND(T104&gt;0.75,T104&lt;=1),"0.75 to 1",AND(T104&gt;1,T104&lt;=2),"1 to 2",AND(T104&gt;2,T104&lt;=3),"2 to 3",AND(T104&gt;3,T104&lt;=4),"3 to 4",AND(T104&gt;4,T104&lt;=5),"4 to 5",AND(T104&gt;5,T104&lt;=10),"5 to 10",T104&gt;10,"10+")</f>
        <v>0.1 to 0.2</v>
      </c>
      <c r="T104" s="10">
        <f>_xlfn.XLOOKUP($E104,'Raw Data'!$E:$E,'Raw Data'!T:T,"ERROR",0,1)</f>
        <v>0.116048198721304</v>
      </c>
      <c r="U104" s="15" t="str">
        <f t="array" ref="U104">_xlfn.IFS(AND(V104&gt;0,V104&lt;=0.05),"0 to 0.05",AND(V104&gt;0.05,V104&lt;=0.1),"0.05 to 0.1",AND(V104&gt;0.1,V104&lt;=0.2),"0.1 to 0.2",AND(V104&gt;0.2,V104&lt;=0.3),"0.2 to 0.3",AND(V104&gt;0.3,V104&lt;=0.4),"0.3 to 0.4",AND(V104&gt;0.4,V104&lt;=0.5),"0.4 to 0.5",AND(V104&gt;0.5,V104&lt;=0.75),"0.5 to 0.75",AND(V104&gt;0.75,V104&lt;=1),"0.75 to 1",AND(V104&gt;1,V104&lt;=2),"1 to 2",AND(V104&gt;2,V104&lt;=3),"2 to 3",AND(V104&gt;3,V104&lt;=4),"3 to 4",AND(V104&gt;4,V104&lt;=5),"4 to 5",AND(V104&gt;5,V104&lt;=10),"5 to 10",V104&gt;10,"10+")</f>
        <v>0 to 0.05</v>
      </c>
      <c r="V104" s="10">
        <f>_xlfn.XLOOKUP($E104,'Raw Data'!$E:$E,'Raw Data'!V:V,"ERROR",0,1)</f>
        <v>0.0327951234846518</v>
      </c>
      <c r="W104" s="15" t="str">
        <f t="array" ref="W104">_xlfn.IFS(AND(X104&gt;0,X104&lt;=0.05),"0 to 0.05",AND(X104&gt;0.05,X104&lt;=0.1),"0.05 to 0.1",AND(X104&gt;0.1,X104&lt;=0.2),"0.1 to 0.2",AND(X104&gt;0.2,X104&lt;=0.3),"0.2 to 0.3",AND(X104&gt;0.3,X104&lt;=0.4),"0.3 to 0.4",AND(X104&gt;0.4,X104&lt;=0.5),"0.4 to 0.5",AND(X104&gt;0.5,X104&lt;=0.75),"0.5 to 0.75",AND(X104&gt;0.75,X104&lt;=1),"0.75 to 1",AND(X104&gt;1,X104&lt;=2),"1 to 2",AND(X104&gt;2,X104&lt;=3),"2 to 3",AND(X104&gt;3,X104&lt;=4),"3 to 4",AND(X104&gt;4,X104&lt;=5),"4 to 5",AND(X104&gt;5,X104&lt;=10),"5 to 10",X104&gt;10,"10+")</f>
        <v>0 to 0.05</v>
      </c>
      <c r="X104" s="16">
        <f t="shared" si="6"/>
        <v>0.031333013654752</v>
      </c>
      <c r="Y104" s="5" t="str">
        <f t="array" ref="Y104">_xlfn.IFS(AND(Z104&gt;0,Z104&lt;=1),"0 to 1",AND(Z104&gt;1,Z104&lt;=2),"1 to 2",AND(Z104&gt;2,Z104&lt;=4),"2 to 4",AND(Z104&gt;4,Z104&lt;=6),"4 to 6",AND(Z104&gt;6,Z104&lt;=8),"6 to 8",AND(Z104&gt;8,Z104&lt;=10),"8 to 10",AND(Z104&gt;10,Z104&lt;=15),"10 to 15",AND(Z104&gt;15,Z104&lt;=20),"15 to 20",AND(Z104&gt;20,Z104&lt;=25),"20 to 25",AND(Z104&gt;25,Z104&lt;=30),"25 to 30",AND(Z104&gt;30,Z104&lt;=40),"30 to 40",AND(Z104&gt;40,Z104&lt;=50),"40 to 50",Z104&gt;50,"50+")</f>
        <v>10 to 15</v>
      </c>
      <c r="Z104" s="9">
        <f>_xlfn.XLOOKUP($E104,'Raw Data'!$E:$E,'Raw Data'!Z:Z,"ERROR",0,1)</f>
        <v>12.49</v>
      </c>
      <c r="AA104" s="9" t="str">
        <f>_xlfn.XLOOKUP($E104,'Raw Data'!$E:$E,'Raw Data'!AA:AA,"ERROR",0,1)</f>
        <v>oz</v>
      </c>
    </row>
    <row r="105" hidden="1" spans="1:27">
      <c r="A105" s="5" t="str">
        <f>_xlfn.XLOOKUP($E105,'Raw Data'!$E:$E,'Raw Data'!A:A,"ERROR",0,1)</f>
        <v>AE</v>
      </c>
      <c r="B105" s="5" t="str">
        <f>_xlfn.XLOOKUP($E105,'Raw Data'!$E:$E,'Raw Data'!B:B,"ERROR",0,1)</f>
        <v>Hair Mousses</v>
      </c>
      <c r="C105" s="5" t="str">
        <f>_xlfn.XLOOKUP($E105,'Raw Data'!$E:$E,'Raw Data'!C:C,"ERROR",0,1)</f>
        <v>john frieda</v>
      </c>
      <c r="D105" s="5" t="str">
        <f>_xlfn.XLOOKUP($E105,'Raw Data'!$E:$E,'Raw Data'!D:D,"ERROR",0,1)</f>
        <v>www.amazon.ae/dp/B006OHM5T2</v>
      </c>
      <c r="E105" s="5" t="s">
        <v>304</v>
      </c>
      <c r="F105" s="9" t="str">
        <f>_xlfn.XLOOKUP($E105,'Raw Data'!$E:$E,'Raw Data'!F:F,"ERROR",0,1)</f>
        <v>John Frieda Volume Lift Air Whipped Foam for Lightweight Fullness, Fine Hair Nourishing Mousse for Natural Volume, 7.5 Ounces, Formulated with Air-Silk Technology</v>
      </c>
      <c r="G105" s="10">
        <f>_xlfn.XLOOKUP($E105,'Raw Data'!$E:$E,'Raw Data'!G:G,"ERROR",0,1)</f>
        <v>15</v>
      </c>
      <c r="H105" s="9">
        <f>_xlfn.XLOOKUP($E105,'Raw Data'!$E:$E,'Raw Data'!H:H,"ERROR",0,1)</f>
        <v>1134.33</v>
      </c>
      <c r="I105" s="9">
        <f>_xlfn.XLOOKUP($E105,'Raw Data'!$E:$E,'Raw Data'!I:I,"ERROR",0,1)</f>
        <v>0.00151866494687063</v>
      </c>
      <c r="J105" s="9" t="str">
        <f>_xlfn.XLOOKUP($E105,'Raw Data'!$E:$E,'Raw Data'!J:J,"ERROR",0,1)</f>
        <v>No</v>
      </c>
      <c r="K105" s="14" t="str">
        <f t="array" ref="K105">_xlfn.IFS(AND(L105&gt;0,L105&lt;=5),"0 to 5",AND(L105&gt;5,L105&lt;=10),"5 to 10",AND(L105&gt;10,L105&lt;=15),"10 to 15",AND(L105&gt;15,L105&lt;=20),"15 to 20",AND(L105&gt;20,L105&lt;=30),"20 to 30",AND(L105&gt;30,L105&lt;=40),"30 to 40",AND(L105&gt;40,L105&lt;=50),"40 to 50",AND(L105&gt;50,L105&lt;=75),"50 to 75",AND(L105&gt;75,L105&lt;=100),"75 to 100",AND(L105&gt;100,L105&lt;=150),"100 to 150",AND(L105&gt;150,L105&lt;=200),"150 to 200",AND(L105&gt;200,L105&lt;=250),"200 to 250",AND(L105&gt;250,L105&lt;=300),"250 to 300",AND(L105&gt;300,L105&lt;=400),"300 to 400",AND(L105&gt;400,L105&lt;=500),"400 to 500",L105&gt;500,"500+")</f>
        <v>50 to 75</v>
      </c>
      <c r="L105" s="9">
        <f>_xlfn.XLOOKUP($E105,'Raw Data'!$E:$E,'Raw Data'!L:L,"ERROR",0,1)</f>
        <v>74.63</v>
      </c>
      <c r="M105" s="14" t="str">
        <f t="array" ref="M105">_xlfn.IFS(AND(N105&gt;0,N105&lt;=5),"0 to 5",AND(N105&gt;5,N105&lt;=10),"5 to 10",AND(N105&gt;10,N105&lt;=15),"10 to 15",AND(N105&gt;15,N105&lt;=20),"15 to 20",AND(N105&gt;20,N105&lt;=30),"20 to 30",AND(N105&gt;30,N105&lt;=40),"30 to 40",AND(N105&gt;40,N105&lt;=50),"40 to 50",AND(N105&gt;50,N105&lt;=75),"50 to 75",AND(N105&gt;75,N105&lt;=100),"75 to 100",AND(N105&gt;100,N105&lt;=150),"100 to 150",AND(N105&gt;150,N105&lt;=200),"150 to 200",AND(N105&gt;200,N105&lt;=250),"200 to 250",AND(N105&gt;250,N105&lt;=300),"250 to 300",AND(N105&gt;300,N105&lt;=400),"300 to 400",AND(N105&gt;400,N105&lt;=500),"400 to 500",N105&gt;500,"500+")</f>
        <v>75 to 100</v>
      </c>
      <c r="N105" s="9">
        <f>_xlfn.XLOOKUP($E105,'Raw Data'!$E:$E,'Raw Data'!N:N,"ERROR",0,1)</f>
        <v>76.58</v>
      </c>
      <c r="O105" s="14" t="str">
        <f t="array" ref="O105">_xlfn.IFS(P105=0,"No Discount",AND(P105&gt;0,P105&lt;=0.02),"0% to 2%",AND(P105&gt;0.02,P105&lt;=0.04),"2% to 4%",AND(P105&gt;0.04,P105&lt;=0.06),"4% to 6%",AND(P105&gt;0.06,P105&lt;=0.08),"6% to 8%",AND(P105&gt;0.08,P105&lt;=0.1),"8% to 10%",AND(P105&gt;0.1,P105&lt;=0.15),"10% to 15%",AND(P105&gt;0.15,P105&lt;=0.2),"15% to 20%",AND(P105&gt;0.2,P105&lt;=0.25),"20% to 25%",AND(P105&gt;0.25,P105&lt;=0.3),"25% to 30%",AND(P105&gt;0.3,P105&lt;=0.4),"30% to 40%",AND(P105&gt;0.4,P105&lt;=0.5),"40% to 50%",AND(P105&gt;0.5,P105&lt;=0.75),"50% to 75%",AND(P105&gt;0.75,P105&lt;=1),"75% to 100%")</f>
        <v>2% to 4%</v>
      </c>
      <c r="P105" s="10">
        <f>_xlfn.XLOOKUP($E105,'Raw Data'!$E:$E,'Raw Data'!P:P,"ERROR",0,1)</f>
        <v>0.0254635675110995</v>
      </c>
      <c r="Q105" s="9">
        <f>_xlfn.XLOOKUP($E105,'Raw Data'!$E:$E,'Raw Data'!Q:Q,"ERROR",0,1)</f>
        <v>7.5</v>
      </c>
      <c r="R105" s="9" t="str">
        <f>_xlfn.XLOOKUP($E105,'Raw Data'!$E:$E,'Raw Data'!R:R,"ERROR",0,1)</f>
        <v>oz</v>
      </c>
      <c r="S105" s="5" t="str">
        <f t="array" ref="S105">_xlfn.IFS(AND(T105&gt;0,T105&lt;=0.05),"0 to 0.05",AND(T105&gt;0.05,T105&lt;=0.1),"0.05 to 0.1",AND(T105&gt;0.1,T105&lt;=0.2),"0.1 to 0.2",AND(T105&gt;0.2,T105&lt;=0.3),"0.2 to 0.3",AND(T105&gt;0.3,T105&lt;=0.4),"0.3 to 0.4",AND(T105&gt;0.4,T105&lt;=0.5),"0.4 to 0.5",AND(T105&gt;0.5,T105&lt;=0.75),"0.5 to 0.75",AND(T105&gt;0.75,T105&lt;=1),"0.75 to 1",AND(T105&gt;1,T105&lt;=2),"1 to 2",AND(T105&gt;2,T105&lt;=3),"2 to 3",AND(T105&gt;3,T105&lt;=4),"3 to 4",AND(T105&gt;4,T105&lt;=5),"4 to 5",AND(T105&gt;5,T105&lt;=10),"5 to 10",T105&gt;10,"10+")</f>
        <v>0.3 to 0.4</v>
      </c>
      <c r="T105" s="10">
        <f>_xlfn.XLOOKUP($E105,'Raw Data'!$E:$E,'Raw Data'!T:T,"ERROR",0,1)</f>
        <v>0.336512230864615</v>
      </c>
      <c r="U105" s="15" t="str">
        <f t="array" ref="U105">_xlfn.IFS(AND(V105&gt;0,V105&lt;=0.05),"0 to 0.05",AND(V105&gt;0.05,V105&lt;=0.1),"0.05 to 0.1",AND(V105&gt;0.1,V105&lt;=0.2),"0.1 to 0.2",AND(V105&gt;0.2,V105&lt;=0.3),"0.2 to 0.3",AND(V105&gt;0.3,V105&lt;=0.4),"0.3 to 0.4",AND(V105&gt;0.4,V105&lt;=0.5),"0.4 to 0.5",AND(V105&gt;0.5,V105&lt;=0.75),"0.5 to 0.75",AND(V105&gt;0.75,V105&lt;=1),"0.75 to 1",AND(V105&gt;1,V105&lt;=2),"1 to 2",AND(V105&gt;2,V105&lt;=3),"2 to 3",AND(V105&gt;3,V105&lt;=4),"3 to 4",AND(V105&gt;4,V105&lt;=5),"4 to 5",AND(V105&gt;5,V105&lt;=10),"5 to 10",V105&gt;10,"10+")</f>
        <v>0.05 to 0.1</v>
      </c>
      <c r="V105" s="10">
        <f>_xlfn.XLOOKUP($E105,'Raw Data'!$E:$E,'Raw Data'!V:V,"ERROR",0,1)</f>
        <v>0.0932323300642543</v>
      </c>
      <c r="W105" s="15" t="str">
        <f t="array" ref="W105">_xlfn.IFS(AND(X105&gt;0,X105&lt;=0.05),"0 to 0.05",AND(X105&gt;0.05,X105&lt;=0.1),"0.05 to 0.1",AND(X105&gt;0.1,X105&lt;=0.2),"0.1 to 0.2",AND(X105&gt;0.2,X105&lt;=0.3),"0.2 to 0.3",AND(X105&gt;0.3,X105&lt;=0.4),"0.3 to 0.4",AND(X105&gt;0.4,X105&lt;=0.5),"0.4 to 0.5",AND(X105&gt;0.5,X105&lt;=0.75),"0.5 to 0.75",AND(X105&gt;0.75,X105&lt;=1),"0.75 to 1",AND(X105&gt;1,X105&lt;=2),"1 to 2",AND(X105&gt;2,X105&lt;=3),"2 to 3",AND(X105&gt;3,X105&lt;=4),"3 to 4",AND(X105&gt;4,X105&lt;=5),"4 to 5",AND(X105&gt;5,X105&lt;=10),"5 to 10",X105&gt;10,"10+")</f>
        <v>0.05 to 0.1</v>
      </c>
      <c r="X105" s="16">
        <f t="shared" si="6"/>
        <v>0.0908583023334461</v>
      </c>
      <c r="Y105" s="5" t="str">
        <f t="array" ref="Y105">_xlfn.IFS(AND(Z105&gt;0,Z105&lt;=1),"0 to 1",AND(Z105&gt;1,Z105&lt;=2),"1 to 2",AND(Z105&gt;2,Z105&lt;=4),"2 to 4",AND(Z105&gt;4,Z105&lt;=6),"4 to 6",AND(Z105&gt;6,Z105&lt;=8),"6 to 8",AND(Z105&gt;8,Z105&lt;=10),"8 to 10",AND(Z105&gt;10,Z105&lt;=15),"10 to 15",AND(Z105&gt;15,Z105&lt;=20),"15 to 20",AND(Z105&gt;20,Z105&lt;=25),"20 to 25",AND(Z105&gt;25,Z105&lt;=30),"25 to 30",AND(Z105&gt;30,Z105&lt;=40),"30 to 40",AND(Z105&gt;40,Z105&lt;=50),"40 to 50",Z105&gt;50,"50+")</f>
        <v>6 to 8</v>
      </c>
      <c r="Z105" s="9">
        <f>_xlfn.XLOOKUP($E105,'Raw Data'!$E:$E,'Raw Data'!Z:Z,"ERROR",0,1)</f>
        <v>7.5</v>
      </c>
      <c r="AA105" s="9" t="str">
        <f>_xlfn.XLOOKUP($E105,'Raw Data'!$E:$E,'Raw Data'!AA:AA,"ERROR",0,1)</f>
        <v>oz</v>
      </c>
    </row>
    <row r="106" hidden="1" spans="1:27">
      <c r="A106" s="5" t="str">
        <f>_xlfn.XLOOKUP($E106,'Raw Data'!$E:$E,'Raw Data'!A:A,"ERROR",0,1)</f>
        <v>AE</v>
      </c>
      <c r="B106" s="5" t="str">
        <f>_xlfn.XLOOKUP($E106,'Raw Data'!$E:$E,'Raw Data'!B:B,"ERROR",0,1)</f>
        <v>Hair Mousses</v>
      </c>
      <c r="C106" s="5" t="str">
        <f>_xlfn.XLOOKUP($E106,'Raw Data'!$E:$E,'Raw Data'!C:C,"ERROR",0,1)</f>
        <v>Sebastian Professional</v>
      </c>
      <c r="D106" s="5" t="str">
        <f>_xlfn.XLOOKUP($E106,'Raw Data'!$E:$E,'Raw Data'!D:D,"ERROR",0,1)</f>
        <v>www.amazon.ae/dp/B002RS6KQG</v>
      </c>
      <c r="E106" s="5" t="s">
        <v>305</v>
      </c>
      <c r="F106" s="9" t="str">
        <f>_xlfn.XLOOKUP($E106,'Raw Data'!$E:$E,'Raw Data'!F:F,"ERROR",0,1)</f>
        <v>Sebastian Professional  Mousse  Forte, Strong-Hold  Mousse  for Professional  Hair  Styling, 7 oz</v>
      </c>
      <c r="G106" s="10">
        <f>_xlfn.XLOOKUP($E106,'Raw Data'!$E:$E,'Raw Data'!G:G,"ERROR",0,1)</f>
        <v>9</v>
      </c>
      <c r="H106" s="9">
        <f>_xlfn.XLOOKUP($E106,'Raw Data'!$E:$E,'Raw Data'!H:H,"ERROR",0,1)</f>
        <v>1080.45</v>
      </c>
      <c r="I106" s="9">
        <f>_xlfn.XLOOKUP($E106,'Raw Data'!$E:$E,'Raw Data'!I:I,"ERROR",0,1)</f>
        <v>0.00144652926559852</v>
      </c>
      <c r="J106" s="9" t="str">
        <f>_xlfn.XLOOKUP($E106,'Raw Data'!$E:$E,'Raw Data'!J:J,"ERROR",0,1)</f>
        <v>No</v>
      </c>
      <c r="K106" s="14" t="str">
        <f t="array" ref="K106">_xlfn.IFS(AND(L106&gt;0,L106&lt;=5),"0 to 5",AND(L106&gt;5,L106&lt;=10),"5 to 10",AND(L106&gt;10,L106&lt;=15),"10 to 15",AND(L106&gt;15,L106&lt;=20),"15 to 20",AND(L106&gt;20,L106&lt;=30),"20 to 30",AND(L106&gt;30,L106&lt;=40),"30 to 40",AND(L106&gt;40,L106&lt;=50),"40 to 50",AND(L106&gt;50,L106&lt;=75),"50 to 75",AND(L106&gt;75,L106&lt;=100),"75 to 100",AND(L106&gt;100,L106&lt;=150),"100 to 150",AND(L106&gt;150,L106&lt;=200),"150 to 200",AND(L106&gt;200,L106&lt;=250),"200 to 250",AND(L106&gt;250,L106&lt;=300),"250 to 300",AND(L106&gt;300,L106&lt;=400),"300 to 400",AND(L106&gt;400,L106&lt;=500),"400 to 500",L106&gt;500,"500+")</f>
        <v>100 to 150</v>
      </c>
      <c r="L106" s="9">
        <f>_xlfn.XLOOKUP($E106,'Raw Data'!$E:$E,'Raw Data'!L:L,"ERROR",0,1)</f>
        <v>117.26</v>
      </c>
      <c r="M106" s="14" t="str">
        <f t="array" ref="M106">_xlfn.IFS(AND(N106&gt;0,N106&lt;=5),"0 to 5",AND(N106&gt;5,N106&lt;=10),"5 to 10",AND(N106&gt;10,N106&lt;=15),"10 to 15",AND(N106&gt;15,N106&lt;=20),"15 to 20",AND(N106&gt;20,N106&lt;=30),"20 to 30",AND(N106&gt;30,N106&lt;=40),"30 to 40",AND(N106&gt;40,N106&lt;=50),"40 to 50",AND(N106&gt;50,N106&lt;=75),"50 to 75",AND(N106&gt;75,N106&lt;=100),"75 to 100",AND(N106&gt;100,N106&lt;=150),"100 to 150",AND(N106&gt;150,N106&lt;=200),"150 to 200",AND(N106&gt;200,N106&lt;=250),"200 to 250",AND(N106&gt;250,N106&lt;=300),"250 to 300",AND(N106&gt;300,N106&lt;=400),"300 to 400",AND(N106&gt;400,N106&lt;=500),"400 to 500",N106&gt;500,"500+")</f>
        <v>100 to 150</v>
      </c>
      <c r="N106" s="9">
        <f>_xlfn.XLOOKUP($E106,'Raw Data'!$E:$E,'Raw Data'!N:N,"ERROR",0,1)</f>
        <v>119.43</v>
      </c>
      <c r="O106" s="14" t="str">
        <f t="array" ref="O106">_xlfn.IFS(P106=0,"No Discount",AND(P106&gt;0,P106&lt;=0.02),"0% to 2%",AND(P106&gt;0.02,P106&lt;=0.04),"2% to 4%",AND(P106&gt;0.04,P106&lt;=0.06),"4% to 6%",AND(P106&gt;0.06,P106&lt;=0.08),"6% to 8%",AND(P106&gt;0.08,P106&lt;=0.1),"8% to 10%",AND(P106&gt;0.1,P106&lt;=0.15),"10% to 15%",AND(P106&gt;0.15,P106&lt;=0.2),"15% to 20%",AND(P106&gt;0.2,P106&lt;=0.25),"20% to 25%",AND(P106&gt;0.25,P106&lt;=0.3),"25% to 30%",AND(P106&gt;0.3,P106&lt;=0.4),"30% to 40%",AND(P106&gt;0.4,P106&lt;=0.5),"40% to 50%",AND(P106&gt;0.5,P106&lt;=0.75),"50% to 75%",AND(P106&gt;0.75,P106&lt;=1),"75% to 100%")</f>
        <v>0% to 2%</v>
      </c>
      <c r="P106" s="10">
        <f>_xlfn.XLOOKUP($E106,'Raw Data'!$E:$E,'Raw Data'!P:P,"ERROR",0,1)</f>
        <v>0.0181696391191493</v>
      </c>
      <c r="Q106" s="9">
        <f>_xlfn.XLOOKUP($E106,'Raw Data'!$E:$E,'Raw Data'!Q:Q,"ERROR",0,1)</f>
        <v>7</v>
      </c>
      <c r="R106" s="9" t="str">
        <f>_xlfn.XLOOKUP($E106,'Raw Data'!$E:$E,'Raw Data'!R:R,"ERROR",0,1)</f>
        <v>oz</v>
      </c>
      <c r="S106" s="5" t="str">
        <f t="array" ref="S106">_xlfn.IFS(AND(T106&gt;0,T106&lt;=0.05),"0 to 0.05",AND(T106&gt;0.05,T106&lt;=0.1),"0.05 to 0.1",AND(T106&gt;0.1,T106&lt;=0.2),"0.1 to 0.2",AND(T106&gt;0.2,T106&lt;=0.3),"0.2 to 0.3",AND(T106&gt;0.3,T106&lt;=0.4),"0.3 to 0.4",AND(T106&gt;0.4,T106&lt;=0.5),"0.4 to 0.5",AND(T106&gt;0.5,T106&lt;=0.75),"0.5 to 0.75",AND(T106&gt;0.75,T106&lt;=1),"0.75 to 1",AND(T106&gt;1,T106&lt;=2),"1 to 2",AND(T106&gt;2,T106&lt;=3),"2 to 3",AND(T106&gt;3,T106&lt;=4),"3 to 4",AND(T106&gt;4,T106&lt;=5),"4 to 5",AND(T106&gt;5,T106&lt;=10),"5 to 10",T106&gt;10,"10+")</f>
        <v>0.5 to 0.75</v>
      </c>
      <c r="T106" s="10">
        <f>_xlfn.XLOOKUP($E106,'Raw Data'!$E:$E,'Raw Data'!T:T,"ERROR",0,1)</f>
        <v>0.566500797139958</v>
      </c>
      <c r="U106" s="15" t="str">
        <f t="array" ref="U106">_xlfn.IFS(AND(V106&gt;0,V106&lt;=0.05),"0 to 0.05",AND(V106&gt;0.05,V106&lt;=0.1),"0.05 to 0.1",AND(V106&gt;0.1,V106&lt;=0.2),"0.1 to 0.2",AND(V106&gt;0.2,V106&lt;=0.3),"0.2 to 0.3",AND(V106&gt;0.3,V106&lt;=0.4),"0.3 to 0.4",AND(V106&gt;0.4,V106&lt;=0.5),"0.4 to 0.5",AND(V106&gt;0.5,V106&lt;=0.75),"0.5 to 0.75",AND(V106&gt;0.75,V106&lt;=1),"0.75 to 1",AND(V106&gt;1,V106&lt;=2),"1 to 2",AND(V106&gt;2,V106&lt;=3),"2 to 3",AND(V106&gt;3,V106&lt;=4),"3 to 4",AND(V106&gt;4,V106&lt;=5),"4 to 5",AND(V106&gt;5,V106&lt;=10),"5 to 10",V106&gt;10,"10+")</f>
        <v>0.1 to 0.2</v>
      </c>
      <c r="V106" s="10">
        <f>_xlfn.XLOOKUP($E106,'Raw Data'!$E:$E,'Raw Data'!V:V,"ERROR",0,1)</f>
        <v>0.155785786752983</v>
      </c>
      <c r="W106" s="15" t="str">
        <f t="array" ref="W106">_xlfn.IFS(AND(X106&gt;0,X106&lt;=0.05),"0 to 0.05",AND(X106&gt;0.05,X106&lt;=0.1),"0.05 to 0.1",AND(X106&gt;0.1,X106&lt;=0.2),"0.1 to 0.2",AND(X106&gt;0.2,X106&lt;=0.3),"0.2 to 0.3",AND(X106&gt;0.3,X106&lt;=0.4),"0.3 to 0.4",AND(X106&gt;0.4,X106&lt;=0.5),"0.4 to 0.5",AND(X106&gt;0.5,X106&lt;=0.75),"0.5 to 0.75",AND(X106&gt;0.75,X106&lt;=1),"0.75 to 1",AND(X106&gt;1,X106&lt;=2),"1 to 2",AND(X106&gt;2,X106&lt;=3),"2 to 3",AND(X106&gt;3,X106&lt;=4),"3 to 4",AND(X106&gt;4,X106&lt;=5),"4 to 5",AND(X106&gt;5,X106&lt;=10),"5 to 10",X106&gt;10,"10+")</f>
        <v>0.1 to 0.2</v>
      </c>
      <c r="X106" s="16">
        <f t="shared" si="6"/>
        <v>0.152955215227789</v>
      </c>
      <c r="Y106" s="5" t="str">
        <f t="array" ref="Y106">_xlfn.IFS(AND(Z106&gt;0,Z106&lt;=1),"0 to 1",AND(Z106&gt;1,Z106&lt;=2),"1 to 2",AND(Z106&gt;2,Z106&lt;=4),"2 to 4",AND(Z106&gt;4,Z106&lt;=6),"4 to 6",AND(Z106&gt;6,Z106&lt;=8),"6 to 8",AND(Z106&gt;8,Z106&lt;=10),"8 to 10",AND(Z106&gt;10,Z106&lt;=15),"10 to 15",AND(Z106&gt;15,Z106&lt;=20),"15 to 20",AND(Z106&gt;20,Z106&lt;=25),"20 to 25",AND(Z106&gt;25,Z106&lt;=30),"25 to 30",AND(Z106&gt;30,Z106&lt;=40),"30 to 40",AND(Z106&gt;40,Z106&lt;=50),"40 to 50",Z106&gt;50,"50+")</f>
        <v>6 to 8</v>
      </c>
      <c r="Z106" s="9">
        <f>_xlfn.XLOOKUP($E106,'Raw Data'!$E:$E,'Raw Data'!Z:Z,"ERROR",0,1)</f>
        <v>7</v>
      </c>
      <c r="AA106" s="9" t="str">
        <f>_xlfn.XLOOKUP($E106,'Raw Data'!$E:$E,'Raw Data'!AA:AA,"ERROR",0,1)</f>
        <v>oz</v>
      </c>
    </row>
    <row r="107" hidden="1" spans="1:27">
      <c r="A107" s="5" t="str">
        <f>_xlfn.XLOOKUP($E107,'Raw Data'!$E:$E,'Raw Data'!A:A,"ERROR",0,1)</f>
        <v>AE</v>
      </c>
      <c r="B107" s="5" t="str">
        <f>_xlfn.XLOOKUP($E107,'Raw Data'!$E:$E,'Raw Data'!B:B,"ERROR",0,1)</f>
        <v>Hair Mousses</v>
      </c>
      <c r="C107" s="5" t="str">
        <f>_xlfn.XLOOKUP($E107,'Raw Data'!$E:$E,'Raw Data'!C:C,"ERROR",0,1)</f>
        <v>Design Essentials</v>
      </c>
      <c r="D107" s="5" t="str">
        <f>_xlfn.XLOOKUP($E107,'Raw Data'!$E:$E,'Raw Data'!D:D,"ERROR",0,1)</f>
        <v>www.amazon.ae/dp/B09V4W1P9F</v>
      </c>
      <c r="E107" s="5" t="s">
        <v>306</v>
      </c>
      <c r="F107" s="9" t="str">
        <f>_xlfn.XLOOKUP($E107,'Raw Data'!$E:$E,'Raw Data'!F:F,"ERROR",0,1)</f>
        <v>Design Essentials Curl Enhancing Mousse, Almond and Avocado Collection,10 Ounce Design Essentials Curl Enhancing Mousse, Almond and Avocado Collection,10 Ounce</v>
      </c>
      <c r="G107" s="10">
        <f>_xlfn.XLOOKUP($E107,'Raw Data'!$E:$E,'Raw Data'!G:G,"ERROR",0,1)</f>
        <v>13</v>
      </c>
      <c r="H107" s="9">
        <f>_xlfn.XLOOKUP($E107,'Raw Data'!$E:$E,'Raw Data'!H:H,"ERROR",0,1)</f>
        <v>1042.65</v>
      </c>
      <c r="I107" s="9">
        <f>_xlfn.XLOOKUP($E107,'Raw Data'!$E:$E,'Raw Data'!I:I,"ERROR",0,1)</f>
        <v>0.00139592182773501</v>
      </c>
      <c r="J107" s="9" t="str">
        <f>_xlfn.XLOOKUP($E107,'Raw Data'!$E:$E,'Raw Data'!J:J,"ERROR",0,1)</f>
        <v>No</v>
      </c>
      <c r="K107" s="14" t="str">
        <f t="array" ref="K107">_xlfn.IFS(AND(L107&gt;0,L107&lt;=5),"0 to 5",AND(L107&gt;5,L107&lt;=10),"5 to 10",AND(L107&gt;10,L107&lt;=15),"10 to 15",AND(L107&gt;15,L107&lt;=20),"15 to 20",AND(L107&gt;20,L107&lt;=30),"20 to 30",AND(L107&gt;30,L107&lt;=40),"30 to 40",AND(L107&gt;40,L107&lt;=50),"40 to 50",AND(L107&gt;50,L107&lt;=75),"50 to 75",AND(L107&gt;75,L107&lt;=100),"75 to 100",AND(L107&gt;100,L107&lt;=150),"100 to 150",AND(L107&gt;150,L107&lt;=200),"150 to 200",AND(L107&gt;200,L107&lt;=250),"200 to 250",AND(L107&gt;250,L107&lt;=300),"250 to 300",AND(L107&gt;300,L107&lt;=400),"300 to 400",AND(L107&gt;400,L107&lt;=500),"400 to 500",L107&gt;500,"500+")</f>
        <v>75 to 100</v>
      </c>
      <c r="L107" s="9">
        <f>_xlfn.XLOOKUP($E107,'Raw Data'!$E:$E,'Raw Data'!L:L,"ERROR",0,1)</f>
        <v>82.43</v>
      </c>
      <c r="M107" s="14" t="str">
        <f t="array" ref="M107">_xlfn.IFS(AND(N107&gt;0,N107&lt;=5),"0 to 5",AND(N107&gt;5,N107&lt;=10),"5 to 10",AND(N107&gt;10,N107&lt;=15),"10 to 15",AND(N107&gt;15,N107&lt;=20),"15 to 20",AND(N107&gt;20,N107&lt;=30),"20 to 30",AND(N107&gt;30,N107&lt;=40),"30 to 40",AND(N107&gt;40,N107&lt;=50),"40 to 50",AND(N107&gt;50,N107&lt;=75),"50 to 75",AND(N107&gt;75,N107&lt;=100),"75 to 100",AND(N107&gt;100,N107&lt;=150),"100 to 150",AND(N107&gt;150,N107&lt;=200),"150 to 200",AND(N107&gt;200,N107&lt;=250),"200 to 250",AND(N107&gt;250,N107&lt;=300),"250 to 300",AND(N107&gt;300,N107&lt;=400),"300 to 400",AND(N107&gt;400,N107&lt;=500),"400 to 500",N107&gt;500,"500+")</f>
        <v>100 to 150</v>
      </c>
      <c r="N107" s="9">
        <f>_xlfn.XLOOKUP($E107,'Raw Data'!$E:$E,'Raw Data'!N:N,"ERROR",0,1)</f>
        <v>104.11</v>
      </c>
      <c r="O107" s="14" t="str">
        <f t="array" ref="O107">_xlfn.IFS(P107=0,"No Discount",AND(P107&gt;0,P107&lt;=0.02),"0% to 2%",AND(P107&gt;0.02,P107&lt;=0.04),"2% to 4%",AND(P107&gt;0.04,P107&lt;=0.06),"4% to 6%",AND(P107&gt;0.06,P107&lt;=0.08),"6% to 8%",AND(P107&gt;0.08,P107&lt;=0.1),"8% to 10%",AND(P107&gt;0.1,P107&lt;=0.15),"10% to 15%",AND(P107&gt;0.15,P107&lt;=0.2),"15% to 20%",AND(P107&gt;0.2,P107&lt;=0.25),"20% to 25%",AND(P107&gt;0.25,P107&lt;=0.3),"25% to 30%",AND(P107&gt;0.3,P107&lt;=0.4),"30% to 40%",AND(P107&gt;0.4,P107&lt;=0.5),"40% to 50%",AND(P107&gt;0.5,P107&lt;=0.75),"50% to 75%",AND(P107&gt;0.75,P107&lt;=1),"75% to 100%")</f>
        <v>20% to 25%</v>
      </c>
      <c r="P107" s="10">
        <f>_xlfn.XLOOKUP($E107,'Raw Data'!$E:$E,'Raw Data'!P:P,"ERROR",0,1)</f>
        <v>0.208241283258092</v>
      </c>
      <c r="Q107" s="9">
        <f>_xlfn.XLOOKUP($E107,'Raw Data'!$E:$E,'Raw Data'!Q:Q,"ERROR",0,1)</f>
        <v>10</v>
      </c>
      <c r="R107" s="9" t="str">
        <f>_xlfn.XLOOKUP($E107,'Raw Data'!$E:$E,'Raw Data'!R:R,"ERROR",0,1)</f>
        <v>oz</v>
      </c>
      <c r="S107" s="5" t="str">
        <f t="array" ref="S107">_xlfn.IFS(AND(T107&gt;0,T107&lt;=0.05),"0 to 0.05",AND(T107&gt;0.05,T107&lt;=0.1),"0.05 to 0.1",AND(T107&gt;0.1,T107&lt;=0.2),"0.1 to 0.2",AND(T107&gt;0.2,T107&lt;=0.3),"0.2 to 0.3",AND(T107&gt;0.3,T107&lt;=0.4),"0.3 to 0.4",AND(T107&gt;0.4,T107&lt;=0.5),"0.4 to 0.5",AND(T107&gt;0.5,T107&lt;=0.75),"0.5 to 0.75",AND(T107&gt;0.75,T107&lt;=1),"0.75 to 1",AND(T107&gt;1,T107&lt;=2),"1 to 2",AND(T107&gt;2,T107&lt;=3),"2 to 3",AND(T107&gt;3,T107&lt;=4),"3 to 4",AND(T107&gt;4,T107&lt;=5),"4 to 5",AND(T107&gt;5,T107&lt;=10),"5 to 10",T107&gt;10,"10+")</f>
        <v>0.2 to 0.3</v>
      </c>
      <c r="T107" s="10">
        <f>_xlfn.XLOOKUP($E107,'Raw Data'!$E:$E,'Raw Data'!T:T,"ERROR",0,1)</f>
        <v>0.278762259046331</v>
      </c>
      <c r="U107" s="15" t="str">
        <f t="array" ref="U107">_xlfn.IFS(AND(V107&gt;0,V107&lt;=0.05),"0 to 0.05",AND(V107&gt;0.05,V107&lt;=0.1),"0.05 to 0.1",AND(V107&gt;0.1,V107&lt;=0.2),"0.1 to 0.2",AND(V107&gt;0.2,V107&lt;=0.3),"0.2 to 0.3",AND(V107&gt;0.3,V107&lt;=0.4),"0.3 to 0.4",AND(V107&gt;0.4,V107&lt;=0.5),"0.4 to 0.5",AND(V107&gt;0.5,V107&lt;=0.75),"0.5 to 0.75",AND(V107&gt;0.75,V107&lt;=1),"0.75 to 1",AND(V107&gt;1,V107&lt;=2),"1 to 2",AND(V107&gt;2,V107&lt;=3),"2 to 3",AND(V107&gt;3,V107&lt;=4),"3 to 4",AND(V107&gt;4,V107&lt;=5),"4 to 5",AND(V107&gt;5,V107&lt;=10),"5 to 10",V107&gt;10,"10+")</f>
        <v>0.05 to 0.1</v>
      </c>
      <c r="V107" s="10">
        <f>_xlfn.XLOOKUP($E107,'Raw Data'!$E:$E,'Raw Data'!V:V,"ERROR",0,1)</f>
        <v>0.095061548867095</v>
      </c>
      <c r="W107" s="15" t="str">
        <f t="array" ref="W107">_xlfn.IFS(AND(X107&gt;0,X107&lt;=0.05),"0 to 0.05",AND(X107&gt;0.05,X107&lt;=0.1),"0.05 to 0.1",AND(X107&gt;0.1,X107&lt;=0.2),"0.1 to 0.2",AND(X107&gt;0.2,X107&lt;=0.3),"0.2 to 0.3",AND(X107&gt;0.3,X107&lt;=0.4),"0.3 to 0.4",AND(X107&gt;0.4,X107&lt;=0.5),"0.4 to 0.5",AND(X107&gt;0.5,X107&lt;=0.75),"0.5 to 0.75",AND(X107&gt;0.75,X107&lt;=1),"0.75 to 1",AND(X107&gt;1,X107&lt;=2),"1 to 2",AND(X107&gt;2,X107&lt;=3),"2 to 3",AND(X107&gt;3,X107&lt;=4),"3 to 4",AND(X107&gt;4,X107&lt;=5),"4 to 5",AND(X107&gt;5,X107&lt;=10),"5 to 10",X107&gt;10,"10+")</f>
        <v>0.05 to 0.1</v>
      </c>
      <c r="X107" s="16">
        <f t="shared" si="6"/>
        <v>0.0752658099425093</v>
      </c>
      <c r="Y107" s="5" t="str">
        <f t="array" ref="Y107">_xlfn.IFS(AND(Z107&gt;0,Z107&lt;=1),"0 to 1",AND(Z107&gt;1,Z107&lt;=2),"1 to 2",AND(Z107&gt;2,Z107&lt;=4),"2 to 4",AND(Z107&gt;4,Z107&lt;=6),"4 to 6",AND(Z107&gt;6,Z107&lt;=8),"6 to 8",AND(Z107&gt;8,Z107&lt;=10),"8 to 10",AND(Z107&gt;10,Z107&lt;=15),"10 to 15",AND(Z107&gt;15,Z107&lt;=20),"15 to 20",AND(Z107&gt;20,Z107&lt;=25),"20 to 25",AND(Z107&gt;25,Z107&lt;=30),"25 to 30",AND(Z107&gt;30,Z107&lt;=40),"30 to 40",AND(Z107&gt;40,Z107&lt;=50),"40 to 50",Z107&gt;50,"50+")</f>
        <v>8 to 10</v>
      </c>
      <c r="Z107" s="9">
        <f>_xlfn.XLOOKUP($E107,'Raw Data'!$E:$E,'Raw Data'!Z:Z,"ERROR",0,1)</f>
        <v>10</v>
      </c>
      <c r="AA107" s="9" t="str">
        <f>_xlfn.XLOOKUP($E107,'Raw Data'!$E:$E,'Raw Data'!AA:AA,"ERROR",0,1)</f>
        <v>oz</v>
      </c>
    </row>
    <row r="108" hidden="1" spans="1:27">
      <c r="A108" s="5" t="str">
        <f>_xlfn.XLOOKUP($E108,'Raw Data'!$E:$E,'Raw Data'!A:A,"ERROR",0,1)</f>
        <v>AE</v>
      </c>
      <c r="B108" s="5" t="str">
        <f>_xlfn.XLOOKUP($E108,'Raw Data'!$E:$E,'Raw Data'!B:B,"ERROR",0,1)</f>
        <v>Hair Mousses</v>
      </c>
      <c r="C108" s="5" t="str">
        <f>_xlfn.XLOOKUP($E108,'Raw Data'!$E:$E,'Raw Data'!C:C,"ERROR",0,1)</f>
        <v> T-Lab Professional</v>
      </c>
      <c r="D108" s="5" t="str">
        <f>_xlfn.XLOOKUP($E108,'Raw Data'!$E:$E,'Raw Data'!D:D,"ERROR",0,1)</f>
        <v>www.amazon.ae/dp/B086RLFM41</v>
      </c>
      <c r="E108" s="5" t="s">
        <v>307</v>
      </c>
      <c r="F108" s="9" t="str">
        <f>_xlfn.XLOOKUP($E108,'Raw Data'!$E:$E,'Raw Data'!F:F,"ERROR",0,1)</f>
        <v>T-Lab Professional Velvet Flex Medium  Hair   Mousse  100 ml</v>
      </c>
      <c r="G108" s="10">
        <f>_xlfn.XLOOKUP($E108,'Raw Data'!$E:$E,'Raw Data'!G:G,"ERROR",0,1)</f>
        <v>28</v>
      </c>
      <c r="H108" s="9">
        <f>_xlfn.XLOOKUP($E108,'Raw Data'!$E:$E,'Raw Data'!H:H,"ERROR",0,1)</f>
        <v>1028.06</v>
      </c>
      <c r="I108" s="9">
        <f>_xlfn.XLOOKUP($E108,'Raw Data'!$E:$E,'Raw Data'!I:I,"ERROR",0,1)</f>
        <v>0.00137638842777659</v>
      </c>
      <c r="J108" s="9" t="str">
        <f>_xlfn.XLOOKUP($E108,'Raw Data'!$E:$E,'Raw Data'!J:J,"ERROR",0,1)</f>
        <v>No</v>
      </c>
      <c r="K108" s="14" t="str">
        <f t="array" ref="K108">_xlfn.IFS(AND(L108&gt;0,L108&lt;=5),"0 to 5",AND(L108&gt;5,L108&lt;=10),"5 to 10",AND(L108&gt;10,L108&lt;=15),"10 to 15",AND(L108&gt;15,L108&lt;=20),"15 to 20",AND(L108&gt;20,L108&lt;=30),"20 to 30",AND(L108&gt;30,L108&lt;=40),"30 to 40",AND(L108&gt;40,L108&lt;=50),"40 to 50",AND(L108&gt;50,L108&lt;=75),"50 to 75",AND(L108&gt;75,L108&lt;=100),"75 to 100",AND(L108&gt;100,L108&lt;=150),"100 to 150",AND(L108&gt;150,L108&lt;=200),"150 to 200",AND(L108&gt;200,L108&lt;=250),"200 to 250",AND(L108&gt;250,L108&lt;=300),"250 to 300",AND(L108&gt;300,L108&lt;=400),"300 to 400",AND(L108&gt;400,L108&lt;=500),"400 to 500",L108&gt;500,"500+")</f>
        <v>30 to 40</v>
      </c>
      <c r="L108" s="9">
        <f>_xlfn.XLOOKUP($E108,'Raw Data'!$E:$E,'Raw Data'!L:L,"ERROR",0,1)</f>
        <v>37</v>
      </c>
      <c r="M108" s="14" t="str">
        <f t="array" ref="M108">_xlfn.IFS(AND(N108&gt;0,N108&lt;=5),"0 to 5",AND(N108&gt;5,N108&lt;=10),"5 to 10",AND(N108&gt;10,N108&lt;=15),"10 to 15",AND(N108&gt;15,N108&lt;=20),"15 to 20",AND(N108&gt;20,N108&lt;=30),"20 to 30",AND(N108&gt;30,N108&lt;=40),"30 to 40",AND(N108&gt;40,N108&lt;=50),"40 to 50",AND(N108&gt;50,N108&lt;=75),"50 to 75",AND(N108&gt;75,N108&lt;=100),"75 to 100",AND(N108&gt;100,N108&lt;=150),"100 to 150",AND(N108&gt;150,N108&lt;=200),"150 to 200",AND(N108&gt;200,N108&lt;=250),"200 to 250",AND(N108&gt;250,N108&lt;=300),"250 to 300",AND(N108&gt;300,N108&lt;=400),"300 to 400",AND(N108&gt;400,N108&lt;=500),"400 to 500",N108&gt;500,"500+")</f>
        <v>40 to 50</v>
      </c>
      <c r="N108" s="9">
        <f>_xlfn.XLOOKUP($E108,'Raw Data'!$E:$E,'Raw Data'!N:N,"ERROR",0,1)</f>
        <v>40.36</v>
      </c>
      <c r="O108" s="14" t="str">
        <f t="array" ref="O108">_xlfn.IFS(P108=0,"No Discount",AND(P108&gt;0,P108&lt;=0.02),"0% to 2%",AND(P108&gt;0.02,P108&lt;=0.04),"2% to 4%",AND(P108&gt;0.04,P108&lt;=0.06),"4% to 6%",AND(P108&gt;0.06,P108&lt;=0.08),"6% to 8%",AND(P108&gt;0.08,P108&lt;=0.1),"8% to 10%",AND(P108&gt;0.1,P108&lt;=0.15),"10% to 15%",AND(P108&gt;0.15,P108&lt;=0.2),"15% to 20%",AND(P108&gt;0.2,P108&lt;=0.25),"20% to 25%",AND(P108&gt;0.25,P108&lt;=0.3),"25% to 30%",AND(P108&gt;0.3,P108&lt;=0.4),"30% to 40%",AND(P108&gt;0.4,P108&lt;=0.5),"40% to 50%",AND(P108&gt;0.5,P108&lt;=0.75),"50% to 75%",AND(P108&gt;0.75,P108&lt;=1),"75% to 100%")</f>
        <v>8% to 10%</v>
      </c>
      <c r="P108" s="10">
        <f>_xlfn.XLOOKUP($E108,'Raw Data'!$E:$E,'Raw Data'!P:P,"ERROR",0,1)</f>
        <v>0.0832507433102081</v>
      </c>
      <c r="Q108" s="9">
        <f>_xlfn.XLOOKUP($E108,'Raw Data'!$E:$E,'Raw Data'!Q:Q,"ERROR",0,1)</f>
        <v>100</v>
      </c>
      <c r="R108" s="9" t="str">
        <f>_xlfn.XLOOKUP($E108,'Raw Data'!$E:$E,'Raw Data'!R:R,"ERROR",0,1)</f>
        <v>ml</v>
      </c>
      <c r="S108" s="5" t="str">
        <f t="array" ref="S108">_xlfn.IFS(AND(T108&gt;0,T108&lt;=0.05),"0 to 0.05",AND(T108&gt;0.05,T108&lt;=0.1),"0.05 to 0.1",AND(T108&gt;0.1,T108&lt;=0.2),"0.1 to 0.2",AND(T108&gt;0.2,T108&lt;=0.3),"0.2 to 0.3",AND(T108&gt;0.3,T108&lt;=0.4),"0.3 to 0.4",AND(T108&gt;0.4,T108&lt;=0.5),"0.4 to 0.5",AND(T108&gt;0.5,T108&lt;=0.75),"0.5 to 0.75",AND(T108&gt;0.75,T108&lt;=1),"0.75 to 1",AND(T108&gt;1,T108&lt;=2),"1 to 2",AND(T108&gt;2,T108&lt;=3),"2 to 3",AND(T108&gt;3,T108&lt;=4),"3 to 4",AND(T108&gt;4,T108&lt;=5),"4 to 5",AND(T108&gt;5,T108&lt;=10),"5 to 10",T108&gt;10,"10+")</f>
        <v>0.3 to 0.4</v>
      </c>
      <c r="T108" s="10">
        <f>_xlfn.XLOOKUP($E108,'Raw Data'!$E:$E,'Raw Data'!T:T,"ERROR",0,1)</f>
        <v>0.370197685564091</v>
      </c>
      <c r="U108" s="15" t="str">
        <f t="array" ref="U108">_xlfn.IFS(AND(V108&gt;0,V108&lt;=0.05),"0 to 0.05",AND(V108&gt;0.05,V108&lt;=0.1),"0.05 to 0.1",AND(V108&gt;0.1,V108&lt;=0.2),"0.1 to 0.2",AND(V108&gt;0.2,V108&lt;=0.3),"0.2 to 0.3",AND(V108&gt;0.3,V108&lt;=0.4),"0.3 to 0.4",AND(V108&gt;0.4,V108&lt;=0.5),"0.4 to 0.5",AND(V108&gt;0.5,V108&lt;=0.75),"0.5 to 0.75",AND(V108&gt;0.75,V108&lt;=1),"0.75 to 1",AND(V108&gt;1,V108&lt;=2),"1 to 2",AND(V108&gt;2,V108&lt;=3),"2 to 3",AND(V108&gt;3,V108&lt;=4),"3 to 4",AND(V108&gt;4,V108&lt;=5),"4 to 5",AND(V108&gt;5,V108&lt;=10),"5 to 10",V108&gt;10,"10+")</f>
        <v>0.1 to 0.2</v>
      </c>
      <c r="V108" s="10">
        <f>_xlfn.XLOOKUP($E108,'Raw Data'!$E:$E,'Raw Data'!V:V,"ERROR",0,1)</f>
        <v>0.109030222138622</v>
      </c>
      <c r="W108" s="15" t="str">
        <f t="array" ref="W108">_xlfn.IFS(AND(X108&gt;0,X108&lt;=0.05),"0 to 0.05",AND(X108&gt;0.05,X108&lt;=0.1),"0.05 to 0.1",AND(X108&gt;0.1,X108&lt;=0.2),"0.1 to 0.2",AND(X108&gt;0.2,X108&lt;=0.3),"0.2 to 0.3",AND(X108&gt;0.3,X108&lt;=0.4),"0.3 to 0.4",AND(X108&gt;0.4,X108&lt;=0.5),"0.4 to 0.5",AND(X108&gt;0.5,X108&lt;=0.75),"0.5 to 0.75",AND(X108&gt;0.75,X108&lt;=1),"0.75 to 1",AND(X108&gt;1,X108&lt;=2),"1 to 2",AND(X108&gt;2,X108&lt;=3),"2 to 3",AND(X108&gt;3,X108&lt;=4),"3 to 4",AND(X108&gt;4,X108&lt;=5),"4 to 5",AND(X108&gt;5,X108&lt;=10),"5 to 10",X108&gt;10,"10+")</f>
        <v>0.05 to 0.1</v>
      </c>
      <c r="X108" s="16">
        <f t="shared" si="6"/>
        <v>0.0999533751023046</v>
      </c>
      <c r="Y108" s="5" t="str">
        <f t="array" ref="Y108">_xlfn.IFS(AND(Z108&gt;0,Z108&lt;=1),"0 to 1",AND(Z108&gt;1,Z108&lt;=2),"1 to 2",AND(Z108&gt;2,Z108&lt;=4),"2 to 4",AND(Z108&gt;4,Z108&lt;=6),"4 to 6",AND(Z108&gt;6,Z108&lt;=8),"6 to 8",AND(Z108&gt;8,Z108&lt;=10),"8 to 10",AND(Z108&gt;10,Z108&lt;=15),"10 to 15",AND(Z108&gt;15,Z108&lt;=20),"15 to 20",AND(Z108&gt;20,Z108&lt;=25),"20 to 25",AND(Z108&gt;25,Z108&lt;=30),"25 to 30",AND(Z108&gt;30,Z108&lt;=40),"30 to 40",AND(Z108&gt;40,Z108&lt;=50),"40 to 50",Z108&gt;50,"50+")</f>
        <v>2 to 4</v>
      </c>
      <c r="Z108" s="9">
        <f>_xlfn.XLOOKUP($E108,'Raw Data'!$E:$E,'Raw Data'!Z:Z,"ERROR",0,1)</f>
        <v>3.38</v>
      </c>
      <c r="AA108" s="9" t="str">
        <f>_xlfn.XLOOKUP($E108,'Raw Data'!$E:$E,'Raw Data'!AA:AA,"ERROR",0,1)</f>
        <v>oz</v>
      </c>
    </row>
    <row r="109" hidden="1" spans="1:27">
      <c r="A109" s="5" t="str">
        <f>_xlfn.XLOOKUP($E109,'Raw Data'!$E:$E,'Raw Data'!A:A,"ERROR",0,1)</f>
        <v>AE</v>
      </c>
      <c r="B109" s="5" t="str">
        <f>_xlfn.XLOOKUP($E109,'Raw Data'!$E:$E,'Raw Data'!B:B,"ERROR",0,1)</f>
        <v>Hair Mousses</v>
      </c>
      <c r="C109" s="5" t="str">
        <f>_xlfn.XLOOKUP($E109,'Raw Data'!$E:$E,'Raw Data'!C:C,"ERROR",0,1)</f>
        <v>bumble and bumble</v>
      </c>
      <c r="D109" s="5" t="str">
        <f>_xlfn.XLOOKUP($E109,'Raw Data'!$E:$E,'Raw Data'!D:D,"ERROR",0,1)</f>
        <v>www.amazon.ae/dp/B08GCLZ149</v>
      </c>
      <c r="E109" s="5" t="s">
        <v>308</v>
      </c>
      <c r="F109" s="9" t="str">
        <f>_xlfn.XLOOKUP($E109,'Raw Data'!$E:$E,'Raw Data'!F:F,"ERROR",0,1)</f>
        <v>Bumble and Bumble Curl Mouse for Hair, 5 Oz</v>
      </c>
      <c r="G109" s="10">
        <f>_xlfn.XLOOKUP($E109,'Raw Data'!$E:$E,'Raw Data'!G:G,"ERROR",0,1)</f>
        <v>6</v>
      </c>
      <c r="H109" s="9">
        <f>_xlfn.XLOOKUP($E109,'Raw Data'!$E:$E,'Raw Data'!H:H,"ERROR",0,1)</f>
        <v>1014.17</v>
      </c>
      <c r="I109" s="9">
        <f>_xlfn.XLOOKUP($E109,'Raw Data'!$E:$E,'Raw Data'!I:I,"ERROR",0,1)</f>
        <v>0.00135779220259341</v>
      </c>
      <c r="J109" s="9" t="str">
        <f>_xlfn.XLOOKUP($E109,'Raw Data'!$E:$E,'Raw Data'!J:J,"ERROR",0,1)</f>
        <v>No</v>
      </c>
      <c r="K109" s="14" t="str">
        <f t="array" ref="K109">_xlfn.IFS(AND(L109&gt;0,L109&lt;=5),"0 to 5",AND(L109&gt;5,L109&lt;=10),"5 to 10",AND(L109&gt;10,L109&lt;=15),"10 to 15",AND(L109&gt;15,L109&lt;=20),"15 to 20",AND(L109&gt;20,L109&lt;=30),"20 to 30",AND(L109&gt;30,L109&lt;=40),"30 to 40",AND(L109&gt;40,L109&lt;=50),"40 to 50",AND(L109&gt;50,L109&lt;=75),"50 to 75",AND(L109&gt;75,L109&lt;=100),"75 to 100",AND(L109&gt;100,L109&lt;=150),"100 to 150",AND(L109&gt;150,L109&lt;=200),"150 to 200",AND(L109&gt;200,L109&lt;=250),"200 to 250",AND(L109&gt;250,L109&lt;=300),"250 to 300",AND(L109&gt;300,L109&lt;=400),"300 to 400",AND(L109&gt;400,L109&lt;=500),"400 to 500",L109&gt;500,"500+")</f>
        <v>150 to 200</v>
      </c>
      <c r="L109" s="9">
        <f>_xlfn.XLOOKUP($E109,'Raw Data'!$E:$E,'Raw Data'!L:L,"ERROR",0,1)</f>
        <v>157.6</v>
      </c>
      <c r="M109" s="14" t="str">
        <f t="array" ref="M109">_xlfn.IFS(AND(N109&gt;0,N109&lt;=5),"0 to 5",AND(N109&gt;5,N109&lt;=10),"5 to 10",AND(N109&gt;10,N109&lt;=15),"10 to 15",AND(N109&gt;15,N109&lt;=20),"15 to 20",AND(N109&gt;20,N109&lt;=30),"20 to 30",AND(N109&gt;30,N109&lt;=40),"30 to 40",AND(N109&gt;40,N109&lt;=50),"40 to 50",AND(N109&gt;50,N109&lt;=75),"50 to 75",AND(N109&gt;75,N109&lt;=100),"75 to 100",AND(N109&gt;100,N109&lt;=150),"100 to 150",AND(N109&gt;150,N109&lt;=200),"150 to 200",AND(N109&gt;200,N109&lt;=250),"200 to 250",AND(N109&gt;250,N109&lt;=300),"250 to 300",AND(N109&gt;300,N109&lt;=400),"300 to 400",AND(N109&gt;400,N109&lt;=500),"400 to 500",N109&gt;500,"500+")</f>
        <v>150 to 200</v>
      </c>
      <c r="N109" s="9">
        <f>_xlfn.XLOOKUP($E109,'Raw Data'!$E:$E,'Raw Data'!N:N,"ERROR",0,1)</f>
        <v>165.76</v>
      </c>
      <c r="O109" s="14" t="str">
        <f t="array" ref="O109">_xlfn.IFS(P109=0,"No Discount",AND(P109&gt;0,P109&lt;=0.02),"0% to 2%",AND(P109&gt;0.02,P109&lt;=0.04),"2% to 4%",AND(P109&gt;0.04,P109&lt;=0.06),"4% to 6%",AND(P109&gt;0.06,P109&lt;=0.08),"6% to 8%",AND(P109&gt;0.08,P109&lt;=0.1),"8% to 10%",AND(P109&gt;0.1,P109&lt;=0.15),"10% to 15%",AND(P109&gt;0.15,P109&lt;=0.2),"15% to 20%",AND(P109&gt;0.2,P109&lt;=0.25),"20% to 25%",AND(P109&gt;0.25,P109&lt;=0.3),"25% to 30%",AND(P109&gt;0.3,P109&lt;=0.4),"30% to 40%",AND(P109&gt;0.4,P109&lt;=0.5),"40% to 50%",AND(P109&gt;0.5,P109&lt;=0.75),"50% to 75%",AND(P109&gt;0.75,P109&lt;=1),"75% to 100%")</f>
        <v>4% to 6%</v>
      </c>
      <c r="P109" s="10">
        <f>_xlfn.XLOOKUP($E109,'Raw Data'!$E:$E,'Raw Data'!P:P,"ERROR",0,1)</f>
        <v>0.0492277992277992</v>
      </c>
      <c r="Q109" s="9">
        <f>_xlfn.XLOOKUP($E109,'Raw Data'!$E:$E,'Raw Data'!Q:Q,"ERROR",0,1)</f>
        <v>5</v>
      </c>
      <c r="R109" s="9" t="str">
        <f>_xlfn.XLOOKUP($E109,'Raw Data'!$E:$E,'Raw Data'!R:R,"ERROR",0,1)</f>
        <v>oz</v>
      </c>
      <c r="S109" s="5" t="str">
        <f t="array" ref="S109">_xlfn.IFS(AND(T109&gt;0,T109&lt;=0.05),"0 to 0.05",AND(T109&gt;0.05,T109&lt;=0.1),"0.05 to 0.1",AND(T109&gt;0.1,T109&lt;=0.2),"0.1 to 0.2",AND(T109&gt;0.2,T109&lt;=0.3),"0.2 to 0.3",AND(T109&gt;0.3,T109&lt;=0.4),"0.3 to 0.4",AND(T109&gt;0.4,T109&lt;=0.5),"0.4 to 0.5",AND(T109&gt;0.5,T109&lt;=0.75),"0.5 to 0.75",AND(T109&gt;0.75,T109&lt;=1),"0.75 to 1",AND(T109&gt;1,T109&lt;=2),"1 to 2",AND(T109&gt;2,T109&lt;=3),"2 to 3",AND(T109&gt;3,T109&lt;=4),"3 to 4",AND(T109&gt;4,T109&lt;=5),"4 to 5",AND(T109&gt;5,T109&lt;=10),"5 to 10",T109&gt;10,"10+")</f>
        <v>1 to 2</v>
      </c>
      <c r="T109" s="10">
        <f>_xlfn.XLOOKUP($E109,'Raw Data'!$E:$E,'Raw Data'!T:T,"ERROR",0,1)</f>
        <v>1.06594521474467</v>
      </c>
      <c r="U109" s="15" t="str">
        <f t="array" ref="U109">_xlfn.IFS(AND(V109&gt;0,V109&lt;=0.05),"0 to 0.05",AND(V109&gt;0.05,V109&lt;=0.1),"0.05 to 0.1",AND(V109&gt;0.1,V109&lt;=0.2),"0.1 to 0.2",AND(V109&gt;0.2,V109&lt;=0.3),"0.2 to 0.3",AND(V109&gt;0.3,V109&lt;=0.4),"0.3 to 0.4",AND(V109&gt;0.4,V109&lt;=0.5),"0.4 to 0.5",AND(V109&gt;0.5,V109&lt;=0.75),"0.5 to 0.75",AND(V109&gt;0.75,V109&lt;=1),"0.75 to 1",AND(V109&gt;1,V109&lt;=2),"1 to 2",AND(V109&gt;2,V109&lt;=3),"2 to 3",AND(V109&gt;3,V109&lt;=4),"3 to 4",AND(V109&gt;4,V109&lt;=5),"4 to 5",AND(V109&gt;5,V109&lt;=10),"5 to 10",V109&gt;10,"10+")</f>
        <v>0.3 to 0.4</v>
      </c>
      <c r="V109" s="10">
        <f>_xlfn.XLOOKUP($E109,'Raw Data'!$E:$E,'Raw Data'!V:V,"ERROR",0,1)</f>
        <v>0.302706797429828</v>
      </c>
      <c r="W109" s="15" t="str">
        <f t="array" ref="W109">_xlfn.IFS(AND(X109&gt;0,X109&lt;=0.05),"0 to 0.05",AND(X109&gt;0.05,X109&lt;=0.1),"0.05 to 0.1",AND(X109&gt;0.1,X109&lt;=0.2),"0.1 to 0.2",AND(X109&gt;0.2,X109&lt;=0.3),"0.2 to 0.3",AND(X109&gt;0.3,X109&lt;=0.4),"0.3 to 0.4",AND(X109&gt;0.4,X109&lt;=0.5),"0.4 to 0.5",AND(X109&gt;0.5,X109&lt;=0.75),"0.5 to 0.75",AND(X109&gt;0.75,X109&lt;=1),"0.75 to 1",AND(X109&gt;1,X109&lt;=2),"1 to 2",AND(X109&gt;2,X109&lt;=3),"2 to 3",AND(X109&gt;3,X109&lt;=4),"3 to 4",AND(X109&gt;4,X109&lt;=5),"4 to 5",AND(X109&gt;5,X109&lt;=10),"5 to 10",X109&gt;10,"10+")</f>
        <v>0.2 to 0.3</v>
      </c>
      <c r="X109" s="16">
        <f t="shared" si="6"/>
        <v>0.287805207981062</v>
      </c>
      <c r="Y109" s="5" t="str">
        <f t="array" ref="Y109">_xlfn.IFS(AND(Z109&gt;0,Z109&lt;=1),"0 to 1",AND(Z109&gt;1,Z109&lt;=2),"1 to 2",AND(Z109&gt;2,Z109&lt;=4),"2 to 4",AND(Z109&gt;4,Z109&lt;=6),"4 to 6",AND(Z109&gt;6,Z109&lt;=8),"6 to 8",AND(Z109&gt;8,Z109&lt;=10),"8 to 10",AND(Z109&gt;10,Z109&lt;=15),"10 to 15",AND(Z109&gt;15,Z109&lt;=20),"15 to 20",AND(Z109&gt;20,Z109&lt;=25),"20 to 25",AND(Z109&gt;25,Z109&lt;=30),"25 to 30",AND(Z109&gt;30,Z109&lt;=40),"30 to 40",AND(Z109&gt;40,Z109&lt;=50),"40 to 50",Z109&gt;50,"50+")</f>
        <v>4 to 6</v>
      </c>
      <c r="Z109" s="9">
        <f>_xlfn.XLOOKUP($E109,'Raw Data'!$E:$E,'Raw Data'!Z:Z,"ERROR",0,1)</f>
        <v>5</v>
      </c>
      <c r="AA109" s="9" t="str">
        <f>_xlfn.XLOOKUP($E109,'Raw Data'!$E:$E,'Raw Data'!AA:AA,"ERROR",0,1)</f>
        <v>oz</v>
      </c>
    </row>
    <row r="110" hidden="1" spans="1:27">
      <c r="A110" s="5" t="str">
        <f>_xlfn.XLOOKUP($E110,'Raw Data'!$E:$E,'Raw Data'!A:A,"ERROR",0,1)</f>
        <v>AE</v>
      </c>
      <c r="B110" s="5" t="str">
        <f>_xlfn.XLOOKUP($E110,'Raw Data'!$E:$E,'Raw Data'!B:B,"ERROR",0,1)</f>
        <v>Hair Mousses</v>
      </c>
      <c r="C110" s="5" t="str">
        <f>_xlfn.XLOOKUP($E110,'Raw Data'!$E:$E,'Raw Data'!C:C,"ERROR",0,1)</f>
        <v>bumble and bumble</v>
      </c>
      <c r="D110" s="5" t="str">
        <f>_xlfn.XLOOKUP($E110,'Raw Data'!$E:$E,'Raw Data'!D:D,"ERROR",0,1)</f>
        <v>www.amazon.ae/dp/B00BM1WDB0</v>
      </c>
      <c r="E110" s="5" t="s">
        <v>309</v>
      </c>
      <c r="F110" s="9" t="str">
        <f>_xlfn.XLOOKUP($E110,'Raw Data'!$E:$E,'Raw Data'!F:F,"ERROR",0,1)</f>
        <v>Bumble and Bumble Thickening Full Form Soft  Mousse  5 oz.</v>
      </c>
      <c r="G110" s="10">
        <f>_xlfn.XLOOKUP($E110,'Raw Data'!$E:$E,'Raw Data'!G:G,"ERROR",0,1)</f>
        <v>6</v>
      </c>
      <c r="H110" s="9">
        <f>_xlfn.XLOOKUP($E110,'Raw Data'!$E:$E,'Raw Data'!H:H,"ERROR",0,1)</f>
        <v>1011.64</v>
      </c>
      <c r="I110" s="9">
        <f>_xlfn.XLOOKUP($E110,'Raw Data'!$E:$E,'Raw Data'!I:I,"ERROR",0,1)</f>
        <v>0.00135440498519143</v>
      </c>
      <c r="J110" s="9" t="str">
        <f>_xlfn.XLOOKUP($E110,'Raw Data'!$E:$E,'Raw Data'!J:J,"ERROR",0,1)</f>
        <v>No</v>
      </c>
      <c r="K110" s="14" t="str">
        <f t="array" ref="K110">_xlfn.IFS(AND(L110&gt;0,L110&lt;=5),"0 to 5",AND(L110&gt;5,L110&lt;=10),"5 to 10",AND(L110&gt;10,L110&lt;=15),"10 to 15",AND(L110&gt;15,L110&lt;=20),"15 to 20",AND(L110&gt;20,L110&lt;=30),"20 to 30",AND(L110&gt;30,L110&lt;=40),"30 to 40",AND(L110&gt;40,L110&lt;=50),"40 to 50",AND(L110&gt;50,L110&lt;=75),"50 to 75",AND(L110&gt;75,L110&lt;=100),"75 to 100",AND(L110&gt;100,L110&lt;=150),"100 to 150",AND(L110&gt;150,L110&lt;=200),"150 to 200",AND(L110&gt;200,L110&lt;=250),"200 to 250",AND(L110&gt;250,L110&lt;=300),"250 to 300",AND(L110&gt;300,L110&lt;=400),"300 to 400",AND(L110&gt;400,L110&lt;=500),"400 to 500",L110&gt;500,"500+")</f>
        <v>150 to 200</v>
      </c>
      <c r="L110" s="9">
        <f>_xlfn.XLOOKUP($E110,'Raw Data'!$E:$E,'Raw Data'!L:L,"ERROR",0,1)</f>
        <v>157.92</v>
      </c>
      <c r="M110" s="14" t="str">
        <f t="array" ref="M110">_xlfn.IFS(AND(N110&gt;0,N110&lt;=5),"0 to 5",AND(N110&gt;5,N110&lt;=10),"5 to 10",AND(N110&gt;10,N110&lt;=15),"10 to 15",AND(N110&gt;15,N110&lt;=20),"15 to 20",AND(N110&gt;20,N110&lt;=30),"20 to 30",AND(N110&gt;30,N110&lt;=40),"30 to 40",AND(N110&gt;40,N110&lt;=50),"40 to 50",AND(N110&gt;50,N110&lt;=75),"50 to 75",AND(N110&gt;75,N110&lt;=100),"75 to 100",AND(N110&gt;100,N110&lt;=150),"100 to 150",AND(N110&gt;150,N110&lt;=200),"150 to 200",AND(N110&gt;200,N110&lt;=250),"200 to 250",AND(N110&gt;250,N110&lt;=300),"250 to 300",AND(N110&gt;300,N110&lt;=400),"300 to 400",AND(N110&gt;400,N110&lt;=500),"400 to 500",N110&gt;500,"500+")</f>
        <v>150 to 200</v>
      </c>
      <c r="N110" s="9">
        <f>_xlfn.XLOOKUP($E110,'Raw Data'!$E:$E,'Raw Data'!N:N,"ERROR",0,1)</f>
        <v>164.76</v>
      </c>
      <c r="O110" s="14" t="str">
        <f t="array" ref="O110">_xlfn.IFS(P110=0,"No Discount",AND(P110&gt;0,P110&lt;=0.02),"0% to 2%",AND(P110&gt;0.02,P110&lt;=0.04),"2% to 4%",AND(P110&gt;0.04,P110&lt;=0.06),"4% to 6%",AND(P110&gt;0.06,P110&lt;=0.08),"6% to 8%",AND(P110&gt;0.08,P110&lt;=0.1),"8% to 10%",AND(P110&gt;0.1,P110&lt;=0.15),"10% to 15%",AND(P110&gt;0.15,P110&lt;=0.2),"15% to 20%",AND(P110&gt;0.2,P110&lt;=0.25),"20% to 25%",AND(P110&gt;0.25,P110&lt;=0.3),"25% to 30%",AND(P110&gt;0.3,P110&lt;=0.4),"30% to 40%",AND(P110&gt;0.4,P110&lt;=0.5),"40% to 50%",AND(P110&gt;0.5,P110&lt;=0.75),"50% to 75%",AND(P110&gt;0.75,P110&lt;=1),"75% to 100%")</f>
        <v>4% to 6%</v>
      </c>
      <c r="P110" s="10">
        <f>_xlfn.XLOOKUP($E110,'Raw Data'!$E:$E,'Raw Data'!P:P,"ERROR",0,1)</f>
        <v>0.0415149308084487</v>
      </c>
      <c r="Q110" s="9">
        <f>_xlfn.XLOOKUP($E110,'Raw Data'!$E:$E,'Raw Data'!Q:Q,"ERROR",0,1)</f>
        <v>5</v>
      </c>
      <c r="R110" s="9" t="str">
        <f>_xlfn.XLOOKUP($E110,'Raw Data'!$E:$E,'Raw Data'!R:R,"ERROR",0,1)</f>
        <v>oz</v>
      </c>
      <c r="S110" s="5" t="str">
        <f t="array" ref="S110">_xlfn.IFS(AND(T110&gt;0,T110&lt;=0.05),"0 to 0.05",AND(T110&gt;0.05,T110&lt;=0.1),"0.05 to 0.1",AND(T110&gt;0.1,T110&lt;=0.2),"0.1 to 0.2",AND(T110&gt;0.2,T110&lt;=0.3),"0.2 to 0.3",AND(T110&gt;0.3,T110&lt;=0.4),"0.3 to 0.4",AND(T110&gt;0.4,T110&lt;=0.5),"0.4 to 0.5",AND(T110&gt;0.5,T110&lt;=0.75),"0.5 to 0.75",AND(T110&gt;0.75,T110&lt;=1),"0.75 to 1",AND(T110&gt;1,T110&lt;=2),"1 to 2",AND(T110&gt;2,T110&lt;=3),"2 to 3",AND(T110&gt;3,T110&lt;=4),"3 to 4",AND(T110&gt;4,T110&lt;=5),"4 to 5",AND(T110&gt;5,T110&lt;=10),"5 to 10",T110&gt;10,"10+")</f>
        <v>1 to 2</v>
      </c>
      <c r="T110" s="10">
        <f>_xlfn.XLOOKUP($E110,'Raw Data'!$E:$E,'Raw Data'!T:T,"ERROR",0,1)</f>
        <v>1.06810957051065</v>
      </c>
      <c r="U110" s="15" t="str">
        <f t="array" ref="U110">_xlfn.IFS(AND(V110&gt;0,V110&lt;=0.05),"0 to 0.05",AND(V110&gt;0.05,V110&lt;=0.1),"0.05 to 0.1",AND(V110&gt;0.1,V110&lt;=0.2),"0.1 to 0.2",AND(V110&gt;0.2,V110&lt;=0.3),"0.2 to 0.3",AND(V110&gt;0.3,V110&lt;=0.4),"0.3 to 0.4",AND(V110&gt;0.4,V110&lt;=0.5),"0.4 to 0.5",AND(V110&gt;0.5,V110&lt;=0.75),"0.5 to 0.75",AND(V110&gt;0.75,V110&lt;=1),"0.75 to 1",AND(V110&gt;1,V110&lt;=2),"1 to 2",AND(V110&gt;2,V110&lt;=3),"2 to 3",AND(V110&gt;3,V110&lt;=4),"3 to 4",AND(V110&gt;4,V110&lt;=5),"4 to 5",AND(V110&gt;5,V110&lt;=10),"5 to 10",V110&gt;10,"10+")</f>
        <v>0.3 to 0.4</v>
      </c>
      <c r="V110" s="10">
        <f>_xlfn.XLOOKUP($E110,'Raw Data'!$E:$E,'Raw Data'!V:V,"ERROR",0,1)</f>
        <v>0.300880622252283</v>
      </c>
      <c r="W110" s="15" t="str">
        <f t="array" ref="W110">_xlfn.IFS(AND(X110&gt;0,X110&lt;=0.05),"0 to 0.05",AND(X110&gt;0.05,X110&lt;=0.1),"0.05 to 0.1",AND(X110&gt;0.1,X110&lt;=0.2),"0.1 to 0.2",AND(X110&gt;0.2,X110&lt;=0.3),"0.2 to 0.3",AND(X110&gt;0.3,X110&lt;=0.4),"0.3 to 0.4",AND(X110&gt;0.4,X110&lt;=0.5),"0.4 to 0.5",AND(X110&gt;0.5,X110&lt;=0.75),"0.5 to 0.75",AND(X110&gt;0.75,X110&lt;=1),"0.75 to 1",AND(X110&gt;1,X110&lt;=2),"1 to 2",AND(X110&gt;2,X110&lt;=3),"2 to 3",AND(X110&gt;3,X110&lt;=4),"3 to 4",AND(X110&gt;4,X110&lt;=5),"4 to 5",AND(X110&gt;5,X110&lt;=10),"5 to 10",X110&gt;10,"10+")</f>
        <v>0.2 to 0.3</v>
      </c>
      <c r="X110" s="16">
        <f t="shared" si="6"/>
        <v>0.288389584037876</v>
      </c>
      <c r="Y110" s="5" t="str">
        <f t="array" ref="Y110">_xlfn.IFS(AND(Z110&gt;0,Z110&lt;=1),"0 to 1",AND(Z110&gt;1,Z110&lt;=2),"1 to 2",AND(Z110&gt;2,Z110&lt;=4),"2 to 4",AND(Z110&gt;4,Z110&lt;=6),"4 to 6",AND(Z110&gt;6,Z110&lt;=8),"6 to 8",AND(Z110&gt;8,Z110&lt;=10),"8 to 10",AND(Z110&gt;10,Z110&lt;=15),"10 to 15",AND(Z110&gt;15,Z110&lt;=20),"15 to 20",AND(Z110&gt;20,Z110&lt;=25),"20 to 25",AND(Z110&gt;25,Z110&lt;=30),"25 to 30",AND(Z110&gt;30,Z110&lt;=40),"30 to 40",AND(Z110&gt;40,Z110&lt;=50),"40 to 50",Z110&gt;50,"50+")</f>
        <v>4 to 6</v>
      </c>
      <c r="Z110" s="9">
        <f>_xlfn.XLOOKUP($E110,'Raw Data'!$E:$E,'Raw Data'!Z:Z,"ERROR",0,1)</f>
        <v>5</v>
      </c>
      <c r="AA110" s="9" t="str">
        <f>_xlfn.XLOOKUP($E110,'Raw Data'!$E:$E,'Raw Data'!AA:AA,"ERROR",0,1)</f>
        <v>oz</v>
      </c>
    </row>
    <row r="111" hidden="1" spans="1:27">
      <c r="A111" s="5" t="str">
        <f>_xlfn.XLOOKUP($E111,'Raw Data'!$E:$E,'Raw Data'!A:A,"ERROR",0,1)</f>
        <v>AE</v>
      </c>
      <c r="B111" s="5" t="str">
        <f>_xlfn.XLOOKUP($E111,'Raw Data'!$E:$E,'Raw Data'!B:B,"ERROR",0,1)</f>
        <v>Hair Mousses</v>
      </c>
      <c r="C111" s="5" t="str">
        <f>_xlfn.XLOOKUP($E111,'Raw Data'!$E:$E,'Raw Data'!C:C,"ERROR",0,1)</f>
        <v>sachajuan</v>
      </c>
      <c r="D111" s="5" t="str">
        <f>_xlfn.XLOOKUP($E111,'Raw Data'!$E:$E,'Raw Data'!D:D,"ERROR",0,1)</f>
        <v>www.amazon.ae/dp/B002V7XKRK</v>
      </c>
      <c r="E111" s="5" t="s">
        <v>310</v>
      </c>
      <c r="F111" s="9" t="str">
        <f>_xlfn.XLOOKUP($E111,'Raw Data'!$E:$E,'Raw Data'!F:F,"ERROR",0,1)</f>
        <v>Sachajuan  Hair  MoUSse, 200 Ml</v>
      </c>
      <c r="G111" s="10">
        <f>_xlfn.XLOOKUP($E111,'Raw Data'!$E:$E,'Raw Data'!G:G,"ERROR",0,1)</f>
        <v>9</v>
      </c>
      <c r="H111" s="9">
        <f>_xlfn.XLOOKUP($E111,'Raw Data'!$E:$E,'Raw Data'!H:H,"ERROR",0,1)</f>
        <v>991.51</v>
      </c>
      <c r="I111" s="9">
        <f>_xlfn.XLOOKUP($E111,'Raw Data'!$E:$E,'Raw Data'!I:I,"ERROR",0,1)</f>
        <v>0.00132745451629746</v>
      </c>
      <c r="J111" s="9" t="str">
        <f>_xlfn.XLOOKUP($E111,'Raw Data'!$E:$E,'Raw Data'!J:J,"ERROR",0,1)</f>
        <v>No</v>
      </c>
      <c r="K111" s="14" t="str">
        <f t="array" ref="K111">_xlfn.IFS(AND(L111&gt;0,L111&lt;=5),"0 to 5",AND(L111&gt;5,L111&lt;=10),"5 to 10",AND(L111&gt;10,L111&lt;=15),"10 to 15",AND(L111&gt;15,L111&lt;=20),"15 to 20",AND(L111&gt;20,L111&lt;=30),"20 to 30",AND(L111&gt;30,L111&lt;=40),"30 to 40",AND(L111&gt;40,L111&lt;=50),"40 to 50",AND(L111&gt;50,L111&lt;=75),"50 to 75",AND(L111&gt;75,L111&lt;=100),"75 to 100",AND(L111&gt;100,L111&lt;=150),"100 to 150",AND(L111&gt;150,L111&lt;=200),"150 to 200",AND(L111&gt;200,L111&lt;=250),"200 to 250",AND(L111&gt;250,L111&lt;=300),"250 to 300",AND(L111&gt;300,L111&lt;=400),"300 to 400",AND(L111&gt;400,L111&lt;=500),"400 to 500",L111&gt;500,"500+")</f>
        <v>100 to 150</v>
      </c>
      <c r="L111" s="9">
        <f>_xlfn.XLOOKUP($E111,'Raw Data'!$E:$E,'Raw Data'!L:L,"ERROR",0,1)</f>
        <v>137.3</v>
      </c>
      <c r="M111" s="14" t="str">
        <f t="array" ref="M111">_xlfn.IFS(AND(N111&gt;0,N111&lt;=5),"0 to 5",AND(N111&gt;5,N111&lt;=10),"5 to 10",AND(N111&gt;10,N111&lt;=15),"10 to 15",AND(N111&gt;15,N111&lt;=20),"15 to 20",AND(N111&gt;20,N111&lt;=30),"20 to 30",AND(N111&gt;30,N111&lt;=40),"30 to 40",AND(N111&gt;40,N111&lt;=50),"40 to 50",AND(N111&gt;50,N111&lt;=75),"50 to 75",AND(N111&gt;75,N111&lt;=100),"75 to 100",AND(N111&gt;100,N111&lt;=150),"100 to 150",AND(N111&gt;150,N111&lt;=200),"150 to 200",AND(N111&gt;200,N111&lt;=250),"200 to 250",AND(N111&gt;250,N111&lt;=300),"250 to 300",AND(N111&gt;300,N111&lt;=400),"300 to 400",AND(N111&gt;400,N111&lt;=500),"400 to 500",N111&gt;500,"500+")</f>
        <v>100 to 150</v>
      </c>
      <c r="N111" s="9">
        <f>_xlfn.XLOOKUP($E111,'Raw Data'!$E:$E,'Raw Data'!N:N,"ERROR",0,1)</f>
        <v>140.67</v>
      </c>
      <c r="O111" s="14" t="str">
        <f t="array" ref="O111">_xlfn.IFS(P111=0,"No Discount",AND(P111&gt;0,P111&lt;=0.02),"0% to 2%",AND(P111&gt;0.02,P111&lt;=0.04),"2% to 4%",AND(P111&gt;0.04,P111&lt;=0.06),"4% to 6%",AND(P111&gt;0.06,P111&lt;=0.08),"6% to 8%",AND(P111&gt;0.08,P111&lt;=0.1),"8% to 10%",AND(P111&gt;0.1,P111&lt;=0.15),"10% to 15%",AND(P111&gt;0.15,P111&lt;=0.2),"15% to 20%",AND(P111&gt;0.2,P111&lt;=0.25),"20% to 25%",AND(P111&gt;0.25,P111&lt;=0.3),"25% to 30%",AND(P111&gt;0.3,P111&lt;=0.4),"30% to 40%",AND(P111&gt;0.4,P111&lt;=0.5),"40% to 50%",AND(P111&gt;0.5,P111&lt;=0.75),"50% to 75%",AND(P111&gt;0.75,P111&lt;=1),"75% to 100%")</f>
        <v>2% to 4%</v>
      </c>
      <c r="P111" s="10">
        <f>_xlfn.XLOOKUP($E111,'Raw Data'!$E:$E,'Raw Data'!P:P,"ERROR",0,1)</f>
        <v>0.0239567782753961</v>
      </c>
      <c r="Q111" s="9">
        <f>_xlfn.XLOOKUP($E111,'Raw Data'!$E:$E,'Raw Data'!Q:Q,"ERROR",0,1)</f>
        <v>200</v>
      </c>
      <c r="R111" s="9" t="str">
        <f>_xlfn.XLOOKUP($E111,'Raw Data'!$E:$E,'Raw Data'!R:R,"ERROR",0,1)</f>
        <v>ml</v>
      </c>
      <c r="S111" s="5" t="str">
        <f t="array" ref="S111">_xlfn.IFS(AND(T111&gt;0,T111&lt;=0.05),"0 to 0.05",AND(T111&gt;0.05,T111&lt;=0.1),"0.05 to 0.1",AND(T111&gt;0.1,T111&lt;=0.2),"0.1 to 0.2",AND(T111&gt;0.2,T111&lt;=0.3),"0.2 to 0.3",AND(T111&gt;0.3,T111&lt;=0.4),"0.3 to 0.4",AND(T111&gt;0.4,T111&lt;=0.5),"0.4 to 0.5",AND(T111&gt;0.5,T111&lt;=0.75),"0.5 to 0.75",AND(T111&gt;0.75,T111&lt;=1),"0.75 to 1",AND(T111&gt;1,T111&lt;=2),"1 to 2",AND(T111&gt;2,T111&lt;=3),"2 to 3",AND(T111&gt;3,T111&lt;=4),"3 to 4",AND(T111&gt;4,T111&lt;=5),"4 to 5",AND(T111&gt;5,T111&lt;=10),"5 to 10",T111&gt;10,"10+")</f>
        <v>0.5 to 0.75</v>
      </c>
      <c r="T111" s="10">
        <f>_xlfn.XLOOKUP($E111,'Raw Data'!$E:$E,'Raw Data'!T:T,"ERROR",0,1)</f>
        <v>0.686866786864185</v>
      </c>
      <c r="U111" s="15" t="str">
        <f t="array" ref="U111">_xlfn.IFS(AND(V111&gt;0,V111&lt;=0.05),"0 to 0.05",AND(V111&gt;0.05,V111&lt;=0.1),"0.05 to 0.1",AND(V111&gt;0.1,V111&lt;=0.2),"0.1 to 0.2",AND(V111&gt;0.2,V111&lt;=0.3),"0.2 to 0.3",AND(V111&gt;0.3,V111&lt;=0.4),"0.3 to 0.4",AND(V111&gt;0.4,V111&lt;=0.5),"0.4 to 0.5",AND(V111&gt;0.5,V111&lt;=0.75),"0.5 to 0.75",AND(V111&gt;0.75,V111&lt;=1),"0.75 to 1",AND(V111&gt;1,V111&lt;=2),"1 to 2",AND(V111&gt;2,V111&lt;=3),"2 to 3",AND(V111&gt;3,V111&lt;=4),"3 to 4",AND(V111&gt;4,V111&lt;=5),"4 to 5",AND(V111&gt;5,V111&lt;=10),"5 to 10",V111&gt;10,"10+")</f>
        <v>0.1 to 0.2</v>
      </c>
      <c r="V111" s="10">
        <f>_xlfn.XLOOKUP($E111,'Raw Data'!$E:$E,'Raw Data'!V:V,"ERROR",0,1)</f>
        <v>0.19000596318434</v>
      </c>
      <c r="W111" s="15" t="str">
        <f t="array" ref="W111">_xlfn.IFS(AND(X111&gt;0,X111&lt;=0.05),"0 to 0.05",AND(X111&gt;0.05,X111&lt;=0.1),"0.05 to 0.1",AND(X111&gt;0.1,X111&lt;=0.2),"0.1 to 0.2",AND(X111&gt;0.2,X111&lt;=0.3),"0.2 to 0.3",AND(X111&gt;0.3,X111&lt;=0.4),"0.3 to 0.4",AND(X111&gt;0.4,X111&lt;=0.5),"0.4 to 0.5",AND(X111&gt;0.5,X111&lt;=0.75),"0.5 to 0.75",AND(X111&gt;0.75,X111&lt;=1),"0.75 to 1",AND(X111&gt;1,X111&lt;=2),"1 to 2",AND(X111&gt;2,X111&lt;=3),"2 to 3",AND(X111&gt;3,X111&lt;=4),"3 to 4",AND(X111&gt;4,X111&lt;=5),"4 to 5",AND(X111&gt;5,X111&lt;=10),"5 to 10",X111&gt;10,"10+")</f>
        <v>0.1 to 0.2</v>
      </c>
      <c r="X111" s="16">
        <f t="shared" si="6"/>
        <v>0.18545403245333</v>
      </c>
      <c r="Y111" s="5" t="str">
        <f t="array" ref="Y111">_xlfn.IFS(AND(Z111&gt;0,Z111&lt;=1),"0 to 1",AND(Z111&gt;1,Z111&lt;=2),"1 to 2",AND(Z111&gt;2,Z111&lt;=4),"2 to 4",AND(Z111&gt;4,Z111&lt;=6),"4 to 6",AND(Z111&gt;6,Z111&lt;=8),"6 to 8",AND(Z111&gt;8,Z111&lt;=10),"8 to 10",AND(Z111&gt;10,Z111&lt;=15),"10 to 15",AND(Z111&gt;15,Z111&lt;=20),"15 to 20",AND(Z111&gt;20,Z111&lt;=25),"20 to 25",AND(Z111&gt;25,Z111&lt;=30),"25 to 30",AND(Z111&gt;30,Z111&lt;=40),"30 to 40",AND(Z111&gt;40,Z111&lt;=50),"40 to 50",Z111&gt;50,"50+")</f>
        <v>6 to 8</v>
      </c>
      <c r="Z111" s="9">
        <f>_xlfn.XLOOKUP($E111,'Raw Data'!$E:$E,'Raw Data'!Z:Z,"ERROR",0,1)</f>
        <v>6.76</v>
      </c>
      <c r="AA111" s="9" t="str">
        <f>_xlfn.XLOOKUP($E111,'Raw Data'!$E:$E,'Raw Data'!AA:AA,"ERROR",0,1)</f>
        <v>oz</v>
      </c>
    </row>
    <row r="112" hidden="1" spans="1:27">
      <c r="A112" s="5" t="str">
        <f>_xlfn.XLOOKUP($E112,'Raw Data'!$E:$E,'Raw Data'!A:A,"ERROR",0,1)</f>
        <v>AE</v>
      </c>
      <c r="B112" s="5" t="str">
        <f>_xlfn.XLOOKUP($E112,'Raw Data'!$E:$E,'Raw Data'!B:B,"ERROR",0,1)</f>
        <v>Hair Mousses</v>
      </c>
      <c r="C112" s="5" t="str">
        <f>_xlfn.XLOOKUP($E112,'Raw Data'!$E:$E,'Raw Data'!C:C,"ERROR",0,1)</f>
        <v>Wella</v>
      </c>
      <c r="D112" s="5" t="str">
        <f>_xlfn.XLOOKUP($E112,'Raw Data'!$E:$E,'Raw Data'!D:D,"ERROR",0,1)</f>
        <v>www.amazon.ae/dp/B017SASAPQ</v>
      </c>
      <c r="E112" s="5" t="s">
        <v>311</v>
      </c>
      <c r="F112" s="9" t="str">
        <f>_xlfn.XLOOKUP($E112,'Raw Data'!$E:$E,'Raw Data'!F:F,"ERROR",0,1)</f>
        <v>Wella Professionals Eimi Root Shoot Mousse for Hair Lift Hold Level 2 75ml</v>
      </c>
      <c r="G112" s="10">
        <f>_xlfn.XLOOKUP($E112,'Raw Data'!$E:$E,'Raw Data'!G:G,"ERROR",0,1)</f>
        <v>13</v>
      </c>
      <c r="H112" s="9">
        <f>_xlfn.XLOOKUP($E112,'Raw Data'!$E:$E,'Raw Data'!H:H,"ERROR",0,1)</f>
        <v>990.99</v>
      </c>
      <c r="I112" s="9">
        <f>_xlfn.XLOOKUP($E112,'Raw Data'!$E:$E,'Raw Data'!I:I,"ERROR",0,1)</f>
        <v>0.00132675832932156</v>
      </c>
      <c r="J112" s="9" t="str">
        <f>_xlfn.XLOOKUP($E112,'Raw Data'!$E:$E,'Raw Data'!J:J,"ERROR",0,1)</f>
        <v>No</v>
      </c>
      <c r="K112" s="14" t="str">
        <f t="array" ref="K112">_xlfn.IFS(AND(L112&gt;0,L112&lt;=5),"0 to 5",AND(L112&gt;5,L112&lt;=10),"5 to 10",AND(L112&gt;10,L112&lt;=15),"10 to 15",AND(L112&gt;15,L112&lt;=20),"15 to 20",AND(L112&gt;20,L112&lt;=30),"20 to 30",AND(L112&gt;30,L112&lt;=40),"30 to 40",AND(L112&gt;40,L112&lt;=50),"40 to 50",AND(L112&gt;50,L112&lt;=75),"50 to 75",AND(L112&gt;75,L112&lt;=100),"75 to 100",AND(L112&gt;100,L112&lt;=150),"100 to 150",AND(L112&gt;150,L112&lt;=200),"150 to 200",AND(L112&gt;200,L112&lt;=250),"200 to 250",AND(L112&gt;250,L112&lt;=300),"250 to 300",AND(L112&gt;300,L112&lt;=400),"300 to 400",AND(L112&gt;400,L112&lt;=500),"400 to 500",L112&gt;500,"500+")</f>
        <v>75 to 100</v>
      </c>
      <c r="L112" s="9">
        <f>_xlfn.XLOOKUP($E112,'Raw Data'!$E:$E,'Raw Data'!L:L,"ERROR",0,1)</f>
        <v>86.93</v>
      </c>
      <c r="M112" s="14" t="str">
        <f t="array" ref="M112">_xlfn.IFS(AND(N112&gt;0,N112&lt;=5),"0 to 5",AND(N112&gt;5,N112&lt;=10),"5 to 10",AND(N112&gt;10,N112&lt;=15),"10 to 15",AND(N112&gt;15,N112&lt;=20),"15 to 20",AND(N112&gt;20,N112&lt;=30),"20 to 30",AND(N112&gt;30,N112&lt;=40),"30 to 40",AND(N112&gt;40,N112&lt;=50),"40 to 50",AND(N112&gt;50,N112&lt;=75),"50 to 75",AND(N112&gt;75,N112&lt;=100),"75 to 100",AND(N112&gt;100,N112&lt;=150),"100 to 150",AND(N112&gt;150,N112&lt;=200),"150 to 200",AND(N112&gt;200,N112&lt;=250),"200 to 250",AND(N112&gt;250,N112&lt;=300),"250 to 300",AND(N112&gt;300,N112&lt;=400),"300 to 400",AND(N112&gt;400,N112&lt;=500),"400 to 500",N112&gt;500,"500+")</f>
        <v>75 to 100</v>
      </c>
      <c r="N112" s="9">
        <f>_xlfn.XLOOKUP($E112,'Raw Data'!$E:$E,'Raw Data'!N:N,"ERROR",0,1)</f>
        <v>90.87</v>
      </c>
      <c r="O112" s="14" t="str">
        <f t="array" ref="O112">_xlfn.IFS(P112=0,"No Discount",AND(P112&gt;0,P112&lt;=0.02),"0% to 2%",AND(P112&gt;0.02,P112&lt;=0.04),"2% to 4%",AND(P112&gt;0.04,P112&lt;=0.06),"4% to 6%",AND(P112&gt;0.06,P112&lt;=0.08),"6% to 8%",AND(P112&gt;0.08,P112&lt;=0.1),"8% to 10%",AND(P112&gt;0.1,P112&lt;=0.15),"10% to 15%",AND(P112&gt;0.15,P112&lt;=0.2),"15% to 20%",AND(P112&gt;0.2,P112&lt;=0.25),"20% to 25%",AND(P112&gt;0.25,P112&lt;=0.3),"25% to 30%",AND(P112&gt;0.3,P112&lt;=0.4),"30% to 40%",AND(P112&gt;0.4,P112&lt;=0.5),"40% to 50%",AND(P112&gt;0.5,P112&lt;=0.75),"50% to 75%",AND(P112&gt;0.75,P112&lt;=1),"75% to 100%")</f>
        <v>4% to 6%</v>
      </c>
      <c r="P112" s="10">
        <f>_xlfn.XLOOKUP($E112,'Raw Data'!$E:$E,'Raw Data'!P:P,"ERROR",0,1)</f>
        <v>0.0433586442170133</v>
      </c>
      <c r="Q112" s="9">
        <f>_xlfn.XLOOKUP($E112,'Raw Data'!$E:$E,'Raw Data'!Q:Q,"ERROR",0,1)</f>
        <v>75</v>
      </c>
      <c r="R112" s="9" t="str">
        <f>_xlfn.XLOOKUP($E112,'Raw Data'!$E:$E,'Raw Data'!R:R,"ERROR",0,1)</f>
        <v>ml</v>
      </c>
      <c r="S112" s="5" t="str">
        <f t="array" ref="S112">_xlfn.IFS(AND(T112&gt;0,T112&lt;=0.05),"0 to 0.05",AND(T112&gt;0.05,T112&lt;=0.1),"0.05 to 0.1",AND(T112&gt;0.1,T112&lt;=0.2),"0.1 to 0.2",AND(T112&gt;0.2,T112&lt;=0.3),"0.2 to 0.3",AND(T112&gt;0.3,T112&lt;=0.4),"0.3 to 0.4",AND(T112&gt;0.4,T112&lt;=0.5),"0.4 to 0.5",AND(T112&gt;0.5,T112&lt;=0.75),"0.5 to 0.75",AND(T112&gt;0.75,T112&lt;=1),"0.75 to 1",AND(T112&gt;1,T112&lt;=2),"1 to 2",AND(T112&gt;2,T112&lt;=3),"2 to 3",AND(T112&gt;3,T112&lt;=4),"3 to 4",AND(T112&gt;4,T112&lt;=5),"4 to 5",AND(T112&gt;5,T112&lt;=10),"5 to 10",T112&gt;10,"10+")</f>
        <v>1 to 2</v>
      </c>
      <c r="T112" s="10">
        <f>_xlfn.XLOOKUP($E112,'Raw Data'!$E:$E,'Raw Data'!T:T,"ERROR",0,1)</f>
        <v>1.15968593895807</v>
      </c>
      <c r="U112" s="15" t="str">
        <f t="array" ref="U112">_xlfn.IFS(AND(V112&gt;0,V112&lt;=0.05),"0 to 0.05",AND(V112&gt;0.05,V112&lt;=0.1),"0.05 to 0.1",AND(V112&gt;0.1,V112&lt;=0.2),"0.1 to 0.2",AND(V112&gt;0.2,V112&lt;=0.3),"0.2 to 0.3",AND(V112&gt;0.3,V112&lt;=0.4),"0.3 to 0.4",AND(V112&gt;0.4,V112&lt;=0.5),"0.4 to 0.5",AND(V112&gt;0.5,V112&lt;=0.75),"0.5 to 0.75",AND(V112&gt;0.75,V112&lt;=1),"0.75 to 1",AND(V112&gt;1,V112&lt;=2),"1 to 2",AND(V112&gt;2,V112&lt;=3),"2 to 3",AND(V112&gt;3,V112&lt;=4),"3 to 4",AND(V112&gt;4,V112&lt;=5),"4 to 5",AND(V112&gt;5,V112&lt;=10),"5 to 10",V112&gt;10,"10+")</f>
        <v>0.3 to 0.4</v>
      </c>
      <c r="V112" s="10">
        <f>_xlfn.XLOOKUP($E112,'Raw Data'!$E:$E,'Raw Data'!V:V,"ERROR",0,1)</f>
        <v>0.327306781821493</v>
      </c>
      <c r="W112" s="15" t="str">
        <f t="array" ref="W112">_xlfn.IFS(AND(X112&gt;0,X112&lt;=0.05),"0 to 0.05",AND(X112&gt;0.05,X112&lt;=0.1),"0.05 to 0.1",AND(X112&gt;0.1,X112&lt;=0.2),"0.1 to 0.2",AND(X112&gt;0.2,X112&lt;=0.3),"0.2 to 0.3",AND(X112&gt;0.3,X112&lt;=0.4),"0.3 to 0.4",AND(X112&gt;0.4,X112&lt;=0.5),"0.4 to 0.5",AND(X112&gt;0.5,X112&lt;=0.75),"0.5 to 0.75",AND(X112&gt;0.75,X112&lt;=1),"0.75 to 1",AND(X112&gt;1,X112&lt;=2),"1 to 2",AND(X112&gt;2,X112&lt;=3),"2 to 3",AND(X112&gt;3,X112&lt;=4),"3 to 4",AND(X112&gt;4,X112&lt;=5),"4 to 5",AND(X112&gt;5,X112&lt;=10),"5 to 10",X112&gt;10,"10+")</f>
        <v>0.3 to 0.4</v>
      </c>
      <c r="X112" s="16">
        <f t="shared" si="6"/>
        <v>0.313115203518679</v>
      </c>
      <c r="Y112" s="5" t="str">
        <f t="array" ref="Y112">_xlfn.IFS(AND(Z112&gt;0,Z112&lt;=1),"0 to 1",AND(Z112&gt;1,Z112&lt;=2),"1 to 2",AND(Z112&gt;2,Z112&lt;=4),"2 to 4",AND(Z112&gt;4,Z112&lt;=6),"4 to 6",AND(Z112&gt;6,Z112&lt;=8),"6 to 8",AND(Z112&gt;8,Z112&lt;=10),"8 to 10",AND(Z112&gt;10,Z112&lt;=15),"10 to 15",AND(Z112&gt;15,Z112&lt;=20),"15 to 20",AND(Z112&gt;20,Z112&lt;=25),"20 to 25",AND(Z112&gt;25,Z112&lt;=30),"25 to 30",AND(Z112&gt;30,Z112&lt;=40),"30 to 40",AND(Z112&gt;40,Z112&lt;=50),"40 to 50",Z112&gt;50,"50+")</f>
        <v>2 to 4</v>
      </c>
      <c r="Z112" s="9">
        <f>_xlfn.XLOOKUP($E112,'Raw Data'!$E:$E,'Raw Data'!Z:Z,"ERROR",0,1)</f>
        <v>2.535</v>
      </c>
      <c r="AA112" s="9" t="str">
        <f>_xlfn.XLOOKUP($E112,'Raw Data'!$E:$E,'Raw Data'!AA:AA,"ERROR",0,1)</f>
        <v>oz</v>
      </c>
    </row>
    <row r="113" hidden="1" spans="1:27">
      <c r="A113" s="5" t="str">
        <f>_xlfn.XLOOKUP($E113,'Raw Data'!$E:$E,'Raw Data'!A:A,"ERROR",0,1)</f>
        <v>AE</v>
      </c>
      <c r="B113" s="5" t="str">
        <f>_xlfn.XLOOKUP($E113,'Raw Data'!$E:$E,'Raw Data'!B:B,"ERROR",0,1)</f>
        <v>Hair Mousses</v>
      </c>
      <c r="C113" s="5" t="str">
        <f>_xlfn.XLOOKUP($E113,'Raw Data'!$E:$E,'Raw Data'!C:C,"ERROR",0,1)</f>
        <v>pantene</v>
      </c>
      <c r="D113" s="5" t="str">
        <f>_xlfn.XLOOKUP($E113,'Raw Data'!$E:$E,'Raw Data'!D:D,"ERROR",0,1)</f>
        <v>www.amazon.ae/dp/B07NFRL4M5</v>
      </c>
      <c r="E113" s="5" t="s">
        <v>312</v>
      </c>
      <c r="F113" s="9" t="str">
        <f>_xlfn.XLOOKUP($E113,'Raw Data'!$E:$E,'Raw Data'!F:F,"ERROR",0,1)</f>
        <v>Pantene Curl Mousse For Curly Hair, Tames Frizz for Soft Touchable Curls, 6.6 Ounce (Pack of 3) Pantene Curl Mousse For Curly Hair, Tames Frizz for Soft Touchable Curls, 6.6 Ounce (Pack of 3)</v>
      </c>
      <c r="G113" s="10">
        <f>_xlfn.XLOOKUP($E113,'Raw Data'!$E:$E,'Raw Data'!G:G,"ERROR",0,1)</f>
        <v>5</v>
      </c>
      <c r="H113" s="9">
        <f>_xlfn.XLOOKUP($E113,'Raw Data'!$E:$E,'Raw Data'!H:H,"ERROR",0,1)</f>
        <v>979.98</v>
      </c>
      <c r="I113" s="9">
        <f>_xlfn.XLOOKUP($E113,'Raw Data'!$E:$E,'Raw Data'!I:I,"ERROR",0,1)</f>
        <v>0.00131201790892798</v>
      </c>
      <c r="J113" s="9" t="str">
        <f>_xlfn.XLOOKUP($E113,'Raw Data'!$E:$E,'Raw Data'!J:J,"ERROR",0,1)</f>
        <v>No</v>
      </c>
      <c r="K113" s="14" t="str">
        <f t="array" ref="K113">_xlfn.IFS(AND(L113&gt;0,L113&lt;=5),"0 to 5",AND(L113&gt;5,L113&lt;=10),"5 to 10",AND(L113&gt;10,L113&lt;=15),"10 to 15",AND(L113&gt;15,L113&lt;=20),"15 to 20",AND(L113&gt;20,L113&lt;=30),"20 to 30",AND(L113&gt;30,L113&lt;=40),"30 to 40",AND(L113&gt;40,L113&lt;=50),"40 to 50",AND(L113&gt;50,L113&lt;=75),"50 to 75",AND(L113&gt;75,L113&lt;=100),"75 to 100",AND(L113&gt;100,L113&lt;=150),"100 to 150",AND(L113&gt;150,L113&lt;=200),"150 to 200",AND(L113&gt;200,L113&lt;=250),"200 to 250",AND(L113&gt;250,L113&lt;=300),"250 to 300",AND(L113&gt;300,L113&lt;=400),"300 to 400",AND(L113&gt;400,L113&lt;=500),"400 to 500",L113&gt;500,"500+")</f>
        <v>150 to 200</v>
      </c>
      <c r="L113" s="9">
        <f>_xlfn.XLOOKUP($E113,'Raw Data'!$E:$E,'Raw Data'!L:L,"ERROR",0,1)</f>
        <v>176.32</v>
      </c>
      <c r="M113" s="14" t="str">
        <f t="array" ref="M113">_xlfn.IFS(AND(N113&gt;0,N113&lt;=5),"0 to 5",AND(N113&gt;5,N113&lt;=10),"5 to 10",AND(N113&gt;10,N113&lt;=15),"10 to 15",AND(N113&gt;15,N113&lt;=20),"15 to 20",AND(N113&gt;20,N113&lt;=30),"20 to 30",AND(N113&gt;30,N113&lt;=40),"30 to 40",AND(N113&gt;40,N113&lt;=50),"40 to 50",AND(N113&gt;50,N113&lt;=75),"50 to 75",AND(N113&gt;75,N113&lt;=100),"75 to 100",AND(N113&gt;100,N113&lt;=150),"100 to 150",AND(N113&gt;150,N113&lt;=200),"150 to 200",AND(N113&gt;200,N113&lt;=250),"200 to 250",AND(N113&gt;250,N113&lt;=300),"250 to 300",AND(N113&gt;300,N113&lt;=400),"300 to 400",AND(N113&gt;400,N113&lt;=500),"400 to 500",N113&gt;500,"500+")</f>
        <v>200 to 250</v>
      </c>
      <c r="N113" s="9">
        <f>_xlfn.XLOOKUP($E113,'Raw Data'!$E:$E,'Raw Data'!N:N,"ERROR",0,1)</f>
        <v>211.66</v>
      </c>
      <c r="O113" s="14" t="str">
        <f t="array" ref="O113">_xlfn.IFS(P113=0,"No Discount",AND(P113&gt;0,P113&lt;=0.02),"0% to 2%",AND(P113&gt;0.02,P113&lt;=0.04),"2% to 4%",AND(P113&gt;0.04,P113&lt;=0.06),"4% to 6%",AND(P113&gt;0.06,P113&lt;=0.08),"6% to 8%",AND(P113&gt;0.08,P113&lt;=0.1),"8% to 10%",AND(P113&gt;0.1,P113&lt;=0.15),"10% to 15%",AND(P113&gt;0.15,P113&lt;=0.2),"15% to 20%",AND(P113&gt;0.2,P113&lt;=0.25),"20% to 25%",AND(P113&gt;0.25,P113&lt;=0.3),"25% to 30%",AND(P113&gt;0.3,P113&lt;=0.4),"30% to 40%",AND(P113&gt;0.4,P113&lt;=0.5),"40% to 50%",AND(P113&gt;0.5,P113&lt;=0.75),"50% to 75%",AND(P113&gt;0.75,P113&lt;=1),"75% to 100%")</f>
        <v>15% to 20%</v>
      </c>
      <c r="P113" s="10">
        <f>_xlfn.XLOOKUP($E113,'Raw Data'!$E:$E,'Raw Data'!P:P,"ERROR",0,1)</f>
        <v>0.166965888689408</v>
      </c>
      <c r="Q113" s="9">
        <f>_xlfn.XLOOKUP($E113,'Raw Data'!$E:$E,'Raw Data'!Q:Q,"ERROR",0,1)</f>
        <v>19.8</v>
      </c>
      <c r="R113" s="9" t="str">
        <f>_xlfn.XLOOKUP($E113,'Raw Data'!$E:$E,'Raw Data'!R:R,"ERROR",0,1)</f>
        <v>oz</v>
      </c>
      <c r="S113" s="5" t="str">
        <f t="array" ref="S113">_xlfn.IFS(AND(T113&gt;0,T113&lt;=0.05),"0 to 0.05",AND(T113&gt;0.05,T113&lt;=0.1),"0.05 to 0.1",AND(T113&gt;0.1,T113&lt;=0.2),"0.1 to 0.2",AND(T113&gt;0.2,T113&lt;=0.3),"0.2 to 0.3",AND(T113&gt;0.3,T113&lt;=0.4),"0.3 to 0.4",AND(T113&gt;0.4,T113&lt;=0.5),"0.4 to 0.5",AND(T113&gt;0.5,T113&lt;=0.75),"0.5 to 0.75",AND(T113&gt;0.75,T113&lt;=1),"0.75 to 1",AND(T113&gt;1,T113&lt;=2),"1 to 2",AND(T113&gt;2,T113&lt;=3),"2 to 3",AND(T113&gt;3,T113&lt;=4),"3 to 4",AND(T113&gt;4,T113&lt;=5),"4 to 5",AND(T113&gt;5,T113&lt;=10),"5 to 10",T113&gt;10,"10+")</f>
        <v>0.3 to 0.4</v>
      </c>
      <c r="T113" s="10">
        <f>_xlfn.XLOOKUP($E113,'Raw Data'!$E:$E,'Raw Data'!T:T,"ERROR",0,1)</f>
        <v>0.301151521983446</v>
      </c>
      <c r="U113" s="15" t="str">
        <f t="array" ref="U113">_xlfn.IFS(AND(V113&gt;0,V113&lt;=0.05),"0 to 0.05",AND(V113&gt;0.05,V113&lt;=0.1),"0.05 to 0.1",AND(V113&gt;0.1,V113&lt;=0.2),"0.1 to 0.2",AND(V113&gt;0.2,V113&lt;=0.3),"0.2 to 0.3",AND(V113&gt;0.3,V113&lt;=0.4),"0.3 to 0.4",AND(V113&gt;0.4,V113&lt;=0.5),"0.4 to 0.5",AND(V113&gt;0.5,V113&lt;=0.75),"0.5 to 0.75",AND(V113&gt;0.75,V113&lt;=1),"0.75 to 1",AND(V113&gt;1,V113&lt;=2),"1 to 2",AND(V113&gt;2,V113&lt;=3),"2 to 3",AND(V113&gt;3,V113&lt;=4),"3 to 4",AND(V113&gt;4,V113&lt;=5),"4 to 5",AND(V113&gt;5,V113&lt;=10),"5 to 10",V113&gt;10,"10+")</f>
        <v>0.05 to 0.1</v>
      </c>
      <c r="V113" s="10">
        <f>_xlfn.XLOOKUP($E113,'Raw Data'!$E:$E,'Raw Data'!V:V,"ERROR",0,1)</f>
        <v>0.0976081409290743</v>
      </c>
      <c r="W113" s="15" t="str">
        <f t="array" ref="W113">_xlfn.IFS(AND(X113&gt;0,X113&lt;=0.05),"0 to 0.05",AND(X113&gt;0.05,X113&lt;=0.1),"0.05 to 0.1",AND(X113&gt;0.1,X113&lt;=0.2),"0.1 to 0.2",AND(X113&gt;0.2,X113&lt;=0.3),"0.2 to 0.3",AND(X113&gt;0.3,X113&lt;=0.4),"0.3 to 0.4",AND(X113&gt;0.4,X113&lt;=0.5),"0.4 to 0.5",AND(X113&gt;0.5,X113&lt;=0.75),"0.5 to 0.75",AND(X113&gt;0.75,X113&lt;=1),"0.75 to 1",AND(X113&gt;1,X113&lt;=2),"1 to 2",AND(X113&gt;2,X113&lt;=3),"2 to 3",AND(X113&gt;3,X113&lt;=4),"3 to 4",AND(X113&gt;4,X113&lt;=5),"4 to 5",AND(X113&gt;5,X113&lt;=10),"5 to 10",X113&gt;10,"10+")</f>
        <v>0.05 to 0.1</v>
      </c>
      <c r="X113" s="16">
        <f t="shared" si="6"/>
        <v>0.0813109109355305</v>
      </c>
      <c r="Y113" s="5" t="str">
        <f t="array" ref="Y113">_xlfn.IFS(AND(Z113&gt;0,Z113&lt;=1),"0 to 1",AND(Z113&gt;1,Z113&lt;=2),"1 to 2",AND(Z113&gt;2,Z113&lt;=4),"2 to 4",AND(Z113&gt;4,Z113&lt;=6),"4 to 6",AND(Z113&gt;6,Z113&lt;=8),"6 to 8",AND(Z113&gt;8,Z113&lt;=10),"8 to 10",AND(Z113&gt;10,Z113&lt;=15),"10 to 15",AND(Z113&gt;15,Z113&lt;=20),"15 to 20",AND(Z113&gt;20,Z113&lt;=25),"20 to 25",AND(Z113&gt;25,Z113&lt;=30),"25 to 30",AND(Z113&gt;30,Z113&lt;=40),"30 to 40",AND(Z113&gt;40,Z113&lt;=50),"40 to 50",Z113&gt;50,"50+")</f>
        <v>15 to 20</v>
      </c>
      <c r="Z113" s="9">
        <f>_xlfn.XLOOKUP($E113,'Raw Data'!$E:$E,'Raw Data'!Z:Z,"ERROR",0,1)</f>
        <v>19.8</v>
      </c>
      <c r="AA113" s="9" t="str">
        <f>_xlfn.XLOOKUP($E113,'Raw Data'!$E:$E,'Raw Data'!AA:AA,"ERROR",0,1)</f>
        <v>oz</v>
      </c>
    </row>
    <row r="114" hidden="1" spans="1:27">
      <c r="A114" s="5" t="str">
        <f>_xlfn.XLOOKUP($E114,'Raw Data'!$E:$E,'Raw Data'!A:A,"ERROR",0,1)</f>
        <v>AE</v>
      </c>
      <c r="B114" s="5" t="str">
        <f>_xlfn.XLOOKUP($E114,'Raw Data'!$E:$E,'Raw Data'!B:B,"ERROR",0,1)</f>
        <v>Hair Mousses</v>
      </c>
      <c r="C114" s="5" t="str">
        <f>_xlfn.XLOOKUP($E114,'Raw Data'!$E:$E,'Raw Data'!C:C,"ERROR",0,1)</f>
        <v>Wella</v>
      </c>
      <c r="D114" s="5" t="str">
        <f>_xlfn.XLOOKUP($E114,'Raw Data'!$E:$E,'Raw Data'!D:D,"ERROR",0,1)</f>
        <v>www.amazon.ae/dp/B07V72TD6Z</v>
      </c>
      <c r="E114" s="5" t="s">
        <v>313</v>
      </c>
      <c r="F114" s="9" t="str">
        <f>_xlfn.XLOOKUP($E114,'Raw Data'!$E:$E,'Raw Data'!F:F,"ERROR",0,1)</f>
        <v>Wella Wellaflex Hair Mousse Volume&amp;Repair Hold5 200ml</v>
      </c>
      <c r="G114" s="10">
        <f>_xlfn.XLOOKUP($E114,'Raw Data'!$E:$E,'Raw Data'!G:G,"ERROR",0,1)</f>
        <v>32</v>
      </c>
      <c r="H114" s="9">
        <f>_xlfn.XLOOKUP($E114,'Raw Data'!$E:$E,'Raw Data'!H:H,"ERROR",0,1)</f>
        <v>978.81</v>
      </c>
      <c r="I114" s="9">
        <f>_xlfn.XLOOKUP($E114,'Raw Data'!$E:$E,'Raw Data'!I:I,"ERROR",0,1)</f>
        <v>0.0013104514882322</v>
      </c>
      <c r="J114" s="9" t="str">
        <f>_xlfn.XLOOKUP($E114,'Raw Data'!$E:$E,'Raw Data'!J:J,"ERROR",0,1)</f>
        <v>No</v>
      </c>
      <c r="K114" s="14" t="str">
        <f t="array" ref="K114">_xlfn.IFS(AND(L114&gt;0,L114&lt;=5),"0 to 5",AND(L114&gt;5,L114&lt;=10),"5 to 10",AND(L114&gt;10,L114&lt;=15),"10 to 15",AND(L114&gt;15,L114&lt;=20),"15 to 20",AND(L114&gt;20,L114&lt;=30),"20 to 30",AND(L114&gt;30,L114&lt;=40),"30 to 40",AND(L114&gt;40,L114&lt;=50),"40 to 50",AND(L114&gt;50,L114&lt;=75),"50 to 75",AND(L114&gt;75,L114&lt;=100),"75 to 100",AND(L114&gt;100,L114&lt;=150),"100 to 150",AND(L114&gt;150,L114&lt;=200),"150 to 200",AND(L114&gt;200,L114&lt;=250),"200 to 250",AND(L114&gt;250,L114&lt;=300),"250 to 300",AND(L114&gt;300,L114&lt;=400),"300 to 400",AND(L114&gt;400,L114&lt;=500),"400 to 500",L114&gt;500,"500+")</f>
        <v>30 to 40</v>
      </c>
      <c r="L114" s="9">
        <f>_xlfn.XLOOKUP($E114,'Raw Data'!$E:$E,'Raw Data'!L:L,"ERROR",0,1)</f>
        <v>33.14</v>
      </c>
      <c r="M114" s="14" t="str">
        <f t="array" ref="M114">_xlfn.IFS(AND(N114&gt;0,N114&lt;=5),"0 to 5",AND(N114&gt;5,N114&lt;=10),"5 to 10",AND(N114&gt;10,N114&lt;=15),"10 to 15",AND(N114&gt;15,N114&lt;=20),"15 to 20",AND(N114&gt;20,N114&lt;=30),"20 to 30",AND(N114&gt;30,N114&lt;=40),"30 to 40",AND(N114&gt;40,N114&lt;=50),"40 to 50",AND(N114&gt;50,N114&lt;=75),"50 to 75",AND(N114&gt;75,N114&lt;=100),"75 to 100",AND(N114&gt;100,N114&lt;=150),"100 to 150",AND(N114&gt;150,N114&lt;=200),"150 to 200",AND(N114&gt;200,N114&lt;=250),"200 to 250",AND(N114&gt;250,N114&lt;=300),"250 to 300",AND(N114&gt;300,N114&lt;=400),"300 to 400",AND(N114&gt;400,N114&lt;=500),"400 to 500",N114&gt;500,"500+")</f>
        <v>30 to 40</v>
      </c>
      <c r="N114" s="9">
        <f>_xlfn.XLOOKUP($E114,'Raw Data'!$E:$E,'Raw Data'!N:N,"ERROR",0,1)</f>
        <v>34.27</v>
      </c>
      <c r="O114" s="14" t="str">
        <f t="array" ref="O114">_xlfn.IFS(P114=0,"No Discount",AND(P114&gt;0,P114&lt;=0.02),"0% to 2%",AND(P114&gt;0.02,P114&lt;=0.04),"2% to 4%",AND(P114&gt;0.04,P114&lt;=0.06),"4% to 6%",AND(P114&gt;0.06,P114&lt;=0.08),"6% to 8%",AND(P114&gt;0.08,P114&lt;=0.1),"8% to 10%",AND(P114&gt;0.1,P114&lt;=0.15),"10% to 15%",AND(P114&gt;0.15,P114&lt;=0.2),"15% to 20%",AND(P114&gt;0.2,P114&lt;=0.25),"20% to 25%",AND(P114&gt;0.25,P114&lt;=0.3),"25% to 30%",AND(P114&gt;0.3,P114&lt;=0.4),"30% to 40%",AND(P114&gt;0.4,P114&lt;=0.5),"40% to 50%",AND(P114&gt;0.5,P114&lt;=0.75),"50% to 75%",AND(P114&gt;0.75,P114&lt;=1),"75% to 100%")</f>
        <v>2% to 4%</v>
      </c>
      <c r="P114" s="10">
        <f>_xlfn.XLOOKUP($E114,'Raw Data'!$E:$E,'Raw Data'!P:P,"ERROR",0,1)</f>
        <v>0.0329734461628247</v>
      </c>
      <c r="Q114" s="9">
        <f>_xlfn.XLOOKUP($E114,'Raw Data'!$E:$E,'Raw Data'!Q:Q,"ERROR",0,1)</f>
        <v>200</v>
      </c>
      <c r="R114" s="9" t="str">
        <f>_xlfn.XLOOKUP($E114,'Raw Data'!$E:$E,'Raw Data'!R:R,"ERROR",0,1)</f>
        <v>ml</v>
      </c>
      <c r="S114" s="5" t="str">
        <f t="array" ref="S114">_xlfn.IFS(AND(T114&gt;0,T114&lt;=0.05),"0 to 0.05",AND(T114&gt;0.05,T114&lt;=0.1),"0.05 to 0.1",AND(T114&gt;0.1,T114&lt;=0.2),"0.1 to 0.2",AND(T114&gt;0.2,T114&lt;=0.3),"0.2 to 0.3",AND(T114&gt;0.3,T114&lt;=0.4),"0.3 to 0.4",AND(T114&gt;0.4,T114&lt;=0.5),"0.4 to 0.5",AND(T114&gt;0.5,T114&lt;=0.75),"0.5 to 0.75",AND(T114&gt;0.75,T114&lt;=1),"0.75 to 1",AND(T114&gt;1,T114&lt;=2),"1 to 2",AND(T114&gt;2,T114&lt;=3),"2 to 3",AND(T114&gt;3,T114&lt;=4),"3 to 4",AND(T114&gt;4,T114&lt;=5),"4 to 5",AND(T114&gt;5,T114&lt;=10),"5 to 10",T114&gt;10,"10+")</f>
        <v>0.1 to 0.2</v>
      </c>
      <c r="T114" s="10">
        <f>_xlfn.XLOOKUP($E114,'Raw Data'!$E:$E,'Raw Data'!T:T,"ERROR",0,1)</f>
        <v>0.165788531075594</v>
      </c>
      <c r="U114" s="15" t="str">
        <f t="array" ref="U114">_xlfn.IFS(AND(V114&gt;0,V114&lt;=0.05),"0 to 0.05",AND(V114&gt;0.05,V114&lt;=0.1),"0.05 to 0.1",AND(V114&gt;0.1,V114&lt;=0.2),"0.1 to 0.2",AND(V114&gt;0.2,V114&lt;=0.3),"0.2 to 0.3",AND(V114&gt;0.3,V114&lt;=0.4),"0.3 to 0.4",AND(V114&gt;0.4,V114&lt;=0.5),"0.4 to 0.5",AND(V114&gt;0.5,V114&lt;=0.75),"0.5 to 0.75",AND(V114&gt;0.75,V114&lt;=1),"0.75 to 1",AND(V114&gt;1,V114&lt;=2),"1 to 2",AND(V114&gt;2,V114&lt;=3),"2 to 3",AND(V114&gt;3,V114&lt;=4),"3 to 4",AND(V114&gt;4,V114&lt;=5),"4 to 5",AND(V114&gt;5,V114&lt;=10),"5 to 10",V114&gt;10,"10+")</f>
        <v>0 to 0.05</v>
      </c>
      <c r="V114" s="10">
        <f>_xlfn.XLOOKUP($E114,'Raw Data'!$E:$E,'Raw Data'!V:V,"ERROR",0,1)</f>
        <v>0.0462892184426484</v>
      </c>
      <c r="W114" s="15" t="str">
        <f t="array" ref="W114">_xlfn.IFS(AND(X114&gt;0,X114&lt;=0.05),"0 to 0.05",AND(X114&gt;0.05,X114&lt;=0.1),"0.05 to 0.1",AND(X114&gt;0.1,X114&lt;=0.2),"0.1 to 0.2",AND(X114&gt;0.2,X114&lt;=0.3),"0.2 to 0.3",AND(X114&gt;0.3,X114&lt;=0.4),"0.3 to 0.4",AND(X114&gt;0.4,X114&lt;=0.5),"0.4 to 0.5",AND(X114&gt;0.5,X114&lt;=0.75),"0.5 to 0.75",AND(X114&gt;0.75,X114&lt;=1),"0.75 to 1",AND(X114&gt;1,X114&lt;=2),"1 to 2",AND(X114&gt;2,X114&lt;=3),"2 to 3",AND(X114&gt;3,X114&lt;=4),"3 to 4",AND(X114&gt;4,X114&lt;=5),"4 to 5",AND(X114&gt;5,X114&lt;=10),"5 to 10",X114&gt;10,"10+")</f>
        <v>0 to 0.05</v>
      </c>
      <c r="X114" s="16">
        <f t="shared" si="6"/>
        <v>0.0447629033904105</v>
      </c>
      <c r="Y114" s="5" t="str">
        <f t="array" ref="Y114">_xlfn.IFS(AND(Z114&gt;0,Z114&lt;=1),"0 to 1",AND(Z114&gt;1,Z114&lt;=2),"1 to 2",AND(Z114&gt;2,Z114&lt;=4),"2 to 4",AND(Z114&gt;4,Z114&lt;=6),"4 to 6",AND(Z114&gt;6,Z114&lt;=8),"6 to 8",AND(Z114&gt;8,Z114&lt;=10),"8 to 10",AND(Z114&gt;10,Z114&lt;=15),"10 to 15",AND(Z114&gt;15,Z114&lt;=20),"15 to 20",AND(Z114&gt;20,Z114&lt;=25),"20 to 25",AND(Z114&gt;25,Z114&lt;=30),"25 to 30",AND(Z114&gt;30,Z114&lt;=40),"30 to 40",AND(Z114&gt;40,Z114&lt;=50),"40 to 50",Z114&gt;50,"50+")</f>
        <v>6 to 8</v>
      </c>
      <c r="Z114" s="9">
        <f>_xlfn.XLOOKUP($E114,'Raw Data'!$E:$E,'Raw Data'!Z:Z,"ERROR",0,1)</f>
        <v>6.76</v>
      </c>
      <c r="AA114" s="9" t="str">
        <f>_xlfn.XLOOKUP($E114,'Raw Data'!$E:$E,'Raw Data'!AA:AA,"ERROR",0,1)</f>
        <v>oz</v>
      </c>
    </row>
    <row r="115" hidden="1" spans="1:27">
      <c r="A115" s="5" t="str">
        <f>_xlfn.XLOOKUP($E115,'Raw Data'!$E:$E,'Raw Data'!A:A,"ERROR",0,1)</f>
        <v>AE</v>
      </c>
      <c r="B115" s="5" t="str">
        <f>_xlfn.XLOOKUP($E115,'Raw Data'!$E:$E,'Raw Data'!B:B,"ERROR",0,1)</f>
        <v>Hair Mousses</v>
      </c>
      <c r="C115" s="5" t="str">
        <f>_xlfn.XLOOKUP($E115,'Raw Data'!$E:$E,'Raw Data'!C:C,"ERROR",0,1)</f>
        <v>Worlds Of Curls</v>
      </c>
      <c r="D115" s="5" t="str">
        <f>_xlfn.XLOOKUP($E115,'Raw Data'!$E:$E,'Raw Data'!D:D,"ERROR",0,1)</f>
        <v>www.amazon.ae/dp/B003I2EL0C</v>
      </c>
      <c r="E115" s="5" t="s">
        <v>314</v>
      </c>
      <c r="F115" s="9" t="str">
        <f>_xlfn.XLOOKUP($E115,'Raw Data'!$E:$E,'Raw Data'!F:F,"ERROR",0,1)</f>
        <v>Worlds of Curls Curl Activator for Extra Dry Hair, 16 Ounce Worlds of Curls Curl Activator for Extra Dry Hair, 16 Ounce</v>
      </c>
      <c r="G115" s="10">
        <f>_xlfn.XLOOKUP($E115,'Raw Data'!$E:$E,'Raw Data'!G:G,"ERROR",0,1)</f>
        <v>21</v>
      </c>
      <c r="H115" s="9">
        <f>_xlfn.XLOOKUP($E115,'Raw Data'!$E:$E,'Raw Data'!H:H,"ERROR",0,1)</f>
        <v>965.96</v>
      </c>
      <c r="I115" s="9">
        <f>_xlfn.XLOOKUP($E115,'Raw Data'!$E:$E,'Raw Data'!I:I,"ERROR",0,1)</f>
        <v>0.00129324763700083</v>
      </c>
      <c r="J115" s="9" t="str">
        <f>_xlfn.XLOOKUP($E115,'Raw Data'!$E:$E,'Raw Data'!J:J,"ERROR",0,1)</f>
        <v>No</v>
      </c>
      <c r="K115" s="14" t="str">
        <f t="array" ref="K115">_xlfn.IFS(AND(L115&gt;0,L115&lt;=5),"0 to 5",AND(L115&gt;5,L115&lt;=10),"5 to 10",AND(L115&gt;10,L115&lt;=15),"10 to 15",AND(L115&gt;15,L115&lt;=20),"15 to 20",AND(L115&gt;20,L115&lt;=30),"20 to 30",AND(L115&gt;30,L115&lt;=40),"30 to 40",AND(L115&gt;40,L115&lt;=50),"40 to 50",AND(L115&gt;50,L115&lt;=75),"50 to 75",AND(L115&gt;75,L115&lt;=100),"75 to 100",AND(L115&gt;100,L115&lt;=150),"100 to 150",AND(L115&gt;150,L115&lt;=200),"150 to 200",AND(L115&gt;200,L115&lt;=250),"200 to 250",AND(L115&gt;250,L115&lt;=300),"250 to 300",AND(L115&gt;300,L115&lt;=400),"300 to 400",AND(L115&gt;400,L115&lt;=500),"400 to 500",L115&gt;500,"500+")</f>
        <v>40 to 50</v>
      </c>
      <c r="L115" s="9">
        <f>_xlfn.XLOOKUP($E115,'Raw Data'!$E:$E,'Raw Data'!L:L,"ERROR",0,1)</f>
        <v>44.99</v>
      </c>
      <c r="M115" s="14" t="str">
        <f t="array" ref="M115">_xlfn.IFS(AND(N115&gt;0,N115&lt;=5),"0 to 5",AND(N115&gt;5,N115&lt;=10),"5 to 10",AND(N115&gt;10,N115&lt;=15),"10 to 15",AND(N115&gt;15,N115&lt;=20),"15 to 20",AND(N115&gt;20,N115&lt;=30),"20 to 30",AND(N115&gt;30,N115&lt;=40),"30 to 40",AND(N115&gt;40,N115&lt;=50),"40 to 50",AND(N115&gt;50,N115&lt;=75),"50 to 75",AND(N115&gt;75,N115&lt;=100),"75 to 100",AND(N115&gt;100,N115&lt;=150),"100 to 150",AND(N115&gt;150,N115&lt;=200),"150 to 200",AND(N115&gt;200,N115&lt;=250),"200 to 250",AND(N115&gt;250,N115&lt;=300),"250 to 300",AND(N115&gt;300,N115&lt;=400),"300 to 400",AND(N115&gt;400,N115&lt;=500),"400 to 500",N115&gt;500,"500+")</f>
        <v>40 to 50</v>
      </c>
      <c r="N115" s="9">
        <f>_xlfn.XLOOKUP($E115,'Raw Data'!$E:$E,'Raw Data'!N:N,"ERROR",0,1)</f>
        <v>44.99</v>
      </c>
      <c r="O115" s="14" t="str">
        <f t="array" ref="O115">_xlfn.IFS(P115=0,"No Discount",AND(P115&gt;0,P115&lt;=0.02),"0% to 2%",AND(P115&gt;0.02,P115&lt;=0.04),"2% to 4%",AND(P115&gt;0.04,P115&lt;=0.06),"4% to 6%",AND(P115&gt;0.06,P115&lt;=0.08),"6% to 8%",AND(P115&gt;0.08,P115&lt;=0.1),"8% to 10%",AND(P115&gt;0.1,P115&lt;=0.15),"10% to 15%",AND(P115&gt;0.15,P115&lt;=0.2),"15% to 20%",AND(P115&gt;0.2,P115&lt;=0.25),"20% to 25%",AND(P115&gt;0.25,P115&lt;=0.3),"25% to 30%",AND(P115&gt;0.3,P115&lt;=0.4),"30% to 40%",AND(P115&gt;0.4,P115&lt;=0.5),"40% to 50%",AND(P115&gt;0.5,P115&lt;=0.75),"50% to 75%",AND(P115&gt;0.75,P115&lt;=1),"75% to 100%")</f>
        <v>No Discount</v>
      </c>
      <c r="P115" s="10">
        <f>_xlfn.XLOOKUP($E115,'Raw Data'!$E:$E,'Raw Data'!P:P,"ERROR",0,1)</f>
        <v>0</v>
      </c>
      <c r="Q115" s="9">
        <f>_xlfn.XLOOKUP($E115,'Raw Data'!$E:$E,'Raw Data'!Q:Q,"ERROR",0,1)</f>
        <v>16</v>
      </c>
      <c r="R115" s="9" t="str">
        <f>_xlfn.XLOOKUP($E115,'Raw Data'!$E:$E,'Raw Data'!R:R,"ERROR",0,1)</f>
        <v>oz</v>
      </c>
      <c r="S115" s="5" t="str">
        <f t="array" ref="S115">_xlfn.IFS(AND(T115&gt;0,T115&lt;=0.05),"0 to 0.05",AND(T115&gt;0.05,T115&lt;=0.1),"0.05 to 0.1",AND(T115&gt;0.1,T115&lt;=0.2),"0.1 to 0.2",AND(T115&gt;0.2,T115&lt;=0.3),"0.2 to 0.3",AND(T115&gt;0.3,T115&lt;=0.4),"0.3 to 0.4",AND(T115&gt;0.4,T115&lt;=0.5),"0.4 to 0.5",AND(T115&gt;0.5,T115&lt;=0.75),"0.5 to 0.75",AND(T115&gt;0.75,T115&lt;=1),"0.75 to 1",AND(T115&gt;1,T115&lt;=2),"1 to 2",AND(T115&gt;2,T115&lt;=3),"2 to 3",AND(T115&gt;3,T115&lt;=4),"3 to 4",AND(T115&gt;4,T115&lt;=5),"4 to 5",AND(T115&gt;5,T115&lt;=10),"5 to 10",T115&gt;10,"10+")</f>
        <v>0.05 to 0.1</v>
      </c>
      <c r="T115" s="10">
        <f>_xlfn.XLOOKUP($E115,'Raw Data'!$E:$E,'Raw Data'!T:T,"ERROR",0,1)</f>
        <v>0.0950921542103483</v>
      </c>
      <c r="U115" s="15" t="str">
        <f t="array" ref="U115">_xlfn.IFS(AND(V115&gt;0,V115&lt;=0.05),"0 to 0.05",AND(V115&gt;0.05,V115&lt;=0.1),"0.05 to 0.1",AND(V115&gt;0.1,V115&lt;=0.2),"0.1 to 0.2",AND(V115&gt;0.2,V115&lt;=0.3),"0.2 to 0.3",AND(V115&gt;0.3,V115&lt;=0.4),"0.3 to 0.4",AND(V115&gt;0.4,V115&lt;=0.5),"0.4 to 0.5",AND(V115&gt;0.5,V115&lt;=0.75),"0.5 to 0.75",AND(V115&gt;0.75,V115&lt;=1),"0.75 to 1",AND(V115&gt;1,V115&lt;=2),"1 to 2",AND(V115&gt;2,V115&lt;=3),"2 to 3",AND(V115&gt;3,V115&lt;=4),"3 to 4",AND(V115&gt;4,V115&lt;=5),"4 to 5",AND(V115&gt;5,V115&lt;=10),"5 to 10",V115&gt;10,"10+")</f>
        <v>0 to 0.05</v>
      </c>
      <c r="V115" s="10">
        <f>_xlfn.XLOOKUP($E115,'Raw Data'!$E:$E,'Raw Data'!V:V,"ERROR",0,1)</f>
        <v>0.0256748816367941</v>
      </c>
      <c r="W115" s="15" t="str">
        <f t="array" ref="W115">_xlfn.IFS(AND(X115&gt;0,X115&lt;=0.05),"0 to 0.05",AND(X115&gt;0.05,X115&lt;=0.1),"0.05 to 0.1",AND(X115&gt;0.1,X115&lt;=0.2),"0.1 to 0.2",AND(X115&gt;0.2,X115&lt;=0.3),"0.2 to 0.3",AND(X115&gt;0.3,X115&lt;=0.4),"0.3 to 0.4",AND(X115&gt;0.4,X115&lt;=0.5),"0.4 to 0.5",AND(X115&gt;0.5,X115&lt;=0.75),"0.5 to 0.75",AND(X115&gt;0.75,X115&lt;=1),"0.75 to 1",AND(X115&gt;1,X115&lt;=2),"1 to 2",AND(X115&gt;2,X115&lt;=3),"2 to 3",AND(X115&gt;3,X115&lt;=4),"3 to 4",AND(X115&gt;4,X115&lt;=5),"4 to 5",AND(X115&gt;5,X115&lt;=10),"5 to 10",X115&gt;10,"10+")</f>
        <v>0 to 0.05</v>
      </c>
      <c r="X115" s="16">
        <f t="shared" si="6"/>
        <v>0.0256748816367941</v>
      </c>
      <c r="Y115" s="5" t="str">
        <f t="array" ref="Y115">_xlfn.IFS(AND(Z115&gt;0,Z115&lt;=1),"0 to 1",AND(Z115&gt;1,Z115&lt;=2),"1 to 2",AND(Z115&gt;2,Z115&lt;=4),"2 to 4",AND(Z115&gt;4,Z115&lt;=6),"4 to 6",AND(Z115&gt;6,Z115&lt;=8),"6 to 8",AND(Z115&gt;8,Z115&lt;=10),"8 to 10",AND(Z115&gt;10,Z115&lt;=15),"10 to 15",AND(Z115&gt;15,Z115&lt;=20),"15 to 20",AND(Z115&gt;20,Z115&lt;=25),"20 to 25",AND(Z115&gt;25,Z115&lt;=30),"25 to 30",AND(Z115&gt;30,Z115&lt;=40),"30 to 40",AND(Z115&gt;40,Z115&lt;=50),"40 to 50",Z115&gt;50,"50+")</f>
        <v>15 to 20</v>
      </c>
      <c r="Z115" s="9">
        <f>_xlfn.XLOOKUP($E115,'Raw Data'!$E:$E,'Raw Data'!Z:Z,"ERROR",0,1)</f>
        <v>16</v>
      </c>
      <c r="AA115" s="9" t="str">
        <f>_xlfn.XLOOKUP($E115,'Raw Data'!$E:$E,'Raw Data'!AA:AA,"ERROR",0,1)</f>
        <v>oz</v>
      </c>
    </row>
    <row r="116" hidden="1" spans="1:27">
      <c r="A116" s="5" t="str">
        <f>_xlfn.XLOOKUP($E116,'Raw Data'!$E:$E,'Raw Data'!A:A,"ERROR",0,1)</f>
        <v>AE</v>
      </c>
      <c r="B116" s="5" t="str">
        <f>_xlfn.XLOOKUP($E116,'Raw Data'!$E:$E,'Raw Data'!B:B,"ERROR",0,1)</f>
        <v>Hair Mousses</v>
      </c>
      <c r="C116" s="5" t="str">
        <f>_xlfn.XLOOKUP($E116,'Raw Data'!$E:$E,'Raw Data'!C:C,"ERROR",0,1)</f>
        <v>umberto giannini</v>
      </c>
      <c r="D116" s="5" t="str">
        <f>_xlfn.XLOOKUP($E116,'Raw Data'!$E:$E,'Raw Data'!D:D,"ERROR",0,1)</f>
        <v>www.amazon.ae/dp/B07B9JLBBZ</v>
      </c>
      <c r="E116" s="5" t="s">
        <v>315</v>
      </c>
      <c r="F116" s="9" t="str">
        <f>_xlfn.XLOOKUP($E116,'Raw Data'!$E:$E,'Raw Data'!F:F,"ERROR",0,1)</f>
        <v>Umberto Giannini - Mermaid Hair Volume Mousse</v>
      </c>
      <c r="G116" s="10">
        <f>_xlfn.XLOOKUP($E116,'Raw Data'!$E:$E,'Raw Data'!G:G,"ERROR",0,1)</f>
        <v>11</v>
      </c>
      <c r="H116" s="9">
        <f>_xlfn.XLOOKUP($E116,'Raw Data'!$E:$E,'Raw Data'!H:H,"ERROR",0,1)</f>
        <v>947.46</v>
      </c>
      <c r="I116" s="9">
        <f>_xlfn.XLOOKUP($E116,'Raw Data'!$E:$E,'Raw Data'!I:I,"ERROR",0,1)</f>
        <v>0.00126847944651208</v>
      </c>
      <c r="J116" s="9" t="str">
        <f>_xlfn.XLOOKUP($E116,'Raw Data'!$E:$E,'Raw Data'!J:J,"ERROR",0,1)</f>
        <v>No</v>
      </c>
      <c r="K116" s="14" t="str">
        <f t="array" ref="K116">_xlfn.IFS(AND(L116&gt;0,L116&lt;=5),"0 to 5",AND(L116&gt;5,L116&lt;=10),"5 to 10",AND(L116&gt;10,L116&lt;=15),"10 to 15",AND(L116&gt;15,L116&lt;=20),"15 to 20",AND(L116&gt;20,L116&lt;=30),"20 to 30",AND(L116&gt;30,L116&lt;=40),"30 to 40",AND(L116&gt;40,L116&lt;=50),"40 to 50",AND(L116&gt;50,L116&lt;=75),"50 to 75",AND(L116&gt;75,L116&lt;=100),"75 to 100",AND(L116&gt;100,L116&lt;=150),"100 to 150",AND(L116&gt;150,L116&lt;=200),"150 to 200",AND(L116&gt;200,L116&lt;=250),"200 to 250",AND(L116&gt;250,L116&lt;=300),"250 to 300",AND(L116&gt;300,L116&lt;=400),"300 to 400",AND(L116&gt;400,L116&lt;=500),"400 to 500",L116&gt;500,"500+")</f>
        <v>75 to 100</v>
      </c>
      <c r="L116" s="9">
        <f>_xlfn.XLOOKUP($E116,'Raw Data'!$E:$E,'Raw Data'!L:L,"ERROR",0,1)</f>
        <v>85.01</v>
      </c>
      <c r="M116" s="14" t="str">
        <f t="array" ref="M116">_xlfn.IFS(AND(N116&gt;0,N116&lt;=5),"0 to 5",AND(N116&gt;5,N116&lt;=10),"5 to 10",AND(N116&gt;10,N116&lt;=15),"10 to 15",AND(N116&gt;15,N116&lt;=20),"15 to 20",AND(N116&gt;20,N116&lt;=30),"20 to 30",AND(N116&gt;30,N116&lt;=40),"30 to 40",AND(N116&gt;40,N116&lt;=50),"40 to 50",AND(N116&gt;50,N116&lt;=75),"50 to 75",AND(N116&gt;75,N116&lt;=100),"75 to 100",AND(N116&gt;100,N116&lt;=150),"100 to 150",AND(N116&gt;150,N116&lt;=200),"150 to 200",AND(N116&gt;200,N116&lt;=250),"200 to 250",AND(N116&gt;250,N116&lt;=300),"250 to 300",AND(N116&gt;300,N116&lt;=400),"300 to 400",AND(N116&gt;400,N116&lt;=500),"400 to 500",N116&gt;500,"500+")</f>
        <v>75 to 100</v>
      </c>
      <c r="N116" s="9">
        <f>_xlfn.XLOOKUP($E116,'Raw Data'!$E:$E,'Raw Data'!N:N,"ERROR",0,1)</f>
        <v>89.4</v>
      </c>
      <c r="O116" s="14" t="str">
        <f t="array" ref="O116">_xlfn.IFS(P116=0,"No Discount",AND(P116&gt;0,P116&lt;=0.02),"0% to 2%",AND(P116&gt;0.02,P116&lt;=0.04),"2% to 4%",AND(P116&gt;0.04,P116&lt;=0.06),"4% to 6%",AND(P116&gt;0.06,P116&lt;=0.08),"6% to 8%",AND(P116&gt;0.08,P116&lt;=0.1),"8% to 10%",AND(P116&gt;0.1,P116&lt;=0.15),"10% to 15%",AND(P116&gt;0.15,P116&lt;=0.2),"15% to 20%",AND(P116&gt;0.2,P116&lt;=0.25),"20% to 25%",AND(P116&gt;0.25,P116&lt;=0.3),"25% to 30%",AND(P116&gt;0.3,P116&lt;=0.4),"30% to 40%",AND(P116&gt;0.4,P116&lt;=0.5),"40% to 50%",AND(P116&gt;0.5,P116&lt;=0.75),"50% to 75%",AND(P116&gt;0.75,P116&lt;=1),"75% to 100%")</f>
        <v>4% to 6%</v>
      </c>
      <c r="P116" s="10">
        <f>_xlfn.XLOOKUP($E116,'Raw Data'!$E:$E,'Raw Data'!P:P,"ERROR",0,1)</f>
        <v>0.0491051454138702</v>
      </c>
      <c r="Q116" s="9">
        <f>_xlfn.XLOOKUP($E116,'Raw Data'!$E:$E,'Raw Data'!Q:Q,"ERROR",0,1)</f>
        <v>0</v>
      </c>
      <c r="R116" s="9">
        <f>_xlfn.XLOOKUP($E116,'Raw Data'!$E:$E,'Raw Data'!R:R,"ERROR",0,1)</f>
        <v>0</v>
      </c>
      <c r="S116" s="5" t="e">
        <f t="array" ref="S116">_xlfn.IFS(AND(T116&gt;0,T116&lt;=0.05),"0 to 0.05",AND(T116&gt;0.05,T116&lt;=0.1),"0.05 to 0.1",AND(T116&gt;0.1,T116&lt;=0.2),"0.1 to 0.2",AND(T116&gt;0.2,T116&lt;=0.3),"0.2 to 0.3",AND(T116&gt;0.3,T116&lt;=0.4),"0.3 to 0.4",AND(T116&gt;0.4,T116&lt;=0.5),"0.4 to 0.5",AND(T116&gt;0.5,T116&lt;=0.75),"0.5 to 0.75",AND(T116&gt;0.75,T116&lt;=1),"0.75 to 1",AND(T116&gt;1,T116&lt;=2),"1 to 2",AND(T116&gt;2,T116&lt;=3),"2 to 3",AND(T116&gt;3,T116&lt;=4),"3 to 4",AND(T116&gt;4,T116&lt;=5),"4 to 5",AND(T116&gt;5,T116&lt;=10),"5 to 10",T116&gt;10,"10+")</f>
        <v>#N/A</v>
      </c>
      <c r="T116" s="10">
        <f>_xlfn.XLOOKUP($E116,'Raw Data'!$E:$E,'Raw Data'!T:T,"ERROR",0,1)</f>
        <v>0</v>
      </c>
      <c r="U116" s="15" t="e">
        <f t="array" ref="U116">_xlfn.IFS(AND(V116&gt;0,V116&lt;=0.05),"0 to 0.05",AND(V116&gt;0.05,V116&lt;=0.1),"0.05 to 0.1",AND(V116&gt;0.1,V116&lt;=0.2),"0.1 to 0.2",AND(V116&gt;0.2,V116&lt;=0.3),"0.2 to 0.3",AND(V116&gt;0.3,V116&lt;=0.4),"0.3 to 0.4",AND(V116&gt;0.4,V116&lt;=0.5),"0.4 to 0.5",AND(V116&gt;0.5,V116&lt;=0.75),"0.5 to 0.75",AND(V116&gt;0.75,V116&lt;=1),"0.75 to 1",AND(V116&gt;1,V116&lt;=2),"1 to 2",AND(V116&gt;2,V116&lt;=3),"2 to 3",AND(V116&gt;3,V116&lt;=4),"3 to 4",AND(V116&gt;4,V116&lt;=5),"4 to 5",AND(V116&gt;5,V116&lt;=10),"5 to 10",V116&gt;10,"10+")</f>
        <v>#N/A</v>
      </c>
      <c r="V116" s="10">
        <f>_xlfn.XLOOKUP($E116,'Raw Data'!$E:$E,'Raw Data'!V:V,"ERROR",0,1)</f>
        <v>0</v>
      </c>
      <c r="W116" s="15" t="e">
        <f t="array" ref="W116">_xlfn.IFS(AND(X116&gt;0,X116&lt;=0.05),"0 to 0.05",AND(X116&gt;0.05,X116&lt;=0.1),"0.05 to 0.1",AND(X116&gt;0.1,X116&lt;=0.2),"0.1 to 0.2",AND(X116&gt;0.2,X116&lt;=0.3),"0.2 to 0.3",AND(X116&gt;0.3,X116&lt;=0.4),"0.3 to 0.4",AND(X116&gt;0.4,X116&lt;=0.5),"0.4 to 0.5",AND(X116&gt;0.5,X116&lt;=0.75),"0.5 to 0.75",AND(X116&gt;0.75,X116&lt;=1),"0.75 to 1",AND(X116&gt;1,X116&lt;=2),"1 to 2",AND(X116&gt;2,X116&lt;=3),"2 to 3",AND(X116&gt;3,X116&lt;=4),"3 to 4",AND(X116&gt;4,X116&lt;=5),"4 to 5",AND(X116&gt;5,X116&lt;=10),"5 to 10",X116&gt;10,"10+")</f>
        <v>#DIV/0!</v>
      </c>
      <c r="X116" s="16" t="e">
        <f t="shared" si="6"/>
        <v>#DIV/0!</v>
      </c>
      <c r="Y116" s="5" t="e">
        <f t="array" ref="Y116">_xlfn.IFS(AND(Z116&gt;0,Z116&lt;=1),"0 to 1",AND(Z116&gt;1,Z116&lt;=2),"1 to 2",AND(Z116&gt;2,Z116&lt;=4),"2 to 4",AND(Z116&gt;4,Z116&lt;=6),"4 to 6",AND(Z116&gt;6,Z116&lt;=8),"6 to 8",AND(Z116&gt;8,Z116&lt;=10),"8 to 10",AND(Z116&gt;10,Z116&lt;=15),"10 to 15",AND(Z116&gt;15,Z116&lt;=20),"15 to 20",AND(Z116&gt;20,Z116&lt;=25),"20 to 25",AND(Z116&gt;25,Z116&lt;=30),"25 to 30",AND(Z116&gt;30,Z116&lt;=40),"30 to 40",AND(Z116&gt;40,Z116&lt;=50),"40 to 50",Z116&gt;50,"50+")</f>
        <v>#N/A</v>
      </c>
      <c r="Z116" s="9">
        <f>_xlfn.XLOOKUP($E116,'Raw Data'!$E:$E,'Raw Data'!Z:Z,"ERROR",0,1)</f>
        <v>0</v>
      </c>
      <c r="AA116" s="9">
        <f>_xlfn.XLOOKUP($E116,'Raw Data'!$E:$E,'Raw Data'!AA:AA,"ERROR",0,1)</f>
        <v>0</v>
      </c>
    </row>
    <row r="117" hidden="1" spans="1:27">
      <c r="A117" s="5" t="str">
        <f>_xlfn.XLOOKUP($E117,'Raw Data'!$E:$E,'Raw Data'!A:A,"ERROR",0,1)</f>
        <v>AE</v>
      </c>
      <c r="B117" s="5" t="str">
        <f>_xlfn.XLOOKUP($E117,'Raw Data'!$E:$E,'Raw Data'!B:B,"ERROR",0,1)</f>
        <v>Hair Mousses</v>
      </c>
      <c r="C117" s="5" t="str">
        <f>_xlfn.XLOOKUP($E117,'Raw Data'!$E:$E,'Raw Data'!C:C,"ERROR",0,1)</f>
        <v>pantene</v>
      </c>
      <c r="D117" s="5" t="str">
        <f>_xlfn.XLOOKUP($E117,'Raw Data'!$E:$E,'Raw Data'!D:D,"ERROR",0,1)</f>
        <v>www.amazon.ae/dp/B003F6VJEM</v>
      </c>
      <c r="E117" s="5" t="s">
        <v>316</v>
      </c>
      <c r="F117" s="9" t="str">
        <f>_xlfn.XLOOKUP($E117,'Raw Data'!$E:$E,'Raw Data'!F:F,"ERROR",0,1)</f>
        <v>Pantene Pro-V Curl Defining Hair Mousse Maximum Hold 6.6 Oz (Pack of 3)</v>
      </c>
      <c r="G117" s="10">
        <f>_xlfn.XLOOKUP($E117,'Raw Data'!$E:$E,'Raw Data'!G:G,"ERROR",0,1)</f>
        <v>8</v>
      </c>
      <c r="H117" s="9">
        <f>_xlfn.XLOOKUP($E117,'Raw Data'!$E:$E,'Raw Data'!H:H,"ERROR",0,1)</f>
        <v>947.38</v>
      </c>
      <c r="I117" s="9">
        <f>_xlfn.XLOOKUP($E117,'Raw Data'!$E:$E,'Raw Data'!I:I,"ERROR",0,1)</f>
        <v>0.00126837234082348</v>
      </c>
      <c r="J117" s="9" t="str">
        <f>_xlfn.XLOOKUP($E117,'Raw Data'!$E:$E,'Raw Data'!J:J,"ERROR",0,1)</f>
        <v>No</v>
      </c>
      <c r="K117" s="14" t="str">
        <f t="array" ref="K117">_xlfn.IFS(AND(L117&gt;0,L117&lt;=5),"0 to 5",AND(L117&gt;5,L117&lt;=10),"5 to 10",AND(L117&gt;10,L117&lt;=15),"10 to 15",AND(L117&gt;15,L117&lt;=20),"15 to 20",AND(L117&gt;20,L117&lt;=30),"20 to 30",AND(L117&gt;30,L117&lt;=40),"30 to 40",AND(L117&gt;40,L117&lt;=50),"40 to 50",AND(L117&gt;50,L117&lt;=75),"50 to 75",AND(L117&gt;75,L117&lt;=100),"75 to 100",AND(L117&gt;100,L117&lt;=150),"100 to 150",AND(L117&gt;150,L117&lt;=200),"150 to 200",AND(L117&gt;200,L117&lt;=250),"200 to 250",AND(L117&gt;250,L117&lt;=300),"250 to 300",AND(L117&gt;300,L117&lt;=400),"300 to 400",AND(L117&gt;400,L117&lt;=500),"400 to 500",L117&gt;500,"500+")</f>
        <v>100 to 150</v>
      </c>
      <c r="L117" s="9">
        <f>_xlfn.XLOOKUP($E117,'Raw Data'!$E:$E,'Raw Data'!L:L,"ERROR",0,1)</f>
        <v>123.82</v>
      </c>
      <c r="M117" s="14" t="str">
        <f t="array" ref="M117">_xlfn.IFS(AND(N117&gt;0,N117&lt;=5),"0 to 5",AND(N117&gt;5,N117&lt;=10),"5 to 10",AND(N117&gt;10,N117&lt;=15),"10 to 15",AND(N117&gt;15,N117&lt;=20),"15 to 20",AND(N117&gt;20,N117&lt;=30),"20 to 30",AND(N117&gt;30,N117&lt;=40),"30 to 40",AND(N117&gt;40,N117&lt;=50),"40 to 50",AND(N117&gt;50,N117&lt;=75),"50 to 75",AND(N117&gt;75,N117&lt;=100),"75 to 100",AND(N117&gt;100,N117&lt;=150),"100 to 150",AND(N117&gt;150,N117&lt;=200),"150 to 200",AND(N117&gt;200,N117&lt;=250),"200 to 250",AND(N117&gt;250,N117&lt;=300),"250 to 300",AND(N117&gt;300,N117&lt;=400),"300 to 400",AND(N117&gt;400,N117&lt;=500),"400 to 500",N117&gt;500,"500+")</f>
        <v>100 to 150</v>
      </c>
      <c r="N117" s="9">
        <f>_xlfn.XLOOKUP($E117,'Raw Data'!$E:$E,'Raw Data'!N:N,"ERROR",0,1)</f>
        <v>126.05</v>
      </c>
      <c r="O117" s="14" t="str">
        <f t="array" ref="O117">_xlfn.IFS(P117=0,"No Discount",AND(P117&gt;0,P117&lt;=0.02),"0% to 2%",AND(P117&gt;0.02,P117&lt;=0.04),"2% to 4%",AND(P117&gt;0.04,P117&lt;=0.06),"4% to 6%",AND(P117&gt;0.06,P117&lt;=0.08),"6% to 8%",AND(P117&gt;0.08,P117&lt;=0.1),"8% to 10%",AND(P117&gt;0.1,P117&lt;=0.15),"10% to 15%",AND(P117&gt;0.15,P117&lt;=0.2),"15% to 20%",AND(P117&gt;0.2,P117&lt;=0.25),"20% to 25%",AND(P117&gt;0.25,P117&lt;=0.3),"25% to 30%",AND(P117&gt;0.3,P117&lt;=0.4),"30% to 40%",AND(P117&gt;0.4,P117&lt;=0.5),"40% to 50%",AND(P117&gt;0.5,P117&lt;=0.75),"50% to 75%",AND(P117&gt;0.75,P117&lt;=1),"75% to 100%")</f>
        <v>0% to 2%</v>
      </c>
      <c r="P117" s="10">
        <f>_xlfn.XLOOKUP($E117,'Raw Data'!$E:$E,'Raw Data'!P:P,"ERROR",0,1)</f>
        <v>0.017691392304641</v>
      </c>
      <c r="Q117" s="9">
        <f>_xlfn.XLOOKUP($E117,'Raw Data'!$E:$E,'Raw Data'!Q:Q,"ERROR",0,1)</f>
        <v>19.8</v>
      </c>
      <c r="R117" s="9" t="str">
        <f>_xlfn.XLOOKUP($E117,'Raw Data'!$E:$E,'Raw Data'!R:R,"ERROR",0,1)</f>
        <v>oz</v>
      </c>
      <c r="S117" s="5" t="str">
        <f t="array" ref="S117">_xlfn.IFS(AND(T117&gt;0,T117&lt;=0.05),"0 to 0.05",AND(T117&gt;0.05,T117&lt;=0.1),"0.05 to 0.1",AND(T117&gt;0.1,T117&lt;=0.2),"0.1 to 0.2",AND(T117&gt;0.2,T117&lt;=0.3),"0.2 to 0.3",AND(T117&gt;0.3,T117&lt;=0.4),"0.3 to 0.4",AND(T117&gt;0.4,T117&lt;=0.5),"0.4 to 0.5",AND(T117&gt;0.5,T117&lt;=0.75),"0.5 to 0.75",AND(T117&gt;0.75,T117&lt;=1),"0.75 to 1",AND(T117&gt;1,T117&lt;=2),"1 to 2",AND(T117&gt;2,T117&lt;=3),"2 to 3",AND(T117&gt;3,T117&lt;=4),"3 to 4",AND(T117&gt;4,T117&lt;=5),"4 to 5",AND(T117&gt;5,T117&lt;=10),"5 to 10",T117&gt;10,"10+")</f>
        <v>0.2 to 0.3</v>
      </c>
      <c r="T117" s="10">
        <f>_xlfn.XLOOKUP($E117,'Raw Data'!$E:$E,'Raw Data'!T:T,"ERROR",0,1)</f>
        <v>0.211482426565281</v>
      </c>
      <c r="U117" s="15" t="str">
        <f t="array" ref="U117">_xlfn.IFS(AND(V117&gt;0,V117&lt;=0.05),"0 to 0.05",AND(V117&gt;0.05,V117&lt;=0.1),"0.05 to 0.1",AND(V117&gt;0.1,V117&lt;=0.2),"0.1 to 0.2",AND(V117&gt;0.2,V117&lt;=0.3),"0.2 to 0.3",AND(V117&gt;0.3,V117&lt;=0.4),"0.3 to 0.4",AND(V117&gt;0.4,V117&lt;=0.5),"0.4 to 0.5",AND(V117&gt;0.5,V117&lt;=0.75),"0.5 to 0.75",AND(V117&gt;0.75,V117&lt;=1),"0.75 to 1",AND(V117&gt;1,V117&lt;=2),"1 to 2",AND(V117&gt;2,V117&lt;=3),"2 to 3",AND(V117&gt;3,V117&lt;=4),"3 to 4",AND(V117&gt;4,V117&lt;=5),"4 to 5",AND(V117&gt;5,V117&lt;=10),"5 to 10",V117&gt;10,"10+")</f>
        <v>0.05 to 0.1</v>
      </c>
      <c r="V117" s="10">
        <f>_xlfn.XLOOKUP($E117,'Raw Data'!$E:$E,'Raw Data'!V:V,"ERROR",0,1)</f>
        <v>0.0581286315983644</v>
      </c>
      <c r="W117" s="15" t="str">
        <f t="array" ref="W117">_xlfn.IFS(AND(X117&gt;0,X117&lt;=0.05),"0 to 0.05",AND(X117&gt;0.05,X117&lt;=0.1),"0.05 to 0.1",AND(X117&gt;0.1,X117&lt;=0.2),"0.1 to 0.2",AND(X117&gt;0.2,X117&lt;=0.3),"0.2 to 0.3",AND(X117&gt;0.3,X117&lt;=0.4),"0.3 to 0.4",AND(X117&gt;0.4,X117&lt;=0.5),"0.4 to 0.5",AND(X117&gt;0.5,X117&lt;=0.75),"0.5 to 0.75",AND(X117&gt;0.75,X117&lt;=1),"0.75 to 1",AND(X117&gt;1,X117&lt;=2),"1 to 2",AND(X117&gt;2,X117&lt;=3),"2 to 3",AND(X117&gt;3,X117&lt;=4),"3 to 4",AND(X117&gt;4,X117&lt;=5),"4 to 5",AND(X117&gt;5,X117&lt;=10),"5 to 10",X117&gt;10,"10+")</f>
        <v>0.05 to 0.1</v>
      </c>
      <c r="X117" s="16">
        <f t="shared" si="6"/>
        <v>0.0571002551726258</v>
      </c>
      <c r="Y117" s="5" t="str">
        <f t="array" ref="Y117">_xlfn.IFS(AND(Z117&gt;0,Z117&lt;=1),"0 to 1",AND(Z117&gt;1,Z117&lt;=2),"1 to 2",AND(Z117&gt;2,Z117&lt;=4),"2 to 4",AND(Z117&gt;4,Z117&lt;=6),"4 to 6",AND(Z117&gt;6,Z117&lt;=8),"6 to 8",AND(Z117&gt;8,Z117&lt;=10),"8 to 10",AND(Z117&gt;10,Z117&lt;=15),"10 to 15",AND(Z117&gt;15,Z117&lt;=20),"15 to 20",AND(Z117&gt;20,Z117&lt;=25),"20 to 25",AND(Z117&gt;25,Z117&lt;=30),"25 to 30",AND(Z117&gt;30,Z117&lt;=40),"30 to 40",AND(Z117&gt;40,Z117&lt;=50),"40 to 50",Z117&gt;50,"50+")</f>
        <v>15 to 20</v>
      </c>
      <c r="Z117" s="9">
        <f>_xlfn.XLOOKUP($E117,'Raw Data'!$E:$E,'Raw Data'!Z:Z,"ERROR",0,1)</f>
        <v>19.8</v>
      </c>
      <c r="AA117" s="9" t="str">
        <f>_xlfn.XLOOKUP($E117,'Raw Data'!$E:$E,'Raw Data'!AA:AA,"ERROR",0,1)</f>
        <v>oz</v>
      </c>
    </row>
    <row r="118" hidden="1" spans="1:27">
      <c r="A118" s="5" t="str">
        <f>_xlfn.XLOOKUP($E118,'Raw Data'!$E:$E,'Raw Data'!A:A,"ERROR",0,1)</f>
        <v>AE</v>
      </c>
      <c r="B118" s="5" t="str">
        <f>_xlfn.XLOOKUP($E118,'Raw Data'!$E:$E,'Raw Data'!B:B,"ERROR",0,1)</f>
        <v>Hair Mousses</v>
      </c>
      <c r="C118" s="5" t="str">
        <f>_xlfn.XLOOKUP($E118,'Raw Data'!$E:$E,'Raw Data'!C:C,"ERROR",0,1)</f>
        <v>others</v>
      </c>
      <c r="D118" s="5" t="str">
        <f>_xlfn.XLOOKUP($E118,'Raw Data'!$E:$E,'Raw Data'!D:D,"ERROR",0,1)</f>
        <v>www.amazon.ae/dp/B07JGGS6QG</v>
      </c>
      <c r="E118" s="5" t="s">
        <v>317</v>
      </c>
      <c r="F118" s="9" t="str">
        <f>_xlfn.XLOOKUP($E118,'Raw Data'!$E:$E,'Raw Data'!F:F,"ERROR",0,1)</f>
        <v>Lottabody Refine Me Curl Defining Mousse, Medium Hold for Soft Curls, Moisturizes, Controls Frizz, 7 Fl Oz Lottabody Refine Me Curl Defining Mousse, Medium Hold for Soft Curls, Moisturizes, Controls Frizz, 7 Fl Oz</v>
      </c>
      <c r="G118" s="10">
        <f>_xlfn.XLOOKUP($E118,'Raw Data'!$E:$E,'Raw Data'!G:G,"ERROR",0,1)</f>
        <v>33</v>
      </c>
      <c r="H118" s="9">
        <f>_xlfn.XLOOKUP($E118,'Raw Data'!$E:$E,'Raw Data'!H:H,"ERROR",0,1)</f>
        <v>942.86</v>
      </c>
      <c r="I118" s="9">
        <f>_xlfn.XLOOKUP($E118,'Raw Data'!$E:$E,'Raw Data'!I:I,"ERROR",0,1)</f>
        <v>0.00126232086941758</v>
      </c>
      <c r="J118" s="9" t="str">
        <f>_xlfn.XLOOKUP($E118,'Raw Data'!$E:$E,'Raw Data'!J:J,"ERROR",0,1)</f>
        <v>No</v>
      </c>
      <c r="K118" s="14" t="str">
        <f t="array" ref="K118">_xlfn.IFS(AND(L118&gt;0,L118&lt;=5),"0 to 5",AND(L118&gt;5,L118&lt;=10),"5 to 10",AND(L118&gt;10,L118&lt;=15),"10 to 15",AND(L118&gt;15,L118&lt;=20),"15 to 20",AND(L118&gt;20,L118&lt;=30),"20 to 30",AND(L118&gt;30,L118&lt;=40),"30 to 40",AND(L118&gt;40,L118&lt;=50),"40 to 50",AND(L118&gt;50,L118&lt;=75),"50 to 75",AND(L118&gt;75,L118&lt;=100),"75 to 100",AND(L118&gt;100,L118&lt;=150),"100 to 150",AND(L118&gt;150,L118&lt;=200),"150 to 200",AND(L118&gt;200,L118&lt;=250),"200 to 250",AND(L118&gt;250,L118&lt;=300),"250 to 300",AND(L118&gt;300,L118&lt;=400),"300 to 400",AND(L118&gt;400,L118&lt;=500),"400 to 500",L118&gt;500,"500+")</f>
        <v>20 to 30</v>
      </c>
      <c r="L118" s="9">
        <f>_xlfn.XLOOKUP($E118,'Raw Data'!$E:$E,'Raw Data'!L:L,"ERROR",0,1)</f>
        <v>29.8</v>
      </c>
      <c r="M118" s="14" t="str">
        <f t="array" ref="M118">_xlfn.IFS(AND(N118&gt;0,N118&lt;=5),"0 to 5",AND(N118&gt;5,N118&lt;=10),"5 to 10",AND(N118&gt;10,N118&lt;=15),"10 to 15",AND(N118&gt;15,N118&lt;=20),"15 to 20",AND(N118&gt;20,N118&lt;=30),"20 to 30",AND(N118&gt;30,N118&lt;=40),"30 to 40",AND(N118&gt;40,N118&lt;=50),"40 to 50",AND(N118&gt;50,N118&lt;=75),"50 to 75",AND(N118&gt;75,N118&lt;=100),"75 to 100",AND(N118&gt;100,N118&lt;=150),"100 to 150",AND(N118&gt;150,N118&lt;=200),"150 to 200",AND(N118&gt;200,N118&lt;=250),"200 to 250",AND(N118&gt;250,N118&lt;=300),"250 to 300",AND(N118&gt;300,N118&lt;=400),"300 to 400",AND(N118&gt;400,N118&lt;=500),"400 to 500",N118&gt;500,"500+")</f>
        <v>30 to 40</v>
      </c>
      <c r="N118" s="9">
        <f>_xlfn.XLOOKUP($E118,'Raw Data'!$E:$E,'Raw Data'!N:N,"ERROR",0,1)</f>
        <v>36.86</v>
      </c>
      <c r="O118" s="14" t="str">
        <f t="array" ref="O118">_xlfn.IFS(P118=0,"No Discount",AND(P118&gt;0,P118&lt;=0.02),"0% to 2%",AND(P118&gt;0.02,P118&lt;=0.04),"2% to 4%",AND(P118&gt;0.04,P118&lt;=0.06),"4% to 6%",AND(P118&gt;0.06,P118&lt;=0.08),"6% to 8%",AND(P118&gt;0.08,P118&lt;=0.1),"8% to 10%",AND(P118&gt;0.1,P118&lt;=0.15),"10% to 15%",AND(P118&gt;0.15,P118&lt;=0.2),"15% to 20%",AND(P118&gt;0.2,P118&lt;=0.25),"20% to 25%",AND(P118&gt;0.25,P118&lt;=0.3),"25% to 30%",AND(P118&gt;0.3,P118&lt;=0.4),"30% to 40%",AND(P118&gt;0.4,P118&lt;=0.5),"40% to 50%",AND(P118&gt;0.5,P118&lt;=0.75),"50% to 75%",AND(P118&gt;0.75,P118&lt;=1),"75% to 100%")</f>
        <v>15% to 20%</v>
      </c>
      <c r="P118" s="10">
        <f>_xlfn.XLOOKUP($E118,'Raw Data'!$E:$E,'Raw Data'!P:P,"ERROR",0,1)</f>
        <v>0.191535539880629</v>
      </c>
      <c r="Q118" s="9">
        <f>_xlfn.XLOOKUP($E118,'Raw Data'!$E:$E,'Raw Data'!Q:Q,"ERROR",0,1)</f>
        <v>7</v>
      </c>
      <c r="R118" s="9" t="str">
        <f>_xlfn.XLOOKUP($E118,'Raw Data'!$E:$E,'Raw Data'!R:R,"ERROR",0,1)</f>
        <v>fl oz</v>
      </c>
      <c r="S118" s="5" t="str">
        <f t="array" ref="S118">_xlfn.IFS(AND(T118&gt;0,T118&lt;=0.05),"0 to 0.05",AND(T118&gt;0.05,T118&lt;=0.1),"0.05 to 0.1",AND(T118&gt;0.1,T118&lt;=0.2),"0.1 to 0.2",AND(T118&gt;0.2,T118&lt;=0.3),"0.2 to 0.3",AND(T118&gt;0.3,T118&lt;=0.4),"0.3 to 0.4",AND(T118&gt;0.4,T118&lt;=0.5),"0.4 to 0.5",AND(T118&gt;0.5,T118&lt;=0.75),"0.5 to 0.75",AND(T118&gt;0.75,T118&lt;=1),"0.75 to 1",AND(T118&gt;1,T118&lt;=2),"1 to 2",AND(T118&gt;2,T118&lt;=3),"2 to 3",AND(T118&gt;3,T118&lt;=4),"3 to 4",AND(T118&gt;4,T118&lt;=5),"4 to 5",AND(T118&gt;5,T118&lt;=10),"5 to 10",T118&gt;10,"10+")</f>
        <v>0.1 to 0.2</v>
      </c>
      <c r="T118" s="10">
        <f>_xlfn.XLOOKUP($E118,'Raw Data'!$E:$E,'Raw Data'!T:T,"ERROR",0,1)</f>
        <v>0.138431065045877</v>
      </c>
      <c r="U118" s="15" t="str">
        <f t="array" ref="U118">_xlfn.IFS(AND(V118&gt;0,V118&lt;=0.05),"0 to 0.05",AND(V118&gt;0.05,V118&lt;=0.1),"0.05 to 0.1",AND(V118&gt;0.1,V118&lt;=0.2),"0.1 to 0.2",AND(V118&gt;0.2,V118&lt;=0.3),"0.2 to 0.3",AND(V118&gt;0.3,V118&lt;=0.4),"0.3 to 0.4",AND(V118&gt;0.4,V118&lt;=0.5),"0.4 to 0.5",AND(V118&gt;0.5,V118&lt;=0.75),"0.5 to 0.75",AND(V118&gt;0.75,V118&lt;=1),"0.75 to 1",AND(V118&gt;1,V118&lt;=2),"1 to 2",AND(V118&gt;2,V118&lt;=3),"2 to 3",AND(V118&gt;3,V118&lt;=4),"3 to 4",AND(V118&gt;4,V118&lt;=5),"4 to 5",AND(V118&gt;5,V118&lt;=10),"5 to 10",V118&gt;10,"10+")</f>
        <v>0 to 0.05</v>
      </c>
      <c r="V118" s="10">
        <f>_xlfn.XLOOKUP($E118,'Raw Data'!$E:$E,'Raw Data'!V:V,"ERROR",0,1)</f>
        <v>0.0462313303875698</v>
      </c>
      <c r="W118" s="15" t="str">
        <f t="array" ref="W118">_xlfn.IFS(AND(X118&gt;0,X118&lt;=0.05),"0 to 0.05",AND(X118&gt;0.05,X118&lt;=0.1),"0.05 to 0.1",AND(X118&gt;0.1,X118&lt;=0.2),"0.1 to 0.2",AND(X118&gt;0.2,X118&lt;=0.3),"0.2 to 0.3",AND(X118&gt;0.3,X118&lt;=0.4),"0.3 to 0.4",AND(X118&gt;0.4,X118&lt;=0.5),"0.4 to 0.5",AND(X118&gt;0.5,X118&lt;=0.75),"0.5 to 0.75",AND(X118&gt;0.75,X118&lt;=1),"0.75 to 1",AND(X118&gt;1,X118&lt;=2),"1 to 2",AND(X118&gt;2,X118&lt;=3),"2 to 3",AND(X118&gt;3,X118&lt;=4),"3 to 4",AND(X118&gt;4,X118&lt;=5),"4 to 5",AND(X118&gt;5,X118&lt;=10),"5 to 10",X118&gt;10,"10+")</f>
        <v>0 to 0.05</v>
      </c>
      <c r="X118" s="16">
        <f t="shared" si="6"/>
        <v>0.0373763875623869</v>
      </c>
      <c r="Y118" s="5" t="str">
        <f t="array" ref="Y118">_xlfn.IFS(AND(Z118&gt;0,Z118&lt;=1),"0 to 1",AND(Z118&gt;1,Z118&lt;=2),"1 to 2",AND(Z118&gt;2,Z118&lt;=4),"2 to 4",AND(Z118&gt;4,Z118&lt;=6),"4 to 6",AND(Z118&gt;6,Z118&lt;=8),"6 to 8",AND(Z118&gt;8,Z118&lt;=10),"8 to 10",AND(Z118&gt;10,Z118&lt;=15),"10 to 15",AND(Z118&gt;15,Z118&lt;=20),"15 to 20",AND(Z118&gt;20,Z118&lt;=25),"20 to 25",AND(Z118&gt;25,Z118&lt;=30),"25 to 30",AND(Z118&gt;30,Z118&lt;=40),"30 to 40",AND(Z118&gt;40,Z118&lt;=50),"40 to 50",Z118&gt;50,"50+")</f>
        <v>6 to 8</v>
      </c>
      <c r="Z118" s="9">
        <f>_xlfn.XLOOKUP($E118,'Raw Data'!$E:$E,'Raw Data'!Z:Z,"ERROR",0,1)</f>
        <v>7.28</v>
      </c>
      <c r="AA118" s="9" t="str">
        <f>_xlfn.XLOOKUP($E118,'Raw Data'!$E:$E,'Raw Data'!AA:AA,"ERROR",0,1)</f>
        <v>oz</v>
      </c>
    </row>
    <row r="119" hidden="1" spans="1:27">
      <c r="A119" s="5" t="str">
        <f>_xlfn.XLOOKUP($E119,'Raw Data'!$E:$E,'Raw Data'!A:A,"ERROR",0,1)</f>
        <v>AE</v>
      </c>
      <c r="B119" s="5" t="str">
        <f>_xlfn.XLOOKUP($E119,'Raw Data'!$E:$E,'Raw Data'!B:B,"ERROR",0,1)</f>
        <v>Hair Mousses</v>
      </c>
      <c r="C119" s="5" t="str">
        <f>_xlfn.XLOOKUP($E119,'Raw Data'!$E:$E,'Raw Data'!C:C,"ERROR",0,1)</f>
        <v>john frieda</v>
      </c>
      <c r="D119" s="5" t="str">
        <f>_xlfn.XLOOKUP($E119,'Raw Data'!$E:$E,'Raw Data'!D:D,"ERROR",0,1)</f>
        <v>www.amazon.ae/dp/B004801M82</v>
      </c>
      <c r="E119" s="5" t="s">
        <v>318</v>
      </c>
      <c r="F119" s="9" t="str">
        <f>_xlfn.XLOOKUP($E119,'Raw Data'!$E:$E,'Raw Data'!F:F,"ERROR",0,1)</f>
        <v>John Frieda Frizz Ease Dream Curls Curl Reviver Mousse with Heat Protection 200 ml for Naturally Wavy &amp; Curly Hair John Frieda Frizz Ease Dream Curls Curl Reviver Mousse with Heat Protection 200 ml for Naturally Wavy &amp; Curly Hair</v>
      </c>
      <c r="G119" s="10">
        <f>_xlfn.XLOOKUP($E119,'Raw Data'!$E:$E,'Raw Data'!G:G,"ERROR",0,1)</f>
        <v>10</v>
      </c>
      <c r="H119" s="9">
        <f>_xlfn.XLOOKUP($E119,'Raw Data'!$E:$E,'Raw Data'!H:H,"ERROR",0,1)</f>
        <v>941.37</v>
      </c>
      <c r="I119" s="9">
        <f>_xlfn.XLOOKUP($E119,'Raw Data'!$E:$E,'Raw Data'!I:I,"ERROR",0,1)</f>
        <v>0.0012603260259674</v>
      </c>
      <c r="J119" s="9" t="str">
        <f>_xlfn.XLOOKUP($E119,'Raw Data'!$E:$E,'Raw Data'!J:J,"ERROR",0,1)</f>
        <v>No</v>
      </c>
      <c r="K119" s="14" t="str">
        <f t="array" ref="K119">_xlfn.IFS(AND(L119&gt;0,L119&lt;=5),"0 to 5",AND(L119&gt;5,L119&lt;=10),"5 to 10",AND(L119&gt;10,L119&lt;=15),"10 to 15",AND(L119&gt;15,L119&lt;=20),"15 to 20",AND(L119&gt;20,L119&lt;=30),"20 to 30",AND(L119&gt;30,L119&lt;=40),"30 to 40",AND(L119&gt;40,L119&lt;=50),"40 to 50",AND(L119&gt;50,L119&lt;=75),"50 to 75",AND(L119&gt;75,L119&lt;=100),"75 to 100",AND(L119&gt;100,L119&lt;=150),"100 to 150",AND(L119&gt;150,L119&lt;=200),"150 to 200",AND(L119&gt;200,L119&lt;=250),"200 to 250",AND(L119&gt;250,L119&lt;=300),"250 to 300",AND(L119&gt;300,L119&lt;=400),"300 to 400",AND(L119&gt;400,L119&lt;=500),"400 to 500",L119&gt;500,"500+")</f>
        <v>75 to 100</v>
      </c>
      <c r="L119" s="9">
        <f>_xlfn.XLOOKUP($E119,'Raw Data'!$E:$E,'Raw Data'!L:L,"ERROR",0,1)</f>
        <v>95.98</v>
      </c>
      <c r="M119" s="14" t="str">
        <f t="array" ref="M119">_xlfn.IFS(AND(N119&gt;0,N119&lt;=5),"0 to 5",AND(N119&gt;5,N119&lt;=10),"5 to 10",AND(N119&gt;10,N119&lt;=15),"10 to 15",AND(N119&gt;15,N119&lt;=20),"15 to 20",AND(N119&gt;20,N119&lt;=30),"20 to 30",AND(N119&gt;30,N119&lt;=40),"30 to 40",AND(N119&gt;40,N119&lt;=50),"40 to 50",AND(N119&gt;50,N119&lt;=75),"50 to 75",AND(N119&gt;75,N119&lt;=100),"75 to 100",AND(N119&gt;100,N119&lt;=150),"100 to 150",AND(N119&gt;150,N119&lt;=200),"150 to 200",AND(N119&gt;200,N119&lt;=250),"200 to 250",AND(N119&gt;250,N119&lt;=300),"250 to 300",AND(N119&gt;300,N119&lt;=400),"300 to 400",AND(N119&gt;400,N119&lt;=500),"400 to 500",N119&gt;500,"500+")</f>
        <v>100 to 150</v>
      </c>
      <c r="N119" s="9">
        <f>_xlfn.XLOOKUP($E119,'Raw Data'!$E:$E,'Raw Data'!N:N,"ERROR",0,1)</f>
        <v>108.3</v>
      </c>
      <c r="O119" s="14" t="str">
        <f t="array" ref="O119">_xlfn.IFS(P119=0,"No Discount",AND(P119&gt;0,P119&lt;=0.02),"0% to 2%",AND(P119&gt;0.02,P119&lt;=0.04),"2% to 4%",AND(P119&gt;0.04,P119&lt;=0.06),"4% to 6%",AND(P119&gt;0.06,P119&lt;=0.08),"6% to 8%",AND(P119&gt;0.08,P119&lt;=0.1),"8% to 10%",AND(P119&gt;0.1,P119&lt;=0.15),"10% to 15%",AND(P119&gt;0.15,P119&lt;=0.2),"15% to 20%",AND(P119&gt;0.2,P119&lt;=0.25),"20% to 25%",AND(P119&gt;0.25,P119&lt;=0.3),"25% to 30%",AND(P119&gt;0.3,P119&lt;=0.4),"30% to 40%",AND(P119&gt;0.4,P119&lt;=0.5),"40% to 50%",AND(P119&gt;0.5,P119&lt;=0.75),"50% to 75%",AND(P119&gt;0.75,P119&lt;=1),"75% to 100%")</f>
        <v>10% to 15%</v>
      </c>
      <c r="P119" s="10">
        <f>_xlfn.XLOOKUP($E119,'Raw Data'!$E:$E,'Raw Data'!P:P,"ERROR",0,1)</f>
        <v>0.113758079409049</v>
      </c>
      <c r="Q119" s="9">
        <f>_xlfn.XLOOKUP($E119,'Raw Data'!$E:$E,'Raw Data'!Q:Q,"ERROR",0,1)</f>
        <v>200</v>
      </c>
      <c r="R119" s="9" t="str">
        <f>_xlfn.XLOOKUP($E119,'Raw Data'!$E:$E,'Raw Data'!R:R,"ERROR",0,1)</f>
        <v>ml</v>
      </c>
      <c r="S119" s="5" t="str">
        <f t="array" ref="S119">_xlfn.IFS(AND(T119&gt;0,T119&lt;=0.05),"0 to 0.05",AND(T119&gt;0.05,T119&lt;=0.1),"0.05 to 0.1",AND(T119&gt;0.1,T119&lt;=0.2),"0.1 to 0.2",AND(T119&gt;0.2,T119&lt;=0.3),"0.2 to 0.3",AND(T119&gt;0.3,T119&lt;=0.4),"0.3 to 0.4",AND(T119&gt;0.4,T119&lt;=0.5),"0.4 to 0.5",AND(T119&gt;0.5,T119&lt;=0.75),"0.5 to 0.75",AND(T119&gt;0.75,T119&lt;=1),"0.75 to 1",AND(T119&gt;1,T119&lt;=2),"1 to 2",AND(T119&gt;2,T119&lt;=3),"2 to 3",AND(T119&gt;3,T119&lt;=4),"3 to 4",AND(T119&gt;4,T119&lt;=5),"4 to 5",AND(T119&gt;5,T119&lt;=10),"5 to 10",T119&gt;10,"10+")</f>
        <v>0.4 to 0.5</v>
      </c>
      <c r="T119" s="10">
        <f>_xlfn.XLOOKUP($E119,'Raw Data'!$E:$E,'Raw Data'!T:T,"ERROR",0,1)</f>
        <v>0.480156403519479</v>
      </c>
      <c r="U119" s="15" t="str">
        <f t="array" ref="U119">_xlfn.IFS(AND(V119&gt;0,V119&lt;=0.05),"0 to 0.05",AND(V119&gt;0.05,V119&lt;=0.1),"0.05 to 0.1",AND(V119&gt;0.1,V119&lt;=0.2),"0.1 to 0.2",AND(V119&gt;0.2,V119&lt;=0.3),"0.2 to 0.3",AND(V119&gt;0.3,V119&lt;=0.4),"0.3 to 0.4",AND(V119&gt;0.4,V119&lt;=0.5),"0.4 to 0.5",AND(V119&gt;0.5,V119&lt;=0.75),"0.5 to 0.75",AND(V119&gt;0.75,V119&lt;=1),"0.75 to 1",AND(V119&gt;1,V119&lt;=2),"1 to 2",AND(V119&gt;2,V119&lt;=3),"2 to 3",AND(V119&gt;3,V119&lt;=4),"3 to 4",AND(V119&gt;4,V119&lt;=5),"4 to 5",AND(V119&gt;5,V119&lt;=10),"5 to 10",V119&gt;10,"10+")</f>
        <v>0.1 to 0.2</v>
      </c>
      <c r="V119" s="10">
        <f>_xlfn.XLOOKUP($E119,'Raw Data'!$E:$E,'Raw Data'!V:V,"ERROR",0,1)</f>
        <v>0.146283115183508</v>
      </c>
      <c r="W119" s="15" t="str">
        <f t="array" ref="W119">_xlfn.IFS(AND(X119&gt;0,X119&lt;=0.05),"0 to 0.05",AND(X119&gt;0.05,X119&lt;=0.1),"0.05 to 0.1",AND(X119&gt;0.1,X119&lt;=0.2),"0.1 to 0.2",AND(X119&gt;0.2,X119&lt;=0.3),"0.2 to 0.3",AND(X119&gt;0.3,X119&lt;=0.4),"0.3 to 0.4",AND(X119&gt;0.4,X119&lt;=0.5),"0.4 to 0.5",AND(X119&gt;0.5,X119&lt;=0.75),"0.5 to 0.75",AND(X119&gt;0.75,X119&lt;=1),"0.75 to 1",AND(X119&gt;1,X119&lt;=2),"1 to 2",AND(X119&gt;2,X119&lt;=3),"2 to 3",AND(X119&gt;3,X119&lt;=4),"3 to 4",AND(X119&gt;4,X119&lt;=5),"4 to 5",AND(X119&gt;5,X119&lt;=10),"5 to 10",X119&gt;10,"10+")</f>
        <v>0.1 to 0.2</v>
      </c>
      <c r="X119" s="16">
        <f t="shared" si="6"/>
        <v>0.129642228950259</v>
      </c>
      <c r="Y119" s="5" t="str">
        <f t="array" ref="Y119">_xlfn.IFS(AND(Z119&gt;0,Z119&lt;=1),"0 to 1",AND(Z119&gt;1,Z119&lt;=2),"1 to 2",AND(Z119&gt;2,Z119&lt;=4),"2 to 4",AND(Z119&gt;4,Z119&lt;=6),"4 to 6",AND(Z119&gt;6,Z119&lt;=8),"6 to 8",AND(Z119&gt;8,Z119&lt;=10),"8 to 10",AND(Z119&gt;10,Z119&lt;=15),"10 to 15",AND(Z119&gt;15,Z119&lt;=20),"15 to 20",AND(Z119&gt;20,Z119&lt;=25),"20 to 25",AND(Z119&gt;25,Z119&lt;=30),"25 to 30",AND(Z119&gt;30,Z119&lt;=40),"30 to 40",AND(Z119&gt;40,Z119&lt;=50),"40 to 50",Z119&gt;50,"50+")</f>
        <v>6 to 8</v>
      </c>
      <c r="Z119" s="9">
        <f>_xlfn.XLOOKUP($E119,'Raw Data'!$E:$E,'Raw Data'!Z:Z,"ERROR",0,1)</f>
        <v>6.76</v>
      </c>
      <c r="AA119" s="9" t="str">
        <f>_xlfn.XLOOKUP($E119,'Raw Data'!$E:$E,'Raw Data'!AA:AA,"ERROR",0,1)</f>
        <v>oz</v>
      </c>
    </row>
    <row r="120" hidden="1" spans="1:27">
      <c r="A120" s="5" t="str">
        <f>_xlfn.XLOOKUP($E120,'Raw Data'!$E:$E,'Raw Data'!A:A,"ERROR",0,1)</f>
        <v>AE</v>
      </c>
      <c r="B120" s="5" t="str">
        <f>_xlfn.XLOOKUP($E120,'Raw Data'!$E:$E,'Raw Data'!B:B,"ERROR",0,1)</f>
        <v>Hair Mousses</v>
      </c>
      <c r="C120" s="5" t="str">
        <f>_xlfn.XLOOKUP($E120,'Raw Data'!$E:$E,'Raw Data'!C:C,"ERROR",0,1)</f>
        <v>kÃ©rastase</v>
      </c>
      <c r="D120" s="5" t="str">
        <f>_xlfn.XLOOKUP($E120,'Raw Data'!$E:$E,'Raw Data'!D:D,"ERROR",0,1)</f>
        <v>www.amazon.ae/dp/B00K0LUFIQ</v>
      </c>
      <c r="E120" s="5" t="s">
        <v>319</v>
      </c>
      <c r="F120" s="9" t="str">
        <f>_xlfn.XLOOKUP($E120,'Raw Data'!$E:$E,'Raw Data'!F:F,"ERROR",0,1)</f>
        <v>KERASTASE Densifique Densimorphose  Hair   Mousse  | Volumizing &amp; Thickening Styling  Mousse  | Adds Shine | With Hyaluronic Acid | For Fine, Thin &amp; Thinning  Hair  | 5.1 Fl Oz</v>
      </c>
      <c r="G120" s="10">
        <f>_xlfn.XLOOKUP($E120,'Raw Data'!$E:$E,'Raw Data'!G:G,"ERROR",0,1)</f>
        <v>4</v>
      </c>
      <c r="H120" s="9">
        <f>_xlfn.XLOOKUP($E120,'Raw Data'!$E:$E,'Raw Data'!H:H,"ERROR",0,1)</f>
        <v>933.34</v>
      </c>
      <c r="I120" s="9">
        <f>_xlfn.XLOOKUP($E120,'Raw Data'!$E:$E,'Raw Data'!I:I,"ERROR",0,1)</f>
        <v>0.00124957529247417</v>
      </c>
      <c r="J120" s="9" t="str">
        <f>_xlfn.XLOOKUP($E120,'Raw Data'!$E:$E,'Raw Data'!J:J,"ERROR",0,1)</f>
        <v>No</v>
      </c>
      <c r="K120" s="14" t="str">
        <f t="array" ref="K120">_xlfn.IFS(AND(L120&gt;0,L120&lt;=5),"0 to 5",AND(L120&gt;5,L120&lt;=10),"5 to 10",AND(L120&gt;10,L120&lt;=15),"10 to 15",AND(L120&gt;15,L120&lt;=20),"15 to 20",AND(L120&gt;20,L120&lt;=30),"20 to 30",AND(L120&gt;30,L120&lt;=40),"30 to 40",AND(L120&gt;40,L120&lt;=50),"40 to 50",AND(L120&gt;50,L120&lt;=75),"50 to 75",AND(L120&gt;75,L120&lt;=100),"75 to 100",AND(L120&gt;100,L120&lt;=150),"100 to 150",AND(L120&gt;150,L120&lt;=200),"150 to 200",AND(L120&gt;200,L120&lt;=250),"200 to 250",AND(L120&gt;250,L120&lt;=300),"250 to 300",AND(L120&gt;300,L120&lt;=400),"300 to 400",AND(L120&gt;400,L120&lt;=500),"400 to 500",L120&gt;500,"500+")</f>
        <v>200 to 250</v>
      </c>
      <c r="L120" s="9">
        <f>_xlfn.XLOOKUP($E120,'Raw Data'!$E:$E,'Raw Data'!L:L,"ERROR",0,1)</f>
        <v>236.29</v>
      </c>
      <c r="M120" s="14" t="str">
        <f t="array" ref="M120">_xlfn.IFS(AND(N120&gt;0,N120&lt;=5),"0 to 5",AND(N120&gt;5,N120&lt;=10),"5 to 10",AND(N120&gt;10,N120&lt;=15),"10 to 15",AND(N120&gt;15,N120&lt;=20),"15 to 20",AND(N120&gt;20,N120&lt;=30),"20 to 30",AND(N120&gt;30,N120&lt;=40),"30 to 40",AND(N120&gt;40,N120&lt;=50),"40 to 50",AND(N120&gt;50,N120&lt;=75),"50 to 75",AND(N120&gt;75,N120&lt;=100),"75 to 100",AND(N120&gt;100,N120&lt;=150),"100 to 150",AND(N120&gt;150,N120&lt;=200),"150 to 200",AND(N120&gt;200,N120&lt;=250),"200 to 250",AND(N120&gt;250,N120&lt;=300),"250 to 300",AND(N120&gt;300,N120&lt;=400),"300 to 400",AND(N120&gt;400,N120&lt;=500),"400 to 500",N120&gt;500,"500+")</f>
        <v>200 to 250</v>
      </c>
      <c r="N120" s="9">
        <f>_xlfn.XLOOKUP($E120,'Raw Data'!$E:$E,'Raw Data'!N:N,"ERROR",0,1)</f>
        <v>236.29</v>
      </c>
      <c r="O120" s="14" t="str">
        <f t="array" ref="O120">_xlfn.IFS(P120=0,"No Discount",AND(P120&gt;0,P120&lt;=0.02),"0% to 2%",AND(P120&gt;0.02,P120&lt;=0.04),"2% to 4%",AND(P120&gt;0.04,P120&lt;=0.06),"4% to 6%",AND(P120&gt;0.06,P120&lt;=0.08),"6% to 8%",AND(P120&gt;0.08,P120&lt;=0.1),"8% to 10%",AND(P120&gt;0.1,P120&lt;=0.15),"10% to 15%",AND(P120&gt;0.15,P120&lt;=0.2),"15% to 20%",AND(P120&gt;0.2,P120&lt;=0.25),"20% to 25%",AND(P120&gt;0.25,P120&lt;=0.3),"25% to 30%",AND(P120&gt;0.3,P120&lt;=0.4),"30% to 40%",AND(P120&gt;0.4,P120&lt;=0.5),"40% to 50%",AND(P120&gt;0.5,P120&lt;=0.75),"50% to 75%",AND(P120&gt;0.75,P120&lt;=1),"75% to 100%")</f>
        <v>No Discount</v>
      </c>
      <c r="P120" s="10">
        <f>_xlfn.XLOOKUP($E120,'Raw Data'!$E:$E,'Raw Data'!P:P,"ERROR",0,1)</f>
        <v>0</v>
      </c>
      <c r="Q120" s="9">
        <f>_xlfn.XLOOKUP($E120,'Raw Data'!$E:$E,'Raw Data'!Q:Q,"ERROR",0,1)</f>
        <v>5.1</v>
      </c>
      <c r="R120" s="9" t="str">
        <f>_xlfn.XLOOKUP($E120,'Raw Data'!$E:$E,'Raw Data'!R:R,"ERROR",0,1)</f>
        <v>fl oz</v>
      </c>
      <c r="S120" s="5" t="str">
        <f t="array" ref="S120">_xlfn.IFS(AND(T120&gt;0,T120&lt;=0.05),"0 to 0.05",AND(T120&gt;0.05,T120&lt;=0.1),"0.05 to 0.1",AND(T120&gt;0.1,T120&lt;=0.2),"0.1 to 0.2",AND(T120&gt;0.2,T120&lt;=0.3),"0.2 to 0.3",AND(T120&gt;0.3,T120&lt;=0.4),"0.3 to 0.4",AND(T120&gt;0.4,T120&lt;=0.5),"0.4 to 0.5",AND(T120&gt;0.5,T120&lt;=0.75),"0.5 to 0.75",AND(T120&gt;0.75,T120&lt;=1),"0.75 to 1",AND(T120&gt;1,T120&lt;=2),"1 to 2",AND(T120&gt;2,T120&lt;=3),"2 to 3",AND(T120&gt;3,T120&lt;=4),"3 to 4",AND(T120&gt;4,T120&lt;=5),"4 to 5",AND(T120&gt;5,T120&lt;=10),"5 to 10",T120&gt;10,"10+")</f>
        <v>1 to 2</v>
      </c>
      <c r="T120" s="10">
        <f>_xlfn.XLOOKUP($E120,'Raw Data'!$E:$E,'Raw Data'!T:T,"ERROR",0,1)</f>
        <v>1.50657411842238</v>
      </c>
      <c r="U120" s="15" t="str">
        <f t="array" ref="U120">_xlfn.IFS(AND(V120&gt;0,V120&lt;=0.05),"0 to 0.05",AND(V120&gt;0.05,V120&lt;=0.1),"0.05 to 0.1",AND(V120&gt;0.1,V120&lt;=0.2),"0.1 to 0.2",AND(V120&gt;0.2,V120&lt;=0.3),"0.2 to 0.3",AND(V120&gt;0.3,V120&lt;=0.4),"0.3 to 0.4",AND(V120&gt;0.4,V120&lt;=0.5),"0.4 to 0.5",AND(V120&gt;0.5,V120&lt;=0.75),"0.5 to 0.75",AND(V120&gt;0.75,V120&lt;=1),"0.75 to 1",AND(V120&gt;1,V120&lt;=2),"1 to 2",AND(V120&gt;2,V120&lt;=3),"2 to 3",AND(V120&gt;3,V120&lt;=4),"3 to 4",AND(V120&gt;4,V120&lt;=5),"4 to 5",AND(V120&gt;5,V120&lt;=10),"5 to 10",V120&gt;10,"10+")</f>
        <v>0.4 to 0.5</v>
      </c>
      <c r="V120" s="10">
        <f>_xlfn.XLOOKUP($E120,'Raw Data'!$E:$E,'Raw Data'!V:V,"ERROR",0,1)</f>
        <v>0.406775011974041</v>
      </c>
      <c r="W120" s="15" t="str">
        <f t="array" ref="W120">_xlfn.IFS(AND(X120&gt;0,X120&lt;=0.05),"0 to 0.05",AND(X120&gt;0.05,X120&lt;=0.1),"0.05 to 0.1",AND(X120&gt;0.1,X120&lt;=0.2),"0.1 to 0.2",AND(X120&gt;0.2,X120&lt;=0.3),"0.2 to 0.3",AND(X120&gt;0.3,X120&lt;=0.4),"0.3 to 0.4",AND(X120&gt;0.4,X120&lt;=0.5),"0.4 to 0.5",AND(X120&gt;0.5,X120&lt;=0.75),"0.5 to 0.75",AND(X120&gt;0.75,X120&lt;=1),"0.75 to 1",AND(X120&gt;1,X120&lt;=2),"1 to 2",AND(X120&gt;2,X120&lt;=3),"2 to 3",AND(X120&gt;3,X120&lt;=4),"3 to 4",AND(X120&gt;4,X120&lt;=5),"4 to 5",AND(X120&gt;5,X120&lt;=10),"5 to 10",X120&gt;10,"10+")</f>
        <v>0.4 to 0.5</v>
      </c>
      <c r="X120" s="16">
        <f t="shared" si="6"/>
        <v>0.406775011974041</v>
      </c>
      <c r="Y120" s="5" t="str">
        <f t="array" ref="Y120">_xlfn.IFS(AND(Z120&gt;0,Z120&lt;=1),"0 to 1",AND(Z120&gt;1,Z120&lt;=2),"1 to 2",AND(Z120&gt;2,Z120&lt;=4),"2 to 4",AND(Z120&gt;4,Z120&lt;=6),"4 to 6",AND(Z120&gt;6,Z120&lt;=8),"6 to 8",AND(Z120&gt;8,Z120&lt;=10),"8 to 10",AND(Z120&gt;10,Z120&lt;=15),"10 to 15",AND(Z120&gt;15,Z120&lt;=20),"15 to 20",AND(Z120&gt;20,Z120&lt;=25),"20 to 25",AND(Z120&gt;25,Z120&lt;=30),"25 to 30",AND(Z120&gt;30,Z120&lt;=40),"30 to 40",AND(Z120&gt;40,Z120&lt;=50),"40 to 50",Z120&gt;50,"50+")</f>
        <v>4 to 6</v>
      </c>
      <c r="Z120" s="9">
        <f>_xlfn.XLOOKUP($E120,'Raw Data'!$E:$E,'Raw Data'!Z:Z,"ERROR",0,1)</f>
        <v>5.304</v>
      </c>
      <c r="AA120" s="9" t="str">
        <f>_xlfn.XLOOKUP($E120,'Raw Data'!$E:$E,'Raw Data'!AA:AA,"ERROR",0,1)</f>
        <v>oz</v>
      </c>
    </row>
    <row r="121" hidden="1" spans="1:27">
      <c r="A121" s="5" t="str">
        <f>_xlfn.XLOOKUP($E121,'Raw Data'!$E:$E,'Raw Data'!A:A,"ERROR",0,1)</f>
        <v>AE</v>
      </c>
      <c r="B121" s="5" t="str">
        <f>_xlfn.XLOOKUP($E121,'Raw Data'!$E:$E,'Raw Data'!B:B,"ERROR",0,1)</f>
        <v>Hair Mousses</v>
      </c>
      <c r="C121" s="5" t="str">
        <f>_xlfn.XLOOKUP($E121,'Raw Data'!$E:$E,'Raw Data'!C:C,"ERROR",0,1)</f>
        <v>dove</v>
      </c>
      <c r="D121" s="5" t="str">
        <f>_xlfn.XLOOKUP($E121,'Raw Data'!$E:$E,'Raw Data'!D:D,"ERROR",0,1)</f>
        <v>www.amazon.ae/dp/B006T8BYAM</v>
      </c>
      <c r="E121" s="5" t="s">
        <v>320</v>
      </c>
      <c r="F121" s="9" t="str">
        <f>_xlfn.XLOOKUP($E121,'Raw Data'!$E:$E,'Raw Data'!F:F,"ERROR",0,1)</f>
        <v>Dove STYLE+care Curls Defining Mousse, Soft Hold 7 oz Dove STYLE+care Curls Defining Mousse, Soft Hold 7 oz</v>
      </c>
      <c r="G121" s="10">
        <f>_xlfn.XLOOKUP($E121,'Raw Data'!$E:$E,'Raw Data'!G:G,"ERROR",0,1)</f>
        <v>11</v>
      </c>
      <c r="H121" s="9">
        <f>_xlfn.XLOOKUP($E121,'Raw Data'!$E:$E,'Raw Data'!H:H,"ERROR",0,1)</f>
        <v>904.76</v>
      </c>
      <c r="I121" s="9">
        <f>_xlfn.XLOOKUP($E121,'Raw Data'!$E:$E,'Raw Data'!I:I,"ERROR",0,1)</f>
        <v>0.00121131178522182</v>
      </c>
      <c r="J121" s="9" t="str">
        <f>_xlfn.XLOOKUP($E121,'Raw Data'!$E:$E,'Raw Data'!J:J,"ERROR",0,1)</f>
        <v>No</v>
      </c>
      <c r="K121" s="14" t="str">
        <f t="array" ref="K121">_xlfn.IFS(AND(L121&gt;0,L121&lt;=5),"0 to 5",AND(L121&gt;5,L121&lt;=10),"5 to 10",AND(L121&gt;10,L121&lt;=15),"10 to 15",AND(L121&gt;15,L121&lt;=20),"15 to 20",AND(L121&gt;20,L121&lt;=30),"20 to 30",AND(L121&gt;30,L121&lt;=40),"30 to 40",AND(L121&gt;40,L121&lt;=50),"40 to 50",AND(L121&gt;50,L121&lt;=75),"50 to 75",AND(L121&gt;75,L121&lt;=100),"75 to 100",AND(L121&gt;100,L121&lt;=150),"100 to 150",AND(L121&gt;150,L121&lt;=200),"150 to 200",AND(L121&gt;200,L121&lt;=250),"200 to 250",AND(L121&gt;250,L121&lt;=300),"250 to 300",AND(L121&gt;300,L121&lt;=400),"300 to 400",AND(L121&gt;400,L121&lt;=500),"400 to 500",L121&gt;500,"500+")</f>
        <v>75 to 100</v>
      </c>
      <c r="L121" s="9">
        <f>_xlfn.XLOOKUP($E121,'Raw Data'!$E:$E,'Raw Data'!L:L,"ERROR",0,1)</f>
        <v>77.25</v>
      </c>
      <c r="M121" s="14" t="str">
        <f t="array" ref="M121">_xlfn.IFS(AND(N121&gt;0,N121&lt;=5),"0 to 5",AND(N121&gt;5,N121&lt;=10),"5 to 10",AND(N121&gt;10,N121&lt;=15),"10 to 15",AND(N121&gt;15,N121&lt;=20),"15 to 20",AND(N121&gt;20,N121&lt;=30),"20 to 30",AND(N121&gt;30,N121&lt;=40),"30 to 40",AND(N121&gt;40,N121&lt;=50),"40 to 50",AND(N121&gt;50,N121&lt;=75),"50 to 75",AND(N121&gt;75,N121&lt;=100),"75 to 100",AND(N121&gt;100,N121&lt;=150),"100 to 150",AND(N121&gt;150,N121&lt;=200),"150 to 200",AND(N121&gt;200,N121&lt;=250),"200 to 250",AND(N121&gt;250,N121&lt;=300),"250 to 300",AND(N121&gt;300,N121&lt;=400),"300 to 400",AND(N121&gt;400,N121&lt;=500),"400 to 500",N121&gt;500,"500+")</f>
        <v>75 to 100</v>
      </c>
      <c r="N121" s="9">
        <f>_xlfn.XLOOKUP($E121,'Raw Data'!$E:$E,'Raw Data'!N:N,"ERROR",0,1)</f>
        <v>79.86</v>
      </c>
      <c r="O121" s="14" t="str">
        <f t="array" ref="O121">_xlfn.IFS(P121=0,"No Discount",AND(P121&gt;0,P121&lt;=0.02),"0% to 2%",AND(P121&gt;0.02,P121&lt;=0.04),"2% to 4%",AND(P121&gt;0.04,P121&lt;=0.06),"4% to 6%",AND(P121&gt;0.06,P121&lt;=0.08),"6% to 8%",AND(P121&gt;0.08,P121&lt;=0.1),"8% to 10%",AND(P121&gt;0.1,P121&lt;=0.15),"10% to 15%",AND(P121&gt;0.15,P121&lt;=0.2),"15% to 20%",AND(P121&gt;0.2,P121&lt;=0.25),"20% to 25%",AND(P121&gt;0.25,P121&lt;=0.3),"25% to 30%",AND(P121&gt;0.3,P121&lt;=0.4),"30% to 40%",AND(P121&gt;0.4,P121&lt;=0.5),"40% to 50%",AND(P121&gt;0.5,P121&lt;=0.75),"50% to 75%",AND(P121&gt;0.75,P121&lt;=1),"75% to 100%")</f>
        <v>2% to 4%</v>
      </c>
      <c r="P121" s="10">
        <f>_xlfn.XLOOKUP($E121,'Raw Data'!$E:$E,'Raw Data'!P:P,"ERROR",0,1)</f>
        <v>0.0326821938392186</v>
      </c>
      <c r="Q121" s="9">
        <f>_xlfn.XLOOKUP($E121,'Raw Data'!$E:$E,'Raw Data'!Q:Q,"ERROR",0,1)</f>
        <v>7</v>
      </c>
      <c r="R121" s="9" t="str">
        <f>_xlfn.XLOOKUP($E121,'Raw Data'!$E:$E,'Raw Data'!R:R,"ERROR",0,1)</f>
        <v>oz</v>
      </c>
      <c r="S121" s="5" t="str">
        <f t="array" ref="S121">_xlfn.IFS(AND(T121&gt;0,T121&lt;=0.05),"0 to 0.05",AND(T121&gt;0.05,T121&lt;=0.1),"0.05 to 0.1",AND(T121&gt;0.1,T121&lt;=0.2),"0.1 to 0.2",AND(T121&gt;0.2,T121&lt;=0.3),"0.2 to 0.3",AND(T121&gt;0.3,T121&lt;=0.4),"0.3 to 0.4",AND(T121&gt;0.4,T121&lt;=0.5),"0.4 to 0.5",AND(T121&gt;0.5,T121&lt;=0.75),"0.5 to 0.75",AND(T121&gt;0.75,T121&lt;=1),"0.75 to 1",AND(T121&gt;1,T121&lt;=2),"1 to 2",AND(T121&gt;2,T121&lt;=3),"2 to 3",AND(T121&gt;3,T121&lt;=4),"3 to 4",AND(T121&gt;4,T121&lt;=5),"4 to 5",AND(T121&gt;5,T121&lt;=10),"5 to 10",T121&gt;10,"10+")</f>
        <v>0.3 to 0.4</v>
      </c>
      <c r="T121" s="10">
        <f>_xlfn.XLOOKUP($E121,'Raw Data'!$E:$E,'Raw Data'!T:T,"ERROR",0,1)</f>
        <v>0.373206435093483</v>
      </c>
      <c r="U121" s="15" t="str">
        <f t="array" ref="U121">_xlfn.IFS(AND(V121&gt;0,V121&lt;=0.05),"0 to 0.05",AND(V121&gt;0.05,V121&lt;=0.1),"0.05 to 0.1",AND(V121&gt;0.1,V121&lt;=0.2),"0.1 to 0.2",AND(V121&gt;0.2,V121&lt;=0.3),"0.2 to 0.3",AND(V121&gt;0.3,V121&lt;=0.4),"0.3 to 0.4",AND(V121&gt;0.4,V121&lt;=0.5),"0.4 to 0.5",AND(V121&gt;0.5,V121&lt;=0.75),"0.5 to 0.75",AND(V121&gt;0.75,V121&lt;=1),"0.75 to 1",AND(V121&gt;1,V121&lt;=2),"1 to 2",AND(V121&gt;2,V121&lt;=3),"2 to 3",AND(V121&gt;3,V121&lt;=4),"3 to 4",AND(V121&gt;4,V121&lt;=5),"4 to 5",AND(V121&gt;5,V121&lt;=10),"5 to 10",V121&gt;10,"10+")</f>
        <v>0.1 to 0.2</v>
      </c>
      <c r="V121" s="10">
        <f>_xlfn.XLOOKUP($E121,'Raw Data'!$E:$E,'Raw Data'!V:V,"ERROR",0,1)</f>
        <v>0.10417024977052</v>
      </c>
      <c r="W121" s="15" t="str">
        <f t="array" ref="W121">_xlfn.IFS(AND(X121&gt;0,X121&lt;=0.05),"0 to 0.05",AND(X121&gt;0.05,X121&lt;=0.1),"0.05 to 0.1",AND(X121&gt;0.1,X121&lt;=0.2),"0.1 to 0.2",AND(X121&gt;0.2,X121&lt;=0.3),"0.2 to 0.3",AND(X121&gt;0.3,X121&lt;=0.4),"0.3 to 0.4",AND(X121&gt;0.4,X121&lt;=0.5),"0.4 to 0.5",AND(X121&gt;0.5,X121&lt;=0.75),"0.5 to 0.75",AND(X121&gt;0.75,X121&lt;=1),"0.75 to 1",AND(X121&gt;1,X121&lt;=2),"1 to 2",AND(X121&gt;2,X121&lt;=3),"2 to 3",AND(X121&gt;3,X121&lt;=4),"3 to 4",AND(X121&gt;4,X121&lt;=5),"4 to 5",AND(X121&gt;5,X121&lt;=10),"5 to 10",X121&gt;10,"10+")</f>
        <v>0.1 to 0.2</v>
      </c>
      <c r="X121" s="16">
        <f t="shared" si="6"/>
        <v>0.10076573747524</v>
      </c>
      <c r="Y121" s="5" t="str">
        <f t="array" ref="Y121">_xlfn.IFS(AND(Z121&gt;0,Z121&lt;=1),"0 to 1",AND(Z121&gt;1,Z121&lt;=2),"1 to 2",AND(Z121&gt;2,Z121&lt;=4),"2 to 4",AND(Z121&gt;4,Z121&lt;=6),"4 to 6",AND(Z121&gt;6,Z121&lt;=8),"6 to 8",AND(Z121&gt;8,Z121&lt;=10),"8 to 10",AND(Z121&gt;10,Z121&lt;=15),"10 to 15",AND(Z121&gt;15,Z121&lt;=20),"15 to 20",AND(Z121&gt;20,Z121&lt;=25),"20 to 25",AND(Z121&gt;25,Z121&lt;=30),"25 to 30",AND(Z121&gt;30,Z121&lt;=40),"30 to 40",AND(Z121&gt;40,Z121&lt;=50),"40 to 50",Z121&gt;50,"50+")</f>
        <v>6 to 8</v>
      </c>
      <c r="Z121" s="9">
        <f>_xlfn.XLOOKUP($E121,'Raw Data'!$E:$E,'Raw Data'!Z:Z,"ERROR",0,1)</f>
        <v>7</v>
      </c>
      <c r="AA121" s="9" t="str">
        <f>_xlfn.XLOOKUP($E121,'Raw Data'!$E:$E,'Raw Data'!AA:AA,"ERROR",0,1)</f>
        <v>oz</v>
      </c>
    </row>
    <row r="122" hidden="1" spans="1:27">
      <c r="A122" s="5" t="str">
        <f>_xlfn.XLOOKUP($E122,'Raw Data'!$E:$E,'Raw Data'!A:A,"ERROR",0,1)</f>
        <v>AE</v>
      </c>
      <c r="B122" s="5" t="str">
        <f>_xlfn.XLOOKUP($E122,'Raw Data'!$E:$E,'Raw Data'!B:B,"ERROR",0,1)</f>
        <v>Hair Mousses</v>
      </c>
      <c r="C122" s="5" t="str">
        <f>_xlfn.XLOOKUP($E122,'Raw Data'!$E:$E,'Raw Data'!C:C,"ERROR",0,1)</f>
        <v>iGK</v>
      </c>
      <c r="D122" s="5" t="str">
        <f>_xlfn.XLOOKUP($E122,'Raw Data'!$E:$E,'Raw Data'!D:D,"ERROR",0,1)</f>
        <v>www.amazon.ae/dp/B091MJ3P9X</v>
      </c>
      <c r="E122" s="5" t="s">
        <v>321</v>
      </c>
      <c r="F122" s="9" t="str">
        <f>_xlfn.XLOOKUP($E122,'Raw Data'!$E:$E,'Raw Data'!F:F,"ERROR",0,1)</f>
        <v>IGK BIG TIME Volume &amp; Thickening Mousse | Moveable + Fullness + Frizz Control | Vegan + Cruelty Free | 6.2 Oz</v>
      </c>
      <c r="G122" s="10">
        <f>_xlfn.XLOOKUP($E122,'Raw Data'!$E:$E,'Raw Data'!G:G,"ERROR",0,1)</f>
        <v>4</v>
      </c>
      <c r="H122" s="9">
        <f>_xlfn.XLOOKUP($E122,'Raw Data'!$E:$E,'Raw Data'!H:H,"ERROR",0,1)</f>
        <v>901.5</v>
      </c>
      <c r="I122" s="9">
        <f>_xlfn.XLOOKUP($E122,'Raw Data'!$E:$E,'Raw Data'!I:I,"ERROR",0,1)</f>
        <v>0.00120694722841137</v>
      </c>
      <c r="J122" s="9" t="str">
        <f>_xlfn.XLOOKUP($E122,'Raw Data'!$E:$E,'Raw Data'!J:J,"ERROR",0,1)</f>
        <v>No</v>
      </c>
      <c r="K122" s="14" t="str">
        <f t="array" ref="K122">_xlfn.IFS(AND(L122&gt;0,L122&lt;=5),"0 to 5",AND(L122&gt;5,L122&lt;=10),"5 to 10",AND(L122&gt;10,L122&lt;=15),"10 to 15",AND(L122&gt;15,L122&lt;=20),"15 to 20",AND(L122&gt;20,L122&lt;=30),"20 to 30",AND(L122&gt;30,L122&lt;=40),"30 to 40",AND(L122&gt;40,L122&lt;=50),"40 to 50",AND(L122&gt;50,L122&lt;=75),"50 to 75",AND(L122&gt;75,L122&lt;=100),"75 to 100",AND(L122&gt;100,L122&lt;=150),"100 to 150",AND(L122&gt;150,L122&lt;=200),"150 to 200",AND(L122&gt;200,L122&lt;=250),"200 to 250",AND(L122&gt;250,L122&lt;=300),"250 to 300",AND(L122&gt;300,L122&lt;=400),"300 to 400",AND(L122&gt;400,L122&lt;=500),"400 to 500",L122&gt;500,"500+")</f>
        <v>200 to 250</v>
      </c>
      <c r="L122" s="9">
        <f>_xlfn.XLOOKUP($E122,'Raw Data'!$E:$E,'Raw Data'!L:L,"ERROR",0,1)</f>
        <v>245.87</v>
      </c>
      <c r="M122" s="14" t="str">
        <f t="array" ref="M122">_xlfn.IFS(AND(N122&gt;0,N122&lt;=5),"0 to 5",AND(N122&gt;5,N122&lt;=10),"5 to 10",AND(N122&gt;10,N122&lt;=15),"10 to 15",AND(N122&gt;15,N122&lt;=20),"15 to 20",AND(N122&gt;20,N122&lt;=30),"20 to 30",AND(N122&gt;30,N122&lt;=40),"30 to 40",AND(N122&gt;40,N122&lt;=50),"40 to 50",AND(N122&gt;50,N122&lt;=75),"50 to 75",AND(N122&gt;75,N122&lt;=100),"75 to 100",AND(N122&gt;100,N122&lt;=150),"100 to 150",AND(N122&gt;150,N122&lt;=200),"150 to 200",AND(N122&gt;200,N122&lt;=250),"200 to 250",AND(N122&gt;250,N122&lt;=300),"250 to 300",AND(N122&gt;300,N122&lt;=400),"300 to 400",AND(N122&gt;400,N122&lt;=500),"400 to 500",N122&gt;500,"500+")</f>
        <v>200 to 250</v>
      </c>
      <c r="N122" s="9">
        <f>_xlfn.XLOOKUP($E122,'Raw Data'!$E:$E,'Raw Data'!N:N,"ERROR",0,1)</f>
        <v>246.76</v>
      </c>
      <c r="O122" s="14" t="str">
        <f t="array" ref="O122">_xlfn.IFS(P122=0,"No Discount",AND(P122&gt;0,P122&lt;=0.02),"0% to 2%",AND(P122&gt;0.02,P122&lt;=0.04),"2% to 4%",AND(P122&gt;0.04,P122&lt;=0.06),"4% to 6%",AND(P122&gt;0.06,P122&lt;=0.08),"6% to 8%",AND(P122&gt;0.08,P122&lt;=0.1),"8% to 10%",AND(P122&gt;0.1,P122&lt;=0.15),"10% to 15%",AND(P122&gt;0.15,P122&lt;=0.2),"15% to 20%",AND(P122&gt;0.2,P122&lt;=0.25),"20% to 25%",AND(P122&gt;0.25,P122&lt;=0.3),"25% to 30%",AND(P122&gt;0.3,P122&lt;=0.4),"30% to 40%",AND(P122&gt;0.4,P122&lt;=0.5),"40% to 50%",AND(P122&gt;0.5,P122&lt;=0.75),"50% to 75%",AND(P122&gt;0.75,P122&lt;=1),"75% to 100%")</f>
        <v>0% to 2%</v>
      </c>
      <c r="P122" s="10">
        <f>_xlfn.XLOOKUP($E122,'Raw Data'!$E:$E,'Raw Data'!P:P,"ERROR",0,1)</f>
        <v>0.00360674339439126</v>
      </c>
      <c r="Q122" s="9">
        <f>_xlfn.XLOOKUP($E122,'Raw Data'!$E:$E,'Raw Data'!Q:Q,"ERROR",0,1)</f>
        <v>6.2</v>
      </c>
      <c r="R122" s="9" t="str">
        <f>_xlfn.XLOOKUP($E122,'Raw Data'!$E:$E,'Raw Data'!R:R,"ERROR",0,1)</f>
        <v>oz</v>
      </c>
      <c r="S122" s="5" t="str">
        <f t="array" ref="S122">_xlfn.IFS(AND(T122&gt;0,T122&lt;=0.05),"0 to 0.05",AND(T122&gt;0.05,T122&lt;=0.1),"0.05 to 0.1",AND(T122&gt;0.1,T122&lt;=0.2),"0.1 to 0.2",AND(T122&gt;0.2,T122&lt;=0.3),"0.2 to 0.3",AND(T122&gt;0.3,T122&lt;=0.4),"0.3 to 0.4",AND(T122&gt;0.4,T122&lt;=0.5),"0.4 to 0.5",AND(T122&gt;0.5,T122&lt;=0.75),"0.5 to 0.75",AND(T122&gt;0.75,T122&lt;=1),"0.75 to 1",AND(T122&gt;1,T122&lt;=2),"1 to 2",AND(T122&gt;2,T122&lt;=3),"2 to 3",AND(T122&gt;3,T122&lt;=4),"3 to 4",AND(T122&gt;4,T122&lt;=5),"4 to 5",AND(T122&gt;5,T122&lt;=10),"5 to 10",T122&gt;10,"10+")</f>
        <v>1 to 2</v>
      </c>
      <c r="T122" s="10">
        <f>_xlfn.XLOOKUP($E122,'Raw Data'!$E:$E,'Raw Data'!T:T,"ERROR",0,1)</f>
        <v>1.34110421416649</v>
      </c>
      <c r="U122" s="15" t="str">
        <f t="array" ref="U122">_xlfn.IFS(AND(V122&gt;0,V122&lt;=0.05),"0 to 0.05",AND(V122&gt;0.05,V122&lt;=0.1),"0.05 to 0.1",AND(V122&gt;0.1,V122&lt;=0.2),"0.1 to 0.2",AND(V122&gt;0.2,V122&lt;=0.3),"0.2 to 0.3",AND(V122&gt;0.3,V122&lt;=0.4),"0.3 to 0.4",AND(V122&gt;0.4,V122&lt;=0.5),"0.4 to 0.5",AND(V122&gt;0.5,V122&lt;=0.75),"0.5 to 0.75",AND(V122&gt;0.75,V122&lt;=1),"0.75 to 1",AND(V122&gt;1,V122&lt;=2),"1 to 2",AND(V122&gt;2,V122&lt;=3),"2 to 3",AND(V122&gt;3,V122&lt;=4),"3 to 4",AND(V122&gt;4,V122&lt;=5),"4 to 5",AND(V122&gt;5,V122&lt;=10),"5 to 10",V122&gt;10,"10+")</f>
        <v>0.3 to 0.4</v>
      </c>
      <c r="V122" s="10">
        <f>_xlfn.XLOOKUP($E122,'Raw Data'!$E:$E,'Raw Data'!V:V,"ERROR",0,1)</f>
        <v>0.363408860331417</v>
      </c>
      <c r="W122" s="15" t="str">
        <f t="array" ref="W122">_xlfn.IFS(AND(X122&gt;0,X122&lt;=0.05),"0 to 0.05",AND(X122&gt;0.05,X122&lt;=0.1),"0.05 to 0.1",AND(X122&gt;0.1,X122&lt;=0.2),"0.1 to 0.2",AND(X122&gt;0.2,X122&lt;=0.3),"0.2 to 0.3",AND(X122&gt;0.3,X122&lt;=0.4),"0.3 to 0.4",AND(X122&gt;0.4,X122&lt;=0.5),"0.4 to 0.5",AND(X122&gt;0.5,X122&lt;=0.75),"0.5 to 0.75",AND(X122&gt;0.75,X122&lt;=1),"0.75 to 1",AND(X122&gt;1,X122&lt;=2),"1 to 2",AND(X122&gt;2,X122&lt;=3),"2 to 3",AND(X122&gt;3,X122&lt;=4),"3 to 4",AND(X122&gt;4,X122&lt;=5),"4 to 5",AND(X122&gt;5,X122&lt;=10),"5 to 10",X122&gt;10,"10+")</f>
        <v>0.3 to 0.4</v>
      </c>
      <c r="X122" s="16">
        <f t="shared" si="6"/>
        <v>0.362098137824953</v>
      </c>
      <c r="Y122" s="5" t="str">
        <f t="array" ref="Y122">_xlfn.IFS(AND(Z122&gt;0,Z122&lt;=1),"0 to 1",AND(Z122&gt;1,Z122&lt;=2),"1 to 2",AND(Z122&gt;2,Z122&lt;=4),"2 to 4",AND(Z122&gt;4,Z122&lt;=6),"4 to 6",AND(Z122&gt;6,Z122&lt;=8),"6 to 8",AND(Z122&gt;8,Z122&lt;=10),"8 to 10",AND(Z122&gt;10,Z122&lt;=15),"10 to 15",AND(Z122&gt;15,Z122&lt;=20),"15 to 20",AND(Z122&gt;20,Z122&lt;=25),"20 to 25",AND(Z122&gt;25,Z122&lt;=30),"25 to 30",AND(Z122&gt;30,Z122&lt;=40),"30 to 40",AND(Z122&gt;40,Z122&lt;=50),"40 to 50",Z122&gt;50,"50+")</f>
        <v>6 to 8</v>
      </c>
      <c r="Z122" s="9">
        <f>_xlfn.XLOOKUP($E122,'Raw Data'!$E:$E,'Raw Data'!Z:Z,"ERROR",0,1)</f>
        <v>6.2</v>
      </c>
      <c r="AA122" s="9" t="str">
        <f>_xlfn.XLOOKUP($E122,'Raw Data'!$E:$E,'Raw Data'!AA:AA,"ERROR",0,1)</f>
        <v>oz</v>
      </c>
    </row>
    <row r="123" hidden="1" spans="1:27">
      <c r="A123" s="5" t="str">
        <f>_xlfn.XLOOKUP($E123,'Raw Data'!$E:$E,'Raw Data'!A:A,"ERROR",0,1)</f>
        <v>AE</v>
      </c>
      <c r="B123" s="5" t="str">
        <f>_xlfn.XLOOKUP($E123,'Raw Data'!$E:$E,'Raw Data'!B:B,"ERROR",0,1)</f>
        <v>Hair Mousses</v>
      </c>
      <c r="C123" s="5" t="str">
        <f>_xlfn.XLOOKUP($E123,'Raw Data'!$E:$E,'Raw Data'!C:C,"ERROR",0,1)</f>
        <v>Aussie</v>
      </c>
      <c r="D123" s="5" t="str">
        <f>_xlfn.XLOOKUP($E123,'Raw Data'!$E:$E,'Raw Data'!D:D,"ERROR",0,1)</f>
        <v>www.amazon.ae/dp/B07M7XRF9Z</v>
      </c>
      <c r="E123" s="5" t="s">
        <v>322</v>
      </c>
      <c r="F123" s="9" t="str">
        <f>_xlfn.XLOOKUP($E123,'Raw Data'!$E:$E,'Raw Data'!F:F,"ERROR",0,1)</f>
        <v>Aussie Headstrong Volume With Bamboo &amp; Kakadu Plum Mousse, 6.0 Fl oz, 4.669 Fl oz</v>
      </c>
      <c r="G123" s="10">
        <f>_xlfn.XLOOKUP($E123,'Raw Data'!$E:$E,'Raw Data'!G:G,"ERROR",0,1)</f>
        <v>11</v>
      </c>
      <c r="H123" s="9">
        <f>_xlfn.XLOOKUP($E123,'Raw Data'!$E:$E,'Raw Data'!H:H,"ERROR",0,1)</f>
        <v>892.86</v>
      </c>
      <c r="I123" s="9">
        <f>_xlfn.XLOOKUP($E123,'Raw Data'!$E:$E,'Raw Data'!I:I,"ERROR",0,1)</f>
        <v>0.00119537981404257</v>
      </c>
      <c r="J123" s="9" t="str">
        <f>_xlfn.XLOOKUP($E123,'Raw Data'!$E:$E,'Raw Data'!J:J,"ERROR",0,1)</f>
        <v>No</v>
      </c>
      <c r="K123" s="14" t="str">
        <f t="array" ref="K123">_xlfn.IFS(AND(L123&gt;0,L123&lt;=5),"0 to 5",AND(L123&gt;5,L123&lt;=10),"5 to 10",AND(L123&gt;10,L123&lt;=15),"10 to 15",AND(L123&gt;15,L123&lt;=20),"15 to 20",AND(L123&gt;20,L123&lt;=30),"20 to 30",AND(L123&gt;30,L123&lt;=40),"30 to 40",AND(L123&gt;40,L123&lt;=50),"40 to 50",AND(L123&gt;50,L123&lt;=75),"50 to 75",AND(L123&gt;75,L123&lt;=100),"75 to 100",AND(L123&gt;100,L123&lt;=150),"100 to 150",AND(L123&gt;150,L123&lt;=200),"150 to 200",AND(L123&gt;200,L123&lt;=250),"200 to 250",AND(L123&gt;250,L123&lt;=300),"250 to 300",AND(L123&gt;300,L123&lt;=400),"300 to 400",AND(L123&gt;400,L123&lt;=500),"400 to 500",L123&gt;500,"500+")</f>
        <v>75 to 100</v>
      </c>
      <c r="L123" s="9">
        <f>_xlfn.XLOOKUP($E123,'Raw Data'!$E:$E,'Raw Data'!L:L,"ERROR",0,1)</f>
        <v>76.53</v>
      </c>
      <c r="M123" s="14" t="str">
        <f t="array" ref="M123">_xlfn.IFS(AND(N123&gt;0,N123&lt;=5),"0 to 5",AND(N123&gt;5,N123&lt;=10),"5 to 10",AND(N123&gt;10,N123&lt;=15),"10 to 15",AND(N123&gt;15,N123&lt;=20),"15 to 20",AND(N123&gt;20,N123&lt;=30),"20 to 30",AND(N123&gt;30,N123&lt;=40),"30 to 40",AND(N123&gt;40,N123&lt;=50),"40 to 50",AND(N123&gt;50,N123&lt;=75),"50 to 75",AND(N123&gt;75,N123&lt;=100),"75 to 100",AND(N123&gt;100,N123&lt;=150),"100 to 150",AND(N123&gt;150,N123&lt;=200),"150 to 200",AND(N123&gt;200,N123&lt;=250),"200 to 250",AND(N123&gt;250,N123&lt;=300),"250 to 300",AND(N123&gt;300,N123&lt;=400),"300 to 400",AND(N123&gt;400,N123&lt;=500),"400 to 500",N123&gt;500,"500+")</f>
        <v>75 to 100</v>
      </c>
      <c r="N123" s="9">
        <f>_xlfn.XLOOKUP($E123,'Raw Data'!$E:$E,'Raw Data'!N:N,"ERROR",0,1)</f>
        <v>78.21</v>
      </c>
      <c r="O123" s="14" t="str">
        <f t="array" ref="O123">_xlfn.IFS(P123=0,"No Discount",AND(P123&gt;0,P123&lt;=0.02),"0% to 2%",AND(P123&gt;0.02,P123&lt;=0.04),"2% to 4%",AND(P123&gt;0.04,P123&lt;=0.06),"4% to 6%",AND(P123&gt;0.06,P123&lt;=0.08),"6% to 8%",AND(P123&gt;0.08,P123&lt;=0.1),"8% to 10%",AND(P123&gt;0.1,P123&lt;=0.15),"10% to 15%",AND(P123&gt;0.15,P123&lt;=0.2),"15% to 20%",AND(P123&gt;0.2,P123&lt;=0.25),"20% to 25%",AND(P123&gt;0.25,P123&lt;=0.3),"25% to 30%",AND(P123&gt;0.3,P123&lt;=0.4),"30% to 40%",AND(P123&gt;0.4,P123&lt;=0.5),"40% to 50%",AND(P123&gt;0.5,P123&lt;=0.75),"50% to 75%",AND(P123&gt;0.75,P123&lt;=1),"75% to 100%")</f>
        <v>2% to 4%</v>
      </c>
      <c r="P123" s="10">
        <f>_xlfn.XLOOKUP($E123,'Raw Data'!$E:$E,'Raw Data'!P:P,"ERROR",0,1)</f>
        <v>0.0214806290755657</v>
      </c>
      <c r="Q123" s="9">
        <f>_xlfn.XLOOKUP($E123,'Raw Data'!$E:$E,'Raw Data'!Q:Q,"ERROR",0,1)</f>
        <v>6</v>
      </c>
      <c r="R123" s="9" t="str">
        <f>_xlfn.XLOOKUP($E123,'Raw Data'!$E:$E,'Raw Data'!R:R,"ERROR",0,1)</f>
        <v>fl oz</v>
      </c>
      <c r="S123" s="5" t="str">
        <f t="array" ref="S123">_xlfn.IFS(AND(T123&gt;0,T123&lt;=0.05),"0 to 0.05",AND(T123&gt;0.05,T123&lt;=0.1),"0.05 to 0.1",AND(T123&gt;0.1,T123&lt;=0.2),"0.1 to 0.2",AND(T123&gt;0.2,T123&lt;=0.3),"0.2 to 0.3",AND(T123&gt;0.3,T123&lt;=0.4),"0.3 to 0.4",AND(T123&gt;0.4,T123&lt;=0.5),"0.4 to 0.5",AND(T123&gt;0.5,T123&lt;=0.75),"0.5 to 0.75",AND(T123&gt;0.75,T123&lt;=1),"0.75 to 1",AND(T123&gt;1,T123&lt;=2),"1 to 2",AND(T123&gt;2,T123&lt;=3),"2 to 3",AND(T123&gt;3,T123&lt;=4),"3 to 4",AND(T123&gt;4,T123&lt;=5),"4 to 5",AND(T123&gt;5,T123&lt;=10),"5 to 10",T123&gt;10,"10+")</f>
        <v>0.4 to 0.5</v>
      </c>
      <c r="T123" s="10">
        <f>_xlfn.XLOOKUP($E123,'Raw Data'!$E:$E,'Raw Data'!T:T,"ERROR",0,1)</f>
        <v>0.414758981296012</v>
      </c>
      <c r="U123" s="15" t="str">
        <f t="array" ref="U123">_xlfn.IFS(AND(V123&gt;0,V123&lt;=0.05),"0 to 0.05",AND(V123&gt;0.05,V123&lt;=0.1),"0.05 to 0.1",AND(V123&gt;0.1,V123&lt;=0.2),"0.1 to 0.2",AND(V123&gt;0.2,V123&lt;=0.3),"0.2 to 0.3",AND(V123&gt;0.3,V123&lt;=0.4),"0.3 to 0.4",AND(V123&gt;0.4,V123&lt;=0.5),"0.4 to 0.5",AND(V123&gt;0.5,V123&lt;=0.75),"0.5 to 0.75",AND(V123&gt;0.75,V123&lt;=1),"0.75 to 1",AND(V123&gt;1,V123&lt;=2),"1 to 2",AND(V123&gt;2,V123&lt;=3),"2 to 3",AND(V123&gt;3,V123&lt;=4),"3 to 4",AND(V123&gt;4,V123&lt;=5),"4 to 5",AND(V123&gt;5,V123&lt;=10),"5 to 10",V123&gt;10,"10+")</f>
        <v>0.1 to 0.2</v>
      </c>
      <c r="V123" s="10">
        <f>_xlfn.XLOOKUP($E123,'Raw Data'!$E:$E,'Raw Data'!V:V,"ERROR",0,1)</f>
        <v>0.114443237688926</v>
      </c>
      <c r="W123" s="15" t="str">
        <f t="array" ref="W123">_xlfn.IFS(AND(X123&gt;0,X123&lt;=0.05),"0 to 0.05",AND(X123&gt;0.05,X123&lt;=0.1),"0.05 to 0.1",AND(X123&gt;0.1,X123&lt;=0.2),"0.1 to 0.2",AND(X123&gt;0.2,X123&lt;=0.3),"0.2 to 0.3",AND(X123&gt;0.3,X123&lt;=0.4),"0.3 to 0.4",AND(X123&gt;0.4,X123&lt;=0.5),"0.4 to 0.5",AND(X123&gt;0.5,X123&lt;=0.75),"0.5 to 0.75",AND(X123&gt;0.75,X123&lt;=1),"0.75 to 1",AND(X123&gt;1,X123&lt;=2),"1 to 2",AND(X123&gt;2,X123&lt;=3),"2 to 3",AND(X123&gt;3,X123&lt;=4),"3 to 4",AND(X123&gt;4,X123&lt;=5),"4 to 5",AND(X123&gt;5,X123&lt;=10),"5 to 10",X123&gt;10,"10+")</f>
        <v>0.1 to 0.2</v>
      </c>
      <c r="X123" s="16">
        <f t="shared" si="6"/>
        <v>0.111984924949923</v>
      </c>
      <c r="Y123" s="5" t="str">
        <f t="array" ref="Y123">_xlfn.IFS(AND(Z123&gt;0,Z123&lt;=1),"0 to 1",AND(Z123&gt;1,Z123&lt;=2),"1 to 2",AND(Z123&gt;2,Z123&lt;=4),"2 to 4",AND(Z123&gt;4,Z123&lt;=6),"4 to 6",AND(Z123&gt;6,Z123&lt;=8),"6 to 8",AND(Z123&gt;8,Z123&lt;=10),"8 to 10",AND(Z123&gt;10,Z123&lt;=15),"10 to 15",AND(Z123&gt;15,Z123&lt;=20),"15 to 20",AND(Z123&gt;20,Z123&lt;=25),"20 to 25",AND(Z123&gt;25,Z123&lt;=30),"25 to 30",AND(Z123&gt;30,Z123&lt;=40),"30 to 40",AND(Z123&gt;40,Z123&lt;=50),"40 to 50",Z123&gt;50,"50+")</f>
        <v>6 to 8</v>
      </c>
      <c r="Z123" s="9">
        <f>_xlfn.XLOOKUP($E123,'Raw Data'!$E:$E,'Raw Data'!Z:Z,"ERROR",0,1)</f>
        <v>6.24</v>
      </c>
      <c r="AA123" s="9" t="str">
        <f>_xlfn.XLOOKUP($E123,'Raw Data'!$E:$E,'Raw Data'!AA:AA,"ERROR",0,1)</f>
        <v>oz</v>
      </c>
    </row>
    <row r="124" hidden="1" spans="1:27">
      <c r="A124" s="5" t="str">
        <f>_xlfn.XLOOKUP($E124,'Raw Data'!$E:$E,'Raw Data'!A:A,"ERROR",0,1)</f>
        <v>AE</v>
      </c>
      <c r="B124" s="5" t="str">
        <f>_xlfn.XLOOKUP($E124,'Raw Data'!$E:$E,'Raw Data'!B:B,"ERROR",0,1)</f>
        <v>Hair Mousses</v>
      </c>
      <c r="C124" s="5" t="str">
        <f>_xlfn.XLOOKUP($E124,'Raw Data'!$E:$E,'Raw Data'!C:C,"ERROR",0,1)</f>
        <v>l'oreal paris</v>
      </c>
      <c r="D124" s="5" t="str">
        <f>_xlfn.XLOOKUP($E124,'Raw Data'!$E:$E,'Raw Data'!D:D,"ERROR",0,1)</f>
        <v>www.amazon.ae/dp/B00JR90SDY</v>
      </c>
      <c r="E124" s="5" t="s">
        <v>323</v>
      </c>
      <c r="F124" s="9" t="str">
        <f>_xlfn.XLOOKUP($E124,'Raw Data'!$E:$E,'Raw Data'!F:F,"ERROR",0,1)</f>
        <v>L'OrÃƒÂ©al Elvive Styliste Mousse Full Restores, Hold Firm, 200ml</v>
      </c>
      <c r="G124" s="10">
        <f>_xlfn.XLOOKUP($E124,'Raw Data'!$E:$E,'Raw Data'!G:G,"ERROR",0,1)</f>
        <v>20</v>
      </c>
      <c r="H124" s="9">
        <f>_xlfn.XLOOKUP($E124,'Raw Data'!$E:$E,'Raw Data'!H:H,"ERROR",0,1)</f>
        <v>889.13</v>
      </c>
      <c r="I124" s="9">
        <f>_xlfn.XLOOKUP($E124,'Raw Data'!$E:$E,'Raw Data'!I:I,"ERROR",0,1)</f>
        <v>0.00119038601131159</v>
      </c>
      <c r="J124" s="9" t="str">
        <f>_xlfn.XLOOKUP($E124,'Raw Data'!$E:$E,'Raw Data'!J:J,"ERROR",0,1)</f>
        <v>No</v>
      </c>
      <c r="K124" s="14" t="str">
        <f t="array" ref="K124">_xlfn.IFS(AND(L124&gt;0,L124&lt;=5),"0 to 5",AND(L124&gt;5,L124&lt;=10),"5 to 10",AND(L124&gt;10,L124&lt;=15),"10 to 15",AND(L124&gt;15,L124&lt;=20),"15 to 20",AND(L124&gt;20,L124&lt;=30),"20 to 30",AND(L124&gt;30,L124&lt;=40),"30 to 40",AND(L124&gt;40,L124&lt;=50),"40 to 50",AND(L124&gt;50,L124&lt;=75),"50 to 75",AND(L124&gt;75,L124&lt;=100),"75 to 100",AND(L124&gt;100,L124&lt;=150),"100 to 150",AND(L124&gt;150,L124&lt;=200),"150 to 200",AND(L124&gt;200,L124&lt;=250),"200 to 250",AND(L124&gt;250,L124&lt;=300),"250 to 300",AND(L124&gt;300,L124&lt;=400),"300 to 400",AND(L124&gt;400,L124&lt;=500),"400 to 500",L124&gt;500,"500+")</f>
        <v>40 to 50</v>
      </c>
      <c r="L124" s="9">
        <f>_xlfn.XLOOKUP($E124,'Raw Data'!$E:$E,'Raw Data'!L:L,"ERROR",0,1)</f>
        <v>44</v>
      </c>
      <c r="M124" s="14" t="str">
        <f t="array" ref="M124">_xlfn.IFS(AND(N124&gt;0,N124&lt;=5),"0 to 5",AND(N124&gt;5,N124&lt;=10),"5 to 10",AND(N124&gt;10,N124&lt;=15),"10 to 15",AND(N124&gt;15,N124&lt;=20),"15 to 20",AND(N124&gt;20,N124&lt;=30),"20 to 30",AND(N124&gt;30,N124&lt;=40),"30 to 40",AND(N124&gt;40,N124&lt;=50),"40 to 50",AND(N124&gt;50,N124&lt;=75),"50 to 75",AND(N124&gt;75,N124&lt;=100),"75 to 100",AND(N124&gt;100,N124&lt;=150),"100 to 150",AND(N124&gt;150,N124&lt;=200),"150 to 200",AND(N124&gt;200,N124&lt;=250),"200 to 250",AND(N124&gt;250,N124&lt;=300),"250 to 300",AND(N124&gt;300,N124&lt;=400),"300 to 400",AND(N124&gt;400,N124&lt;=500),"400 to 500",N124&gt;500,"500+")</f>
        <v>40 to 50</v>
      </c>
      <c r="N124" s="9">
        <f>_xlfn.XLOOKUP($E124,'Raw Data'!$E:$E,'Raw Data'!N:N,"ERROR",0,1)</f>
        <v>44</v>
      </c>
      <c r="O124" s="14" t="str">
        <f t="array" ref="O124">_xlfn.IFS(P124=0,"No Discount",AND(P124&gt;0,P124&lt;=0.02),"0% to 2%",AND(P124&gt;0.02,P124&lt;=0.04),"2% to 4%",AND(P124&gt;0.04,P124&lt;=0.06),"4% to 6%",AND(P124&gt;0.06,P124&lt;=0.08),"6% to 8%",AND(P124&gt;0.08,P124&lt;=0.1),"8% to 10%",AND(P124&gt;0.1,P124&lt;=0.15),"10% to 15%",AND(P124&gt;0.15,P124&lt;=0.2),"15% to 20%",AND(P124&gt;0.2,P124&lt;=0.25),"20% to 25%",AND(P124&gt;0.25,P124&lt;=0.3),"25% to 30%",AND(P124&gt;0.3,P124&lt;=0.4),"30% to 40%",AND(P124&gt;0.4,P124&lt;=0.5),"40% to 50%",AND(P124&gt;0.5,P124&lt;=0.75),"50% to 75%",AND(P124&gt;0.75,P124&lt;=1),"75% to 100%")</f>
        <v>No Discount</v>
      </c>
      <c r="P124" s="10">
        <f>_xlfn.XLOOKUP($E124,'Raw Data'!$E:$E,'Raw Data'!P:P,"ERROR",0,1)</f>
        <v>0</v>
      </c>
      <c r="Q124" s="9">
        <f>_xlfn.XLOOKUP($E124,'Raw Data'!$E:$E,'Raw Data'!Q:Q,"ERROR",0,1)</f>
        <v>200</v>
      </c>
      <c r="R124" s="9" t="str">
        <f>_xlfn.XLOOKUP($E124,'Raw Data'!$E:$E,'Raw Data'!R:R,"ERROR",0,1)</f>
        <v>ml</v>
      </c>
      <c r="S124" s="5" t="str">
        <f t="array" ref="S124">_xlfn.IFS(AND(T124&gt;0,T124&lt;=0.05),"0 to 0.05",AND(T124&gt;0.05,T124&lt;=0.1),"0.05 to 0.1",AND(T124&gt;0.1,T124&lt;=0.2),"0.1 to 0.2",AND(T124&gt;0.2,T124&lt;=0.3),"0.2 to 0.3",AND(T124&gt;0.3,T124&lt;=0.4),"0.3 to 0.4",AND(T124&gt;0.4,T124&lt;=0.5),"0.4 to 0.5",AND(T124&gt;0.5,T124&lt;=0.75),"0.5 to 0.75",AND(T124&gt;0.75,T124&lt;=1),"0.75 to 1",AND(T124&gt;1,T124&lt;=2),"1 to 2",AND(T124&gt;2,T124&lt;=3),"2 to 3",AND(T124&gt;3,T124&lt;=4),"3 to 4",AND(T124&gt;4,T124&lt;=5),"4 to 5",AND(T124&gt;5,T124&lt;=10),"5 to 10",T124&gt;10,"10+")</f>
        <v>0.2 to 0.3</v>
      </c>
      <c r="T124" s="10">
        <f>_xlfn.XLOOKUP($E124,'Raw Data'!$E:$E,'Raw Data'!T:T,"ERROR",0,1)</f>
        <v>0.220117542767838</v>
      </c>
      <c r="U124" s="15" t="str">
        <f t="array" ref="U124">_xlfn.IFS(AND(V124&gt;0,V124&lt;=0.05),"0 to 0.05",AND(V124&gt;0.05,V124&lt;=0.1),"0.05 to 0.1",AND(V124&gt;0.1,V124&lt;=0.2),"0.1 to 0.2",AND(V124&gt;0.2,V124&lt;=0.3),"0.2 to 0.3",AND(V124&gt;0.3,V124&lt;=0.4),"0.3 to 0.4",AND(V124&gt;0.4,V124&lt;=0.5),"0.4 to 0.5",AND(V124&gt;0.5,V124&lt;=0.75),"0.5 to 0.75",AND(V124&gt;0.75,V124&lt;=1),"0.75 to 1",AND(V124&gt;1,V124&lt;=2),"1 to 2",AND(V124&gt;2,V124&lt;=3),"2 to 3",AND(V124&gt;3,V124&lt;=4),"3 to 4",AND(V124&gt;4,V124&lt;=5),"4 to 5",AND(V124&gt;5,V124&lt;=10),"5 to 10",V124&gt;10,"10+")</f>
        <v>0.05 to 0.1</v>
      </c>
      <c r="V124" s="10">
        <f>_xlfn.XLOOKUP($E124,'Raw Data'!$E:$E,'Raw Data'!V:V,"ERROR",0,1)</f>
        <v>0.0594317365473163</v>
      </c>
      <c r="W124" s="15" t="str">
        <f t="array" ref="W124">_xlfn.IFS(AND(X124&gt;0,X124&lt;=0.05),"0 to 0.05",AND(X124&gt;0.05,X124&lt;=0.1),"0.05 to 0.1",AND(X124&gt;0.1,X124&lt;=0.2),"0.1 to 0.2",AND(X124&gt;0.2,X124&lt;=0.3),"0.2 to 0.3",AND(X124&gt;0.3,X124&lt;=0.4),"0.3 to 0.4",AND(X124&gt;0.4,X124&lt;=0.5),"0.4 to 0.5",AND(X124&gt;0.5,X124&lt;=0.75),"0.5 to 0.75",AND(X124&gt;0.75,X124&lt;=1),"0.75 to 1",AND(X124&gt;1,X124&lt;=2),"1 to 2",AND(X124&gt;2,X124&lt;=3),"2 to 3",AND(X124&gt;3,X124&lt;=4),"3 to 4",AND(X124&gt;4,X124&lt;=5),"4 to 5",AND(X124&gt;5,X124&lt;=10),"5 to 10",X124&gt;10,"10+")</f>
        <v>0.05 to 0.1</v>
      </c>
      <c r="X124" s="16">
        <f t="shared" si="6"/>
        <v>0.0594317365473163</v>
      </c>
      <c r="Y124" s="5" t="str">
        <f t="array" ref="Y124">_xlfn.IFS(AND(Z124&gt;0,Z124&lt;=1),"0 to 1",AND(Z124&gt;1,Z124&lt;=2),"1 to 2",AND(Z124&gt;2,Z124&lt;=4),"2 to 4",AND(Z124&gt;4,Z124&lt;=6),"4 to 6",AND(Z124&gt;6,Z124&lt;=8),"6 to 8",AND(Z124&gt;8,Z124&lt;=10),"8 to 10",AND(Z124&gt;10,Z124&lt;=15),"10 to 15",AND(Z124&gt;15,Z124&lt;=20),"15 to 20",AND(Z124&gt;20,Z124&lt;=25),"20 to 25",AND(Z124&gt;25,Z124&lt;=30),"25 to 30",AND(Z124&gt;30,Z124&lt;=40),"30 to 40",AND(Z124&gt;40,Z124&lt;=50),"40 to 50",Z124&gt;50,"50+")</f>
        <v>6 to 8</v>
      </c>
      <c r="Z124" s="9">
        <f>_xlfn.XLOOKUP($E124,'Raw Data'!$E:$E,'Raw Data'!Z:Z,"ERROR",0,1)</f>
        <v>6.76</v>
      </c>
      <c r="AA124" s="9" t="str">
        <f>_xlfn.XLOOKUP($E124,'Raw Data'!$E:$E,'Raw Data'!AA:AA,"ERROR",0,1)</f>
        <v>oz</v>
      </c>
    </row>
    <row r="125" hidden="1" spans="1:27">
      <c r="A125" s="5" t="str">
        <f>_xlfn.XLOOKUP($E125,'Raw Data'!$E:$E,'Raw Data'!A:A,"ERROR",0,1)</f>
        <v>AE</v>
      </c>
      <c r="B125" s="5" t="str">
        <f>_xlfn.XLOOKUP($E125,'Raw Data'!$E:$E,'Raw Data'!B:B,"ERROR",0,1)</f>
        <v>Hair Mousses</v>
      </c>
      <c r="C125" s="5" t="str">
        <f>_xlfn.XLOOKUP($E125,'Raw Data'!$E:$E,'Raw Data'!C:C,"ERROR",0,1)</f>
        <v>aphogee</v>
      </c>
      <c r="D125" s="5" t="str">
        <f>_xlfn.XLOOKUP($E125,'Raw Data'!$E:$E,'Raw Data'!D:D,"ERROR",0,1)</f>
        <v>www.amazon.ae/dp/B00IAANL4Y</v>
      </c>
      <c r="E125" s="5" t="s">
        <v>324</v>
      </c>
      <c r="F125" s="9" t="str">
        <f>_xlfn.XLOOKUP($E125,'Raw Data'!$E:$E,'Raw Data'!F:F,"ERROR",0,1)</f>
        <v>ApHogee Style &amp; Wrap Mousse 8.5oz"Pack of 2"</v>
      </c>
      <c r="G125" s="10">
        <f>_xlfn.XLOOKUP($E125,'Raw Data'!$E:$E,'Raw Data'!G:G,"ERROR",0,1)</f>
        <v>9</v>
      </c>
      <c r="H125" s="9">
        <f>_xlfn.XLOOKUP($E125,'Raw Data'!$E:$E,'Raw Data'!H:H,"ERROR",0,1)</f>
        <v>885.98</v>
      </c>
      <c r="I125" s="9">
        <f>_xlfn.XLOOKUP($E125,'Raw Data'!$E:$E,'Raw Data'!I:I,"ERROR",0,1)</f>
        <v>0.00118616872482297</v>
      </c>
      <c r="J125" s="9" t="str">
        <f>_xlfn.XLOOKUP($E125,'Raw Data'!$E:$E,'Raw Data'!J:J,"ERROR",0,1)</f>
        <v>No</v>
      </c>
      <c r="K125" s="14" t="str">
        <f t="array" ref="K125">_xlfn.IFS(AND(L125&gt;0,L125&lt;=5),"0 to 5",AND(L125&gt;5,L125&lt;=10),"5 to 10",AND(L125&gt;10,L125&lt;=15),"10 to 15",AND(L125&gt;15,L125&lt;=20),"15 to 20",AND(L125&gt;20,L125&lt;=30),"20 to 30",AND(L125&gt;30,L125&lt;=40),"30 to 40",AND(L125&gt;40,L125&lt;=50),"40 to 50",AND(L125&gt;50,L125&lt;=75),"50 to 75",AND(L125&gt;75,L125&lt;=100),"75 to 100",AND(L125&gt;100,L125&lt;=150),"100 to 150",AND(L125&gt;150,L125&lt;=200),"150 to 200",AND(L125&gt;200,L125&lt;=250),"200 to 250",AND(L125&gt;250,L125&lt;=300),"250 to 300",AND(L125&gt;300,L125&lt;=400),"300 to 400",AND(L125&gt;400,L125&lt;=500),"400 to 500",L125&gt;500,"500+")</f>
        <v>75 to 100</v>
      </c>
      <c r="L125" s="9">
        <f>_xlfn.XLOOKUP($E125,'Raw Data'!$E:$E,'Raw Data'!L:L,"ERROR",0,1)</f>
        <v>98.33</v>
      </c>
      <c r="M125" s="14" t="str">
        <f t="array" ref="M125">_xlfn.IFS(AND(N125&gt;0,N125&lt;=5),"0 to 5",AND(N125&gt;5,N125&lt;=10),"5 to 10",AND(N125&gt;10,N125&lt;=15),"10 to 15",AND(N125&gt;15,N125&lt;=20),"15 to 20",AND(N125&gt;20,N125&lt;=30),"20 to 30",AND(N125&gt;30,N125&lt;=40),"30 to 40",AND(N125&gt;40,N125&lt;=50),"40 to 50",AND(N125&gt;50,N125&lt;=75),"50 to 75",AND(N125&gt;75,N125&lt;=100),"75 to 100",AND(N125&gt;100,N125&lt;=150),"100 to 150",AND(N125&gt;150,N125&lt;=200),"150 to 200",AND(N125&gt;200,N125&lt;=250),"200 to 250",AND(N125&gt;250,N125&lt;=300),"250 to 300",AND(N125&gt;300,N125&lt;=400),"300 to 400",AND(N125&gt;400,N125&lt;=500),"400 to 500",N125&gt;500,"500+")</f>
        <v>75 to 100</v>
      </c>
      <c r="N125" s="9">
        <f>_xlfn.XLOOKUP($E125,'Raw Data'!$E:$E,'Raw Data'!N:N,"ERROR",0,1)</f>
        <v>98.99</v>
      </c>
      <c r="O125" s="14" t="str">
        <f t="array" ref="O125">_xlfn.IFS(P125=0,"No Discount",AND(P125&gt;0,P125&lt;=0.02),"0% to 2%",AND(P125&gt;0.02,P125&lt;=0.04),"2% to 4%",AND(P125&gt;0.04,P125&lt;=0.06),"4% to 6%",AND(P125&gt;0.06,P125&lt;=0.08),"6% to 8%",AND(P125&gt;0.08,P125&lt;=0.1),"8% to 10%",AND(P125&gt;0.1,P125&lt;=0.15),"10% to 15%",AND(P125&gt;0.15,P125&lt;=0.2),"15% to 20%",AND(P125&gt;0.2,P125&lt;=0.25),"20% to 25%",AND(P125&gt;0.25,P125&lt;=0.3),"25% to 30%",AND(P125&gt;0.3,P125&lt;=0.4),"30% to 40%",AND(P125&gt;0.4,P125&lt;=0.5),"40% to 50%",AND(P125&gt;0.5,P125&lt;=0.75),"50% to 75%",AND(P125&gt;0.75,P125&lt;=1),"75% to 100%")</f>
        <v>0% to 2%</v>
      </c>
      <c r="P125" s="10">
        <f>_xlfn.XLOOKUP($E125,'Raw Data'!$E:$E,'Raw Data'!P:P,"ERROR",0,1)</f>
        <v>0.00666734013536717</v>
      </c>
      <c r="Q125" s="9">
        <f>_xlfn.XLOOKUP($E125,'Raw Data'!$E:$E,'Raw Data'!Q:Q,"ERROR",0,1)</f>
        <v>17</v>
      </c>
      <c r="R125" s="9" t="str">
        <f>_xlfn.XLOOKUP($E125,'Raw Data'!$E:$E,'Raw Data'!R:R,"ERROR",0,1)</f>
        <v>oz</v>
      </c>
      <c r="S125" s="5" t="str">
        <f t="array" ref="S125">_xlfn.IFS(AND(T125&gt;0,T125&lt;=0.05),"0 to 0.05",AND(T125&gt;0.05,T125&lt;=0.1),"0.05 to 0.1",AND(T125&gt;0.1,T125&lt;=0.2),"0.1 to 0.2",AND(T125&gt;0.2,T125&lt;=0.3),"0.2 to 0.3",AND(T125&gt;0.3,T125&lt;=0.4),"0.3 to 0.4",AND(T125&gt;0.4,T125&lt;=0.5),"0.4 to 0.5",AND(T125&gt;0.5,T125&lt;=0.75),"0.5 to 0.75",AND(T125&gt;0.75,T125&lt;=1),"0.75 to 1",AND(T125&gt;1,T125&lt;=2),"1 to 2",AND(T125&gt;2,T125&lt;=3),"2 to 3",AND(T125&gt;3,T125&lt;=4),"3 to 4",AND(T125&gt;4,T125&lt;=5),"4 to 5",AND(T125&gt;5,T125&lt;=10),"5 to 10",T125&gt;10,"10+")</f>
        <v>0.1 to 0.2</v>
      </c>
      <c r="T125" s="10">
        <f>_xlfn.XLOOKUP($E125,'Raw Data'!$E:$E,'Raw Data'!T:T,"ERROR",0,1)</f>
        <v>0.195607630945513</v>
      </c>
      <c r="U125" s="15" t="str">
        <f t="array" ref="U125">_xlfn.IFS(AND(V125&gt;0,V125&lt;=0.05),"0 to 0.05",AND(V125&gt;0.05,V125&lt;=0.1),"0.05 to 0.1",AND(V125&gt;0.1,V125&lt;=0.2),"0.1 to 0.2",AND(V125&gt;0.2,V125&lt;=0.3),"0.2 to 0.3",AND(V125&gt;0.3,V125&lt;=0.4),"0.3 to 0.4",AND(V125&gt;0.4,V125&lt;=0.5),"0.4 to 0.5",AND(V125&gt;0.5,V125&lt;=0.75),"0.5 to 0.75",AND(V125&gt;0.75,V125&lt;=1),"0.75 to 1",AND(V125&gt;1,V125&lt;=2),"1 to 2",AND(V125&gt;2,V125&lt;=3),"2 to 3",AND(V125&gt;3,V125&lt;=4),"3 to 4",AND(V125&gt;4,V125&lt;=5),"4 to 5",AND(V125&gt;5,V125&lt;=10),"5 to 10",V125&gt;10,"10+")</f>
        <v>0.05 to 0.1</v>
      </c>
      <c r="V125" s="10">
        <f>_xlfn.XLOOKUP($E125,'Raw Data'!$E:$E,'Raw Data'!V:V,"ERROR",0,1)</f>
        <v>0.0531685531838708</v>
      </c>
      <c r="W125" s="15" t="str">
        <f t="array" ref="W125">_xlfn.IFS(AND(X125&gt;0,X125&lt;=0.05),"0 to 0.05",AND(X125&gt;0.05,X125&lt;=0.1),"0.05 to 0.1",AND(X125&gt;0.1,X125&lt;=0.2),"0.1 to 0.2",AND(X125&gt;0.2,X125&lt;=0.3),"0.2 to 0.3",AND(X125&gt;0.3,X125&lt;=0.4),"0.3 to 0.4",AND(X125&gt;0.4,X125&lt;=0.5),"0.4 to 0.5",AND(X125&gt;0.5,X125&lt;=0.75),"0.5 to 0.75",AND(X125&gt;0.75,X125&lt;=1),"0.75 to 1",AND(X125&gt;1,X125&lt;=2),"1 to 2",AND(X125&gt;2,X125&lt;=3),"2 to 3",AND(X125&gt;3,X125&lt;=4),"3 to 4",AND(X125&gt;4,X125&lt;=5),"4 to 5",AND(X125&gt;5,X125&lt;=10),"5 to 10",X125&gt;10,"10+")</f>
        <v>0.05 to 0.1</v>
      </c>
      <c r="X125" s="16">
        <f t="shared" si="6"/>
        <v>0.0528140603552886</v>
      </c>
      <c r="Y125" s="5" t="str">
        <f t="array" ref="Y125">_xlfn.IFS(AND(Z125&gt;0,Z125&lt;=1),"0 to 1",AND(Z125&gt;1,Z125&lt;=2),"1 to 2",AND(Z125&gt;2,Z125&lt;=4),"2 to 4",AND(Z125&gt;4,Z125&lt;=6),"4 to 6",AND(Z125&gt;6,Z125&lt;=8),"6 to 8",AND(Z125&gt;8,Z125&lt;=10),"8 to 10",AND(Z125&gt;10,Z125&lt;=15),"10 to 15",AND(Z125&gt;15,Z125&lt;=20),"15 to 20",AND(Z125&gt;20,Z125&lt;=25),"20 to 25",AND(Z125&gt;25,Z125&lt;=30),"25 to 30",AND(Z125&gt;30,Z125&lt;=40),"30 to 40",AND(Z125&gt;40,Z125&lt;=50),"40 to 50",Z125&gt;50,"50+")</f>
        <v>15 to 20</v>
      </c>
      <c r="Z125" s="9">
        <f>_xlfn.XLOOKUP($E125,'Raw Data'!$E:$E,'Raw Data'!Z:Z,"ERROR",0,1)</f>
        <v>17</v>
      </c>
      <c r="AA125" s="9" t="str">
        <f>_xlfn.XLOOKUP($E125,'Raw Data'!$E:$E,'Raw Data'!AA:AA,"ERROR",0,1)</f>
        <v>oz</v>
      </c>
    </row>
    <row r="126" hidden="1" spans="1:27">
      <c r="A126" s="5" t="str">
        <f>_xlfn.XLOOKUP($E126,'Raw Data'!$E:$E,'Raw Data'!A:A,"ERROR",0,1)</f>
        <v>AE</v>
      </c>
      <c r="B126" s="5" t="str">
        <f>_xlfn.XLOOKUP($E126,'Raw Data'!$E:$E,'Raw Data'!B:B,"ERROR",0,1)</f>
        <v>Hair Mousses</v>
      </c>
      <c r="C126" s="5" t="str">
        <f>_xlfn.XLOOKUP($E126,'Raw Data'!$E:$E,'Raw Data'!C:C,"ERROR",0,1)</f>
        <v>AmPro</v>
      </c>
      <c r="D126" s="5" t="str">
        <f>_xlfn.XLOOKUP($E126,'Raw Data'!$E:$E,'Raw Data'!D:D,"ERROR",0,1)</f>
        <v>www.amazon.ae/dp/B08MBD47TX</v>
      </c>
      <c r="E126" s="5" t="s">
        <v>325</v>
      </c>
      <c r="F126" s="9" t="str">
        <f>_xlfn.XLOOKUP($E126,'Raw Data'!$E:$E,'Raw Data'!F:F,"ERROR",0,1)</f>
        <v>Shine N Jam Magic Fingers For Braiders Setting Mousse 12 Ounce (354ml) Shine N Jam Magic Fingers For Braiders Setting Mousse 12 Ounce (354ml)</v>
      </c>
      <c r="G126" s="10">
        <f>_xlfn.XLOOKUP($E126,'Raw Data'!$E:$E,'Raw Data'!G:G,"ERROR",0,1)</f>
        <v>11</v>
      </c>
      <c r="H126" s="9">
        <f>_xlfn.XLOOKUP($E126,'Raw Data'!$E:$E,'Raw Data'!H:H,"ERROR",0,1)</f>
        <v>880.43</v>
      </c>
      <c r="I126" s="9">
        <f>_xlfn.XLOOKUP($E126,'Raw Data'!$E:$E,'Raw Data'!I:I,"ERROR",0,1)</f>
        <v>0.00117873826767634</v>
      </c>
      <c r="J126" s="9" t="str">
        <f>_xlfn.XLOOKUP($E126,'Raw Data'!$E:$E,'Raw Data'!J:J,"ERROR",0,1)</f>
        <v>No</v>
      </c>
      <c r="K126" s="14" t="str">
        <f t="array" ref="K126">_xlfn.IFS(AND(L126&gt;0,L126&lt;=5),"0 to 5",AND(L126&gt;5,L126&lt;=10),"5 to 10",AND(L126&gt;10,L126&lt;=15),"10 to 15",AND(L126&gt;15,L126&lt;=20),"15 to 20",AND(L126&gt;20,L126&lt;=30),"20 to 30",AND(L126&gt;30,L126&lt;=40),"30 to 40",AND(L126&gt;40,L126&lt;=50),"40 to 50",AND(L126&gt;50,L126&lt;=75),"50 to 75",AND(L126&gt;75,L126&lt;=100),"75 to 100",AND(L126&gt;100,L126&lt;=150),"100 to 150",AND(L126&gt;150,L126&lt;=200),"150 to 200",AND(L126&gt;200,L126&lt;=250),"200 to 250",AND(L126&gt;250,L126&lt;=300),"250 to 300",AND(L126&gt;300,L126&lt;=400),"300 to 400",AND(L126&gt;400,L126&lt;=500),"400 to 500",L126&gt;500,"500+")</f>
        <v>50 to 75</v>
      </c>
      <c r="L126" s="9">
        <f>_xlfn.XLOOKUP($E126,'Raw Data'!$E:$E,'Raw Data'!L:L,"ERROR",0,1)</f>
        <v>74.28</v>
      </c>
      <c r="M126" s="14" t="str">
        <f t="array" ref="M126">_xlfn.IFS(AND(N126&gt;0,N126&lt;=5),"0 to 5",AND(N126&gt;5,N126&lt;=10),"5 to 10",AND(N126&gt;10,N126&lt;=15),"10 to 15",AND(N126&gt;15,N126&lt;=20),"15 to 20",AND(N126&gt;20,N126&lt;=30),"20 to 30",AND(N126&gt;30,N126&lt;=40),"30 to 40",AND(N126&gt;40,N126&lt;=50),"40 to 50",AND(N126&gt;50,N126&lt;=75),"50 to 75",AND(N126&gt;75,N126&lt;=100),"75 to 100",AND(N126&gt;100,N126&lt;=150),"100 to 150",AND(N126&gt;150,N126&lt;=200),"150 to 200",AND(N126&gt;200,N126&lt;=250),"200 to 250",AND(N126&gt;250,N126&lt;=300),"250 to 300",AND(N126&gt;300,N126&lt;=400),"300 to 400",AND(N126&gt;400,N126&lt;=500),"400 to 500",N126&gt;500,"500+")</f>
        <v>75 to 100</v>
      </c>
      <c r="N126" s="9">
        <f>_xlfn.XLOOKUP($E126,'Raw Data'!$E:$E,'Raw Data'!N:N,"ERROR",0,1)</f>
        <v>88.1</v>
      </c>
      <c r="O126" s="14" t="str">
        <f t="array" ref="O126">_xlfn.IFS(P126=0,"No Discount",AND(P126&gt;0,P126&lt;=0.02),"0% to 2%",AND(P126&gt;0.02,P126&lt;=0.04),"2% to 4%",AND(P126&gt;0.04,P126&lt;=0.06),"4% to 6%",AND(P126&gt;0.06,P126&lt;=0.08),"6% to 8%",AND(P126&gt;0.08,P126&lt;=0.1),"8% to 10%",AND(P126&gt;0.1,P126&lt;=0.15),"10% to 15%",AND(P126&gt;0.15,P126&lt;=0.2),"15% to 20%",AND(P126&gt;0.2,P126&lt;=0.25),"20% to 25%",AND(P126&gt;0.25,P126&lt;=0.3),"25% to 30%",AND(P126&gt;0.3,P126&lt;=0.4),"30% to 40%",AND(P126&gt;0.4,P126&lt;=0.5),"40% to 50%",AND(P126&gt;0.5,P126&lt;=0.75),"50% to 75%",AND(P126&gt;0.75,P126&lt;=1),"75% to 100%")</f>
        <v>15% to 20%</v>
      </c>
      <c r="P126" s="10">
        <f>_xlfn.XLOOKUP($E126,'Raw Data'!$E:$E,'Raw Data'!P:P,"ERROR",0,1)</f>
        <v>0.156867196367764</v>
      </c>
      <c r="Q126" s="9">
        <f>_xlfn.XLOOKUP($E126,'Raw Data'!$E:$E,'Raw Data'!Q:Q,"ERROR",0,1)</f>
        <v>12</v>
      </c>
      <c r="R126" s="9" t="str">
        <f>_xlfn.XLOOKUP($E126,'Raw Data'!$E:$E,'Raw Data'!R:R,"ERROR",0,1)</f>
        <v>oz</v>
      </c>
      <c r="S126" s="5" t="str">
        <f t="array" ref="S126">_xlfn.IFS(AND(T126&gt;0,T126&lt;=0.05),"0 to 0.05",AND(T126&gt;0.05,T126&lt;=0.1),"0.05 to 0.1",AND(T126&gt;0.1,T126&lt;=0.2),"0.1 to 0.2",AND(T126&gt;0.2,T126&lt;=0.3),"0.2 to 0.3",AND(T126&gt;0.3,T126&lt;=0.4),"0.3 to 0.4",AND(T126&gt;0.4,T126&lt;=0.5),"0.4 to 0.5",AND(T126&gt;0.5,T126&lt;=0.75),"0.5 to 0.75",AND(T126&gt;0.75,T126&lt;=1),"0.75 to 1",AND(T126&gt;1,T126&lt;=2),"1 to 2",AND(T126&gt;2,T126&lt;=3),"2 to 3",AND(T126&gt;3,T126&lt;=4),"3 to 4",AND(T126&gt;4,T126&lt;=5),"4 to 5",AND(T126&gt;5,T126&lt;=10),"5 to 10",T126&gt;10,"10+")</f>
        <v>0.2 to 0.3</v>
      </c>
      <c r="T126" s="10">
        <f>_xlfn.XLOOKUP($E126,'Raw Data'!$E:$E,'Raw Data'!T:T,"ERROR",0,1)</f>
        <v>0.209333784240785</v>
      </c>
      <c r="U126" s="15" t="str">
        <f t="array" ref="U126">_xlfn.IFS(AND(V126&gt;0,V126&lt;=0.05),"0 to 0.05",AND(V126&gt;0.05,V126&lt;=0.1),"0.05 to 0.1",AND(V126&gt;0.1,V126&lt;=0.2),"0.1 to 0.2",AND(V126&gt;0.2,V126&lt;=0.3),"0.2 to 0.3",AND(V126&gt;0.3,V126&lt;=0.4),"0.3 to 0.4",AND(V126&gt;0.4,V126&lt;=0.5),"0.4 to 0.5",AND(V126&gt;0.5,V126&lt;=0.75),"0.5 to 0.75",AND(V126&gt;0.75,V126&lt;=1),"0.75 to 1",AND(V126&gt;1,V126&lt;=2),"1 to 2",AND(V126&gt;2,V126&lt;=3),"2 to 3",AND(V126&gt;3,V126&lt;=4),"3 to 4",AND(V126&gt;4,V126&lt;=5),"4 to 5",AND(V126&gt;5,V126&lt;=10),"5 to 10",V126&gt;10,"10+")</f>
        <v>0.05 to 0.1</v>
      </c>
      <c r="V126" s="10">
        <f>_xlfn.XLOOKUP($E126,'Raw Data'!$E:$E,'Raw Data'!V:V,"ERROR",0,1)</f>
        <v>0.067035847142374</v>
      </c>
      <c r="W126" s="15" t="str">
        <f t="array" ref="W126">_xlfn.IFS(AND(X126&gt;0,X126&lt;=0.05),"0 to 0.05",AND(X126&gt;0.05,X126&lt;=0.1),"0.05 to 0.1",AND(X126&gt;0.1,X126&lt;=0.2),"0.1 to 0.2",AND(X126&gt;0.2,X126&lt;=0.3),"0.2 to 0.3",AND(X126&gt;0.3,X126&lt;=0.4),"0.3 to 0.4",AND(X126&gt;0.4,X126&lt;=0.5),"0.4 to 0.5",AND(X126&gt;0.5,X126&lt;=0.75),"0.5 to 0.75",AND(X126&gt;0.75,X126&lt;=1),"0.75 to 1",AND(X126&gt;1,X126&lt;=2),"1 to 2",AND(X126&gt;2,X126&lt;=3),"2 to 3",AND(X126&gt;3,X126&lt;=4),"3 to 4",AND(X126&gt;4,X126&lt;=5),"4 to 5",AND(X126&gt;5,X126&lt;=10),"5 to 10",X126&gt;10,"10+")</f>
        <v>0.05 to 0.1</v>
      </c>
      <c r="X126" s="16">
        <f t="shared" si="6"/>
        <v>0.0565201217450118</v>
      </c>
      <c r="Y126" s="5" t="str">
        <f t="array" ref="Y126">_xlfn.IFS(AND(Z126&gt;0,Z126&lt;=1),"0 to 1",AND(Z126&gt;1,Z126&lt;=2),"1 to 2",AND(Z126&gt;2,Z126&lt;=4),"2 to 4",AND(Z126&gt;4,Z126&lt;=6),"4 to 6",AND(Z126&gt;6,Z126&lt;=8),"6 to 8",AND(Z126&gt;8,Z126&lt;=10),"8 to 10",AND(Z126&gt;10,Z126&lt;=15),"10 to 15",AND(Z126&gt;15,Z126&lt;=20),"15 to 20",AND(Z126&gt;20,Z126&lt;=25),"20 to 25",AND(Z126&gt;25,Z126&lt;=30),"25 to 30",AND(Z126&gt;30,Z126&lt;=40),"30 to 40",AND(Z126&gt;40,Z126&lt;=50),"40 to 50",Z126&gt;50,"50+")</f>
        <v>10 to 15</v>
      </c>
      <c r="Z126" s="9">
        <f>_xlfn.XLOOKUP($E126,'Raw Data'!$E:$E,'Raw Data'!Z:Z,"ERROR",0,1)</f>
        <v>12</v>
      </c>
      <c r="AA126" s="9" t="str">
        <f>_xlfn.XLOOKUP($E126,'Raw Data'!$E:$E,'Raw Data'!AA:AA,"ERROR",0,1)</f>
        <v>oz</v>
      </c>
    </row>
    <row r="127" hidden="1" spans="1:27">
      <c r="A127" s="5" t="str">
        <f>_xlfn.XLOOKUP($E127,'Raw Data'!$E:$E,'Raw Data'!A:A,"ERROR",0,1)</f>
        <v>AE</v>
      </c>
      <c r="B127" s="5" t="str">
        <f>_xlfn.XLOOKUP($E127,'Raw Data'!$E:$E,'Raw Data'!B:B,"ERROR",0,1)</f>
        <v>Hair Mousses</v>
      </c>
      <c r="C127" s="5" t="str">
        <f>_xlfn.XLOOKUP($E127,'Raw Data'!$E:$E,'Raw Data'!C:C,"ERROR",0,1)</f>
        <v>SHEA MOISTURE</v>
      </c>
      <c r="D127" s="5" t="str">
        <f>_xlfn.XLOOKUP($E127,'Raw Data'!$E:$E,'Raw Data'!D:D,"ERROR",0,1)</f>
        <v>www.amazon.ae/dp/B078NCGWZ2</v>
      </c>
      <c r="E127" s="5" t="s">
        <v>326</v>
      </c>
      <c r="F127" s="9" t="str">
        <f>_xlfn.XLOOKUP($E127,'Raw Data'!$E:$E,'Raw Data'!F:F,"ERROR",0,1)</f>
        <v>Shea Moisture Family Size Coconut &amp; Hibiscus Curl Enhancing Smoothie16 oz</v>
      </c>
      <c r="G127" s="10">
        <f>_xlfn.XLOOKUP($E127,'Raw Data'!$E:$E,'Raw Data'!G:G,"ERROR",0,1)</f>
        <v>5</v>
      </c>
      <c r="H127" s="9">
        <f>_xlfn.XLOOKUP($E127,'Raw Data'!$E:$E,'Raw Data'!H:H,"ERROR",0,1)</f>
        <v>876.3</v>
      </c>
      <c r="I127" s="9">
        <f>_xlfn.XLOOKUP($E127,'Raw Data'!$E:$E,'Raw Data'!I:I,"ERROR",0,1)</f>
        <v>0.00117320893650237</v>
      </c>
      <c r="J127" s="9" t="str">
        <f>_xlfn.XLOOKUP($E127,'Raw Data'!$E:$E,'Raw Data'!J:J,"ERROR",0,1)</f>
        <v>No</v>
      </c>
      <c r="K127" s="14" t="str">
        <f t="array" ref="K127">_xlfn.IFS(AND(L127&gt;0,L127&lt;=5),"0 to 5",AND(L127&gt;5,L127&lt;=10),"5 to 10",AND(L127&gt;10,L127&lt;=15),"10 to 15",AND(L127&gt;15,L127&lt;=20),"15 to 20",AND(L127&gt;20,L127&lt;=30),"20 to 30",AND(L127&gt;30,L127&lt;=40),"30 to 40",AND(L127&gt;40,L127&lt;=50),"40 to 50",AND(L127&gt;50,L127&lt;=75),"50 to 75",AND(L127&gt;75,L127&lt;=100),"75 to 100",AND(L127&gt;100,L127&lt;=150),"100 to 150",AND(L127&gt;150,L127&lt;=200),"150 to 200",AND(L127&gt;200,L127&lt;=250),"200 to 250",AND(L127&gt;250,L127&lt;=300),"250 to 300",AND(L127&gt;300,L127&lt;=400),"300 to 400",AND(L127&gt;400,L127&lt;=500),"400 to 500",L127&gt;500,"500+")</f>
        <v>150 to 200</v>
      </c>
      <c r="L127" s="9">
        <f>_xlfn.XLOOKUP($E127,'Raw Data'!$E:$E,'Raw Data'!L:L,"ERROR",0,1)</f>
        <v>173.46</v>
      </c>
      <c r="M127" s="14" t="str">
        <f t="array" ref="M127">_xlfn.IFS(AND(N127&gt;0,N127&lt;=5),"0 to 5",AND(N127&gt;5,N127&lt;=10),"5 to 10",AND(N127&gt;10,N127&lt;=15),"10 to 15",AND(N127&gt;15,N127&lt;=20),"15 to 20",AND(N127&gt;20,N127&lt;=30),"20 to 30",AND(N127&gt;30,N127&lt;=40),"30 to 40",AND(N127&gt;40,N127&lt;=50),"40 to 50",AND(N127&gt;50,N127&lt;=75),"50 to 75",AND(N127&gt;75,N127&lt;=100),"75 to 100",AND(N127&gt;100,N127&lt;=150),"100 to 150",AND(N127&gt;150,N127&lt;=200),"150 to 200",AND(N127&gt;200,N127&lt;=250),"200 to 250",AND(N127&gt;250,N127&lt;=300),"250 to 300",AND(N127&gt;300,N127&lt;=400),"300 to 400",AND(N127&gt;400,N127&lt;=500),"400 to 500",N127&gt;500,"500+")</f>
        <v>150 to 200</v>
      </c>
      <c r="N127" s="9">
        <f>_xlfn.XLOOKUP($E127,'Raw Data'!$E:$E,'Raw Data'!N:N,"ERROR",0,1)</f>
        <v>173.46</v>
      </c>
      <c r="O127" s="14" t="str">
        <f t="array" ref="O127">_xlfn.IFS(P127=0,"No Discount",AND(P127&gt;0,P127&lt;=0.02),"0% to 2%",AND(P127&gt;0.02,P127&lt;=0.04),"2% to 4%",AND(P127&gt;0.04,P127&lt;=0.06),"4% to 6%",AND(P127&gt;0.06,P127&lt;=0.08),"6% to 8%",AND(P127&gt;0.08,P127&lt;=0.1),"8% to 10%",AND(P127&gt;0.1,P127&lt;=0.15),"10% to 15%",AND(P127&gt;0.15,P127&lt;=0.2),"15% to 20%",AND(P127&gt;0.2,P127&lt;=0.25),"20% to 25%",AND(P127&gt;0.25,P127&lt;=0.3),"25% to 30%",AND(P127&gt;0.3,P127&lt;=0.4),"30% to 40%",AND(P127&gt;0.4,P127&lt;=0.5),"40% to 50%",AND(P127&gt;0.5,P127&lt;=0.75),"50% to 75%",AND(P127&gt;0.75,P127&lt;=1),"75% to 100%")</f>
        <v>No Discount</v>
      </c>
      <c r="P127" s="10">
        <f>_xlfn.XLOOKUP($E127,'Raw Data'!$E:$E,'Raw Data'!P:P,"ERROR",0,1)</f>
        <v>0</v>
      </c>
      <c r="Q127" s="9">
        <f>_xlfn.XLOOKUP($E127,'Raw Data'!$E:$E,'Raw Data'!Q:Q,"ERROR",0,1)</f>
        <v>16</v>
      </c>
      <c r="R127" s="9" t="str">
        <f>_xlfn.XLOOKUP($E127,'Raw Data'!$E:$E,'Raw Data'!R:R,"ERROR",0,1)</f>
        <v>oz</v>
      </c>
      <c r="S127" s="5" t="str">
        <f t="array" ref="S127">_xlfn.IFS(AND(T127&gt;0,T127&lt;=0.05),"0 to 0.05",AND(T127&gt;0.05,T127&lt;=0.1),"0.05 to 0.1",AND(T127&gt;0.1,T127&lt;=0.2),"0.1 to 0.2",AND(T127&gt;0.2,T127&lt;=0.3),"0.2 to 0.3",AND(T127&gt;0.3,T127&lt;=0.4),"0.3 to 0.4",AND(T127&gt;0.4,T127&lt;=0.5),"0.4 to 0.5",AND(T127&gt;0.5,T127&lt;=0.75),"0.5 to 0.75",AND(T127&gt;0.75,T127&lt;=1),"0.75 to 1",AND(T127&gt;1,T127&lt;=2),"1 to 2",AND(T127&gt;2,T127&lt;=3),"2 to 3",AND(T127&gt;3,T127&lt;=4),"3 to 4",AND(T127&gt;4,T127&lt;=5),"4 to 5",AND(T127&gt;5,T127&lt;=10),"5 to 10",T127&gt;10,"10+")</f>
        <v>0.3 to 0.4</v>
      </c>
      <c r="T127" s="10">
        <f>_xlfn.XLOOKUP($E127,'Raw Data'!$E:$E,'Raw Data'!T:T,"ERROR",0,1)</f>
        <v>0.366630030436253</v>
      </c>
      <c r="U127" s="15" t="str">
        <f t="array" ref="U127">_xlfn.IFS(AND(V127&gt;0,V127&lt;=0.05),"0 to 0.05",AND(V127&gt;0.05,V127&lt;=0.1),"0.05 to 0.1",AND(V127&gt;0.1,V127&lt;=0.2),"0.1 to 0.2",AND(V127&gt;0.2,V127&lt;=0.3),"0.2 to 0.3",AND(V127&gt;0.3,V127&lt;=0.4),"0.3 to 0.4",AND(V127&gt;0.4,V127&lt;=0.5),"0.4 to 0.5",AND(V127&gt;0.5,V127&lt;=0.75),"0.5 to 0.75",AND(V127&gt;0.75,V127&lt;=1),"0.75 to 1",AND(V127&gt;1,V127&lt;=2),"1 to 2",AND(V127&gt;2,V127&lt;=3),"2 to 3",AND(V127&gt;3,V127&lt;=4),"3 to 4",AND(V127&gt;4,V127&lt;=5),"4 to 5",AND(V127&gt;5,V127&lt;=10),"5 to 10",V127&gt;10,"10+")</f>
        <v>0.05 to 0.1</v>
      </c>
      <c r="V127" s="10">
        <f>_xlfn.XLOOKUP($E127,'Raw Data'!$E:$E,'Raw Data'!V:V,"ERROR",0,1)</f>
        <v>0.0989901082177883</v>
      </c>
      <c r="W127" s="15" t="str">
        <f t="array" ref="W127">_xlfn.IFS(AND(X127&gt;0,X127&lt;=0.05),"0 to 0.05",AND(X127&gt;0.05,X127&lt;=0.1),"0.05 to 0.1",AND(X127&gt;0.1,X127&lt;=0.2),"0.1 to 0.2",AND(X127&gt;0.2,X127&lt;=0.3),"0.2 to 0.3",AND(X127&gt;0.3,X127&lt;=0.4),"0.3 to 0.4",AND(X127&gt;0.4,X127&lt;=0.5),"0.4 to 0.5",AND(X127&gt;0.5,X127&lt;=0.75),"0.5 to 0.75",AND(X127&gt;0.75,X127&lt;=1),"0.75 to 1",AND(X127&gt;1,X127&lt;=2),"1 to 2",AND(X127&gt;2,X127&lt;=3),"2 to 3",AND(X127&gt;3,X127&lt;=4),"3 to 4",AND(X127&gt;4,X127&lt;=5),"4 to 5",AND(X127&gt;5,X127&lt;=10),"5 to 10",X127&gt;10,"10+")</f>
        <v>0.05 to 0.1</v>
      </c>
      <c r="X127" s="16">
        <f t="shared" si="6"/>
        <v>0.0989901082177883</v>
      </c>
      <c r="Y127" s="5" t="str">
        <f t="array" ref="Y127">_xlfn.IFS(AND(Z127&gt;0,Z127&lt;=1),"0 to 1",AND(Z127&gt;1,Z127&lt;=2),"1 to 2",AND(Z127&gt;2,Z127&lt;=4),"2 to 4",AND(Z127&gt;4,Z127&lt;=6),"4 to 6",AND(Z127&gt;6,Z127&lt;=8),"6 to 8",AND(Z127&gt;8,Z127&lt;=10),"8 to 10",AND(Z127&gt;10,Z127&lt;=15),"10 to 15",AND(Z127&gt;15,Z127&lt;=20),"15 to 20",AND(Z127&gt;20,Z127&lt;=25),"20 to 25",AND(Z127&gt;25,Z127&lt;=30),"25 to 30",AND(Z127&gt;30,Z127&lt;=40),"30 to 40",AND(Z127&gt;40,Z127&lt;=50),"40 to 50",Z127&gt;50,"50+")</f>
        <v>15 to 20</v>
      </c>
      <c r="Z127" s="9">
        <f>_xlfn.XLOOKUP($E127,'Raw Data'!$E:$E,'Raw Data'!Z:Z,"ERROR",0,1)</f>
        <v>16</v>
      </c>
      <c r="AA127" s="9" t="str">
        <f>_xlfn.XLOOKUP($E127,'Raw Data'!$E:$E,'Raw Data'!AA:AA,"ERROR",0,1)</f>
        <v>oz</v>
      </c>
    </row>
    <row r="128" hidden="1" spans="1:27">
      <c r="A128" s="5" t="str">
        <f>_xlfn.XLOOKUP($E128,'Raw Data'!$E:$E,'Raw Data'!A:A,"ERROR",0,1)</f>
        <v>AE</v>
      </c>
      <c r="B128" s="5" t="str">
        <f>_xlfn.XLOOKUP($E128,'Raw Data'!$E:$E,'Raw Data'!B:B,"ERROR",0,1)</f>
        <v>Hair Mousses</v>
      </c>
      <c r="C128" s="5" t="str">
        <f>_xlfn.XLOOKUP($E128,'Raw Data'!$E:$E,'Raw Data'!C:C,"ERROR",0,1)</f>
        <v>Murdock London</v>
      </c>
      <c r="D128" s="5" t="str">
        <f>_xlfn.XLOOKUP($E128,'Raw Data'!$E:$E,'Raw Data'!D:D,"ERROR",0,1)</f>
        <v>www.amazon.ae/dp/B08MFP92JM</v>
      </c>
      <c r="E128" s="5" t="s">
        <v>327</v>
      </c>
      <c r="F128" s="9" t="str">
        <f>_xlfn.XLOOKUP($E128,'Raw Data'!$E:$E,'Raw Data'!F:F,"ERROR",0,1)</f>
        <v>Murdock London Sea Salt  Volume   Mousse  | Thickening Matte Provides  Volume  and Hold | Vegan | Made in England | 150ml</v>
      </c>
      <c r="G128" s="10">
        <f>_xlfn.XLOOKUP($E128,'Raw Data'!$E:$E,'Raw Data'!G:G,"ERROR",0,1)</f>
        <v>8</v>
      </c>
      <c r="H128" s="9">
        <f>_xlfn.XLOOKUP($E128,'Raw Data'!$E:$E,'Raw Data'!H:H,"ERROR",0,1)</f>
        <v>836.72</v>
      </c>
      <c r="I128" s="9">
        <f>_xlfn.XLOOKUP($E128,'Raw Data'!$E:$E,'Raw Data'!I:I,"ERROR",0,1)</f>
        <v>0.00112021839706751</v>
      </c>
      <c r="J128" s="9" t="str">
        <f>_xlfn.XLOOKUP($E128,'Raw Data'!$E:$E,'Raw Data'!J:J,"ERROR",0,1)</f>
        <v>No</v>
      </c>
      <c r="K128" s="14" t="str">
        <f t="array" ref="K128">_xlfn.IFS(AND(L128&gt;0,L128&lt;=5),"0 to 5",AND(L128&gt;5,L128&lt;=10),"5 to 10",AND(L128&gt;10,L128&lt;=15),"10 to 15",AND(L128&gt;15,L128&lt;=20),"15 to 20",AND(L128&gt;20,L128&lt;=30),"20 to 30",AND(L128&gt;30,L128&lt;=40),"30 to 40",AND(L128&gt;40,L128&lt;=50),"40 to 50",AND(L128&gt;50,L128&lt;=75),"50 to 75",AND(L128&gt;75,L128&lt;=100),"75 to 100",AND(L128&gt;100,L128&lt;=150),"100 to 150",AND(L128&gt;150,L128&lt;=200),"150 to 200",AND(L128&gt;200,L128&lt;=250),"200 to 250",AND(L128&gt;250,L128&lt;=300),"250 to 300",AND(L128&gt;300,L128&lt;=400),"300 to 400",AND(L128&gt;400,L128&lt;=500),"400 to 500",L128&gt;500,"500+")</f>
        <v>100 to 150</v>
      </c>
      <c r="L128" s="9">
        <f>_xlfn.XLOOKUP($E128,'Raw Data'!$E:$E,'Raw Data'!L:L,"ERROR",0,1)</f>
        <v>122.74</v>
      </c>
      <c r="M128" s="14" t="str">
        <f t="array" ref="M128">_xlfn.IFS(AND(N128&gt;0,N128&lt;=5),"0 to 5",AND(N128&gt;5,N128&lt;=10),"5 to 10",AND(N128&gt;10,N128&lt;=15),"10 to 15",AND(N128&gt;15,N128&lt;=20),"15 to 20",AND(N128&gt;20,N128&lt;=30),"20 to 30",AND(N128&gt;30,N128&lt;=40),"30 to 40",AND(N128&gt;40,N128&lt;=50),"40 to 50",AND(N128&gt;50,N128&lt;=75),"50 to 75",AND(N128&gt;75,N128&lt;=100),"75 to 100",AND(N128&gt;100,N128&lt;=150),"100 to 150",AND(N128&gt;150,N128&lt;=200),"150 to 200",AND(N128&gt;200,N128&lt;=250),"200 to 250",AND(N128&gt;250,N128&lt;=300),"250 to 300",AND(N128&gt;300,N128&lt;=400),"300 to 400",AND(N128&gt;400,N128&lt;=500),"400 to 500",N128&gt;500,"500+")</f>
        <v>100 to 150</v>
      </c>
      <c r="N128" s="9">
        <f>_xlfn.XLOOKUP($E128,'Raw Data'!$E:$E,'Raw Data'!N:N,"ERROR",0,1)</f>
        <v>124.88</v>
      </c>
      <c r="O128" s="14" t="str">
        <f t="array" ref="O128">_xlfn.IFS(P128=0,"No Discount",AND(P128&gt;0,P128&lt;=0.02),"0% to 2%",AND(P128&gt;0.02,P128&lt;=0.04),"2% to 4%",AND(P128&gt;0.04,P128&lt;=0.06),"4% to 6%",AND(P128&gt;0.06,P128&lt;=0.08),"6% to 8%",AND(P128&gt;0.08,P128&lt;=0.1),"8% to 10%",AND(P128&gt;0.1,P128&lt;=0.15),"10% to 15%",AND(P128&gt;0.15,P128&lt;=0.2),"15% to 20%",AND(P128&gt;0.2,P128&lt;=0.25),"20% to 25%",AND(P128&gt;0.25,P128&lt;=0.3),"25% to 30%",AND(P128&gt;0.3,P128&lt;=0.4),"30% to 40%",AND(P128&gt;0.4,P128&lt;=0.5),"40% to 50%",AND(P128&gt;0.5,P128&lt;=0.75),"50% to 75%",AND(P128&gt;0.75,P128&lt;=1),"75% to 100%")</f>
        <v>0% to 2%</v>
      </c>
      <c r="P128" s="10">
        <f>_xlfn.XLOOKUP($E128,'Raw Data'!$E:$E,'Raw Data'!P:P,"ERROR",0,1)</f>
        <v>0.0171364509929532</v>
      </c>
      <c r="Q128" s="9">
        <f>_xlfn.XLOOKUP($E128,'Raw Data'!$E:$E,'Raw Data'!Q:Q,"ERROR",0,1)</f>
        <v>150</v>
      </c>
      <c r="R128" s="9" t="str">
        <f>_xlfn.XLOOKUP($E128,'Raw Data'!$E:$E,'Raw Data'!R:R,"ERROR",0,1)</f>
        <v>ml</v>
      </c>
      <c r="S128" s="5" t="str">
        <f t="array" ref="S128">_xlfn.IFS(AND(T128&gt;0,T128&lt;=0.05),"0 to 0.05",AND(T128&gt;0.05,T128&lt;=0.1),"0.05 to 0.1",AND(T128&gt;0.1,T128&lt;=0.2),"0.1 to 0.2",AND(T128&gt;0.2,T128&lt;=0.3),"0.2 to 0.3",AND(T128&gt;0.3,T128&lt;=0.4),"0.3 to 0.4",AND(T128&gt;0.4,T128&lt;=0.5),"0.4 to 0.5",AND(T128&gt;0.5,T128&lt;=0.75),"0.5 to 0.75",AND(T128&gt;0.75,T128&lt;=1),"0.75 to 1",AND(T128&gt;1,T128&lt;=2),"1 to 2",AND(T128&gt;2,T128&lt;=3),"2 to 3",AND(T128&gt;3,T128&lt;=4),"3 to 4",AND(T128&gt;4,T128&lt;=5),"4 to 5",AND(T128&gt;5,T128&lt;=10),"5 to 10",T128&gt;10,"10+")</f>
        <v>0.75 to 1</v>
      </c>
      <c r="T128" s="10">
        <f>_xlfn.XLOOKUP($E128,'Raw Data'!$E:$E,'Raw Data'!T:T,"ERROR",0,1)</f>
        <v>0.818703854524983</v>
      </c>
      <c r="U128" s="15" t="str">
        <f t="array" ref="U128">_xlfn.IFS(AND(V128&gt;0,V128&lt;=0.05),"0 to 0.05",AND(V128&gt;0.05,V128&lt;=0.1),"0.05 to 0.1",AND(V128&gt;0.1,V128&lt;=0.2),"0.1 to 0.2",AND(V128&gt;0.2,V128&lt;=0.3),"0.2 to 0.3",AND(V128&gt;0.3,V128&lt;=0.4),"0.3 to 0.4",AND(V128&gt;0.4,V128&lt;=0.5),"0.4 to 0.5",AND(V128&gt;0.5,V128&lt;=0.75),"0.5 to 0.75",AND(V128&gt;0.75,V128&lt;=1),"0.75 to 1",AND(V128&gt;1,V128&lt;=2),"1 to 2",AND(V128&gt;2,V128&lt;=3),"2 to 3",AND(V128&gt;3,V128&lt;=4),"3 to 4",AND(V128&gt;4,V128&lt;=5),"4 to 5",AND(V128&gt;5,V128&lt;=10),"5 to 10",V128&gt;10,"10+")</f>
        <v>0.2 to 0.3</v>
      </c>
      <c r="V128" s="10">
        <f>_xlfn.XLOOKUP($E128,'Raw Data'!$E:$E,'Raw Data'!V:V,"ERROR",0,1)</f>
        <v>0.224904098788753</v>
      </c>
      <c r="W128" s="15" t="str">
        <f t="array" ref="W128">_xlfn.IFS(AND(X128&gt;0,X128&lt;=0.05),"0 to 0.05",AND(X128&gt;0.05,X128&lt;=0.1),"0.05 to 0.1",AND(X128&gt;0.1,X128&lt;=0.2),"0.1 to 0.2",AND(X128&gt;0.2,X128&lt;=0.3),"0.2 to 0.3",AND(X128&gt;0.3,X128&lt;=0.4),"0.3 to 0.4",AND(X128&gt;0.4,X128&lt;=0.5),"0.4 to 0.5",AND(X128&gt;0.5,X128&lt;=0.75),"0.5 to 0.75",AND(X128&gt;0.75,X128&lt;=1),"0.75 to 1",AND(X128&gt;1,X128&lt;=2),"1 to 2",AND(X128&gt;2,X128&lt;=3),"2 to 3",AND(X128&gt;3,X128&lt;=4),"3 to 4",AND(X128&gt;4,X128&lt;=5),"4 to 5",AND(X128&gt;5,X128&lt;=10),"5 to 10",X128&gt;10,"10+")</f>
        <v>0.2 to 0.3</v>
      </c>
      <c r="X128" s="16">
        <f t="shared" si="6"/>
        <v>0.221050040721745</v>
      </c>
      <c r="Y128" s="5" t="str">
        <f t="array" ref="Y128">_xlfn.IFS(AND(Z128&gt;0,Z128&lt;=1),"0 to 1",AND(Z128&gt;1,Z128&lt;=2),"1 to 2",AND(Z128&gt;2,Z128&lt;=4),"2 to 4",AND(Z128&gt;4,Z128&lt;=6),"4 to 6",AND(Z128&gt;6,Z128&lt;=8),"6 to 8",AND(Z128&gt;8,Z128&lt;=10),"8 to 10",AND(Z128&gt;10,Z128&lt;=15),"10 to 15",AND(Z128&gt;15,Z128&lt;=20),"15 to 20",AND(Z128&gt;20,Z128&lt;=25),"20 to 25",AND(Z128&gt;25,Z128&lt;=30),"25 to 30",AND(Z128&gt;30,Z128&lt;=40),"30 to 40",AND(Z128&gt;40,Z128&lt;=50),"40 to 50",Z128&gt;50,"50+")</f>
        <v>4 to 6</v>
      </c>
      <c r="Z128" s="9">
        <f>_xlfn.XLOOKUP($E128,'Raw Data'!$E:$E,'Raw Data'!Z:Z,"ERROR",0,1)</f>
        <v>5.07</v>
      </c>
      <c r="AA128" s="9" t="str">
        <f>_xlfn.XLOOKUP($E128,'Raw Data'!$E:$E,'Raw Data'!AA:AA,"ERROR",0,1)</f>
        <v>oz</v>
      </c>
    </row>
    <row r="129" hidden="1" spans="1:27">
      <c r="A129" s="5" t="str">
        <f>_xlfn.XLOOKUP($E129,'Raw Data'!$E:$E,'Raw Data'!A:A,"ERROR",0,1)</f>
        <v>AE</v>
      </c>
      <c r="B129" s="5" t="str">
        <f>_xlfn.XLOOKUP($E129,'Raw Data'!$E:$E,'Raw Data'!B:B,"ERROR",0,1)</f>
        <v>Hair Mousses</v>
      </c>
      <c r="C129" s="5" t="str">
        <f>_xlfn.XLOOKUP($E129,'Raw Data'!$E:$E,'Raw Data'!C:C,"ERROR",0,1)</f>
        <v>amika</v>
      </c>
      <c r="D129" s="5" t="str">
        <f>_xlfn.XLOOKUP($E129,'Raw Data'!$E:$E,'Raw Data'!D:D,"ERROR",0,1)</f>
        <v>www.amazon.ae/dp/B07H3CYSBT</v>
      </c>
      <c r="E129" s="5" t="s">
        <v>328</v>
      </c>
      <c r="F129" s="9" t="str">
        <f>_xlfn.XLOOKUP($E129,'Raw Data'!$E:$E,'Raw Data'!F:F,"ERROR",0,1)</f>
        <v>plus size perfect body mousse</v>
      </c>
      <c r="G129" s="10">
        <f>_xlfn.XLOOKUP($E129,'Raw Data'!$E:$E,'Raw Data'!G:G,"ERROR",0,1)</f>
        <v>10</v>
      </c>
      <c r="H129" s="9">
        <f>_xlfn.XLOOKUP($E129,'Raw Data'!$E:$E,'Raw Data'!H:H,"ERROR",0,1)</f>
        <v>829.78</v>
      </c>
      <c r="I129" s="9">
        <f>_xlfn.XLOOKUP($E129,'Raw Data'!$E:$E,'Raw Data'!I:I,"ERROR",0,1)</f>
        <v>0.00111092697858146</v>
      </c>
      <c r="J129" s="9" t="str">
        <f>_xlfn.XLOOKUP($E129,'Raw Data'!$E:$E,'Raw Data'!J:J,"ERROR",0,1)</f>
        <v>No</v>
      </c>
      <c r="K129" s="14" t="str">
        <f t="array" ref="K129">_xlfn.IFS(AND(L129&gt;0,L129&lt;=5),"0 to 5",AND(L129&gt;5,L129&lt;=10),"5 to 10",AND(L129&gt;10,L129&lt;=15),"10 to 15",AND(L129&gt;15,L129&lt;=20),"15 to 20",AND(L129&gt;20,L129&lt;=30),"20 to 30",AND(L129&gt;30,L129&lt;=40),"30 to 40",AND(L129&gt;40,L129&lt;=50),"40 to 50",AND(L129&gt;50,L129&lt;=75),"50 to 75",AND(L129&gt;75,L129&lt;=100),"75 to 100",AND(L129&gt;100,L129&lt;=150),"100 to 150",AND(L129&gt;150,L129&lt;=200),"150 to 200",AND(L129&gt;200,L129&lt;=250),"200 to 250",AND(L129&gt;250,L129&lt;=300),"250 to 300",AND(L129&gt;300,L129&lt;=400),"300 to 400",AND(L129&gt;400,L129&lt;=500),"400 to 500",L129&gt;500,"500+")</f>
        <v>75 to 100</v>
      </c>
      <c r="L129" s="9">
        <f>_xlfn.XLOOKUP($E129,'Raw Data'!$E:$E,'Raw Data'!L:L,"ERROR",0,1)</f>
        <v>88.7</v>
      </c>
      <c r="M129" s="14" t="str">
        <f t="array" ref="M129">_xlfn.IFS(AND(N129&gt;0,N129&lt;=5),"0 to 5",AND(N129&gt;5,N129&lt;=10),"5 to 10",AND(N129&gt;10,N129&lt;=15),"10 to 15",AND(N129&gt;15,N129&lt;=20),"15 to 20",AND(N129&gt;20,N129&lt;=30),"20 to 30",AND(N129&gt;30,N129&lt;=40),"30 to 40",AND(N129&gt;40,N129&lt;=50),"40 to 50",AND(N129&gt;50,N129&lt;=75),"50 to 75",AND(N129&gt;75,N129&lt;=100),"75 to 100",AND(N129&gt;100,N129&lt;=150),"100 to 150",AND(N129&gt;150,N129&lt;=200),"150 to 200",AND(N129&gt;200,N129&lt;=250),"200 to 250",AND(N129&gt;250,N129&lt;=300),"250 to 300",AND(N129&gt;300,N129&lt;=400),"300 to 400",AND(N129&gt;400,N129&lt;=500),"400 to 500",N129&gt;500,"500+")</f>
        <v>75 to 100</v>
      </c>
      <c r="N129" s="9">
        <f>_xlfn.XLOOKUP($E129,'Raw Data'!$E:$E,'Raw Data'!N:N,"ERROR",0,1)</f>
        <v>94.48</v>
      </c>
      <c r="O129" s="14" t="str">
        <f t="array" ref="O129">_xlfn.IFS(P129=0,"No Discount",AND(P129&gt;0,P129&lt;=0.02),"0% to 2%",AND(P129&gt;0.02,P129&lt;=0.04),"2% to 4%",AND(P129&gt;0.04,P129&lt;=0.06),"4% to 6%",AND(P129&gt;0.06,P129&lt;=0.08),"6% to 8%",AND(P129&gt;0.08,P129&lt;=0.1),"8% to 10%",AND(P129&gt;0.1,P129&lt;=0.15),"10% to 15%",AND(P129&gt;0.15,P129&lt;=0.2),"15% to 20%",AND(P129&gt;0.2,P129&lt;=0.25),"20% to 25%",AND(P129&gt;0.25,P129&lt;=0.3),"25% to 30%",AND(P129&gt;0.3,P129&lt;=0.4),"30% to 40%",AND(P129&gt;0.4,P129&lt;=0.5),"40% to 50%",AND(P129&gt;0.5,P129&lt;=0.75),"50% to 75%",AND(P129&gt;0.75,P129&lt;=1),"75% to 100%")</f>
        <v>6% to 8%</v>
      </c>
      <c r="P129" s="10">
        <f>_xlfn.XLOOKUP($E129,'Raw Data'!$E:$E,'Raw Data'!P:P,"ERROR",0,1)</f>
        <v>0.0611769686706181</v>
      </c>
      <c r="Q129" s="9">
        <f>_xlfn.XLOOKUP($E129,'Raw Data'!$E:$E,'Raw Data'!Q:Q,"ERROR",0,1)</f>
        <v>0</v>
      </c>
      <c r="R129" s="9">
        <f>_xlfn.XLOOKUP($E129,'Raw Data'!$E:$E,'Raw Data'!R:R,"ERROR",0,1)</f>
        <v>0</v>
      </c>
      <c r="S129" s="5" t="e">
        <f t="array" ref="S129">_xlfn.IFS(AND(T129&gt;0,T129&lt;=0.05),"0 to 0.05",AND(T129&gt;0.05,T129&lt;=0.1),"0.05 to 0.1",AND(T129&gt;0.1,T129&lt;=0.2),"0.1 to 0.2",AND(T129&gt;0.2,T129&lt;=0.3),"0.2 to 0.3",AND(T129&gt;0.3,T129&lt;=0.4),"0.3 to 0.4",AND(T129&gt;0.4,T129&lt;=0.5),"0.4 to 0.5",AND(T129&gt;0.5,T129&lt;=0.75),"0.5 to 0.75",AND(T129&gt;0.75,T129&lt;=1),"0.75 to 1",AND(T129&gt;1,T129&lt;=2),"1 to 2",AND(T129&gt;2,T129&lt;=3),"2 to 3",AND(T129&gt;3,T129&lt;=4),"3 to 4",AND(T129&gt;4,T129&lt;=5),"4 to 5",AND(T129&gt;5,T129&lt;=10),"5 to 10",T129&gt;10,"10+")</f>
        <v>#N/A</v>
      </c>
      <c r="T129" s="10">
        <f>_xlfn.XLOOKUP($E129,'Raw Data'!$E:$E,'Raw Data'!T:T,"ERROR",0,1)</f>
        <v>0</v>
      </c>
      <c r="U129" s="15" t="e">
        <f t="array" ref="U129">_xlfn.IFS(AND(V129&gt;0,V129&lt;=0.05),"0 to 0.05",AND(V129&gt;0.05,V129&lt;=0.1),"0.05 to 0.1",AND(V129&gt;0.1,V129&lt;=0.2),"0.1 to 0.2",AND(V129&gt;0.2,V129&lt;=0.3),"0.2 to 0.3",AND(V129&gt;0.3,V129&lt;=0.4),"0.3 to 0.4",AND(V129&gt;0.4,V129&lt;=0.5),"0.4 to 0.5",AND(V129&gt;0.5,V129&lt;=0.75),"0.5 to 0.75",AND(V129&gt;0.75,V129&lt;=1),"0.75 to 1",AND(V129&gt;1,V129&lt;=2),"1 to 2",AND(V129&gt;2,V129&lt;=3),"2 to 3",AND(V129&gt;3,V129&lt;=4),"3 to 4",AND(V129&gt;4,V129&lt;=5),"4 to 5",AND(V129&gt;5,V129&lt;=10),"5 to 10",V129&gt;10,"10+")</f>
        <v>#N/A</v>
      </c>
      <c r="V129" s="10">
        <f>_xlfn.XLOOKUP($E129,'Raw Data'!$E:$E,'Raw Data'!V:V,"ERROR",0,1)</f>
        <v>0</v>
      </c>
      <c r="W129" s="15" t="e">
        <f t="array" ref="W129">_xlfn.IFS(AND(X129&gt;0,X129&lt;=0.05),"0 to 0.05",AND(X129&gt;0.05,X129&lt;=0.1),"0.05 to 0.1",AND(X129&gt;0.1,X129&lt;=0.2),"0.1 to 0.2",AND(X129&gt;0.2,X129&lt;=0.3),"0.2 to 0.3",AND(X129&gt;0.3,X129&lt;=0.4),"0.3 to 0.4",AND(X129&gt;0.4,X129&lt;=0.5),"0.4 to 0.5",AND(X129&gt;0.5,X129&lt;=0.75),"0.5 to 0.75",AND(X129&gt;0.75,X129&lt;=1),"0.75 to 1",AND(X129&gt;1,X129&lt;=2),"1 to 2",AND(X129&gt;2,X129&lt;=3),"2 to 3",AND(X129&gt;3,X129&lt;=4),"3 to 4",AND(X129&gt;4,X129&lt;=5),"4 to 5",AND(X129&gt;5,X129&lt;=10),"5 to 10",X129&gt;10,"10+")</f>
        <v>#DIV/0!</v>
      </c>
      <c r="X129" s="16" t="e">
        <f t="shared" si="6"/>
        <v>#DIV/0!</v>
      </c>
      <c r="Y129" s="5" t="e">
        <f t="array" ref="Y129">_xlfn.IFS(AND(Z129&gt;0,Z129&lt;=1),"0 to 1",AND(Z129&gt;1,Z129&lt;=2),"1 to 2",AND(Z129&gt;2,Z129&lt;=4),"2 to 4",AND(Z129&gt;4,Z129&lt;=6),"4 to 6",AND(Z129&gt;6,Z129&lt;=8),"6 to 8",AND(Z129&gt;8,Z129&lt;=10),"8 to 10",AND(Z129&gt;10,Z129&lt;=15),"10 to 15",AND(Z129&gt;15,Z129&lt;=20),"15 to 20",AND(Z129&gt;20,Z129&lt;=25),"20 to 25",AND(Z129&gt;25,Z129&lt;=30),"25 to 30",AND(Z129&gt;30,Z129&lt;=40),"30 to 40",AND(Z129&gt;40,Z129&lt;=50),"40 to 50",Z129&gt;50,"50+")</f>
        <v>#N/A</v>
      </c>
      <c r="Z129" s="9">
        <f>_xlfn.XLOOKUP($E129,'Raw Data'!$E:$E,'Raw Data'!Z:Z,"ERROR",0,1)</f>
        <v>0</v>
      </c>
      <c r="AA129" s="9">
        <f>_xlfn.XLOOKUP($E129,'Raw Data'!$E:$E,'Raw Data'!AA:AA,"ERROR",0,1)</f>
        <v>0</v>
      </c>
    </row>
    <row r="130" hidden="1" spans="1:27">
      <c r="A130" s="5" t="str">
        <f>_xlfn.XLOOKUP($E130,'Raw Data'!$E:$E,'Raw Data'!A:A,"ERROR",0,1)</f>
        <v>AE</v>
      </c>
      <c r="B130" s="5" t="str">
        <f>_xlfn.XLOOKUP($E130,'Raw Data'!$E:$E,'Raw Data'!B:B,"ERROR",0,1)</f>
        <v>Hair Mousses</v>
      </c>
      <c r="C130" s="5" t="str">
        <f>_xlfn.XLOOKUP($E130,'Raw Data'!$E:$E,'Raw Data'!C:C,"ERROR",0,1)</f>
        <v>Aussie</v>
      </c>
      <c r="D130" s="5" t="str">
        <f>_xlfn.XLOOKUP($E130,'Raw Data'!$E:$E,'Raw Data'!D:D,"ERROR",0,1)</f>
        <v>www.amazon.ae/dp/B07NFRMCFX</v>
      </c>
      <c r="E130" s="5" t="s">
        <v>329</v>
      </c>
      <c r="F130" s="9" t="str">
        <f>_xlfn.XLOOKUP($E130,'Raw Data'!$E:$E,'Raw Data'!F:F,"ERROR",0,1)</f>
        <v>Aussie Mousse, with Bamboo &amp; Kakadu Plum, Headstrong Volume, For Fine Hair, 6 fl oz, Triple Pack Aussie Mousse, with Bamboo &amp; Kakadu Plum, Headstrong Volume, For Fine Hair, 6 fl oz, Triple Pack</v>
      </c>
      <c r="G130" s="10">
        <f>_xlfn.XLOOKUP($E130,'Raw Data'!$E:$E,'Raw Data'!G:G,"ERROR",0,1)</f>
        <v>6</v>
      </c>
      <c r="H130" s="9">
        <f>_xlfn.XLOOKUP($E130,'Raw Data'!$E:$E,'Raw Data'!H:H,"ERROR",0,1)</f>
        <v>815.88</v>
      </c>
      <c r="I130" s="9">
        <f>_xlfn.XLOOKUP($E130,'Raw Data'!$E:$E,'Raw Data'!I:I,"ERROR",0,1)</f>
        <v>0.00109231736518721</v>
      </c>
      <c r="J130" s="9" t="str">
        <f>_xlfn.XLOOKUP($E130,'Raw Data'!$E:$E,'Raw Data'!J:J,"ERROR",0,1)</f>
        <v>No</v>
      </c>
      <c r="K130" s="14" t="str">
        <f t="array" ref="K130">_xlfn.IFS(AND(L130&gt;0,L130&lt;=5),"0 to 5",AND(L130&gt;5,L130&lt;=10),"5 to 10",AND(L130&gt;10,L130&lt;=15),"10 to 15",AND(L130&gt;15,L130&lt;=20),"15 to 20",AND(L130&gt;20,L130&lt;=30),"20 to 30",AND(L130&gt;30,L130&lt;=40),"30 to 40",AND(L130&gt;40,L130&lt;=50),"40 to 50",AND(L130&gt;50,L130&lt;=75),"50 to 75",AND(L130&gt;75,L130&lt;=100),"75 to 100",AND(L130&gt;100,L130&lt;=150),"100 to 150",AND(L130&gt;150,L130&lt;=200),"150 to 200",AND(L130&gt;200,L130&lt;=250),"200 to 250",AND(L130&gt;250,L130&lt;=300),"250 to 300",AND(L130&gt;300,L130&lt;=400),"300 to 400",AND(L130&gt;400,L130&lt;=500),"400 to 500",L130&gt;500,"500+")</f>
        <v>100 to 150</v>
      </c>
      <c r="L130" s="9">
        <f>_xlfn.XLOOKUP($E130,'Raw Data'!$E:$E,'Raw Data'!L:L,"ERROR",0,1)</f>
        <v>127.52</v>
      </c>
      <c r="M130" s="14" t="str">
        <f t="array" ref="M130">_xlfn.IFS(AND(N130&gt;0,N130&lt;=5),"0 to 5",AND(N130&gt;5,N130&lt;=10),"5 to 10",AND(N130&gt;10,N130&lt;=15),"10 to 15",AND(N130&gt;15,N130&lt;=20),"15 to 20",AND(N130&gt;20,N130&lt;=30),"20 to 30",AND(N130&gt;30,N130&lt;=40),"30 to 40",AND(N130&gt;40,N130&lt;=50),"40 to 50",AND(N130&gt;50,N130&lt;=75),"50 to 75",AND(N130&gt;75,N130&lt;=100),"75 to 100",AND(N130&gt;100,N130&lt;=150),"100 to 150",AND(N130&gt;150,N130&lt;=200),"150 to 200",AND(N130&gt;200,N130&lt;=250),"200 to 250",AND(N130&gt;250,N130&lt;=300),"250 to 300",AND(N130&gt;300,N130&lt;=400),"300 to 400",AND(N130&gt;400,N130&lt;=500),"400 to 500",N130&gt;500,"500+")</f>
        <v>100 to 150</v>
      </c>
      <c r="N130" s="9">
        <f>_xlfn.XLOOKUP($E130,'Raw Data'!$E:$E,'Raw Data'!N:N,"ERROR",0,1)</f>
        <v>129.86</v>
      </c>
      <c r="O130" s="14" t="str">
        <f t="array" ref="O130">_xlfn.IFS(P130=0,"No Discount",AND(P130&gt;0,P130&lt;=0.02),"0% to 2%",AND(P130&gt;0.02,P130&lt;=0.04),"2% to 4%",AND(P130&gt;0.04,P130&lt;=0.06),"4% to 6%",AND(P130&gt;0.06,P130&lt;=0.08),"6% to 8%",AND(P130&gt;0.08,P130&lt;=0.1),"8% to 10%",AND(P130&gt;0.1,P130&lt;=0.15),"10% to 15%",AND(P130&gt;0.15,P130&lt;=0.2),"15% to 20%",AND(P130&gt;0.2,P130&lt;=0.25),"20% to 25%",AND(P130&gt;0.25,P130&lt;=0.3),"25% to 30%",AND(P130&gt;0.3,P130&lt;=0.4),"30% to 40%",AND(P130&gt;0.4,P130&lt;=0.5),"40% to 50%",AND(P130&gt;0.5,P130&lt;=0.75),"50% to 75%",AND(P130&gt;0.75,P130&lt;=1),"75% to 100%")</f>
        <v>0% to 2%</v>
      </c>
      <c r="P130" s="10">
        <f>_xlfn.XLOOKUP($E130,'Raw Data'!$E:$E,'Raw Data'!P:P,"ERROR",0,1)</f>
        <v>0.0180194055136302</v>
      </c>
      <c r="Q130" s="9">
        <f>_xlfn.XLOOKUP($E130,'Raw Data'!$E:$E,'Raw Data'!Q:Q,"ERROR",0,1)</f>
        <v>18</v>
      </c>
      <c r="R130" s="9" t="str">
        <f>_xlfn.XLOOKUP($E130,'Raw Data'!$E:$E,'Raw Data'!R:R,"ERROR",0,1)</f>
        <v>fl oz</v>
      </c>
      <c r="S130" s="5" t="str">
        <f t="array" ref="S130">_xlfn.IFS(AND(T130&gt;0,T130&lt;=0.05),"0 to 0.05",AND(T130&gt;0.05,T130&lt;=0.1),"0.05 to 0.1",AND(T130&gt;0.1,T130&lt;=0.2),"0.1 to 0.2",AND(T130&gt;0.2,T130&lt;=0.3),"0.2 to 0.3",AND(T130&gt;0.3,T130&lt;=0.4),"0.3 to 0.4",AND(T130&gt;0.4,T130&lt;=0.5),"0.4 to 0.5",AND(T130&gt;0.5,T130&lt;=0.75),"0.5 to 0.75",AND(T130&gt;0.75,T130&lt;=1),"0.75 to 1",AND(T130&gt;1,T130&lt;=2),"1 to 2",AND(T130&gt;2,T130&lt;=3),"2 to 3",AND(T130&gt;3,T130&lt;=4),"3 to 4",AND(T130&gt;4,T130&lt;=5),"4 to 5",AND(T130&gt;5,T130&lt;=10),"5 to 10",T130&gt;10,"10+")</f>
        <v>0.2 to 0.3</v>
      </c>
      <c r="T130" s="10">
        <f>_xlfn.XLOOKUP($E130,'Raw Data'!$E:$E,'Raw Data'!T:T,"ERROR",0,1)</f>
        <v>0.230367460668441</v>
      </c>
      <c r="U130" s="15" t="str">
        <f t="array" ref="U130">_xlfn.IFS(AND(V130&gt;0,V130&lt;=0.05),"0 to 0.05",AND(V130&gt;0.05,V130&lt;=0.1),"0.05 to 0.1",AND(V130&gt;0.1,V130&lt;=0.2),"0.1 to 0.2",AND(V130&gt;0.2,V130&lt;=0.3),"0.2 to 0.3",AND(V130&gt;0.3,V130&lt;=0.4),"0.3 to 0.4",AND(V130&gt;0.4,V130&lt;=0.5),"0.4 to 0.5",AND(V130&gt;0.5,V130&lt;=0.75),"0.5 to 0.75",AND(V130&gt;0.75,V130&lt;=1),"0.75 to 1",AND(V130&gt;1,V130&lt;=2),"1 to 2",AND(V130&gt;2,V130&lt;=3),"2 to 3",AND(V130&gt;3,V130&lt;=4),"3 to 4",AND(V130&gt;4,V130&lt;=5),"4 to 5",AND(V130&gt;5,V130&lt;=10),"5 to 10",V130&gt;10,"10+")</f>
        <v>0.05 to 0.1</v>
      </c>
      <c r="V130" s="10">
        <f>_xlfn.XLOOKUP($E130,'Raw Data'!$E:$E,'Raw Data'!V:V,"ERROR",0,1)</f>
        <v>0.0633405738664447</v>
      </c>
      <c r="W130" s="15" t="str">
        <f t="array" ref="W130">_xlfn.IFS(AND(X130&gt;0,X130&lt;=0.05),"0 to 0.05",AND(X130&gt;0.05,X130&lt;=0.1),"0.05 to 0.1",AND(X130&gt;0.1,X130&lt;=0.2),"0.1 to 0.2",AND(X130&gt;0.2,X130&lt;=0.3),"0.2 to 0.3",AND(X130&gt;0.3,X130&lt;=0.4),"0.3 to 0.4",AND(X130&gt;0.4,X130&lt;=0.5),"0.4 to 0.5",AND(X130&gt;0.5,X130&lt;=0.75),"0.5 to 0.75",AND(X130&gt;0.75,X130&lt;=1),"0.75 to 1",AND(X130&gt;1,X130&lt;=2),"1 to 2",AND(X130&gt;2,X130&lt;=3),"2 to 3",AND(X130&gt;3,X130&lt;=4),"3 to 4",AND(X130&gt;4,X130&lt;=5),"4 to 5",AND(X130&gt;5,X130&lt;=10),"5 to 10",X130&gt;10,"10+")</f>
        <v>0.05 to 0.1</v>
      </c>
      <c r="X130" s="16">
        <f t="shared" si="6"/>
        <v>0.0621992143804792</v>
      </c>
      <c r="Y130" s="5" t="str">
        <f t="array" ref="Y130">_xlfn.IFS(AND(Z130&gt;0,Z130&lt;=1),"0 to 1",AND(Z130&gt;1,Z130&lt;=2),"1 to 2",AND(Z130&gt;2,Z130&lt;=4),"2 to 4",AND(Z130&gt;4,Z130&lt;=6),"4 to 6",AND(Z130&gt;6,Z130&lt;=8),"6 to 8",AND(Z130&gt;8,Z130&lt;=10),"8 to 10",AND(Z130&gt;10,Z130&lt;=15),"10 to 15",AND(Z130&gt;15,Z130&lt;=20),"15 to 20",AND(Z130&gt;20,Z130&lt;=25),"20 to 25",AND(Z130&gt;25,Z130&lt;=30),"25 to 30",AND(Z130&gt;30,Z130&lt;=40),"30 to 40",AND(Z130&gt;40,Z130&lt;=50),"40 to 50",Z130&gt;50,"50+")</f>
        <v>15 to 20</v>
      </c>
      <c r="Z130" s="9">
        <f>_xlfn.XLOOKUP($E130,'Raw Data'!$E:$E,'Raw Data'!Z:Z,"ERROR",0,1)</f>
        <v>18.72</v>
      </c>
      <c r="AA130" s="9" t="str">
        <f>_xlfn.XLOOKUP($E130,'Raw Data'!$E:$E,'Raw Data'!AA:AA,"ERROR",0,1)</f>
        <v>oz</v>
      </c>
    </row>
    <row r="131" hidden="1" spans="1:27">
      <c r="A131" s="5" t="str">
        <f>_xlfn.XLOOKUP($E131,'Raw Data'!$E:$E,'Raw Data'!A:A,"ERROR",0,1)</f>
        <v>AE</v>
      </c>
      <c r="B131" s="5" t="str">
        <f>_xlfn.XLOOKUP($E131,'Raw Data'!$E:$E,'Raw Data'!B:B,"ERROR",0,1)</f>
        <v>Hair Mousses</v>
      </c>
      <c r="C131" s="5" t="str">
        <f>_xlfn.XLOOKUP($E131,'Raw Data'!$E:$E,'Raw Data'!C:C,"ERROR",0,1)</f>
        <v>herbal essences</v>
      </c>
      <c r="D131" s="5" t="str">
        <f>_xlfn.XLOOKUP($E131,'Raw Data'!$E:$E,'Raw Data'!D:D,"ERROR",0,1)</f>
        <v>www.amazon.ae/dp/B00KOA2A22</v>
      </c>
      <c r="E131" s="5" t="s">
        <v>330</v>
      </c>
      <c r="F131" s="9" t="str">
        <f>_xlfn.XLOOKUP($E131,'Raw Data'!$E:$E,'Raw Data'!F:F,"ERROR",0,1)</f>
        <v>Herbal Essences Set Me Up Mousse for Unisex, Extra Hold, 6.8 oz Herbal Essences Set Me Up Mousse for Unisex, Extra Hold, 6.8 oz</v>
      </c>
      <c r="G131" s="10">
        <f>_xlfn.XLOOKUP($E131,'Raw Data'!$E:$E,'Raw Data'!G:G,"ERROR",0,1)</f>
        <v>9</v>
      </c>
      <c r="H131" s="9">
        <f>_xlfn.XLOOKUP($E131,'Raw Data'!$E:$E,'Raw Data'!H:H,"ERROR",0,1)</f>
        <v>794.01</v>
      </c>
      <c r="I131" s="9">
        <f>_xlfn.XLOOKUP($E131,'Raw Data'!$E:$E,'Raw Data'!I:I,"ERROR",0,1)</f>
        <v>0.00106303734756618</v>
      </c>
      <c r="J131" s="9" t="str">
        <f>_xlfn.XLOOKUP($E131,'Raw Data'!$E:$E,'Raw Data'!J:J,"ERROR",0,1)</f>
        <v>No</v>
      </c>
      <c r="K131" s="14" t="str">
        <f t="array" ref="K131">_xlfn.IFS(AND(L131&gt;0,L131&lt;=5),"0 to 5",AND(L131&gt;5,L131&lt;=10),"5 to 10",AND(L131&gt;10,L131&lt;=15),"10 to 15",AND(L131&gt;15,L131&lt;=20),"15 to 20",AND(L131&gt;20,L131&lt;=30),"20 to 30",AND(L131&gt;30,L131&lt;=40),"30 to 40",AND(L131&gt;40,L131&lt;=50),"40 to 50",AND(L131&gt;50,L131&lt;=75),"50 to 75",AND(L131&gt;75,L131&lt;=100),"75 to 100",AND(L131&gt;100,L131&lt;=150),"100 to 150",AND(L131&gt;150,L131&lt;=200),"150 to 200",AND(L131&gt;200,L131&lt;=250),"200 to 250",AND(L131&gt;250,L131&lt;=300),"250 to 300",AND(L131&gt;300,L131&lt;=400),"300 to 400",AND(L131&gt;400,L131&lt;=500),"400 to 500",L131&gt;500,"500+")</f>
        <v>75 to 100</v>
      </c>
      <c r="L131" s="9">
        <f>_xlfn.XLOOKUP($E131,'Raw Data'!$E:$E,'Raw Data'!L:L,"ERROR",0,1)</f>
        <v>82.77</v>
      </c>
      <c r="M131" s="14" t="str">
        <f t="array" ref="M131">_xlfn.IFS(AND(N131&gt;0,N131&lt;=5),"0 to 5",AND(N131&gt;5,N131&lt;=10),"5 to 10",AND(N131&gt;10,N131&lt;=15),"10 to 15",AND(N131&gt;15,N131&lt;=20),"15 to 20",AND(N131&gt;20,N131&lt;=30),"20 to 30",AND(N131&gt;30,N131&lt;=40),"30 to 40",AND(N131&gt;40,N131&lt;=50),"40 to 50",AND(N131&gt;50,N131&lt;=75),"50 to 75",AND(N131&gt;75,N131&lt;=100),"75 to 100",AND(N131&gt;100,N131&lt;=150),"100 to 150",AND(N131&gt;150,N131&lt;=200),"150 to 200",AND(N131&gt;200,N131&lt;=250),"200 to 250",AND(N131&gt;250,N131&lt;=300),"250 to 300",AND(N131&gt;300,N131&lt;=400),"300 to 400",AND(N131&gt;400,N131&lt;=500),"400 to 500",N131&gt;500,"500+")</f>
        <v>75 to 100</v>
      </c>
      <c r="N131" s="9">
        <f>_xlfn.XLOOKUP($E131,'Raw Data'!$E:$E,'Raw Data'!N:N,"ERROR",0,1)</f>
        <v>95.26</v>
      </c>
      <c r="O131" s="14" t="str">
        <f t="array" ref="O131">_xlfn.IFS(P131=0,"No Discount",AND(P131&gt;0,P131&lt;=0.02),"0% to 2%",AND(P131&gt;0.02,P131&lt;=0.04),"2% to 4%",AND(P131&gt;0.04,P131&lt;=0.06),"4% to 6%",AND(P131&gt;0.06,P131&lt;=0.08),"6% to 8%",AND(P131&gt;0.08,P131&lt;=0.1),"8% to 10%",AND(P131&gt;0.1,P131&lt;=0.15),"10% to 15%",AND(P131&gt;0.15,P131&lt;=0.2),"15% to 20%",AND(P131&gt;0.2,P131&lt;=0.25),"20% to 25%",AND(P131&gt;0.25,P131&lt;=0.3),"25% to 30%",AND(P131&gt;0.3,P131&lt;=0.4),"30% to 40%",AND(P131&gt;0.4,P131&lt;=0.5),"40% to 50%",AND(P131&gt;0.5,P131&lt;=0.75),"50% to 75%",AND(P131&gt;0.75,P131&lt;=1),"75% to 100%")</f>
        <v>10% to 15%</v>
      </c>
      <c r="P131" s="10">
        <f>_xlfn.XLOOKUP($E131,'Raw Data'!$E:$E,'Raw Data'!P:P,"ERROR",0,1)</f>
        <v>0.131114843585975</v>
      </c>
      <c r="Q131" s="9">
        <f>_xlfn.XLOOKUP($E131,'Raw Data'!$E:$E,'Raw Data'!Q:Q,"ERROR",0,1)</f>
        <v>6.8</v>
      </c>
      <c r="R131" s="9" t="str">
        <f>_xlfn.XLOOKUP($E131,'Raw Data'!$E:$E,'Raw Data'!R:R,"ERROR",0,1)</f>
        <v>oz</v>
      </c>
      <c r="S131" s="5" t="str">
        <f t="array" ref="S131">_xlfn.IFS(AND(T131&gt;0,T131&lt;=0.05),"0 to 0.05",AND(T131&gt;0.05,T131&lt;=0.1),"0.05 to 0.1",AND(T131&gt;0.1,T131&lt;=0.2),"0.1 to 0.2",AND(T131&gt;0.2,T131&lt;=0.3),"0.2 to 0.3",AND(T131&gt;0.3,T131&lt;=0.4),"0.3 to 0.4",AND(T131&gt;0.4,T131&lt;=0.5),"0.4 to 0.5",AND(T131&gt;0.5,T131&lt;=0.75),"0.5 to 0.75",AND(T131&gt;0.75,T131&lt;=1),"0.75 to 1",AND(T131&gt;1,T131&lt;=2),"1 to 2",AND(T131&gt;2,T131&lt;=3),"2 to 3",AND(T131&gt;3,T131&lt;=4),"3 to 4",AND(T131&gt;4,T131&lt;=5),"4 to 5",AND(T131&gt;5,T131&lt;=10),"5 to 10",T131&gt;10,"10+")</f>
        <v>0.4 to 0.5</v>
      </c>
      <c r="T131" s="10">
        <f>_xlfn.XLOOKUP($E131,'Raw Data'!$E:$E,'Raw Data'!T:T,"ERROR",0,1)</f>
        <v>0.411635401539716</v>
      </c>
      <c r="U131" s="15" t="str">
        <f t="array" ref="U131">_xlfn.IFS(AND(V131&gt;0,V131&lt;=0.05),"0 to 0.05",AND(V131&gt;0.05,V131&lt;=0.1),"0.05 to 0.1",AND(V131&gt;0.1,V131&lt;=0.2),"0.1 to 0.2",AND(V131&gt;0.2,V131&lt;=0.3),"0.2 to 0.3",AND(V131&gt;0.3,V131&lt;=0.4),"0.3 to 0.4",AND(V131&gt;0.4,V131&lt;=0.5),"0.4 to 0.5",AND(V131&gt;0.5,V131&lt;=0.75),"0.5 to 0.75",AND(V131&gt;0.75,V131&lt;=1),"0.75 to 1",AND(V131&gt;1,V131&lt;=2),"1 to 2",AND(V131&gt;2,V131&lt;=3),"2 to 3",AND(V131&gt;3,V131&lt;=4),"3 to 4",AND(V131&gt;4,V131&lt;=5),"4 to 5",AND(V131&gt;5,V131&lt;=10),"5 to 10",V131&gt;10,"10+")</f>
        <v>0.1 to 0.2</v>
      </c>
      <c r="V131" s="10">
        <f>_xlfn.XLOOKUP($E131,'Raw Data'!$E:$E,'Raw Data'!V:V,"ERROR",0,1)</f>
        <v>0.127912828980087</v>
      </c>
      <c r="W131" s="15" t="str">
        <f t="array" ref="W131">_xlfn.IFS(AND(X131&gt;0,X131&lt;=0.05),"0 to 0.05",AND(X131&gt;0.05,X131&lt;=0.1),"0.05 to 0.1",AND(X131&gt;0.1,X131&lt;=0.2),"0.1 to 0.2",AND(X131&gt;0.2,X131&lt;=0.3),"0.2 to 0.3",AND(X131&gt;0.3,X131&lt;=0.4),"0.3 to 0.4",AND(X131&gt;0.4,X131&lt;=0.5),"0.4 to 0.5",AND(X131&gt;0.5,X131&lt;=0.75),"0.5 to 0.75",AND(X131&gt;0.75,X131&lt;=1),"0.75 to 1",AND(X131&gt;1,X131&lt;=2),"1 to 2",AND(X131&gt;2,X131&lt;=3),"2 to 3",AND(X131&gt;3,X131&lt;=4),"3 to 4",AND(X131&gt;4,X131&lt;=5),"4 to 5",AND(X131&gt;5,X131&lt;=10),"5 to 10",X131&gt;10,"10+")</f>
        <v>0.1 to 0.2</v>
      </c>
      <c r="X131" s="16">
        <f t="shared" si="6"/>
        <v>0.111141558415723</v>
      </c>
      <c r="Y131" s="5" t="str">
        <f t="array" ref="Y131">_xlfn.IFS(AND(Z131&gt;0,Z131&lt;=1),"0 to 1",AND(Z131&gt;1,Z131&lt;=2),"1 to 2",AND(Z131&gt;2,Z131&lt;=4),"2 to 4",AND(Z131&gt;4,Z131&lt;=6),"4 to 6",AND(Z131&gt;6,Z131&lt;=8),"6 to 8",AND(Z131&gt;8,Z131&lt;=10),"8 to 10",AND(Z131&gt;10,Z131&lt;=15),"10 to 15",AND(Z131&gt;15,Z131&lt;=20),"15 to 20",AND(Z131&gt;20,Z131&lt;=25),"20 to 25",AND(Z131&gt;25,Z131&lt;=30),"25 to 30",AND(Z131&gt;30,Z131&lt;=40),"30 to 40",AND(Z131&gt;40,Z131&lt;=50),"40 to 50",Z131&gt;50,"50+")</f>
        <v>6 to 8</v>
      </c>
      <c r="Z131" s="9">
        <f>_xlfn.XLOOKUP($E131,'Raw Data'!$E:$E,'Raw Data'!Z:Z,"ERROR",0,1)</f>
        <v>6.8</v>
      </c>
      <c r="AA131" s="9" t="str">
        <f>_xlfn.XLOOKUP($E131,'Raw Data'!$E:$E,'Raw Data'!AA:AA,"ERROR",0,1)</f>
        <v>oz</v>
      </c>
    </row>
    <row r="132" hidden="1" spans="1:27">
      <c r="A132" s="5" t="str">
        <f>_xlfn.XLOOKUP($E132,'Raw Data'!$E:$E,'Raw Data'!A:A,"ERROR",0,1)</f>
        <v>AE</v>
      </c>
      <c r="B132" s="5" t="str">
        <f>_xlfn.XLOOKUP($E132,'Raw Data'!$E:$E,'Raw Data'!B:B,"ERROR",0,1)</f>
        <v>Hair Mousses</v>
      </c>
      <c r="C132" s="5" t="str">
        <f>_xlfn.XLOOKUP($E132,'Raw Data'!$E:$E,'Raw Data'!C:C,"ERROR",0,1)</f>
        <v>redken</v>
      </c>
      <c r="D132" s="5" t="str">
        <f>_xlfn.XLOOKUP($E132,'Raw Data'!$E:$E,'Raw Data'!D:D,"ERROR",0,1)</f>
        <v>www.amazon.ae/dp/B09DHB4GD7</v>
      </c>
      <c r="E132" s="5" t="s">
        <v>331</v>
      </c>
      <c r="F132" s="9" t="str">
        <f>_xlfn.XLOOKUP($E132,'Raw Data'!$E:$E,'Raw Data'!F:F,"ERROR",0,1)</f>
        <v>Redken Color Extend Blondage Toning Foam Mousse | Purple Foam | Anti Brass for Blonde Hair</v>
      </c>
      <c r="G132" s="10">
        <f>_xlfn.XLOOKUP($E132,'Raw Data'!$E:$E,'Raw Data'!G:G,"ERROR",0,1)</f>
        <v>4</v>
      </c>
      <c r="H132" s="9">
        <f>_xlfn.XLOOKUP($E132,'Raw Data'!$E:$E,'Raw Data'!H:H,"ERROR",0,1)</f>
        <v>780.52</v>
      </c>
      <c r="I132" s="9">
        <f>_xlfn.XLOOKUP($E132,'Raw Data'!$E:$E,'Raw Data'!I:I,"ERROR",0,1)</f>
        <v>0.001044976650826</v>
      </c>
      <c r="J132" s="9" t="str">
        <f>_xlfn.XLOOKUP($E132,'Raw Data'!$E:$E,'Raw Data'!J:J,"ERROR",0,1)</f>
        <v>No</v>
      </c>
      <c r="K132" s="14" t="str">
        <f t="array" ref="K132">_xlfn.IFS(AND(L132&gt;0,L132&lt;=5),"0 to 5",AND(L132&gt;5,L132&lt;=10),"5 to 10",AND(L132&gt;10,L132&lt;=15),"10 to 15",AND(L132&gt;15,L132&lt;=20),"15 to 20",AND(L132&gt;20,L132&lt;=30),"20 to 30",AND(L132&gt;30,L132&lt;=40),"30 to 40",AND(L132&gt;40,L132&lt;=50),"40 to 50",AND(L132&gt;50,L132&lt;=75),"50 to 75",AND(L132&gt;75,L132&lt;=100),"75 to 100",AND(L132&gt;100,L132&lt;=150),"100 to 150",AND(L132&gt;150,L132&lt;=200),"150 to 200",AND(L132&gt;200,L132&lt;=250),"200 to 250",AND(L132&gt;250,L132&lt;=300),"250 to 300",AND(L132&gt;300,L132&lt;=400),"300 to 400",AND(L132&gt;400,L132&lt;=500),"400 to 500",L132&gt;500,"500+")</f>
        <v>200 to 250</v>
      </c>
      <c r="L132" s="9">
        <f>_xlfn.XLOOKUP($E132,'Raw Data'!$E:$E,'Raw Data'!L:L,"ERROR",0,1)</f>
        <v>206</v>
      </c>
      <c r="M132" s="14" t="str">
        <f t="array" ref="M132">_xlfn.IFS(AND(N132&gt;0,N132&lt;=5),"0 to 5",AND(N132&gt;5,N132&lt;=10),"5 to 10",AND(N132&gt;10,N132&lt;=15),"10 to 15",AND(N132&gt;15,N132&lt;=20),"15 to 20",AND(N132&gt;20,N132&lt;=30),"20 to 30",AND(N132&gt;30,N132&lt;=40),"30 to 40",AND(N132&gt;40,N132&lt;=50),"40 to 50",AND(N132&gt;50,N132&lt;=75),"50 to 75",AND(N132&gt;75,N132&lt;=100),"75 to 100",AND(N132&gt;100,N132&lt;=150),"100 to 150",AND(N132&gt;150,N132&lt;=200),"150 to 200",AND(N132&gt;200,N132&lt;=250),"200 to 250",AND(N132&gt;250,N132&lt;=300),"250 to 300",AND(N132&gt;300,N132&lt;=400),"300 to 400",AND(N132&gt;400,N132&lt;=500),"400 to 500",N132&gt;500,"500+")</f>
        <v>200 to 250</v>
      </c>
      <c r="N132" s="9">
        <f>_xlfn.XLOOKUP($E132,'Raw Data'!$E:$E,'Raw Data'!N:N,"ERROR",0,1)</f>
        <v>206</v>
      </c>
      <c r="O132" s="14" t="str">
        <f t="array" ref="O132">_xlfn.IFS(P132=0,"No Discount",AND(P132&gt;0,P132&lt;=0.02),"0% to 2%",AND(P132&gt;0.02,P132&lt;=0.04),"2% to 4%",AND(P132&gt;0.04,P132&lt;=0.06),"4% to 6%",AND(P132&gt;0.06,P132&lt;=0.08),"6% to 8%",AND(P132&gt;0.08,P132&lt;=0.1),"8% to 10%",AND(P132&gt;0.1,P132&lt;=0.15),"10% to 15%",AND(P132&gt;0.15,P132&lt;=0.2),"15% to 20%",AND(P132&gt;0.2,P132&lt;=0.25),"20% to 25%",AND(P132&gt;0.25,P132&lt;=0.3),"25% to 30%",AND(P132&gt;0.3,P132&lt;=0.4),"30% to 40%",AND(P132&gt;0.4,P132&lt;=0.5),"40% to 50%",AND(P132&gt;0.5,P132&lt;=0.75),"50% to 75%",AND(P132&gt;0.75,P132&lt;=1),"75% to 100%")</f>
        <v>No Discount</v>
      </c>
      <c r="P132" s="10">
        <f>_xlfn.XLOOKUP($E132,'Raw Data'!$E:$E,'Raw Data'!P:P,"ERROR",0,1)</f>
        <v>0</v>
      </c>
      <c r="Q132" s="9">
        <f>_xlfn.XLOOKUP($E132,'Raw Data'!$E:$E,'Raw Data'!Q:Q,"ERROR",0,1)</f>
        <v>0</v>
      </c>
      <c r="R132" s="9">
        <f>_xlfn.XLOOKUP($E132,'Raw Data'!$E:$E,'Raw Data'!R:R,"ERROR",0,1)</f>
        <v>0</v>
      </c>
      <c r="S132" s="5" t="e">
        <f t="array" ref="S132">_xlfn.IFS(AND(T132&gt;0,T132&lt;=0.05),"0 to 0.05",AND(T132&gt;0.05,T132&lt;=0.1),"0.05 to 0.1",AND(T132&gt;0.1,T132&lt;=0.2),"0.1 to 0.2",AND(T132&gt;0.2,T132&lt;=0.3),"0.2 to 0.3",AND(T132&gt;0.3,T132&lt;=0.4),"0.3 to 0.4",AND(T132&gt;0.4,T132&lt;=0.5),"0.4 to 0.5",AND(T132&gt;0.5,T132&lt;=0.75),"0.5 to 0.75",AND(T132&gt;0.75,T132&lt;=1),"0.75 to 1",AND(T132&gt;1,T132&lt;=2),"1 to 2",AND(T132&gt;2,T132&lt;=3),"2 to 3",AND(T132&gt;3,T132&lt;=4),"3 to 4",AND(T132&gt;4,T132&lt;=5),"4 to 5",AND(T132&gt;5,T132&lt;=10),"5 to 10",T132&gt;10,"10+")</f>
        <v>#N/A</v>
      </c>
      <c r="T132" s="10">
        <f>_xlfn.XLOOKUP($E132,'Raw Data'!$E:$E,'Raw Data'!T:T,"ERROR",0,1)</f>
        <v>0</v>
      </c>
      <c r="U132" s="15" t="e">
        <f t="array" ref="U132">_xlfn.IFS(AND(V132&gt;0,V132&lt;=0.05),"0 to 0.05",AND(V132&gt;0.05,V132&lt;=0.1),"0.05 to 0.1",AND(V132&gt;0.1,V132&lt;=0.2),"0.1 to 0.2",AND(V132&gt;0.2,V132&lt;=0.3),"0.2 to 0.3",AND(V132&gt;0.3,V132&lt;=0.4),"0.3 to 0.4",AND(V132&gt;0.4,V132&lt;=0.5),"0.4 to 0.5",AND(V132&gt;0.5,V132&lt;=0.75),"0.5 to 0.75",AND(V132&gt;0.75,V132&lt;=1),"0.75 to 1",AND(V132&gt;1,V132&lt;=2),"1 to 2",AND(V132&gt;2,V132&lt;=3),"2 to 3",AND(V132&gt;3,V132&lt;=4),"3 to 4",AND(V132&gt;4,V132&lt;=5),"4 to 5",AND(V132&gt;5,V132&lt;=10),"5 to 10",V132&gt;10,"10+")</f>
        <v>#N/A</v>
      </c>
      <c r="V132" s="10">
        <f>_xlfn.XLOOKUP($E132,'Raw Data'!$E:$E,'Raw Data'!V:V,"ERROR",0,1)</f>
        <v>0</v>
      </c>
      <c r="W132" s="15" t="e">
        <f t="array" ref="W132">_xlfn.IFS(AND(X132&gt;0,X132&lt;=0.05),"0 to 0.05",AND(X132&gt;0.05,X132&lt;=0.1),"0.05 to 0.1",AND(X132&gt;0.1,X132&lt;=0.2),"0.1 to 0.2",AND(X132&gt;0.2,X132&lt;=0.3),"0.2 to 0.3",AND(X132&gt;0.3,X132&lt;=0.4),"0.3 to 0.4",AND(X132&gt;0.4,X132&lt;=0.5),"0.4 to 0.5",AND(X132&gt;0.5,X132&lt;=0.75),"0.5 to 0.75",AND(X132&gt;0.75,X132&lt;=1),"0.75 to 1",AND(X132&gt;1,X132&lt;=2),"1 to 2",AND(X132&gt;2,X132&lt;=3),"2 to 3",AND(X132&gt;3,X132&lt;=4),"3 to 4",AND(X132&gt;4,X132&lt;=5),"4 to 5",AND(X132&gt;5,X132&lt;=10),"5 to 10",X132&gt;10,"10+")</f>
        <v>#DIV/0!</v>
      </c>
      <c r="X132" s="16" t="e">
        <f t="shared" si="6"/>
        <v>#DIV/0!</v>
      </c>
      <c r="Y132" s="5" t="e">
        <f t="array" ref="Y132">_xlfn.IFS(AND(Z132&gt;0,Z132&lt;=1),"0 to 1",AND(Z132&gt;1,Z132&lt;=2),"1 to 2",AND(Z132&gt;2,Z132&lt;=4),"2 to 4",AND(Z132&gt;4,Z132&lt;=6),"4 to 6",AND(Z132&gt;6,Z132&lt;=8),"6 to 8",AND(Z132&gt;8,Z132&lt;=10),"8 to 10",AND(Z132&gt;10,Z132&lt;=15),"10 to 15",AND(Z132&gt;15,Z132&lt;=20),"15 to 20",AND(Z132&gt;20,Z132&lt;=25),"20 to 25",AND(Z132&gt;25,Z132&lt;=30),"25 to 30",AND(Z132&gt;30,Z132&lt;=40),"30 to 40",AND(Z132&gt;40,Z132&lt;=50),"40 to 50",Z132&gt;50,"50+")</f>
        <v>#N/A</v>
      </c>
      <c r="Z132" s="9">
        <f>_xlfn.XLOOKUP($E132,'Raw Data'!$E:$E,'Raw Data'!Z:Z,"ERROR",0,1)</f>
        <v>0</v>
      </c>
      <c r="AA132" s="9">
        <f>_xlfn.XLOOKUP($E132,'Raw Data'!$E:$E,'Raw Data'!AA:AA,"ERROR",0,1)</f>
        <v>0</v>
      </c>
    </row>
    <row r="133" hidden="1" spans="1:27">
      <c r="A133" s="5" t="str">
        <f>_xlfn.XLOOKUP($E133,'Raw Data'!$E:$E,'Raw Data'!A:A,"ERROR",0,1)</f>
        <v>AE</v>
      </c>
      <c r="B133" s="5" t="str">
        <f>_xlfn.XLOOKUP($E133,'Raw Data'!$E:$E,'Raw Data'!B:B,"ERROR",0,1)</f>
        <v>Hair Mousses</v>
      </c>
      <c r="C133" s="5" t="str">
        <f>_xlfn.XLOOKUP($E133,'Raw Data'!$E:$E,'Raw Data'!C:C,"ERROR",0,1)</f>
        <v>living proof</v>
      </c>
      <c r="D133" s="5" t="str">
        <f>_xlfn.XLOOKUP($E133,'Raw Data'!$E:$E,'Raw Data'!D:D,"ERROR",0,1)</f>
        <v>www.amazon.ae/dp/B0773QP7MV</v>
      </c>
      <c r="E133" s="5" t="s">
        <v>332</v>
      </c>
      <c r="F133" s="9" t="str">
        <f>_xlfn.XLOOKUP($E133,'Raw Data'!$E:$E,'Raw Data'!F:F,"ERROR",0,1)</f>
        <v>Living Proof 1736 Timeless Plumping Mousse (1.9 oz)</v>
      </c>
      <c r="G133" s="10">
        <f>_xlfn.XLOOKUP($E133,'Raw Data'!$E:$E,'Raw Data'!G:G,"ERROR",0,1)</f>
        <v>18</v>
      </c>
      <c r="H133" s="9">
        <f>_xlfn.XLOOKUP($E133,'Raw Data'!$E:$E,'Raw Data'!H:H,"ERROR",0,1)</f>
        <v>777.99</v>
      </c>
      <c r="I133" s="9">
        <f>_xlfn.XLOOKUP($E133,'Raw Data'!$E:$E,'Raw Data'!I:I,"ERROR",0,1)</f>
        <v>0.00104158943342403</v>
      </c>
      <c r="J133" s="9" t="str">
        <f>_xlfn.XLOOKUP($E133,'Raw Data'!$E:$E,'Raw Data'!J:J,"ERROR",0,1)</f>
        <v>No</v>
      </c>
      <c r="K133" s="14" t="str">
        <f t="array" ref="K133">_xlfn.IFS(AND(L133&gt;0,L133&lt;=5),"0 to 5",AND(L133&gt;5,L133&lt;=10),"5 to 10",AND(L133&gt;10,L133&lt;=15),"10 to 15",AND(L133&gt;15,L133&lt;=20),"15 to 20",AND(L133&gt;20,L133&lt;=30),"20 to 30",AND(L133&gt;30,L133&lt;=40),"30 to 40",AND(L133&gt;40,L133&lt;=50),"40 to 50",AND(L133&gt;50,L133&lt;=75),"50 to 75",AND(L133&gt;75,L133&lt;=100),"75 to 100",AND(L133&gt;100,L133&lt;=150),"100 to 150",AND(L133&gt;150,L133&lt;=200),"150 to 200",AND(L133&gt;200,L133&lt;=250),"200 to 250",AND(L133&gt;250,L133&lt;=300),"250 to 300",AND(L133&gt;300,L133&lt;=400),"300 to 400",AND(L133&gt;400,L133&lt;=500),"400 to 500",L133&gt;500,"500+")</f>
        <v>40 to 50</v>
      </c>
      <c r="L133" s="9">
        <f>_xlfn.XLOOKUP($E133,'Raw Data'!$E:$E,'Raw Data'!L:L,"ERROR",0,1)</f>
        <v>44</v>
      </c>
      <c r="M133" s="14" t="str">
        <f t="array" ref="M133">_xlfn.IFS(AND(N133&gt;0,N133&lt;=5),"0 to 5",AND(N133&gt;5,N133&lt;=10),"5 to 10",AND(N133&gt;10,N133&lt;=15),"10 to 15",AND(N133&gt;15,N133&lt;=20),"15 to 20",AND(N133&gt;20,N133&lt;=30),"20 to 30",AND(N133&gt;30,N133&lt;=40),"30 to 40",AND(N133&gt;40,N133&lt;=50),"40 to 50",AND(N133&gt;50,N133&lt;=75),"50 to 75",AND(N133&gt;75,N133&lt;=100),"75 to 100",AND(N133&gt;100,N133&lt;=150),"100 to 150",AND(N133&gt;150,N133&lt;=200),"150 to 200",AND(N133&gt;200,N133&lt;=250),"200 to 250",AND(N133&gt;250,N133&lt;=300),"250 to 300",AND(N133&gt;300,N133&lt;=400),"300 to 400",AND(N133&gt;400,N133&lt;=500),"400 to 500",N133&gt;500,"500+")</f>
        <v>40 to 50</v>
      </c>
      <c r="N133" s="9">
        <f>_xlfn.XLOOKUP($E133,'Raw Data'!$E:$E,'Raw Data'!N:N,"ERROR",0,1)</f>
        <v>44</v>
      </c>
      <c r="O133" s="14" t="str">
        <f t="array" ref="O133">_xlfn.IFS(P133=0,"No Discount",AND(P133&gt;0,P133&lt;=0.02),"0% to 2%",AND(P133&gt;0.02,P133&lt;=0.04),"2% to 4%",AND(P133&gt;0.04,P133&lt;=0.06),"4% to 6%",AND(P133&gt;0.06,P133&lt;=0.08),"6% to 8%",AND(P133&gt;0.08,P133&lt;=0.1),"8% to 10%",AND(P133&gt;0.1,P133&lt;=0.15),"10% to 15%",AND(P133&gt;0.15,P133&lt;=0.2),"15% to 20%",AND(P133&gt;0.2,P133&lt;=0.25),"20% to 25%",AND(P133&gt;0.25,P133&lt;=0.3),"25% to 30%",AND(P133&gt;0.3,P133&lt;=0.4),"30% to 40%",AND(P133&gt;0.4,P133&lt;=0.5),"40% to 50%",AND(P133&gt;0.5,P133&lt;=0.75),"50% to 75%",AND(P133&gt;0.75,P133&lt;=1),"75% to 100%")</f>
        <v>No Discount</v>
      </c>
      <c r="P133" s="10">
        <f>_xlfn.XLOOKUP($E133,'Raw Data'!$E:$E,'Raw Data'!P:P,"ERROR",0,1)</f>
        <v>0</v>
      </c>
      <c r="Q133" s="9">
        <f>_xlfn.XLOOKUP($E133,'Raw Data'!$E:$E,'Raw Data'!Q:Q,"ERROR",0,1)</f>
        <v>1.9</v>
      </c>
      <c r="R133" s="9" t="str">
        <f>_xlfn.XLOOKUP($E133,'Raw Data'!$E:$E,'Raw Data'!R:R,"ERROR",0,1)</f>
        <v>oz</v>
      </c>
      <c r="S133" s="5" t="str">
        <f t="array" ref="S133">_xlfn.IFS(AND(T133&gt;0,T133&lt;=0.05),"0 to 0.05",AND(T133&gt;0.05,T133&lt;=0.1),"0.05 to 0.1",AND(T133&gt;0.1,T133&lt;=0.2),"0.1 to 0.2",AND(T133&gt;0.2,T133&lt;=0.3),"0.2 to 0.3",AND(T133&gt;0.3,T133&lt;=0.4),"0.3 to 0.4",AND(T133&gt;0.4,T133&lt;=0.5),"0.4 to 0.5",AND(T133&gt;0.5,T133&lt;=0.75),"0.5 to 0.75",AND(T133&gt;0.75,T133&lt;=1),"0.75 to 1",AND(T133&gt;1,T133&lt;=2),"1 to 2",AND(T133&gt;2,T133&lt;=3),"2 to 3",AND(T133&gt;3,T133&lt;=4),"3 to 4",AND(T133&gt;4,T133&lt;=5),"4 to 5",AND(T133&gt;5,T133&lt;=10),"5 to 10",T133&gt;10,"10+")</f>
        <v>0.75 to 1</v>
      </c>
      <c r="T133" s="10">
        <f>_xlfn.XLOOKUP($E133,'Raw Data'!$E:$E,'Raw Data'!T:T,"ERROR",0,1)</f>
        <v>0.783155046900308</v>
      </c>
      <c r="U133" s="15" t="str">
        <f t="array" ref="U133">_xlfn.IFS(AND(V133&gt;0,V133&lt;=0.05),"0 to 0.05",AND(V133&gt;0.05,V133&lt;=0.1),"0.05 to 0.1",AND(V133&gt;0.1,V133&lt;=0.2),"0.1 to 0.2",AND(V133&gt;0.2,V133&lt;=0.3),"0.2 to 0.3",AND(V133&gt;0.3,V133&lt;=0.4),"0.3 to 0.4",AND(V133&gt;0.4,V133&lt;=0.5),"0.4 to 0.5",AND(V133&gt;0.5,V133&lt;=0.75),"0.5 to 0.75",AND(V133&gt;0.75,V133&lt;=1),"0.75 to 1",AND(V133&gt;1,V133&lt;=2),"1 to 2",AND(V133&gt;2,V133&lt;=3),"2 to 3",AND(V133&gt;3,V133&lt;=4),"3 to 4",AND(V133&gt;4,V133&lt;=5),"4 to 5",AND(V133&gt;5,V133&lt;=10),"5 to 10",V133&gt;10,"10+")</f>
        <v>0.2 to 0.3</v>
      </c>
      <c r="V133" s="10">
        <f>_xlfn.XLOOKUP($E133,'Raw Data'!$E:$E,'Raw Data'!V:V,"ERROR",0,1)</f>
        <v>0.211451862663083</v>
      </c>
      <c r="W133" s="15" t="str">
        <f t="array" ref="W133">_xlfn.IFS(AND(X133&gt;0,X133&lt;=0.05),"0 to 0.05",AND(X133&gt;0.05,X133&lt;=0.1),"0.05 to 0.1",AND(X133&gt;0.1,X133&lt;=0.2),"0.1 to 0.2",AND(X133&gt;0.2,X133&lt;=0.3),"0.2 to 0.3",AND(X133&gt;0.3,X133&lt;=0.4),"0.3 to 0.4",AND(X133&gt;0.4,X133&lt;=0.5),"0.4 to 0.5",AND(X133&gt;0.5,X133&lt;=0.75),"0.5 to 0.75",AND(X133&gt;0.75,X133&lt;=1),"0.75 to 1",AND(X133&gt;1,X133&lt;=2),"1 to 2",AND(X133&gt;2,X133&lt;=3),"2 to 3",AND(X133&gt;3,X133&lt;=4),"3 to 4",AND(X133&gt;4,X133&lt;=5),"4 to 5",AND(X133&gt;5,X133&lt;=10),"5 to 10",X133&gt;10,"10+")</f>
        <v>0.2 to 0.3</v>
      </c>
      <c r="X133" s="16">
        <f t="shared" ref="X133:X196" si="7">L133/($Z133*29.57)*0.27</f>
        <v>0.211451862663083</v>
      </c>
      <c r="Y133" s="5" t="str">
        <f t="array" ref="Y133">_xlfn.IFS(AND(Z133&gt;0,Z133&lt;=1),"0 to 1",AND(Z133&gt;1,Z133&lt;=2),"1 to 2",AND(Z133&gt;2,Z133&lt;=4),"2 to 4",AND(Z133&gt;4,Z133&lt;=6),"4 to 6",AND(Z133&gt;6,Z133&lt;=8),"6 to 8",AND(Z133&gt;8,Z133&lt;=10),"8 to 10",AND(Z133&gt;10,Z133&lt;=15),"10 to 15",AND(Z133&gt;15,Z133&lt;=20),"15 to 20",AND(Z133&gt;20,Z133&lt;=25),"20 to 25",AND(Z133&gt;25,Z133&lt;=30),"25 to 30",AND(Z133&gt;30,Z133&lt;=40),"30 to 40",AND(Z133&gt;40,Z133&lt;=50),"40 to 50",Z133&gt;50,"50+")</f>
        <v>1 to 2</v>
      </c>
      <c r="Z133" s="9">
        <f>_xlfn.XLOOKUP($E133,'Raw Data'!$E:$E,'Raw Data'!Z:Z,"ERROR",0,1)</f>
        <v>1.9</v>
      </c>
      <c r="AA133" s="9" t="str">
        <f>_xlfn.XLOOKUP($E133,'Raw Data'!$E:$E,'Raw Data'!AA:AA,"ERROR",0,1)</f>
        <v>oz</v>
      </c>
    </row>
    <row r="134" hidden="1" spans="1:27">
      <c r="A134" s="5" t="str">
        <f>_xlfn.XLOOKUP($E134,'Raw Data'!$E:$E,'Raw Data'!A:A,"ERROR",0,1)</f>
        <v>AE</v>
      </c>
      <c r="B134" s="5" t="str">
        <f>_xlfn.XLOOKUP($E134,'Raw Data'!$E:$E,'Raw Data'!B:B,"ERROR",0,1)</f>
        <v>Hair Mousses</v>
      </c>
      <c r="C134" s="5" t="str">
        <f>_xlfn.XLOOKUP($E134,'Raw Data'!$E:$E,'Raw Data'!C:C,"ERROR",0,1)</f>
        <v>Authentic Beauty Concept</v>
      </c>
      <c r="D134" s="5" t="str">
        <f>_xlfn.XLOOKUP($E134,'Raw Data'!$E:$E,'Raw Data'!D:D,"ERROR",0,1)</f>
        <v>www.amazon.ae/dp/B08N7XN28F</v>
      </c>
      <c r="E134" s="5" t="s">
        <v>333</v>
      </c>
      <c r="F134" s="9" t="str">
        <f>_xlfn.XLOOKUP($E134,'Raw Data'!$E:$E,'Raw Data'!F:F,"ERROR",0,1)</f>
        <v>Authentic Beauty Concept Amplify Mousse | All Hair Types | Adds Light Grip to Hair | Vegan &amp; Cruelty-free | Silicone-free | 6.7 oz.</v>
      </c>
      <c r="G134" s="10">
        <f>_xlfn.XLOOKUP($E134,'Raw Data'!$E:$E,'Raw Data'!G:G,"ERROR",0,1)</f>
        <v>5</v>
      </c>
      <c r="H134" s="9">
        <f>_xlfn.XLOOKUP($E134,'Raw Data'!$E:$E,'Raw Data'!H:H,"ERROR",0,1)</f>
        <v>761.57</v>
      </c>
      <c r="I134" s="9">
        <f>_xlfn.XLOOKUP($E134,'Raw Data'!$E:$E,'Raw Data'!I:I,"ERROR",0,1)</f>
        <v>0.00101960599083888</v>
      </c>
      <c r="J134" s="9" t="str">
        <f>_xlfn.XLOOKUP($E134,'Raw Data'!$E:$E,'Raw Data'!J:J,"ERROR",0,1)</f>
        <v>No</v>
      </c>
      <c r="K134" s="14" t="str">
        <f t="array" ref="K134">_xlfn.IFS(AND(L134&gt;0,L134&lt;=5),"0 to 5",AND(L134&gt;5,L134&lt;=10),"5 to 10",AND(L134&gt;10,L134&lt;=15),"10 to 15",AND(L134&gt;15,L134&lt;=20),"15 to 20",AND(L134&gt;20,L134&lt;=30),"20 to 30",AND(L134&gt;30,L134&lt;=40),"30 to 40",AND(L134&gt;40,L134&lt;=50),"40 to 50",AND(L134&gt;50,L134&lt;=75),"50 to 75",AND(L134&gt;75,L134&lt;=100),"75 to 100",AND(L134&gt;100,L134&lt;=150),"100 to 150",AND(L134&gt;150,L134&lt;=200),"150 to 200",AND(L134&gt;200,L134&lt;=250),"200 to 250",AND(L134&gt;250,L134&lt;=300),"250 to 300",AND(L134&gt;300,L134&lt;=400),"300 to 400",AND(L134&gt;400,L134&lt;=500),"400 to 500",L134&gt;500,"500+")</f>
        <v>150 to 200</v>
      </c>
      <c r="L134" s="9">
        <f>_xlfn.XLOOKUP($E134,'Raw Data'!$E:$E,'Raw Data'!L:L,"ERROR",0,1)</f>
        <v>150.24</v>
      </c>
      <c r="M134" s="14" t="str">
        <f t="array" ref="M134">_xlfn.IFS(AND(N134&gt;0,N134&lt;=5),"0 to 5",AND(N134&gt;5,N134&lt;=10),"5 to 10",AND(N134&gt;10,N134&lt;=15),"10 to 15",AND(N134&gt;15,N134&lt;=20),"15 to 20",AND(N134&gt;20,N134&lt;=30),"20 to 30",AND(N134&gt;30,N134&lt;=40),"30 to 40",AND(N134&gt;40,N134&lt;=50),"40 to 50",AND(N134&gt;50,N134&lt;=75),"50 to 75",AND(N134&gt;75,N134&lt;=100),"75 to 100",AND(N134&gt;100,N134&lt;=150),"100 to 150",AND(N134&gt;150,N134&lt;=200),"150 to 200",AND(N134&gt;200,N134&lt;=250),"200 to 250",AND(N134&gt;250,N134&lt;=300),"250 to 300",AND(N134&gt;300,N134&lt;=400),"300 to 400",AND(N134&gt;400,N134&lt;=500),"400 to 500",N134&gt;500,"500+")</f>
        <v>150 to 200</v>
      </c>
      <c r="N134" s="9">
        <f>_xlfn.XLOOKUP($E134,'Raw Data'!$E:$E,'Raw Data'!N:N,"ERROR",0,1)</f>
        <v>150.44</v>
      </c>
      <c r="O134" s="14" t="str">
        <f t="array" ref="O134">_xlfn.IFS(P134=0,"No Discount",AND(P134&gt;0,P134&lt;=0.02),"0% to 2%",AND(P134&gt;0.02,P134&lt;=0.04),"2% to 4%",AND(P134&gt;0.04,P134&lt;=0.06),"4% to 6%",AND(P134&gt;0.06,P134&lt;=0.08),"6% to 8%",AND(P134&gt;0.08,P134&lt;=0.1),"8% to 10%",AND(P134&gt;0.1,P134&lt;=0.15),"10% to 15%",AND(P134&gt;0.15,P134&lt;=0.2),"15% to 20%",AND(P134&gt;0.2,P134&lt;=0.25),"20% to 25%",AND(P134&gt;0.25,P134&lt;=0.3),"25% to 30%",AND(P134&gt;0.3,P134&lt;=0.4),"30% to 40%",AND(P134&gt;0.4,P134&lt;=0.5),"40% to 50%",AND(P134&gt;0.5,P134&lt;=0.75),"50% to 75%",AND(P134&gt;0.75,P134&lt;=1),"75% to 100%")</f>
        <v>0% to 2%</v>
      </c>
      <c r="P134" s="10">
        <f>_xlfn.XLOOKUP($E134,'Raw Data'!$E:$E,'Raw Data'!P:P,"ERROR",0,1)</f>
        <v>0.00132943366126023</v>
      </c>
      <c r="Q134" s="9">
        <f>_xlfn.XLOOKUP($E134,'Raw Data'!$E:$E,'Raw Data'!Q:Q,"ERROR",0,1)</f>
        <v>6.7</v>
      </c>
      <c r="R134" s="9" t="str">
        <f>_xlfn.XLOOKUP($E134,'Raw Data'!$E:$E,'Raw Data'!R:R,"ERROR",0,1)</f>
        <v>oz</v>
      </c>
      <c r="S134" s="5" t="str">
        <f t="array" ref="S134">_xlfn.IFS(AND(T134&gt;0,T134&lt;=0.05),"0 to 0.05",AND(T134&gt;0.05,T134&lt;=0.1),"0.05 to 0.1",AND(T134&gt;0.1,T134&lt;=0.2),"0.1 to 0.2",AND(T134&gt;0.2,T134&lt;=0.3),"0.2 to 0.3",AND(T134&gt;0.3,T134&lt;=0.4),"0.3 to 0.4",AND(T134&gt;0.4,T134&lt;=0.5),"0.4 to 0.5",AND(T134&gt;0.5,T134&lt;=0.75),"0.5 to 0.75",AND(T134&gt;0.75,T134&lt;=1),"0.75 to 1",AND(T134&gt;1,T134&lt;=2),"1 to 2",AND(T134&gt;2,T134&lt;=3),"2 to 3",AND(T134&gt;3,T134&lt;=4),"3 to 4",AND(T134&gt;4,T134&lt;=5),"4 to 5",AND(T134&gt;5,T134&lt;=10),"5 to 10",T134&gt;10,"10+")</f>
        <v>0.75 to 1</v>
      </c>
      <c r="T134" s="10">
        <f>_xlfn.XLOOKUP($E134,'Raw Data'!$E:$E,'Raw Data'!T:T,"ERROR",0,1)</f>
        <v>0.758332113527728</v>
      </c>
      <c r="U134" s="15" t="str">
        <f t="array" ref="U134">_xlfn.IFS(AND(V134&gt;0,V134&lt;=0.05),"0 to 0.05",AND(V134&gt;0.05,V134&lt;=0.1),"0.05 to 0.1",AND(V134&gt;0.1,V134&lt;=0.2),"0.1 to 0.2",AND(V134&gt;0.2,V134&lt;=0.3),"0.2 to 0.3",AND(V134&gt;0.3,V134&lt;=0.4),"0.3 to 0.4",AND(V134&gt;0.4,V134&lt;=0.5),"0.4 to 0.5",AND(V134&gt;0.5,V134&lt;=0.75),"0.5 to 0.75",AND(V134&gt;0.75,V134&lt;=1),"0.75 to 1",AND(V134&gt;1,V134&lt;=2),"1 to 2",AND(V134&gt;2,V134&lt;=3),"2 to 3",AND(V134&gt;3,V134&lt;=4),"3 to 4",AND(V134&gt;4,V134&lt;=5),"4 to 5",AND(V134&gt;5,V134&lt;=10),"5 to 10",V134&gt;10,"10+")</f>
        <v>0.2 to 0.3</v>
      </c>
      <c r="V134" s="10">
        <f>_xlfn.XLOOKUP($E134,'Raw Data'!$E:$E,'Raw Data'!V:V,"ERROR",0,1)</f>
        <v>0.205022234111822</v>
      </c>
      <c r="W134" s="15" t="str">
        <f t="array" ref="W134">_xlfn.IFS(AND(X134&gt;0,X134&lt;=0.05),"0 to 0.05",AND(X134&gt;0.05,X134&lt;=0.1),"0.05 to 0.1",AND(X134&gt;0.1,X134&lt;=0.2),"0.1 to 0.2",AND(X134&gt;0.2,X134&lt;=0.3),"0.2 to 0.3",AND(X134&gt;0.3,X134&lt;=0.4),"0.3 to 0.4",AND(X134&gt;0.4,X134&lt;=0.5),"0.4 to 0.5",AND(X134&gt;0.5,X134&lt;=0.75),"0.5 to 0.75",AND(X134&gt;0.75,X134&lt;=1),"0.75 to 1",AND(X134&gt;1,X134&lt;=2),"1 to 2",AND(X134&gt;2,X134&lt;=3),"2 to 3",AND(X134&gt;3,X134&lt;=4),"3 to 4",AND(X134&gt;4,X134&lt;=5),"4 to 5",AND(X134&gt;5,X134&lt;=10),"5 to 10",X134&gt;10,"10+")</f>
        <v>0.2 to 0.3</v>
      </c>
      <c r="X134" s="16">
        <f t="shared" si="7"/>
        <v>0.204749670652487</v>
      </c>
      <c r="Y134" s="5" t="str">
        <f t="array" ref="Y134">_xlfn.IFS(AND(Z134&gt;0,Z134&lt;=1),"0 to 1",AND(Z134&gt;1,Z134&lt;=2),"1 to 2",AND(Z134&gt;2,Z134&lt;=4),"2 to 4",AND(Z134&gt;4,Z134&lt;=6),"4 to 6",AND(Z134&gt;6,Z134&lt;=8),"6 to 8",AND(Z134&gt;8,Z134&lt;=10),"8 to 10",AND(Z134&gt;10,Z134&lt;=15),"10 to 15",AND(Z134&gt;15,Z134&lt;=20),"15 to 20",AND(Z134&gt;20,Z134&lt;=25),"20 to 25",AND(Z134&gt;25,Z134&lt;=30),"25 to 30",AND(Z134&gt;30,Z134&lt;=40),"30 to 40",AND(Z134&gt;40,Z134&lt;=50),"40 to 50",Z134&gt;50,"50+")</f>
        <v>6 to 8</v>
      </c>
      <c r="Z134" s="9">
        <f>_xlfn.XLOOKUP($E134,'Raw Data'!$E:$E,'Raw Data'!Z:Z,"ERROR",0,1)</f>
        <v>6.7</v>
      </c>
      <c r="AA134" s="9" t="str">
        <f>_xlfn.XLOOKUP($E134,'Raw Data'!$E:$E,'Raw Data'!AA:AA,"ERROR",0,1)</f>
        <v>oz</v>
      </c>
    </row>
    <row r="135" hidden="1" spans="1:27">
      <c r="A135" s="5" t="str">
        <f>_xlfn.XLOOKUP($E135,'Raw Data'!$E:$E,'Raw Data'!A:A,"ERROR",0,1)</f>
        <v>AE</v>
      </c>
      <c r="B135" s="5" t="str">
        <f>_xlfn.XLOOKUP($E135,'Raw Data'!$E:$E,'Raw Data'!B:B,"ERROR",0,1)</f>
        <v>Hair Mousses</v>
      </c>
      <c r="C135" s="5" t="str">
        <f>_xlfn.XLOOKUP($E135,'Raw Data'!$E:$E,'Raw Data'!C:C,"ERROR",0,1)</f>
        <v>fanola</v>
      </c>
      <c r="D135" s="5" t="str">
        <f>_xlfn.XLOOKUP($E135,'Raw Data'!$E:$E,'Raw Data'!D:D,"ERROR",0,1)</f>
        <v>www.amazon.ae/dp/B075JG354F</v>
      </c>
      <c r="E135" s="5" t="s">
        <v>334</v>
      </c>
      <c r="F135" s="9" t="str">
        <f>_xlfn.XLOOKUP($E135,'Raw Data'!$E:$E,'Raw Data'!F:F,"ERROR",0,1)</f>
        <v>Fanola  Styling  Tools  Hair  Mousse Gel Extra Strong/mousse for curly  hair</v>
      </c>
      <c r="G135" s="10">
        <f>_xlfn.XLOOKUP($E135,'Raw Data'!$E:$E,'Raw Data'!G:G,"ERROR",0,1)</f>
        <v>8</v>
      </c>
      <c r="H135" s="9">
        <f>_xlfn.XLOOKUP($E135,'Raw Data'!$E:$E,'Raw Data'!H:H,"ERROR",0,1)</f>
        <v>757.6</v>
      </c>
      <c r="I135" s="9">
        <f>_xlfn.XLOOKUP($E135,'Raw Data'!$E:$E,'Raw Data'!I:I,"ERROR",0,1)</f>
        <v>0.0010142908710421</v>
      </c>
      <c r="J135" s="9" t="str">
        <f>_xlfn.XLOOKUP($E135,'Raw Data'!$E:$E,'Raw Data'!J:J,"ERROR",0,1)</f>
        <v>No</v>
      </c>
      <c r="K135" s="14" t="str">
        <f t="array" ref="K135">_xlfn.IFS(AND(L135&gt;0,L135&lt;=5),"0 to 5",AND(L135&gt;5,L135&lt;=10),"5 to 10",AND(L135&gt;10,L135&lt;=15),"10 to 15",AND(L135&gt;15,L135&lt;=20),"15 to 20",AND(L135&gt;20,L135&lt;=30),"20 to 30",AND(L135&gt;30,L135&lt;=40),"30 to 40",AND(L135&gt;40,L135&lt;=50),"40 to 50",AND(L135&gt;50,L135&lt;=75),"50 to 75",AND(L135&gt;75,L135&lt;=100),"75 to 100",AND(L135&gt;100,L135&lt;=150),"100 to 150",AND(L135&gt;150,L135&lt;=200),"150 to 200",AND(L135&gt;200,L135&lt;=250),"200 to 250",AND(L135&gt;250,L135&lt;=300),"250 to 300",AND(L135&gt;300,L135&lt;=400),"300 to 400",AND(L135&gt;400,L135&lt;=500),"400 to 500",L135&gt;500,"500+")</f>
        <v>100 to 150</v>
      </c>
      <c r="L135" s="9">
        <f>_xlfn.XLOOKUP($E135,'Raw Data'!$E:$E,'Raw Data'!L:L,"ERROR",0,1)</f>
        <v>107.52</v>
      </c>
      <c r="M135" s="14" t="str">
        <f t="array" ref="M135">_xlfn.IFS(AND(N135&gt;0,N135&lt;=5),"0 to 5",AND(N135&gt;5,N135&lt;=10),"5 to 10",AND(N135&gt;10,N135&lt;=15),"10 to 15",AND(N135&gt;15,N135&lt;=20),"15 to 20",AND(N135&gt;20,N135&lt;=30),"20 to 30",AND(N135&gt;30,N135&lt;=40),"30 to 40",AND(N135&gt;40,N135&lt;=50),"40 to 50",AND(N135&gt;50,N135&lt;=75),"50 to 75",AND(N135&gt;75,N135&lt;=100),"75 to 100",AND(N135&gt;100,N135&lt;=150),"100 to 150",AND(N135&gt;150,N135&lt;=200),"150 to 200",AND(N135&gt;200,N135&lt;=250),"200 to 250",AND(N135&gt;250,N135&lt;=300),"250 to 300",AND(N135&gt;300,N135&lt;=400),"300 to 400",AND(N135&gt;400,N135&lt;=500),"400 to 500",N135&gt;500,"500+")</f>
        <v>100 to 150</v>
      </c>
      <c r="N135" s="9">
        <f>_xlfn.XLOOKUP($E135,'Raw Data'!$E:$E,'Raw Data'!N:N,"ERROR",0,1)</f>
        <v>113.29</v>
      </c>
      <c r="O135" s="14" t="str">
        <f t="array" ref="O135">_xlfn.IFS(P135=0,"No Discount",AND(P135&gt;0,P135&lt;=0.02),"0% to 2%",AND(P135&gt;0.02,P135&lt;=0.04),"2% to 4%",AND(P135&gt;0.04,P135&lt;=0.06),"4% to 6%",AND(P135&gt;0.06,P135&lt;=0.08),"6% to 8%",AND(P135&gt;0.08,P135&lt;=0.1),"8% to 10%",AND(P135&gt;0.1,P135&lt;=0.15),"10% to 15%",AND(P135&gt;0.15,P135&lt;=0.2),"15% to 20%",AND(P135&gt;0.2,P135&lt;=0.25),"20% to 25%",AND(P135&gt;0.25,P135&lt;=0.3),"25% to 30%",AND(P135&gt;0.3,P135&lt;=0.4),"30% to 40%",AND(P135&gt;0.4,P135&lt;=0.5),"40% to 50%",AND(P135&gt;0.5,P135&lt;=0.75),"50% to 75%",AND(P135&gt;0.75,P135&lt;=1),"75% to 100%")</f>
        <v>4% to 6%</v>
      </c>
      <c r="P135" s="10">
        <f>_xlfn.XLOOKUP($E135,'Raw Data'!$E:$E,'Raw Data'!P:P,"ERROR",0,1)</f>
        <v>0.0509312384146881</v>
      </c>
      <c r="Q135" s="9">
        <f>_xlfn.XLOOKUP($E135,'Raw Data'!$E:$E,'Raw Data'!Q:Q,"ERROR",0,1)</f>
        <v>0</v>
      </c>
      <c r="R135" s="9">
        <f>_xlfn.XLOOKUP($E135,'Raw Data'!$E:$E,'Raw Data'!R:R,"ERROR",0,1)</f>
        <v>0</v>
      </c>
      <c r="S135" s="5" t="e">
        <f t="array" ref="S135">_xlfn.IFS(AND(T135&gt;0,T135&lt;=0.05),"0 to 0.05",AND(T135&gt;0.05,T135&lt;=0.1),"0.05 to 0.1",AND(T135&gt;0.1,T135&lt;=0.2),"0.1 to 0.2",AND(T135&gt;0.2,T135&lt;=0.3),"0.2 to 0.3",AND(T135&gt;0.3,T135&lt;=0.4),"0.3 to 0.4",AND(T135&gt;0.4,T135&lt;=0.5),"0.4 to 0.5",AND(T135&gt;0.5,T135&lt;=0.75),"0.5 to 0.75",AND(T135&gt;0.75,T135&lt;=1),"0.75 to 1",AND(T135&gt;1,T135&lt;=2),"1 to 2",AND(T135&gt;2,T135&lt;=3),"2 to 3",AND(T135&gt;3,T135&lt;=4),"3 to 4",AND(T135&gt;4,T135&lt;=5),"4 to 5",AND(T135&gt;5,T135&lt;=10),"5 to 10",T135&gt;10,"10+")</f>
        <v>#N/A</v>
      </c>
      <c r="T135" s="10">
        <f>_xlfn.XLOOKUP($E135,'Raw Data'!$E:$E,'Raw Data'!T:T,"ERROR",0,1)</f>
        <v>0</v>
      </c>
      <c r="U135" s="15" t="e">
        <f t="array" ref="U135">_xlfn.IFS(AND(V135&gt;0,V135&lt;=0.05),"0 to 0.05",AND(V135&gt;0.05,V135&lt;=0.1),"0.05 to 0.1",AND(V135&gt;0.1,V135&lt;=0.2),"0.1 to 0.2",AND(V135&gt;0.2,V135&lt;=0.3),"0.2 to 0.3",AND(V135&gt;0.3,V135&lt;=0.4),"0.3 to 0.4",AND(V135&gt;0.4,V135&lt;=0.5),"0.4 to 0.5",AND(V135&gt;0.5,V135&lt;=0.75),"0.5 to 0.75",AND(V135&gt;0.75,V135&lt;=1),"0.75 to 1",AND(V135&gt;1,V135&lt;=2),"1 to 2",AND(V135&gt;2,V135&lt;=3),"2 to 3",AND(V135&gt;3,V135&lt;=4),"3 to 4",AND(V135&gt;4,V135&lt;=5),"4 to 5",AND(V135&gt;5,V135&lt;=10),"5 to 10",V135&gt;10,"10+")</f>
        <v>#N/A</v>
      </c>
      <c r="V135" s="10">
        <f>_xlfn.XLOOKUP($E135,'Raw Data'!$E:$E,'Raw Data'!V:V,"ERROR",0,1)</f>
        <v>0</v>
      </c>
      <c r="W135" s="15" t="e">
        <f t="array" ref="W135">_xlfn.IFS(AND(X135&gt;0,X135&lt;=0.05),"0 to 0.05",AND(X135&gt;0.05,X135&lt;=0.1),"0.05 to 0.1",AND(X135&gt;0.1,X135&lt;=0.2),"0.1 to 0.2",AND(X135&gt;0.2,X135&lt;=0.3),"0.2 to 0.3",AND(X135&gt;0.3,X135&lt;=0.4),"0.3 to 0.4",AND(X135&gt;0.4,X135&lt;=0.5),"0.4 to 0.5",AND(X135&gt;0.5,X135&lt;=0.75),"0.5 to 0.75",AND(X135&gt;0.75,X135&lt;=1),"0.75 to 1",AND(X135&gt;1,X135&lt;=2),"1 to 2",AND(X135&gt;2,X135&lt;=3),"2 to 3",AND(X135&gt;3,X135&lt;=4),"3 to 4",AND(X135&gt;4,X135&lt;=5),"4 to 5",AND(X135&gt;5,X135&lt;=10),"5 to 10",X135&gt;10,"10+")</f>
        <v>#DIV/0!</v>
      </c>
      <c r="X135" s="16" t="e">
        <f t="shared" si="7"/>
        <v>#DIV/0!</v>
      </c>
      <c r="Y135" s="5" t="e">
        <f t="array" ref="Y135">_xlfn.IFS(AND(Z135&gt;0,Z135&lt;=1),"0 to 1",AND(Z135&gt;1,Z135&lt;=2),"1 to 2",AND(Z135&gt;2,Z135&lt;=4),"2 to 4",AND(Z135&gt;4,Z135&lt;=6),"4 to 6",AND(Z135&gt;6,Z135&lt;=8),"6 to 8",AND(Z135&gt;8,Z135&lt;=10),"8 to 10",AND(Z135&gt;10,Z135&lt;=15),"10 to 15",AND(Z135&gt;15,Z135&lt;=20),"15 to 20",AND(Z135&gt;20,Z135&lt;=25),"20 to 25",AND(Z135&gt;25,Z135&lt;=30),"25 to 30",AND(Z135&gt;30,Z135&lt;=40),"30 to 40",AND(Z135&gt;40,Z135&lt;=50),"40 to 50",Z135&gt;50,"50+")</f>
        <v>#N/A</v>
      </c>
      <c r="Z135" s="9">
        <f>_xlfn.XLOOKUP($E135,'Raw Data'!$E:$E,'Raw Data'!Z:Z,"ERROR",0,1)</f>
        <v>0</v>
      </c>
      <c r="AA135" s="9">
        <f>_xlfn.XLOOKUP($E135,'Raw Data'!$E:$E,'Raw Data'!AA:AA,"ERROR",0,1)</f>
        <v>0</v>
      </c>
    </row>
    <row r="136" hidden="1" spans="1:27">
      <c r="A136" s="5" t="str">
        <f>_xlfn.XLOOKUP($E136,'Raw Data'!$E:$E,'Raw Data'!A:A,"ERROR",0,1)</f>
        <v>AE</v>
      </c>
      <c r="B136" s="5" t="str">
        <f>_xlfn.XLOOKUP($E136,'Raw Data'!$E:$E,'Raw Data'!B:B,"ERROR",0,1)</f>
        <v>Hair Mousses</v>
      </c>
      <c r="C136" s="5" t="str">
        <f>_xlfn.XLOOKUP($E136,'Raw Data'!$E:$E,'Raw Data'!C:C,"ERROR",0,1)</f>
        <v>Aunt Jackie's</v>
      </c>
      <c r="D136" s="5" t="str">
        <f>_xlfn.XLOOKUP($E136,'Raw Data'!$E:$E,'Raw Data'!D:D,"ERROR",0,1)</f>
        <v>www.amazon.ae/dp/B07V5K6LCT</v>
      </c>
      <c r="E136" s="5" t="s">
        <v>335</v>
      </c>
      <c r="F136" s="9" t="str">
        <f>_xlfn.XLOOKUP($E136,'Raw Data'!$E:$E,'Raw Data'!F:F,"ERROR",0,1)</f>
        <v>Aunt Jackie's Grapeseed Style and Shine Recipes Frizz Patrol Anti-Poof Setting Hair  Mousse , Sets Curly Hair Styles in Place,Purple Fl.Oz 8.5 Ounce</v>
      </c>
      <c r="G136" s="10">
        <f>_xlfn.XLOOKUP($E136,'Raw Data'!$E:$E,'Raw Data'!G:G,"ERROR",0,1)</f>
        <v>19</v>
      </c>
      <c r="H136" s="9">
        <f>_xlfn.XLOOKUP($E136,'Raw Data'!$E:$E,'Raw Data'!H:H,"ERROR",0,1)</f>
        <v>749.94</v>
      </c>
      <c r="I136" s="9">
        <f>_xlfn.XLOOKUP($E136,'Raw Data'!$E:$E,'Raw Data'!I:I,"ERROR",0,1)</f>
        <v>0.00100403550135865</v>
      </c>
      <c r="J136" s="9" t="str">
        <f>_xlfn.XLOOKUP($E136,'Raw Data'!$E:$E,'Raw Data'!J:J,"ERROR",0,1)</f>
        <v>No</v>
      </c>
      <c r="K136" s="14" t="str">
        <f t="array" ref="K136">_xlfn.IFS(AND(L136&gt;0,L136&lt;=5),"0 to 5",AND(L136&gt;5,L136&lt;=10),"5 to 10",AND(L136&gt;10,L136&lt;=15),"10 to 15",AND(L136&gt;15,L136&lt;=20),"15 to 20",AND(L136&gt;20,L136&lt;=30),"20 to 30",AND(L136&gt;30,L136&lt;=40),"30 to 40",AND(L136&gt;40,L136&lt;=50),"40 to 50",AND(L136&gt;50,L136&lt;=75),"50 to 75",AND(L136&gt;75,L136&lt;=100),"75 to 100",AND(L136&gt;100,L136&lt;=150),"100 to 150",AND(L136&gt;150,L136&lt;=200),"150 to 200",AND(L136&gt;200,L136&lt;=250),"200 to 250",AND(L136&gt;250,L136&lt;=300),"250 to 300",AND(L136&gt;300,L136&lt;=400),"300 to 400",AND(L136&gt;400,L136&lt;=500),"400 to 500",L136&gt;500,"500+")</f>
        <v>30 to 40</v>
      </c>
      <c r="L136" s="9">
        <f>_xlfn.XLOOKUP($E136,'Raw Data'!$E:$E,'Raw Data'!L:L,"ERROR",0,1)</f>
        <v>39.59</v>
      </c>
      <c r="M136" s="14" t="str">
        <f t="array" ref="M136">_xlfn.IFS(AND(N136&gt;0,N136&lt;=5),"0 to 5",AND(N136&gt;5,N136&lt;=10),"5 to 10",AND(N136&gt;10,N136&lt;=15),"10 to 15",AND(N136&gt;15,N136&lt;=20),"15 to 20",AND(N136&gt;20,N136&lt;=30),"20 to 30",AND(N136&gt;30,N136&lt;=40),"30 to 40",AND(N136&gt;40,N136&lt;=50),"40 to 50",AND(N136&gt;50,N136&lt;=75),"50 to 75",AND(N136&gt;75,N136&lt;=100),"75 to 100",AND(N136&gt;100,N136&lt;=150),"100 to 150",AND(N136&gt;150,N136&lt;=200),"150 to 200",AND(N136&gt;200,N136&lt;=250),"200 to 250",AND(N136&gt;250,N136&lt;=300),"250 to 300",AND(N136&gt;300,N136&lt;=400),"300 to 400",AND(N136&gt;400,N136&lt;=500),"400 to 500",N136&gt;500,"500+")</f>
        <v>30 to 40</v>
      </c>
      <c r="N136" s="9">
        <f>_xlfn.XLOOKUP($E136,'Raw Data'!$E:$E,'Raw Data'!N:N,"ERROR",0,1)</f>
        <v>39.59</v>
      </c>
      <c r="O136" s="14" t="str">
        <f t="array" ref="O136">_xlfn.IFS(P136=0,"No Discount",AND(P136&gt;0,P136&lt;=0.02),"0% to 2%",AND(P136&gt;0.02,P136&lt;=0.04),"2% to 4%",AND(P136&gt;0.04,P136&lt;=0.06),"4% to 6%",AND(P136&gt;0.06,P136&lt;=0.08),"6% to 8%",AND(P136&gt;0.08,P136&lt;=0.1),"8% to 10%",AND(P136&gt;0.1,P136&lt;=0.15),"10% to 15%",AND(P136&gt;0.15,P136&lt;=0.2),"15% to 20%",AND(P136&gt;0.2,P136&lt;=0.25),"20% to 25%",AND(P136&gt;0.25,P136&lt;=0.3),"25% to 30%",AND(P136&gt;0.3,P136&lt;=0.4),"30% to 40%",AND(P136&gt;0.4,P136&lt;=0.5),"40% to 50%",AND(P136&gt;0.5,P136&lt;=0.75),"50% to 75%",AND(P136&gt;0.75,P136&lt;=1),"75% to 100%")</f>
        <v>No Discount</v>
      </c>
      <c r="P136" s="10">
        <f>_xlfn.XLOOKUP($E136,'Raw Data'!$E:$E,'Raw Data'!P:P,"ERROR",0,1)</f>
        <v>0</v>
      </c>
      <c r="Q136" s="9">
        <f>_xlfn.XLOOKUP($E136,'Raw Data'!$E:$E,'Raw Data'!Q:Q,"ERROR",0,1)</f>
        <v>8.5</v>
      </c>
      <c r="R136" s="9" t="str">
        <f>_xlfn.XLOOKUP($E136,'Raw Data'!$E:$E,'Raw Data'!R:R,"ERROR",0,1)</f>
        <v>oz</v>
      </c>
      <c r="S136" s="5" t="str">
        <f t="array" ref="S136">_xlfn.IFS(AND(T136&gt;0,T136&lt;=0.05),"0 to 0.05",AND(T136&gt;0.05,T136&lt;=0.1),"0.05 to 0.1",AND(T136&gt;0.1,T136&lt;=0.2),"0.1 to 0.2",AND(T136&gt;0.2,T136&lt;=0.3),"0.2 to 0.3",AND(T136&gt;0.3,T136&lt;=0.4),"0.3 to 0.4",AND(T136&gt;0.4,T136&lt;=0.5),"0.4 to 0.5",AND(T136&gt;0.5,T136&lt;=0.75),"0.5 to 0.75",AND(T136&gt;0.75,T136&lt;=1),"0.75 to 1",AND(T136&gt;1,T136&lt;=2),"1 to 2",AND(T136&gt;2,T136&lt;=3),"2 to 3",AND(T136&gt;3,T136&lt;=4),"3 to 4",AND(T136&gt;4,T136&lt;=5),"4 to 5",AND(T136&gt;5,T136&lt;=10),"5 to 10",T136&gt;10,"10+")</f>
        <v>0.1 to 0.2</v>
      </c>
      <c r="T136" s="10">
        <f>_xlfn.XLOOKUP($E136,'Raw Data'!$E:$E,'Raw Data'!T:T,"ERROR",0,1)</f>
        <v>0.157512582307187</v>
      </c>
      <c r="U136" s="15" t="str">
        <f t="array" ref="U136">_xlfn.IFS(AND(V136&gt;0,V136&lt;=0.05),"0 to 0.05",AND(V136&gt;0.05,V136&lt;=0.1),"0.05 to 0.1",AND(V136&gt;0.1,V136&lt;=0.2),"0.1 to 0.2",AND(V136&gt;0.2,V136&lt;=0.3),"0.2 to 0.3",AND(V136&gt;0.3,V136&lt;=0.4),"0.3 to 0.4",AND(V136&gt;0.4,V136&lt;=0.5),"0.4 to 0.5",AND(V136&gt;0.5,V136&lt;=0.75),"0.5 to 0.75",AND(V136&gt;0.75,V136&lt;=1),"0.75 to 1",AND(V136&gt;1,V136&lt;=2),"1 to 2",AND(V136&gt;2,V136&lt;=3),"2 to 3",AND(V136&gt;3,V136&lt;=4),"3 to 4",AND(V136&gt;4,V136&lt;=5),"4 to 5",AND(V136&gt;5,V136&lt;=10),"5 to 10",V136&gt;10,"10+")</f>
        <v>0 to 0.05</v>
      </c>
      <c r="V136" s="10">
        <f>_xlfn.XLOOKUP($E136,'Raw Data'!$E:$E,'Raw Data'!V:V,"ERROR",0,1)</f>
        <v>0.0425283972229406</v>
      </c>
      <c r="W136" s="15" t="str">
        <f t="array" ref="W136">_xlfn.IFS(AND(X136&gt;0,X136&lt;=0.05),"0 to 0.05",AND(X136&gt;0.05,X136&lt;=0.1),"0.05 to 0.1",AND(X136&gt;0.1,X136&lt;=0.2),"0.1 to 0.2",AND(X136&gt;0.2,X136&lt;=0.3),"0.2 to 0.3",AND(X136&gt;0.3,X136&lt;=0.4),"0.3 to 0.4",AND(X136&gt;0.4,X136&lt;=0.5),"0.4 to 0.5",AND(X136&gt;0.5,X136&lt;=0.75),"0.5 to 0.75",AND(X136&gt;0.75,X136&lt;=1),"0.75 to 1",AND(X136&gt;1,X136&lt;=2),"1 to 2",AND(X136&gt;2,X136&lt;=3),"2 to 3",AND(X136&gt;3,X136&lt;=4),"3 to 4",AND(X136&gt;4,X136&lt;=5),"4 to 5",AND(X136&gt;5,X136&lt;=10),"5 to 10",X136&gt;10,"10+")</f>
        <v>0 to 0.05</v>
      </c>
      <c r="X136" s="16">
        <f t="shared" si="7"/>
        <v>0.0425283972229406</v>
      </c>
      <c r="Y136" s="5" t="str">
        <f t="array" ref="Y136">_xlfn.IFS(AND(Z136&gt;0,Z136&lt;=1),"0 to 1",AND(Z136&gt;1,Z136&lt;=2),"1 to 2",AND(Z136&gt;2,Z136&lt;=4),"2 to 4",AND(Z136&gt;4,Z136&lt;=6),"4 to 6",AND(Z136&gt;6,Z136&lt;=8),"6 to 8",AND(Z136&gt;8,Z136&lt;=10),"8 to 10",AND(Z136&gt;10,Z136&lt;=15),"10 to 15",AND(Z136&gt;15,Z136&lt;=20),"15 to 20",AND(Z136&gt;20,Z136&lt;=25),"20 to 25",AND(Z136&gt;25,Z136&lt;=30),"25 to 30",AND(Z136&gt;30,Z136&lt;=40),"30 to 40",AND(Z136&gt;40,Z136&lt;=50),"40 to 50",Z136&gt;50,"50+")</f>
        <v>8 to 10</v>
      </c>
      <c r="Z136" s="9">
        <f>_xlfn.XLOOKUP($E136,'Raw Data'!$E:$E,'Raw Data'!Z:Z,"ERROR",0,1)</f>
        <v>8.5</v>
      </c>
      <c r="AA136" s="9" t="str">
        <f>_xlfn.XLOOKUP($E136,'Raw Data'!$E:$E,'Raw Data'!AA:AA,"ERROR",0,1)</f>
        <v>oz</v>
      </c>
    </row>
    <row r="137" hidden="1" spans="1:27">
      <c r="A137" s="5" t="str">
        <f>_xlfn.XLOOKUP($E137,'Raw Data'!$E:$E,'Raw Data'!A:A,"ERROR",0,1)</f>
        <v>AE</v>
      </c>
      <c r="B137" s="5" t="str">
        <f>_xlfn.XLOOKUP($E137,'Raw Data'!$E:$E,'Raw Data'!B:B,"ERROR",0,1)</f>
        <v>Hair Mousses</v>
      </c>
      <c r="C137" s="5" t="str">
        <f>_xlfn.XLOOKUP($E137,'Raw Data'!$E:$E,'Raw Data'!C:C,"ERROR",0,1)</f>
        <v>HAWAIIAN SILKY</v>
      </c>
      <c r="D137" s="5" t="str">
        <f>_xlfn.XLOOKUP($E137,'Raw Data'!$E:$E,'Raw Data'!D:D,"ERROR",0,1)</f>
        <v>www.amazon.ae/dp/B0872DG4K2</v>
      </c>
      <c r="E137" s="5" t="s">
        <v>336</v>
      </c>
      <c r="F137" s="9" t="str">
        <f>_xlfn.XLOOKUP($E137,'Raw Data'!$E:$E,'Raw Data'!F:F,"ERROR",0,1)</f>
        <v>HAWAIIAN SILKY TRIPPLE BUTTER CURL WHIP MOUSSE 8OZ</v>
      </c>
      <c r="G137" s="10">
        <f>_xlfn.XLOOKUP($E137,'Raw Data'!$E:$E,'Raw Data'!G:G,"ERROR",0,1)</f>
        <v>11</v>
      </c>
      <c r="H137" s="9">
        <f>_xlfn.XLOOKUP($E137,'Raw Data'!$E:$E,'Raw Data'!H:H,"ERROR",0,1)</f>
        <v>735.61</v>
      </c>
      <c r="I137" s="9">
        <f>_xlfn.XLOOKUP($E137,'Raw Data'!$E:$E,'Raw Data'!I:I,"ERROR",0,1)</f>
        <v>0.000984850194888173</v>
      </c>
      <c r="J137" s="9" t="str">
        <f>_xlfn.XLOOKUP($E137,'Raw Data'!$E:$E,'Raw Data'!J:J,"ERROR",0,1)</f>
        <v>No</v>
      </c>
      <c r="K137" s="14" t="str">
        <f t="array" ref="K137">_xlfn.IFS(AND(L137&gt;0,L137&lt;=5),"0 to 5",AND(L137&gt;5,L137&lt;=10),"5 to 10",AND(L137&gt;10,L137&lt;=15),"10 to 15",AND(L137&gt;15,L137&lt;=20),"15 to 20",AND(L137&gt;20,L137&lt;=30),"20 to 30",AND(L137&gt;30,L137&lt;=40),"30 to 40",AND(L137&gt;40,L137&lt;=50),"40 to 50",AND(L137&gt;50,L137&lt;=75),"50 to 75",AND(L137&gt;75,L137&lt;=100),"75 to 100",AND(L137&gt;100,L137&lt;=150),"100 to 150",AND(L137&gt;150,L137&lt;=200),"150 to 200",AND(L137&gt;200,L137&lt;=250),"200 to 250",AND(L137&gt;250,L137&lt;=300),"250 to 300",AND(L137&gt;300,L137&lt;=400),"300 to 400",AND(L137&gt;400,L137&lt;=500),"400 to 500",L137&gt;500,"500+")</f>
        <v>50 to 75</v>
      </c>
      <c r="L137" s="9">
        <f>_xlfn.XLOOKUP($E137,'Raw Data'!$E:$E,'Raw Data'!L:L,"ERROR",0,1)</f>
        <v>61.76</v>
      </c>
      <c r="M137" s="14" t="str">
        <f t="array" ref="M137">_xlfn.IFS(AND(N137&gt;0,N137&lt;=5),"0 to 5",AND(N137&gt;5,N137&lt;=10),"5 to 10",AND(N137&gt;10,N137&lt;=15),"10 to 15",AND(N137&gt;15,N137&lt;=20),"15 to 20",AND(N137&gt;20,N137&lt;=30),"20 to 30",AND(N137&gt;30,N137&lt;=40),"30 to 40",AND(N137&gt;40,N137&lt;=50),"40 to 50",AND(N137&gt;50,N137&lt;=75),"50 to 75",AND(N137&gt;75,N137&lt;=100),"75 to 100",AND(N137&gt;100,N137&lt;=150),"100 to 150",AND(N137&gt;150,N137&lt;=200),"150 to 200",AND(N137&gt;200,N137&lt;=250),"200 to 250",AND(N137&gt;250,N137&lt;=300),"250 to 300",AND(N137&gt;300,N137&lt;=400),"300 to 400",AND(N137&gt;400,N137&lt;=500),"400 to 500",N137&gt;500,"500+")</f>
        <v>50 to 75</v>
      </c>
      <c r="N137" s="9">
        <f>_xlfn.XLOOKUP($E137,'Raw Data'!$E:$E,'Raw Data'!N:N,"ERROR",0,1)</f>
        <v>67.13</v>
      </c>
      <c r="O137" s="14" t="str">
        <f t="array" ref="O137">_xlfn.IFS(P137=0,"No Discount",AND(P137&gt;0,P137&lt;=0.02),"0% to 2%",AND(P137&gt;0.02,P137&lt;=0.04),"2% to 4%",AND(P137&gt;0.04,P137&lt;=0.06),"4% to 6%",AND(P137&gt;0.06,P137&lt;=0.08),"6% to 8%",AND(P137&gt;0.08,P137&lt;=0.1),"8% to 10%",AND(P137&gt;0.1,P137&lt;=0.15),"10% to 15%",AND(P137&gt;0.15,P137&lt;=0.2),"15% to 20%",AND(P137&gt;0.2,P137&lt;=0.25),"20% to 25%",AND(P137&gt;0.25,P137&lt;=0.3),"25% to 30%",AND(P137&gt;0.3,P137&lt;=0.4),"30% to 40%",AND(P137&gt;0.4,P137&lt;=0.5),"40% to 50%",AND(P137&gt;0.5,P137&lt;=0.75),"50% to 75%",AND(P137&gt;0.75,P137&lt;=1),"75% to 100%")</f>
        <v>6% to 8%</v>
      </c>
      <c r="P137" s="10">
        <f>_xlfn.XLOOKUP($E137,'Raw Data'!$E:$E,'Raw Data'!P:P,"ERROR",0,1)</f>
        <v>0.0799940414121853</v>
      </c>
      <c r="Q137" s="9">
        <f>_xlfn.XLOOKUP($E137,'Raw Data'!$E:$E,'Raw Data'!Q:Q,"ERROR",0,1)</f>
        <v>8</v>
      </c>
      <c r="R137" s="9" t="str">
        <f>_xlfn.XLOOKUP($E137,'Raw Data'!$E:$E,'Raw Data'!R:R,"ERROR",0,1)</f>
        <v>oz</v>
      </c>
      <c r="S137" s="5" t="str">
        <f t="array" ref="S137">_xlfn.IFS(AND(T137&gt;0,T137&lt;=0.05),"0 to 0.05",AND(T137&gt;0.05,T137&lt;=0.1),"0.05 to 0.1",AND(T137&gt;0.1,T137&lt;=0.2),"0.1 to 0.2",AND(T137&gt;0.2,T137&lt;=0.3),"0.2 to 0.3",AND(T137&gt;0.3,T137&lt;=0.4),"0.3 to 0.4",AND(T137&gt;0.4,T137&lt;=0.5),"0.4 to 0.5",AND(T137&gt;0.5,T137&lt;=0.75),"0.5 to 0.75",AND(T137&gt;0.75,T137&lt;=1),"0.75 to 1",AND(T137&gt;1,T137&lt;=2),"1 to 2",AND(T137&gt;2,T137&lt;=3),"2 to 3",AND(T137&gt;3,T137&lt;=4),"3 to 4",AND(T137&gt;4,T137&lt;=5),"4 to 5",AND(T137&gt;5,T137&lt;=10),"5 to 10",T137&gt;10,"10+")</f>
        <v>0.2 to 0.3</v>
      </c>
      <c r="T137" s="10">
        <f>_xlfn.XLOOKUP($E137,'Raw Data'!$E:$E,'Raw Data'!T:T,"ERROR",0,1)</f>
        <v>0.261075414271221</v>
      </c>
      <c r="U137" s="15" t="str">
        <f t="array" ref="U137">_xlfn.IFS(AND(V137&gt;0,V137&lt;=0.05),"0 to 0.05",AND(V137&gt;0.05,V137&lt;=0.1),"0.05 to 0.1",AND(V137&gt;0.1,V137&lt;=0.2),"0.1 to 0.2",AND(V137&gt;0.2,V137&lt;=0.3),"0.2 to 0.3",AND(V137&gt;0.3,V137&lt;=0.4),"0.3 to 0.4",AND(V137&gt;0.4,V137&lt;=0.5),"0.4 to 0.5",AND(V137&gt;0.5,V137&lt;=0.75),"0.5 to 0.75",AND(V137&gt;0.75,V137&lt;=1),"0.75 to 1",AND(V137&gt;1,V137&lt;=2),"1 to 2",AND(V137&gt;2,V137&lt;=3),"2 to 3",AND(V137&gt;3,V137&lt;=4),"3 to 4",AND(V137&gt;4,V137&lt;=5),"4 to 5",AND(V137&gt;5,V137&lt;=10),"5 to 10",V137&gt;10,"10+")</f>
        <v>0.05 to 0.1</v>
      </c>
      <c r="V137" s="10">
        <f>_xlfn.XLOOKUP($E137,'Raw Data'!$E:$E,'Raw Data'!V:V,"ERROR",0,1)</f>
        <v>0.0766194622928644</v>
      </c>
      <c r="W137" s="15" t="str">
        <f t="array" ref="W137">_xlfn.IFS(AND(X137&gt;0,X137&lt;=0.05),"0 to 0.05",AND(X137&gt;0.05,X137&lt;=0.1),"0.05 to 0.1",AND(X137&gt;0.1,X137&lt;=0.2),"0.1 to 0.2",AND(X137&gt;0.2,X137&lt;=0.3),"0.2 to 0.3",AND(X137&gt;0.3,X137&lt;=0.4),"0.3 to 0.4",AND(X137&gt;0.4,X137&lt;=0.5),"0.4 to 0.5",AND(X137&gt;0.5,X137&lt;=0.75),"0.5 to 0.75",AND(X137&gt;0.75,X137&lt;=1),"0.75 to 1",AND(X137&gt;1,X137&lt;=2),"1 to 2",AND(X137&gt;2,X137&lt;=3),"2 to 3",AND(X137&gt;3,X137&lt;=4),"3 to 4",AND(X137&gt;4,X137&lt;=5),"4 to 5",AND(X137&gt;5,X137&lt;=10),"5 to 10",X137&gt;10,"10+")</f>
        <v>0.05 to 0.1</v>
      </c>
      <c r="X137" s="16">
        <f t="shared" si="7"/>
        <v>0.0704903618532296</v>
      </c>
      <c r="Y137" s="5" t="str">
        <f t="array" ref="Y137">_xlfn.IFS(AND(Z137&gt;0,Z137&lt;=1),"0 to 1",AND(Z137&gt;1,Z137&lt;=2),"1 to 2",AND(Z137&gt;2,Z137&lt;=4),"2 to 4",AND(Z137&gt;4,Z137&lt;=6),"4 to 6",AND(Z137&gt;6,Z137&lt;=8),"6 to 8",AND(Z137&gt;8,Z137&lt;=10),"8 to 10",AND(Z137&gt;10,Z137&lt;=15),"10 to 15",AND(Z137&gt;15,Z137&lt;=20),"15 to 20",AND(Z137&gt;20,Z137&lt;=25),"20 to 25",AND(Z137&gt;25,Z137&lt;=30),"25 to 30",AND(Z137&gt;30,Z137&lt;=40),"30 to 40",AND(Z137&gt;40,Z137&lt;=50),"40 to 50",Z137&gt;50,"50+")</f>
        <v>6 to 8</v>
      </c>
      <c r="Z137" s="9">
        <f>_xlfn.XLOOKUP($E137,'Raw Data'!$E:$E,'Raw Data'!Z:Z,"ERROR",0,1)</f>
        <v>8</v>
      </c>
      <c r="AA137" s="9" t="str">
        <f>_xlfn.XLOOKUP($E137,'Raw Data'!$E:$E,'Raw Data'!AA:AA,"ERROR",0,1)</f>
        <v>oz</v>
      </c>
    </row>
    <row r="138" hidden="1" spans="1:27">
      <c r="A138" s="5" t="str">
        <f>_xlfn.XLOOKUP($E138,'Raw Data'!$E:$E,'Raw Data'!A:A,"ERROR",0,1)</f>
        <v>AE</v>
      </c>
      <c r="B138" s="5" t="str">
        <f>_xlfn.XLOOKUP($E138,'Raw Data'!$E:$E,'Raw Data'!B:B,"ERROR",0,1)</f>
        <v>Hair Mousses</v>
      </c>
      <c r="C138" s="5" t="str">
        <f>_xlfn.XLOOKUP($E138,'Raw Data'!$E:$E,'Raw Data'!C:C,"ERROR",0,1)</f>
        <v>goldwell</v>
      </c>
      <c r="D138" s="5" t="str">
        <f>_xlfn.XLOOKUP($E138,'Raw Data'!$E:$E,'Raw Data'!D:D,"ERROR",0,1)</f>
        <v>www.amazon.ae/dp/B007AKQMYQ</v>
      </c>
      <c r="E138" s="5" t="s">
        <v>337</v>
      </c>
      <c r="F138" s="9" t="str">
        <f>_xlfn.XLOOKUP($E138,'Raw Data'!$E:$E,'Raw Data'!F:F,"ERROR",0,1)</f>
        <v>Goldwell StyleSign Ultra Volume Top Whip Shaping Mousse 300mL</v>
      </c>
      <c r="G138" s="10">
        <f>_xlfn.XLOOKUP($E138,'Raw Data'!$E:$E,'Raw Data'!G:G,"ERROR",0,1)</f>
        <v>5</v>
      </c>
      <c r="H138" s="9">
        <f>_xlfn.XLOOKUP($E138,'Raw Data'!$E:$E,'Raw Data'!H:H,"ERROR",0,1)</f>
        <v>730.18</v>
      </c>
      <c r="I138" s="9">
        <f>_xlfn.XLOOKUP($E138,'Raw Data'!$E:$E,'Raw Data'!I:I,"ERROR",0,1)</f>
        <v>0.000977580396274447</v>
      </c>
      <c r="J138" s="9" t="str">
        <f>_xlfn.XLOOKUP($E138,'Raw Data'!$E:$E,'Raw Data'!J:J,"ERROR",0,1)</f>
        <v>No</v>
      </c>
      <c r="K138" s="14" t="str">
        <f t="array" ref="K138">_xlfn.IFS(AND(L138&gt;0,L138&lt;=5),"0 to 5",AND(L138&gt;5,L138&lt;=10),"5 to 10",AND(L138&gt;10,L138&lt;=15),"10 to 15",AND(L138&gt;15,L138&lt;=20),"15 to 20",AND(L138&gt;20,L138&lt;=30),"20 to 30",AND(L138&gt;30,L138&lt;=40),"30 to 40",AND(L138&gt;40,L138&lt;=50),"40 to 50",AND(L138&gt;50,L138&lt;=75),"50 to 75",AND(L138&gt;75,L138&lt;=100),"75 to 100",AND(L138&gt;100,L138&lt;=150),"100 to 150",AND(L138&gt;150,L138&lt;=200),"150 to 200",AND(L138&gt;200,L138&lt;=250),"200 to 250",AND(L138&gt;250,L138&lt;=300),"250 to 300",AND(L138&gt;300,L138&lt;=400),"300 to 400",AND(L138&gt;400,L138&lt;=500),"400 to 500",L138&gt;500,"500+")</f>
        <v>100 to 150</v>
      </c>
      <c r="L138" s="9">
        <f>_xlfn.XLOOKUP($E138,'Raw Data'!$E:$E,'Raw Data'!L:L,"ERROR",0,1)</f>
        <v>134.18</v>
      </c>
      <c r="M138" s="14" t="str">
        <f t="array" ref="M138">_xlfn.IFS(AND(N138&gt;0,N138&lt;=5),"0 to 5",AND(N138&gt;5,N138&lt;=10),"5 to 10",AND(N138&gt;10,N138&lt;=15),"10 to 15",AND(N138&gt;15,N138&lt;=20),"15 to 20",AND(N138&gt;20,N138&lt;=30),"20 to 30",AND(N138&gt;30,N138&lt;=40),"30 to 40",AND(N138&gt;40,N138&lt;=50),"40 to 50",AND(N138&gt;50,N138&lt;=75),"50 to 75",AND(N138&gt;75,N138&lt;=100),"75 to 100",AND(N138&gt;100,N138&lt;=150),"100 to 150",AND(N138&gt;150,N138&lt;=200),"150 to 200",AND(N138&gt;200,N138&lt;=250),"200 to 250",AND(N138&gt;250,N138&lt;=300),"250 to 300",AND(N138&gt;300,N138&lt;=400),"300 to 400",AND(N138&gt;400,N138&lt;=500),"400 to 500",N138&gt;500,"500+")</f>
        <v>150 to 200</v>
      </c>
      <c r="N138" s="9">
        <f>_xlfn.XLOOKUP($E138,'Raw Data'!$E:$E,'Raw Data'!N:N,"ERROR",0,1)</f>
        <v>153.07</v>
      </c>
      <c r="O138" s="14" t="str">
        <f t="array" ref="O138">_xlfn.IFS(P138=0,"No Discount",AND(P138&gt;0,P138&lt;=0.02),"0% to 2%",AND(P138&gt;0.02,P138&lt;=0.04),"2% to 4%",AND(P138&gt;0.04,P138&lt;=0.06),"4% to 6%",AND(P138&gt;0.06,P138&lt;=0.08),"6% to 8%",AND(P138&gt;0.08,P138&lt;=0.1),"8% to 10%",AND(P138&gt;0.1,P138&lt;=0.15),"10% to 15%",AND(P138&gt;0.15,P138&lt;=0.2),"15% to 20%",AND(P138&gt;0.2,P138&lt;=0.25),"20% to 25%",AND(P138&gt;0.25,P138&lt;=0.3),"25% to 30%",AND(P138&gt;0.3,P138&lt;=0.4),"30% to 40%",AND(P138&gt;0.4,P138&lt;=0.5),"40% to 50%",AND(P138&gt;0.5,P138&lt;=0.75),"50% to 75%",AND(P138&gt;0.75,P138&lt;=1),"75% to 100%")</f>
        <v>10% to 15%</v>
      </c>
      <c r="P138" s="10">
        <f>_xlfn.XLOOKUP($E138,'Raw Data'!$E:$E,'Raw Data'!P:P,"ERROR",0,1)</f>
        <v>0.123407591298099</v>
      </c>
      <c r="Q138" s="9">
        <f>_xlfn.XLOOKUP($E138,'Raw Data'!$E:$E,'Raw Data'!Q:Q,"ERROR",0,1)</f>
        <v>300</v>
      </c>
      <c r="R138" s="9" t="str">
        <f>_xlfn.XLOOKUP($E138,'Raw Data'!$E:$E,'Raw Data'!R:R,"ERROR",0,1)</f>
        <v>ml</v>
      </c>
      <c r="S138" s="5" t="str">
        <f t="array" ref="S138">_xlfn.IFS(AND(T138&gt;0,T138&lt;=0.05),"0 to 0.05",AND(T138&gt;0.05,T138&lt;=0.1),"0.05 to 0.1",AND(T138&gt;0.1,T138&lt;=0.2),"0.1 to 0.2",AND(T138&gt;0.2,T138&lt;=0.3),"0.2 to 0.3",AND(T138&gt;0.3,T138&lt;=0.4),"0.3 to 0.4",AND(T138&gt;0.4,T138&lt;=0.5),"0.4 to 0.5",AND(T138&gt;0.5,T138&lt;=0.75),"0.5 to 0.75",AND(T138&gt;0.75,T138&lt;=1),"0.75 to 1",AND(T138&gt;1,T138&lt;=2),"1 to 2",AND(T138&gt;2,T138&lt;=3),"2 to 3",AND(T138&gt;3,T138&lt;=4),"3 to 4",AND(T138&gt;4,T138&lt;=5),"4 to 5",AND(T138&gt;5,T138&lt;=10),"5 to 10",T138&gt;10,"10+")</f>
        <v>0.4 to 0.5</v>
      </c>
      <c r="T138" s="10">
        <f>_xlfn.XLOOKUP($E138,'Raw Data'!$E:$E,'Raw Data'!T:T,"ERROR",0,1)</f>
        <v>0.447505634675584</v>
      </c>
      <c r="U138" s="15" t="str">
        <f t="array" ref="U138">_xlfn.IFS(AND(V138&gt;0,V138&lt;=0.05),"0 to 0.05",AND(V138&gt;0.05,V138&lt;=0.1),"0.05 to 0.1",AND(V138&gt;0.1,V138&lt;=0.2),"0.1 to 0.2",AND(V138&gt;0.2,V138&lt;=0.3),"0.2 to 0.3",AND(V138&gt;0.3,V138&lt;=0.4),"0.3 to 0.4",AND(V138&gt;0.4,V138&lt;=0.5),"0.4 to 0.5",AND(V138&gt;0.5,V138&lt;=0.75),"0.5 to 0.75",AND(V138&gt;0.75,V138&lt;=1),"0.75 to 1",AND(V138&gt;1,V138&lt;=2),"1 to 2",AND(V138&gt;2,V138&lt;=3),"2 to 3",AND(V138&gt;3,V138&lt;=4),"3 to 4",AND(V138&gt;4,V138&lt;=5),"4 to 5",AND(V138&gt;5,V138&lt;=10),"5 to 10",V138&gt;10,"10+")</f>
        <v>0.1 to 0.2</v>
      </c>
      <c r="V138" s="10">
        <f>_xlfn.XLOOKUP($E138,'Raw Data'!$E:$E,'Raw Data'!V:V,"ERROR",0,1)</f>
        <v>0.137836604746935</v>
      </c>
      <c r="W138" s="15" t="str">
        <f t="array" ref="W138">_xlfn.IFS(AND(X138&gt;0,X138&lt;=0.05),"0 to 0.05",AND(X138&gt;0.05,X138&lt;=0.1),"0.05 to 0.1",AND(X138&gt;0.1,X138&lt;=0.2),"0.1 to 0.2",AND(X138&gt;0.2,X138&lt;=0.3),"0.2 to 0.3",AND(X138&gt;0.3,X138&lt;=0.4),"0.3 to 0.4",AND(X138&gt;0.4,X138&lt;=0.5),"0.4 to 0.5",AND(X138&gt;0.5,X138&lt;=0.75),"0.5 to 0.75",AND(X138&gt;0.75,X138&lt;=1),"0.75 to 1",AND(X138&gt;1,X138&lt;=2),"1 to 2",AND(X138&gt;2,X138&lt;=3),"2 to 3",AND(X138&gt;3,X138&lt;=4),"3 to 4",AND(X138&gt;4,X138&lt;=5),"4 to 5",AND(X138&gt;5,X138&lt;=10),"5 to 10",X138&gt;10,"10+")</f>
        <v>0.1 to 0.2</v>
      </c>
      <c r="X138" s="16">
        <f t="shared" si="7"/>
        <v>0.120826521362408</v>
      </c>
      <c r="Y138" s="5" t="str">
        <f t="array" ref="Y138">_xlfn.IFS(AND(Z138&gt;0,Z138&lt;=1),"0 to 1",AND(Z138&gt;1,Z138&lt;=2),"1 to 2",AND(Z138&gt;2,Z138&lt;=4),"2 to 4",AND(Z138&gt;4,Z138&lt;=6),"4 to 6",AND(Z138&gt;6,Z138&lt;=8),"6 to 8",AND(Z138&gt;8,Z138&lt;=10),"8 to 10",AND(Z138&gt;10,Z138&lt;=15),"10 to 15",AND(Z138&gt;15,Z138&lt;=20),"15 to 20",AND(Z138&gt;20,Z138&lt;=25),"20 to 25",AND(Z138&gt;25,Z138&lt;=30),"25 to 30",AND(Z138&gt;30,Z138&lt;=40),"30 to 40",AND(Z138&gt;40,Z138&lt;=50),"40 to 50",Z138&gt;50,"50+")</f>
        <v>10 to 15</v>
      </c>
      <c r="Z138" s="9">
        <f>_xlfn.XLOOKUP($E138,'Raw Data'!$E:$E,'Raw Data'!Z:Z,"ERROR",0,1)</f>
        <v>10.14</v>
      </c>
      <c r="AA138" s="9" t="str">
        <f>_xlfn.XLOOKUP($E138,'Raw Data'!$E:$E,'Raw Data'!AA:AA,"ERROR",0,1)</f>
        <v>oz</v>
      </c>
    </row>
    <row r="139" hidden="1" spans="1:27">
      <c r="A139" s="5" t="str">
        <f>_xlfn.XLOOKUP($E139,'Raw Data'!$E:$E,'Raw Data'!A:A,"ERROR",0,1)</f>
        <v>AE</v>
      </c>
      <c r="B139" s="5" t="str">
        <f>_xlfn.XLOOKUP($E139,'Raw Data'!$E:$E,'Raw Data'!B:B,"ERROR",0,1)</f>
        <v>Hair Mousses</v>
      </c>
      <c r="C139" s="5" t="str">
        <f>_xlfn.XLOOKUP($E139,'Raw Data'!$E:$E,'Raw Data'!C:C,"ERROR",0,1)</f>
        <v>cantu</v>
      </c>
      <c r="D139" s="5" t="str">
        <f>_xlfn.XLOOKUP($E139,'Raw Data'!$E:$E,'Raw Data'!D:D,"ERROR",0,1)</f>
        <v>www.amazon.ae/dp/B01MT6HNG3</v>
      </c>
      <c r="E139" s="5" t="s">
        <v>338</v>
      </c>
      <c r="F139" s="9" t="str">
        <f>_xlfn.XLOOKUP($E139,'Raw Data'!$E:$E,'Raw Data'!F:F,"ERROR",0,1)</f>
        <v>Cantu Natural  Hair  Wave Whip Curling  Mousse  8.4oz by Cantu</v>
      </c>
      <c r="G139" s="10">
        <f>_xlfn.XLOOKUP($E139,'Raw Data'!$E:$E,'Raw Data'!G:G,"ERROR",0,1)</f>
        <v>20</v>
      </c>
      <c r="H139" s="9">
        <f>_xlfn.XLOOKUP($E139,'Raw Data'!$E:$E,'Raw Data'!H:H,"ERROR",0,1)</f>
        <v>715.99</v>
      </c>
      <c r="I139" s="9">
        <f>_xlfn.XLOOKUP($E139,'Raw Data'!$E:$E,'Raw Data'!I:I,"ERROR",0,1)</f>
        <v>0.00095858252475902</v>
      </c>
      <c r="J139" s="9" t="str">
        <f>_xlfn.XLOOKUP($E139,'Raw Data'!$E:$E,'Raw Data'!J:J,"ERROR",0,1)</f>
        <v>No</v>
      </c>
      <c r="K139" s="14" t="str">
        <f t="array" ref="K139">_xlfn.IFS(AND(L139&gt;0,L139&lt;=5),"0 to 5",AND(L139&gt;5,L139&lt;=10),"5 to 10",AND(L139&gt;10,L139&lt;=15),"10 to 15",AND(L139&gt;15,L139&lt;=20),"15 to 20",AND(L139&gt;20,L139&lt;=30),"20 to 30",AND(L139&gt;30,L139&lt;=40),"30 to 40",AND(L139&gt;40,L139&lt;=50),"40 to 50",AND(L139&gt;50,L139&lt;=75),"50 to 75",AND(L139&gt;75,L139&lt;=100),"75 to 100",AND(L139&gt;100,L139&lt;=150),"100 to 150",AND(L139&gt;150,L139&lt;=200),"150 to 200",AND(L139&gt;200,L139&lt;=250),"200 to 250",AND(L139&gt;250,L139&lt;=300),"250 to 300",AND(L139&gt;300,L139&lt;=400),"300 to 400",AND(L139&gt;400,L139&lt;=500),"400 to 500",L139&gt;500,"500+")</f>
        <v>30 to 40</v>
      </c>
      <c r="L139" s="9">
        <f>_xlfn.XLOOKUP($E139,'Raw Data'!$E:$E,'Raw Data'!L:L,"ERROR",0,1)</f>
        <v>34.92</v>
      </c>
      <c r="M139" s="14" t="str">
        <f t="array" ref="M139">_xlfn.IFS(AND(N139&gt;0,N139&lt;=5),"0 to 5",AND(N139&gt;5,N139&lt;=10),"5 to 10",AND(N139&gt;10,N139&lt;=15),"10 to 15",AND(N139&gt;15,N139&lt;=20),"15 to 20",AND(N139&gt;20,N139&lt;=30),"20 to 30",AND(N139&gt;30,N139&lt;=40),"30 to 40",AND(N139&gt;40,N139&lt;=50),"40 to 50",AND(N139&gt;50,N139&lt;=75),"50 to 75",AND(N139&gt;75,N139&lt;=100),"75 to 100",AND(N139&gt;100,N139&lt;=150),"100 to 150",AND(N139&gt;150,N139&lt;=200),"150 to 200",AND(N139&gt;200,N139&lt;=250),"200 to 250",AND(N139&gt;250,N139&lt;=300),"250 to 300",AND(N139&gt;300,N139&lt;=400),"300 to 400",AND(N139&gt;400,N139&lt;=500),"400 to 500",N139&gt;500,"500+")</f>
        <v>40 to 50</v>
      </c>
      <c r="N139" s="9">
        <f>_xlfn.XLOOKUP($E139,'Raw Data'!$E:$E,'Raw Data'!N:N,"ERROR",0,1)</f>
        <v>41.52</v>
      </c>
      <c r="O139" s="14" t="str">
        <f t="array" ref="O139">_xlfn.IFS(P139=0,"No Discount",AND(P139&gt;0,P139&lt;=0.02),"0% to 2%",AND(P139&gt;0.02,P139&lt;=0.04),"2% to 4%",AND(P139&gt;0.04,P139&lt;=0.06),"4% to 6%",AND(P139&gt;0.06,P139&lt;=0.08),"6% to 8%",AND(P139&gt;0.08,P139&lt;=0.1),"8% to 10%",AND(P139&gt;0.1,P139&lt;=0.15),"10% to 15%",AND(P139&gt;0.15,P139&lt;=0.2),"15% to 20%",AND(P139&gt;0.2,P139&lt;=0.25),"20% to 25%",AND(P139&gt;0.25,P139&lt;=0.3),"25% to 30%",AND(P139&gt;0.3,P139&lt;=0.4),"30% to 40%",AND(P139&gt;0.4,P139&lt;=0.5),"40% to 50%",AND(P139&gt;0.5,P139&lt;=0.75),"50% to 75%",AND(P139&gt;0.75,P139&lt;=1),"75% to 100%")</f>
        <v>15% to 20%</v>
      </c>
      <c r="P139" s="10">
        <f>_xlfn.XLOOKUP($E139,'Raw Data'!$E:$E,'Raw Data'!P:P,"ERROR",0,1)</f>
        <v>0.158959537572254</v>
      </c>
      <c r="Q139" s="9">
        <f>_xlfn.XLOOKUP($E139,'Raw Data'!$E:$E,'Raw Data'!Q:Q,"ERROR",0,1)</f>
        <v>8.4</v>
      </c>
      <c r="R139" s="9" t="str">
        <f>_xlfn.XLOOKUP($E139,'Raw Data'!$E:$E,'Raw Data'!R:R,"ERROR",0,1)</f>
        <v>oz</v>
      </c>
      <c r="S139" s="5" t="str">
        <f t="array" ref="S139">_xlfn.IFS(AND(T139&gt;0,T139&lt;=0.05),"0 to 0.05",AND(T139&gt;0.05,T139&lt;=0.1),"0.05 to 0.1",AND(T139&gt;0.1,T139&lt;=0.2),"0.1 to 0.2",AND(T139&gt;0.2,T139&lt;=0.3),"0.2 to 0.3",AND(T139&gt;0.3,T139&lt;=0.4),"0.3 to 0.4",AND(T139&gt;0.4,T139&lt;=0.5),"0.4 to 0.5",AND(T139&gt;0.5,T139&lt;=0.75),"0.5 to 0.75",AND(T139&gt;0.75,T139&lt;=1),"0.75 to 1",AND(T139&gt;1,T139&lt;=2),"1 to 2",AND(T139&gt;2,T139&lt;=3),"2 to 3",AND(T139&gt;3,T139&lt;=4),"3 to 4",AND(T139&gt;4,T139&lt;=5),"4 to 5",AND(T139&gt;5,T139&lt;=10),"5 to 10",T139&gt;10,"10+")</f>
        <v>0.1 to 0.2</v>
      </c>
      <c r="T139" s="10">
        <f>_xlfn.XLOOKUP($E139,'Raw Data'!$E:$E,'Raw Data'!T:T,"ERROR",0,1)</f>
        <v>0.14058650176337</v>
      </c>
      <c r="U139" s="15" t="str">
        <f t="array" ref="U139">_xlfn.IFS(AND(V139&gt;0,V139&lt;=0.05),"0 to 0.05",AND(V139&gt;0.05,V139&lt;=0.1),"0.05 to 0.1",AND(V139&gt;0.1,V139&lt;=0.2),"0.1 to 0.2",AND(V139&gt;0.2,V139&lt;=0.3),"0.2 to 0.3",AND(V139&gt;0.3,V139&lt;=0.4),"0.3 to 0.4",AND(V139&gt;0.4,V139&lt;=0.5),"0.4 to 0.5",AND(V139&gt;0.5,V139&lt;=0.75),"0.5 to 0.75",AND(V139&gt;0.75,V139&lt;=1),"0.75 to 1",AND(V139&gt;1,V139&lt;=2),"1 to 2",AND(V139&gt;2,V139&lt;=3),"2 to 3",AND(V139&gt;3,V139&lt;=4),"3 to 4",AND(V139&gt;4,V139&lt;=5),"4 to 5",AND(V139&gt;5,V139&lt;=10),"5 to 10",V139&gt;10,"10+")</f>
        <v>0 to 0.05</v>
      </c>
      <c r="V139" s="10">
        <f>_xlfn.XLOOKUP($E139,'Raw Data'!$E:$E,'Raw Data'!V:V,"ERROR",0,1)</f>
        <v>0.0451326151021789</v>
      </c>
      <c r="W139" s="15" t="str">
        <f t="array" ref="W139">_xlfn.IFS(AND(X139&gt;0,X139&lt;=0.05),"0 to 0.05",AND(X139&gt;0.05,X139&lt;=0.1),"0.05 to 0.1",AND(X139&gt;0.1,X139&lt;=0.2),"0.1 to 0.2",AND(X139&gt;0.2,X139&lt;=0.3),"0.2 to 0.3",AND(X139&gt;0.3,X139&lt;=0.4),"0.3 to 0.4",AND(X139&gt;0.4,X139&lt;=0.5),"0.4 to 0.5",AND(X139&gt;0.5,X139&lt;=0.75),"0.5 to 0.75",AND(X139&gt;0.75,X139&lt;=1),"0.75 to 1",AND(X139&gt;1,X139&lt;=2),"1 to 2",AND(X139&gt;2,X139&lt;=3),"2 to 3",AND(X139&gt;3,X139&lt;=4),"3 to 4",AND(X139&gt;4,X139&lt;=5),"4 to 5",AND(X139&gt;5,X139&lt;=10),"5 to 10",X139&gt;10,"10+")</f>
        <v>0 to 0.05</v>
      </c>
      <c r="X139" s="16">
        <f t="shared" si="7"/>
        <v>0.03795835547611</v>
      </c>
      <c r="Y139" s="5" t="str">
        <f t="array" ref="Y139">_xlfn.IFS(AND(Z139&gt;0,Z139&lt;=1),"0 to 1",AND(Z139&gt;1,Z139&lt;=2),"1 to 2",AND(Z139&gt;2,Z139&lt;=4),"2 to 4",AND(Z139&gt;4,Z139&lt;=6),"4 to 6",AND(Z139&gt;6,Z139&lt;=8),"6 to 8",AND(Z139&gt;8,Z139&lt;=10),"8 to 10",AND(Z139&gt;10,Z139&lt;=15),"10 to 15",AND(Z139&gt;15,Z139&lt;=20),"15 to 20",AND(Z139&gt;20,Z139&lt;=25),"20 to 25",AND(Z139&gt;25,Z139&lt;=30),"25 to 30",AND(Z139&gt;30,Z139&lt;=40),"30 to 40",AND(Z139&gt;40,Z139&lt;=50),"40 to 50",Z139&gt;50,"50+")</f>
        <v>8 to 10</v>
      </c>
      <c r="Z139" s="9">
        <f>_xlfn.XLOOKUP($E139,'Raw Data'!$E:$E,'Raw Data'!Z:Z,"ERROR",0,1)</f>
        <v>8.4</v>
      </c>
      <c r="AA139" s="9" t="str">
        <f>_xlfn.XLOOKUP($E139,'Raw Data'!$E:$E,'Raw Data'!AA:AA,"ERROR",0,1)</f>
        <v>oz</v>
      </c>
    </row>
    <row r="140" hidden="1" spans="1:27">
      <c r="A140" s="5" t="str">
        <f>_xlfn.XLOOKUP($E140,'Raw Data'!$E:$E,'Raw Data'!A:A,"ERROR",0,1)</f>
        <v>AE</v>
      </c>
      <c r="B140" s="5" t="str">
        <f>_xlfn.XLOOKUP($E140,'Raw Data'!$E:$E,'Raw Data'!B:B,"ERROR",0,1)</f>
        <v>Hair Mousses</v>
      </c>
      <c r="C140" s="5" t="str">
        <f>_xlfn.XLOOKUP($E140,'Raw Data'!$E:$E,'Raw Data'!C:C,"ERROR",0,1)</f>
        <v>herbal essences</v>
      </c>
      <c r="D140" s="5" t="str">
        <f>_xlfn.XLOOKUP($E140,'Raw Data'!$E:$E,'Raw Data'!D:D,"ERROR",0,1)</f>
        <v>www.amazon.ae/dp/B011Z9VHG0</v>
      </c>
      <c r="E140" s="5" t="s">
        <v>339</v>
      </c>
      <c r="F140" s="9" t="str">
        <f>_xlfn.XLOOKUP($E140,'Raw Data'!$E:$E,'Raw Data'!F:F,"ERROR",0,1)</f>
        <v>Herbal Essences Totally Twisted  Curl  Boosting Hair  Mousse , 6.8 Ounce (Pack of 3)</v>
      </c>
      <c r="G140" s="10">
        <f>_xlfn.XLOOKUP($E140,'Raw Data'!$E:$E,'Raw Data'!G:G,"ERROR",0,1)</f>
        <v>4</v>
      </c>
      <c r="H140" s="9">
        <f>_xlfn.XLOOKUP($E140,'Raw Data'!$E:$E,'Raw Data'!H:H,"ERROR",0,1)</f>
        <v>704.74</v>
      </c>
      <c r="I140" s="9">
        <f>_xlfn.XLOOKUP($E140,'Raw Data'!$E:$E,'Raw Data'!I:I,"ERROR",0,1)</f>
        <v>0.000943520787299644</v>
      </c>
      <c r="J140" s="9" t="str">
        <f>_xlfn.XLOOKUP($E140,'Raw Data'!$E:$E,'Raw Data'!J:J,"ERROR",0,1)</f>
        <v>No</v>
      </c>
      <c r="K140" s="14" t="str">
        <f t="array" ref="K140">_xlfn.IFS(AND(L140&gt;0,L140&lt;=5),"0 to 5",AND(L140&gt;5,L140&lt;=10),"5 to 10",AND(L140&gt;10,L140&lt;=15),"10 to 15",AND(L140&gt;15,L140&lt;=20),"15 to 20",AND(L140&gt;20,L140&lt;=30),"20 to 30",AND(L140&gt;30,L140&lt;=40),"30 to 40",AND(L140&gt;40,L140&lt;=50),"40 to 50",AND(L140&gt;50,L140&lt;=75),"50 to 75",AND(L140&gt;75,L140&lt;=100),"75 to 100",AND(L140&gt;100,L140&lt;=150),"100 to 150",AND(L140&gt;150,L140&lt;=200),"150 to 200",AND(L140&gt;200,L140&lt;=250),"200 to 250",AND(L140&gt;250,L140&lt;=300),"250 to 300",AND(L140&gt;300,L140&lt;=400),"300 to 400",AND(L140&gt;400,L140&lt;=500),"400 to 500",L140&gt;500,"500+")</f>
        <v>150 to 200</v>
      </c>
      <c r="L140" s="9">
        <f>_xlfn.XLOOKUP($E140,'Raw Data'!$E:$E,'Raw Data'!L:L,"ERROR",0,1)</f>
        <v>156.44</v>
      </c>
      <c r="M140" s="14" t="str">
        <f t="array" ref="M140">_xlfn.IFS(AND(N140&gt;0,N140&lt;=5),"0 to 5",AND(N140&gt;5,N140&lt;=10),"5 to 10",AND(N140&gt;10,N140&lt;=15),"10 to 15",AND(N140&gt;15,N140&lt;=20),"15 to 20",AND(N140&gt;20,N140&lt;=30),"20 to 30",AND(N140&gt;30,N140&lt;=40),"30 to 40",AND(N140&gt;40,N140&lt;=50),"40 to 50",AND(N140&gt;50,N140&lt;=75),"50 to 75",AND(N140&gt;75,N140&lt;=100),"75 to 100",AND(N140&gt;100,N140&lt;=150),"100 to 150",AND(N140&gt;150,N140&lt;=200),"150 to 200",AND(N140&gt;200,N140&lt;=250),"200 to 250",AND(N140&gt;250,N140&lt;=300),"250 to 300",AND(N140&gt;300,N140&lt;=400),"300 to 400",AND(N140&gt;400,N140&lt;=500),"400 to 500",N140&gt;500,"500+")</f>
        <v>150 to 200</v>
      </c>
      <c r="N140" s="9">
        <f>_xlfn.XLOOKUP($E140,'Raw Data'!$E:$E,'Raw Data'!N:N,"ERROR",0,1)</f>
        <v>186</v>
      </c>
      <c r="O140" s="14" t="str">
        <f t="array" ref="O140">_xlfn.IFS(P140=0,"No Discount",AND(P140&gt;0,P140&lt;=0.02),"0% to 2%",AND(P140&gt;0.02,P140&lt;=0.04),"2% to 4%",AND(P140&gt;0.04,P140&lt;=0.06),"4% to 6%",AND(P140&gt;0.06,P140&lt;=0.08),"6% to 8%",AND(P140&gt;0.08,P140&lt;=0.1),"8% to 10%",AND(P140&gt;0.1,P140&lt;=0.15),"10% to 15%",AND(P140&gt;0.15,P140&lt;=0.2),"15% to 20%",AND(P140&gt;0.2,P140&lt;=0.25),"20% to 25%",AND(P140&gt;0.25,P140&lt;=0.3),"25% to 30%",AND(P140&gt;0.3,P140&lt;=0.4),"30% to 40%",AND(P140&gt;0.4,P140&lt;=0.5),"40% to 50%",AND(P140&gt;0.5,P140&lt;=0.75),"50% to 75%",AND(P140&gt;0.75,P140&lt;=1),"75% to 100%")</f>
        <v>15% to 20%</v>
      </c>
      <c r="P140" s="10">
        <f>_xlfn.XLOOKUP($E140,'Raw Data'!$E:$E,'Raw Data'!P:P,"ERROR",0,1)</f>
        <v>0.158924731182796</v>
      </c>
      <c r="Q140" s="9">
        <f>_xlfn.XLOOKUP($E140,'Raw Data'!$E:$E,'Raw Data'!Q:Q,"ERROR",0,1)</f>
        <v>20.4</v>
      </c>
      <c r="R140" s="9" t="str">
        <f>_xlfn.XLOOKUP($E140,'Raw Data'!$E:$E,'Raw Data'!R:R,"ERROR",0,1)</f>
        <v>oz</v>
      </c>
      <c r="S140" s="5" t="str">
        <f t="array" ref="S140">_xlfn.IFS(AND(T140&gt;0,T140&lt;=0.05),"0 to 0.05",AND(T140&gt;0.05,T140&lt;=0.1),"0.05 to 0.1",AND(T140&gt;0.1,T140&lt;=0.2),"0.1 to 0.2",AND(T140&gt;0.2,T140&lt;=0.3),"0.2 to 0.3",AND(T140&gt;0.3,T140&lt;=0.4),"0.3 to 0.4",AND(T140&gt;0.4,T140&lt;=0.5),"0.4 to 0.5",AND(T140&gt;0.5,T140&lt;=0.75),"0.5 to 0.75",AND(T140&gt;0.75,T140&lt;=1),"0.75 to 1",AND(T140&gt;1,T140&lt;=2),"1 to 2",AND(T140&gt;2,T140&lt;=3),"2 to 3",AND(T140&gt;3,T140&lt;=4),"3 to 4",AND(T140&gt;4,T140&lt;=5),"4 to 5",AND(T140&gt;5,T140&lt;=10),"5 to 10",T140&gt;10,"10+")</f>
        <v>0.2 to 0.3</v>
      </c>
      <c r="T140" s="10">
        <f>_xlfn.XLOOKUP($E140,'Raw Data'!$E:$E,'Raw Data'!T:T,"ERROR",0,1)</f>
        <v>0.259338094385539</v>
      </c>
      <c r="U140" s="15" t="str">
        <f t="array" ref="U140">_xlfn.IFS(AND(V140&gt;0,V140&lt;=0.05),"0 to 0.05",AND(V140&gt;0.05,V140&lt;=0.1),"0.05 to 0.1",AND(V140&gt;0.1,V140&lt;=0.2),"0.1 to 0.2",AND(V140&gt;0.2,V140&lt;=0.3),"0.2 to 0.3",AND(V140&gt;0.3,V140&lt;=0.4),"0.3 to 0.4",AND(V140&gt;0.4,V140&lt;=0.5),"0.4 to 0.5",AND(V140&gt;0.5,V140&lt;=0.75),"0.5 to 0.75",AND(V140&gt;0.75,V140&lt;=1),"0.75 to 1",AND(V140&gt;1,V140&lt;=2),"1 to 2",AND(V140&gt;2,V140&lt;=3),"2 to 3",AND(V140&gt;3,V140&lt;=4),"3 to 4",AND(V140&gt;4,V140&lt;=5),"4 to 5",AND(V140&gt;5,V140&lt;=10),"5 to 10",V140&gt;10,"10+")</f>
        <v>0.05 to 0.1</v>
      </c>
      <c r="V140" s="10">
        <f>_xlfn.XLOOKUP($E140,'Raw Data'!$E:$E,'Raw Data'!V:V,"ERROR",0,1)</f>
        <v>0.0832521036821898</v>
      </c>
      <c r="W140" s="15" t="str">
        <f t="array" ref="W140">_xlfn.IFS(AND(X140&gt;0,X140&lt;=0.05),"0 to 0.05",AND(X140&gt;0.05,X140&lt;=0.1),"0.05 to 0.1",AND(X140&gt;0.1,X140&lt;=0.2),"0.1 to 0.2",AND(X140&gt;0.2,X140&lt;=0.3),"0.2 to 0.3",AND(X140&gt;0.3,X140&lt;=0.4),"0.3 to 0.4",AND(X140&gt;0.4,X140&lt;=0.5),"0.4 to 0.5",AND(X140&gt;0.5,X140&lt;=0.75),"0.5 to 0.75",AND(X140&gt;0.75,X140&lt;=1),"0.75 to 1",AND(X140&gt;1,X140&lt;=2),"1 to 2",AND(X140&gt;2,X140&lt;=3),"2 to 3",AND(X140&gt;3,X140&lt;=4),"3 to 4",AND(X140&gt;4,X140&lt;=5),"4 to 5",AND(X140&gt;5,X140&lt;=10),"5 to 10",X140&gt;10,"10+")</f>
        <v>0.05 to 0.1</v>
      </c>
      <c r="X140" s="16">
        <f t="shared" si="7"/>
        <v>0.0700212854840956</v>
      </c>
      <c r="Y140" s="5" t="str">
        <f t="array" ref="Y140">_xlfn.IFS(AND(Z140&gt;0,Z140&lt;=1),"0 to 1",AND(Z140&gt;1,Z140&lt;=2),"1 to 2",AND(Z140&gt;2,Z140&lt;=4),"2 to 4",AND(Z140&gt;4,Z140&lt;=6),"4 to 6",AND(Z140&gt;6,Z140&lt;=8),"6 to 8",AND(Z140&gt;8,Z140&lt;=10),"8 to 10",AND(Z140&gt;10,Z140&lt;=15),"10 to 15",AND(Z140&gt;15,Z140&lt;=20),"15 to 20",AND(Z140&gt;20,Z140&lt;=25),"20 to 25",AND(Z140&gt;25,Z140&lt;=30),"25 to 30",AND(Z140&gt;30,Z140&lt;=40),"30 to 40",AND(Z140&gt;40,Z140&lt;=50),"40 to 50",Z140&gt;50,"50+")</f>
        <v>20 to 25</v>
      </c>
      <c r="Z140" s="9">
        <f>_xlfn.XLOOKUP($E140,'Raw Data'!$E:$E,'Raw Data'!Z:Z,"ERROR",0,1)</f>
        <v>20.4</v>
      </c>
      <c r="AA140" s="9" t="str">
        <f>_xlfn.XLOOKUP($E140,'Raw Data'!$E:$E,'Raw Data'!AA:AA,"ERROR",0,1)</f>
        <v>oz</v>
      </c>
    </row>
    <row r="141" hidden="1" spans="1:27">
      <c r="A141" s="5" t="str">
        <f>_xlfn.XLOOKUP($E141,'Raw Data'!$E:$E,'Raw Data'!A:A,"ERROR",0,1)</f>
        <v>AE</v>
      </c>
      <c r="B141" s="5" t="str">
        <f>_xlfn.XLOOKUP($E141,'Raw Data'!$E:$E,'Raw Data'!B:B,"ERROR",0,1)</f>
        <v>Hair Mousses</v>
      </c>
      <c r="C141" s="5" t="str">
        <f>_xlfn.XLOOKUP($E141,'Raw Data'!$E:$E,'Raw Data'!C:C,"ERROR",0,1)</f>
        <v>herbal essences</v>
      </c>
      <c r="D141" s="5" t="str">
        <f>_xlfn.XLOOKUP($E141,'Raw Data'!$E:$E,'Raw Data'!D:D,"ERROR",0,1)</f>
        <v>www.amazon.ae/dp/B07KKN7NY1</v>
      </c>
      <c r="E141" s="5" t="s">
        <v>340</v>
      </c>
      <c r="F141" s="9" t="str">
        <f>_xlfn.XLOOKUP($E141,'Raw Data'!$E:$E,'Raw Data'!F:F,"ERROR",0,1)</f>
        <v>Herbal Essence Mousse 6.8 Ounce Tousle Me Softly Tousling (201ml) (2 Pack)</v>
      </c>
      <c r="G141" s="10">
        <f>_xlfn.XLOOKUP($E141,'Raw Data'!$E:$E,'Raw Data'!G:G,"ERROR",0,1)</f>
        <v>4</v>
      </c>
      <c r="H141" s="9">
        <f>_xlfn.XLOOKUP($E141,'Raw Data'!$E:$E,'Raw Data'!H:H,"ERROR",0,1)</f>
        <v>674.43</v>
      </c>
      <c r="I141" s="9">
        <f>_xlfn.XLOOKUP($E141,'Raw Data'!$E:$E,'Raw Data'!I:I,"ERROR",0,1)</f>
        <v>0.000902941119531315</v>
      </c>
      <c r="J141" s="9" t="str">
        <f>_xlfn.XLOOKUP($E141,'Raw Data'!$E:$E,'Raw Data'!J:J,"ERROR",0,1)</f>
        <v>No</v>
      </c>
      <c r="K141" s="14" t="str">
        <f t="array" ref="K141">_xlfn.IFS(AND(L141&gt;0,L141&lt;=5),"0 to 5",AND(L141&gt;5,L141&lt;=10),"5 to 10",AND(L141&gt;10,L141&lt;=15),"10 to 15",AND(L141&gt;15,L141&lt;=20),"15 to 20",AND(L141&gt;20,L141&lt;=30),"20 to 30",AND(L141&gt;30,L141&lt;=40),"30 to 40",AND(L141&gt;40,L141&lt;=50),"40 to 50",AND(L141&gt;50,L141&lt;=75),"50 to 75",AND(L141&gt;75,L141&lt;=100),"75 to 100",AND(L141&gt;100,L141&lt;=150),"100 to 150",AND(L141&gt;150,L141&lt;=200),"150 to 200",AND(L141&gt;200,L141&lt;=250),"200 to 250",AND(L141&gt;250,L141&lt;=300),"250 to 300",AND(L141&gt;300,L141&lt;=400),"300 to 400",AND(L141&gt;400,L141&lt;=500),"400 to 500",L141&gt;500,"500+")</f>
        <v>150 to 200</v>
      </c>
      <c r="L141" s="9">
        <f>_xlfn.XLOOKUP($E141,'Raw Data'!$E:$E,'Raw Data'!L:L,"ERROR",0,1)</f>
        <v>184.07</v>
      </c>
      <c r="M141" s="14" t="str">
        <f t="array" ref="M141">_xlfn.IFS(AND(N141&gt;0,N141&lt;=5),"0 to 5",AND(N141&gt;5,N141&lt;=10),"5 to 10",AND(N141&gt;10,N141&lt;=15),"10 to 15",AND(N141&gt;15,N141&lt;=20),"15 to 20",AND(N141&gt;20,N141&lt;=30),"20 to 30",AND(N141&gt;30,N141&lt;=40),"30 to 40",AND(N141&gt;40,N141&lt;=50),"40 to 50",AND(N141&gt;50,N141&lt;=75),"50 to 75",AND(N141&gt;75,N141&lt;=100),"75 to 100",AND(N141&gt;100,N141&lt;=150),"100 to 150",AND(N141&gt;150,N141&lt;=200),"150 to 200",AND(N141&gt;200,N141&lt;=250),"200 to 250",AND(N141&gt;250,N141&lt;=300),"250 to 300",AND(N141&gt;300,N141&lt;=400),"300 to 400",AND(N141&gt;400,N141&lt;=500),"400 to 500",N141&gt;500,"500+")</f>
        <v>150 to 200</v>
      </c>
      <c r="N141" s="9">
        <f>_xlfn.XLOOKUP($E141,'Raw Data'!$E:$E,'Raw Data'!N:N,"ERROR",0,1)</f>
        <v>184.32</v>
      </c>
      <c r="O141" s="14" t="str">
        <f t="array" ref="O141">_xlfn.IFS(P141=0,"No Discount",AND(P141&gt;0,P141&lt;=0.02),"0% to 2%",AND(P141&gt;0.02,P141&lt;=0.04),"2% to 4%",AND(P141&gt;0.04,P141&lt;=0.06),"4% to 6%",AND(P141&gt;0.06,P141&lt;=0.08),"6% to 8%",AND(P141&gt;0.08,P141&lt;=0.1),"8% to 10%",AND(P141&gt;0.1,P141&lt;=0.15),"10% to 15%",AND(P141&gt;0.15,P141&lt;=0.2),"15% to 20%",AND(P141&gt;0.2,P141&lt;=0.25),"20% to 25%",AND(P141&gt;0.25,P141&lt;=0.3),"25% to 30%",AND(P141&gt;0.3,P141&lt;=0.4),"30% to 40%",AND(P141&gt;0.4,P141&lt;=0.5),"40% to 50%",AND(P141&gt;0.5,P141&lt;=0.75),"50% to 75%",AND(P141&gt;0.75,P141&lt;=1),"75% to 100%")</f>
        <v>0% to 2%</v>
      </c>
      <c r="P141" s="10">
        <f>_xlfn.XLOOKUP($E141,'Raw Data'!$E:$E,'Raw Data'!P:P,"ERROR",0,1)</f>
        <v>0.00135633680555556</v>
      </c>
      <c r="Q141" s="9">
        <f>_xlfn.XLOOKUP($E141,'Raw Data'!$E:$E,'Raw Data'!Q:Q,"ERROR",0,1)</f>
        <v>402</v>
      </c>
      <c r="R141" s="9" t="str">
        <f>_xlfn.XLOOKUP($E141,'Raw Data'!$E:$E,'Raw Data'!R:R,"ERROR",0,1)</f>
        <v>ml</v>
      </c>
      <c r="S141" s="5" t="str">
        <f t="array" ref="S141">_xlfn.IFS(AND(T141&gt;0,T141&lt;=0.05),"0 to 0.05",AND(T141&gt;0.05,T141&lt;=0.1),"0.05 to 0.1",AND(T141&gt;0.1,T141&lt;=0.2),"0.1 to 0.2",AND(T141&gt;0.2,T141&lt;=0.3),"0.2 to 0.3",AND(T141&gt;0.3,T141&lt;=0.4),"0.3 to 0.4",AND(T141&gt;0.4,T141&lt;=0.5),"0.4 to 0.5",AND(T141&gt;0.5,T141&lt;=0.75),"0.5 to 0.75",AND(T141&gt;0.75,T141&lt;=1),"0.75 to 1",AND(T141&gt;1,T141&lt;=2),"1 to 2",AND(T141&gt;2,T141&lt;=3),"2 to 3",AND(T141&gt;3,T141&lt;=4),"3 to 4",AND(T141&gt;4,T141&lt;=5),"4 to 5",AND(T141&gt;5,T141&lt;=10),"5 to 10",T141&gt;10,"10+")</f>
        <v>0.4 to 0.5</v>
      </c>
      <c r="T141" s="10">
        <f>_xlfn.XLOOKUP($E141,'Raw Data'!$E:$E,'Raw Data'!T:T,"ERROR",0,1)</f>
        <v>0.458130213673405</v>
      </c>
      <c r="U141" s="15" t="str">
        <f t="array" ref="U141">_xlfn.IFS(AND(V141&gt;0,V141&lt;=0.05),"0 to 0.05",AND(V141&gt;0.05,V141&lt;=0.1),"0.05 to 0.1",AND(V141&gt;0.1,V141&lt;=0.2),"0.1 to 0.2",AND(V141&gt;0.2,V141&lt;=0.3),"0.2 to 0.3",AND(V141&gt;0.3,V141&lt;=0.4),"0.3 to 0.4",AND(V141&gt;0.4,V141&lt;=0.5),"0.4 to 0.5",AND(V141&gt;0.5,V141&lt;=0.75),"0.5 to 0.75",AND(V141&gt;0.75,V141&lt;=1),"0.75 to 1",AND(V141&gt;1,V141&lt;=2),"1 to 2",AND(V141&gt;2,V141&lt;=3),"2 to 3",AND(V141&gt;3,V141&lt;=4),"3 to 4",AND(V141&gt;4,V141&lt;=5),"4 to 5",AND(V141&gt;5,V141&lt;=10),"5 to 10",V141&gt;10,"10+")</f>
        <v>0.1 to 0.2</v>
      </c>
      <c r="V141" s="10">
        <f>_xlfn.XLOOKUP($E141,'Raw Data'!$E:$E,'Raw Data'!V:V,"ERROR",0,1)</f>
        <v>0.123863157851666</v>
      </c>
      <c r="W141" s="15" t="str">
        <f t="array" ref="W141">_xlfn.IFS(AND(X141&gt;0,X141&lt;=0.05),"0 to 0.05",AND(X141&gt;0.05,X141&lt;=0.1),"0.05 to 0.1",AND(X141&gt;0.1,X141&lt;=0.2),"0.1 to 0.2",AND(X141&gt;0.2,X141&lt;=0.3),"0.2 to 0.3",AND(X141&gt;0.3,X141&lt;=0.4),"0.3 to 0.4",AND(X141&gt;0.4,X141&lt;=0.5),"0.4 to 0.5",AND(X141&gt;0.5,X141&lt;=0.75),"0.5 to 0.75",AND(X141&gt;0.75,X141&lt;=1),"0.75 to 1",AND(X141&gt;1,X141&lt;=2),"1 to 2",AND(X141&gt;2,X141&lt;=3),"2 to 3",AND(X141&gt;3,X141&lt;=4),"3 to 4",AND(X141&gt;4,X141&lt;=5),"4 to 5",AND(X141&gt;5,X141&lt;=10),"5 to 10",X141&gt;10,"10+")</f>
        <v>0.1 to 0.2</v>
      </c>
      <c r="X141" s="16">
        <f t="shared" si="7"/>
        <v>0.123695157691819</v>
      </c>
      <c r="Y141" s="5" t="str">
        <f t="array" ref="Y141">_xlfn.IFS(AND(Z141&gt;0,Z141&lt;=1),"0 to 1",AND(Z141&gt;1,Z141&lt;=2),"1 to 2",AND(Z141&gt;2,Z141&lt;=4),"2 to 4",AND(Z141&gt;4,Z141&lt;=6),"4 to 6",AND(Z141&gt;6,Z141&lt;=8),"6 to 8",AND(Z141&gt;8,Z141&lt;=10),"8 to 10",AND(Z141&gt;10,Z141&lt;=15),"10 to 15",AND(Z141&gt;15,Z141&lt;=20),"15 to 20",AND(Z141&gt;20,Z141&lt;=25),"20 to 25",AND(Z141&gt;25,Z141&lt;=30),"25 to 30",AND(Z141&gt;30,Z141&lt;=40),"30 to 40",AND(Z141&gt;40,Z141&lt;=50),"40 to 50",Z141&gt;50,"50+")</f>
        <v>10 to 15</v>
      </c>
      <c r="Z141" s="9">
        <f>_xlfn.XLOOKUP($E141,'Raw Data'!$E:$E,'Raw Data'!Z:Z,"ERROR",0,1)</f>
        <v>13.5876</v>
      </c>
      <c r="AA141" s="9" t="str">
        <f>_xlfn.XLOOKUP($E141,'Raw Data'!$E:$E,'Raw Data'!AA:AA,"ERROR",0,1)</f>
        <v>oz</v>
      </c>
    </row>
    <row r="142" hidden="1" spans="1:27">
      <c r="A142" s="5" t="str">
        <f>_xlfn.XLOOKUP($E142,'Raw Data'!$E:$E,'Raw Data'!A:A,"ERROR",0,1)</f>
        <v>AE</v>
      </c>
      <c r="B142" s="5" t="str">
        <f>_xlfn.XLOOKUP($E142,'Raw Data'!$E:$E,'Raw Data'!B:B,"ERROR",0,1)</f>
        <v>Hair Mousses</v>
      </c>
      <c r="C142" s="5" t="str">
        <f>_xlfn.XLOOKUP($E142,'Raw Data'!$E:$E,'Raw Data'!C:C,"ERROR",0,1)</f>
        <v>John Frieda</v>
      </c>
      <c r="D142" s="5" t="str">
        <f>_xlfn.XLOOKUP($E142,'Raw Data'!$E:$E,'Raw Data'!D:D,"ERROR",0,1)</f>
        <v>www.amazon.ae/dp/B01DSSOHTK</v>
      </c>
      <c r="E142" s="5" t="s">
        <v>341</v>
      </c>
      <c r="F142" s="9" t="str">
        <f>_xlfn.XLOOKUP($E142,'Raw Data'!$E:$E,'Raw Data'!F:F,"ERROR",0,1)</f>
        <v>John Frieda  Volume  Lift Air Whipped Foam  Mousse , 200 ml (Pack of 1)</v>
      </c>
      <c r="G142" s="10">
        <f>_xlfn.XLOOKUP($E142,'Raw Data'!$E:$E,'Raw Data'!G:G,"ERROR",0,1)</f>
        <v>4</v>
      </c>
      <c r="H142" s="9">
        <f>_xlfn.XLOOKUP($E142,'Raw Data'!$E:$E,'Raw Data'!H:H,"ERROR",0,1)</f>
        <v>654.83</v>
      </c>
      <c r="I142" s="9">
        <f>_xlfn.XLOOKUP($E142,'Raw Data'!$E:$E,'Raw Data'!I:I,"ERROR",0,1)</f>
        <v>0.000876700225824312</v>
      </c>
      <c r="J142" s="9" t="str">
        <f>_xlfn.XLOOKUP($E142,'Raw Data'!$E:$E,'Raw Data'!J:J,"ERROR",0,1)</f>
        <v>No</v>
      </c>
      <c r="K142" s="14" t="str">
        <f t="array" ref="K142">_xlfn.IFS(AND(L142&gt;0,L142&lt;=5),"0 to 5",AND(L142&gt;5,L142&lt;=10),"5 to 10",AND(L142&gt;10,L142&lt;=15),"10 to 15",AND(L142&gt;15,L142&lt;=20),"15 to 20",AND(L142&gt;20,L142&lt;=30),"20 to 30",AND(L142&gt;30,L142&lt;=40),"30 to 40",AND(L142&gt;40,L142&lt;=50),"40 to 50",AND(L142&gt;50,L142&lt;=75),"50 to 75",AND(L142&gt;75,L142&lt;=100),"75 to 100",AND(L142&gt;100,L142&lt;=150),"100 to 150",AND(L142&gt;150,L142&lt;=200),"150 to 200",AND(L142&gt;200,L142&lt;=250),"200 to 250",AND(L142&gt;250,L142&lt;=300),"250 to 300",AND(L142&gt;300,L142&lt;=400),"300 to 400",AND(L142&gt;400,L142&lt;=500),"400 to 500",L142&gt;500,"500+")</f>
        <v>150 to 200</v>
      </c>
      <c r="L142" s="9">
        <f>_xlfn.XLOOKUP($E142,'Raw Data'!$E:$E,'Raw Data'!L:L,"ERROR",0,1)</f>
        <v>165.58</v>
      </c>
      <c r="M142" s="14" t="str">
        <f t="array" ref="M142">_xlfn.IFS(AND(N142&gt;0,N142&lt;=5),"0 to 5",AND(N142&gt;5,N142&lt;=10),"5 to 10",AND(N142&gt;10,N142&lt;=15),"10 to 15",AND(N142&gt;15,N142&lt;=20),"15 to 20",AND(N142&gt;20,N142&lt;=30),"20 to 30",AND(N142&gt;30,N142&lt;=40),"30 to 40",AND(N142&gt;40,N142&lt;=50),"40 to 50",AND(N142&gt;50,N142&lt;=75),"50 to 75",AND(N142&gt;75,N142&lt;=100),"75 to 100",AND(N142&gt;100,N142&lt;=150),"100 to 150",AND(N142&gt;150,N142&lt;=200),"150 to 200",AND(N142&gt;200,N142&lt;=250),"200 to 250",AND(N142&gt;250,N142&lt;=300),"250 to 300",AND(N142&gt;300,N142&lt;=400),"300 to 400",AND(N142&gt;400,N142&lt;=500),"400 to 500",N142&gt;500,"500+")</f>
        <v>150 to 200</v>
      </c>
      <c r="N142" s="9">
        <f>_xlfn.XLOOKUP($E142,'Raw Data'!$E:$E,'Raw Data'!N:N,"ERROR",0,1)</f>
        <v>188</v>
      </c>
      <c r="O142" s="14" t="str">
        <f t="array" ref="O142">_xlfn.IFS(P142=0,"No Discount",AND(P142&gt;0,P142&lt;=0.02),"0% to 2%",AND(P142&gt;0.02,P142&lt;=0.04),"2% to 4%",AND(P142&gt;0.04,P142&lt;=0.06),"4% to 6%",AND(P142&gt;0.06,P142&lt;=0.08),"6% to 8%",AND(P142&gt;0.08,P142&lt;=0.1),"8% to 10%",AND(P142&gt;0.1,P142&lt;=0.15),"10% to 15%",AND(P142&gt;0.15,P142&lt;=0.2),"15% to 20%",AND(P142&gt;0.2,P142&lt;=0.25),"20% to 25%",AND(P142&gt;0.25,P142&lt;=0.3),"25% to 30%",AND(P142&gt;0.3,P142&lt;=0.4),"30% to 40%",AND(P142&gt;0.4,P142&lt;=0.5),"40% to 50%",AND(P142&gt;0.5,P142&lt;=0.75),"50% to 75%",AND(P142&gt;0.75,P142&lt;=1),"75% to 100%")</f>
        <v>10% to 15%</v>
      </c>
      <c r="P142" s="10">
        <f>_xlfn.XLOOKUP($E142,'Raw Data'!$E:$E,'Raw Data'!P:P,"ERROR",0,1)</f>
        <v>0.119255319148936</v>
      </c>
      <c r="Q142" s="9">
        <f>_xlfn.XLOOKUP($E142,'Raw Data'!$E:$E,'Raw Data'!Q:Q,"ERROR",0,1)</f>
        <v>200</v>
      </c>
      <c r="R142" s="9" t="str">
        <f>_xlfn.XLOOKUP($E142,'Raw Data'!$E:$E,'Raw Data'!R:R,"ERROR",0,1)</f>
        <v>ml</v>
      </c>
      <c r="S142" s="5" t="str">
        <f t="array" ref="S142">_xlfn.IFS(AND(T142&gt;0,T142&lt;=0.05),"0 to 0.05",AND(T142&gt;0.05,T142&lt;=0.1),"0.05 to 0.1",AND(T142&gt;0.1,T142&lt;=0.2),"0.1 to 0.2",AND(T142&gt;0.2,T142&lt;=0.3),"0.2 to 0.3",AND(T142&gt;0.3,T142&lt;=0.4),"0.3 to 0.4",AND(T142&gt;0.4,T142&lt;=0.5),"0.4 to 0.5",AND(T142&gt;0.5,T142&lt;=0.75),"0.5 to 0.75",AND(T142&gt;0.75,T142&lt;=1),"0.75 to 1",AND(T142&gt;1,T142&lt;=2),"1 to 2",AND(T142&gt;2,T142&lt;=3),"2 to 3",AND(T142&gt;3,T142&lt;=4),"3 to 4",AND(T142&gt;4,T142&lt;=5),"4 to 5",AND(T142&gt;5,T142&lt;=10),"5 to 10",T142&gt;10,"10+")</f>
        <v>0.75 to 1</v>
      </c>
      <c r="T142" s="10">
        <f>_xlfn.XLOOKUP($E142,'Raw Data'!$E:$E,'Raw Data'!T:T,"ERROR",0,1)</f>
        <v>0.828342334806787</v>
      </c>
      <c r="U142" s="15" t="str">
        <f t="array" ref="U142">_xlfn.IFS(AND(V142&gt;0,V142&lt;=0.05),"0 to 0.05",AND(V142&gt;0.05,V142&lt;=0.1),"0.05 to 0.1",AND(V142&gt;0.1,V142&lt;=0.2),"0.1 to 0.2",AND(V142&gt;0.2,V142&lt;=0.3),"0.2 to 0.3",AND(V142&gt;0.3,V142&lt;=0.4),"0.3 to 0.4",AND(V142&gt;0.4,V142&lt;=0.5),"0.4 to 0.5",AND(V142&gt;0.5,V142&lt;=0.75),"0.5 to 0.75",AND(V142&gt;0.75,V142&lt;=1),"0.75 to 1",AND(V142&gt;1,V142&lt;=2),"1 to 2",AND(V142&gt;2,V142&lt;=3),"2 to 3",AND(V142&gt;3,V142&lt;=4),"3 to 4",AND(V142&gt;4,V142&lt;=5),"4 to 5",AND(V142&gt;5,V142&lt;=10),"5 to 10",V142&gt;10,"10+")</f>
        <v>0.2 to 0.3</v>
      </c>
      <c r="V142" s="10">
        <f>_xlfn.XLOOKUP($E142,'Raw Data'!$E:$E,'Raw Data'!V:V,"ERROR",0,1)</f>
        <v>0.25393560161126</v>
      </c>
      <c r="W142" s="15" t="str">
        <f t="array" ref="W142">_xlfn.IFS(AND(X142&gt;0,X142&lt;=0.05),"0 to 0.05",AND(X142&gt;0.05,X142&lt;=0.1),"0.05 to 0.1",AND(X142&gt;0.1,X142&lt;=0.2),"0.1 to 0.2",AND(X142&gt;0.2,X142&lt;=0.3),"0.2 to 0.3",AND(X142&gt;0.3,X142&lt;=0.4),"0.3 to 0.4",AND(X142&gt;0.4,X142&lt;=0.5),"0.4 to 0.5",AND(X142&gt;0.5,X142&lt;=0.75),"0.5 to 0.75",AND(X142&gt;0.75,X142&lt;=1),"0.75 to 1",AND(X142&gt;1,X142&lt;=2),"1 to 2",AND(X142&gt;2,X142&lt;=3),"2 to 3",AND(X142&gt;3,X142&lt;=4),"3 to 4",AND(X142&gt;4,X142&lt;=5),"4 to 5",AND(X142&gt;5,X142&lt;=10),"5 to 10",X142&gt;10,"10+")</f>
        <v>0.2 to 0.3</v>
      </c>
      <c r="X142" s="16">
        <f t="shared" si="7"/>
        <v>0.223652430397832</v>
      </c>
      <c r="Y142" s="5" t="str">
        <f t="array" ref="Y142">_xlfn.IFS(AND(Z142&gt;0,Z142&lt;=1),"0 to 1",AND(Z142&gt;1,Z142&lt;=2),"1 to 2",AND(Z142&gt;2,Z142&lt;=4),"2 to 4",AND(Z142&gt;4,Z142&lt;=6),"4 to 6",AND(Z142&gt;6,Z142&lt;=8),"6 to 8",AND(Z142&gt;8,Z142&lt;=10),"8 to 10",AND(Z142&gt;10,Z142&lt;=15),"10 to 15",AND(Z142&gt;15,Z142&lt;=20),"15 to 20",AND(Z142&gt;20,Z142&lt;=25),"20 to 25",AND(Z142&gt;25,Z142&lt;=30),"25 to 30",AND(Z142&gt;30,Z142&lt;=40),"30 to 40",AND(Z142&gt;40,Z142&lt;=50),"40 to 50",Z142&gt;50,"50+")</f>
        <v>6 to 8</v>
      </c>
      <c r="Z142" s="9">
        <f>_xlfn.XLOOKUP($E142,'Raw Data'!$E:$E,'Raw Data'!Z:Z,"ERROR",0,1)</f>
        <v>6.76</v>
      </c>
      <c r="AA142" s="9" t="str">
        <f>_xlfn.XLOOKUP($E142,'Raw Data'!$E:$E,'Raw Data'!AA:AA,"ERROR",0,1)</f>
        <v>oz</v>
      </c>
    </row>
    <row r="143" hidden="1" spans="1:27">
      <c r="A143" s="5" t="str">
        <f>_xlfn.XLOOKUP($E143,'Raw Data'!$E:$E,'Raw Data'!A:A,"ERROR",0,1)</f>
        <v>AE</v>
      </c>
      <c r="B143" s="5" t="str">
        <f>_xlfn.XLOOKUP($E143,'Raw Data'!$E:$E,'Raw Data'!B:B,"ERROR",0,1)</f>
        <v>Hair Mousses</v>
      </c>
      <c r="C143" s="5" t="str">
        <f>_xlfn.XLOOKUP($E143,'Raw Data'!$E:$E,'Raw Data'!C:C,"ERROR",0,1)</f>
        <v>Dippity-Do</v>
      </c>
      <c r="D143" s="5" t="str">
        <f>_xlfn.XLOOKUP($E143,'Raw Data'!$E:$E,'Raw Data'!D:D,"ERROR",0,1)</f>
        <v>www.amazon.ae/dp/B06XDS1WV5</v>
      </c>
      <c r="E143" s="5" t="s">
        <v>342</v>
      </c>
      <c r="F143" s="9" t="str">
        <f>_xlfn.XLOOKUP($E143,'Raw Data'!$E:$E,'Raw Data'!F:F,"ERROR",0,1)</f>
        <v>Dippity-Do Girls with Curls Enhancing Mousse Dippity-Do Girls with Curls Enhancing Mousse</v>
      </c>
      <c r="G143" s="10">
        <f>_xlfn.XLOOKUP($E143,'Raw Data'!$E:$E,'Raw Data'!G:G,"ERROR",0,1)</f>
        <v>10</v>
      </c>
      <c r="H143" s="9">
        <f>_xlfn.XLOOKUP($E143,'Raw Data'!$E:$E,'Raw Data'!H:H,"ERROR",0,1)</f>
        <v>653.34</v>
      </c>
      <c r="I143" s="9">
        <f>_xlfn.XLOOKUP($E143,'Raw Data'!$E:$E,'Raw Data'!I:I,"ERROR",0,1)</f>
        <v>0.000874705382374137</v>
      </c>
      <c r="J143" s="9" t="str">
        <f>_xlfn.XLOOKUP($E143,'Raw Data'!$E:$E,'Raw Data'!J:J,"ERROR",0,1)</f>
        <v>No</v>
      </c>
      <c r="K143" s="14" t="str">
        <f t="array" ref="K143">_xlfn.IFS(AND(L143&gt;0,L143&lt;=5),"0 to 5",AND(L143&gt;5,L143&lt;=10),"5 to 10",AND(L143&gt;10,L143&lt;=15),"10 to 15",AND(L143&gt;15,L143&lt;=20),"15 to 20",AND(L143&gt;20,L143&lt;=30),"20 to 30",AND(L143&gt;30,L143&lt;=40),"30 to 40",AND(L143&gt;40,L143&lt;=50),"40 to 50",AND(L143&gt;50,L143&lt;=75),"50 to 75",AND(L143&gt;75,L143&lt;=100),"75 to 100",AND(L143&gt;100,L143&lt;=150),"100 to 150",AND(L143&gt;150,L143&lt;=200),"150 to 200",AND(L143&gt;200,L143&lt;=250),"200 to 250",AND(L143&gt;250,L143&lt;=300),"250 to 300",AND(L143&gt;300,L143&lt;=400),"300 to 400",AND(L143&gt;400,L143&lt;=500),"400 to 500",L143&gt;500,"500+")</f>
        <v>50 to 75</v>
      </c>
      <c r="L143" s="9">
        <f>_xlfn.XLOOKUP($E143,'Raw Data'!$E:$E,'Raw Data'!L:L,"ERROR",0,1)</f>
        <v>62.17</v>
      </c>
      <c r="M143" s="14" t="str">
        <f t="array" ref="M143">_xlfn.IFS(AND(N143&gt;0,N143&lt;=5),"0 to 5",AND(N143&gt;5,N143&lt;=10),"5 to 10",AND(N143&gt;10,N143&lt;=15),"10 to 15",AND(N143&gt;15,N143&lt;=20),"15 to 20",AND(N143&gt;20,N143&lt;=30),"20 to 30",AND(N143&gt;30,N143&lt;=40),"30 to 40",AND(N143&gt;40,N143&lt;=50),"40 to 50",AND(N143&gt;50,N143&lt;=75),"50 to 75",AND(N143&gt;75,N143&lt;=100),"75 to 100",AND(N143&gt;100,N143&lt;=150),"100 to 150",AND(N143&gt;150,N143&lt;=200),"150 to 200",AND(N143&gt;200,N143&lt;=250),"200 to 250",AND(N143&gt;250,N143&lt;=300),"250 to 300",AND(N143&gt;300,N143&lt;=400),"300 to 400",AND(N143&gt;400,N143&lt;=500),"400 to 500",N143&gt;500,"500+")</f>
        <v>75 to 100</v>
      </c>
      <c r="N143" s="9">
        <f>_xlfn.XLOOKUP($E143,'Raw Data'!$E:$E,'Raw Data'!N:N,"ERROR",0,1)</f>
        <v>82.21</v>
      </c>
      <c r="O143" s="14" t="str">
        <f t="array" ref="O143">_xlfn.IFS(P143=0,"No Discount",AND(P143&gt;0,P143&lt;=0.02),"0% to 2%",AND(P143&gt;0.02,P143&lt;=0.04),"2% to 4%",AND(P143&gt;0.04,P143&lt;=0.06),"4% to 6%",AND(P143&gt;0.06,P143&lt;=0.08),"6% to 8%",AND(P143&gt;0.08,P143&lt;=0.1),"8% to 10%",AND(P143&gt;0.1,P143&lt;=0.15),"10% to 15%",AND(P143&gt;0.15,P143&lt;=0.2),"15% to 20%",AND(P143&gt;0.2,P143&lt;=0.25),"20% to 25%",AND(P143&gt;0.25,P143&lt;=0.3),"25% to 30%",AND(P143&gt;0.3,P143&lt;=0.4),"30% to 40%",AND(P143&gt;0.4,P143&lt;=0.5),"40% to 50%",AND(P143&gt;0.5,P143&lt;=0.75),"50% to 75%",AND(P143&gt;0.75,P143&lt;=1),"75% to 100%")</f>
        <v>20% to 25%</v>
      </c>
      <c r="P143" s="10">
        <f>_xlfn.XLOOKUP($E143,'Raw Data'!$E:$E,'Raw Data'!P:P,"ERROR",0,1)</f>
        <v>0.243765965211045</v>
      </c>
      <c r="Q143" s="9">
        <f>_xlfn.XLOOKUP($E143,'Raw Data'!$E:$E,'Raw Data'!Q:Q,"ERROR",0,1)</f>
        <v>0</v>
      </c>
      <c r="R143" s="9">
        <f>_xlfn.XLOOKUP($E143,'Raw Data'!$E:$E,'Raw Data'!R:R,"ERROR",0,1)</f>
        <v>0</v>
      </c>
      <c r="S143" s="5" t="e">
        <f t="array" ref="S143">_xlfn.IFS(AND(T143&gt;0,T143&lt;=0.05),"0 to 0.05",AND(T143&gt;0.05,T143&lt;=0.1),"0.05 to 0.1",AND(T143&gt;0.1,T143&lt;=0.2),"0.1 to 0.2",AND(T143&gt;0.2,T143&lt;=0.3),"0.2 to 0.3",AND(T143&gt;0.3,T143&lt;=0.4),"0.3 to 0.4",AND(T143&gt;0.4,T143&lt;=0.5),"0.4 to 0.5",AND(T143&gt;0.5,T143&lt;=0.75),"0.5 to 0.75",AND(T143&gt;0.75,T143&lt;=1),"0.75 to 1",AND(T143&gt;1,T143&lt;=2),"1 to 2",AND(T143&gt;2,T143&lt;=3),"2 to 3",AND(T143&gt;3,T143&lt;=4),"3 to 4",AND(T143&gt;4,T143&lt;=5),"4 to 5",AND(T143&gt;5,T143&lt;=10),"5 to 10",T143&gt;10,"10+")</f>
        <v>#N/A</v>
      </c>
      <c r="T143" s="10">
        <f>_xlfn.XLOOKUP($E143,'Raw Data'!$E:$E,'Raw Data'!T:T,"ERROR",0,1)</f>
        <v>0</v>
      </c>
      <c r="U143" s="15" t="e">
        <f t="array" ref="U143">_xlfn.IFS(AND(V143&gt;0,V143&lt;=0.05),"0 to 0.05",AND(V143&gt;0.05,V143&lt;=0.1),"0.05 to 0.1",AND(V143&gt;0.1,V143&lt;=0.2),"0.1 to 0.2",AND(V143&gt;0.2,V143&lt;=0.3),"0.2 to 0.3",AND(V143&gt;0.3,V143&lt;=0.4),"0.3 to 0.4",AND(V143&gt;0.4,V143&lt;=0.5),"0.4 to 0.5",AND(V143&gt;0.5,V143&lt;=0.75),"0.5 to 0.75",AND(V143&gt;0.75,V143&lt;=1),"0.75 to 1",AND(V143&gt;1,V143&lt;=2),"1 to 2",AND(V143&gt;2,V143&lt;=3),"2 to 3",AND(V143&gt;3,V143&lt;=4),"3 to 4",AND(V143&gt;4,V143&lt;=5),"4 to 5",AND(V143&gt;5,V143&lt;=10),"5 to 10",V143&gt;10,"10+")</f>
        <v>#N/A</v>
      </c>
      <c r="V143" s="10">
        <f>_xlfn.XLOOKUP($E143,'Raw Data'!$E:$E,'Raw Data'!V:V,"ERROR",0,1)</f>
        <v>0</v>
      </c>
      <c r="W143" s="15" t="e">
        <f t="array" ref="W143">_xlfn.IFS(AND(X143&gt;0,X143&lt;=0.05),"0 to 0.05",AND(X143&gt;0.05,X143&lt;=0.1),"0.05 to 0.1",AND(X143&gt;0.1,X143&lt;=0.2),"0.1 to 0.2",AND(X143&gt;0.2,X143&lt;=0.3),"0.2 to 0.3",AND(X143&gt;0.3,X143&lt;=0.4),"0.3 to 0.4",AND(X143&gt;0.4,X143&lt;=0.5),"0.4 to 0.5",AND(X143&gt;0.5,X143&lt;=0.75),"0.5 to 0.75",AND(X143&gt;0.75,X143&lt;=1),"0.75 to 1",AND(X143&gt;1,X143&lt;=2),"1 to 2",AND(X143&gt;2,X143&lt;=3),"2 to 3",AND(X143&gt;3,X143&lt;=4),"3 to 4",AND(X143&gt;4,X143&lt;=5),"4 to 5",AND(X143&gt;5,X143&lt;=10),"5 to 10",X143&gt;10,"10+")</f>
        <v>#DIV/0!</v>
      </c>
      <c r="X143" s="16" t="e">
        <f t="shared" si="7"/>
        <v>#DIV/0!</v>
      </c>
      <c r="Y143" s="5" t="e">
        <f t="array" ref="Y143">_xlfn.IFS(AND(Z143&gt;0,Z143&lt;=1),"0 to 1",AND(Z143&gt;1,Z143&lt;=2),"1 to 2",AND(Z143&gt;2,Z143&lt;=4),"2 to 4",AND(Z143&gt;4,Z143&lt;=6),"4 to 6",AND(Z143&gt;6,Z143&lt;=8),"6 to 8",AND(Z143&gt;8,Z143&lt;=10),"8 to 10",AND(Z143&gt;10,Z143&lt;=15),"10 to 15",AND(Z143&gt;15,Z143&lt;=20),"15 to 20",AND(Z143&gt;20,Z143&lt;=25),"20 to 25",AND(Z143&gt;25,Z143&lt;=30),"25 to 30",AND(Z143&gt;30,Z143&lt;=40),"30 to 40",AND(Z143&gt;40,Z143&lt;=50),"40 to 50",Z143&gt;50,"50+")</f>
        <v>#N/A</v>
      </c>
      <c r="Z143" s="9">
        <f>_xlfn.XLOOKUP($E143,'Raw Data'!$E:$E,'Raw Data'!Z:Z,"ERROR",0,1)</f>
        <v>0</v>
      </c>
      <c r="AA143" s="9">
        <f>_xlfn.XLOOKUP($E143,'Raw Data'!$E:$E,'Raw Data'!AA:AA,"ERROR",0,1)</f>
        <v>0</v>
      </c>
    </row>
    <row r="144" hidden="1" spans="1:27">
      <c r="A144" s="5" t="str">
        <f>_xlfn.XLOOKUP($E144,'Raw Data'!$E:$E,'Raw Data'!A:A,"ERROR",0,1)</f>
        <v>AE</v>
      </c>
      <c r="B144" s="5" t="str">
        <f>_xlfn.XLOOKUP($E144,'Raw Data'!$E:$E,'Raw Data'!B:B,"ERROR",0,1)</f>
        <v>Hair Mousses</v>
      </c>
      <c r="C144" s="5" t="str">
        <f>_xlfn.XLOOKUP($E144,'Raw Data'!$E:$E,'Raw Data'!C:C,"ERROR",0,1)</f>
        <v>pantene</v>
      </c>
      <c r="D144" s="5" t="str">
        <f>_xlfn.XLOOKUP($E144,'Raw Data'!$E:$E,'Raw Data'!D:D,"ERROR",0,1)</f>
        <v>www.amazon.ae/dp/B078YGG9YV</v>
      </c>
      <c r="E144" s="5" t="s">
        <v>343</v>
      </c>
      <c r="F144" s="9" t="str">
        <f>_xlfn.XLOOKUP($E144,'Raw Data'!$E:$E,'Raw Data'!F:F,"ERROR",0,1)</f>
        <v>Pantene  Pro-V Fine  Hair  Triple Action Volume Maximum Hold  Mousse , 6.6 oz (Pack of 5)</v>
      </c>
      <c r="G144" s="10">
        <f>_xlfn.XLOOKUP($E144,'Raw Data'!$E:$E,'Raw Data'!G:G,"ERROR",0,1)</f>
        <v>4</v>
      </c>
      <c r="H144" s="9">
        <f>_xlfn.XLOOKUP($E144,'Raw Data'!$E:$E,'Raw Data'!H:H,"ERROR",0,1)</f>
        <v>650.08</v>
      </c>
      <c r="I144" s="9">
        <f>_xlfn.XLOOKUP($E144,'Raw Data'!$E:$E,'Raw Data'!I:I,"ERROR",0,1)</f>
        <v>0.000870340825563686</v>
      </c>
      <c r="J144" s="9" t="str">
        <f>_xlfn.XLOOKUP($E144,'Raw Data'!$E:$E,'Raw Data'!J:J,"ERROR",0,1)</f>
        <v>No</v>
      </c>
      <c r="K144" s="14" t="str">
        <f t="array" ref="K144">_xlfn.IFS(AND(L144&gt;0,L144&lt;=5),"0 to 5",AND(L144&gt;5,L144&lt;=10),"5 to 10",AND(L144&gt;10,L144&lt;=15),"10 to 15",AND(L144&gt;15,L144&lt;=20),"15 to 20",AND(L144&gt;20,L144&lt;=30),"20 to 30",AND(L144&gt;30,L144&lt;=40),"30 to 40",AND(L144&gt;40,L144&lt;=50),"40 to 50",AND(L144&gt;50,L144&lt;=75),"50 to 75",AND(L144&gt;75,L144&lt;=100),"75 to 100",AND(L144&gt;100,L144&lt;=150),"100 to 150",AND(L144&gt;150,L144&lt;=200),"150 to 200",AND(L144&gt;200,L144&lt;=250),"200 to 250",AND(L144&gt;250,L144&lt;=300),"250 to 300",AND(L144&gt;300,L144&lt;=400),"300 to 400",AND(L144&gt;400,L144&lt;=500),"400 to 500",L144&gt;500,"500+")</f>
        <v>150 to 200</v>
      </c>
      <c r="L144" s="9">
        <f>_xlfn.XLOOKUP($E144,'Raw Data'!$E:$E,'Raw Data'!L:L,"ERROR",0,1)</f>
        <v>170.69</v>
      </c>
      <c r="M144" s="14" t="str">
        <f t="array" ref="M144">_xlfn.IFS(AND(N144&gt;0,N144&lt;=5),"0 to 5",AND(N144&gt;5,N144&lt;=10),"5 to 10",AND(N144&gt;10,N144&lt;=15),"10 to 15",AND(N144&gt;15,N144&lt;=20),"15 to 20",AND(N144&gt;20,N144&lt;=30),"20 to 30",AND(N144&gt;30,N144&lt;=40),"30 to 40",AND(N144&gt;40,N144&lt;=50),"40 to 50",AND(N144&gt;50,N144&lt;=75),"50 to 75",AND(N144&gt;75,N144&lt;=100),"75 to 100",AND(N144&gt;100,N144&lt;=150),"100 to 150",AND(N144&gt;150,N144&lt;=200),"150 to 200",AND(N144&gt;200,N144&lt;=250),"200 to 250",AND(N144&gt;250,N144&lt;=300),"250 to 300",AND(N144&gt;300,N144&lt;=400),"300 to 400",AND(N144&gt;400,N144&lt;=500),"400 to 500",N144&gt;500,"500+")</f>
        <v>150 to 200</v>
      </c>
      <c r="N144" s="9">
        <f>_xlfn.XLOOKUP($E144,'Raw Data'!$E:$E,'Raw Data'!N:N,"ERROR",0,1)</f>
        <v>170.91</v>
      </c>
      <c r="O144" s="14" t="str">
        <f t="array" ref="O144">_xlfn.IFS(P144=0,"No Discount",AND(P144&gt;0,P144&lt;=0.02),"0% to 2%",AND(P144&gt;0.02,P144&lt;=0.04),"2% to 4%",AND(P144&gt;0.04,P144&lt;=0.06),"4% to 6%",AND(P144&gt;0.06,P144&lt;=0.08),"6% to 8%",AND(P144&gt;0.08,P144&lt;=0.1),"8% to 10%",AND(P144&gt;0.1,P144&lt;=0.15),"10% to 15%",AND(P144&gt;0.15,P144&lt;=0.2),"15% to 20%",AND(P144&gt;0.2,P144&lt;=0.25),"20% to 25%",AND(P144&gt;0.25,P144&lt;=0.3),"25% to 30%",AND(P144&gt;0.3,P144&lt;=0.4),"30% to 40%",AND(P144&gt;0.4,P144&lt;=0.5),"40% to 50%",AND(P144&gt;0.5,P144&lt;=0.75),"50% to 75%",AND(P144&gt;0.75,P144&lt;=1),"75% to 100%")</f>
        <v>0% to 2%</v>
      </c>
      <c r="P144" s="10">
        <f>_xlfn.XLOOKUP($E144,'Raw Data'!$E:$E,'Raw Data'!P:P,"ERROR",0,1)</f>
        <v>0.00128722719560002</v>
      </c>
      <c r="Q144" s="9">
        <f>_xlfn.XLOOKUP($E144,'Raw Data'!$E:$E,'Raw Data'!Q:Q,"ERROR",0,1)</f>
        <v>33</v>
      </c>
      <c r="R144" s="9" t="str">
        <f>_xlfn.XLOOKUP($E144,'Raw Data'!$E:$E,'Raw Data'!R:R,"ERROR",0,1)</f>
        <v>oz</v>
      </c>
      <c r="S144" s="5" t="str">
        <f t="array" ref="S144">_xlfn.IFS(AND(T144&gt;0,T144&lt;=0.05),"0 to 0.05",AND(T144&gt;0.05,T144&lt;=0.1),"0.05 to 0.1",AND(T144&gt;0.1,T144&lt;=0.2),"0.1 to 0.2",AND(T144&gt;0.2,T144&lt;=0.3),"0.2 to 0.3",AND(T144&gt;0.3,T144&lt;=0.4),"0.3 to 0.4",AND(T144&gt;0.4,T144&lt;=0.5),"0.4 to 0.5",AND(T144&gt;0.5,T144&lt;=0.75),"0.5 to 0.75",AND(T144&gt;0.75,T144&lt;=1),"0.75 to 1",AND(T144&gt;1,T144&lt;=2),"1 to 2",AND(T144&gt;2,T144&lt;=3),"2 to 3",AND(T144&gt;3,T144&lt;=4),"3 to 4",AND(T144&gt;4,T144&lt;=5),"4 to 5",AND(T144&gt;5,T144&lt;=10),"5 to 10",T144&gt;10,"10+")</f>
        <v>0.1 to 0.2</v>
      </c>
      <c r="T144" s="10">
        <f>_xlfn.XLOOKUP($E144,'Raw Data'!$E:$E,'Raw Data'!T:T,"ERROR",0,1)</f>
        <v>0.174921347393447</v>
      </c>
      <c r="U144" s="15" t="str">
        <f t="array" ref="U144">_xlfn.IFS(AND(V144&gt;0,V144&lt;=0.05),"0 to 0.05",AND(V144&gt;0.05,V144&lt;=0.1),"0.05 to 0.1",AND(V144&gt;0.1,V144&lt;=0.2),"0.1 to 0.2",AND(V144&gt;0.2,V144&lt;=0.3),"0.2 to 0.3",AND(V144&gt;0.3,V144&lt;=0.4),"0.3 to 0.4",AND(V144&gt;0.4,V144&lt;=0.5),"0.4 to 0.5",AND(V144&gt;0.5,V144&lt;=0.75),"0.5 to 0.75",AND(V144&gt;0.75,V144&lt;=1),"0.75 to 1",AND(V144&gt;1,V144&lt;=2),"1 to 2",AND(V144&gt;2,V144&lt;=3),"2 to 3",AND(V144&gt;3,V144&lt;=4),"3 to 4",AND(V144&gt;4,V144&lt;=5),"4 to 5",AND(V144&gt;5,V144&lt;=10),"5 to 10",V144&gt;10,"10+")</f>
        <v>0 to 0.05</v>
      </c>
      <c r="V144" s="10">
        <f>_xlfn.XLOOKUP($E144,'Raw Data'!$E:$E,'Raw Data'!V:V,"ERROR",0,1)</f>
        <v>0.047289636302149</v>
      </c>
      <c r="W144" s="15" t="str">
        <f t="array" ref="W144">_xlfn.IFS(AND(X144&gt;0,X144&lt;=0.05),"0 to 0.05",AND(X144&gt;0.05,X144&lt;=0.1),"0.05 to 0.1",AND(X144&gt;0.1,X144&lt;=0.2),"0.1 to 0.2",AND(X144&gt;0.2,X144&lt;=0.3),"0.2 to 0.3",AND(X144&gt;0.3,X144&lt;=0.4),"0.3 to 0.4",AND(X144&gt;0.4,X144&lt;=0.5),"0.4 to 0.5",AND(X144&gt;0.5,X144&lt;=0.75),"0.5 to 0.75",AND(X144&gt;0.75,X144&lt;=1),"0.75 to 1",AND(X144&gt;1,X144&lt;=2),"1 to 2",AND(X144&gt;2,X144&lt;=3),"2 to 3",AND(X144&gt;3,X144&lt;=4),"3 to 4",AND(X144&gt;4,X144&lt;=5),"4 to 5",AND(X144&gt;5,X144&lt;=10),"5 to 10",X144&gt;10,"10+")</f>
        <v>0 to 0.05</v>
      </c>
      <c r="X144" s="16">
        <f t="shared" si="7"/>
        <v>0.0472287637962308</v>
      </c>
      <c r="Y144" s="5" t="str">
        <f t="array" ref="Y144">_xlfn.IFS(AND(Z144&gt;0,Z144&lt;=1),"0 to 1",AND(Z144&gt;1,Z144&lt;=2),"1 to 2",AND(Z144&gt;2,Z144&lt;=4),"2 to 4",AND(Z144&gt;4,Z144&lt;=6),"4 to 6",AND(Z144&gt;6,Z144&lt;=8),"6 to 8",AND(Z144&gt;8,Z144&lt;=10),"8 to 10",AND(Z144&gt;10,Z144&lt;=15),"10 to 15",AND(Z144&gt;15,Z144&lt;=20),"15 to 20",AND(Z144&gt;20,Z144&lt;=25),"20 to 25",AND(Z144&gt;25,Z144&lt;=30),"25 to 30",AND(Z144&gt;30,Z144&lt;=40),"30 to 40",AND(Z144&gt;40,Z144&lt;=50),"40 to 50",Z144&gt;50,"50+")</f>
        <v>30 to 40</v>
      </c>
      <c r="Z144" s="9">
        <f>_xlfn.XLOOKUP($E144,'Raw Data'!$E:$E,'Raw Data'!Z:Z,"ERROR",0,1)</f>
        <v>33</v>
      </c>
      <c r="AA144" s="9" t="str">
        <f>_xlfn.XLOOKUP($E144,'Raw Data'!$E:$E,'Raw Data'!AA:AA,"ERROR",0,1)</f>
        <v>oz</v>
      </c>
    </row>
    <row r="145" hidden="1" spans="1:27">
      <c r="A145" s="5" t="str">
        <f>_xlfn.XLOOKUP($E145,'Raw Data'!$E:$E,'Raw Data'!A:A,"ERROR",0,1)</f>
        <v>AE</v>
      </c>
      <c r="B145" s="5" t="str">
        <f>_xlfn.XLOOKUP($E145,'Raw Data'!$E:$E,'Raw Data'!B:B,"ERROR",0,1)</f>
        <v>Hair Mousses</v>
      </c>
      <c r="C145" s="5" t="str">
        <f>_xlfn.XLOOKUP($E145,'Raw Data'!$E:$E,'Raw Data'!C:C,"ERROR",0,1)</f>
        <v>shea moisture</v>
      </c>
      <c r="D145" s="5" t="str">
        <f>_xlfn.XLOOKUP($E145,'Raw Data'!$E:$E,'Raw Data'!D:D,"ERROR",0,1)</f>
        <v>www.amazon.ae/dp/B0118Q5I2Y</v>
      </c>
      <c r="E145" s="5" t="s">
        <v>344</v>
      </c>
      <c r="F145" s="9" t="str">
        <f>_xlfn.XLOOKUP($E145,'Raw Data'!$E:$E,'Raw Data'!F:F,"ERROR",0,1)</f>
        <v>Shea Moisture Coconut and Hibiscus Curl Enhancing Smoothie, 453 g</v>
      </c>
      <c r="G145" s="10">
        <f>_xlfn.XLOOKUP($E145,'Raw Data'!$E:$E,'Raw Data'!G:G,"ERROR",0,1)</f>
        <v>9</v>
      </c>
      <c r="H145" s="9">
        <f>_xlfn.XLOOKUP($E145,'Raw Data'!$E:$E,'Raw Data'!H:H,"ERROR",0,1)</f>
        <v>649.04</v>
      </c>
      <c r="I145" s="9">
        <f>_xlfn.XLOOKUP($E145,'Raw Data'!$E:$E,'Raw Data'!I:I,"ERROR",0,1)</f>
        <v>0.000868948451611886</v>
      </c>
      <c r="J145" s="9" t="str">
        <f>_xlfn.XLOOKUP($E145,'Raw Data'!$E:$E,'Raw Data'!J:J,"ERROR",0,1)</f>
        <v>No</v>
      </c>
      <c r="K145" s="14" t="str">
        <f t="array" ref="K145">_xlfn.IFS(AND(L145&gt;0,L145&lt;=5),"0 to 5",AND(L145&gt;5,L145&lt;=10),"5 to 10",AND(L145&gt;10,L145&lt;=15),"10 to 15",AND(L145&gt;15,L145&lt;=20),"15 to 20",AND(L145&gt;20,L145&lt;=30),"20 to 30",AND(L145&gt;30,L145&lt;=40),"30 to 40",AND(L145&gt;40,L145&lt;=50),"40 to 50",AND(L145&gt;50,L145&lt;=75),"50 to 75",AND(L145&gt;75,L145&lt;=100),"75 to 100",AND(L145&gt;100,L145&lt;=150),"100 to 150",AND(L145&gt;150,L145&lt;=200),"150 to 200",AND(L145&gt;200,L145&lt;=250),"200 to 250",AND(L145&gt;250,L145&lt;=300),"250 to 300",AND(L145&gt;300,L145&lt;=400),"300 to 400",AND(L145&gt;400,L145&lt;=500),"400 to 500",L145&gt;500,"500+")</f>
        <v>50 to 75</v>
      </c>
      <c r="L145" s="9">
        <f>_xlfn.XLOOKUP($E145,'Raw Data'!$E:$E,'Raw Data'!L:L,"ERROR",0,1)</f>
        <v>73.18</v>
      </c>
      <c r="M145" s="14" t="str">
        <f t="array" ref="M145">_xlfn.IFS(AND(N145&gt;0,N145&lt;=5),"0 to 5",AND(N145&gt;5,N145&lt;=10),"5 to 10",AND(N145&gt;10,N145&lt;=15),"10 to 15",AND(N145&gt;15,N145&lt;=20),"15 to 20",AND(N145&gt;20,N145&lt;=30),"20 to 30",AND(N145&gt;30,N145&lt;=40),"30 to 40",AND(N145&gt;40,N145&lt;=50),"40 to 50",AND(N145&gt;50,N145&lt;=75),"50 to 75",AND(N145&gt;75,N145&lt;=100),"75 to 100",AND(N145&gt;100,N145&lt;=150),"100 to 150",AND(N145&gt;150,N145&lt;=200),"150 to 200",AND(N145&gt;200,N145&lt;=250),"200 to 250",AND(N145&gt;250,N145&lt;=300),"250 to 300",AND(N145&gt;300,N145&lt;=400),"300 to 400",AND(N145&gt;400,N145&lt;=500),"400 to 500",N145&gt;500,"500+")</f>
        <v>50 to 75</v>
      </c>
      <c r="N145" s="9">
        <f>_xlfn.XLOOKUP($E145,'Raw Data'!$E:$E,'Raw Data'!N:N,"ERROR",0,1)</f>
        <v>73.86</v>
      </c>
      <c r="O145" s="14" t="str">
        <f t="array" ref="O145">_xlfn.IFS(P145=0,"No Discount",AND(P145&gt;0,P145&lt;=0.02),"0% to 2%",AND(P145&gt;0.02,P145&lt;=0.04),"2% to 4%",AND(P145&gt;0.04,P145&lt;=0.06),"4% to 6%",AND(P145&gt;0.06,P145&lt;=0.08),"6% to 8%",AND(P145&gt;0.08,P145&lt;=0.1),"8% to 10%",AND(P145&gt;0.1,P145&lt;=0.15),"10% to 15%",AND(P145&gt;0.15,P145&lt;=0.2),"15% to 20%",AND(P145&gt;0.2,P145&lt;=0.25),"20% to 25%",AND(P145&gt;0.25,P145&lt;=0.3),"25% to 30%",AND(P145&gt;0.3,P145&lt;=0.4),"30% to 40%",AND(P145&gt;0.4,P145&lt;=0.5),"40% to 50%",AND(P145&gt;0.5,P145&lt;=0.75),"50% to 75%",AND(P145&gt;0.75,P145&lt;=1),"75% to 100%")</f>
        <v>0% to 2%</v>
      </c>
      <c r="P145" s="10">
        <f>_xlfn.XLOOKUP($E145,'Raw Data'!$E:$E,'Raw Data'!P:P,"ERROR",0,1)</f>
        <v>0.00920660709450301</v>
      </c>
      <c r="Q145" s="9">
        <f>_xlfn.XLOOKUP($E145,'Raw Data'!$E:$E,'Raw Data'!Q:Q,"ERROR",0,1)</f>
        <v>453</v>
      </c>
      <c r="R145" s="9" t="str">
        <f>_xlfn.XLOOKUP($E145,'Raw Data'!$E:$E,'Raw Data'!R:R,"ERROR",0,1)</f>
        <v>gm</v>
      </c>
      <c r="S145" s="5" t="str">
        <f t="array" ref="S145">_xlfn.IFS(AND(T145&gt;0,T145&lt;=0.05),"0 to 0.05",AND(T145&gt;0.05,T145&lt;=0.1),"0.05 to 0.1",AND(T145&gt;0.1,T145&lt;=0.2),"0.1 to 0.2",AND(T145&gt;0.2,T145&lt;=0.3),"0.2 to 0.3",AND(T145&gt;0.3,T145&lt;=0.4),"0.3 to 0.4",AND(T145&gt;0.4,T145&lt;=0.5),"0.4 to 0.5",AND(T145&gt;0.5,T145&lt;=0.75),"0.5 to 0.75",AND(T145&gt;0.75,T145&lt;=1),"0.75 to 1",AND(T145&gt;1,T145&lt;=2),"1 to 2",AND(T145&gt;2,T145&lt;=3),"2 to 3",AND(T145&gt;3,T145&lt;=4),"3 to 4",AND(T145&gt;4,T145&lt;=5),"4 to 5",AND(T145&gt;5,T145&lt;=10),"5 to 10",T145&gt;10,"10+")</f>
        <v>0.1 to 0.2</v>
      </c>
      <c r="T145" s="10">
        <f>_xlfn.XLOOKUP($E145,'Raw Data'!$E:$E,'Raw Data'!T:T,"ERROR",0,1)</f>
        <v>0.161631565118908</v>
      </c>
      <c r="U145" s="15" t="str">
        <f t="array" ref="U145">_xlfn.IFS(AND(V145&gt;0,V145&lt;=0.05),"0 to 0.05",AND(V145&gt;0.05,V145&lt;=0.1),"0.05 to 0.1",AND(V145&gt;0.1,V145&lt;=0.2),"0.1 to 0.2",AND(V145&gt;0.2,V145&lt;=0.3),"0.2 to 0.3",AND(V145&gt;0.3,V145&lt;=0.4),"0.3 to 0.4",AND(V145&gt;0.4,V145&lt;=0.5),"0.4 to 0.5",AND(V145&gt;0.5,V145&lt;=0.75),"0.5 to 0.75",AND(V145&gt;0.75,V145&lt;=1),"0.75 to 1",AND(V145&gt;1,V145&lt;=2),"1 to 2",AND(V145&gt;2,V145&lt;=3),"2 to 3",AND(V145&gt;3,V145&lt;=4),"3 to 4",AND(V145&gt;4,V145&lt;=5),"4 to 5",AND(V145&gt;5,V145&lt;=10),"5 to 10",V145&gt;10,"10+")</f>
        <v>0 to 0.05</v>
      </c>
      <c r="V145" s="10">
        <f>_xlfn.XLOOKUP($E145,'Raw Data'!$E:$E,'Raw Data'!V:V,"ERROR",0,1)</f>
        <v>0.0440460371401242</v>
      </c>
      <c r="W145" s="15" t="str">
        <f t="array" ref="W145">_xlfn.IFS(AND(X145&gt;0,X145&lt;=0.05),"0 to 0.05",AND(X145&gt;0.05,X145&lt;=0.1),"0.05 to 0.1",AND(X145&gt;0.1,X145&lt;=0.2),"0.1 to 0.2",AND(X145&gt;0.2,X145&lt;=0.3),"0.2 to 0.3",AND(X145&gt;0.3,X145&lt;=0.4),"0.3 to 0.4",AND(X145&gt;0.4,X145&lt;=0.5),"0.4 to 0.5",AND(X145&gt;0.5,X145&lt;=0.75),"0.5 to 0.75",AND(X145&gt;0.75,X145&lt;=1),"0.75 to 1",AND(X145&gt;1,X145&lt;=2),"1 to 2",AND(X145&gt;2,X145&lt;=3),"2 to 3",AND(X145&gt;3,X145&lt;=4),"3 to 4",AND(X145&gt;4,X145&lt;=5),"4 to 5",AND(X145&gt;5,X145&lt;=10),"5 to 10",X145&gt;10,"10+")</f>
        <v>0 to 0.05</v>
      </c>
      <c r="X145" s="16">
        <f t="shared" si="7"/>
        <v>0.0436405225821052</v>
      </c>
      <c r="Y145" s="5" t="str">
        <f t="array" ref="Y145">_xlfn.IFS(AND(Z145&gt;0,Z145&lt;=1),"0 to 1",AND(Z145&gt;1,Z145&lt;=2),"1 to 2",AND(Z145&gt;2,Z145&lt;=4),"2 to 4",AND(Z145&gt;4,Z145&lt;=6),"4 to 6",AND(Z145&gt;6,Z145&lt;=8),"6 to 8",AND(Z145&gt;8,Z145&lt;=10),"8 to 10",AND(Z145&gt;10,Z145&lt;=15),"10 to 15",AND(Z145&gt;15,Z145&lt;=20),"15 to 20",AND(Z145&gt;20,Z145&lt;=25),"20 to 25",AND(Z145&gt;25,Z145&lt;=30),"25 to 30",AND(Z145&gt;30,Z145&lt;=40),"30 to 40",AND(Z145&gt;40,Z145&lt;=50),"40 to 50",Z145&gt;50,"50+")</f>
        <v>15 to 20</v>
      </c>
      <c r="Z145" s="9">
        <f>_xlfn.XLOOKUP($E145,'Raw Data'!$E:$E,'Raw Data'!Z:Z,"ERROR",0,1)</f>
        <v>15.3114</v>
      </c>
      <c r="AA145" s="9" t="str">
        <f>_xlfn.XLOOKUP($E145,'Raw Data'!$E:$E,'Raw Data'!AA:AA,"ERROR",0,1)</f>
        <v>oz</v>
      </c>
    </row>
    <row r="146" hidden="1" spans="1:27">
      <c r="A146" s="5" t="str">
        <f>_xlfn.XLOOKUP($E146,'Raw Data'!$E:$E,'Raw Data'!A:A,"ERROR",0,1)</f>
        <v>AE</v>
      </c>
      <c r="B146" s="5" t="str">
        <f>_xlfn.XLOOKUP($E146,'Raw Data'!$E:$E,'Raw Data'!B:B,"ERROR",0,1)</f>
        <v>Hair Mousses</v>
      </c>
      <c r="C146" s="5" t="str">
        <f>_xlfn.XLOOKUP($E146,'Raw Data'!$E:$E,'Raw Data'!C:C,"ERROR",0,1)</f>
        <v>suave</v>
      </c>
      <c r="D146" s="5" t="str">
        <f>_xlfn.XLOOKUP($E146,'Raw Data'!$E:$E,'Raw Data'!D:D,"ERROR",0,1)</f>
        <v>www.amazon.ae/dp/B0002IKRMQ</v>
      </c>
      <c r="E146" s="5" t="s">
        <v>345</v>
      </c>
      <c r="F146" s="9" t="str">
        <f>_xlfn.XLOOKUP($E146,'Raw Data'!$E:$E,'Raw Data'!F:F,"ERROR",0,1)</f>
        <v>Suave Max Hold Volumizing Mousse, 9 oz</v>
      </c>
      <c r="G146" s="10">
        <f>_xlfn.XLOOKUP($E146,'Raw Data'!$E:$E,'Raw Data'!G:G,"ERROR",0,1)</f>
        <v>9</v>
      </c>
      <c r="H146" s="9">
        <f>_xlfn.XLOOKUP($E146,'Raw Data'!$E:$E,'Raw Data'!H:H,"ERROR",0,1)</f>
        <v>640.2</v>
      </c>
      <c r="I146" s="9">
        <f>_xlfn.XLOOKUP($E146,'Raw Data'!$E:$E,'Raw Data'!I:I,"ERROR",0,1)</f>
        <v>0.000857113273021585</v>
      </c>
      <c r="J146" s="9" t="str">
        <f>_xlfn.XLOOKUP($E146,'Raw Data'!$E:$E,'Raw Data'!J:J,"ERROR",0,1)</f>
        <v>No</v>
      </c>
      <c r="K146" s="14" t="str">
        <f t="array" ref="K146">_xlfn.IFS(AND(L146&gt;0,L146&lt;=5),"0 to 5",AND(L146&gt;5,L146&lt;=10),"5 to 10",AND(L146&gt;10,L146&lt;=15),"10 to 15",AND(L146&gt;15,L146&lt;=20),"15 to 20",AND(L146&gt;20,L146&lt;=30),"20 to 30",AND(L146&gt;30,L146&lt;=40),"30 to 40",AND(L146&gt;40,L146&lt;=50),"40 to 50",AND(L146&gt;50,L146&lt;=75),"50 to 75",AND(L146&gt;75,L146&lt;=100),"75 to 100",AND(L146&gt;100,L146&lt;=150),"100 to 150",AND(L146&gt;150,L146&lt;=200),"150 to 200",AND(L146&gt;200,L146&lt;=250),"200 to 250",AND(L146&gt;250,L146&lt;=300),"250 to 300",AND(L146&gt;300,L146&lt;=400),"300 to 400",AND(L146&gt;400,L146&lt;=500),"400 to 500",L146&gt;500,"500+")</f>
        <v>50 to 75</v>
      </c>
      <c r="L146" s="9">
        <f>_xlfn.XLOOKUP($E146,'Raw Data'!$E:$E,'Raw Data'!L:L,"ERROR",0,1)</f>
        <v>71.61</v>
      </c>
      <c r="M146" s="14" t="str">
        <f t="array" ref="M146">_xlfn.IFS(AND(N146&gt;0,N146&lt;=5),"0 to 5",AND(N146&gt;5,N146&lt;=10),"5 to 10",AND(N146&gt;10,N146&lt;=15),"10 to 15",AND(N146&gt;15,N146&lt;=20),"15 to 20",AND(N146&gt;20,N146&lt;=30),"20 to 30",AND(N146&gt;30,N146&lt;=40),"30 to 40",AND(N146&gt;40,N146&lt;=50),"40 to 50",AND(N146&gt;50,N146&lt;=75),"50 to 75",AND(N146&gt;75,N146&lt;=100),"75 to 100",AND(N146&gt;100,N146&lt;=150),"100 to 150",AND(N146&gt;150,N146&lt;=200),"150 to 200",AND(N146&gt;200,N146&lt;=250),"200 to 250",AND(N146&gt;250,N146&lt;=300),"250 to 300",AND(N146&gt;300,N146&lt;=400),"300 to 400",AND(N146&gt;400,N146&lt;=500),"400 to 500",N146&gt;500,"500+")</f>
        <v>75 to 100</v>
      </c>
      <c r="N146" s="9">
        <f>_xlfn.XLOOKUP($E146,'Raw Data'!$E:$E,'Raw Data'!N:N,"ERROR",0,1)</f>
        <v>75.36</v>
      </c>
      <c r="O146" s="14" t="str">
        <f t="array" ref="O146">_xlfn.IFS(P146=0,"No Discount",AND(P146&gt;0,P146&lt;=0.02),"0% to 2%",AND(P146&gt;0.02,P146&lt;=0.04),"2% to 4%",AND(P146&gt;0.04,P146&lt;=0.06),"4% to 6%",AND(P146&gt;0.06,P146&lt;=0.08),"6% to 8%",AND(P146&gt;0.08,P146&lt;=0.1),"8% to 10%",AND(P146&gt;0.1,P146&lt;=0.15),"10% to 15%",AND(P146&gt;0.15,P146&lt;=0.2),"15% to 20%",AND(P146&gt;0.2,P146&lt;=0.25),"20% to 25%",AND(P146&gt;0.25,P146&lt;=0.3),"25% to 30%",AND(P146&gt;0.3,P146&lt;=0.4),"30% to 40%",AND(P146&gt;0.4,P146&lt;=0.5),"40% to 50%",AND(P146&gt;0.5,P146&lt;=0.75),"50% to 75%",AND(P146&gt;0.75,P146&lt;=1),"75% to 100%")</f>
        <v>4% to 6%</v>
      </c>
      <c r="P146" s="10">
        <f>_xlfn.XLOOKUP($E146,'Raw Data'!$E:$E,'Raw Data'!P:P,"ERROR",0,1)</f>
        <v>0.0497611464968153</v>
      </c>
      <c r="Q146" s="9">
        <f>_xlfn.XLOOKUP($E146,'Raw Data'!$E:$E,'Raw Data'!Q:Q,"ERROR",0,1)</f>
        <v>9</v>
      </c>
      <c r="R146" s="9" t="str">
        <f>_xlfn.XLOOKUP($E146,'Raw Data'!$E:$E,'Raw Data'!R:R,"ERROR",0,1)</f>
        <v>oz</v>
      </c>
      <c r="S146" s="5" t="str">
        <f t="array" ref="S146">_xlfn.IFS(AND(T146&gt;0,T146&lt;=0.05),"0 to 0.05",AND(T146&gt;0.05,T146&lt;=0.1),"0.05 to 0.1",AND(T146&gt;0.1,T146&lt;=0.2),"0.1 to 0.2",AND(T146&gt;0.2,T146&lt;=0.3),"0.2 to 0.3",AND(T146&gt;0.3,T146&lt;=0.4),"0.3 to 0.4",AND(T146&gt;0.4,T146&lt;=0.5),"0.4 to 0.5",AND(T146&gt;0.5,T146&lt;=0.75),"0.5 to 0.75",AND(T146&gt;0.75,T146&lt;=1),"0.75 to 1",AND(T146&gt;1,T146&lt;=2),"1 to 2",AND(T146&gt;2,T146&lt;=3),"2 to 3",AND(T146&gt;3,T146&lt;=4),"3 to 4",AND(T146&gt;4,T146&lt;=5),"4 to 5",AND(T146&gt;5,T146&lt;=10),"5 to 10",T146&gt;10,"10+")</f>
        <v>0.2 to 0.3</v>
      </c>
      <c r="T146" s="10">
        <f>_xlfn.XLOOKUP($E146,'Raw Data'!$E:$E,'Raw Data'!T:T,"ERROR",0,1)</f>
        <v>0.269079021530831</v>
      </c>
      <c r="U146" s="15" t="str">
        <f t="array" ref="U146">_xlfn.IFS(AND(V146&gt;0,V146&lt;=0.05),"0 to 0.05",AND(V146&gt;0.05,V146&lt;=0.1),"0.05 to 0.1",AND(V146&gt;0.1,V146&lt;=0.2),"0.1 to 0.2",AND(V146&gt;0.2,V146&lt;=0.3),"0.2 to 0.3",AND(V146&gt;0.3,V146&lt;=0.4),"0.3 to 0.4",AND(V146&gt;0.4,V146&lt;=0.5),"0.4 to 0.5",AND(V146&gt;0.5,V146&lt;=0.75),"0.5 to 0.75",AND(V146&gt;0.75,V146&lt;=1),"0.75 to 1",AND(V146&gt;1,V146&lt;=2),"1 to 2",AND(V146&gt;2,V146&lt;=3),"2 to 3",AND(V146&gt;3,V146&lt;=4),"3 to 4",AND(V146&gt;4,V146&lt;=5),"4 to 5",AND(V146&gt;5,V146&lt;=10),"5 to 10",V146&gt;10,"10+")</f>
        <v>0.05 to 0.1</v>
      </c>
      <c r="V146" s="10">
        <f>_xlfn.XLOOKUP($E146,'Raw Data'!$E:$E,'Raw Data'!V:V,"ERROR",0,1)</f>
        <v>0.0764558674332093</v>
      </c>
      <c r="W146" s="15" t="str">
        <f t="array" ref="W146">_xlfn.IFS(AND(X146&gt;0,X146&lt;=0.05),"0 to 0.05",AND(X146&gt;0.05,X146&lt;=0.1),"0.05 to 0.1",AND(X146&gt;0.1,X146&lt;=0.2),"0.1 to 0.2",AND(X146&gt;0.2,X146&lt;=0.3),"0.2 to 0.3",AND(X146&gt;0.3,X146&lt;=0.4),"0.3 to 0.4",AND(X146&gt;0.4,X146&lt;=0.5),"0.4 to 0.5",AND(X146&gt;0.5,X146&lt;=0.75),"0.5 to 0.75",AND(X146&gt;0.75,X146&lt;=1),"0.75 to 1",AND(X146&gt;1,X146&lt;=2),"1 to 2",AND(X146&gt;2,X146&lt;=3),"2 to 3",AND(X146&gt;3,X146&lt;=4),"3 to 4",AND(X146&gt;4,X146&lt;=5),"4 to 5",AND(X146&gt;5,X146&lt;=10),"5 to 10",X146&gt;10,"10+")</f>
        <v>0.05 to 0.1</v>
      </c>
      <c r="X146" s="16">
        <f t="shared" si="7"/>
        <v>0.0726513358133243</v>
      </c>
      <c r="Y146" s="5" t="str">
        <f t="array" ref="Y146">_xlfn.IFS(AND(Z146&gt;0,Z146&lt;=1),"0 to 1",AND(Z146&gt;1,Z146&lt;=2),"1 to 2",AND(Z146&gt;2,Z146&lt;=4),"2 to 4",AND(Z146&gt;4,Z146&lt;=6),"4 to 6",AND(Z146&gt;6,Z146&lt;=8),"6 to 8",AND(Z146&gt;8,Z146&lt;=10),"8 to 10",AND(Z146&gt;10,Z146&lt;=15),"10 to 15",AND(Z146&gt;15,Z146&lt;=20),"15 to 20",AND(Z146&gt;20,Z146&lt;=25),"20 to 25",AND(Z146&gt;25,Z146&lt;=30),"25 to 30",AND(Z146&gt;30,Z146&lt;=40),"30 to 40",AND(Z146&gt;40,Z146&lt;=50),"40 to 50",Z146&gt;50,"50+")</f>
        <v>8 to 10</v>
      </c>
      <c r="Z146" s="9">
        <f>_xlfn.XLOOKUP($E146,'Raw Data'!$E:$E,'Raw Data'!Z:Z,"ERROR",0,1)</f>
        <v>9</v>
      </c>
      <c r="AA146" s="9" t="str">
        <f>_xlfn.XLOOKUP($E146,'Raw Data'!$E:$E,'Raw Data'!AA:AA,"ERROR",0,1)</f>
        <v>oz</v>
      </c>
    </row>
    <row r="147" hidden="1" spans="1:27">
      <c r="A147" s="5" t="str">
        <f>_xlfn.XLOOKUP($E147,'Raw Data'!$E:$E,'Raw Data'!A:A,"ERROR",0,1)</f>
        <v>AE</v>
      </c>
      <c r="B147" s="5" t="str">
        <f>_xlfn.XLOOKUP($E147,'Raw Data'!$E:$E,'Raw Data'!B:B,"ERROR",0,1)</f>
        <v>Hair Mousses</v>
      </c>
      <c r="C147" s="5" t="str">
        <f>_xlfn.XLOOKUP($E147,'Raw Data'!$E:$E,'Raw Data'!C:C,"ERROR",0,1)</f>
        <v>virtue</v>
      </c>
      <c r="D147" s="5" t="str">
        <f>_xlfn.XLOOKUP($E147,'Raw Data'!$E:$E,'Raw Data'!D:D,"ERROR",0,1)</f>
        <v>www.amazon.ae/dp/B07YL7ZC1C</v>
      </c>
      <c r="E147" s="5" t="s">
        <v>346</v>
      </c>
      <c r="F147" s="9" t="str">
        <f>_xlfn.XLOOKUP($E147,'Raw Data'!$E:$E,'Raw Data'!F:F,"ERROR",0,1)</f>
        <v>VIRTUE Create Volumizing Mousse, 156 g 5.5 oz</v>
      </c>
      <c r="G147" s="10">
        <f>_xlfn.XLOOKUP($E147,'Raw Data'!$E:$E,'Raw Data'!G:G,"ERROR",0,1)</f>
        <v>3</v>
      </c>
      <c r="H147" s="9">
        <f>_xlfn.XLOOKUP($E147,'Raw Data'!$E:$E,'Raw Data'!H:H,"ERROR",0,1)</f>
        <v>634.09</v>
      </c>
      <c r="I147" s="9">
        <f>_xlfn.XLOOKUP($E147,'Raw Data'!$E:$E,'Raw Data'!I:I,"ERROR",0,1)</f>
        <v>0.000848933076054759</v>
      </c>
      <c r="J147" s="9" t="str">
        <f>_xlfn.XLOOKUP($E147,'Raw Data'!$E:$E,'Raw Data'!J:J,"ERROR",0,1)</f>
        <v>No</v>
      </c>
      <c r="K147" s="14" t="str">
        <f t="array" ref="K147">_xlfn.IFS(AND(L147&gt;0,L147&lt;=5),"0 to 5",AND(L147&gt;5,L147&lt;=10),"5 to 10",AND(L147&gt;10,L147&lt;=15),"10 to 15",AND(L147&gt;15,L147&lt;=20),"15 to 20",AND(L147&gt;20,L147&lt;=30),"20 to 30",AND(L147&gt;30,L147&lt;=40),"30 to 40",AND(L147&gt;40,L147&lt;=50),"40 to 50",AND(L147&gt;50,L147&lt;=75),"50 to 75",AND(L147&gt;75,L147&lt;=100),"75 to 100",AND(L147&gt;100,L147&lt;=150),"100 to 150",AND(L147&gt;150,L147&lt;=200),"150 to 200",AND(L147&gt;200,L147&lt;=250),"200 to 250",AND(L147&gt;250,L147&lt;=300),"250 to 300",AND(L147&gt;300,L147&lt;=400),"300 to 400",AND(L147&gt;400,L147&lt;=500),"400 to 500",L147&gt;500,"500+")</f>
        <v>250 to 300</v>
      </c>
      <c r="L147" s="9">
        <f>_xlfn.XLOOKUP($E147,'Raw Data'!$E:$E,'Raw Data'!L:L,"ERROR",0,1)</f>
        <v>254.01</v>
      </c>
      <c r="M147" s="14" t="str">
        <f t="array" ref="M147">_xlfn.IFS(AND(N147&gt;0,N147&lt;=5),"0 to 5",AND(N147&gt;5,N147&lt;=10),"5 to 10",AND(N147&gt;10,N147&lt;=15),"10 to 15",AND(N147&gt;15,N147&lt;=20),"15 to 20",AND(N147&gt;20,N147&lt;=30),"20 to 30",AND(N147&gt;30,N147&lt;=40),"30 to 40",AND(N147&gt;40,N147&lt;=50),"40 to 50",AND(N147&gt;50,N147&lt;=75),"50 to 75",AND(N147&gt;75,N147&lt;=100),"75 to 100",AND(N147&gt;100,N147&lt;=150),"100 to 150",AND(N147&gt;150,N147&lt;=200),"150 to 200",AND(N147&gt;200,N147&lt;=250),"200 to 250",AND(N147&gt;250,N147&lt;=300),"250 to 300",AND(N147&gt;300,N147&lt;=400),"300 to 400",AND(N147&gt;400,N147&lt;=500),"400 to 500",N147&gt;500,"500+")</f>
        <v>250 to 300</v>
      </c>
      <c r="N147" s="9">
        <f>_xlfn.XLOOKUP($E147,'Raw Data'!$E:$E,'Raw Data'!N:N,"ERROR",0,1)</f>
        <v>256.55</v>
      </c>
      <c r="O147" s="14" t="str">
        <f t="array" ref="O147">_xlfn.IFS(P147=0,"No Discount",AND(P147&gt;0,P147&lt;=0.02),"0% to 2%",AND(P147&gt;0.02,P147&lt;=0.04),"2% to 4%",AND(P147&gt;0.04,P147&lt;=0.06),"4% to 6%",AND(P147&gt;0.06,P147&lt;=0.08),"6% to 8%",AND(P147&gt;0.08,P147&lt;=0.1),"8% to 10%",AND(P147&gt;0.1,P147&lt;=0.15),"10% to 15%",AND(P147&gt;0.15,P147&lt;=0.2),"15% to 20%",AND(P147&gt;0.2,P147&lt;=0.25),"20% to 25%",AND(P147&gt;0.25,P147&lt;=0.3),"25% to 30%",AND(P147&gt;0.3,P147&lt;=0.4),"30% to 40%",AND(P147&gt;0.4,P147&lt;=0.5),"40% to 50%",AND(P147&gt;0.5,P147&lt;=0.75),"50% to 75%",AND(P147&gt;0.75,P147&lt;=1),"75% to 100%")</f>
        <v>0% to 2%</v>
      </c>
      <c r="P147" s="10">
        <f>_xlfn.XLOOKUP($E147,'Raw Data'!$E:$E,'Raw Data'!P:P,"ERROR",0,1)</f>
        <v>0.00990060417072703</v>
      </c>
      <c r="Q147" s="9">
        <f>_xlfn.XLOOKUP($E147,'Raw Data'!$E:$E,'Raw Data'!Q:Q,"ERROR",0,1)</f>
        <v>156</v>
      </c>
      <c r="R147" s="9" t="str">
        <f>_xlfn.XLOOKUP($E147,'Raw Data'!$E:$E,'Raw Data'!R:R,"ERROR",0,1)</f>
        <v>gm</v>
      </c>
      <c r="S147" s="5" t="str">
        <f t="array" ref="S147">_xlfn.IFS(AND(T147&gt;0,T147&lt;=0.05),"0 to 0.05",AND(T147&gt;0.05,T147&lt;=0.1),"0.05 to 0.1",AND(T147&gt;0.1,T147&lt;=0.2),"0.1 to 0.2",AND(T147&gt;0.2,T147&lt;=0.3),"0.2 to 0.3",AND(T147&gt;0.3,T147&lt;=0.4),"0.3 to 0.4",AND(T147&gt;0.4,T147&lt;=0.5),"0.4 to 0.5",AND(T147&gt;0.5,T147&lt;=0.75),"0.5 to 0.75",AND(T147&gt;0.75,T147&lt;=1),"0.75 to 1",AND(T147&gt;1,T147&lt;=2),"1 to 2",AND(T147&gt;2,T147&lt;=3),"2 to 3",AND(T147&gt;3,T147&lt;=4),"3 to 4",AND(T147&gt;4,T147&lt;=5),"4 to 5",AND(T147&gt;5,T147&lt;=10),"5 to 10",T147&gt;10,"10+")</f>
        <v>1 to 2</v>
      </c>
      <c r="T147" s="10">
        <f>_xlfn.XLOOKUP($E147,'Raw Data'!$E:$E,'Raw Data'!T:T,"ERROR",0,1)</f>
        <v>1.62913919109728</v>
      </c>
      <c r="U147" s="15" t="str">
        <f t="array" ref="U147">_xlfn.IFS(AND(V147&gt;0,V147&lt;=0.05),"0 to 0.05",AND(V147&gt;0.05,V147&lt;=0.1),"0.05 to 0.1",AND(V147&gt;0.1,V147&lt;=0.2),"0.1 to 0.2",AND(V147&gt;0.2,V147&lt;=0.3),"0.2 to 0.3",AND(V147&gt;0.3,V147&lt;=0.4),"0.3 to 0.4",AND(V147&gt;0.4,V147&lt;=0.5),"0.4 to 0.5",AND(V147&gt;0.5,V147&lt;=0.75),"0.5 to 0.75",AND(V147&gt;0.75,V147&lt;=1),"0.75 to 1",AND(V147&gt;1,V147&lt;=2),"1 to 2",AND(V147&gt;2,V147&lt;=3),"2 to 3",AND(V147&gt;3,V147&lt;=4),"3 to 4",AND(V147&gt;4,V147&lt;=5),"4 to 5",AND(V147&gt;5,V147&lt;=10),"5 to 10",V147&gt;10,"10+")</f>
        <v>0.4 to 0.5</v>
      </c>
      <c r="V147" s="10">
        <f>_xlfn.XLOOKUP($E147,'Raw Data'!$E:$E,'Raw Data'!V:V,"ERROR",0,1)</f>
        <v>0.444266084242832</v>
      </c>
      <c r="W147" s="15" t="str">
        <f t="array" ref="W147">_xlfn.IFS(AND(X147&gt;0,X147&lt;=0.05),"0 to 0.05",AND(X147&gt;0.05,X147&lt;=0.1),"0.05 to 0.1",AND(X147&gt;0.1,X147&lt;=0.2),"0.1 to 0.2",AND(X147&gt;0.2,X147&lt;=0.3),"0.2 to 0.3",AND(X147&gt;0.3,X147&lt;=0.4),"0.3 to 0.4",AND(X147&gt;0.4,X147&lt;=0.5),"0.4 to 0.5",AND(X147&gt;0.5,X147&lt;=0.75),"0.5 to 0.75",AND(X147&gt;0.75,X147&lt;=1),"0.75 to 1",AND(X147&gt;1,X147&lt;=2),"1 to 2",AND(X147&gt;2,X147&lt;=3),"2 to 3",AND(X147&gt;3,X147&lt;=4),"3 to 4",AND(X147&gt;4,X147&lt;=5),"4 to 5",AND(X147&gt;5,X147&lt;=10),"5 to 10",X147&gt;10,"10+")</f>
        <v>0.4 to 0.5</v>
      </c>
      <c r="X147" s="16">
        <f t="shared" si="7"/>
        <v>0.439867581596265</v>
      </c>
      <c r="Y147" s="5" t="str">
        <f t="array" ref="Y147">_xlfn.IFS(AND(Z147&gt;0,Z147&lt;=1),"0 to 1",AND(Z147&gt;1,Z147&lt;=2),"1 to 2",AND(Z147&gt;2,Z147&lt;=4),"2 to 4",AND(Z147&gt;4,Z147&lt;=6),"4 to 6",AND(Z147&gt;6,Z147&lt;=8),"6 to 8",AND(Z147&gt;8,Z147&lt;=10),"8 to 10",AND(Z147&gt;10,Z147&lt;=15),"10 to 15",AND(Z147&gt;15,Z147&lt;=20),"15 to 20",AND(Z147&gt;20,Z147&lt;=25),"20 to 25",AND(Z147&gt;25,Z147&lt;=30),"25 to 30",AND(Z147&gt;30,Z147&lt;=40),"30 to 40",AND(Z147&gt;40,Z147&lt;=50),"40 to 50",Z147&gt;50,"50+")</f>
        <v>4 to 6</v>
      </c>
      <c r="Z147" s="9">
        <f>_xlfn.XLOOKUP($E147,'Raw Data'!$E:$E,'Raw Data'!Z:Z,"ERROR",0,1)</f>
        <v>5.2728</v>
      </c>
      <c r="AA147" s="9" t="str">
        <f>_xlfn.XLOOKUP($E147,'Raw Data'!$E:$E,'Raw Data'!AA:AA,"ERROR",0,1)</f>
        <v>oz</v>
      </c>
    </row>
    <row r="148" hidden="1" spans="1:27">
      <c r="A148" s="5" t="str">
        <f>_xlfn.XLOOKUP($E148,'Raw Data'!$E:$E,'Raw Data'!A:A,"ERROR",0,1)</f>
        <v>AE</v>
      </c>
      <c r="B148" s="5" t="str">
        <f>_xlfn.XLOOKUP($E148,'Raw Data'!$E:$E,'Raw Data'!B:B,"ERROR",0,1)</f>
        <v>Hair Mousses</v>
      </c>
      <c r="C148" s="5" t="str">
        <f>_xlfn.XLOOKUP($E148,'Raw Data'!$E:$E,'Raw Data'!C:C,"ERROR",0,1)</f>
        <v>herbal essences</v>
      </c>
      <c r="D148" s="5" t="str">
        <f>_xlfn.XLOOKUP($E148,'Raw Data'!$E:$E,'Raw Data'!D:D,"ERROR",0,1)</f>
        <v>www.amazon.ae/dp/B079P8LP32</v>
      </c>
      <c r="E148" s="5" t="s">
        <v>347</v>
      </c>
      <c r="F148" s="9" t="str">
        <f>_xlfn.XLOOKUP($E148,'Raw Data'!$E:$E,'Raw Data'!F:F,"ERROR",0,1)</f>
        <v>Herbal Essences Haircare - Totally Twisted Curl Boosting Mousse - Strong Hold (3) - Net Wt. 6.8 OZ (192 g) Per Can - Pack of 4 Cans</v>
      </c>
      <c r="G148" s="10">
        <f>_xlfn.XLOOKUP($E148,'Raw Data'!$E:$E,'Raw Data'!G:G,"ERROR",0,1)</f>
        <v>5</v>
      </c>
      <c r="H148" s="9">
        <f>_xlfn.XLOOKUP($E148,'Raw Data'!$E:$E,'Raw Data'!H:H,"ERROR",0,1)</f>
        <v>612.35</v>
      </c>
      <c r="I148" s="9">
        <f>_xlfn.XLOOKUP($E148,'Raw Data'!$E:$E,'Raw Data'!I:I,"ERROR",0,1)</f>
        <v>0.000819827105177706</v>
      </c>
      <c r="J148" s="9" t="str">
        <f>_xlfn.XLOOKUP($E148,'Raw Data'!$E:$E,'Raw Data'!J:J,"ERROR",0,1)</f>
        <v>No</v>
      </c>
      <c r="K148" s="14" t="str">
        <f t="array" ref="K148">_xlfn.IFS(AND(L148&gt;0,L148&lt;=5),"0 to 5",AND(L148&gt;5,L148&lt;=10),"5 to 10",AND(L148&gt;10,L148&lt;=15),"10 to 15",AND(L148&gt;15,L148&lt;=20),"15 to 20",AND(L148&gt;20,L148&lt;=30),"20 to 30",AND(L148&gt;30,L148&lt;=40),"30 to 40",AND(L148&gt;40,L148&lt;=50),"40 to 50",AND(L148&gt;50,L148&lt;=75),"50 to 75",AND(L148&gt;75,L148&lt;=100),"75 to 100",AND(L148&gt;100,L148&lt;=150),"100 to 150",AND(L148&gt;150,L148&lt;=200),"150 to 200",AND(L148&gt;200,L148&lt;=250),"200 to 250",AND(L148&gt;250,L148&lt;=300),"250 to 300",AND(L148&gt;300,L148&lt;=400),"300 to 400",AND(L148&gt;400,L148&lt;=500),"400 to 500",L148&gt;500,"500+")</f>
        <v>100 to 150</v>
      </c>
      <c r="L148" s="9">
        <f>_xlfn.XLOOKUP($E148,'Raw Data'!$E:$E,'Raw Data'!L:L,"ERROR",0,1)</f>
        <v>123.08</v>
      </c>
      <c r="M148" s="14" t="str">
        <f t="array" ref="M148">_xlfn.IFS(AND(N148&gt;0,N148&lt;=5),"0 to 5",AND(N148&gt;5,N148&lt;=10),"5 to 10",AND(N148&gt;10,N148&lt;=15),"10 to 15",AND(N148&gt;15,N148&lt;=20),"15 to 20",AND(N148&gt;20,N148&lt;=30),"20 to 30",AND(N148&gt;30,N148&lt;=40),"30 to 40",AND(N148&gt;40,N148&lt;=50),"40 to 50",AND(N148&gt;50,N148&lt;=75),"50 to 75",AND(N148&gt;75,N148&lt;=100),"75 to 100",AND(N148&gt;100,N148&lt;=150),"100 to 150",AND(N148&gt;150,N148&lt;=200),"150 to 200",AND(N148&gt;200,N148&lt;=250),"200 to 250",AND(N148&gt;250,N148&lt;=300),"250 to 300",AND(N148&gt;300,N148&lt;=400),"300 to 400",AND(N148&gt;400,N148&lt;=500),"400 to 500",N148&gt;500,"500+")</f>
        <v>100 to 150</v>
      </c>
      <c r="N148" s="9">
        <f>_xlfn.XLOOKUP($E148,'Raw Data'!$E:$E,'Raw Data'!N:N,"ERROR",0,1)</f>
        <v>123.08</v>
      </c>
      <c r="O148" s="14" t="str">
        <f t="array" ref="O148">_xlfn.IFS(P148=0,"No Discount",AND(P148&gt;0,P148&lt;=0.02),"0% to 2%",AND(P148&gt;0.02,P148&lt;=0.04),"2% to 4%",AND(P148&gt;0.04,P148&lt;=0.06),"4% to 6%",AND(P148&gt;0.06,P148&lt;=0.08),"6% to 8%",AND(P148&gt;0.08,P148&lt;=0.1),"8% to 10%",AND(P148&gt;0.1,P148&lt;=0.15),"10% to 15%",AND(P148&gt;0.15,P148&lt;=0.2),"15% to 20%",AND(P148&gt;0.2,P148&lt;=0.25),"20% to 25%",AND(P148&gt;0.25,P148&lt;=0.3),"25% to 30%",AND(P148&gt;0.3,P148&lt;=0.4),"30% to 40%",AND(P148&gt;0.4,P148&lt;=0.5),"40% to 50%",AND(P148&gt;0.5,P148&lt;=0.75),"50% to 75%",AND(P148&gt;0.75,P148&lt;=1),"75% to 100%")</f>
        <v>No Discount</v>
      </c>
      <c r="P148" s="10">
        <f>_xlfn.XLOOKUP($E148,'Raw Data'!$E:$E,'Raw Data'!P:P,"ERROR",0,1)</f>
        <v>0</v>
      </c>
      <c r="Q148" s="9">
        <f>_xlfn.XLOOKUP($E148,'Raw Data'!$E:$E,'Raw Data'!Q:Q,"ERROR",0,1)</f>
        <v>27.2</v>
      </c>
      <c r="R148" s="9" t="str">
        <f>_xlfn.XLOOKUP($E148,'Raw Data'!$E:$E,'Raw Data'!R:R,"ERROR",0,1)</f>
        <v>oz</v>
      </c>
      <c r="S148" s="5" t="str">
        <f t="array" ref="S148">_xlfn.IFS(AND(T148&gt;0,T148&lt;=0.05),"0 to 0.05",AND(T148&gt;0.05,T148&lt;=0.1),"0.05 to 0.1",AND(T148&gt;0.1,T148&lt;=0.2),"0.1 to 0.2",AND(T148&gt;0.2,T148&lt;=0.3),"0.2 to 0.3",AND(T148&gt;0.3,T148&lt;=0.4),"0.3 to 0.4",AND(T148&gt;0.4,T148&lt;=0.5),"0.4 to 0.5",AND(T148&gt;0.5,T148&lt;=0.75),"0.5 to 0.75",AND(T148&gt;0.75,T148&lt;=1),"0.75 to 1",AND(T148&gt;1,T148&lt;=2),"1 to 2",AND(T148&gt;2,T148&lt;=3),"2 to 3",AND(T148&gt;3,T148&lt;=4),"3 to 4",AND(T148&gt;4,T148&lt;=5),"4 to 5",AND(T148&gt;5,T148&lt;=10),"5 to 10",T148&gt;10,"10+")</f>
        <v>0.1 to 0.2</v>
      </c>
      <c r="T148" s="10">
        <f>_xlfn.XLOOKUP($E148,'Raw Data'!$E:$E,'Raw Data'!T:T,"ERROR",0,1)</f>
        <v>0.153026716266486</v>
      </c>
      <c r="U148" s="15" t="str">
        <f t="array" ref="U148">_xlfn.IFS(AND(V148&gt;0,V148&lt;=0.05),"0 to 0.05",AND(V148&gt;0.05,V148&lt;=0.1),"0.05 to 0.1",AND(V148&gt;0.1,V148&lt;=0.2),"0.1 to 0.2",AND(V148&gt;0.2,V148&lt;=0.3),"0.2 to 0.3",AND(V148&gt;0.3,V148&lt;=0.4),"0.3 to 0.4",AND(V148&gt;0.4,V148&lt;=0.5),"0.4 to 0.5",AND(V148&gt;0.5,V148&lt;=0.75),"0.5 to 0.75",AND(V148&gt;0.75,V148&lt;=1),"0.75 to 1",AND(V148&gt;1,V148&lt;=2),"1 to 2",AND(V148&gt;2,V148&lt;=3),"2 to 3",AND(V148&gt;3,V148&lt;=4),"3 to 4",AND(V148&gt;4,V148&lt;=5),"4 to 5",AND(V148&gt;5,V148&lt;=10),"5 to 10",V148&gt;10,"10+")</f>
        <v>0 to 0.05</v>
      </c>
      <c r="V148" s="10">
        <f>_xlfn.XLOOKUP($E148,'Raw Data'!$E:$E,'Raw Data'!V:V,"ERROR",0,1)</f>
        <v>0.0413172133919513</v>
      </c>
      <c r="W148" s="15" t="str">
        <f t="array" ref="W148">_xlfn.IFS(AND(X148&gt;0,X148&lt;=0.05),"0 to 0.05",AND(X148&gt;0.05,X148&lt;=0.1),"0.05 to 0.1",AND(X148&gt;0.1,X148&lt;=0.2),"0.1 to 0.2",AND(X148&gt;0.2,X148&lt;=0.3),"0.2 to 0.3",AND(X148&gt;0.3,X148&lt;=0.4),"0.3 to 0.4",AND(X148&gt;0.4,X148&lt;=0.5),"0.4 to 0.5",AND(X148&gt;0.5,X148&lt;=0.75),"0.5 to 0.75",AND(X148&gt;0.75,X148&lt;=1),"0.75 to 1",AND(X148&gt;1,X148&lt;=2),"1 to 2",AND(X148&gt;2,X148&lt;=3),"2 to 3",AND(X148&gt;3,X148&lt;=4),"3 to 4",AND(X148&gt;4,X148&lt;=5),"4 to 5",AND(X148&gt;5,X148&lt;=10),"5 to 10",X148&gt;10,"10+")</f>
        <v>0 to 0.05</v>
      </c>
      <c r="X148" s="16">
        <f t="shared" si="7"/>
        <v>0.0413172133919513</v>
      </c>
      <c r="Y148" s="5" t="str">
        <f t="array" ref="Y148">_xlfn.IFS(AND(Z148&gt;0,Z148&lt;=1),"0 to 1",AND(Z148&gt;1,Z148&lt;=2),"1 to 2",AND(Z148&gt;2,Z148&lt;=4),"2 to 4",AND(Z148&gt;4,Z148&lt;=6),"4 to 6",AND(Z148&gt;6,Z148&lt;=8),"6 to 8",AND(Z148&gt;8,Z148&lt;=10),"8 to 10",AND(Z148&gt;10,Z148&lt;=15),"10 to 15",AND(Z148&gt;15,Z148&lt;=20),"15 to 20",AND(Z148&gt;20,Z148&lt;=25),"20 to 25",AND(Z148&gt;25,Z148&lt;=30),"25 to 30",AND(Z148&gt;30,Z148&lt;=40),"30 to 40",AND(Z148&gt;40,Z148&lt;=50),"40 to 50",Z148&gt;50,"50+")</f>
        <v>25 to 30</v>
      </c>
      <c r="Z148" s="9">
        <f>_xlfn.XLOOKUP($E148,'Raw Data'!$E:$E,'Raw Data'!Z:Z,"ERROR",0,1)</f>
        <v>27.2</v>
      </c>
      <c r="AA148" s="9" t="str">
        <f>_xlfn.XLOOKUP($E148,'Raw Data'!$E:$E,'Raw Data'!AA:AA,"ERROR",0,1)</f>
        <v>oz</v>
      </c>
    </row>
    <row r="149" hidden="1" spans="1:27">
      <c r="A149" s="5" t="str">
        <f>_xlfn.XLOOKUP($E149,'Raw Data'!$E:$E,'Raw Data'!A:A,"ERROR",0,1)</f>
        <v>AE</v>
      </c>
      <c r="B149" s="5" t="str">
        <f>_xlfn.XLOOKUP($E149,'Raw Data'!$E:$E,'Raw Data'!B:B,"ERROR",0,1)</f>
        <v>Hair Mousses</v>
      </c>
      <c r="C149" s="5" t="str">
        <f>_xlfn.XLOOKUP($E149,'Raw Data'!$E:$E,'Raw Data'!C:C,"ERROR",0,1)</f>
        <v>living proof</v>
      </c>
      <c r="D149" s="5" t="str">
        <f>_xlfn.XLOOKUP($E149,'Raw Data'!$E:$E,'Raw Data'!D:D,"ERROR",0,1)</f>
        <v>www.amazon.ae/dp/B00ER4SYYY</v>
      </c>
      <c r="E149" s="5" t="s">
        <v>348</v>
      </c>
      <c r="F149" s="9" t="str">
        <f>_xlfn.XLOOKUP($E149,'Raw Data'!$E:$E,'Raw Data'!F:F,"ERROR",0,1)</f>
        <v>Living proof Full Thickening Mousse</v>
      </c>
      <c r="G149" s="10">
        <f>_xlfn.XLOOKUP($E149,'Raw Data'!$E:$E,'Raw Data'!G:G,"ERROR",0,1)</f>
        <v>4</v>
      </c>
      <c r="H149" s="9">
        <f>_xlfn.XLOOKUP($E149,'Raw Data'!$E:$E,'Raw Data'!H:H,"ERROR",0,1)</f>
        <v>597.39</v>
      </c>
      <c r="I149" s="9">
        <f>_xlfn.XLOOKUP($E149,'Raw Data'!$E:$E,'Raw Data'!I:I,"ERROR",0,1)</f>
        <v>0.000799798341409504</v>
      </c>
      <c r="J149" s="9" t="str">
        <f>_xlfn.XLOOKUP($E149,'Raw Data'!$E:$E,'Raw Data'!J:J,"ERROR",0,1)</f>
        <v>No</v>
      </c>
      <c r="K149" s="14" t="str">
        <f t="array" ref="K149">_xlfn.IFS(AND(L149&gt;0,L149&lt;=5),"0 to 5",AND(L149&gt;5,L149&lt;=10),"5 to 10",AND(L149&gt;10,L149&lt;=15),"10 to 15",AND(L149&gt;15,L149&lt;=20),"15 to 20",AND(L149&gt;20,L149&lt;=30),"20 to 30",AND(L149&gt;30,L149&lt;=40),"30 to 40",AND(L149&gt;40,L149&lt;=50),"40 to 50",AND(L149&gt;50,L149&lt;=75),"50 to 75",AND(L149&gt;75,L149&lt;=100),"75 to 100",AND(L149&gt;100,L149&lt;=150),"100 to 150",AND(L149&gt;150,L149&lt;=200),"150 to 200",AND(L149&gt;200,L149&lt;=250),"200 to 250",AND(L149&gt;250,L149&lt;=300),"250 to 300",AND(L149&gt;300,L149&lt;=400),"300 to 400",AND(L149&gt;400,L149&lt;=500),"400 to 500",L149&gt;500,"500+")</f>
        <v>150 to 200</v>
      </c>
      <c r="L149" s="9">
        <f>_xlfn.XLOOKUP($E149,'Raw Data'!$E:$E,'Raw Data'!L:L,"ERROR",0,1)</f>
        <v>171.82</v>
      </c>
      <c r="M149" s="14" t="str">
        <f t="array" ref="M149">_xlfn.IFS(AND(N149&gt;0,N149&lt;=5),"0 to 5",AND(N149&gt;5,N149&lt;=10),"5 to 10",AND(N149&gt;10,N149&lt;=15),"10 to 15",AND(N149&gt;15,N149&lt;=20),"15 to 20",AND(N149&gt;20,N149&lt;=30),"20 to 30",AND(N149&gt;30,N149&lt;=40),"30 to 40",AND(N149&gt;40,N149&lt;=50),"40 to 50",AND(N149&gt;50,N149&lt;=75),"50 to 75",AND(N149&gt;75,N149&lt;=100),"75 to 100",AND(N149&gt;100,N149&lt;=150),"100 to 150",AND(N149&gt;150,N149&lt;=200),"150 to 200",AND(N149&gt;200,N149&lt;=250),"200 to 250",AND(N149&gt;250,N149&lt;=300),"250 to 300",AND(N149&gt;300,N149&lt;=400),"300 to 400",AND(N149&gt;400,N149&lt;=500),"400 to 500",N149&gt;500,"500+")</f>
        <v>150 to 200</v>
      </c>
      <c r="N149" s="9">
        <f>_xlfn.XLOOKUP($E149,'Raw Data'!$E:$E,'Raw Data'!N:N,"ERROR",0,1)</f>
        <v>172.71</v>
      </c>
      <c r="O149" s="14" t="str">
        <f t="array" ref="O149">_xlfn.IFS(P149=0,"No Discount",AND(P149&gt;0,P149&lt;=0.02),"0% to 2%",AND(P149&gt;0.02,P149&lt;=0.04),"2% to 4%",AND(P149&gt;0.04,P149&lt;=0.06),"4% to 6%",AND(P149&gt;0.06,P149&lt;=0.08),"6% to 8%",AND(P149&gt;0.08,P149&lt;=0.1),"8% to 10%",AND(P149&gt;0.1,P149&lt;=0.15),"10% to 15%",AND(P149&gt;0.15,P149&lt;=0.2),"15% to 20%",AND(P149&gt;0.2,P149&lt;=0.25),"20% to 25%",AND(P149&gt;0.25,P149&lt;=0.3),"25% to 30%",AND(P149&gt;0.3,P149&lt;=0.4),"30% to 40%",AND(P149&gt;0.4,P149&lt;=0.5),"40% to 50%",AND(P149&gt;0.5,P149&lt;=0.75),"50% to 75%",AND(P149&gt;0.75,P149&lt;=1),"75% to 100%")</f>
        <v>0% to 2%</v>
      </c>
      <c r="P149" s="10">
        <f>_xlfn.XLOOKUP($E149,'Raw Data'!$E:$E,'Raw Data'!P:P,"ERROR",0,1)</f>
        <v>0.00515314689363682</v>
      </c>
      <c r="Q149" s="9">
        <f>_xlfn.XLOOKUP($E149,'Raw Data'!$E:$E,'Raw Data'!Q:Q,"ERROR",0,1)</f>
        <v>0</v>
      </c>
      <c r="R149" s="9">
        <f>_xlfn.XLOOKUP($E149,'Raw Data'!$E:$E,'Raw Data'!R:R,"ERROR",0,1)</f>
        <v>0</v>
      </c>
      <c r="S149" s="5" t="e">
        <f t="array" ref="S149">_xlfn.IFS(AND(T149&gt;0,T149&lt;=0.05),"0 to 0.05",AND(T149&gt;0.05,T149&lt;=0.1),"0.05 to 0.1",AND(T149&gt;0.1,T149&lt;=0.2),"0.1 to 0.2",AND(T149&gt;0.2,T149&lt;=0.3),"0.2 to 0.3",AND(T149&gt;0.3,T149&lt;=0.4),"0.3 to 0.4",AND(T149&gt;0.4,T149&lt;=0.5),"0.4 to 0.5",AND(T149&gt;0.5,T149&lt;=0.75),"0.5 to 0.75",AND(T149&gt;0.75,T149&lt;=1),"0.75 to 1",AND(T149&gt;1,T149&lt;=2),"1 to 2",AND(T149&gt;2,T149&lt;=3),"2 to 3",AND(T149&gt;3,T149&lt;=4),"3 to 4",AND(T149&gt;4,T149&lt;=5),"4 to 5",AND(T149&gt;5,T149&lt;=10),"5 to 10",T149&gt;10,"10+")</f>
        <v>#N/A</v>
      </c>
      <c r="T149" s="10">
        <f>_xlfn.XLOOKUP($E149,'Raw Data'!$E:$E,'Raw Data'!T:T,"ERROR",0,1)</f>
        <v>0</v>
      </c>
      <c r="U149" s="15" t="e">
        <f t="array" ref="U149">_xlfn.IFS(AND(V149&gt;0,V149&lt;=0.05),"0 to 0.05",AND(V149&gt;0.05,V149&lt;=0.1),"0.05 to 0.1",AND(V149&gt;0.1,V149&lt;=0.2),"0.1 to 0.2",AND(V149&gt;0.2,V149&lt;=0.3),"0.2 to 0.3",AND(V149&gt;0.3,V149&lt;=0.4),"0.3 to 0.4",AND(V149&gt;0.4,V149&lt;=0.5),"0.4 to 0.5",AND(V149&gt;0.5,V149&lt;=0.75),"0.5 to 0.75",AND(V149&gt;0.75,V149&lt;=1),"0.75 to 1",AND(V149&gt;1,V149&lt;=2),"1 to 2",AND(V149&gt;2,V149&lt;=3),"2 to 3",AND(V149&gt;3,V149&lt;=4),"3 to 4",AND(V149&gt;4,V149&lt;=5),"4 to 5",AND(V149&gt;5,V149&lt;=10),"5 to 10",V149&gt;10,"10+")</f>
        <v>#N/A</v>
      </c>
      <c r="V149" s="10">
        <f>_xlfn.XLOOKUP($E149,'Raw Data'!$E:$E,'Raw Data'!V:V,"ERROR",0,1)</f>
        <v>0</v>
      </c>
      <c r="W149" s="15" t="e">
        <f t="array" ref="W149">_xlfn.IFS(AND(X149&gt;0,X149&lt;=0.05),"0 to 0.05",AND(X149&gt;0.05,X149&lt;=0.1),"0.05 to 0.1",AND(X149&gt;0.1,X149&lt;=0.2),"0.1 to 0.2",AND(X149&gt;0.2,X149&lt;=0.3),"0.2 to 0.3",AND(X149&gt;0.3,X149&lt;=0.4),"0.3 to 0.4",AND(X149&gt;0.4,X149&lt;=0.5),"0.4 to 0.5",AND(X149&gt;0.5,X149&lt;=0.75),"0.5 to 0.75",AND(X149&gt;0.75,X149&lt;=1),"0.75 to 1",AND(X149&gt;1,X149&lt;=2),"1 to 2",AND(X149&gt;2,X149&lt;=3),"2 to 3",AND(X149&gt;3,X149&lt;=4),"3 to 4",AND(X149&gt;4,X149&lt;=5),"4 to 5",AND(X149&gt;5,X149&lt;=10),"5 to 10",X149&gt;10,"10+")</f>
        <v>#DIV/0!</v>
      </c>
      <c r="X149" s="16" t="e">
        <f t="shared" si="7"/>
        <v>#DIV/0!</v>
      </c>
      <c r="Y149" s="5" t="e">
        <f t="array" ref="Y149">_xlfn.IFS(AND(Z149&gt;0,Z149&lt;=1),"0 to 1",AND(Z149&gt;1,Z149&lt;=2),"1 to 2",AND(Z149&gt;2,Z149&lt;=4),"2 to 4",AND(Z149&gt;4,Z149&lt;=6),"4 to 6",AND(Z149&gt;6,Z149&lt;=8),"6 to 8",AND(Z149&gt;8,Z149&lt;=10),"8 to 10",AND(Z149&gt;10,Z149&lt;=15),"10 to 15",AND(Z149&gt;15,Z149&lt;=20),"15 to 20",AND(Z149&gt;20,Z149&lt;=25),"20 to 25",AND(Z149&gt;25,Z149&lt;=30),"25 to 30",AND(Z149&gt;30,Z149&lt;=40),"30 to 40",AND(Z149&gt;40,Z149&lt;=50),"40 to 50",Z149&gt;50,"50+")</f>
        <v>#N/A</v>
      </c>
      <c r="Z149" s="9">
        <f>_xlfn.XLOOKUP($E149,'Raw Data'!$E:$E,'Raw Data'!Z:Z,"ERROR",0,1)</f>
        <v>0</v>
      </c>
      <c r="AA149" s="9">
        <f>_xlfn.XLOOKUP($E149,'Raw Data'!$E:$E,'Raw Data'!AA:AA,"ERROR",0,1)</f>
        <v>0</v>
      </c>
    </row>
    <row r="150" hidden="1" spans="1:27">
      <c r="A150" s="5" t="str">
        <f>_xlfn.XLOOKUP($E150,'Raw Data'!$E:$E,'Raw Data'!A:A,"ERROR",0,1)</f>
        <v>AE</v>
      </c>
      <c r="B150" s="5" t="str">
        <f>_xlfn.XLOOKUP($E150,'Raw Data'!$E:$E,'Raw Data'!B:B,"ERROR",0,1)</f>
        <v>Hair Mousses</v>
      </c>
      <c r="C150" s="5" t="str">
        <f>_xlfn.XLOOKUP($E150,'Raw Data'!$E:$E,'Raw Data'!C:C,"ERROR",0,1)</f>
        <v>Bellouis</v>
      </c>
      <c r="D150" s="5" t="str">
        <f>_xlfn.XLOOKUP($E150,'Raw Data'!$E:$E,'Raw Data'!D:D,"ERROR",0,1)</f>
        <v>www.amazon.ae/dp/B09X43JK2D</v>
      </c>
      <c r="E150" s="5" t="s">
        <v>349</v>
      </c>
      <c r="F150" s="9" t="str">
        <f>_xlfn.XLOOKUP($E150,'Raw Data'!$E:$E,'Raw Data'!F:F,"ERROR",0,1)</f>
        <v>Bellouis Lace Tint  Mousse , Melting  Hair   Mousse , Tinting  Foam , Wig Tint 200ml/7fl.oz, Dark Brown</v>
      </c>
      <c r="G150" s="10">
        <f>_xlfn.XLOOKUP($E150,'Raw Data'!$E:$E,'Raw Data'!G:G,"ERROR",0,1)</f>
        <v>6</v>
      </c>
      <c r="H150" s="9">
        <f>_xlfn.XLOOKUP($E150,'Raw Data'!$E:$E,'Raw Data'!H:H,"ERROR",0,1)</f>
        <v>595.75</v>
      </c>
      <c r="I150" s="9">
        <f>_xlfn.XLOOKUP($E150,'Raw Data'!$E:$E,'Raw Data'!I:I,"ERROR",0,1)</f>
        <v>0.000797602674793204</v>
      </c>
      <c r="J150" s="9" t="str">
        <f>_xlfn.XLOOKUP($E150,'Raw Data'!$E:$E,'Raw Data'!J:J,"ERROR",0,1)</f>
        <v>No</v>
      </c>
      <c r="K150" s="14" t="str">
        <f t="array" ref="K150">_xlfn.IFS(AND(L150&gt;0,L150&lt;=5),"0 to 5",AND(L150&gt;5,L150&lt;=10),"5 to 10",AND(L150&gt;10,L150&lt;=15),"10 to 15",AND(L150&gt;15,L150&lt;=20),"15 to 20",AND(L150&gt;20,L150&lt;=30),"20 to 30",AND(L150&gt;30,L150&lt;=40),"30 to 40",AND(L150&gt;40,L150&lt;=50),"40 to 50",AND(L150&gt;50,L150&lt;=75),"50 to 75",AND(L150&gt;75,L150&lt;=100),"75 to 100",AND(L150&gt;100,L150&lt;=150),"100 to 150",AND(L150&gt;150,L150&lt;=200),"150 to 200",AND(L150&gt;200,L150&lt;=250),"200 to 250",AND(L150&gt;250,L150&lt;=300),"250 to 300",AND(L150&gt;300,L150&lt;=400),"300 to 400",AND(L150&gt;400,L150&lt;=500),"400 to 500",L150&gt;500,"500+")</f>
        <v>75 to 100</v>
      </c>
      <c r="L150" s="9">
        <f>_xlfn.XLOOKUP($E150,'Raw Data'!$E:$E,'Raw Data'!L:L,"ERROR",0,1)</f>
        <v>83.16</v>
      </c>
      <c r="M150" s="14" t="str">
        <f t="array" ref="M150">_xlfn.IFS(AND(N150&gt;0,N150&lt;=5),"0 to 5",AND(N150&gt;5,N150&lt;=10),"5 to 10",AND(N150&gt;10,N150&lt;=15),"10 to 15",AND(N150&gt;15,N150&lt;=20),"15 to 20",AND(N150&gt;20,N150&lt;=30),"20 to 30",AND(N150&gt;30,N150&lt;=40),"30 to 40",AND(N150&gt;40,N150&lt;=50),"40 to 50",AND(N150&gt;50,N150&lt;=75),"50 to 75",AND(N150&gt;75,N150&lt;=100),"75 to 100",AND(N150&gt;100,N150&lt;=150),"100 to 150",AND(N150&gt;150,N150&lt;=200),"150 to 200",AND(N150&gt;200,N150&lt;=250),"200 to 250",AND(N150&gt;250,N150&lt;=300),"250 to 300",AND(N150&gt;300,N150&lt;=400),"300 to 400",AND(N150&gt;400,N150&lt;=500),"400 to 500",N150&gt;500,"500+")</f>
        <v>100 to 150</v>
      </c>
      <c r="N150" s="9">
        <f>_xlfn.XLOOKUP($E150,'Raw Data'!$E:$E,'Raw Data'!N:N,"ERROR",0,1)</f>
        <v>102.04</v>
      </c>
      <c r="O150" s="14" t="str">
        <f t="array" ref="O150">_xlfn.IFS(P150=0,"No Discount",AND(P150&gt;0,P150&lt;=0.02),"0% to 2%",AND(P150&gt;0.02,P150&lt;=0.04),"2% to 4%",AND(P150&gt;0.04,P150&lt;=0.06),"4% to 6%",AND(P150&gt;0.06,P150&lt;=0.08),"6% to 8%",AND(P150&gt;0.08,P150&lt;=0.1),"8% to 10%",AND(P150&gt;0.1,P150&lt;=0.15),"10% to 15%",AND(P150&gt;0.15,P150&lt;=0.2),"15% to 20%",AND(P150&gt;0.2,P150&lt;=0.25),"20% to 25%",AND(P150&gt;0.25,P150&lt;=0.3),"25% to 30%",AND(P150&gt;0.3,P150&lt;=0.4),"30% to 40%",AND(P150&gt;0.4,P150&lt;=0.5),"40% to 50%",AND(P150&gt;0.5,P150&lt;=0.75),"50% to 75%",AND(P150&gt;0.75,P150&lt;=1),"75% to 100%")</f>
        <v>15% to 20%</v>
      </c>
      <c r="P150" s="10">
        <f>_xlfn.XLOOKUP($E150,'Raw Data'!$E:$E,'Raw Data'!P:P,"ERROR",0,1)</f>
        <v>0.185025480203842</v>
      </c>
      <c r="Q150" s="9">
        <f>_xlfn.XLOOKUP($E150,'Raw Data'!$E:$E,'Raw Data'!Q:Q,"ERROR",0,1)</f>
        <v>200</v>
      </c>
      <c r="R150" s="9" t="str">
        <f>_xlfn.XLOOKUP($E150,'Raw Data'!$E:$E,'Raw Data'!R:R,"ERROR",0,1)</f>
        <v>ml</v>
      </c>
      <c r="S150" s="5" t="str">
        <f t="array" ref="S150">_xlfn.IFS(AND(T150&gt;0,T150&lt;=0.05),"0 to 0.05",AND(T150&gt;0.05,T150&lt;=0.1),"0.05 to 0.1",AND(T150&gt;0.1,T150&lt;=0.2),"0.1 to 0.2",AND(T150&gt;0.2,T150&lt;=0.3),"0.2 to 0.3",AND(T150&gt;0.3,T150&lt;=0.4),"0.3 to 0.4",AND(T150&gt;0.4,T150&lt;=0.5),"0.4 to 0.5",AND(T150&gt;0.5,T150&lt;=0.75),"0.5 to 0.75",AND(T150&gt;0.75,T150&lt;=1),"0.75 to 1",AND(T150&gt;1,T150&lt;=2),"1 to 2",AND(T150&gt;2,T150&lt;=3),"2 to 3",AND(T150&gt;3,T150&lt;=4),"3 to 4",AND(T150&gt;4,T150&lt;=5),"4 to 5",AND(T150&gt;5,T150&lt;=10),"5 to 10",T150&gt;10,"10+")</f>
        <v>0.4 to 0.5</v>
      </c>
      <c r="T150" s="10">
        <f>_xlfn.XLOOKUP($E150,'Raw Data'!$E:$E,'Raw Data'!T:T,"ERROR",0,1)</f>
        <v>0.416022155831214</v>
      </c>
      <c r="U150" s="15" t="str">
        <f t="array" ref="U150">_xlfn.IFS(AND(V150&gt;0,V150&lt;=0.05),"0 to 0.05",AND(V150&gt;0.05,V150&lt;=0.1),"0.05 to 0.1",AND(V150&gt;0.1,V150&lt;=0.2),"0.1 to 0.2",AND(V150&gt;0.2,V150&lt;=0.3),"0.2 to 0.3",AND(V150&gt;0.3,V150&lt;=0.4),"0.3 to 0.4",AND(V150&gt;0.4,V150&lt;=0.5),"0.4 to 0.5",AND(V150&gt;0.5,V150&lt;=0.75),"0.5 to 0.75",AND(V150&gt;0.75,V150&lt;=1),"0.75 to 1",AND(V150&gt;1,V150&lt;=2),"1 to 2",AND(V150&gt;2,V150&lt;=3),"2 to 3",AND(V150&gt;3,V150&lt;=4),"3 to 4",AND(V150&gt;4,V150&lt;=5),"4 to 5",AND(V150&gt;5,V150&lt;=10),"5 to 10",V150&gt;10,"10+")</f>
        <v>0.1 to 0.2</v>
      </c>
      <c r="V150" s="10">
        <f>_xlfn.XLOOKUP($E150,'Raw Data'!$E:$E,'Raw Data'!V:V,"ERROR",0,1)</f>
        <v>0.137827599938367</v>
      </c>
      <c r="W150" s="15" t="str">
        <f t="array" ref="W150">_xlfn.IFS(AND(X150&gt;0,X150&lt;=0.05),"0 to 0.05",AND(X150&gt;0.05,X150&lt;=0.1),"0.05 to 0.1",AND(X150&gt;0.1,X150&lt;=0.2),"0.1 to 0.2",AND(X150&gt;0.2,X150&lt;=0.3),"0.2 to 0.3",AND(X150&gt;0.3,X150&lt;=0.4),"0.3 to 0.4",AND(X150&gt;0.4,X150&lt;=0.5),"0.4 to 0.5",AND(X150&gt;0.5,X150&lt;=0.75),"0.5 to 0.75",AND(X150&gt;0.75,X150&lt;=1),"0.75 to 1",AND(X150&gt;1,X150&lt;=2),"1 to 2",AND(X150&gt;2,X150&lt;=3),"2 to 3",AND(X150&gt;3,X150&lt;=4),"3 to 4",AND(X150&gt;4,X150&lt;=5),"4 to 5",AND(X150&gt;5,X150&lt;=10),"5 to 10",X150&gt;10,"10+")</f>
        <v>0.1 to 0.2</v>
      </c>
      <c r="X150" s="16">
        <f t="shared" si="7"/>
        <v>0.112325982074428</v>
      </c>
      <c r="Y150" s="5" t="str">
        <f t="array" ref="Y150">_xlfn.IFS(AND(Z150&gt;0,Z150&lt;=1),"0 to 1",AND(Z150&gt;1,Z150&lt;=2),"1 to 2",AND(Z150&gt;2,Z150&lt;=4),"2 to 4",AND(Z150&gt;4,Z150&lt;=6),"4 to 6",AND(Z150&gt;6,Z150&lt;=8),"6 to 8",AND(Z150&gt;8,Z150&lt;=10),"8 to 10",AND(Z150&gt;10,Z150&lt;=15),"10 to 15",AND(Z150&gt;15,Z150&lt;=20),"15 to 20",AND(Z150&gt;20,Z150&lt;=25),"20 to 25",AND(Z150&gt;25,Z150&lt;=30),"25 to 30",AND(Z150&gt;30,Z150&lt;=40),"30 to 40",AND(Z150&gt;40,Z150&lt;=50),"40 to 50",Z150&gt;50,"50+")</f>
        <v>6 to 8</v>
      </c>
      <c r="Z150" s="9">
        <f>_xlfn.XLOOKUP($E150,'Raw Data'!$E:$E,'Raw Data'!Z:Z,"ERROR",0,1)</f>
        <v>6.76</v>
      </c>
      <c r="AA150" s="9" t="str">
        <f>_xlfn.XLOOKUP($E150,'Raw Data'!$E:$E,'Raw Data'!AA:AA,"ERROR",0,1)</f>
        <v>oz</v>
      </c>
    </row>
    <row r="151" hidden="1" spans="1:27">
      <c r="A151" s="5" t="str">
        <f>_xlfn.XLOOKUP($E151,'Raw Data'!$E:$E,'Raw Data'!A:A,"ERROR",0,1)</f>
        <v>AE</v>
      </c>
      <c r="B151" s="5" t="str">
        <f>_xlfn.XLOOKUP($E151,'Raw Data'!$E:$E,'Raw Data'!B:B,"ERROR",0,1)</f>
        <v>Hair Mousses</v>
      </c>
      <c r="C151" s="5" t="str">
        <f>_xlfn.XLOOKUP($E151,'Raw Data'!$E:$E,'Raw Data'!C:C,"ERROR",0,1)</f>
        <v>Tresemme</v>
      </c>
      <c r="D151" s="5" t="str">
        <f>_xlfn.XLOOKUP($E151,'Raw Data'!$E:$E,'Raw Data'!D:D,"ERROR",0,1)</f>
        <v>www.amazon.ae/dp/B01BVIOD6G</v>
      </c>
      <c r="E151" s="5" t="s">
        <v>350</v>
      </c>
      <c r="F151" s="9" t="str">
        <f>_xlfn.XLOOKUP($E151,'Raw Data'!$E:$E,'Raw Data'!F:F,"ERROR",0,1)</f>
        <v>TRESemmÃ© Hair  Mousse  Extra Hold, White, 2 Oz</v>
      </c>
      <c r="G151" s="10">
        <f>_xlfn.XLOOKUP($E151,'Raw Data'!$E:$E,'Raw Data'!G:G,"ERROR",0,1)</f>
        <v>8</v>
      </c>
      <c r="H151" s="9">
        <f>_xlfn.XLOOKUP($E151,'Raw Data'!$E:$E,'Raw Data'!H:H,"ERROR",0,1)</f>
        <v>578.06</v>
      </c>
      <c r="I151" s="9">
        <f>_xlfn.XLOOKUP($E151,'Raw Data'!$E:$E,'Raw Data'!I:I,"ERROR",0,1)</f>
        <v>0.000773918929401527</v>
      </c>
      <c r="J151" s="9" t="str">
        <f>_xlfn.XLOOKUP($E151,'Raw Data'!$E:$E,'Raw Data'!J:J,"ERROR",0,1)</f>
        <v>No</v>
      </c>
      <c r="K151" s="14" t="str">
        <f t="array" ref="K151">_xlfn.IFS(AND(L151&gt;0,L151&lt;=5),"0 to 5",AND(L151&gt;5,L151&lt;=10),"5 to 10",AND(L151&gt;10,L151&lt;=15),"10 to 15",AND(L151&gt;15,L151&lt;=20),"15 to 20",AND(L151&gt;20,L151&lt;=30),"20 to 30",AND(L151&gt;30,L151&lt;=40),"30 to 40",AND(L151&gt;40,L151&lt;=50),"40 to 50",AND(L151&gt;50,L151&lt;=75),"50 to 75",AND(L151&gt;75,L151&lt;=100),"75 to 100",AND(L151&gt;100,L151&lt;=150),"100 to 150",AND(L151&gt;150,L151&lt;=200),"150 to 200",AND(L151&gt;200,L151&lt;=250),"200 to 250",AND(L151&gt;250,L151&lt;=300),"250 to 300",AND(L151&gt;300,L151&lt;=400),"300 to 400",AND(L151&gt;400,L151&lt;=500),"400 to 500",L151&gt;500,"500+")</f>
        <v>75 to 100</v>
      </c>
      <c r="L151" s="9">
        <f>_xlfn.XLOOKUP($E151,'Raw Data'!$E:$E,'Raw Data'!L:L,"ERROR",0,1)</f>
        <v>75.06</v>
      </c>
      <c r="M151" s="14" t="str">
        <f t="array" ref="M151">_xlfn.IFS(AND(N151&gt;0,N151&lt;=5),"0 to 5",AND(N151&gt;5,N151&lt;=10),"5 to 10",AND(N151&gt;10,N151&lt;=15),"10 to 15",AND(N151&gt;15,N151&lt;=20),"15 to 20",AND(N151&gt;20,N151&lt;=30),"20 to 30",AND(N151&gt;30,N151&lt;=40),"30 to 40",AND(N151&gt;40,N151&lt;=50),"40 to 50",AND(N151&gt;50,N151&lt;=75),"50 to 75",AND(N151&gt;75,N151&lt;=100),"75 to 100",AND(N151&gt;100,N151&lt;=150),"100 to 150",AND(N151&gt;150,N151&lt;=200),"150 to 200",AND(N151&gt;200,N151&lt;=250),"200 to 250",AND(N151&gt;250,N151&lt;=300),"250 to 300",AND(N151&gt;300,N151&lt;=400),"300 to 400",AND(N151&gt;400,N151&lt;=500),"400 to 500",N151&gt;500,"500+")</f>
        <v>75 to 100</v>
      </c>
      <c r="N151" s="9">
        <f>_xlfn.XLOOKUP($E151,'Raw Data'!$E:$E,'Raw Data'!N:N,"ERROR",0,1)</f>
        <v>77.1</v>
      </c>
      <c r="O151" s="14" t="str">
        <f t="array" ref="O151">_xlfn.IFS(P151=0,"No Discount",AND(P151&gt;0,P151&lt;=0.02),"0% to 2%",AND(P151&gt;0.02,P151&lt;=0.04),"2% to 4%",AND(P151&gt;0.04,P151&lt;=0.06),"4% to 6%",AND(P151&gt;0.06,P151&lt;=0.08),"6% to 8%",AND(P151&gt;0.08,P151&lt;=0.1),"8% to 10%",AND(P151&gt;0.1,P151&lt;=0.15),"10% to 15%",AND(P151&gt;0.15,P151&lt;=0.2),"15% to 20%",AND(P151&gt;0.2,P151&lt;=0.25),"20% to 25%",AND(P151&gt;0.25,P151&lt;=0.3),"25% to 30%",AND(P151&gt;0.3,P151&lt;=0.4),"30% to 40%",AND(P151&gt;0.4,P151&lt;=0.5),"40% to 50%",AND(P151&gt;0.5,P151&lt;=0.75),"50% to 75%",AND(P151&gt;0.75,P151&lt;=1),"75% to 100%")</f>
        <v>2% to 4%</v>
      </c>
      <c r="P151" s="10">
        <f>_xlfn.XLOOKUP($E151,'Raw Data'!$E:$E,'Raw Data'!P:P,"ERROR",0,1)</f>
        <v>0.0264591439688715</v>
      </c>
      <c r="Q151" s="9">
        <f>_xlfn.XLOOKUP($E151,'Raw Data'!$E:$E,'Raw Data'!Q:Q,"ERROR",0,1)</f>
        <v>2</v>
      </c>
      <c r="R151" s="9" t="str">
        <f>_xlfn.XLOOKUP($E151,'Raw Data'!$E:$E,'Raw Data'!R:R,"ERROR",0,1)</f>
        <v>oz</v>
      </c>
      <c r="S151" s="5" t="str">
        <f t="array" ref="S151">_xlfn.IFS(AND(T151&gt;0,T151&lt;=0.05),"0 to 0.05",AND(T151&gt;0.05,T151&lt;=0.1),"0.05 to 0.1",AND(T151&gt;0.1,T151&lt;=0.2),"0.1 to 0.2",AND(T151&gt;0.2,T151&lt;=0.3),"0.2 to 0.3",AND(T151&gt;0.3,T151&lt;=0.4),"0.3 to 0.4",AND(T151&gt;0.4,T151&lt;=0.5),"0.4 to 0.5",AND(T151&gt;0.5,T151&lt;=0.75),"0.5 to 0.75",AND(T151&gt;0.75,T151&lt;=1),"0.75 to 1",AND(T151&gt;1,T151&lt;=2),"1 to 2",AND(T151&gt;2,T151&lt;=3),"2 to 3",AND(T151&gt;3,T151&lt;=4),"3 to 4",AND(T151&gt;4,T151&lt;=5),"4 to 5",AND(T151&gt;5,T151&lt;=10),"5 to 10",T151&gt;10,"10+")</f>
        <v>1 to 2</v>
      </c>
      <c r="T151" s="10">
        <f>_xlfn.XLOOKUP($E151,'Raw Data'!$E:$E,'Raw Data'!T:T,"ERROR",0,1)</f>
        <v>1.26919174839364</v>
      </c>
      <c r="U151" s="15" t="str">
        <f t="array" ref="U151">_xlfn.IFS(AND(V151&gt;0,V151&lt;=0.05),"0 to 0.05",AND(V151&gt;0.05,V151&lt;=0.1),"0.05 to 0.1",AND(V151&gt;0.1,V151&lt;=0.2),"0.1 to 0.2",AND(V151&gt;0.2,V151&lt;=0.3),"0.2 to 0.3",AND(V151&gt;0.3,V151&lt;=0.4),"0.3 to 0.4",AND(V151&gt;0.4,V151&lt;=0.5),"0.4 to 0.5",AND(V151&gt;0.5,V151&lt;=0.75),"0.5 to 0.75",AND(V151&gt;0.75,V151&lt;=1),"0.75 to 1",AND(V151&gt;1,V151&lt;=2),"1 to 2",AND(V151&gt;2,V151&lt;=3),"2 to 3",AND(V151&gt;3,V151&lt;=4),"3 to 4",AND(V151&gt;4,V151&lt;=5),"4 to 5",AND(V151&gt;5,V151&lt;=10),"5 to 10",V151&gt;10,"10+")</f>
        <v>0.3 to 0.4</v>
      </c>
      <c r="V151" s="10">
        <f>_xlfn.XLOOKUP($E151,'Raw Data'!$E:$E,'Raw Data'!V:V,"ERROR",0,1)</f>
        <v>0.351995265471762</v>
      </c>
      <c r="W151" s="15" t="str">
        <f t="array" ref="W151">_xlfn.IFS(AND(X151&gt;0,X151&lt;=0.05),"0 to 0.05",AND(X151&gt;0.05,X151&lt;=0.1),"0.05 to 0.1",AND(X151&gt;0.1,X151&lt;=0.2),"0.1 to 0.2",AND(X151&gt;0.2,X151&lt;=0.3),"0.2 to 0.3",AND(X151&gt;0.3,X151&lt;=0.4),"0.3 to 0.4",AND(X151&gt;0.4,X151&lt;=0.5),"0.4 to 0.5",AND(X151&gt;0.5,X151&lt;=0.75),"0.5 to 0.75",AND(X151&gt;0.75,X151&lt;=1),"0.75 to 1",AND(X151&gt;1,X151&lt;=2),"1 to 2",AND(X151&gt;2,X151&lt;=3),"2 to 3",AND(X151&gt;3,X151&lt;=4),"3 to 4",AND(X151&gt;4,X151&lt;=5),"4 to 5",AND(X151&gt;5,X151&lt;=10),"5 to 10",X151&gt;10,"10+")</f>
        <v>0.3 to 0.4</v>
      </c>
      <c r="X151" s="16">
        <f t="shared" si="7"/>
        <v>0.342681772066283</v>
      </c>
      <c r="Y151" s="5" t="str">
        <f t="array" ref="Y151">_xlfn.IFS(AND(Z151&gt;0,Z151&lt;=1),"0 to 1",AND(Z151&gt;1,Z151&lt;=2),"1 to 2",AND(Z151&gt;2,Z151&lt;=4),"2 to 4",AND(Z151&gt;4,Z151&lt;=6),"4 to 6",AND(Z151&gt;6,Z151&lt;=8),"6 to 8",AND(Z151&gt;8,Z151&lt;=10),"8 to 10",AND(Z151&gt;10,Z151&lt;=15),"10 to 15",AND(Z151&gt;15,Z151&lt;=20),"15 to 20",AND(Z151&gt;20,Z151&lt;=25),"20 to 25",AND(Z151&gt;25,Z151&lt;=30),"25 to 30",AND(Z151&gt;30,Z151&lt;=40),"30 to 40",AND(Z151&gt;40,Z151&lt;=50),"40 to 50",Z151&gt;50,"50+")</f>
        <v>1 to 2</v>
      </c>
      <c r="Z151" s="9">
        <f>_xlfn.XLOOKUP($E151,'Raw Data'!$E:$E,'Raw Data'!Z:Z,"ERROR",0,1)</f>
        <v>2</v>
      </c>
      <c r="AA151" s="9" t="str">
        <f>_xlfn.XLOOKUP($E151,'Raw Data'!$E:$E,'Raw Data'!AA:AA,"ERROR",0,1)</f>
        <v>oz</v>
      </c>
    </row>
    <row r="152" hidden="1" spans="1:27">
      <c r="A152" s="5" t="str">
        <f>_xlfn.XLOOKUP($E152,'Raw Data'!$E:$E,'Raw Data'!A:A,"ERROR",0,1)</f>
        <v>AE</v>
      </c>
      <c r="B152" s="5" t="str">
        <f>_xlfn.XLOOKUP($E152,'Raw Data'!$E:$E,'Raw Data'!B:B,"ERROR",0,1)</f>
        <v>Hair Mousses</v>
      </c>
      <c r="C152" s="5" t="str">
        <f>_xlfn.XLOOKUP($E152,'Raw Data'!$E:$E,'Raw Data'!C:C,"ERROR",0,1)</f>
        <v>r+co</v>
      </c>
      <c r="D152" s="5" t="str">
        <f>_xlfn.XLOOKUP($E152,'Raw Data'!$E:$E,'Raw Data'!D:D,"ERROR",0,1)</f>
        <v>www.amazon.ae/dp/B01695VXTQ</v>
      </c>
      <c r="E152" s="5" t="s">
        <v>351</v>
      </c>
      <c r="F152" s="9" t="str">
        <f>_xlfn.XLOOKUP($E152,'Raw Data'!$E:$E,'Raw Data'!F:F,"ERROR",0,1)</f>
        <v>R+Co Aircraft Pomade Mousse</v>
      </c>
      <c r="G152" s="10">
        <f>_xlfn.XLOOKUP($E152,'Raw Data'!$E:$E,'Raw Data'!G:G,"ERROR",0,1)</f>
        <v>4</v>
      </c>
      <c r="H152" s="9">
        <f>_xlfn.XLOOKUP($E152,'Raw Data'!$E:$E,'Raw Data'!H:H,"ERROR",0,1)</f>
        <v>570.87</v>
      </c>
      <c r="I152" s="9">
        <f>_xlfn.XLOOKUP($E152,'Raw Data'!$E:$E,'Raw Data'!I:I,"ERROR",0,1)</f>
        <v>0.000764292805638601</v>
      </c>
      <c r="J152" s="9" t="str">
        <f>_xlfn.XLOOKUP($E152,'Raw Data'!$E:$E,'Raw Data'!J:J,"ERROR",0,1)</f>
        <v>No</v>
      </c>
      <c r="K152" s="14" t="str">
        <f t="array" ref="K152">_xlfn.IFS(AND(L152&gt;0,L152&lt;=5),"0 to 5",AND(L152&gt;5,L152&lt;=10),"5 to 10",AND(L152&gt;10,L152&lt;=15),"10 to 15",AND(L152&gt;15,L152&lt;=20),"15 to 20",AND(L152&gt;20,L152&lt;=30),"20 to 30",AND(L152&gt;30,L152&lt;=40),"30 to 40",AND(L152&gt;40,L152&lt;=50),"40 to 50",AND(L152&gt;50,L152&lt;=75),"50 to 75",AND(L152&gt;75,L152&lt;=100),"75 to 100",AND(L152&gt;100,L152&lt;=150),"100 to 150",AND(L152&gt;150,L152&lt;=200),"150 to 200",AND(L152&gt;200,L152&lt;=250),"200 to 250",AND(L152&gt;250,L152&lt;=300),"250 to 300",AND(L152&gt;300,L152&lt;=400),"300 to 400",AND(L152&gt;400,L152&lt;=500),"400 to 500",L152&gt;500,"500+")</f>
        <v>150 to 200</v>
      </c>
      <c r="L152" s="9">
        <f>_xlfn.XLOOKUP($E152,'Raw Data'!$E:$E,'Raw Data'!L:L,"ERROR",0,1)</f>
        <v>151.47</v>
      </c>
      <c r="M152" s="14" t="str">
        <f t="array" ref="M152">_xlfn.IFS(AND(N152&gt;0,N152&lt;=5),"0 to 5",AND(N152&gt;5,N152&lt;=10),"5 to 10",AND(N152&gt;10,N152&lt;=15),"10 to 15",AND(N152&gt;15,N152&lt;=20),"15 to 20",AND(N152&gt;20,N152&lt;=30),"20 to 30",AND(N152&gt;30,N152&lt;=40),"30 to 40",AND(N152&gt;40,N152&lt;=50),"40 to 50",AND(N152&gt;50,N152&lt;=75),"50 to 75",AND(N152&gt;75,N152&lt;=100),"75 to 100",AND(N152&gt;100,N152&lt;=150),"100 to 150",AND(N152&gt;150,N152&lt;=200),"150 to 200",AND(N152&gt;200,N152&lt;=250),"200 to 250",AND(N152&gt;250,N152&lt;=300),"250 to 300",AND(N152&gt;300,N152&lt;=400),"300 to 400",AND(N152&gt;400,N152&lt;=500),"400 to 500",N152&gt;500,"500+")</f>
        <v>150 to 200</v>
      </c>
      <c r="N152" s="9">
        <f>_xlfn.XLOOKUP($E152,'Raw Data'!$E:$E,'Raw Data'!N:N,"ERROR",0,1)</f>
        <v>157.89</v>
      </c>
      <c r="O152" s="14" t="str">
        <f t="array" ref="O152">_xlfn.IFS(P152=0,"No Discount",AND(P152&gt;0,P152&lt;=0.02),"0% to 2%",AND(P152&gt;0.02,P152&lt;=0.04),"2% to 4%",AND(P152&gt;0.04,P152&lt;=0.06),"4% to 6%",AND(P152&gt;0.06,P152&lt;=0.08),"6% to 8%",AND(P152&gt;0.08,P152&lt;=0.1),"8% to 10%",AND(P152&gt;0.1,P152&lt;=0.15),"10% to 15%",AND(P152&gt;0.15,P152&lt;=0.2),"15% to 20%",AND(P152&gt;0.2,P152&lt;=0.25),"20% to 25%",AND(P152&gt;0.25,P152&lt;=0.3),"25% to 30%",AND(P152&gt;0.3,P152&lt;=0.4),"30% to 40%",AND(P152&gt;0.4,P152&lt;=0.5),"40% to 50%",AND(P152&gt;0.5,P152&lt;=0.75),"50% to 75%",AND(P152&gt;0.75,P152&lt;=1),"75% to 100%")</f>
        <v>4% to 6%</v>
      </c>
      <c r="P152" s="10">
        <f>_xlfn.XLOOKUP($E152,'Raw Data'!$E:$E,'Raw Data'!P:P,"ERROR",0,1)</f>
        <v>0.040661219836595</v>
      </c>
      <c r="Q152" s="9">
        <f>_xlfn.XLOOKUP($E152,'Raw Data'!$E:$E,'Raw Data'!Q:Q,"ERROR",0,1)</f>
        <v>0</v>
      </c>
      <c r="R152" s="9">
        <f>_xlfn.XLOOKUP($E152,'Raw Data'!$E:$E,'Raw Data'!R:R,"ERROR",0,1)</f>
        <v>0</v>
      </c>
      <c r="S152" s="5" t="e">
        <f t="array" ref="S152">_xlfn.IFS(AND(T152&gt;0,T152&lt;=0.05),"0 to 0.05",AND(T152&gt;0.05,T152&lt;=0.1),"0.05 to 0.1",AND(T152&gt;0.1,T152&lt;=0.2),"0.1 to 0.2",AND(T152&gt;0.2,T152&lt;=0.3),"0.2 to 0.3",AND(T152&gt;0.3,T152&lt;=0.4),"0.3 to 0.4",AND(T152&gt;0.4,T152&lt;=0.5),"0.4 to 0.5",AND(T152&gt;0.5,T152&lt;=0.75),"0.5 to 0.75",AND(T152&gt;0.75,T152&lt;=1),"0.75 to 1",AND(T152&gt;1,T152&lt;=2),"1 to 2",AND(T152&gt;2,T152&lt;=3),"2 to 3",AND(T152&gt;3,T152&lt;=4),"3 to 4",AND(T152&gt;4,T152&lt;=5),"4 to 5",AND(T152&gt;5,T152&lt;=10),"5 to 10",T152&gt;10,"10+")</f>
        <v>#N/A</v>
      </c>
      <c r="T152" s="10">
        <f>_xlfn.XLOOKUP($E152,'Raw Data'!$E:$E,'Raw Data'!T:T,"ERROR",0,1)</f>
        <v>0</v>
      </c>
      <c r="U152" s="15" t="e">
        <f t="array" ref="U152">_xlfn.IFS(AND(V152&gt;0,V152&lt;=0.05),"0 to 0.05",AND(V152&gt;0.05,V152&lt;=0.1),"0.05 to 0.1",AND(V152&gt;0.1,V152&lt;=0.2),"0.1 to 0.2",AND(V152&gt;0.2,V152&lt;=0.3),"0.2 to 0.3",AND(V152&gt;0.3,V152&lt;=0.4),"0.3 to 0.4",AND(V152&gt;0.4,V152&lt;=0.5),"0.4 to 0.5",AND(V152&gt;0.5,V152&lt;=0.75),"0.5 to 0.75",AND(V152&gt;0.75,V152&lt;=1),"0.75 to 1",AND(V152&gt;1,V152&lt;=2),"1 to 2",AND(V152&gt;2,V152&lt;=3),"2 to 3",AND(V152&gt;3,V152&lt;=4),"3 to 4",AND(V152&gt;4,V152&lt;=5),"4 to 5",AND(V152&gt;5,V152&lt;=10),"5 to 10",V152&gt;10,"10+")</f>
        <v>#N/A</v>
      </c>
      <c r="V152" s="10">
        <f>_xlfn.XLOOKUP($E152,'Raw Data'!$E:$E,'Raw Data'!V:V,"ERROR",0,1)</f>
        <v>0</v>
      </c>
      <c r="W152" s="15" t="e">
        <f t="array" ref="W152">_xlfn.IFS(AND(X152&gt;0,X152&lt;=0.05),"0 to 0.05",AND(X152&gt;0.05,X152&lt;=0.1),"0.05 to 0.1",AND(X152&gt;0.1,X152&lt;=0.2),"0.1 to 0.2",AND(X152&gt;0.2,X152&lt;=0.3),"0.2 to 0.3",AND(X152&gt;0.3,X152&lt;=0.4),"0.3 to 0.4",AND(X152&gt;0.4,X152&lt;=0.5),"0.4 to 0.5",AND(X152&gt;0.5,X152&lt;=0.75),"0.5 to 0.75",AND(X152&gt;0.75,X152&lt;=1),"0.75 to 1",AND(X152&gt;1,X152&lt;=2),"1 to 2",AND(X152&gt;2,X152&lt;=3),"2 to 3",AND(X152&gt;3,X152&lt;=4),"3 to 4",AND(X152&gt;4,X152&lt;=5),"4 to 5",AND(X152&gt;5,X152&lt;=10),"5 to 10",X152&gt;10,"10+")</f>
        <v>#DIV/0!</v>
      </c>
      <c r="X152" s="16" t="e">
        <f t="shared" si="7"/>
        <v>#DIV/0!</v>
      </c>
      <c r="Y152" s="5" t="e">
        <f t="array" ref="Y152">_xlfn.IFS(AND(Z152&gt;0,Z152&lt;=1),"0 to 1",AND(Z152&gt;1,Z152&lt;=2),"1 to 2",AND(Z152&gt;2,Z152&lt;=4),"2 to 4",AND(Z152&gt;4,Z152&lt;=6),"4 to 6",AND(Z152&gt;6,Z152&lt;=8),"6 to 8",AND(Z152&gt;8,Z152&lt;=10),"8 to 10",AND(Z152&gt;10,Z152&lt;=15),"10 to 15",AND(Z152&gt;15,Z152&lt;=20),"15 to 20",AND(Z152&gt;20,Z152&lt;=25),"20 to 25",AND(Z152&gt;25,Z152&lt;=30),"25 to 30",AND(Z152&gt;30,Z152&lt;=40),"30 to 40",AND(Z152&gt;40,Z152&lt;=50),"40 to 50",Z152&gt;50,"50+")</f>
        <v>#N/A</v>
      </c>
      <c r="Z152" s="9">
        <f>_xlfn.XLOOKUP($E152,'Raw Data'!$E:$E,'Raw Data'!Z:Z,"ERROR",0,1)</f>
        <v>0</v>
      </c>
      <c r="AA152" s="9">
        <f>_xlfn.XLOOKUP($E152,'Raw Data'!$E:$E,'Raw Data'!AA:AA,"ERROR",0,1)</f>
        <v>0</v>
      </c>
    </row>
    <row r="153" hidden="1" spans="1:27">
      <c r="A153" s="5" t="str">
        <f>_xlfn.XLOOKUP($E153,'Raw Data'!$E:$E,'Raw Data'!A:A,"ERROR",0,1)</f>
        <v>AE</v>
      </c>
      <c r="B153" s="5" t="str">
        <f>_xlfn.XLOOKUP($E153,'Raw Data'!$E:$E,'Raw Data'!B:B,"ERROR",0,1)</f>
        <v>Hair Mousses</v>
      </c>
      <c r="C153" s="5" t="str">
        <f>_xlfn.XLOOKUP($E153,'Raw Data'!$E:$E,'Raw Data'!C:C,"ERROR",0,1)</f>
        <v>schwarzkopf</v>
      </c>
      <c r="D153" s="5" t="str">
        <f>_xlfn.XLOOKUP($E153,'Raw Data'!$E:$E,'Raw Data'!D:D,"ERROR",0,1)</f>
        <v>www.amazon.ae/dp/B09SNYJZQR</v>
      </c>
      <c r="E153" s="5" t="s">
        <v>352</v>
      </c>
      <c r="F153" s="9" t="str">
        <f>_xlfn.XLOOKUP($E153,'Raw Data'!$E:$E,'Raw Data'!F:F,"ERROR",0,1)</f>
        <v>Schwarzkopf Styling Keratin  Hair  Mousse 250 ml</v>
      </c>
      <c r="G153" s="10">
        <f>_xlfn.XLOOKUP($E153,'Raw Data'!$E:$E,'Raw Data'!G:G,"ERROR",0,1)</f>
        <v>5</v>
      </c>
      <c r="H153" s="9">
        <f>_xlfn.XLOOKUP($E153,'Raw Data'!$E:$E,'Raw Data'!H:H,"ERROR",0,1)</f>
        <v>568.21</v>
      </c>
      <c r="I153" s="9">
        <f>_xlfn.XLOOKUP($E153,'Raw Data'!$E:$E,'Raw Data'!I:I,"ERROR",0,1)</f>
        <v>0.000760731541492651</v>
      </c>
      <c r="J153" s="9" t="str">
        <f>_xlfn.XLOOKUP($E153,'Raw Data'!$E:$E,'Raw Data'!J:J,"ERROR",0,1)</f>
        <v>No</v>
      </c>
      <c r="K153" s="14" t="str">
        <f t="array" ref="K153">_xlfn.IFS(AND(L153&gt;0,L153&lt;=5),"0 to 5",AND(L153&gt;5,L153&lt;=10),"5 to 10",AND(L153&gt;10,L153&lt;=15),"10 to 15",AND(L153&gt;15,L153&lt;=20),"15 to 20",AND(L153&gt;20,L153&lt;=30),"20 to 30",AND(L153&gt;30,L153&lt;=40),"30 to 40",AND(L153&gt;40,L153&lt;=50),"40 to 50",AND(L153&gt;50,L153&lt;=75),"50 to 75",AND(L153&gt;75,L153&lt;=100),"75 to 100",AND(L153&gt;100,L153&lt;=150),"100 to 150",AND(L153&gt;150,L153&lt;=200),"150 to 200",AND(L153&gt;200,L153&lt;=250),"200 to 250",AND(L153&gt;250,L153&lt;=300),"250 to 300",AND(L153&gt;300,L153&lt;=400),"300 to 400",AND(L153&gt;400,L153&lt;=500),"400 to 500",L153&gt;500,"500+")</f>
        <v>100 to 150</v>
      </c>
      <c r="L153" s="9">
        <f>_xlfn.XLOOKUP($E153,'Raw Data'!$E:$E,'Raw Data'!L:L,"ERROR",0,1)</f>
        <v>129.16</v>
      </c>
      <c r="M153" s="14" t="str">
        <f t="array" ref="M153">_xlfn.IFS(AND(N153&gt;0,N153&lt;=5),"0 to 5",AND(N153&gt;5,N153&lt;=10),"5 to 10",AND(N153&gt;10,N153&lt;=15),"10 to 15",AND(N153&gt;15,N153&lt;=20),"15 to 20",AND(N153&gt;20,N153&lt;=30),"20 to 30",AND(N153&gt;30,N153&lt;=40),"30 to 40",AND(N153&gt;40,N153&lt;=50),"40 to 50",AND(N153&gt;50,N153&lt;=75),"50 to 75",AND(N153&gt;75,N153&lt;=100),"75 to 100",AND(N153&gt;100,N153&lt;=150),"100 to 150",AND(N153&gt;150,N153&lt;=200),"150 to 200",AND(N153&gt;200,N153&lt;=250),"200 to 250",AND(N153&gt;250,N153&lt;=300),"250 to 300",AND(N153&gt;300,N153&lt;=400),"300 to 400",AND(N153&gt;400,N153&lt;=500),"400 to 500",N153&gt;500,"500+")</f>
        <v>100 to 150</v>
      </c>
      <c r="N153" s="9">
        <f>_xlfn.XLOOKUP($E153,'Raw Data'!$E:$E,'Raw Data'!N:N,"ERROR",0,1)</f>
        <v>134.98</v>
      </c>
      <c r="O153" s="14" t="str">
        <f t="array" ref="O153">_xlfn.IFS(P153=0,"No Discount",AND(P153&gt;0,P153&lt;=0.02),"0% to 2%",AND(P153&gt;0.02,P153&lt;=0.04),"2% to 4%",AND(P153&gt;0.04,P153&lt;=0.06),"4% to 6%",AND(P153&gt;0.06,P153&lt;=0.08),"6% to 8%",AND(P153&gt;0.08,P153&lt;=0.1),"8% to 10%",AND(P153&gt;0.1,P153&lt;=0.15),"10% to 15%",AND(P153&gt;0.15,P153&lt;=0.2),"15% to 20%",AND(P153&gt;0.2,P153&lt;=0.25),"20% to 25%",AND(P153&gt;0.25,P153&lt;=0.3),"25% to 30%",AND(P153&gt;0.3,P153&lt;=0.4),"30% to 40%",AND(P153&gt;0.4,P153&lt;=0.5),"40% to 50%",AND(P153&gt;0.5,P153&lt;=0.75),"50% to 75%",AND(P153&gt;0.75,P153&lt;=1),"75% to 100%")</f>
        <v>4% to 6%</v>
      </c>
      <c r="P153" s="10">
        <f>_xlfn.XLOOKUP($E153,'Raw Data'!$E:$E,'Raw Data'!P:P,"ERROR",0,1)</f>
        <v>0.0431174988887242</v>
      </c>
      <c r="Q153" s="9">
        <f>_xlfn.XLOOKUP($E153,'Raw Data'!$E:$E,'Raw Data'!Q:Q,"ERROR",0,1)</f>
        <v>250</v>
      </c>
      <c r="R153" s="9" t="str">
        <f>_xlfn.XLOOKUP($E153,'Raw Data'!$E:$E,'Raw Data'!R:R,"ERROR",0,1)</f>
        <v>ml</v>
      </c>
      <c r="S153" s="5" t="str">
        <f t="array" ref="S153">_xlfn.IFS(AND(T153&gt;0,T153&lt;=0.05),"0 to 0.05",AND(T153&gt;0.05,T153&lt;=0.1),"0.05 to 0.1",AND(T153&gt;0.1,T153&lt;=0.2),"0.1 to 0.2",AND(T153&gt;0.2,T153&lt;=0.3),"0.2 to 0.3",AND(T153&gt;0.3,T153&lt;=0.4),"0.3 to 0.4",AND(T153&gt;0.4,T153&lt;=0.5),"0.4 to 0.5",AND(T153&gt;0.5,T153&lt;=0.75),"0.5 to 0.75",AND(T153&gt;0.75,T153&lt;=1),"0.75 to 1",AND(T153&gt;1,T153&lt;=2),"1 to 2",AND(T153&gt;2,T153&lt;=3),"2 to 3",AND(T153&gt;3,T153&lt;=4),"3 to 4",AND(T153&gt;4,T153&lt;=5),"4 to 5",AND(T153&gt;5,T153&lt;=10),"5 to 10",T153&gt;10,"10+")</f>
        <v>0.5 to 0.75</v>
      </c>
      <c r="T153" s="10">
        <f>_xlfn.XLOOKUP($E153,'Raw Data'!$E:$E,'Raw Data'!T:T,"ERROR",0,1)</f>
        <v>0.516916033161708</v>
      </c>
      <c r="U153" s="15" t="str">
        <f t="array" ref="U153">_xlfn.IFS(AND(V153&gt;0,V153&lt;=0.05),"0 to 0.05",AND(V153&gt;0.05,V153&lt;=0.1),"0.05 to 0.1",AND(V153&gt;0.1,V153&lt;=0.2),"0.1 to 0.2",AND(V153&gt;0.2,V153&lt;=0.3),"0.2 to 0.3",AND(V153&gt;0.3,V153&lt;=0.4),"0.3 to 0.4",AND(V153&gt;0.4,V153&lt;=0.5),"0.4 to 0.5",AND(V153&gt;0.5,V153&lt;=0.75),"0.5 to 0.75",AND(V153&gt;0.75,V153&lt;=1),"0.75 to 1",AND(V153&gt;1,V153&lt;=2),"1 to 2",AND(V153&gt;2,V153&lt;=3),"2 to 3",AND(V153&gt;3,V153&lt;=4),"3 to 4",AND(V153&gt;4,V153&lt;=5),"4 to 5",AND(V153&gt;5,V153&lt;=10),"5 to 10",V153&gt;10,"10+")</f>
        <v>0.1 to 0.2</v>
      </c>
      <c r="V153" s="10">
        <f>_xlfn.XLOOKUP($E153,'Raw Data'!$E:$E,'Raw Data'!V:V,"ERROR",0,1)</f>
        <v>0.145856287257395</v>
      </c>
      <c r="W153" s="15" t="str">
        <f t="array" ref="W153">_xlfn.IFS(AND(X153&gt;0,X153&lt;=0.05),"0 to 0.05",AND(X153&gt;0.05,X153&lt;=0.1),"0.05 to 0.1",AND(X153&gt;0.1,X153&lt;=0.2),"0.1 to 0.2",AND(X153&gt;0.2,X153&lt;=0.3),"0.2 to 0.3",AND(X153&gt;0.3,X153&lt;=0.4),"0.3 to 0.4",AND(X153&gt;0.4,X153&lt;=0.5),"0.4 to 0.5",AND(X153&gt;0.5,X153&lt;=0.75),"0.5 to 0.75",AND(X153&gt;0.75,X153&lt;=1),"0.75 to 1",AND(X153&gt;1,X153&lt;=2),"1 to 2",AND(X153&gt;2,X153&lt;=3),"2 to 3",AND(X153&gt;3,X153&lt;=4),"3 to 4",AND(X153&gt;4,X153&lt;=5),"4 to 5",AND(X153&gt;5,X153&lt;=10),"5 to 10",X153&gt;10,"10+")</f>
        <v>0.1 to 0.2</v>
      </c>
      <c r="X153" s="16">
        <f t="shared" si="7"/>
        <v>0.139567328953661</v>
      </c>
      <c r="Y153" s="5" t="str">
        <f t="array" ref="Y153">_xlfn.IFS(AND(Z153&gt;0,Z153&lt;=1),"0 to 1",AND(Z153&gt;1,Z153&lt;=2),"1 to 2",AND(Z153&gt;2,Z153&lt;=4),"2 to 4",AND(Z153&gt;4,Z153&lt;=6),"4 to 6",AND(Z153&gt;6,Z153&lt;=8),"6 to 8",AND(Z153&gt;8,Z153&lt;=10),"8 to 10",AND(Z153&gt;10,Z153&lt;=15),"10 to 15",AND(Z153&gt;15,Z153&lt;=20),"15 to 20",AND(Z153&gt;20,Z153&lt;=25),"20 to 25",AND(Z153&gt;25,Z153&lt;=30),"25 to 30",AND(Z153&gt;30,Z153&lt;=40),"30 to 40",AND(Z153&gt;40,Z153&lt;=50),"40 to 50",Z153&gt;50,"50+")</f>
        <v>8 to 10</v>
      </c>
      <c r="Z153" s="9">
        <f>_xlfn.XLOOKUP($E153,'Raw Data'!$E:$E,'Raw Data'!Z:Z,"ERROR",0,1)</f>
        <v>8.45</v>
      </c>
      <c r="AA153" s="9" t="str">
        <f>_xlfn.XLOOKUP($E153,'Raw Data'!$E:$E,'Raw Data'!AA:AA,"ERROR",0,1)</f>
        <v>oz</v>
      </c>
    </row>
    <row r="154" hidden="1" spans="1:27">
      <c r="A154" s="5" t="str">
        <f>_xlfn.XLOOKUP($E154,'Raw Data'!$E:$E,'Raw Data'!A:A,"ERROR",0,1)</f>
        <v>AE</v>
      </c>
      <c r="B154" s="5" t="str">
        <f>_xlfn.XLOOKUP($E154,'Raw Data'!$E:$E,'Raw Data'!B:B,"ERROR",0,1)</f>
        <v>Hair Mousses</v>
      </c>
      <c r="C154" s="5" t="str">
        <f>_xlfn.XLOOKUP($E154,'Raw Data'!$E:$E,'Raw Data'!C:C,"ERROR",0,1)</f>
        <v>Wella</v>
      </c>
      <c r="D154" s="5" t="str">
        <f>_xlfn.XLOOKUP($E154,'Raw Data'!$E:$E,'Raw Data'!D:D,"ERROR",0,1)</f>
        <v>www.amazon.ae/dp/B0117XPZPI</v>
      </c>
      <c r="E154" s="5" t="s">
        <v>353</v>
      </c>
      <c r="F154" s="9" t="str">
        <f>_xlfn.XLOOKUP($E154,'Raw Data'!$E:$E,'Raw Data'!F:F,"ERROR",0,1)</f>
        <v>Wella Pro Professionals Eimi Shape Control Extra Firm Styling Mousse 300ml, Grey</v>
      </c>
      <c r="G154" s="10">
        <f>_xlfn.XLOOKUP($E154,'Raw Data'!$E:$E,'Raw Data'!G:G,"ERROR",0,1)</f>
        <v>9</v>
      </c>
      <c r="H154" s="9">
        <f>_xlfn.XLOOKUP($E154,'Raw Data'!$E:$E,'Raw Data'!H:H,"ERROR",0,1)</f>
        <v>542.5</v>
      </c>
      <c r="I154" s="9">
        <f>_xlfn.XLOOKUP($E154,'Raw Data'!$E:$E,'Raw Data'!I:I,"ERROR",0,1)</f>
        <v>0.000726310450818822</v>
      </c>
      <c r="J154" s="9" t="str">
        <f>_xlfn.XLOOKUP($E154,'Raw Data'!$E:$E,'Raw Data'!J:J,"ERROR",0,1)</f>
        <v>No</v>
      </c>
      <c r="K154" s="14" t="str">
        <f t="array" ref="K154">_xlfn.IFS(AND(L154&gt;0,L154&lt;=5),"0 to 5",AND(L154&gt;5,L154&lt;=10),"5 to 10",AND(L154&gt;10,L154&lt;=15),"10 to 15",AND(L154&gt;15,L154&lt;=20),"15 to 20",AND(L154&gt;20,L154&lt;=30),"20 to 30",AND(L154&gt;30,L154&lt;=40),"30 to 40",AND(L154&gt;40,L154&lt;=50),"40 to 50",AND(L154&gt;50,L154&lt;=75),"50 to 75",AND(L154&gt;75,L154&lt;=100),"75 to 100",AND(L154&gt;100,L154&lt;=150),"100 to 150",AND(L154&gt;150,L154&lt;=200),"150 to 200",AND(L154&gt;200,L154&lt;=250),"200 to 250",AND(L154&gt;250,L154&lt;=300),"250 to 300",AND(L154&gt;300,L154&lt;=400),"300 to 400",AND(L154&gt;400,L154&lt;=500),"400 to 500",L154&gt;500,"500+")</f>
        <v>75 to 100</v>
      </c>
      <c r="L154" s="9">
        <f>_xlfn.XLOOKUP($E154,'Raw Data'!$E:$E,'Raw Data'!L:L,"ERROR",0,1)</f>
        <v>83.38</v>
      </c>
      <c r="M154" s="14" t="str">
        <f t="array" ref="M154">_xlfn.IFS(AND(N154&gt;0,N154&lt;=5),"0 to 5",AND(N154&gt;5,N154&lt;=10),"5 to 10",AND(N154&gt;10,N154&lt;=15),"10 to 15",AND(N154&gt;15,N154&lt;=20),"15 to 20",AND(N154&gt;20,N154&lt;=30),"20 to 30",AND(N154&gt;30,N154&lt;=40),"30 to 40",AND(N154&gt;40,N154&lt;=50),"40 to 50",AND(N154&gt;50,N154&lt;=75),"50 to 75",AND(N154&gt;75,N154&lt;=100),"75 to 100",AND(N154&gt;100,N154&lt;=150),"100 to 150",AND(N154&gt;150,N154&lt;=200),"150 to 200",AND(N154&gt;200,N154&lt;=250),"200 to 250",AND(N154&gt;250,N154&lt;=300),"250 to 300",AND(N154&gt;300,N154&lt;=400),"300 to 400",AND(N154&gt;400,N154&lt;=500),"400 to 500",N154&gt;500,"500+")</f>
        <v>75 to 100</v>
      </c>
      <c r="N154" s="9">
        <f>_xlfn.XLOOKUP($E154,'Raw Data'!$E:$E,'Raw Data'!N:N,"ERROR",0,1)</f>
        <v>90.55</v>
      </c>
      <c r="O154" s="14" t="str">
        <f t="array" ref="O154">_xlfn.IFS(P154=0,"No Discount",AND(P154&gt;0,P154&lt;=0.02),"0% to 2%",AND(P154&gt;0.02,P154&lt;=0.04),"2% to 4%",AND(P154&gt;0.04,P154&lt;=0.06),"4% to 6%",AND(P154&gt;0.06,P154&lt;=0.08),"6% to 8%",AND(P154&gt;0.08,P154&lt;=0.1),"8% to 10%",AND(P154&gt;0.1,P154&lt;=0.15),"10% to 15%",AND(P154&gt;0.15,P154&lt;=0.2),"15% to 20%",AND(P154&gt;0.2,P154&lt;=0.25),"20% to 25%",AND(P154&gt;0.25,P154&lt;=0.3),"25% to 30%",AND(P154&gt;0.3,P154&lt;=0.4),"30% to 40%",AND(P154&gt;0.4,P154&lt;=0.5),"40% to 50%",AND(P154&gt;0.5,P154&lt;=0.75),"50% to 75%",AND(P154&gt;0.75,P154&lt;=1),"75% to 100%")</f>
        <v>6% to 8%</v>
      </c>
      <c r="P154" s="10">
        <f>_xlfn.XLOOKUP($E154,'Raw Data'!$E:$E,'Raw Data'!P:P,"ERROR",0,1)</f>
        <v>0.0791827719491994</v>
      </c>
      <c r="Q154" s="9">
        <f>_xlfn.XLOOKUP($E154,'Raw Data'!$E:$E,'Raw Data'!Q:Q,"ERROR",0,1)</f>
        <v>300</v>
      </c>
      <c r="R154" s="9" t="str">
        <f>_xlfn.XLOOKUP($E154,'Raw Data'!$E:$E,'Raw Data'!R:R,"ERROR",0,1)</f>
        <v>ml</v>
      </c>
      <c r="S154" s="5" t="str">
        <f t="array" ref="S154">_xlfn.IFS(AND(T154&gt;0,T154&lt;=0.05),"0 to 0.05",AND(T154&gt;0.05,T154&lt;=0.1),"0.05 to 0.1",AND(T154&gt;0.1,T154&lt;=0.2),"0.1 to 0.2",AND(T154&gt;0.2,T154&lt;=0.3),"0.2 to 0.3",AND(T154&gt;0.3,T154&lt;=0.4),"0.3 to 0.4",AND(T154&gt;0.4,T154&lt;=0.5),"0.4 to 0.5",AND(T154&gt;0.5,T154&lt;=0.75),"0.5 to 0.75",AND(T154&gt;0.75,T154&lt;=1),"0.75 to 1",AND(T154&gt;1,T154&lt;=2),"1 to 2",AND(T154&gt;2,T154&lt;=3),"2 to 3",AND(T154&gt;3,T154&lt;=4),"3 to 4",AND(T154&gt;4,T154&lt;=5),"4 to 5",AND(T154&gt;5,T154&lt;=10),"5 to 10",T154&gt;10,"10+")</f>
        <v>0.2 to 0.3</v>
      </c>
      <c r="T154" s="10">
        <f>_xlfn.XLOOKUP($E154,'Raw Data'!$E:$E,'Raw Data'!T:T,"ERROR",0,1)</f>
        <v>0.278081829030035</v>
      </c>
      <c r="U154" s="15" t="str">
        <f t="array" ref="U154">_xlfn.IFS(AND(V154&gt;0,V154&lt;=0.05),"0 to 0.05",AND(V154&gt;0.05,V154&lt;=0.1),"0.05 to 0.1",AND(V154&gt;0.1,V154&lt;=0.2),"0.1 to 0.2",AND(V154&gt;0.2,V154&lt;=0.3),"0.2 to 0.3",AND(V154&gt;0.3,V154&lt;=0.4),"0.3 to 0.4",AND(V154&gt;0.4,V154&lt;=0.5),"0.4 to 0.5",AND(V154&gt;0.5,V154&lt;=0.75),"0.5 to 0.75",AND(V154&gt;0.75,V154&lt;=1),"0.75 to 1",AND(V154&gt;1,V154&lt;=2),"1 to 2",AND(V154&gt;2,V154&lt;=3),"2 to 3",AND(V154&gt;3,V154&lt;=4),"3 to 4",AND(V154&gt;4,V154&lt;=5),"4 to 5",AND(V154&gt;5,V154&lt;=10),"5 to 10",V154&gt;10,"10+")</f>
        <v>0.05 to 0.1</v>
      </c>
      <c r="V154" s="10">
        <f>_xlfn.XLOOKUP($E154,'Raw Data'!$E:$E,'Raw Data'!V:V,"ERROR",0,1)</f>
        <v>0.0815385415812044</v>
      </c>
      <c r="W154" s="15" t="str">
        <f t="array" ref="W154">_xlfn.IFS(AND(X154&gt;0,X154&lt;=0.05),"0 to 0.05",AND(X154&gt;0.05,X154&lt;=0.1),"0.05 to 0.1",AND(X154&gt;0.1,X154&lt;=0.2),"0.1 to 0.2",AND(X154&gt;0.2,X154&lt;=0.3),"0.2 to 0.3",AND(X154&gt;0.3,X154&lt;=0.4),"0.3 to 0.4",AND(X154&gt;0.4,X154&lt;=0.5),"0.4 to 0.5",AND(X154&gt;0.5,X154&lt;=0.75),"0.5 to 0.75",AND(X154&gt;0.75,X154&lt;=1),"0.75 to 1",AND(X154&gt;1,X154&lt;=2),"1 to 2",AND(X154&gt;2,X154&lt;=3),"2 to 3",AND(X154&gt;3,X154&lt;=4),"3 to 4",AND(X154&gt;4,X154&lt;=5),"4 to 5",AND(X154&gt;5,X154&lt;=10),"5 to 10",X154&gt;10,"10+")</f>
        <v>0.05 to 0.1</v>
      </c>
      <c r="X154" s="16">
        <f t="shared" si="7"/>
        <v>0.0750820938381096</v>
      </c>
      <c r="Y154" s="5" t="str">
        <f t="array" ref="Y154">_xlfn.IFS(AND(Z154&gt;0,Z154&lt;=1),"0 to 1",AND(Z154&gt;1,Z154&lt;=2),"1 to 2",AND(Z154&gt;2,Z154&lt;=4),"2 to 4",AND(Z154&gt;4,Z154&lt;=6),"4 to 6",AND(Z154&gt;6,Z154&lt;=8),"6 to 8",AND(Z154&gt;8,Z154&lt;=10),"8 to 10",AND(Z154&gt;10,Z154&lt;=15),"10 to 15",AND(Z154&gt;15,Z154&lt;=20),"15 to 20",AND(Z154&gt;20,Z154&lt;=25),"20 to 25",AND(Z154&gt;25,Z154&lt;=30),"25 to 30",AND(Z154&gt;30,Z154&lt;=40),"30 to 40",AND(Z154&gt;40,Z154&lt;=50),"40 to 50",Z154&gt;50,"50+")</f>
        <v>10 to 15</v>
      </c>
      <c r="Z154" s="9">
        <f>_xlfn.XLOOKUP($E154,'Raw Data'!$E:$E,'Raw Data'!Z:Z,"ERROR",0,1)</f>
        <v>10.14</v>
      </c>
      <c r="AA154" s="9" t="str">
        <f>_xlfn.XLOOKUP($E154,'Raw Data'!$E:$E,'Raw Data'!AA:AA,"ERROR",0,1)</f>
        <v>oz</v>
      </c>
    </row>
    <row r="155" hidden="1" spans="1:27">
      <c r="A155" s="5" t="str">
        <f>_xlfn.XLOOKUP($E155,'Raw Data'!$E:$E,'Raw Data'!A:A,"ERROR",0,1)</f>
        <v>AE</v>
      </c>
      <c r="B155" s="5" t="str">
        <f>_xlfn.XLOOKUP($E155,'Raw Data'!$E:$E,'Raw Data'!B:B,"ERROR",0,1)</f>
        <v>Hair Mousses</v>
      </c>
      <c r="C155" s="5" t="str">
        <f>_xlfn.XLOOKUP($E155,'Raw Data'!$E:$E,'Raw Data'!C:C,"ERROR",0,1)</f>
        <v>cantu</v>
      </c>
      <c r="D155" s="5" t="str">
        <f>_xlfn.XLOOKUP($E155,'Raw Data'!$E:$E,'Raw Data'!D:D,"ERROR",0,1)</f>
        <v>www.amazon.ae/dp/B0178H2LY0</v>
      </c>
      <c r="E155" s="5" t="s">
        <v>354</v>
      </c>
      <c r="F155" s="9" t="str">
        <f>_xlfn.XLOOKUP($E155,'Raw Data'!$E:$E,'Raw Data'!F:F,"ERROR",0,1)</f>
        <v>Cantu Natural Hair Wave Whip Curling Mousse 8.4oz (2 Pack)</v>
      </c>
      <c r="G155" s="10">
        <f>_xlfn.XLOOKUP($E155,'Raw Data'!$E:$E,'Raw Data'!G:G,"ERROR",0,1)</f>
        <v>9</v>
      </c>
      <c r="H155" s="9">
        <f>_xlfn.XLOOKUP($E155,'Raw Data'!$E:$E,'Raw Data'!H:H,"ERROR",0,1)</f>
        <v>526.26</v>
      </c>
      <c r="I155" s="9">
        <f>_xlfn.XLOOKUP($E155,'Raw Data'!$E:$E,'Raw Data'!I:I,"ERROR",0,1)</f>
        <v>0.00070456799603302</v>
      </c>
      <c r="J155" s="9" t="str">
        <f>_xlfn.XLOOKUP($E155,'Raw Data'!$E:$E,'Raw Data'!J:J,"ERROR",0,1)</f>
        <v>No</v>
      </c>
      <c r="K155" s="14" t="str">
        <f t="array" ref="K155">_xlfn.IFS(AND(L155&gt;0,L155&lt;=5),"0 to 5",AND(L155&gt;5,L155&lt;=10),"5 to 10",AND(L155&gt;10,L155&lt;=15),"10 to 15",AND(L155&gt;15,L155&lt;=20),"15 to 20",AND(L155&gt;20,L155&lt;=30),"20 to 30",AND(L155&gt;30,L155&lt;=40),"30 to 40",AND(L155&gt;40,L155&lt;=50),"40 to 50",AND(L155&gt;50,L155&lt;=75),"50 to 75",AND(L155&gt;75,L155&lt;=100),"75 to 100",AND(L155&gt;100,L155&lt;=150),"100 to 150",AND(L155&gt;150,L155&lt;=200),"150 to 200",AND(L155&gt;200,L155&lt;=250),"200 to 250",AND(L155&gt;250,L155&lt;=300),"250 to 300",AND(L155&gt;300,L155&lt;=400),"300 to 400",AND(L155&gt;400,L155&lt;=500),"400 to 500",L155&gt;500,"500+")</f>
        <v>50 to 75</v>
      </c>
      <c r="L155" s="9">
        <f>_xlfn.XLOOKUP($E155,'Raw Data'!$E:$E,'Raw Data'!L:L,"ERROR",0,1)</f>
        <v>59.18</v>
      </c>
      <c r="M155" s="14" t="str">
        <f t="array" ref="M155">_xlfn.IFS(AND(N155&gt;0,N155&lt;=5),"0 to 5",AND(N155&gt;5,N155&lt;=10),"5 to 10",AND(N155&gt;10,N155&lt;=15),"10 to 15",AND(N155&gt;15,N155&lt;=20),"15 to 20",AND(N155&gt;20,N155&lt;=30),"20 to 30",AND(N155&gt;30,N155&lt;=40),"30 to 40",AND(N155&gt;40,N155&lt;=50),"40 to 50",AND(N155&gt;50,N155&lt;=75),"50 to 75",AND(N155&gt;75,N155&lt;=100),"75 to 100",AND(N155&gt;100,N155&lt;=150),"100 to 150",AND(N155&gt;150,N155&lt;=200),"150 to 200",AND(N155&gt;200,N155&lt;=250),"200 to 250",AND(N155&gt;250,N155&lt;=300),"250 to 300",AND(N155&gt;300,N155&lt;=400),"300 to 400",AND(N155&gt;400,N155&lt;=500),"400 to 500",N155&gt;500,"500+")</f>
        <v>50 to 75</v>
      </c>
      <c r="N155" s="9">
        <f>_xlfn.XLOOKUP($E155,'Raw Data'!$E:$E,'Raw Data'!N:N,"ERROR",0,1)</f>
        <v>61.2</v>
      </c>
      <c r="O155" s="14" t="str">
        <f t="array" ref="O155">_xlfn.IFS(P155=0,"No Discount",AND(P155&gt;0,P155&lt;=0.02),"0% to 2%",AND(P155&gt;0.02,P155&lt;=0.04),"2% to 4%",AND(P155&gt;0.04,P155&lt;=0.06),"4% to 6%",AND(P155&gt;0.06,P155&lt;=0.08),"6% to 8%",AND(P155&gt;0.08,P155&lt;=0.1),"8% to 10%",AND(P155&gt;0.1,P155&lt;=0.15),"10% to 15%",AND(P155&gt;0.15,P155&lt;=0.2),"15% to 20%",AND(P155&gt;0.2,P155&lt;=0.25),"20% to 25%",AND(P155&gt;0.25,P155&lt;=0.3),"25% to 30%",AND(P155&gt;0.3,P155&lt;=0.4),"30% to 40%",AND(P155&gt;0.4,P155&lt;=0.5),"40% to 50%",AND(P155&gt;0.5,P155&lt;=0.75),"50% to 75%",AND(P155&gt;0.75,P155&lt;=1),"75% to 100%")</f>
        <v>2% to 4%</v>
      </c>
      <c r="P155" s="10">
        <f>_xlfn.XLOOKUP($E155,'Raw Data'!$E:$E,'Raw Data'!P:P,"ERROR",0,1)</f>
        <v>0.0330065359477125</v>
      </c>
      <c r="Q155" s="9">
        <f>_xlfn.XLOOKUP($E155,'Raw Data'!$E:$E,'Raw Data'!Q:Q,"ERROR",0,1)</f>
        <v>16.8</v>
      </c>
      <c r="R155" s="9" t="str">
        <f>_xlfn.XLOOKUP($E155,'Raw Data'!$E:$E,'Raw Data'!R:R,"ERROR",0,1)</f>
        <v>oz</v>
      </c>
      <c r="S155" s="5" t="str">
        <f t="array" ref="S155">_xlfn.IFS(AND(T155&gt;0,T155&lt;=0.05),"0 to 0.05",AND(T155&gt;0.05,T155&lt;=0.1),"0.05 to 0.1",AND(T155&gt;0.1,T155&lt;=0.2),"0.1 to 0.2",AND(T155&gt;0.2,T155&lt;=0.3),"0.2 to 0.3",AND(T155&gt;0.3,T155&lt;=0.4),"0.3 to 0.4",AND(T155&gt;0.4,T155&lt;=0.5),"0.4 to 0.5",AND(T155&gt;0.5,T155&lt;=0.75),"0.5 to 0.75",AND(T155&gt;0.75,T155&lt;=1),"0.75 to 1",AND(T155&gt;1,T155&lt;=2),"1 to 2",AND(T155&gt;2,T155&lt;=3),"2 to 3",AND(T155&gt;3,T155&lt;=4),"3 to 4",AND(T155&gt;4,T155&lt;=5),"4 to 5",AND(T155&gt;5,T155&lt;=10),"5 to 10",T155&gt;10,"10+")</f>
        <v>0.1 to 0.2</v>
      </c>
      <c r="T155" s="10">
        <f>_xlfn.XLOOKUP($E155,'Raw Data'!$E:$E,'Raw Data'!T:T,"ERROR",0,1)</f>
        <v>0.119128138235341</v>
      </c>
      <c r="U155" s="15" t="str">
        <f t="array" ref="U155">_xlfn.IFS(AND(V155&gt;0,V155&lt;=0.05),"0 to 0.05",AND(V155&gt;0.05,V155&lt;=0.1),"0.05 to 0.1",AND(V155&gt;0.1,V155&lt;=0.2),"0.1 to 0.2",AND(V155&gt;0.2,V155&lt;=0.3),"0.2 to 0.3",AND(V155&gt;0.3,V155&lt;=0.4),"0.3 to 0.4",AND(V155&gt;0.4,V155&lt;=0.5),"0.4 to 0.5",AND(V155&gt;0.5,V155&lt;=0.75),"0.5 to 0.75",AND(V155&gt;0.75,V155&lt;=1),"0.75 to 1",AND(V155&gt;1,V155&lt;=2),"1 to 2",AND(V155&gt;2,V155&lt;=3),"2 to 3",AND(V155&gt;3,V155&lt;=4),"3 to 4",AND(V155&gt;4,V155&lt;=5),"4 to 5",AND(V155&gt;5,V155&lt;=10),"5 to 10",V155&gt;10,"10+")</f>
        <v>0 to 0.05</v>
      </c>
      <c r="V155" s="10">
        <f>_xlfn.XLOOKUP($E155,'Raw Data'!$E:$E,'Raw Data'!V:V,"ERROR",0,1)</f>
        <v>0.0332624764481376</v>
      </c>
      <c r="W155" s="15" t="str">
        <f t="array" ref="W155">_xlfn.IFS(AND(X155&gt;0,X155&lt;=0.05),"0 to 0.05",AND(X155&gt;0.05,X155&lt;=0.1),"0.05 to 0.1",AND(X155&gt;0.1,X155&lt;=0.2),"0.1 to 0.2",AND(X155&gt;0.2,X155&lt;=0.3),"0.2 to 0.3",AND(X155&gt;0.3,X155&lt;=0.4),"0.3 to 0.4",AND(X155&gt;0.4,X155&lt;=0.5),"0.4 to 0.5",AND(X155&gt;0.5,X155&lt;=0.75),"0.5 to 0.75",AND(X155&gt;0.75,X155&lt;=1),"0.75 to 1",AND(X155&gt;1,X155&lt;=2),"1 to 2",AND(X155&gt;2,X155&lt;=3),"2 to 3",AND(X155&gt;3,X155&lt;=4),"3 to 4",AND(X155&gt;4,X155&lt;=5),"4 to 5",AND(X155&gt;5,X155&lt;=10),"5 to 10",X155&gt;10,"10+")</f>
        <v>0 to 0.05</v>
      </c>
      <c r="X155" s="16">
        <f t="shared" si="7"/>
        <v>0.0321645973235422</v>
      </c>
      <c r="Y155" s="5" t="str">
        <f t="array" ref="Y155">_xlfn.IFS(AND(Z155&gt;0,Z155&lt;=1),"0 to 1",AND(Z155&gt;1,Z155&lt;=2),"1 to 2",AND(Z155&gt;2,Z155&lt;=4),"2 to 4",AND(Z155&gt;4,Z155&lt;=6),"4 to 6",AND(Z155&gt;6,Z155&lt;=8),"6 to 8",AND(Z155&gt;8,Z155&lt;=10),"8 to 10",AND(Z155&gt;10,Z155&lt;=15),"10 to 15",AND(Z155&gt;15,Z155&lt;=20),"15 to 20",AND(Z155&gt;20,Z155&lt;=25),"20 to 25",AND(Z155&gt;25,Z155&lt;=30),"25 to 30",AND(Z155&gt;30,Z155&lt;=40),"30 to 40",AND(Z155&gt;40,Z155&lt;=50),"40 to 50",Z155&gt;50,"50+")</f>
        <v>15 to 20</v>
      </c>
      <c r="Z155" s="9">
        <f>_xlfn.XLOOKUP($E155,'Raw Data'!$E:$E,'Raw Data'!Z:Z,"ERROR",0,1)</f>
        <v>16.8</v>
      </c>
      <c r="AA155" s="9" t="str">
        <f>_xlfn.XLOOKUP($E155,'Raw Data'!$E:$E,'Raw Data'!AA:AA,"ERROR",0,1)</f>
        <v>oz</v>
      </c>
    </row>
    <row r="156" hidden="1" spans="1:27">
      <c r="A156" s="5" t="str">
        <f>_xlfn.XLOOKUP($E156,'Raw Data'!$E:$E,'Raw Data'!A:A,"ERROR",0,1)</f>
        <v>AE</v>
      </c>
      <c r="B156" s="5" t="str">
        <f>_xlfn.XLOOKUP($E156,'Raw Data'!$E:$E,'Raw Data'!B:B,"ERROR",0,1)</f>
        <v>Hair Mousses</v>
      </c>
      <c r="C156" s="5" t="str">
        <f>_xlfn.XLOOKUP($E156,'Raw Data'!$E:$E,'Raw Data'!C:C,"ERROR",0,1)</f>
        <v>herbal essences</v>
      </c>
      <c r="D156" s="5" t="str">
        <f>_xlfn.XLOOKUP($E156,'Raw Data'!$E:$E,'Raw Data'!D:D,"ERROR",0,1)</f>
        <v>www.amazon.ae/dp/B01MF75F1B</v>
      </c>
      <c r="E156" s="5" t="s">
        <v>355</v>
      </c>
      <c r="F156" s="9" t="str">
        <f>_xlfn.XLOOKUP($E156,'Raw Data'!$E:$E,'Raw Data'!F:F,"ERROR",0,1)</f>
        <v>Herbal Essences Biorenew Curl Define Mousse, 6.6 FL OZ</v>
      </c>
      <c r="G156" s="10">
        <f>_xlfn.XLOOKUP($E156,'Raw Data'!$E:$E,'Raw Data'!G:G,"ERROR",0,1)</f>
        <v>6</v>
      </c>
      <c r="H156" s="9">
        <f>_xlfn.XLOOKUP($E156,'Raw Data'!$E:$E,'Raw Data'!H:H,"ERROR",0,1)</f>
        <v>525.32</v>
      </c>
      <c r="I156" s="9">
        <f>_xlfn.XLOOKUP($E156,'Raw Data'!$E:$E,'Raw Data'!I:I,"ERROR",0,1)</f>
        <v>0.00070330950419197</v>
      </c>
      <c r="J156" s="9" t="str">
        <f>_xlfn.XLOOKUP($E156,'Raw Data'!$E:$E,'Raw Data'!J:J,"ERROR",0,1)</f>
        <v>No</v>
      </c>
      <c r="K156" s="14" t="str">
        <f t="array" ref="K156">_xlfn.IFS(AND(L156&gt;0,L156&lt;=5),"0 to 5",AND(L156&gt;5,L156&lt;=10),"5 to 10",AND(L156&gt;10,L156&lt;=15),"10 to 15",AND(L156&gt;15,L156&lt;=20),"15 to 20",AND(L156&gt;20,L156&lt;=30),"20 to 30",AND(L156&gt;30,L156&lt;=40),"30 to 40",AND(L156&gt;40,L156&lt;=50),"40 to 50",AND(L156&gt;50,L156&lt;=75),"50 to 75",AND(L156&gt;75,L156&lt;=100),"75 to 100",AND(L156&gt;100,L156&lt;=150),"100 to 150",AND(L156&gt;150,L156&lt;=200),"150 to 200",AND(L156&gt;200,L156&lt;=250),"200 to 250",AND(L156&gt;250,L156&lt;=300),"250 to 300",AND(L156&gt;300,L156&lt;=400),"300 to 400",AND(L156&gt;400,L156&lt;=500),"400 to 500",L156&gt;500,"500+")</f>
        <v>75 to 100</v>
      </c>
      <c r="L156" s="9">
        <f>_xlfn.XLOOKUP($E156,'Raw Data'!$E:$E,'Raw Data'!L:L,"ERROR",0,1)</f>
        <v>88.53</v>
      </c>
      <c r="M156" s="14" t="str">
        <f t="array" ref="M156">_xlfn.IFS(AND(N156&gt;0,N156&lt;=5),"0 to 5",AND(N156&gt;5,N156&lt;=10),"5 to 10",AND(N156&gt;10,N156&lt;=15),"10 to 15",AND(N156&gt;15,N156&lt;=20),"15 to 20",AND(N156&gt;20,N156&lt;=30),"20 to 30",AND(N156&gt;30,N156&lt;=40),"30 to 40",AND(N156&gt;40,N156&lt;=50),"40 to 50",AND(N156&gt;50,N156&lt;=75),"50 to 75",AND(N156&gt;75,N156&lt;=100),"75 to 100",AND(N156&gt;100,N156&lt;=150),"100 to 150",AND(N156&gt;150,N156&lt;=200),"150 to 200",AND(N156&gt;200,N156&lt;=250),"200 to 250",AND(N156&gt;250,N156&lt;=300),"250 to 300",AND(N156&gt;300,N156&lt;=400),"300 to 400",AND(N156&gt;400,N156&lt;=500),"400 to 500",N156&gt;500,"500+")</f>
        <v>75 to 100</v>
      </c>
      <c r="N156" s="9">
        <f>_xlfn.XLOOKUP($E156,'Raw Data'!$E:$E,'Raw Data'!N:N,"ERROR",0,1)</f>
        <v>92.95</v>
      </c>
      <c r="O156" s="14" t="str">
        <f t="array" ref="O156">_xlfn.IFS(P156=0,"No Discount",AND(P156&gt;0,P156&lt;=0.02),"0% to 2%",AND(P156&gt;0.02,P156&lt;=0.04),"2% to 4%",AND(P156&gt;0.04,P156&lt;=0.06),"4% to 6%",AND(P156&gt;0.06,P156&lt;=0.08),"6% to 8%",AND(P156&gt;0.08,P156&lt;=0.1),"8% to 10%",AND(P156&gt;0.1,P156&lt;=0.15),"10% to 15%",AND(P156&gt;0.15,P156&lt;=0.2),"15% to 20%",AND(P156&gt;0.2,P156&lt;=0.25),"20% to 25%",AND(P156&gt;0.25,P156&lt;=0.3),"25% to 30%",AND(P156&gt;0.3,P156&lt;=0.4),"30% to 40%",AND(P156&gt;0.4,P156&lt;=0.5),"40% to 50%",AND(P156&gt;0.5,P156&lt;=0.75),"50% to 75%",AND(P156&gt;0.75,P156&lt;=1),"75% to 100%")</f>
        <v>4% to 6%</v>
      </c>
      <c r="P156" s="10">
        <f>_xlfn.XLOOKUP($E156,'Raw Data'!$E:$E,'Raw Data'!P:P,"ERROR",0,1)</f>
        <v>0.0475524475524476</v>
      </c>
      <c r="Q156" s="9">
        <f>_xlfn.XLOOKUP($E156,'Raw Data'!$E:$E,'Raw Data'!Q:Q,"ERROR",0,1)</f>
        <v>6.6</v>
      </c>
      <c r="R156" s="9" t="str">
        <f>_xlfn.XLOOKUP($E156,'Raw Data'!$E:$E,'Raw Data'!R:R,"ERROR",0,1)</f>
        <v>fl oz</v>
      </c>
      <c r="S156" s="5" t="str">
        <f t="array" ref="S156">_xlfn.IFS(AND(T156&gt;0,T156&lt;=0.05),"0 to 0.05",AND(T156&gt;0.05,T156&lt;=0.1),"0.05 to 0.1",AND(T156&gt;0.1,T156&lt;=0.2),"0.1 to 0.2",AND(T156&gt;0.2,T156&lt;=0.3),"0.2 to 0.3",AND(T156&gt;0.3,T156&lt;=0.4),"0.3 to 0.4",AND(T156&gt;0.4,T156&lt;=0.5),"0.4 to 0.5",AND(T156&gt;0.5,T156&lt;=0.75),"0.5 to 0.75",AND(T156&gt;0.75,T156&lt;=1),"0.75 to 1",AND(T156&gt;1,T156&lt;=2),"1 to 2",AND(T156&gt;2,T156&lt;=3),"2 to 3",AND(T156&gt;3,T156&lt;=4),"3 to 4",AND(T156&gt;4,T156&lt;=5),"4 to 5",AND(T156&gt;5,T156&lt;=10),"5 to 10",T156&gt;10,"10+")</f>
        <v>0.4 to 0.5</v>
      </c>
      <c r="T156" s="10">
        <f>_xlfn.XLOOKUP($E156,'Raw Data'!$E:$E,'Raw Data'!T:T,"ERROR",0,1)</f>
        <v>0.436176099855505</v>
      </c>
      <c r="U156" s="15" t="str">
        <f t="array" ref="U156">_xlfn.IFS(AND(V156&gt;0,V156&lt;=0.05),"0 to 0.05",AND(V156&gt;0.05,V156&lt;=0.1),"0.05 to 0.1",AND(V156&gt;0.1,V156&lt;=0.2),"0.1 to 0.2",AND(V156&gt;0.2,V156&lt;=0.3),"0.2 to 0.3",AND(V156&gt;0.3,V156&lt;=0.4),"0.3 to 0.4",AND(V156&gt;0.4,V156&lt;=0.5),"0.4 to 0.5",AND(V156&gt;0.5,V156&lt;=0.75),"0.5 to 0.75",AND(V156&gt;0.75,V156&lt;=1),"0.75 to 1",AND(V156&gt;1,V156&lt;=2),"1 to 2",AND(V156&gt;2,V156&lt;=3),"2 to 3",AND(V156&gt;3,V156&lt;=4),"3 to 4",AND(V156&gt;4,V156&lt;=5),"4 to 5",AND(V156&gt;5,V156&lt;=10),"5 to 10",V156&gt;10,"10+")</f>
        <v>0.1 to 0.2</v>
      </c>
      <c r="V156" s="10">
        <f>_xlfn.XLOOKUP($E156,'Raw Data'!$E:$E,'Raw Data'!V:V,"ERROR",0,1)</f>
        <v>0.123647277646263</v>
      </c>
      <c r="W156" s="15" t="str">
        <f t="array" ref="W156">_xlfn.IFS(AND(X156&gt;0,X156&lt;=0.05),"0 to 0.05",AND(X156&gt;0.05,X156&lt;=0.1),"0.05 to 0.1",AND(X156&gt;0.1,X156&lt;=0.2),"0.1 to 0.2",AND(X156&gt;0.2,X156&lt;=0.3),"0.2 to 0.3",AND(X156&gt;0.3,X156&lt;=0.4),"0.3 to 0.4",AND(X156&gt;0.4,X156&lt;=0.5),"0.4 to 0.5",AND(X156&gt;0.5,X156&lt;=0.75),"0.5 to 0.75",AND(X156&gt;0.75,X156&lt;=1),"0.75 to 1",AND(X156&gt;1,X156&lt;=2),"1 to 2",AND(X156&gt;2,X156&lt;=3),"2 to 3",AND(X156&gt;3,X156&lt;=4),"3 to 4",AND(X156&gt;4,X156&lt;=5),"4 to 5",AND(X156&gt;5,X156&lt;=10),"5 to 10",X156&gt;10,"10+")</f>
        <v>0.1 to 0.2</v>
      </c>
      <c r="X156" s="16">
        <f t="shared" si="7"/>
        <v>0.117767546960986</v>
      </c>
      <c r="Y156" s="5" t="str">
        <f t="array" ref="Y156">_xlfn.IFS(AND(Z156&gt;0,Z156&lt;=1),"0 to 1",AND(Z156&gt;1,Z156&lt;=2),"1 to 2",AND(Z156&gt;2,Z156&lt;=4),"2 to 4",AND(Z156&gt;4,Z156&lt;=6),"4 to 6",AND(Z156&gt;6,Z156&lt;=8),"6 to 8",AND(Z156&gt;8,Z156&lt;=10),"8 to 10",AND(Z156&gt;10,Z156&lt;=15),"10 to 15",AND(Z156&gt;15,Z156&lt;=20),"15 to 20",AND(Z156&gt;20,Z156&lt;=25),"20 to 25",AND(Z156&gt;25,Z156&lt;=30),"25 to 30",AND(Z156&gt;30,Z156&lt;=40),"30 to 40",AND(Z156&gt;40,Z156&lt;=50),"40 to 50",Z156&gt;50,"50+")</f>
        <v>6 to 8</v>
      </c>
      <c r="Z156" s="9">
        <f>_xlfn.XLOOKUP($E156,'Raw Data'!$E:$E,'Raw Data'!Z:Z,"ERROR",0,1)</f>
        <v>6.864</v>
      </c>
      <c r="AA156" s="9" t="str">
        <f>_xlfn.XLOOKUP($E156,'Raw Data'!$E:$E,'Raw Data'!AA:AA,"ERROR",0,1)</f>
        <v>oz</v>
      </c>
    </row>
    <row r="157" hidden="1" spans="1:27">
      <c r="A157" s="5" t="str">
        <f>_xlfn.XLOOKUP($E157,'Raw Data'!$E:$E,'Raw Data'!A:A,"ERROR",0,1)</f>
        <v>AE</v>
      </c>
      <c r="B157" s="5" t="str">
        <f>_xlfn.XLOOKUP($E157,'Raw Data'!$E:$E,'Raw Data'!B:B,"ERROR",0,1)</f>
        <v>Hair Mousses</v>
      </c>
      <c r="C157" s="5" t="str">
        <f>_xlfn.XLOOKUP($E157,'Raw Data'!$E:$E,'Raw Data'!C:C,"ERROR",0,1)</f>
        <v>design essentials</v>
      </c>
      <c r="D157" s="5" t="str">
        <f>_xlfn.XLOOKUP($E157,'Raw Data'!$E:$E,'Raw Data'!D:D,"ERROR",0,1)</f>
        <v>www.amazon.ae/dp/B07V24YN5L</v>
      </c>
      <c r="E157" s="5" t="s">
        <v>356</v>
      </c>
      <c r="F157" s="9" t="str">
        <f>_xlfn.XLOOKUP($E157,'Raw Data'!$E:$E,'Raw Data'!F:F,"ERROR",0,1)</f>
        <v>Design Essentials Natural Curl Enhancing Mousse, Quick Drying Must-Have for Perfectly Defined Luminous Curls-Almond &amp; Avocado Collection, 7.5oz</v>
      </c>
      <c r="G157" s="10">
        <f>_xlfn.XLOOKUP($E157,'Raw Data'!$E:$E,'Raw Data'!G:G,"ERROR",0,1)</f>
        <v>5</v>
      </c>
      <c r="H157" s="9">
        <f>_xlfn.XLOOKUP($E157,'Raw Data'!$E:$E,'Raw Data'!H:H,"ERROR",0,1)</f>
        <v>514.38</v>
      </c>
      <c r="I157" s="9">
        <f>_xlfn.XLOOKUP($E157,'Raw Data'!$E:$E,'Raw Data'!I:I,"ERROR",0,1)</f>
        <v>0.000688662801275918</v>
      </c>
      <c r="J157" s="9" t="str">
        <f>_xlfn.XLOOKUP($E157,'Raw Data'!$E:$E,'Raw Data'!J:J,"ERROR",0,1)</f>
        <v>No</v>
      </c>
      <c r="K157" s="14" t="str">
        <f t="array" ref="K157">_xlfn.IFS(AND(L157&gt;0,L157&lt;=5),"0 to 5",AND(L157&gt;5,L157&lt;=10),"5 to 10",AND(L157&gt;10,L157&lt;=15),"10 to 15",AND(L157&gt;15,L157&lt;=20),"15 to 20",AND(L157&gt;20,L157&lt;=30),"20 to 30",AND(L157&gt;30,L157&lt;=40),"30 to 40",AND(L157&gt;40,L157&lt;=50),"40 to 50",AND(L157&gt;50,L157&lt;=75),"50 to 75",AND(L157&gt;75,L157&lt;=100),"75 to 100",AND(L157&gt;100,L157&lt;=150),"100 to 150",AND(L157&gt;150,L157&lt;=200),"150 to 200",AND(L157&gt;200,L157&lt;=250),"200 to 250",AND(L157&gt;250,L157&lt;=300),"250 to 300",AND(L157&gt;300,L157&lt;=400),"300 to 400",AND(L157&gt;400,L157&lt;=500),"400 to 500",L157&gt;500,"500+")</f>
        <v>100 to 150</v>
      </c>
      <c r="L157" s="9">
        <f>_xlfn.XLOOKUP($E157,'Raw Data'!$E:$E,'Raw Data'!L:L,"ERROR",0,1)</f>
        <v>126.14</v>
      </c>
      <c r="M157" s="14" t="str">
        <f t="array" ref="M157">_xlfn.IFS(AND(N157&gt;0,N157&lt;=5),"0 to 5",AND(N157&gt;5,N157&lt;=10),"5 to 10",AND(N157&gt;10,N157&lt;=15),"10 to 15",AND(N157&gt;15,N157&lt;=20),"15 to 20",AND(N157&gt;20,N157&lt;=30),"20 to 30",AND(N157&gt;30,N157&lt;=40),"30 to 40",AND(N157&gt;40,N157&lt;=50),"40 to 50",AND(N157&gt;50,N157&lt;=75),"50 to 75",AND(N157&gt;75,N157&lt;=100),"75 to 100",AND(N157&gt;100,N157&lt;=150),"100 to 150",AND(N157&gt;150,N157&lt;=200),"150 to 200",AND(N157&gt;200,N157&lt;=250),"200 to 250",AND(N157&gt;250,N157&lt;=300),"250 to 300",AND(N157&gt;300,N157&lt;=400),"300 to 400",AND(N157&gt;400,N157&lt;=500),"400 to 500",N157&gt;500,"500+")</f>
        <v>100 to 150</v>
      </c>
      <c r="N157" s="9">
        <f>_xlfn.XLOOKUP($E157,'Raw Data'!$E:$E,'Raw Data'!N:N,"ERROR",0,1)</f>
        <v>126.14</v>
      </c>
      <c r="O157" s="14" t="str">
        <f t="array" ref="O157">_xlfn.IFS(P157=0,"No Discount",AND(P157&gt;0,P157&lt;=0.02),"0% to 2%",AND(P157&gt;0.02,P157&lt;=0.04),"2% to 4%",AND(P157&gt;0.04,P157&lt;=0.06),"4% to 6%",AND(P157&gt;0.06,P157&lt;=0.08),"6% to 8%",AND(P157&gt;0.08,P157&lt;=0.1),"8% to 10%",AND(P157&gt;0.1,P157&lt;=0.15),"10% to 15%",AND(P157&gt;0.15,P157&lt;=0.2),"15% to 20%",AND(P157&gt;0.2,P157&lt;=0.25),"20% to 25%",AND(P157&gt;0.25,P157&lt;=0.3),"25% to 30%",AND(P157&gt;0.3,P157&lt;=0.4),"30% to 40%",AND(P157&gt;0.4,P157&lt;=0.5),"40% to 50%",AND(P157&gt;0.5,P157&lt;=0.75),"50% to 75%",AND(P157&gt;0.75,P157&lt;=1),"75% to 100%")</f>
        <v>No Discount</v>
      </c>
      <c r="P157" s="10">
        <f>_xlfn.XLOOKUP($E157,'Raw Data'!$E:$E,'Raw Data'!P:P,"ERROR",0,1)</f>
        <v>0</v>
      </c>
      <c r="Q157" s="9">
        <f>_xlfn.XLOOKUP($E157,'Raw Data'!$E:$E,'Raw Data'!Q:Q,"ERROR",0,1)</f>
        <v>7.5</v>
      </c>
      <c r="R157" s="9" t="str">
        <f>_xlfn.XLOOKUP($E157,'Raw Data'!$E:$E,'Raw Data'!R:R,"ERROR",0,1)</f>
        <v>oz</v>
      </c>
      <c r="S157" s="5" t="str">
        <f t="array" ref="S157">_xlfn.IFS(AND(T157&gt;0,T157&lt;=0.05),"0 to 0.05",AND(T157&gt;0.05,T157&lt;=0.1),"0.05 to 0.1",AND(T157&gt;0.1,T157&lt;=0.2),"0.1 to 0.2",AND(T157&gt;0.2,T157&lt;=0.3),"0.2 to 0.3",AND(T157&gt;0.3,T157&lt;=0.4),"0.3 to 0.4",AND(T157&gt;0.4,T157&lt;=0.5),"0.4 to 0.5",AND(T157&gt;0.5,T157&lt;=0.75),"0.5 to 0.75",AND(T157&gt;0.75,T157&lt;=1),"0.75 to 1",AND(T157&gt;1,T157&lt;=2),"1 to 2",AND(T157&gt;2,T157&lt;=3),"2 to 3",AND(T157&gt;3,T157&lt;=4),"3 to 4",AND(T157&gt;4,T157&lt;=5),"4 to 5",AND(T157&gt;5,T157&lt;=10),"5 to 10",T157&gt;10,"10+")</f>
        <v>0.5 to 0.75</v>
      </c>
      <c r="T157" s="10">
        <f>_xlfn.XLOOKUP($E157,'Raw Data'!$E:$E,'Raw Data'!T:T,"ERROR",0,1)</f>
        <v>0.56877465900124</v>
      </c>
      <c r="U157" s="15" t="str">
        <f t="array" ref="U157">_xlfn.IFS(AND(V157&gt;0,V157&lt;=0.05),"0 to 0.05",AND(V157&gt;0.05,V157&lt;=0.1),"0.05 to 0.1",AND(V157&gt;0.1,V157&lt;=0.2),"0.1 to 0.2",AND(V157&gt;0.2,V157&lt;=0.3),"0.2 to 0.3",AND(V157&gt;0.3,V157&lt;=0.4),"0.3 to 0.4",AND(V157&gt;0.4,V157&lt;=0.5),"0.4 to 0.5",AND(V157&gt;0.5,V157&lt;=0.75),"0.5 to 0.75",AND(V157&gt;0.75,V157&lt;=1),"0.75 to 1",AND(V157&gt;1,V157&lt;=2),"1 to 2",AND(V157&gt;2,V157&lt;=3),"2 to 3",AND(V157&gt;3,V157&lt;=4),"3 to 4",AND(V157&gt;4,V157&lt;=5),"4 to 5",AND(V157&gt;5,V157&lt;=10),"5 to 10",V157&gt;10,"10+")</f>
        <v>0.1 to 0.2</v>
      </c>
      <c r="V157" s="10">
        <f>_xlfn.XLOOKUP($E157,'Raw Data'!$E:$E,'Raw Data'!V:V,"ERROR",0,1)</f>
        <v>0.153569157930335</v>
      </c>
      <c r="W157" s="15" t="str">
        <f t="array" ref="W157">_xlfn.IFS(AND(X157&gt;0,X157&lt;=0.05),"0 to 0.05",AND(X157&gt;0.05,X157&lt;=0.1),"0.05 to 0.1",AND(X157&gt;0.1,X157&lt;=0.2),"0.1 to 0.2",AND(X157&gt;0.2,X157&lt;=0.3),"0.2 to 0.3",AND(X157&gt;0.3,X157&lt;=0.4),"0.3 to 0.4",AND(X157&gt;0.4,X157&lt;=0.5),"0.4 to 0.5",AND(X157&gt;0.5,X157&lt;=0.75),"0.5 to 0.75",AND(X157&gt;0.75,X157&lt;=1),"0.75 to 1",AND(X157&gt;1,X157&lt;=2),"1 to 2",AND(X157&gt;2,X157&lt;=3),"2 to 3",AND(X157&gt;3,X157&lt;=4),"3 to 4",AND(X157&gt;4,X157&lt;=5),"4 to 5",AND(X157&gt;5,X157&lt;=10),"5 to 10",X157&gt;10,"10+")</f>
        <v>0.1 to 0.2</v>
      </c>
      <c r="X157" s="16">
        <f t="shared" si="7"/>
        <v>0.153569157930335</v>
      </c>
      <c r="Y157" s="5" t="str">
        <f t="array" ref="Y157">_xlfn.IFS(AND(Z157&gt;0,Z157&lt;=1),"0 to 1",AND(Z157&gt;1,Z157&lt;=2),"1 to 2",AND(Z157&gt;2,Z157&lt;=4),"2 to 4",AND(Z157&gt;4,Z157&lt;=6),"4 to 6",AND(Z157&gt;6,Z157&lt;=8),"6 to 8",AND(Z157&gt;8,Z157&lt;=10),"8 to 10",AND(Z157&gt;10,Z157&lt;=15),"10 to 15",AND(Z157&gt;15,Z157&lt;=20),"15 to 20",AND(Z157&gt;20,Z157&lt;=25),"20 to 25",AND(Z157&gt;25,Z157&lt;=30),"25 to 30",AND(Z157&gt;30,Z157&lt;=40),"30 to 40",AND(Z157&gt;40,Z157&lt;=50),"40 to 50",Z157&gt;50,"50+")</f>
        <v>6 to 8</v>
      </c>
      <c r="Z157" s="9">
        <f>_xlfn.XLOOKUP($E157,'Raw Data'!$E:$E,'Raw Data'!Z:Z,"ERROR",0,1)</f>
        <v>7.5</v>
      </c>
      <c r="AA157" s="9" t="str">
        <f>_xlfn.XLOOKUP($E157,'Raw Data'!$E:$E,'Raw Data'!AA:AA,"ERROR",0,1)</f>
        <v>oz</v>
      </c>
    </row>
    <row r="158" hidden="1" spans="1:27">
      <c r="A158" s="5" t="str">
        <f>_xlfn.XLOOKUP($E158,'Raw Data'!$E:$E,'Raw Data'!A:A,"ERROR",0,1)</f>
        <v>AE</v>
      </c>
      <c r="B158" s="5" t="str">
        <f>_xlfn.XLOOKUP($E158,'Raw Data'!$E:$E,'Raw Data'!B:B,"ERROR",0,1)</f>
        <v>Hair Mousses</v>
      </c>
      <c r="C158" s="5" t="str">
        <f>_xlfn.XLOOKUP($E158,'Raw Data'!$E:$E,'Raw Data'!C:C,"ERROR",0,1)</f>
        <v>syoss</v>
      </c>
      <c r="D158" s="5" t="str">
        <f>_xlfn.XLOOKUP($E158,'Raw Data'!$E:$E,'Raw Data'!D:D,"ERROR",0,1)</f>
        <v>www.amazon.ae/dp/B07WDQJ6NX</v>
      </c>
      <c r="E158" s="5" t="s">
        <v>357</v>
      </c>
      <c r="F158" s="9" t="str">
        <f>_xlfn.XLOOKUP($E158,'Raw Data'!$E:$E,'Raw Data'!F:F,"ERROR",0,1)</f>
        <v>Mousse Fixative TrÃ¨s Forte Ceramide Complex Syoss (250 Ml)</v>
      </c>
      <c r="G158" s="10">
        <f>_xlfn.XLOOKUP($E158,'Raw Data'!$E:$E,'Raw Data'!G:G,"ERROR",0,1)</f>
        <v>3</v>
      </c>
      <c r="H158" s="9">
        <f>_xlfn.XLOOKUP($E158,'Raw Data'!$E:$E,'Raw Data'!H:H,"ERROR",0,1)</f>
        <v>507.34</v>
      </c>
      <c r="I158" s="9">
        <f>_xlfn.XLOOKUP($E158,'Raw Data'!$E:$E,'Raw Data'!I:I,"ERROR",0,1)</f>
        <v>0.000679237500679117</v>
      </c>
      <c r="J158" s="9" t="str">
        <f>_xlfn.XLOOKUP($E158,'Raw Data'!$E:$E,'Raw Data'!J:J,"ERROR",0,1)</f>
        <v>No</v>
      </c>
      <c r="K158" s="14" t="str">
        <f t="array" ref="K158">_xlfn.IFS(AND(L158&gt;0,L158&lt;=5),"0 to 5",AND(L158&gt;5,L158&lt;=10),"5 to 10",AND(L158&gt;10,L158&lt;=15),"10 to 15",AND(L158&gt;15,L158&lt;=20),"15 to 20",AND(L158&gt;20,L158&lt;=30),"20 to 30",AND(L158&gt;30,L158&lt;=40),"30 to 40",AND(L158&gt;40,L158&lt;=50),"40 to 50",AND(L158&gt;50,L158&lt;=75),"50 to 75",AND(L158&gt;75,L158&lt;=100),"75 to 100",AND(L158&gt;100,L158&lt;=150),"100 to 150",AND(L158&gt;150,L158&lt;=200),"150 to 200",AND(L158&gt;200,L158&lt;=250),"200 to 250",AND(L158&gt;250,L158&lt;=300),"250 to 300",AND(L158&gt;300,L158&lt;=400),"300 to 400",AND(L158&gt;400,L158&lt;=500),"400 to 500",L158&gt;500,"500+")</f>
        <v>200 to 250</v>
      </c>
      <c r="L158" s="9">
        <f>_xlfn.XLOOKUP($E158,'Raw Data'!$E:$E,'Raw Data'!L:L,"ERROR",0,1)</f>
        <v>246.07</v>
      </c>
      <c r="M158" s="14" t="str">
        <f t="array" ref="M158">_xlfn.IFS(AND(N158&gt;0,N158&lt;=5),"0 to 5",AND(N158&gt;5,N158&lt;=10),"5 to 10",AND(N158&gt;10,N158&lt;=15),"10 to 15",AND(N158&gt;15,N158&lt;=20),"15 to 20",AND(N158&gt;20,N158&lt;=30),"20 to 30",AND(N158&gt;30,N158&lt;=40),"30 to 40",AND(N158&gt;40,N158&lt;=50),"40 to 50",AND(N158&gt;50,N158&lt;=75),"50 to 75",AND(N158&gt;75,N158&lt;=100),"75 to 100",AND(N158&gt;100,N158&lt;=150),"100 to 150",AND(N158&gt;150,N158&lt;=200),"150 to 200",AND(N158&gt;200,N158&lt;=250),"200 to 250",AND(N158&gt;250,N158&lt;=300),"250 to 300",AND(N158&gt;300,N158&lt;=400),"300 to 400",AND(N158&gt;400,N158&lt;=500),"400 to 500",N158&gt;500,"500+")</f>
        <v>200 to 250</v>
      </c>
      <c r="N158" s="9">
        <f>_xlfn.XLOOKUP($E158,'Raw Data'!$E:$E,'Raw Data'!N:N,"ERROR",0,1)</f>
        <v>250</v>
      </c>
      <c r="O158" s="14" t="str">
        <f t="array" ref="O158">_xlfn.IFS(P158=0,"No Discount",AND(P158&gt;0,P158&lt;=0.02),"0% to 2%",AND(P158&gt;0.02,P158&lt;=0.04),"2% to 4%",AND(P158&gt;0.04,P158&lt;=0.06),"4% to 6%",AND(P158&gt;0.06,P158&lt;=0.08),"6% to 8%",AND(P158&gt;0.08,P158&lt;=0.1),"8% to 10%",AND(P158&gt;0.1,P158&lt;=0.15),"10% to 15%",AND(P158&gt;0.15,P158&lt;=0.2),"15% to 20%",AND(P158&gt;0.2,P158&lt;=0.25),"20% to 25%",AND(P158&gt;0.25,P158&lt;=0.3),"25% to 30%",AND(P158&gt;0.3,P158&lt;=0.4),"30% to 40%",AND(P158&gt;0.4,P158&lt;=0.5),"40% to 50%",AND(P158&gt;0.5,P158&lt;=0.75),"50% to 75%",AND(P158&gt;0.75,P158&lt;=1),"75% to 100%")</f>
        <v>0% to 2%</v>
      </c>
      <c r="P158" s="10">
        <f>_xlfn.XLOOKUP($E158,'Raw Data'!$E:$E,'Raw Data'!P:P,"ERROR",0,1)</f>
        <v>0.01572</v>
      </c>
      <c r="Q158" s="9">
        <f>_xlfn.XLOOKUP($E158,'Raw Data'!$E:$E,'Raw Data'!Q:Q,"ERROR",0,1)</f>
        <v>250</v>
      </c>
      <c r="R158" s="9" t="str">
        <f>_xlfn.XLOOKUP($E158,'Raw Data'!$E:$E,'Raw Data'!R:R,"ERROR",0,1)</f>
        <v>ml</v>
      </c>
      <c r="S158" s="5" t="str">
        <f t="array" ref="S158">_xlfn.IFS(AND(T158&gt;0,T158&lt;=0.05),"0 to 0.05",AND(T158&gt;0.05,T158&lt;=0.1),"0.05 to 0.1",AND(T158&gt;0.1,T158&lt;=0.2),"0.1 to 0.2",AND(T158&gt;0.2,T158&lt;=0.3),"0.2 to 0.3",AND(T158&gt;0.3,T158&lt;=0.4),"0.3 to 0.4",AND(T158&gt;0.4,T158&lt;=0.5),"0.4 to 0.5",AND(T158&gt;0.5,T158&lt;=0.75),"0.5 to 0.75",AND(T158&gt;0.75,T158&lt;=1),"0.75 to 1",AND(T158&gt;1,T158&lt;=2),"1 to 2",AND(T158&gt;2,T158&lt;=3),"2 to 3",AND(T158&gt;3,T158&lt;=4),"3 to 4",AND(T158&gt;4,T158&lt;=5),"4 to 5",AND(T158&gt;5,T158&lt;=10),"5 to 10",T158&gt;10,"10+")</f>
        <v>0.75 to 1</v>
      </c>
      <c r="T158" s="10">
        <f>_xlfn.XLOOKUP($E158,'Raw Data'!$E:$E,'Raw Data'!T:T,"ERROR",0,1)</f>
        <v>0.984805886343307</v>
      </c>
      <c r="U158" s="15" t="str">
        <f t="array" ref="U158">_xlfn.IFS(AND(V158&gt;0,V158&lt;=0.05),"0 to 0.05",AND(V158&gt;0.05,V158&lt;=0.1),"0.05 to 0.1",AND(V158&gt;0.1,V158&lt;=0.2),"0.1 to 0.2",AND(V158&gt;0.2,V158&lt;=0.3),"0.2 to 0.3",AND(V158&gt;0.3,V158&lt;=0.4),"0.3 to 0.4",AND(V158&gt;0.4,V158&lt;=0.5),"0.4 to 0.5",AND(V158&gt;0.5,V158&lt;=0.75),"0.5 to 0.75",AND(V158&gt;0.75,V158&lt;=1),"0.75 to 1",AND(V158&gt;1,V158&lt;=2),"1 to 2",AND(V158&gt;2,V158&lt;=3),"2 to 3",AND(V158&gt;3,V158&lt;=4),"3 to 4",AND(V158&gt;4,V158&lt;=5),"4 to 5",AND(V158&gt;5,V158&lt;=10),"5 to 10",V158&gt;10,"10+")</f>
        <v>0.2 to 0.3</v>
      </c>
      <c r="V158" s="10">
        <f>_xlfn.XLOOKUP($E158,'Raw Data'!$E:$E,'Raw Data'!V:V,"ERROR",0,1)</f>
        <v>0.270144257033256</v>
      </c>
      <c r="W158" s="15" t="str">
        <f t="array" ref="W158">_xlfn.IFS(AND(X158&gt;0,X158&lt;=0.05),"0 to 0.05",AND(X158&gt;0.05,X158&lt;=0.1),"0.05 to 0.1",AND(X158&gt;0.1,X158&lt;=0.2),"0.1 to 0.2",AND(X158&gt;0.2,X158&lt;=0.3),"0.2 to 0.3",AND(X158&gt;0.3,X158&lt;=0.4),"0.3 to 0.4",AND(X158&gt;0.4,X158&lt;=0.5),"0.4 to 0.5",AND(X158&gt;0.5,X158&lt;=0.75),"0.5 to 0.75",AND(X158&gt;0.75,X158&lt;=1),"0.75 to 1",AND(X158&gt;1,X158&lt;=2),"1 to 2",AND(X158&gt;2,X158&lt;=3),"2 to 3",AND(X158&gt;3,X158&lt;=4),"3 to 4",AND(X158&gt;4,X158&lt;=5),"4 to 5",AND(X158&gt;5,X158&lt;=10),"5 to 10",X158&gt;10,"10+")</f>
        <v>0.2 to 0.3</v>
      </c>
      <c r="X158" s="16">
        <f t="shared" si="7"/>
        <v>0.265897589312693</v>
      </c>
      <c r="Y158" s="5" t="str">
        <f t="array" ref="Y158">_xlfn.IFS(AND(Z158&gt;0,Z158&lt;=1),"0 to 1",AND(Z158&gt;1,Z158&lt;=2),"1 to 2",AND(Z158&gt;2,Z158&lt;=4),"2 to 4",AND(Z158&gt;4,Z158&lt;=6),"4 to 6",AND(Z158&gt;6,Z158&lt;=8),"6 to 8",AND(Z158&gt;8,Z158&lt;=10),"8 to 10",AND(Z158&gt;10,Z158&lt;=15),"10 to 15",AND(Z158&gt;15,Z158&lt;=20),"15 to 20",AND(Z158&gt;20,Z158&lt;=25),"20 to 25",AND(Z158&gt;25,Z158&lt;=30),"25 to 30",AND(Z158&gt;30,Z158&lt;=40),"30 to 40",AND(Z158&gt;40,Z158&lt;=50),"40 to 50",Z158&gt;50,"50+")</f>
        <v>8 to 10</v>
      </c>
      <c r="Z158" s="9">
        <f>_xlfn.XLOOKUP($E158,'Raw Data'!$E:$E,'Raw Data'!Z:Z,"ERROR",0,1)</f>
        <v>8.45</v>
      </c>
      <c r="AA158" s="9" t="str">
        <f>_xlfn.XLOOKUP($E158,'Raw Data'!$E:$E,'Raw Data'!AA:AA,"ERROR",0,1)</f>
        <v>oz</v>
      </c>
    </row>
    <row r="159" hidden="1" spans="1:27">
      <c r="A159" s="5" t="str">
        <f>_xlfn.XLOOKUP($E159,'Raw Data'!$E:$E,'Raw Data'!A:A,"ERROR",0,1)</f>
        <v>AE</v>
      </c>
      <c r="B159" s="5" t="str">
        <f>_xlfn.XLOOKUP($E159,'Raw Data'!$E:$E,'Raw Data'!B:B,"ERROR",0,1)</f>
        <v>Hair Mousses</v>
      </c>
      <c r="C159" s="5" t="str">
        <f>_xlfn.XLOOKUP($E159,'Raw Data'!$E:$E,'Raw Data'!C:C,"ERROR",0,1)</f>
        <v>black professional line</v>
      </c>
      <c r="D159" s="5" t="str">
        <f>_xlfn.XLOOKUP($E159,'Raw Data'!$E:$E,'Raw Data'!D:D,"ERROR",0,1)</f>
        <v>www.amazon.ae/dp/B07MW14FCH</v>
      </c>
      <c r="E159" s="5" t="s">
        <v>358</v>
      </c>
      <c r="F159" s="9" t="str">
        <f>_xlfn.XLOOKUP($E159,'Raw Data'!$E:$E,'Raw Data'!F:F,"ERROR",0,1)</f>
        <v>Black Equal Strong Hair  Mousse  Fixing 4, 400 ml</v>
      </c>
      <c r="G159" s="10">
        <f>_xlfn.XLOOKUP($E159,'Raw Data'!$E:$E,'Raw Data'!G:G,"ERROR",0,1)</f>
        <v>10</v>
      </c>
      <c r="H159" s="9">
        <f>_xlfn.XLOOKUP($E159,'Raw Data'!$E:$E,'Raw Data'!H:H,"ERROR",0,1)</f>
        <v>505.19</v>
      </c>
      <c r="I159" s="9">
        <f>_xlfn.XLOOKUP($E159,'Raw Data'!$E:$E,'Raw Data'!I:I,"ERROR",0,1)</f>
        <v>0.000676359035297992</v>
      </c>
      <c r="J159" s="9" t="str">
        <f>_xlfn.XLOOKUP($E159,'Raw Data'!$E:$E,'Raw Data'!J:J,"ERROR",0,1)</f>
        <v>No</v>
      </c>
      <c r="K159" s="14" t="str">
        <f t="array" ref="K159">_xlfn.IFS(AND(L159&gt;0,L159&lt;=5),"0 to 5",AND(L159&gt;5,L159&lt;=10),"5 to 10",AND(L159&gt;10,L159&lt;=15),"10 to 15",AND(L159&gt;15,L159&lt;=20),"15 to 20",AND(L159&gt;20,L159&lt;=30),"20 to 30",AND(L159&gt;30,L159&lt;=40),"30 to 40",AND(L159&gt;40,L159&lt;=50),"40 to 50",AND(L159&gt;50,L159&lt;=75),"50 to 75",AND(L159&gt;75,L159&lt;=100),"75 to 100",AND(L159&gt;100,L159&lt;=150),"100 to 150",AND(L159&gt;150,L159&lt;=200),"150 to 200",AND(L159&gt;200,L159&lt;=250),"200 to 250",AND(L159&gt;250,L159&lt;=300),"250 to 300",AND(L159&gt;300,L159&lt;=400),"300 to 400",AND(L159&gt;400,L159&lt;=500),"400 to 500",L159&gt;500,"500+")</f>
        <v>40 to 50</v>
      </c>
      <c r="L159" s="9">
        <f>_xlfn.XLOOKUP($E159,'Raw Data'!$E:$E,'Raw Data'!L:L,"ERROR",0,1)</f>
        <v>50</v>
      </c>
      <c r="M159" s="14" t="str">
        <f t="array" ref="M159">_xlfn.IFS(AND(N159&gt;0,N159&lt;=5),"0 to 5",AND(N159&gt;5,N159&lt;=10),"5 to 10",AND(N159&gt;10,N159&lt;=15),"10 to 15",AND(N159&gt;15,N159&lt;=20),"15 to 20",AND(N159&gt;20,N159&lt;=30),"20 to 30",AND(N159&gt;30,N159&lt;=40),"30 to 40",AND(N159&gt;40,N159&lt;=50),"40 to 50",AND(N159&gt;50,N159&lt;=75),"50 to 75",AND(N159&gt;75,N159&lt;=100),"75 to 100",AND(N159&gt;100,N159&lt;=150),"100 to 150",AND(N159&gt;150,N159&lt;=200),"150 to 200",AND(N159&gt;200,N159&lt;=250),"200 to 250",AND(N159&gt;250,N159&lt;=300),"250 to 300",AND(N159&gt;300,N159&lt;=400),"300 to 400",AND(N159&gt;400,N159&lt;=500),"400 to 500",N159&gt;500,"500+")</f>
        <v>40 to 50</v>
      </c>
      <c r="N159" s="9">
        <f>_xlfn.XLOOKUP($E159,'Raw Data'!$E:$E,'Raw Data'!N:N,"ERROR",0,1)</f>
        <v>50</v>
      </c>
      <c r="O159" s="14" t="str">
        <f t="array" ref="O159">_xlfn.IFS(P159=0,"No Discount",AND(P159&gt;0,P159&lt;=0.02),"0% to 2%",AND(P159&gt;0.02,P159&lt;=0.04),"2% to 4%",AND(P159&gt;0.04,P159&lt;=0.06),"4% to 6%",AND(P159&gt;0.06,P159&lt;=0.08),"6% to 8%",AND(P159&gt;0.08,P159&lt;=0.1),"8% to 10%",AND(P159&gt;0.1,P159&lt;=0.15),"10% to 15%",AND(P159&gt;0.15,P159&lt;=0.2),"15% to 20%",AND(P159&gt;0.2,P159&lt;=0.25),"20% to 25%",AND(P159&gt;0.25,P159&lt;=0.3),"25% to 30%",AND(P159&gt;0.3,P159&lt;=0.4),"30% to 40%",AND(P159&gt;0.4,P159&lt;=0.5),"40% to 50%",AND(P159&gt;0.5,P159&lt;=0.75),"50% to 75%",AND(P159&gt;0.75,P159&lt;=1),"75% to 100%")</f>
        <v>No Discount</v>
      </c>
      <c r="P159" s="10">
        <f>_xlfn.XLOOKUP($E159,'Raw Data'!$E:$E,'Raw Data'!P:P,"ERROR",0,1)</f>
        <v>0</v>
      </c>
      <c r="Q159" s="9">
        <f>_xlfn.XLOOKUP($E159,'Raw Data'!$E:$E,'Raw Data'!Q:Q,"ERROR",0,1)</f>
        <v>400</v>
      </c>
      <c r="R159" s="9" t="str">
        <f>_xlfn.XLOOKUP($E159,'Raw Data'!$E:$E,'Raw Data'!R:R,"ERROR",0,1)</f>
        <v>ml</v>
      </c>
      <c r="S159" s="5" t="str">
        <f t="array" ref="S159">_xlfn.IFS(AND(T159&gt;0,T159&lt;=0.05),"0 to 0.05",AND(T159&gt;0.05,T159&lt;=0.1),"0.05 to 0.1",AND(T159&gt;0.1,T159&lt;=0.2),"0.1 to 0.2",AND(T159&gt;0.2,T159&lt;=0.3),"0.2 to 0.3",AND(T159&gt;0.3,T159&lt;=0.4),"0.3 to 0.4",AND(T159&gt;0.4,T159&lt;=0.5),"0.4 to 0.5",AND(T159&gt;0.5,T159&lt;=0.75),"0.5 to 0.75",AND(T159&gt;0.75,T159&lt;=1),"0.75 to 1",AND(T159&gt;1,T159&lt;=2),"1 to 2",AND(T159&gt;2,T159&lt;=3),"2 to 3",AND(T159&gt;3,T159&lt;=4),"3 to 4",AND(T159&gt;4,T159&lt;=5),"4 to 5",AND(T159&gt;5,T159&lt;=10),"5 to 10",T159&gt;10,"10+")</f>
        <v>0.1 to 0.2</v>
      </c>
      <c r="T159" s="10">
        <f>_xlfn.XLOOKUP($E159,'Raw Data'!$E:$E,'Raw Data'!T:T,"ERROR",0,1)</f>
        <v>0.125066785663544</v>
      </c>
      <c r="U159" s="15" t="str">
        <f t="array" ref="U159">_xlfn.IFS(AND(V159&gt;0,V159&lt;=0.05),"0 to 0.05",AND(V159&gt;0.05,V159&lt;=0.1),"0.05 to 0.1",AND(V159&gt;0.1,V159&lt;=0.2),"0.1 to 0.2",AND(V159&gt;0.2,V159&lt;=0.3),"0.2 to 0.3",AND(V159&gt;0.3,V159&lt;=0.4),"0.3 to 0.4",AND(V159&gt;0.4,V159&lt;=0.5),"0.4 to 0.5",AND(V159&gt;0.5,V159&lt;=0.75),"0.5 to 0.75",AND(V159&gt;0.75,V159&lt;=1),"0.75 to 1",AND(V159&gt;1,V159&lt;=2),"1 to 2",AND(V159&gt;2,V159&lt;=3),"2 to 3",AND(V159&gt;3,V159&lt;=4),"3 to 4",AND(V159&gt;4,V159&lt;=5),"4 to 5",AND(V159&gt;5,V159&lt;=10),"5 to 10",V159&gt;10,"10+")</f>
        <v>0 to 0.05</v>
      </c>
      <c r="V159" s="10">
        <f>_xlfn.XLOOKUP($E159,'Raw Data'!$E:$E,'Raw Data'!V:V,"ERROR",0,1)</f>
        <v>0.033768032129157</v>
      </c>
      <c r="W159" s="15" t="str">
        <f t="array" ref="W159">_xlfn.IFS(AND(X159&gt;0,X159&lt;=0.05),"0 to 0.05",AND(X159&gt;0.05,X159&lt;=0.1),"0.05 to 0.1",AND(X159&gt;0.1,X159&lt;=0.2),"0.1 to 0.2",AND(X159&gt;0.2,X159&lt;=0.3),"0.2 to 0.3",AND(X159&gt;0.3,X159&lt;=0.4),"0.3 to 0.4",AND(X159&gt;0.4,X159&lt;=0.5),"0.4 to 0.5",AND(X159&gt;0.5,X159&lt;=0.75),"0.5 to 0.75",AND(X159&gt;0.75,X159&lt;=1),"0.75 to 1",AND(X159&gt;1,X159&lt;=2),"1 to 2",AND(X159&gt;2,X159&lt;=3),"2 to 3",AND(X159&gt;3,X159&lt;=4),"3 to 4",AND(X159&gt;4,X159&lt;=5),"4 to 5",AND(X159&gt;5,X159&lt;=10),"5 to 10",X159&gt;10,"10+")</f>
        <v>0 to 0.05</v>
      </c>
      <c r="X159" s="16">
        <f t="shared" si="7"/>
        <v>0.033768032129157</v>
      </c>
      <c r="Y159" s="5" t="str">
        <f t="array" ref="Y159">_xlfn.IFS(AND(Z159&gt;0,Z159&lt;=1),"0 to 1",AND(Z159&gt;1,Z159&lt;=2),"1 to 2",AND(Z159&gt;2,Z159&lt;=4),"2 to 4",AND(Z159&gt;4,Z159&lt;=6),"4 to 6",AND(Z159&gt;6,Z159&lt;=8),"6 to 8",AND(Z159&gt;8,Z159&lt;=10),"8 to 10",AND(Z159&gt;10,Z159&lt;=15),"10 to 15",AND(Z159&gt;15,Z159&lt;=20),"15 to 20",AND(Z159&gt;20,Z159&lt;=25),"20 to 25",AND(Z159&gt;25,Z159&lt;=30),"25 to 30",AND(Z159&gt;30,Z159&lt;=40),"30 to 40",AND(Z159&gt;40,Z159&lt;=50),"40 to 50",Z159&gt;50,"50+")</f>
        <v>10 to 15</v>
      </c>
      <c r="Z159" s="9">
        <f>_xlfn.XLOOKUP($E159,'Raw Data'!$E:$E,'Raw Data'!Z:Z,"ERROR",0,1)</f>
        <v>13.52</v>
      </c>
      <c r="AA159" s="9" t="str">
        <f>_xlfn.XLOOKUP($E159,'Raw Data'!$E:$E,'Raw Data'!AA:AA,"ERROR",0,1)</f>
        <v>oz</v>
      </c>
    </row>
    <row r="160" hidden="1" spans="1:27">
      <c r="A160" s="5" t="str">
        <f>_xlfn.XLOOKUP($E160,'Raw Data'!$E:$E,'Raw Data'!A:A,"ERROR",0,1)</f>
        <v>AE</v>
      </c>
      <c r="B160" s="5" t="str">
        <f>_xlfn.XLOOKUP($E160,'Raw Data'!$E:$E,'Raw Data'!B:B,"ERROR",0,1)</f>
        <v>Hair Mousses</v>
      </c>
      <c r="C160" s="5" t="str">
        <f>_xlfn.XLOOKUP($E160,'Raw Data'!$E:$E,'Raw Data'!C:C,"ERROR",0,1)</f>
        <v>syoss</v>
      </c>
      <c r="D160" s="5" t="str">
        <f>_xlfn.XLOOKUP($E160,'Raw Data'!$E:$E,'Raw Data'!D:D,"ERROR",0,1)</f>
        <v>www.amazon.ae/dp/B07JF5VGP6</v>
      </c>
      <c r="E160" s="5" t="s">
        <v>359</v>
      </c>
      <c r="F160" s="9" t="str">
        <f>_xlfn.XLOOKUP($E160,'Raw Data'!$E:$E,'Raw Data'!F:F,"ERROR",0,1)</f>
        <v>Syoss Hair Mousse Ceramide Complex Hold5 250ml</v>
      </c>
      <c r="G160" s="10">
        <f>_xlfn.XLOOKUP($E160,'Raw Data'!$E:$E,'Raw Data'!G:G,"ERROR",0,1)</f>
        <v>1</v>
      </c>
      <c r="H160" s="9">
        <f>_xlfn.XLOOKUP($E160,'Raw Data'!$E:$E,'Raw Data'!H:H,"ERROR",0,1)</f>
        <v>498.88</v>
      </c>
      <c r="I160" s="9">
        <f>_xlfn.XLOOKUP($E160,'Raw Data'!$E:$E,'Raw Data'!I:I,"ERROR",0,1)</f>
        <v>0.000667911074109666</v>
      </c>
      <c r="J160" s="9" t="str">
        <f>_xlfn.XLOOKUP($E160,'Raw Data'!$E:$E,'Raw Data'!J:J,"ERROR",0,1)</f>
        <v>No</v>
      </c>
      <c r="K160" s="14" t="str">
        <f t="array" ref="K160">_xlfn.IFS(AND(L160&gt;0,L160&lt;=5),"0 to 5",AND(L160&gt;5,L160&lt;=10),"5 to 10",AND(L160&gt;10,L160&lt;=15),"10 to 15",AND(L160&gt;15,L160&lt;=20),"15 to 20",AND(L160&gt;20,L160&lt;=30),"20 to 30",AND(L160&gt;30,L160&lt;=40),"30 to 40",AND(L160&gt;40,L160&lt;=50),"40 to 50",AND(L160&gt;50,L160&lt;=75),"50 to 75",AND(L160&gt;75,L160&lt;=100),"75 to 100",AND(L160&gt;100,L160&lt;=150),"100 to 150",AND(L160&gt;150,L160&lt;=200),"150 to 200",AND(L160&gt;200,L160&lt;=250),"200 to 250",AND(L160&gt;250,L160&lt;=300),"250 to 300",AND(L160&gt;300,L160&lt;=400),"300 to 400",AND(L160&gt;400,L160&lt;=500),"400 to 500",L160&gt;500,"500+")</f>
        <v>300 to 400</v>
      </c>
      <c r="L160" s="9">
        <f>_xlfn.XLOOKUP($E160,'Raw Data'!$E:$E,'Raw Data'!L:L,"ERROR",0,1)</f>
        <v>395</v>
      </c>
      <c r="M160" s="14" t="str">
        <f t="array" ref="M160">_xlfn.IFS(AND(N160&gt;0,N160&lt;=5),"0 to 5",AND(N160&gt;5,N160&lt;=10),"5 to 10",AND(N160&gt;10,N160&lt;=15),"10 to 15",AND(N160&gt;15,N160&lt;=20),"15 to 20",AND(N160&gt;20,N160&lt;=30),"20 to 30",AND(N160&gt;30,N160&lt;=40),"30 to 40",AND(N160&gt;40,N160&lt;=50),"40 to 50",AND(N160&gt;50,N160&lt;=75),"50 to 75",AND(N160&gt;75,N160&lt;=100),"75 to 100",AND(N160&gt;100,N160&lt;=150),"100 to 150",AND(N160&gt;150,N160&lt;=200),"150 to 200",AND(N160&gt;200,N160&lt;=250),"200 to 250",AND(N160&gt;250,N160&lt;=300),"250 to 300",AND(N160&gt;300,N160&lt;=400),"300 to 400",AND(N160&gt;400,N160&lt;=500),"400 to 500",N160&gt;500,"500+")</f>
        <v>300 to 400</v>
      </c>
      <c r="N160" s="9">
        <f>_xlfn.XLOOKUP($E160,'Raw Data'!$E:$E,'Raw Data'!N:N,"ERROR",0,1)</f>
        <v>395</v>
      </c>
      <c r="O160" s="14" t="str">
        <f t="array" ref="O160">_xlfn.IFS(P160=0,"No Discount",AND(P160&gt;0,P160&lt;=0.02),"0% to 2%",AND(P160&gt;0.02,P160&lt;=0.04),"2% to 4%",AND(P160&gt;0.04,P160&lt;=0.06),"4% to 6%",AND(P160&gt;0.06,P160&lt;=0.08),"6% to 8%",AND(P160&gt;0.08,P160&lt;=0.1),"8% to 10%",AND(P160&gt;0.1,P160&lt;=0.15),"10% to 15%",AND(P160&gt;0.15,P160&lt;=0.2),"15% to 20%",AND(P160&gt;0.2,P160&lt;=0.25),"20% to 25%",AND(P160&gt;0.25,P160&lt;=0.3),"25% to 30%",AND(P160&gt;0.3,P160&lt;=0.4),"30% to 40%",AND(P160&gt;0.4,P160&lt;=0.5),"40% to 50%",AND(P160&gt;0.5,P160&lt;=0.75),"50% to 75%",AND(P160&gt;0.75,P160&lt;=1),"75% to 100%")</f>
        <v>No Discount</v>
      </c>
      <c r="P160" s="10">
        <f>_xlfn.XLOOKUP($E160,'Raw Data'!$E:$E,'Raw Data'!P:P,"ERROR",0,1)</f>
        <v>0</v>
      </c>
      <c r="Q160" s="9">
        <f>_xlfn.XLOOKUP($E160,'Raw Data'!$E:$E,'Raw Data'!Q:Q,"ERROR",0,1)</f>
        <v>250</v>
      </c>
      <c r="R160" s="9" t="str">
        <f>_xlfn.XLOOKUP($E160,'Raw Data'!$E:$E,'Raw Data'!R:R,"ERROR",0,1)</f>
        <v>ml</v>
      </c>
      <c r="S160" s="5" t="str">
        <f t="array" ref="S160">_xlfn.IFS(AND(T160&gt;0,T160&lt;=0.05),"0 to 0.05",AND(T160&gt;0.05,T160&lt;=0.1),"0.05 to 0.1",AND(T160&gt;0.1,T160&lt;=0.2),"0.1 to 0.2",AND(T160&gt;0.2,T160&lt;=0.3),"0.2 to 0.3",AND(T160&gt;0.3,T160&lt;=0.4),"0.3 to 0.4",AND(T160&gt;0.4,T160&lt;=0.5),"0.4 to 0.5",AND(T160&gt;0.5,T160&lt;=0.75),"0.5 to 0.75",AND(T160&gt;0.75,T160&lt;=1),"0.75 to 1",AND(T160&gt;1,T160&lt;=2),"1 to 2",AND(T160&gt;2,T160&lt;=3),"2 to 3",AND(T160&gt;3,T160&lt;=4),"3 to 4",AND(T160&gt;4,T160&lt;=5),"4 to 5",AND(T160&gt;5,T160&lt;=10),"5 to 10",T160&gt;10,"10+")</f>
        <v>1 to 2</v>
      </c>
      <c r="T160" s="10">
        <f>_xlfn.XLOOKUP($E160,'Raw Data'!$E:$E,'Raw Data'!T:T,"ERROR",0,1)</f>
        <v>1.5808441707872</v>
      </c>
      <c r="U160" s="15" t="str">
        <f t="array" ref="U160">_xlfn.IFS(AND(V160&gt;0,V160&lt;=0.05),"0 to 0.05",AND(V160&gt;0.05,V160&lt;=0.1),"0.05 to 0.1",AND(V160&gt;0.1,V160&lt;=0.2),"0.1 to 0.2",AND(V160&gt;0.2,V160&lt;=0.3),"0.2 to 0.3",AND(V160&gt;0.3,V160&lt;=0.4),"0.3 to 0.4",AND(V160&gt;0.4,V160&lt;=0.5),"0.4 to 0.5",AND(V160&gt;0.5,V160&lt;=0.75),"0.5 to 0.75",AND(V160&gt;0.75,V160&lt;=1),"0.75 to 1",AND(V160&gt;1,V160&lt;=2),"1 to 2",AND(V160&gt;2,V160&lt;=3),"2 to 3",AND(V160&gt;3,V160&lt;=4),"3 to 4",AND(V160&gt;4,V160&lt;=5),"4 to 5",AND(V160&gt;5,V160&lt;=10),"5 to 10",V160&gt;10,"10+")</f>
        <v>0.4 to 0.5</v>
      </c>
      <c r="V160" s="10">
        <f>_xlfn.XLOOKUP($E160,'Raw Data'!$E:$E,'Raw Data'!V:V,"ERROR",0,1)</f>
        <v>0.426827926112544</v>
      </c>
      <c r="W160" s="15" t="str">
        <f t="array" ref="W160">_xlfn.IFS(AND(X160&gt;0,X160&lt;=0.05),"0 to 0.05",AND(X160&gt;0.05,X160&lt;=0.1),"0.05 to 0.1",AND(X160&gt;0.1,X160&lt;=0.2),"0.1 to 0.2",AND(X160&gt;0.2,X160&lt;=0.3),"0.2 to 0.3",AND(X160&gt;0.3,X160&lt;=0.4),"0.3 to 0.4",AND(X160&gt;0.4,X160&lt;=0.5),"0.4 to 0.5",AND(X160&gt;0.5,X160&lt;=0.75),"0.5 to 0.75",AND(X160&gt;0.75,X160&lt;=1),"0.75 to 1",AND(X160&gt;1,X160&lt;=2),"1 to 2",AND(X160&gt;2,X160&lt;=3),"2 to 3",AND(X160&gt;3,X160&lt;=4),"3 to 4",AND(X160&gt;4,X160&lt;=5),"4 to 5",AND(X160&gt;5,X160&lt;=10),"5 to 10",X160&gt;10,"10+")</f>
        <v>0.4 to 0.5</v>
      </c>
      <c r="X160" s="16">
        <f t="shared" si="7"/>
        <v>0.426827926112544</v>
      </c>
      <c r="Y160" s="5" t="str">
        <f t="array" ref="Y160">_xlfn.IFS(AND(Z160&gt;0,Z160&lt;=1),"0 to 1",AND(Z160&gt;1,Z160&lt;=2),"1 to 2",AND(Z160&gt;2,Z160&lt;=4),"2 to 4",AND(Z160&gt;4,Z160&lt;=6),"4 to 6",AND(Z160&gt;6,Z160&lt;=8),"6 to 8",AND(Z160&gt;8,Z160&lt;=10),"8 to 10",AND(Z160&gt;10,Z160&lt;=15),"10 to 15",AND(Z160&gt;15,Z160&lt;=20),"15 to 20",AND(Z160&gt;20,Z160&lt;=25),"20 to 25",AND(Z160&gt;25,Z160&lt;=30),"25 to 30",AND(Z160&gt;30,Z160&lt;=40),"30 to 40",AND(Z160&gt;40,Z160&lt;=50),"40 to 50",Z160&gt;50,"50+")</f>
        <v>8 to 10</v>
      </c>
      <c r="Z160" s="9">
        <f>_xlfn.XLOOKUP($E160,'Raw Data'!$E:$E,'Raw Data'!Z:Z,"ERROR",0,1)</f>
        <v>8.45</v>
      </c>
      <c r="AA160" s="9" t="str">
        <f>_xlfn.XLOOKUP($E160,'Raw Data'!$E:$E,'Raw Data'!AA:AA,"ERROR",0,1)</f>
        <v>oz</v>
      </c>
    </row>
    <row r="161" hidden="1" spans="1:27">
      <c r="A161" s="5" t="str">
        <f>_xlfn.XLOOKUP($E161,'Raw Data'!$E:$E,'Raw Data'!A:A,"ERROR",0,1)</f>
        <v>AE</v>
      </c>
      <c r="B161" s="5" t="str">
        <f>_xlfn.XLOOKUP($E161,'Raw Data'!$E:$E,'Raw Data'!B:B,"ERROR",0,1)</f>
        <v>Hair Mousses</v>
      </c>
      <c r="C161" s="5" t="str">
        <f>_xlfn.XLOOKUP($E161,'Raw Data'!$E:$E,'Raw Data'!C:C,"ERROR",0,1)</f>
        <v>r+co</v>
      </c>
      <c r="D161" s="5" t="str">
        <f>_xlfn.XLOOKUP($E161,'Raw Data'!$E:$E,'Raw Data'!D:D,"ERROR",0,1)</f>
        <v>www.amazon.ae/dp/B00X2YPP6U</v>
      </c>
      <c r="E161" s="5" t="s">
        <v>360</v>
      </c>
      <c r="F161" s="9" t="str">
        <f>_xlfn.XLOOKUP($E161,'Raw Data'!$E:$E,'Raw Data'!F:F,"ERROR",0,1)</f>
        <v>R+Co Park Ave Blowout Balm, Vitamin-Rich Hair Balm for Smooth Blowouts R+Co Park Ave Blowout Balm, Vitamin-Rich Hair Balm for Smooth Blowouts</v>
      </c>
      <c r="G161" s="10">
        <f>_xlfn.XLOOKUP($E161,'Raw Data'!$E:$E,'Raw Data'!G:G,"ERROR",0,1)</f>
        <v>5</v>
      </c>
      <c r="H161" s="9">
        <f>_xlfn.XLOOKUP($E161,'Raw Data'!$E:$E,'Raw Data'!H:H,"ERROR",0,1)</f>
        <v>492.48</v>
      </c>
      <c r="I161" s="9">
        <f>_xlfn.XLOOKUP($E161,'Raw Data'!$E:$E,'Raw Data'!I:I,"ERROR",0,1)</f>
        <v>0.000659342619021665</v>
      </c>
      <c r="J161" s="9" t="str">
        <f>_xlfn.XLOOKUP($E161,'Raw Data'!$E:$E,'Raw Data'!J:J,"ERROR",0,1)</f>
        <v>No</v>
      </c>
      <c r="K161" s="14" t="str">
        <f t="array" ref="K161">_xlfn.IFS(AND(L161&gt;0,L161&lt;=5),"0 to 5",AND(L161&gt;5,L161&lt;=10),"5 to 10",AND(L161&gt;10,L161&lt;=15),"10 to 15",AND(L161&gt;15,L161&lt;=20),"15 to 20",AND(L161&gt;20,L161&lt;=30),"20 to 30",AND(L161&gt;30,L161&lt;=40),"30 to 40",AND(L161&gt;40,L161&lt;=50),"40 to 50",AND(L161&gt;50,L161&lt;=75),"50 to 75",AND(L161&gt;75,L161&lt;=100),"75 to 100",AND(L161&gt;100,L161&lt;=150),"100 to 150",AND(L161&gt;150,L161&lt;=200),"150 to 200",AND(L161&gt;200,L161&lt;=250),"200 to 250",AND(L161&gt;250,L161&lt;=300),"250 to 300",AND(L161&gt;300,L161&lt;=400),"300 to 400",AND(L161&gt;400,L161&lt;=500),"400 to 500",L161&gt;500,"500+")</f>
        <v>75 to 100</v>
      </c>
      <c r="L161" s="9">
        <f>_xlfn.XLOOKUP($E161,'Raw Data'!$E:$E,'Raw Data'!L:L,"ERROR",0,1)</f>
        <v>91.15</v>
      </c>
      <c r="M161" s="14" t="str">
        <f t="array" ref="M161">_xlfn.IFS(AND(N161&gt;0,N161&lt;=5),"0 to 5",AND(N161&gt;5,N161&lt;=10),"5 to 10",AND(N161&gt;10,N161&lt;=15),"10 to 15",AND(N161&gt;15,N161&lt;=20),"15 to 20",AND(N161&gt;20,N161&lt;=30),"20 to 30",AND(N161&gt;30,N161&lt;=40),"30 to 40",AND(N161&gt;40,N161&lt;=50),"40 to 50",AND(N161&gt;50,N161&lt;=75),"50 to 75",AND(N161&gt;75,N161&lt;=100),"75 to 100",AND(N161&gt;100,N161&lt;=150),"100 to 150",AND(N161&gt;150,N161&lt;=200),"150 to 200",AND(N161&gt;200,N161&lt;=250),"200 to 250",AND(N161&gt;250,N161&lt;=300),"250 to 300",AND(N161&gt;300,N161&lt;=400),"300 to 400",AND(N161&gt;400,N161&lt;=500),"400 to 500",N161&gt;500,"500+")</f>
        <v>75 to 100</v>
      </c>
      <c r="N161" s="9">
        <f>_xlfn.XLOOKUP($E161,'Raw Data'!$E:$E,'Raw Data'!N:N,"ERROR",0,1)</f>
        <v>91.15</v>
      </c>
      <c r="O161" s="14" t="str">
        <f t="array" ref="O161">_xlfn.IFS(P161=0,"No Discount",AND(P161&gt;0,P161&lt;=0.02),"0% to 2%",AND(P161&gt;0.02,P161&lt;=0.04),"2% to 4%",AND(P161&gt;0.04,P161&lt;=0.06),"4% to 6%",AND(P161&gt;0.06,P161&lt;=0.08),"6% to 8%",AND(P161&gt;0.08,P161&lt;=0.1),"8% to 10%",AND(P161&gt;0.1,P161&lt;=0.15),"10% to 15%",AND(P161&gt;0.15,P161&lt;=0.2),"15% to 20%",AND(P161&gt;0.2,P161&lt;=0.25),"20% to 25%",AND(P161&gt;0.25,P161&lt;=0.3),"25% to 30%",AND(P161&gt;0.3,P161&lt;=0.4),"30% to 40%",AND(P161&gt;0.4,P161&lt;=0.5),"40% to 50%",AND(P161&gt;0.5,P161&lt;=0.75),"50% to 75%",AND(P161&gt;0.75,P161&lt;=1),"75% to 100%")</f>
        <v>No Discount</v>
      </c>
      <c r="P161" s="10">
        <f>_xlfn.XLOOKUP($E161,'Raw Data'!$E:$E,'Raw Data'!P:P,"ERROR",0,1)</f>
        <v>0</v>
      </c>
      <c r="Q161" s="9">
        <f>_xlfn.XLOOKUP($E161,'Raw Data'!$E:$E,'Raw Data'!Q:Q,"ERROR",0,1)</f>
        <v>0</v>
      </c>
      <c r="R161" s="9">
        <f>_xlfn.XLOOKUP($E161,'Raw Data'!$E:$E,'Raw Data'!R:R,"ERROR",0,1)</f>
        <v>0</v>
      </c>
      <c r="S161" s="5" t="e">
        <f t="array" ref="S161">_xlfn.IFS(AND(T161&gt;0,T161&lt;=0.05),"0 to 0.05",AND(T161&gt;0.05,T161&lt;=0.1),"0.05 to 0.1",AND(T161&gt;0.1,T161&lt;=0.2),"0.1 to 0.2",AND(T161&gt;0.2,T161&lt;=0.3),"0.2 to 0.3",AND(T161&gt;0.3,T161&lt;=0.4),"0.3 to 0.4",AND(T161&gt;0.4,T161&lt;=0.5),"0.4 to 0.5",AND(T161&gt;0.5,T161&lt;=0.75),"0.5 to 0.75",AND(T161&gt;0.75,T161&lt;=1),"0.75 to 1",AND(T161&gt;1,T161&lt;=2),"1 to 2",AND(T161&gt;2,T161&lt;=3),"2 to 3",AND(T161&gt;3,T161&lt;=4),"3 to 4",AND(T161&gt;4,T161&lt;=5),"4 to 5",AND(T161&gt;5,T161&lt;=10),"5 to 10",T161&gt;10,"10+")</f>
        <v>#N/A</v>
      </c>
      <c r="T161" s="10">
        <f>_xlfn.XLOOKUP($E161,'Raw Data'!$E:$E,'Raw Data'!T:T,"ERROR",0,1)</f>
        <v>0</v>
      </c>
      <c r="U161" s="15" t="e">
        <f t="array" ref="U161">_xlfn.IFS(AND(V161&gt;0,V161&lt;=0.05),"0 to 0.05",AND(V161&gt;0.05,V161&lt;=0.1),"0.05 to 0.1",AND(V161&gt;0.1,V161&lt;=0.2),"0.1 to 0.2",AND(V161&gt;0.2,V161&lt;=0.3),"0.2 to 0.3",AND(V161&gt;0.3,V161&lt;=0.4),"0.3 to 0.4",AND(V161&gt;0.4,V161&lt;=0.5),"0.4 to 0.5",AND(V161&gt;0.5,V161&lt;=0.75),"0.5 to 0.75",AND(V161&gt;0.75,V161&lt;=1),"0.75 to 1",AND(V161&gt;1,V161&lt;=2),"1 to 2",AND(V161&gt;2,V161&lt;=3),"2 to 3",AND(V161&gt;3,V161&lt;=4),"3 to 4",AND(V161&gt;4,V161&lt;=5),"4 to 5",AND(V161&gt;5,V161&lt;=10),"5 to 10",V161&gt;10,"10+")</f>
        <v>#N/A</v>
      </c>
      <c r="V161" s="10">
        <f>_xlfn.XLOOKUP($E161,'Raw Data'!$E:$E,'Raw Data'!V:V,"ERROR",0,1)</f>
        <v>0</v>
      </c>
      <c r="W161" s="15" t="e">
        <f t="array" ref="W161">_xlfn.IFS(AND(X161&gt;0,X161&lt;=0.05),"0 to 0.05",AND(X161&gt;0.05,X161&lt;=0.1),"0.05 to 0.1",AND(X161&gt;0.1,X161&lt;=0.2),"0.1 to 0.2",AND(X161&gt;0.2,X161&lt;=0.3),"0.2 to 0.3",AND(X161&gt;0.3,X161&lt;=0.4),"0.3 to 0.4",AND(X161&gt;0.4,X161&lt;=0.5),"0.4 to 0.5",AND(X161&gt;0.5,X161&lt;=0.75),"0.5 to 0.75",AND(X161&gt;0.75,X161&lt;=1),"0.75 to 1",AND(X161&gt;1,X161&lt;=2),"1 to 2",AND(X161&gt;2,X161&lt;=3),"2 to 3",AND(X161&gt;3,X161&lt;=4),"3 to 4",AND(X161&gt;4,X161&lt;=5),"4 to 5",AND(X161&gt;5,X161&lt;=10),"5 to 10",X161&gt;10,"10+")</f>
        <v>#DIV/0!</v>
      </c>
      <c r="X161" s="16" t="e">
        <f t="shared" si="7"/>
        <v>#DIV/0!</v>
      </c>
      <c r="Y161" s="5" t="e">
        <f t="array" ref="Y161">_xlfn.IFS(AND(Z161&gt;0,Z161&lt;=1),"0 to 1",AND(Z161&gt;1,Z161&lt;=2),"1 to 2",AND(Z161&gt;2,Z161&lt;=4),"2 to 4",AND(Z161&gt;4,Z161&lt;=6),"4 to 6",AND(Z161&gt;6,Z161&lt;=8),"6 to 8",AND(Z161&gt;8,Z161&lt;=10),"8 to 10",AND(Z161&gt;10,Z161&lt;=15),"10 to 15",AND(Z161&gt;15,Z161&lt;=20),"15 to 20",AND(Z161&gt;20,Z161&lt;=25),"20 to 25",AND(Z161&gt;25,Z161&lt;=30),"25 to 30",AND(Z161&gt;30,Z161&lt;=40),"30 to 40",AND(Z161&gt;40,Z161&lt;=50),"40 to 50",Z161&gt;50,"50+")</f>
        <v>#N/A</v>
      </c>
      <c r="Z161" s="9">
        <f>_xlfn.XLOOKUP($E161,'Raw Data'!$E:$E,'Raw Data'!Z:Z,"ERROR",0,1)</f>
        <v>0</v>
      </c>
      <c r="AA161" s="9">
        <f>_xlfn.XLOOKUP($E161,'Raw Data'!$E:$E,'Raw Data'!AA:AA,"ERROR",0,1)</f>
        <v>0</v>
      </c>
    </row>
    <row r="162" hidden="1" spans="1:27">
      <c r="A162" s="5" t="str">
        <f>_xlfn.XLOOKUP($E162,'Raw Data'!$E:$E,'Raw Data'!A:A,"ERROR",0,1)</f>
        <v>AE</v>
      </c>
      <c r="B162" s="5" t="str">
        <f>_xlfn.XLOOKUP($E162,'Raw Data'!$E:$E,'Raw Data'!B:B,"ERROR",0,1)</f>
        <v>Hair Mousses</v>
      </c>
      <c r="C162" s="5" t="str">
        <f>_xlfn.XLOOKUP($E162,'Raw Data'!$E:$E,'Raw Data'!C:C,"ERROR",0,1)</f>
        <v>EVO</v>
      </c>
      <c r="D162" s="5" t="str">
        <f>_xlfn.XLOOKUP($E162,'Raw Data'!$E:$E,'Raw Data'!D:D,"ERROR",0,1)</f>
        <v>www.amazon.ae/dp/B07KCQG27N</v>
      </c>
      <c r="E162" s="5" t="s">
        <v>361</v>
      </c>
      <c r="F162" s="9" t="str">
        <f>_xlfn.XLOOKUP($E162,'Raw Data'!$E:$E,'Raw Data'!F:F,"ERROR",0,1)</f>
        <v>EVO Macgyver Multi-use  Mousse  - Texturizing  Mousse  - Instant Volume With Lasting Hold - 200ml / 6.8fl.oz</v>
      </c>
      <c r="G162" s="10">
        <f>_xlfn.XLOOKUP($E162,'Raw Data'!$E:$E,'Raw Data'!G:G,"ERROR",0,1)</f>
        <v>3</v>
      </c>
      <c r="H162" s="9">
        <f>_xlfn.XLOOKUP($E162,'Raw Data'!$E:$E,'Raw Data'!H:H,"ERROR",0,1)</f>
        <v>490.03</v>
      </c>
      <c r="I162" s="9">
        <f>_xlfn.XLOOKUP($E162,'Raw Data'!$E:$E,'Raw Data'!I:I,"ERROR",0,1)</f>
        <v>0.00065606250730829</v>
      </c>
      <c r="J162" s="9" t="str">
        <f>_xlfn.XLOOKUP($E162,'Raw Data'!$E:$E,'Raw Data'!J:J,"ERROR",0,1)</f>
        <v>No</v>
      </c>
      <c r="K162" s="14" t="str">
        <f t="array" ref="K162">_xlfn.IFS(AND(L162&gt;0,L162&lt;=5),"0 to 5",AND(L162&gt;5,L162&lt;=10),"5 to 10",AND(L162&gt;10,L162&lt;=15),"10 to 15",AND(L162&gt;15,L162&lt;=20),"15 to 20",AND(L162&gt;20,L162&lt;=30),"20 to 30",AND(L162&gt;30,L162&lt;=40),"30 to 40",AND(L162&gt;40,L162&lt;=50),"40 to 50",AND(L162&gt;50,L162&lt;=75),"50 to 75",AND(L162&gt;75,L162&lt;=100),"75 to 100",AND(L162&gt;100,L162&lt;=150),"100 to 150",AND(L162&gt;150,L162&lt;=200),"150 to 200",AND(L162&gt;200,L162&lt;=250),"200 to 250",AND(L162&gt;250,L162&lt;=300),"250 to 300",AND(L162&gt;300,L162&lt;=400),"300 to 400",AND(L162&gt;400,L162&lt;=500),"400 to 500",L162&gt;500,"500+")</f>
        <v>200 to 250</v>
      </c>
      <c r="L162" s="9">
        <f>_xlfn.XLOOKUP($E162,'Raw Data'!$E:$E,'Raw Data'!L:L,"ERROR",0,1)</f>
        <v>201.07</v>
      </c>
      <c r="M162" s="14" t="str">
        <f t="array" ref="M162">_xlfn.IFS(AND(N162&gt;0,N162&lt;=5),"0 to 5",AND(N162&gt;5,N162&lt;=10),"5 to 10",AND(N162&gt;10,N162&lt;=15),"10 to 15",AND(N162&gt;15,N162&lt;=20),"15 to 20",AND(N162&gt;20,N162&lt;=30),"20 to 30",AND(N162&gt;30,N162&lt;=40),"30 to 40",AND(N162&gt;40,N162&lt;=50),"40 to 50",AND(N162&gt;50,N162&lt;=75),"50 to 75",AND(N162&gt;75,N162&lt;=100),"75 to 100",AND(N162&gt;100,N162&lt;=150),"100 to 150",AND(N162&gt;150,N162&lt;=200),"150 to 200",AND(N162&gt;200,N162&lt;=250),"200 to 250",AND(N162&gt;250,N162&lt;=300),"250 to 300",AND(N162&gt;300,N162&lt;=400),"300 to 400",AND(N162&gt;400,N162&lt;=500),"400 to 500",N162&gt;500,"500+")</f>
        <v>200 to 250</v>
      </c>
      <c r="N162" s="9">
        <f>_xlfn.XLOOKUP($E162,'Raw Data'!$E:$E,'Raw Data'!N:N,"ERROR",0,1)</f>
        <v>222.07</v>
      </c>
      <c r="O162" s="14" t="str">
        <f t="array" ref="O162">_xlfn.IFS(P162=0,"No Discount",AND(P162&gt;0,P162&lt;=0.02),"0% to 2%",AND(P162&gt;0.02,P162&lt;=0.04),"2% to 4%",AND(P162&gt;0.04,P162&lt;=0.06),"4% to 6%",AND(P162&gt;0.06,P162&lt;=0.08),"6% to 8%",AND(P162&gt;0.08,P162&lt;=0.1),"8% to 10%",AND(P162&gt;0.1,P162&lt;=0.15),"10% to 15%",AND(P162&gt;0.15,P162&lt;=0.2),"15% to 20%",AND(P162&gt;0.2,P162&lt;=0.25),"20% to 25%",AND(P162&gt;0.25,P162&lt;=0.3),"25% to 30%",AND(P162&gt;0.3,P162&lt;=0.4),"30% to 40%",AND(P162&gt;0.4,P162&lt;=0.5),"40% to 50%",AND(P162&gt;0.5,P162&lt;=0.75),"50% to 75%",AND(P162&gt;0.75,P162&lt;=1),"75% to 100%")</f>
        <v>8% to 10%</v>
      </c>
      <c r="P162" s="10">
        <f>_xlfn.XLOOKUP($E162,'Raw Data'!$E:$E,'Raw Data'!P:P,"ERROR",0,1)</f>
        <v>0.0945647768721574</v>
      </c>
      <c r="Q162" s="9">
        <f>_xlfn.XLOOKUP($E162,'Raw Data'!$E:$E,'Raw Data'!Q:Q,"ERROR",0,1)</f>
        <v>200</v>
      </c>
      <c r="R162" s="9" t="str">
        <f>_xlfn.XLOOKUP($E162,'Raw Data'!$E:$E,'Raw Data'!R:R,"ERROR",0,1)</f>
        <v>ml</v>
      </c>
      <c r="S162" s="5" t="str">
        <f t="array" ref="S162">_xlfn.IFS(AND(T162&gt;0,T162&lt;=0.05),"0 to 0.05",AND(T162&gt;0.05,T162&lt;=0.1),"0.05 to 0.1",AND(T162&gt;0.1,T162&lt;=0.2),"0.1 to 0.2",AND(T162&gt;0.2,T162&lt;=0.3),"0.2 to 0.3",AND(T162&gt;0.3,T162&lt;=0.4),"0.3 to 0.4",AND(T162&gt;0.4,T162&lt;=0.5),"0.4 to 0.5",AND(T162&gt;0.5,T162&lt;=0.75),"0.5 to 0.75",AND(T162&gt;0.75,T162&lt;=1),"0.75 to 1",AND(T162&gt;1,T162&lt;=2),"1 to 2",AND(T162&gt;2,T162&lt;=3),"2 to 3",AND(T162&gt;3,T162&lt;=4),"3 to 4",AND(T162&gt;4,T162&lt;=5),"4 to 5",AND(T162&gt;5,T162&lt;=10),"5 to 10",T162&gt;10,"10+")</f>
        <v>1 to 2</v>
      </c>
      <c r="T162" s="10">
        <f>_xlfn.XLOOKUP($E162,'Raw Data'!$E:$E,'Raw Data'!T:T,"ERROR",0,1)</f>
        <v>1.00588714373475</v>
      </c>
      <c r="U162" s="15" t="str">
        <f t="array" ref="U162">_xlfn.IFS(AND(V162&gt;0,V162&lt;=0.05),"0 to 0.05",AND(V162&gt;0.05,V162&lt;=0.1),"0.05 to 0.1",AND(V162&gt;0.1,V162&lt;=0.2),"0.1 to 0.2",AND(V162&gt;0.2,V162&lt;=0.3),"0.2 to 0.3",AND(V162&gt;0.3,V162&lt;=0.4),"0.3 to 0.4",AND(V162&gt;0.4,V162&lt;=0.5),"0.4 to 0.5",AND(V162&gt;0.5,V162&lt;=0.75),"0.5 to 0.75",AND(V162&gt;0.75,V162&lt;=1),"0.75 to 1",AND(V162&gt;1,V162&lt;=2),"1 to 2",AND(V162&gt;2,V162&lt;=3),"2 to 3",AND(V162&gt;3,V162&lt;=4),"3 to 4",AND(V162&gt;4,V162&lt;=5),"4 to 5",AND(V162&gt;5,V162&lt;=10),"5 to 10",V162&gt;10,"10+")</f>
        <v>0.2 to 0.3</v>
      </c>
      <c r="V162" s="10">
        <f>_xlfn.XLOOKUP($E162,'Raw Data'!$E:$E,'Raw Data'!V:V,"ERROR",0,1)</f>
        <v>0.299954675796876</v>
      </c>
      <c r="W162" s="15" t="str">
        <f t="array" ref="W162">_xlfn.IFS(AND(X162&gt;0,X162&lt;=0.05),"0 to 0.05",AND(X162&gt;0.05,X162&lt;=0.1),"0.05 to 0.1",AND(X162&gt;0.1,X162&lt;=0.2),"0.1 to 0.2",AND(X162&gt;0.2,X162&lt;=0.3),"0.2 to 0.3",AND(X162&gt;0.3,X162&lt;=0.4),"0.3 to 0.4",AND(X162&gt;0.4,X162&lt;=0.5),"0.4 to 0.5",AND(X162&gt;0.5,X162&lt;=0.75),"0.5 to 0.75",AND(X162&gt;0.75,X162&lt;=1),"0.75 to 1",AND(X162&gt;1,X162&lt;=2),"1 to 2",AND(X162&gt;2,X162&lt;=3),"2 to 3",AND(X162&gt;3,X162&lt;=4),"3 to 4",AND(X162&gt;4,X162&lt;=5),"4 to 5",AND(X162&gt;5,X162&lt;=10),"5 to 10",X162&gt;10,"10+")</f>
        <v>0.2 to 0.3</v>
      </c>
      <c r="X162" s="16">
        <f t="shared" si="7"/>
        <v>0.271589528808384</v>
      </c>
      <c r="Y162" s="5" t="str">
        <f t="array" ref="Y162">_xlfn.IFS(AND(Z162&gt;0,Z162&lt;=1),"0 to 1",AND(Z162&gt;1,Z162&lt;=2),"1 to 2",AND(Z162&gt;2,Z162&lt;=4),"2 to 4",AND(Z162&gt;4,Z162&lt;=6),"4 to 6",AND(Z162&gt;6,Z162&lt;=8),"6 to 8",AND(Z162&gt;8,Z162&lt;=10),"8 to 10",AND(Z162&gt;10,Z162&lt;=15),"10 to 15",AND(Z162&gt;15,Z162&lt;=20),"15 to 20",AND(Z162&gt;20,Z162&lt;=25),"20 to 25",AND(Z162&gt;25,Z162&lt;=30),"25 to 30",AND(Z162&gt;30,Z162&lt;=40),"30 to 40",AND(Z162&gt;40,Z162&lt;=50),"40 to 50",Z162&gt;50,"50+")</f>
        <v>6 to 8</v>
      </c>
      <c r="Z162" s="9">
        <f>_xlfn.XLOOKUP($E162,'Raw Data'!$E:$E,'Raw Data'!Z:Z,"ERROR",0,1)</f>
        <v>6.76</v>
      </c>
      <c r="AA162" s="9" t="str">
        <f>_xlfn.XLOOKUP($E162,'Raw Data'!$E:$E,'Raw Data'!AA:AA,"ERROR",0,1)</f>
        <v>oz</v>
      </c>
    </row>
    <row r="163" hidden="1" spans="1:27">
      <c r="A163" s="5" t="str">
        <f>_xlfn.XLOOKUP($E163,'Raw Data'!$E:$E,'Raw Data'!A:A,"ERROR",0,1)</f>
        <v>AE</v>
      </c>
      <c r="B163" s="5" t="str">
        <f>_xlfn.XLOOKUP($E163,'Raw Data'!$E:$E,'Raw Data'!B:B,"ERROR",0,1)</f>
        <v>Hair Mousses</v>
      </c>
      <c r="C163" s="5" t="str">
        <f>_xlfn.XLOOKUP($E163,'Raw Data'!$E:$E,'Raw Data'!C:C,"ERROR",0,1)</f>
        <v>pantene</v>
      </c>
      <c r="D163" s="5" t="str">
        <f>_xlfn.XLOOKUP($E163,'Raw Data'!$E:$E,'Raw Data'!D:D,"ERROR",0,1)</f>
        <v>www.amazon.ae/dp/B07CRSK7MP</v>
      </c>
      <c r="E163" s="5" t="s">
        <v>362</v>
      </c>
      <c r="F163" s="9" t="str">
        <f>_xlfn.XLOOKUP($E163,'Raw Data'!$E:$E,'Raw Data'!F:F,"ERROR",0,1)</f>
        <v>Pantene Pro-V Curls Defining Mousse, Maximum Hold 6.60 oz</v>
      </c>
      <c r="G163" s="10">
        <f>_xlfn.XLOOKUP($E163,'Raw Data'!$E:$E,'Raw Data'!G:G,"ERROR",0,1)</f>
        <v>6</v>
      </c>
      <c r="H163" s="9">
        <f>_xlfn.XLOOKUP($E163,'Raw Data'!$E:$E,'Raw Data'!H:H,"ERROR",0,1)</f>
        <v>485.46</v>
      </c>
      <c r="I163" s="9">
        <f>_xlfn.XLOOKUP($E163,'Raw Data'!$E:$E,'Raw Data'!I:I,"ERROR",0,1)</f>
        <v>0.000649944094847014</v>
      </c>
      <c r="J163" s="9" t="str">
        <f>_xlfn.XLOOKUP($E163,'Raw Data'!$E:$E,'Raw Data'!J:J,"ERROR",0,1)</f>
        <v>No</v>
      </c>
      <c r="K163" s="14" t="str">
        <f t="array" ref="K163">_xlfn.IFS(AND(L163&gt;0,L163&lt;=5),"0 to 5",AND(L163&gt;5,L163&lt;=10),"5 to 10",AND(L163&gt;10,L163&lt;=15),"10 to 15",AND(L163&gt;15,L163&lt;=20),"15 to 20",AND(L163&gt;20,L163&lt;=30),"20 to 30",AND(L163&gt;30,L163&lt;=40),"30 to 40",AND(L163&gt;40,L163&lt;=50),"40 to 50",AND(L163&gt;50,L163&lt;=75),"50 to 75",AND(L163&gt;75,L163&lt;=100),"75 to 100",AND(L163&gt;100,L163&lt;=150),"100 to 150",AND(L163&gt;150,L163&lt;=200),"150 to 200",AND(L163&gt;200,L163&lt;=250),"200 to 250",AND(L163&gt;250,L163&lt;=300),"250 to 300",AND(L163&gt;300,L163&lt;=400),"300 to 400",AND(L163&gt;400,L163&lt;=500),"400 to 500",L163&gt;500,"500+")</f>
        <v>75 to 100</v>
      </c>
      <c r="L163" s="9">
        <f>_xlfn.XLOOKUP($E163,'Raw Data'!$E:$E,'Raw Data'!L:L,"ERROR",0,1)</f>
        <v>75.5</v>
      </c>
      <c r="M163" s="14" t="str">
        <f t="array" ref="M163">_xlfn.IFS(AND(N163&gt;0,N163&lt;=5),"0 to 5",AND(N163&gt;5,N163&lt;=10),"5 to 10",AND(N163&gt;10,N163&lt;=15),"10 to 15",AND(N163&gt;15,N163&lt;=20),"15 to 20",AND(N163&gt;20,N163&lt;=30),"20 to 30",AND(N163&gt;30,N163&lt;=40),"30 to 40",AND(N163&gt;40,N163&lt;=50),"40 to 50",AND(N163&gt;50,N163&lt;=75),"50 to 75",AND(N163&gt;75,N163&lt;=100),"75 to 100",AND(N163&gt;100,N163&lt;=150),"100 to 150",AND(N163&gt;150,N163&lt;=200),"150 to 200",AND(N163&gt;200,N163&lt;=250),"200 to 250",AND(N163&gt;250,N163&lt;=300),"250 to 300",AND(N163&gt;300,N163&lt;=400),"300 to 400",AND(N163&gt;400,N163&lt;=500),"400 to 500",N163&gt;500,"500+")</f>
        <v>75 to 100</v>
      </c>
      <c r="N163" s="9">
        <f>_xlfn.XLOOKUP($E163,'Raw Data'!$E:$E,'Raw Data'!N:N,"ERROR",0,1)</f>
        <v>77.1</v>
      </c>
      <c r="O163" s="14" t="str">
        <f t="array" ref="O163">_xlfn.IFS(P163=0,"No Discount",AND(P163&gt;0,P163&lt;=0.02),"0% to 2%",AND(P163&gt;0.02,P163&lt;=0.04),"2% to 4%",AND(P163&gt;0.04,P163&lt;=0.06),"4% to 6%",AND(P163&gt;0.06,P163&lt;=0.08),"6% to 8%",AND(P163&gt;0.08,P163&lt;=0.1),"8% to 10%",AND(P163&gt;0.1,P163&lt;=0.15),"10% to 15%",AND(P163&gt;0.15,P163&lt;=0.2),"15% to 20%",AND(P163&gt;0.2,P163&lt;=0.25),"20% to 25%",AND(P163&gt;0.25,P163&lt;=0.3),"25% to 30%",AND(P163&gt;0.3,P163&lt;=0.4),"30% to 40%",AND(P163&gt;0.4,P163&lt;=0.5),"40% to 50%",AND(P163&gt;0.5,P163&lt;=0.75),"50% to 75%",AND(P163&gt;0.75,P163&lt;=1),"75% to 100%")</f>
        <v>2% to 4%</v>
      </c>
      <c r="P163" s="10">
        <f>_xlfn.XLOOKUP($E163,'Raw Data'!$E:$E,'Raw Data'!P:P,"ERROR",0,1)</f>
        <v>0.0207522697795071</v>
      </c>
      <c r="Q163" s="9">
        <f>_xlfn.XLOOKUP($E163,'Raw Data'!$E:$E,'Raw Data'!Q:Q,"ERROR",0,1)</f>
        <v>6.6</v>
      </c>
      <c r="R163" s="9" t="str">
        <f>_xlfn.XLOOKUP($E163,'Raw Data'!$E:$E,'Raw Data'!R:R,"ERROR",0,1)</f>
        <v>oz</v>
      </c>
      <c r="S163" s="5" t="str">
        <f t="array" ref="S163">_xlfn.IFS(AND(T163&gt;0,T163&lt;=0.05),"0 to 0.05",AND(T163&gt;0.05,T163&lt;=0.1),"0.05 to 0.1",AND(T163&gt;0.1,T163&lt;=0.2),"0.1 to 0.2",AND(T163&gt;0.2,T163&lt;=0.3),"0.2 to 0.3",AND(T163&gt;0.3,T163&lt;=0.4),"0.3 to 0.4",AND(T163&gt;0.4,T163&lt;=0.5),"0.4 to 0.5",AND(T163&gt;0.5,T163&lt;=0.75),"0.5 to 0.75",AND(T163&gt;0.75,T163&lt;=1),"0.75 to 1",AND(T163&gt;1,T163&lt;=2),"1 to 2",AND(T163&gt;2,T163&lt;=3),"2 to 3",AND(T163&gt;3,T163&lt;=4),"3 to 4",AND(T163&gt;4,T163&lt;=5),"4 to 5",AND(T163&gt;5,T163&lt;=10),"5 to 10",T163&gt;10,"10+")</f>
        <v>0.3 to 0.4</v>
      </c>
      <c r="T163" s="10">
        <f>_xlfn.XLOOKUP($E163,'Raw Data'!$E:$E,'Raw Data'!T:T,"ERROR",0,1)</f>
        <v>0.386858097375514</v>
      </c>
      <c r="U163" s="15" t="str">
        <f t="array" ref="U163">_xlfn.IFS(AND(V163&gt;0,V163&lt;=0.05),"0 to 0.05",AND(V163&gt;0.05,V163&lt;=0.1),"0.05 to 0.1",AND(V163&gt;0.1,V163&lt;=0.2),"0.1 to 0.2",AND(V163&gt;0.2,V163&lt;=0.3),"0.2 to 0.3",AND(V163&gt;0.3,V163&lt;=0.4),"0.3 to 0.4",AND(V163&gt;0.4,V163&lt;=0.5),"0.4 to 0.5",AND(V163&gt;0.5,V163&lt;=0.75),"0.5 to 0.75",AND(V163&gt;0.75,V163&lt;=1),"0.75 to 1",AND(V163&gt;1,V163&lt;=2),"1 to 2",AND(V163&gt;2,V163&lt;=3),"2 to 3",AND(V163&gt;3,V163&lt;=4),"3 to 4",AND(V163&gt;4,V163&lt;=5),"4 to 5",AND(V163&gt;5,V163&lt;=10),"5 to 10",V163&gt;10,"10+")</f>
        <v>0.1 to 0.2</v>
      </c>
      <c r="V163" s="10">
        <f>_xlfn.XLOOKUP($E163,'Raw Data'!$E:$E,'Raw Data'!V:V,"ERROR",0,1)</f>
        <v>0.10666523196114</v>
      </c>
      <c r="W163" s="15" t="str">
        <f t="array" ref="W163">_xlfn.IFS(AND(X163&gt;0,X163&lt;=0.05),"0 to 0.05",AND(X163&gt;0.05,X163&lt;=0.1),"0.05 to 0.1",AND(X163&gt;0.1,X163&lt;=0.2),"0.1 to 0.2",AND(X163&gt;0.2,X163&lt;=0.3),"0.2 to 0.3",AND(X163&gt;0.3,X163&lt;=0.4),"0.3 to 0.4",AND(X163&gt;0.4,X163&lt;=0.5),"0.4 to 0.5",AND(X163&gt;0.5,X163&lt;=0.75),"0.5 to 0.75",AND(X163&gt;0.75,X163&lt;=1),"0.75 to 1",AND(X163&gt;1,X163&lt;=2),"1 to 2",AND(X163&gt;2,X163&lt;=3),"2 to 3",AND(X163&gt;3,X163&lt;=4),"3 to 4",AND(X163&gt;4,X163&lt;=5),"4 to 5",AND(X163&gt;5,X163&lt;=10),"5 to 10",X163&gt;10,"10+")</f>
        <v>0.1 to 0.2</v>
      </c>
      <c r="X163" s="16">
        <f t="shared" si="7"/>
        <v>0.104451686291389</v>
      </c>
      <c r="Y163" s="5" t="str">
        <f t="array" ref="Y163">_xlfn.IFS(AND(Z163&gt;0,Z163&lt;=1),"0 to 1",AND(Z163&gt;1,Z163&lt;=2),"1 to 2",AND(Z163&gt;2,Z163&lt;=4),"2 to 4",AND(Z163&gt;4,Z163&lt;=6),"4 to 6",AND(Z163&gt;6,Z163&lt;=8),"6 to 8",AND(Z163&gt;8,Z163&lt;=10),"8 to 10",AND(Z163&gt;10,Z163&lt;=15),"10 to 15",AND(Z163&gt;15,Z163&lt;=20),"15 to 20",AND(Z163&gt;20,Z163&lt;=25),"20 to 25",AND(Z163&gt;25,Z163&lt;=30),"25 to 30",AND(Z163&gt;30,Z163&lt;=40),"30 to 40",AND(Z163&gt;40,Z163&lt;=50),"40 to 50",Z163&gt;50,"50+")</f>
        <v>6 to 8</v>
      </c>
      <c r="Z163" s="9">
        <f>_xlfn.XLOOKUP($E163,'Raw Data'!$E:$E,'Raw Data'!Z:Z,"ERROR",0,1)</f>
        <v>6.6</v>
      </c>
      <c r="AA163" s="9" t="str">
        <f>_xlfn.XLOOKUP($E163,'Raw Data'!$E:$E,'Raw Data'!AA:AA,"ERROR",0,1)</f>
        <v>oz</v>
      </c>
    </row>
    <row r="164" hidden="1" spans="1:27">
      <c r="A164" s="5" t="str">
        <f>_xlfn.XLOOKUP($E164,'Raw Data'!$E:$E,'Raw Data'!A:A,"ERROR",0,1)</f>
        <v>AE</v>
      </c>
      <c r="B164" s="5" t="str">
        <f>_xlfn.XLOOKUP($E164,'Raw Data'!$E:$E,'Raw Data'!B:B,"ERROR",0,1)</f>
        <v>Hair Mousses</v>
      </c>
      <c r="C164" s="5" t="str">
        <f>_xlfn.XLOOKUP($E164,'Raw Data'!$E:$E,'Raw Data'!C:C,"ERROR",0,1)</f>
        <v>kerastase</v>
      </c>
      <c r="D164" s="5" t="str">
        <f>_xlfn.XLOOKUP($E164,'Raw Data'!$E:$E,'Raw Data'!D:D,"ERROR",0,1)</f>
        <v>www.amazon.ae/dp/B00D1XLWC8</v>
      </c>
      <c r="E164" s="5" t="s">
        <v>363</v>
      </c>
      <c r="F164" s="9" t="str">
        <f>_xlfn.XLOOKUP($E164,'Raw Data'!$E:$E,'Raw Data'!F:F,"ERROR",0,1)</f>
        <v>KÃƒÂ©rastase K Mousse Bouffante Schaumfestiger 150ml</v>
      </c>
      <c r="G164" s="10">
        <f>_xlfn.XLOOKUP($E164,'Raw Data'!$E:$E,'Raw Data'!G:G,"ERROR",0,1)</f>
        <v>1</v>
      </c>
      <c r="H164" s="9">
        <f>_xlfn.XLOOKUP($E164,'Raw Data'!$E:$E,'Raw Data'!H:H,"ERROR",0,1)</f>
        <v>483.72</v>
      </c>
      <c r="I164" s="9">
        <f>_xlfn.XLOOKUP($E164,'Raw Data'!$E:$E,'Raw Data'!I:I,"ERROR",0,1)</f>
        <v>0.000647614546119964</v>
      </c>
      <c r="J164" s="9" t="str">
        <f>_xlfn.XLOOKUP($E164,'Raw Data'!$E:$E,'Raw Data'!J:J,"ERROR",0,1)</f>
        <v>No</v>
      </c>
      <c r="K164" s="14" t="str">
        <f t="array" ref="K164">_xlfn.IFS(AND(L164&gt;0,L164&lt;=5),"0 to 5",AND(L164&gt;5,L164&lt;=10),"5 to 10",AND(L164&gt;10,L164&lt;=15),"10 to 15",AND(L164&gt;15,L164&lt;=20),"15 to 20",AND(L164&gt;20,L164&lt;=30),"20 to 30",AND(L164&gt;30,L164&lt;=40),"30 to 40",AND(L164&gt;40,L164&lt;=50),"40 to 50",AND(L164&gt;50,L164&lt;=75),"50 to 75",AND(L164&gt;75,L164&lt;=100),"75 to 100",AND(L164&gt;100,L164&lt;=150),"100 to 150",AND(L164&gt;150,L164&lt;=200),"150 to 200",AND(L164&gt;200,L164&lt;=250),"200 to 250",AND(L164&gt;250,L164&lt;=300),"250 to 300",AND(L164&gt;300,L164&lt;=400),"300 to 400",AND(L164&gt;400,L164&lt;=500),"400 to 500",L164&gt;500,"500+")</f>
        <v>150 to 200</v>
      </c>
      <c r="L164" s="9">
        <f>_xlfn.XLOOKUP($E164,'Raw Data'!$E:$E,'Raw Data'!L:L,"ERROR",0,1)</f>
        <v>167</v>
      </c>
      <c r="M164" s="14" t="str">
        <f t="array" ref="M164">_xlfn.IFS(AND(N164&gt;0,N164&lt;=5),"0 to 5",AND(N164&gt;5,N164&lt;=10),"5 to 10",AND(N164&gt;10,N164&lt;=15),"10 to 15",AND(N164&gt;15,N164&lt;=20),"15 to 20",AND(N164&gt;20,N164&lt;=30),"20 to 30",AND(N164&gt;30,N164&lt;=40),"30 to 40",AND(N164&gt;40,N164&lt;=50),"40 to 50",AND(N164&gt;50,N164&lt;=75),"50 to 75",AND(N164&gt;75,N164&lt;=100),"75 to 100",AND(N164&gt;100,N164&lt;=150),"100 to 150",AND(N164&gt;150,N164&lt;=200),"150 to 200",AND(N164&gt;200,N164&lt;=250),"200 to 250",AND(N164&gt;250,N164&lt;=300),"250 to 300",AND(N164&gt;300,N164&lt;=400),"300 to 400",AND(N164&gt;400,N164&lt;=500),"400 to 500",N164&gt;500,"500+")</f>
        <v>150 to 200</v>
      </c>
      <c r="N164" s="9">
        <f>_xlfn.XLOOKUP($E164,'Raw Data'!$E:$E,'Raw Data'!N:N,"ERROR",0,1)</f>
        <v>167</v>
      </c>
      <c r="O164" s="14" t="str">
        <f t="array" ref="O164">_xlfn.IFS(P164=0,"No Discount",AND(P164&gt;0,P164&lt;=0.02),"0% to 2%",AND(P164&gt;0.02,P164&lt;=0.04),"2% to 4%",AND(P164&gt;0.04,P164&lt;=0.06),"4% to 6%",AND(P164&gt;0.06,P164&lt;=0.08),"6% to 8%",AND(P164&gt;0.08,P164&lt;=0.1),"8% to 10%",AND(P164&gt;0.1,P164&lt;=0.15),"10% to 15%",AND(P164&gt;0.15,P164&lt;=0.2),"15% to 20%",AND(P164&gt;0.2,P164&lt;=0.25),"20% to 25%",AND(P164&gt;0.25,P164&lt;=0.3),"25% to 30%",AND(P164&gt;0.3,P164&lt;=0.4),"30% to 40%",AND(P164&gt;0.4,P164&lt;=0.5),"40% to 50%",AND(P164&gt;0.5,P164&lt;=0.75),"50% to 75%",AND(P164&gt;0.75,P164&lt;=1),"75% to 100%")</f>
        <v>No Discount</v>
      </c>
      <c r="P164" s="10">
        <f>_xlfn.XLOOKUP($E164,'Raw Data'!$E:$E,'Raw Data'!P:P,"ERROR",0,1)</f>
        <v>0</v>
      </c>
      <c r="Q164" s="9">
        <f>_xlfn.XLOOKUP($E164,'Raw Data'!$E:$E,'Raw Data'!Q:Q,"ERROR",0,1)</f>
        <v>150</v>
      </c>
      <c r="R164" s="9" t="str">
        <f>_xlfn.XLOOKUP($E164,'Raw Data'!$E:$E,'Raw Data'!R:R,"ERROR",0,1)</f>
        <v>ml</v>
      </c>
      <c r="S164" s="5" t="str">
        <f t="array" ref="S164">_xlfn.IFS(AND(T164&gt;0,T164&lt;=0.05),"0 to 0.05",AND(T164&gt;0.05,T164&lt;=0.1),"0.05 to 0.1",AND(T164&gt;0.1,T164&lt;=0.2),"0.1 to 0.2",AND(T164&gt;0.2,T164&lt;=0.3),"0.2 to 0.3",AND(T164&gt;0.3,T164&lt;=0.4),"0.3 to 0.4",AND(T164&gt;0.4,T164&lt;=0.5),"0.4 to 0.5",AND(T164&gt;0.5,T164&lt;=0.75),"0.5 to 0.75",AND(T164&gt;0.75,T164&lt;=1),"0.75 to 1",AND(T164&gt;1,T164&lt;=2),"1 to 2",AND(T164&gt;2,T164&lt;=3),"2 to 3",AND(T164&gt;3,T164&lt;=4),"3 to 4",AND(T164&gt;4,T164&lt;=5),"4 to 5",AND(T164&gt;5,T164&lt;=10),"5 to 10",T164&gt;10,"10+")</f>
        <v>1 to 2</v>
      </c>
      <c r="T164" s="10">
        <f>_xlfn.XLOOKUP($E164,'Raw Data'!$E:$E,'Raw Data'!T:T,"ERROR",0,1)</f>
        <v>1.11392817097663</v>
      </c>
      <c r="U164" s="15" t="str">
        <f t="array" ref="U164">_xlfn.IFS(AND(V164&gt;0,V164&lt;=0.05),"0 to 0.05",AND(V164&gt;0.05,V164&lt;=0.1),"0.05 to 0.1",AND(V164&gt;0.1,V164&lt;=0.2),"0.1 to 0.2",AND(V164&gt;0.2,V164&lt;=0.3),"0.2 to 0.3",AND(V164&gt;0.3,V164&lt;=0.4),"0.3 to 0.4",AND(V164&gt;0.4,V164&lt;=0.5),"0.4 to 0.5",AND(V164&gt;0.5,V164&lt;=0.75),"0.5 to 0.75",AND(V164&gt;0.75,V164&lt;=1),"0.75 to 1",AND(V164&gt;1,V164&lt;=2),"1 to 2",AND(V164&gt;2,V164&lt;=3),"2 to 3",AND(V164&gt;3,V164&lt;=4),"3 to 4",AND(V164&gt;4,V164&lt;=5),"4 to 5",AND(V164&gt;5,V164&lt;=10),"5 to 10",V164&gt;10,"10+")</f>
        <v>0.3 to 0.4</v>
      </c>
      <c r="V164" s="10">
        <f>_xlfn.XLOOKUP($E164,'Raw Data'!$E:$E,'Raw Data'!V:V,"ERROR",0,1)</f>
        <v>0.300760606163691</v>
      </c>
      <c r="W164" s="15" t="str">
        <f t="array" ref="W164">_xlfn.IFS(AND(X164&gt;0,X164&lt;=0.05),"0 to 0.05",AND(X164&gt;0.05,X164&lt;=0.1),"0.05 to 0.1",AND(X164&gt;0.1,X164&lt;=0.2),"0.1 to 0.2",AND(X164&gt;0.2,X164&lt;=0.3),"0.2 to 0.3",AND(X164&gt;0.3,X164&lt;=0.4),"0.3 to 0.4",AND(X164&gt;0.4,X164&lt;=0.5),"0.4 to 0.5",AND(X164&gt;0.5,X164&lt;=0.75),"0.5 to 0.75",AND(X164&gt;0.75,X164&lt;=1),"0.75 to 1",AND(X164&gt;1,X164&lt;=2),"1 to 2",AND(X164&gt;2,X164&lt;=3),"2 to 3",AND(X164&gt;3,X164&lt;=4),"3 to 4",AND(X164&gt;4,X164&lt;=5),"4 to 5",AND(X164&gt;5,X164&lt;=10),"5 to 10",X164&gt;10,"10+")</f>
        <v>0.3 to 0.4</v>
      </c>
      <c r="X164" s="16">
        <f t="shared" si="7"/>
        <v>0.300760606163691</v>
      </c>
      <c r="Y164" s="5" t="str">
        <f t="array" ref="Y164">_xlfn.IFS(AND(Z164&gt;0,Z164&lt;=1),"0 to 1",AND(Z164&gt;1,Z164&lt;=2),"1 to 2",AND(Z164&gt;2,Z164&lt;=4),"2 to 4",AND(Z164&gt;4,Z164&lt;=6),"4 to 6",AND(Z164&gt;6,Z164&lt;=8),"6 to 8",AND(Z164&gt;8,Z164&lt;=10),"8 to 10",AND(Z164&gt;10,Z164&lt;=15),"10 to 15",AND(Z164&gt;15,Z164&lt;=20),"15 to 20",AND(Z164&gt;20,Z164&lt;=25),"20 to 25",AND(Z164&gt;25,Z164&lt;=30),"25 to 30",AND(Z164&gt;30,Z164&lt;=40),"30 to 40",AND(Z164&gt;40,Z164&lt;=50),"40 to 50",Z164&gt;50,"50+")</f>
        <v>4 to 6</v>
      </c>
      <c r="Z164" s="9">
        <f>_xlfn.XLOOKUP($E164,'Raw Data'!$E:$E,'Raw Data'!Z:Z,"ERROR",0,1)</f>
        <v>5.07</v>
      </c>
      <c r="AA164" s="9" t="str">
        <f>_xlfn.XLOOKUP($E164,'Raw Data'!$E:$E,'Raw Data'!AA:AA,"ERROR",0,1)</f>
        <v>oz</v>
      </c>
    </row>
    <row r="165" hidden="1" spans="1:27">
      <c r="A165" s="5" t="str">
        <f>_xlfn.XLOOKUP($E165,'Raw Data'!$E:$E,'Raw Data'!A:A,"ERROR",0,1)</f>
        <v>AE</v>
      </c>
      <c r="B165" s="5" t="str">
        <f>_xlfn.XLOOKUP($E165,'Raw Data'!$E:$E,'Raw Data'!B:B,"ERROR",0,1)</f>
        <v>Hair Mousses</v>
      </c>
      <c r="C165" s="5" t="str">
        <f>_xlfn.XLOOKUP($E165,'Raw Data'!$E:$E,'Raw Data'!C:C,"ERROR",0,1)</f>
        <v>schwarzkopf</v>
      </c>
      <c r="D165" s="5" t="str">
        <f>_xlfn.XLOOKUP($E165,'Raw Data'!$E:$E,'Raw Data'!D:D,"ERROR",0,1)</f>
        <v>www.amazon.ae/dp/B016VKK9R6</v>
      </c>
      <c r="E165" s="5" t="s">
        <v>364</v>
      </c>
      <c r="F165" s="9" t="str">
        <f>_xlfn.XLOOKUP($E165,'Raw Data'!$E:$E,'Raw Data'!F:F,"ERROR",0,1)</f>
        <v>Schwarzkopf Silhouette Flexible  Mousse  200 ml</v>
      </c>
      <c r="G165" s="10">
        <f>_xlfn.XLOOKUP($E165,'Raw Data'!$E:$E,'Raw Data'!G:G,"ERROR",0,1)</f>
        <v>4</v>
      </c>
      <c r="H165" s="9">
        <f>_xlfn.XLOOKUP($E165,'Raw Data'!$E:$E,'Raw Data'!H:H,"ERROR",0,1)</f>
        <v>474.95</v>
      </c>
      <c r="I165" s="9">
        <f>_xlfn.XLOOKUP($E165,'Raw Data'!$E:$E,'Raw Data'!I:I,"ERROR",0,1)</f>
        <v>0.000635873085007188</v>
      </c>
      <c r="J165" s="9" t="str">
        <f>_xlfn.XLOOKUP($E165,'Raw Data'!$E:$E,'Raw Data'!J:J,"ERROR",0,1)</f>
        <v>No</v>
      </c>
      <c r="K165" s="14" t="str">
        <f t="array" ref="K165">_xlfn.IFS(AND(L165&gt;0,L165&lt;=5),"0 to 5",AND(L165&gt;5,L165&lt;=10),"5 to 10",AND(L165&gt;10,L165&lt;=15),"10 to 15",AND(L165&gt;15,L165&lt;=20),"15 to 20",AND(L165&gt;20,L165&lt;=30),"20 to 30",AND(L165&gt;30,L165&lt;=40),"30 to 40",AND(L165&gt;40,L165&lt;=50),"40 to 50",AND(L165&gt;50,L165&lt;=75),"50 to 75",AND(L165&gt;75,L165&lt;=100),"75 to 100",AND(L165&gt;100,L165&lt;=150),"100 to 150",AND(L165&gt;150,L165&lt;=200),"150 to 200",AND(L165&gt;200,L165&lt;=250),"200 to 250",AND(L165&gt;250,L165&lt;=300),"250 to 300",AND(L165&gt;300,L165&lt;=400),"300 to 400",AND(L165&gt;400,L165&lt;=500),"400 to 500",L165&gt;500,"500+")</f>
        <v>100 to 150</v>
      </c>
      <c r="L165" s="9">
        <f>_xlfn.XLOOKUP($E165,'Raw Data'!$E:$E,'Raw Data'!L:L,"ERROR",0,1)</f>
        <v>125.73</v>
      </c>
      <c r="M165" s="14" t="str">
        <f t="array" ref="M165">_xlfn.IFS(AND(N165&gt;0,N165&lt;=5),"0 to 5",AND(N165&gt;5,N165&lt;=10),"5 to 10",AND(N165&gt;10,N165&lt;=15),"10 to 15",AND(N165&gt;15,N165&lt;=20),"15 to 20",AND(N165&gt;20,N165&lt;=30),"20 to 30",AND(N165&gt;30,N165&lt;=40),"30 to 40",AND(N165&gt;40,N165&lt;=50),"40 to 50",AND(N165&gt;50,N165&lt;=75),"50 to 75",AND(N165&gt;75,N165&lt;=100),"75 to 100",AND(N165&gt;100,N165&lt;=150),"100 to 150",AND(N165&gt;150,N165&lt;=200),"150 to 200",AND(N165&gt;200,N165&lt;=250),"200 to 250",AND(N165&gt;250,N165&lt;=300),"250 to 300",AND(N165&gt;300,N165&lt;=400),"300 to 400",AND(N165&gt;400,N165&lt;=500),"400 to 500",N165&gt;500,"500+")</f>
        <v>100 to 150</v>
      </c>
      <c r="N165" s="9">
        <f>_xlfn.XLOOKUP($E165,'Raw Data'!$E:$E,'Raw Data'!N:N,"ERROR",0,1)</f>
        <v>126.02</v>
      </c>
      <c r="O165" s="14" t="str">
        <f t="array" ref="O165">_xlfn.IFS(P165=0,"No Discount",AND(P165&gt;0,P165&lt;=0.02),"0% to 2%",AND(P165&gt;0.02,P165&lt;=0.04),"2% to 4%",AND(P165&gt;0.04,P165&lt;=0.06),"4% to 6%",AND(P165&gt;0.06,P165&lt;=0.08),"6% to 8%",AND(P165&gt;0.08,P165&lt;=0.1),"8% to 10%",AND(P165&gt;0.1,P165&lt;=0.15),"10% to 15%",AND(P165&gt;0.15,P165&lt;=0.2),"15% to 20%",AND(P165&gt;0.2,P165&lt;=0.25),"20% to 25%",AND(P165&gt;0.25,P165&lt;=0.3),"25% to 30%",AND(P165&gt;0.3,P165&lt;=0.4),"30% to 40%",AND(P165&gt;0.4,P165&lt;=0.5),"40% to 50%",AND(P165&gt;0.5,P165&lt;=0.75),"50% to 75%",AND(P165&gt;0.75,P165&lt;=1),"75% to 100%")</f>
        <v>0% to 2%</v>
      </c>
      <c r="P165" s="10">
        <f>_xlfn.XLOOKUP($E165,'Raw Data'!$E:$E,'Raw Data'!P:P,"ERROR",0,1)</f>
        <v>0.00230122202824942</v>
      </c>
      <c r="Q165" s="9">
        <f>_xlfn.XLOOKUP($E165,'Raw Data'!$E:$E,'Raw Data'!Q:Q,"ERROR",0,1)</f>
        <v>200</v>
      </c>
      <c r="R165" s="9" t="str">
        <f>_xlfn.XLOOKUP($E165,'Raw Data'!$E:$E,'Raw Data'!R:R,"ERROR",0,1)</f>
        <v>ml</v>
      </c>
      <c r="S165" s="5" t="str">
        <f t="array" ref="S165">_xlfn.IFS(AND(T165&gt;0,T165&lt;=0.05),"0 to 0.05",AND(T165&gt;0.05,T165&lt;=0.1),"0.05 to 0.1",AND(T165&gt;0.1,T165&lt;=0.2),"0.1 to 0.2",AND(T165&gt;0.2,T165&lt;=0.3),"0.2 to 0.3",AND(T165&gt;0.3,T165&lt;=0.4),"0.3 to 0.4",AND(T165&gt;0.4,T165&lt;=0.5),"0.4 to 0.5",AND(T165&gt;0.5,T165&lt;=0.75),"0.5 to 0.75",AND(T165&gt;0.75,T165&lt;=1),"0.75 to 1",AND(T165&gt;1,T165&lt;=2),"1 to 2",AND(T165&gt;2,T165&lt;=3),"2 to 3",AND(T165&gt;3,T165&lt;=4),"3 to 4",AND(T165&gt;4,T165&lt;=5),"4 to 5",AND(T165&gt;5,T165&lt;=10),"5 to 10",T165&gt;10,"10+")</f>
        <v>0.5 to 0.75</v>
      </c>
      <c r="T165" s="10">
        <f>_xlfn.XLOOKUP($E165,'Raw Data'!$E:$E,'Raw Data'!T:T,"ERROR",0,1)</f>
        <v>0.628985878459097</v>
      </c>
      <c r="U165" s="15" t="str">
        <f t="array" ref="U165">_xlfn.IFS(AND(V165&gt;0,V165&lt;=0.05),"0 to 0.05",AND(V165&gt;0.05,V165&lt;=0.1),"0.05 to 0.1",AND(V165&gt;0.1,V165&lt;=0.2),"0.1 to 0.2",AND(V165&gt;0.2,V165&lt;=0.3),"0.2 to 0.3",AND(V165&gt;0.3,V165&lt;=0.4),"0.3 to 0.4",AND(V165&gt;0.4,V165&lt;=0.5),"0.4 to 0.5",AND(V165&gt;0.5,V165&lt;=0.75),"0.5 to 0.75",AND(V165&gt;0.75,V165&lt;=1),"0.75 to 1",AND(V165&gt;1,V165&lt;=2),"1 to 2",AND(V165&gt;2,V165&lt;=3),"2 to 3",AND(V165&gt;3,V165&lt;=4),"3 to 4",AND(V165&gt;4,V165&lt;=5),"4 to 5",AND(V165&gt;5,V165&lt;=10),"5 to 10",V165&gt;10,"10+")</f>
        <v>0.1 to 0.2</v>
      </c>
      <c r="V165" s="10">
        <f>_xlfn.XLOOKUP($E165,'Raw Data'!$E:$E,'Raw Data'!V:V,"ERROR",0,1)</f>
        <v>0.170217896356654</v>
      </c>
      <c r="W165" s="15" t="str">
        <f t="array" ref="W165">_xlfn.IFS(AND(X165&gt;0,X165&lt;=0.05),"0 to 0.05",AND(X165&gt;0.05,X165&lt;=0.1),"0.05 to 0.1",AND(X165&gt;0.1,X165&lt;=0.2),"0.1 to 0.2",AND(X165&gt;0.2,X165&lt;=0.3),"0.2 to 0.3",AND(X165&gt;0.3,X165&lt;=0.4),"0.3 to 0.4",AND(X165&gt;0.4,X165&lt;=0.5),"0.4 to 0.5",AND(X165&gt;0.5,X165&lt;=0.75),"0.5 to 0.75",AND(X165&gt;0.75,X165&lt;=1),"0.75 to 1",AND(X165&gt;1,X165&lt;=2),"1 to 2",AND(X165&gt;2,X165&lt;=3),"2 to 3",AND(X165&gt;3,X165&lt;=4),"3 to 4",AND(X165&gt;4,X165&lt;=5),"4 to 5",AND(X165&gt;5,X165&lt;=10),"5 to 10",X165&gt;10,"10+")</f>
        <v>0.1 to 0.2</v>
      </c>
      <c r="X165" s="16">
        <f t="shared" si="7"/>
        <v>0.169826187183956</v>
      </c>
      <c r="Y165" s="5" t="str">
        <f t="array" ref="Y165">_xlfn.IFS(AND(Z165&gt;0,Z165&lt;=1),"0 to 1",AND(Z165&gt;1,Z165&lt;=2),"1 to 2",AND(Z165&gt;2,Z165&lt;=4),"2 to 4",AND(Z165&gt;4,Z165&lt;=6),"4 to 6",AND(Z165&gt;6,Z165&lt;=8),"6 to 8",AND(Z165&gt;8,Z165&lt;=10),"8 to 10",AND(Z165&gt;10,Z165&lt;=15),"10 to 15",AND(Z165&gt;15,Z165&lt;=20),"15 to 20",AND(Z165&gt;20,Z165&lt;=25),"20 to 25",AND(Z165&gt;25,Z165&lt;=30),"25 to 30",AND(Z165&gt;30,Z165&lt;=40),"30 to 40",AND(Z165&gt;40,Z165&lt;=50),"40 to 50",Z165&gt;50,"50+")</f>
        <v>6 to 8</v>
      </c>
      <c r="Z165" s="9">
        <f>_xlfn.XLOOKUP($E165,'Raw Data'!$E:$E,'Raw Data'!Z:Z,"ERROR",0,1)</f>
        <v>6.76</v>
      </c>
      <c r="AA165" s="9" t="str">
        <f>_xlfn.XLOOKUP($E165,'Raw Data'!$E:$E,'Raw Data'!AA:AA,"ERROR",0,1)</f>
        <v>oz</v>
      </c>
    </row>
    <row r="166" hidden="1" spans="1:27">
      <c r="A166" s="5" t="str">
        <f>_xlfn.XLOOKUP($E166,'Raw Data'!$E:$E,'Raw Data'!A:A,"ERROR",0,1)</f>
        <v>AE</v>
      </c>
      <c r="B166" s="5" t="str">
        <f>_xlfn.XLOOKUP($E166,'Raw Data'!$E:$E,'Raw Data'!B:B,"ERROR",0,1)</f>
        <v>Hair Mousses</v>
      </c>
      <c r="C166" s="5" t="str">
        <f>_xlfn.XLOOKUP($E166,'Raw Data'!$E:$E,'Raw Data'!C:C,"ERROR",0,1)</f>
        <v>schwarzkopf</v>
      </c>
      <c r="D166" s="5" t="str">
        <f>_xlfn.XLOOKUP($E166,'Raw Data'!$E:$E,'Raw Data'!D:D,"ERROR",0,1)</f>
        <v>www.amazon.ae/dp/B003M0RDGY</v>
      </c>
      <c r="E166" s="5" t="s">
        <v>365</v>
      </c>
      <c r="F166" s="9" t="str">
        <f>_xlfn.XLOOKUP($E166,'Raw Data'!$E:$E,'Raw Data'!F:F,"ERROR",0,1)</f>
        <v>Schwarzkopf Osis Grip Super Hold Mousse 200ml Schwarzkopf Osis Grip Super Hold Mousse 200ml</v>
      </c>
      <c r="G166" s="10">
        <f>_xlfn.XLOOKUP($E166,'Raw Data'!$E:$E,'Raw Data'!G:G,"ERROR",0,1)</f>
        <v>9</v>
      </c>
      <c r="H166" s="9">
        <f>_xlfn.XLOOKUP($E166,'Raw Data'!$E:$E,'Raw Data'!H:H,"ERROR",0,1)</f>
        <v>468.48</v>
      </c>
      <c r="I166" s="9">
        <f>_xlfn.XLOOKUP($E166,'Raw Data'!$E:$E,'Raw Data'!I:I,"ERROR",0,1)</f>
        <v>0.000627210912441662</v>
      </c>
      <c r="J166" s="9" t="str">
        <f>_xlfn.XLOOKUP($E166,'Raw Data'!$E:$E,'Raw Data'!J:J,"ERROR",0,1)</f>
        <v>No</v>
      </c>
      <c r="K166" s="14" t="str">
        <f t="array" ref="K166">_xlfn.IFS(AND(L166&gt;0,L166&lt;=5),"0 to 5",AND(L166&gt;5,L166&lt;=10),"5 to 10",AND(L166&gt;10,L166&lt;=15),"10 to 15",AND(L166&gt;15,L166&lt;=20),"15 to 20",AND(L166&gt;20,L166&lt;=30),"20 to 30",AND(L166&gt;30,L166&lt;=40),"30 to 40",AND(L166&gt;40,L166&lt;=50),"40 to 50",AND(L166&gt;50,L166&lt;=75),"50 to 75",AND(L166&gt;75,L166&lt;=100),"75 to 100",AND(L166&gt;100,L166&lt;=150),"100 to 150",AND(L166&gt;150,L166&lt;=200),"150 to 200",AND(L166&gt;200,L166&lt;=250),"200 to 250",AND(L166&gt;250,L166&lt;=300),"250 to 300",AND(L166&gt;300,L166&lt;=400),"300 to 400",AND(L166&gt;400,L166&lt;=500),"400 to 500",L166&gt;500,"500+")</f>
        <v>50 to 75</v>
      </c>
      <c r="L166" s="9">
        <f>_xlfn.XLOOKUP($E166,'Raw Data'!$E:$E,'Raw Data'!L:L,"ERROR",0,1)</f>
        <v>52.99</v>
      </c>
      <c r="M166" s="14" t="str">
        <f t="array" ref="M166">_xlfn.IFS(AND(N166&gt;0,N166&lt;=5),"0 to 5",AND(N166&gt;5,N166&lt;=10),"5 to 10",AND(N166&gt;10,N166&lt;=15),"10 to 15",AND(N166&gt;15,N166&lt;=20),"15 to 20",AND(N166&gt;20,N166&lt;=30),"20 to 30",AND(N166&gt;30,N166&lt;=40),"30 to 40",AND(N166&gt;40,N166&lt;=50),"40 to 50",AND(N166&gt;50,N166&lt;=75),"50 to 75",AND(N166&gt;75,N166&lt;=100),"75 to 100",AND(N166&gt;100,N166&lt;=150),"100 to 150",AND(N166&gt;150,N166&lt;=200),"150 to 200",AND(N166&gt;200,N166&lt;=250),"200 to 250",AND(N166&gt;250,N166&lt;=300),"250 to 300",AND(N166&gt;300,N166&lt;=400),"300 to 400",AND(N166&gt;400,N166&lt;=500),"400 to 500",N166&gt;500,"500+")</f>
        <v>50 to 75</v>
      </c>
      <c r="N166" s="9">
        <f>_xlfn.XLOOKUP($E166,'Raw Data'!$E:$E,'Raw Data'!N:N,"ERROR",0,1)</f>
        <v>52.99</v>
      </c>
      <c r="O166" s="14" t="str">
        <f t="array" ref="O166">_xlfn.IFS(P166=0,"No Discount",AND(P166&gt;0,P166&lt;=0.02),"0% to 2%",AND(P166&gt;0.02,P166&lt;=0.04),"2% to 4%",AND(P166&gt;0.04,P166&lt;=0.06),"4% to 6%",AND(P166&gt;0.06,P166&lt;=0.08),"6% to 8%",AND(P166&gt;0.08,P166&lt;=0.1),"8% to 10%",AND(P166&gt;0.1,P166&lt;=0.15),"10% to 15%",AND(P166&gt;0.15,P166&lt;=0.2),"15% to 20%",AND(P166&gt;0.2,P166&lt;=0.25),"20% to 25%",AND(P166&gt;0.25,P166&lt;=0.3),"25% to 30%",AND(P166&gt;0.3,P166&lt;=0.4),"30% to 40%",AND(P166&gt;0.4,P166&lt;=0.5),"40% to 50%",AND(P166&gt;0.5,P166&lt;=0.75),"50% to 75%",AND(P166&gt;0.75,P166&lt;=1),"75% to 100%")</f>
        <v>No Discount</v>
      </c>
      <c r="P166" s="10">
        <f>_xlfn.XLOOKUP($E166,'Raw Data'!$E:$E,'Raw Data'!P:P,"ERROR",0,1)</f>
        <v>0</v>
      </c>
      <c r="Q166" s="9">
        <f>_xlfn.XLOOKUP($E166,'Raw Data'!$E:$E,'Raw Data'!Q:Q,"ERROR",0,1)</f>
        <v>200</v>
      </c>
      <c r="R166" s="9" t="str">
        <f>_xlfn.XLOOKUP($E166,'Raw Data'!$E:$E,'Raw Data'!R:R,"ERROR",0,1)</f>
        <v>ml</v>
      </c>
      <c r="S166" s="5" t="str">
        <f t="array" ref="S166">_xlfn.IFS(AND(T166&gt;0,T166&lt;=0.05),"0 to 0.05",AND(T166&gt;0.05,T166&lt;=0.1),"0.05 to 0.1",AND(T166&gt;0.1,T166&lt;=0.2),"0.1 to 0.2",AND(T166&gt;0.2,T166&lt;=0.3),"0.2 to 0.3",AND(T166&gt;0.3,T166&lt;=0.4),"0.3 to 0.4",AND(T166&gt;0.4,T166&lt;=0.5),"0.4 to 0.5",AND(T166&gt;0.5,T166&lt;=0.75),"0.5 to 0.75",AND(T166&gt;0.75,T166&lt;=1),"0.75 to 1",AND(T166&gt;1,T166&lt;=2),"1 to 2",AND(T166&gt;2,T166&lt;=3),"2 to 3",AND(T166&gt;3,T166&lt;=4),"3 to 4",AND(T166&gt;4,T166&lt;=5),"4 to 5",AND(T166&gt;5,T166&lt;=10),"5 to 10",T166&gt;10,"10+")</f>
        <v>0.2 to 0.3</v>
      </c>
      <c r="T166" s="10">
        <f>_xlfn.XLOOKUP($E166,'Raw Data'!$E:$E,'Raw Data'!T:T,"ERROR",0,1)</f>
        <v>0.265091558892449</v>
      </c>
      <c r="U166" s="15" t="str">
        <f t="array" ref="U166">_xlfn.IFS(AND(V166&gt;0,V166&lt;=0.05),"0 to 0.05",AND(V166&gt;0.05,V166&lt;=0.1),"0.05 to 0.1",AND(V166&gt;0.1,V166&lt;=0.2),"0.1 to 0.2",AND(V166&gt;0.2,V166&lt;=0.3),"0.2 to 0.3",AND(V166&gt;0.3,V166&lt;=0.4),"0.3 to 0.4",AND(V166&gt;0.4,V166&lt;=0.5),"0.4 to 0.5",AND(V166&gt;0.5,V166&lt;=0.75),"0.5 to 0.75",AND(V166&gt;0.75,V166&lt;=1),"0.75 to 1",AND(V166&gt;1,V166&lt;=2),"1 to 2",AND(V166&gt;2,V166&lt;=3),"2 to 3",AND(V166&gt;3,V166&lt;=4),"3 to 4",AND(V166&gt;4,V166&lt;=5),"4 to 5",AND(V166&gt;5,V166&lt;=10),"5 to 10",V166&gt;10,"10+")</f>
        <v>0.05 to 0.1</v>
      </c>
      <c r="V166" s="10">
        <f>_xlfn.XLOOKUP($E166,'Raw Data'!$E:$E,'Raw Data'!V:V,"ERROR",0,1)</f>
        <v>0.0715747209009611</v>
      </c>
      <c r="W166" s="15" t="str">
        <f t="array" ref="W166">_xlfn.IFS(AND(X166&gt;0,X166&lt;=0.05),"0 to 0.05",AND(X166&gt;0.05,X166&lt;=0.1),"0.05 to 0.1",AND(X166&gt;0.1,X166&lt;=0.2),"0.1 to 0.2",AND(X166&gt;0.2,X166&lt;=0.3),"0.2 to 0.3",AND(X166&gt;0.3,X166&lt;=0.4),"0.3 to 0.4",AND(X166&gt;0.4,X166&lt;=0.5),"0.4 to 0.5",AND(X166&gt;0.5,X166&lt;=0.75),"0.5 to 0.75",AND(X166&gt;0.75,X166&lt;=1),"0.75 to 1",AND(X166&gt;1,X166&lt;=2),"1 to 2",AND(X166&gt;2,X166&lt;=3),"2 to 3",AND(X166&gt;3,X166&lt;=4),"3 to 4",AND(X166&gt;4,X166&lt;=5),"4 to 5",AND(X166&gt;5,X166&lt;=10),"5 to 10",X166&gt;10,"10+")</f>
        <v>0.05 to 0.1</v>
      </c>
      <c r="X166" s="16">
        <f t="shared" si="7"/>
        <v>0.0715747209009611</v>
      </c>
      <c r="Y166" s="5" t="str">
        <f t="array" ref="Y166">_xlfn.IFS(AND(Z166&gt;0,Z166&lt;=1),"0 to 1",AND(Z166&gt;1,Z166&lt;=2),"1 to 2",AND(Z166&gt;2,Z166&lt;=4),"2 to 4",AND(Z166&gt;4,Z166&lt;=6),"4 to 6",AND(Z166&gt;6,Z166&lt;=8),"6 to 8",AND(Z166&gt;8,Z166&lt;=10),"8 to 10",AND(Z166&gt;10,Z166&lt;=15),"10 to 15",AND(Z166&gt;15,Z166&lt;=20),"15 to 20",AND(Z166&gt;20,Z166&lt;=25),"20 to 25",AND(Z166&gt;25,Z166&lt;=30),"25 to 30",AND(Z166&gt;30,Z166&lt;=40),"30 to 40",AND(Z166&gt;40,Z166&lt;=50),"40 to 50",Z166&gt;50,"50+")</f>
        <v>6 to 8</v>
      </c>
      <c r="Z166" s="9">
        <f>_xlfn.XLOOKUP($E166,'Raw Data'!$E:$E,'Raw Data'!Z:Z,"ERROR",0,1)</f>
        <v>6.76</v>
      </c>
      <c r="AA166" s="9" t="str">
        <f>_xlfn.XLOOKUP($E166,'Raw Data'!$E:$E,'Raw Data'!AA:AA,"ERROR",0,1)</f>
        <v>oz</v>
      </c>
    </row>
    <row r="167" hidden="1" spans="1:27">
      <c r="A167" s="5" t="str">
        <f>_xlfn.XLOOKUP($E167,'Raw Data'!$E:$E,'Raw Data'!A:A,"ERROR",0,1)</f>
        <v>AE</v>
      </c>
      <c r="B167" s="5" t="str">
        <f>_xlfn.XLOOKUP($E167,'Raw Data'!$E:$E,'Raw Data'!B:B,"ERROR",0,1)</f>
        <v>Hair Mousses</v>
      </c>
      <c r="C167" s="5" t="str">
        <f>_xlfn.XLOOKUP($E167,'Raw Data'!$E:$E,'Raw Data'!C:C,"ERROR",0,1)</f>
        <v>herbal essences</v>
      </c>
      <c r="D167" s="5" t="str">
        <f>_xlfn.XLOOKUP($E167,'Raw Data'!$E:$E,'Raw Data'!D:D,"ERROR",0,1)</f>
        <v>www.amazon.ae/dp/B00E4MKM44</v>
      </c>
      <c r="E167" s="5" t="s">
        <v>366</v>
      </c>
      <c r="F167" s="9" t="str">
        <f>_xlfn.XLOOKUP($E167,'Raw Data'!$E:$E,'Raw Data'!F:F,"ERROR",0,1)</f>
        <v>Herbal Essences Hair Mousse - Set Me Up - Strong Hold (3) - Net Wt. 6.8 OZ (192 g) Per Can - Pack of 2 Cans</v>
      </c>
      <c r="G167" s="10">
        <f>_xlfn.XLOOKUP($E167,'Raw Data'!$E:$E,'Raw Data'!G:G,"ERROR",0,1)</f>
        <v>5</v>
      </c>
      <c r="H167" s="9">
        <f>_xlfn.XLOOKUP($E167,'Raw Data'!$E:$E,'Raw Data'!H:H,"ERROR",0,1)</f>
        <v>460.04</v>
      </c>
      <c r="I167" s="9">
        <f>_xlfn.XLOOKUP($E167,'Raw Data'!$E:$E,'Raw Data'!I:I,"ERROR",0,1)</f>
        <v>0.000615911262294361</v>
      </c>
      <c r="J167" s="9" t="str">
        <f>_xlfn.XLOOKUP($E167,'Raw Data'!$E:$E,'Raw Data'!J:J,"ERROR",0,1)</f>
        <v>No</v>
      </c>
      <c r="K167" s="14" t="str">
        <f t="array" ref="K167">_xlfn.IFS(AND(L167&gt;0,L167&lt;=5),"0 to 5",AND(L167&gt;5,L167&lt;=10),"5 to 10",AND(L167&gt;10,L167&lt;=15),"10 to 15",AND(L167&gt;15,L167&lt;=20),"15 to 20",AND(L167&gt;20,L167&lt;=30),"20 to 30",AND(L167&gt;30,L167&lt;=40),"30 to 40",AND(L167&gt;40,L167&lt;=50),"40 to 50",AND(L167&gt;50,L167&lt;=75),"50 to 75",AND(L167&gt;75,L167&lt;=100),"75 to 100",AND(L167&gt;100,L167&lt;=150),"100 to 150",AND(L167&gt;150,L167&lt;=200),"150 to 200",AND(L167&gt;200,L167&lt;=250),"200 to 250",AND(L167&gt;250,L167&lt;=300),"250 to 300",AND(L167&gt;300,L167&lt;=400),"300 to 400",AND(L167&gt;400,L167&lt;=500),"400 to 500",L167&gt;500,"500+")</f>
        <v>75 to 100</v>
      </c>
      <c r="L167" s="9">
        <f>_xlfn.XLOOKUP($E167,'Raw Data'!$E:$E,'Raw Data'!L:L,"ERROR",0,1)</f>
        <v>89.57</v>
      </c>
      <c r="M167" s="14" t="str">
        <f t="array" ref="M167">_xlfn.IFS(AND(N167&gt;0,N167&lt;=5),"0 to 5",AND(N167&gt;5,N167&lt;=10),"5 to 10",AND(N167&gt;10,N167&lt;=15),"10 to 15",AND(N167&gt;15,N167&lt;=20),"15 to 20",AND(N167&gt;20,N167&lt;=30),"20 to 30",AND(N167&gt;30,N167&lt;=40),"30 to 40",AND(N167&gt;40,N167&lt;=50),"40 to 50",AND(N167&gt;50,N167&lt;=75),"50 to 75",AND(N167&gt;75,N167&lt;=100),"75 to 100",AND(N167&gt;100,N167&lt;=150),"100 to 150",AND(N167&gt;150,N167&lt;=200),"150 to 200",AND(N167&gt;200,N167&lt;=250),"200 to 250",AND(N167&gt;250,N167&lt;=300),"250 to 300",AND(N167&gt;300,N167&lt;=400),"300 to 400",AND(N167&gt;400,N167&lt;=500),"400 to 500",N167&gt;500,"500+")</f>
        <v>75 to 100</v>
      </c>
      <c r="N167" s="9">
        <f>_xlfn.XLOOKUP($E167,'Raw Data'!$E:$E,'Raw Data'!N:N,"ERROR",0,1)</f>
        <v>93.08</v>
      </c>
      <c r="O167" s="14" t="str">
        <f t="array" ref="O167">_xlfn.IFS(P167=0,"No Discount",AND(P167&gt;0,P167&lt;=0.02),"0% to 2%",AND(P167&gt;0.02,P167&lt;=0.04),"2% to 4%",AND(P167&gt;0.04,P167&lt;=0.06),"4% to 6%",AND(P167&gt;0.06,P167&lt;=0.08),"6% to 8%",AND(P167&gt;0.08,P167&lt;=0.1),"8% to 10%",AND(P167&gt;0.1,P167&lt;=0.15),"10% to 15%",AND(P167&gt;0.15,P167&lt;=0.2),"15% to 20%",AND(P167&gt;0.2,P167&lt;=0.25),"20% to 25%",AND(P167&gt;0.25,P167&lt;=0.3),"25% to 30%",AND(P167&gt;0.3,P167&lt;=0.4),"30% to 40%",AND(P167&gt;0.4,P167&lt;=0.5),"40% to 50%",AND(P167&gt;0.5,P167&lt;=0.75),"50% to 75%",AND(P167&gt;0.75,P167&lt;=1),"75% to 100%")</f>
        <v>2% to 4%</v>
      </c>
      <c r="P167" s="10">
        <f>_xlfn.XLOOKUP($E167,'Raw Data'!$E:$E,'Raw Data'!P:P,"ERROR",0,1)</f>
        <v>0.037709497206704</v>
      </c>
      <c r="Q167" s="9">
        <f>_xlfn.XLOOKUP($E167,'Raw Data'!$E:$E,'Raw Data'!Q:Q,"ERROR",0,1)</f>
        <v>13.6</v>
      </c>
      <c r="R167" s="9" t="str">
        <f>_xlfn.XLOOKUP($E167,'Raw Data'!$E:$E,'Raw Data'!R:R,"ERROR",0,1)</f>
        <v>oz</v>
      </c>
      <c r="S167" s="5" t="str">
        <f t="array" ref="S167">_xlfn.IFS(AND(T167&gt;0,T167&lt;=0.05),"0 to 0.05",AND(T167&gt;0.05,T167&lt;=0.1),"0.05 to 0.1",AND(T167&gt;0.1,T167&lt;=0.2),"0.1 to 0.2",AND(T167&gt;0.2,T167&lt;=0.3),"0.2 to 0.3",AND(T167&gt;0.3,T167&lt;=0.4),"0.3 to 0.4",AND(T167&gt;0.4,T167&lt;=0.5),"0.4 to 0.5",AND(T167&gt;0.5,T167&lt;=0.75),"0.5 to 0.75",AND(T167&gt;0.75,T167&lt;=1),"0.75 to 1",AND(T167&gt;1,T167&lt;=2),"1 to 2",AND(T167&gt;2,T167&lt;=3),"2 to 3",AND(T167&gt;3,T167&lt;=4),"3 to 4",AND(T167&gt;4,T167&lt;=5),"4 to 5",AND(T167&gt;5,T167&lt;=10),"5 to 10",T167&gt;10,"10+")</f>
        <v>0.2 to 0.3</v>
      </c>
      <c r="T167" s="10">
        <f>_xlfn.XLOOKUP($E167,'Raw Data'!$E:$E,'Raw Data'!T:T,"ERROR",0,1)</f>
        <v>0.222726730191569</v>
      </c>
      <c r="U167" s="15" t="str">
        <f t="array" ref="U167">_xlfn.IFS(AND(V167&gt;0,V167&lt;=0.05),"0 to 0.05",AND(V167&gt;0.05,V167&lt;=0.1),"0.05 to 0.1",AND(V167&gt;0.1,V167&lt;=0.2),"0.1 to 0.2",AND(V167&gt;0.2,V167&lt;=0.3),"0.2 to 0.3",AND(V167&gt;0.3,V167&lt;=0.4),"0.3 to 0.4",AND(V167&gt;0.4,V167&lt;=0.5),"0.4 to 0.5",AND(V167&gt;0.5,V167&lt;=0.75),"0.5 to 0.75",AND(V167&gt;0.75,V167&lt;=1),"0.75 to 1",AND(V167&gt;1,V167&lt;=2),"1 to 2",AND(V167&gt;2,V167&lt;=3),"2 to 3",AND(V167&gt;3,V167&lt;=4),"3 to 4",AND(V167&gt;4,V167&lt;=5),"4 to 5",AND(V167&gt;5,V167&lt;=10),"5 to 10",V167&gt;10,"10+")</f>
        <v>0.05 to 0.1</v>
      </c>
      <c r="V167" s="10">
        <f>_xlfn.XLOOKUP($E167,'Raw Data'!$E:$E,'Raw Data'!V:V,"ERROR",0,1)</f>
        <v>0.062492788796276</v>
      </c>
      <c r="W167" s="15" t="str">
        <f t="array" ref="W167">_xlfn.IFS(AND(X167&gt;0,X167&lt;=0.05),"0 to 0.05",AND(X167&gt;0.05,X167&lt;=0.1),"0.05 to 0.1",AND(X167&gt;0.1,X167&lt;=0.2),"0.1 to 0.2",AND(X167&gt;0.2,X167&lt;=0.3),"0.2 to 0.3",AND(X167&gt;0.3,X167&lt;=0.4),"0.3 to 0.4",AND(X167&gt;0.4,X167&lt;=0.5),"0.4 to 0.5",AND(X167&gt;0.5,X167&lt;=0.75),"0.5 to 0.75",AND(X167&gt;0.75,X167&lt;=1),"0.75 to 1",AND(X167&gt;1,X167&lt;=2),"1 to 2",AND(X167&gt;2,X167&lt;=3),"2 to 3",AND(X167&gt;3,X167&lt;=4),"3 to 4",AND(X167&gt;4,X167&lt;=5),"4 to 5",AND(X167&gt;5,X167&lt;=10),"5 to 10",X167&gt;10,"10+")</f>
        <v>0.05 to 0.1</v>
      </c>
      <c r="X167" s="16">
        <f t="shared" si="7"/>
        <v>0.0601362171517237</v>
      </c>
      <c r="Y167" s="5" t="str">
        <f t="array" ref="Y167">_xlfn.IFS(AND(Z167&gt;0,Z167&lt;=1),"0 to 1",AND(Z167&gt;1,Z167&lt;=2),"1 to 2",AND(Z167&gt;2,Z167&lt;=4),"2 to 4",AND(Z167&gt;4,Z167&lt;=6),"4 to 6",AND(Z167&gt;6,Z167&lt;=8),"6 to 8",AND(Z167&gt;8,Z167&lt;=10),"8 to 10",AND(Z167&gt;10,Z167&lt;=15),"10 to 15",AND(Z167&gt;15,Z167&lt;=20),"15 to 20",AND(Z167&gt;20,Z167&lt;=25),"20 to 25",AND(Z167&gt;25,Z167&lt;=30),"25 to 30",AND(Z167&gt;30,Z167&lt;=40),"30 to 40",AND(Z167&gt;40,Z167&lt;=50),"40 to 50",Z167&gt;50,"50+")</f>
        <v>10 to 15</v>
      </c>
      <c r="Z167" s="9">
        <f>_xlfn.XLOOKUP($E167,'Raw Data'!$E:$E,'Raw Data'!Z:Z,"ERROR",0,1)</f>
        <v>13.6</v>
      </c>
      <c r="AA167" s="9" t="str">
        <f>_xlfn.XLOOKUP($E167,'Raw Data'!$E:$E,'Raw Data'!AA:AA,"ERROR",0,1)</f>
        <v>oz</v>
      </c>
    </row>
    <row r="168" hidden="1" spans="1:27">
      <c r="A168" s="5" t="str">
        <f>_xlfn.XLOOKUP($E168,'Raw Data'!$E:$E,'Raw Data'!A:A,"ERROR",0,1)</f>
        <v>AE</v>
      </c>
      <c r="B168" s="5" t="str">
        <f>_xlfn.XLOOKUP($E168,'Raw Data'!$E:$E,'Raw Data'!B:B,"ERROR",0,1)</f>
        <v>Hair Mousses</v>
      </c>
      <c r="C168" s="5" t="str">
        <f>_xlfn.XLOOKUP($E168,'Raw Data'!$E:$E,'Raw Data'!C:C,"ERROR",0,1)</f>
        <v>enliven</v>
      </c>
      <c r="D168" s="5" t="str">
        <f>_xlfn.XLOOKUP($E168,'Raw Data'!$E:$E,'Raw Data'!D:D,"ERROR",0,1)</f>
        <v>www.amazon.ae/dp/B099DTJ668</v>
      </c>
      <c r="E168" s="5" t="s">
        <v>367</v>
      </c>
      <c r="F168" s="9" t="str">
        <f>_xlfn.XLOOKUP($E168,'Raw Data'!$E:$E,'Raw Data'!F:F,"ERROR",0,1)</f>
        <v>Enliven Ultra Hold Hair Mousse (300ml)</v>
      </c>
      <c r="G168" s="10">
        <f>_xlfn.XLOOKUP($E168,'Raw Data'!$E:$E,'Raw Data'!G:G,"ERROR",0,1)</f>
        <v>8</v>
      </c>
      <c r="H168" s="9">
        <f>_xlfn.XLOOKUP($E168,'Raw Data'!$E:$E,'Raw Data'!H:H,"ERROR",0,1)</f>
        <v>454.67</v>
      </c>
      <c r="I168" s="9">
        <f>_xlfn.XLOOKUP($E168,'Raw Data'!$E:$E,'Raw Data'!I:I,"ERROR",0,1)</f>
        <v>0.000608721792947085</v>
      </c>
      <c r="J168" s="9" t="str">
        <f>_xlfn.XLOOKUP($E168,'Raw Data'!$E:$E,'Raw Data'!J:J,"ERROR",0,1)</f>
        <v>No</v>
      </c>
      <c r="K168" s="14" t="str">
        <f t="array" ref="K168">_xlfn.IFS(AND(L168&gt;0,L168&lt;=5),"0 to 5",AND(L168&gt;5,L168&lt;=10),"5 to 10",AND(L168&gt;10,L168&lt;=15),"10 to 15",AND(L168&gt;15,L168&lt;=20),"15 to 20",AND(L168&gt;20,L168&lt;=30),"20 to 30",AND(L168&gt;30,L168&lt;=40),"30 to 40",AND(L168&gt;40,L168&lt;=50),"40 to 50",AND(L168&gt;50,L168&lt;=75),"50 to 75",AND(L168&gt;75,L168&lt;=100),"75 to 100",AND(L168&gt;100,L168&lt;=150),"100 to 150",AND(L168&gt;150,L168&lt;=200),"150 to 200",AND(L168&gt;200,L168&lt;=250),"200 to 250",AND(L168&gt;250,L168&lt;=300),"250 to 300",AND(L168&gt;300,L168&lt;=400),"300 to 400",AND(L168&gt;400,L168&lt;=500),"400 to 500",L168&gt;500,"500+")</f>
        <v>50 to 75</v>
      </c>
      <c r="L168" s="9">
        <f>_xlfn.XLOOKUP($E168,'Raw Data'!$E:$E,'Raw Data'!L:L,"ERROR",0,1)</f>
        <v>60</v>
      </c>
      <c r="M168" s="14" t="str">
        <f t="array" ref="M168">_xlfn.IFS(AND(N168&gt;0,N168&lt;=5),"0 to 5",AND(N168&gt;5,N168&lt;=10),"5 to 10",AND(N168&gt;10,N168&lt;=15),"10 to 15",AND(N168&gt;15,N168&lt;=20),"15 to 20",AND(N168&gt;20,N168&lt;=30),"20 to 30",AND(N168&gt;30,N168&lt;=40),"30 to 40",AND(N168&gt;40,N168&lt;=50),"40 to 50",AND(N168&gt;50,N168&lt;=75),"50 to 75",AND(N168&gt;75,N168&lt;=100),"75 to 100",AND(N168&gt;100,N168&lt;=150),"100 to 150",AND(N168&gt;150,N168&lt;=200),"150 to 200",AND(N168&gt;200,N168&lt;=250),"200 to 250",AND(N168&gt;250,N168&lt;=300),"250 to 300",AND(N168&gt;300,N168&lt;=400),"300 to 400",AND(N168&gt;400,N168&lt;=500),"400 to 500",N168&gt;500,"500+")</f>
        <v>50 to 75</v>
      </c>
      <c r="N168" s="9">
        <f>_xlfn.XLOOKUP($E168,'Raw Data'!$E:$E,'Raw Data'!N:N,"ERROR",0,1)</f>
        <v>60</v>
      </c>
      <c r="O168" s="14" t="str">
        <f t="array" ref="O168">_xlfn.IFS(P168=0,"No Discount",AND(P168&gt;0,P168&lt;=0.02),"0% to 2%",AND(P168&gt;0.02,P168&lt;=0.04),"2% to 4%",AND(P168&gt;0.04,P168&lt;=0.06),"4% to 6%",AND(P168&gt;0.06,P168&lt;=0.08),"6% to 8%",AND(P168&gt;0.08,P168&lt;=0.1),"8% to 10%",AND(P168&gt;0.1,P168&lt;=0.15),"10% to 15%",AND(P168&gt;0.15,P168&lt;=0.2),"15% to 20%",AND(P168&gt;0.2,P168&lt;=0.25),"20% to 25%",AND(P168&gt;0.25,P168&lt;=0.3),"25% to 30%",AND(P168&gt;0.3,P168&lt;=0.4),"30% to 40%",AND(P168&gt;0.4,P168&lt;=0.5),"40% to 50%",AND(P168&gt;0.5,P168&lt;=0.75),"50% to 75%",AND(P168&gt;0.75,P168&lt;=1),"75% to 100%")</f>
        <v>No Discount</v>
      </c>
      <c r="P168" s="10">
        <f>_xlfn.XLOOKUP($E168,'Raw Data'!$E:$E,'Raw Data'!P:P,"ERROR",0,1)</f>
        <v>0</v>
      </c>
      <c r="Q168" s="9">
        <f>_xlfn.XLOOKUP($E168,'Raw Data'!$E:$E,'Raw Data'!Q:Q,"ERROR",0,1)</f>
        <v>300</v>
      </c>
      <c r="R168" s="9" t="str">
        <f>_xlfn.XLOOKUP($E168,'Raw Data'!$E:$E,'Raw Data'!R:R,"ERROR",0,1)</f>
        <v>ml</v>
      </c>
      <c r="S168" s="5" t="str">
        <f t="array" ref="S168">_xlfn.IFS(AND(T168&gt;0,T168&lt;=0.05),"0 to 0.05",AND(T168&gt;0.05,T168&lt;=0.1),"0.05 to 0.1",AND(T168&gt;0.1,T168&lt;=0.2),"0.1 to 0.2",AND(T168&gt;0.2,T168&lt;=0.3),"0.2 to 0.3",AND(T168&gt;0.3,T168&lt;=0.4),"0.3 to 0.4",AND(T168&gt;0.4,T168&lt;=0.5),"0.4 to 0.5",AND(T168&gt;0.5,T168&lt;=0.75),"0.5 to 0.75",AND(T168&gt;0.75,T168&lt;=1),"0.75 to 1",AND(T168&gt;1,T168&lt;=2),"1 to 2",AND(T168&gt;2,T168&lt;=3),"2 to 3",AND(T168&gt;3,T168&lt;=4),"3 to 4",AND(T168&gt;4,T168&lt;=5),"4 to 5",AND(T168&gt;5,T168&lt;=10),"5 to 10",T168&gt;10,"10+")</f>
        <v>0.2 to 0.3</v>
      </c>
      <c r="T168" s="10">
        <f>_xlfn.XLOOKUP($E168,'Raw Data'!$E:$E,'Raw Data'!T:T,"ERROR",0,1)</f>
        <v>0.200106857061671</v>
      </c>
      <c r="U168" s="15" t="str">
        <f t="array" ref="U168">_xlfn.IFS(AND(V168&gt;0,V168&lt;=0.05),"0 to 0.05",AND(V168&gt;0.05,V168&lt;=0.1),"0.05 to 0.1",AND(V168&gt;0.1,V168&lt;=0.2),"0.1 to 0.2",AND(V168&gt;0.2,V168&lt;=0.3),"0.2 to 0.3",AND(V168&gt;0.3,V168&lt;=0.4),"0.3 to 0.4",AND(V168&gt;0.4,V168&lt;=0.5),"0.4 to 0.5",AND(V168&gt;0.5,V168&lt;=0.75),"0.5 to 0.75",AND(V168&gt;0.75,V168&lt;=1),"0.75 to 1",AND(V168&gt;1,V168&lt;=2),"1 to 2",AND(V168&gt;2,V168&lt;=3),"2 to 3",AND(V168&gt;3,V168&lt;=4),"3 to 4",AND(V168&gt;4,V168&lt;=5),"4 to 5",AND(V168&gt;5,V168&lt;=10),"5 to 10",V168&gt;10,"10+")</f>
        <v>0.05 to 0.1</v>
      </c>
      <c r="V168" s="10">
        <f>_xlfn.XLOOKUP($E168,'Raw Data'!$E:$E,'Raw Data'!V:V,"ERROR",0,1)</f>
        <v>0.0540288514066512</v>
      </c>
      <c r="W168" s="15" t="str">
        <f t="array" ref="W168">_xlfn.IFS(AND(X168&gt;0,X168&lt;=0.05),"0 to 0.05",AND(X168&gt;0.05,X168&lt;=0.1),"0.05 to 0.1",AND(X168&gt;0.1,X168&lt;=0.2),"0.1 to 0.2",AND(X168&gt;0.2,X168&lt;=0.3),"0.2 to 0.3",AND(X168&gt;0.3,X168&lt;=0.4),"0.3 to 0.4",AND(X168&gt;0.4,X168&lt;=0.5),"0.4 to 0.5",AND(X168&gt;0.5,X168&lt;=0.75),"0.5 to 0.75",AND(X168&gt;0.75,X168&lt;=1),"0.75 to 1",AND(X168&gt;1,X168&lt;=2),"1 to 2",AND(X168&gt;2,X168&lt;=3),"2 to 3",AND(X168&gt;3,X168&lt;=4),"3 to 4",AND(X168&gt;4,X168&lt;=5),"4 to 5",AND(X168&gt;5,X168&lt;=10),"5 to 10",X168&gt;10,"10+")</f>
        <v>0.05 to 0.1</v>
      </c>
      <c r="X168" s="16">
        <f t="shared" si="7"/>
        <v>0.0540288514066512</v>
      </c>
      <c r="Y168" s="5" t="str">
        <f t="array" ref="Y168">_xlfn.IFS(AND(Z168&gt;0,Z168&lt;=1),"0 to 1",AND(Z168&gt;1,Z168&lt;=2),"1 to 2",AND(Z168&gt;2,Z168&lt;=4),"2 to 4",AND(Z168&gt;4,Z168&lt;=6),"4 to 6",AND(Z168&gt;6,Z168&lt;=8),"6 to 8",AND(Z168&gt;8,Z168&lt;=10),"8 to 10",AND(Z168&gt;10,Z168&lt;=15),"10 to 15",AND(Z168&gt;15,Z168&lt;=20),"15 to 20",AND(Z168&gt;20,Z168&lt;=25),"20 to 25",AND(Z168&gt;25,Z168&lt;=30),"25 to 30",AND(Z168&gt;30,Z168&lt;=40),"30 to 40",AND(Z168&gt;40,Z168&lt;=50),"40 to 50",Z168&gt;50,"50+")</f>
        <v>10 to 15</v>
      </c>
      <c r="Z168" s="9">
        <f>_xlfn.XLOOKUP($E168,'Raw Data'!$E:$E,'Raw Data'!Z:Z,"ERROR",0,1)</f>
        <v>10.14</v>
      </c>
      <c r="AA168" s="9" t="str">
        <f>_xlfn.XLOOKUP($E168,'Raw Data'!$E:$E,'Raw Data'!AA:AA,"ERROR",0,1)</f>
        <v>oz</v>
      </c>
    </row>
    <row r="169" hidden="1" spans="1:27">
      <c r="A169" s="5" t="str">
        <f>_xlfn.XLOOKUP($E169,'Raw Data'!$E:$E,'Raw Data'!A:A,"ERROR",0,1)</f>
        <v>AE</v>
      </c>
      <c r="B169" s="5" t="str">
        <f>_xlfn.XLOOKUP($E169,'Raw Data'!$E:$E,'Raw Data'!B:B,"ERROR",0,1)</f>
        <v>Hair Mousses</v>
      </c>
      <c r="C169" s="5" t="str">
        <f>_xlfn.XLOOKUP($E169,'Raw Data'!$E:$E,'Raw Data'!C:C,"ERROR",0,1)</f>
        <v>LA Fresh</v>
      </c>
      <c r="D169" s="5" t="str">
        <f>_xlfn.XLOOKUP($E169,'Raw Data'!$E:$E,'Raw Data'!D:D,"ERROR",0,1)</f>
        <v>www.amazon.ae/dp/B08N1CF7NM</v>
      </c>
      <c r="E169" s="5" t="s">
        <v>368</v>
      </c>
      <c r="F169" s="9" t="str">
        <f>_xlfn.XLOOKUP($E169,'Raw Data'!$E:$E,'Raw Data'!F:F,"ERROR",0,1)</f>
        <v>LA Fresh Hair  Mousse  Ultimate Hold Extra Firm Look - 200ml</v>
      </c>
      <c r="G169" s="10">
        <f>_xlfn.XLOOKUP($E169,'Raw Data'!$E:$E,'Raw Data'!G:G,"ERROR",0,1)</f>
        <v>11</v>
      </c>
      <c r="H169" s="9">
        <f>_xlfn.XLOOKUP($E169,'Raw Data'!$E:$E,'Raw Data'!H:H,"ERROR",0,1)</f>
        <v>447.02</v>
      </c>
      <c r="I169" s="9">
        <f>_xlfn.XLOOKUP($E169,'Raw Data'!$E:$E,'Raw Data'!I:I,"ERROR",0,1)</f>
        <v>0.000598479811474709</v>
      </c>
      <c r="J169" s="9" t="str">
        <f>_xlfn.XLOOKUP($E169,'Raw Data'!$E:$E,'Raw Data'!J:J,"ERROR",0,1)</f>
        <v>No</v>
      </c>
      <c r="K169" s="14" t="str">
        <f t="array" ref="K169">_xlfn.IFS(AND(L169&gt;0,L169&lt;=5),"0 to 5",AND(L169&gt;5,L169&lt;=10),"5 to 10",AND(L169&gt;10,L169&lt;=15),"10 to 15",AND(L169&gt;15,L169&lt;=20),"15 to 20",AND(L169&gt;20,L169&lt;=30),"20 to 30",AND(L169&gt;30,L169&lt;=40),"30 to 40",AND(L169&gt;40,L169&lt;=50),"40 to 50",AND(L169&gt;50,L169&lt;=75),"50 to 75",AND(L169&gt;75,L169&lt;=100),"75 to 100",AND(L169&gt;100,L169&lt;=150),"100 to 150",AND(L169&gt;150,L169&lt;=200),"150 to 200",AND(L169&gt;200,L169&lt;=250),"200 to 250",AND(L169&gt;250,L169&lt;=300),"250 to 300",AND(L169&gt;300,L169&lt;=400),"300 to 400",AND(L169&gt;400,L169&lt;=500),"400 to 500",L169&gt;500,"500+")</f>
        <v>30 to 40</v>
      </c>
      <c r="L169" s="9">
        <f>_xlfn.XLOOKUP($E169,'Raw Data'!$E:$E,'Raw Data'!L:L,"ERROR",0,1)</f>
        <v>31.76</v>
      </c>
      <c r="M169" s="14" t="str">
        <f t="array" ref="M169">_xlfn.IFS(AND(N169&gt;0,N169&lt;=5),"0 to 5",AND(N169&gt;5,N169&lt;=10),"5 to 10",AND(N169&gt;10,N169&lt;=15),"10 to 15",AND(N169&gt;15,N169&lt;=20),"15 to 20",AND(N169&gt;20,N169&lt;=30),"20 to 30",AND(N169&gt;30,N169&lt;=40),"30 to 40",AND(N169&gt;40,N169&lt;=50),"40 to 50",AND(N169&gt;50,N169&lt;=75),"50 to 75",AND(N169&gt;75,N169&lt;=100),"75 to 100",AND(N169&gt;100,N169&lt;=150),"100 to 150",AND(N169&gt;150,N169&lt;=200),"150 to 200",AND(N169&gt;200,N169&lt;=250),"200 to 250",AND(N169&gt;250,N169&lt;=300),"250 to 300",AND(N169&gt;300,N169&lt;=400),"300 to 400",AND(N169&gt;400,N169&lt;=500),"400 to 500",N169&gt;500,"500+")</f>
        <v>30 to 40</v>
      </c>
      <c r="N169" s="9">
        <f>_xlfn.XLOOKUP($E169,'Raw Data'!$E:$E,'Raw Data'!N:N,"ERROR",0,1)</f>
        <v>37.84</v>
      </c>
      <c r="O169" s="14" t="str">
        <f t="array" ref="O169">_xlfn.IFS(P169=0,"No Discount",AND(P169&gt;0,P169&lt;=0.02),"0% to 2%",AND(P169&gt;0.02,P169&lt;=0.04),"2% to 4%",AND(P169&gt;0.04,P169&lt;=0.06),"4% to 6%",AND(P169&gt;0.06,P169&lt;=0.08),"6% to 8%",AND(P169&gt;0.08,P169&lt;=0.1),"8% to 10%",AND(P169&gt;0.1,P169&lt;=0.15),"10% to 15%",AND(P169&gt;0.15,P169&lt;=0.2),"15% to 20%",AND(P169&gt;0.2,P169&lt;=0.25),"20% to 25%",AND(P169&gt;0.25,P169&lt;=0.3),"25% to 30%",AND(P169&gt;0.3,P169&lt;=0.4),"30% to 40%",AND(P169&gt;0.4,P169&lt;=0.5),"40% to 50%",AND(P169&gt;0.5,P169&lt;=0.75),"50% to 75%",AND(P169&gt;0.75,P169&lt;=1),"75% to 100%")</f>
        <v>15% to 20%</v>
      </c>
      <c r="P169" s="10">
        <f>_xlfn.XLOOKUP($E169,'Raw Data'!$E:$E,'Raw Data'!P:P,"ERROR",0,1)</f>
        <v>0.160676532769556</v>
      </c>
      <c r="Q169" s="9">
        <f>_xlfn.XLOOKUP($E169,'Raw Data'!$E:$E,'Raw Data'!Q:Q,"ERROR",0,1)</f>
        <v>200</v>
      </c>
      <c r="R169" s="9" t="str">
        <f>_xlfn.XLOOKUP($E169,'Raw Data'!$E:$E,'Raw Data'!R:R,"ERROR",0,1)</f>
        <v>ml</v>
      </c>
      <c r="S169" s="5" t="str">
        <f t="array" ref="S169">_xlfn.IFS(AND(T169&gt;0,T169&lt;=0.05),"0 to 0.05",AND(T169&gt;0.05,T169&lt;=0.1),"0.05 to 0.1",AND(T169&gt;0.1,T169&lt;=0.2),"0.1 to 0.2",AND(T169&gt;0.2,T169&lt;=0.3),"0.2 to 0.3",AND(T169&gt;0.3,T169&lt;=0.4),"0.3 to 0.4",AND(T169&gt;0.4,T169&lt;=0.5),"0.4 to 0.5",AND(T169&gt;0.5,T169&lt;=0.75),"0.5 to 0.75",AND(T169&gt;0.75,T169&lt;=1),"0.75 to 1",AND(T169&gt;1,T169&lt;=2),"1 to 2",AND(T169&gt;2,T169&lt;=3),"2 to 3",AND(T169&gt;3,T169&lt;=4),"3 to 4",AND(T169&gt;4,T169&lt;=5),"4 to 5",AND(T169&gt;5,T169&lt;=10),"5 to 10",T169&gt;10,"10+")</f>
        <v>0.1 to 0.2</v>
      </c>
      <c r="T169" s="10">
        <f>_xlfn.XLOOKUP($E169,'Raw Data'!$E:$E,'Raw Data'!T:T,"ERROR",0,1)</f>
        <v>0.158884844506967</v>
      </c>
      <c r="U169" s="15" t="str">
        <f t="array" ref="U169">_xlfn.IFS(AND(V169&gt;0,V169&lt;=0.05),"0 to 0.05",AND(V169&gt;0.05,V169&lt;=0.1),"0.05 to 0.1",AND(V169&gt;0.1,V169&lt;=0.2),"0.1 to 0.2",AND(V169&gt;0.2,V169&lt;=0.3),"0.2 to 0.3",AND(V169&gt;0.3,V169&lt;=0.4),"0.3 to 0.4",AND(V169&gt;0.4,V169&lt;=0.5),"0.4 to 0.5",AND(V169&gt;0.5,V169&lt;=0.75),"0.5 to 0.75",AND(V169&gt;0.75,V169&lt;=1),"0.75 to 1",AND(V169&gt;1,V169&lt;=2),"1 to 2",AND(V169&gt;2,V169&lt;=3),"2 to 3",AND(V169&gt;3,V169&lt;=4),"3 to 4",AND(V169&gt;4,V169&lt;=5),"4 to 5",AND(V169&gt;5,V169&lt;=10),"5 to 10",V169&gt;10,"10+")</f>
        <v>0.05 to 0.1</v>
      </c>
      <c r="V169" s="10">
        <f>_xlfn.XLOOKUP($E169,'Raw Data'!$E:$E,'Raw Data'!V:V,"ERROR",0,1)</f>
        <v>0.051111293430692</v>
      </c>
      <c r="W169" s="15" t="str">
        <f t="array" ref="W169">_xlfn.IFS(AND(X169&gt;0,X169&lt;=0.05),"0 to 0.05",AND(X169&gt;0.05,X169&lt;=0.1),"0.05 to 0.1",AND(X169&gt;0.1,X169&lt;=0.2),"0.1 to 0.2",AND(X169&gt;0.2,X169&lt;=0.3),"0.2 to 0.3",AND(X169&gt;0.3,X169&lt;=0.4),"0.3 to 0.4",AND(X169&gt;0.4,X169&lt;=0.5),"0.4 to 0.5",AND(X169&gt;0.5,X169&lt;=0.75),"0.5 to 0.75",AND(X169&gt;0.75,X169&lt;=1),"0.75 to 1",AND(X169&gt;1,X169&lt;=2),"1 to 2",AND(X169&gt;2,X169&lt;=3),"2 to 3",AND(X169&gt;3,X169&lt;=4),"3 to 4",AND(X169&gt;4,X169&lt;=5),"4 to 5",AND(X169&gt;5,X169&lt;=10),"5 to 10",X169&gt;10,"10+")</f>
        <v>0 to 0.05</v>
      </c>
      <c r="X169" s="16">
        <f t="shared" si="7"/>
        <v>0.042898908016881</v>
      </c>
      <c r="Y169" s="5" t="str">
        <f t="array" ref="Y169">_xlfn.IFS(AND(Z169&gt;0,Z169&lt;=1),"0 to 1",AND(Z169&gt;1,Z169&lt;=2),"1 to 2",AND(Z169&gt;2,Z169&lt;=4),"2 to 4",AND(Z169&gt;4,Z169&lt;=6),"4 to 6",AND(Z169&gt;6,Z169&lt;=8),"6 to 8",AND(Z169&gt;8,Z169&lt;=10),"8 to 10",AND(Z169&gt;10,Z169&lt;=15),"10 to 15",AND(Z169&gt;15,Z169&lt;=20),"15 to 20",AND(Z169&gt;20,Z169&lt;=25),"20 to 25",AND(Z169&gt;25,Z169&lt;=30),"25 to 30",AND(Z169&gt;30,Z169&lt;=40),"30 to 40",AND(Z169&gt;40,Z169&lt;=50),"40 to 50",Z169&gt;50,"50+")</f>
        <v>6 to 8</v>
      </c>
      <c r="Z169" s="9">
        <f>_xlfn.XLOOKUP($E169,'Raw Data'!$E:$E,'Raw Data'!Z:Z,"ERROR",0,1)</f>
        <v>6.76</v>
      </c>
      <c r="AA169" s="9" t="str">
        <f>_xlfn.XLOOKUP($E169,'Raw Data'!$E:$E,'Raw Data'!AA:AA,"ERROR",0,1)</f>
        <v>oz</v>
      </c>
    </row>
    <row r="170" hidden="1" spans="1:27">
      <c r="A170" s="5" t="str">
        <f>_xlfn.XLOOKUP($E170,'Raw Data'!$E:$E,'Raw Data'!A:A,"ERROR",0,1)</f>
        <v>AE</v>
      </c>
      <c r="B170" s="5" t="str">
        <f>_xlfn.XLOOKUP($E170,'Raw Data'!$E:$E,'Raw Data'!B:B,"ERROR",0,1)</f>
        <v>Hair Mousses</v>
      </c>
      <c r="C170" s="5" t="str">
        <f>_xlfn.XLOOKUP($E170,'Raw Data'!$E:$E,'Raw Data'!C:C,"ERROR",0,1)</f>
        <v>avenue</v>
      </c>
      <c r="D170" s="5" t="str">
        <f>_xlfn.XLOOKUP($E170,'Raw Data'!$E:$E,'Raw Data'!D:D,"ERROR",0,1)</f>
        <v>www.amazon.ae/dp/B09NPSTHR6</v>
      </c>
      <c r="E170" s="5" t="s">
        <v>369</v>
      </c>
      <c r="F170" s="9" t="str">
        <f>_xlfn.XLOOKUP($E170,'Raw Data'!$E:$E,'Raw Data'!F:F,"ERROR",0,1)</f>
        <v>Avenue Man  Volume  Lift  Mousse  (8.5 oz) - Styling  Hair  Products  for  Men - Ultimate  Volume  &amp; Control Foam with Herbal Extracts  for  All  Hair  Types - Alcohol &amp; Paraben Free - Made in the USA</v>
      </c>
      <c r="G170" s="10">
        <f>_xlfn.XLOOKUP($E170,'Raw Data'!$E:$E,'Raw Data'!G:G,"ERROR",0,1)</f>
        <v>3</v>
      </c>
      <c r="H170" s="9">
        <f>_xlfn.XLOOKUP($E170,'Raw Data'!$E:$E,'Raw Data'!H:H,"ERROR",0,1)</f>
        <v>445.27</v>
      </c>
      <c r="I170" s="9">
        <f>_xlfn.XLOOKUP($E170,'Raw Data'!$E:$E,'Raw Data'!I:I,"ERROR",0,1)</f>
        <v>0.000596136874536584</v>
      </c>
      <c r="J170" s="9" t="str">
        <f>_xlfn.XLOOKUP($E170,'Raw Data'!$E:$E,'Raw Data'!J:J,"ERROR",0,1)</f>
        <v>No</v>
      </c>
      <c r="K170" s="14" t="str">
        <f t="array" ref="K170">_xlfn.IFS(AND(L170&gt;0,L170&lt;=5),"0 to 5",AND(L170&gt;5,L170&lt;=10),"5 to 10",AND(L170&gt;10,L170&lt;=15),"10 to 15",AND(L170&gt;15,L170&lt;=20),"15 to 20",AND(L170&gt;20,L170&lt;=30),"20 to 30",AND(L170&gt;30,L170&lt;=40),"30 to 40",AND(L170&gt;40,L170&lt;=50),"40 to 50",AND(L170&gt;50,L170&lt;=75),"50 to 75",AND(L170&gt;75,L170&lt;=100),"75 to 100",AND(L170&gt;100,L170&lt;=150),"100 to 150",AND(L170&gt;150,L170&lt;=200),"150 to 200",AND(L170&gt;200,L170&lt;=250),"200 to 250",AND(L170&gt;250,L170&lt;=300),"250 to 300",AND(L170&gt;300,L170&lt;=400),"300 to 400",AND(L170&gt;400,L170&lt;=500),"400 to 500",L170&gt;500,"500+")</f>
        <v>150 to 200</v>
      </c>
      <c r="L170" s="9">
        <f>_xlfn.XLOOKUP($E170,'Raw Data'!$E:$E,'Raw Data'!L:L,"ERROR",0,1)</f>
        <v>161.58</v>
      </c>
      <c r="M170" s="14" t="str">
        <f t="array" ref="M170">_xlfn.IFS(AND(N170&gt;0,N170&lt;=5),"0 to 5",AND(N170&gt;5,N170&lt;=10),"5 to 10",AND(N170&gt;10,N170&lt;=15),"10 to 15",AND(N170&gt;15,N170&lt;=20),"15 to 20",AND(N170&gt;20,N170&lt;=30),"20 to 30",AND(N170&gt;30,N170&lt;=40),"30 to 40",AND(N170&gt;40,N170&lt;=50),"40 to 50",AND(N170&gt;50,N170&lt;=75),"50 to 75",AND(N170&gt;75,N170&lt;=100),"75 to 100",AND(N170&gt;100,N170&lt;=150),"100 to 150",AND(N170&gt;150,N170&lt;=200),"150 to 200",AND(N170&gt;200,N170&lt;=250),"200 to 250",AND(N170&gt;250,N170&lt;=300),"250 to 300",AND(N170&gt;300,N170&lt;=400),"300 to 400",AND(N170&gt;400,N170&lt;=500),"400 to 500",N170&gt;500,"500+")</f>
        <v>150 to 200</v>
      </c>
      <c r="N170" s="9">
        <f>_xlfn.XLOOKUP($E170,'Raw Data'!$E:$E,'Raw Data'!N:N,"ERROR",0,1)</f>
        <v>170.75</v>
      </c>
      <c r="O170" s="14" t="str">
        <f t="array" ref="O170">_xlfn.IFS(P170=0,"No Discount",AND(P170&gt;0,P170&lt;=0.02),"0% to 2%",AND(P170&gt;0.02,P170&lt;=0.04),"2% to 4%",AND(P170&gt;0.04,P170&lt;=0.06),"4% to 6%",AND(P170&gt;0.06,P170&lt;=0.08),"6% to 8%",AND(P170&gt;0.08,P170&lt;=0.1),"8% to 10%",AND(P170&gt;0.1,P170&lt;=0.15),"10% to 15%",AND(P170&gt;0.15,P170&lt;=0.2),"15% to 20%",AND(P170&gt;0.2,P170&lt;=0.25),"20% to 25%",AND(P170&gt;0.25,P170&lt;=0.3),"25% to 30%",AND(P170&gt;0.3,P170&lt;=0.4),"30% to 40%",AND(P170&gt;0.4,P170&lt;=0.5),"40% to 50%",AND(P170&gt;0.5,P170&lt;=0.75),"50% to 75%",AND(P170&gt;0.75,P170&lt;=1),"75% to 100%")</f>
        <v>4% to 6%</v>
      </c>
      <c r="P170" s="10">
        <f>_xlfn.XLOOKUP($E170,'Raw Data'!$E:$E,'Raw Data'!P:P,"ERROR",0,1)</f>
        <v>0.0537042459736456</v>
      </c>
      <c r="Q170" s="9">
        <f>_xlfn.XLOOKUP($E170,'Raw Data'!$E:$E,'Raw Data'!Q:Q,"ERROR",0,1)</f>
        <v>8.5</v>
      </c>
      <c r="R170" s="9" t="str">
        <f>_xlfn.XLOOKUP($E170,'Raw Data'!$E:$E,'Raw Data'!R:R,"ERROR",0,1)</f>
        <v>oz</v>
      </c>
      <c r="S170" s="5" t="str">
        <f t="array" ref="S170">_xlfn.IFS(AND(T170&gt;0,T170&lt;=0.05),"0 to 0.05",AND(T170&gt;0.05,T170&lt;=0.1),"0.05 to 0.1",AND(T170&gt;0.1,T170&lt;=0.2),"0.1 to 0.2",AND(T170&gt;0.2,T170&lt;=0.3),"0.2 to 0.3",AND(T170&gt;0.3,T170&lt;=0.4),"0.3 to 0.4",AND(T170&gt;0.4,T170&lt;=0.5),"0.4 to 0.5",AND(T170&gt;0.5,T170&lt;=0.75),"0.5 to 0.75",AND(T170&gt;0.75,T170&lt;=1),"0.75 to 1",AND(T170&gt;1,T170&lt;=2),"1 to 2",AND(T170&gt;2,T170&lt;=3),"2 to 3",AND(T170&gt;3,T170&lt;=4),"3 to 4",AND(T170&gt;4,T170&lt;=5),"4 to 5",AND(T170&gt;5,T170&lt;=10),"5 to 10",T170&gt;10,"10+")</f>
        <v>0.5 to 0.75</v>
      </c>
      <c r="T170" s="10">
        <f>_xlfn.XLOOKUP($E170,'Raw Data'!$E:$E,'Raw Data'!T:T,"ERROR",0,1)</f>
        <v>0.642861405637669</v>
      </c>
      <c r="U170" s="15" t="str">
        <f t="array" ref="U170">_xlfn.IFS(AND(V170&gt;0,V170&lt;=0.05),"0 to 0.05",AND(V170&gt;0.05,V170&lt;=0.1),"0.05 to 0.1",AND(V170&gt;0.1,V170&lt;=0.2),"0.1 to 0.2",AND(V170&gt;0.2,V170&lt;=0.3),"0.2 to 0.3",AND(V170&gt;0.3,V170&lt;=0.4),"0.3 to 0.4",AND(V170&gt;0.4,V170&lt;=0.5),"0.4 to 0.5",AND(V170&gt;0.5,V170&lt;=0.75),"0.5 to 0.75",AND(V170&gt;0.75,V170&lt;=1),"0.75 to 1",AND(V170&gt;1,V170&lt;=2),"1 to 2",AND(V170&gt;2,V170&lt;=3),"2 to 3",AND(V170&gt;3,V170&lt;=4),"3 to 4",AND(V170&gt;4,V170&lt;=5),"4 to 5",AND(V170&gt;5,V170&lt;=10),"5 to 10",V170&gt;10,"10+")</f>
        <v>0.1 to 0.2</v>
      </c>
      <c r="V170" s="10">
        <f>_xlfn.XLOOKUP($E170,'Raw Data'!$E:$E,'Raw Data'!V:V,"ERROR",0,1)</f>
        <v>0.183423183273986</v>
      </c>
      <c r="W170" s="15" t="str">
        <f t="array" ref="W170">_xlfn.IFS(AND(X170&gt;0,X170&lt;=0.05),"0 to 0.05",AND(X170&gt;0.05,X170&lt;=0.1),"0.05 to 0.1",AND(X170&gt;0.1,X170&lt;=0.2),"0.1 to 0.2",AND(X170&gt;0.2,X170&lt;=0.3),"0.2 to 0.3",AND(X170&gt;0.3,X170&lt;=0.4),"0.3 to 0.4",AND(X170&gt;0.4,X170&lt;=0.5),"0.4 to 0.5",AND(X170&gt;0.5,X170&lt;=0.75),"0.5 to 0.75",AND(X170&gt;0.75,X170&lt;=1),"0.75 to 1",AND(X170&gt;1,X170&lt;=2),"1 to 2",AND(X170&gt;2,X170&lt;=3),"2 to 3",AND(X170&gt;3,X170&lt;=4),"3 to 4",AND(X170&gt;4,X170&lt;=5),"4 to 5",AND(X170&gt;5,X170&lt;=10),"5 to 10",X170&gt;10,"10+")</f>
        <v>0.1 to 0.2</v>
      </c>
      <c r="X170" s="16">
        <f t="shared" si="7"/>
        <v>0.173572579522171</v>
      </c>
      <c r="Y170" s="5" t="str">
        <f t="array" ref="Y170">_xlfn.IFS(AND(Z170&gt;0,Z170&lt;=1),"0 to 1",AND(Z170&gt;1,Z170&lt;=2),"1 to 2",AND(Z170&gt;2,Z170&lt;=4),"2 to 4",AND(Z170&gt;4,Z170&lt;=6),"4 to 6",AND(Z170&gt;6,Z170&lt;=8),"6 to 8",AND(Z170&gt;8,Z170&lt;=10),"8 to 10",AND(Z170&gt;10,Z170&lt;=15),"10 to 15",AND(Z170&gt;15,Z170&lt;=20),"15 to 20",AND(Z170&gt;20,Z170&lt;=25),"20 to 25",AND(Z170&gt;25,Z170&lt;=30),"25 to 30",AND(Z170&gt;30,Z170&lt;=40),"30 to 40",AND(Z170&gt;40,Z170&lt;=50),"40 to 50",Z170&gt;50,"50+")</f>
        <v>8 to 10</v>
      </c>
      <c r="Z170" s="9">
        <f>_xlfn.XLOOKUP($E170,'Raw Data'!$E:$E,'Raw Data'!Z:Z,"ERROR",0,1)</f>
        <v>8.5</v>
      </c>
      <c r="AA170" s="9" t="str">
        <f>_xlfn.XLOOKUP($E170,'Raw Data'!$E:$E,'Raw Data'!AA:AA,"ERROR",0,1)</f>
        <v>oz</v>
      </c>
    </row>
    <row r="171" hidden="1" spans="1:27">
      <c r="A171" s="5" t="str">
        <f>_xlfn.XLOOKUP($E171,'Raw Data'!$E:$E,'Raw Data'!A:A,"ERROR",0,1)</f>
        <v>AE</v>
      </c>
      <c r="B171" s="5" t="str">
        <f>_xlfn.XLOOKUP($E171,'Raw Data'!$E:$E,'Raw Data'!B:B,"ERROR",0,1)</f>
        <v>Hair Mousses</v>
      </c>
      <c r="C171" s="5" t="str">
        <f>_xlfn.XLOOKUP($E171,'Raw Data'!$E:$E,'Raw Data'!C:C,"ERROR",0,1)</f>
        <v>aussie</v>
      </c>
      <c r="D171" s="5" t="str">
        <f>_xlfn.XLOOKUP($E171,'Raw Data'!$E:$E,'Raw Data'!D:D,"ERROR",0,1)</f>
        <v>www.amazon.ae/dp/B004OSXGVO</v>
      </c>
      <c r="E171" s="5" t="s">
        <v>370</v>
      </c>
      <c r="F171" s="9" t="str">
        <f>_xlfn.XLOOKUP($E171,'Raw Data'!$E:$E,'Raw Data'!F:F,"ERROR",0,1)</f>
        <v>Aussie Uplift Your Hair Mousse with Australian Sea Kelp 150ml - hair gives long-lasting volume boost with the help of Personality Volume + Conditioning Mousse</v>
      </c>
      <c r="G171" s="10">
        <f>_xlfn.XLOOKUP($E171,'Raw Data'!$E:$E,'Raw Data'!G:G,"ERROR",0,1)</f>
        <v>5</v>
      </c>
      <c r="H171" s="9">
        <f>_xlfn.XLOOKUP($E171,'Raw Data'!$E:$E,'Raw Data'!H:H,"ERROR",0,1)</f>
        <v>444.57</v>
      </c>
      <c r="I171" s="9">
        <f>_xlfn.XLOOKUP($E171,'Raw Data'!$E:$E,'Raw Data'!I:I,"ERROR",0,1)</f>
        <v>0.000595199699761334</v>
      </c>
      <c r="J171" s="9" t="str">
        <f>_xlfn.XLOOKUP($E171,'Raw Data'!$E:$E,'Raw Data'!J:J,"ERROR",0,1)</f>
        <v>No</v>
      </c>
      <c r="K171" s="14" t="str">
        <f t="array" ref="K171">_xlfn.IFS(AND(L171&gt;0,L171&lt;=5),"0 to 5",AND(L171&gt;5,L171&lt;=10),"5 to 10",AND(L171&gt;10,L171&lt;=15),"10 to 15",AND(L171&gt;15,L171&lt;=20),"15 to 20",AND(L171&gt;20,L171&lt;=30),"20 to 30",AND(L171&gt;30,L171&lt;=40),"30 to 40",AND(L171&gt;40,L171&lt;=50),"40 to 50",AND(L171&gt;50,L171&lt;=75),"50 to 75",AND(L171&gt;75,L171&lt;=100),"75 to 100",AND(L171&gt;100,L171&lt;=150),"100 to 150",AND(L171&gt;150,L171&lt;=200),"150 to 200",AND(L171&gt;200,L171&lt;=250),"200 to 250",AND(L171&gt;250,L171&lt;=300),"250 to 300",AND(L171&gt;300,L171&lt;=400),"300 to 400",AND(L171&gt;400,L171&lt;=500),"400 to 500",L171&gt;500,"500+")</f>
        <v>75 to 100</v>
      </c>
      <c r="L171" s="9">
        <f>_xlfn.XLOOKUP($E171,'Raw Data'!$E:$E,'Raw Data'!L:L,"ERROR",0,1)</f>
        <v>88</v>
      </c>
      <c r="M171" s="14" t="str">
        <f t="array" ref="M171">_xlfn.IFS(AND(N171&gt;0,N171&lt;=5),"0 to 5",AND(N171&gt;5,N171&lt;=10),"5 to 10",AND(N171&gt;10,N171&lt;=15),"10 to 15",AND(N171&gt;15,N171&lt;=20),"15 to 20",AND(N171&gt;20,N171&lt;=30),"20 to 30",AND(N171&gt;30,N171&lt;=40),"30 to 40",AND(N171&gt;40,N171&lt;=50),"40 to 50",AND(N171&gt;50,N171&lt;=75),"50 to 75",AND(N171&gt;75,N171&lt;=100),"75 to 100",AND(N171&gt;100,N171&lt;=150),"100 to 150",AND(N171&gt;150,N171&lt;=200),"150 to 200",AND(N171&gt;200,N171&lt;=250),"200 to 250",AND(N171&gt;250,N171&lt;=300),"250 to 300",AND(N171&gt;300,N171&lt;=400),"300 to 400",AND(N171&gt;400,N171&lt;=500),"400 to 500",N171&gt;500,"500+")</f>
        <v>75 to 100</v>
      </c>
      <c r="N171" s="9">
        <f>_xlfn.XLOOKUP($E171,'Raw Data'!$E:$E,'Raw Data'!N:N,"ERROR",0,1)</f>
        <v>88</v>
      </c>
      <c r="O171" s="14" t="str">
        <f t="array" ref="O171">_xlfn.IFS(P171=0,"No Discount",AND(P171&gt;0,P171&lt;=0.02),"0% to 2%",AND(P171&gt;0.02,P171&lt;=0.04),"2% to 4%",AND(P171&gt;0.04,P171&lt;=0.06),"4% to 6%",AND(P171&gt;0.06,P171&lt;=0.08),"6% to 8%",AND(P171&gt;0.08,P171&lt;=0.1),"8% to 10%",AND(P171&gt;0.1,P171&lt;=0.15),"10% to 15%",AND(P171&gt;0.15,P171&lt;=0.2),"15% to 20%",AND(P171&gt;0.2,P171&lt;=0.25),"20% to 25%",AND(P171&gt;0.25,P171&lt;=0.3),"25% to 30%",AND(P171&gt;0.3,P171&lt;=0.4),"30% to 40%",AND(P171&gt;0.4,P171&lt;=0.5),"40% to 50%",AND(P171&gt;0.5,P171&lt;=0.75),"50% to 75%",AND(P171&gt;0.75,P171&lt;=1),"75% to 100%")</f>
        <v>No Discount</v>
      </c>
      <c r="P171" s="10">
        <f>_xlfn.XLOOKUP($E171,'Raw Data'!$E:$E,'Raw Data'!P:P,"ERROR",0,1)</f>
        <v>0</v>
      </c>
      <c r="Q171" s="9">
        <f>_xlfn.XLOOKUP($E171,'Raw Data'!$E:$E,'Raw Data'!Q:Q,"ERROR",0,1)</f>
        <v>150</v>
      </c>
      <c r="R171" s="9" t="str">
        <f>_xlfn.XLOOKUP($E171,'Raw Data'!$E:$E,'Raw Data'!R:R,"ERROR",0,1)</f>
        <v>ml</v>
      </c>
      <c r="S171" s="5" t="str">
        <f t="array" ref="S171">_xlfn.IFS(AND(T171&gt;0,T171&lt;=0.05),"0 to 0.05",AND(T171&gt;0.05,T171&lt;=0.1),"0.05 to 0.1",AND(T171&gt;0.1,T171&lt;=0.2),"0.1 to 0.2",AND(T171&gt;0.2,T171&lt;=0.3),"0.2 to 0.3",AND(T171&gt;0.3,T171&lt;=0.4),"0.3 to 0.4",AND(T171&gt;0.4,T171&lt;=0.5),"0.4 to 0.5",AND(T171&gt;0.5,T171&lt;=0.75),"0.5 to 0.75",AND(T171&gt;0.75,T171&lt;=1),"0.75 to 1",AND(T171&gt;1,T171&lt;=2),"1 to 2",AND(T171&gt;2,T171&lt;=3),"2 to 3",AND(T171&gt;3,T171&lt;=4),"3 to 4",AND(T171&gt;4,T171&lt;=5),"4 to 5",AND(T171&gt;5,T171&lt;=10),"5 to 10",T171&gt;10,"10+")</f>
        <v>0.5 to 0.75</v>
      </c>
      <c r="T171" s="10">
        <f>_xlfn.XLOOKUP($E171,'Raw Data'!$E:$E,'Raw Data'!T:T,"ERROR",0,1)</f>
        <v>0.586980114047568</v>
      </c>
      <c r="U171" s="15" t="str">
        <f t="array" ref="U171">_xlfn.IFS(AND(V171&gt;0,V171&lt;=0.05),"0 to 0.05",AND(V171&gt;0.05,V171&lt;=0.1),"0.05 to 0.1",AND(V171&gt;0.1,V171&lt;=0.2),"0.1 to 0.2",AND(V171&gt;0.2,V171&lt;=0.3),"0.2 to 0.3",AND(V171&gt;0.3,V171&lt;=0.4),"0.3 to 0.4",AND(V171&gt;0.4,V171&lt;=0.5),"0.4 to 0.5",AND(V171&gt;0.5,V171&lt;=0.75),"0.5 to 0.75",AND(V171&gt;0.75,V171&lt;=1),"0.75 to 1",AND(V171&gt;1,V171&lt;=2),"1 to 2",AND(V171&gt;2,V171&lt;=3),"2 to 3",AND(V171&gt;3,V171&lt;=4),"3 to 4",AND(V171&gt;4,V171&lt;=5),"4 to 5",AND(V171&gt;5,V171&lt;=10),"5 to 10",V171&gt;10,"10+")</f>
        <v>0.1 to 0.2</v>
      </c>
      <c r="V171" s="10">
        <f>_xlfn.XLOOKUP($E171,'Raw Data'!$E:$E,'Raw Data'!V:V,"ERROR",0,1)</f>
        <v>0.158484630792843</v>
      </c>
      <c r="W171" s="15" t="str">
        <f t="array" ref="W171">_xlfn.IFS(AND(X171&gt;0,X171&lt;=0.05),"0 to 0.05",AND(X171&gt;0.05,X171&lt;=0.1),"0.05 to 0.1",AND(X171&gt;0.1,X171&lt;=0.2),"0.1 to 0.2",AND(X171&gt;0.2,X171&lt;=0.3),"0.2 to 0.3",AND(X171&gt;0.3,X171&lt;=0.4),"0.3 to 0.4",AND(X171&gt;0.4,X171&lt;=0.5),"0.4 to 0.5",AND(X171&gt;0.5,X171&lt;=0.75),"0.5 to 0.75",AND(X171&gt;0.75,X171&lt;=1),"0.75 to 1",AND(X171&gt;1,X171&lt;=2),"1 to 2",AND(X171&gt;2,X171&lt;=3),"2 to 3",AND(X171&gt;3,X171&lt;=4),"3 to 4",AND(X171&gt;4,X171&lt;=5),"4 to 5",AND(X171&gt;5,X171&lt;=10),"5 to 10",X171&gt;10,"10+")</f>
        <v>0.1 to 0.2</v>
      </c>
      <c r="X171" s="16">
        <f t="shared" si="7"/>
        <v>0.158484630792843</v>
      </c>
      <c r="Y171" s="5" t="str">
        <f t="array" ref="Y171">_xlfn.IFS(AND(Z171&gt;0,Z171&lt;=1),"0 to 1",AND(Z171&gt;1,Z171&lt;=2),"1 to 2",AND(Z171&gt;2,Z171&lt;=4),"2 to 4",AND(Z171&gt;4,Z171&lt;=6),"4 to 6",AND(Z171&gt;6,Z171&lt;=8),"6 to 8",AND(Z171&gt;8,Z171&lt;=10),"8 to 10",AND(Z171&gt;10,Z171&lt;=15),"10 to 15",AND(Z171&gt;15,Z171&lt;=20),"15 to 20",AND(Z171&gt;20,Z171&lt;=25),"20 to 25",AND(Z171&gt;25,Z171&lt;=30),"25 to 30",AND(Z171&gt;30,Z171&lt;=40),"30 to 40",AND(Z171&gt;40,Z171&lt;=50),"40 to 50",Z171&gt;50,"50+")</f>
        <v>4 to 6</v>
      </c>
      <c r="Z171" s="9">
        <f>_xlfn.XLOOKUP($E171,'Raw Data'!$E:$E,'Raw Data'!Z:Z,"ERROR",0,1)</f>
        <v>5.07</v>
      </c>
      <c r="AA171" s="9" t="str">
        <f>_xlfn.XLOOKUP($E171,'Raw Data'!$E:$E,'Raw Data'!AA:AA,"ERROR",0,1)</f>
        <v>oz</v>
      </c>
    </row>
    <row r="172" hidden="1" spans="1:27">
      <c r="A172" s="5" t="str">
        <f>_xlfn.XLOOKUP($E172,'Raw Data'!$E:$E,'Raw Data'!A:A,"ERROR",0,1)</f>
        <v>AE</v>
      </c>
      <c r="B172" s="5" t="str">
        <f>_xlfn.XLOOKUP($E172,'Raw Data'!$E:$E,'Raw Data'!B:B,"ERROR",0,1)</f>
        <v>Hair Mousses</v>
      </c>
      <c r="C172" s="5" t="str">
        <f>_xlfn.XLOOKUP($E172,'Raw Data'!$E:$E,'Raw Data'!C:C,"ERROR",0,1)</f>
        <v>giovanni</v>
      </c>
      <c r="D172" s="5" t="str">
        <f>_xlfn.XLOOKUP($E172,'Raw Data'!$E:$E,'Raw Data'!D:D,"ERROR",0,1)</f>
        <v>www.amazon.ae/dp/B001ET789M</v>
      </c>
      <c r="E172" s="5" t="s">
        <v>371</v>
      </c>
      <c r="F172" s="9" t="str">
        <f>_xlfn.XLOOKUP($E172,'Raw Data'!$E:$E,'Raw Data'!F:F,"ERROR",0,1)</f>
        <v>GIOVANNI Mousse Air-Turbo Charged Hair Styling Foam, 7 oz. Each - Lightweight for Natural Curls, Medium to Firm Hold, Wash &amp; Go, No Parabens, Color Safe (Pack of 3)</v>
      </c>
      <c r="G172" s="10">
        <f>_xlfn.XLOOKUP($E172,'Raw Data'!$E:$E,'Raw Data'!G:G,"ERROR",0,1)</f>
        <v>6</v>
      </c>
      <c r="H172" s="9">
        <f>_xlfn.XLOOKUP($E172,'Raw Data'!$E:$E,'Raw Data'!H:H,"ERROR",0,1)</f>
        <v>444.33</v>
      </c>
      <c r="I172" s="9">
        <f>_xlfn.XLOOKUP($E172,'Raw Data'!$E:$E,'Raw Data'!I:I,"ERROR",0,1)</f>
        <v>0.000594878382695534</v>
      </c>
      <c r="J172" s="9" t="str">
        <f>_xlfn.XLOOKUP($E172,'Raw Data'!$E:$E,'Raw Data'!J:J,"ERROR",0,1)</f>
        <v>No</v>
      </c>
      <c r="K172" s="14" t="str">
        <f t="array" ref="K172">_xlfn.IFS(AND(L172&gt;0,L172&lt;=5),"0 to 5",AND(L172&gt;5,L172&lt;=10),"5 to 10",AND(L172&gt;10,L172&lt;=15),"10 to 15",AND(L172&gt;15,L172&lt;=20),"15 to 20",AND(L172&gt;20,L172&lt;=30),"20 to 30",AND(L172&gt;30,L172&lt;=40),"30 to 40",AND(L172&gt;40,L172&lt;=50),"40 to 50",AND(L172&gt;50,L172&lt;=75),"50 to 75",AND(L172&gt;75,L172&lt;=100),"75 to 100",AND(L172&gt;100,L172&lt;=150),"100 to 150",AND(L172&gt;150,L172&lt;=200),"150 to 200",AND(L172&gt;200,L172&lt;=250),"200 to 250",AND(L172&gt;250,L172&lt;=300),"250 to 300",AND(L172&gt;300,L172&lt;=400),"300 to 400",AND(L172&gt;400,L172&lt;=500),"400 to 500",L172&gt;500,"500+")</f>
        <v>50 to 75</v>
      </c>
      <c r="L172" s="9">
        <f>_xlfn.XLOOKUP($E172,'Raw Data'!$E:$E,'Raw Data'!L:L,"ERROR",0,1)</f>
        <v>71.7</v>
      </c>
      <c r="M172" s="14" t="str">
        <f t="array" ref="M172">_xlfn.IFS(AND(N172&gt;0,N172&lt;=5),"0 to 5",AND(N172&gt;5,N172&lt;=10),"5 to 10",AND(N172&gt;10,N172&lt;=15),"10 to 15",AND(N172&gt;15,N172&lt;=20),"15 to 20",AND(N172&gt;20,N172&lt;=30),"20 to 30",AND(N172&gt;30,N172&lt;=40),"30 to 40",AND(N172&gt;40,N172&lt;=50),"40 to 50",AND(N172&gt;50,N172&lt;=75),"50 to 75",AND(N172&gt;75,N172&lt;=100),"75 to 100",AND(N172&gt;100,N172&lt;=150),"100 to 150",AND(N172&gt;150,N172&lt;=200),"150 to 200",AND(N172&gt;200,N172&lt;=250),"200 to 250",AND(N172&gt;250,N172&lt;=300),"250 to 300",AND(N172&gt;300,N172&lt;=400),"300 to 400",AND(N172&gt;400,N172&lt;=500),"400 to 500",N172&gt;500,"500+")</f>
        <v>75 to 100</v>
      </c>
      <c r="N172" s="9">
        <f>_xlfn.XLOOKUP($E172,'Raw Data'!$E:$E,'Raw Data'!N:N,"ERROR",0,1)</f>
        <v>85.11</v>
      </c>
      <c r="O172" s="14" t="str">
        <f t="array" ref="O172">_xlfn.IFS(P172=0,"No Discount",AND(P172&gt;0,P172&lt;=0.02),"0% to 2%",AND(P172&gt;0.02,P172&lt;=0.04),"2% to 4%",AND(P172&gt;0.04,P172&lt;=0.06),"4% to 6%",AND(P172&gt;0.06,P172&lt;=0.08),"6% to 8%",AND(P172&gt;0.08,P172&lt;=0.1),"8% to 10%",AND(P172&gt;0.1,P172&lt;=0.15),"10% to 15%",AND(P172&gt;0.15,P172&lt;=0.2),"15% to 20%",AND(P172&gt;0.2,P172&lt;=0.25),"20% to 25%",AND(P172&gt;0.25,P172&lt;=0.3),"25% to 30%",AND(P172&gt;0.3,P172&lt;=0.4),"30% to 40%",AND(P172&gt;0.4,P172&lt;=0.5),"40% to 50%",AND(P172&gt;0.5,P172&lt;=0.75),"50% to 75%",AND(P172&gt;0.75,P172&lt;=1),"75% to 100%")</f>
        <v>15% to 20%</v>
      </c>
      <c r="P172" s="10">
        <f>_xlfn.XLOOKUP($E172,'Raw Data'!$E:$E,'Raw Data'!P:P,"ERROR",0,1)</f>
        <v>0.157560803665844</v>
      </c>
      <c r="Q172" s="9">
        <f>_xlfn.XLOOKUP($E172,'Raw Data'!$E:$E,'Raw Data'!Q:Q,"ERROR",0,1)</f>
        <v>21</v>
      </c>
      <c r="R172" s="9" t="str">
        <f>_xlfn.XLOOKUP($E172,'Raw Data'!$E:$E,'Raw Data'!R:R,"ERROR",0,1)</f>
        <v>oz</v>
      </c>
      <c r="S172" s="5" t="str">
        <f t="array" ref="S172">_xlfn.IFS(AND(T172&gt;0,T172&lt;=0.05),"0 to 0.05",AND(T172&gt;0.05,T172&lt;=0.1),"0.05 to 0.1",AND(T172&gt;0.1,T172&lt;=0.2),"0.1 to 0.2",AND(T172&gt;0.2,T172&lt;=0.3),"0.2 to 0.3",AND(T172&gt;0.3,T172&lt;=0.4),"0.3 to 0.4",AND(T172&gt;0.4,T172&lt;=0.5),"0.4 to 0.5",AND(T172&gt;0.5,T172&lt;=0.75),"0.5 to 0.75",AND(T172&gt;0.75,T172&lt;=1),"0.75 to 1",AND(T172&gt;1,T172&lt;=2),"1 to 2",AND(T172&gt;2,T172&lt;=3),"2 to 3",AND(T172&gt;3,T172&lt;=4),"3 to 4",AND(T172&gt;4,T172&lt;=5),"4 to 5",AND(T172&gt;5,T172&lt;=10),"5 to 10",T172&gt;10,"10+")</f>
        <v>0.1 to 0.2</v>
      </c>
      <c r="T172" s="10">
        <f>_xlfn.XLOOKUP($E172,'Raw Data'!$E:$E,'Raw Data'!T:T,"ERROR",0,1)</f>
        <v>0.115464515193971</v>
      </c>
      <c r="U172" s="15" t="str">
        <f t="array" ref="U172">_xlfn.IFS(AND(V172&gt;0,V172&lt;=0.05),"0 to 0.05",AND(V172&gt;0.05,V172&lt;=0.1),"0.05 to 0.1",AND(V172&gt;0.1,V172&lt;=0.2),"0.1 to 0.2",AND(V172&gt;0.2,V172&lt;=0.3),"0.2 to 0.3",AND(V172&gt;0.3,V172&lt;=0.4),"0.3 to 0.4",AND(V172&gt;0.4,V172&lt;=0.5),"0.4 to 0.5",AND(V172&gt;0.5,V172&lt;=0.75),"0.5 to 0.75",AND(V172&gt;0.75,V172&lt;=1),"0.75 to 1",AND(V172&gt;1,V172&lt;=2),"1 to 2",AND(V172&gt;2,V172&lt;=3),"2 to 3",AND(V172&gt;3,V172&lt;=4),"3 to 4",AND(V172&gt;4,V172&lt;=5),"4 to 5",AND(V172&gt;5,V172&lt;=10),"5 to 10",V172&gt;10,"10+")</f>
        <v>0 to 0.05</v>
      </c>
      <c r="V172" s="10">
        <f>_xlfn.XLOOKUP($E172,'Raw Data'!$E:$E,'Raw Data'!V:V,"ERROR",0,1)</f>
        <v>0.0370061355621044</v>
      </c>
      <c r="W172" s="15" t="str">
        <f t="array" ref="W172">_xlfn.IFS(AND(X172&gt;0,X172&lt;=0.05),"0 to 0.05",AND(X172&gt;0.05,X172&lt;=0.1),"0.05 to 0.1",AND(X172&gt;0.1,X172&lt;=0.2),"0.1 to 0.2",AND(X172&gt;0.2,X172&lt;=0.3),"0.2 to 0.3",AND(X172&gt;0.3,X172&lt;=0.4),"0.3 to 0.4",AND(X172&gt;0.4,X172&lt;=0.5),"0.4 to 0.5",AND(X172&gt;0.5,X172&lt;=0.75),"0.5 to 0.75",AND(X172&gt;0.75,X172&lt;=1),"0.75 to 1",AND(X172&gt;1,X172&lt;=2),"1 to 2",AND(X172&gt;2,X172&lt;=3),"2 to 3",AND(X172&gt;3,X172&lt;=4),"3 to 4",AND(X172&gt;4,X172&lt;=5),"4 to 5",AND(X172&gt;5,X172&lt;=10),"5 to 10",X172&gt;10,"10+")</f>
        <v>0 to 0.05</v>
      </c>
      <c r="X172" s="16">
        <f t="shared" si="7"/>
        <v>0.0311754191023721</v>
      </c>
      <c r="Y172" s="5" t="str">
        <f t="array" ref="Y172">_xlfn.IFS(AND(Z172&gt;0,Z172&lt;=1),"0 to 1",AND(Z172&gt;1,Z172&lt;=2),"1 to 2",AND(Z172&gt;2,Z172&lt;=4),"2 to 4",AND(Z172&gt;4,Z172&lt;=6),"4 to 6",AND(Z172&gt;6,Z172&lt;=8),"6 to 8",AND(Z172&gt;8,Z172&lt;=10),"8 to 10",AND(Z172&gt;10,Z172&lt;=15),"10 to 15",AND(Z172&gt;15,Z172&lt;=20),"15 to 20",AND(Z172&gt;20,Z172&lt;=25),"20 to 25",AND(Z172&gt;25,Z172&lt;=30),"25 to 30",AND(Z172&gt;30,Z172&lt;=40),"30 to 40",AND(Z172&gt;40,Z172&lt;=50),"40 to 50",Z172&gt;50,"50+")</f>
        <v>20 to 25</v>
      </c>
      <c r="Z172" s="9">
        <f>_xlfn.XLOOKUP($E172,'Raw Data'!$E:$E,'Raw Data'!Z:Z,"ERROR",0,1)</f>
        <v>21</v>
      </c>
      <c r="AA172" s="9" t="str">
        <f>_xlfn.XLOOKUP($E172,'Raw Data'!$E:$E,'Raw Data'!AA:AA,"ERROR",0,1)</f>
        <v>oz</v>
      </c>
    </row>
    <row r="173" hidden="1" spans="1:27">
      <c r="A173" s="5" t="str">
        <f>_xlfn.XLOOKUP($E173,'Raw Data'!$E:$E,'Raw Data'!A:A,"ERROR",0,1)</f>
        <v>AE</v>
      </c>
      <c r="B173" s="5" t="str">
        <f>_xlfn.XLOOKUP($E173,'Raw Data'!$E:$E,'Raw Data'!B:B,"ERROR",0,1)</f>
        <v>Hair Mousses</v>
      </c>
      <c r="C173" s="5" t="str">
        <f>_xlfn.XLOOKUP($E173,'Raw Data'!$E:$E,'Raw Data'!C:C,"ERROR",0,1)</f>
        <v>others</v>
      </c>
      <c r="D173" s="5" t="str">
        <f>_xlfn.XLOOKUP($E173,'Raw Data'!$E:$E,'Raw Data'!D:D,"ERROR",0,1)</f>
        <v>www.amazon.ae/dp/B00AEI46GM</v>
      </c>
      <c r="E173" s="5" t="s">
        <v>372</v>
      </c>
      <c r="F173" s="9" t="str">
        <f>_xlfn.XLOOKUP($E173,'Raw Data'!$E:$E,'Raw Data'!F:F,"ERROR",0,1)</f>
        <v>Natura BissÃƒÂ© Oxygen Mousse, 5.3 fl. oz.</v>
      </c>
      <c r="G173" s="10">
        <f>_xlfn.XLOOKUP($E173,'Raw Data'!$E:$E,'Raw Data'!G:G,"ERROR",0,1)</f>
        <v>3</v>
      </c>
      <c r="H173" s="9">
        <f>_xlfn.XLOOKUP($E173,'Raw Data'!$E:$E,'Raw Data'!H:H,"ERROR",0,1)</f>
        <v>435.39</v>
      </c>
      <c r="I173" s="9">
        <f>_xlfn.XLOOKUP($E173,'Raw Data'!$E:$E,'Raw Data'!I:I,"ERROR",0,1)</f>
        <v>0.000582909321994483</v>
      </c>
      <c r="J173" s="9" t="str">
        <f>_xlfn.XLOOKUP($E173,'Raw Data'!$E:$E,'Raw Data'!J:J,"ERROR",0,1)</f>
        <v>No</v>
      </c>
      <c r="K173" s="14" t="str">
        <f t="array" ref="K173">_xlfn.IFS(AND(L173&gt;0,L173&lt;=5),"0 to 5",AND(L173&gt;5,L173&lt;=10),"5 to 10",AND(L173&gt;10,L173&lt;=15),"10 to 15",AND(L173&gt;15,L173&lt;=20),"15 to 20",AND(L173&gt;20,L173&lt;=30),"20 to 30",AND(L173&gt;30,L173&lt;=40),"30 to 40",AND(L173&gt;40,L173&lt;=50),"40 to 50",AND(L173&gt;50,L173&lt;=75),"50 to 75",AND(L173&gt;75,L173&lt;=100),"75 to 100",AND(L173&gt;100,L173&lt;=150),"100 to 150",AND(L173&gt;150,L173&lt;=200),"150 to 200",AND(L173&gt;200,L173&lt;=250),"200 to 250",AND(L173&gt;250,L173&lt;=300),"250 to 300",AND(L173&gt;300,L173&lt;=400),"300 to 400",AND(L173&gt;400,L173&lt;=500),"400 to 500",L173&gt;500,"500+")</f>
        <v>150 to 200</v>
      </c>
      <c r="L173" s="9">
        <f>_xlfn.XLOOKUP($E173,'Raw Data'!$E:$E,'Raw Data'!L:L,"ERROR",0,1)</f>
        <v>169</v>
      </c>
      <c r="M173" s="14" t="str">
        <f t="array" ref="M173">_xlfn.IFS(AND(N173&gt;0,N173&lt;=5),"0 to 5",AND(N173&gt;5,N173&lt;=10),"5 to 10",AND(N173&gt;10,N173&lt;=15),"10 to 15",AND(N173&gt;15,N173&lt;=20),"15 to 20",AND(N173&gt;20,N173&lt;=30),"20 to 30",AND(N173&gt;30,N173&lt;=40),"30 to 40",AND(N173&gt;40,N173&lt;=50),"40 to 50",AND(N173&gt;50,N173&lt;=75),"50 to 75",AND(N173&gt;75,N173&lt;=100),"75 to 100",AND(N173&gt;100,N173&lt;=150),"100 to 150",AND(N173&gt;150,N173&lt;=200),"150 to 200",AND(N173&gt;200,N173&lt;=250),"200 to 250",AND(N173&gt;250,N173&lt;=300),"250 to 300",AND(N173&gt;300,N173&lt;=400),"300 to 400",AND(N173&gt;400,N173&lt;=500),"400 to 500",N173&gt;500,"500+")</f>
        <v>250 to 300</v>
      </c>
      <c r="N173" s="9">
        <f>_xlfn.XLOOKUP($E173,'Raw Data'!$E:$E,'Raw Data'!N:N,"ERROR",0,1)</f>
        <v>268.04</v>
      </c>
      <c r="O173" s="14" t="str">
        <f t="array" ref="O173">_xlfn.IFS(P173=0,"No Discount",AND(P173&gt;0,P173&lt;=0.02),"0% to 2%",AND(P173&gt;0.02,P173&lt;=0.04),"2% to 4%",AND(P173&gt;0.04,P173&lt;=0.06),"4% to 6%",AND(P173&gt;0.06,P173&lt;=0.08),"6% to 8%",AND(P173&gt;0.08,P173&lt;=0.1),"8% to 10%",AND(P173&gt;0.1,P173&lt;=0.15),"10% to 15%",AND(P173&gt;0.15,P173&lt;=0.2),"15% to 20%",AND(P173&gt;0.2,P173&lt;=0.25),"20% to 25%",AND(P173&gt;0.25,P173&lt;=0.3),"25% to 30%",AND(P173&gt;0.3,P173&lt;=0.4),"30% to 40%",AND(P173&gt;0.4,P173&lt;=0.5),"40% to 50%",AND(P173&gt;0.5,P173&lt;=0.75),"50% to 75%",AND(P173&gt;0.75,P173&lt;=1),"75% to 100%")</f>
        <v>30% to 40%</v>
      </c>
      <c r="P173" s="10">
        <f>_xlfn.XLOOKUP($E173,'Raw Data'!$E:$E,'Raw Data'!P:P,"ERROR",0,1)</f>
        <v>0.369497089986569</v>
      </c>
      <c r="Q173" s="9">
        <f>_xlfn.XLOOKUP($E173,'Raw Data'!$E:$E,'Raw Data'!Q:Q,"ERROR",0,1)</f>
        <v>5.3</v>
      </c>
      <c r="R173" s="9" t="str">
        <f>_xlfn.XLOOKUP($E173,'Raw Data'!$E:$E,'Raw Data'!R:R,"ERROR",0,1)</f>
        <v>fl oz</v>
      </c>
      <c r="S173" s="5" t="str">
        <f t="array" ref="S173">_xlfn.IFS(AND(T173&gt;0,T173&lt;=0.05),"0 to 0.05",AND(T173&gt;0.05,T173&lt;=0.1),"0.05 to 0.1",AND(T173&gt;0.1,T173&lt;=0.2),"0.1 to 0.2",AND(T173&gt;0.2,T173&lt;=0.3),"0.2 to 0.3",AND(T173&gt;0.3,T173&lt;=0.4),"0.3 to 0.4",AND(T173&gt;0.4,T173&lt;=0.5),"0.4 to 0.5",AND(T173&gt;0.5,T173&lt;=0.75),"0.5 to 0.75",AND(T173&gt;0.75,T173&lt;=1),"0.75 to 1",AND(T173&gt;1,T173&lt;=2),"1 to 2",AND(T173&gt;2,T173&lt;=3),"2 to 3",AND(T173&gt;3,T173&lt;=4),"3 to 4",AND(T173&gt;4,T173&lt;=5),"4 to 5",AND(T173&gt;5,T173&lt;=10),"5 to 10",T173&gt;10,"10+")</f>
        <v>1 to 2</v>
      </c>
      <c r="T173" s="10">
        <f>_xlfn.XLOOKUP($E173,'Raw Data'!$E:$E,'Raw Data'!T:T,"ERROR",0,1)</f>
        <v>1.03687444567097</v>
      </c>
      <c r="U173" s="15" t="str">
        <f t="array" ref="U173">_xlfn.IFS(AND(V173&gt;0,V173&lt;=0.05),"0 to 0.05",AND(V173&gt;0.05,V173&lt;=0.1),"0.05 to 0.1",AND(V173&gt;0.1,V173&lt;=0.2),"0.1 to 0.2",AND(V173&gt;0.2,V173&lt;=0.3),"0.2 to 0.3",AND(V173&gt;0.3,V173&lt;=0.4),"0.3 to 0.4",AND(V173&gt;0.4,V173&lt;=0.5),"0.4 to 0.5",AND(V173&gt;0.5,V173&lt;=0.75),"0.5 to 0.75",AND(V173&gt;0.75,V173&lt;=1),"0.75 to 1",AND(V173&gt;1,V173&lt;=2),"1 to 2",AND(V173&gt;2,V173&lt;=3),"2 to 3",AND(V173&gt;3,V173&lt;=4),"3 to 4",AND(V173&gt;4,V173&lt;=5),"4 to 5",AND(V173&gt;5,V173&lt;=10),"5 to 10",V173&gt;10,"10+")</f>
        <v>0.4 to 0.5</v>
      </c>
      <c r="V173" s="10">
        <f>_xlfn.XLOOKUP($E173,'Raw Data'!$E:$E,'Raw Data'!V:V,"ERROR",0,1)</f>
        <v>0.444020314395057</v>
      </c>
      <c r="W173" s="15" t="str">
        <f t="array" ref="W173">_xlfn.IFS(AND(X173&gt;0,X173&lt;=0.05),"0 to 0.05",AND(X173&gt;0.05,X173&lt;=0.1),"0.05 to 0.1",AND(X173&gt;0.1,X173&lt;=0.2),"0.1 to 0.2",AND(X173&gt;0.2,X173&lt;=0.3),"0.2 to 0.3",AND(X173&gt;0.3,X173&lt;=0.4),"0.3 to 0.4",AND(X173&gt;0.4,X173&lt;=0.5),"0.4 to 0.5",AND(X173&gt;0.5,X173&lt;=0.75),"0.5 to 0.75",AND(X173&gt;0.75,X173&lt;=1),"0.75 to 1",AND(X173&gt;1,X173&lt;=2),"1 to 2",AND(X173&gt;2,X173&lt;=3),"2 to 3",AND(X173&gt;3,X173&lt;=4),"3 to 4",AND(X173&gt;4,X173&lt;=5),"4 to 5",AND(X173&gt;5,X173&lt;=10),"5 to 10",X173&gt;10,"10+")</f>
        <v>0.2 to 0.3</v>
      </c>
      <c r="X173" s="16">
        <f t="shared" si="7"/>
        <v>0.279956100331162</v>
      </c>
      <c r="Y173" s="5" t="str">
        <f t="array" ref="Y173">_xlfn.IFS(AND(Z173&gt;0,Z173&lt;=1),"0 to 1",AND(Z173&gt;1,Z173&lt;=2),"1 to 2",AND(Z173&gt;2,Z173&lt;=4),"2 to 4",AND(Z173&gt;4,Z173&lt;=6),"4 to 6",AND(Z173&gt;6,Z173&lt;=8),"6 to 8",AND(Z173&gt;8,Z173&lt;=10),"8 to 10",AND(Z173&gt;10,Z173&lt;=15),"10 to 15",AND(Z173&gt;15,Z173&lt;=20),"15 to 20",AND(Z173&gt;20,Z173&lt;=25),"20 to 25",AND(Z173&gt;25,Z173&lt;=30),"25 to 30",AND(Z173&gt;30,Z173&lt;=40),"30 to 40",AND(Z173&gt;40,Z173&lt;=50),"40 to 50",Z173&gt;50,"50+")</f>
        <v>4 to 6</v>
      </c>
      <c r="Z173" s="9">
        <f>_xlfn.XLOOKUP($E173,'Raw Data'!$E:$E,'Raw Data'!Z:Z,"ERROR",0,1)</f>
        <v>5.512</v>
      </c>
      <c r="AA173" s="9" t="str">
        <f>_xlfn.XLOOKUP($E173,'Raw Data'!$E:$E,'Raw Data'!AA:AA,"ERROR",0,1)</f>
        <v>oz</v>
      </c>
    </row>
    <row r="174" hidden="1" spans="1:27">
      <c r="A174" s="5" t="str">
        <f>_xlfn.XLOOKUP($E174,'Raw Data'!$E:$E,'Raw Data'!A:A,"ERROR",0,1)</f>
        <v>AE</v>
      </c>
      <c r="B174" s="5" t="str">
        <f>_xlfn.XLOOKUP($E174,'Raw Data'!$E:$E,'Raw Data'!B:B,"ERROR",0,1)</f>
        <v>Hair Mousses</v>
      </c>
      <c r="C174" s="5" t="str">
        <f>_xlfn.XLOOKUP($E174,'Raw Data'!$E:$E,'Raw Data'!C:C,"ERROR",0,1)</f>
        <v>john frieda</v>
      </c>
      <c r="D174" s="5" t="str">
        <f>_xlfn.XLOOKUP($E174,'Raw Data'!$E:$E,'Raw Data'!D:D,"ERROR",0,1)</f>
        <v>www.amazon.ae/dp/B00TQ2NBO0</v>
      </c>
      <c r="E174" s="5" t="s">
        <v>373</v>
      </c>
      <c r="F174" s="9" t="str">
        <f>_xlfn.XLOOKUP($E174,'Raw Data'!$E:$E,'Raw Data'!F:F,"ERROR",0,1)</f>
        <v>John Frieda Frizz Ease Dream Curls Air-Dry Waves Styling Foam 5oz (3 Pack)</v>
      </c>
      <c r="G174" s="10">
        <f>_xlfn.XLOOKUP($E174,'Raw Data'!$E:$E,'Raw Data'!G:G,"ERROR",0,1)</f>
        <v>3</v>
      </c>
      <c r="H174" s="9">
        <f>_xlfn.XLOOKUP($E174,'Raw Data'!$E:$E,'Raw Data'!H:H,"ERROR",0,1)</f>
        <v>422.47</v>
      </c>
      <c r="I174" s="9">
        <f>_xlfn.XLOOKUP($E174,'Raw Data'!$E:$E,'Raw Data'!I:I,"ERROR",0,1)</f>
        <v>0.000565611753285581</v>
      </c>
      <c r="J174" s="9" t="str">
        <f>_xlfn.XLOOKUP($E174,'Raw Data'!$E:$E,'Raw Data'!J:J,"ERROR",0,1)</f>
        <v>No</v>
      </c>
      <c r="K174" s="14" t="str">
        <f t="array" ref="K174">_xlfn.IFS(AND(L174&gt;0,L174&lt;=5),"0 to 5",AND(L174&gt;5,L174&lt;=10),"5 to 10",AND(L174&gt;10,L174&lt;=15),"10 to 15",AND(L174&gt;15,L174&lt;=20),"15 to 20",AND(L174&gt;20,L174&lt;=30),"20 to 30",AND(L174&gt;30,L174&lt;=40),"30 to 40",AND(L174&gt;40,L174&lt;=50),"40 to 50",AND(L174&gt;50,L174&lt;=75),"50 to 75",AND(L174&gt;75,L174&lt;=100),"75 to 100",AND(L174&gt;100,L174&lt;=150),"100 to 150",AND(L174&gt;150,L174&lt;=200),"150 to 200",AND(L174&gt;200,L174&lt;=250),"200 to 250",AND(L174&gt;250,L174&lt;=300),"250 to 300",AND(L174&gt;300,L174&lt;=400),"300 to 400",AND(L174&gt;400,L174&lt;=500),"400 to 500",L174&gt;500,"500+")</f>
        <v>150 to 200</v>
      </c>
      <c r="L174" s="9">
        <f>_xlfn.XLOOKUP($E174,'Raw Data'!$E:$E,'Raw Data'!L:L,"ERROR",0,1)</f>
        <v>167.25</v>
      </c>
      <c r="M174" s="14" t="str">
        <f t="array" ref="M174">_xlfn.IFS(AND(N174&gt;0,N174&lt;=5),"0 to 5",AND(N174&gt;5,N174&lt;=10),"5 to 10",AND(N174&gt;10,N174&lt;=15),"10 to 15",AND(N174&gt;15,N174&lt;=20),"15 to 20",AND(N174&gt;20,N174&lt;=30),"20 to 30",AND(N174&gt;30,N174&lt;=40),"30 to 40",AND(N174&gt;40,N174&lt;=50),"40 to 50",AND(N174&gt;50,N174&lt;=75),"50 to 75",AND(N174&gt;75,N174&lt;=100),"75 to 100",AND(N174&gt;100,N174&lt;=150),"100 to 150",AND(N174&gt;150,N174&lt;=200),"150 to 200",AND(N174&gt;200,N174&lt;=250),"200 to 250",AND(N174&gt;250,N174&lt;=300),"250 to 300",AND(N174&gt;300,N174&lt;=400),"300 to 400",AND(N174&gt;400,N174&lt;=500),"400 to 500",N174&gt;500,"500+")</f>
        <v>150 to 200</v>
      </c>
      <c r="N174" s="9">
        <f>_xlfn.XLOOKUP($E174,'Raw Data'!$E:$E,'Raw Data'!N:N,"ERROR",0,1)</f>
        <v>169.75</v>
      </c>
      <c r="O174" s="14" t="str">
        <f t="array" ref="O174">_xlfn.IFS(P174=0,"No Discount",AND(P174&gt;0,P174&lt;=0.02),"0% to 2%",AND(P174&gt;0.02,P174&lt;=0.04),"2% to 4%",AND(P174&gt;0.04,P174&lt;=0.06),"4% to 6%",AND(P174&gt;0.06,P174&lt;=0.08),"6% to 8%",AND(P174&gt;0.08,P174&lt;=0.1),"8% to 10%",AND(P174&gt;0.1,P174&lt;=0.15),"10% to 15%",AND(P174&gt;0.15,P174&lt;=0.2),"15% to 20%",AND(P174&gt;0.2,P174&lt;=0.25),"20% to 25%",AND(P174&gt;0.25,P174&lt;=0.3),"25% to 30%",AND(P174&gt;0.3,P174&lt;=0.4),"30% to 40%",AND(P174&gt;0.4,P174&lt;=0.5),"40% to 50%",AND(P174&gt;0.5,P174&lt;=0.75),"50% to 75%",AND(P174&gt;0.75,P174&lt;=1),"75% to 100%")</f>
        <v>0% to 2%</v>
      </c>
      <c r="P174" s="10">
        <f>_xlfn.XLOOKUP($E174,'Raw Data'!$E:$E,'Raw Data'!P:P,"ERROR",0,1)</f>
        <v>0.0147275405007364</v>
      </c>
      <c r="Q174" s="9">
        <f>_xlfn.XLOOKUP($E174,'Raw Data'!$E:$E,'Raw Data'!Q:Q,"ERROR",0,1)</f>
        <v>15</v>
      </c>
      <c r="R174" s="9" t="str">
        <f>_xlfn.XLOOKUP($E174,'Raw Data'!$E:$E,'Raw Data'!R:R,"ERROR",0,1)</f>
        <v>oz</v>
      </c>
      <c r="S174" s="5" t="str">
        <f t="array" ref="S174">_xlfn.IFS(AND(T174&gt;0,T174&lt;=0.05),"0 to 0.05",AND(T174&gt;0.05,T174&lt;=0.1),"0.05 to 0.1",AND(T174&gt;0.1,T174&lt;=0.2),"0.1 to 0.2",AND(T174&gt;0.2,T174&lt;=0.3),"0.2 to 0.3",AND(T174&gt;0.3,T174&lt;=0.4),"0.3 to 0.4",AND(T174&gt;0.4,T174&lt;=0.5),"0.4 to 0.5",AND(T174&gt;0.5,T174&lt;=0.75),"0.5 to 0.75",AND(T174&gt;0.75,T174&lt;=1),"0.75 to 1",AND(T174&gt;1,T174&lt;=2),"1 to 2",AND(T174&gt;2,T174&lt;=3),"2 to 3",AND(T174&gt;3,T174&lt;=4),"3 to 4",AND(T174&gt;4,T174&lt;=5),"4 to 5",AND(T174&gt;5,T174&lt;=10),"5 to 10",T174&gt;10,"10+")</f>
        <v>0.3 to 0.4</v>
      </c>
      <c r="T174" s="10">
        <f>_xlfn.XLOOKUP($E174,'Raw Data'!$E:$E,'Raw Data'!T:T,"ERROR",0,1)</f>
        <v>0.37707135610416</v>
      </c>
      <c r="U174" s="15" t="str">
        <f t="array" ref="U174">_xlfn.IFS(AND(V174&gt;0,V174&lt;=0.05),"0 to 0.05",AND(V174&gt;0.05,V174&lt;=0.1),"0.05 to 0.1",AND(V174&gt;0.1,V174&lt;=0.2),"0.1 to 0.2",AND(V174&gt;0.2,V174&lt;=0.3),"0.2 to 0.3",AND(V174&gt;0.3,V174&lt;=0.4),"0.3 to 0.4",AND(V174&gt;0.4,V174&lt;=0.5),"0.4 to 0.5",AND(V174&gt;0.5,V174&lt;=0.75),"0.5 to 0.75",AND(V174&gt;0.75,V174&lt;=1),"0.75 to 1",AND(V174&gt;1,V174&lt;=2),"1 to 2",AND(V174&gt;2,V174&lt;=3),"2 to 3",AND(V174&gt;3,V174&lt;=4),"3 to 4",AND(V174&gt;4,V174&lt;=5),"4 to 5",AND(V174&gt;5,V174&lt;=10),"5 to 10",V174&gt;10,"10+")</f>
        <v>0.1 to 0.2</v>
      </c>
      <c r="V174" s="10">
        <f>_xlfn.XLOOKUP($E174,'Raw Data'!$E:$E,'Raw Data'!V:V,"ERROR",0,1)</f>
        <v>0.103331078796077</v>
      </c>
      <c r="W174" s="15" t="str">
        <f t="array" ref="W174">_xlfn.IFS(AND(X174&gt;0,X174&lt;=0.05),"0 to 0.05",AND(X174&gt;0.05,X174&lt;=0.1),"0.05 to 0.1",AND(X174&gt;0.1,X174&lt;=0.2),"0.1 to 0.2",AND(X174&gt;0.2,X174&lt;=0.3),"0.2 to 0.3",AND(X174&gt;0.3,X174&lt;=0.4),"0.3 to 0.4",AND(X174&gt;0.4,X174&lt;=0.5),"0.4 to 0.5",AND(X174&gt;0.5,X174&lt;=0.75),"0.5 to 0.75",AND(X174&gt;0.75,X174&lt;=1),"0.75 to 1",AND(X174&gt;1,X174&lt;=2),"1 to 2",AND(X174&gt;2,X174&lt;=3),"2 to 3",AND(X174&gt;3,X174&lt;=4),"3 to 4",AND(X174&gt;4,X174&lt;=5),"4 to 5",AND(X174&gt;5,X174&lt;=10),"5 to 10",X174&gt;10,"10+")</f>
        <v>0.1 to 0.2</v>
      </c>
      <c r="X174" s="16">
        <f t="shared" si="7"/>
        <v>0.101809266148123</v>
      </c>
      <c r="Y174" s="5" t="str">
        <f t="array" ref="Y174">_xlfn.IFS(AND(Z174&gt;0,Z174&lt;=1),"0 to 1",AND(Z174&gt;1,Z174&lt;=2),"1 to 2",AND(Z174&gt;2,Z174&lt;=4),"2 to 4",AND(Z174&gt;4,Z174&lt;=6),"4 to 6",AND(Z174&gt;6,Z174&lt;=8),"6 to 8",AND(Z174&gt;8,Z174&lt;=10),"8 to 10",AND(Z174&gt;10,Z174&lt;=15),"10 to 15",AND(Z174&gt;15,Z174&lt;=20),"15 to 20",AND(Z174&gt;20,Z174&lt;=25),"20 to 25",AND(Z174&gt;25,Z174&lt;=30),"25 to 30",AND(Z174&gt;30,Z174&lt;=40),"30 to 40",AND(Z174&gt;40,Z174&lt;=50),"40 to 50",Z174&gt;50,"50+")</f>
        <v>10 to 15</v>
      </c>
      <c r="Z174" s="9">
        <f>_xlfn.XLOOKUP($E174,'Raw Data'!$E:$E,'Raw Data'!Z:Z,"ERROR",0,1)</f>
        <v>15</v>
      </c>
      <c r="AA174" s="9" t="str">
        <f>_xlfn.XLOOKUP($E174,'Raw Data'!$E:$E,'Raw Data'!AA:AA,"ERROR",0,1)</f>
        <v>oz</v>
      </c>
    </row>
    <row r="175" hidden="1" spans="1:27">
      <c r="A175" s="5" t="str">
        <f>_xlfn.XLOOKUP($E175,'Raw Data'!$E:$E,'Raw Data'!A:A,"ERROR",0,1)</f>
        <v>AE</v>
      </c>
      <c r="B175" s="5" t="str">
        <f>_xlfn.XLOOKUP($E175,'Raw Data'!$E:$E,'Raw Data'!B:B,"ERROR",0,1)</f>
        <v>Hair Mousses</v>
      </c>
      <c r="C175" s="5" t="str">
        <f>_xlfn.XLOOKUP($E175,'Raw Data'!$E:$E,'Raw Data'!C:C,"ERROR",0,1)</f>
        <v>DRYBAR</v>
      </c>
      <c r="D175" s="5" t="str">
        <f>_xlfn.XLOOKUP($E175,'Raw Data'!$E:$E,'Raw Data'!D:D,"ERROR",0,1)</f>
        <v>www.amazon.ae/dp/B07RDMVS36</v>
      </c>
      <c r="E175" s="5" t="s">
        <v>374</v>
      </c>
      <c r="F175" s="9" t="str">
        <f>_xlfn.XLOOKUP($E175,'Raw Data'!$E:$E,'Raw Data'!F:F,"ERROR",0,1)</f>
        <v>Drybar Southern Belle Volume-Boosting Mousse</v>
      </c>
      <c r="G175" s="10">
        <f>_xlfn.XLOOKUP($E175,'Raw Data'!$E:$E,'Raw Data'!G:G,"ERROR",0,1)</f>
        <v>3</v>
      </c>
      <c r="H175" s="9">
        <f>_xlfn.XLOOKUP($E175,'Raw Data'!$E:$E,'Raw Data'!H:H,"ERROR",0,1)</f>
        <v>420.57</v>
      </c>
      <c r="I175" s="9">
        <f>_xlfn.XLOOKUP($E175,'Raw Data'!$E:$E,'Raw Data'!I:I,"ERROR",0,1)</f>
        <v>0.000563067993181331</v>
      </c>
      <c r="J175" s="9" t="str">
        <f>_xlfn.XLOOKUP($E175,'Raw Data'!$E:$E,'Raw Data'!J:J,"ERROR",0,1)</f>
        <v>No</v>
      </c>
      <c r="K175" s="14" t="str">
        <f t="array" ref="K175">_xlfn.IFS(AND(L175&gt;0,L175&lt;=5),"0 to 5",AND(L175&gt;5,L175&lt;=10),"5 to 10",AND(L175&gt;10,L175&lt;=15),"10 to 15",AND(L175&gt;15,L175&lt;=20),"15 to 20",AND(L175&gt;20,L175&lt;=30),"20 to 30",AND(L175&gt;30,L175&lt;=40),"30 to 40",AND(L175&gt;40,L175&lt;=50),"40 to 50",AND(L175&gt;50,L175&lt;=75),"50 to 75",AND(L175&gt;75,L175&lt;=100),"75 to 100",AND(L175&gt;100,L175&lt;=150),"100 to 150",AND(L175&gt;150,L175&lt;=200),"150 to 200",AND(L175&gt;200,L175&lt;=250),"200 to 250",AND(L175&gt;250,L175&lt;=300),"250 to 300",AND(L175&gt;300,L175&lt;=400),"300 to 400",AND(L175&gt;400,L175&lt;=500),"400 to 500",L175&gt;500,"500+")</f>
        <v>150 to 200</v>
      </c>
      <c r="L175" s="9">
        <f>_xlfn.XLOOKUP($E175,'Raw Data'!$E:$E,'Raw Data'!L:L,"ERROR",0,1)</f>
        <v>170.69</v>
      </c>
      <c r="M175" s="14" t="str">
        <f t="array" ref="M175">_xlfn.IFS(AND(N175&gt;0,N175&lt;=5),"0 to 5",AND(N175&gt;5,N175&lt;=10),"5 to 10",AND(N175&gt;10,N175&lt;=15),"10 to 15",AND(N175&gt;15,N175&lt;=20),"15 to 20",AND(N175&gt;20,N175&lt;=30),"20 to 30",AND(N175&gt;30,N175&lt;=40),"30 to 40",AND(N175&gt;40,N175&lt;=50),"40 to 50",AND(N175&gt;50,N175&lt;=75),"50 to 75",AND(N175&gt;75,N175&lt;=100),"75 to 100",AND(N175&gt;100,N175&lt;=150),"100 to 150",AND(N175&gt;150,N175&lt;=200),"150 to 200",AND(N175&gt;200,N175&lt;=250),"200 to 250",AND(N175&gt;250,N175&lt;=300),"250 to 300",AND(N175&gt;300,N175&lt;=400),"300 to 400",AND(N175&gt;400,N175&lt;=500),"400 to 500",N175&gt;500,"500+")</f>
        <v>150 to 200</v>
      </c>
      <c r="N175" s="9">
        <f>_xlfn.XLOOKUP($E175,'Raw Data'!$E:$E,'Raw Data'!N:N,"ERROR",0,1)</f>
        <v>171.33</v>
      </c>
      <c r="O175" s="14" t="str">
        <f t="array" ref="O175">_xlfn.IFS(P175=0,"No Discount",AND(P175&gt;0,P175&lt;=0.02),"0% to 2%",AND(P175&gt;0.02,P175&lt;=0.04),"2% to 4%",AND(P175&gt;0.04,P175&lt;=0.06),"4% to 6%",AND(P175&gt;0.06,P175&lt;=0.08),"6% to 8%",AND(P175&gt;0.08,P175&lt;=0.1),"8% to 10%",AND(P175&gt;0.1,P175&lt;=0.15),"10% to 15%",AND(P175&gt;0.15,P175&lt;=0.2),"15% to 20%",AND(P175&gt;0.2,P175&lt;=0.25),"20% to 25%",AND(P175&gt;0.25,P175&lt;=0.3),"25% to 30%",AND(P175&gt;0.3,P175&lt;=0.4),"30% to 40%",AND(P175&gt;0.4,P175&lt;=0.5),"40% to 50%",AND(P175&gt;0.5,P175&lt;=0.75),"50% to 75%",AND(P175&gt;0.75,P175&lt;=1),"75% to 100%")</f>
        <v>0% to 2%</v>
      </c>
      <c r="P175" s="10">
        <f>_xlfn.XLOOKUP($E175,'Raw Data'!$E:$E,'Raw Data'!P:P,"ERROR",0,1)</f>
        <v>0.00373548123504357</v>
      </c>
      <c r="Q175" s="9">
        <f>_xlfn.XLOOKUP($E175,'Raw Data'!$E:$E,'Raw Data'!Q:Q,"ERROR",0,1)</f>
        <v>0</v>
      </c>
      <c r="R175" s="9">
        <f>_xlfn.XLOOKUP($E175,'Raw Data'!$E:$E,'Raw Data'!R:R,"ERROR",0,1)</f>
        <v>0</v>
      </c>
      <c r="S175" s="5" t="e">
        <f t="array" ref="S175">_xlfn.IFS(AND(T175&gt;0,T175&lt;=0.05),"0 to 0.05",AND(T175&gt;0.05,T175&lt;=0.1),"0.05 to 0.1",AND(T175&gt;0.1,T175&lt;=0.2),"0.1 to 0.2",AND(T175&gt;0.2,T175&lt;=0.3),"0.2 to 0.3",AND(T175&gt;0.3,T175&lt;=0.4),"0.3 to 0.4",AND(T175&gt;0.4,T175&lt;=0.5),"0.4 to 0.5",AND(T175&gt;0.5,T175&lt;=0.75),"0.5 to 0.75",AND(T175&gt;0.75,T175&lt;=1),"0.75 to 1",AND(T175&gt;1,T175&lt;=2),"1 to 2",AND(T175&gt;2,T175&lt;=3),"2 to 3",AND(T175&gt;3,T175&lt;=4),"3 to 4",AND(T175&gt;4,T175&lt;=5),"4 to 5",AND(T175&gt;5,T175&lt;=10),"5 to 10",T175&gt;10,"10+")</f>
        <v>#N/A</v>
      </c>
      <c r="T175" s="10">
        <f>_xlfn.XLOOKUP($E175,'Raw Data'!$E:$E,'Raw Data'!T:T,"ERROR",0,1)</f>
        <v>0</v>
      </c>
      <c r="U175" s="15" t="e">
        <f t="array" ref="U175">_xlfn.IFS(AND(V175&gt;0,V175&lt;=0.05),"0 to 0.05",AND(V175&gt;0.05,V175&lt;=0.1),"0.05 to 0.1",AND(V175&gt;0.1,V175&lt;=0.2),"0.1 to 0.2",AND(V175&gt;0.2,V175&lt;=0.3),"0.2 to 0.3",AND(V175&gt;0.3,V175&lt;=0.4),"0.3 to 0.4",AND(V175&gt;0.4,V175&lt;=0.5),"0.4 to 0.5",AND(V175&gt;0.5,V175&lt;=0.75),"0.5 to 0.75",AND(V175&gt;0.75,V175&lt;=1),"0.75 to 1",AND(V175&gt;1,V175&lt;=2),"1 to 2",AND(V175&gt;2,V175&lt;=3),"2 to 3",AND(V175&gt;3,V175&lt;=4),"3 to 4",AND(V175&gt;4,V175&lt;=5),"4 to 5",AND(V175&gt;5,V175&lt;=10),"5 to 10",V175&gt;10,"10+")</f>
        <v>#N/A</v>
      </c>
      <c r="V175" s="10">
        <f>_xlfn.XLOOKUP($E175,'Raw Data'!$E:$E,'Raw Data'!V:V,"ERROR",0,1)</f>
        <v>0</v>
      </c>
      <c r="W175" s="15" t="e">
        <f t="array" ref="W175">_xlfn.IFS(AND(X175&gt;0,X175&lt;=0.05),"0 to 0.05",AND(X175&gt;0.05,X175&lt;=0.1),"0.05 to 0.1",AND(X175&gt;0.1,X175&lt;=0.2),"0.1 to 0.2",AND(X175&gt;0.2,X175&lt;=0.3),"0.2 to 0.3",AND(X175&gt;0.3,X175&lt;=0.4),"0.3 to 0.4",AND(X175&gt;0.4,X175&lt;=0.5),"0.4 to 0.5",AND(X175&gt;0.5,X175&lt;=0.75),"0.5 to 0.75",AND(X175&gt;0.75,X175&lt;=1),"0.75 to 1",AND(X175&gt;1,X175&lt;=2),"1 to 2",AND(X175&gt;2,X175&lt;=3),"2 to 3",AND(X175&gt;3,X175&lt;=4),"3 to 4",AND(X175&gt;4,X175&lt;=5),"4 to 5",AND(X175&gt;5,X175&lt;=10),"5 to 10",X175&gt;10,"10+")</f>
        <v>#DIV/0!</v>
      </c>
      <c r="X175" s="16" t="e">
        <f t="shared" si="7"/>
        <v>#DIV/0!</v>
      </c>
      <c r="Y175" s="5" t="e">
        <f t="array" ref="Y175">_xlfn.IFS(AND(Z175&gt;0,Z175&lt;=1),"0 to 1",AND(Z175&gt;1,Z175&lt;=2),"1 to 2",AND(Z175&gt;2,Z175&lt;=4),"2 to 4",AND(Z175&gt;4,Z175&lt;=6),"4 to 6",AND(Z175&gt;6,Z175&lt;=8),"6 to 8",AND(Z175&gt;8,Z175&lt;=10),"8 to 10",AND(Z175&gt;10,Z175&lt;=15),"10 to 15",AND(Z175&gt;15,Z175&lt;=20),"15 to 20",AND(Z175&gt;20,Z175&lt;=25),"20 to 25",AND(Z175&gt;25,Z175&lt;=30),"25 to 30",AND(Z175&gt;30,Z175&lt;=40),"30 to 40",AND(Z175&gt;40,Z175&lt;=50),"40 to 50",Z175&gt;50,"50+")</f>
        <v>#N/A</v>
      </c>
      <c r="Z175" s="9">
        <f>_xlfn.XLOOKUP($E175,'Raw Data'!$E:$E,'Raw Data'!Z:Z,"ERROR",0,1)</f>
        <v>0</v>
      </c>
      <c r="AA175" s="9">
        <f>_xlfn.XLOOKUP($E175,'Raw Data'!$E:$E,'Raw Data'!AA:AA,"ERROR",0,1)</f>
        <v>0</v>
      </c>
    </row>
    <row r="176" hidden="1" spans="1:27">
      <c r="A176" s="5" t="str">
        <f>_xlfn.XLOOKUP($E176,'Raw Data'!$E:$E,'Raw Data'!A:A,"ERROR",0,1)</f>
        <v>AE</v>
      </c>
      <c r="B176" s="5" t="str">
        <f>_xlfn.XLOOKUP($E176,'Raw Data'!$E:$E,'Raw Data'!B:B,"ERROR",0,1)</f>
        <v>Hair Mousses</v>
      </c>
      <c r="C176" s="5" t="str">
        <f>_xlfn.XLOOKUP($E176,'Raw Data'!$E:$E,'Raw Data'!C:C,"ERROR",0,1)</f>
        <v>umberto giannini</v>
      </c>
      <c r="D176" s="5" t="str">
        <f>_xlfn.XLOOKUP($E176,'Raw Data'!$E:$E,'Raw Data'!D:D,"ERROR",0,1)</f>
        <v>www.amazon.ae/dp/B07SRSTSV5</v>
      </c>
      <c r="E176" s="5" t="s">
        <v>375</v>
      </c>
      <c r="F176" s="9" t="str">
        <f>_xlfn.XLOOKUP($E176,'Raw Data'!$E:$E,'Raw Data'!F:F,"ERROR",0,1)</f>
        <v>Umberto   Giannini  Flowerology Orange and Rosemary Vegan Foaming Volume  Mousse</v>
      </c>
      <c r="G176" s="10">
        <f>_xlfn.XLOOKUP($E176,'Raw Data'!$E:$E,'Raw Data'!G:G,"ERROR",0,1)</f>
        <v>5</v>
      </c>
      <c r="H176" s="9">
        <f>_xlfn.XLOOKUP($E176,'Raw Data'!$E:$E,'Raw Data'!H:H,"ERROR",0,1)</f>
        <v>415.52</v>
      </c>
      <c r="I176" s="9">
        <f>_xlfn.XLOOKUP($E176,'Raw Data'!$E:$E,'Raw Data'!I:I,"ERROR",0,1)</f>
        <v>0.000556306946588455</v>
      </c>
      <c r="J176" s="9" t="str">
        <f>_xlfn.XLOOKUP($E176,'Raw Data'!$E:$E,'Raw Data'!J:J,"ERROR",0,1)</f>
        <v>No</v>
      </c>
      <c r="K176" s="14" t="str">
        <f t="array" ref="K176">_xlfn.IFS(AND(L176&gt;0,L176&lt;=5),"0 to 5",AND(L176&gt;5,L176&lt;=10),"5 to 10",AND(L176&gt;10,L176&lt;=15),"10 to 15",AND(L176&gt;15,L176&lt;=20),"15 to 20",AND(L176&gt;20,L176&lt;=30),"20 to 30",AND(L176&gt;30,L176&lt;=40),"30 to 40",AND(L176&gt;40,L176&lt;=50),"40 to 50",AND(L176&gt;50,L176&lt;=75),"50 to 75",AND(L176&gt;75,L176&lt;=100),"75 to 100",AND(L176&gt;100,L176&lt;=150),"100 to 150",AND(L176&gt;150,L176&lt;=200),"150 to 200",AND(L176&gt;200,L176&lt;=250),"200 to 250",AND(L176&gt;250,L176&lt;=300),"250 to 300",AND(L176&gt;300,L176&lt;=400),"300 to 400",AND(L176&gt;400,L176&lt;=500),"400 to 500",L176&gt;500,"500+")</f>
        <v>75 to 100</v>
      </c>
      <c r="L176" s="9">
        <f>_xlfn.XLOOKUP($E176,'Raw Data'!$E:$E,'Raw Data'!L:L,"ERROR",0,1)</f>
        <v>83.58</v>
      </c>
      <c r="M176" s="14" t="str">
        <f t="array" ref="M176">_xlfn.IFS(AND(N176&gt;0,N176&lt;=5),"0 to 5",AND(N176&gt;5,N176&lt;=10),"5 to 10",AND(N176&gt;10,N176&lt;=15),"10 to 15",AND(N176&gt;15,N176&lt;=20),"15 to 20",AND(N176&gt;20,N176&lt;=30),"20 to 30",AND(N176&gt;30,N176&lt;=40),"30 to 40",AND(N176&gt;40,N176&lt;=50),"40 to 50",AND(N176&gt;50,N176&lt;=75),"50 to 75",AND(N176&gt;75,N176&lt;=100),"75 to 100",AND(N176&gt;100,N176&lt;=150),"100 to 150",AND(N176&gt;150,N176&lt;=200),"150 to 200",AND(N176&gt;200,N176&lt;=250),"200 to 250",AND(N176&gt;250,N176&lt;=300),"250 to 300",AND(N176&gt;300,N176&lt;=400),"300 to 400",AND(N176&gt;400,N176&lt;=500),"400 to 500",N176&gt;500,"500+")</f>
        <v>75 to 100</v>
      </c>
      <c r="N176" s="9">
        <f>_xlfn.XLOOKUP($E176,'Raw Data'!$E:$E,'Raw Data'!N:N,"ERROR",0,1)</f>
        <v>83.85</v>
      </c>
      <c r="O176" s="14" t="str">
        <f t="array" ref="O176">_xlfn.IFS(P176=0,"No Discount",AND(P176&gt;0,P176&lt;=0.02),"0% to 2%",AND(P176&gt;0.02,P176&lt;=0.04),"2% to 4%",AND(P176&gt;0.04,P176&lt;=0.06),"4% to 6%",AND(P176&gt;0.06,P176&lt;=0.08),"6% to 8%",AND(P176&gt;0.08,P176&lt;=0.1),"8% to 10%",AND(P176&gt;0.1,P176&lt;=0.15),"10% to 15%",AND(P176&gt;0.15,P176&lt;=0.2),"15% to 20%",AND(P176&gt;0.2,P176&lt;=0.25),"20% to 25%",AND(P176&gt;0.25,P176&lt;=0.3),"25% to 30%",AND(P176&gt;0.3,P176&lt;=0.4),"30% to 40%",AND(P176&gt;0.4,P176&lt;=0.5),"40% to 50%",AND(P176&gt;0.5,P176&lt;=0.75),"50% to 75%",AND(P176&gt;0.75,P176&lt;=1),"75% to 100%")</f>
        <v>0% to 2%</v>
      </c>
      <c r="P176" s="10">
        <f>_xlfn.XLOOKUP($E176,'Raw Data'!$E:$E,'Raw Data'!P:P,"ERROR",0,1)</f>
        <v>0.00322003577817527</v>
      </c>
      <c r="Q176" s="9">
        <f>_xlfn.XLOOKUP($E176,'Raw Data'!$E:$E,'Raw Data'!Q:Q,"ERROR",0,1)</f>
        <v>0</v>
      </c>
      <c r="R176" s="9">
        <f>_xlfn.XLOOKUP($E176,'Raw Data'!$E:$E,'Raw Data'!R:R,"ERROR",0,1)</f>
        <v>0</v>
      </c>
      <c r="S176" s="5" t="e">
        <f t="array" ref="S176">_xlfn.IFS(AND(T176&gt;0,T176&lt;=0.05),"0 to 0.05",AND(T176&gt;0.05,T176&lt;=0.1),"0.05 to 0.1",AND(T176&gt;0.1,T176&lt;=0.2),"0.1 to 0.2",AND(T176&gt;0.2,T176&lt;=0.3),"0.2 to 0.3",AND(T176&gt;0.3,T176&lt;=0.4),"0.3 to 0.4",AND(T176&gt;0.4,T176&lt;=0.5),"0.4 to 0.5",AND(T176&gt;0.5,T176&lt;=0.75),"0.5 to 0.75",AND(T176&gt;0.75,T176&lt;=1),"0.75 to 1",AND(T176&gt;1,T176&lt;=2),"1 to 2",AND(T176&gt;2,T176&lt;=3),"2 to 3",AND(T176&gt;3,T176&lt;=4),"3 to 4",AND(T176&gt;4,T176&lt;=5),"4 to 5",AND(T176&gt;5,T176&lt;=10),"5 to 10",T176&gt;10,"10+")</f>
        <v>#N/A</v>
      </c>
      <c r="T176" s="10">
        <f>_xlfn.XLOOKUP($E176,'Raw Data'!$E:$E,'Raw Data'!T:T,"ERROR",0,1)</f>
        <v>0</v>
      </c>
      <c r="U176" s="15" t="e">
        <f t="array" ref="U176">_xlfn.IFS(AND(V176&gt;0,V176&lt;=0.05),"0 to 0.05",AND(V176&gt;0.05,V176&lt;=0.1),"0.05 to 0.1",AND(V176&gt;0.1,V176&lt;=0.2),"0.1 to 0.2",AND(V176&gt;0.2,V176&lt;=0.3),"0.2 to 0.3",AND(V176&gt;0.3,V176&lt;=0.4),"0.3 to 0.4",AND(V176&gt;0.4,V176&lt;=0.5),"0.4 to 0.5",AND(V176&gt;0.5,V176&lt;=0.75),"0.5 to 0.75",AND(V176&gt;0.75,V176&lt;=1),"0.75 to 1",AND(V176&gt;1,V176&lt;=2),"1 to 2",AND(V176&gt;2,V176&lt;=3),"2 to 3",AND(V176&gt;3,V176&lt;=4),"3 to 4",AND(V176&gt;4,V176&lt;=5),"4 to 5",AND(V176&gt;5,V176&lt;=10),"5 to 10",V176&gt;10,"10+")</f>
        <v>#N/A</v>
      </c>
      <c r="V176" s="10">
        <f>_xlfn.XLOOKUP($E176,'Raw Data'!$E:$E,'Raw Data'!V:V,"ERROR",0,1)</f>
        <v>0</v>
      </c>
      <c r="W176" s="15" t="e">
        <f t="array" ref="W176">_xlfn.IFS(AND(X176&gt;0,X176&lt;=0.05),"0 to 0.05",AND(X176&gt;0.05,X176&lt;=0.1),"0.05 to 0.1",AND(X176&gt;0.1,X176&lt;=0.2),"0.1 to 0.2",AND(X176&gt;0.2,X176&lt;=0.3),"0.2 to 0.3",AND(X176&gt;0.3,X176&lt;=0.4),"0.3 to 0.4",AND(X176&gt;0.4,X176&lt;=0.5),"0.4 to 0.5",AND(X176&gt;0.5,X176&lt;=0.75),"0.5 to 0.75",AND(X176&gt;0.75,X176&lt;=1),"0.75 to 1",AND(X176&gt;1,X176&lt;=2),"1 to 2",AND(X176&gt;2,X176&lt;=3),"2 to 3",AND(X176&gt;3,X176&lt;=4),"3 to 4",AND(X176&gt;4,X176&lt;=5),"4 to 5",AND(X176&gt;5,X176&lt;=10),"5 to 10",X176&gt;10,"10+")</f>
        <v>#DIV/0!</v>
      </c>
      <c r="X176" s="16" t="e">
        <f t="shared" si="7"/>
        <v>#DIV/0!</v>
      </c>
      <c r="Y176" s="5" t="e">
        <f t="array" ref="Y176">_xlfn.IFS(AND(Z176&gt;0,Z176&lt;=1),"0 to 1",AND(Z176&gt;1,Z176&lt;=2),"1 to 2",AND(Z176&gt;2,Z176&lt;=4),"2 to 4",AND(Z176&gt;4,Z176&lt;=6),"4 to 6",AND(Z176&gt;6,Z176&lt;=8),"6 to 8",AND(Z176&gt;8,Z176&lt;=10),"8 to 10",AND(Z176&gt;10,Z176&lt;=15),"10 to 15",AND(Z176&gt;15,Z176&lt;=20),"15 to 20",AND(Z176&gt;20,Z176&lt;=25),"20 to 25",AND(Z176&gt;25,Z176&lt;=30),"25 to 30",AND(Z176&gt;30,Z176&lt;=40),"30 to 40",AND(Z176&gt;40,Z176&lt;=50),"40 to 50",Z176&gt;50,"50+")</f>
        <v>#N/A</v>
      </c>
      <c r="Z176" s="9">
        <f>_xlfn.XLOOKUP($E176,'Raw Data'!$E:$E,'Raw Data'!Z:Z,"ERROR",0,1)</f>
        <v>0</v>
      </c>
      <c r="AA176" s="9">
        <f>_xlfn.XLOOKUP($E176,'Raw Data'!$E:$E,'Raw Data'!AA:AA,"ERROR",0,1)</f>
        <v>0</v>
      </c>
    </row>
    <row r="177" hidden="1" spans="1:27">
      <c r="A177" s="5" t="str">
        <f>_xlfn.XLOOKUP($E177,'Raw Data'!$E:$E,'Raw Data'!A:A,"ERROR",0,1)</f>
        <v>AE</v>
      </c>
      <c r="B177" s="5" t="str">
        <f>_xlfn.XLOOKUP($E177,'Raw Data'!$E:$E,'Raw Data'!B:B,"ERROR",0,1)</f>
        <v>Hair Mousses</v>
      </c>
      <c r="C177" s="5" t="str">
        <f>_xlfn.XLOOKUP($E177,'Raw Data'!$E:$E,'Raw Data'!C:C,"ERROR",0,1)</f>
        <v>redken</v>
      </c>
      <c r="D177" s="5" t="str">
        <f>_xlfn.XLOOKUP($E177,'Raw Data'!$E:$E,'Raw Data'!D:D,"ERROR",0,1)</f>
        <v>www.amazon.ae/dp/B000JHA9D2</v>
      </c>
      <c r="E177" s="5" t="s">
        <v>376</v>
      </c>
      <c r="F177" s="9" t="str">
        <f>_xlfn.XLOOKUP($E177,'Raw Data'!$E:$E,'Raw Data'!F:F,"ERROR",0,1)</f>
        <v>REDKEN Full Frame 07 All-Over Volumizing Mousse | For All Hair Types | Adds Volume &amp; Anti-Frizz Protection REDKEN Full Frame 07 All-Over Volumizing Mousse | For All Hair Types | Adds Volume &amp; Anti-Frizz Protection</v>
      </c>
      <c r="G177" s="10">
        <f>_xlfn.XLOOKUP($E177,'Raw Data'!$E:$E,'Raw Data'!G:G,"ERROR",0,1)</f>
        <v>3</v>
      </c>
      <c r="H177" s="9">
        <f>_xlfn.XLOOKUP($E177,'Raw Data'!$E:$E,'Raw Data'!H:H,"ERROR",0,1)</f>
        <v>411.73</v>
      </c>
      <c r="I177" s="9">
        <f>_xlfn.XLOOKUP($E177,'Raw Data'!$E:$E,'Raw Data'!I:I,"ERROR",0,1)</f>
        <v>0.00055123281459103</v>
      </c>
      <c r="J177" s="9" t="str">
        <f>_xlfn.XLOOKUP($E177,'Raw Data'!$E:$E,'Raw Data'!J:J,"ERROR",0,1)</f>
        <v>No</v>
      </c>
      <c r="K177" s="14" t="str">
        <f t="array" ref="K177">_xlfn.IFS(AND(L177&gt;0,L177&lt;=5),"0 to 5",AND(L177&gt;5,L177&lt;=10),"5 to 10",AND(L177&gt;10,L177&lt;=15),"10 to 15",AND(L177&gt;15,L177&lt;=20),"15 to 20",AND(L177&gt;20,L177&lt;=30),"20 to 30",AND(L177&gt;30,L177&lt;=40),"30 to 40",AND(L177&gt;40,L177&lt;=50),"40 to 50",AND(L177&gt;50,L177&lt;=75),"50 to 75",AND(L177&gt;75,L177&lt;=100),"75 to 100",AND(L177&gt;100,L177&lt;=150),"100 to 150",AND(L177&gt;150,L177&lt;=200),"150 to 200",AND(L177&gt;200,L177&lt;=250),"200 to 250",AND(L177&gt;250,L177&lt;=300),"250 to 300",AND(L177&gt;300,L177&lt;=400),"300 to 400",AND(L177&gt;400,L177&lt;=500),"400 to 500",L177&gt;500,"500+")</f>
        <v>150 to 200</v>
      </c>
      <c r="L177" s="9">
        <f>_xlfn.XLOOKUP($E177,'Raw Data'!$E:$E,'Raw Data'!L:L,"ERROR",0,1)</f>
        <v>163</v>
      </c>
      <c r="M177" s="14" t="str">
        <f t="array" ref="M177">_xlfn.IFS(AND(N177&gt;0,N177&lt;=5),"0 to 5",AND(N177&gt;5,N177&lt;=10),"5 to 10",AND(N177&gt;10,N177&lt;=15),"10 to 15",AND(N177&gt;15,N177&lt;=20),"15 to 20",AND(N177&gt;20,N177&lt;=30),"20 to 30",AND(N177&gt;30,N177&lt;=40),"30 to 40",AND(N177&gt;40,N177&lt;=50),"40 to 50",AND(N177&gt;50,N177&lt;=75),"50 to 75",AND(N177&gt;75,N177&lt;=100),"75 to 100",AND(N177&gt;100,N177&lt;=150),"100 to 150",AND(N177&gt;150,N177&lt;=200),"150 to 200",AND(N177&gt;200,N177&lt;=250),"200 to 250",AND(N177&gt;250,N177&lt;=300),"250 to 300",AND(N177&gt;300,N177&lt;=400),"300 to 400",AND(N177&gt;400,N177&lt;=500),"400 to 500",N177&gt;500,"500+")</f>
        <v>150 to 200</v>
      </c>
      <c r="N177" s="9">
        <f>_xlfn.XLOOKUP($E177,'Raw Data'!$E:$E,'Raw Data'!N:N,"ERROR",0,1)</f>
        <v>163</v>
      </c>
      <c r="O177" s="14" t="str">
        <f t="array" ref="O177">_xlfn.IFS(P177=0,"No Discount",AND(P177&gt;0,P177&lt;=0.02),"0% to 2%",AND(P177&gt;0.02,P177&lt;=0.04),"2% to 4%",AND(P177&gt;0.04,P177&lt;=0.06),"4% to 6%",AND(P177&gt;0.06,P177&lt;=0.08),"6% to 8%",AND(P177&gt;0.08,P177&lt;=0.1),"8% to 10%",AND(P177&gt;0.1,P177&lt;=0.15),"10% to 15%",AND(P177&gt;0.15,P177&lt;=0.2),"15% to 20%",AND(P177&gt;0.2,P177&lt;=0.25),"20% to 25%",AND(P177&gt;0.25,P177&lt;=0.3),"25% to 30%",AND(P177&gt;0.3,P177&lt;=0.4),"30% to 40%",AND(P177&gt;0.4,P177&lt;=0.5),"40% to 50%",AND(P177&gt;0.5,P177&lt;=0.75),"50% to 75%",AND(P177&gt;0.75,P177&lt;=1),"75% to 100%")</f>
        <v>No Discount</v>
      </c>
      <c r="P177" s="10">
        <f>_xlfn.XLOOKUP($E177,'Raw Data'!$E:$E,'Raw Data'!P:P,"ERROR",0,1)</f>
        <v>0</v>
      </c>
      <c r="Q177" s="9">
        <f>_xlfn.XLOOKUP($E177,'Raw Data'!$E:$E,'Raw Data'!Q:Q,"ERROR",0,1)</f>
        <v>0</v>
      </c>
      <c r="R177" s="9">
        <f>_xlfn.XLOOKUP($E177,'Raw Data'!$E:$E,'Raw Data'!R:R,"ERROR",0,1)</f>
        <v>0</v>
      </c>
      <c r="S177" s="5" t="e">
        <f t="array" ref="S177">_xlfn.IFS(AND(T177&gt;0,T177&lt;=0.05),"0 to 0.05",AND(T177&gt;0.05,T177&lt;=0.1),"0.05 to 0.1",AND(T177&gt;0.1,T177&lt;=0.2),"0.1 to 0.2",AND(T177&gt;0.2,T177&lt;=0.3),"0.2 to 0.3",AND(T177&gt;0.3,T177&lt;=0.4),"0.3 to 0.4",AND(T177&gt;0.4,T177&lt;=0.5),"0.4 to 0.5",AND(T177&gt;0.5,T177&lt;=0.75),"0.5 to 0.75",AND(T177&gt;0.75,T177&lt;=1),"0.75 to 1",AND(T177&gt;1,T177&lt;=2),"1 to 2",AND(T177&gt;2,T177&lt;=3),"2 to 3",AND(T177&gt;3,T177&lt;=4),"3 to 4",AND(T177&gt;4,T177&lt;=5),"4 to 5",AND(T177&gt;5,T177&lt;=10),"5 to 10",T177&gt;10,"10+")</f>
        <v>#N/A</v>
      </c>
      <c r="T177" s="10">
        <f>_xlfn.XLOOKUP($E177,'Raw Data'!$E:$E,'Raw Data'!T:T,"ERROR",0,1)</f>
        <v>0</v>
      </c>
      <c r="U177" s="15" t="e">
        <f t="array" ref="U177">_xlfn.IFS(AND(V177&gt;0,V177&lt;=0.05),"0 to 0.05",AND(V177&gt;0.05,V177&lt;=0.1),"0.05 to 0.1",AND(V177&gt;0.1,V177&lt;=0.2),"0.1 to 0.2",AND(V177&gt;0.2,V177&lt;=0.3),"0.2 to 0.3",AND(V177&gt;0.3,V177&lt;=0.4),"0.3 to 0.4",AND(V177&gt;0.4,V177&lt;=0.5),"0.4 to 0.5",AND(V177&gt;0.5,V177&lt;=0.75),"0.5 to 0.75",AND(V177&gt;0.75,V177&lt;=1),"0.75 to 1",AND(V177&gt;1,V177&lt;=2),"1 to 2",AND(V177&gt;2,V177&lt;=3),"2 to 3",AND(V177&gt;3,V177&lt;=4),"3 to 4",AND(V177&gt;4,V177&lt;=5),"4 to 5",AND(V177&gt;5,V177&lt;=10),"5 to 10",V177&gt;10,"10+")</f>
        <v>#N/A</v>
      </c>
      <c r="V177" s="10">
        <f>_xlfn.XLOOKUP($E177,'Raw Data'!$E:$E,'Raw Data'!V:V,"ERROR",0,1)</f>
        <v>0</v>
      </c>
      <c r="W177" s="15" t="e">
        <f t="array" ref="W177">_xlfn.IFS(AND(X177&gt;0,X177&lt;=0.05),"0 to 0.05",AND(X177&gt;0.05,X177&lt;=0.1),"0.05 to 0.1",AND(X177&gt;0.1,X177&lt;=0.2),"0.1 to 0.2",AND(X177&gt;0.2,X177&lt;=0.3),"0.2 to 0.3",AND(X177&gt;0.3,X177&lt;=0.4),"0.3 to 0.4",AND(X177&gt;0.4,X177&lt;=0.5),"0.4 to 0.5",AND(X177&gt;0.5,X177&lt;=0.75),"0.5 to 0.75",AND(X177&gt;0.75,X177&lt;=1),"0.75 to 1",AND(X177&gt;1,X177&lt;=2),"1 to 2",AND(X177&gt;2,X177&lt;=3),"2 to 3",AND(X177&gt;3,X177&lt;=4),"3 to 4",AND(X177&gt;4,X177&lt;=5),"4 to 5",AND(X177&gt;5,X177&lt;=10),"5 to 10",X177&gt;10,"10+")</f>
        <v>#DIV/0!</v>
      </c>
      <c r="X177" s="16" t="e">
        <f t="shared" si="7"/>
        <v>#DIV/0!</v>
      </c>
      <c r="Y177" s="5" t="e">
        <f t="array" ref="Y177">_xlfn.IFS(AND(Z177&gt;0,Z177&lt;=1),"0 to 1",AND(Z177&gt;1,Z177&lt;=2),"1 to 2",AND(Z177&gt;2,Z177&lt;=4),"2 to 4",AND(Z177&gt;4,Z177&lt;=6),"4 to 6",AND(Z177&gt;6,Z177&lt;=8),"6 to 8",AND(Z177&gt;8,Z177&lt;=10),"8 to 10",AND(Z177&gt;10,Z177&lt;=15),"10 to 15",AND(Z177&gt;15,Z177&lt;=20),"15 to 20",AND(Z177&gt;20,Z177&lt;=25),"20 to 25",AND(Z177&gt;25,Z177&lt;=30),"25 to 30",AND(Z177&gt;30,Z177&lt;=40),"30 to 40",AND(Z177&gt;40,Z177&lt;=50),"40 to 50",Z177&gt;50,"50+")</f>
        <v>#N/A</v>
      </c>
      <c r="Z177" s="9">
        <f>_xlfn.XLOOKUP($E177,'Raw Data'!$E:$E,'Raw Data'!Z:Z,"ERROR",0,1)</f>
        <v>0</v>
      </c>
      <c r="AA177" s="9">
        <f>_xlfn.XLOOKUP($E177,'Raw Data'!$E:$E,'Raw Data'!AA:AA,"ERROR",0,1)</f>
        <v>0</v>
      </c>
    </row>
    <row r="178" hidden="1" spans="1:27">
      <c r="A178" s="5" t="str">
        <f>_xlfn.XLOOKUP($E178,'Raw Data'!$E:$E,'Raw Data'!A:A,"ERROR",0,1)</f>
        <v>AE</v>
      </c>
      <c r="B178" s="5" t="str">
        <f>_xlfn.XLOOKUP($E178,'Raw Data'!$E:$E,'Raw Data'!B:B,"ERROR",0,1)</f>
        <v>Hair Mousses</v>
      </c>
      <c r="C178" s="5" t="str">
        <f>_xlfn.XLOOKUP($E178,'Raw Data'!$E:$E,'Raw Data'!C:C,"ERROR",0,1)</f>
        <v>kÃ©rastase</v>
      </c>
      <c r="D178" s="5" t="str">
        <f>_xlfn.XLOOKUP($E178,'Raw Data'!$E:$E,'Raw Data'!D:D,"ERROR",0,1)</f>
        <v>www.amazon.ae/dp/B00MQHR10C</v>
      </c>
      <c r="E178" s="5" t="s">
        <v>377</v>
      </c>
      <c r="F178" s="9" t="str">
        <f>_xlfn.XLOOKUP($E178,'Raw Data'!$E:$E,'Raw Data'!F:F,"ERROR",0,1)</f>
        <v>Kerastase K Mousse Bouffante Luxurious Volumizing 5 fl oz (150 ml)</v>
      </c>
      <c r="G178" s="10">
        <f>_xlfn.XLOOKUP($E178,'Raw Data'!$E:$E,'Raw Data'!G:G,"ERROR",0,1)</f>
        <v>1</v>
      </c>
      <c r="H178" s="9">
        <f>_xlfn.XLOOKUP($E178,'Raw Data'!$E:$E,'Raw Data'!H:H,"ERROR",0,1)</f>
        <v>407.94</v>
      </c>
      <c r="I178" s="9">
        <f>_xlfn.XLOOKUP($E178,'Raw Data'!$E:$E,'Raw Data'!I:I,"ERROR",0,1)</f>
        <v>0.000546158682593604</v>
      </c>
      <c r="J178" s="9" t="str">
        <f>_xlfn.XLOOKUP($E178,'Raw Data'!$E:$E,'Raw Data'!J:J,"ERROR",0,1)</f>
        <v>No</v>
      </c>
      <c r="K178" s="14" t="str">
        <f t="array" ref="K178">_xlfn.IFS(AND(L178&gt;0,L178&lt;=5),"0 to 5",AND(L178&gt;5,L178&lt;=10),"5 to 10",AND(L178&gt;10,L178&lt;=15),"10 to 15",AND(L178&gt;15,L178&lt;=20),"15 to 20",AND(L178&gt;20,L178&lt;=30),"20 to 30",AND(L178&gt;30,L178&lt;=40),"30 to 40",AND(L178&gt;40,L178&lt;=50),"40 to 50",AND(L178&gt;50,L178&lt;=75),"50 to 75",AND(L178&gt;75,L178&lt;=100),"75 to 100",AND(L178&gt;100,L178&lt;=150),"100 to 150",AND(L178&gt;150,L178&lt;=200),"150 to 200",AND(L178&gt;200,L178&lt;=250),"200 to 250",AND(L178&gt;250,L178&lt;=300),"250 to 300",AND(L178&gt;300,L178&lt;=400),"300 to 400",AND(L178&gt;400,L178&lt;=500),"400 to 500",L178&gt;500,"500+")</f>
        <v>150 to 200</v>
      </c>
      <c r="L178" s="9">
        <f>_xlfn.XLOOKUP($E178,'Raw Data'!$E:$E,'Raw Data'!L:L,"ERROR",0,1)</f>
        <v>167</v>
      </c>
      <c r="M178" s="14" t="str">
        <f t="array" ref="M178">_xlfn.IFS(AND(N178&gt;0,N178&lt;=5),"0 to 5",AND(N178&gt;5,N178&lt;=10),"5 to 10",AND(N178&gt;10,N178&lt;=15),"10 to 15",AND(N178&gt;15,N178&lt;=20),"15 to 20",AND(N178&gt;20,N178&lt;=30),"20 to 30",AND(N178&gt;30,N178&lt;=40),"30 to 40",AND(N178&gt;40,N178&lt;=50),"40 to 50",AND(N178&gt;50,N178&lt;=75),"50 to 75",AND(N178&gt;75,N178&lt;=100),"75 to 100",AND(N178&gt;100,N178&lt;=150),"100 to 150",AND(N178&gt;150,N178&lt;=200),"150 to 200",AND(N178&gt;200,N178&lt;=250),"200 to 250",AND(N178&gt;250,N178&lt;=300),"250 to 300",AND(N178&gt;300,N178&lt;=400),"300 to 400",AND(N178&gt;400,N178&lt;=500),"400 to 500",N178&gt;500,"500+")</f>
        <v>150 to 200</v>
      </c>
      <c r="N178" s="9">
        <f>_xlfn.XLOOKUP($E178,'Raw Data'!$E:$E,'Raw Data'!N:N,"ERROR",0,1)</f>
        <v>167</v>
      </c>
      <c r="O178" s="14" t="str">
        <f t="array" ref="O178">_xlfn.IFS(P178=0,"No Discount",AND(P178&gt;0,P178&lt;=0.02),"0% to 2%",AND(P178&gt;0.02,P178&lt;=0.04),"2% to 4%",AND(P178&gt;0.04,P178&lt;=0.06),"4% to 6%",AND(P178&gt;0.06,P178&lt;=0.08),"6% to 8%",AND(P178&gt;0.08,P178&lt;=0.1),"8% to 10%",AND(P178&gt;0.1,P178&lt;=0.15),"10% to 15%",AND(P178&gt;0.15,P178&lt;=0.2),"15% to 20%",AND(P178&gt;0.2,P178&lt;=0.25),"20% to 25%",AND(P178&gt;0.25,P178&lt;=0.3),"25% to 30%",AND(P178&gt;0.3,P178&lt;=0.4),"30% to 40%",AND(P178&gt;0.4,P178&lt;=0.5),"40% to 50%",AND(P178&gt;0.5,P178&lt;=0.75),"50% to 75%",AND(P178&gt;0.75,P178&lt;=1),"75% to 100%")</f>
        <v>No Discount</v>
      </c>
      <c r="P178" s="10">
        <f>_xlfn.XLOOKUP($E178,'Raw Data'!$E:$E,'Raw Data'!P:P,"ERROR",0,1)</f>
        <v>0</v>
      </c>
      <c r="Q178" s="9">
        <f>_xlfn.XLOOKUP($E178,'Raw Data'!$E:$E,'Raw Data'!Q:Q,"ERROR",0,1)</f>
        <v>5</v>
      </c>
      <c r="R178" s="9" t="str">
        <f>_xlfn.XLOOKUP($E178,'Raw Data'!$E:$E,'Raw Data'!R:R,"ERROR",0,1)</f>
        <v>fl oz</v>
      </c>
      <c r="S178" s="5" t="str">
        <f t="array" ref="S178">_xlfn.IFS(AND(T178&gt;0,T178&lt;=0.05),"0 to 0.05",AND(T178&gt;0.05,T178&lt;=0.1),"0.05 to 0.1",AND(T178&gt;0.1,T178&lt;=0.2),"0.1 to 0.2",AND(T178&gt;0.2,T178&lt;=0.3),"0.2 to 0.3",AND(T178&gt;0.3,T178&lt;=0.4),"0.3 to 0.4",AND(T178&gt;0.4,T178&lt;=0.5),"0.4 to 0.5",AND(T178&gt;0.5,T178&lt;=0.75),"0.5 to 0.75",AND(T178&gt;0.75,T178&lt;=1),"0.75 to 1",AND(T178&gt;1,T178&lt;=2),"1 to 2",AND(T178&gt;2,T178&lt;=3),"2 to 3",AND(T178&gt;3,T178&lt;=4),"3 to 4",AND(T178&gt;4,T178&lt;=5),"4 to 5",AND(T178&gt;5,T178&lt;=10),"5 to 10",T178&gt;10,"10+")</f>
        <v>1 to 2</v>
      </c>
      <c r="T178" s="10">
        <f>_xlfn.XLOOKUP($E178,'Raw Data'!$E:$E,'Raw Data'!T:T,"ERROR",0,1)</f>
        <v>1.08607996670222</v>
      </c>
      <c r="U178" s="15" t="str">
        <f t="array" ref="U178">_xlfn.IFS(AND(V178&gt;0,V178&lt;=0.05),"0 to 0.05",AND(V178&gt;0.05,V178&lt;=0.1),"0.05 to 0.1",AND(V178&gt;0.1,V178&lt;=0.2),"0.1 to 0.2",AND(V178&gt;0.2,V178&lt;=0.3),"0.2 to 0.3",AND(V178&gt;0.3,V178&lt;=0.4),"0.3 to 0.4",AND(V178&gt;0.4,V178&lt;=0.5),"0.4 to 0.5",AND(V178&gt;0.5,V178&lt;=0.75),"0.5 to 0.75",AND(V178&gt;0.75,V178&lt;=1),"0.75 to 1",AND(V178&gt;1,V178&lt;=2),"1 to 2",AND(V178&gt;2,V178&lt;=3),"2 to 3",AND(V178&gt;3,V178&lt;=4),"3 to 4",AND(V178&gt;4,V178&lt;=5),"4 to 5",AND(V178&gt;5,V178&lt;=10),"5 to 10",V178&gt;10,"10+")</f>
        <v>0.2 to 0.3</v>
      </c>
      <c r="V178" s="10">
        <f>_xlfn.XLOOKUP($E178,'Raw Data'!$E:$E,'Raw Data'!V:V,"ERROR",0,1)</f>
        <v>0.293241591009599</v>
      </c>
      <c r="W178" s="15" t="str">
        <f t="array" ref="W178">_xlfn.IFS(AND(X178&gt;0,X178&lt;=0.05),"0 to 0.05",AND(X178&gt;0.05,X178&lt;=0.1),"0.05 to 0.1",AND(X178&gt;0.1,X178&lt;=0.2),"0.1 to 0.2",AND(X178&gt;0.2,X178&lt;=0.3),"0.2 to 0.3",AND(X178&gt;0.3,X178&lt;=0.4),"0.3 to 0.4",AND(X178&gt;0.4,X178&lt;=0.5),"0.4 to 0.5",AND(X178&gt;0.5,X178&lt;=0.75),"0.5 to 0.75",AND(X178&gt;0.75,X178&lt;=1),"0.75 to 1",AND(X178&gt;1,X178&lt;=2),"1 to 2",AND(X178&gt;2,X178&lt;=3),"2 to 3",AND(X178&gt;3,X178&lt;=4),"3 to 4",AND(X178&gt;4,X178&lt;=5),"4 to 5",AND(X178&gt;5,X178&lt;=10),"5 to 10",X178&gt;10,"10+")</f>
        <v>0.2 to 0.3</v>
      </c>
      <c r="X178" s="16">
        <f t="shared" si="7"/>
        <v>0.293241591009599</v>
      </c>
      <c r="Y178" s="5" t="str">
        <f t="array" ref="Y178">_xlfn.IFS(AND(Z178&gt;0,Z178&lt;=1),"0 to 1",AND(Z178&gt;1,Z178&lt;=2),"1 to 2",AND(Z178&gt;2,Z178&lt;=4),"2 to 4",AND(Z178&gt;4,Z178&lt;=6),"4 to 6",AND(Z178&gt;6,Z178&lt;=8),"6 to 8",AND(Z178&gt;8,Z178&lt;=10),"8 to 10",AND(Z178&gt;10,Z178&lt;=15),"10 to 15",AND(Z178&gt;15,Z178&lt;=20),"15 to 20",AND(Z178&gt;20,Z178&lt;=25),"20 to 25",AND(Z178&gt;25,Z178&lt;=30),"25 to 30",AND(Z178&gt;30,Z178&lt;=40),"30 to 40",AND(Z178&gt;40,Z178&lt;=50),"40 to 50",Z178&gt;50,"50+")</f>
        <v>4 to 6</v>
      </c>
      <c r="Z178" s="9">
        <f>_xlfn.XLOOKUP($E178,'Raw Data'!$E:$E,'Raw Data'!Z:Z,"ERROR",0,1)</f>
        <v>5.2</v>
      </c>
      <c r="AA178" s="9" t="str">
        <f>_xlfn.XLOOKUP($E178,'Raw Data'!$E:$E,'Raw Data'!AA:AA,"ERROR",0,1)</f>
        <v>oz</v>
      </c>
    </row>
    <row r="179" hidden="1" spans="1:27">
      <c r="A179" s="5" t="str">
        <f>_xlfn.XLOOKUP($E179,'Raw Data'!$E:$E,'Raw Data'!A:A,"ERROR",0,1)</f>
        <v>AE</v>
      </c>
      <c r="B179" s="5" t="str">
        <f>_xlfn.XLOOKUP($E179,'Raw Data'!$E:$E,'Raw Data'!B:B,"ERROR",0,1)</f>
        <v>Hair Mousses</v>
      </c>
      <c r="C179" s="5" t="str">
        <f>_xlfn.XLOOKUP($E179,'Raw Data'!$E:$E,'Raw Data'!C:C,"ERROR",0,1)</f>
        <v>charles worthington</v>
      </c>
      <c r="D179" s="5" t="str">
        <f>_xlfn.XLOOKUP($E179,'Raw Data'!$E:$E,'Raw Data'!D:D,"ERROR",0,1)</f>
        <v>www.amazon.ae/dp/B091B63BKR</v>
      </c>
      <c r="E179" s="5" t="s">
        <v>378</v>
      </c>
      <c r="F179" s="9" t="str">
        <f>_xlfn.XLOOKUP($E179,'Raw Data'!$E:$E,'Raw Data'!F:F,"ERROR",0,1)</f>
        <v>Charles Worthington Thicker and Fuller Densifying Mousse, Hair Thickening Mousse for Fine Hair, Hair Thickening Products for Women and Men, Salon Hair Repair, 200 ml</v>
      </c>
      <c r="G179" s="10">
        <f>_xlfn.XLOOKUP($E179,'Raw Data'!$E:$E,'Raw Data'!G:G,"ERROR",0,1)</f>
        <v>4</v>
      </c>
      <c r="H179" s="9">
        <f>_xlfn.XLOOKUP($E179,'Raw Data'!$E:$E,'Raw Data'!H:H,"ERROR",0,1)</f>
        <v>407.93</v>
      </c>
      <c r="I179" s="9">
        <f>_xlfn.XLOOKUP($E179,'Raw Data'!$E:$E,'Raw Data'!I:I,"ERROR",0,1)</f>
        <v>0.000546145294382529</v>
      </c>
      <c r="J179" s="9" t="str">
        <f>_xlfn.XLOOKUP($E179,'Raw Data'!$E:$E,'Raw Data'!J:J,"ERROR",0,1)</f>
        <v>No</v>
      </c>
      <c r="K179" s="14" t="str">
        <f t="array" ref="K179">_xlfn.IFS(AND(L179&gt;0,L179&lt;=5),"0 to 5",AND(L179&gt;5,L179&lt;=10),"5 to 10",AND(L179&gt;10,L179&lt;=15),"10 to 15",AND(L179&gt;15,L179&lt;=20),"15 to 20",AND(L179&gt;20,L179&lt;=30),"20 to 30",AND(L179&gt;30,L179&lt;=40),"30 to 40",AND(L179&gt;40,L179&lt;=50),"40 to 50",AND(L179&gt;50,L179&lt;=75),"50 to 75",AND(L179&gt;75,L179&lt;=100),"75 to 100",AND(L179&gt;100,L179&lt;=150),"100 to 150",AND(L179&gt;150,L179&lt;=200),"150 to 200",AND(L179&gt;200,L179&lt;=250),"200 to 250",AND(L179&gt;250,L179&lt;=300),"250 to 300",AND(L179&gt;300,L179&lt;=400),"300 to 400",AND(L179&gt;400,L179&lt;=500),"400 to 500",L179&gt;500,"500+")</f>
        <v>100 to 150</v>
      </c>
      <c r="L179" s="9">
        <f>_xlfn.XLOOKUP($E179,'Raw Data'!$E:$E,'Raw Data'!L:L,"ERROR",0,1)</f>
        <v>102.82</v>
      </c>
      <c r="M179" s="14" t="str">
        <f t="array" ref="M179">_xlfn.IFS(AND(N179&gt;0,N179&lt;=5),"0 to 5",AND(N179&gt;5,N179&lt;=10),"5 to 10",AND(N179&gt;10,N179&lt;=15),"10 to 15",AND(N179&gt;15,N179&lt;=20),"15 to 20",AND(N179&gt;20,N179&lt;=30),"20 to 30",AND(N179&gt;30,N179&lt;=40),"30 to 40",AND(N179&gt;40,N179&lt;=50),"40 to 50",AND(N179&gt;50,N179&lt;=75),"50 to 75",AND(N179&gt;75,N179&lt;=100),"75 to 100",AND(N179&gt;100,N179&lt;=150),"100 to 150",AND(N179&gt;150,N179&lt;=200),"150 to 200",AND(N179&gt;200,N179&lt;=250),"200 to 250",AND(N179&gt;250,N179&lt;=300),"250 to 300",AND(N179&gt;300,N179&lt;=400),"300 to 400",AND(N179&gt;400,N179&lt;=500),"400 to 500",N179&gt;500,"500+")</f>
        <v>100 to 150</v>
      </c>
      <c r="N179" s="9">
        <f>_xlfn.XLOOKUP($E179,'Raw Data'!$E:$E,'Raw Data'!N:N,"ERROR",0,1)</f>
        <v>114.31</v>
      </c>
      <c r="O179" s="14" t="str">
        <f t="array" ref="O179">_xlfn.IFS(P179=0,"No Discount",AND(P179&gt;0,P179&lt;=0.02),"0% to 2%",AND(P179&gt;0.02,P179&lt;=0.04),"2% to 4%",AND(P179&gt;0.04,P179&lt;=0.06),"4% to 6%",AND(P179&gt;0.06,P179&lt;=0.08),"6% to 8%",AND(P179&gt;0.08,P179&lt;=0.1),"8% to 10%",AND(P179&gt;0.1,P179&lt;=0.15),"10% to 15%",AND(P179&gt;0.15,P179&lt;=0.2),"15% to 20%",AND(P179&gt;0.2,P179&lt;=0.25),"20% to 25%",AND(P179&gt;0.25,P179&lt;=0.3),"25% to 30%",AND(P179&gt;0.3,P179&lt;=0.4),"30% to 40%",AND(P179&gt;0.4,P179&lt;=0.5),"40% to 50%",AND(P179&gt;0.5,P179&lt;=0.75),"50% to 75%",AND(P179&gt;0.75,P179&lt;=1),"75% to 100%")</f>
        <v>10% to 15%</v>
      </c>
      <c r="P179" s="10">
        <f>_xlfn.XLOOKUP($E179,'Raw Data'!$E:$E,'Raw Data'!P:P,"ERROR",0,1)</f>
        <v>0.100516140320182</v>
      </c>
      <c r="Q179" s="9">
        <f>_xlfn.XLOOKUP($E179,'Raw Data'!$E:$E,'Raw Data'!Q:Q,"ERROR",0,1)</f>
        <v>200</v>
      </c>
      <c r="R179" s="9" t="str">
        <f>_xlfn.XLOOKUP($E179,'Raw Data'!$E:$E,'Raw Data'!R:R,"ERROR",0,1)</f>
        <v>ml</v>
      </c>
      <c r="S179" s="5" t="str">
        <f t="array" ref="S179">_xlfn.IFS(AND(T179&gt;0,T179&lt;=0.05),"0 to 0.05",AND(T179&gt;0.05,T179&lt;=0.1),"0.05 to 0.1",AND(T179&gt;0.1,T179&lt;=0.2),"0.1 to 0.2",AND(T179&gt;0.2,T179&lt;=0.3),"0.2 to 0.3",AND(T179&gt;0.3,T179&lt;=0.4),"0.3 to 0.4",AND(T179&gt;0.4,T179&lt;=0.5),"0.4 to 0.5",AND(T179&gt;0.5,T179&lt;=0.75),"0.5 to 0.75",AND(T179&gt;0.75,T179&lt;=1),"0.75 to 1",AND(T179&gt;1,T179&lt;=2),"1 to 2",AND(T179&gt;2,T179&lt;=3),"2 to 3",AND(T179&gt;3,T179&lt;=4),"3 to 4",AND(T179&gt;4,T179&lt;=5),"4 to 5",AND(T179&gt;5,T179&lt;=10),"5 to 10",T179&gt;10,"10+")</f>
        <v>0.5 to 0.75</v>
      </c>
      <c r="T179" s="10">
        <f>_xlfn.XLOOKUP($E179,'Raw Data'!$E:$E,'Raw Data'!T:T,"ERROR",0,1)</f>
        <v>0.514374676077025</v>
      </c>
      <c r="U179" s="15" t="str">
        <f t="array" ref="U179">_xlfn.IFS(AND(V179&gt;0,V179&lt;=0.05),"0 to 0.05",AND(V179&gt;0.05,V179&lt;=0.1),"0.05 to 0.1",AND(V179&gt;0.1,V179&lt;=0.2),"0.1 to 0.2",AND(V179&gt;0.2,V179&lt;=0.3),"0.2 to 0.3",AND(V179&gt;0.3,V179&lt;=0.4),"0.3 to 0.4",AND(V179&gt;0.4,V179&lt;=0.5),"0.4 to 0.5",AND(V179&gt;0.5,V179&lt;=0.75),"0.5 to 0.75",AND(V179&gt;0.75,V179&lt;=1),"0.75 to 1",AND(V179&gt;1,V179&lt;=2),"1 to 2",AND(V179&gt;2,V179&lt;=3),"2 to 3",AND(V179&gt;3,V179&lt;=4),"3 to 4",AND(V179&gt;4,V179&lt;=5),"4 to 5",AND(V179&gt;5,V179&lt;=10),"5 to 10",V179&gt;10,"10+")</f>
        <v>0.1 to 0.2</v>
      </c>
      <c r="V179" s="10">
        <f>_xlfn.XLOOKUP($E179,'Raw Data'!$E:$E,'Raw Data'!V:V,"ERROR",0,1)</f>
        <v>0.154400950107357</v>
      </c>
      <c r="W179" s="15" t="str">
        <f t="array" ref="W179">_xlfn.IFS(AND(X179&gt;0,X179&lt;=0.05),"0 to 0.05",AND(X179&gt;0.05,X179&lt;=0.1),"0.05 to 0.1",AND(X179&gt;0.1,X179&lt;=0.2),"0.1 to 0.2",AND(X179&gt;0.2,X179&lt;=0.3),"0.2 to 0.3",AND(X179&gt;0.3,X179&lt;=0.4),"0.3 to 0.4",AND(X179&gt;0.4,X179&lt;=0.5),"0.4 to 0.5",AND(X179&gt;0.5,X179&lt;=0.75),"0.5 to 0.75",AND(X179&gt;0.75,X179&lt;=1),"0.75 to 1",AND(X179&gt;1,X179&lt;=2),"1 to 2",AND(X179&gt;2,X179&lt;=3),"2 to 3",AND(X179&gt;3,X179&lt;=4),"3 to 4",AND(X179&gt;4,X179&lt;=5),"4 to 5",AND(X179&gt;5,X179&lt;=10),"5 to 10",X179&gt;10,"10+")</f>
        <v>0.1 to 0.2</v>
      </c>
      <c r="X179" s="16">
        <f t="shared" si="7"/>
        <v>0.138881162540797</v>
      </c>
      <c r="Y179" s="5" t="str">
        <f t="array" ref="Y179">_xlfn.IFS(AND(Z179&gt;0,Z179&lt;=1),"0 to 1",AND(Z179&gt;1,Z179&lt;=2),"1 to 2",AND(Z179&gt;2,Z179&lt;=4),"2 to 4",AND(Z179&gt;4,Z179&lt;=6),"4 to 6",AND(Z179&gt;6,Z179&lt;=8),"6 to 8",AND(Z179&gt;8,Z179&lt;=10),"8 to 10",AND(Z179&gt;10,Z179&lt;=15),"10 to 15",AND(Z179&gt;15,Z179&lt;=20),"15 to 20",AND(Z179&gt;20,Z179&lt;=25),"20 to 25",AND(Z179&gt;25,Z179&lt;=30),"25 to 30",AND(Z179&gt;30,Z179&lt;=40),"30 to 40",AND(Z179&gt;40,Z179&lt;=50),"40 to 50",Z179&gt;50,"50+")</f>
        <v>6 to 8</v>
      </c>
      <c r="Z179" s="9">
        <f>_xlfn.XLOOKUP($E179,'Raw Data'!$E:$E,'Raw Data'!Z:Z,"ERROR",0,1)</f>
        <v>6.76</v>
      </c>
      <c r="AA179" s="9" t="str">
        <f>_xlfn.XLOOKUP($E179,'Raw Data'!$E:$E,'Raw Data'!AA:AA,"ERROR",0,1)</f>
        <v>oz</v>
      </c>
    </row>
    <row r="180" hidden="1" spans="1:27">
      <c r="A180" s="5" t="str">
        <f>_xlfn.XLOOKUP($E180,'Raw Data'!$E:$E,'Raw Data'!A:A,"ERROR",0,1)</f>
        <v>AE</v>
      </c>
      <c r="B180" s="5" t="str">
        <f>_xlfn.XLOOKUP($E180,'Raw Data'!$E:$E,'Raw Data'!B:B,"ERROR",0,1)</f>
        <v>Hair Mousses</v>
      </c>
      <c r="C180" s="5" t="str">
        <f>_xlfn.XLOOKUP($E180,'Raw Data'!$E:$E,'Raw Data'!C:C,"ERROR",0,1)</f>
        <v>Unite </v>
      </c>
      <c r="D180" s="5" t="str">
        <f>_xlfn.XLOOKUP($E180,'Raw Data'!$E:$E,'Raw Data'!D:D,"ERROR",0,1)</f>
        <v>www.amazon.ae/dp/B00Q923ZN2</v>
      </c>
      <c r="E180" s="5" t="s">
        <v>379</v>
      </c>
      <c r="F180" s="9" t="str">
        <f>_xlfn.XLOOKUP($E180,'Raw Data'!$E:$E,'Raw Data'!F:F,"ERROR",0,1)</f>
        <v>UNITE  Hair  ELEVATE  Mousse  - Volumizing Foam, 6 Oz (Pack of 1)</v>
      </c>
      <c r="G180" s="10">
        <f>_xlfn.XLOOKUP($E180,'Raw Data'!$E:$E,'Raw Data'!G:G,"ERROR",0,1)</f>
        <v>3</v>
      </c>
      <c r="H180" s="9">
        <f>_xlfn.XLOOKUP($E180,'Raw Data'!$E:$E,'Raw Data'!H:H,"ERROR",0,1)</f>
        <v>404.15</v>
      </c>
      <c r="I180" s="9">
        <f>_xlfn.XLOOKUP($E180,'Raw Data'!$E:$E,'Raw Data'!I:I,"ERROR",0,1)</f>
        <v>0.000541084550596179</v>
      </c>
      <c r="J180" s="9" t="str">
        <f>_xlfn.XLOOKUP($E180,'Raw Data'!$E:$E,'Raw Data'!J:J,"ERROR",0,1)</f>
        <v>No</v>
      </c>
      <c r="K180" s="14" t="str">
        <f t="array" ref="K180">_xlfn.IFS(AND(L180&gt;0,L180&lt;=5),"0 to 5",AND(L180&gt;5,L180&lt;=10),"5 to 10",AND(L180&gt;10,L180&lt;=15),"10 to 15",AND(L180&gt;15,L180&lt;=20),"15 to 20",AND(L180&gt;20,L180&lt;=30),"20 to 30",AND(L180&gt;30,L180&lt;=40),"30 to 40",AND(L180&gt;40,L180&lt;=50),"40 to 50",AND(L180&gt;50,L180&lt;=75),"50 to 75",AND(L180&gt;75,L180&lt;=100),"75 to 100",AND(L180&gt;100,L180&lt;=150),"100 to 150",AND(L180&gt;150,L180&lt;=200),"150 to 200",AND(L180&gt;200,L180&lt;=250),"200 to 250",AND(L180&gt;250,L180&lt;=300),"250 to 300",AND(L180&gt;300,L180&lt;=400),"300 to 400",AND(L180&gt;400,L180&lt;=500),"400 to 500",L180&gt;500,"500+")</f>
        <v>150 to 200</v>
      </c>
      <c r="L180" s="9">
        <f>_xlfn.XLOOKUP($E180,'Raw Data'!$E:$E,'Raw Data'!L:L,"ERROR",0,1)</f>
        <v>160</v>
      </c>
      <c r="M180" s="14" t="str">
        <f t="array" ref="M180">_xlfn.IFS(AND(N180&gt;0,N180&lt;=5),"0 to 5",AND(N180&gt;5,N180&lt;=10),"5 to 10",AND(N180&gt;10,N180&lt;=15),"10 to 15",AND(N180&gt;15,N180&lt;=20),"15 to 20",AND(N180&gt;20,N180&lt;=30),"20 to 30",AND(N180&gt;30,N180&lt;=40),"30 to 40",AND(N180&gt;40,N180&lt;=50),"40 to 50",AND(N180&gt;50,N180&lt;=75),"50 to 75",AND(N180&gt;75,N180&lt;=100),"75 to 100",AND(N180&gt;100,N180&lt;=150),"100 to 150",AND(N180&gt;150,N180&lt;=200),"150 to 200",AND(N180&gt;200,N180&lt;=250),"200 to 250",AND(N180&gt;250,N180&lt;=300),"250 to 300",AND(N180&gt;300,N180&lt;=400),"300 to 400",AND(N180&gt;400,N180&lt;=500),"400 to 500",N180&gt;500,"500+")</f>
        <v>150 to 200</v>
      </c>
      <c r="N180" s="9">
        <f>_xlfn.XLOOKUP($E180,'Raw Data'!$E:$E,'Raw Data'!N:N,"ERROR",0,1)</f>
        <v>160</v>
      </c>
      <c r="O180" s="14" t="str">
        <f t="array" ref="O180">_xlfn.IFS(P180=0,"No Discount",AND(P180&gt;0,P180&lt;=0.02),"0% to 2%",AND(P180&gt;0.02,P180&lt;=0.04),"2% to 4%",AND(P180&gt;0.04,P180&lt;=0.06),"4% to 6%",AND(P180&gt;0.06,P180&lt;=0.08),"6% to 8%",AND(P180&gt;0.08,P180&lt;=0.1),"8% to 10%",AND(P180&gt;0.1,P180&lt;=0.15),"10% to 15%",AND(P180&gt;0.15,P180&lt;=0.2),"15% to 20%",AND(P180&gt;0.2,P180&lt;=0.25),"20% to 25%",AND(P180&gt;0.25,P180&lt;=0.3),"25% to 30%",AND(P180&gt;0.3,P180&lt;=0.4),"30% to 40%",AND(P180&gt;0.4,P180&lt;=0.5),"40% to 50%",AND(P180&gt;0.5,P180&lt;=0.75),"50% to 75%",AND(P180&gt;0.75,P180&lt;=1),"75% to 100%")</f>
        <v>No Discount</v>
      </c>
      <c r="P180" s="10">
        <f>_xlfn.XLOOKUP($E180,'Raw Data'!$E:$E,'Raw Data'!P:P,"ERROR",0,1)</f>
        <v>0</v>
      </c>
      <c r="Q180" s="9">
        <f>_xlfn.XLOOKUP($E180,'Raw Data'!$E:$E,'Raw Data'!Q:Q,"ERROR",0,1)</f>
        <v>6</v>
      </c>
      <c r="R180" s="9" t="str">
        <f>_xlfn.XLOOKUP($E180,'Raw Data'!$E:$E,'Raw Data'!R:R,"ERROR",0,1)</f>
        <v>oz</v>
      </c>
      <c r="S180" s="5" t="str">
        <f t="array" ref="S180">_xlfn.IFS(AND(T180&gt;0,T180&lt;=0.05),"0 to 0.05",AND(T180&gt;0.05,T180&lt;=0.1),"0.05 to 0.1",AND(T180&gt;0.1,T180&lt;=0.2),"0.1 to 0.2",AND(T180&gt;0.2,T180&lt;=0.3),"0.2 to 0.3",AND(T180&gt;0.3,T180&lt;=0.4),"0.3 to 0.4",AND(T180&gt;0.4,T180&lt;=0.5),"0.4 to 0.5",AND(T180&gt;0.5,T180&lt;=0.75),"0.5 to 0.75",AND(T180&gt;0.75,T180&lt;=1),"0.75 to 1",AND(T180&gt;1,T180&lt;=2),"1 to 2",AND(T180&gt;2,T180&lt;=3),"2 to 3",AND(T180&gt;3,T180&lt;=4),"3 to 4",AND(T180&gt;4,T180&lt;=5),"4 to 5",AND(T180&gt;5,T180&lt;=10),"5 to 10",T180&gt;10,"10+")</f>
        <v>0.75 to 1</v>
      </c>
      <c r="T180" s="10">
        <f>_xlfn.XLOOKUP($E180,'Raw Data'!$E:$E,'Raw Data'!T:T,"ERROR",0,1)</f>
        <v>0.901814902491264</v>
      </c>
      <c r="U180" s="15" t="str">
        <f t="array" ref="U180">_xlfn.IFS(AND(V180&gt;0,V180&lt;=0.05),"0 to 0.05",AND(V180&gt;0.05,V180&lt;=0.1),"0.05 to 0.1",AND(V180&gt;0.1,V180&lt;=0.2),"0.1 to 0.2",AND(V180&gt;0.2,V180&lt;=0.3),"0.2 to 0.3",AND(V180&gt;0.3,V180&lt;=0.4),"0.3 to 0.4",AND(V180&gt;0.4,V180&lt;=0.5),"0.4 to 0.5",AND(V180&gt;0.5,V180&lt;=0.75),"0.5 to 0.75",AND(V180&gt;0.75,V180&lt;=1),"0.75 to 1",AND(V180&gt;1,V180&lt;=2),"1 to 2",AND(V180&gt;2,V180&lt;=3),"2 to 3",AND(V180&gt;3,V180&lt;=4),"3 to 4",AND(V180&gt;4,V180&lt;=5),"4 to 5",AND(V180&gt;5,V180&lt;=10),"5 to 10",V180&gt;10,"10+")</f>
        <v>0.2 to 0.3</v>
      </c>
      <c r="V180" s="10">
        <f>_xlfn.XLOOKUP($E180,'Raw Data'!$E:$E,'Raw Data'!V:V,"ERROR",0,1)</f>
        <v>0.243490023672641</v>
      </c>
      <c r="W180" s="15" t="str">
        <f t="array" ref="W180">_xlfn.IFS(AND(X180&gt;0,X180&lt;=0.05),"0 to 0.05",AND(X180&gt;0.05,X180&lt;=0.1),"0.05 to 0.1",AND(X180&gt;0.1,X180&lt;=0.2),"0.1 to 0.2",AND(X180&gt;0.2,X180&lt;=0.3),"0.2 to 0.3",AND(X180&gt;0.3,X180&lt;=0.4),"0.3 to 0.4",AND(X180&gt;0.4,X180&lt;=0.5),"0.4 to 0.5",AND(X180&gt;0.5,X180&lt;=0.75),"0.5 to 0.75",AND(X180&gt;0.75,X180&lt;=1),"0.75 to 1",AND(X180&gt;1,X180&lt;=2),"1 to 2",AND(X180&gt;2,X180&lt;=3),"2 to 3",AND(X180&gt;3,X180&lt;=4),"3 to 4",AND(X180&gt;4,X180&lt;=5),"4 to 5",AND(X180&gt;5,X180&lt;=10),"5 to 10",X180&gt;10,"10+")</f>
        <v>0.2 to 0.3</v>
      </c>
      <c r="X180" s="16">
        <f t="shared" si="7"/>
        <v>0.243490023672641</v>
      </c>
      <c r="Y180" s="5" t="str">
        <f t="array" ref="Y180">_xlfn.IFS(AND(Z180&gt;0,Z180&lt;=1),"0 to 1",AND(Z180&gt;1,Z180&lt;=2),"1 to 2",AND(Z180&gt;2,Z180&lt;=4),"2 to 4",AND(Z180&gt;4,Z180&lt;=6),"4 to 6",AND(Z180&gt;6,Z180&lt;=8),"6 to 8",AND(Z180&gt;8,Z180&lt;=10),"8 to 10",AND(Z180&gt;10,Z180&lt;=15),"10 to 15",AND(Z180&gt;15,Z180&lt;=20),"15 to 20",AND(Z180&gt;20,Z180&lt;=25),"20 to 25",AND(Z180&gt;25,Z180&lt;=30),"25 to 30",AND(Z180&gt;30,Z180&lt;=40),"30 to 40",AND(Z180&gt;40,Z180&lt;=50),"40 to 50",Z180&gt;50,"50+")</f>
        <v>4 to 6</v>
      </c>
      <c r="Z180" s="9">
        <f>_xlfn.XLOOKUP($E180,'Raw Data'!$E:$E,'Raw Data'!Z:Z,"ERROR",0,1)</f>
        <v>6</v>
      </c>
      <c r="AA180" s="9" t="str">
        <f>_xlfn.XLOOKUP($E180,'Raw Data'!$E:$E,'Raw Data'!AA:AA,"ERROR",0,1)</f>
        <v>oz</v>
      </c>
    </row>
    <row r="181" hidden="1" spans="1:27">
      <c r="A181" s="5" t="str">
        <f>_xlfn.XLOOKUP($E181,'Raw Data'!$E:$E,'Raw Data'!A:A,"ERROR",0,1)</f>
        <v>AE</v>
      </c>
      <c r="B181" s="5" t="str">
        <f>_xlfn.XLOOKUP($E181,'Raw Data'!$E:$E,'Raw Data'!B:B,"ERROR",0,1)</f>
        <v>Hair Mousses</v>
      </c>
      <c r="C181" s="5" t="str">
        <f>_xlfn.XLOOKUP($E181,'Raw Data'!$E:$E,'Raw Data'!C:C,"ERROR",0,1)</f>
        <v>vo5</v>
      </c>
      <c r="D181" s="5" t="str">
        <f>_xlfn.XLOOKUP($E181,'Raw Data'!$E:$E,'Raw Data'!D:D,"ERROR",0,1)</f>
        <v>www.amazon.ae/dp/B07YB4ZDX2</v>
      </c>
      <c r="E181" s="5" t="s">
        <v>380</v>
      </c>
      <c r="F181" s="9" t="str">
        <f>_xlfn.XLOOKUP($E181,'Raw Data'!$E:$E,'Raw Data'!F:F,"ERROR",0,1)</f>
        <v>VO5 Natural  Volume  Foam  Mousse  150ml</v>
      </c>
      <c r="G181" s="10">
        <f>_xlfn.XLOOKUP($E181,'Raw Data'!$E:$E,'Raw Data'!G:G,"ERROR",0,1)</f>
        <v>4</v>
      </c>
      <c r="H181" s="9">
        <f>_xlfn.XLOOKUP($E181,'Raw Data'!$E:$E,'Raw Data'!H:H,"ERROR",0,1)</f>
        <v>402.71</v>
      </c>
      <c r="I181" s="9">
        <f>_xlfn.XLOOKUP($E181,'Raw Data'!$E:$E,'Raw Data'!I:I,"ERROR",0,1)</f>
        <v>0.000539156648201378</v>
      </c>
      <c r="J181" s="9" t="str">
        <f>_xlfn.XLOOKUP($E181,'Raw Data'!$E:$E,'Raw Data'!J:J,"ERROR",0,1)</f>
        <v>No</v>
      </c>
      <c r="K181" s="14" t="str">
        <f t="array" ref="K181">_xlfn.IFS(AND(L181&gt;0,L181&lt;=5),"0 to 5",AND(L181&gt;5,L181&lt;=10),"5 to 10",AND(L181&gt;10,L181&lt;=15),"10 to 15",AND(L181&gt;15,L181&lt;=20),"15 to 20",AND(L181&gt;20,L181&lt;=30),"20 to 30",AND(L181&gt;30,L181&lt;=40),"30 to 40",AND(L181&gt;40,L181&lt;=50),"40 to 50",AND(L181&gt;50,L181&lt;=75),"50 to 75",AND(L181&gt;75,L181&lt;=100),"75 to 100",AND(L181&gt;100,L181&lt;=150),"100 to 150",AND(L181&gt;150,L181&lt;=200),"150 to 200",AND(L181&gt;200,L181&lt;=250),"200 to 250",AND(L181&gt;250,L181&lt;=300),"250 to 300",AND(L181&gt;300,L181&lt;=400),"300 to 400",AND(L181&gt;400,L181&lt;=500),"400 to 500",L181&gt;500,"500+")</f>
        <v>100 to 150</v>
      </c>
      <c r="L181" s="9">
        <f>_xlfn.XLOOKUP($E181,'Raw Data'!$E:$E,'Raw Data'!L:L,"ERROR",0,1)</f>
        <v>111.6</v>
      </c>
      <c r="M181" s="14" t="str">
        <f t="array" ref="M181">_xlfn.IFS(AND(N181&gt;0,N181&lt;=5),"0 to 5",AND(N181&gt;5,N181&lt;=10),"5 to 10",AND(N181&gt;10,N181&lt;=15),"10 to 15",AND(N181&gt;15,N181&lt;=20),"15 to 20",AND(N181&gt;20,N181&lt;=30),"20 to 30",AND(N181&gt;30,N181&lt;=40),"30 to 40",AND(N181&gt;40,N181&lt;=50),"40 to 50",AND(N181&gt;50,N181&lt;=75),"50 to 75",AND(N181&gt;75,N181&lt;=100),"75 to 100",AND(N181&gt;100,N181&lt;=150),"100 to 150",AND(N181&gt;150,N181&lt;=200),"150 to 200",AND(N181&gt;200,N181&lt;=250),"200 to 250",AND(N181&gt;250,N181&lt;=300),"250 to 300",AND(N181&gt;300,N181&lt;=400),"300 to 400",AND(N181&gt;400,N181&lt;=500),"400 to 500",N181&gt;500,"500+")</f>
        <v>100 to 150</v>
      </c>
      <c r="N181" s="9">
        <f>_xlfn.XLOOKUP($E181,'Raw Data'!$E:$E,'Raw Data'!N:N,"ERROR",0,1)</f>
        <v>119.79</v>
      </c>
      <c r="O181" s="14" t="str">
        <f t="array" ref="O181">_xlfn.IFS(P181=0,"No Discount",AND(P181&gt;0,P181&lt;=0.02),"0% to 2%",AND(P181&gt;0.02,P181&lt;=0.04),"2% to 4%",AND(P181&gt;0.04,P181&lt;=0.06),"4% to 6%",AND(P181&gt;0.06,P181&lt;=0.08),"6% to 8%",AND(P181&gt;0.08,P181&lt;=0.1),"8% to 10%",AND(P181&gt;0.1,P181&lt;=0.15),"10% to 15%",AND(P181&gt;0.15,P181&lt;=0.2),"15% to 20%",AND(P181&gt;0.2,P181&lt;=0.25),"20% to 25%",AND(P181&gt;0.25,P181&lt;=0.3),"25% to 30%",AND(P181&gt;0.3,P181&lt;=0.4),"30% to 40%",AND(P181&gt;0.4,P181&lt;=0.5),"40% to 50%",AND(P181&gt;0.5,P181&lt;=0.75),"50% to 75%",AND(P181&gt;0.75,P181&lt;=1),"75% to 100%")</f>
        <v>6% to 8%</v>
      </c>
      <c r="P181" s="10">
        <f>_xlfn.XLOOKUP($E181,'Raw Data'!$E:$E,'Raw Data'!P:P,"ERROR",0,1)</f>
        <v>0.0683696468820437</v>
      </c>
      <c r="Q181" s="9">
        <f>_xlfn.XLOOKUP($E181,'Raw Data'!$E:$E,'Raw Data'!Q:Q,"ERROR",0,1)</f>
        <v>150</v>
      </c>
      <c r="R181" s="9" t="str">
        <f>_xlfn.XLOOKUP($E181,'Raw Data'!$E:$E,'Raw Data'!R:R,"ERROR",0,1)</f>
        <v>ml</v>
      </c>
      <c r="S181" s="5" t="str">
        <f t="array" ref="S181">_xlfn.IFS(AND(T181&gt;0,T181&lt;=0.05),"0 to 0.05",AND(T181&gt;0.05,T181&lt;=0.1),"0.05 to 0.1",AND(T181&gt;0.1,T181&lt;=0.2),"0.1 to 0.2",AND(T181&gt;0.2,T181&lt;=0.3),"0.2 to 0.3",AND(T181&gt;0.3,T181&lt;=0.4),"0.3 to 0.4",AND(T181&gt;0.4,T181&lt;=0.5),"0.4 to 0.5",AND(T181&gt;0.5,T181&lt;=0.75),"0.5 to 0.75",AND(T181&gt;0.75,T181&lt;=1),"0.75 to 1",AND(T181&gt;1,T181&lt;=2),"1 to 2",AND(T181&gt;2,T181&lt;=3),"2 to 3",AND(T181&gt;3,T181&lt;=4),"3 to 4",AND(T181&gt;4,T181&lt;=5),"4 to 5",AND(T181&gt;5,T181&lt;=10),"5 to 10",T181&gt;10,"10+")</f>
        <v>0.5 to 0.75</v>
      </c>
      <c r="T181" s="10">
        <f>_xlfn.XLOOKUP($E181,'Raw Data'!$E:$E,'Raw Data'!T:T,"ERROR",0,1)</f>
        <v>0.744397508269416</v>
      </c>
      <c r="U181" s="15" t="str">
        <f t="array" ref="U181">_xlfn.IFS(AND(V181&gt;0,V181&lt;=0.05),"0 to 0.05",AND(V181&gt;0.05,V181&lt;=0.1),"0.05 to 0.1",AND(V181&gt;0.1,V181&lt;=0.2),"0.1 to 0.2",AND(V181&gt;0.2,V181&lt;=0.3),"0.2 to 0.3",AND(V181&gt;0.3,V181&lt;=0.4),"0.3 to 0.4",AND(V181&gt;0.4,V181&lt;=0.5),"0.4 to 0.5",AND(V181&gt;0.5,V181&lt;=0.75),"0.5 to 0.75",AND(V181&gt;0.75,V181&lt;=1),"0.75 to 1",AND(V181&gt;1,V181&lt;=2),"1 to 2",AND(V181&gt;2,V181&lt;=3),"2 to 3",AND(V181&gt;3,V181&lt;=4),"3 to 4",AND(V181&gt;4,V181&lt;=5),"4 to 5",AND(V181&gt;5,V181&lt;=10),"5 to 10",V181&gt;10,"10+")</f>
        <v>0.2 to 0.3</v>
      </c>
      <c r="V181" s="10">
        <f>_xlfn.XLOOKUP($E181,'Raw Data'!$E:$E,'Raw Data'!V:V,"ERROR",0,1)</f>
        <v>0.215737203666758</v>
      </c>
      <c r="W181" s="15" t="str">
        <f t="array" ref="W181">_xlfn.IFS(AND(X181&gt;0,X181&lt;=0.05),"0 to 0.05",AND(X181&gt;0.05,X181&lt;=0.1),"0.05 to 0.1",AND(X181&gt;0.1,X181&lt;=0.2),"0.1 to 0.2",AND(X181&gt;0.2,X181&lt;=0.3),"0.2 to 0.3",AND(X181&gt;0.3,X181&lt;=0.4),"0.3 to 0.4",AND(X181&gt;0.4,X181&lt;=0.5),"0.4 to 0.5",AND(X181&gt;0.5,X181&lt;=0.75),"0.5 to 0.75",AND(X181&gt;0.75,X181&lt;=1),"0.75 to 1",AND(X181&gt;1,X181&lt;=2),"1 to 2",AND(X181&gt;2,X181&lt;=3),"2 to 3",AND(X181&gt;3,X181&lt;=4),"3 to 4",AND(X181&gt;4,X181&lt;=5),"4 to 5",AND(X181&gt;5,X181&lt;=10),"5 to 10",X181&gt;10,"10+")</f>
        <v>0.2 to 0.3</v>
      </c>
      <c r="X181" s="16">
        <f t="shared" si="7"/>
        <v>0.200987327232742</v>
      </c>
      <c r="Y181" s="5" t="str">
        <f t="array" ref="Y181">_xlfn.IFS(AND(Z181&gt;0,Z181&lt;=1),"0 to 1",AND(Z181&gt;1,Z181&lt;=2),"1 to 2",AND(Z181&gt;2,Z181&lt;=4),"2 to 4",AND(Z181&gt;4,Z181&lt;=6),"4 to 6",AND(Z181&gt;6,Z181&lt;=8),"6 to 8",AND(Z181&gt;8,Z181&lt;=10),"8 to 10",AND(Z181&gt;10,Z181&lt;=15),"10 to 15",AND(Z181&gt;15,Z181&lt;=20),"15 to 20",AND(Z181&gt;20,Z181&lt;=25),"20 to 25",AND(Z181&gt;25,Z181&lt;=30),"25 to 30",AND(Z181&gt;30,Z181&lt;=40),"30 to 40",AND(Z181&gt;40,Z181&lt;=50),"40 to 50",Z181&gt;50,"50+")</f>
        <v>4 to 6</v>
      </c>
      <c r="Z181" s="9">
        <f>_xlfn.XLOOKUP($E181,'Raw Data'!$E:$E,'Raw Data'!Z:Z,"ERROR",0,1)</f>
        <v>5.07</v>
      </c>
      <c r="AA181" s="9" t="str">
        <f>_xlfn.XLOOKUP($E181,'Raw Data'!$E:$E,'Raw Data'!AA:AA,"ERROR",0,1)</f>
        <v>oz</v>
      </c>
    </row>
    <row r="182" hidden="1" spans="1:27">
      <c r="A182" s="5" t="str">
        <f>_xlfn.XLOOKUP($E182,'Raw Data'!$E:$E,'Raw Data'!A:A,"ERROR",0,1)</f>
        <v>AE</v>
      </c>
      <c r="B182" s="5" t="str">
        <f>_xlfn.XLOOKUP($E182,'Raw Data'!$E:$E,'Raw Data'!B:B,"ERROR",0,1)</f>
        <v>Hair Mousses</v>
      </c>
      <c r="C182" s="5" t="str">
        <f>_xlfn.XLOOKUP($E182,'Raw Data'!$E:$E,'Raw Data'!C:C,"ERROR",0,1)</f>
        <v>Wella</v>
      </c>
      <c r="D182" s="5" t="str">
        <f>_xlfn.XLOOKUP($E182,'Raw Data'!$E:$E,'Raw Data'!D:D,"ERROR",0,1)</f>
        <v>www.amazon.ae/dp/B07W6FXB76</v>
      </c>
      <c r="E182" s="5" t="s">
        <v>381</v>
      </c>
      <c r="F182" s="9" t="str">
        <f>_xlfn.XLOOKUP($E182,'Raw Data'!$E:$E,'Raw Data'!F:F,"ERROR",0,1)</f>
        <v>Wella  Professionals EIMI Extra Volume Strong Hold Volumizing  Mousse  300 ml</v>
      </c>
      <c r="G182" s="10">
        <f>_xlfn.XLOOKUP($E182,'Raw Data'!$E:$E,'Raw Data'!G:G,"ERROR",0,1)</f>
        <v>4</v>
      </c>
      <c r="H182" s="9">
        <f>_xlfn.XLOOKUP($E182,'Raw Data'!$E:$E,'Raw Data'!H:H,"ERROR",0,1)</f>
        <v>400.24</v>
      </c>
      <c r="I182" s="9">
        <f>_xlfn.XLOOKUP($E182,'Raw Data'!$E:$E,'Raw Data'!I:I,"ERROR",0,1)</f>
        <v>0.000535849760065853</v>
      </c>
      <c r="J182" s="9" t="str">
        <f>_xlfn.XLOOKUP($E182,'Raw Data'!$E:$E,'Raw Data'!J:J,"ERROR",0,1)</f>
        <v>No</v>
      </c>
      <c r="K182" s="14" t="str">
        <f t="array" ref="K182">_xlfn.IFS(AND(L182&gt;0,L182&lt;=5),"0 to 5",AND(L182&gt;5,L182&lt;=10),"5 to 10",AND(L182&gt;10,L182&lt;=15),"10 to 15",AND(L182&gt;15,L182&lt;=20),"15 to 20",AND(L182&gt;20,L182&lt;=30),"20 to 30",AND(L182&gt;30,L182&lt;=40),"30 to 40",AND(L182&gt;40,L182&lt;=50),"40 to 50",AND(L182&gt;50,L182&lt;=75),"50 to 75",AND(L182&gt;75,L182&lt;=100),"75 to 100",AND(L182&gt;100,L182&lt;=150),"100 to 150",AND(L182&gt;150,L182&lt;=200),"150 to 200",AND(L182&gt;200,L182&lt;=250),"200 to 250",AND(L182&gt;250,L182&lt;=300),"250 to 300",AND(L182&gt;300,L182&lt;=400),"300 to 400",AND(L182&gt;400,L182&lt;=500),"400 to 500",L182&gt;500,"500+")</f>
        <v>100 to 150</v>
      </c>
      <c r="L182" s="9">
        <f>_xlfn.XLOOKUP($E182,'Raw Data'!$E:$E,'Raw Data'!L:L,"ERROR",0,1)</f>
        <v>105.75</v>
      </c>
      <c r="M182" s="14" t="str">
        <f t="array" ref="M182">_xlfn.IFS(AND(N182&gt;0,N182&lt;=5),"0 to 5",AND(N182&gt;5,N182&lt;=10),"5 to 10",AND(N182&gt;10,N182&lt;=15),"10 to 15",AND(N182&gt;15,N182&lt;=20),"15 to 20",AND(N182&gt;20,N182&lt;=30),"20 to 30",AND(N182&gt;30,N182&lt;=40),"30 to 40",AND(N182&gt;40,N182&lt;=50),"40 to 50",AND(N182&gt;50,N182&lt;=75),"50 to 75",AND(N182&gt;75,N182&lt;=100),"75 to 100",AND(N182&gt;100,N182&lt;=150),"100 to 150",AND(N182&gt;150,N182&lt;=200),"150 to 200",AND(N182&gt;200,N182&lt;=250),"200 to 250",AND(N182&gt;250,N182&lt;=300),"250 to 300",AND(N182&gt;300,N182&lt;=400),"300 to 400",AND(N182&gt;400,N182&lt;=500),"400 to 500",N182&gt;500,"500+")</f>
        <v>100 to 150</v>
      </c>
      <c r="N182" s="9">
        <f>_xlfn.XLOOKUP($E182,'Raw Data'!$E:$E,'Raw Data'!N:N,"ERROR",0,1)</f>
        <v>106.59</v>
      </c>
      <c r="O182" s="14" t="str">
        <f t="array" ref="O182">_xlfn.IFS(P182=0,"No Discount",AND(P182&gt;0,P182&lt;=0.02),"0% to 2%",AND(P182&gt;0.02,P182&lt;=0.04),"2% to 4%",AND(P182&gt;0.04,P182&lt;=0.06),"4% to 6%",AND(P182&gt;0.06,P182&lt;=0.08),"6% to 8%",AND(P182&gt;0.08,P182&lt;=0.1),"8% to 10%",AND(P182&gt;0.1,P182&lt;=0.15),"10% to 15%",AND(P182&gt;0.15,P182&lt;=0.2),"15% to 20%",AND(P182&gt;0.2,P182&lt;=0.25),"20% to 25%",AND(P182&gt;0.25,P182&lt;=0.3),"25% to 30%",AND(P182&gt;0.3,P182&lt;=0.4),"30% to 40%",AND(P182&gt;0.4,P182&lt;=0.5),"40% to 50%",AND(P182&gt;0.5,P182&lt;=0.75),"50% to 75%",AND(P182&gt;0.75,P182&lt;=1),"75% to 100%")</f>
        <v>0% to 2%</v>
      </c>
      <c r="P182" s="10">
        <f>_xlfn.XLOOKUP($E182,'Raw Data'!$E:$E,'Raw Data'!P:P,"ERROR",0,1)</f>
        <v>0.00788066422741348</v>
      </c>
      <c r="Q182" s="9">
        <f>_xlfn.XLOOKUP($E182,'Raw Data'!$E:$E,'Raw Data'!Q:Q,"ERROR",0,1)</f>
        <v>300</v>
      </c>
      <c r="R182" s="9" t="str">
        <f>_xlfn.XLOOKUP($E182,'Raw Data'!$E:$E,'Raw Data'!R:R,"ERROR",0,1)</f>
        <v>ml</v>
      </c>
      <c r="S182" s="5" t="str">
        <f t="array" ref="S182">_xlfn.IFS(AND(T182&gt;0,T182&lt;=0.05),"0 to 0.05",AND(T182&gt;0.05,T182&lt;=0.1),"0.05 to 0.1",AND(T182&gt;0.1,T182&lt;=0.2),"0.1 to 0.2",AND(T182&gt;0.2,T182&lt;=0.3),"0.2 to 0.3",AND(T182&gt;0.3,T182&lt;=0.4),"0.3 to 0.4",AND(T182&gt;0.4,T182&lt;=0.5),"0.4 to 0.5",AND(T182&gt;0.5,T182&lt;=0.75),"0.5 to 0.75",AND(T182&gt;0.75,T182&lt;=1),"0.75 to 1",AND(T182&gt;1,T182&lt;=2),"1 to 2",AND(T182&gt;2,T182&lt;=3),"2 to 3",AND(T182&gt;3,T182&lt;=4),"3 to 4",AND(T182&gt;4,T182&lt;=5),"4 to 5",AND(T182&gt;5,T182&lt;=10),"5 to 10",T182&gt;10,"10+")</f>
        <v>0.3 to 0.4</v>
      </c>
      <c r="T182" s="10">
        <f>_xlfn.XLOOKUP($E182,'Raw Data'!$E:$E,'Raw Data'!T:T,"ERROR",0,1)</f>
        <v>0.352688335571195</v>
      </c>
      <c r="U182" s="15" t="str">
        <f t="array" ref="U182">_xlfn.IFS(AND(V182&gt;0,V182&lt;=0.05),"0 to 0.05",AND(V182&gt;0.05,V182&lt;=0.1),"0.05 to 0.1",AND(V182&gt;0.1,V182&lt;=0.2),"0.1 to 0.2",AND(V182&gt;0.2,V182&lt;=0.3),"0.2 to 0.3",AND(V182&gt;0.3,V182&lt;=0.4),"0.3 to 0.4",AND(V182&gt;0.4,V182&lt;=0.5),"0.4 to 0.5",AND(V182&gt;0.5,V182&lt;=0.75),"0.5 to 0.75",AND(V182&gt;0.75,V182&lt;=1),"0.75 to 1",AND(V182&gt;1,V182&lt;=2),"1 to 2",AND(V182&gt;2,V182&lt;=3),"2 to 3",AND(V182&gt;3,V182&lt;=4),"3 to 4",AND(V182&gt;4,V182&lt;=5),"4 to 5",AND(V182&gt;5,V182&lt;=10),"5 to 10",V182&gt;10,"10+")</f>
        <v>0.05 to 0.1</v>
      </c>
      <c r="V182" s="10">
        <f>_xlfn.XLOOKUP($E182,'Raw Data'!$E:$E,'Raw Data'!V:V,"ERROR",0,1)</f>
        <v>0.0959822545239158</v>
      </c>
      <c r="W182" s="15" t="str">
        <f t="array" ref="W182">_xlfn.IFS(AND(X182&gt;0,X182&lt;=0.05),"0 to 0.05",AND(X182&gt;0.05,X182&lt;=0.1),"0.05 to 0.1",AND(X182&gt;0.1,X182&lt;=0.2),"0.1 to 0.2",AND(X182&gt;0.2,X182&lt;=0.3),"0.2 to 0.3",AND(X182&gt;0.3,X182&lt;=0.4),"0.3 to 0.4",AND(X182&gt;0.4,X182&lt;=0.5),"0.4 to 0.5",AND(X182&gt;0.5,X182&lt;=0.75),"0.5 to 0.75",AND(X182&gt;0.75,X182&lt;=1),"0.75 to 1",AND(X182&gt;1,X182&lt;=2),"1 to 2",AND(X182&gt;2,X182&lt;=3),"2 to 3",AND(X182&gt;3,X182&lt;=4),"3 to 4",AND(X182&gt;4,X182&lt;=5),"4 to 5",AND(X182&gt;5,X182&lt;=10),"5 to 10",X182&gt;10,"10+")</f>
        <v>0.05 to 0.1</v>
      </c>
      <c r="X182" s="16">
        <f t="shared" si="7"/>
        <v>0.0952258506042227</v>
      </c>
      <c r="Y182" s="5" t="str">
        <f t="array" ref="Y182">_xlfn.IFS(AND(Z182&gt;0,Z182&lt;=1),"0 to 1",AND(Z182&gt;1,Z182&lt;=2),"1 to 2",AND(Z182&gt;2,Z182&lt;=4),"2 to 4",AND(Z182&gt;4,Z182&lt;=6),"4 to 6",AND(Z182&gt;6,Z182&lt;=8),"6 to 8",AND(Z182&gt;8,Z182&lt;=10),"8 to 10",AND(Z182&gt;10,Z182&lt;=15),"10 to 15",AND(Z182&gt;15,Z182&lt;=20),"15 to 20",AND(Z182&gt;20,Z182&lt;=25),"20 to 25",AND(Z182&gt;25,Z182&lt;=30),"25 to 30",AND(Z182&gt;30,Z182&lt;=40),"30 to 40",AND(Z182&gt;40,Z182&lt;=50),"40 to 50",Z182&gt;50,"50+")</f>
        <v>10 to 15</v>
      </c>
      <c r="Z182" s="9">
        <f>_xlfn.XLOOKUP($E182,'Raw Data'!$E:$E,'Raw Data'!Z:Z,"ERROR",0,1)</f>
        <v>10.14</v>
      </c>
      <c r="AA182" s="9" t="str">
        <f>_xlfn.XLOOKUP($E182,'Raw Data'!$E:$E,'Raw Data'!AA:AA,"ERROR",0,1)</f>
        <v>oz</v>
      </c>
    </row>
    <row r="183" hidden="1" spans="1:27">
      <c r="A183" s="5" t="str">
        <f>_xlfn.XLOOKUP($E183,'Raw Data'!$E:$E,'Raw Data'!A:A,"ERROR",0,1)</f>
        <v>AE</v>
      </c>
      <c r="B183" s="5" t="str">
        <f>_xlfn.XLOOKUP($E183,'Raw Data'!$E:$E,'Raw Data'!B:B,"ERROR",0,1)</f>
        <v>Hair Mousses</v>
      </c>
      <c r="C183" s="5" t="str">
        <f>_xlfn.XLOOKUP($E183,'Raw Data'!$E:$E,'Raw Data'!C:C,"ERROR",0,1)</f>
        <v>redken</v>
      </c>
      <c r="D183" s="5" t="str">
        <f>_xlfn.XLOOKUP($E183,'Raw Data'!$E:$E,'Raw Data'!D:D,"ERROR",0,1)</f>
        <v>www.amazon.ae/dp/B002PA2LNC</v>
      </c>
      <c r="E183" s="5" t="s">
        <v>382</v>
      </c>
      <c r="F183" s="9" t="str">
        <f>_xlfn.XLOOKUP($E183,'Raw Data'!$E:$E,'Raw Data'!F:F,"ERROR",0,1)</f>
        <v>REDKEN | Aerate 08 | Bodifying Lightweight Cream-Mousse | For a Long-Lasting Medium Hold | 91g</v>
      </c>
      <c r="G183" s="10">
        <f>_xlfn.XLOOKUP($E183,'Raw Data'!$E:$E,'Raw Data'!G:G,"ERROR",0,1)</f>
        <v>3</v>
      </c>
      <c r="H183" s="9">
        <f>_xlfn.XLOOKUP($E183,'Raw Data'!$E:$E,'Raw Data'!H:H,"ERROR",0,1)</f>
        <v>394.07</v>
      </c>
      <c r="I183" s="9">
        <f>_xlfn.XLOOKUP($E183,'Raw Data'!$E:$E,'Raw Data'!I:I,"ERROR",0,1)</f>
        <v>0.000527589233832577</v>
      </c>
      <c r="J183" s="9" t="str">
        <f>_xlfn.XLOOKUP($E183,'Raw Data'!$E:$E,'Raw Data'!J:J,"ERROR",0,1)</f>
        <v>No</v>
      </c>
      <c r="K183" s="14" t="str">
        <f t="array" ref="K183">_xlfn.IFS(AND(L183&gt;0,L183&lt;=5),"0 to 5",AND(L183&gt;5,L183&lt;=10),"5 to 10",AND(L183&gt;10,L183&lt;=15),"10 to 15",AND(L183&gt;15,L183&lt;=20),"15 to 20",AND(L183&gt;20,L183&lt;=30),"20 to 30",AND(L183&gt;30,L183&lt;=40),"30 to 40",AND(L183&gt;40,L183&lt;=50),"40 to 50",AND(L183&gt;50,L183&lt;=75),"50 to 75",AND(L183&gt;75,L183&lt;=100),"75 to 100",AND(L183&gt;100,L183&lt;=150),"100 to 150",AND(L183&gt;150,L183&lt;=200),"150 to 200",AND(L183&gt;200,L183&lt;=250),"200 to 250",AND(L183&gt;250,L183&lt;=300),"250 to 300",AND(L183&gt;300,L183&lt;=400),"300 to 400",AND(L183&gt;400,L183&lt;=500),"400 to 500",L183&gt;500,"500+")</f>
        <v>150 to 200</v>
      </c>
      <c r="L183" s="9">
        <f>_xlfn.XLOOKUP($E183,'Raw Data'!$E:$E,'Raw Data'!L:L,"ERROR",0,1)</f>
        <v>156.01</v>
      </c>
      <c r="M183" s="14" t="str">
        <f t="array" ref="M183">_xlfn.IFS(AND(N183&gt;0,N183&lt;=5),"0 to 5",AND(N183&gt;5,N183&lt;=10),"5 to 10",AND(N183&gt;10,N183&lt;=15),"10 to 15",AND(N183&gt;15,N183&lt;=20),"15 to 20",AND(N183&gt;20,N183&lt;=30),"20 to 30",AND(N183&gt;30,N183&lt;=40),"30 to 40",AND(N183&gt;40,N183&lt;=50),"40 to 50",AND(N183&gt;50,N183&lt;=75),"50 to 75",AND(N183&gt;75,N183&lt;=100),"75 to 100",AND(N183&gt;100,N183&lt;=150),"100 to 150",AND(N183&gt;150,N183&lt;=200),"150 to 200",AND(N183&gt;200,N183&lt;=250),"200 to 250",AND(N183&gt;250,N183&lt;=300),"250 to 300",AND(N183&gt;300,N183&lt;=400),"300 to 400",AND(N183&gt;400,N183&lt;=500),"400 to 500",N183&gt;500,"500+")</f>
        <v>150 to 200</v>
      </c>
      <c r="N183" s="9">
        <f>_xlfn.XLOOKUP($E183,'Raw Data'!$E:$E,'Raw Data'!N:N,"ERROR",0,1)</f>
        <v>159.74</v>
      </c>
      <c r="O183" s="14" t="str">
        <f t="array" ref="O183">_xlfn.IFS(P183=0,"No Discount",AND(P183&gt;0,P183&lt;=0.02),"0% to 2%",AND(P183&gt;0.02,P183&lt;=0.04),"2% to 4%",AND(P183&gt;0.04,P183&lt;=0.06),"4% to 6%",AND(P183&gt;0.06,P183&lt;=0.08),"6% to 8%",AND(P183&gt;0.08,P183&lt;=0.1),"8% to 10%",AND(P183&gt;0.1,P183&lt;=0.15),"10% to 15%",AND(P183&gt;0.15,P183&lt;=0.2),"15% to 20%",AND(P183&gt;0.2,P183&lt;=0.25),"20% to 25%",AND(P183&gt;0.25,P183&lt;=0.3),"25% to 30%",AND(P183&gt;0.3,P183&lt;=0.4),"30% to 40%",AND(P183&gt;0.4,P183&lt;=0.5),"40% to 50%",AND(P183&gt;0.5,P183&lt;=0.75),"50% to 75%",AND(P183&gt;0.75,P183&lt;=1),"75% to 100%")</f>
        <v>2% to 4%</v>
      </c>
      <c r="P183" s="10">
        <f>_xlfn.XLOOKUP($E183,'Raw Data'!$E:$E,'Raw Data'!P:P,"ERROR",0,1)</f>
        <v>0.0233504444722675</v>
      </c>
      <c r="Q183" s="9">
        <f>_xlfn.XLOOKUP($E183,'Raw Data'!$E:$E,'Raw Data'!Q:Q,"ERROR",0,1)</f>
        <v>91</v>
      </c>
      <c r="R183" s="9" t="str">
        <f>_xlfn.XLOOKUP($E183,'Raw Data'!$E:$E,'Raw Data'!R:R,"ERROR",0,1)</f>
        <v>gm</v>
      </c>
      <c r="S183" s="5" t="str">
        <f t="array" ref="S183">_xlfn.IFS(AND(T183&gt;0,T183&lt;=0.05),"0 to 0.05",AND(T183&gt;0.05,T183&lt;=0.1),"0.05 to 0.1",AND(T183&gt;0.1,T183&lt;=0.2),"0.1 to 0.2",AND(T183&gt;0.2,T183&lt;=0.3),"0.2 to 0.3",AND(T183&gt;0.3,T183&lt;=0.4),"0.3 to 0.4",AND(T183&gt;0.4,T183&lt;=0.5),"0.4 to 0.5",AND(T183&gt;0.5,T183&lt;=0.75),"0.5 to 0.75",AND(T183&gt;0.75,T183&lt;=1),"0.75 to 1",AND(T183&gt;1,T183&lt;=2),"1 to 2",AND(T183&gt;2,T183&lt;=3),"2 to 3",AND(T183&gt;3,T183&lt;=4),"3 to 4",AND(T183&gt;4,T183&lt;=5),"4 to 5",AND(T183&gt;5,T183&lt;=10),"5 to 10",T183&gt;10,"10+")</f>
        <v>1 to 2</v>
      </c>
      <c r="T183" s="10">
        <f>_xlfn.XLOOKUP($E183,'Raw Data'!$E:$E,'Raw Data'!T:T,"ERROR",0,1)</f>
        <v>1.71531158077974</v>
      </c>
      <c r="U183" s="15" t="str">
        <f t="array" ref="U183">_xlfn.IFS(AND(V183&gt;0,V183&lt;=0.05),"0 to 0.05",AND(V183&gt;0.05,V183&lt;=0.1),"0.05 to 0.1",AND(V183&gt;0.1,V183&lt;=0.2),"0.1 to 0.2",AND(V183&gt;0.2,V183&lt;=0.3),"0.2 to 0.3",AND(V183&gt;0.3,V183&lt;=0.4),"0.3 to 0.4",AND(V183&gt;0.4,V183&lt;=0.5),"0.4 to 0.5",AND(V183&gt;0.5,V183&lt;=0.75),"0.5 to 0.75",AND(V183&gt;0.75,V183&lt;=1),"0.75 to 1",AND(V183&gt;1,V183&lt;=2),"1 to 2",AND(V183&gt;2,V183&lt;=3),"2 to 3",AND(V183&gt;3,V183&lt;=4),"3 to 4",AND(V183&gt;4,V183&lt;=5),"4 to 5",AND(V183&gt;5,V183&lt;=10),"5 to 10",V183&gt;10,"10+")</f>
        <v>0.4 to 0.5</v>
      </c>
      <c r="V183" s="10">
        <f>_xlfn.XLOOKUP($E183,'Raw Data'!$E:$E,'Raw Data'!V:V,"ERROR",0,1)</f>
        <v>0.474207072730684</v>
      </c>
      <c r="W183" s="15" t="str">
        <f t="array" ref="W183">_xlfn.IFS(AND(X183&gt;0,X183&lt;=0.05),"0 to 0.05",AND(X183&gt;0.05,X183&lt;=0.1),"0.05 to 0.1",AND(X183&gt;0.1,X183&lt;=0.2),"0.1 to 0.2",AND(X183&gt;0.2,X183&lt;=0.3),"0.2 to 0.3",AND(X183&gt;0.3,X183&lt;=0.4),"0.3 to 0.4",AND(X183&gt;0.4,X183&lt;=0.5),"0.4 to 0.5",AND(X183&gt;0.5,X183&lt;=0.75),"0.5 to 0.75",AND(X183&gt;0.75,X183&lt;=1),"0.75 to 1",AND(X183&gt;1,X183&lt;=2),"1 to 2",AND(X183&gt;2,X183&lt;=3),"2 to 3",AND(X183&gt;3,X183&lt;=4),"3 to 4",AND(X183&gt;4,X183&lt;=5),"4 to 5",AND(X183&gt;5,X183&lt;=10),"5 to 10",X183&gt;10,"10+")</f>
        <v>0.4 to 0.5</v>
      </c>
      <c r="X183" s="16">
        <f t="shared" si="7"/>
        <v>0.46313412681053</v>
      </c>
      <c r="Y183" s="5" t="str">
        <f t="array" ref="Y183">_xlfn.IFS(AND(Z183&gt;0,Z183&lt;=1),"0 to 1",AND(Z183&gt;1,Z183&lt;=2),"1 to 2",AND(Z183&gt;2,Z183&lt;=4),"2 to 4",AND(Z183&gt;4,Z183&lt;=6),"4 to 6",AND(Z183&gt;6,Z183&lt;=8),"6 to 8",AND(Z183&gt;8,Z183&lt;=10),"8 to 10",AND(Z183&gt;10,Z183&lt;=15),"10 to 15",AND(Z183&gt;15,Z183&lt;=20),"15 to 20",AND(Z183&gt;20,Z183&lt;=25),"20 to 25",AND(Z183&gt;25,Z183&lt;=30),"25 to 30",AND(Z183&gt;30,Z183&lt;=40),"30 to 40",AND(Z183&gt;40,Z183&lt;=50),"40 to 50",Z183&gt;50,"50+")</f>
        <v>2 to 4</v>
      </c>
      <c r="Z183" s="9">
        <f>_xlfn.XLOOKUP($E183,'Raw Data'!$E:$E,'Raw Data'!Z:Z,"ERROR",0,1)</f>
        <v>3.0758</v>
      </c>
      <c r="AA183" s="9" t="str">
        <f>_xlfn.XLOOKUP($E183,'Raw Data'!$E:$E,'Raw Data'!AA:AA,"ERROR",0,1)</f>
        <v>oz</v>
      </c>
    </row>
    <row r="184" hidden="1" spans="1:27">
      <c r="A184" s="5" t="str">
        <f>_xlfn.XLOOKUP($E184,'Raw Data'!$E:$E,'Raw Data'!A:A,"ERROR",0,1)</f>
        <v>AE</v>
      </c>
      <c r="B184" s="5" t="str">
        <f>_xlfn.XLOOKUP($E184,'Raw Data'!$E:$E,'Raw Data'!B:B,"ERROR",0,1)</f>
        <v>Hair Mousses</v>
      </c>
      <c r="C184" s="5" t="str">
        <f>_xlfn.XLOOKUP($E184,'Raw Data'!$E:$E,'Raw Data'!C:C,"ERROR",0,1)</f>
        <v>l'oreal paris</v>
      </c>
      <c r="D184" s="5" t="str">
        <f>_xlfn.XLOOKUP($E184,'Raw Data'!$E:$E,'Raw Data'!D:D,"ERROR",0,1)</f>
        <v>www.amazon.ae/dp/B01M10Q4OB</v>
      </c>
      <c r="E184" s="5" t="s">
        <v>383</v>
      </c>
      <c r="F184" s="9" t="str">
        <f>_xlfn.XLOOKUP($E184,'Raw Data'!$E:$E,'Raw Data'!F:F,"ERROR",0,1)</f>
        <v>L'Oreal Paris Hair Care Advanced Hairstyle Air Dry It Ruffled Body Mousse,</v>
      </c>
      <c r="G184" s="10">
        <f>_xlfn.XLOOKUP($E184,'Raw Data'!$E:$E,'Raw Data'!G:G,"ERROR",0,1)</f>
        <v>3</v>
      </c>
      <c r="H184" s="9">
        <f>_xlfn.XLOOKUP($E184,'Raw Data'!$E:$E,'Raw Data'!H:H,"ERROR",0,1)</f>
        <v>391.75</v>
      </c>
      <c r="I184" s="9">
        <f>_xlfn.XLOOKUP($E184,'Raw Data'!$E:$E,'Raw Data'!I:I,"ERROR",0,1)</f>
        <v>0.000524483168863177</v>
      </c>
      <c r="J184" s="9" t="str">
        <f>_xlfn.XLOOKUP($E184,'Raw Data'!$E:$E,'Raw Data'!J:J,"ERROR",0,1)</f>
        <v>No</v>
      </c>
      <c r="K184" s="14" t="str">
        <f t="array" ref="K184">_xlfn.IFS(AND(L184&gt;0,L184&lt;=5),"0 to 5",AND(L184&gt;5,L184&lt;=10),"5 to 10",AND(L184&gt;10,L184&lt;=15),"10 to 15",AND(L184&gt;15,L184&lt;=20),"15 to 20",AND(L184&gt;20,L184&lt;=30),"20 to 30",AND(L184&gt;30,L184&lt;=40),"30 to 40",AND(L184&gt;40,L184&lt;=50),"40 to 50",AND(L184&gt;50,L184&lt;=75),"50 to 75",AND(L184&gt;75,L184&lt;=100),"75 to 100",AND(L184&gt;100,L184&lt;=150),"100 to 150",AND(L184&gt;150,L184&lt;=200),"150 to 200",AND(L184&gt;200,L184&lt;=250),"200 to 250",AND(L184&gt;250,L184&lt;=300),"250 to 300",AND(L184&gt;300,L184&lt;=400),"300 to 400",AND(L184&gt;400,L184&lt;=500),"400 to 500",L184&gt;500,"500+")</f>
        <v>150 to 200</v>
      </c>
      <c r="L184" s="9">
        <f>_xlfn.XLOOKUP($E184,'Raw Data'!$E:$E,'Raw Data'!L:L,"ERROR",0,1)</f>
        <v>155.09</v>
      </c>
      <c r="M184" s="14" t="str">
        <f t="array" ref="M184">_xlfn.IFS(AND(N184&gt;0,N184&lt;=5),"0 to 5",AND(N184&gt;5,N184&lt;=10),"5 to 10",AND(N184&gt;10,N184&lt;=15),"10 to 15",AND(N184&gt;15,N184&lt;=20),"15 to 20",AND(N184&gt;20,N184&lt;=30),"20 to 30",AND(N184&gt;30,N184&lt;=40),"30 to 40",AND(N184&gt;40,N184&lt;=50),"40 to 50",AND(N184&gt;50,N184&lt;=75),"50 to 75",AND(N184&gt;75,N184&lt;=100),"75 to 100",AND(N184&gt;100,N184&lt;=150),"100 to 150",AND(N184&gt;150,N184&lt;=200),"150 to 200",AND(N184&gt;200,N184&lt;=250),"200 to 250",AND(N184&gt;250,N184&lt;=300),"250 to 300",AND(N184&gt;300,N184&lt;=400),"300 to 400",AND(N184&gt;400,N184&lt;=500),"400 to 500",N184&gt;500,"500+")</f>
        <v>150 to 200</v>
      </c>
      <c r="N184" s="9">
        <f>_xlfn.XLOOKUP($E184,'Raw Data'!$E:$E,'Raw Data'!N:N,"ERROR",0,1)</f>
        <v>155.09</v>
      </c>
      <c r="O184" s="14" t="str">
        <f t="array" ref="O184">_xlfn.IFS(P184=0,"No Discount",AND(P184&gt;0,P184&lt;=0.02),"0% to 2%",AND(P184&gt;0.02,P184&lt;=0.04),"2% to 4%",AND(P184&gt;0.04,P184&lt;=0.06),"4% to 6%",AND(P184&gt;0.06,P184&lt;=0.08),"6% to 8%",AND(P184&gt;0.08,P184&lt;=0.1),"8% to 10%",AND(P184&gt;0.1,P184&lt;=0.15),"10% to 15%",AND(P184&gt;0.15,P184&lt;=0.2),"15% to 20%",AND(P184&gt;0.2,P184&lt;=0.25),"20% to 25%",AND(P184&gt;0.25,P184&lt;=0.3),"25% to 30%",AND(P184&gt;0.3,P184&lt;=0.4),"30% to 40%",AND(P184&gt;0.4,P184&lt;=0.5),"40% to 50%",AND(P184&gt;0.5,P184&lt;=0.75),"50% to 75%",AND(P184&gt;0.75,P184&lt;=1),"75% to 100%")</f>
        <v>No Discount</v>
      </c>
      <c r="P184" s="10">
        <f>_xlfn.XLOOKUP($E184,'Raw Data'!$E:$E,'Raw Data'!P:P,"ERROR",0,1)</f>
        <v>0</v>
      </c>
      <c r="Q184" s="9">
        <f>_xlfn.XLOOKUP($E184,'Raw Data'!$E:$E,'Raw Data'!Q:Q,"ERROR",0,1)</f>
        <v>0</v>
      </c>
      <c r="R184" s="9">
        <f>_xlfn.XLOOKUP($E184,'Raw Data'!$E:$E,'Raw Data'!R:R,"ERROR",0,1)</f>
        <v>0</v>
      </c>
      <c r="S184" s="5" t="e">
        <f t="array" ref="S184">_xlfn.IFS(AND(T184&gt;0,T184&lt;=0.05),"0 to 0.05",AND(T184&gt;0.05,T184&lt;=0.1),"0.05 to 0.1",AND(T184&gt;0.1,T184&lt;=0.2),"0.1 to 0.2",AND(T184&gt;0.2,T184&lt;=0.3),"0.2 to 0.3",AND(T184&gt;0.3,T184&lt;=0.4),"0.3 to 0.4",AND(T184&gt;0.4,T184&lt;=0.5),"0.4 to 0.5",AND(T184&gt;0.5,T184&lt;=0.75),"0.5 to 0.75",AND(T184&gt;0.75,T184&lt;=1),"0.75 to 1",AND(T184&gt;1,T184&lt;=2),"1 to 2",AND(T184&gt;2,T184&lt;=3),"2 to 3",AND(T184&gt;3,T184&lt;=4),"3 to 4",AND(T184&gt;4,T184&lt;=5),"4 to 5",AND(T184&gt;5,T184&lt;=10),"5 to 10",T184&gt;10,"10+")</f>
        <v>#N/A</v>
      </c>
      <c r="T184" s="10">
        <f>_xlfn.XLOOKUP($E184,'Raw Data'!$E:$E,'Raw Data'!T:T,"ERROR",0,1)</f>
        <v>0</v>
      </c>
      <c r="U184" s="15" t="e">
        <f t="array" ref="U184">_xlfn.IFS(AND(V184&gt;0,V184&lt;=0.05),"0 to 0.05",AND(V184&gt;0.05,V184&lt;=0.1),"0.05 to 0.1",AND(V184&gt;0.1,V184&lt;=0.2),"0.1 to 0.2",AND(V184&gt;0.2,V184&lt;=0.3),"0.2 to 0.3",AND(V184&gt;0.3,V184&lt;=0.4),"0.3 to 0.4",AND(V184&gt;0.4,V184&lt;=0.5),"0.4 to 0.5",AND(V184&gt;0.5,V184&lt;=0.75),"0.5 to 0.75",AND(V184&gt;0.75,V184&lt;=1),"0.75 to 1",AND(V184&gt;1,V184&lt;=2),"1 to 2",AND(V184&gt;2,V184&lt;=3),"2 to 3",AND(V184&gt;3,V184&lt;=4),"3 to 4",AND(V184&gt;4,V184&lt;=5),"4 to 5",AND(V184&gt;5,V184&lt;=10),"5 to 10",V184&gt;10,"10+")</f>
        <v>#N/A</v>
      </c>
      <c r="V184" s="10">
        <f>_xlfn.XLOOKUP($E184,'Raw Data'!$E:$E,'Raw Data'!V:V,"ERROR",0,1)</f>
        <v>0</v>
      </c>
      <c r="W184" s="15" t="e">
        <f t="array" ref="W184">_xlfn.IFS(AND(X184&gt;0,X184&lt;=0.05),"0 to 0.05",AND(X184&gt;0.05,X184&lt;=0.1),"0.05 to 0.1",AND(X184&gt;0.1,X184&lt;=0.2),"0.1 to 0.2",AND(X184&gt;0.2,X184&lt;=0.3),"0.2 to 0.3",AND(X184&gt;0.3,X184&lt;=0.4),"0.3 to 0.4",AND(X184&gt;0.4,X184&lt;=0.5),"0.4 to 0.5",AND(X184&gt;0.5,X184&lt;=0.75),"0.5 to 0.75",AND(X184&gt;0.75,X184&lt;=1),"0.75 to 1",AND(X184&gt;1,X184&lt;=2),"1 to 2",AND(X184&gt;2,X184&lt;=3),"2 to 3",AND(X184&gt;3,X184&lt;=4),"3 to 4",AND(X184&gt;4,X184&lt;=5),"4 to 5",AND(X184&gt;5,X184&lt;=10),"5 to 10",X184&gt;10,"10+")</f>
        <v>#DIV/0!</v>
      </c>
      <c r="X184" s="16" t="e">
        <f t="shared" si="7"/>
        <v>#DIV/0!</v>
      </c>
      <c r="Y184" s="5" t="e">
        <f t="array" ref="Y184">_xlfn.IFS(AND(Z184&gt;0,Z184&lt;=1),"0 to 1",AND(Z184&gt;1,Z184&lt;=2),"1 to 2",AND(Z184&gt;2,Z184&lt;=4),"2 to 4",AND(Z184&gt;4,Z184&lt;=6),"4 to 6",AND(Z184&gt;6,Z184&lt;=8),"6 to 8",AND(Z184&gt;8,Z184&lt;=10),"8 to 10",AND(Z184&gt;10,Z184&lt;=15),"10 to 15",AND(Z184&gt;15,Z184&lt;=20),"15 to 20",AND(Z184&gt;20,Z184&lt;=25),"20 to 25",AND(Z184&gt;25,Z184&lt;=30),"25 to 30",AND(Z184&gt;30,Z184&lt;=40),"30 to 40",AND(Z184&gt;40,Z184&lt;=50),"40 to 50",Z184&gt;50,"50+")</f>
        <v>#N/A</v>
      </c>
      <c r="Z184" s="9">
        <f>_xlfn.XLOOKUP($E184,'Raw Data'!$E:$E,'Raw Data'!Z:Z,"ERROR",0,1)</f>
        <v>0</v>
      </c>
      <c r="AA184" s="9">
        <f>_xlfn.XLOOKUP($E184,'Raw Data'!$E:$E,'Raw Data'!AA:AA,"ERROR",0,1)</f>
        <v>0</v>
      </c>
    </row>
    <row r="185" hidden="1" spans="1:27">
      <c r="A185" s="5" t="str">
        <f>_xlfn.XLOOKUP($E185,'Raw Data'!$E:$E,'Raw Data'!A:A,"ERROR",0,1)</f>
        <v>AE</v>
      </c>
      <c r="B185" s="5" t="str">
        <f>_xlfn.XLOOKUP($E185,'Raw Data'!$E:$E,'Raw Data'!B:B,"ERROR",0,1)</f>
        <v>Hair Mousses</v>
      </c>
      <c r="C185" s="5" t="str">
        <f>_xlfn.XLOOKUP($E185,'Raw Data'!$E:$E,'Raw Data'!C:C,"ERROR",0,1)</f>
        <v>nexxus</v>
      </c>
      <c r="D185" s="5" t="str">
        <f>_xlfn.XLOOKUP($E185,'Raw Data'!$E:$E,'Raw Data'!D:D,"ERROR",0,1)</f>
        <v>www.amazon.ae/dp/B00SD8JJ8A</v>
      </c>
      <c r="E185" s="5" t="s">
        <v>384</v>
      </c>
      <c r="F185" s="9" t="str">
        <f>_xlfn.XLOOKUP($E185,'Raw Data'!$E:$E,'Raw Data'!F:F,"ERROR",0,1)</f>
        <v>Nexxus  Mousse  Plus Volumizing Foam 300 g</v>
      </c>
      <c r="G185" s="10">
        <f>_xlfn.XLOOKUP($E185,'Raw Data'!$E:$E,'Raw Data'!G:G,"ERROR",0,1)</f>
        <v>3</v>
      </c>
      <c r="H185" s="9">
        <f>_xlfn.XLOOKUP($E185,'Raw Data'!$E:$E,'Raw Data'!H:H,"ERROR",0,1)</f>
        <v>378.89</v>
      </c>
      <c r="I185" s="9">
        <f>_xlfn.XLOOKUP($E185,'Raw Data'!$E:$E,'Raw Data'!I:I,"ERROR",0,1)</f>
        <v>0.000507265929420725</v>
      </c>
      <c r="J185" s="9" t="str">
        <f>_xlfn.XLOOKUP($E185,'Raw Data'!$E:$E,'Raw Data'!J:J,"ERROR",0,1)</f>
        <v>No</v>
      </c>
      <c r="K185" s="14" t="str">
        <f t="array" ref="K185">_xlfn.IFS(AND(L185&gt;0,L185&lt;=5),"0 to 5",AND(L185&gt;5,L185&lt;=10),"5 to 10",AND(L185&gt;10,L185&lt;=15),"10 to 15",AND(L185&gt;15,L185&lt;=20),"15 to 20",AND(L185&gt;20,L185&lt;=30),"20 to 30",AND(L185&gt;30,L185&lt;=40),"30 to 40",AND(L185&gt;40,L185&lt;=50),"40 to 50",AND(L185&gt;50,L185&lt;=75),"50 to 75",AND(L185&gt;75,L185&lt;=100),"75 to 100",AND(L185&gt;100,L185&lt;=150),"100 to 150",AND(L185&gt;150,L185&lt;=200),"150 to 200",AND(L185&gt;200,L185&lt;=250),"200 to 250",AND(L185&gt;250,L185&lt;=300),"250 to 300",AND(L185&gt;300,L185&lt;=400),"300 to 400",AND(L185&gt;400,L185&lt;=500),"400 to 500",L185&gt;500,"500+")</f>
        <v>150 to 200</v>
      </c>
      <c r="L185" s="9">
        <f>_xlfn.XLOOKUP($E185,'Raw Data'!$E:$E,'Raw Data'!L:L,"ERROR",0,1)</f>
        <v>186.69</v>
      </c>
      <c r="M185" s="14" t="str">
        <f t="array" ref="M185">_xlfn.IFS(AND(N185&gt;0,N185&lt;=5),"0 to 5",AND(N185&gt;5,N185&lt;=10),"5 to 10",AND(N185&gt;10,N185&lt;=15),"10 to 15",AND(N185&gt;15,N185&lt;=20),"15 to 20",AND(N185&gt;20,N185&lt;=30),"20 to 30",AND(N185&gt;30,N185&lt;=40),"30 to 40",AND(N185&gt;40,N185&lt;=50),"40 to 50",AND(N185&gt;50,N185&lt;=75),"50 to 75",AND(N185&gt;75,N185&lt;=100),"75 to 100",AND(N185&gt;100,N185&lt;=150),"100 to 150",AND(N185&gt;150,N185&lt;=200),"150 to 200",AND(N185&gt;200,N185&lt;=250),"200 to 250",AND(N185&gt;250,N185&lt;=300),"250 to 300",AND(N185&gt;300,N185&lt;=400),"300 to 400",AND(N185&gt;400,N185&lt;=500),"400 to 500",N185&gt;500,"500+")</f>
        <v>150 to 200</v>
      </c>
      <c r="N185" s="9">
        <f>_xlfn.XLOOKUP($E185,'Raw Data'!$E:$E,'Raw Data'!N:N,"ERROR",0,1)</f>
        <v>188.27</v>
      </c>
      <c r="O185" s="14" t="str">
        <f t="array" ref="O185">_xlfn.IFS(P185=0,"No Discount",AND(P185&gt;0,P185&lt;=0.02),"0% to 2%",AND(P185&gt;0.02,P185&lt;=0.04),"2% to 4%",AND(P185&gt;0.04,P185&lt;=0.06),"4% to 6%",AND(P185&gt;0.06,P185&lt;=0.08),"6% to 8%",AND(P185&gt;0.08,P185&lt;=0.1),"8% to 10%",AND(P185&gt;0.1,P185&lt;=0.15),"10% to 15%",AND(P185&gt;0.15,P185&lt;=0.2),"15% to 20%",AND(P185&gt;0.2,P185&lt;=0.25),"20% to 25%",AND(P185&gt;0.25,P185&lt;=0.3),"25% to 30%",AND(P185&gt;0.3,P185&lt;=0.4),"30% to 40%",AND(P185&gt;0.4,P185&lt;=0.5),"40% to 50%",AND(P185&gt;0.5,P185&lt;=0.75),"50% to 75%",AND(P185&gt;0.75,P185&lt;=1),"75% to 100%")</f>
        <v>0% to 2%</v>
      </c>
      <c r="P185" s="10">
        <f>_xlfn.XLOOKUP($E185,'Raw Data'!$E:$E,'Raw Data'!P:P,"ERROR",0,1)</f>
        <v>0.00839220268762953</v>
      </c>
      <c r="Q185" s="9">
        <f>_xlfn.XLOOKUP($E185,'Raw Data'!$E:$E,'Raw Data'!Q:Q,"ERROR",0,1)</f>
        <v>300</v>
      </c>
      <c r="R185" s="9" t="str">
        <f>_xlfn.XLOOKUP($E185,'Raw Data'!$E:$E,'Raw Data'!R:R,"ERROR",0,1)</f>
        <v>gm</v>
      </c>
      <c r="S185" s="5" t="str">
        <f t="array" ref="S185">_xlfn.IFS(AND(T185&gt;0,T185&lt;=0.05),"0 to 0.05",AND(T185&gt;0.05,T185&lt;=0.1),"0.05 to 0.1",AND(T185&gt;0.1,T185&lt;=0.2),"0.1 to 0.2",AND(T185&gt;0.2,T185&lt;=0.3),"0.2 to 0.3",AND(T185&gt;0.3,T185&lt;=0.4),"0.3 to 0.4",AND(T185&gt;0.4,T185&lt;=0.5),"0.4 to 0.5",AND(T185&gt;0.5,T185&lt;=0.75),"0.5 to 0.75",AND(T185&gt;0.75,T185&lt;=1),"0.75 to 1",AND(T185&gt;1,T185&lt;=2),"1 to 2",AND(T185&gt;2,T185&lt;=3),"2 to 3",AND(T185&gt;3,T185&lt;=4),"3 to 4",AND(T185&gt;4,T185&lt;=5),"4 to 5",AND(T185&gt;5,T185&lt;=10),"5 to 10",T185&gt;10,"10+")</f>
        <v>0.5 to 0.75</v>
      </c>
      <c r="T185" s="10">
        <f>_xlfn.XLOOKUP($E185,'Raw Data'!$E:$E,'Raw Data'!T:T,"ERROR",0,1)</f>
        <v>0.622632485747389</v>
      </c>
      <c r="U185" s="15" t="str">
        <f t="array" ref="U185">_xlfn.IFS(AND(V185&gt;0,V185&lt;=0.05),"0 to 0.05",AND(V185&gt;0.05,V185&lt;=0.1),"0.05 to 0.1",AND(V185&gt;0.1,V185&lt;=0.2),"0.1 to 0.2",AND(V185&gt;0.2,V185&lt;=0.3),"0.2 to 0.3",AND(V185&gt;0.3,V185&lt;=0.4),"0.3 to 0.4",AND(V185&gt;0.4,V185&lt;=0.5),"0.4 to 0.5",AND(V185&gt;0.5,V185&lt;=0.75),"0.5 to 0.75",AND(V185&gt;0.75,V185&lt;=1),"0.75 to 1",AND(V185&gt;1,V185&lt;=2),"1 to 2",AND(V185&gt;2,V185&lt;=3),"2 to 3",AND(V185&gt;3,V185&lt;=4),"3 to 4",AND(V185&gt;4,V185&lt;=5),"4 to 5",AND(V185&gt;5,V185&lt;=10),"5 to 10",V185&gt;10,"10+")</f>
        <v>0.1 to 0.2</v>
      </c>
      <c r="V185" s="10">
        <f>_xlfn.XLOOKUP($E185,'Raw Data'!$E:$E,'Raw Data'!V:V,"ERROR",0,1)</f>
        <v>0.169533530905504</v>
      </c>
      <c r="W185" s="15" t="str">
        <f t="array" ref="W185">_xlfn.IFS(AND(X185&gt;0,X185&lt;=0.05),"0 to 0.05",AND(X185&gt;0.05,X185&lt;=0.1),"0.05 to 0.1",AND(X185&gt;0.1,X185&lt;=0.2),"0.1 to 0.2",AND(X185&gt;0.2,X185&lt;=0.3),"0.2 to 0.3",AND(X185&gt;0.3,X185&lt;=0.4),"0.3 to 0.4",AND(X185&gt;0.4,X185&lt;=0.5),"0.4 to 0.5",AND(X185&gt;0.5,X185&lt;=0.75),"0.5 to 0.75",AND(X185&gt;0.75,X185&lt;=1),"0.75 to 1",AND(X185&gt;1,X185&lt;=2),"1 to 2",AND(X185&gt;2,X185&lt;=3),"2 to 3",AND(X185&gt;3,X185&lt;=4),"3 to 4",AND(X185&gt;4,X185&lt;=5),"4 to 5",AND(X185&gt;5,X185&lt;=10),"5 to 10",X185&gt;10,"10+")</f>
        <v>0.1 to 0.2</v>
      </c>
      <c r="X185" s="16">
        <f t="shared" si="7"/>
        <v>0.168110771151795</v>
      </c>
      <c r="Y185" s="5" t="str">
        <f t="array" ref="Y185">_xlfn.IFS(AND(Z185&gt;0,Z185&lt;=1),"0 to 1",AND(Z185&gt;1,Z185&lt;=2),"1 to 2",AND(Z185&gt;2,Z185&lt;=4),"2 to 4",AND(Z185&gt;4,Z185&lt;=6),"4 to 6",AND(Z185&gt;6,Z185&lt;=8),"6 to 8",AND(Z185&gt;8,Z185&lt;=10),"8 to 10",AND(Z185&gt;10,Z185&lt;=15),"10 to 15",AND(Z185&gt;15,Z185&lt;=20),"15 to 20",AND(Z185&gt;20,Z185&lt;=25),"20 to 25",AND(Z185&gt;25,Z185&lt;=30),"25 to 30",AND(Z185&gt;30,Z185&lt;=40),"30 to 40",AND(Z185&gt;40,Z185&lt;=50),"40 to 50",Z185&gt;50,"50+")</f>
        <v>10 to 15</v>
      </c>
      <c r="Z185" s="9">
        <f>_xlfn.XLOOKUP($E185,'Raw Data'!$E:$E,'Raw Data'!Z:Z,"ERROR",0,1)</f>
        <v>10.14</v>
      </c>
      <c r="AA185" s="9" t="str">
        <f>_xlfn.XLOOKUP($E185,'Raw Data'!$E:$E,'Raw Data'!AA:AA,"ERROR",0,1)</f>
        <v>oz</v>
      </c>
    </row>
    <row r="186" hidden="1" spans="1:27">
      <c r="A186" s="5" t="str">
        <f>_xlfn.XLOOKUP($E186,'Raw Data'!$E:$E,'Raw Data'!A:A,"ERROR",0,1)</f>
        <v>AE</v>
      </c>
      <c r="B186" s="5" t="str">
        <f>_xlfn.XLOOKUP($E186,'Raw Data'!$E:$E,'Raw Data'!B:B,"ERROR",0,1)</f>
        <v>Hair Mousses</v>
      </c>
      <c r="C186" s="5" t="str">
        <f>_xlfn.XLOOKUP($E186,'Raw Data'!$E:$E,'Raw Data'!C:C,"ERROR",0,1)</f>
        <v>Schwarzkopf Henkel</v>
      </c>
      <c r="D186" s="5" t="str">
        <f>_xlfn.XLOOKUP($E186,'Raw Data'!$E:$E,'Raw Data'!D:D,"ERROR",0,1)</f>
        <v>www.amazon.ae/dp/B07KFSPR23</v>
      </c>
      <c r="E186" s="5" t="s">
        <v>385</v>
      </c>
      <c r="F186" s="9" t="str">
        <f>_xlfn.XLOOKUP($E186,'Raw Data'!$E:$E,'Raw Data'!F:F,"ERROR",0,1)</f>
        <v>Taft Volume Hair  Mousse  #4 Ultra Strong 150ml (for fine and brittle hair)</v>
      </c>
      <c r="G186" s="10">
        <f>_xlfn.XLOOKUP($E186,'Raw Data'!$E:$E,'Raw Data'!G:G,"ERROR",0,1)</f>
        <v>3</v>
      </c>
      <c r="H186" s="9">
        <f>_xlfn.XLOOKUP($E186,'Raw Data'!$E:$E,'Raw Data'!H:H,"ERROR",0,1)</f>
        <v>378.89</v>
      </c>
      <c r="I186" s="9">
        <f>_xlfn.XLOOKUP($E186,'Raw Data'!$E:$E,'Raw Data'!I:I,"ERROR",0,1)</f>
        <v>0.000507265929420725</v>
      </c>
      <c r="J186" s="9" t="str">
        <f>_xlfn.XLOOKUP($E186,'Raw Data'!$E:$E,'Raw Data'!J:J,"ERROR",0,1)</f>
        <v>No</v>
      </c>
      <c r="K186" s="14" t="str">
        <f t="array" ref="K186">_xlfn.IFS(AND(L186&gt;0,L186&lt;=5),"0 to 5",AND(L186&gt;5,L186&lt;=10),"5 to 10",AND(L186&gt;10,L186&lt;=15),"10 to 15",AND(L186&gt;15,L186&lt;=20),"15 to 20",AND(L186&gt;20,L186&lt;=30),"20 to 30",AND(L186&gt;30,L186&lt;=40),"30 to 40",AND(L186&gt;40,L186&lt;=50),"40 to 50",AND(L186&gt;50,L186&lt;=75),"50 to 75",AND(L186&gt;75,L186&lt;=100),"75 to 100",AND(L186&gt;100,L186&lt;=150),"100 to 150",AND(L186&gt;150,L186&lt;=200),"150 to 200",AND(L186&gt;200,L186&lt;=250),"200 to 250",AND(L186&gt;250,L186&lt;=300),"250 to 300",AND(L186&gt;300,L186&lt;=400),"300 to 400",AND(L186&gt;400,L186&lt;=500),"400 to 500",L186&gt;500,"500+")</f>
        <v>100 to 150</v>
      </c>
      <c r="L186" s="9">
        <f>_xlfn.XLOOKUP($E186,'Raw Data'!$E:$E,'Raw Data'!L:L,"ERROR",0,1)</f>
        <v>150</v>
      </c>
      <c r="M186" s="14" t="str">
        <f t="array" ref="M186">_xlfn.IFS(AND(N186&gt;0,N186&lt;=5),"0 to 5",AND(N186&gt;5,N186&lt;=10),"5 to 10",AND(N186&gt;10,N186&lt;=15),"10 to 15",AND(N186&gt;15,N186&lt;=20),"15 to 20",AND(N186&gt;20,N186&lt;=30),"20 to 30",AND(N186&gt;30,N186&lt;=40),"30 to 40",AND(N186&gt;40,N186&lt;=50),"40 to 50",AND(N186&gt;50,N186&lt;=75),"50 to 75",AND(N186&gt;75,N186&lt;=100),"75 to 100",AND(N186&gt;100,N186&lt;=150),"100 to 150",AND(N186&gt;150,N186&lt;=200),"150 to 200",AND(N186&gt;200,N186&lt;=250),"200 to 250",AND(N186&gt;250,N186&lt;=300),"250 to 300",AND(N186&gt;300,N186&lt;=400),"300 to 400",AND(N186&gt;400,N186&lt;=500),"400 to 500",N186&gt;500,"500+")</f>
        <v>100 to 150</v>
      </c>
      <c r="N186" s="9">
        <f>_xlfn.XLOOKUP($E186,'Raw Data'!$E:$E,'Raw Data'!N:N,"ERROR",0,1)</f>
        <v>150</v>
      </c>
      <c r="O186" s="14" t="str">
        <f t="array" ref="O186">_xlfn.IFS(P186=0,"No Discount",AND(P186&gt;0,P186&lt;=0.02),"0% to 2%",AND(P186&gt;0.02,P186&lt;=0.04),"2% to 4%",AND(P186&gt;0.04,P186&lt;=0.06),"4% to 6%",AND(P186&gt;0.06,P186&lt;=0.08),"6% to 8%",AND(P186&gt;0.08,P186&lt;=0.1),"8% to 10%",AND(P186&gt;0.1,P186&lt;=0.15),"10% to 15%",AND(P186&gt;0.15,P186&lt;=0.2),"15% to 20%",AND(P186&gt;0.2,P186&lt;=0.25),"20% to 25%",AND(P186&gt;0.25,P186&lt;=0.3),"25% to 30%",AND(P186&gt;0.3,P186&lt;=0.4),"30% to 40%",AND(P186&gt;0.4,P186&lt;=0.5),"40% to 50%",AND(P186&gt;0.5,P186&lt;=0.75),"50% to 75%",AND(P186&gt;0.75,P186&lt;=1),"75% to 100%")</f>
        <v>No Discount</v>
      </c>
      <c r="P186" s="10">
        <f>_xlfn.XLOOKUP($E186,'Raw Data'!$E:$E,'Raw Data'!P:P,"ERROR",0,1)</f>
        <v>0</v>
      </c>
      <c r="Q186" s="9">
        <f>_xlfn.XLOOKUP($E186,'Raw Data'!$E:$E,'Raw Data'!Q:Q,"ERROR",0,1)</f>
        <v>150</v>
      </c>
      <c r="R186" s="9" t="str">
        <f>_xlfn.XLOOKUP($E186,'Raw Data'!$E:$E,'Raw Data'!R:R,"ERROR",0,1)</f>
        <v>ml</v>
      </c>
      <c r="S186" s="5" t="str">
        <f t="array" ref="S186">_xlfn.IFS(AND(T186&gt;0,T186&lt;=0.05),"0 to 0.05",AND(T186&gt;0.05,T186&lt;=0.1),"0.05 to 0.1",AND(T186&gt;0.1,T186&lt;=0.2),"0.1 to 0.2",AND(T186&gt;0.2,T186&lt;=0.3),"0.2 to 0.3",AND(T186&gt;0.3,T186&lt;=0.4),"0.3 to 0.4",AND(T186&gt;0.4,T186&lt;=0.5),"0.4 to 0.5",AND(T186&gt;0.5,T186&lt;=0.75),"0.5 to 0.75",AND(T186&gt;0.75,T186&lt;=1),"0.75 to 1",AND(T186&gt;1,T186&lt;=2),"1 to 2",AND(T186&gt;2,T186&lt;=3),"2 to 3",AND(T186&gt;3,T186&lt;=4),"3 to 4",AND(T186&gt;4,T186&lt;=5),"4 to 5",AND(T186&gt;5,T186&lt;=10),"5 to 10",T186&gt;10,"10+")</f>
        <v>1 to 2</v>
      </c>
      <c r="T186" s="10">
        <f>_xlfn.XLOOKUP($E186,'Raw Data'!$E:$E,'Raw Data'!T:T,"ERROR",0,1)</f>
        <v>1.00053428530835</v>
      </c>
      <c r="U186" s="15" t="str">
        <f t="array" ref="U186">_xlfn.IFS(AND(V186&gt;0,V186&lt;=0.05),"0 to 0.05",AND(V186&gt;0.05,V186&lt;=0.1),"0.05 to 0.1",AND(V186&gt;0.1,V186&lt;=0.2),"0.1 to 0.2",AND(V186&gt;0.2,V186&lt;=0.3),"0.2 to 0.3",AND(V186&gt;0.3,V186&lt;=0.4),"0.3 to 0.4",AND(V186&gt;0.4,V186&lt;=0.5),"0.4 to 0.5",AND(V186&gt;0.5,V186&lt;=0.75),"0.5 to 0.75",AND(V186&gt;0.75,V186&lt;=1),"0.75 to 1",AND(V186&gt;1,V186&lt;=2),"1 to 2",AND(V186&gt;2,V186&lt;=3),"2 to 3",AND(V186&gt;3,V186&lt;=4),"3 to 4",AND(V186&gt;4,V186&lt;=5),"4 to 5",AND(V186&gt;5,V186&lt;=10),"5 to 10",V186&gt;10,"10+")</f>
        <v>0.2 to 0.3</v>
      </c>
      <c r="V186" s="10">
        <f>_xlfn.XLOOKUP($E186,'Raw Data'!$E:$E,'Raw Data'!V:V,"ERROR",0,1)</f>
        <v>0.270144257033256</v>
      </c>
      <c r="W186" s="15" t="str">
        <f t="array" ref="W186">_xlfn.IFS(AND(X186&gt;0,X186&lt;=0.05),"0 to 0.05",AND(X186&gt;0.05,X186&lt;=0.1),"0.05 to 0.1",AND(X186&gt;0.1,X186&lt;=0.2),"0.1 to 0.2",AND(X186&gt;0.2,X186&lt;=0.3),"0.2 to 0.3",AND(X186&gt;0.3,X186&lt;=0.4),"0.3 to 0.4",AND(X186&gt;0.4,X186&lt;=0.5),"0.4 to 0.5",AND(X186&gt;0.5,X186&lt;=0.75),"0.5 to 0.75",AND(X186&gt;0.75,X186&lt;=1),"0.75 to 1",AND(X186&gt;1,X186&lt;=2),"1 to 2",AND(X186&gt;2,X186&lt;=3),"2 to 3",AND(X186&gt;3,X186&lt;=4),"3 to 4",AND(X186&gt;4,X186&lt;=5),"4 to 5",AND(X186&gt;5,X186&lt;=10),"5 to 10",X186&gt;10,"10+")</f>
        <v>0.2 to 0.3</v>
      </c>
      <c r="X186" s="16">
        <f t="shared" si="7"/>
        <v>0.270144257033256</v>
      </c>
      <c r="Y186" s="5" t="str">
        <f t="array" ref="Y186">_xlfn.IFS(AND(Z186&gt;0,Z186&lt;=1),"0 to 1",AND(Z186&gt;1,Z186&lt;=2),"1 to 2",AND(Z186&gt;2,Z186&lt;=4),"2 to 4",AND(Z186&gt;4,Z186&lt;=6),"4 to 6",AND(Z186&gt;6,Z186&lt;=8),"6 to 8",AND(Z186&gt;8,Z186&lt;=10),"8 to 10",AND(Z186&gt;10,Z186&lt;=15),"10 to 15",AND(Z186&gt;15,Z186&lt;=20),"15 to 20",AND(Z186&gt;20,Z186&lt;=25),"20 to 25",AND(Z186&gt;25,Z186&lt;=30),"25 to 30",AND(Z186&gt;30,Z186&lt;=40),"30 to 40",AND(Z186&gt;40,Z186&lt;=50),"40 to 50",Z186&gt;50,"50+")</f>
        <v>4 to 6</v>
      </c>
      <c r="Z186" s="9">
        <f>_xlfn.XLOOKUP($E186,'Raw Data'!$E:$E,'Raw Data'!Z:Z,"ERROR",0,1)</f>
        <v>5.07</v>
      </c>
      <c r="AA186" s="9" t="str">
        <f>_xlfn.XLOOKUP($E186,'Raw Data'!$E:$E,'Raw Data'!AA:AA,"ERROR",0,1)</f>
        <v>oz</v>
      </c>
    </row>
    <row r="187" hidden="1" spans="1:27">
      <c r="A187" s="5" t="str">
        <f>_xlfn.XLOOKUP($E187,'Raw Data'!$E:$E,'Raw Data'!A:A,"ERROR",0,1)</f>
        <v>AE</v>
      </c>
      <c r="B187" s="5" t="str">
        <f>_xlfn.XLOOKUP($E187,'Raw Data'!$E:$E,'Raw Data'!B:B,"ERROR",0,1)</f>
        <v>Hair Mousses</v>
      </c>
      <c r="C187" s="5" t="str">
        <f>_xlfn.XLOOKUP($E187,'Raw Data'!$E:$E,'Raw Data'!C:C,"ERROR",0,1)</f>
        <v>Marc </v>
      </c>
      <c r="D187" s="5" t="str">
        <f>_xlfn.XLOOKUP($E187,'Raw Data'!$E:$E,'Raw Data'!D:D,"ERROR",0,1)</f>
        <v>www.amazon.ae/dp/B009Q4H7BQ</v>
      </c>
      <c r="E187" s="5" t="s">
        <v>386</v>
      </c>
      <c r="F187" s="9" t="str">
        <f>_xlfn.XLOOKUP($E187,'Raw Data'!$E:$E,'Raw Data'!F:F,"ERROR",0,1)</f>
        <v>Marc Anthony Nourishing Argan Oil of Morocco  Volume  Extra Hold  Mousse  with Keratin, 8.5oz</v>
      </c>
      <c r="G187" s="10">
        <f>_xlfn.XLOOKUP($E187,'Raw Data'!$E:$E,'Raw Data'!G:G,"ERROR",0,1)</f>
        <v>5</v>
      </c>
      <c r="H187" s="9">
        <f>_xlfn.XLOOKUP($E187,'Raw Data'!$E:$E,'Raw Data'!H:H,"ERROR",0,1)</f>
        <v>376.57</v>
      </c>
      <c r="I187" s="9">
        <f>_xlfn.XLOOKUP($E187,'Raw Data'!$E:$E,'Raw Data'!I:I,"ERROR",0,1)</f>
        <v>0.000504159864451325</v>
      </c>
      <c r="J187" s="9" t="str">
        <f>_xlfn.XLOOKUP($E187,'Raw Data'!$E:$E,'Raw Data'!J:J,"ERROR",0,1)</f>
        <v>No</v>
      </c>
      <c r="K187" s="14" t="str">
        <f t="array" ref="K187">_xlfn.IFS(AND(L187&gt;0,L187&lt;=5),"0 to 5",AND(L187&gt;5,L187&lt;=10),"5 to 10",AND(L187&gt;10,L187&lt;=15),"10 to 15",AND(L187&gt;15,L187&lt;=20),"15 to 20",AND(L187&gt;20,L187&lt;=30),"20 to 30",AND(L187&gt;30,L187&lt;=40),"30 to 40",AND(L187&gt;40,L187&lt;=50),"40 to 50",AND(L187&gt;50,L187&lt;=75),"50 to 75",AND(L187&gt;75,L187&lt;=100),"75 to 100",AND(L187&gt;100,L187&lt;=150),"100 to 150",AND(L187&gt;150,L187&lt;=200),"150 to 200",AND(L187&gt;200,L187&lt;=250),"200 to 250",AND(L187&gt;250,L187&lt;=300),"250 to 300",AND(L187&gt;300,L187&lt;=400),"300 to 400",AND(L187&gt;400,L187&lt;=500),"400 to 500",L187&gt;500,"500+")</f>
        <v>75 to 100</v>
      </c>
      <c r="L187" s="9">
        <f>_xlfn.XLOOKUP($E187,'Raw Data'!$E:$E,'Raw Data'!L:L,"ERROR",0,1)</f>
        <v>79.29</v>
      </c>
      <c r="M187" s="14" t="str">
        <f t="array" ref="M187">_xlfn.IFS(AND(N187&gt;0,N187&lt;=5),"0 to 5",AND(N187&gt;5,N187&lt;=10),"5 to 10",AND(N187&gt;10,N187&lt;=15),"10 to 15",AND(N187&gt;15,N187&lt;=20),"15 to 20",AND(N187&gt;20,N187&lt;=30),"20 to 30",AND(N187&gt;30,N187&lt;=40),"30 to 40",AND(N187&gt;40,N187&lt;=50),"40 to 50",AND(N187&gt;50,N187&lt;=75),"50 to 75",AND(N187&gt;75,N187&lt;=100),"75 to 100",AND(N187&gt;100,N187&lt;=150),"100 to 150",AND(N187&gt;150,N187&lt;=200),"150 to 200",AND(N187&gt;200,N187&lt;=250),"200 to 250",AND(N187&gt;250,N187&lt;=300),"250 to 300",AND(N187&gt;300,N187&lt;=400),"300 to 400",AND(N187&gt;400,N187&lt;=500),"400 to 500",N187&gt;500,"500+")</f>
        <v>75 to 100</v>
      </c>
      <c r="N187" s="9">
        <f>_xlfn.XLOOKUP($E187,'Raw Data'!$E:$E,'Raw Data'!N:N,"ERROR",0,1)</f>
        <v>81.25</v>
      </c>
      <c r="O187" s="14" t="str">
        <f t="array" ref="O187">_xlfn.IFS(P187=0,"No Discount",AND(P187&gt;0,P187&lt;=0.02),"0% to 2%",AND(P187&gt;0.02,P187&lt;=0.04),"2% to 4%",AND(P187&gt;0.04,P187&lt;=0.06),"4% to 6%",AND(P187&gt;0.06,P187&lt;=0.08),"6% to 8%",AND(P187&gt;0.08,P187&lt;=0.1),"8% to 10%",AND(P187&gt;0.1,P187&lt;=0.15),"10% to 15%",AND(P187&gt;0.15,P187&lt;=0.2),"15% to 20%",AND(P187&gt;0.2,P187&lt;=0.25),"20% to 25%",AND(P187&gt;0.25,P187&lt;=0.3),"25% to 30%",AND(P187&gt;0.3,P187&lt;=0.4),"30% to 40%",AND(P187&gt;0.4,P187&lt;=0.5),"40% to 50%",AND(P187&gt;0.5,P187&lt;=0.75),"50% to 75%",AND(P187&gt;0.75,P187&lt;=1),"75% to 100%")</f>
        <v>2% to 4%</v>
      </c>
      <c r="P187" s="10">
        <f>_xlfn.XLOOKUP($E187,'Raw Data'!$E:$E,'Raw Data'!P:P,"ERROR",0,1)</f>
        <v>0.0241230769230768</v>
      </c>
      <c r="Q187" s="9">
        <f>_xlfn.XLOOKUP($E187,'Raw Data'!$E:$E,'Raw Data'!Q:Q,"ERROR",0,1)</f>
        <v>8.5</v>
      </c>
      <c r="R187" s="9" t="str">
        <f>_xlfn.XLOOKUP($E187,'Raw Data'!$E:$E,'Raw Data'!R:R,"ERROR",0,1)</f>
        <v>oz</v>
      </c>
      <c r="S187" s="5" t="str">
        <f t="array" ref="S187">_xlfn.IFS(AND(T187&gt;0,T187&lt;=0.05),"0 to 0.05",AND(T187&gt;0.05,T187&lt;=0.1),"0.05 to 0.1",AND(T187&gt;0.1,T187&lt;=0.2),"0.1 to 0.2",AND(T187&gt;0.2,T187&lt;=0.3),"0.2 to 0.3",AND(T187&gt;0.3,T187&lt;=0.4),"0.3 to 0.4",AND(T187&gt;0.4,T187&lt;=0.5),"0.4 to 0.5",AND(T187&gt;0.5,T187&lt;=0.75),"0.5 to 0.75",AND(T187&gt;0.75,T187&lt;=1),"0.75 to 1",AND(T187&gt;1,T187&lt;=2),"1 to 2",AND(T187&gt;2,T187&lt;=3),"2 to 3",AND(T187&gt;3,T187&lt;=4),"3 to 4",AND(T187&gt;4,T187&lt;=5),"4 to 5",AND(T187&gt;5,T187&lt;=10),"5 to 10",T187&gt;10,"10+")</f>
        <v>0.3 to 0.4</v>
      </c>
      <c r="T187" s="10">
        <f>_xlfn.XLOOKUP($E187,'Raw Data'!$E:$E,'Raw Data'!T:T,"ERROR",0,1)</f>
        <v>0.31546281008176</v>
      </c>
      <c r="U187" s="15" t="str">
        <f t="array" ref="U187">_xlfn.IFS(AND(V187&gt;0,V187&lt;=0.05),"0 to 0.05",AND(V187&gt;0.05,V187&lt;=0.1),"0.05 to 0.1",AND(V187&gt;0.1,V187&lt;=0.2),"0.1 to 0.2",AND(V187&gt;0.2,V187&lt;=0.3),"0.2 to 0.3",AND(V187&gt;0.3,V187&lt;=0.4),"0.3 to 0.4",AND(V187&gt;0.4,V187&lt;=0.5),"0.4 to 0.5",AND(V187&gt;0.5,V187&lt;=0.75),"0.5 to 0.75",AND(V187&gt;0.75,V187&lt;=1),"0.75 to 1",AND(V187&gt;1,V187&lt;=2),"1 to 2",AND(V187&gt;2,V187&lt;=3),"2 to 3",AND(V187&gt;3,V187&lt;=4),"3 to 4",AND(V187&gt;4,V187&lt;=5),"4 to 5",AND(V187&gt;5,V187&lt;=10),"5 to 10",V187&gt;10,"10+")</f>
        <v>0.05 to 0.1</v>
      </c>
      <c r="V187" s="10">
        <f>_xlfn.XLOOKUP($E187,'Raw Data'!$E:$E,'Raw Data'!V:V,"ERROR",0,1)</f>
        <v>0.0872804312797151</v>
      </c>
      <c r="W187" s="15" t="str">
        <f t="array" ref="W187">_xlfn.IFS(AND(X187&gt;0,X187&lt;=0.05),"0 to 0.05",AND(X187&gt;0.05,X187&lt;=0.1),"0.05 to 0.1",AND(X187&gt;0.1,X187&lt;=0.2),"0.1 to 0.2",AND(X187&gt;0.2,X187&lt;=0.3),"0.2 to 0.3",AND(X187&gt;0.3,X187&lt;=0.4),"0.3 to 0.4",AND(X187&gt;0.4,X187&lt;=0.5),"0.4 to 0.5",AND(X187&gt;0.5,X187&lt;=0.75),"0.5 to 0.75",AND(X187&gt;0.75,X187&lt;=1),"0.75 to 1",AND(X187&gt;1,X187&lt;=2),"1 to 2",AND(X187&gt;2,X187&lt;=3),"2 to 3",AND(X187&gt;3,X187&lt;=4),"3 to 4",AND(X187&gt;4,X187&lt;=5),"4 to 5",AND(X187&gt;5,X187&lt;=10),"5 to 10",X187&gt;10,"10+")</f>
        <v>0.05 to 0.1</v>
      </c>
      <c r="X187" s="16">
        <f t="shared" si="7"/>
        <v>0.0851749587220752</v>
      </c>
      <c r="Y187" s="5" t="str">
        <f t="array" ref="Y187">_xlfn.IFS(AND(Z187&gt;0,Z187&lt;=1),"0 to 1",AND(Z187&gt;1,Z187&lt;=2),"1 to 2",AND(Z187&gt;2,Z187&lt;=4),"2 to 4",AND(Z187&gt;4,Z187&lt;=6),"4 to 6",AND(Z187&gt;6,Z187&lt;=8),"6 to 8",AND(Z187&gt;8,Z187&lt;=10),"8 to 10",AND(Z187&gt;10,Z187&lt;=15),"10 to 15",AND(Z187&gt;15,Z187&lt;=20),"15 to 20",AND(Z187&gt;20,Z187&lt;=25),"20 to 25",AND(Z187&gt;25,Z187&lt;=30),"25 to 30",AND(Z187&gt;30,Z187&lt;=40),"30 to 40",AND(Z187&gt;40,Z187&lt;=50),"40 to 50",Z187&gt;50,"50+")</f>
        <v>8 to 10</v>
      </c>
      <c r="Z187" s="9">
        <f>_xlfn.XLOOKUP($E187,'Raw Data'!$E:$E,'Raw Data'!Z:Z,"ERROR",0,1)</f>
        <v>8.5</v>
      </c>
      <c r="AA187" s="9" t="str">
        <f>_xlfn.XLOOKUP($E187,'Raw Data'!$E:$E,'Raw Data'!AA:AA,"ERROR",0,1)</f>
        <v>oz</v>
      </c>
    </row>
    <row r="188" hidden="1" spans="1:27">
      <c r="A188" s="5" t="str">
        <f>_xlfn.XLOOKUP($E188,'Raw Data'!$E:$E,'Raw Data'!A:A,"ERROR",0,1)</f>
        <v>AE</v>
      </c>
      <c r="B188" s="5" t="str">
        <f>_xlfn.XLOOKUP($E188,'Raw Data'!$E:$E,'Raw Data'!B:B,"ERROR",0,1)</f>
        <v>Hair Mousses</v>
      </c>
      <c r="C188" s="5" t="str">
        <f>_xlfn.XLOOKUP($E188,'Raw Data'!$E:$E,'Raw Data'!C:C,"ERROR",0,1)</f>
        <v>wen by chaz dean</v>
      </c>
      <c r="D188" s="5" t="str">
        <f>_xlfn.XLOOKUP($E188,'Raw Data'!$E:$E,'Raw Data'!D:D,"ERROR",0,1)</f>
        <v>www.amazon.ae/dp/B00V5WVHMW</v>
      </c>
      <c r="E188" s="5" t="s">
        <v>387</v>
      </c>
      <c r="F188" s="9" t="str">
        <f>_xlfn.XLOOKUP($E188,'Raw Data'!$E:$E,'Raw Data'!F:F,"ERROR",0,1)</f>
        <v>WEN by Chaz Dean Sweet Almond Mint Nourishing Mousse, 7.5 Fl Oz</v>
      </c>
      <c r="G188" s="10">
        <f>_xlfn.XLOOKUP($E188,'Raw Data'!$E:$E,'Raw Data'!G:G,"ERROR",0,1)</f>
        <v>1</v>
      </c>
      <c r="H188" s="9">
        <f>_xlfn.XLOOKUP($E188,'Raw Data'!$E:$E,'Raw Data'!H:H,"ERROR",0,1)</f>
        <v>376.37</v>
      </c>
      <c r="I188" s="9">
        <f>_xlfn.XLOOKUP($E188,'Raw Data'!$E:$E,'Raw Data'!I:I,"ERROR",0,1)</f>
        <v>0.000503892100229825</v>
      </c>
      <c r="J188" s="9" t="str">
        <f>_xlfn.XLOOKUP($E188,'Raw Data'!$E:$E,'Raw Data'!J:J,"ERROR",0,1)</f>
        <v>No</v>
      </c>
      <c r="K188" s="14" t="str">
        <f t="array" ref="K188">_xlfn.IFS(AND(L188&gt;0,L188&lt;=5),"0 to 5",AND(L188&gt;5,L188&lt;=10),"5 to 10",AND(L188&gt;10,L188&lt;=15),"10 to 15",AND(L188&gt;15,L188&lt;=20),"15 to 20",AND(L188&gt;20,L188&lt;=30),"20 to 30",AND(L188&gt;30,L188&lt;=40),"30 to 40",AND(L188&gt;40,L188&lt;=50),"40 to 50",AND(L188&gt;50,L188&lt;=75),"50 to 75",AND(L188&gt;75,L188&lt;=100),"75 to 100",AND(L188&gt;100,L188&lt;=150),"100 to 150",AND(L188&gt;150,L188&lt;=200),"150 to 200",AND(L188&gt;200,L188&lt;=250),"200 to 250",AND(L188&gt;250,L188&lt;=300),"250 to 300",AND(L188&gt;300,L188&lt;=400),"300 to 400",AND(L188&gt;400,L188&lt;=500),"400 to 500",L188&gt;500,"500+")</f>
        <v>300 to 400</v>
      </c>
      <c r="L188" s="9">
        <f>_xlfn.XLOOKUP($E188,'Raw Data'!$E:$E,'Raw Data'!L:L,"ERROR",0,1)</f>
        <v>308.63</v>
      </c>
      <c r="M188" s="14" t="str">
        <f t="array" ref="M188">_xlfn.IFS(AND(N188&gt;0,N188&lt;=5),"0 to 5",AND(N188&gt;5,N188&lt;=10),"5 to 10",AND(N188&gt;10,N188&lt;=15),"10 to 15",AND(N188&gt;15,N188&lt;=20),"15 to 20",AND(N188&gt;20,N188&lt;=30),"20 to 30",AND(N188&gt;30,N188&lt;=40),"30 to 40",AND(N188&gt;40,N188&lt;=50),"40 to 50",AND(N188&gt;50,N188&lt;=75),"50 to 75",AND(N188&gt;75,N188&lt;=100),"75 to 100",AND(N188&gt;100,N188&lt;=150),"100 to 150",AND(N188&gt;150,N188&lt;=200),"150 to 200",AND(N188&gt;200,N188&lt;=250),"200 to 250",AND(N188&gt;250,N188&lt;=300),"250 to 300",AND(N188&gt;300,N188&lt;=400),"300 to 400",AND(N188&gt;400,N188&lt;=500),"400 to 500",N188&gt;500,"500+")</f>
        <v>300 to 400</v>
      </c>
      <c r="N188" s="9">
        <f>_xlfn.XLOOKUP($E188,'Raw Data'!$E:$E,'Raw Data'!N:N,"ERROR",0,1)</f>
        <v>315</v>
      </c>
      <c r="O188" s="14" t="str">
        <f t="array" ref="O188">_xlfn.IFS(P188=0,"No Discount",AND(P188&gt;0,P188&lt;=0.02),"0% to 2%",AND(P188&gt;0.02,P188&lt;=0.04),"2% to 4%",AND(P188&gt;0.04,P188&lt;=0.06),"4% to 6%",AND(P188&gt;0.06,P188&lt;=0.08),"6% to 8%",AND(P188&gt;0.08,P188&lt;=0.1),"8% to 10%",AND(P188&gt;0.1,P188&lt;=0.15),"10% to 15%",AND(P188&gt;0.15,P188&lt;=0.2),"15% to 20%",AND(P188&gt;0.2,P188&lt;=0.25),"20% to 25%",AND(P188&gt;0.25,P188&lt;=0.3),"25% to 30%",AND(P188&gt;0.3,P188&lt;=0.4),"30% to 40%",AND(P188&gt;0.4,P188&lt;=0.5),"40% to 50%",AND(P188&gt;0.5,P188&lt;=0.75),"50% to 75%",AND(P188&gt;0.75,P188&lt;=1),"75% to 100%")</f>
        <v>2% to 4%</v>
      </c>
      <c r="P188" s="10">
        <f>_xlfn.XLOOKUP($E188,'Raw Data'!$E:$E,'Raw Data'!P:P,"ERROR",0,1)</f>
        <v>0.0202222222222222</v>
      </c>
      <c r="Q188" s="9">
        <f>_xlfn.XLOOKUP($E188,'Raw Data'!$E:$E,'Raw Data'!Q:Q,"ERROR",0,1)</f>
        <v>7.5</v>
      </c>
      <c r="R188" s="9" t="str">
        <f>_xlfn.XLOOKUP($E188,'Raw Data'!$E:$E,'Raw Data'!R:R,"ERROR",0,1)</f>
        <v>fl oz</v>
      </c>
      <c r="S188" s="5" t="str">
        <f t="array" ref="S188">_xlfn.IFS(AND(T188&gt;0,T188&lt;=0.05),"0 to 0.05",AND(T188&gt;0.05,T188&lt;=0.1),"0.05 to 0.1",AND(T188&gt;0.1,T188&lt;=0.2),"0.1 to 0.2",AND(T188&gt;0.2,T188&lt;=0.3),"0.2 to 0.3",AND(T188&gt;0.3,T188&lt;=0.4),"0.3 to 0.4",AND(T188&gt;0.4,T188&lt;=0.5),"0.4 to 0.5",AND(T188&gt;0.5,T188&lt;=0.75),"0.5 to 0.75",AND(T188&gt;0.75,T188&lt;=1),"0.75 to 1",AND(T188&gt;1,T188&lt;=2),"1 to 2",AND(T188&gt;2,T188&lt;=3),"2 to 3",AND(T188&gt;3,T188&lt;=4),"3 to 4",AND(T188&gt;4,T188&lt;=5),"4 to 5",AND(T188&gt;5,T188&lt;=10),"5 to 10",T188&gt;10,"10+")</f>
        <v>1 to 2</v>
      </c>
      <c r="T188" s="10">
        <f>_xlfn.XLOOKUP($E188,'Raw Data'!$E:$E,'Raw Data'!T:T,"ERROR",0,1)</f>
        <v>1.33811121805711</v>
      </c>
      <c r="U188" s="15" t="str">
        <f t="array" ref="U188">_xlfn.IFS(AND(V188&gt;0,V188&lt;=0.05),"0 to 0.05",AND(V188&gt;0.05,V188&lt;=0.1),"0.05 to 0.1",AND(V188&gt;0.1,V188&lt;=0.2),"0.1 to 0.2",AND(V188&gt;0.2,V188&lt;=0.3),"0.2 to 0.3",AND(V188&gt;0.3,V188&lt;=0.4),"0.3 to 0.4",AND(V188&gt;0.4,V188&lt;=0.5),"0.4 to 0.5",AND(V188&gt;0.5,V188&lt;=0.75),"0.5 to 0.75",AND(V188&gt;0.75,V188&lt;=1),"0.75 to 1",AND(V188&gt;1,V188&lt;=2),"1 to 2",AND(V188&gt;2,V188&lt;=3),"2 to 3",AND(V188&gt;3,V188&lt;=4),"3 to 4",AND(V188&gt;4,V188&lt;=5),"4 to 5",AND(V188&gt;5,V188&lt;=10),"5 to 10",V188&gt;10,"10+")</f>
        <v>0.3 to 0.4</v>
      </c>
      <c r="V188" s="10">
        <f>_xlfn.XLOOKUP($E188,'Raw Data'!$E:$E,'Raw Data'!V:V,"ERROR",0,1)</f>
        <v>0.368746910850394</v>
      </c>
      <c r="W188" s="15" t="str">
        <f t="array" ref="W188">_xlfn.IFS(AND(X188&gt;0,X188&lt;=0.05),"0 to 0.05",AND(X188&gt;0.05,X188&lt;=0.1),"0.05 to 0.1",AND(X188&gt;0.1,X188&lt;=0.2),"0.1 to 0.2",AND(X188&gt;0.2,X188&lt;=0.3),"0.2 to 0.3",AND(X188&gt;0.3,X188&lt;=0.4),"0.3 to 0.4",AND(X188&gt;0.4,X188&lt;=0.5),"0.4 to 0.5",AND(X188&gt;0.5,X188&lt;=0.75),"0.5 to 0.75",AND(X188&gt;0.75,X188&lt;=1),"0.75 to 1",AND(X188&gt;1,X188&lt;=2),"1 to 2",AND(X188&gt;2,X188&lt;=3),"2 to 3",AND(X188&gt;3,X188&lt;=4),"3 to 4",AND(X188&gt;4,X188&lt;=5),"4 to 5",AND(X188&gt;5,X188&lt;=10),"5 to 10",X188&gt;10,"10+")</f>
        <v>0.3 to 0.4</v>
      </c>
      <c r="X188" s="16">
        <f t="shared" si="7"/>
        <v>0.361290028875419</v>
      </c>
      <c r="Y188" s="5" t="str">
        <f t="array" ref="Y188">_xlfn.IFS(AND(Z188&gt;0,Z188&lt;=1),"0 to 1",AND(Z188&gt;1,Z188&lt;=2),"1 to 2",AND(Z188&gt;2,Z188&lt;=4),"2 to 4",AND(Z188&gt;4,Z188&lt;=6),"4 to 6",AND(Z188&gt;6,Z188&lt;=8),"6 to 8",AND(Z188&gt;8,Z188&lt;=10),"8 to 10",AND(Z188&gt;10,Z188&lt;=15),"10 to 15",AND(Z188&gt;15,Z188&lt;=20),"15 to 20",AND(Z188&gt;20,Z188&lt;=25),"20 to 25",AND(Z188&gt;25,Z188&lt;=30),"25 to 30",AND(Z188&gt;30,Z188&lt;=40),"30 to 40",AND(Z188&gt;40,Z188&lt;=50),"40 to 50",Z188&gt;50,"50+")</f>
        <v>6 to 8</v>
      </c>
      <c r="Z188" s="9">
        <f>_xlfn.XLOOKUP($E188,'Raw Data'!$E:$E,'Raw Data'!Z:Z,"ERROR",0,1)</f>
        <v>7.8</v>
      </c>
      <c r="AA188" s="9" t="str">
        <f>_xlfn.XLOOKUP($E188,'Raw Data'!$E:$E,'Raw Data'!AA:AA,"ERROR",0,1)</f>
        <v>oz</v>
      </c>
    </row>
    <row r="189" hidden="1" spans="1:27">
      <c r="A189" s="5" t="str">
        <f>_xlfn.XLOOKUP($E189,'Raw Data'!$E:$E,'Raw Data'!A:A,"ERROR",0,1)</f>
        <v>AE</v>
      </c>
      <c r="B189" s="5" t="str">
        <f>_xlfn.XLOOKUP($E189,'Raw Data'!$E:$E,'Raw Data'!B:B,"ERROR",0,1)</f>
        <v>Hair Mousses</v>
      </c>
      <c r="C189" s="5" t="str">
        <f>_xlfn.XLOOKUP($E189,'Raw Data'!$E:$E,'Raw Data'!C:C,"ERROR",0,1)</f>
        <v>ors olive oil</v>
      </c>
      <c r="D189" s="5" t="str">
        <f>_xlfn.XLOOKUP($E189,'Raw Data'!$E:$E,'Raw Data'!D:D,"ERROR",0,1)</f>
        <v>www.amazon.ae/dp/B07QGKRR2W</v>
      </c>
      <c r="E189" s="5" t="s">
        <v>388</v>
      </c>
      <c r="F189" s="9" t="str">
        <f>_xlfn.XLOOKUP($E189,'Raw Data'!$E:$E,'Raw Data'!F:F,"ERROR",0,1)</f>
        <v>ORS Olive Oil Hold &amp; Shine Wrap/Set Mousse 7 Oz (Pack Of 12)12</v>
      </c>
      <c r="G189" s="10">
        <f>_xlfn.XLOOKUP($E189,'Raw Data'!$E:$E,'Raw Data'!G:G,"ERROR",0,1)</f>
        <v>1</v>
      </c>
      <c r="H189" s="9">
        <f>_xlfn.XLOOKUP($E189,'Raw Data'!$E:$E,'Raw Data'!H:H,"ERROR",0,1)</f>
        <v>373.53</v>
      </c>
      <c r="I189" s="9">
        <f>_xlfn.XLOOKUP($E189,'Raw Data'!$E:$E,'Raw Data'!I:I,"ERROR",0,1)</f>
        <v>0.000500089848284525</v>
      </c>
      <c r="J189" s="9" t="str">
        <f>_xlfn.XLOOKUP($E189,'Raw Data'!$E:$E,'Raw Data'!J:J,"ERROR",0,1)</f>
        <v>No</v>
      </c>
      <c r="K189" s="14" t="str">
        <f t="array" ref="K189">_xlfn.IFS(AND(L189&gt;0,L189&lt;=5),"0 to 5",AND(L189&gt;5,L189&lt;=10),"5 to 10",AND(L189&gt;10,L189&lt;=15),"10 to 15",AND(L189&gt;15,L189&lt;=20),"15 to 20",AND(L189&gt;20,L189&lt;=30),"20 to 30",AND(L189&gt;30,L189&lt;=40),"30 to 40",AND(L189&gt;40,L189&lt;=50),"40 to 50",AND(L189&gt;50,L189&lt;=75),"50 to 75",AND(L189&gt;75,L189&lt;=100),"75 to 100",AND(L189&gt;100,L189&lt;=150),"100 to 150",AND(L189&gt;150,L189&lt;=200),"150 to 200",AND(L189&gt;200,L189&lt;=250),"200 to 250",AND(L189&gt;250,L189&lt;=300),"250 to 300",AND(L189&gt;300,L189&lt;=400),"300 to 400",AND(L189&gt;400,L189&lt;=500),"400 to 500",L189&gt;500,"500+")</f>
        <v>250 to 300</v>
      </c>
      <c r="L189" s="9">
        <f>_xlfn.XLOOKUP($E189,'Raw Data'!$E:$E,'Raw Data'!L:L,"ERROR",0,1)</f>
        <v>284</v>
      </c>
      <c r="M189" s="14" t="str">
        <f t="array" ref="M189">_xlfn.IFS(AND(N189&gt;0,N189&lt;=5),"0 to 5",AND(N189&gt;5,N189&lt;=10),"5 to 10",AND(N189&gt;10,N189&lt;=15),"10 to 15",AND(N189&gt;15,N189&lt;=20),"15 to 20",AND(N189&gt;20,N189&lt;=30),"20 to 30",AND(N189&gt;30,N189&lt;=40),"30 to 40",AND(N189&gt;40,N189&lt;=50),"40 to 50",AND(N189&gt;50,N189&lt;=75),"50 to 75",AND(N189&gt;75,N189&lt;=100),"75 to 100",AND(N189&gt;100,N189&lt;=150),"100 to 150",AND(N189&gt;150,N189&lt;=200),"150 to 200",AND(N189&gt;200,N189&lt;=250),"200 to 250",AND(N189&gt;250,N189&lt;=300),"250 to 300",AND(N189&gt;300,N189&lt;=400),"300 to 400",AND(N189&gt;400,N189&lt;=500),"400 to 500",N189&gt;500,"500+")</f>
        <v>250 to 300</v>
      </c>
      <c r="N189" s="9">
        <f>_xlfn.XLOOKUP($E189,'Raw Data'!$E:$E,'Raw Data'!N:N,"ERROR",0,1)</f>
        <v>295.75</v>
      </c>
      <c r="O189" s="14" t="str">
        <f t="array" ref="O189">_xlfn.IFS(P189=0,"No Discount",AND(P189&gt;0,P189&lt;=0.02),"0% to 2%",AND(P189&gt;0.02,P189&lt;=0.04),"2% to 4%",AND(P189&gt;0.04,P189&lt;=0.06),"4% to 6%",AND(P189&gt;0.06,P189&lt;=0.08),"6% to 8%",AND(P189&gt;0.08,P189&lt;=0.1),"8% to 10%",AND(P189&gt;0.1,P189&lt;=0.15),"10% to 15%",AND(P189&gt;0.15,P189&lt;=0.2),"15% to 20%",AND(P189&gt;0.2,P189&lt;=0.25),"20% to 25%",AND(P189&gt;0.25,P189&lt;=0.3),"25% to 30%",AND(P189&gt;0.3,P189&lt;=0.4),"30% to 40%",AND(P189&gt;0.4,P189&lt;=0.5),"40% to 50%",AND(P189&gt;0.5,P189&lt;=0.75),"50% to 75%",AND(P189&gt;0.75,P189&lt;=1),"75% to 100%")</f>
        <v>2% to 4%</v>
      </c>
      <c r="P189" s="10">
        <f>_xlfn.XLOOKUP($E189,'Raw Data'!$E:$E,'Raw Data'!P:P,"ERROR",0,1)</f>
        <v>0.0397295012679628</v>
      </c>
      <c r="Q189" s="9">
        <f>_xlfn.XLOOKUP($E189,'Raw Data'!$E:$E,'Raw Data'!Q:Q,"ERROR",0,1)</f>
        <v>84</v>
      </c>
      <c r="R189" s="9" t="str">
        <f>_xlfn.XLOOKUP($E189,'Raw Data'!$E:$E,'Raw Data'!R:R,"ERROR",0,1)</f>
        <v>oz</v>
      </c>
      <c r="S189" s="5" t="str">
        <f t="array" ref="S189">_xlfn.IFS(AND(T189&gt;0,T189&lt;=0.05),"0 to 0.05",AND(T189&gt;0.05,T189&lt;=0.1),"0.05 to 0.1",AND(T189&gt;0.1,T189&lt;=0.2),"0.1 to 0.2",AND(T189&gt;0.2,T189&lt;=0.3),"0.2 to 0.3",AND(T189&gt;0.3,T189&lt;=0.4),"0.3 to 0.4",AND(T189&gt;0.4,T189&lt;=0.5),"0.4 to 0.5",AND(T189&gt;0.5,T189&lt;=0.75),"0.5 to 0.75",AND(T189&gt;0.75,T189&lt;=1),"0.75 to 1",AND(T189&gt;1,T189&lt;=2),"1 to 2",AND(T189&gt;2,T189&lt;=3),"2 to 3",AND(T189&gt;3,T189&lt;=4),"3 to 4",AND(T189&gt;4,T189&lt;=5),"4 to 5",AND(T189&gt;5,T189&lt;=10),"5 to 10",T189&gt;10,"10+")</f>
        <v>0.1 to 0.2</v>
      </c>
      <c r="T189" s="10">
        <f>_xlfn.XLOOKUP($E189,'Raw Data'!$E:$E,'Raw Data'!T:T,"ERROR",0,1)</f>
        <v>0.114337246565857</v>
      </c>
      <c r="U189" s="15" t="str">
        <f t="array" ref="U189">_xlfn.IFS(AND(V189&gt;0,V189&lt;=0.05),"0 to 0.05",AND(V189&gt;0.05,V189&lt;=0.1),"0.05 to 0.1",AND(V189&gt;0.1,V189&lt;=0.2),"0.1 to 0.2",AND(V189&gt;0.2,V189&lt;=0.3),"0.2 to 0.3",AND(V189&gt;0.3,V189&lt;=0.4),"0.3 to 0.4",AND(V189&gt;0.4,V189&lt;=0.5),"0.4 to 0.5",AND(V189&gt;0.5,V189&lt;=0.75),"0.5 to 0.75",AND(V189&gt;0.75,V189&lt;=1),"0.75 to 1",AND(V189&gt;1,V189&lt;=2),"1 to 2",AND(V189&gt;2,V189&lt;=3),"2 to 3",AND(V189&gt;3,V189&lt;=4),"3 to 4",AND(V189&gt;4,V189&lt;=5),"4 to 5",AND(V189&gt;5,V189&lt;=10),"5 to 10",V189&gt;10,"10+")</f>
        <v>0 to 0.05</v>
      </c>
      <c r="V189" s="10">
        <f>_xlfn.XLOOKUP($E189,'Raw Data'!$E:$E,'Raw Data'!V:V,"ERROR",0,1)</f>
        <v>0.0321482921880284</v>
      </c>
      <c r="W189" s="15" t="str">
        <f t="array" ref="W189">_xlfn.IFS(AND(X189&gt;0,X189&lt;=0.05),"0 to 0.05",AND(X189&gt;0.05,X189&lt;=0.1),"0.05 to 0.1",AND(X189&gt;0.1,X189&lt;=0.2),"0.1 to 0.2",AND(X189&gt;0.2,X189&lt;=0.3),"0.2 to 0.3",AND(X189&gt;0.3,X189&lt;=0.4),"0.3 to 0.4",AND(X189&gt;0.4,X189&lt;=0.5),"0.4 to 0.5",AND(X189&gt;0.5,X189&lt;=0.75),"0.5 to 0.75",AND(X189&gt;0.75,X189&lt;=1),"0.75 to 1",AND(X189&gt;1,X189&lt;=2),"1 to 2",AND(X189&gt;2,X189&lt;=3),"2 to 3",AND(X189&gt;3,X189&lt;=4),"3 to 4",AND(X189&gt;4,X189&lt;=5),"4 to 5",AND(X189&gt;5,X189&lt;=10),"5 to 10",X189&gt;10,"10+")</f>
        <v>0 to 0.05</v>
      </c>
      <c r="X189" s="16">
        <f t="shared" si="7"/>
        <v>0.0308710565727813</v>
      </c>
      <c r="Y189" s="5" t="str">
        <f t="array" ref="Y189">_xlfn.IFS(AND(Z189&gt;0,Z189&lt;=1),"0 to 1",AND(Z189&gt;1,Z189&lt;=2),"1 to 2",AND(Z189&gt;2,Z189&lt;=4),"2 to 4",AND(Z189&gt;4,Z189&lt;=6),"4 to 6",AND(Z189&gt;6,Z189&lt;=8),"6 to 8",AND(Z189&gt;8,Z189&lt;=10),"8 to 10",AND(Z189&gt;10,Z189&lt;=15),"10 to 15",AND(Z189&gt;15,Z189&lt;=20),"15 to 20",AND(Z189&gt;20,Z189&lt;=25),"20 to 25",AND(Z189&gt;25,Z189&lt;=30),"25 to 30",AND(Z189&gt;30,Z189&lt;=40),"30 to 40",AND(Z189&gt;40,Z189&lt;=50),"40 to 50",Z189&gt;50,"50+")</f>
        <v>50+</v>
      </c>
      <c r="Z189" s="9">
        <f>_xlfn.XLOOKUP($E189,'Raw Data'!$E:$E,'Raw Data'!Z:Z,"ERROR",0,1)</f>
        <v>84</v>
      </c>
      <c r="AA189" s="9" t="str">
        <f>_xlfn.XLOOKUP($E189,'Raw Data'!$E:$E,'Raw Data'!AA:AA,"ERROR",0,1)</f>
        <v>oz</v>
      </c>
    </row>
    <row r="190" hidden="1" spans="1:27">
      <c r="A190" s="5" t="str">
        <f>_xlfn.XLOOKUP($E190,'Raw Data'!$E:$E,'Raw Data'!A:A,"ERROR",0,1)</f>
        <v>AE</v>
      </c>
      <c r="B190" s="5" t="str">
        <f>_xlfn.XLOOKUP($E190,'Raw Data'!$E:$E,'Raw Data'!B:B,"ERROR",0,1)</f>
        <v>Hair Mousses</v>
      </c>
      <c r="C190" s="5" t="str">
        <f>_xlfn.XLOOKUP($E190,'Raw Data'!$E:$E,'Raw Data'!C:C,"ERROR",0,1)</f>
        <v>redken</v>
      </c>
      <c r="D190" s="5" t="str">
        <f>_xlfn.XLOOKUP($E190,'Raw Data'!$E:$E,'Raw Data'!D:D,"ERROR",0,1)</f>
        <v>www.amazon.ae/dp/B001AGKDD2</v>
      </c>
      <c r="E190" s="5" t="s">
        <v>389</v>
      </c>
      <c r="F190" s="9" t="str">
        <f>_xlfn.XLOOKUP($E190,'Raw Data'!$E:$E,'Raw Data'!F:F,"ERROR",0,1)</f>
        <v>Redken Guts 10  Volume  Spray  Mousse , 2 Ounce</v>
      </c>
      <c r="G190" s="10">
        <f>_xlfn.XLOOKUP($E190,'Raw Data'!$E:$E,'Raw Data'!G:G,"ERROR",0,1)</f>
        <v>4</v>
      </c>
      <c r="H190" s="9">
        <f>_xlfn.XLOOKUP($E190,'Raw Data'!$E:$E,'Raw Data'!H:H,"ERROR",0,1)</f>
        <v>367.53</v>
      </c>
      <c r="I190" s="9">
        <f>_xlfn.XLOOKUP($E190,'Raw Data'!$E:$E,'Raw Data'!I:I,"ERROR",0,1)</f>
        <v>0.000492056921639524</v>
      </c>
      <c r="J190" s="9" t="str">
        <f>_xlfn.XLOOKUP($E190,'Raw Data'!$E:$E,'Raw Data'!J:J,"ERROR",0,1)</f>
        <v>No</v>
      </c>
      <c r="K190" s="14" t="str">
        <f t="array" ref="K190">_xlfn.IFS(AND(L190&gt;0,L190&lt;=5),"0 to 5",AND(L190&gt;5,L190&lt;=10),"5 to 10",AND(L190&gt;10,L190&lt;=15),"10 to 15",AND(L190&gt;15,L190&lt;=20),"15 to 20",AND(L190&gt;20,L190&lt;=30),"20 to 30",AND(L190&gt;30,L190&lt;=40),"30 to 40",AND(L190&gt;40,L190&lt;=50),"40 to 50",AND(L190&gt;50,L190&lt;=75),"50 to 75",AND(L190&gt;75,L190&lt;=100),"75 to 100",AND(L190&gt;100,L190&lt;=150),"100 to 150",AND(L190&gt;150,L190&lt;=200),"150 to 200",AND(L190&gt;200,L190&lt;=250),"200 to 250",AND(L190&gt;250,L190&lt;=300),"250 to 300",AND(L190&gt;300,L190&lt;=400),"300 to 400",AND(L190&gt;400,L190&lt;=500),"400 to 500",L190&gt;500,"500+")</f>
        <v>75 to 100</v>
      </c>
      <c r="L190" s="9">
        <f>_xlfn.XLOOKUP($E190,'Raw Data'!$E:$E,'Raw Data'!L:L,"ERROR",0,1)</f>
        <v>96.5</v>
      </c>
      <c r="M190" s="14" t="str">
        <f t="array" ref="M190">_xlfn.IFS(AND(N190&gt;0,N190&lt;=5),"0 to 5",AND(N190&gt;5,N190&lt;=10),"5 to 10",AND(N190&gt;10,N190&lt;=15),"10 to 15",AND(N190&gt;15,N190&lt;=20),"15 to 20",AND(N190&gt;20,N190&lt;=30),"20 to 30",AND(N190&gt;30,N190&lt;=40),"30 to 40",AND(N190&gt;40,N190&lt;=50),"40 to 50",AND(N190&gt;50,N190&lt;=75),"50 to 75",AND(N190&gt;75,N190&lt;=100),"75 to 100",AND(N190&gt;100,N190&lt;=150),"100 to 150",AND(N190&gt;150,N190&lt;=200),"150 to 200",AND(N190&gt;200,N190&lt;=250),"200 to 250",AND(N190&gt;250,N190&lt;=300),"250 to 300",AND(N190&gt;300,N190&lt;=400),"300 to 400",AND(N190&gt;400,N190&lt;=500),"400 to 500",N190&gt;500,"500+")</f>
        <v>75 to 100</v>
      </c>
      <c r="N190" s="9">
        <f>_xlfn.XLOOKUP($E190,'Raw Data'!$E:$E,'Raw Data'!N:N,"ERROR",0,1)</f>
        <v>96.5</v>
      </c>
      <c r="O190" s="14" t="str">
        <f t="array" ref="O190">_xlfn.IFS(P190=0,"No Discount",AND(P190&gt;0,P190&lt;=0.02),"0% to 2%",AND(P190&gt;0.02,P190&lt;=0.04),"2% to 4%",AND(P190&gt;0.04,P190&lt;=0.06),"4% to 6%",AND(P190&gt;0.06,P190&lt;=0.08),"6% to 8%",AND(P190&gt;0.08,P190&lt;=0.1),"8% to 10%",AND(P190&gt;0.1,P190&lt;=0.15),"10% to 15%",AND(P190&gt;0.15,P190&lt;=0.2),"15% to 20%",AND(P190&gt;0.2,P190&lt;=0.25),"20% to 25%",AND(P190&gt;0.25,P190&lt;=0.3),"25% to 30%",AND(P190&gt;0.3,P190&lt;=0.4),"30% to 40%",AND(P190&gt;0.4,P190&lt;=0.5),"40% to 50%",AND(P190&gt;0.5,P190&lt;=0.75),"50% to 75%",AND(P190&gt;0.75,P190&lt;=1),"75% to 100%")</f>
        <v>No Discount</v>
      </c>
      <c r="P190" s="10">
        <f>_xlfn.XLOOKUP($E190,'Raw Data'!$E:$E,'Raw Data'!P:P,"ERROR",0,1)</f>
        <v>0</v>
      </c>
      <c r="Q190" s="9">
        <f>_xlfn.XLOOKUP($E190,'Raw Data'!$E:$E,'Raw Data'!Q:Q,"ERROR",0,1)</f>
        <v>2</v>
      </c>
      <c r="R190" s="9" t="str">
        <f>_xlfn.XLOOKUP($E190,'Raw Data'!$E:$E,'Raw Data'!R:R,"ERROR",0,1)</f>
        <v>oz</v>
      </c>
      <c r="S190" s="5" t="str">
        <f t="array" ref="S190">_xlfn.IFS(AND(T190&gt;0,T190&lt;=0.05),"0 to 0.05",AND(T190&gt;0.05,T190&lt;=0.1),"0.05 to 0.1",AND(T190&gt;0.1,T190&lt;=0.2),"0.1 to 0.2",AND(T190&gt;0.2,T190&lt;=0.3),"0.2 to 0.3",AND(T190&gt;0.3,T190&lt;=0.4),"0.3 to 0.4",AND(T190&gt;0.4,T190&lt;=0.5),"0.4 to 0.5",AND(T190&gt;0.5,T190&lt;=0.75),"0.5 to 0.75",AND(T190&gt;0.75,T190&lt;=1),"0.75 to 1",AND(T190&gt;1,T190&lt;=2),"1 to 2",AND(T190&gt;2,T190&lt;=3),"2 to 3",AND(T190&gt;3,T190&lt;=4),"3 to 4",AND(T190&gt;4,T190&lt;=5),"4 to 5",AND(T190&gt;5,T190&lt;=10),"5 to 10",T190&gt;10,"10+")</f>
        <v>1 to 2</v>
      </c>
      <c r="T190" s="10">
        <f>_xlfn.XLOOKUP($E190,'Raw Data'!$E:$E,'Raw Data'!T:T,"ERROR",0,1)</f>
        <v>1.63172133919513</v>
      </c>
      <c r="U190" s="15" t="str">
        <f t="array" ref="U190">_xlfn.IFS(AND(V190&gt;0,V190&lt;=0.05),"0 to 0.05",AND(V190&gt;0.05,V190&lt;=0.1),"0.05 to 0.1",AND(V190&gt;0.1,V190&lt;=0.2),"0.1 to 0.2",AND(V190&gt;0.2,V190&lt;=0.3),"0.2 to 0.3",AND(V190&gt;0.3,V190&lt;=0.4),"0.3 to 0.4",AND(V190&gt;0.4,V190&lt;=0.5),"0.4 to 0.5",AND(V190&gt;0.5,V190&lt;=0.75),"0.5 to 0.75",AND(V190&gt;0.75,V190&lt;=1),"0.75 to 1",AND(V190&gt;1,V190&lt;=2),"1 to 2",AND(V190&gt;2,V190&lt;=3),"2 to 3",AND(V190&gt;3,V190&lt;=4),"3 to 4",AND(V190&gt;4,V190&lt;=5),"4 to 5",AND(V190&gt;5,V190&lt;=10),"5 to 10",V190&gt;10,"10+")</f>
        <v>0.4 to 0.5</v>
      </c>
      <c r="V190" s="10">
        <f>_xlfn.XLOOKUP($E190,'Raw Data'!$E:$E,'Raw Data'!V:V,"ERROR",0,1)</f>
        <v>0.440564761582685</v>
      </c>
      <c r="W190" s="15" t="str">
        <f t="array" ref="W190">_xlfn.IFS(AND(X190&gt;0,X190&lt;=0.05),"0 to 0.05",AND(X190&gt;0.05,X190&lt;=0.1),"0.05 to 0.1",AND(X190&gt;0.1,X190&lt;=0.2),"0.1 to 0.2",AND(X190&gt;0.2,X190&lt;=0.3),"0.2 to 0.3",AND(X190&gt;0.3,X190&lt;=0.4),"0.3 to 0.4",AND(X190&gt;0.4,X190&lt;=0.5),"0.4 to 0.5",AND(X190&gt;0.5,X190&lt;=0.75),"0.5 to 0.75",AND(X190&gt;0.75,X190&lt;=1),"0.75 to 1",AND(X190&gt;1,X190&lt;=2),"1 to 2",AND(X190&gt;2,X190&lt;=3),"2 to 3",AND(X190&gt;3,X190&lt;=4),"3 to 4",AND(X190&gt;4,X190&lt;=5),"4 to 5",AND(X190&gt;5,X190&lt;=10),"5 to 10",X190&gt;10,"10+")</f>
        <v>0.4 to 0.5</v>
      </c>
      <c r="X190" s="16">
        <f t="shared" si="7"/>
        <v>0.440564761582685</v>
      </c>
      <c r="Y190" s="5" t="str">
        <f t="array" ref="Y190">_xlfn.IFS(AND(Z190&gt;0,Z190&lt;=1),"0 to 1",AND(Z190&gt;1,Z190&lt;=2),"1 to 2",AND(Z190&gt;2,Z190&lt;=4),"2 to 4",AND(Z190&gt;4,Z190&lt;=6),"4 to 6",AND(Z190&gt;6,Z190&lt;=8),"6 to 8",AND(Z190&gt;8,Z190&lt;=10),"8 to 10",AND(Z190&gt;10,Z190&lt;=15),"10 to 15",AND(Z190&gt;15,Z190&lt;=20),"15 to 20",AND(Z190&gt;20,Z190&lt;=25),"20 to 25",AND(Z190&gt;25,Z190&lt;=30),"25 to 30",AND(Z190&gt;30,Z190&lt;=40),"30 to 40",AND(Z190&gt;40,Z190&lt;=50),"40 to 50",Z190&gt;50,"50+")</f>
        <v>1 to 2</v>
      </c>
      <c r="Z190" s="9">
        <f>_xlfn.XLOOKUP($E190,'Raw Data'!$E:$E,'Raw Data'!Z:Z,"ERROR",0,1)</f>
        <v>2</v>
      </c>
      <c r="AA190" s="9" t="str">
        <f>_xlfn.XLOOKUP($E190,'Raw Data'!$E:$E,'Raw Data'!AA:AA,"ERROR",0,1)</f>
        <v>oz</v>
      </c>
    </row>
    <row r="191" hidden="1" spans="1:27">
      <c r="A191" s="5" t="str">
        <f>_xlfn.XLOOKUP($E191,'Raw Data'!$E:$E,'Raw Data'!A:A,"ERROR",0,1)</f>
        <v>AE</v>
      </c>
      <c r="B191" s="5" t="str">
        <f>_xlfn.XLOOKUP($E191,'Raw Data'!$E:$E,'Raw Data'!B:B,"ERROR",0,1)</f>
        <v>Hair Mousses</v>
      </c>
      <c r="C191" s="5" t="str">
        <f>_xlfn.XLOOKUP($E191,'Raw Data'!$E:$E,'Raw Data'!C:C,"ERROR",0,1)</f>
        <v>l'oreal paris</v>
      </c>
      <c r="D191" s="5" t="str">
        <f>_xlfn.XLOOKUP($E191,'Raw Data'!$E:$E,'Raw Data'!D:D,"ERROR",0,1)</f>
        <v>www.amazon.ae/dp/B071HN7KK6</v>
      </c>
      <c r="E191" s="5" t="s">
        <v>390</v>
      </c>
      <c r="F191" s="9" t="str">
        <f>_xlfn.XLOOKUP($E191,'Raw Data'!$E:$E,'Raw Data'!F:F,"ERROR",0,1)</f>
        <v>L'OrÃƒÂ©al Paris Advanced Hairstyle BOOST IT Volume Inject Mousse, 8.3 oz.</v>
      </c>
      <c r="G191" s="10">
        <f>_xlfn.XLOOKUP($E191,'Raw Data'!$E:$E,'Raw Data'!G:G,"ERROR",0,1)</f>
        <v>5</v>
      </c>
      <c r="H191" s="9">
        <f>_xlfn.XLOOKUP($E191,'Raw Data'!$E:$E,'Raw Data'!H:H,"ERROR",0,1)</f>
        <v>361.96</v>
      </c>
      <c r="I191" s="9">
        <f>_xlfn.XLOOKUP($E191,'Raw Data'!$E:$E,'Raw Data'!I:I,"ERROR",0,1)</f>
        <v>0.000484599688070748</v>
      </c>
      <c r="J191" s="9" t="str">
        <f>_xlfn.XLOOKUP($E191,'Raw Data'!$E:$E,'Raw Data'!J:J,"ERROR",0,1)</f>
        <v>No</v>
      </c>
      <c r="K191" s="14" t="str">
        <f t="array" ref="K191">_xlfn.IFS(AND(L191&gt;0,L191&lt;=5),"0 to 5",AND(L191&gt;5,L191&lt;=10),"5 to 10",AND(L191&gt;10,L191&lt;=15),"10 to 15",AND(L191&gt;15,L191&lt;=20),"15 to 20",AND(L191&gt;20,L191&lt;=30),"20 to 30",AND(L191&gt;30,L191&lt;=40),"30 to 40",AND(L191&gt;40,L191&lt;=50),"40 to 50",AND(L191&gt;50,L191&lt;=75),"50 to 75",AND(L191&gt;75,L191&lt;=100),"75 to 100",AND(L191&gt;100,L191&lt;=150),"100 to 150",AND(L191&gt;150,L191&lt;=200),"150 to 200",AND(L191&gt;200,L191&lt;=250),"200 to 250",AND(L191&gt;250,L191&lt;=300),"250 to 300",AND(L191&gt;300,L191&lt;=400),"300 to 400",AND(L191&gt;400,L191&lt;=500),"400 to 500",L191&gt;500,"500+")</f>
        <v>75 to 100</v>
      </c>
      <c r="L191" s="9">
        <f>_xlfn.XLOOKUP($E191,'Raw Data'!$E:$E,'Raw Data'!L:L,"ERROR",0,1)</f>
        <v>75.58</v>
      </c>
      <c r="M191" s="14" t="str">
        <f t="array" ref="M191">_xlfn.IFS(AND(N191&gt;0,N191&lt;=5),"0 to 5",AND(N191&gt;5,N191&lt;=10),"5 to 10",AND(N191&gt;10,N191&lt;=15),"10 to 15",AND(N191&gt;15,N191&lt;=20),"15 to 20",AND(N191&gt;20,N191&lt;=30),"20 to 30",AND(N191&gt;30,N191&lt;=40),"30 to 40",AND(N191&gt;40,N191&lt;=50),"40 to 50",AND(N191&gt;50,N191&lt;=75),"50 to 75",AND(N191&gt;75,N191&lt;=100),"75 to 100",AND(N191&gt;100,N191&lt;=150),"100 to 150",AND(N191&gt;150,N191&lt;=200),"150 to 200",AND(N191&gt;200,N191&lt;=250),"200 to 250",AND(N191&gt;250,N191&lt;=300),"250 to 300",AND(N191&gt;300,N191&lt;=400),"300 to 400",AND(N191&gt;400,N191&lt;=500),"400 to 500",N191&gt;500,"500+")</f>
        <v>75 to 100</v>
      </c>
      <c r="N191" s="9">
        <f>_xlfn.XLOOKUP($E191,'Raw Data'!$E:$E,'Raw Data'!N:N,"ERROR",0,1)</f>
        <v>79.16</v>
      </c>
      <c r="O191" s="14" t="str">
        <f t="array" ref="O191">_xlfn.IFS(P191=0,"No Discount",AND(P191&gt;0,P191&lt;=0.02),"0% to 2%",AND(P191&gt;0.02,P191&lt;=0.04),"2% to 4%",AND(P191&gt;0.04,P191&lt;=0.06),"4% to 6%",AND(P191&gt;0.06,P191&lt;=0.08),"6% to 8%",AND(P191&gt;0.08,P191&lt;=0.1),"8% to 10%",AND(P191&gt;0.1,P191&lt;=0.15),"10% to 15%",AND(P191&gt;0.15,P191&lt;=0.2),"15% to 20%",AND(P191&gt;0.2,P191&lt;=0.25),"20% to 25%",AND(P191&gt;0.25,P191&lt;=0.3),"25% to 30%",AND(P191&gt;0.3,P191&lt;=0.4),"30% to 40%",AND(P191&gt;0.4,P191&lt;=0.5),"40% to 50%",AND(P191&gt;0.5,P191&lt;=0.75),"50% to 75%",AND(P191&gt;0.75,P191&lt;=1),"75% to 100%")</f>
        <v>4% to 6%</v>
      </c>
      <c r="P191" s="10">
        <f>_xlfn.XLOOKUP($E191,'Raw Data'!$E:$E,'Raw Data'!P:P,"ERROR",0,1)</f>
        <v>0.0452248610409297</v>
      </c>
      <c r="Q191" s="9">
        <f>_xlfn.XLOOKUP($E191,'Raw Data'!$E:$E,'Raw Data'!Q:Q,"ERROR",0,1)</f>
        <v>8.3</v>
      </c>
      <c r="R191" s="9" t="str">
        <f>_xlfn.XLOOKUP($E191,'Raw Data'!$E:$E,'Raw Data'!R:R,"ERROR",0,1)</f>
        <v>oz</v>
      </c>
      <c r="S191" s="5" t="str">
        <f t="array" ref="S191">_xlfn.IFS(AND(T191&gt;0,T191&lt;=0.05),"0 to 0.05",AND(T191&gt;0.05,T191&lt;=0.1),"0.05 to 0.1",AND(T191&gt;0.1,T191&lt;=0.2),"0.1 to 0.2",AND(T191&gt;0.2,T191&lt;=0.3),"0.2 to 0.3",AND(T191&gt;0.3,T191&lt;=0.4),"0.3 to 0.4",AND(T191&gt;0.4,T191&lt;=0.5),"0.4 to 0.5",AND(T191&gt;0.5,T191&lt;=0.75),"0.5 to 0.75",AND(T191&gt;0.75,T191&lt;=1),"0.75 to 1",AND(T191&gt;1,T191&lt;=2),"1 to 2",AND(T191&gt;2,T191&lt;=3),"2 to 3",AND(T191&gt;3,T191&lt;=4),"3 to 4",AND(T191&gt;4,T191&lt;=5),"4 to 5",AND(T191&gt;5,T191&lt;=10),"5 to 10",T191&gt;10,"10+")</f>
        <v>0.3 to 0.4</v>
      </c>
      <c r="T191" s="10">
        <f>_xlfn.XLOOKUP($E191,'Raw Data'!$E:$E,'Raw Data'!T:T,"ERROR",0,1)</f>
        <v>0.307948058721188</v>
      </c>
      <c r="U191" s="15" t="str">
        <f t="array" ref="U191">_xlfn.IFS(AND(V191&gt;0,V191&lt;=0.05),"0 to 0.05",AND(V191&gt;0.05,V191&lt;=0.1),"0.05 to 0.1",AND(V191&gt;0.1,V191&lt;=0.2),"0.1 to 0.2",AND(V191&gt;0.2,V191&lt;=0.3),"0.2 to 0.3",AND(V191&gt;0.3,V191&lt;=0.4),"0.3 to 0.4",AND(V191&gt;0.4,V191&lt;=0.5),"0.4 to 0.5",AND(V191&gt;0.5,V191&lt;=0.75),"0.5 to 0.75",AND(V191&gt;0.75,V191&lt;=1),"0.75 to 1",AND(V191&gt;1,V191&lt;=2),"1 to 2",AND(V191&gt;2,V191&lt;=3),"2 to 3",AND(V191&gt;3,V191&lt;=4),"3 to 4",AND(V191&gt;4,V191&lt;=5),"4 to 5",AND(V191&gt;5,V191&lt;=10),"5 to 10",V191&gt;10,"10+")</f>
        <v>0.05 to 0.1</v>
      </c>
      <c r="V191" s="10">
        <f>_xlfn.XLOOKUP($E191,'Raw Data'!$E:$E,'Raw Data'!V:V,"ERROR",0,1)</f>
        <v>0.0870843536472573</v>
      </c>
      <c r="W191" s="15" t="str">
        <f t="array" ref="W191">_xlfn.IFS(AND(X191&gt;0,X191&lt;=0.05),"0 to 0.05",AND(X191&gt;0.05,X191&lt;=0.1),"0.05 to 0.1",AND(X191&gt;0.1,X191&lt;=0.2),"0.1 to 0.2",AND(X191&gt;0.2,X191&lt;=0.3),"0.2 to 0.3",AND(X191&gt;0.3,X191&lt;=0.4),"0.3 to 0.4",AND(X191&gt;0.4,X191&lt;=0.5),"0.4 to 0.5",AND(X191&gt;0.5,X191&lt;=0.75),"0.5 to 0.75",AND(X191&gt;0.75,X191&lt;=1),"0.75 to 1",AND(X191&gt;1,X191&lt;=2),"1 to 2",AND(X191&gt;2,X191&lt;=3),"2 to 3",AND(X191&gt;3,X191&lt;=4),"3 to 4",AND(X191&gt;4,X191&lt;=5),"4 to 5",AND(X191&gt;5,X191&lt;=10),"5 to 10",X191&gt;10,"10+")</f>
        <v>0.05 to 0.1</v>
      </c>
      <c r="X191" s="16">
        <f t="shared" si="7"/>
        <v>0.0831459758547209</v>
      </c>
      <c r="Y191" s="5" t="str">
        <f t="array" ref="Y191">_xlfn.IFS(AND(Z191&gt;0,Z191&lt;=1),"0 to 1",AND(Z191&gt;1,Z191&lt;=2),"1 to 2",AND(Z191&gt;2,Z191&lt;=4),"2 to 4",AND(Z191&gt;4,Z191&lt;=6),"4 to 6",AND(Z191&gt;6,Z191&lt;=8),"6 to 8",AND(Z191&gt;8,Z191&lt;=10),"8 to 10",AND(Z191&gt;10,Z191&lt;=15),"10 to 15",AND(Z191&gt;15,Z191&lt;=20),"15 to 20",AND(Z191&gt;20,Z191&lt;=25),"20 to 25",AND(Z191&gt;25,Z191&lt;=30),"25 to 30",AND(Z191&gt;30,Z191&lt;=40),"30 to 40",AND(Z191&gt;40,Z191&lt;=50),"40 to 50",Z191&gt;50,"50+")</f>
        <v>8 to 10</v>
      </c>
      <c r="Z191" s="9">
        <f>_xlfn.XLOOKUP($E191,'Raw Data'!$E:$E,'Raw Data'!Z:Z,"ERROR",0,1)</f>
        <v>8.3</v>
      </c>
      <c r="AA191" s="9" t="str">
        <f>_xlfn.XLOOKUP($E191,'Raw Data'!$E:$E,'Raw Data'!AA:AA,"ERROR",0,1)</f>
        <v>oz</v>
      </c>
    </row>
    <row r="192" hidden="1" spans="1:27">
      <c r="A192" s="5" t="str">
        <f>_xlfn.XLOOKUP($E192,'Raw Data'!$E:$E,'Raw Data'!A:A,"ERROR",0,1)</f>
        <v>AE</v>
      </c>
      <c r="B192" s="5" t="str">
        <f>_xlfn.XLOOKUP($E192,'Raw Data'!$E:$E,'Raw Data'!B:B,"ERROR",0,1)</f>
        <v>Hair Mousses</v>
      </c>
      <c r="C192" s="5" t="str">
        <f>_xlfn.XLOOKUP($E192,'Raw Data'!$E:$E,'Raw Data'!C:C,"ERROR",0,1)</f>
        <v>Living proof</v>
      </c>
      <c r="D192" s="5" t="str">
        <f>_xlfn.XLOOKUP($E192,'Raw Data'!$E:$E,'Raw Data'!D:D,"ERROR",0,1)</f>
        <v>www.amazon.ae/dp/B004SCNH38</v>
      </c>
      <c r="E192" s="5" t="s">
        <v>391</v>
      </c>
      <c r="F192" s="9" t="str">
        <f>_xlfn.XLOOKUP($E192,'Raw Data'!$E:$E,'Raw Data'!F:F,"ERROR",0,1)</f>
        <v>LIVING PROOF Full Thickening Mousse (1.9 oz) LIVING PROOF Full Thickening Mousse (1.9 oz)</v>
      </c>
      <c r="G192" s="10">
        <f>_xlfn.XLOOKUP($E192,'Raw Data'!$E:$E,'Raw Data'!G:G,"ERROR",0,1)</f>
        <v>3</v>
      </c>
      <c r="H192" s="9">
        <f>_xlfn.XLOOKUP($E192,'Raw Data'!$E:$E,'Raw Data'!H:H,"ERROR",0,1)</f>
        <v>354.82</v>
      </c>
      <c r="I192" s="9">
        <f>_xlfn.XLOOKUP($E192,'Raw Data'!$E:$E,'Raw Data'!I:I,"ERROR",0,1)</f>
        <v>0.000475040505363197</v>
      </c>
      <c r="J192" s="9" t="str">
        <f>_xlfn.XLOOKUP($E192,'Raw Data'!$E:$E,'Raw Data'!J:J,"ERROR",0,1)</f>
        <v>No</v>
      </c>
      <c r="K192" s="14" t="str">
        <f t="array" ref="K192">_xlfn.IFS(AND(L192&gt;0,L192&lt;=5),"0 to 5",AND(L192&gt;5,L192&lt;=10),"5 to 10",AND(L192&gt;10,L192&lt;=15),"10 to 15",AND(L192&gt;15,L192&lt;=20),"15 to 20",AND(L192&gt;20,L192&lt;=30),"20 to 30",AND(L192&gt;30,L192&lt;=40),"30 to 40",AND(L192&gt;40,L192&lt;=50),"40 to 50",AND(L192&gt;50,L192&lt;=75),"50 to 75",AND(L192&gt;75,L192&lt;=100),"75 to 100",AND(L192&gt;100,L192&lt;=150),"100 to 150",AND(L192&gt;150,L192&lt;=200),"150 to 200",AND(L192&gt;200,L192&lt;=250),"200 to 250",AND(L192&gt;250,L192&lt;=300),"250 to 300",AND(L192&gt;300,L192&lt;=400),"300 to 400",AND(L192&gt;400,L192&lt;=500),"400 to 500",L192&gt;500,"500+")</f>
        <v>100 to 150</v>
      </c>
      <c r="L192" s="9">
        <f>_xlfn.XLOOKUP($E192,'Raw Data'!$E:$E,'Raw Data'!L:L,"ERROR",0,1)</f>
        <v>140.47</v>
      </c>
      <c r="M192" s="14" t="str">
        <f t="array" ref="M192">_xlfn.IFS(AND(N192&gt;0,N192&lt;=5),"0 to 5",AND(N192&gt;5,N192&lt;=10),"5 to 10",AND(N192&gt;10,N192&lt;=15),"10 to 15",AND(N192&gt;15,N192&lt;=20),"15 to 20",AND(N192&gt;20,N192&lt;=30),"20 to 30",AND(N192&gt;30,N192&lt;=40),"30 to 40",AND(N192&gt;40,N192&lt;=50),"40 to 50",AND(N192&gt;50,N192&lt;=75),"50 to 75",AND(N192&gt;75,N192&lt;=100),"75 to 100",AND(N192&gt;100,N192&lt;=150),"100 to 150",AND(N192&gt;150,N192&lt;=200),"150 to 200",AND(N192&gt;200,N192&lt;=250),"200 to 250",AND(N192&gt;250,N192&lt;=300),"250 to 300",AND(N192&gt;300,N192&lt;=400),"300 to 400",AND(N192&gt;400,N192&lt;=500),"400 to 500",N192&gt;500,"500+")</f>
        <v>100 to 150</v>
      </c>
      <c r="N192" s="9">
        <f>_xlfn.XLOOKUP($E192,'Raw Data'!$E:$E,'Raw Data'!N:N,"ERROR",0,1)</f>
        <v>140.47</v>
      </c>
      <c r="O192" s="14" t="str">
        <f t="array" ref="O192">_xlfn.IFS(P192=0,"No Discount",AND(P192&gt;0,P192&lt;=0.02),"0% to 2%",AND(P192&gt;0.02,P192&lt;=0.04),"2% to 4%",AND(P192&gt;0.04,P192&lt;=0.06),"4% to 6%",AND(P192&gt;0.06,P192&lt;=0.08),"6% to 8%",AND(P192&gt;0.08,P192&lt;=0.1),"8% to 10%",AND(P192&gt;0.1,P192&lt;=0.15),"10% to 15%",AND(P192&gt;0.15,P192&lt;=0.2),"15% to 20%",AND(P192&gt;0.2,P192&lt;=0.25),"20% to 25%",AND(P192&gt;0.25,P192&lt;=0.3),"25% to 30%",AND(P192&gt;0.3,P192&lt;=0.4),"30% to 40%",AND(P192&gt;0.4,P192&lt;=0.5),"40% to 50%",AND(P192&gt;0.5,P192&lt;=0.75),"50% to 75%",AND(P192&gt;0.75,P192&lt;=1),"75% to 100%")</f>
        <v>No Discount</v>
      </c>
      <c r="P192" s="10">
        <f>_xlfn.XLOOKUP($E192,'Raw Data'!$E:$E,'Raw Data'!P:P,"ERROR",0,1)</f>
        <v>0</v>
      </c>
      <c r="Q192" s="9">
        <f>_xlfn.XLOOKUP($E192,'Raw Data'!$E:$E,'Raw Data'!Q:Q,"ERROR",0,1)</f>
        <v>1.9</v>
      </c>
      <c r="R192" s="9" t="str">
        <f>_xlfn.XLOOKUP($E192,'Raw Data'!$E:$E,'Raw Data'!R:R,"ERROR",0,1)</f>
        <v>oz</v>
      </c>
      <c r="S192" s="5" t="str">
        <f t="array" ref="S192">_xlfn.IFS(AND(T192&gt;0,T192&lt;=0.05),"0 to 0.05",AND(T192&gt;0.05,T192&lt;=0.1),"0.05 to 0.1",AND(T192&gt;0.1,T192&lt;=0.2),"0.1 to 0.2",AND(T192&gt;0.2,T192&lt;=0.3),"0.2 to 0.3",AND(T192&gt;0.3,T192&lt;=0.4),"0.3 to 0.4",AND(T192&gt;0.4,T192&lt;=0.5),"0.4 to 0.5",AND(T192&gt;0.5,T192&lt;=0.75),"0.5 to 0.75",AND(T192&gt;0.75,T192&lt;=1),"0.75 to 1",AND(T192&gt;1,T192&lt;=2),"1 to 2",AND(T192&gt;2,T192&lt;=3),"2 to 3",AND(T192&gt;3,T192&lt;=4),"3 to 4",AND(T192&gt;4,T192&lt;=5),"4 to 5",AND(T192&gt;5,T192&lt;=10),"5 to 10",T192&gt;10,"10+")</f>
        <v>2 to 3</v>
      </c>
      <c r="T192" s="10">
        <f>_xlfn.XLOOKUP($E192,'Raw Data'!$E:$E,'Raw Data'!T:T,"ERROR",0,1)</f>
        <v>2.50022248722923</v>
      </c>
      <c r="U192" s="15" t="str">
        <f t="array" ref="U192">_xlfn.IFS(AND(V192&gt;0,V192&lt;=0.05),"0 to 0.05",AND(V192&gt;0.05,V192&lt;=0.1),"0.05 to 0.1",AND(V192&gt;0.1,V192&lt;=0.2),"0.1 to 0.2",AND(V192&gt;0.2,V192&lt;=0.3),"0.2 to 0.3",AND(V192&gt;0.3,V192&lt;=0.4),"0.3 to 0.4",AND(V192&gt;0.4,V192&lt;=0.5),"0.4 to 0.5",AND(V192&gt;0.5,V192&lt;=0.75),"0.5 to 0.75",AND(V192&gt;0.75,V192&lt;=1),"0.75 to 1",AND(V192&gt;1,V192&lt;=2),"1 to 2",AND(V192&gt;2,V192&lt;=3),"2 to 3",AND(V192&gt;3,V192&lt;=4),"3 to 4",AND(V192&gt;4,V192&lt;=5),"4 to 5",AND(V192&gt;5,V192&lt;=10),"5 to 10",V192&gt;10,"10+")</f>
        <v>0.5 to 0.75</v>
      </c>
      <c r="V192" s="10">
        <f>_xlfn.XLOOKUP($E192,'Raw Data'!$E:$E,'Raw Data'!V:V,"ERROR",0,1)</f>
        <v>0.675060071551893</v>
      </c>
      <c r="W192" s="15" t="str">
        <f t="array" ref="W192">_xlfn.IFS(AND(X192&gt;0,X192&lt;=0.05),"0 to 0.05",AND(X192&gt;0.05,X192&lt;=0.1),"0.05 to 0.1",AND(X192&gt;0.1,X192&lt;=0.2),"0.1 to 0.2",AND(X192&gt;0.2,X192&lt;=0.3),"0.2 to 0.3",AND(X192&gt;0.3,X192&lt;=0.4),"0.3 to 0.4",AND(X192&gt;0.4,X192&lt;=0.5),"0.4 to 0.5",AND(X192&gt;0.5,X192&lt;=0.75),"0.5 to 0.75",AND(X192&gt;0.75,X192&lt;=1),"0.75 to 1",AND(X192&gt;1,X192&lt;=2),"1 to 2",AND(X192&gt;2,X192&lt;=3),"2 to 3",AND(X192&gt;3,X192&lt;=4),"3 to 4",AND(X192&gt;4,X192&lt;=5),"4 to 5",AND(X192&gt;5,X192&lt;=10),"5 to 10",X192&gt;10,"10+")</f>
        <v>0.5 to 0.75</v>
      </c>
      <c r="X192" s="16">
        <f t="shared" si="7"/>
        <v>0.675060071551893</v>
      </c>
      <c r="Y192" s="5" t="str">
        <f t="array" ref="Y192">_xlfn.IFS(AND(Z192&gt;0,Z192&lt;=1),"0 to 1",AND(Z192&gt;1,Z192&lt;=2),"1 to 2",AND(Z192&gt;2,Z192&lt;=4),"2 to 4",AND(Z192&gt;4,Z192&lt;=6),"4 to 6",AND(Z192&gt;6,Z192&lt;=8),"6 to 8",AND(Z192&gt;8,Z192&lt;=10),"8 to 10",AND(Z192&gt;10,Z192&lt;=15),"10 to 15",AND(Z192&gt;15,Z192&lt;=20),"15 to 20",AND(Z192&gt;20,Z192&lt;=25),"20 to 25",AND(Z192&gt;25,Z192&lt;=30),"25 to 30",AND(Z192&gt;30,Z192&lt;=40),"30 to 40",AND(Z192&gt;40,Z192&lt;=50),"40 to 50",Z192&gt;50,"50+")</f>
        <v>1 to 2</v>
      </c>
      <c r="Z192" s="9">
        <f>_xlfn.XLOOKUP($E192,'Raw Data'!$E:$E,'Raw Data'!Z:Z,"ERROR",0,1)</f>
        <v>1.9</v>
      </c>
      <c r="AA192" s="9" t="str">
        <f>_xlfn.XLOOKUP($E192,'Raw Data'!$E:$E,'Raw Data'!AA:AA,"ERROR",0,1)</f>
        <v>oz</v>
      </c>
    </row>
    <row r="193" hidden="1" spans="1:27">
      <c r="A193" s="5" t="str">
        <f>_xlfn.XLOOKUP($E193,'Raw Data'!$E:$E,'Raw Data'!A:A,"ERROR",0,1)</f>
        <v>AE</v>
      </c>
      <c r="B193" s="5" t="str">
        <f>_xlfn.XLOOKUP($E193,'Raw Data'!$E:$E,'Raw Data'!B:B,"ERROR",0,1)</f>
        <v>Hair Mousses</v>
      </c>
      <c r="C193" s="5" t="str">
        <f>_xlfn.XLOOKUP($E193,'Raw Data'!$E:$E,'Raw Data'!C:C,"ERROR",0,1)</f>
        <v>goiple</v>
      </c>
      <c r="D193" s="5" t="str">
        <f>_xlfn.XLOOKUP($E193,'Raw Data'!$E:$E,'Raw Data'!D:D,"ERROR",0,1)</f>
        <v>www.amazon.ae/dp/B0BLNMZR33</v>
      </c>
      <c r="E193" s="5" t="s">
        <v>392</v>
      </c>
      <c r="F193" s="9" t="str">
        <f>_xlfn.XLOOKUP($E193,'Raw Data'!$E:$E,'Raw Data'!F:F,"ERROR",0,1)</f>
        <v>Braid   Mousse  Hair  Mousse  Braiding  Mousse  for  Braids  Twist, Locs, No Flake Extra Hold High Shine and Moisturizes, Frizz Control, High Shine, Lightweight Easy to Apply Hair Brush Silky Du-rag 8.4 fl oz</v>
      </c>
      <c r="G193" s="10">
        <f>_xlfn.XLOOKUP($E193,'Raw Data'!$E:$E,'Raw Data'!G:G,"ERROR",0,1)</f>
        <v>4</v>
      </c>
      <c r="H193" s="9">
        <f>_xlfn.XLOOKUP($E193,'Raw Data'!$E:$E,'Raw Data'!H:H,"ERROR",0,1)</f>
        <v>349.26</v>
      </c>
      <c r="I193" s="9">
        <f>_xlfn.XLOOKUP($E193,'Raw Data'!$E:$E,'Raw Data'!I:I,"ERROR",0,1)</f>
        <v>0.000467596660005496</v>
      </c>
      <c r="J193" s="9" t="str">
        <f>_xlfn.XLOOKUP($E193,'Raw Data'!$E:$E,'Raw Data'!J:J,"ERROR",0,1)</f>
        <v>No</v>
      </c>
      <c r="K193" s="14" t="str">
        <f t="array" ref="K193">_xlfn.IFS(AND(L193&gt;0,L193&lt;=5),"0 to 5",AND(L193&gt;5,L193&lt;=10),"5 to 10",AND(L193&gt;10,L193&lt;=15),"10 to 15",AND(L193&gt;15,L193&lt;=20),"15 to 20",AND(L193&gt;20,L193&lt;=30),"20 to 30",AND(L193&gt;30,L193&lt;=40),"30 to 40",AND(L193&gt;40,L193&lt;=50),"40 to 50",AND(L193&gt;50,L193&lt;=75),"50 to 75",AND(L193&gt;75,L193&lt;=100),"75 to 100",AND(L193&gt;100,L193&lt;=150),"100 to 150",AND(L193&gt;150,L193&lt;=200),"150 to 200",AND(L193&gt;200,L193&lt;=250),"200 to 250",AND(L193&gt;250,L193&lt;=300),"250 to 300",AND(L193&gt;300,L193&lt;=400),"300 to 400",AND(L193&gt;400,L193&lt;=500),"400 to 500",L193&gt;500,"500+")</f>
        <v>75 to 100</v>
      </c>
      <c r="L193" s="9">
        <f>_xlfn.XLOOKUP($E193,'Raw Data'!$E:$E,'Raw Data'!L:L,"ERROR",0,1)</f>
        <v>89.14</v>
      </c>
      <c r="M193" s="14" t="str">
        <f t="array" ref="M193">_xlfn.IFS(AND(N193&gt;0,N193&lt;=5),"0 to 5",AND(N193&gt;5,N193&lt;=10),"5 to 10",AND(N193&gt;10,N193&lt;=15),"10 to 15",AND(N193&gt;15,N193&lt;=20),"15 to 20",AND(N193&gt;20,N193&lt;=30),"20 to 30",AND(N193&gt;30,N193&lt;=40),"30 to 40",AND(N193&gt;40,N193&lt;=50),"40 to 50",AND(N193&gt;50,N193&lt;=75),"50 to 75",AND(N193&gt;75,N193&lt;=100),"75 to 100",AND(N193&gt;100,N193&lt;=150),"100 to 150",AND(N193&gt;150,N193&lt;=200),"150 to 200",AND(N193&gt;200,N193&lt;=250),"200 to 250",AND(N193&gt;250,N193&lt;=300),"250 to 300",AND(N193&gt;300,N193&lt;=400),"300 to 400",AND(N193&gt;400,N193&lt;=500),"400 to 500",N193&gt;500,"500+")</f>
        <v>75 to 100</v>
      </c>
      <c r="N193" s="9">
        <f>_xlfn.XLOOKUP($E193,'Raw Data'!$E:$E,'Raw Data'!N:N,"ERROR",0,1)</f>
        <v>91.4</v>
      </c>
      <c r="O193" s="14" t="str">
        <f t="array" ref="O193">_xlfn.IFS(P193=0,"No Discount",AND(P193&gt;0,P193&lt;=0.02),"0% to 2%",AND(P193&gt;0.02,P193&lt;=0.04),"2% to 4%",AND(P193&gt;0.04,P193&lt;=0.06),"4% to 6%",AND(P193&gt;0.06,P193&lt;=0.08),"6% to 8%",AND(P193&gt;0.08,P193&lt;=0.1),"8% to 10%",AND(P193&gt;0.1,P193&lt;=0.15),"10% to 15%",AND(P193&gt;0.15,P193&lt;=0.2),"15% to 20%",AND(P193&gt;0.2,P193&lt;=0.25),"20% to 25%",AND(P193&gt;0.25,P193&lt;=0.3),"25% to 30%",AND(P193&gt;0.3,P193&lt;=0.4),"30% to 40%",AND(P193&gt;0.4,P193&lt;=0.5),"40% to 50%",AND(P193&gt;0.5,P193&lt;=0.75),"50% to 75%",AND(P193&gt;0.75,P193&lt;=1),"75% to 100%")</f>
        <v>2% to 4%</v>
      </c>
      <c r="P193" s="10">
        <f>_xlfn.XLOOKUP($E193,'Raw Data'!$E:$E,'Raw Data'!P:P,"ERROR",0,1)</f>
        <v>0.0247264770240701</v>
      </c>
      <c r="Q193" s="9">
        <f>_xlfn.XLOOKUP($E193,'Raw Data'!$E:$E,'Raw Data'!Q:Q,"ERROR",0,1)</f>
        <v>8.4</v>
      </c>
      <c r="R193" s="9" t="str">
        <f>_xlfn.XLOOKUP($E193,'Raw Data'!$E:$E,'Raw Data'!R:R,"ERROR",0,1)</f>
        <v>fl oz</v>
      </c>
      <c r="S193" s="5" t="str">
        <f t="array" ref="S193">_xlfn.IFS(AND(T193&gt;0,T193&lt;=0.05),"0 to 0.05",AND(T193&gt;0.05,T193&lt;=0.1),"0.05 to 0.1",AND(T193&gt;0.1,T193&lt;=0.2),"0.1 to 0.2",AND(T193&gt;0.2,T193&lt;=0.3),"0.2 to 0.3",AND(T193&gt;0.3,T193&lt;=0.4),"0.3 to 0.4",AND(T193&gt;0.4,T193&lt;=0.5),"0.4 to 0.5",AND(T193&gt;0.5,T193&lt;=0.75),"0.5 to 0.75",AND(T193&gt;0.75,T193&lt;=1),"0.75 to 1",AND(T193&gt;1,T193&lt;=2),"1 to 2",AND(T193&gt;2,T193&lt;=3),"2 to 3",AND(T193&gt;3,T193&lt;=4),"3 to 4",AND(T193&gt;4,T193&lt;=5),"4 to 5",AND(T193&gt;5,T193&lt;=10),"5 to 10",T193&gt;10,"10+")</f>
        <v>0.3 to 0.4</v>
      </c>
      <c r="T193" s="10">
        <f>_xlfn.XLOOKUP($E193,'Raw Data'!$E:$E,'Raw Data'!T:T,"ERROR",0,1)</f>
        <v>0.345071172768163</v>
      </c>
      <c r="U193" s="15" t="str">
        <f t="array" ref="U193">_xlfn.IFS(AND(V193&gt;0,V193&lt;=0.05),"0 to 0.05",AND(V193&gt;0.05,V193&lt;=0.1),"0.05 to 0.1",AND(V193&gt;0.1,V193&lt;=0.2),"0.1 to 0.2",AND(V193&gt;0.2,V193&lt;=0.3),"0.2 to 0.3",AND(V193&gt;0.3,V193&lt;=0.4),"0.3 to 0.4",AND(V193&gt;0.4,V193&lt;=0.5),"0.4 to 0.5",AND(V193&gt;0.5,V193&lt;=0.75),"0.5 to 0.75",AND(V193&gt;0.75,V193&lt;=1),"0.75 to 1",AND(V193&gt;1,V193&lt;=2),"1 to 2",AND(V193&gt;2,V193&lt;=3),"2 to 3",AND(V193&gt;3,V193&lt;=4),"3 to 4",AND(V193&gt;4,V193&lt;=5),"4 to 5",AND(V193&gt;5,V193&lt;=10),"5 to 10",V193&gt;10,"10+")</f>
        <v>0.05 to 0.1</v>
      </c>
      <c r="V193" s="10">
        <f>_xlfn.XLOOKUP($E193,'Raw Data'!$E:$E,'Raw Data'!V:V,"ERROR",0,1)</f>
        <v>0.095531370894915</v>
      </c>
      <c r="W193" s="15" t="str">
        <f t="array" ref="W193">_xlfn.IFS(AND(X193&gt;0,X193&lt;=0.05),"0 to 0.05",AND(X193&gt;0.05,X193&lt;=0.1),"0.05 to 0.1",AND(X193&gt;0.1,X193&lt;=0.2),"0.1 to 0.2",AND(X193&gt;0.2,X193&lt;=0.3),"0.2 to 0.3",AND(X193&gt;0.3,X193&lt;=0.4),"0.3 to 0.4",AND(X193&gt;0.4,X193&lt;=0.5),"0.4 to 0.5",AND(X193&gt;0.5,X193&lt;=0.75),"0.5 to 0.75",AND(X193&gt;0.75,X193&lt;=1),"0.75 to 1",AND(X193&gt;1,X193&lt;=2),"1 to 2",AND(X193&gt;2,X193&lt;=3),"2 to 3",AND(X193&gt;3,X193&lt;=4),"3 to 4",AND(X193&gt;4,X193&lt;=5),"4 to 5",AND(X193&gt;5,X193&lt;=10),"5 to 10",X193&gt;10,"10+")</f>
        <v>0.05 to 0.1</v>
      </c>
      <c r="X193" s="16">
        <f t="shared" si="7"/>
        <v>0.093169216647404</v>
      </c>
      <c r="Y193" s="5" t="str">
        <f t="array" ref="Y193">_xlfn.IFS(AND(Z193&gt;0,Z193&lt;=1),"0 to 1",AND(Z193&gt;1,Z193&lt;=2),"1 to 2",AND(Z193&gt;2,Z193&lt;=4),"2 to 4",AND(Z193&gt;4,Z193&lt;=6),"4 to 6",AND(Z193&gt;6,Z193&lt;=8),"6 to 8",AND(Z193&gt;8,Z193&lt;=10),"8 to 10",AND(Z193&gt;10,Z193&lt;=15),"10 to 15",AND(Z193&gt;15,Z193&lt;=20),"15 to 20",AND(Z193&gt;20,Z193&lt;=25),"20 to 25",AND(Z193&gt;25,Z193&lt;=30),"25 to 30",AND(Z193&gt;30,Z193&lt;=40),"30 to 40",AND(Z193&gt;40,Z193&lt;=50),"40 to 50",Z193&gt;50,"50+")</f>
        <v>8 to 10</v>
      </c>
      <c r="Z193" s="9">
        <f>_xlfn.XLOOKUP($E193,'Raw Data'!$E:$E,'Raw Data'!Z:Z,"ERROR",0,1)</f>
        <v>8.736</v>
      </c>
      <c r="AA193" s="9" t="str">
        <f>_xlfn.XLOOKUP($E193,'Raw Data'!$E:$E,'Raw Data'!AA:AA,"ERROR",0,1)</f>
        <v>oz</v>
      </c>
    </row>
    <row r="194" hidden="1" spans="1:27">
      <c r="A194" s="5" t="str">
        <f>_xlfn.XLOOKUP($E194,'Raw Data'!$E:$E,'Raw Data'!A:A,"ERROR",0,1)</f>
        <v>AE</v>
      </c>
      <c r="B194" s="5" t="str">
        <f>_xlfn.XLOOKUP($E194,'Raw Data'!$E:$E,'Raw Data'!B:B,"ERROR",0,1)</f>
        <v>Hair Mousses</v>
      </c>
      <c r="C194" s="5" t="str">
        <f>_xlfn.XLOOKUP($E194,'Raw Data'!$E:$E,'Raw Data'!C:C,"ERROR",0,1)</f>
        <v>herbal essences</v>
      </c>
      <c r="D194" s="5" t="str">
        <f>_xlfn.XLOOKUP($E194,'Raw Data'!$E:$E,'Raw Data'!D:D,"ERROR",0,1)</f>
        <v>www.amazon.ae/dp/B004AI31O0</v>
      </c>
      <c r="E194" s="5" t="s">
        <v>393</v>
      </c>
      <c r="F194" s="9" t="str">
        <f>_xlfn.XLOOKUP($E194,'Raw Data'!$E:$E,'Raw Data'!F:F,"ERROR",0,1)</f>
        <v>Herbal Essences Tousle Me Softly Tousling  Hair   Mousse , 6.8 Ounce</v>
      </c>
      <c r="G194" s="10">
        <f>_xlfn.XLOOKUP($E194,'Raw Data'!$E:$E,'Raw Data'!G:G,"ERROR",0,1)</f>
        <v>3</v>
      </c>
      <c r="H194" s="9">
        <f>_xlfn.XLOOKUP($E194,'Raw Data'!$E:$E,'Raw Data'!H:H,"ERROR",0,1)</f>
        <v>346.06</v>
      </c>
      <c r="I194" s="9">
        <f>_xlfn.XLOOKUP($E194,'Raw Data'!$E:$E,'Raw Data'!I:I,"ERROR",0,1)</f>
        <v>0.000463312432461496</v>
      </c>
      <c r="J194" s="9" t="str">
        <f>_xlfn.XLOOKUP($E194,'Raw Data'!$E:$E,'Raw Data'!J:J,"ERROR",0,1)</f>
        <v>No</v>
      </c>
      <c r="K194" s="14" t="str">
        <f t="array" ref="K194">_xlfn.IFS(AND(L194&gt;0,L194&lt;=5),"0 to 5",AND(L194&gt;5,L194&lt;=10),"5 to 10",AND(L194&gt;10,L194&lt;=15),"10 to 15",AND(L194&gt;15,L194&lt;=20),"15 to 20",AND(L194&gt;20,L194&lt;=30),"20 to 30",AND(L194&gt;30,L194&lt;=40),"30 to 40",AND(L194&gt;40,L194&lt;=50),"40 to 50",AND(L194&gt;50,L194&lt;=75),"50 to 75",AND(L194&gt;75,L194&lt;=100),"75 to 100",AND(L194&gt;100,L194&lt;=150),"100 to 150",AND(L194&gt;150,L194&lt;=200),"150 to 200",AND(L194&gt;200,L194&lt;=250),"200 to 250",AND(L194&gt;250,L194&lt;=300),"250 to 300",AND(L194&gt;300,L194&lt;=400),"300 to 400",AND(L194&gt;400,L194&lt;=500),"400 to 500",L194&gt;500,"500+")</f>
        <v>100 to 150</v>
      </c>
      <c r="L194" s="9">
        <f>_xlfn.XLOOKUP($E194,'Raw Data'!$E:$E,'Raw Data'!L:L,"ERROR",0,1)</f>
        <v>137</v>
      </c>
      <c r="M194" s="14" t="str">
        <f t="array" ref="M194">_xlfn.IFS(AND(N194&gt;0,N194&lt;=5),"0 to 5",AND(N194&gt;5,N194&lt;=10),"5 to 10",AND(N194&gt;10,N194&lt;=15),"10 to 15",AND(N194&gt;15,N194&lt;=20),"15 to 20",AND(N194&gt;20,N194&lt;=30),"20 to 30",AND(N194&gt;30,N194&lt;=40),"30 to 40",AND(N194&gt;40,N194&lt;=50),"40 to 50",AND(N194&gt;50,N194&lt;=75),"50 to 75",AND(N194&gt;75,N194&lt;=100),"75 to 100",AND(N194&gt;100,N194&lt;=150),"100 to 150",AND(N194&gt;150,N194&lt;=200),"150 to 200",AND(N194&gt;200,N194&lt;=250),"200 to 250",AND(N194&gt;250,N194&lt;=300),"250 to 300",AND(N194&gt;300,N194&lt;=400),"300 to 400",AND(N194&gt;400,N194&lt;=500),"400 to 500",N194&gt;500,"500+")</f>
        <v>100 to 150</v>
      </c>
      <c r="N194" s="9">
        <f>_xlfn.XLOOKUP($E194,'Raw Data'!$E:$E,'Raw Data'!N:N,"ERROR",0,1)</f>
        <v>137</v>
      </c>
      <c r="O194" s="14" t="str">
        <f t="array" ref="O194">_xlfn.IFS(P194=0,"No Discount",AND(P194&gt;0,P194&lt;=0.02),"0% to 2%",AND(P194&gt;0.02,P194&lt;=0.04),"2% to 4%",AND(P194&gt;0.04,P194&lt;=0.06),"4% to 6%",AND(P194&gt;0.06,P194&lt;=0.08),"6% to 8%",AND(P194&gt;0.08,P194&lt;=0.1),"8% to 10%",AND(P194&gt;0.1,P194&lt;=0.15),"10% to 15%",AND(P194&gt;0.15,P194&lt;=0.2),"15% to 20%",AND(P194&gt;0.2,P194&lt;=0.25),"20% to 25%",AND(P194&gt;0.25,P194&lt;=0.3),"25% to 30%",AND(P194&gt;0.3,P194&lt;=0.4),"30% to 40%",AND(P194&gt;0.4,P194&lt;=0.5),"40% to 50%",AND(P194&gt;0.5,P194&lt;=0.75),"50% to 75%",AND(P194&gt;0.75,P194&lt;=1),"75% to 100%")</f>
        <v>No Discount</v>
      </c>
      <c r="P194" s="10">
        <f>_xlfn.XLOOKUP($E194,'Raw Data'!$E:$E,'Raw Data'!P:P,"ERROR",0,1)</f>
        <v>0</v>
      </c>
      <c r="Q194" s="9">
        <f>_xlfn.XLOOKUP($E194,'Raw Data'!$E:$E,'Raw Data'!Q:Q,"ERROR",0,1)</f>
        <v>6.8</v>
      </c>
      <c r="R194" s="9" t="str">
        <f>_xlfn.XLOOKUP($E194,'Raw Data'!$E:$E,'Raw Data'!R:R,"ERROR",0,1)</f>
        <v>oz</v>
      </c>
      <c r="S194" s="5" t="str">
        <f t="array" ref="S194">_xlfn.IFS(AND(T194&gt;0,T194&lt;=0.05),"0 to 0.05",AND(T194&gt;0.05,T194&lt;=0.1),"0.05 to 0.1",AND(T194&gt;0.1,T194&lt;=0.2),"0.1 to 0.2",AND(T194&gt;0.2,T194&lt;=0.3),"0.2 to 0.3",AND(T194&gt;0.3,T194&lt;=0.4),"0.3 to 0.4",AND(T194&gt;0.4,T194&lt;=0.5),"0.4 to 0.5",AND(T194&gt;0.5,T194&lt;=0.75),"0.5 to 0.75",AND(T194&gt;0.75,T194&lt;=1),"0.75 to 1",AND(T194&gt;1,T194&lt;=2),"1 to 2",AND(T194&gt;2,T194&lt;=3),"2 to 3",AND(T194&gt;3,T194&lt;=4),"3 to 4",AND(T194&gt;4,T194&lt;=5),"4 to 5",AND(T194&gt;5,T194&lt;=10),"5 to 10",T194&gt;10,"10+")</f>
        <v>0.5 to 0.75</v>
      </c>
      <c r="T194" s="10">
        <f>_xlfn.XLOOKUP($E194,'Raw Data'!$E:$E,'Raw Data'!T:T,"ERROR",0,1)</f>
        <v>0.68133442081601</v>
      </c>
      <c r="U194" s="15" t="str">
        <f t="array" ref="U194">_xlfn.IFS(AND(V194&gt;0,V194&lt;=0.05),"0 to 0.05",AND(V194&gt;0.05,V194&lt;=0.1),"0.05 to 0.1",AND(V194&gt;0.1,V194&lt;=0.2),"0.1 to 0.2",AND(V194&gt;0.2,V194&lt;=0.3),"0.2 to 0.3",AND(V194&gt;0.3,V194&lt;=0.4),"0.3 to 0.4",AND(V194&gt;0.4,V194&lt;=0.5),"0.4 to 0.5",AND(V194&gt;0.5,V194&lt;=0.75),"0.5 to 0.75",AND(V194&gt;0.75,V194&lt;=1),"0.75 to 1",AND(V194&gt;1,V194&lt;=2),"1 to 2",AND(V194&gt;2,V194&lt;=3),"2 to 3",AND(V194&gt;3,V194&lt;=4),"3 to 4",AND(V194&gt;4,V194&lt;=5),"4 to 5",AND(V194&gt;5,V194&lt;=10),"5 to 10",V194&gt;10,"10+")</f>
        <v>0.1 to 0.2</v>
      </c>
      <c r="V194" s="10">
        <f>_xlfn.XLOOKUP($E194,'Raw Data'!$E:$E,'Raw Data'!V:V,"ERROR",0,1)</f>
        <v>0.183960293620323</v>
      </c>
      <c r="W194" s="15" t="str">
        <f t="array" ref="W194">_xlfn.IFS(AND(X194&gt;0,X194&lt;=0.05),"0 to 0.05",AND(X194&gt;0.05,X194&lt;=0.1),"0.05 to 0.1",AND(X194&gt;0.1,X194&lt;=0.2),"0.1 to 0.2",AND(X194&gt;0.2,X194&lt;=0.3),"0.2 to 0.3",AND(X194&gt;0.3,X194&lt;=0.4),"0.3 to 0.4",AND(X194&gt;0.4,X194&lt;=0.5),"0.4 to 0.5",AND(X194&gt;0.5,X194&lt;=0.75),"0.5 to 0.75",AND(X194&gt;0.75,X194&lt;=1),"0.75 to 1",AND(X194&gt;1,X194&lt;=2),"1 to 2",AND(X194&gt;2,X194&lt;=3),"2 to 3",AND(X194&gt;3,X194&lt;=4),"3 to 4",AND(X194&gt;4,X194&lt;=5),"4 to 5",AND(X194&gt;5,X194&lt;=10),"5 to 10",X194&gt;10,"10+")</f>
        <v>0.1 to 0.2</v>
      </c>
      <c r="X194" s="16">
        <f t="shared" si="7"/>
        <v>0.183960293620323</v>
      </c>
      <c r="Y194" s="5" t="str">
        <f t="array" ref="Y194">_xlfn.IFS(AND(Z194&gt;0,Z194&lt;=1),"0 to 1",AND(Z194&gt;1,Z194&lt;=2),"1 to 2",AND(Z194&gt;2,Z194&lt;=4),"2 to 4",AND(Z194&gt;4,Z194&lt;=6),"4 to 6",AND(Z194&gt;6,Z194&lt;=8),"6 to 8",AND(Z194&gt;8,Z194&lt;=10),"8 to 10",AND(Z194&gt;10,Z194&lt;=15),"10 to 15",AND(Z194&gt;15,Z194&lt;=20),"15 to 20",AND(Z194&gt;20,Z194&lt;=25),"20 to 25",AND(Z194&gt;25,Z194&lt;=30),"25 to 30",AND(Z194&gt;30,Z194&lt;=40),"30 to 40",AND(Z194&gt;40,Z194&lt;=50),"40 to 50",Z194&gt;50,"50+")</f>
        <v>6 to 8</v>
      </c>
      <c r="Z194" s="9">
        <f>_xlfn.XLOOKUP($E194,'Raw Data'!$E:$E,'Raw Data'!Z:Z,"ERROR",0,1)</f>
        <v>6.8</v>
      </c>
      <c r="AA194" s="9" t="str">
        <f>_xlfn.XLOOKUP($E194,'Raw Data'!$E:$E,'Raw Data'!AA:AA,"ERROR",0,1)</f>
        <v>oz</v>
      </c>
    </row>
    <row r="195" hidden="1" spans="1:27">
      <c r="A195" s="5" t="str">
        <f>_xlfn.XLOOKUP($E195,'Raw Data'!$E:$E,'Raw Data'!A:A,"ERROR",0,1)</f>
        <v>AE</v>
      </c>
      <c r="B195" s="5" t="str">
        <f>_xlfn.XLOOKUP($E195,'Raw Data'!$E:$E,'Raw Data'!B:B,"ERROR",0,1)</f>
        <v>Hair Mousses</v>
      </c>
      <c r="C195" s="5" t="str">
        <f>_xlfn.XLOOKUP($E195,'Raw Data'!$E:$E,'Raw Data'!C:C,"ERROR",0,1)</f>
        <v>MATEPLEX</v>
      </c>
      <c r="D195" s="5" t="str">
        <f>_xlfn.XLOOKUP($E195,'Raw Data'!$E:$E,'Raw Data'!D:D,"ERROR",0,1)</f>
        <v>www.amazon.ae/dp/B0B4RQQ3BZ</v>
      </c>
      <c r="E195" s="5" t="s">
        <v>394</v>
      </c>
      <c r="F195" s="9" t="str">
        <f>_xlfn.XLOOKUP($E195,'Raw Data'!$E:$E,'Raw Data'!F:F,"ERROR",0,1)</f>
        <v>MATEPLEX Lace Melting Tinting Mousse for Lace Wig, Foam Mousse, Hair Mousse for Your Lace Hair Wig&amp;All Hair Types</v>
      </c>
      <c r="G195" s="10">
        <f>_xlfn.XLOOKUP($E195,'Raw Data'!$E:$E,'Raw Data'!G:G,"ERROR",0,1)</f>
        <v>5</v>
      </c>
      <c r="H195" s="9">
        <f>_xlfn.XLOOKUP($E195,'Raw Data'!$E:$E,'Raw Data'!H:H,"ERROR",0,1)</f>
        <v>343.67</v>
      </c>
      <c r="I195" s="9">
        <f>_xlfn.XLOOKUP($E195,'Raw Data'!$E:$E,'Raw Data'!I:I,"ERROR",0,1)</f>
        <v>0.000460112650014571</v>
      </c>
      <c r="J195" s="9" t="str">
        <f>_xlfn.XLOOKUP($E195,'Raw Data'!$E:$E,'Raw Data'!J:J,"ERROR",0,1)</f>
        <v>No</v>
      </c>
      <c r="K195" s="14" t="str">
        <f t="array" ref="K195">_xlfn.IFS(AND(L195&gt;0,L195&lt;=5),"0 to 5",AND(L195&gt;5,L195&lt;=10),"5 to 10",AND(L195&gt;10,L195&lt;=15),"10 to 15",AND(L195&gt;15,L195&lt;=20),"15 to 20",AND(L195&gt;20,L195&lt;=30),"20 to 30",AND(L195&gt;30,L195&lt;=40),"30 to 40",AND(L195&gt;40,L195&lt;=50),"40 to 50",AND(L195&gt;50,L195&lt;=75),"50 to 75",AND(L195&gt;75,L195&lt;=100),"75 to 100",AND(L195&gt;100,L195&lt;=150),"100 to 150",AND(L195&gt;150,L195&lt;=200),"150 to 200",AND(L195&gt;200,L195&lt;=250),"200 to 250",AND(L195&gt;250,L195&lt;=300),"250 to 300",AND(L195&gt;300,L195&lt;=400),"300 to 400",AND(L195&gt;400,L195&lt;=500),"400 to 500",L195&gt;500,"500+")</f>
        <v>75 to 100</v>
      </c>
      <c r="L195" s="9">
        <f>_xlfn.XLOOKUP($E195,'Raw Data'!$E:$E,'Raw Data'!L:L,"ERROR",0,1)</f>
        <v>75.19</v>
      </c>
      <c r="M195" s="14" t="str">
        <f t="array" ref="M195">_xlfn.IFS(AND(N195&gt;0,N195&lt;=5),"0 to 5",AND(N195&gt;5,N195&lt;=10),"5 to 10",AND(N195&gt;10,N195&lt;=15),"10 to 15",AND(N195&gt;15,N195&lt;=20),"15 to 20",AND(N195&gt;20,N195&lt;=30),"20 to 30",AND(N195&gt;30,N195&lt;=40),"30 to 40",AND(N195&gt;40,N195&lt;=50),"40 to 50",AND(N195&gt;50,N195&lt;=75),"50 to 75",AND(N195&gt;75,N195&lt;=100),"75 to 100",AND(N195&gt;100,N195&lt;=150),"100 to 150",AND(N195&gt;150,N195&lt;=200),"150 to 200",AND(N195&gt;200,N195&lt;=250),"200 to 250",AND(N195&gt;250,N195&lt;=300),"250 to 300",AND(N195&gt;300,N195&lt;=400),"300 to 400",AND(N195&gt;400,N195&lt;=500),"400 to 500",N195&gt;500,"500+")</f>
        <v>75 to 100</v>
      </c>
      <c r="N195" s="9">
        <f>_xlfn.XLOOKUP($E195,'Raw Data'!$E:$E,'Raw Data'!N:N,"ERROR",0,1)</f>
        <v>76.16</v>
      </c>
      <c r="O195" s="14" t="str">
        <f t="array" ref="O195">_xlfn.IFS(P195=0,"No Discount",AND(P195&gt;0,P195&lt;=0.02),"0% to 2%",AND(P195&gt;0.02,P195&lt;=0.04),"2% to 4%",AND(P195&gt;0.04,P195&lt;=0.06),"4% to 6%",AND(P195&gt;0.06,P195&lt;=0.08),"6% to 8%",AND(P195&gt;0.08,P195&lt;=0.1),"8% to 10%",AND(P195&gt;0.1,P195&lt;=0.15),"10% to 15%",AND(P195&gt;0.15,P195&lt;=0.2),"15% to 20%",AND(P195&gt;0.2,P195&lt;=0.25),"20% to 25%",AND(P195&gt;0.25,P195&lt;=0.3),"25% to 30%",AND(P195&gt;0.3,P195&lt;=0.4),"30% to 40%",AND(P195&gt;0.4,P195&lt;=0.5),"40% to 50%",AND(P195&gt;0.5,P195&lt;=0.75),"50% to 75%",AND(P195&gt;0.75,P195&lt;=1),"75% to 100%")</f>
        <v>0% to 2%</v>
      </c>
      <c r="P195" s="10">
        <f>_xlfn.XLOOKUP($E195,'Raw Data'!$E:$E,'Raw Data'!P:P,"ERROR",0,1)</f>
        <v>0.0127363445378151</v>
      </c>
      <c r="Q195" s="9">
        <f>_xlfn.XLOOKUP($E195,'Raw Data'!$E:$E,'Raw Data'!Q:Q,"ERROR",0,1)</f>
        <v>0</v>
      </c>
      <c r="R195" s="9">
        <f>_xlfn.XLOOKUP($E195,'Raw Data'!$E:$E,'Raw Data'!R:R,"ERROR",0,1)</f>
        <v>0</v>
      </c>
      <c r="S195" s="5" t="e">
        <f t="array" ref="S195">_xlfn.IFS(AND(T195&gt;0,T195&lt;=0.05),"0 to 0.05",AND(T195&gt;0.05,T195&lt;=0.1),"0.05 to 0.1",AND(T195&gt;0.1,T195&lt;=0.2),"0.1 to 0.2",AND(T195&gt;0.2,T195&lt;=0.3),"0.2 to 0.3",AND(T195&gt;0.3,T195&lt;=0.4),"0.3 to 0.4",AND(T195&gt;0.4,T195&lt;=0.5),"0.4 to 0.5",AND(T195&gt;0.5,T195&lt;=0.75),"0.5 to 0.75",AND(T195&gt;0.75,T195&lt;=1),"0.75 to 1",AND(T195&gt;1,T195&lt;=2),"1 to 2",AND(T195&gt;2,T195&lt;=3),"2 to 3",AND(T195&gt;3,T195&lt;=4),"3 to 4",AND(T195&gt;4,T195&lt;=5),"4 to 5",AND(T195&gt;5,T195&lt;=10),"5 to 10",T195&gt;10,"10+")</f>
        <v>#N/A</v>
      </c>
      <c r="T195" s="10">
        <f>_xlfn.XLOOKUP($E195,'Raw Data'!$E:$E,'Raw Data'!T:T,"ERROR",0,1)</f>
        <v>0</v>
      </c>
      <c r="U195" s="15" t="e">
        <f t="array" ref="U195">_xlfn.IFS(AND(V195&gt;0,V195&lt;=0.05),"0 to 0.05",AND(V195&gt;0.05,V195&lt;=0.1),"0.05 to 0.1",AND(V195&gt;0.1,V195&lt;=0.2),"0.1 to 0.2",AND(V195&gt;0.2,V195&lt;=0.3),"0.2 to 0.3",AND(V195&gt;0.3,V195&lt;=0.4),"0.3 to 0.4",AND(V195&gt;0.4,V195&lt;=0.5),"0.4 to 0.5",AND(V195&gt;0.5,V195&lt;=0.75),"0.5 to 0.75",AND(V195&gt;0.75,V195&lt;=1),"0.75 to 1",AND(V195&gt;1,V195&lt;=2),"1 to 2",AND(V195&gt;2,V195&lt;=3),"2 to 3",AND(V195&gt;3,V195&lt;=4),"3 to 4",AND(V195&gt;4,V195&lt;=5),"4 to 5",AND(V195&gt;5,V195&lt;=10),"5 to 10",V195&gt;10,"10+")</f>
        <v>#N/A</v>
      </c>
      <c r="V195" s="10">
        <f>_xlfn.XLOOKUP($E195,'Raw Data'!$E:$E,'Raw Data'!V:V,"ERROR",0,1)</f>
        <v>0</v>
      </c>
      <c r="W195" s="15" t="e">
        <f t="array" ref="W195">_xlfn.IFS(AND(X195&gt;0,X195&lt;=0.05),"0 to 0.05",AND(X195&gt;0.05,X195&lt;=0.1),"0.05 to 0.1",AND(X195&gt;0.1,X195&lt;=0.2),"0.1 to 0.2",AND(X195&gt;0.2,X195&lt;=0.3),"0.2 to 0.3",AND(X195&gt;0.3,X195&lt;=0.4),"0.3 to 0.4",AND(X195&gt;0.4,X195&lt;=0.5),"0.4 to 0.5",AND(X195&gt;0.5,X195&lt;=0.75),"0.5 to 0.75",AND(X195&gt;0.75,X195&lt;=1),"0.75 to 1",AND(X195&gt;1,X195&lt;=2),"1 to 2",AND(X195&gt;2,X195&lt;=3),"2 to 3",AND(X195&gt;3,X195&lt;=4),"3 to 4",AND(X195&gt;4,X195&lt;=5),"4 to 5",AND(X195&gt;5,X195&lt;=10),"5 to 10",X195&gt;10,"10+")</f>
        <v>#DIV/0!</v>
      </c>
      <c r="X195" s="16" t="e">
        <f t="shared" si="7"/>
        <v>#DIV/0!</v>
      </c>
      <c r="Y195" s="5" t="e">
        <f t="array" ref="Y195">_xlfn.IFS(AND(Z195&gt;0,Z195&lt;=1),"0 to 1",AND(Z195&gt;1,Z195&lt;=2),"1 to 2",AND(Z195&gt;2,Z195&lt;=4),"2 to 4",AND(Z195&gt;4,Z195&lt;=6),"4 to 6",AND(Z195&gt;6,Z195&lt;=8),"6 to 8",AND(Z195&gt;8,Z195&lt;=10),"8 to 10",AND(Z195&gt;10,Z195&lt;=15),"10 to 15",AND(Z195&gt;15,Z195&lt;=20),"15 to 20",AND(Z195&gt;20,Z195&lt;=25),"20 to 25",AND(Z195&gt;25,Z195&lt;=30),"25 to 30",AND(Z195&gt;30,Z195&lt;=40),"30 to 40",AND(Z195&gt;40,Z195&lt;=50),"40 to 50",Z195&gt;50,"50+")</f>
        <v>#N/A</v>
      </c>
      <c r="Z195" s="9">
        <f>_xlfn.XLOOKUP($E195,'Raw Data'!$E:$E,'Raw Data'!Z:Z,"ERROR",0,1)</f>
        <v>0</v>
      </c>
      <c r="AA195" s="9">
        <f>_xlfn.XLOOKUP($E195,'Raw Data'!$E:$E,'Raw Data'!AA:AA,"ERROR",0,1)</f>
        <v>0</v>
      </c>
    </row>
    <row r="196" hidden="1" spans="1:27">
      <c r="A196" s="5" t="str">
        <f>_xlfn.XLOOKUP($E196,'Raw Data'!$E:$E,'Raw Data'!A:A,"ERROR",0,1)</f>
        <v>AE</v>
      </c>
      <c r="B196" s="5" t="str">
        <f>_xlfn.XLOOKUP($E196,'Raw Data'!$E:$E,'Raw Data'!B:B,"ERROR",0,1)</f>
        <v>Hair Mousses</v>
      </c>
      <c r="C196" s="5" t="str">
        <f>_xlfn.XLOOKUP($E196,'Raw Data'!$E:$E,'Raw Data'!C:C,"ERROR",0,1)</f>
        <v>sexyhair</v>
      </c>
      <c r="D196" s="5" t="str">
        <f>_xlfn.XLOOKUP($E196,'Raw Data'!$E:$E,'Raw Data'!D:D,"ERROR",0,1)</f>
        <v>www.amazon.ae/dp/B00BVMA9H0</v>
      </c>
      <c r="E196" s="5" t="s">
        <v>395</v>
      </c>
      <c r="F196" s="9" t="str">
        <f>_xlfn.XLOOKUP($E196,'Raw Data'!$E:$E,'Raw Data'!F:F,"ERROR",0,1)</f>
        <v>SexyHair Big Altitude Bodifying Blow Dry  Mousse , 6.8 Oz | Volume with Hold | Up to 72 Hours Humidity Resistance | Thermal Protection</v>
      </c>
      <c r="G196" s="10">
        <f>_xlfn.XLOOKUP($E196,'Raw Data'!$E:$E,'Raw Data'!G:G,"ERROR",0,1)</f>
        <v>3</v>
      </c>
      <c r="H196" s="9">
        <f>_xlfn.XLOOKUP($E196,'Raw Data'!$E:$E,'Raw Data'!H:H,"ERROR",0,1)</f>
        <v>340.81</v>
      </c>
      <c r="I196" s="9">
        <f>_xlfn.XLOOKUP($E196,'Raw Data'!$E:$E,'Raw Data'!I:I,"ERROR",0,1)</f>
        <v>0.00045628362164712</v>
      </c>
      <c r="J196" s="9" t="str">
        <f>_xlfn.XLOOKUP($E196,'Raw Data'!$E:$E,'Raw Data'!J:J,"ERROR",0,1)</f>
        <v>No</v>
      </c>
      <c r="K196" s="14" t="str">
        <f t="array" ref="K196">_xlfn.IFS(AND(L196&gt;0,L196&lt;=5),"0 to 5",AND(L196&gt;5,L196&lt;=10),"5 to 10",AND(L196&gt;10,L196&lt;=15),"10 to 15",AND(L196&gt;15,L196&lt;=20),"15 to 20",AND(L196&gt;20,L196&lt;=30),"20 to 30",AND(L196&gt;30,L196&lt;=40),"30 to 40",AND(L196&gt;40,L196&lt;=50),"40 to 50",AND(L196&gt;50,L196&lt;=75),"50 to 75",AND(L196&gt;75,L196&lt;=100),"75 to 100",AND(L196&gt;100,L196&lt;=150),"100 to 150",AND(L196&gt;150,L196&lt;=200),"150 to 200",AND(L196&gt;200,L196&lt;=250),"200 to 250",AND(L196&gt;250,L196&lt;=300),"250 to 300",AND(L196&gt;300,L196&lt;=400),"300 to 400",AND(L196&gt;400,L196&lt;=500),"400 to 500",L196&gt;500,"500+")</f>
        <v>100 to 150</v>
      </c>
      <c r="L196" s="9">
        <f>_xlfn.XLOOKUP($E196,'Raw Data'!$E:$E,'Raw Data'!L:L,"ERROR",0,1)</f>
        <v>123.17</v>
      </c>
      <c r="M196" s="14" t="str">
        <f t="array" ref="M196">_xlfn.IFS(AND(N196&gt;0,N196&lt;=5),"0 to 5",AND(N196&gt;5,N196&lt;=10),"5 to 10",AND(N196&gt;10,N196&lt;=15),"10 to 15",AND(N196&gt;15,N196&lt;=20),"15 to 20",AND(N196&gt;20,N196&lt;=30),"20 to 30",AND(N196&gt;30,N196&lt;=40),"30 to 40",AND(N196&gt;40,N196&lt;=50),"40 to 50",AND(N196&gt;50,N196&lt;=75),"50 to 75",AND(N196&gt;75,N196&lt;=100),"75 to 100",AND(N196&gt;100,N196&lt;=150),"100 to 150",AND(N196&gt;150,N196&lt;=200),"150 to 200",AND(N196&gt;200,N196&lt;=250),"200 to 250",AND(N196&gt;250,N196&lt;=300),"250 to 300",AND(N196&gt;300,N196&lt;=400),"300 to 400",AND(N196&gt;400,N196&lt;=500),"400 to 500",N196&gt;500,"500+")</f>
        <v>100 to 150</v>
      </c>
      <c r="N196" s="9">
        <f>_xlfn.XLOOKUP($E196,'Raw Data'!$E:$E,'Raw Data'!N:N,"ERROR",0,1)</f>
        <v>123.17</v>
      </c>
      <c r="O196" s="14" t="str">
        <f t="array" ref="O196">_xlfn.IFS(P196=0,"No Discount",AND(P196&gt;0,P196&lt;=0.02),"0% to 2%",AND(P196&gt;0.02,P196&lt;=0.04),"2% to 4%",AND(P196&gt;0.04,P196&lt;=0.06),"4% to 6%",AND(P196&gt;0.06,P196&lt;=0.08),"6% to 8%",AND(P196&gt;0.08,P196&lt;=0.1),"8% to 10%",AND(P196&gt;0.1,P196&lt;=0.15),"10% to 15%",AND(P196&gt;0.15,P196&lt;=0.2),"15% to 20%",AND(P196&gt;0.2,P196&lt;=0.25),"20% to 25%",AND(P196&gt;0.25,P196&lt;=0.3),"25% to 30%",AND(P196&gt;0.3,P196&lt;=0.4),"30% to 40%",AND(P196&gt;0.4,P196&lt;=0.5),"40% to 50%",AND(P196&gt;0.5,P196&lt;=0.75),"50% to 75%",AND(P196&gt;0.75,P196&lt;=1),"75% to 100%")</f>
        <v>No Discount</v>
      </c>
      <c r="P196" s="10">
        <f>_xlfn.XLOOKUP($E196,'Raw Data'!$E:$E,'Raw Data'!P:P,"ERROR",0,1)</f>
        <v>0</v>
      </c>
      <c r="Q196" s="9">
        <f>_xlfn.XLOOKUP($E196,'Raw Data'!$E:$E,'Raw Data'!Q:Q,"ERROR",0,1)</f>
        <v>6.8</v>
      </c>
      <c r="R196" s="9" t="str">
        <f>_xlfn.XLOOKUP($E196,'Raw Data'!$E:$E,'Raw Data'!R:R,"ERROR",0,1)</f>
        <v>oz</v>
      </c>
      <c r="S196" s="5" t="str">
        <f t="array" ref="S196">_xlfn.IFS(AND(T196&gt;0,T196&lt;=0.05),"0 to 0.05",AND(T196&gt;0.05,T196&lt;=0.1),"0.05 to 0.1",AND(T196&gt;0.1,T196&lt;=0.2),"0.1 to 0.2",AND(T196&gt;0.2,T196&lt;=0.3),"0.2 to 0.3",AND(T196&gt;0.3,T196&lt;=0.4),"0.3 to 0.4",AND(T196&gt;0.4,T196&lt;=0.5),"0.4 to 0.5",AND(T196&gt;0.5,T196&lt;=0.75),"0.5 to 0.75",AND(T196&gt;0.75,T196&lt;=1),"0.75 to 1",AND(T196&gt;1,T196&lt;=2),"1 to 2",AND(T196&gt;2,T196&lt;=3),"2 to 3",AND(T196&gt;3,T196&lt;=4),"3 to 4",AND(T196&gt;4,T196&lt;=5),"4 to 5",AND(T196&gt;5,T196&lt;=10),"5 to 10",T196&gt;10,"10+")</f>
        <v>0.5 to 0.75</v>
      </c>
      <c r="T196" s="10">
        <f>_xlfn.XLOOKUP($E196,'Raw Data'!$E:$E,'Raw Data'!T:T,"ERROR",0,1)</f>
        <v>0.612554457021226</v>
      </c>
      <c r="U196" s="15" t="str">
        <f t="array" ref="U196">_xlfn.IFS(AND(V196&gt;0,V196&lt;=0.05),"0 to 0.05",AND(V196&gt;0.05,V196&lt;=0.1),"0.05 to 0.1",AND(V196&gt;0.1,V196&lt;=0.2),"0.1 to 0.2",AND(V196&gt;0.2,V196&lt;=0.3),"0.2 to 0.3",AND(V196&gt;0.3,V196&lt;=0.4),"0.3 to 0.4",AND(V196&gt;0.4,V196&lt;=0.5),"0.4 to 0.5",AND(V196&gt;0.5,V196&lt;=0.75),"0.5 to 0.75",AND(V196&gt;0.75,V196&lt;=1),"0.75 to 1",AND(V196&gt;1,V196&lt;=2),"1 to 2",AND(V196&gt;2,V196&lt;=3),"2 to 3",AND(V196&gt;3,V196&lt;=4),"3 to 4",AND(V196&gt;4,V196&lt;=5),"4 to 5",AND(V196&gt;5,V196&lt;=10),"5 to 10",V196&gt;10,"10+")</f>
        <v>0.1 to 0.2</v>
      </c>
      <c r="V196" s="10">
        <f>_xlfn.XLOOKUP($E196,'Raw Data'!$E:$E,'Raw Data'!V:V,"ERROR",0,1)</f>
        <v>0.165389703395731</v>
      </c>
      <c r="W196" s="15" t="str">
        <f t="array" ref="W196">_xlfn.IFS(AND(X196&gt;0,X196&lt;=0.05),"0 to 0.05",AND(X196&gt;0.05,X196&lt;=0.1),"0.05 to 0.1",AND(X196&gt;0.1,X196&lt;=0.2),"0.1 to 0.2",AND(X196&gt;0.2,X196&lt;=0.3),"0.2 to 0.3",AND(X196&gt;0.3,X196&lt;=0.4),"0.3 to 0.4",AND(X196&gt;0.4,X196&lt;=0.5),"0.4 to 0.5",AND(X196&gt;0.5,X196&lt;=0.75),"0.5 to 0.75",AND(X196&gt;0.75,X196&lt;=1),"0.75 to 1",AND(X196&gt;1,X196&lt;=2),"1 to 2",AND(X196&gt;2,X196&lt;=3),"2 to 3",AND(X196&gt;3,X196&lt;=4),"3 to 4",AND(X196&gt;4,X196&lt;=5),"4 to 5",AND(X196&gt;5,X196&lt;=10),"5 to 10",X196&gt;10,"10+")</f>
        <v>0.1 to 0.2</v>
      </c>
      <c r="X196" s="16">
        <f t="shared" si="7"/>
        <v>0.165389703395731</v>
      </c>
      <c r="Y196" s="5" t="str">
        <f t="array" ref="Y196">_xlfn.IFS(AND(Z196&gt;0,Z196&lt;=1),"0 to 1",AND(Z196&gt;1,Z196&lt;=2),"1 to 2",AND(Z196&gt;2,Z196&lt;=4),"2 to 4",AND(Z196&gt;4,Z196&lt;=6),"4 to 6",AND(Z196&gt;6,Z196&lt;=8),"6 to 8",AND(Z196&gt;8,Z196&lt;=10),"8 to 10",AND(Z196&gt;10,Z196&lt;=15),"10 to 15",AND(Z196&gt;15,Z196&lt;=20),"15 to 20",AND(Z196&gt;20,Z196&lt;=25),"20 to 25",AND(Z196&gt;25,Z196&lt;=30),"25 to 30",AND(Z196&gt;30,Z196&lt;=40),"30 to 40",AND(Z196&gt;40,Z196&lt;=50),"40 to 50",Z196&gt;50,"50+")</f>
        <v>6 to 8</v>
      </c>
      <c r="Z196" s="9">
        <f>_xlfn.XLOOKUP($E196,'Raw Data'!$E:$E,'Raw Data'!Z:Z,"ERROR",0,1)</f>
        <v>6.8</v>
      </c>
      <c r="AA196" s="9" t="str">
        <f>_xlfn.XLOOKUP($E196,'Raw Data'!$E:$E,'Raw Data'!AA:AA,"ERROR",0,1)</f>
        <v>oz</v>
      </c>
    </row>
    <row r="197" hidden="1" spans="1:27">
      <c r="A197" s="5" t="str">
        <f>_xlfn.XLOOKUP($E197,'Raw Data'!$E:$E,'Raw Data'!A:A,"ERROR",0,1)</f>
        <v>AE</v>
      </c>
      <c r="B197" s="5" t="str">
        <f>_xlfn.XLOOKUP($E197,'Raw Data'!$E:$E,'Raw Data'!B:B,"ERROR",0,1)</f>
        <v>Hair Mousses</v>
      </c>
      <c r="C197" s="5" t="str">
        <f>_xlfn.XLOOKUP($E197,'Raw Data'!$E:$E,'Raw Data'!C:C,"ERROR",0,1)</f>
        <v>alfaparf</v>
      </c>
      <c r="D197" s="5" t="str">
        <f>_xlfn.XLOOKUP($E197,'Raw Data'!$E:$E,'Raw Data'!D:D,"ERROR",0,1)</f>
        <v>www.amazon.ae/dp/B07CL29DC9</v>
      </c>
      <c r="E197" s="5" t="s">
        <v>396</v>
      </c>
      <c r="F197" s="9" t="str">
        <f>_xlfn.XLOOKUP($E197,'Raw Data'!$E:$E,'Raw Data'!F:F,"ERROR",0,1)</f>
        <v>Alfaparf Milano Style Stories Volume Mousse Hair Styling Product Ideal For Fine Hair Light Hold Lightweight Volumizing Professional Salon Quality 4.23 Fl Oz</v>
      </c>
      <c r="G197" s="10">
        <f>_xlfn.XLOOKUP($E197,'Raw Data'!$E:$E,'Raw Data'!G:G,"ERROR",0,1)</f>
        <v>5</v>
      </c>
      <c r="H197" s="9">
        <f>_xlfn.XLOOKUP($E197,'Raw Data'!$E:$E,'Raw Data'!H:H,"ERROR",0,1)</f>
        <v>334.74</v>
      </c>
      <c r="I197" s="9">
        <f>_xlfn.XLOOKUP($E197,'Raw Data'!$E:$E,'Raw Data'!I:I,"ERROR",0,1)</f>
        <v>0.000448156977524594</v>
      </c>
      <c r="J197" s="9" t="str">
        <f>_xlfn.XLOOKUP($E197,'Raw Data'!$E:$E,'Raw Data'!J:J,"ERROR",0,1)</f>
        <v>No</v>
      </c>
      <c r="K197" s="14" t="str">
        <f t="array" ref="K197">_xlfn.IFS(AND(L197&gt;0,L197&lt;=5),"0 to 5",AND(L197&gt;5,L197&lt;=10),"5 to 10",AND(L197&gt;10,L197&lt;=15),"10 to 15",AND(L197&gt;15,L197&lt;=20),"15 to 20",AND(L197&gt;20,L197&lt;=30),"20 to 30",AND(L197&gt;30,L197&lt;=40),"30 to 40",AND(L197&gt;40,L197&lt;=50),"40 to 50",AND(L197&gt;50,L197&lt;=75),"50 to 75",AND(L197&gt;75,L197&lt;=100),"75 to 100",AND(L197&gt;100,L197&lt;=150),"100 to 150",AND(L197&gt;150,L197&lt;=200),"150 to 200",AND(L197&gt;200,L197&lt;=250),"200 to 250",AND(L197&gt;250,L197&lt;=300),"250 to 300",AND(L197&gt;300,L197&lt;=400),"300 to 400",AND(L197&gt;400,L197&lt;=500),"400 to 500",L197&gt;500,"500+")</f>
        <v>75 to 100</v>
      </c>
      <c r="L197" s="9">
        <f>_xlfn.XLOOKUP($E197,'Raw Data'!$E:$E,'Raw Data'!L:L,"ERROR",0,1)</f>
        <v>81.96</v>
      </c>
      <c r="M197" s="14" t="str">
        <f t="array" ref="M197">_xlfn.IFS(AND(N197&gt;0,N197&lt;=5),"0 to 5",AND(N197&gt;5,N197&lt;=10),"5 to 10",AND(N197&gt;10,N197&lt;=15),"10 to 15",AND(N197&gt;15,N197&lt;=20),"15 to 20",AND(N197&gt;20,N197&lt;=30),"20 to 30",AND(N197&gt;30,N197&lt;=40),"30 to 40",AND(N197&gt;40,N197&lt;=50),"40 to 50",AND(N197&gt;50,N197&lt;=75),"50 to 75",AND(N197&gt;75,N197&lt;=100),"75 to 100",AND(N197&gt;100,N197&lt;=150),"100 to 150",AND(N197&gt;150,N197&lt;=200),"150 to 200",AND(N197&gt;200,N197&lt;=250),"200 to 250",AND(N197&gt;250,N197&lt;=300),"250 to 300",AND(N197&gt;300,N197&lt;=400),"300 to 400",AND(N197&gt;400,N197&lt;=500),"400 to 500",N197&gt;500,"500+")</f>
        <v>75 to 100</v>
      </c>
      <c r="N197" s="9">
        <f>_xlfn.XLOOKUP($E197,'Raw Data'!$E:$E,'Raw Data'!N:N,"ERROR",0,1)</f>
        <v>88.89</v>
      </c>
      <c r="O197" s="14" t="str">
        <f t="array" ref="O197">_xlfn.IFS(P197=0,"No Discount",AND(P197&gt;0,P197&lt;=0.02),"0% to 2%",AND(P197&gt;0.02,P197&lt;=0.04),"2% to 4%",AND(P197&gt;0.04,P197&lt;=0.06),"4% to 6%",AND(P197&gt;0.06,P197&lt;=0.08),"6% to 8%",AND(P197&gt;0.08,P197&lt;=0.1),"8% to 10%",AND(P197&gt;0.1,P197&lt;=0.15),"10% to 15%",AND(P197&gt;0.15,P197&lt;=0.2),"15% to 20%",AND(P197&gt;0.2,P197&lt;=0.25),"20% to 25%",AND(P197&gt;0.25,P197&lt;=0.3),"25% to 30%",AND(P197&gt;0.3,P197&lt;=0.4),"30% to 40%",AND(P197&gt;0.4,P197&lt;=0.5),"40% to 50%",AND(P197&gt;0.5,P197&lt;=0.75),"50% to 75%",AND(P197&gt;0.75,P197&lt;=1),"75% to 100%")</f>
        <v>6% to 8%</v>
      </c>
      <c r="P197" s="10">
        <f>_xlfn.XLOOKUP($E197,'Raw Data'!$E:$E,'Raw Data'!P:P,"ERROR",0,1)</f>
        <v>0.0779615254809316</v>
      </c>
      <c r="Q197" s="9">
        <f>_xlfn.XLOOKUP($E197,'Raw Data'!$E:$E,'Raw Data'!Q:Q,"ERROR",0,1)</f>
        <v>4.23</v>
      </c>
      <c r="R197" s="9" t="str">
        <f>_xlfn.XLOOKUP($E197,'Raw Data'!$E:$E,'Raw Data'!R:R,"ERROR",0,1)</f>
        <v>fl oz</v>
      </c>
      <c r="S197" s="5" t="str">
        <f t="array" ref="S197">_xlfn.IFS(AND(T197&gt;0,T197&lt;=0.05),"0 to 0.05",AND(T197&gt;0.05,T197&lt;=0.1),"0.05 to 0.1",AND(T197&gt;0.1,T197&lt;=0.2),"0.1 to 0.2",AND(T197&gt;0.2,T197&lt;=0.3),"0.2 to 0.3",AND(T197&gt;0.3,T197&lt;=0.4),"0.3 to 0.4",AND(T197&gt;0.4,T197&lt;=0.5),"0.4 to 0.5",AND(T197&gt;0.5,T197&lt;=0.75),"0.5 to 0.75",AND(T197&gt;0.75,T197&lt;=1),"0.75 to 1",AND(T197&gt;1,T197&lt;=2),"1 to 2",AND(T197&gt;2,T197&lt;=3),"2 to 3",AND(T197&gt;3,T197&lt;=4),"3 to 4",AND(T197&gt;4,T197&lt;=5),"4 to 5",AND(T197&gt;5,T197&lt;=10),"5 to 10",T197&gt;10,"10+")</f>
        <v>0.5 to 0.75</v>
      </c>
      <c r="T197" s="10">
        <f>_xlfn.XLOOKUP($E197,'Raw Data'!$E:$E,'Raw Data'!T:T,"ERROR",0,1)</f>
        <v>0.630052760230701</v>
      </c>
      <c r="U197" s="15" t="str">
        <f t="array" ref="U197">_xlfn.IFS(AND(V197&gt;0,V197&lt;=0.05),"0 to 0.05",AND(V197&gt;0.05,V197&lt;=0.1),"0.05 to 0.1",AND(V197&gt;0.1,V197&lt;=0.2),"0.1 to 0.2",AND(V197&gt;0.2,V197&lt;=0.3),"0.2 to 0.3",AND(V197&gt;0.3,V197&lt;=0.4),"0.3 to 0.4",AND(V197&gt;0.4,V197&lt;=0.5),"0.4 to 0.5",AND(V197&gt;0.5,V197&lt;=0.75),"0.5 to 0.75",AND(V197&gt;0.75,V197&lt;=1),"0.75 to 1",AND(V197&gt;1,V197&lt;=2),"1 to 2",AND(V197&gt;2,V197&lt;=3),"2 to 3",AND(V197&gt;3,V197&lt;=4),"3 to 4",AND(V197&gt;4,V197&lt;=5),"4 to 5",AND(V197&gt;5,V197&lt;=10),"5 to 10",V197&gt;10,"10+")</f>
        <v>0.1 to 0.2</v>
      </c>
      <c r="V197" s="10">
        <f>_xlfn.XLOOKUP($E197,'Raw Data'!$E:$E,'Raw Data'!V:V,"ERROR",0,1)</f>
        <v>0.184497990011773</v>
      </c>
      <c r="W197" s="15" t="str">
        <f t="array" ref="W197">_xlfn.IFS(AND(X197&gt;0,X197&lt;=0.05),"0 to 0.05",AND(X197&gt;0.05,X197&lt;=0.1),"0.05 to 0.1",AND(X197&gt;0.1,X197&lt;=0.2),"0.1 to 0.2",AND(X197&gt;0.2,X197&lt;=0.3),"0.2 to 0.3",AND(X197&gt;0.3,X197&lt;=0.4),"0.3 to 0.4",AND(X197&gt;0.4,X197&lt;=0.5),"0.4 to 0.5",AND(X197&gt;0.5,X197&lt;=0.75),"0.5 to 0.75",AND(X197&gt;0.75,X197&lt;=1),"0.75 to 1",AND(X197&gt;1,X197&lt;=2),"1 to 2",AND(X197&gt;2,X197&lt;=3),"2 to 3",AND(X197&gt;3,X197&lt;=4),"3 to 4",AND(X197&gt;4,X197&lt;=5),"4 to 5",AND(X197&gt;5,X197&lt;=10),"5 to 10",X197&gt;10,"10+")</f>
        <v>0.1 to 0.2</v>
      </c>
      <c r="X197" s="16">
        <f t="shared" ref="X197:X260" si="8">L197/($Z197*29.57)*0.27</f>
        <v>0.170114245262289</v>
      </c>
      <c r="Y197" s="5" t="str">
        <f t="array" ref="Y197">_xlfn.IFS(AND(Z197&gt;0,Z197&lt;=1),"0 to 1",AND(Z197&gt;1,Z197&lt;=2),"1 to 2",AND(Z197&gt;2,Z197&lt;=4),"2 to 4",AND(Z197&gt;4,Z197&lt;=6),"4 to 6",AND(Z197&gt;6,Z197&lt;=8),"6 to 8",AND(Z197&gt;8,Z197&lt;=10),"8 to 10",AND(Z197&gt;10,Z197&lt;=15),"10 to 15",AND(Z197&gt;15,Z197&lt;=20),"15 to 20",AND(Z197&gt;20,Z197&lt;=25),"20 to 25",AND(Z197&gt;25,Z197&lt;=30),"25 to 30",AND(Z197&gt;30,Z197&lt;=40),"30 to 40",AND(Z197&gt;40,Z197&lt;=50),"40 to 50",Z197&gt;50,"50+")</f>
        <v>4 to 6</v>
      </c>
      <c r="Z197" s="9">
        <f>_xlfn.XLOOKUP($E197,'Raw Data'!$E:$E,'Raw Data'!Z:Z,"ERROR",0,1)</f>
        <v>4.3992</v>
      </c>
      <c r="AA197" s="9" t="str">
        <f>_xlfn.XLOOKUP($E197,'Raw Data'!$E:$E,'Raw Data'!AA:AA,"ERROR",0,1)</f>
        <v>oz</v>
      </c>
    </row>
    <row r="198" hidden="1" spans="1:27">
      <c r="A198" s="5" t="str">
        <f>_xlfn.XLOOKUP($E198,'Raw Data'!$E:$E,'Raw Data'!A:A,"ERROR",0,1)</f>
        <v>AE</v>
      </c>
      <c r="B198" s="5" t="str">
        <f>_xlfn.XLOOKUP($E198,'Raw Data'!$E:$E,'Raw Data'!B:B,"ERROR",0,1)</f>
        <v>Hair Mousses</v>
      </c>
      <c r="C198" s="5" t="str">
        <f>_xlfn.XLOOKUP($E198,'Raw Data'!$E:$E,'Raw Data'!C:C,"ERROR",0,1)</f>
        <v>vigorol</v>
      </c>
      <c r="D198" s="5" t="str">
        <f>_xlfn.XLOOKUP($E198,'Raw Data'!$E:$E,'Raw Data'!D:D,"ERROR",0,1)</f>
        <v>www.amazon.ae/dp/B00BSE2Q1S</v>
      </c>
      <c r="E198" s="5" t="s">
        <v>397</v>
      </c>
      <c r="F198" s="9" t="str">
        <f>_xlfn.XLOOKUP($E198,'Raw Data'!$E:$E,'Raw Data'!F:F,"ERROR",0,1)</f>
        <v>Vigorol Mousse Maximum Shine &amp; Wave With Macadamia Oil 12 Ounce (354ml) (3 Pack)</v>
      </c>
      <c r="G198" s="10">
        <f>_xlfn.XLOOKUP($E198,'Raw Data'!$E:$E,'Raw Data'!G:G,"ERROR",0,1)</f>
        <v>3</v>
      </c>
      <c r="H198" s="9">
        <f>_xlfn.XLOOKUP($E198,'Raw Data'!$E:$E,'Raw Data'!H:H,"ERROR",0,1)</f>
        <v>324.53</v>
      </c>
      <c r="I198" s="9">
        <f>_xlfn.XLOOKUP($E198,'Raw Data'!$E:$E,'Raw Data'!I:I,"ERROR",0,1)</f>
        <v>0.000434487614017018</v>
      </c>
      <c r="J198" s="9" t="str">
        <f>_xlfn.XLOOKUP($E198,'Raw Data'!$E:$E,'Raw Data'!J:J,"ERROR",0,1)</f>
        <v>No</v>
      </c>
      <c r="K198" s="14" t="str">
        <f t="array" ref="K198">_xlfn.IFS(AND(L198&gt;0,L198&lt;=5),"0 to 5",AND(L198&gt;5,L198&lt;=10),"5 to 10",AND(L198&gt;10,L198&lt;=15),"10 to 15",AND(L198&gt;15,L198&lt;=20),"15 to 20",AND(L198&gt;20,L198&lt;=30),"20 to 30",AND(L198&gt;30,L198&lt;=40),"30 to 40",AND(L198&gt;40,L198&lt;=50),"40 to 50",AND(L198&gt;50,L198&lt;=75),"50 to 75",AND(L198&gt;75,L198&lt;=100),"75 to 100",AND(L198&gt;100,L198&lt;=150),"100 to 150",AND(L198&gt;150,L198&lt;=200),"150 to 200",AND(L198&gt;200,L198&lt;=250),"200 to 250",AND(L198&gt;250,L198&lt;=300),"250 to 300",AND(L198&gt;300,L198&lt;=400),"300 to 400",AND(L198&gt;400,L198&lt;=500),"400 to 500",L198&gt;500,"500+")</f>
        <v>100 to 150</v>
      </c>
      <c r="L198" s="9">
        <f>_xlfn.XLOOKUP($E198,'Raw Data'!$E:$E,'Raw Data'!L:L,"ERROR",0,1)</f>
        <v>128.48</v>
      </c>
      <c r="M198" s="14" t="str">
        <f t="array" ref="M198">_xlfn.IFS(AND(N198&gt;0,N198&lt;=5),"0 to 5",AND(N198&gt;5,N198&lt;=10),"5 to 10",AND(N198&gt;10,N198&lt;=15),"10 to 15",AND(N198&gt;15,N198&lt;=20),"15 to 20",AND(N198&gt;20,N198&lt;=30),"20 to 30",AND(N198&gt;30,N198&lt;=40),"30 to 40",AND(N198&gt;40,N198&lt;=50),"40 to 50",AND(N198&gt;50,N198&lt;=75),"50 to 75",AND(N198&gt;75,N198&lt;=100),"75 to 100",AND(N198&gt;100,N198&lt;=150),"100 to 150",AND(N198&gt;150,N198&lt;=200),"150 to 200",AND(N198&gt;200,N198&lt;=250),"200 to 250",AND(N198&gt;250,N198&lt;=300),"250 to 300",AND(N198&gt;300,N198&lt;=400),"300 to 400",AND(N198&gt;400,N198&lt;=500),"400 to 500",N198&gt;500,"500+")</f>
        <v>100 to 150</v>
      </c>
      <c r="N198" s="9">
        <f>_xlfn.XLOOKUP($E198,'Raw Data'!$E:$E,'Raw Data'!N:N,"ERROR",0,1)</f>
        <v>128.48</v>
      </c>
      <c r="O198" s="14" t="str">
        <f t="array" ref="O198">_xlfn.IFS(P198=0,"No Discount",AND(P198&gt;0,P198&lt;=0.02),"0% to 2%",AND(P198&gt;0.02,P198&lt;=0.04),"2% to 4%",AND(P198&gt;0.04,P198&lt;=0.06),"4% to 6%",AND(P198&gt;0.06,P198&lt;=0.08),"6% to 8%",AND(P198&gt;0.08,P198&lt;=0.1),"8% to 10%",AND(P198&gt;0.1,P198&lt;=0.15),"10% to 15%",AND(P198&gt;0.15,P198&lt;=0.2),"15% to 20%",AND(P198&gt;0.2,P198&lt;=0.25),"20% to 25%",AND(P198&gt;0.25,P198&lt;=0.3),"25% to 30%",AND(P198&gt;0.3,P198&lt;=0.4),"30% to 40%",AND(P198&gt;0.4,P198&lt;=0.5),"40% to 50%",AND(P198&gt;0.5,P198&lt;=0.75),"50% to 75%",AND(P198&gt;0.75,P198&lt;=1),"75% to 100%")</f>
        <v>No Discount</v>
      </c>
      <c r="P198" s="10">
        <f>_xlfn.XLOOKUP($E198,'Raw Data'!$E:$E,'Raw Data'!P:P,"ERROR",0,1)</f>
        <v>0</v>
      </c>
      <c r="Q198" s="9">
        <f>_xlfn.XLOOKUP($E198,'Raw Data'!$E:$E,'Raw Data'!Q:Q,"ERROR",0,1)</f>
        <v>36</v>
      </c>
      <c r="R198" s="9" t="str">
        <f>_xlfn.XLOOKUP($E198,'Raw Data'!$E:$E,'Raw Data'!R:R,"ERROR",0,1)</f>
        <v>oz</v>
      </c>
      <c r="S198" s="5" t="str">
        <f t="array" ref="S198">_xlfn.IFS(AND(T198&gt;0,T198&lt;=0.05),"0 to 0.05",AND(T198&gt;0.05,T198&lt;=0.1),"0.05 to 0.1",AND(T198&gt;0.1,T198&lt;=0.2),"0.1 to 0.2",AND(T198&gt;0.2,T198&lt;=0.3),"0.2 to 0.3",AND(T198&gt;0.3,T198&lt;=0.4),"0.3 to 0.4",AND(T198&gt;0.4,T198&lt;=0.5),"0.4 to 0.5",AND(T198&gt;0.5,T198&lt;=0.75),"0.5 to 0.75",AND(T198&gt;0.75,T198&lt;=1),"0.75 to 1",AND(T198&gt;1,T198&lt;=2),"1 to 2",AND(T198&gt;2,T198&lt;=3),"2 to 3",AND(T198&gt;3,T198&lt;=4),"3 to 4",AND(T198&gt;4,T198&lt;=5),"4 to 5",AND(T198&gt;5,T198&lt;=10),"5 to 10",T198&gt;10,"10+")</f>
        <v>0.1 to 0.2</v>
      </c>
      <c r="T198" s="10">
        <f>_xlfn.XLOOKUP($E198,'Raw Data'!$E:$E,'Raw Data'!T:T,"ERROR",0,1)</f>
        <v>0.120692894450081</v>
      </c>
      <c r="U198" s="15" t="str">
        <f t="array" ref="U198">_xlfn.IFS(AND(V198&gt;0,V198&lt;=0.05),"0 to 0.05",AND(V198&gt;0.05,V198&lt;=0.1),"0.05 to 0.1",AND(V198&gt;0.1,V198&lt;=0.2),"0.1 to 0.2",AND(V198&gt;0.2,V198&lt;=0.3),"0.2 to 0.3",AND(V198&gt;0.3,V198&lt;=0.4),"0.3 to 0.4",AND(V198&gt;0.4,V198&lt;=0.5),"0.4 to 0.5",AND(V198&gt;0.5,V198&lt;=0.75),"0.5 to 0.75",AND(V198&gt;0.75,V198&lt;=1),"0.75 to 1",AND(V198&gt;1,V198&lt;=2),"1 to 2",AND(V198&gt;2,V198&lt;=3),"2 to 3",AND(V198&gt;3,V198&lt;=4),"3 to 4",AND(V198&gt;4,V198&lt;=5),"4 to 5",AND(V198&gt;5,V198&lt;=10),"5 to 10",V198&gt;10,"10+")</f>
        <v>0 to 0.05</v>
      </c>
      <c r="V198" s="10">
        <f>_xlfn.XLOOKUP($E198,'Raw Data'!$E:$E,'Raw Data'!V:V,"ERROR",0,1)</f>
        <v>0.0325870815015218</v>
      </c>
      <c r="W198" s="15" t="str">
        <f t="array" ref="W198">_xlfn.IFS(AND(X198&gt;0,X198&lt;=0.05),"0 to 0.05",AND(X198&gt;0.05,X198&lt;=0.1),"0.05 to 0.1",AND(X198&gt;0.1,X198&lt;=0.2),"0.1 to 0.2",AND(X198&gt;0.2,X198&lt;=0.3),"0.2 to 0.3",AND(X198&gt;0.3,X198&lt;=0.4),"0.3 to 0.4",AND(X198&gt;0.4,X198&lt;=0.5),"0.4 to 0.5",AND(X198&gt;0.5,X198&lt;=0.75),"0.5 to 0.75",AND(X198&gt;0.75,X198&lt;=1),"0.75 to 1",AND(X198&gt;1,X198&lt;=2),"1 to 2",AND(X198&gt;2,X198&lt;=3),"2 to 3",AND(X198&gt;3,X198&lt;=4),"3 to 4",AND(X198&gt;4,X198&lt;=5),"4 to 5",AND(X198&gt;5,X198&lt;=10),"5 to 10",X198&gt;10,"10+")</f>
        <v>0 to 0.05</v>
      </c>
      <c r="X198" s="16">
        <f t="shared" si="8"/>
        <v>0.0325870815015218</v>
      </c>
      <c r="Y198" s="5" t="str">
        <f t="array" ref="Y198">_xlfn.IFS(AND(Z198&gt;0,Z198&lt;=1),"0 to 1",AND(Z198&gt;1,Z198&lt;=2),"1 to 2",AND(Z198&gt;2,Z198&lt;=4),"2 to 4",AND(Z198&gt;4,Z198&lt;=6),"4 to 6",AND(Z198&gt;6,Z198&lt;=8),"6 to 8",AND(Z198&gt;8,Z198&lt;=10),"8 to 10",AND(Z198&gt;10,Z198&lt;=15),"10 to 15",AND(Z198&gt;15,Z198&lt;=20),"15 to 20",AND(Z198&gt;20,Z198&lt;=25),"20 to 25",AND(Z198&gt;25,Z198&lt;=30),"25 to 30",AND(Z198&gt;30,Z198&lt;=40),"30 to 40",AND(Z198&gt;40,Z198&lt;=50),"40 to 50",Z198&gt;50,"50+")</f>
        <v>30 to 40</v>
      </c>
      <c r="Z198" s="9">
        <f>_xlfn.XLOOKUP($E198,'Raw Data'!$E:$E,'Raw Data'!Z:Z,"ERROR",0,1)</f>
        <v>36</v>
      </c>
      <c r="AA198" s="9" t="str">
        <f>_xlfn.XLOOKUP($E198,'Raw Data'!$E:$E,'Raw Data'!AA:AA,"ERROR",0,1)</f>
        <v>oz</v>
      </c>
    </row>
    <row r="199" hidden="1" spans="1:27">
      <c r="A199" s="5" t="str">
        <f>_xlfn.XLOOKUP($E199,'Raw Data'!$E:$E,'Raw Data'!A:A,"ERROR",0,1)</f>
        <v>AE</v>
      </c>
      <c r="B199" s="5" t="str">
        <f>_xlfn.XLOOKUP($E199,'Raw Data'!$E:$E,'Raw Data'!B:B,"ERROR",0,1)</f>
        <v>Hair Mousses</v>
      </c>
      <c r="C199" s="5" t="str">
        <f>_xlfn.XLOOKUP($E199,'Raw Data'!$E:$E,'Raw Data'!C:C,"ERROR",0,1)</f>
        <v>enercos</v>
      </c>
      <c r="D199" s="5" t="str">
        <f>_xlfn.XLOOKUP($E199,'Raw Data'!$E:$E,'Raw Data'!D:D,"ERROR",0,1)</f>
        <v>www.amazon.ae/dp/B08QVTTQ3W</v>
      </c>
      <c r="E199" s="5" t="s">
        <v>398</v>
      </c>
      <c r="F199" s="9" t="str">
        <f>_xlfn.XLOOKUP($E199,'Raw Data'!$E:$E,'Raw Data'!F:F,"ERROR",0,1)</f>
        <v>Enercos  Hair   Mousse  Milk Shake, 200ml</v>
      </c>
      <c r="G199" s="10">
        <f>_xlfn.XLOOKUP($E199,'Raw Data'!$E:$E,'Raw Data'!G:G,"ERROR",0,1)</f>
        <v>18</v>
      </c>
      <c r="H199" s="9">
        <f>_xlfn.XLOOKUP($E199,'Raw Data'!$E:$E,'Raw Data'!H:H,"ERROR",0,1)</f>
        <v>317.7</v>
      </c>
      <c r="I199" s="9">
        <f>_xlfn.XLOOKUP($E199,'Raw Data'!$E:$E,'Raw Data'!I:I,"ERROR",0,1)</f>
        <v>0.000425343465852792</v>
      </c>
      <c r="J199" s="9" t="str">
        <f>_xlfn.XLOOKUP($E199,'Raw Data'!$E:$E,'Raw Data'!J:J,"ERROR",0,1)</f>
        <v>No</v>
      </c>
      <c r="K199" s="14" t="str">
        <f t="array" ref="K199">_xlfn.IFS(AND(L199&gt;0,L199&lt;=5),"0 to 5",AND(L199&gt;5,L199&lt;=10),"5 to 10",AND(L199&gt;10,L199&lt;=15),"10 to 15",AND(L199&gt;15,L199&lt;=20),"15 to 20",AND(L199&gt;20,L199&lt;=30),"20 to 30",AND(L199&gt;30,L199&lt;=40),"30 to 40",AND(L199&gt;40,L199&lt;=50),"40 to 50",AND(L199&gt;50,L199&lt;=75),"50 to 75",AND(L199&gt;75,L199&lt;=100),"75 to 100",AND(L199&gt;100,L199&lt;=150),"100 to 150",AND(L199&gt;150,L199&lt;=200),"150 to 200",AND(L199&gt;200,L199&lt;=250),"200 to 250",AND(L199&gt;250,L199&lt;=300),"250 to 300",AND(L199&gt;300,L199&lt;=400),"300 to 400",AND(L199&gt;400,L199&lt;=500),"400 to 500",L199&gt;500,"500+")</f>
        <v>15 to 20</v>
      </c>
      <c r="L199" s="9">
        <f>_xlfn.XLOOKUP($E199,'Raw Data'!$E:$E,'Raw Data'!L:L,"ERROR",0,1)</f>
        <v>17.89</v>
      </c>
      <c r="M199" s="14" t="str">
        <f t="array" ref="M199">_xlfn.IFS(AND(N199&gt;0,N199&lt;=5),"0 to 5",AND(N199&gt;5,N199&lt;=10),"5 to 10",AND(N199&gt;10,N199&lt;=15),"10 to 15",AND(N199&gt;15,N199&lt;=20),"15 to 20",AND(N199&gt;20,N199&lt;=30),"20 to 30",AND(N199&gt;30,N199&lt;=40),"30 to 40",AND(N199&gt;40,N199&lt;=50),"40 to 50",AND(N199&gt;50,N199&lt;=75),"50 to 75",AND(N199&gt;75,N199&lt;=100),"75 to 100",AND(N199&gt;100,N199&lt;=150),"100 to 150",AND(N199&gt;150,N199&lt;=200),"150 to 200",AND(N199&gt;200,N199&lt;=250),"200 to 250",AND(N199&gt;250,N199&lt;=300),"250 to 300",AND(N199&gt;300,N199&lt;=400),"300 to 400",AND(N199&gt;400,N199&lt;=500),"400 to 500",N199&gt;500,"500+")</f>
        <v>15 to 20</v>
      </c>
      <c r="N199" s="9">
        <f>_xlfn.XLOOKUP($E199,'Raw Data'!$E:$E,'Raw Data'!N:N,"ERROR",0,1)</f>
        <v>18.31</v>
      </c>
      <c r="O199" s="14" t="str">
        <f t="array" ref="O199">_xlfn.IFS(P199=0,"No Discount",AND(P199&gt;0,P199&lt;=0.02),"0% to 2%",AND(P199&gt;0.02,P199&lt;=0.04),"2% to 4%",AND(P199&gt;0.04,P199&lt;=0.06),"4% to 6%",AND(P199&gt;0.06,P199&lt;=0.08),"6% to 8%",AND(P199&gt;0.08,P199&lt;=0.1),"8% to 10%",AND(P199&gt;0.1,P199&lt;=0.15),"10% to 15%",AND(P199&gt;0.15,P199&lt;=0.2),"15% to 20%",AND(P199&gt;0.2,P199&lt;=0.25),"20% to 25%",AND(P199&gt;0.25,P199&lt;=0.3),"25% to 30%",AND(P199&gt;0.3,P199&lt;=0.4),"30% to 40%",AND(P199&gt;0.4,P199&lt;=0.5),"40% to 50%",AND(P199&gt;0.5,P199&lt;=0.75),"50% to 75%",AND(P199&gt;0.75,P199&lt;=1),"75% to 100%")</f>
        <v>2% to 4%</v>
      </c>
      <c r="P199" s="10">
        <f>_xlfn.XLOOKUP($E199,'Raw Data'!$E:$E,'Raw Data'!P:P,"ERROR",0,1)</f>
        <v>0.0229382850901146</v>
      </c>
      <c r="Q199" s="9">
        <f>_xlfn.XLOOKUP($E199,'Raw Data'!$E:$E,'Raw Data'!Q:Q,"ERROR",0,1)</f>
        <v>200</v>
      </c>
      <c r="R199" s="9" t="str">
        <f>_xlfn.XLOOKUP($E199,'Raw Data'!$E:$E,'Raw Data'!R:R,"ERROR",0,1)</f>
        <v>ml</v>
      </c>
      <c r="S199" s="5" t="str">
        <f t="array" ref="S199">_xlfn.IFS(AND(T199&gt;0,T199&lt;=0.05),"0 to 0.05",AND(T199&gt;0.05,T199&lt;=0.1),"0.05 to 0.1",AND(T199&gt;0.1,T199&lt;=0.2),"0.1 to 0.2",AND(T199&gt;0.2,T199&lt;=0.3),"0.2 to 0.3",AND(T199&gt;0.3,T199&lt;=0.4),"0.3 to 0.4",AND(T199&gt;0.4,T199&lt;=0.5),"0.4 to 0.5",AND(T199&gt;0.5,T199&lt;=0.75),"0.5 to 0.75",AND(T199&gt;0.75,T199&lt;=1),"0.75 to 1",AND(T199&gt;1,T199&lt;=2),"1 to 2",AND(T199&gt;2,T199&lt;=3),"2 to 3",AND(T199&gt;3,T199&lt;=4),"3 to 4",AND(T199&gt;4,T199&lt;=5),"4 to 5",AND(T199&gt;5,T199&lt;=10),"5 to 10",T199&gt;10,"10+")</f>
        <v>0.05 to 0.1</v>
      </c>
      <c r="T199" s="10">
        <f>_xlfn.XLOOKUP($E199,'Raw Data'!$E:$E,'Raw Data'!T:T,"ERROR",0,1)</f>
        <v>0.0894977918208323</v>
      </c>
      <c r="U199" s="15" t="str">
        <f t="array" ref="U199">_xlfn.IFS(AND(V199&gt;0,V199&lt;=0.05),"0 to 0.05",AND(V199&gt;0.05,V199&lt;=0.1),"0.05 to 0.1",AND(V199&gt;0.1,V199&lt;=0.2),"0.1 to 0.2",AND(V199&gt;0.2,V199&lt;=0.3),"0.2 to 0.3",AND(V199&gt;0.3,V199&lt;=0.4),"0.3 to 0.4",AND(V199&gt;0.4,V199&lt;=0.5),"0.4 to 0.5",AND(V199&gt;0.5,V199&lt;=0.75),"0.5 to 0.75",AND(V199&gt;0.75,V199&lt;=1),"0.75 to 1",AND(V199&gt;1,V199&lt;=2),"1 to 2",AND(V199&gt;2,V199&lt;=3),"2 to 3",AND(V199&gt;3,V199&lt;=4),"3 to 4",AND(V199&gt;4,V199&lt;=5),"4 to 5",AND(V199&gt;5,V199&lt;=10),"5 to 10",V199&gt;10,"10+")</f>
        <v>0 to 0.05</v>
      </c>
      <c r="V199" s="10">
        <f>_xlfn.XLOOKUP($E199,'Raw Data'!$E:$E,'Raw Data'!V:V,"ERROR",0,1)</f>
        <v>0.0247317067313946</v>
      </c>
      <c r="W199" s="15" t="str">
        <f t="array" ref="W199">_xlfn.IFS(AND(X199&gt;0,X199&lt;=0.05),"0 to 0.05",AND(X199&gt;0.05,X199&lt;=0.1),"0.05 to 0.1",AND(X199&gt;0.1,X199&lt;=0.2),"0.1 to 0.2",AND(X199&gt;0.2,X199&lt;=0.3),"0.2 to 0.3",AND(X199&gt;0.3,X199&lt;=0.4),"0.3 to 0.4",AND(X199&gt;0.4,X199&lt;=0.5),"0.4 to 0.5",AND(X199&gt;0.5,X199&lt;=0.75),"0.5 to 0.75",AND(X199&gt;0.75,X199&lt;=1),"0.75 to 1",AND(X199&gt;1,X199&lt;=2),"1 to 2",AND(X199&gt;2,X199&lt;=3),"2 to 3",AND(X199&gt;3,X199&lt;=4),"3 to 4",AND(X199&gt;4,X199&lt;=5),"4 to 5",AND(X199&gt;5,X199&lt;=10),"5 to 10",X199&gt;10,"10+")</f>
        <v>0 to 0.05</v>
      </c>
      <c r="X199" s="16">
        <f t="shared" si="8"/>
        <v>0.0241644037916247</v>
      </c>
      <c r="Y199" s="5" t="str">
        <f t="array" ref="Y199">_xlfn.IFS(AND(Z199&gt;0,Z199&lt;=1),"0 to 1",AND(Z199&gt;1,Z199&lt;=2),"1 to 2",AND(Z199&gt;2,Z199&lt;=4),"2 to 4",AND(Z199&gt;4,Z199&lt;=6),"4 to 6",AND(Z199&gt;6,Z199&lt;=8),"6 to 8",AND(Z199&gt;8,Z199&lt;=10),"8 to 10",AND(Z199&gt;10,Z199&lt;=15),"10 to 15",AND(Z199&gt;15,Z199&lt;=20),"15 to 20",AND(Z199&gt;20,Z199&lt;=25),"20 to 25",AND(Z199&gt;25,Z199&lt;=30),"25 to 30",AND(Z199&gt;30,Z199&lt;=40),"30 to 40",AND(Z199&gt;40,Z199&lt;=50),"40 to 50",Z199&gt;50,"50+")</f>
        <v>6 to 8</v>
      </c>
      <c r="Z199" s="9">
        <f>_xlfn.XLOOKUP($E199,'Raw Data'!$E:$E,'Raw Data'!Z:Z,"ERROR",0,1)</f>
        <v>6.76</v>
      </c>
      <c r="AA199" s="9" t="str">
        <f>_xlfn.XLOOKUP($E199,'Raw Data'!$E:$E,'Raw Data'!AA:AA,"ERROR",0,1)</f>
        <v>oz</v>
      </c>
    </row>
    <row r="200" hidden="1" spans="1:27">
      <c r="A200" s="5" t="str">
        <f>_xlfn.XLOOKUP($E200,'Raw Data'!$E:$E,'Raw Data'!A:A,"ERROR",0,1)</f>
        <v>AE</v>
      </c>
      <c r="B200" s="5" t="str">
        <f>_xlfn.XLOOKUP($E200,'Raw Data'!$E:$E,'Raw Data'!B:B,"ERROR",0,1)</f>
        <v>Hair Mousses</v>
      </c>
      <c r="C200" s="5" t="str">
        <f>_xlfn.XLOOKUP($E200,'Raw Data'!$E:$E,'Raw Data'!C:C,"ERROR",0,1)</f>
        <v>Wella</v>
      </c>
      <c r="D200" s="5" t="str">
        <f>_xlfn.XLOOKUP($E200,'Raw Data'!$E:$E,'Raw Data'!D:D,"ERROR",0,1)</f>
        <v>www.amazon.ae/dp/B007QE0GQG</v>
      </c>
      <c r="E200" s="5" t="s">
        <v>399</v>
      </c>
      <c r="F200" s="9" t="str">
        <f>_xlfn.XLOOKUP($E200,'Raw Data'!$E:$E,'Raw Data'!F:F,"ERROR",0,1)</f>
        <v>Wella Professionals Enrich Repairing Mousse Healing Foam</v>
      </c>
      <c r="G200" s="10">
        <f>_xlfn.XLOOKUP($E200,'Raw Data'!$E:$E,'Raw Data'!G:G,"ERROR",0,1)</f>
        <v>4</v>
      </c>
      <c r="H200" s="9">
        <f>_xlfn.XLOOKUP($E200,'Raw Data'!$E:$E,'Raw Data'!H:H,"ERROR",0,1)</f>
        <v>307.55</v>
      </c>
      <c r="I200" s="9">
        <f>_xlfn.XLOOKUP($E200,'Raw Data'!$E:$E,'Raw Data'!I:I,"ERROR",0,1)</f>
        <v>0.000411754431611666</v>
      </c>
      <c r="J200" s="9" t="str">
        <f>_xlfn.XLOOKUP($E200,'Raw Data'!$E:$E,'Raw Data'!J:J,"ERROR",0,1)</f>
        <v>No</v>
      </c>
      <c r="K200" s="14" t="str">
        <f t="array" ref="K200">_xlfn.IFS(AND(L200&gt;0,L200&lt;=5),"0 to 5",AND(L200&gt;5,L200&lt;=10),"5 to 10",AND(L200&gt;10,L200&lt;=15),"10 to 15",AND(L200&gt;15,L200&lt;=20),"15 to 20",AND(L200&gt;20,L200&lt;=30),"20 to 30",AND(L200&gt;30,L200&lt;=40),"30 to 40",AND(L200&gt;40,L200&lt;=50),"40 to 50",AND(L200&gt;50,L200&lt;=75),"50 to 75",AND(L200&gt;75,L200&lt;=100),"75 to 100",AND(L200&gt;100,L200&lt;=150),"100 to 150",AND(L200&gt;150,L200&lt;=200),"150 to 200",AND(L200&gt;200,L200&lt;=250),"200 to 250",AND(L200&gt;250,L200&lt;=300),"250 to 300",AND(L200&gt;300,L200&lt;=400),"300 to 400",AND(L200&gt;400,L200&lt;=500),"400 to 500",L200&gt;500,"500+")</f>
        <v>75 to 100</v>
      </c>
      <c r="L200" s="9">
        <f>_xlfn.XLOOKUP($E200,'Raw Data'!$E:$E,'Raw Data'!L:L,"ERROR",0,1)</f>
        <v>81.17</v>
      </c>
      <c r="M200" s="14" t="str">
        <f t="array" ref="M200">_xlfn.IFS(AND(N200&gt;0,N200&lt;=5),"0 to 5",AND(N200&gt;5,N200&lt;=10),"5 to 10",AND(N200&gt;10,N200&lt;=15),"10 to 15",AND(N200&gt;15,N200&lt;=20),"15 to 20",AND(N200&gt;20,N200&lt;=30),"20 to 30",AND(N200&gt;30,N200&lt;=40),"30 to 40",AND(N200&gt;40,N200&lt;=50),"40 to 50",AND(N200&gt;50,N200&lt;=75),"50 to 75",AND(N200&gt;75,N200&lt;=100),"75 to 100",AND(N200&gt;100,N200&lt;=150),"100 to 150",AND(N200&gt;150,N200&lt;=200),"150 to 200",AND(N200&gt;200,N200&lt;=250),"200 to 250",AND(N200&gt;250,N200&lt;=300),"250 to 300",AND(N200&gt;300,N200&lt;=400),"300 to 400",AND(N200&gt;400,N200&lt;=500),"400 to 500",N200&gt;500,"500+")</f>
        <v>75 to 100</v>
      </c>
      <c r="N200" s="9">
        <f>_xlfn.XLOOKUP($E200,'Raw Data'!$E:$E,'Raw Data'!N:N,"ERROR",0,1)</f>
        <v>81.17</v>
      </c>
      <c r="O200" s="14" t="str">
        <f t="array" ref="O200">_xlfn.IFS(P200=0,"No Discount",AND(P200&gt;0,P200&lt;=0.02),"0% to 2%",AND(P200&gt;0.02,P200&lt;=0.04),"2% to 4%",AND(P200&gt;0.04,P200&lt;=0.06),"4% to 6%",AND(P200&gt;0.06,P200&lt;=0.08),"6% to 8%",AND(P200&gt;0.08,P200&lt;=0.1),"8% to 10%",AND(P200&gt;0.1,P200&lt;=0.15),"10% to 15%",AND(P200&gt;0.15,P200&lt;=0.2),"15% to 20%",AND(P200&gt;0.2,P200&lt;=0.25),"20% to 25%",AND(P200&gt;0.25,P200&lt;=0.3),"25% to 30%",AND(P200&gt;0.3,P200&lt;=0.4),"30% to 40%",AND(P200&gt;0.4,P200&lt;=0.5),"40% to 50%",AND(P200&gt;0.5,P200&lt;=0.75),"50% to 75%",AND(P200&gt;0.75,P200&lt;=1),"75% to 100%")</f>
        <v>No Discount</v>
      </c>
      <c r="P200" s="10">
        <f>_xlfn.XLOOKUP($E200,'Raw Data'!$E:$E,'Raw Data'!P:P,"ERROR",0,1)</f>
        <v>0</v>
      </c>
      <c r="Q200" s="9">
        <f>_xlfn.XLOOKUP($E200,'Raw Data'!$E:$E,'Raw Data'!Q:Q,"ERROR",0,1)</f>
        <v>0</v>
      </c>
      <c r="R200" s="9">
        <f>_xlfn.XLOOKUP($E200,'Raw Data'!$E:$E,'Raw Data'!R:R,"ERROR",0,1)</f>
        <v>0</v>
      </c>
      <c r="S200" s="5" t="e">
        <f t="array" ref="S200">_xlfn.IFS(AND(T200&gt;0,T200&lt;=0.05),"0 to 0.05",AND(T200&gt;0.05,T200&lt;=0.1),"0.05 to 0.1",AND(T200&gt;0.1,T200&lt;=0.2),"0.1 to 0.2",AND(T200&gt;0.2,T200&lt;=0.3),"0.2 to 0.3",AND(T200&gt;0.3,T200&lt;=0.4),"0.3 to 0.4",AND(T200&gt;0.4,T200&lt;=0.5),"0.4 to 0.5",AND(T200&gt;0.5,T200&lt;=0.75),"0.5 to 0.75",AND(T200&gt;0.75,T200&lt;=1),"0.75 to 1",AND(T200&gt;1,T200&lt;=2),"1 to 2",AND(T200&gt;2,T200&lt;=3),"2 to 3",AND(T200&gt;3,T200&lt;=4),"3 to 4",AND(T200&gt;4,T200&lt;=5),"4 to 5",AND(T200&gt;5,T200&lt;=10),"5 to 10",T200&gt;10,"10+")</f>
        <v>#N/A</v>
      </c>
      <c r="T200" s="10">
        <f>_xlfn.XLOOKUP($E200,'Raw Data'!$E:$E,'Raw Data'!T:T,"ERROR",0,1)</f>
        <v>0</v>
      </c>
      <c r="U200" s="15" t="e">
        <f t="array" ref="U200">_xlfn.IFS(AND(V200&gt;0,V200&lt;=0.05),"0 to 0.05",AND(V200&gt;0.05,V200&lt;=0.1),"0.05 to 0.1",AND(V200&gt;0.1,V200&lt;=0.2),"0.1 to 0.2",AND(V200&gt;0.2,V200&lt;=0.3),"0.2 to 0.3",AND(V200&gt;0.3,V200&lt;=0.4),"0.3 to 0.4",AND(V200&gt;0.4,V200&lt;=0.5),"0.4 to 0.5",AND(V200&gt;0.5,V200&lt;=0.75),"0.5 to 0.75",AND(V200&gt;0.75,V200&lt;=1),"0.75 to 1",AND(V200&gt;1,V200&lt;=2),"1 to 2",AND(V200&gt;2,V200&lt;=3),"2 to 3",AND(V200&gt;3,V200&lt;=4),"3 to 4",AND(V200&gt;4,V200&lt;=5),"4 to 5",AND(V200&gt;5,V200&lt;=10),"5 to 10",V200&gt;10,"10+")</f>
        <v>#N/A</v>
      </c>
      <c r="V200" s="10">
        <f>_xlfn.XLOOKUP($E200,'Raw Data'!$E:$E,'Raw Data'!V:V,"ERROR",0,1)</f>
        <v>0</v>
      </c>
      <c r="W200" s="15" t="e">
        <f t="array" ref="W200">_xlfn.IFS(AND(X200&gt;0,X200&lt;=0.05),"0 to 0.05",AND(X200&gt;0.05,X200&lt;=0.1),"0.05 to 0.1",AND(X200&gt;0.1,X200&lt;=0.2),"0.1 to 0.2",AND(X200&gt;0.2,X200&lt;=0.3),"0.2 to 0.3",AND(X200&gt;0.3,X200&lt;=0.4),"0.3 to 0.4",AND(X200&gt;0.4,X200&lt;=0.5),"0.4 to 0.5",AND(X200&gt;0.5,X200&lt;=0.75),"0.5 to 0.75",AND(X200&gt;0.75,X200&lt;=1),"0.75 to 1",AND(X200&gt;1,X200&lt;=2),"1 to 2",AND(X200&gt;2,X200&lt;=3),"2 to 3",AND(X200&gt;3,X200&lt;=4),"3 to 4",AND(X200&gt;4,X200&lt;=5),"4 to 5",AND(X200&gt;5,X200&lt;=10),"5 to 10",X200&gt;10,"10+")</f>
        <v>#DIV/0!</v>
      </c>
      <c r="X200" s="16" t="e">
        <f t="shared" si="8"/>
        <v>#DIV/0!</v>
      </c>
      <c r="Y200" s="5" t="e">
        <f t="array" ref="Y200">_xlfn.IFS(AND(Z200&gt;0,Z200&lt;=1),"0 to 1",AND(Z200&gt;1,Z200&lt;=2),"1 to 2",AND(Z200&gt;2,Z200&lt;=4),"2 to 4",AND(Z200&gt;4,Z200&lt;=6),"4 to 6",AND(Z200&gt;6,Z200&lt;=8),"6 to 8",AND(Z200&gt;8,Z200&lt;=10),"8 to 10",AND(Z200&gt;10,Z200&lt;=15),"10 to 15",AND(Z200&gt;15,Z200&lt;=20),"15 to 20",AND(Z200&gt;20,Z200&lt;=25),"20 to 25",AND(Z200&gt;25,Z200&lt;=30),"25 to 30",AND(Z200&gt;30,Z200&lt;=40),"30 to 40",AND(Z200&gt;40,Z200&lt;=50),"40 to 50",Z200&gt;50,"50+")</f>
        <v>#N/A</v>
      </c>
      <c r="Z200" s="9">
        <f>_xlfn.XLOOKUP($E200,'Raw Data'!$E:$E,'Raw Data'!Z:Z,"ERROR",0,1)</f>
        <v>0</v>
      </c>
      <c r="AA200" s="9">
        <f>_xlfn.XLOOKUP($E200,'Raw Data'!$E:$E,'Raw Data'!AA:AA,"ERROR",0,1)</f>
        <v>0</v>
      </c>
    </row>
    <row r="201" hidden="1" spans="1:27">
      <c r="A201" s="5" t="str">
        <f>_xlfn.XLOOKUP($E201,'Raw Data'!$E:$E,'Raw Data'!A:A,"ERROR",0,1)</f>
        <v>AE</v>
      </c>
      <c r="B201" s="5" t="str">
        <f>_xlfn.XLOOKUP($E201,'Raw Data'!$E:$E,'Raw Data'!B:B,"ERROR",0,1)</f>
        <v>Hair Mousses</v>
      </c>
      <c r="C201" s="5" t="str">
        <f>_xlfn.XLOOKUP($E201,'Raw Data'!$E:$E,'Raw Data'!C:C,"ERROR",0,1)</f>
        <v>nova</v>
      </c>
      <c r="D201" s="5" t="str">
        <f>_xlfn.XLOOKUP($E201,'Raw Data'!$E:$E,'Raw Data'!D:D,"ERROR",0,1)</f>
        <v>www.amazon.ae/dp/B00UXELTQ2</v>
      </c>
      <c r="E201" s="5" t="s">
        <v>400</v>
      </c>
      <c r="F201" s="9" t="str">
        <f>_xlfn.XLOOKUP($E201,'Raw Data'!$E:$E,'Raw Data'!F:F,"ERROR",0,1)</f>
        <v>Nova Hair Styling Mousse, 300ml</v>
      </c>
      <c r="G201" s="10">
        <f>_xlfn.XLOOKUP($E201,'Raw Data'!$E:$E,'Raw Data'!G:G,"ERROR",0,1)</f>
        <v>5</v>
      </c>
      <c r="H201" s="9">
        <f>_xlfn.XLOOKUP($E201,'Raw Data'!$E:$E,'Raw Data'!H:H,"ERROR",0,1)</f>
        <v>298.96</v>
      </c>
      <c r="I201" s="9">
        <f>_xlfn.XLOOKUP($E201,'Raw Data'!$E:$E,'Raw Data'!I:I,"ERROR",0,1)</f>
        <v>0.00040025395829824</v>
      </c>
      <c r="J201" s="9" t="str">
        <f>_xlfn.XLOOKUP($E201,'Raw Data'!$E:$E,'Raw Data'!J:J,"ERROR",0,1)</f>
        <v>No</v>
      </c>
      <c r="K201" s="14" t="str">
        <f t="array" ref="K201">_xlfn.IFS(AND(L201&gt;0,L201&lt;=5),"0 to 5",AND(L201&gt;5,L201&lt;=10),"5 to 10",AND(L201&gt;10,L201&lt;=15),"10 to 15",AND(L201&gt;15,L201&lt;=20),"15 to 20",AND(L201&gt;20,L201&lt;=30),"20 to 30",AND(L201&gt;30,L201&lt;=40),"30 to 40",AND(L201&gt;40,L201&lt;=50),"40 to 50",AND(L201&gt;50,L201&lt;=75),"50 to 75",AND(L201&gt;75,L201&lt;=100),"75 to 100",AND(L201&gt;100,L201&lt;=150),"100 to 150",AND(L201&gt;150,L201&lt;=200),"150 to 200",AND(L201&gt;200,L201&lt;=250),"200 to 250",AND(L201&gt;250,L201&lt;=300),"250 to 300",AND(L201&gt;300,L201&lt;=400),"300 to 400",AND(L201&gt;400,L201&lt;=500),"400 to 500",L201&gt;500,"500+")</f>
        <v>75 to 100</v>
      </c>
      <c r="L201" s="9">
        <f>_xlfn.XLOOKUP($E201,'Raw Data'!$E:$E,'Raw Data'!L:L,"ERROR",0,1)</f>
        <v>75.02</v>
      </c>
      <c r="M201" s="14" t="str">
        <f t="array" ref="M201">_xlfn.IFS(AND(N201&gt;0,N201&lt;=5),"0 to 5",AND(N201&gt;5,N201&lt;=10),"5 to 10",AND(N201&gt;10,N201&lt;=15),"10 to 15",AND(N201&gt;15,N201&lt;=20),"15 to 20",AND(N201&gt;20,N201&lt;=30),"20 to 30",AND(N201&gt;30,N201&lt;=40),"30 to 40",AND(N201&gt;40,N201&lt;=50),"40 to 50",AND(N201&gt;50,N201&lt;=75),"50 to 75",AND(N201&gt;75,N201&lt;=100),"75 to 100",AND(N201&gt;100,N201&lt;=150),"100 to 150",AND(N201&gt;150,N201&lt;=200),"150 to 200",AND(N201&gt;200,N201&lt;=250),"200 to 250",AND(N201&gt;250,N201&lt;=300),"250 to 300",AND(N201&gt;300,N201&lt;=400),"300 to 400",AND(N201&gt;400,N201&lt;=500),"400 to 500",N201&gt;500,"500+")</f>
        <v>75 to 100</v>
      </c>
      <c r="N201" s="9">
        <f>_xlfn.XLOOKUP($E201,'Raw Data'!$E:$E,'Raw Data'!N:N,"ERROR",0,1)</f>
        <v>82.14</v>
      </c>
      <c r="O201" s="14" t="str">
        <f t="array" ref="O201">_xlfn.IFS(P201=0,"No Discount",AND(P201&gt;0,P201&lt;=0.02),"0% to 2%",AND(P201&gt;0.02,P201&lt;=0.04),"2% to 4%",AND(P201&gt;0.04,P201&lt;=0.06),"4% to 6%",AND(P201&gt;0.06,P201&lt;=0.08),"6% to 8%",AND(P201&gt;0.08,P201&lt;=0.1),"8% to 10%",AND(P201&gt;0.1,P201&lt;=0.15),"10% to 15%",AND(P201&gt;0.15,P201&lt;=0.2),"15% to 20%",AND(P201&gt;0.2,P201&lt;=0.25),"20% to 25%",AND(P201&gt;0.25,P201&lt;=0.3),"25% to 30%",AND(P201&gt;0.3,P201&lt;=0.4),"30% to 40%",AND(P201&gt;0.4,P201&lt;=0.5),"40% to 50%",AND(P201&gt;0.5,P201&lt;=0.75),"50% to 75%",AND(P201&gt;0.75,P201&lt;=1),"75% to 100%")</f>
        <v>8% to 10%</v>
      </c>
      <c r="P201" s="10">
        <f>_xlfn.XLOOKUP($E201,'Raw Data'!$E:$E,'Raw Data'!P:P,"ERROR",0,1)</f>
        <v>0.0866812758704651</v>
      </c>
      <c r="Q201" s="9">
        <f>_xlfn.XLOOKUP($E201,'Raw Data'!$E:$E,'Raw Data'!Q:Q,"ERROR",0,1)</f>
        <v>300</v>
      </c>
      <c r="R201" s="9" t="str">
        <f>_xlfn.XLOOKUP($E201,'Raw Data'!$E:$E,'Raw Data'!R:R,"ERROR",0,1)</f>
        <v>ml</v>
      </c>
      <c r="S201" s="5" t="str">
        <f t="array" ref="S201">_xlfn.IFS(AND(T201&gt;0,T201&lt;=0.05),"0 to 0.05",AND(T201&gt;0.05,T201&lt;=0.1),"0.05 to 0.1",AND(T201&gt;0.1,T201&lt;=0.2),"0.1 to 0.2",AND(T201&gt;0.2,T201&lt;=0.3),"0.2 to 0.3",AND(T201&gt;0.3,T201&lt;=0.4),"0.3 to 0.4",AND(T201&gt;0.4,T201&lt;=0.5),"0.4 to 0.5",AND(T201&gt;0.5,T201&lt;=0.75),"0.5 to 0.75",AND(T201&gt;0.75,T201&lt;=1),"0.75 to 1",AND(T201&gt;1,T201&lt;=2),"1 to 2",AND(T201&gt;2,T201&lt;=3),"2 to 3",AND(T201&gt;3,T201&lt;=4),"3 to 4",AND(T201&gt;4,T201&lt;=5),"4 to 5",AND(T201&gt;5,T201&lt;=10),"5 to 10",T201&gt;10,"10+")</f>
        <v>0.2 to 0.3</v>
      </c>
      <c r="T201" s="10">
        <f>_xlfn.XLOOKUP($E201,'Raw Data'!$E:$E,'Raw Data'!T:T,"ERROR",0,1)</f>
        <v>0.250200273612776</v>
      </c>
      <c r="U201" s="15" t="str">
        <f t="array" ref="U201">_xlfn.IFS(AND(V201&gt;0,V201&lt;=0.05),"0 to 0.05",AND(V201&gt;0.05,V201&lt;=0.1),"0.05 to 0.1",AND(V201&gt;0.1,V201&lt;=0.2),"0.1 to 0.2",AND(V201&gt;0.2,V201&lt;=0.3),"0.2 to 0.3",AND(V201&gt;0.3,V201&lt;=0.4),"0.3 to 0.4",AND(V201&gt;0.4,V201&lt;=0.5),"0.4 to 0.5",AND(V201&gt;0.5,V201&lt;=0.75),"0.5 to 0.75",AND(V201&gt;0.75,V201&lt;=1),"0.75 to 1",AND(V201&gt;1,V201&lt;=2),"1 to 2",AND(V201&gt;2,V201&lt;=3),"2 to 3",AND(V201&gt;3,V201&lt;=4),"3 to 4",AND(V201&gt;4,V201&lt;=5),"4 to 5",AND(V201&gt;5,V201&lt;=10),"5 to 10",V201&gt;10,"10+")</f>
        <v>0.05 to 0.1</v>
      </c>
      <c r="V201" s="10">
        <f>_xlfn.XLOOKUP($E201,'Raw Data'!$E:$E,'Raw Data'!V:V,"ERROR",0,1)</f>
        <v>0.0739654975757054</v>
      </c>
      <c r="W201" s="15" t="str">
        <f t="array" ref="W201">_xlfn.IFS(AND(X201&gt;0,X201&lt;=0.05),"0 to 0.05",AND(X201&gt;0.05,X201&lt;=0.1),"0.05 to 0.1",AND(X201&gt;0.1,X201&lt;=0.2),"0.1 to 0.2",AND(X201&gt;0.2,X201&lt;=0.3),"0.2 to 0.3",AND(X201&gt;0.3,X201&lt;=0.4),"0.3 to 0.4",AND(X201&gt;0.4,X201&lt;=0.5),"0.4 to 0.5",AND(X201&gt;0.5,X201&lt;=0.75),"0.5 to 0.75",AND(X201&gt;0.75,X201&lt;=1),"0.75 to 1",AND(X201&gt;1,X201&lt;=2),"1 to 2",AND(X201&gt;2,X201&lt;=3),"2 to 3",AND(X201&gt;3,X201&lt;=4),"3 to 4",AND(X201&gt;4,X201&lt;=5),"4 to 5",AND(X201&gt;5,X201&lt;=10),"5 to 10",X201&gt;10,"10+")</f>
        <v>0.05 to 0.1</v>
      </c>
      <c r="X201" s="16">
        <f t="shared" si="8"/>
        <v>0.0675540738754495</v>
      </c>
      <c r="Y201" s="5" t="str">
        <f t="array" ref="Y201">_xlfn.IFS(AND(Z201&gt;0,Z201&lt;=1),"0 to 1",AND(Z201&gt;1,Z201&lt;=2),"1 to 2",AND(Z201&gt;2,Z201&lt;=4),"2 to 4",AND(Z201&gt;4,Z201&lt;=6),"4 to 6",AND(Z201&gt;6,Z201&lt;=8),"6 to 8",AND(Z201&gt;8,Z201&lt;=10),"8 to 10",AND(Z201&gt;10,Z201&lt;=15),"10 to 15",AND(Z201&gt;15,Z201&lt;=20),"15 to 20",AND(Z201&gt;20,Z201&lt;=25),"20 to 25",AND(Z201&gt;25,Z201&lt;=30),"25 to 30",AND(Z201&gt;30,Z201&lt;=40),"30 to 40",AND(Z201&gt;40,Z201&lt;=50),"40 to 50",Z201&gt;50,"50+")</f>
        <v>10 to 15</v>
      </c>
      <c r="Z201" s="9">
        <f>_xlfn.XLOOKUP($E201,'Raw Data'!$E:$E,'Raw Data'!Z:Z,"ERROR",0,1)</f>
        <v>10.14</v>
      </c>
      <c r="AA201" s="9" t="str">
        <f>_xlfn.XLOOKUP($E201,'Raw Data'!$E:$E,'Raw Data'!AA:AA,"ERROR",0,1)</f>
        <v>oz</v>
      </c>
    </row>
    <row r="202" hidden="1" spans="1:27">
      <c r="A202" s="5" t="str">
        <f>_xlfn.XLOOKUP($E202,'Raw Data'!$E:$E,'Raw Data'!A:A,"ERROR",0,1)</f>
        <v>AE</v>
      </c>
      <c r="B202" s="5" t="str">
        <f>_xlfn.XLOOKUP($E202,'Raw Data'!$E:$E,'Raw Data'!B:B,"ERROR",0,1)</f>
        <v>Hair Mousses</v>
      </c>
      <c r="C202" s="5" t="str">
        <f>_xlfn.XLOOKUP($E202,'Raw Data'!$E:$E,'Raw Data'!C:C,"ERROR",0,1)</f>
        <v>nioxin</v>
      </c>
      <c r="D202" s="5" t="str">
        <f>_xlfn.XLOOKUP($E202,'Raw Data'!$E:$E,'Raw Data'!D:D,"ERROR",0,1)</f>
        <v>www.amazon.ae/dp/B00ILP0RUO</v>
      </c>
      <c r="E202" s="5" t="s">
        <v>401</v>
      </c>
      <c r="F202" s="9" t="str">
        <f>_xlfn.XLOOKUP($E202,'Raw Data'!$E:$E,'Raw Data'!F:F,"ERROR",0,1)</f>
        <v>Nioxin Bodifying Foam, Hair Thickening Mousse for Thinning Hair, 6.7 Fl Oz (Pack of 1)</v>
      </c>
      <c r="G202" s="10">
        <f>_xlfn.XLOOKUP($E202,'Raw Data'!$E:$E,'Raw Data'!G:G,"ERROR",0,1)</f>
        <v>3</v>
      </c>
      <c r="H202" s="9">
        <f>_xlfn.XLOOKUP($E202,'Raw Data'!$E:$E,'Raw Data'!H:H,"ERROR",0,1)</f>
        <v>295.54</v>
      </c>
      <c r="I202" s="9">
        <f>_xlfn.XLOOKUP($E202,'Raw Data'!$E:$E,'Raw Data'!I:I,"ERROR",0,1)</f>
        <v>0.000395675190110589</v>
      </c>
      <c r="J202" s="9" t="str">
        <f>_xlfn.XLOOKUP($E202,'Raw Data'!$E:$E,'Raw Data'!J:J,"ERROR",0,1)</f>
        <v>No</v>
      </c>
      <c r="K202" s="14" t="str">
        <f t="array" ref="K202">_xlfn.IFS(AND(L202&gt;0,L202&lt;=5),"0 to 5",AND(L202&gt;5,L202&lt;=10),"5 to 10",AND(L202&gt;10,L202&lt;=15),"10 to 15",AND(L202&gt;15,L202&lt;=20),"15 to 20",AND(L202&gt;20,L202&lt;=30),"20 to 30",AND(L202&gt;30,L202&lt;=40),"30 to 40",AND(L202&gt;40,L202&lt;=50),"40 to 50",AND(L202&gt;50,L202&lt;=75),"50 to 75",AND(L202&gt;75,L202&lt;=100),"75 to 100",AND(L202&gt;100,L202&lt;=150),"100 to 150",AND(L202&gt;150,L202&lt;=200),"150 to 200",AND(L202&gt;200,L202&lt;=250),"200 to 250",AND(L202&gt;250,L202&lt;=300),"250 to 300",AND(L202&gt;300,L202&lt;=400),"300 to 400",AND(L202&gt;400,L202&lt;=500),"400 to 500",L202&gt;500,"500+")</f>
        <v>100 to 150</v>
      </c>
      <c r="L202" s="9">
        <f>_xlfn.XLOOKUP($E202,'Raw Data'!$E:$E,'Raw Data'!L:L,"ERROR",0,1)</f>
        <v>115.21</v>
      </c>
      <c r="M202" s="14" t="str">
        <f t="array" ref="M202">_xlfn.IFS(AND(N202&gt;0,N202&lt;=5),"0 to 5",AND(N202&gt;5,N202&lt;=10),"5 to 10",AND(N202&gt;10,N202&lt;=15),"10 to 15",AND(N202&gt;15,N202&lt;=20),"15 to 20",AND(N202&gt;20,N202&lt;=30),"20 to 30",AND(N202&gt;30,N202&lt;=40),"30 to 40",AND(N202&gt;40,N202&lt;=50),"40 to 50",AND(N202&gt;50,N202&lt;=75),"50 to 75",AND(N202&gt;75,N202&lt;=100),"75 to 100",AND(N202&gt;100,N202&lt;=150),"100 to 150",AND(N202&gt;150,N202&lt;=200),"150 to 200",AND(N202&gt;200,N202&lt;=250),"200 to 250",AND(N202&gt;250,N202&lt;=300),"250 to 300",AND(N202&gt;300,N202&lt;=400),"300 to 400",AND(N202&gt;400,N202&lt;=500),"400 to 500",N202&gt;500,"500+")</f>
        <v>100 to 150</v>
      </c>
      <c r="N202" s="9">
        <f>_xlfn.XLOOKUP($E202,'Raw Data'!$E:$E,'Raw Data'!N:N,"ERROR",0,1)</f>
        <v>117</v>
      </c>
      <c r="O202" s="14" t="str">
        <f t="array" ref="O202">_xlfn.IFS(P202=0,"No Discount",AND(P202&gt;0,P202&lt;=0.02),"0% to 2%",AND(P202&gt;0.02,P202&lt;=0.04),"2% to 4%",AND(P202&gt;0.04,P202&lt;=0.06),"4% to 6%",AND(P202&gt;0.06,P202&lt;=0.08),"6% to 8%",AND(P202&gt;0.08,P202&lt;=0.1),"8% to 10%",AND(P202&gt;0.1,P202&lt;=0.15),"10% to 15%",AND(P202&gt;0.15,P202&lt;=0.2),"15% to 20%",AND(P202&gt;0.2,P202&lt;=0.25),"20% to 25%",AND(P202&gt;0.25,P202&lt;=0.3),"25% to 30%",AND(P202&gt;0.3,P202&lt;=0.4),"30% to 40%",AND(P202&gt;0.4,P202&lt;=0.5),"40% to 50%",AND(P202&gt;0.5,P202&lt;=0.75),"50% to 75%",AND(P202&gt;0.75,P202&lt;=1),"75% to 100%")</f>
        <v>0% to 2%</v>
      </c>
      <c r="P202" s="10">
        <f>_xlfn.XLOOKUP($E202,'Raw Data'!$E:$E,'Raw Data'!P:P,"ERROR",0,1)</f>
        <v>0.0152991452991454</v>
      </c>
      <c r="Q202" s="9">
        <f>_xlfn.XLOOKUP($E202,'Raw Data'!$E:$E,'Raw Data'!Q:Q,"ERROR",0,1)</f>
        <v>6.7</v>
      </c>
      <c r="R202" s="9" t="str">
        <f>_xlfn.XLOOKUP($E202,'Raw Data'!$E:$E,'Raw Data'!R:R,"ERROR",0,1)</f>
        <v>fl oz</v>
      </c>
      <c r="S202" s="5" t="str">
        <f t="array" ref="S202">_xlfn.IFS(AND(T202&gt;0,T202&lt;=0.05),"0 to 0.05",AND(T202&gt;0.05,T202&lt;=0.1),"0.05 to 0.1",AND(T202&gt;0.1,T202&lt;=0.2),"0.1 to 0.2",AND(T202&gt;0.2,T202&lt;=0.3),"0.2 to 0.3",AND(T202&gt;0.3,T202&lt;=0.4),"0.3 to 0.4",AND(T202&gt;0.4,T202&lt;=0.5),"0.4 to 0.5",AND(T202&gt;0.5,T202&lt;=0.75),"0.5 to 0.75",AND(T202&gt;0.75,T202&lt;=1),"0.75 to 1",AND(T202&gt;1,T202&lt;=2),"1 to 2",AND(T202&gt;2,T202&lt;=3),"2 to 3",AND(T202&gt;3,T202&lt;=4),"3 to 4",AND(T202&gt;4,T202&lt;=5),"4 to 5",AND(T202&gt;5,T202&lt;=10),"5 to 10",T202&gt;10,"10+")</f>
        <v>0.5 to 0.75</v>
      </c>
      <c r="T202" s="10">
        <f>_xlfn.XLOOKUP($E202,'Raw Data'!$E:$E,'Raw Data'!T:T,"ERROR",0,1)</f>
        <v>0.559153065348836</v>
      </c>
      <c r="U202" s="15" t="str">
        <f t="array" ref="U202">_xlfn.IFS(AND(V202&gt;0,V202&lt;=0.05),"0 to 0.05",AND(V202&gt;0.05,V202&lt;=0.1),"0.05 to 0.1",AND(V202&gt;0.1,V202&lt;=0.2),"0.1 to 0.2",AND(V202&gt;0.2,V202&lt;=0.3),"0.2 to 0.3",AND(V202&gt;0.3,V202&lt;=0.4),"0.3 to 0.4",AND(V202&gt;0.4,V202&lt;=0.5),"0.4 to 0.5",AND(V202&gt;0.5,V202&lt;=0.75),"0.5 to 0.75",AND(V202&gt;0.75,V202&lt;=1),"0.75 to 1",AND(V202&gt;1,V202&lt;=2),"1 to 2",AND(V202&gt;2,V202&lt;=3),"2 to 3",AND(V202&gt;3,V202&lt;=4),"3 to 4",AND(V202&gt;4,V202&lt;=5),"4 to 5",AND(V202&gt;5,V202&lt;=10),"5 to 10",V202&gt;10,"10+")</f>
        <v>0.1 to 0.2</v>
      </c>
      <c r="V202" s="10">
        <f>_xlfn.XLOOKUP($E202,'Raw Data'!$E:$E,'Raw Data'!V:V,"ERROR",0,1)</f>
        <v>0.153316945875963</v>
      </c>
      <c r="W202" s="15" t="str">
        <f t="array" ref="W202">_xlfn.IFS(AND(X202&gt;0,X202&lt;=0.05),"0 to 0.05",AND(X202&gt;0.05,X202&lt;=0.1),"0.05 to 0.1",AND(X202&gt;0.1,X202&lt;=0.2),"0.1 to 0.2",AND(X202&gt;0.2,X202&lt;=0.3),"0.2 to 0.3",AND(X202&gt;0.3,X202&lt;=0.4),"0.3 to 0.4",AND(X202&gt;0.4,X202&lt;=0.5),"0.4 to 0.5",AND(X202&gt;0.5,X202&lt;=0.75),"0.5 to 0.75",AND(X202&gt;0.75,X202&lt;=1),"0.75 to 1",AND(X202&gt;1,X202&lt;=2),"1 to 2",AND(X202&gt;2,X202&lt;=3),"2 to 3",AND(X202&gt;3,X202&lt;=4),"3 to 4",AND(X202&gt;4,X202&lt;=5),"4 to 5",AND(X202&gt;5,X202&lt;=10),"5 to 10",X202&gt;10,"10+")</f>
        <v>0.1 to 0.2</v>
      </c>
      <c r="X202" s="16">
        <f t="shared" si="8"/>
        <v>0.150971327644186</v>
      </c>
      <c r="Y202" s="5" t="str">
        <f t="array" ref="Y202">_xlfn.IFS(AND(Z202&gt;0,Z202&lt;=1),"0 to 1",AND(Z202&gt;1,Z202&lt;=2),"1 to 2",AND(Z202&gt;2,Z202&lt;=4),"2 to 4",AND(Z202&gt;4,Z202&lt;=6),"4 to 6",AND(Z202&gt;6,Z202&lt;=8),"6 to 8",AND(Z202&gt;8,Z202&lt;=10),"8 to 10",AND(Z202&gt;10,Z202&lt;=15),"10 to 15",AND(Z202&gt;15,Z202&lt;=20),"15 to 20",AND(Z202&gt;20,Z202&lt;=25),"20 to 25",AND(Z202&gt;25,Z202&lt;=30),"25 to 30",AND(Z202&gt;30,Z202&lt;=40),"30 to 40",AND(Z202&gt;40,Z202&lt;=50),"40 to 50",Z202&gt;50,"50+")</f>
        <v>6 to 8</v>
      </c>
      <c r="Z202" s="9">
        <f>_xlfn.XLOOKUP($E202,'Raw Data'!$E:$E,'Raw Data'!Z:Z,"ERROR",0,1)</f>
        <v>6.968</v>
      </c>
      <c r="AA202" s="9" t="str">
        <f>_xlfn.XLOOKUP($E202,'Raw Data'!$E:$E,'Raw Data'!AA:AA,"ERROR",0,1)</f>
        <v>oz</v>
      </c>
    </row>
    <row r="203" hidden="1" spans="1:27">
      <c r="A203" s="5" t="str">
        <f>_xlfn.XLOOKUP($E203,'Raw Data'!$E:$E,'Raw Data'!A:A,"ERROR",0,1)</f>
        <v>AE</v>
      </c>
      <c r="B203" s="5" t="str">
        <f>_xlfn.XLOOKUP($E203,'Raw Data'!$E:$E,'Raw Data'!B:B,"ERROR",0,1)</f>
        <v>Hair Mousses</v>
      </c>
      <c r="C203" s="5" t="str">
        <f>_xlfn.XLOOKUP($E203,'Raw Data'!$E:$E,'Raw Data'!C:C,"ERROR",0,1)</f>
        <v>EBIN NEW YORK</v>
      </c>
      <c r="D203" s="5" t="str">
        <f>_xlfn.XLOOKUP($E203,'Raw Data'!$E:$E,'Raw Data'!D:D,"ERROR",0,1)</f>
        <v>www.amazon.ae/dp/B0B61WPD46</v>
      </c>
      <c r="E203" s="5" t="s">
        <v>402</v>
      </c>
      <c r="F203" s="9" t="str">
        <f>_xlfn.XLOOKUP($E203,'Raw Data'!$E:$E,'Raw Data'!F:F,"ERROR",0,1)</f>
        <v>EBIN NEW YORK TINTED LACE MOUSSE - Medium Brown, 3.38oz/ 100ml | Lightweight Foam with Highly Pigmented, Perfect Matching with Flawless Finish EBIN NEW YORK TINTED LACE MOUSSE - Medium Brown, 3.38oz/ 100ml | Lightweight Foam with Highly Pigmented, Perfect Matching with Flawless Finish</v>
      </c>
      <c r="G203" s="10">
        <f>_xlfn.XLOOKUP($E203,'Raw Data'!$E:$E,'Raw Data'!G:G,"ERROR",0,1)</f>
        <v>4</v>
      </c>
      <c r="H203" s="9">
        <f>_xlfn.XLOOKUP($E203,'Raw Data'!$E:$E,'Raw Data'!H:H,"ERROR",0,1)</f>
        <v>293.92</v>
      </c>
      <c r="I203" s="9">
        <f>_xlfn.XLOOKUP($E203,'Raw Data'!$E:$E,'Raw Data'!I:I,"ERROR",0,1)</f>
        <v>0.000393506299916439</v>
      </c>
      <c r="J203" s="9" t="str">
        <f>_xlfn.XLOOKUP($E203,'Raw Data'!$E:$E,'Raw Data'!J:J,"ERROR",0,1)</f>
        <v>No</v>
      </c>
      <c r="K203" s="14" t="str">
        <f t="array" ref="K203">_xlfn.IFS(AND(L203&gt;0,L203&lt;=5),"0 to 5",AND(L203&gt;5,L203&lt;=10),"5 to 10",AND(L203&gt;10,L203&lt;=15),"10 to 15",AND(L203&gt;15,L203&lt;=20),"15 to 20",AND(L203&gt;20,L203&lt;=30),"20 to 30",AND(L203&gt;30,L203&lt;=40),"30 to 40",AND(L203&gt;40,L203&lt;=50),"40 to 50",AND(L203&gt;50,L203&lt;=75),"50 to 75",AND(L203&gt;75,L203&lt;=100),"75 to 100",AND(L203&gt;100,L203&lt;=150),"100 to 150",AND(L203&gt;150,L203&lt;=200),"150 to 200",AND(L203&gt;200,L203&lt;=250),"200 to 250",AND(L203&gt;250,L203&lt;=300),"250 to 300",AND(L203&gt;300,L203&lt;=400),"300 to 400",AND(L203&gt;400,L203&lt;=500),"400 to 500",L203&gt;500,"500+")</f>
        <v>75 to 100</v>
      </c>
      <c r="L203" s="9">
        <f>_xlfn.XLOOKUP($E203,'Raw Data'!$E:$E,'Raw Data'!L:L,"ERROR",0,1)</f>
        <v>78.81</v>
      </c>
      <c r="M203" s="14" t="str">
        <f t="array" ref="M203">_xlfn.IFS(AND(N203&gt;0,N203&lt;=5),"0 to 5",AND(N203&gt;5,N203&lt;=10),"5 to 10",AND(N203&gt;10,N203&lt;=15),"10 to 15",AND(N203&gt;15,N203&lt;=20),"15 to 20",AND(N203&gt;20,N203&lt;=30),"20 to 30",AND(N203&gt;30,N203&lt;=40),"30 to 40",AND(N203&gt;40,N203&lt;=50),"40 to 50",AND(N203&gt;50,N203&lt;=75),"50 to 75",AND(N203&gt;75,N203&lt;=100),"75 to 100",AND(N203&gt;100,N203&lt;=150),"100 to 150",AND(N203&gt;150,N203&lt;=200),"150 to 200",AND(N203&gt;200,N203&lt;=250),"200 to 250",AND(N203&gt;250,N203&lt;=300),"250 to 300",AND(N203&gt;300,N203&lt;=400),"300 to 400",AND(N203&gt;400,N203&lt;=500),"400 to 500",N203&gt;500,"500+")</f>
        <v>75 to 100</v>
      </c>
      <c r="N203" s="9">
        <f>_xlfn.XLOOKUP($E203,'Raw Data'!$E:$E,'Raw Data'!N:N,"ERROR",0,1)</f>
        <v>87.39</v>
      </c>
      <c r="O203" s="14" t="str">
        <f t="array" ref="O203">_xlfn.IFS(P203=0,"No Discount",AND(P203&gt;0,P203&lt;=0.02),"0% to 2%",AND(P203&gt;0.02,P203&lt;=0.04),"2% to 4%",AND(P203&gt;0.04,P203&lt;=0.06),"4% to 6%",AND(P203&gt;0.06,P203&lt;=0.08),"6% to 8%",AND(P203&gt;0.08,P203&lt;=0.1),"8% to 10%",AND(P203&gt;0.1,P203&lt;=0.15),"10% to 15%",AND(P203&gt;0.15,P203&lt;=0.2),"15% to 20%",AND(P203&gt;0.2,P203&lt;=0.25),"20% to 25%",AND(P203&gt;0.25,P203&lt;=0.3),"25% to 30%",AND(P203&gt;0.3,P203&lt;=0.4),"30% to 40%",AND(P203&gt;0.4,P203&lt;=0.5),"40% to 50%",AND(P203&gt;0.5,P203&lt;=0.75),"50% to 75%",AND(P203&gt;0.75,P203&lt;=1),"75% to 100%")</f>
        <v>8% to 10%</v>
      </c>
      <c r="P203" s="10">
        <f>_xlfn.XLOOKUP($E203,'Raw Data'!$E:$E,'Raw Data'!P:P,"ERROR",0,1)</f>
        <v>0.0981805698592516</v>
      </c>
      <c r="Q203" s="9">
        <f>_xlfn.XLOOKUP($E203,'Raw Data'!$E:$E,'Raw Data'!Q:Q,"ERROR",0,1)</f>
        <v>3.38</v>
      </c>
      <c r="R203" s="9" t="str">
        <f>_xlfn.XLOOKUP($E203,'Raw Data'!$E:$E,'Raw Data'!R:R,"ERROR",0,1)</f>
        <v>oz</v>
      </c>
      <c r="S203" s="5" t="str">
        <f t="array" ref="S203">_xlfn.IFS(AND(T203&gt;0,T203&lt;=0.05),"0 to 0.05",AND(T203&gt;0.05,T203&lt;=0.1),"0.05 to 0.1",AND(T203&gt;0.1,T203&lt;=0.2),"0.1 to 0.2",AND(T203&gt;0.2,T203&lt;=0.3),"0.2 to 0.3",AND(T203&gt;0.3,T203&lt;=0.4),"0.3 to 0.4",AND(T203&gt;0.4,T203&lt;=0.5),"0.4 to 0.5",AND(T203&gt;0.5,T203&lt;=0.75),"0.5 to 0.75",AND(T203&gt;0.75,T203&lt;=1),"0.75 to 1",AND(T203&gt;1,T203&lt;=2),"1 to 2",AND(T203&gt;2,T203&lt;=3),"2 to 3",AND(T203&gt;3,T203&lt;=4),"3 to 4",AND(T203&gt;4,T203&lt;=5),"4 to 5",AND(T203&gt;5,T203&lt;=10),"5 to 10",T203&gt;10,"10+")</f>
        <v>0.75 to 1</v>
      </c>
      <c r="T203" s="10">
        <f>_xlfn.XLOOKUP($E203,'Raw Data'!$E:$E,'Raw Data'!T:T,"ERROR",0,1)</f>
        <v>0.788521070251514</v>
      </c>
      <c r="U203" s="15" t="str">
        <f t="array" ref="U203">_xlfn.IFS(AND(V203&gt;0,V203&lt;=0.05),"0 to 0.05",AND(V203&gt;0.05,V203&lt;=0.1),"0.05 to 0.1",AND(V203&gt;0.1,V203&lt;=0.2),"0.1 to 0.2",AND(V203&gt;0.2,V203&lt;=0.3),"0.2 to 0.3",AND(V203&gt;0.3,V203&lt;=0.4),"0.3 to 0.4",AND(V203&gt;0.4,V203&lt;=0.5),"0.4 to 0.5",AND(V203&gt;0.5,V203&lt;=0.75),"0.5 to 0.75",AND(V203&gt;0.75,V203&lt;=1),"0.75 to 1",AND(V203&gt;1,V203&lt;=2),"1 to 2",AND(V203&gt;2,V203&lt;=3),"2 to 3",AND(V203&gt;3,V203&lt;=4),"3 to 4",AND(V203&gt;4,V203&lt;=5),"4 to 5",AND(V203&gt;5,V203&lt;=10),"5 to 10",V203&gt;10,"10+")</f>
        <v>0.2 to 0.3</v>
      </c>
      <c r="V203" s="10">
        <f>_xlfn.XLOOKUP($E203,'Raw Data'!$E:$E,'Raw Data'!V:V,"ERROR",0,1)</f>
        <v>0.236079066221362</v>
      </c>
      <c r="W203" s="15" t="str">
        <f t="array" ref="W203">_xlfn.IFS(AND(X203&gt;0,X203&lt;=0.05),"0 to 0.05",AND(X203&gt;0.05,X203&lt;=0.1),"0.05 to 0.1",AND(X203&gt;0.1,X203&lt;=0.2),"0.1 to 0.2",AND(X203&gt;0.2,X203&lt;=0.3),"0.2 to 0.3",AND(X203&gt;0.3,X203&lt;=0.4),"0.3 to 0.4",AND(X203&gt;0.4,X203&lt;=0.5),"0.4 to 0.5",AND(X203&gt;0.5,X203&lt;=0.75),"0.5 to 0.75",AND(X203&gt;0.75,X203&lt;=1),"0.75 to 1",AND(X203&gt;1,X203&lt;=2),"1 to 2",AND(X203&gt;2,X203&lt;=3),"2 to 3",AND(X203&gt;3,X203&lt;=4),"3 to 4",AND(X203&gt;4,X203&lt;=5),"4 to 5",AND(X203&gt;5,X203&lt;=10),"5 to 10",X203&gt;10,"10+")</f>
        <v>0.2 to 0.3</v>
      </c>
      <c r="X203" s="16">
        <f t="shared" si="8"/>
        <v>0.212900688967909</v>
      </c>
      <c r="Y203" s="5" t="str">
        <f t="array" ref="Y203">_xlfn.IFS(AND(Z203&gt;0,Z203&lt;=1),"0 to 1",AND(Z203&gt;1,Z203&lt;=2),"1 to 2",AND(Z203&gt;2,Z203&lt;=4),"2 to 4",AND(Z203&gt;4,Z203&lt;=6),"4 to 6",AND(Z203&gt;6,Z203&lt;=8),"6 to 8",AND(Z203&gt;8,Z203&lt;=10),"8 to 10",AND(Z203&gt;10,Z203&lt;=15),"10 to 15",AND(Z203&gt;15,Z203&lt;=20),"15 to 20",AND(Z203&gt;20,Z203&lt;=25),"20 to 25",AND(Z203&gt;25,Z203&lt;=30),"25 to 30",AND(Z203&gt;30,Z203&lt;=40),"30 to 40",AND(Z203&gt;40,Z203&lt;=50),"40 to 50",Z203&gt;50,"50+")</f>
        <v>2 to 4</v>
      </c>
      <c r="Z203" s="9">
        <f>_xlfn.XLOOKUP($E203,'Raw Data'!$E:$E,'Raw Data'!Z:Z,"ERROR",0,1)</f>
        <v>3.38</v>
      </c>
      <c r="AA203" s="9" t="str">
        <f>_xlfn.XLOOKUP($E203,'Raw Data'!$E:$E,'Raw Data'!AA:AA,"ERROR",0,1)</f>
        <v>oz</v>
      </c>
    </row>
    <row r="204" hidden="1" spans="1:27">
      <c r="A204" s="5" t="str">
        <f>_xlfn.XLOOKUP($E204,'Raw Data'!$E:$E,'Raw Data'!A:A,"ERROR",0,1)</f>
        <v>AE</v>
      </c>
      <c r="B204" s="5" t="str">
        <f>_xlfn.XLOOKUP($E204,'Raw Data'!$E:$E,'Raw Data'!B:B,"ERROR",0,1)</f>
        <v>Hair Mousses</v>
      </c>
      <c r="C204" s="5" t="str">
        <f>_xlfn.XLOOKUP($E204,'Raw Data'!$E:$E,'Raw Data'!C:C,"ERROR",0,1)</f>
        <v>sheamoisture</v>
      </c>
      <c r="D204" s="5" t="str">
        <f>_xlfn.XLOOKUP($E204,'Raw Data'!$E:$E,'Raw Data'!D:D,"ERROR",0,1)</f>
        <v>www.amazon.ae/dp/B0BS1PD93M</v>
      </c>
      <c r="E204" s="5" t="s">
        <v>403</v>
      </c>
      <c r="F204" s="9" t="str">
        <f>_xlfn.XLOOKUP($E204,'Raw Data'!$E:$E,'Raw Data'!F:F,"ERROR",0,1)</f>
        <v>SheaMoisture Manuka Honey &amp; Yogurt Smooth &amp; Hold Multi-Styling Hair Mousse For Nourishment 7.5 oz</v>
      </c>
      <c r="G204" s="10">
        <f>_xlfn.XLOOKUP($E204,'Raw Data'!$E:$E,'Raw Data'!G:G,"ERROR",0,1)</f>
        <v>5</v>
      </c>
      <c r="H204" s="9">
        <f>_xlfn.XLOOKUP($E204,'Raw Data'!$E:$E,'Raw Data'!H:H,"ERROR",0,1)</f>
        <v>290.85</v>
      </c>
      <c r="I204" s="9">
        <f>_xlfn.XLOOKUP($E204,'Raw Data'!$E:$E,'Raw Data'!I:I,"ERROR",0,1)</f>
        <v>0.000389396119116414</v>
      </c>
      <c r="J204" s="9" t="str">
        <f>_xlfn.XLOOKUP($E204,'Raw Data'!$E:$E,'Raw Data'!J:J,"ERROR",0,1)</f>
        <v>No</v>
      </c>
      <c r="K204" s="14" t="str">
        <f t="array" ref="K204">_xlfn.IFS(AND(L204&gt;0,L204&lt;=5),"0 to 5",AND(L204&gt;5,L204&lt;=10),"5 to 10",AND(L204&gt;10,L204&lt;=15),"10 to 15",AND(L204&gt;15,L204&lt;=20),"15 to 20",AND(L204&gt;20,L204&lt;=30),"20 to 30",AND(L204&gt;30,L204&lt;=40),"30 to 40",AND(L204&gt;40,L204&lt;=50),"40 to 50",AND(L204&gt;50,L204&lt;=75),"50 to 75",AND(L204&gt;75,L204&lt;=100),"75 to 100",AND(L204&gt;100,L204&lt;=150),"100 to 150",AND(L204&gt;150,L204&lt;=200),"150 to 200",AND(L204&gt;200,L204&lt;=250),"200 to 250",AND(L204&gt;250,L204&lt;=300),"250 to 300",AND(L204&gt;300,L204&lt;=400),"300 to 400",AND(L204&gt;400,L204&lt;=500),"400 to 500",L204&gt;500,"500+")</f>
        <v>50 to 75</v>
      </c>
      <c r="L204" s="9">
        <f>_xlfn.XLOOKUP($E204,'Raw Data'!$E:$E,'Raw Data'!L:L,"ERROR",0,1)</f>
        <v>56.95</v>
      </c>
      <c r="M204" s="14" t="str">
        <f t="array" ref="M204">_xlfn.IFS(AND(N204&gt;0,N204&lt;=5),"0 to 5",AND(N204&gt;5,N204&lt;=10),"5 to 10",AND(N204&gt;10,N204&lt;=15),"10 to 15",AND(N204&gt;15,N204&lt;=20),"15 to 20",AND(N204&gt;20,N204&lt;=30),"20 to 30",AND(N204&gt;30,N204&lt;=40),"30 to 40",AND(N204&gt;40,N204&lt;=50),"40 to 50",AND(N204&gt;50,N204&lt;=75),"50 to 75",AND(N204&gt;75,N204&lt;=100),"75 to 100",AND(N204&gt;100,N204&lt;=150),"100 to 150",AND(N204&gt;150,N204&lt;=200),"150 to 200",AND(N204&gt;200,N204&lt;=250),"200 to 250",AND(N204&gt;250,N204&lt;=300),"250 to 300",AND(N204&gt;300,N204&lt;=400),"300 to 400",AND(N204&gt;400,N204&lt;=500),"400 to 500",N204&gt;500,"500+")</f>
        <v>50 to 75</v>
      </c>
      <c r="N204" s="9">
        <f>_xlfn.XLOOKUP($E204,'Raw Data'!$E:$E,'Raw Data'!N:N,"ERROR",0,1)</f>
        <v>57.54</v>
      </c>
      <c r="O204" s="14" t="str">
        <f t="array" ref="O204">_xlfn.IFS(P204=0,"No Discount",AND(P204&gt;0,P204&lt;=0.02),"0% to 2%",AND(P204&gt;0.02,P204&lt;=0.04),"2% to 4%",AND(P204&gt;0.04,P204&lt;=0.06),"4% to 6%",AND(P204&gt;0.06,P204&lt;=0.08),"6% to 8%",AND(P204&gt;0.08,P204&lt;=0.1),"8% to 10%",AND(P204&gt;0.1,P204&lt;=0.15),"10% to 15%",AND(P204&gt;0.15,P204&lt;=0.2),"15% to 20%",AND(P204&gt;0.2,P204&lt;=0.25),"20% to 25%",AND(P204&gt;0.25,P204&lt;=0.3),"25% to 30%",AND(P204&gt;0.3,P204&lt;=0.4),"30% to 40%",AND(P204&gt;0.4,P204&lt;=0.5),"40% to 50%",AND(P204&gt;0.5,P204&lt;=0.75),"50% to 75%",AND(P204&gt;0.75,P204&lt;=1),"75% to 100%")</f>
        <v>0% to 2%</v>
      </c>
      <c r="P204" s="10">
        <f>_xlfn.XLOOKUP($E204,'Raw Data'!$E:$E,'Raw Data'!P:P,"ERROR",0,1)</f>
        <v>0.0102537365311087</v>
      </c>
      <c r="Q204" s="9">
        <f>_xlfn.XLOOKUP($E204,'Raw Data'!$E:$E,'Raw Data'!Q:Q,"ERROR",0,1)</f>
        <v>7.5</v>
      </c>
      <c r="R204" s="9" t="str">
        <f>_xlfn.XLOOKUP($E204,'Raw Data'!$E:$E,'Raw Data'!R:R,"ERROR",0,1)</f>
        <v>oz</v>
      </c>
      <c r="S204" s="5" t="str">
        <f t="array" ref="S204">_xlfn.IFS(AND(T204&gt;0,T204&lt;=0.05),"0 to 0.05",AND(T204&gt;0.05,T204&lt;=0.1),"0.05 to 0.1",AND(T204&gt;0.1,T204&lt;=0.2),"0.1 to 0.2",AND(T204&gt;0.2,T204&lt;=0.3),"0.2 to 0.3",AND(T204&gt;0.3,T204&lt;=0.4),"0.3 to 0.4",AND(T204&gt;0.4,T204&lt;=0.5),"0.4 to 0.5",AND(T204&gt;0.5,T204&lt;=0.75),"0.5 to 0.75",AND(T204&gt;0.75,T204&lt;=1),"0.75 to 1",AND(T204&gt;1,T204&lt;=2),"1 to 2",AND(T204&gt;2,T204&lt;=3),"2 to 3",AND(T204&gt;3,T204&lt;=4),"3 to 4",AND(T204&gt;4,T204&lt;=5),"4 to 5",AND(T204&gt;5,T204&lt;=10),"5 to 10",T204&gt;10,"10+")</f>
        <v>0.2 to 0.3</v>
      </c>
      <c r="T204" s="10">
        <f>_xlfn.XLOOKUP($E204,'Raw Data'!$E:$E,'Raw Data'!T:T,"ERROR",0,1)</f>
        <v>0.256791793484387</v>
      </c>
      <c r="U204" s="15" t="str">
        <f t="array" ref="U204">_xlfn.IFS(AND(V204&gt;0,V204&lt;=0.05),"0 to 0.05",AND(V204&gt;0.05,V204&lt;=0.1),"0.05 to 0.1",AND(V204&gt;0.1,V204&lt;=0.2),"0.1 to 0.2",AND(V204&gt;0.2,V204&lt;=0.3),"0.2 to 0.3",AND(V204&gt;0.3,V204&lt;=0.4),"0.3 to 0.4",AND(V204&gt;0.4,V204&lt;=0.5),"0.4 to 0.5",AND(V204&gt;0.5,V204&lt;=0.75),"0.5 to 0.75",AND(V204&gt;0.75,V204&lt;=1),"0.75 to 1",AND(V204&gt;1,V204&lt;=2),"1 to 2",AND(V204&gt;2,V204&lt;=3),"2 to 3",AND(V204&gt;3,V204&lt;=4),"3 to 4",AND(V204&gt;4,V204&lt;=5),"4 to 5",AND(V204&gt;5,V204&lt;=10),"5 to 10",V204&gt;10,"10+")</f>
        <v>0.05 to 0.1</v>
      </c>
      <c r="V204" s="10">
        <f>_xlfn.XLOOKUP($E204,'Raw Data'!$E:$E,'Raw Data'!V:V,"ERROR",0,1)</f>
        <v>0.0700520798106189</v>
      </c>
      <c r="W204" s="15" t="str">
        <f t="array" ref="W204">_xlfn.IFS(AND(X204&gt;0,X204&lt;=0.05),"0 to 0.05",AND(X204&gt;0.05,X204&lt;=0.1),"0.05 to 0.1",AND(X204&gt;0.1,X204&lt;=0.2),"0.1 to 0.2",AND(X204&gt;0.2,X204&lt;=0.3),"0.2 to 0.3",AND(X204&gt;0.3,X204&lt;=0.4),"0.3 to 0.4",AND(X204&gt;0.4,X204&lt;=0.5),"0.4 to 0.5",AND(X204&gt;0.5,X204&lt;=0.75),"0.5 to 0.75",AND(X204&gt;0.75,X204&lt;=1),"0.75 to 1",AND(X204&gt;1,X204&lt;=2),"1 to 2",AND(X204&gt;2,X204&lt;=3),"2 to 3",AND(X204&gt;3,X204&lt;=4),"3 to 4",AND(X204&gt;4,X204&lt;=5),"4 to 5",AND(X204&gt;5,X204&lt;=10),"5 to 10",X204&gt;10,"10+")</f>
        <v>0.05 to 0.1</v>
      </c>
      <c r="X204" s="16">
        <f t="shared" si="8"/>
        <v>0.0693337842407846</v>
      </c>
      <c r="Y204" s="5" t="str">
        <f t="array" ref="Y204">_xlfn.IFS(AND(Z204&gt;0,Z204&lt;=1),"0 to 1",AND(Z204&gt;1,Z204&lt;=2),"1 to 2",AND(Z204&gt;2,Z204&lt;=4),"2 to 4",AND(Z204&gt;4,Z204&lt;=6),"4 to 6",AND(Z204&gt;6,Z204&lt;=8),"6 to 8",AND(Z204&gt;8,Z204&lt;=10),"8 to 10",AND(Z204&gt;10,Z204&lt;=15),"10 to 15",AND(Z204&gt;15,Z204&lt;=20),"15 to 20",AND(Z204&gt;20,Z204&lt;=25),"20 to 25",AND(Z204&gt;25,Z204&lt;=30),"25 to 30",AND(Z204&gt;30,Z204&lt;=40),"30 to 40",AND(Z204&gt;40,Z204&lt;=50),"40 to 50",Z204&gt;50,"50+")</f>
        <v>6 to 8</v>
      </c>
      <c r="Z204" s="9">
        <f>_xlfn.XLOOKUP($E204,'Raw Data'!$E:$E,'Raw Data'!Z:Z,"ERROR",0,1)</f>
        <v>7.5</v>
      </c>
      <c r="AA204" s="9" t="str">
        <f>_xlfn.XLOOKUP($E204,'Raw Data'!$E:$E,'Raw Data'!AA:AA,"ERROR",0,1)</f>
        <v>oz</v>
      </c>
    </row>
    <row r="205" hidden="1" spans="1:27">
      <c r="A205" s="5" t="str">
        <f>_xlfn.XLOOKUP($E205,'Raw Data'!$E:$E,'Raw Data'!A:A,"ERROR",0,1)</f>
        <v>AE</v>
      </c>
      <c r="B205" s="5" t="str">
        <f>_xlfn.XLOOKUP($E205,'Raw Data'!$E:$E,'Raw Data'!B:B,"ERROR",0,1)</f>
        <v>Hair Mousses</v>
      </c>
      <c r="C205" s="5" t="str">
        <f>_xlfn.XLOOKUP($E205,'Raw Data'!$E:$E,'Raw Data'!C:C,"ERROR",0,1)</f>
        <v>color wow</v>
      </c>
      <c r="D205" s="5" t="str">
        <f>_xlfn.XLOOKUP($E205,'Raw Data'!$E:$E,'Raw Data'!D:D,"ERROR",0,1)</f>
        <v>www.amazon.ae/dp/B07MW1K1VF</v>
      </c>
      <c r="E205" s="5" t="s">
        <v>404</v>
      </c>
      <c r="F205" s="9" t="str">
        <f>_xlfn.XLOOKUP($E205,'Raw Data'!$E:$E,'Raw Data'!F:F,"ERROR",0,1)</f>
        <v>COLOR WOW Brass Banned Correct and Perfect Mousse,6.8 Oz</v>
      </c>
      <c r="G205" s="10">
        <f>_xlfn.XLOOKUP($E205,'Raw Data'!$E:$E,'Raw Data'!G:G,"ERROR",0,1)</f>
        <v>3</v>
      </c>
      <c r="H205" s="9">
        <f>_xlfn.XLOOKUP($E205,'Raw Data'!$E:$E,'Raw Data'!H:H,"ERROR",0,1)</f>
        <v>277.85</v>
      </c>
      <c r="I205" s="9">
        <f>_xlfn.XLOOKUP($E205,'Raw Data'!$E:$E,'Raw Data'!I:I,"ERROR",0,1)</f>
        <v>0.000371991444718912</v>
      </c>
      <c r="J205" s="9" t="str">
        <f>_xlfn.XLOOKUP($E205,'Raw Data'!$E:$E,'Raw Data'!J:J,"ERROR",0,1)</f>
        <v>No</v>
      </c>
      <c r="K205" s="14" t="str">
        <f t="array" ref="K205">_xlfn.IFS(AND(L205&gt;0,L205&lt;=5),"0 to 5",AND(L205&gt;5,L205&lt;=10),"5 to 10",AND(L205&gt;10,L205&lt;=15),"10 to 15",AND(L205&gt;15,L205&lt;=20),"15 to 20",AND(L205&gt;20,L205&lt;=30),"20 to 30",AND(L205&gt;30,L205&lt;=40),"30 to 40",AND(L205&gt;40,L205&lt;=50),"40 to 50",AND(L205&gt;50,L205&lt;=75),"50 to 75",AND(L205&gt;75,L205&lt;=100),"75 to 100",AND(L205&gt;100,L205&lt;=150),"100 to 150",AND(L205&gt;150,L205&lt;=200),"150 to 200",AND(L205&gt;200,L205&lt;=250),"200 to 250",AND(L205&gt;250,L205&lt;=300),"250 to 300",AND(L205&gt;300,L205&lt;=400),"300 to 400",AND(L205&gt;400,L205&lt;=500),"400 to 500",L205&gt;500,"500+")</f>
        <v>100 to 150</v>
      </c>
      <c r="L205" s="9">
        <f>_xlfn.XLOOKUP($E205,'Raw Data'!$E:$E,'Raw Data'!L:L,"ERROR",0,1)</f>
        <v>110</v>
      </c>
      <c r="M205" s="14" t="str">
        <f t="array" ref="M205">_xlfn.IFS(AND(N205&gt;0,N205&lt;=5),"0 to 5",AND(N205&gt;5,N205&lt;=10),"5 to 10",AND(N205&gt;10,N205&lt;=15),"10 to 15",AND(N205&gt;15,N205&lt;=20),"15 to 20",AND(N205&gt;20,N205&lt;=30),"20 to 30",AND(N205&gt;30,N205&lt;=40),"30 to 40",AND(N205&gt;40,N205&lt;=50),"40 to 50",AND(N205&gt;50,N205&lt;=75),"50 to 75",AND(N205&gt;75,N205&lt;=100),"75 to 100",AND(N205&gt;100,N205&lt;=150),"100 to 150",AND(N205&gt;150,N205&lt;=200),"150 to 200",AND(N205&gt;200,N205&lt;=250),"200 to 250",AND(N205&gt;250,N205&lt;=300),"250 to 300",AND(N205&gt;300,N205&lt;=400),"300 to 400",AND(N205&gt;400,N205&lt;=500),"400 to 500",N205&gt;500,"500+")</f>
        <v>100 to 150</v>
      </c>
      <c r="N205" s="9">
        <f>_xlfn.XLOOKUP($E205,'Raw Data'!$E:$E,'Raw Data'!N:N,"ERROR",0,1)</f>
        <v>110</v>
      </c>
      <c r="O205" s="14" t="str">
        <f t="array" ref="O205">_xlfn.IFS(P205=0,"No Discount",AND(P205&gt;0,P205&lt;=0.02),"0% to 2%",AND(P205&gt;0.02,P205&lt;=0.04),"2% to 4%",AND(P205&gt;0.04,P205&lt;=0.06),"4% to 6%",AND(P205&gt;0.06,P205&lt;=0.08),"6% to 8%",AND(P205&gt;0.08,P205&lt;=0.1),"8% to 10%",AND(P205&gt;0.1,P205&lt;=0.15),"10% to 15%",AND(P205&gt;0.15,P205&lt;=0.2),"15% to 20%",AND(P205&gt;0.2,P205&lt;=0.25),"20% to 25%",AND(P205&gt;0.25,P205&lt;=0.3),"25% to 30%",AND(P205&gt;0.3,P205&lt;=0.4),"30% to 40%",AND(P205&gt;0.4,P205&lt;=0.5),"40% to 50%",AND(P205&gt;0.5,P205&lt;=0.75),"50% to 75%",AND(P205&gt;0.75,P205&lt;=1),"75% to 100%")</f>
        <v>No Discount</v>
      </c>
      <c r="P205" s="10">
        <f>_xlfn.XLOOKUP($E205,'Raw Data'!$E:$E,'Raw Data'!P:P,"ERROR",0,1)</f>
        <v>0</v>
      </c>
      <c r="Q205" s="9">
        <f>_xlfn.XLOOKUP($E205,'Raw Data'!$E:$E,'Raw Data'!Q:Q,"ERROR",0,1)</f>
        <v>6.8</v>
      </c>
      <c r="R205" s="9" t="str">
        <f>_xlfn.XLOOKUP($E205,'Raw Data'!$E:$E,'Raw Data'!R:R,"ERROR",0,1)</f>
        <v>oz</v>
      </c>
      <c r="S205" s="5" t="str">
        <f t="array" ref="S205">_xlfn.IFS(AND(T205&gt;0,T205&lt;=0.05),"0 to 0.05",AND(T205&gt;0.05,T205&lt;=0.1),"0.05 to 0.1",AND(T205&gt;0.1,T205&lt;=0.2),"0.1 to 0.2",AND(T205&gt;0.2,T205&lt;=0.3),"0.2 to 0.3",AND(T205&gt;0.3,T205&lt;=0.4),"0.3 to 0.4",AND(T205&gt;0.4,T205&lt;=0.5),"0.4 to 0.5",AND(T205&gt;0.5,T205&lt;=0.75),"0.5 to 0.75",AND(T205&gt;0.75,T205&lt;=1),"0.75 to 1",AND(T205&gt;1,T205&lt;=2),"1 to 2",AND(T205&gt;2,T205&lt;=3),"2 to 3",AND(T205&gt;3,T205&lt;=4),"3 to 4",AND(T205&gt;4,T205&lt;=5),"4 to 5",AND(T205&gt;5,T205&lt;=10),"5 to 10",T205&gt;10,"10+")</f>
        <v>0.5 to 0.75</v>
      </c>
      <c r="T205" s="10">
        <f>_xlfn.XLOOKUP($E205,'Raw Data'!$E:$E,'Raw Data'!T:T,"ERROR",0,1)</f>
        <v>0.547056834231833</v>
      </c>
      <c r="U205" s="15" t="str">
        <f t="array" ref="U205">_xlfn.IFS(AND(V205&gt;0,V205&lt;=0.05),"0 to 0.05",AND(V205&gt;0.05,V205&lt;=0.1),"0.05 to 0.1",AND(V205&gt;0.1,V205&lt;=0.2),"0.1 to 0.2",AND(V205&gt;0.2,V205&lt;=0.3),"0.2 to 0.3",AND(V205&gt;0.3,V205&lt;=0.4),"0.3 to 0.4",AND(V205&gt;0.4,V205&lt;=0.5),"0.4 to 0.5",AND(V205&gt;0.5,V205&lt;=0.75),"0.5 to 0.75",AND(V205&gt;0.75,V205&lt;=1),"0.75 to 1",AND(V205&gt;1,V205&lt;=2),"1 to 2",AND(V205&gt;2,V205&lt;=3),"2 to 3",AND(V205&gt;3,V205&lt;=4),"3 to 4",AND(V205&gt;4,V205&lt;=5),"4 to 5",AND(V205&gt;5,V205&lt;=10),"5 to 10",V205&gt;10,"10+")</f>
        <v>0.1 to 0.2</v>
      </c>
      <c r="V205" s="10">
        <f>_xlfn.XLOOKUP($E205,'Raw Data'!$E:$E,'Raw Data'!V:V,"ERROR",0,1)</f>
        <v>0.147705345242595</v>
      </c>
      <c r="W205" s="15" t="str">
        <f t="array" ref="W205">_xlfn.IFS(AND(X205&gt;0,X205&lt;=0.05),"0 to 0.05",AND(X205&gt;0.05,X205&lt;=0.1),"0.05 to 0.1",AND(X205&gt;0.1,X205&lt;=0.2),"0.1 to 0.2",AND(X205&gt;0.2,X205&lt;=0.3),"0.2 to 0.3",AND(X205&gt;0.3,X205&lt;=0.4),"0.3 to 0.4",AND(X205&gt;0.4,X205&lt;=0.5),"0.4 to 0.5",AND(X205&gt;0.5,X205&lt;=0.75),"0.5 to 0.75",AND(X205&gt;0.75,X205&lt;=1),"0.75 to 1",AND(X205&gt;1,X205&lt;=2),"1 to 2",AND(X205&gt;2,X205&lt;=3),"2 to 3",AND(X205&gt;3,X205&lt;=4),"3 to 4",AND(X205&gt;4,X205&lt;=5),"4 to 5",AND(X205&gt;5,X205&lt;=10),"5 to 10",X205&gt;10,"10+")</f>
        <v>0.1 to 0.2</v>
      </c>
      <c r="X205" s="16">
        <f t="shared" si="8"/>
        <v>0.147705345242595</v>
      </c>
      <c r="Y205" s="5" t="str">
        <f t="array" ref="Y205">_xlfn.IFS(AND(Z205&gt;0,Z205&lt;=1),"0 to 1",AND(Z205&gt;1,Z205&lt;=2),"1 to 2",AND(Z205&gt;2,Z205&lt;=4),"2 to 4",AND(Z205&gt;4,Z205&lt;=6),"4 to 6",AND(Z205&gt;6,Z205&lt;=8),"6 to 8",AND(Z205&gt;8,Z205&lt;=10),"8 to 10",AND(Z205&gt;10,Z205&lt;=15),"10 to 15",AND(Z205&gt;15,Z205&lt;=20),"15 to 20",AND(Z205&gt;20,Z205&lt;=25),"20 to 25",AND(Z205&gt;25,Z205&lt;=30),"25 to 30",AND(Z205&gt;30,Z205&lt;=40),"30 to 40",AND(Z205&gt;40,Z205&lt;=50),"40 to 50",Z205&gt;50,"50+")</f>
        <v>6 to 8</v>
      </c>
      <c r="Z205" s="9">
        <f>_xlfn.XLOOKUP($E205,'Raw Data'!$E:$E,'Raw Data'!Z:Z,"ERROR",0,1)</f>
        <v>6.8</v>
      </c>
      <c r="AA205" s="9" t="str">
        <f>_xlfn.XLOOKUP($E205,'Raw Data'!$E:$E,'Raw Data'!AA:AA,"ERROR",0,1)</f>
        <v>oz</v>
      </c>
    </row>
    <row r="206" hidden="1" spans="1:27">
      <c r="A206" s="5" t="str">
        <f>_xlfn.XLOOKUP($E206,'Raw Data'!$E:$E,'Raw Data'!A:A,"ERROR",0,1)</f>
        <v>AE</v>
      </c>
      <c r="B206" s="5" t="str">
        <f>_xlfn.XLOOKUP($E206,'Raw Data'!$E:$E,'Raw Data'!B:B,"ERROR",0,1)</f>
        <v>Hair Mousses</v>
      </c>
      <c r="C206" s="5" t="str">
        <f>_xlfn.XLOOKUP($E206,'Raw Data'!$E:$E,'Raw Data'!C:C,"ERROR",0,1)</f>
        <v>ebin new york</v>
      </c>
      <c r="D206" s="5" t="str">
        <f>_xlfn.XLOOKUP($E206,'Raw Data'!$E:$E,'Raw Data'!D:D,"ERROR",0,1)</f>
        <v>www.amazon.ae/dp/B09J7HPGM8</v>
      </c>
      <c r="E206" s="5" t="s">
        <v>405</v>
      </c>
      <c r="F206" s="9" t="str">
        <f>_xlfn.XLOOKUP($E206,'Raw Data'!$E:$E,'Raw Data'!F:F,"ERROR",0,1)</f>
        <v>EBIN NEW YORK LOCK'N POMADE Setting Mousse - Olive Oil (12.49oz/ 354ml) | Moisturizing &amp; Shine, Long Lasting Hold, Frizz Control, Infused with Tea Tree Oil and Aloe EBIN NEW YORK LOCK'N POMADE Setting Mousse - Olive Oil (12.49oz/ 354ml) | Moisturizing &amp; Shine, Long Lasting Hold, Frizz Control, Infused with Tea Tree Oil and Aloe</v>
      </c>
      <c r="G206" s="10">
        <f>_xlfn.XLOOKUP($E206,'Raw Data'!$E:$E,'Raw Data'!G:G,"ERROR",0,1)</f>
        <v>6</v>
      </c>
      <c r="H206" s="9">
        <f>_xlfn.XLOOKUP($E206,'Raw Data'!$E:$E,'Raw Data'!H:H,"ERROR",0,1)</f>
        <v>277.5</v>
      </c>
      <c r="I206" s="9">
        <f>_xlfn.XLOOKUP($E206,'Raw Data'!$E:$E,'Raw Data'!I:I,"ERROR",0,1)</f>
        <v>0.000371522857331287</v>
      </c>
      <c r="J206" s="9" t="str">
        <f>_xlfn.XLOOKUP($E206,'Raw Data'!$E:$E,'Raw Data'!J:J,"ERROR",0,1)</f>
        <v>No</v>
      </c>
      <c r="K206" s="14" t="str">
        <f t="array" ref="K206">_xlfn.IFS(AND(L206&gt;0,L206&lt;=5),"0 to 5",AND(L206&gt;5,L206&lt;=10),"5 to 10",AND(L206&gt;10,L206&lt;=15),"10 to 15",AND(L206&gt;15,L206&lt;=20),"15 to 20",AND(L206&gt;20,L206&lt;=30),"20 to 30",AND(L206&gt;30,L206&lt;=40),"30 to 40",AND(L206&gt;40,L206&lt;=50),"40 to 50",AND(L206&gt;50,L206&lt;=75),"50 to 75",AND(L206&gt;75,L206&lt;=100),"75 to 100",AND(L206&gt;100,L206&lt;=150),"100 to 150",AND(L206&gt;150,L206&lt;=200),"150 to 200",AND(L206&gt;200,L206&lt;=250),"200 to 250",AND(L206&gt;250,L206&lt;=300),"250 to 300",AND(L206&gt;300,L206&lt;=400),"300 to 400",AND(L206&gt;400,L206&lt;=500),"400 to 500",L206&gt;500,"500+")</f>
        <v>40 to 50</v>
      </c>
      <c r="L206" s="9">
        <f>_xlfn.XLOOKUP($E206,'Raw Data'!$E:$E,'Raw Data'!L:L,"ERROR",0,1)</f>
        <v>46.61</v>
      </c>
      <c r="M206" s="14" t="str">
        <f t="array" ref="M206">_xlfn.IFS(AND(N206&gt;0,N206&lt;=5),"0 to 5",AND(N206&gt;5,N206&lt;=10),"5 to 10",AND(N206&gt;10,N206&lt;=15),"10 to 15",AND(N206&gt;15,N206&lt;=20),"15 to 20",AND(N206&gt;20,N206&lt;=30),"20 to 30",AND(N206&gt;30,N206&lt;=40),"30 to 40",AND(N206&gt;40,N206&lt;=50),"40 to 50",AND(N206&gt;50,N206&lt;=75),"50 to 75",AND(N206&gt;75,N206&lt;=100),"75 to 100",AND(N206&gt;100,N206&lt;=150),"100 to 150",AND(N206&gt;150,N206&lt;=200),"150 to 200",AND(N206&gt;200,N206&lt;=250),"200 to 250",AND(N206&gt;250,N206&lt;=300),"250 to 300",AND(N206&gt;300,N206&lt;=400),"300 to 400",AND(N206&gt;400,N206&lt;=500),"400 to 500",N206&gt;500,"500+")</f>
        <v>40 to 50</v>
      </c>
      <c r="N206" s="9">
        <f>_xlfn.XLOOKUP($E206,'Raw Data'!$E:$E,'Raw Data'!N:N,"ERROR",0,1)</f>
        <v>49.47</v>
      </c>
      <c r="O206" s="14" t="str">
        <f t="array" ref="O206">_xlfn.IFS(P206=0,"No Discount",AND(P206&gt;0,P206&lt;=0.02),"0% to 2%",AND(P206&gt;0.02,P206&lt;=0.04),"2% to 4%",AND(P206&gt;0.04,P206&lt;=0.06),"4% to 6%",AND(P206&gt;0.06,P206&lt;=0.08),"6% to 8%",AND(P206&gt;0.08,P206&lt;=0.1),"8% to 10%",AND(P206&gt;0.1,P206&lt;=0.15),"10% to 15%",AND(P206&gt;0.15,P206&lt;=0.2),"15% to 20%",AND(P206&gt;0.2,P206&lt;=0.25),"20% to 25%",AND(P206&gt;0.25,P206&lt;=0.3),"25% to 30%",AND(P206&gt;0.3,P206&lt;=0.4),"30% to 40%",AND(P206&gt;0.4,P206&lt;=0.5),"40% to 50%",AND(P206&gt;0.5,P206&lt;=0.75),"50% to 75%",AND(P206&gt;0.75,P206&lt;=1),"75% to 100%")</f>
        <v>4% to 6%</v>
      </c>
      <c r="P206" s="10">
        <f>_xlfn.XLOOKUP($E206,'Raw Data'!$E:$E,'Raw Data'!P:P,"ERROR",0,1)</f>
        <v>0.0578128158479887</v>
      </c>
      <c r="Q206" s="9">
        <f>_xlfn.XLOOKUP($E206,'Raw Data'!$E:$E,'Raw Data'!Q:Q,"ERROR",0,1)</f>
        <v>12.49</v>
      </c>
      <c r="R206" s="9" t="str">
        <f>_xlfn.XLOOKUP($E206,'Raw Data'!$E:$E,'Raw Data'!R:R,"ERROR",0,1)</f>
        <v>oz</v>
      </c>
      <c r="S206" s="5" t="str">
        <f t="array" ref="S206">_xlfn.IFS(AND(T206&gt;0,T206&lt;=0.05),"0 to 0.05",AND(T206&gt;0.05,T206&lt;=0.1),"0.05 to 0.1",AND(T206&gt;0.1,T206&lt;=0.2),"0.1 to 0.2",AND(T206&gt;0.2,T206&lt;=0.3),"0.2 to 0.3",AND(T206&gt;0.3,T206&lt;=0.4),"0.3 to 0.4",AND(T206&gt;0.4,T206&lt;=0.5),"0.4 to 0.5",AND(T206&gt;0.5,T206&lt;=0.75),"0.5 to 0.75",AND(T206&gt;0.75,T206&lt;=1),"0.75 to 1",AND(T206&gt;1,T206&lt;=2),"1 to 2",AND(T206&gt;2,T206&lt;=3),"2 to 3",AND(T206&gt;3,T206&lt;=4),"3 to 4",AND(T206&gt;4,T206&lt;=5),"4 to 5",AND(T206&gt;5,T206&lt;=10),"5 to 10",T206&gt;10,"10+")</f>
        <v>0.1 to 0.2</v>
      </c>
      <c r="T206" s="10">
        <f>_xlfn.XLOOKUP($E206,'Raw Data'!$E:$E,'Raw Data'!T:T,"ERROR",0,1)</f>
        <v>0.126201739206719</v>
      </c>
      <c r="U206" s="15" t="str">
        <f t="array" ref="U206">_xlfn.IFS(AND(V206&gt;0,V206&lt;=0.05),"0 to 0.05",AND(V206&gt;0.05,V206&lt;=0.1),"0.05 to 0.1",AND(V206&gt;0.1,V206&lt;=0.2),"0.1 to 0.2",AND(V206&gt;0.2,V206&lt;=0.3),"0.2 to 0.3",AND(V206&gt;0.3,V206&lt;=0.4),"0.3 to 0.4",AND(V206&gt;0.4,V206&lt;=0.5),"0.4 to 0.5",AND(V206&gt;0.5,V206&lt;=0.75),"0.5 to 0.75",AND(V206&gt;0.75,V206&lt;=1),"0.75 to 1",AND(V206&gt;1,V206&lt;=2),"1 to 2",AND(V206&gt;2,V206&lt;=3),"2 to 3",AND(V206&gt;3,V206&lt;=4),"3 to 4",AND(V206&gt;4,V206&lt;=5),"4 to 5",AND(V206&gt;5,V206&lt;=10),"5 to 10",V206&gt;10,"10+")</f>
        <v>0 to 0.05</v>
      </c>
      <c r="V206" s="10">
        <f>_xlfn.XLOOKUP($E206,'Raw Data'!$E:$E,'Raw Data'!V:V,"ERROR",0,1)</f>
        <v>0.0361652866425707</v>
      </c>
      <c r="W206" s="15" t="str">
        <f t="array" ref="W206">_xlfn.IFS(AND(X206&gt;0,X206&lt;=0.05),"0 to 0.05",AND(X206&gt;0.05,X206&lt;=0.1),"0.05 to 0.1",AND(X206&gt;0.1,X206&lt;=0.2),"0.1 to 0.2",AND(X206&gt;0.2,X206&lt;=0.3),"0.2 to 0.3",AND(X206&gt;0.3,X206&lt;=0.4),"0.3 to 0.4",AND(X206&gt;0.4,X206&lt;=0.5),"0.4 to 0.5",AND(X206&gt;0.5,X206&lt;=0.75),"0.5 to 0.75",AND(X206&gt;0.75,X206&lt;=1),"0.75 to 1",AND(X206&gt;1,X206&lt;=2),"1 to 2",AND(X206&gt;2,X206&lt;=3),"2 to 3",AND(X206&gt;3,X206&lt;=4),"3 to 4",AND(X206&gt;4,X206&lt;=5),"4 to 5",AND(X206&gt;5,X206&lt;=10),"5 to 10",X206&gt;10,"10+")</f>
        <v>0 to 0.05</v>
      </c>
      <c r="X206" s="16">
        <f t="shared" si="8"/>
        <v>0.0340744695858141</v>
      </c>
      <c r="Y206" s="5" t="str">
        <f t="array" ref="Y206">_xlfn.IFS(AND(Z206&gt;0,Z206&lt;=1),"0 to 1",AND(Z206&gt;1,Z206&lt;=2),"1 to 2",AND(Z206&gt;2,Z206&lt;=4),"2 to 4",AND(Z206&gt;4,Z206&lt;=6),"4 to 6",AND(Z206&gt;6,Z206&lt;=8),"6 to 8",AND(Z206&gt;8,Z206&lt;=10),"8 to 10",AND(Z206&gt;10,Z206&lt;=15),"10 to 15",AND(Z206&gt;15,Z206&lt;=20),"15 to 20",AND(Z206&gt;20,Z206&lt;=25),"20 to 25",AND(Z206&gt;25,Z206&lt;=30),"25 to 30",AND(Z206&gt;30,Z206&lt;=40),"30 to 40",AND(Z206&gt;40,Z206&lt;=50),"40 to 50",Z206&gt;50,"50+")</f>
        <v>10 to 15</v>
      </c>
      <c r="Z206" s="9">
        <f>_xlfn.XLOOKUP($E206,'Raw Data'!$E:$E,'Raw Data'!Z:Z,"ERROR",0,1)</f>
        <v>12.49</v>
      </c>
      <c r="AA206" s="9" t="str">
        <f>_xlfn.XLOOKUP($E206,'Raw Data'!$E:$E,'Raw Data'!AA:AA,"ERROR",0,1)</f>
        <v>oz</v>
      </c>
    </row>
    <row r="207" hidden="1" spans="1:27">
      <c r="A207" s="5" t="str">
        <f>_xlfn.XLOOKUP($E207,'Raw Data'!$E:$E,'Raw Data'!A:A,"ERROR",0,1)</f>
        <v>AE</v>
      </c>
      <c r="B207" s="5" t="str">
        <f>_xlfn.XLOOKUP($E207,'Raw Data'!$E:$E,'Raw Data'!B:B,"ERROR",0,1)</f>
        <v>Hair Mousses</v>
      </c>
      <c r="C207" s="5" t="str">
        <f>_xlfn.XLOOKUP($E207,'Raw Data'!$E:$E,'Raw Data'!C:C,"ERROR",0,1)</f>
        <v>kenra</v>
      </c>
      <c r="D207" s="5" t="str">
        <f>_xlfn.XLOOKUP($E207,'Raw Data'!$E:$E,'Raw Data'!D:D,"ERROR",0,1)</f>
        <v>www.amazon.ae/dp/B00180ZWDQ</v>
      </c>
      <c r="E207" s="5" t="s">
        <v>406</v>
      </c>
      <c r="F207" s="9" t="str">
        <f>_xlfn.XLOOKUP($E207,'Raw Data'!$E:$E,'Raw Data'!F:F,"ERROR",0,1)</f>
        <v>Kenra Volume  Mousse  12 | Medium Hold  Mousse  | Non-Drying, Non-Flaking Lightweight Formulation |Styling Control Without Stiffness Or Stickiness | Tames Frizz &amp; Conditions | All  Hair  Types | 8 oz</v>
      </c>
      <c r="G207" s="10">
        <f>_xlfn.XLOOKUP($E207,'Raw Data'!$E:$E,'Raw Data'!G:G,"ERROR",0,1)</f>
        <v>3</v>
      </c>
      <c r="H207" s="9">
        <f>_xlfn.XLOOKUP($E207,'Raw Data'!$E:$E,'Raw Data'!H:H,"ERROR",0,1)</f>
        <v>273.95</v>
      </c>
      <c r="I207" s="9">
        <f>_xlfn.XLOOKUP($E207,'Raw Data'!$E:$E,'Raw Data'!I:I,"ERROR",0,1)</f>
        <v>0.000366770042399661</v>
      </c>
      <c r="J207" s="9" t="str">
        <f>_xlfn.XLOOKUP($E207,'Raw Data'!$E:$E,'Raw Data'!J:J,"ERROR",0,1)</f>
        <v>No</v>
      </c>
      <c r="K207" s="14" t="str">
        <f t="array" ref="K207">_xlfn.IFS(AND(L207&gt;0,L207&lt;=5),"0 to 5",AND(L207&gt;5,L207&lt;=10),"5 to 10",AND(L207&gt;10,L207&lt;=15),"10 to 15",AND(L207&gt;15,L207&lt;=20),"15 to 20",AND(L207&gt;20,L207&lt;=30),"20 to 30",AND(L207&gt;30,L207&lt;=40),"30 to 40",AND(L207&gt;40,L207&lt;=50),"40 to 50",AND(L207&gt;50,L207&lt;=75),"50 to 75",AND(L207&gt;75,L207&lt;=100),"75 to 100",AND(L207&gt;100,L207&lt;=150),"100 to 150",AND(L207&gt;150,L207&lt;=200),"150 to 200",AND(L207&gt;200,L207&lt;=250),"200 to 250",AND(L207&gt;250,L207&lt;=300),"250 to 300",AND(L207&gt;300,L207&lt;=400),"300 to 400",AND(L207&gt;400,L207&lt;=500),"400 to 500",L207&gt;500,"500+")</f>
        <v>100 to 150</v>
      </c>
      <c r="L207" s="9">
        <f>_xlfn.XLOOKUP($E207,'Raw Data'!$E:$E,'Raw Data'!L:L,"ERROR",0,1)</f>
        <v>110.56</v>
      </c>
      <c r="M207" s="14" t="str">
        <f t="array" ref="M207">_xlfn.IFS(AND(N207&gt;0,N207&lt;=5),"0 to 5",AND(N207&gt;5,N207&lt;=10),"5 to 10",AND(N207&gt;10,N207&lt;=15),"10 to 15",AND(N207&gt;15,N207&lt;=20),"15 to 20",AND(N207&gt;20,N207&lt;=30),"20 to 30",AND(N207&gt;30,N207&lt;=40),"30 to 40",AND(N207&gt;40,N207&lt;=50),"40 to 50",AND(N207&gt;50,N207&lt;=75),"50 to 75",AND(N207&gt;75,N207&lt;=100),"75 to 100",AND(N207&gt;100,N207&lt;=150),"100 to 150",AND(N207&gt;150,N207&lt;=200),"150 to 200",AND(N207&gt;200,N207&lt;=250),"200 to 250",AND(N207&gt;250,N207&lt;=300),"250 to 300",AND(N207&gt;300,N207&lt;=400),"300 to 400",AND(N207&gt;400,N207&lt;=500),"400 to 500",N207&gt;500,"500+")</f>
        <v>100 to 150</v>
      </c>
      <c r="N207" s="9">
        <f>_xlfn.XLOOKUP($E207,'Raw Data'!$E:$E,'Raw Data'!N:N,"ERROR",0,1)</f>
        <v>118.9</v>
      </c>
      <c r="O207" s="14" t="str">
        <f t="array" ref="O207">_xlfn.IFS(P207=0,"No Discount",AND(P207&gt;0,P207&lt;=0.02),"0% to 2%",AND(P207&gt;0.02,P207&lt;=0.04),"2% to 4%",AND(P207&gt;0.04,P207&lt;=0.06),"4% to 6%",AND(P207&gt;0.06,P207&lt;=0.08),"6% to 8%",AND(P207&gt;0.08,P207&lt;=0.1),"8% to 10%",AND(P207&gt;0.1,P207&lt;=0.15),"10% to 15%",AND(P207&gt;0.15,P207&lt;=0.2),"15% to 20%",AND(P207&gt;0.2,P207&lt;=0.25),"20% to 25%",AND(P207&gt;0.25,P207&lt;=0.3),"25% to 30%",AND(P207&gt;0.3,P207&lt;=0.4),"30% to 40%",AND(P207&gt;0.4,P207&lt;=0.5),"40% to 50%",AND(P207&gt;0.5,P207&lt;=0.75),"50% to 75%",AND(P207&gt;0.75,P207&lt;=1),"75% to 100%")</f>
        <v>6% to 8%</v>
      </c>
      <c r="P207" s="10">
        <f>_xlfn.XLOOKUP($E207,'Raw Data'!$E:$E,'Raw Data'!P:P,"ERROR",0,1)</f>
        <v>0.0701429772918419</v>
      </c>
      <c r="Q207" s="9">
        <f>_xlfn.XLOOKUP($E207,'Raw Data'!$E:$E,'Raw Data'!Q:Q,"ERROR",0,1)</f>
        <v>8</v>
      </c>
      <c r="R207" s="9" t="str">
        <f>_xlfn.XLOOKUP($E207,'Raw Data'!$E:$E,'Raw Data'!R:R,"ERROR",0,1)</f>
        <v>oz</v>
      </c>
      <c r="S207" s="5" t="str">
        <f t="array" ref="S207">_xlfn.IFS(AND(T207&gt;0,T207&lt;=0.05),"0 to 0.05",AND(T207&gt;0.05,T207&lt;=0.1),"0.05 to 0.1",AND(T207&gt;0.1,T207&lt;=0.2),"0.1 to 0.2",AND(T207&gt;0.2,T207&lt;=0.3),"0.2 to 0.3",AND(T207&gt;0.3,T207&lt;=0.4),"0.3 to 0.4",AND(T207&gt;0.4,T207&lt;=0.5),"0.4 to 0.5",AND(T207&gt;0.5,T207&lt;=0.75),"0.5 to 0.75",AND(T207&gt;0.75,T207&lt;=1),"0.75 to 1",AND(T207&gt;1,T207&lt;=2),"1 to 2",AND(T207&gt;2,T207&lt;=3),"2 to 3",AND(T207&gt;3,T207&lt;=4),"3 to 4",AND(T207&gt;4,T207&lt;=5),"4 to 5",AND(T207&gt;5,T207&lt;=10),"5 to 10",T207&gt;10,"10+")</f>
        <v>0.4 to 0.5</v>
      </c>
      <c r="T207" s="10">
        <f>_xlfn.XLOOKUP($E207,'Raw Data'!$E:$E,'Raw Data'!T:T,"ERROR",0,1)</f>
        <v>0.467365573216097</v>
      </c>
      <c r="U207" s="15" t="str">
        <f t="array" ref="U207">_xlfn.IFS(AND(V207&gt;0,V207&lt;=0.05),"0 to 0.05",AND(V207&gt;0.05,V207&lt;=0.1),"0.05 to 0.1",AND(V207&gt;0.1,V207&lt;=0.2),"0.1 to 0.2",AND(V207&gt;0.2,V207&lt;=0.3),"0.2 to 0.3",AND(V207&gt;0.3,V207&lt;=0.4),"0.3 to 0.4",AND(V207&gt;0.4,V207&lt;=0.5),"0.4 to 0.5",AND(V207&gt;0.5,V207&lt;=0.75),"0.5 to 0.75",AND(V207&gt;0.75,V207&lt;=1),"0.75 to 1",AND(V207&gt;1,V207&lt;=2),"1 to 2",AND(V207&gt;2,V207&lt;=3),"2 to 3",AND(V207&gt;3,V207&lt;=4),"3 to 4",AND(V207&gt;4,V207&lt;=5),"4 to 5",AND(V207&gt;5,V207&lt;=10),"5 to 10",V207&gt;10,"10+")</f>
        <v>0.1 to 0.2</v>
      </c>
      <c r="V207" s="10">
        <f>_xlfn.XLOOKUP($E207,'Raw Data'!$E:$E,'Raw Data'!V:V,"ERROR",0,1)</f>
        <v>0.135707642881299</v>
      </c>
      <c r="W207" s="15" t="str">
        <f t="array" ref="W207">_xlfn.IFS(AND(X207&gt;0,X207&lt;=0.05),"0 to 0.05",AND(X207&gt;0.05,X207&lt;=0.1),"0.05 to 0.1",AND(X207&gt;0.1,X207&lt;=0.2),"0.1 to 0.2",AND(X207&gt;0.2,X207&lt;=0.3),"0.2 to 0.3",AND(X207&gt;0.3,X207&lt;=0.4),"0.3 to 0.4",AND(X207&gt;0.4,X207&lt;=0.5),"0.4 to 0.5",AND(X207&gt;0.5,X207&lt;=0.75),"0.5 to 0.75",AND(X207&gt;0.75,X207&lt;=1),"0.75 to 1",AND(X207&gt;1,X207&lt;=2),"1 to 2",AND(X207&gt;2,X207&lt;=3),"2 to 3",AND(X207&gt;3,X207&lt;=4),"3 to 4",AND(X207&gt;4,X207&lt;=5),"4 to 5",AND(X207&gt;5,X207&lt;=10),"5 to 10",X207&gt;10,"10+")</f>
        <v>0.1 to 0.2</v>
      </c>
      <c r="X207" s="16">
        <f t="shared" si="8"/>
        <v>0.126188704768346</v>
      </c>
      <c r="Y207" s="5" t="str">
        <f t="array" ref="Y207">_xlfn.IFS(AND(Z207&gt;0,Z207&lt;=1),"0 to 1",AND(Z207&gt;1,Z207&lt;=2),"1 to 2",AND(Z207&gt;2,Z207&lt;=4),"2 to 4",AND(Z207&gt;4,Z207&lt;=6),"4 to 6",AND(Z207&gt;6,Z207&lt;=8),"6 to 8",AND(Z207&gt;8,Z207&lt;=10),"8 to 10",AND(Z207&gt;10,Z207&lt;=15),"10 to 15",AND(Z207&gt;15,Z207&lt;=20),"15 to 20",AND(Z207&gt;20,Z207&lt;=25),"20 to 25",AND(Z207&gt;25,Z207&lt;=30),"25 to 30",AND(Z207&gt;30,Z207&lt;=40),"30 to 40",AND(Z207&gt;40,Z207&lt;=50),"40 to 50",Z207&gt;50,"50+")</f>
        <v>6 to 8</v>
      </c>
      <c r="Z207" s="9">
        <f>_xlfn.XLOOKUP($E207,'Raw Data'!$E:$E,'Raw Data'!Z:Z,"ERROR",0,1)</f>
        <v>8</v>
      </c>
      <c r="AA207" s="9" t="str">
        <f>_xlfn.XLOOKUP($E207,'Raw Data'!$E:$E,'Raw Data'!AA:AA,"ERROR",0,1)</f>
        <v>oz</v>
      </c>
    </row>
    <row r="208" hidden="1" spans="1:27">
      <c r="A208" s="5" t="str">
        <f>_xlfn.XLOOKUP($E208,'Raw Data'!$E:$E,'Raw Data'!A:A,"ERROR",0,1)</f>
        <v>AE</v>
      </c>
      <c r="B208" s="5" t="str">
        <f>_xlfn.XLOOKUP($E208,'Raw Data'!$E:$E,'Raw Data'!B:B,"ERROR",0,1)</f>
        <v>Hair Mousses</v>
      </c>
      <c r="C208" s="5" t="str">
        <f>_xlfn.XLOOKUP($E208,'Raw Data'!$E:$E,'Raw Data'!C:C,"ERROR",0,1)</f>
        <v>barex</v>
      </c>
      <c r="D208" s="5" t="str">
        <f>_xlfn.XLOOKUP($E208,'Raw Data'!$E:$E,'Raw Data'!D:D,"ERROR",0,1)</f>
        <v>www.amazon.ae/dp/B07JH2ZTPG</v>
      </c>
      <c r="E208" s="5" t="s">
        <v>407</v>
      </c>
      <c r="F208" s="9" t="str">
        <f>_xlfn.XLOOKUP($E208,'Raw Data'!$E:$E,'Raw Data'!F:F,"ERROR",0,1)</f>
        <v>BAREX - ODM Volume Booster Mousse 200 ml</v>
      </c>
      <c r="G208" s="10">
        <f>_xlfn.XLOOKUP($E208,'Raw Data'!$E:$E,'Raw Data'!G:G,"ERROR",0,1)</f>
        <v>3</v>
      </c>
      <c r="H208" s="9">
        <f>_xlfn.XLOOKUP($E208,'Raw Data'!$E:$E,'Raw Data'!H:H,"ERROR",0,1)</f>
        <v>252.6</v>
      </c>
      <c r="I208" s="9">
        <f>_xlfn.XLOOKUP($E208,'Raw Data'!$E:$E,'Raw Data'!I:I,"ERROR",0,1)</f>
        <v>0.000338186211754534</v>
      </c>
      <c r="J208" s="9" t="str">
        <f>_xlfn.XLOOKUP($E208,'Raw Data'!$E:$E,'Raw Data'!J:J,"ERROR",0,1)</f>
        <v>No</v>
      </c>
      <c r="K208" s="14" t="str">
        <f t="array" ref="K208">_xlfn.IFS(AND(L208&gt;0,L208&lt;=5),"0 to 5",AND(L208&gt;5,L208&lt;=10),"5 to 10",AND(L208&gt;10,L208&lt;=15),"10 to 15",AND(L208&gt;15,L208&lt;=20),"15 to 20",AND(L208&gt;20,L208&lt;=30),"20 to 30",AND(L208&gt;30,L208&lt;=40),"30 to 40",AND(L208&gt;40,L208&lt;=50),"40 to 50",AND(L208&gt;50,L208&lt;=75),"50 to 75",AND(L208&gt;75,L208&lt;=100),"75 to 100",AND(L208&gt;100,L208&lt;=150),"100 to 150",AND(L208&gt;150,L208&lt;=200),"150 to 200",AND(L208&gt;200,L208&lt;=250),"200 to 250",AND(L208&gt;250,L208&lt;=300),"250 to 300",AND(L208&gt;300,L208&lt;=400),"300 to 400",AND(L208&gt;400,L208&lt;=500),"400 to 500",L208&gt;500,"500+")</f>
        <v>75 to 100</v>
      </c>
      <c r="L208" s="9">
        <f>_xlfn.XLOOKUP($E208,'Raw Data'!$E:$E,'Raw Data'!L:L,"ERROR",0,1)</f>
        <v>100</v>
      </c>
      <c r="M208" s="14" t="str">
        <f t="array" ref="M208">_xlfn.IFS(AND(N208&gt;0,N208&lt;=5),"0 to 5",AND(N208&gt;5,N208&lt;=10),"5 to 10",AND(N208&gt;10,N208&lt;=15),"10 to 15",AND(N208&gt;15,N208&lt;=20),"15 to 20",AND(N208&gt;20,N208&lt;=30),"20 to 30",AND(N208&gt;30,N208&lt;=40),"30 to 40",AND(N208&gt;40,N208&lt;=50),"40 to 50",AND(N208&gt;50,N208&lt;=75),"50 to 75",AND(N208&gt;75,N208&lt;=100),"75 to 100",AND(N208&gt;100,N208&lt;=150),"100 to 150",AND(N208&gt;150,N208&lt;=200),"150 to 200",AND(N208&gt;200,N208&lt;=250),"200 to 250",AND(N208&gt;250,N208&lt;=300),"250 to 300",AND(N208&gt;300,N208&lt;=400),"300 to 400",AND(N208&gt;400,N208&lt;=500),"400 to 500",N208&gt;500,"500+")</f>
        <v>75 to 100</v>
      </c>
      <c r="N208" s="9">
        <f>_xlfn.XLOOKUP($E208,'Raw Data'!$E:$E,'Raw Data'!N:N,"ERROR",0,1)</f>
        <v>100</v>
      </c>
      <c r="O208" s="14" t="str">
        <f t="array" ref="O208">_xlfn.IFS(P208=0,"No Discount",AND(P208&gt;0,P208&lt;=0.02),"0% to 2%",AND(P208&gt;0.02,P208&lt;=0.04),"2% to 4%",AND(P208&gt;0.04,P208&lt;=0.06),"4% to 6%",AND(P208&gt;0.06,P208&lt;=0.08),"6% to 8%",AND(P208&gt;0.08,P208&lt;=0.1),"8% to 10%",AND(P208&gt;0.1,P208&lt;=0.15),"10% to 15%",AND(P208&gt;0.15,P208&lt;=0.2),"15% to 20%",AND(P208&gt;0.2,P208&lt;=0.25),"20% to 25%",AND(P208&gt;0.25,P208&lt;=0.3),"25% to 30%",AND(P208&gt;0.3,P208&lt;=0.4),"30% to 40%",AND(P208&gt;0.4,P208&lt;=0.5),"40% to 50%",AND(P208&gt;0.5,P208&lt;=0.75),"50% to 75%",AND(P208&gt;0.75,P208&lt;=1),"75% to 100%")</f>
        <v>No Discount</v>
      </c>
      <c r="P208" s="10">
        <f>_xlfn.XLOOKUP($E208,'Raw Data'!$E:$E,'Raw Data'!P:P,"ERROR",0,1)</f>
        <v>0</v>
      </c>
      <c r="Q208" s="9">
        <f>_xlfn.XLOOKUP($E208,'Raw Data'!$E:$E,'Raw Data'!Q:Q,"ERROR",0,1)</f>
        <v>200</v>
      </c>
      <c r="R208" s="9" t="str">
        <f>_xlfn.XLOOKUP($E208,'Raw Data'!$E:$E,'Raw Data'!R:R,"ERROR",0,1)</f>
        <v>ml</v>
      </c>
      <c r="S208" s="5" t="str">
        <f t="array" ref="S208">_xlfn.IFS(AND(T208&gt;0,T208&lt;=0.05),"0 to 0.05",AND(T208&gt;0.05,T208&lt;=0.1),"0.05 to 0.1",AND(T208&gt;0.1,T208&lt;=0.2),"0.1 to 0.2",AND(T208&gt;0.2,T208&lt;=0.3),"0.2 to 0.3",AND(T208&gt;0.3,T208&lt;=0.4),"0.3 to 0.4",AND(T208&gt;0.4,T208&lt;=0.5),"0.4 to 0.5",AND(T208&gt;0.5,T208&lt;=0.75),"0.5 to 0.75",AND(T208&gt;0.75,T208&lt;=1),"0.75 to 1",AND(T208&gt;1,T208&lt;=2),"1 to 2",AND(T208&gt;2,T208&lt;=3),"2 to 3",AND(T208&gt;3,T208&lt;=4),"3 to 4",AND(T208&gt;4,T208&lt;=5),"4 to 5",AND(T208&gt;5,T208&lt;=10),"5 to 10",T208&gt;10,"10+")</f>
        <v>0.5 to 0.75</v>
      </c>
      <c r="T208" s="10">
        <f>_xlfn.XLOOKUP($E208,'Raw Data'!$E:$E,'Raw Data'!T:T,"ERROR",0,1)</f>
        <v>0.500267142654177</v>
      </c>
      <c r="U208" s="15" t="str">
        <f t="array" ref="U208">_xlfn.IFS(AND(V208&gt;0,V208&lt;=0.05),"0 to 0.05",AND(V208&gt;0.05,V208&lt;=0.1),"0.05 to 0.1",AND(V208&gt;0.1,V208&lt;=0.2),"0.1 to 0.2",AND(V208&gt;0.2,V208&lt;=0.3),"0.2 to 0.3",AND(V208&gt;0.3,V208&lt;=0.4),"0.3 to 0.4",AND(V208&gt;0.4,V208&lt;=0.5),"0.4 to 0.5",AND(V208&gt;0.5,V208&lt;=0.75),"0.5 to 0.75",AND(V208&gt;0.75,V208&lt;=1),"0.75 to 1",AND(V208&gt;1,V208&lt;=2),"1 to 2",AND(V208&gt;2,V208&lt;=3),"2 to 3",AND(V208&gt;3,V208&lt;=4),"3 to 4",AND(V208&gt;4,V208&lt;=5),"4 to 5",AND(V208&gt;5,V208&lt;=10),"5 to 10",V208&gt;10,"10+")</f>
        <v>0.1 to 0.2</v>
      </c>
      <c r="V208" s="10">
        <f>_xlfn.XLOOKUP($E208,'Raw Data'!$E:$E,'Raw Data'!V:V,"ERROR",0,1)</f>
        <v>0.135072128516628</v>
      </c>
      <c r="W208" s="15" t="str">
        <f t="array" ref="W208">_xlfn.IFS(AND(X208&gt;0,X208&lt;=0.05),"0 to 0.05",AND(X208&gt;0.05,X208&lt;=0.1),"0.05 to 0.1",AND(X208&gt;0.1,X208&lt;=0.2),"0.1 to 0.2",AND(X208&gt;0.2,X208&lt;=0.3),"0.2 to 0.3",AND(X208&gt;0.3,X208&lt;=0.4),"0.3 to 0.4",AND(X208&gt;0.4,X208&lt;=0.5),"0.4 to 0.5",AND(X208&gt;0.5,X208&lt;=0.75),"0.5 to 0.75",AND(X208&gt;0.75,X208&lt;=1),"0.75 to 1",AND(X208&gt;1,X208&lt;=2),"1 to 2",AND(X208&gt;2,X208&lt;=3),"2 to 3",AND(X208&gt;3,X208&lt;=4),"3 to 4",AND(X208&gt;4,X208&lt;=5),"4 to 5",AND(X208&gt;5,X208&lt;=10),"5 to 10",X208&gt;10,"10+")</f>
        <v>0.1 to 0.2</v>
      </c>
      <c r="X208" s="16">
        <f t="shared" si="8"/>
        <v>0.135072128516628</v>
      </c>
      <c r="Y208" s="5" t="str">
        <f t="array" ref="Y208">_xlfn.IFS(AND(Z208&gt;0,Z208&lt;=1),"0 to 1",AND(Z208&gt;1,Z208&lt;=2),"1 to 2",AND(Z208&gt;2,Z208&lt;=4),"2 to 4",AND(Z208&gt;4,Z208&lt;=6),"4 to 6",AND(Z208&gt;6,Z208&lt;=8),"6 to 8",AND(Z208&gt;8,Z208&lt;=10),"8 to 10",AND(Z208&gt;10,Z208&lt;=15),"10 to 15",AND(Z208&gt;15,Z208&lt;=20),"15 to 20",AND(Z208&gt;20,Z208&lt;=25),"20 to 25",AND(Z208&gt;25,Z208&lt;=30),"25 to 30",AND(Z208&gt;30,Z208&lt;=40),"30 to 40",AND(Z208&gt;40,Z208&lt;=50),"40 to 50",Z208&gt;50,"50+")</f>
        <v>6 to 8</v>
      </c>
      <c r="Z208" s="9">
        <f>_xlfn.XLOOKUP($E208,'Raw Data'!$E:$E,'Raw Data'!Z:Z,"ERROR",0,1)</f>
        <v>6.76</v>
      </c>
      <c r="AA208" s="9" t="str">
        <f>_xlfn.XLOOKUP($E208,'Raw Data'!$E:$E,'Raw Data'!AA:AA,"ERROR",0,1)</f>
        <v>oz</v>
      </c>
    </row>
    <row r="209" hidden="1" spans="1:27">
      <c r="A209" s="5" t="str">
        <f>_xlfn.XLOOKUP($E209,'Raw Data'!$E:$E,'Raw Data'!A:A,"ERROR",0,1)</f>
        <v>AE</v>
      </c>
      <c r="B209" s="5" t="str">
        <f>_xlfn.XLOOKUP($E209,'Raw Data'!$E:$E,'Raw Data'!B:B,"ERROR",0,1)</f>
        <v>Hair Mousses</v>
      </c>
      <c r="C209" s="5" t="str">
        <f>_xlfn.XLOOKUP($E209,'Raw Data'!$E:$E,'Raw Data'!C:C,"ERROR",0,1)</f>
        <v>vichy</v>
      </c>
      <c r="D209" s="5" t="str">
        <f>_xlfn.XLOOKUP($E209,'Raw Data'!$E:$E,'Raw Data'!D:D,"ERROR",0,1)</f>
        <v>www.amazon.ae/dp/B0013J8ARW</v>
      </c>
      <c r="E209" s="5" t="s">
        <v>408</v>
      </c>
      <c r="F209" s="9" t="str">
        <f>_xlfn.XLOOKUP($E209,'Raw Data'!$E:$E,'Raw Data'!F:F,"ERROR",0,1)</f>
        <v>VICHY HOMME  mousse  Ã  raser anti-irritations 200 ml</v>
      </c>
      <c r="G209" s="10">
        <f>_xlfn.XLOOKUP($E209,'Raw Data'!$E:$E,'Raw Data'!G:G,"ERROR",0,1)</f>
        <v>4</v>
      </c>
      <c r="H209" s="9">
        <f>_xlfn.XLOOKUP($E209,'Raw Data'!$E:$E,'Raw Data'!H:H,"ERROR",0,1)</f>
        <v>248.78</v>
      </c>
      <c r="I209" s="9">
        <f>_xlfn.XLOOKUP($E209,'Raw Data'!$E:$E,'Raw Data'!I:I,"ERROR",0,1)</f>
        <v>0.000333071915123883</v>
      </c>
      <c r="J209" s="9" t="str">
        <f>_xlfn.XLOOKUP($E209,'Raw Data'!$E:$E,'Raw Data'!J:J,"ERROR",0,1)</f>
        <v>No</v>
      </c>
      <c r="K209" s="14" t="str">
        <f t="array" ref="K209">_xlfn.IFS(AND(L209&gt;0,L209&lt;=5),"0 to 5",AND(L209&gt;5,L209&lt;=10),"5 to 10",AND(L209&gt;10,L209&lt;=15),"10 to 15",AND(L209&gt;15,L209&lt;=20),"15 to 20",AND(L209&gt;20,L209&lt;=30),"20 to 30",AND(L209&gt;30,L209&lt;=40),"30 to 40",AND(L209&gt;40,L209&lt;=50),"40 to 50",AND(L209&gt;50,L209&lt;=75),"50 to 75",AND(L209&gt;75,L209&lt;=100),"75 to 100",AND(L209&gt;100,L209&lt;=150),"100 to 150",AND(L209&gt;150,L209&lt;=200),"150 to 200",AND(L209&gt;200,L209&lt;=250),"200 to 250",AND(L209&gt;250,L209&lt;=300),"250 to 300",AND(L209&gt;300,L209&lt;=400),"300 to 400",AND(L209&gt;400,L209&lt;=500),"400 to 500",L209&gt;500,"500+")</f>
        <v>75 to 100</v>
      </c>
      <c r="L209" s="9">
        <f>_xlfn.XLOOKUP($E209,'Raw Data'!$E:$E,'Raw Data'!L:L,"ERROR",0,1)</f>
        <v>77.51</v>
      </c>
      <c r="M209" s="14" t="str">
        <f t="array" ref="M209">_xlfn.IFS(AND(N209&gt;0,N209&lt;=5),"0 to 5",AND(N209&gt;5,N209&lt;=10),"5 to 10",AND(N209&gt;10,N209&lt;=15),"10 to 15",AND(N209&gt;15,N209&lt;=20),"15 to 20",AND(N209&gt;20,N209&lt;=30),"20 to 30",AND(N209&gt;30,N209&lt;=40),"30 to 40",AND(N209&gt;40,N209&lt;=50),"40 to 50",AND(N209&gt;50,N209&lt;=75),"50 to 75",AND(N209&gt;75,N209&lt;=100),"75 to 100",AND(N209&gt;100,N209&lt;=150),"100 to 150",AND(N209&gt;150,N209&lt;=200),"150 to 200",AND(N209&gt;200,N209&lt;=250),"200 to 250",AND(N209&gt;250,N209&lt;=300),"250 to 300",AND(N209&gt;300,N209&lt;=400),"300 to 400",AND(N209&gt;400,N209&lt;=500),"400 to 500",N209&gt;500,"500+")</f>
        <v>100 to 150</v>
      </c>
      <c r="N209" s="9">
        <f>_xlfn.XLOOKUP($E209,'Raw Data'!$E:$E,'Raw Data'!N:N,"ERROR",0,1)</f>
        <v>124.45</v>
      </c>
      <c r="O209" s="14" t="str">
        <f t="array" ref="O209">_xlfn.IFS(P209=0,"No Discount",AND(P209&gt;0,P209&lt;=0.02),"0% to 2%",AND(P209&gt;0.02,P209&lt;=0.04),"2% to 4%",AND(P209&gt;0.04,P209&lt;=0.06),"4% to 6%",AND(P209&gt;0.06,P209&lt;=0.08),"6% to 8%",AND(P209&gt;0.08,P209&lt;=0.1),"8% to 10%",AND(P209&gt;0.1,P209&lt;=0.15),"10% to 15%",AND(P209&gt;0.15,P209&lt;=0.2),"15% to 20%",AND(P209&gt;0.2,P209&lt;=0.25),"20% to 25%",AND(P209&gt;0.25,P209&lt;=0.3),"25% to 30%",AND(P209&gt;0.3,P209&lt;=0.4),"30% to 40%",AND(P209&gt;0.4,P209&lt;=0.5),"40% to 50%",AND(P209&gt;0.5,P209&lt;=0.75),"50% to 75%",AND(P209&gt;0.75,P209&lt;=1),"75% to 100%")</f>
        <v>30% to 40%</v>
      </c>
      <c r="P209" s="10">
        <f>_xlfn.XLOOKUP($E209,'Raw Data'!$E:$E,'Raw Data'!P:P,"ERROR",0,1)</f>
        <v>0.377179590196866</v>
      </c>
      <c r="Q209" s="9">
        <f>_xlfn.XLOOKUP($E209,'Raw Data'!$E:$E,'Raw Data'!Q:Q,"ERROR",0,1)</f>
        <v>200</v>
      </c>
      <c r="R209" s="9" t="str">
        <f>_xlfn.XLOOKUP($E209,'Raw Data'!$E:$E,'Raw Data'!R:R,"ERROR",0,1)</f>
        <v>ml</v>
      </c>
      <c r="S209" s="5" t="str">
        <f t="array" ref="S209">_xlfn.IFS(AND(T209&gt;0,T209&lt;=0.05),"0 to 0.05",AND(T209&gt;0.05,T209&lt;=0.1),"0.05 to 0.1",AND(T209&gt;0.1,T209&lt;=0.2),"0.1 to 0.2",AND(T209&gt;0.2,T209&lt;=0.3),"0.2 to 0.3",AND(T209&gt;0.3,T209&lt;=0.4),"0.3 to 0.4",AND(T209&gt;0.4,T209&lt;=0.5),"0.4 to 0.5",AND(T209&gt;0.5,T209&lt;=0.75),"0.5 to 0.75",AND(T209&gt;0.75,T209&lt;=1),"0.75 to 1",AND(T209&gt;1,T209&lt;=2),"1 to 2",AND(T209&gt;2,T209&lt;=3),"2 to 3",AND(T209&gt;3,T209&lt;=4),"3 to 4",AND(T209&gt;4,T209&lt;=5),"4 to 5",AND(T209&gt;5,T209&lt;=10),"5 to 10",T209&gt;10,"10+")</f>
        <v>0.3 to 0.4</v>
      </c>
      <c r="T209" s="10">
        <f>_xlfn.XLOOKUP($E209,'Raw Data'!$E:$E,'Raw Data'!T:T,"ERROR",0,1)</f>
        <v>0.387757062271253</v>
      </c>
      <c r="U209" s="15" t="str">
        <f t="array" ref="U209">_xlfn.IFS(AND(V209&gt;0,V209&lt;=0.05),"0 to 0.05",AND(V209&gt;0.05,V209&lt;=0.1),"0.05 to 0.1",AND(V209&gt;0.1,V209&lt;=0.2),"0.1 to 0.2",AND(V209&gt;0.2,V209&lt;=0.3),"0.2 to 0.3",AND(V209&gt;0.3,V209&lt;=0.4),"0.3 to 0.4",AND(V209&gt;0.4,V209&lt;=0.5),"0.4 to 0.5",AND(V209&gt;0.5,V209&lt;=0.75),"0.5 to 0.75",AND(V209&gt;0.75,V209&lt;=1),"0.75 to 1",AND(V209&gt;1,V209&lt;=2),"1 to 2",AND(V209&gt;2,V209&lt;=3),"2 to 3",AND(V209&gt;3,V209&lt;=4),"3 to 4",AND(V209&gt;4,V209&lt;=5),"4 to 5",AND(V209&gt;5,V209&lt;=10),"5 to 10",V209&gt;10,"10+")</f>
        <v>0.1 to 0.2</v>
      </c>
      <c r="V209" s="10">
        <f>_xlfn.XLOOKUP($E209,'Raw Data'!$E:$E,'Raw Data'!V:V,"ERROR",0,1)</f>
        <v>0.168097263938943</v>
      </c>
      <c r="W209" s="15" t="str">
        <f t="array" ref="W209">_xlfn.IFS(AND(X209&gt;0,X209&lt;=0.05),"0 to 0.05",AND(X209&gt;0.05,X209&lt;=0.1),"0.05 to 0.1",AND(X209&gt;0.1,X209&lt;=0.2),"0.1 to 0.2",AND(X209&gt;0.2,X209&lt;=0.3),"0.2 to 0.3",AND(X209&gt;0.3,X209&lt;=0.4),"0.3 to 0.4",AND(X209&gt;0.4,X209&lt;=0.5),"0.4 to 0.5",AND(X209&gt;0.5,X209&lt;=0.75),"0.5 to 0.75",AND(X209&gt;0.75,X209&lt;=1),"0.75 to 1",AND(X209&gt;1,X209&lt;=2),"1 to 2",AND(X209&gt;2,X209&lt;=3),"2 to 3",AND(X209&gt;3,X209&lt;=4),"3 to 4",AND(X209&gt;4,X209&lt;=5),"4 to 5",AND(X209&gt;5,X209&lt;=10),"5 to 10",X209&gt;10,"10+")</f>
        <v>0.1 to 0.2</v>
      </c>
      <c r="X209" s="16">
        <f t="shared" si="8"/>
        <v>0.104694406813238</v>
      </c>
      <c r="Y209" s="5" t="str">
        <f t="array" ref="Y209">_xlfn.IFS(AND(Z209&gt;0,Z209&lt;=1),"0 to 1",AND(Z209&gt;1,Z209&lt;=2),"1 to 2",AND(Z209&gt;2,Z209&lt;=4),"2 to 4",AND(Z209&gt;4,Z209&lt;=6),"4 to 6",AND(Z209&gt;6,Z209&lt;=8),"6 to 8",AND(Z209&gt;8,Z209&lt;=10),"8 to 10",AND(Z209&gt;10,Z209&lt;=15),"10 to 15",AND(Z209&gt;15,Z209&lt;=20),"15 to 20",AND(Z209&gt;20,Z209&lt;=25),"20 to 25",AND(Z209&gt;25,Z209&lt;=30),"25 to 30",AND(Z209&gt;30,Z209&lt;=40),"30 to 40",AND(Z209&gt;40,Z209&lt;=50),"40 to 50",Z209&gt;50,"50+")</f>
        <v>6 to 8</v>
      </c>
      <c r="Z209" s="9">
        <f>_xlfn.XLOOKUP($E209,'Raw Data'!$E:$E,'Raw Data'!Z:Z,"ERROR",0,1)</f>
        <v>6.76</v>
      </c>
      <c r="AA209" s="9" t="str">
        <f>_xlfn.XLOOKUP($E209,'Raw Data'!$E:$E,'Raw Data'!AA:AA,"ERROR",0,1)</f>
        <v>oz</v>
      </c>
    </row>
    <row r="210" hidden="1" spans="1:27">
      <c r="A210" s="5" t="str">
        <f>_xlfn.XLOOKUP($E210,'Raw Data'!$E:$E,'Raw Data'!A:A,"ERROR",0,1)</f>
        <v>AE</v>
      </c>
      <c r="B210" s="5" t="str">
        <f>_xlfn.XLOOKUP($E210,'Raw Data'!$E:$E,'Raw Data'!B:B,"ERROR",0,1)</f>
        <v>Hair Mousses</v>
      </c>
      <c r="C210" s="5" t="str">
        <f>_xlfn.XLOOKUP($E210,'Raw Data'!$E:$E,'Raw Data'!C:C,"ERROR",0,1)</f>
        <v>l'oreal paris</v>
      </c>
      <c r="D210" s="5" t="str">
        <f>_xlfn.XLOOKUP($E210,'Raw Data'!$E:$E,'Raw Data'!D:D,"ERROR",0,1)</f>
        <v>www.amazon.ae/dp/B01EJ8T9UA</v>
      </c>
      <c r="E210" s="5" t="s">
        <v>409</v>
      </c>
      <c r="F210" s="9" t="str">
        <f>_xlfn.XLOOKUP($E210,'Raw Data'!$E:$E,'Raw Data'!F:F,"ERROR",0,1)</f>
        <v>L'OrÃ©al Elnett CrÃ¨me De Mousse Volume Strong Hold, 200ml</v>
      </c>
      <c r="G210" s="10">
        <f>_xlfn.XLOOKUP($E210,'Raw Data'!$E:$E,'Raw Data'!G:G,"ERROR",0,1)</f>
        <v>5</v>
      </c>
      <c r="H210" s="9">
        <f>_xlfn.XLOOKUP($E210,'Raw Data'!$E:$E,'Raw Data'!H:H,"ERROR",0,1)</f>
        <v>247.54</v>
      </c>
      <c r="I210" s="9">
        <f>_xlfn.XLOOKUP($E210,'Raw Data'!$E:$E,'Raw Data'!I:I,"ERROR",0,1)</f>
        <v>0.000331411776950583</v>
      </c>
      <c r="J210" s="9" t="str">
        <f>_xlfn.XLOOKUP($E210,'Raw Data'!$E:$E,'Raw Data'!J:J,"ERROR",0,1)</f>
        <v>No</v>
      </c>
      <c r="K210" s="14" t="str">
        <f t="array" ref="K210">_xlfn.IFS(AND(L210&gt;0,L210&lt;=5),"0 to 5",AND(L210&gt;5,L210&lt;=10),"5 to 10",AND(L210&gt;10,L210&lt;=15),"10 to 15",AND(L210&gt;15,L210&lt;=20),"15 to 20",AND(L210&gt;20,L210&lt;=30),"20 to 30",AND(L210&gt;30,L210&lt;=40),"30 to 40",AND(L210&gt;40,L210&lt;=50),"40 to 50",AND(L210&gt;50,L210&lt;=75),"50 to 75",AND(L210&gt;75,L210&lt;=100),"75 to 100",AND(L210&gt;100,L210&lt;=150),"100 to 150",AND(L210&gt;150,L210&lt;=200),"150 to 200",AND(L210&gt;200,L210&lt;=250),"200 to 250",AND(L210&gt;250,L210&lt;=300),"250 to 300",AND(L210&gt;300,L210&lt;=400),"300 to 400",AND(L210&gt;400,L210&lt;=500),"400 to 500",L210&gt;500,"500+")</f>
        <v>50 to 75</v>
      </c>
      <c r="L210" s="9">
        <f>_xlfn.XLOOKUP($E210,'Raw Data'!$E:$E,'Raw Data'!L:L,"ERROR",0,1)</f>
        <v>59.84</v>
      </c>
      <c r="M210" s="14" t="str">
        <f t="array" ref="M210">_xlfn.IFS(AND(N210&gt;0,N210&lt;=5),"0 to 5",AND(N210&gt;5,N210&lt;=10),"5 to 10",AND(N210&gt;10,N210&lt;=15),"10 to 15",AND(N210&gt;15,N210&lt;=20),"15 to 20",AND(N210&gt;20,N210&lt;=30),"20 to 30",AND(N210&gt;30,N210&lt;=40),"30 to 40",AND(N210&gt;40,N210&lt;=50),"40 to 50",AND(N210&gt;50,N210&lt;=75),"50 to 75",AND(N210&gt;75,N210&lt;=100),"75 to 100",AND(N210&gt;100,N210&lt;=150),"100 to 150",AND(N210&gt;150,N210&lt;=200),"150 to 200",AND(N210&gt;200,N210&lt;=250),"200 to 250",AND(N210&gt;250,N210&lt;=300),"250 to 300",AND(N210&gt;300,N210&lt;=400),"300 to 400",AND(N210&gt;400,N210&lt;=500),"400 to 500",N210&gt;500,"500+")</f>
        <v>50 to 75</v>
      </c>
      <c r="N210" s="9">
        <f>_xlfn.XLOOKUP($E210,'Raw Data'!$E:$E,'Raw Data'!N:N,"ERROR",0,1)</f>
        <v>66.85</v>
      </c>
      <c r="O210" s="14" t="str">
        <f t="array" ref="O210">_xlfn.IFS(P210=0,"No Discount",AND(P210&gt;0,P210&lt;=0.02),"0% to 2%",AND(P210&gt;0.02,P210&lt;=0.04),"2% to 4%",AND(P210&gt;0.04,P210&lt;=0.06),"4% to 6%",AND(P210&gt;0.06,P210&lt;=0.08),"6% to 8%",AND(P210&gt;0.08,P210&lt;=0.1),"8% to 10%",AND(P210&gt;0.1,P210&lt;=0.15),"10% to 15%",AND(P210&gt;0.15,P210&lt;=0.2),"15% to 20%",AND(P210&gt;0.2,P210&lt;=0.25),"20% to 25%",AND(P210&gt;0.25,P210&lt;=0.3),"25% to 30%",AND(P210&gt;0.3,P210&lt;=0.4),"30% to 40%",AND(P210&gt;0.4,P210&lt;=0.5),"40% to 50%",AND(P210&gt;0.5,P210&lt;=0.75),"50% to 75%",AND(P210&gt;0.75,P210&lt;=1),"75% to 100%")</f>
        <v>10% to 15%</v>
      </c>
      <c r="P210" s="10">
        <f>_xlfn.XLOOKUP($E210,'Raw Data'!$E:$E,'Raw Data'!P:P,"ERROR",0,1)</f>
        <v>0.104861630516081</v>
      </c>
      <c r="Q210" s="9">
        <f>_xlfn.XLOOKUP($E210,'Raw Data'!$E:$E,'Raw Data'!Q:Q,"ERROR",0,1)</f>
        <v>200</v>
      </c>
      <c r="R210" s="9" t="str">
        <f>_xlfn.XLOOKUP($E210,'Raw Data'!$E:$E,'Raw Data'!R:R,"ERROR",0,1)</f>
        <v>ml</v>
      </c>
      <c r="S210" s="5" t="str">
        <f t="array" ref="S210">_xlfn.IFS(AND(T210&gt;0,T210&lt;=0.05),"0 to 0.05",AND(T210&gt;0.05,T210&lt;=0.1),"0.05 to 0.1",AND(T210&gt;0.1,T210&lt;=0.2),"0.1 to 0.2",AND(T210&gt;0.2,T210&lt;=0.3),"0.2 to 0.3",AND(T210&gt;0.3,T210&lt;=0.4),"0.3 to 0.4",AND(T210&gt;0.4,T210&lt;=0.5),"0.4 to 0.5",AND(T210&gt;0.5,T210&lt;=0.75),"0.5 to 0.75",AND(T210&gt;0.75,T210&lt;=1),"0.75 to 1",AND(T210&gt;1,T210&lt;=2),"1 to 2",AND(T210&gt;2,T210&lt;=3),"2 to 3",AND(T210&gt;3,T210&lt;=4),"3 to 4",AND(T210&gt;4,T210&lt;=5),"4 to 5",AND(T210&gt;5,T210&lt;=10),"5 to 10",T210&gt;10,"10+")</f>
        <v>0.2 to 0.3</v>
      </c>
      <c r="T210" s="10">
        <f>_xlfn.XLOOKUP($E210,'Raw Data'!$E:$E,'Raw Data'!T:T,"ERROR",0,1)</f>
        <v>0.29935985816426</v>
      </c>
      <c r="U210" s="15" t="str">
        <f t="array" ref="U210">_xlfn.IFS(AND(V210&gt;0,V210&lt;=0.05),"0 to 0.05",AND(V210&gt;0.05,V210&lt;=0.1),"0.05 to 0.1",AND(V210&gt;0.1,V210&lt;=0.2),"0.1 to 0.2",AND(V210&gt;0.2,V210&lt;=0.3),"0.2 to 0.3",AND(V210&gt;0.3,V210&lt;=0.4),"0.3 to 0.4",AND(V210&gt;0.4,V210&lt;=0.5),"0.4 to 0.5",AND(V210&gt;0.5,V210&lt;=0.75),"0.5 to 0.75",AND(V210&gt;0.75,V210&lt;=1),"0.75 to 1",AND(V210&gt;1,V210&lt;=2),"1 to 2",AND(V210&gt;2,V210&lt;=3),"2 to 3",AND(V210&gt;3,V210&lt;=4),"3 to 4",AND(V210&gt;4,V210&lt;=5),"4 to 5",AND(V210&gt;5,V210&lt;=10),"5 to 10",V210&gt;10,"10+")</f>
        <v>0.05 to 0.1</v>
      </c>
      <c r="V210" s="10">
        <f>_xlfn.XLOOKUP($E210,'Raw Data'!$E:$E,'Raw Data'!V:V,"ERROR",0,1)</f>
        <v>0.0902957179133657</v>
      </c>
      <c r="W210" s="15" t="str">
        <f t="array" ref="W210">_xlfn.IFS(AND(X210&gt;0,X210&lt;=0.05),"0 to 0.05",AND(X210&gt;0.05,X210&lt;=0.1),"0.05 to 0.1",AND(X210&gt;0.1,X210&lt;=0.2),"0.1 to 0.2",AND(X210&gt;0.2,X210&lt;=0.3),"0.2 to 0.3",AND(X210&gt;0.3,X210&lt;=0.4),"0.3 to 0.4",AND(X210&gt;0.4,X210&lt;=0.5),"0.4 to 0.5",AND(X210&gt;0.5,X210&lt;=0.75),"0.5 to 0.75",AND(X210&gt;0.75,X210&lt;=1),"0.75 to 1",AND(X210&gt;1,X210&lt;=2),"1 to 2",AND(X210&gt;2,X210&lt;=3),"2 to 3",AND(X210&gt;3,X210&lt;=4),"3 to 4",AND(X210&gt;4,X210&lt;=5),"4 to 5",AND(X210&gt;5,X210&lt;=10),"5 to 10",X210&gt;10,"10+")</f>
        <v>0.05 to 0.1</v>
      </c>
      <c r="X210" s="16">
        <f t="shared" si="8"/>
        <v>0.0808271617043501</v>
      </c>
      <c r="Y210" s="5" t="str">
        <f t="array" ref="Y210">_xlfn.IFS(AND(Z210&gt;0,Z210&lt;=1),"0 to 1",AND(Z210&gt;1,Z210&lt;=2),"1 to 2",AND(Z210&gt;2,Z210&lt;=4),"2 to 4",AND(Z210&gt;4,Z210&lt;=6),"4 to 6",AND(Z210&gt;6,Z210&lt;=8),"6 to 8",AND(Z210&gt;8,Z210&lt;=10),"8 to 10",AND(Z210&gt;10,Z210&lt;=15),"10 to 15",AND(Z210&gt;15,Z210&lt;=20),"15 to 20",AND(Z210&gt;20,Z210&lt;=25),"20 to 25",AND(Z210&gt;25,Z210&lt;=30),"25 to 30",AND(Z210&gt;30,Z210&lt;=40),"30 to 40",AND(Z210&gt;40,Z210&lt;=50),"40 to 50",Z210&gt;50,"50+")</f>
        <v>6 to 8</v>
      </c>
      <c r="Z210" s="9">
        <f>_xlfn.XLOOKUP($E210,'Raw Data'!$E:$E,'Raw Data'!Z:Z,"ERROR",0,1)</f>
        <v>6.76</v>
      </c>
      <c r="AA210" s="9" t="str">
        <f>_xlfn.XLOOKUP($E210,'Raw Data'!$E:$E,'Raw Data'!AA:AA,"ERROR",0,1)</f>
        <v>oz</v>
      </c>
    </row>
    <row r="211" hidden="1" spans="1:27">
      <c r="A211" s="5" t="str">
        <f>_xlfn.XLOOKUP($E211,'Raw Data'!$E:$E,'Raw Data'!A:A,"ERROR",0,1)</f>
        <v>AE</v>
      </c>
      <c r="B211" s="5" t="str">
        <f>_xlfn.XLOOKUP($E211,'Raw Data'!$E:$E,'Raw Data'!B:B,"ERROR",0,1)</f>
        <v>Hair Mousses</v>
      </c>
      <c r="C211" s="5" t="str">
        <f>_xlfn.XLOOKUP($E211,'Raw Data'!$E:$E,'Raw Data'!C:C,"ERROR",0,1)</f>
        <v>wodemate</v>
      </c>
      <c r="D211" s="5" t="str">
        <f>_xlfn.XLOOKUP($E211,'Raw Data'!$E:$E,'Raw Data'!D:D,"ERROR",0,1)</f>
        <v>www.amazon.ae/dp/B09VRXCSTV</v>
      </c>
      <c r="E211" s="5" t="s">
        <v>410</v>
      </c>
      <c r="F211" s="9" t="str">
        <f>_xlfn.XLOOKUP($E211,'Raw Data'!$E:$E,'Raw Data'!F:F,"ERROR",0,1)</f>
        <v>wodemate Lace Tint Mousse, Tinting Foam, Melting Hair Mousse for Your Lace Wig and All Hair Types (Medium Brown)</v>
      </c>
      <c r="G211" s="10">
        <f>_xlfn.XLOOKUP($E211,'Raw Data'!$E:$E,'Raw Data'!G:G,"ERROR",0,1)</f>
        <v>4</v>
      </c>
      <c r="H211" s="9">
        <f>_xlfn.XLOOKUP($E211,'Raw Data'!$E:$E,'Raw Data'!H:H,"ERROR",0,1)</f>
        <v>246.65</v>
      </c>
      <c r="I211" s="9">
        <f>_xlfn.XLOOKUP($E211,'Raw Data'!$E:$E,'Raw Data'!I:I,"ERROR",0,1)</f>
        <v>0.000330220226164908</v>
      </c>
      <c r="J211" s="9" t="str">
        <f>_xlfn.XLOOKUP($E211,'Raw Data'!$E:$E,'Raw Data'!J:J,"ERROR",0,1)</f>
        <v>No</v>
      </c>
      <c r="K211" s="14" t="str">
        <f t="array" ref="K211">_xlfn.IFS(AND(L211&gt;0,L211&lt;=5),"0 to 5",AND(L211&gt;5,L211&lt;=10),"5 to 10",AND(L211&gt;10,L211&lt;=15),"10 to 15",AND(L211&gt;15,L211&lt;=20),"15 to 20",AND(L211&gt;20,L211&lt;=30),"20 to 30",AND(L211&gt;30,L211&lt;=40),"30 to 40",AND(L211&gt;40,L211&lt;=50),"40 to 50",AND(L211&gt;50,L211&lt;=75),"50 to 75",AND(L211&gt;75,L211&lt;=100),"75 to 100",AND(L211&gt;100,L211&lt;=150),"100 to 150",AND(L211&gt;150,L211&lt;=200),"150 to 200",AND(L211&gt;200,L211&lt;=250),"200 to 250",AND(L211&gt;250,L211&lt;=300),"250 to 300",AND(L211&gt;300,L211&lt;=400),"300 to 400",AND(L211&gt;400,L211&lt;=500),"400 to 500",L211&gt;500,"500+")</f>
        <v>50 to 75</v>
      </c>
      <c r="L211" s="9">
        <f>_xlfn.XLOOKUP($E211,'Raw Data'!$E:$E,'Raw Data'!L:L,"ERROR",0,1)</f>
        <v>63.91</v>
      </c>
      <c r="M211" s="14" t="str">
        <f t="array" ref="M211">_xlfn.IFS(AND(N211&gt;0,N211&lt;=5),"0 to 5",AND(N211&gt;5,N211&lt;=10),"5 to 10",AND(N211&gt;10,N211&lt;=15),"10 to 15",AND(N211&gt;15,N211&lt;=20),"15 to 20",AND(N211&gt;20,N211&lt;=30),"20 to 30",AND(N211&gt;30,N211&lt;=40),"30 to 40",AND(N211&gt;40,N211&lt;=50),"40 to 50",AND(N211&gt;50,N211&lt;=75),"50 to 75",AND(N211&gt;75,N211&lt;=100),"75 to 100",AND(N211&gt;100,N211&lt;=150),"100 to 150",AND(N211&gt;150,N211&lt;=200),"150 to 200",AND(N211&gt;200,N211&lt;=250),"200 to 250",AND(N211&gt;250,N211&lt;=300),"250 to 300",AND(N211&gt;300,N211&lt;=400),"300 to 400",AND(N211&gt;400,N211&lt;=500),"400 to 500",N211&gt;500,"500+")</f>
        <v>75 to 100</v>
      </c>
      <c r="N211" s="9">
        <f>_xlfn.XLOOKUP($E211,'Raw Data'!$E:$E,'Raw Data'!N:N,"ERROR",0,1)</f>
        <v>77.52</v>
      </c>
      <c r="O211" s="14" t="str">
        <f t="array" ref="O211">_xlfn.IFS(P211=0,"No Discount",AND(P211&gt;0,P211&lt;=0.02),"0% to 2%",AND(P211&gt;0.02,P211&lt;=0.04),"2% to 4%",AND(P211&gt;0.04,P211&lt;=0.06),"4% to 6%",AND(P211&gt;0.06,P211&lt;=0.08),"6% to 8%",AND(P211&gt;0.08,P211&lt;=0.1),"8% to 10%",AND(P211&gt;0.1,P211&lt;=0.15),"10% to 15%",AND(P211&gt;0.15,P211&lt;=0.2),"15% to 20%",AND(P211&gt;0.2,P211&lt;=0.25),"20% to 25%",AND(P211&gt;0.25,P211&lt;=0.3),"25% to 30%",AND(P211&gt;0.3,P211&lt;=0.4),"30% to 40%",AND(P211&gt;0.4,P211&lt;=0.5),"40% to 50%",AND(P211&gt;0.5,P211&lt;=0.75),"50% to 75%",AND(P211&gt;0.75,P211&lt;=1),"75% to 100%")</f>
        <v>15% to 20%</v>
      </c>
      <c r="P211" s="10">
        <f>_xlfn.XLOOKUP($E211,'Raw Data'!$E:$E,'Raw Data'!P:P,"ERROR",0,1)</f>
        <v>0.175567595459236</v>
      </c>
      <c r="Q211" s="9">
        <f>_xlfn.XLOOKUP($E211,'Raw Data'!$E:$E,'Raw Data'!Q:Q,"ERROR",0,1)</f>
        <v>0</v>
      </c>
      <c r="R211" s="9">
        <f>_xlfn.XLOOKUP($E211,'Raw Data'!$E:$E,'Raw Data'!R:R,"ERROR",0,1)</f>
        <v>0</v>
      </c>
      <c r="S211" s="5" t="e">
        <f t="array" ref="S211">_xlfn.IFS(AND(T211&gt;0,T211&lt;=0.05),"0 to 0.05",AND(T211&gt;0.05,T211&lt;=0.1),"0.05 to 0.1",AND(T211&gt;0.1,T211&lt;=0.2),"0.1 to 0.2",AND(T211&gt;0.2,T211&lt;=0.3),"0.2 to 0.3",AND(T211&gt;0.3,T211&lt;=0.4),"0.3 to 0.4",AND(T211&gt;0.4,T211&lt;=0.5),"0.4 to 0.5",AND(T211&gt;0.5,T211&lt;=0.75),"0.5 to 0.75",AND(T211&gt;0.75,T211&lt;=1),"0.75 to 1",AND(T211&gt;1,T211&lt;=2),"1 to 2",AND(T211&gt;2,T211&lt;=3),"2 to 3",AND(T211&gt;3,T211&lt;=4),"3 to 4",AND(T211&gt;4,T211&lt;=5),"4 to 5",AND(T211&gt;5,T211&lt;=10),"5 to 10",T211&gt;10,"10+")</f>
        <v>#N/A</v>
      </c>
      <c r="T211" s="10">
        <f>_xlfn.XLOOKUP($E211,'Raw Data'!$E:$E,'Raw Data'!T:T,"ERROR",0,1)</f>
        <v>0</v>
      </c>
      <c r="U211" s="15" t="e">
        <f t="array" ref="U211">_xlfn.IFS(AND(V211&gt;0,V211&lt;=0.05),"0 to 0.05",AND(V211&gt;0.05,V211&lt;=0.1),"0.05 to 0.1",AND(V211&gt;0.1,V211&lt;=0.2),"0.1 to 0.2",AND(V211&gt;0.2,V211&lt;=0.3),"0.2 to 0.3",AND(V211&gt;0.3,V211&lt;=0.4),"0.3 to 0.4",AND(V211&gt;0.4,V211&lt;=0.5),"0.4 to 0.5",AND(V211&gt;0.5,V211&lt;=0.75),"0.5 to 0.75",AND(V211&gt;0.75,V211&lt;=1),"0.75 to 1",AND(V211&gt;1,V211&lt;=2),"1 to 2",AND(V211&gt;2,V211&lt;=3),"2 to 3",AND(V211&gt;3,V211&lt;=4),"3 to 4",AND(V211&gt;4,V211&lt;=5),"4 to 5",AND(V211&gt;5,V211&lt;=10),"5 to 10",V211&gt;10,"10+")</f>
        <v>#N/A</v>
      </c>
      <c r="V211" s="10">
        <f>_xlfn.XLOOKUP($E211,'Raw Data'!$E:$E,'Raw Data'!V:V,"ERROR",0,1)</f>
        <v>0</v>
      </c>
      <c r="W211" s="15" t="e">
        <f t="array" ref="W211">_xlfn.IFS(AND(X211&gt;0,X211&lt;=0.05),"0 to 0.05",AND(X211&gt;0.05,X211&lt;=0.1),"0.05 to 0.1",AND(X211&gt;0.1,X211&lt;=0.2),"0.1 to 0.2",AND(X211&gt;0.2,X211&lt;=0.3),"0.2 to 0.3",AND(X211&gt;0.3,X211&lt;=0.4),"0.3 to 0.4",AND(X211&gt;0.4,X211&lt;=0.5),"0.4 to 0.5",AND(X211&gt;0.5,X211&lt;=0.75),"0.5 to 0.75",AND(X211&gt;0.75,X211&lt;=1),"0.75 to 1",AND(X211&gt;1,X211&lt;=2),"1 to 2",AND(X211&gt;2,X211&lt;=3),"2 to 3",AND(X211&gt;3,X211&lt;=4),"3 to 4",AND(X211&gt;4,X211&lt;=5),"4 to 5",AND(X211&gt;5,X211&lt;=10),"5 to 10",X211&gt;10,"10+")</f>
        <v>#DIV/0!</v>
      </c>
      <c r="X211" s="16" t="e">
        <f t="shared" si="8"/>
        <v>#DIV/0!</v>
      </c>
      <c r="Y211" s="5" t="e">
        <f t="array" ref="Y211">_xlfn.IFS(AND(Z211&gt;0,Z211&lt;=1),"0 to 1",AND(Z211&gt;1,Z211&lt;=2),"1 to 2",AND(Z211&gt;2,Z211&lt;=4),"2 to 4",AND(Z211&gt;4,Z211&lt;=6),"4 to 6",AND(Z211&gt;6,Z211&lt;=8),"6 to 8",AND(Z211&gt;8,Z211&lt;=10),"8 to 10",AND(Z211&gt;10,Z211&lt;=15),"10 to 15",AND(Z211&gt;15,Z211&lt;=20),"15 to 20",AND(Z211&gt;20,Z211&lt;=25),"20 to 25",AND(Z211&gt;25,Z211&lt;=30),"25 to 30",AND(Z211&gt;30,Z211&lt;=40),"30 to 40",AND(Z211&gt;40,Z211&lt;=50),"40 to 50",Z211&gt;50,"50+")</f>
        <v>#N/A</v>
      </c>
      <c r="Z211" s="9">
        <f>_xlfn.XLOOKUP($E211,'Raw Data'!$E:$E,'Raw Data'!Z:Z,"ERROR",0,1)</f>
        <v>0</v>
      </c>
      <c r="AA211" s="9">
        <f>_xlfn.XLOOKUP($E211,'Raw Data'!$E:$E,'Raw Data'!AA:AA,"ERROR",0,1)</f>
        <v>0</v>
      </c>
    </row>
    <row r="212" hidden="1" spans="1:27">
      <c r="A212" s="5" t="str">
        <f>_xlfn.XLOOKUP($E212,'Raw Data'!$E:$E,'Raw Data'!A:A,"ERROR",0,1)</f>
        <v>AE</v>
      </c>
      <c r="B212" s="5" t="str">
        <f>_xlfn.XLOOKUP($E212,'Raw Data'!$E:$E,'Raw Data'!B:B,"ERROR",0,1)</f>
        <v>Hair Mousses</v>
      </c>
      <c r="C212" s="5" t="str">
        <f>_xlfn.XLOOKUP($E212,'Raw Data'!$E:$E,'Raw Data'!C:C,"ERROR",0,1)</f>
        <v>Johnny's Chop Shop</v>
      </c>
      <c r="D212" s="5" t="str">
        <f>_xlfn.XLOOKUP($E212,'Raw Data'!$E:$E,'Raw Data'!D:D,"ERROR",0,1)</f>
        <v>www.amazon.ae/dp/B08FK87MZT</v>
      </c>
      <c r="E212" s="5" t="s">
        <v>411</v>
      </c>
      <c r="F212" s="9" t="str">
        <f>_xlfn.XLOOKUP($E212,'Raw Data'!$E:$E,'Raw Data'!F:F,"ERROR",0,1)</f>
        <v>Johnny's Chop Shop Max Up Volume Mousse 150ml</v>
      </c>
      <c r="G212" s="10">
        <f>_xlfn.XLOOKUP($E212,'Raw Data'!$E:$E,'Raw Data'!G:G,"ERROR",0,1)</f>
        <v>3</v>
      </c>
      <c r="H212" s="9">
        <f>_xlfn.XLOOKUP($E212,'Raw Data'!$E:$E,'Raw Data'!H:H,"ERROR",0,1)</f>
        <v>243.63</v>
      </c>
      <c r="I212" s="9">
        <f>_xlfn.XLOOKUP($E212,'Raw Data'!$E:$E,'Raw Data'!I:I,"ERROR",0,1)</f>
        <v>0.000326176986420257</v>
      </c>
      <c r="J212" s="9" t="str">
        <f>_xlfn.XLOOKUP($E212,'Raw Data'!$E:$E,'Raw Data'!J:J,"ERROR",0,1)</f>
        <v>No</v>
      </c>
      <c r="K212" s="14" t="str">
        <f t="array" ref="K212">_xlfn.IFS(AND(L212&gt;0,L212&lt;=5),"0 to 5",AND(L212&gt;5,L212&lt;=10),"5 to 10",AND(L212&gt;10,L212&lt;=15),"10 to 15",AND(L212&gt;15,L212&lt;=20),"15 to 20",AND(L212&gt;20,L212&lt;=30),"20 to 30",AND(L212&gt;30,L212&lt;=40),"30 to 40",AND(L212&gt;40,L212&lt;=50),"40 to 50",AND(L212&gt;50,L212&lt;=75),"50 to 75",AND(L212&gt;75,L212&lt;=100),"75 to 100",AND(L212&gt;100,L212&lt;=150),"100 to 150",AND(L212&gt;150,L212&lt;=200),"150 to 200",AND(L212&gt;200,L212&lt;=250),"200 to 250",AND(L212&gt;250,L212&lt;=300),"250 to 300",AND(L212&gt;300,L212&lt;=400),"300 to 400",AND(L212&gt;400,L212&lt;=500),"400 to 500",L212&gt;500,"500+")</f>
        <v>100 to 150</v>
      </c>
      <c r="L212" s="9">
        <f>_xlfn.XLOOKUP($E212,'Raw Data'!$E:$E,'Raw Data'!L:L,"ERROR",0,1)</f>
        <v>115.76</v>
      </c>
      <c r="M212" s="14" t="str">
        <f t="array" ref="M212">_xlfn.IFS(AND(N212&gt;0,N212&lt;=5),"0 to 5",AND(N212&gt;5,N212&lt;=10),"5 to 10",AND(N212&gt;10,N212&lt;=15),"10 to 15",AND(N212&gt;15,N212&lt;=20),"15 to 20",AND(N212&gt;20,N212&lt;=30),"20 to 30",AND(N212&gt;30,N212&lt;=40),"30 to 40",AND(N212&gt;40,N212&lt;=50),"40 to 50",AND(N212&gt;50,N212&lt;=75),"50 to 75",AND(N212&gt;75,N212&lt;=100),"75 to 100",AND(N212&gt;100,N212&lt;=150),"100 to 150",AND(N212&gt;150,N212&lt;=200),"150 to 200",AND(N212&gt;200,N212&lt;=250),"200 to 250",AND(N212&gt;250,N212&lt;=300),"250 to 300",AND(N212&gt;300,N212&lt;=400),"300 to 400",AND(N212&gt;400,N212&lt;=500),"400 to 500",N212&gt;500,"500+")</f>
        <v>100 to 150</v>
      </c>
      <c r="N212" s="9">
        <f>_xlfn.XLOOKUP($E212,'Raw Data'!$E:$E,'Raw Data'!N:N,"ERROR",0,1)</f>
        <v>117.24</v>
      </c>
      <c r="O212" s="14" t="str">
        <f t="array" ref="O212">_xlfn.IFS(P212=0,"No Discount",AND(P212&gt;0,P212&lt;=0.02),"0% to 2%",AND(P212&gt;0.02,P212&lt;=0.04),"2% to 4%",AND(P212&gt;0.04,P212&lt;=0.06),"4% to 6%",AND(P212&gt;0.06,P212&lt;=0.08),"6% to 8%",AND(P212&gt;0.08,P212&lt;=0.1),"8% to 10%",AND(P212&gt;0.1,P212&lt;=0.15),"10% to 15%",AND(P212&gt;0.15,P212&lt;=0.2),"15% to 20%",AND(P212&gt;0.2,P212&lt;=0.25),"20% to 25%",AND(P212&gt;0.25,P212&lt;=0.3),"25% to 30%",AND(P212&gt;0.3,P212&lt;=0.4),"30% to 40%",AND(P212&gt;0.4,P212&lt;=0.5),"40% to 50%",AND(P212&gt;0.5,P212&lt;=0.75),"50% to 75%",AND(P212&gt;0.75,P212&lt;=1),"75% to 100%")</f>
        <v>0% to 2%</v>
      </c>
      <c r="P212" s="10">
        <f>_xlfn.XLOOKUP($E212,'Raw Data'!$E:$E,'Raw Data'!P:P,"ERROR",0,1)</f>
        <v>0.0126236779256226</v>
      </c>
      <c r="Q212" s="9">
        <f>_xlfn.XLOOKUP($E212,'Raw Data'!$E:$E,'Raw Data'!Q:Q,"ERROR",0,1)</f>
        <v>150</v>
      </c>
      <c r="R212" s="9" t="str">
        <f>_xlfn.XLOOKUP($E212,'Raw Data'!$E:$E,'Raw Data'!R:R,"ERROR",0,1)</f>
        <v>ml</v>
      </c>
      <c r="S212" s="5" t="str">
        <f t="array" ref="S212">_xlfn.IFS(AND(T212&gt;0,T212&lt;=0.05),"0 to 0.05",AND(T212&gt;0.05,T212&lt;=0.1),"0.05 to 0.1",AND(T212&gt;0.1,T212&lt;=0.2),"0.1 to 0.2",AND(T212&gt;0.2,T212&lt;=0.3),"0.2 to 0.3",AND(T212&gt;0.3,T212&lt;=0.4),"0.3 to 0.4",AND(T212&gt;0.4,T212&lt;=0.5),"0.4 to 0.5",AND(T212&gt;0.5,T212&lt;=0.75),"0.5 to 0.75",AND(T212&gt;0.75,T212&lt;=1),"0.75 to 1",AND(T212&gt;1,T212&lt;=2),"1 to 2",AND(T212&gt;2,T212&lt;=3),"2 to 3",AND(T212&gt;3,T212&lt;=4),"3 to 4",AND(T212&gt;4,T212&lt;=5),"4 to 5",AND(T212&gt;5,T212&lt;=10),"5 to 10",T212&gt;10,"10+")</f>
        <v>0.75 to 1</v>
      </c>
      <c r="T212" s="10">
        <f>_xlfn.XLOOKUP($E212,'Raw Data'!$E:$E,'Raw Data'!T:T,"ERROR",0,1)</f>
        <v>0.772145659115301</v>
      </c>
      <c r="U212" s="15" t="str">
        <f t="array" ref="U212">_xlfn.IFS(AND(V212&gt;0,V212&lt;=0.05),"0 to 0.05",AND(V212&gt;0.05,V212&lt;=0.1),"0.05 to 0.1",AND(V212&gt;0.1,V212&lt;=0.2),"0.1 to 0.2",AND(V212&gt;0.2,V212&lt;=0.3),"0.2 to 0.3",AND(V212&gt;0.3,V212&lt;=0.4),"0.3 to 0.4",AND(V212&gt;0.4,V212&lt;=0.5),"0.4 to 0.5",AND(V212&gt;0.5,V212&lt;=0.75),"0.5 to 0.75",AND(V212&gt;0.75,V212&lt;=1),"0.75 to 1",AND(V212&gt;1,V212&lt;=2),"1 to 2",AND(V212&gt;2,V212&lt;=3),"2 to 3",AND(V212&gt;3,V212&lt;=4),"3 to 4",AND(V212&gt;4,V212&lt;=5),"4 to 5",AND(V212&gt;5,V212&lt;=10),"5 to 10",V212&gt;10,"10+")</f>
        <v>0.2 to 0.3</v>
      </c>
      <c r="V212" s="10">
        <f>_xlfn.XLOOKUP($E212,'Raw Data'!$E:$E,'Raw Data'!V:V,"ERROR",0,1)</f>
        <v>0.211144751297193</v>
      </c>
      <c r="W212" s="15" t="str">
        <f t="array" ref="W212">_xlfn.IFS(AND(X212&gt;0,X212&lt;=0.05),"0 to 0.05",AND(X212&gt;0.05,X212&lt;=0.1),"0.05 to 0.1",AND(X212&gt;0.1,X212&lt;=0.2),"0.1 to 0.2",AND(X212&gt;0.2,X212&lt;=0.3),"0.2 to 0.3",AND(X212&gt;0.3,X212&lt;=0.4),"0.3 to 0.4",AND(X212&gt;0.4,X212&lt;=0.5),"0.4 to 0.5",AND(X212&gt;0.5,X212&lt;=0.75),"0.5 to 0.75",AND(X212&gt;0.75,X212&lt;=1),"0.75 to 1",AND(X212&gt;1,X212&lt;=2),"1 to 2",AND(X212&gt;2,X212&lt;=3),"2 to 3",AND(X212&gt;3,X212&lt;=4),"3 to 4",AND(X212&gt;4,X212&lt;=5),"4 to 5",AND(X212&gt;5,X212&lt;=10),"5 to 10",X212&gt;10,"10+")</f>
        <v>0.2 to 0.3</v>
      </c>
      <c r="X212" s="16">
        <f t="shared" si="8"/>
        <v>0.208479327961131</v>
      </c>
      <c r="Y212" s="5" t="str">
        <f t="array" ref="Y212">_xlfn.IFS(AND(Z212&gt;0,Z212&lt;=1),"0 to 1",AND(Z212&gt;1,Z212&lt;=2),"1 to 2",AND(Z212&gt;2,Z212&lt;=4),"2 to 4",AND(Z212&gt;4,Z212&lt;=6),"4 to 6",AND(Z212&gt;6,Z212&lt;=8),"6 to 8",AND(Z212&gt;8,Z212&lt;=10),"8 to 10",AND(Z212&gt;10,Z212&lt;=15),"10 to 15",AND(Z212&gt;15,Z212&lt;=20),"15 to 20",AND(Z212&gt;20,Z212&lt;=25),"20 to 25",AND(Z212&gt;25,Z212&lt;=30),"25 to 30",AND(Z212&gt;30,Z212&lt;=40),"30 to 40",AND(Z212&gt;40,Z212&lt;=50),"40 to 50",Z212&gt;50,"50+")</f>
        <v>4 to 6</v>
      </c>
      <c r="Z212" s="9">
        <f>_xlfn.XLOOKUP($E212,'Raw Data'!$E:$E,'Raw Data'!Z:Z,"ERROR",0,1)</f>
        <v>5.07</v>
      </c>
      <c r="AA212" s="9" t="str">
        <f>_xlfn.XLOOKUP($E212,'Raw Data'!$E:$E,'Raw Data'!AA:AA,"ERROR",0,1)</f>
        <v>oz</v>
      </c>
    </row>
    <row r="213" hidden="1" spans="1:27">
      <c r="A213" s="5" t="str">
        <f>_xlfn.XLOOKUP($E213,'Raw Data'!$E:$E,'Raw Data'!A:A,"ERROR",0,1)</f>
        <v>AE</v>
      </c>
      <c r="B213" s="5" t="str">
        <f>_xlfn.XLOOKUP($E213,'Raw Data'!$E:$E,'Raw Data'!B:B,"ERROR",0,1)</f>
        <v>Hair Mousses</v>
      </c>
      <c r="C213" s="5" t="str">
        <f>_xlfn.XLOOKUP($E213,'Raw Data'!$E:$E,'Raw Data'!C:C,"ERROR",0,1)</f>
        <v>douxo</v>
      </c>
      <c r="D213" s="5" t="str">
        <f>_xlfn.XLOOKUP($E213,'Raw Data'!$E:$E,'Raw Data'!D:D,"ERROR",0,1)</f>
        <v>www.amazon.ae/dp/B088HHFDLT</v>
      </c>
      <c r="E213" s="5" t="s">
        <v>412</v>
      </c>
      <c r="F213" s="9" t="str">
        <f>_xlfn.XLOOKUP($E213,'Raw Data'!$E:$E,'Raw Data'!F:F,"ERROR",0,1)</f>
        <v>DOUXO S3 SEB - Mousse - Dog &amp; Cat Hygiene - Oily skin - Flaky Skin - Anti-odour and Antidandruff - Hypoallergenic fragrance - Veterinary Recommended - 150ml</v>
      </c>
      <c r="G213" s="10">
        <f>_xlfn.XLOOKUP($E213,'Raw Data'!$E:$E,'Raw Data'!G:G,"ERROR",0,1)</f>
        <v>4</v>
      </c>
      <c r="H213" s="9">
        <f>_xlfn.XLOOKUP($E213,'Raw Data'!$E:$E,'Raw Data'!H:H,"ERROR",0,1)</f>
        <v>242.58</v>
      </c>
      <c r="I213" s="9">
        <f>_xlfn.XLOOKUP($E213,'Raw Data'!$E:$E,'Raw Data'!I:I,"ERROR",0,1)</f>
        <v>0.000324771224257382</v>
      </c>
      <c r="J213" s="9" t="str">
        <f>_xlfn.XLOOKUP($E213,'Raw Data'!$E:$E,'Raw Data'!J:J,"ERROR",0,1)</f>
        <v>No</v>
      </c>
      <c r="K213" s="14" t="str">
        <f t="array" ref="K213">_xlfn.IFS(AND(L213&gt;0,L213&lt;=5),"0 to 5",AND(L213&gt;5,L213&lt;=10),"5 to 10",AND(L213&gt;10,L213&lt;=15),"10 to 15",AND(L213&gt;15,L213&lt;=20),"15 to 20",AND(L213&gt;20,L213&lt;=30),"20 to 30",AND(L213&gt;30,L213&lt;=40),"30 to 40",AND(L213&gt;40,L213&lt;=50),"40 to 50",AND(L213&gt;50,L213&lt;=75),"50 to 75",AND(L213&gt;75,L213&lt;=100),"75 to 100",AND(L213&gt;100,L213&lt;=150),"100 to 150",AND(L213&gt;150,L213&lt;=200),"150 to 200",AND(L213&gt;200,L213&lt;=250),"200 to 250",AND(L213&gt;250,L213&lt;=300),"250 to 300",AND(L213&gt;300,L213&lt;=400),"300 to 400",AND(L213&gt;400,L213&lt;=500),"400 to 500",L213&gt;500,"500+")</f>
        <v>50 to 75</v>
      </c>
      <c r="L213" s="9">
        <f>_xlfn.XLOOKUP($E213,'Raw Data'!$E:$E,'Raw Data'!L:L,"ERROR",0,1)</f>
        <v>63.07</v>
      </c>
      <c r="M213" s="14" t="str">
        <f t="array" ref="M213">_xlfn.IFS(AND(N213&gt;0,N213&lt;=5),"0 to 5",AND(N213&gt;5,N213&lt;=10),"5 to 10",AND(N213&gt;10,N213&lt;=15),"10 to 15",AND(N213&gt;15,N213&lt;=20),"15 to 20",AND(N213&gt;20,N213&lt;=30),"20 to 30",AND(N213&gt;30,N213&lt;=40),"30 to 40",AND(N213&gt;40,N213&lt;=50),"40 to 50",AND(N213&gt;50,N213&lt;=75),"50 to 75",AND(N213&gt;75,N213&lt;=100),"75 to 100",AND(N213&gt;100,N213&lt;=150),"100 to 150",AND(N213&gt;150,N213&lt;=200),"150 to 200",AND(N213&gt;200,N213&lt;=250),"200 to 250",AND(N213&gt;250,N213&lt;=300),"250 to 300",AND(N213&gt;300,N213&lt;=400),"300 to 400",AND(N213&gt;400,N213&lt;=500),"400 to 500",N213&gt;500,"500+")</f>
        <v>50 to 75</v>
      </c>
      <c r="N213" s="9">
        <f>_xlfn.XLOOKUP($E213,'Raw Data'!$E:$E,'Raw Data'!N:N,"ERROR",0,1)</f>
        <v>63.07</v>
      </c>
      <c r="O213" s="14" t="str">
        <f t="array" ref="O213">_xlfn.IFS(P213=0,"No Discount",AND(P213&gt;0,P213&lt;=0.02),"0% to 2%",AND(P213&gt;0.02,P213&lt;=0.04),"2% to 4%",AND(P213&gt;0.04,P213&lt;=0.06),"4% to 6%",AND(P213&gt;0.06,P213&lt;=0.08),"6% to 8%",AND(P213&gt;0.08,P213&lt;=0.1),"8% to 10%",AND(P213&gt;0.1,P213&lt;=0.15),"10% to 15%",AND(P213&gt;0.15,P213&lt;=0.2),"15% to 20%",AND(P213&gt;0.2,P213&lt;=0.25),"20% to 25%",AND(P213&gt;0.25,P213&lt;=0.3),"25% to 30%",AND(P213&gt;0.3,P213&lt;=0.4),"30% to 40%",AND(P213&gt;0.4,P213&lt;=0.5),"40% to 50%",AND(P213&gt;0.5,P213&lt;=0.75),"50% to 75%",AND(P213&gt;0.75,P213&lt;=1),"75% to 100%")</f>
        <v>No Discount</v>
      </c>
      <c r="P213" s="10">
        <f>_xlfn.XLOOKUP($E213,'Raw Data'!$E:$E,'Raw Data'!P:P,"ERROR",0,1)</f>
        <v>0</v>
      </c>
      <c r="Q213" s="9">
        <f>_xlfn.XLOOKUP($E213,'Raw Data'!$E:$E,'Raw Data'!Q:Q,"ERROR",0,1)</f>
        <v>150</v>
      </c>
      <c r="R213" s="9" t="str">
        <f>_xlfn.XLOOKUP($E213,'Raw Data'!$E:$E,'Raw Data'!R:R,"ERROR",0,1)</f>
        <v>ml</v>
      </c>
      <c r="S213" s="5" t="str">
        <f t="array" ref="S213">_xlfn.IFS(AND(T213&gt;0,T213&lt;=0.05),"0 to 0.05",AND(T213&gt;0.05,T213&lt;=0.1),"0.05 to 0.1",AND(T213&gt;0.1,T213&lt;=0.2),"0.1 to 0.2",AND(T213&gt;0.2,T213&lt;=0.3),"0.2 to 0.3",AND(T213&gt;0.3,T213&lt;=0.4),"0.3 to 0.4",AND(T213&gt;0.4,T213&lt;=0.5),"0.4 to 0.5",AND(T213&gt;0.5,T213&lt;=0.75),"0.5 to 0.75",AND(T213&gt;0.75,T213&lt;=1),"0.75 to 1",AND(T213&gt;1,T213&lt;=2),"1 to 2",AND(T213&gt;2,T213&lt;=3),"2 to 3",AND(T213&gt;3,T213&lt;=4),"3 to 4",AND(T213&gt;4,T213&lt;=5),"4 to 5",AND(T213&gt;5,T213&lt;=10),"5 to 10",T213&gt;10,"10+")</f>
        <v>0.4 to 0.5</v>
      </c>
      <c r="T213" s="10">
        <f>_xlfn.XLOOKUP($E213,'Raw Data'!$E:$E,'Raw Data'!T:T,"ERROR",0,1)</f>
        <v>0.42069131582932</v>
      </c>
      <c r="U213" s="15" t="str">
        <f t="array" ref="U213">_xlfn.IFS(AND(V213&gt;0,V213&lt;=0.05),"0 to 0.05",AND(V213&gt;0.05,V213&lt;=0.1),"0.05 to 0.1",AND(V213&gt;0.1,V213&lt;=0.2),"0.1 to 0.2",AND(V213&gt;0.2,V213&lt;=0.3),"0.2 to 0.3",AND(V213&gt;0.3,V213&lt;=0.4),"0.3 to 0.4",AND(V213&gt;0.4,V213&lt;=0.5),"0.4 to 0.5",AND(V213&gt;0.5,V213&lt;=0.75),"0.5 to 0.75",AND(V213&gt;0.75,V213&lt;=1),"0.75 to 1",AND(V213&gt;1,V213&lt;=2),"1 to 2",AND(V213&gt;2,V213&lt;=3),"2 to 3",AND(V213&gt;3,V213&lt;=4),"3 to 4",AND(V213&gt;4,V213&lt;=5),"4 to 5",AND(V213&gt;5,V213&lt;=10),"5 to 10",V213&gt;10,"10+")</f>
        <v>0.1 to 0.2</v>
      </c>
      <c r="V213" s="10">
        <f>_xlfn.XLOOKUP($E213,'Raw Data'!$E:$E,'Raw Data'!V:V,"ERROR",0,1)</f>
        <v>0.113586655273916</v>
      </c>
      <c r="W213" s="15" t="str">
        <f t="array" ref="W213">_xlfn.IFS(AND(X213&gt;0,X213&lt;=0.05),"0 to 0.05",AND(X213&gt;0.05,X213&lt;=0.1),"0.05 to 0.1",AND(X213&gt;0.1,X213&lt;=0.2),"0.1 to 0.2",AND(X213&gt;0.2,X213&lt;=0.3),"0.2 to 0.3",AND(X213&gt;0.3,X213&lt;=0.4),"0.3 to 0.4",AND(X213&gt;0.4,X213&lt;=0.5),"0.4 to 0.5",AND(X213&gt;0.5,X213&lt;=0.75),"0.5 to 0.75",AND(X213&gt;0.75,X213&lt;=1),"0.75 to 1",AND(X213&gt;1,X213&lt;=2),"1 to 2",AND(X213&gt;2,X213&lt;=3),"2 to 3",AND(X213&gt;3,X213&lt;=4),"3 to 4",AND(X213&gt;4,X213&lt;=5),"4 to 5",AND(X213&gt;5,X213&lt;=10),"5 to 10",X213&gt;10,"10+")</f>
        <v>0.1 to 0.2</v>
      </c>
      <c r="X213" s="16">
        <f t="shared" si="8"/>
        <v>0.113586655273916</v>
      </c>
      <c r="Y213" s="5" t="str">
        <f t="array" ref="Y213">_xlfn.IFS(AND(Z213&gt;0,Z213&lt;=1),"0 to 1",AND(Z213&gt;1,Z213&lt;=2),"1 to 2",AND(Z213&gt;2,Z213&lt;=4),"2 to 4",AND(Z213&gt;4,Z213&lt;=6),"4 to 6",AND(Z213&gt;6,Z213&lt;=8),"6 to 8",AND(Z213&gt;8,Z213&lt;=10),"8 to 10",AND(Z213&gt;10,Z213&lt;=15),"10 to 15",AND(Z213&gt;15,Z213&lt;=20),"15 to 20",AND(Z213&gt;20,Z213&lt;=25),"20 to 25",AND(Z213&gt;25,Z213&lt;=30),"25 to 30",AND(Z213&gt;30,Z213&lt;=40),"30 to 40",AND(Z213&gt;40,Z213&lt;=50),"40 to 50",Z213&gt;50,"50+")</f>
        <v>4 to 6</v>
      </c>
      <c r="Z213" s="9">
        <f>_xlfn.XLOOKUP($E213,'Raw Data'!$E:$E,'Raw Data'!Z:Z,"ERROR",0,1)</f>
        <v>5.07</v>
      </c>
      <c r="AA213" s="9" t="str">
        <f>_xlfn.XLOOKUP($E213,'Raw Data'!$E:$E,'Raw Data'!AA:AA,"ERROR",0,1)</f>
        <v>oz</v>
      </c>
    </row>
    <row r="214" hidden="1" spans="1:27">
      <c r="A214" s="5" t="str">
        <f>_xlfn.XLOOKUP($E214,'Raw Data'!$E:$E,'Raw Data'!A:A,"ERROR",0,1)</f>
        <v>AE</v>
      </c>
      <c r="B214" s="5" t="str">
        <f>_xlfn.XLOOKUP($E214,'Raw Data'!$E:$E,'Raw Data'!B:B,"ERROR",0,1)</f>
        <v>Hair Mousses</v>
      </c>
      <c r="C214" s="5" t="str">
        <f>_xlfn.XLOOKUP($E214,'Raw Data'!$E:$E,'Raw Data'!C:C,"ERROR",0,1)</f>
        <v>no nothing</v>
      </c>
      <c r="D214" s="5" t="str">
        <f>_xlfn.XLOOKUP($E214,'Raw Data'!$E:$E,'Raw Data'!D:D,"ERROR",0,1)</f>
        <v>www.amazon.ae/dp/B07C89VC6H</v>
      </c>
      <c r="E214" s="5" t="s">
        <v>413</v>
      </c>
      <c r="F214" s="9" t="str">
        <f>_xlfn.XLOOKUP($E214,'Raw Data'!$E:$E,'Raw Data'!F:F,"ERROR",0,1)</f>
        <v>No nothing Very Sensitive Strong Mousse - Fragrance Free, Hypoallergenic, Alcohol Free, Unscented Styling Mousse for Volume - Gluten Free, Soy Free, Paraben Free - 6.8 oz (Strong Mousse) No nothing Very Sensitive Strong Mousse - Fragrance Free, Hypoallergenic, Alcohol Free, Unscented Styling Mousse for Volume - Gluten Free, Soy Free, Paraben Free - 6.8 oz (Strong Mousse)</v>
      </c>
      <c r="G214" s="10">
        <f>_xlfn.XLOOKUP($E214,'Raw Data'!$E:$E,'Raw Data'!G:G,"ERROR",0,1)</f>
        <v>1</v>
      </c>
      <c r="H214" s="9">
        <f>_xlfn.XLOOKUP($E214,'Raw Data'!$E:$E,'Raw Data'!H:H,"ERROR",0,1)</f>
        <v>239.97</v>
      </c>
      <c r="I214" s="9">
        <f>_xlfn.XLOOKUP($E214,'Raw Data'!$E:$E,'Raw Data'!I:I,"ERROR",0,1)</f>
        <v>0.000321276901166807</v>
      </c>
      <c r="J214" s="9" t="str">
        <f>_xlfn.XLOOKUP($E214,'Raw Data'!$E:$E,'Raw Data'!J:J,"ERROR",0,1)</f>
        <v>No</v>
      </c>
      <c r="K214" s="14" t="str">
        <f t="array" ref="K214">_xlfn.IFS(AND(L214&gt;0,L214&lt;=5),"0 to 5",AND(L214&gt;5,L214&lt;=10),"5 to 10",AND(L214&gt;10,L214&lt;=15),"10 to 15",AND(L214&gt;15,L214&lt;=20),"15 to 20",AND(L214&gt;20,L214&lt;=30),"20 to 30",AND(L214&gt;30,L214&lt;=40),"30 to 40",AND(L214&gt;40,L214&lt;=50),"40 to 50",AND(L214&gt;50,L214&lt;=75),"50 to 75",AND(L214&gt;75,L214&lt;=100),"75 to 100",AND(L214&gt;100,L214&lt;=150),"100 to 150",AND(L214&gt;150,L214&lt;=200),"150 to 200",AND(L214&gt;200,L214&lt;=250),"200 to 250",AND(L214&gt;250,L214&lt;=300),"250 to 300",AND(L214&gt;300,L214&lt;=400),"300 to 400",AND(L214&gt;400,L214&lt;=500),"400 to 500",L214&gt;500,"500+")</f>
        <v>150 to 200</v>
      </c>
      <c r="L214" s="9">
        <f>_xlfn.XLOOKUP($E214,'Raw Data'!$E:$E,'Raw Data'!L:L,"ERROR",0,1)</f>
        <v>189.88</v>
      </c>
      <c r="M214" s="14" t="str">
        <f t="array" ref="M214">_xlfn.IFS(AND(N214&gt;0,N214&lt;=5),"0 to 5",AND(N214&gt;5,N214&lt;=10),"5 to 10",AND(N214&gt;10,N214&lt;=15),"10 to 15",AND(N214&gt;15,N214&lt;=20),"15 to 20",AND(N214&gt;20,N214&lt;=30),"20 to 30",AND(N214&gt;30,N214&lt;=40),"30 to 40",AND(N214&gt;40,N214&lt;=50),"40 to 50",AND(N214&gt;50,N214&lt;=75),"50 to 75",AND(N214&gt;75,N214&lt;=100),"75 to 100",AND(N214&gt;100,N214&lt;=150),"100 to 150",AND(N214&gt;150,N214&lt;=200),"150 to 200",AND(N214&gt;200,N214&lt;=250),"200 to 250",AND(N214&gt;250,N214&lt;=300),"250 to 300",AND(N214&gt;300,N214&lt;=400),"300 to 400",AND(N214&gt;400,N214&lt;=500),"400 to 500",N214&gt;500,"500+")</f>
        <v>150 to 200</v>
      </c>
      <c r="N214" s="9">
        <f>_xlfn.XLOOKUP($E214,'Raw Data'!$E:$E,'Raw Data'!N:N,"ERROR",0,1)</f>
        <v>189.88</v>
      </c>
      <c r="O214" s="14" t="str">
        <f t="array" ref="O214">_xlfn.IFS(P214=0,"No Discount",AND(P214&gt;0,P214&lt;=0.02),"0% to 2%",AND(P214&gt;0.02,P214&lt;=0.04),"2% to 4%",AND(P214&gt;0.04,P214&lt;=0.06),"4% to 6%",AND(P214&gt;0.06,P214&lt;=0.08),"6% to 8%",AND(P214&gt;0.08,P214&lt;=0.1),"8% to 10%",AND(P214&gt;0.1,P214&lt;=0.15),"10% to 15%",AND(P214&gt;0.15,P214&lt;=0.2),"15% to 20%",AND(P214&gt;0.2,P214&lt;=0.25),"20% to 25%",AND(P214&gt;0.25,P214&lt;=0.3),"25% to 30%",AND(P214&gt;0.3,P214&lt;=0.4),"30% to 40%",AND(P214&gt;0.4,P214&lt;=0.5),"40% to 50%",AND(P214&gt;0.5,P214&lt;=0.75),"50% to 75%",AND(P214&gt;0.75,P214&lt;=1),"75% to 100%")</f>
        <v>No Discount</v>
      </c>
      <c r="P214" s="10">
        <f>_xlfn.XLOOKUP($E214,'Raw Data'!$E:$E,'Raw Data'!P:P,"ERROR",0,1)</f>
        <v>0</v>
      </c>
      <c r="Q214" s="9">
        <f>_xlfn.XLOOKUP($E214,'Raw Data'!$E:$E,'Raw Data'!Q:Q,"ERROR",0,1)</f>
        <v>6.8</v>
      </c>
      <c r="R214" s="9" t="str">
        <f>_xlfn.XLOOKUP($E214,'Raw Data'!$E:$E,'Raw Data'!R:R,"ERROR",0,1)</f>
        <v>oz</v>
      </c>
      <c r="S214" s="5" t="str">
        <f t="array" ref="S214">_xlfn.IFS(AND(T214&gt;0,T214&lt;=0.05),"0 to 0.05",AND(T214&gt;0.05,T214&lt;=0.1),"0.05 to 0.1",AND(T214&gt;0.1,T214&lt;=0.2),"0.1 to 0.2",AND(T214&gt;0.2,T214&lt;=0.3),"0.2 to 0.3",AND(T214&gt;0.3,T214&lt;=0.4),"0.3 to 0.4",AND(T214&gt;0.4,T214&lt;=0.5),"0.4 to 0.5",AND(T214&gt;0.5,T214&lt;=0.75),"0.5 to 0.75",AND(T214&gt;0.75,T214&lt;=1),"0.75 to 1",AND(T214&gt;1,T214&lt;=2),"1 to 2",AND(T214&gt;2,T214&lt;=3),"2 to 3",AND(T214&gt;3,T214&lt;=4),"3 to 4",AND(T214&gt;4,T214&lt;=5),"4 to 5",AND(T214&gt;5,T214&lt;=10),"5 to 10",T214&gt;10,"10+")</f>
        <v>0.75 to 1</v>
      </c>
      <c r="T214" s="10">
        <f>_xlfn.XLOOKUP($E214,'Raw Data'!$E:$E,'Raw Data'!T:T,"ERROR",0,1)</f>
        <v>0.944319560763095</v>
      </c>
      <c r="U214" s="15" t="str">
        <f t="array" ref="U214">_xlfn.IFS(AND(V214&gt;0,V214&lt;=0.05),"0 to 0.05",AND(V214&gt;0.05,V214&lt;=0.1),"0.05 to 0.1",AND(V214&gt;0.1,V214&lt;=0.2),"0.1 to 0.2",AND(V214&gt;0.2,V214&lt;=0.3),"0.2 to 0.3",AND(V214&gt;0.3,V214&lt;=0.4),"0.3 to 0.4",AND(V214&gt;0.4,V214&lt;=0.5),"0.4 to 0.5",AND(V214&gt;0.5,V214&lt;=0.75),"0.5 to 0.75",AND(V214&gt;0.75,V214&lt;=1),"0.75 to 1",AND(V214&gt;1,V214&lt;=2),"1 to 2",AND(V214&gt;2,V214&lt;=3),"2 to 3",AND(V214&gt;3,V214&lt;=4),"3 to 4",AND(V214&gt;4,V214&lt;=5),"4 to 5",AND(V214&gt;5,V214&lt;=10),"5 to 10",V214&gt;10,"10+")</f>
        <v>0.2 to 0.3</v>
      </c>
      <c r="V214" s="10">
        <f>_xlfn.XLOOKUP($E214,'Raw Data'!$E:$E,'Raw Data'!V:V,"ERROR",0,1)</f>
        <v>0.254966281406036</v>
      </c>
      <c r="W214" s="15" t="str">
        <f t="array" ref="W214">_xlfn.IFS(AND(X214&gt;0,X214&lt;=0.05),"0 to 0.05",AND(X214&gt;0.05,X214&lt;=0.1),"0.05 to 0.1",AND(X214&gt;0.1,X214&lt;=0.2),"0.1 to 0.2",AND(X214&gt;0.2,X214&lt;=0.3),"0.2 to 0.3",AND(X214&gt;0.3,X214&lt;=0.4),"0.3 to 0.4",AND(X214&gt;0.4,X214&lt;=0.5),"0.4 to 0.5",AND(X214&gt;0.5,X214&lt;=0.75),"0.5 to 0.75",AND(X214&gt;0.75,X214&lt;=1),"0.75 to 1",AND(X214&gt;1,X214&lt;=2),"1 to 2",AND(X214&gt;2,X214&lt;=3),"2 to 3",AND(X214&gt;3,X214&lt;=4),"3 to 4",AND(X214&gt;4,X214&lt;=5),"4 to 5",AND(X214&gt;5,X214&lt;=10),"5 to 10",X214&gt;10,"10+")</f>
        <v>0.2 to 0.3</v>
      </c>
      <c r="X214" s="16">
        <f t="shared" si="8"/>
        <v>0.254966281406036</v>
      </c>
      <c r="Y214" s="5" t="str">
        <f t="array" ref="Y214">_xlfn.IFS(AND(Z214&gt;0,Z214&lt;=1),"0 to 1",AND(Z214&gt;1,Z214&lt;=2),"1 to 2",AND(Z214&gt;2,Z214&lt;=4),"2 to 4",AND(Z214&gt;4,Z214&lt;=6),"4 to 6",AND(Z214&gt;6,Z214&lt;=8),"6 to 8",AND(Z214&gt;8,Z214&lt;=10),"8 to 10",AND(Z214&gt;10,Z214&lt;=15),"10 to 15",AND(Z214&gt;15,Z214&lt;=20),"15 to 20",AND(Z214&gt;20,Z214&lt;=25),"20 to 25",AND(Z214&gt;25,Z214&lt;=30),"25 to 30",AND(Z214&gt;30,Z214&lt;=40),"30 to 40",AND(Z214&gt;40,Z214&lt;=50),"40 to 50",Z214&gt;50,"50+")</f>
        <v>6 to 8</v>
      </c>
      <c r="Z214" s="9">
        <f>_xlfn.XLOOKUP($E214,'Raw Data'!$E:$E,'Raw Data'!Z:Z,"ERROR",0,1)</f>
        <v>6.8</v>
      </c>
      <c r="AA214" s="9" t="str">
        <f>_xlfn.XLOOKUP($E214,'Raw Data'!$E:$E,'Raw Data'!AA:AA,"ERROR",0,1)</f>
        <v>oz</v>
      </c>
    </row>
    <row r="215" hidden="1" spans="1:27">
      <c r="A215" s="5" t="str">
        <f>_xlfn.XLOOKUP($E215,'Raw Data'!$E:$E,'Raw Data'!A:A,"ERROR",0,1)</f>
        <v>AE</v>
      </c>
      <c r="B215" s="5" t="str">
        <f>_xlfn.XLOOKUP($E215,'Raw Data'!$E:$E,'Raw Data'!B:B,"ERROR",0,1)</f>
        <v>Hair Mousses</v>
      </c>
      <c r="C215" s="5" t="str">
        <f>_xlfn.XLOOKUP($E215,'Raw Data'!$E:$E,'Raw Data'!C:C,"ERROR",0,1)</f>
        <v>bioearth</v>
      </c>
      <c r="D215" s="5" t="str">
        <f>_xlfn.XLOOKUP($E215,'Raw Data'!$E:$E,'Raw Data'!D:D,"ERROR",0,1)</f>
        <v>www.amazon.ae/dp/B084TR85V4</v>
      </c>
      <c r="E215" s="5" t="s">
        <v>414</v>
      </c>
      <c r="F215" s="9" t="str">
        <f>_xlfn.XLOOKUP($E215,'Raw Data'!$E:$E,'Raw Data'!F:F,"ERROR",0,1)</f>
        <v>BIOEARTH Styling Foam Curly &amp; Wavy Hair - 150 ml</v>
      </c>
      <c r="G215" s="10">
        <f>_xlfn.XLOOKUP($E215,'Raw Data'!$E:$E,'Raw Data'!G:G,"ERROR",0,1)</f>
        <v>4</v>
      </c>
      <c r="H215" s="9">
        <f>_xlfn.XLOOKUP($E215,'Raw Data'!$E:$E,'Raw Data'!H:H,"ERROR",0,1)</f>
        <v>235.29</v>
      </c>
      <c r="I215" s="9">
        <f>_xlfn.XLOOKUP($E215,'Raw Data'!$E:$E,'Raw Data'!I:I,"ERROR",0,1)</f>
        <v>0.000315011218383706</v>
      </c>
      <c r="J215" s="9" t="str">
        <f>_xlfn.XLOOKUP($E215,'Raw Data'!$E:$E,'Raw Data'!J:J,"ERROR",0,1)</f>
        <v>No</v>
      </c>
      <c r="K215" s="14" t="str">
        <f t="array" ref="K215">_xlfn.IFS(AND(L215&gt;0,L215&lt;=5),"0 to 5",AND(L215&gt;5,L215&lt;=10),"5 to 10",AND(L215&gt;10,L215&lt;=15),"10 to 15",AND(L215&gt;15,L215&lt;=20),"15 to 20",AND(L215&gt;20,L215&lt;=30),"20 to 30",AND(L215&gt;30,L215&lt;=40),"30 to 40",AND(L215&gt;40,L215&lt;=50),"40 to 50",AND(L215&gt;50,L215&lt;=75),"50 to 75",AND(L215&gt;75,L215&lt;=100),"75 to 100",AND(L215&gt;100,L215&lt;=150),"100 to 150",AND(L215&gt;150,L215&lt;=200),"150 to 200",AND(L215&gt;200,L215&lt;=250),"200 to 250",AND(L215&gt;250,L215&lt;=300),"250 to 300",AND(L215&gt;300,L215&lt;=400),"300 to 400",AND(L215&gt;400,L215&lt;=500),"400 to 500",L215&gt;500,"500+")</f>
        <v>50 to 75</v>
      </c>
      <c r="L215" s="9">
        <f>_xlfn.XLOOKUP($E215,'Raw Data'!$E:$E,'Raw Data'!L:L,"ERROR",0,1)</f>
        <v>60.13</v>
      </c>
      <c r="M215" s="14" t="str">
        <f t="array" ref="M215">_xlfn.IFS(AND(N215&gt;0,N215&lt;=5),"0 to 5",AND(N215&gt;5,N215&lt;=10),"5 to 10",AND(N215&gt;10,N215&lt;=15),"10 to 15",AND(N215&gt;15,N215&lt;=20),"15 to 20",AND(N215&gt;20,N215&lt;=30),"20 to 30",AND(N215&gt;30,N215&lt;=40),"30 to 40",AND(N215&gt;40,N215&lt;=50),"40 to 50",AND(N215&gt;50,N215&lt;=75),"50 to 75",AND(N215&gt;75,N215&lt;=100),"75 to 100",AND(N215&gt;100,N215&lt;=150),"100 to 150",AND(N215&gt;150,N215&lt;=200),"150 to 200",AND(N215&gt;200,N215&lt;=250),"200 to 250",AND(N215&gt;250,N215&lt;=300),"250 to 300",AND(N215&gt;300,N215&lt;=400),"300 to 400",AND(N215&gt;400,N215&lt;=500),"400 to 500",N215&gt;500,"500+")</f>
        <v>50 to 75</v>
      </c>
      <c r="N215" s="9">
        <f>_xlfn.XLOOKUP($E215,'Raw Data'!$E:$E,'Raw Data'!N:N,"ERROR",0,1)</f>
        <v>60.13</v>
      </c>
      <c r="O215" s="14" t="str">
        <f t="array" ref="O215">_xlfn.IFS(P215=0,"No Discount",AND(P215&gt;0,P215&lt;=0.02),"0% to 2%",AND(P215&gt;0.02,P215&lt;=0.04),"2% to 4%",AND(P215&gt;0.04,P215&lt;=0.06),"4% to 6%",AND(P215&gt;0.06,P215&lt;=0.08),"6% to 8%",AND(P215&gt;0.08,P215&lt;=0.1),"8% to 10%",AND(P215&gt;0.1,P215&lt;=0.15),"10% to 15%",AND(P215&gt;0.15,P215&lt;=0.2),"15% to 20%",AND(P215&gt;0.2,P215&lt;=0.25),"20% to 25%",AND(P215&gt;0.25,P215&lt;=0.3),"25% to 30%",AND(P215&gt;0.3,P215&lt;=0.4),"30% to 40%",AND(P215&gt;0.4,P215&lt;=0.5),"40% to 50%",AND(P215&gt;0.5,P215&lt;=0.75),"50% to 75%",AND(P215&gt;0.75,P215&lt;=1),"75% to 100%")</f>
        <v>No Discount</v>
      </c>
      <c r="P215" s="10">
        <f>_xlfn.XLOOKUP($E215,'Raw Data'!$E:$E,'Raw Data'!P:P,"ERROR",0,1)</f>
        <v>0</v>
      </c>
      <c r="Q215" s="9">
        <f>_xlfn.XLOOKUP($E215,'Raw Data'!$E:$E,'Raw Data'!Q:Q,"ERROR",0,1)</f>
        <v>150</v>
      </c>
      <c r="R215" s="9" t="str">
        <f>_xlfn.XLOOKUP($E215,'Raw Data'!$E:$E,'Raw Data'!R:R,"ERROR",0,1)</f>
        <v>ml</v>
      </c>
      <c r="S215" s="5" t="str">
        <f t="array" ref="S215">_xlfn.IFS(AND(T215&gt;0,T215&lt;=0.05),"0 to 0.05",AND(T215&gt;0.05,T215&lt;=0.1),"0.05 to 0.1",AND(T215&gt;0.1,T215&lt;=0.2),"0.1 to 0.2",AND(T215&gt;0.2,T215&lt;=0.3),"0.2 to 0.3",AND(T215&gt;0.3,T215&lt;=0.4),"0.3 to 0.4",AND(T215&gt;0.4,T215&lt;=0.5),"0.4 to 0.5",AND(T215&gt;0.5,T215&lt;=0.75),"0.5 to 0.75",AND(T215&gt;0.75,T215&lt;=1),"0.75 to 1",AND(T215&gt;1,T215&lt;=2),"1 to 2",AND(T215&gt;2,T215&lt;=3),"2 to 3",AND(T215&gt;3,T215&lt;=4),"3 to 4",AND(T215&gt;4,T215&lt;=5),"4 to 5",AND(T215&gt;5,T215&lt;=10),"5 to 10",T215&gt;10,"10+")</f>
        <v>0.4 to 0.5</v>
      </c>
      <c r="T215" s="10">
        <f>_xlfn.XLOOKUP($E215,'Raw Data'!$E:$E,'Raw Data'!T:T,"ERROR",0,1)</f>
        <v>0.401080843837276</v>
      </c>
      <c r="U215" s="15" t="str">
        <f t="array" ref="U215">_xlfn.IFS(AND(V215&gt;0,V215&lt;=0.05),"0 to 0.05",AND(V215&gt;0.05,V215&lt;=0.1),"0.05 to 0.1",AND(V215&gt;0.1,V215&lt;=0.2),"0.1 to 0.2",AND(V215&gt;0.2,V215&lt;=0.3),"0.2 to 0.3",AND(V215&gt;0.3,V215&lt;=0.4),"0.3 to 0.4",AND(V215&gt;0.4,V215&lt;=0.5),"0.4 to 0.5",AND(V215&gt;0.5,V215&lt;=0.75),"0.5 to 0.75",AND(V215&gt;0.75,V215&lt;=1),"0.75 to 1",AND(V215&gt;1,V215&lt;=2),"1 to 2",AND(V215&gt;2,V215&lt;=3),"2 to 3",AND(V215&gt;3,V215&lt;=4),"3 to 4",AND(V215&gt;4,V215&lt;=5),"4 to 5",AND(V215&gt;5,V215&lt;=10),"5 to 10",V215&gt;10,"10+")</f>
        <v>0.1 to 0.2</v>
      </c>
      <c r="V215" s="10">
        <f>_xlfn.XLOOKUP($E215,'Raw Data'!$E:$E,'Raw Data'!V:V,"ERROR",0,1)</f>
        <v>0.108291827836064</v>
      </c>
      <c r="W215" s="15" t="str">
        <f t="array" ref="W215">_xlfn.IFS(AND(X215&gt;0,X215&lt;=0.05),"0 to 0.05",AND(X215&gt;0.05,X215&lt;=0.1),"0.05 to 0.1",AND(X215&gt;0.1,X215&lt;=0.2),"0.1 to 0.2",AND(X215&gt;0.2,X215&lt;=0.3),"0.2 to 0.3",AND(X215&gt;0.3,X215&lt;=0.4),"0.3 to 0.4",AND(X215&gt;0.4,X215&lt;=0.5),"0.4 to 0.5",AND(X215&gt;0.5,X215&lt;=0.75),"0.5 to 0.75",AND(X215&gt;0.75,X215&lt;=1),"0.75 to 1",AND(X215&gt;1,X215&lt;=2),"1 to 2",AND(X215&gt;2,X215&lt;=3),"2 to 3",AND(X215&gt;3,X215&lt;=4),"3 to 4",AND(X215&gt;4,X215&lt;=5),"4 to 5",AND(X215&gt;5,X215&lt;=10),"5 to 10",X215&gt;10,"10+")</f>
        <v>0.1 to 0.2</v>
      </c>
      <c r="X215" s="16">
        <f t="shared" si="8"/>
        <v>0.108291827836064</v>
      </c>
      <c r="Y215" s="5" t="str">
        <f t="array" ref="Y215">_xlfn.IFS(AND(Z215&gt;0,Z215&lt;=1),"0 to 1",AND(Z215&gt;1,Z215&lt;=2),"1 to 2",AND(Z215&gt;2,Z215&lt;=4),"2 to 4",AND(Z215&gt;4,Z215&lt;=6),"4 to 6",AND(Z215&gt;6,Z215&lt;=8),"6 to 8",AND(Z215&gt;8,Z215&lt;=10),"8 to 10",AND(Z215&gt;10,Z215&lt;=15),"10 to 15",AND(Z215&gt;15,Z215&lt;=20),"15 to 20",AND(Z215&gt;20,Z215&lt;=25),"20 to 25",AND(Z215&gt;25,Z215&lt;=30),"25 to 30",AND(Z215&gt;30,Z215&lt;=40),"30 to 40",AND(Z215&gt;40,Z215&lt;=50),"40 to 50",Z215&gt;50,"50+")</f>
        <v>4 to 6</v>
      </c>
      <c r="Z215" s="9">
        <f>_xlfn.XLOOKUP($E215,'Raw Data'!$E:$E,'Raw Data'!Z:Z,"ERROR",0,1)</f>
        <v>5.07</v>
      </c>
      <c r="AA215" s="9" t="str">
        <f>_xlfn.XLOOKUP($E215,'Raw Data'!$E:$E,'Raw Data'!AA:AA,"ERROR",0,1)</f>
        <v>oz</v>
      </c>
    </row>
    <row r="216" hidden="1" spans="1:27">
      <c r="A216" s="5" t="str">
        <f>_xlfn.XLOOKUP($E216,'Raw Data'!$E:$E,'Raw Data'!A:A,"ERROR",0,1)</f>
        <v>AE</v>
      </c>
      <c r="B216" s="5" t="str">
        <f>_xlfn.XLOOKUP($E216,'Raw Data'!$E:$E,'Raw Data'!B:B,"ERROR",0,1)</f>
        <v>Hair Mousses</v>
      </c>
      <c r="C216" s="5" t="str">
        <f>_xlfn.XLOOKUP($E216,'Raw Data'!$E:$E,'Raw Data'!C:C,"ERROR",0,1)</f>
        <v>Aussie</v>
      </c>
      <c r="D216" s="5" t="str">
        <f>_xlfn.XLOOKUP($E216,'Raw Data'!$E:$E,'Raw Data'!D:D,"ERROR",0,1)</f>
        <v>www.amazon.ae/dp/B000NFEWN8</v>
      </c>
      <c r="E216" s="5" t="s">
        <v>415</v>
      </c>
      <c r="F216" s="9" t="str">
        <f>_xlfn.XLOOKUP($E216,'Raw Data'!$E:$E,'Raw Data'!F:F,"ERROR",0,1)</f>
        <v>Aussie Instant Freeze Sculpting Mousse 24 Hour Maximum Hold 6 oz (Pack of 3) Aussie Instant Freeze Sculpting Mousse 24 Hour Maximum Hold 6 oz (Pack of 3)</v>
      </c>
      <c r="G216" s="10">
        <f>_xlfn.XLOOKUP($E216,'Raw Data'!$E:$E,'Raw Data'!G:G,"ERROR",0,1)</f>
        <v>1</v>
      </c>
      <c r="H216" s="9">
        <f>_xlfn.XLOOKUP($E216,'Raw Data'!$E:$E,'Raw Data'!H:H,"ERROR",0,1)</f>
        <v>229.86</v>
      </c>
      <c r="I216" s="9">
        <f>_xlfn.XLOOKUP($E216,'Raw Data'!$E:$E,'Raw Data'!I:I,"ERROR",0,1)</f>
        <v>0.000307741419769981</v>
      </c>
      <c r="J216" s="9" t="str">
        <f>_xlfn.XLOOKUP($E216,'Raw Data'!$E:$E,'Raw Data'!J:J,"ERROR",0,1)</f>
        <v>No</v>
      </c>
      <c r="K216" s="14" t="str">
        <f t="array" ref="K216">_xlfn.IFS(AND(L216&gt;0,L216&lt;=5),"0 to 5",AND(L216&gt;5,L216&lt;=10),"5 to 10",AND(L216&gt;10,L216&lt;=15),"10 to 15",AND(L216&gt;15,L216&lt;=20),"15 to 20",AND(L216&gt;20,L216&lt;=30),"20 to 30",AND(L216&gt;30,L216&lt;=40),"30 to 40",AND(L216&gt;40,L216&lt;=50),"40 to 50",AND(L216&gt;50,L216&lt;=75),"50 to 75",AND(L216&gt;75,L216&lt;=100),"75 to 100",AND(L216&gt;100,L216&lt;=150),"100 to 150",AND(L216&gt;150,L216&lt;=200),"150 to 200",AND(L216&gt;200,L216&lt;=250),"200 to 250",AND(L216&gt;250,L216&lt;=300),"250 to 300",AND(L216&gt;300,L216&lt;=400),"300 to 400",AND(L216&gt;400,L216&lt;=500),"400 to 500",L216&gt;500,"500+")</f>
        <v>150 to 200</v>
      </c>
      <c r="L216" s="9">
        <f>_xlfn.XLOOKUP($E216,'Raw Data'!$E:$E,'Raw Data'!L:L,"ERROR",0,1)</f>
        <v>167.45</v>
      </c>
      <c r="M216" s="14" t="str">
        <f t="array" ref="M216">_xlfn.IFS(AND(N216&gt;0,N216&lt;=5),"0 to 5",AND(N216&gt;5,N216&lt;=10),"5 to 10",AND(N216&gt;10,N216&lt;=15),"10 to 15",AND(N216&gt;15,N216&lt;=20),"15 to 20",AND(N216&gt;20,N216&lt;=30),"20 to 30",AND(N216&gt;30,N216&lt;=40),"30 to 40",AND(N216&gt;40,N216&lt;=50),"40 to 50",AND(N216&gt;50,N216&lt;=75),"50 to 75",AND(N216&gt;75,N216&lt;=100),"75 to 100",AND(N216&gt;100,N216&lt;=150),"100 to 150",AND(N216&gt;150,N216&lt;=200),"150 to 200",AND(N216&gt;200,N216&lt;=250),"200 to 250",AND(N216&gt;250,N216&lt;=300),"250 to 300",AND(N216&gt;300,N216&lt;=400),"300 to 400",AND(N216&gt;400,N216&lt;=500),"400 to 500",N216&gt;500,"500+")</f>
        <v>150 to 200</v>
      </c>
      <c r="N216" s="9">
        <f>_xlfn.XLOOKUP($E216,'Raw Data'!$E:$E,'Raw Data'!N:N,"ERROR",0,1)</f>
        <v>181.25</v>
      </c>
      <c r="O216" s="14" t="str">
        <f t="array" ref="O216">_xlfn.IFS(P216=0,"No Discount",AND(P216&gt;0,P216&lt;=0.02),"0% to 2%",AND(P216&gt;0.02,P216&lt;=0.04),"2% to 4%",AND(P216&gt;0.04,P216&lt;=0.06),"4% to 6%",AND(P216&gt;0.06,P216&lt;=0.08),"6% to 8%",AND(P216&gt;0.08,P216&lt;=0.1),"8% to 10%",AND(P216&gt;0.1,P216&lt;=0.15),"10% to 15%",AND(P216&gt;0.15,P216&lt;=0.2),"15% to 20%",AND(P216&gt;0.2,P216&lt;=0.25),"20% to 25%",AND(P216&gt;0.25,P216&lt;=0.3),"25% to 30%",AND(P216&gt;0.3,P216&lt;=0.4),"30% to 40%",AND(P216&gt;0.4,P216&lt;=0.5),"40% to 50%",AND(P216&gt;0.5,P216&lt;=0.75),"50% to 75%",AND(P216&gt;0.75,P216&lt;=1),"75% to 100%")</f>
        <v>6% to 8%</v>
      </c>
      <c r="P216" s="10">
        <f>_xlfn.XLOOKUP($E216,'Raw Data'!$E:$E,'Raw Data'!P:P,"ERROR",0,1)</f>
        <v>0.0761379310344828</v>
      </c>
      <c r="Q216" s="9">
        <f>_xlfn.XLOOKUP($E216,'Raw Data'!$E:$E,'Raw Data'!Q:Q,"ERROR",0,1)</f>
        <v>18</v>
      </c>
      <c r="R216" s="9" t="str">
        <f>_xlfn.XLOOKUP($E216,'Raw Data'!$E:$E,'Raw Data'!R:R,"ERROR",0,1)</f>
        <v>oz</v>
      </c>
      <c r="S216" s="5" t="str">
        <f t="array" ref="S216">_xlfn.IFS(AND(T216&gt;0,T216&lt;=0.05),"0 to 0.05",AND(T216&gt;0.05,T216&lt;=0.1),"0.05 to 0.1",AND(T216&gt;0.1,T216&lt;=0.2),"0.1 to 0.2",AND(T216&gt;0.2,T216&lt;=0.3),"0.2 to 0.3",AND(T216&gt;0.3,T216&lt;=0.4),"0.3 to 0.4",AND(T216&gt;0.4,T216&lt;=0.5),"0.4 to 0.5",AND(T216&gt;0.5,T216&lt;=0.75),"0.5 to 0.75",AND(T216&gt;0.75,T216&lt;=1),"0.75 to 1",AND(T216&gt;1,T216&lt;=2),"1 to 2",AND(T216&gt;2,T216&lt;=3),"2 to 3",AND(T216&gt;3,T216&lt;=4),"3 to 4",AND(T216&gt;4,T216&lt;=5),"4 to 5",AND(T216&gt;5,T216&lt;=10),"5 to 10",T216&gt;10,"10+")</f>
        <v>0.3 to 0.4</v>
      </c>
      <c r="T216" s="10">
        <f>_xlfn.XLOOKUP($E216,'Raw Data'!$E:$E,'Raw Data'!T:T,"ERROR",0,1)</f>
        <v>0.314601886296171</v>
      </c>
      <c r="U216" s="15" t="str">
        <f t="array" ref="U216">_xlfn.IFS(AND(V216&gt;0,V216&lt;=0.05),"0 to 0.05",AND(V216&gt;0.05,V216&lt;=0.1),"0.05 to 0.1",AND(V216&gt;0.1,V216&lt;=0.2),"0.1 to 0.2",AND(V216&gt;0.2,V216&lt;=0.3),"0.2 to 0.3",AND(V216&gt;0.3,V216&lt;=0.4),"0.3 to 0.4",AND(V216&gt;0.4,V216&lt;=0.5),"0.4 to 0.5",AND(V216&gt;0.5,V216&lt;=0.75),"0.5 to 0.75",AND(V216&gt;0.75,V216&lt;=1),"0.75 to 1",AND(V216&gt;1,V216&lt;=2),"1 to 2",AND(V216&gt;2,V216&lt;=3),"2 to 3",AND(V216&gt;3,V216&lt;=4),"3 to 4",AND(V216&gt;4,V216&lt;=5),"4 to 5",AND(V216&gt;5,V216&lt;=10),"5 to 10",V216&gt;10,"10+")</f>
        <v>0.05 to 0.1</v>
      </c>
      <c r="V216" s="10">
        <f>_xlfn.XLOOKUP($E216,'Raw Data'!$E:$E,'Raw Data'!V:V,"ERROR",0,1)</f>
        <v>0.0919428474805546</v>
      </c>
      <c r="W216" s="15" t="str">
        <f t="array" ref="W216">_xlfn.IFS(AND(X216&gt;0,X216&lt;=0.05),"0 to 0.05",AND(X216&gt;0.05,X216&lt;=0.1),"0.05 to 0.1",AND(X216&gt;0.1,X216&lt;=0.2),"0.1 to 0.2",AND(X216&gt;0.2,X216&lt;=0.3),"0.2 to 0.3",AND(X216&gt;0.3,X216&lt;=0.4),"0.3 to 0.4",AND(X216&gt;0.4,X216&lt;=0.5),"0.4 to 0.5",AND(X216&gt;0.5,X216&lt;=0.75),"0.5 to 0.75",AND(X216&gt;0.75,X216&lt;=1),"0.75 to 1",AND(X216&gt;1,X216&lt;=2),"1 to 2",AND(X216&gt;2,X216&lt;=3),"2 to 3",AND(X216&gt;3,X216&lt;=4),"3 to 4",AND(X216&gt;4,X216&lt;=5),"4 to 5",AND(X216&gt;5,X216&lt;=10),"5 to 10",X216&gt;10,"10+")</f>
        <v>0.05 to 0.1</v>
      </c>
      <c r="X216" s="16">
        <f t="shared" si="8"/>
        <v>0.0849425092999662</v>
      </c>
      <c r="Y216" s="5" t="str">
        <f t="array" ref="Y216">_xlfn.IFS(AND(Z216&gt;0,Z216&lt;=1),"0 to 1",AND(Z216&gt;1,Z216&lt;=2),"1 to 2",AND(Z216&gt;2,Z216&lt;=4),"2 to 4",AND(Z216&gt;4,Z216&lt;=6),"4 to 6",AND(Z216&gt;6,Z216&lt;=8),"6 to 8",AND(Z216&gt;8,Z216&lt;=10),"8 to 10",AND(Z216&gt;10,Z216&lt;=15),"10 to 15",AND(Z216&gt;15,Z216&lt;=20),"15 to 20",AND(Z216&gt;20,Z216&lt;=25),"20 to 25",AND(Z216&gt;25,Z216&lt;=30),"25 to 30",AND(Z216&gt;30,Z216&lt;=40),"30 to 40",AND(Z216&gt;40,Z216&lt;=50),"40 to 50",Z216&gt;50,"50+")</f>
        <v>15 to 20</v>
      </c>
      <c r="Z216" s="9">
        <f>_xlfn.XLOOKUP($E216,'Raw Data'!$E:$E,'Raw Data'!Z:Z,"ERROR",0,1)</f>
        <v>18</v>
      </c>
      <c r="AA216" s="9" t="str">
        <f>_xlfn.XLOOKUP($E216,'Raw Data'!$E:$E,'Raw Data'!AA:AA,"ERROR",0,1)</f>
        <v>oz</v>
      </c>
    </row>
    <row r="217" hidden="1" spans="1:27">
      <c r="A217" s="5" t="str">
        <f>_xlfn.XLOOKUP($E217,'Raw Data'!$E:$E,'Raw Data'!A:A,"ERROR",0,1)</f>
        <v>AE</v>
      </c>
      <c r="B217" s="5" t="str">
        <f>_xlfn.XLOOKUP($E217,'Raw Data'!$E:$E,'Raw Data'!B:B,"ERROR",0,1)</f>
        <v>Hair Mousses</v>
      </c>
      <c r="C217" s="5" t="str">
        <f>_xlfn.XLOOKUP($E217,'Raw Data'!$E:$E,'Raw Data'!C:C,"ERROR",0,1)</f>
        <v>tigi</v>
      </c>
      <c r="D217" s="5" t="str">
        <f>_xlfn.XLOOKUP($E217,'Raw Data'!$E:$E,'Raw Data'!D:D,"ERROR",0,1)</f>
        <v>www.amazon.ae/dp/B01L1OWXSK</v>
      </c>
      <c r="E217" s="5" t="s">
        <v>416</v>
      </c>
      <c r="F217" s="9" t="str">
        <f>_xlfn.XLOOKUP($E217,'Raw Data'!$E:$E,'Raw Data'!F:F,"ERROR",0,1)</f>
        <v>TIGI 2 x Catwalk Styling Strong Hold Mousse 200 ml</v>
      </c>
      <c r="G217" s="10">
        <f>_xlfn.XLOOKUP($E217,'Raw Data'!$E:$E,'Raw Data'!G:G,"ERROR",0,1)</f>
        <v>4</v>
      </c>
      <c r="H217" s="9">
        <f>_xlfn.XLOOKUP($E217,'Raw Data'!$E:$E,'Raw Data'!H:H,"ERROR",0,1)</f>
        <v>223.55</v>
      </c>
      <c r="I217" s="9">
        <f>_xlfn.XLOOKUP($E217,'Raw Data'!$E:$E,'Raw Data'!I:I,"ERROR",0,1)</f>
        <v>0.000299293458581655</v>
      </c>
      <c r="J217" s="9" t="str">
        <f>_xlfn.XLOOKUP($E217,'Raw Data'!$E:$E,'Raw Data'!J:J,"ERROR",0,1)</f>
        <v>No</v>
      </c>
      <c r="K217" s="14" t="str">
        <f t="array" ref="K217">_xlfn.IFS(AND(L217&gt;0,L217&lt;=5),"0 to 5",AND(L217&gt;5,L217&lt;=10),"5 to 10",AND(L217&gt;10,L217&lt;=15),"10 to 15",AND(L217&gt;15,L217&lt;=20),"15 to 20",AND(L217&gt;20,L217&lt;=30),"20 to 30",AND(L217&gt;30,L217&lt;=40),"30 to 40",AND(L217&gt;40,L217&lt;=50),"40 to 50",AND(L217&gt;50,L217&lt;=75),"50 to 75",AND(L217&gt;75,L217&lt;=100),"75 to 100",AND(L217&gt;100,L217&lt;=150),"100 to 150",AND(L217&gt;150,L217&lt;=200),"150 to 200",AND(L217&gt;200,L217&lt;=250),"200 to 250",AND(L217&gt;250,L217&lt;=300),"250 to 300",AND(L217&gt;300,L217&lt;=400),"300 to 400",AND(L217&gt;400,L217&lt;=500),"400 to 500",L217&gt;500,"500+")</f>
        <v>50 to 75</v>
      </c>
      <c r="L217" s="9">
        <f>_xlfn.XLOOKUP($E217,'Raw Data'!$E:$E,'Raw Data'!L:L,"ERROR",0,1)</f>
        <v>59</v>
      </c>
      <c r="M217" s="14" t="str">
        <f t="array" ref="M217">_xlfn.IFS(AND(N217&gt;0,N217&lt;=5),"0 to 5",AND(N217&gt;5,N217&lt;=10),"5 to 10",AND(N217&gt;10,N217&lt;=15),"10 to 15",AND(N217&gt;15,N217&lt;=20),"15 to 20",AND(N217&gt;20,N217&lt;=30),"20 to 30",AND(N217&gt;30,N217&lt;=40),"30 to 40",AND(N217&gt;40,N217&lt;=50),"40 to 50",AND(N217&gt;50,N217&lt;=75),"50 to 75",AND(N217&gt;75,N217&lt;=100),"75 to 100",AND(N217&gt;100,N217&lt;=150),"100 to 150",AND(N217&gt;150,N217&lt;=200),"150 to 200",AND(N217&gt;200,N217&lt;=250),"200 to 250",AND(N217&gt;250,N217&lt;=300),"250 to 300",AND(N217&gt;300,N217&lt;=400),"300 to 400",AND(N217&gt;400,N217&lt;=500),"400 to 500",N217&gt;500,"500+")</f>
        <v>50 to 75</v>
      </c>
      <c r="N217" s="9">
        <f>_xlfn.XLOOKUP($E217,'Raw Data'!$E:$E,'Raw Data'!N:N,"ERROR",0,1)</f>
        <v>59</v>
      </c>
      <c r="O217" s="14" t="str">
        <f t="array" ref="O217">_xlfn.IFS(P217=0,"No Discount",AND(P217&gt;0,P217&lt;=0.02),"0% to 2%",AND(P217&gt;0.02,P217&lt;=0.04),"2% to 4%",AND(P217&gt;0.04,P217&lt;=0.06),"4% to 6%",AND(P217&gt;0.06,P217&lt;=0.08),"6% to 8%",AND(P217&gt;0.08,P217&lt;=0.1),"8% to 10%",AND(P217&gt;0.1,P217&lt;=0.15),"10% to 15%",AND(P217&gt;0.15,P217&lt;=0.2),"15% to 20%",AND(P217&gt;0.2,P217&lt;=0.25),"20% to 25%",AND(P217&gt;0.25,P217&lt;=0.3),"25% to 30%",AND(P217&gt;0.3,P217&lt;=0.4),"30% to 40%",AND(P217&gt;0.4,P217&lt;=0.5),"40% to 50%",AND(P217&gt;0.5,P217&lt;=0.75),"50% to 75%",AND(P217&gt;0.75,P217&lt;=1),"75% to 100%")</f>
        <v>No Discount</v>
      </c>
      <c r="P217" s="10">
        <f>_xlfn.XLOOKUP($E217,'Raw Data'!$E:$E,'Raw Data'!P:P,"ERROR",0,1)</f>
        <v>0</v>
      </c>
      <c r="Q217" s="9">
        <f>_xlfn.XLOOKUP($E217,'Raw Data'!$E:$E,'Raw Data'!Q:Q,"ERROR",0,1)</f>
        <v>200</v>
      </c>
      <c r="R217" s="9" t="str">
        <f>_xlfn.XLOOKUP($E217,'Raw Data'!$E:$E,'Raw Data'!R:R,"ERROR",0,1)</f>
        <v>ml</v>
      </c>
      <c r="S217" s="5" t="str">
        <f t="array" ref="S217">_xlfn.IFS(AND(T217&gt;0,T217&lt;=0.05),"0 to 0.05",AND(T217&gt;0.05,T217&lt;=0.1),"0.05 to 0.1",AND(T217&gt;0.1,T217&lt;=0.2),"0.1 to 0.2",AND(T217&gt;0.2,T217&lt;=0.3),"0.2 to 0.3",AND(T217&gt;0.3,T217&lt;=0.4),"0.3 to 0.4",AND(T217&gt;0.4,T217&lt;=0.5),"0.4 to 0.5",AND(T217&gt;0.5,T217&lt;=0.75),"0.5 to 0.75",AND(T217&gt;0.75,T217&lt;=1),"0.75 to 1",AND(T217&gt;1,T217&lt;=2),"1 to 2",AND(T217&gt;2,T217&lt;=3),"2 to 3",AND(T217&gt;3,T217&lt;=4),"3 to 4",AND(T217&gt;4,T217&lt;=5),"4 to 5",AND(T217&gt;5,T217&lt;=10),"5 to 10",T217&gt;10,"10+")</f>
        <v>0.2 to 0.3</v>
      </c>
      <c r="T217" s="10">
        <f>_xlfn.XLOOKUP($E217,'Raw Data'!$E:$E,'Raw Data'!T:T,"ERROR",0,1)</f>
        <v>0.295157614165965</v>
      </c>
      <c r="U217" s="15" t="str">
        <f t="array" ref="U217">_xlfn.IFS(AND(V217&gt;0,V217&lt;=0.05),"0 to 0.05",AND(V217&gt;0.05,V217&lt;=0.1),"0.05 to 0.1",AND(V217&gt;0.1,V217&lt;=0.2),"0.1 to 0.2",AND(V217&gt;0.2,V217&lt;=0.3),"0.2 to 0.3",AND(V217&gt;0.3,V217&lt;=0.4),"0.3 to 0.4",AND(V217&gt;0.4,V217&lt;=0.5),"0.4 to 0.5",AND(V217&gt;0.5,V217&lt;=0.75),"0.5 to 0.75",AND(V217&gt;0.75,V217&lt;=1),"0.75 to 1",AND(V217&gt;1,V217&lt;=2),"1 to 2",AND(V217&gt;2,V217&lt;=3),"2 to 3",AND(V217&gt;3,V217&lt;=4),"3 to 4",AND(V217&gt;4,V217&lt;=5),"4 to 5",AND(V217&gt;5,V217&lt;=10),"5 to 10",V217&gt;10,"10+")</f>
        <v>0.05 to 0.1</v>
      </c>
      <c r="V217" s="10">
        <f>_xlfn.XLOOKUP($E217,'Raw Data'!$E:$E,'Raw Data'!V:V,"ERROR",0,1)</f>
        <v>0.0796925558248104</v>
      </c>
      <c r="W217" s="15" t="str">
        <f t="array" ref="W217">_xlfn.IFS(AND(X217&gt;0,X217&lt;=0.05),"0 to 0.05",AND(X217&gt;0.05,X217&lt;=0.1),"0.05 to 0.1",AND(X217&gt;0.1,X217&lt;=0.2),"0.1 to 0.2",AND(X217&gt;0.2,X217&lt;=0.3),"0.2 to 0.3",AND(X217&gt;0.3,X217&lt;=0.4),"0.3 to 0.4",AND(X217&gt;0.4,X217&lt;=0.5),"0.4 to 0.5",AND(X217&gt;0.5,X217&lt;=0.75),"0.5 to 0.75",AND(X217&gt;0.75,X217&lt;=1),"0.75 to 1",AND(X217&gt;1,X217&lt;=2),"1 to 2",AND(X217&gt;2,X217&lt;=3),"2 to 3",AND(X217&gt;3,X217&lt;=4),"3 to 4",AND(X217&gt;4,X217&lt;=5),"4 to 5",AND(X217&gt;5,X217&lt;=10),"5 to 10",X217&gt;10,"10+")</f>
        <v>0.05 to 0.1</v>
      </c>
      <c r="X217" s="16">
        <f t="shared" si="8"/>
        <v>0.0796925558248104</v>
      </c>
      <c r="Y217" s="5" t="str">
        <f t="array" ref="Y217">_xlfn.IFS(AND(Z217&gt;0,Z217&lt;=1),"0 to 1",AND(Z217&gt;1,Z217&lt;=2),"1 to 2",AND(Z217&gt;2,Z217&lt;=4),"2 to 4",AND(Z217&gt;4,Z217&lt;=6),"4 to 6",AND(Z217&gt;6,Z217&lt;=8),"6 to 8",AND(Z217&gt;8,Z217&lt;=10),"8 to 10",AND(Z217&gt;10,Z217&lt;=15),"10 to 15",AND(Z217&gt;15,Z217&lt;=20),"15 to 20",AND(Z217&gt;20,Z217&lt;=25),"20 to 25",AND(Z217&gt;25,Z217&lt;=30),"25 to 30",AND(Z217&gt;30,Z217&lt;=40),"30 to 40",AND(Z217&gt;40,Z217&lt;=50),"40 to 50",Z217&gt;50,"50+")</f>
        <v>6 to 8</v>
      </c>
      <c r="Z217" s="9">
        <f>_xlfn.XLOOKUP($E217,'Raw Data'!$E:$E,'Raw Data'!Z:Z,"ERROR",0,1)</f>
        <v>6.76</v>
      </c>
      <c r="AA217" s="9" t="str">
        <f>_xlfn.XLOOKUP($E217,'Raw Data'!$E:$E,'Raw Data'!AA:AA,"ERROR",0,1)</f>
        <v>oz</v>
      </c>
    </row>
    <row r="218" hidden="1" spans="1:27">
      <c r="A218" s="5" t="str">
        <f>_xlfn.XLOOKUP($E218,'Raw Data'!$E:$E,'Raw Data'!A:A,"ERROR",0,1)</f>
        <v>AE</v>
      </c>
      <c r="B218" s="5" t="str">
        <f>_xlfn.XLOOKUP($E218,'Raw Data'!$E:$E,'Raw Data'!B:B,"ERROR",0,1)</f>
        <v>Hair Mousses</v>
      </c>
      <c r="C218" s="5" t="str">
        <f>_xlfn.XLOOKUP($E218,'Raw Data'!$E:$E,'Raw Data'!C:C,"ERROR",0,1)</f>
        <v>Wella</v>
      </c>
      <c r="D218" s="5" t="str">
        <f>_xlfn.XLOOKUP($E218,'Raw Data'!$E:$E,'Raw Data'!D:D,"ERROR",0,1)</f>
        <v>www.amazon.ae/dp/B0B4H9Q7JZ</v>
      </c>
      <c r="E218" s="5" t="s">
        <v>417</v>
      </c>
      <c r="F218" s="9" t="str">
        <f>_xlfn.XLOOKUP($E218,'Raw Data'!$E:$E,'Raw Data'!F:F,"ERROR",0,1)</f>
        <v>Wella Pro Series Mousse Max Hold, 250ml</v>
      </c>
      <c r="G218" s="10">
        <f>_xlfn.XLOOKUP($E218,'Raw Data'!$E:$E,'Raw Data'!G:G,"ERROR",0,1)</f>
        <v>13</v>
      </c>
      <c r="H218" s="9">
        <f>_xlfn.XLOOKUP($E218,'Raw Data'!$E:$E,'Raw Data'!H:H,"ERROR",0,1)</f>
        <v>215.97</v>
      </c>
      <c r="I218" s="9">
        <f>_xlfn.XLOOKUP($E218,'Raw Data'!$E:$E,'Raw Data'!I:I,"ERROR",0,1)</f>
        <v>0.000289145194586804</v>
      </c>
      <c r="J218" s="9" t="str">
        <f>_xlfn.XLOOKUP($E218,'Raw Data'!$E:$E,'Raw Data'!J:J,"ERROR",0,1)</f>
        <v>No</v>
      </c>
      <c r="K218" s="14" t="str">
        <f t="array" ref="K218">_xlfn.IFS(AND(L218&gt;0,L218&lt;=5),"0 to 5",AND(L218&gt;5,L218&lt;=10),"5 to 10",AND(L218&gt;10,L218&lt;=15),"10 to 15",AND(L218&gt;15,L218&lt;=20),"15 to 20",AND(L218&gt;20,L218&lt;=30),"20 to 30",AND(L218&gt;30,L218&lt;=40),"30 to 40",AND(L218&gt;40,L218&lt;=50),"40 to 50",AND(L218&gt;50,L218&lt;=75),"50 to 75",AND(L218&gt;75,L218&lt;=100),"75 to 100",AND(L218&gt;100,L218&lt;=150),"100 to 150",AND(L218&gt;150,L218&lt;=200),"150 to 200",AND(L218&gt;200,L218&lt;=250),"200 to 250",AND(L218&gt;250,L218&lt;=300),"250 to 300",AND(L218&gt;300,L218&lt;=400),"300 to 400",AND(L218&gt;400,L218&lt;=500),"400 to 500",L218&gt;500,"500+")</f>
        <v>15 to 20</v>
      </c>
      <c r="L218" s="9">
        <f>_xlfn.XLOOKUP($E218,'Raw Data'!$E:$E,'Raw Data'!L:L,"ERROR",0,1)</f>
        <v>17.29</v>
      </c>
      <c r="M218" s="14" t="str">
        <f t="array" ref="M218">_xlfn.IFS(AND(N218&gt;0,N218&lt;=5),"0 to 5",AND(N218&gt;5,N218&lt;=10),"5 to 10",AND(N218&gt;10,N218&lt;=15),"10 to 15",AND(N218&gt;15,N218&lt;=20),"15 to 20",AND(N218&gt;20,N218&lt;=30),"20 to 30",AND(N218&gt;30,N218&lt;=40),"30 to 40",AND(N218&gt;40,N218&lt;=50),"40 to 50",AND(N218&gt;50,N218&lt;=75),"50 to 75",AND(N218&gt;75,N218&lt;=100),"75 to 100",AND(N218&gt;100,N218&lt;=150),"100 to 150",AND(N218&gt;150,N218&lt;=200),"150 to 200",AND(N218&gt;200,N218&lt;=250),"200 to 250",AND(N218&gt;250,N218&lt;=300),"250 to 300",AND(N218&gt;300,N218&lt;=400),"300 to 400",AND(N218&gt;400,N218&lt;=500),"400 to 500",N218&gt;500,"500+")</f>
        <v>15 to 20</v>
      </c>
      <c r="N218" s="9">
        <f>_xlfn.XLOOKUP($E218,'Raw Data'!$E:$E,'Raw Data'!N:N,"ERROR",0,1)</f>
        <v>17.29</v>
      </c>
      <c r="O218" s="14" t="str">
        <f t="array" ref="O218">_xlfn.IFS(P218=0,"No Discount",AND(P218&gt;0,P218&lt;=0.02),"0% to 2%",AND(P218&gt;0.02,P218&lt;=0.04),"2% to 4%",AND(P218&gt;0.04,P218&lt;=0.06),"4% to 6%",AND(P218&gt;0.06,P218&lt;=0.08),"6% to 8%",AND(P218&gt;0.08,P218&lt;=0.1),"8% to 10%",AND(P218&gt;0.1,P218&lt;=0.15),"10% to 15%",AND(P218&gt;0.15,P218&lt;=0.2),"15% to 20%",AND(P218&gt;0.2,P218&lt;=0.25),"20% to 25%",AND(P218&gt;0.25,P218&lt;=0.3),"25% to 30%",AND(P218&gt;0.3,P218&lt;=0.4),"30% to 40%",AND(P218&gt;0.4,P218&lt;=0.5),"40% to 50%",AND(P218&gt;0.5,P218&lt;=0.75),"50% to 75%",AND(P218&gt;0.75,P218&lt;=1),"75% to 100%")</f>
        <v>No Discount</v>
      </c>
      <c r="P218" s="10">
        <f>_xlfn.XLOOKUP($E218,'Raw Data'!$E:$E,'Raw Data'!P:P,"ERROR",0,1)</f>
        <v>0</v>
      </c>
      <c r="Q218" s="9">
        <f>_xlfn.XLOOKUP($E218,'Raw Data'!$E:$E,'Raw Data'!Q:Q,"ERROR",0,1)</f>
        <v>250</v>
      </c>
      <c r="R218" s="9" t="str">
        <f>_xlfn.XLOOKUP($E218,'Raw Data'!$E:$E,'Raw Data'!R:R,"ERROR",0,1)</f>
        <v>ml</v>
      </c>
      <c r="S218" s="5" t="str">
        <f t="array" ref="S218">_xlfn.IFS(AND(T218&gt;0,T218&lt;=0.05),"0 to 0.05",AND(T218&gt;0.05,T218&lt;=0.1),"0.05 to 0.1",AND(T218&gt;0.1,T218&lt;=0.2),"0.1 to 0.2",AND(T218&gt;0.2,T218&lt;=0.3),"0.2 to 0.3",AND(T218&gt;0.3,T218&lt;=0.4),"0.3 to 0.4",AND(T218&gt;0.4,T218&lt;=0.5),"0.4 to 0.5",AND(T218&gt;0.5,T218&lt;=0.75),"0.5 to 0.75",AND(T218&gt;0.75,T218&lt;=1),"0.75 to 1",AND(T218&gt;1,T218&lt;=2),"1 to 2",AND(T218&gt;2,T218&lt;=3),"2 to 3",AND(T218&gt;3,T218&lt;=4),"3 to 4",AND(T218&gt;4,T218&lt;=5),"4 to 5",AND(T218&gt;5,T218&lt;=10),"5 to 10",T218&gt;10,"10+")</f>
        <v>0.05 to 0.1</v>
      </c>
      <c r="T218" s="10">
        <f>_xlfn.XLOOKUP($E218,'Raw Data'!$E:$E,'Raw Data'!T:T,"ERROR",0,1)</f>
        <v>0.0691969511719258</v>
      </c>
      <c r="U218" s="15" t="str">
        <f t="array" ref="U218">_xlfn.IFS(AND(V218&gt;0,V218&lt;=0.05),"0 to 0.05",AND(V218&gt;0.05,V218&lt;=0.1),"0.05 to 0.1",AND(V218&gt;0.1,V218&lt;=0.2),"0.1 to 0.2",AND(V218&gt;0.2,V218&lt;=0.3),"0.2 to 0.3",AND(V218&gt;0.3,V218&lt;=0.4),"0.3 to 0.4",AND(V218&gt;0.4,V218&lt;=0.5),"0.4 to 0.5",AND(V218&gt;0.5,V218&lt;=0.75),"0.5 to 0.75",AND(V218&gt;0.75,V218&lt;=1),"0.75 to 1",AND(V218&gt;1,V218&lt;=2),"1 to 2",AND(V218&gt;2,V218&lt;=3),"2 to 3",AND(V218&gt;3,V218&lt;=4),"3 to 4",AND(V218&gt;4,V218&lt;=5),"4 to 5",AND(V218&gt;5,V218&lt;=10),"5 to 10",V218&gt;10,"10+")</f>
        <v>0 to 0.05</v>
      </c>
      <c r="V218" s="10">
        <f>_xlfn.XLOOKUP($E218,'Raw Data'!$E:$E,'Raw Data'!V:V,"ERROR",0,1)</f>
        <v>0.01868317681642</v>
      </c>
      <c r="W218" s="15" t="str">
        <f t="array" ref="W218">_xlfn.IFS(AND(X218&gt;0,X218&lt;=0.05),"0 to 0.05",AND(X218&gt;0.05,X218&lt;=0.1),"0.05 to 0.1",AND(X218&gt;0.1,X218&lt;=0.2),"0.1 to 0.2",AND(X218&gt;0.2,X218&lt;=0.3),"0.2 to 0.3",AND(X218&gt;0.3,X218&lt;=0.4),"0.3 to 0.4",AND(X218&gt;0.4,X218&lt;=0.5),"0.4 to 0.5",AND(X218&gt;0.5,X218&lt;=0.75),"0.5 to 0.75",AND(X218&gt;0.75,X218&lt;=1),"0.75 to 1",AND(X218&gt;1,X218&lt;=2),"1 to 2",AND(X218&gt;2,X218&lt;=3),"2 to 3",AND(X218&gt;3,X218&lt;=4),"3 to 4",AND(X218&gt;4,X218&lt;=5),"4 to 5",AND(X218&gt;5,X218&lt;=10),"5 to 10",X218&gt;10,"10+")</f>
        <v>0 to 0.05</v>
      </c>
      <c r="X218" s="16">
        <f t="shared" si="8"/>
        <v>0.01868317681642</v>
      </c>
      <c r="Y218" s="5" t="str">
        <f t="array" ref="Y218">_xlfn.IFS(AND(Z218&gt;0,Z218&lt;=1),"0 to 1",AND(Z218&gt;1,Z218&lt;=2),"1 to 2",AND(Z218&gt;2,Z218&lt;=4),"2 to 4",AND(Z218&gt;4,Z218&lt;=6),"4 to 6",AND(Z218&gt;6,Z218&lt;=8),"6 to 8",AND(Z218&gt;8,Z218&lt;=10),"8 to 10",AND(Z218&gt;10,Z218&lt;=15),"10 to 15",AND(Z218&gt;15,Z218&lt;=20),"15 to 20",AND(Z218&gt;20,Z218&lt;=25),"20 to 25",AND(Z218&gt;25,Z218&lt;=30),"25 to 30",AND(Z218&gt;30,Z218&lt;=40),"30 to 40",AND(Z218&gt;40,Z218&lt;=50),"40 to 50",Z218&gt;50,"50+")</f>
        <v>8 to 10</v>
      </c>
      <c r="Z218" s="9">
        <f>_xlfn.XLOOKUP($E218,'Raw Data'!$E:$E,'Raw Data'!Z:Z,"ERROR",0,1)</f>
        <v>8.45</v>
      </c>
      <c r="AA218" s="9" t="str">
        <f>_xlfn.XLOOKUP($E218,'Raw Data'!$E:$E,'Raw Data'!AA:AA,"ERROR",0,1)</f>
        <v>oz</v>
      </c>
    </row>
    <row r="219" hidden="1" spans="1:27">
      <c r="A219" s="5" t="str">
        <f>_xlfn.XLOOKUP($E219,'Raw Data'!$E:$E,'Raw Data'!A:A,"ERROR",0,1)</f>
        <v>AE</v>
      </c>
      <c r="B219" s="5" t="str">
        <f>_xlfn.XLOOKUP($E219,'Raw Data'!$E:$E,'Raw Data'!B:B,"ERROR",0,1)</f>
        <v>Hair Mousses</v>
      </c>
      <c r="C219" s="5" t="str">
        <f>_xlfn.XLOOKUP($E219,'Raw Data'!$E:$E,'Raw Data'!C:C,"ERROR",0,1)</f>
        <v>goldwell</v>
      </c>
      <c r="D219" s="5" t="str">
        <f>_xlfn.XLOOKUP($E219,'Raw Data'!$E:$E,'Raw Data'!D:D,"ERROR",0,1)</f>
        <v>www.amazon.ae/dp/B01L4S9138</v>
      </c>
      <c r="E219" s="5" t="s">
        <v>418</v>
      </c>
      <c r="F219" s="9" t="str">
        <f>_xlfn.XLOOKUP($E219,'Raw Data'!$E:$E,'Raw Data'!F:F,"ERROR",0,1)</f>
        <v>GOLDWELL Ultra Volume Glamour Whip 300ml</v>
      </c>
      <c r="G219" s="10">
        <f>_xlfn.XLOOKUP($E219,'Raw Data'!$E:$E,'Raw Data'!G:G,"ERROR",0,1)</f>
        <v>1</v>
      </c>
      <c r="H219" s="9">
        <f>_xlfn.XLOOKUP($E219,'Raw Data'!$E:$E,'Raw Data'!H:H,"ERROR",0,1)</f>
        <v>210.01</v>
      </c>
      <c r="I219" s="9">
        <f>_xlfn.XLOOKUP($E219,'Raw Data'!$E:$E,'Raw Data'!I:I,"ERROR",0,1)</f>
        <v>0.000281165820786103</v>
      </c>
      <c r="J219" s="9" t="str">
        <f>_xlfn.XLOOKUP($E219,'Raw Data'!$E:$E,'Raw Data'!J:J,"ERROR",0,1)</f>
        <v>No</v>
      </c>
      <c r="K219" s="14" t="str">
        <f t="array" ref="K219">_xlfn.IFS(AND(L219&gt;0,L219&lt;=5),"0 to 5",AND(L219&gt;5,L219&lt;=10),"5 to 10",AND(L219&gt;10,L219&lt;=15),"10 to 15",AND(L219&gt;15,L219&lt;=20),"15 to 20",AND(L219&gt;20,L219&lt;=30),"20 to 30",AND(L219&gt;30,L219&lt;=40),"30 to 40",AND(L219&gt;40,L219&lt;=50),"40 to 50",AND(L219&gt;50,L219&lt;=75),"50 to 75",AND(L219&gt;75,L219&lt;=100),"75 to 100",AND(L219&gt;100,L219&lt;=150),"100 to 150",AND(L219&gt;150,L219&lt;=200),"150 to 200",AND(L219&gt;200,L219&lt;=250),"200 to 250",AND(L219&gt;250,L219&lt;=300),"250 to 300",AND(L219&gt;300,L219&lt;=400),"300 to 400",AND(L219&gt;400,L219&lt;=500),"400 to 500",L219&gt;500,"500+")</f>
        <v>150 to 200</v>
      </c>
      <c r="L219" s="9">
        <f>_xlfn.XLOOKUP($E219,'Raw Data'!$E:$E,'Raw Data'!L:L,"ERROR",0,1)</f>
        <v>151.58</v>
      </c>
      <c r="M219" s="14" t="str">
        <f t="array" ref="M219">_xlfn.IFS(AND(N219&gt;0,N219&lt;=5),"0 to 5",AND(N219&gt;5,N219&lt;=10),"5 to 10",AND(N219&gt;10,N219&lt;=15),"10 to 15",AND(N219&gt;15,N219&lt;=20),"15 to 20",AND(N219&gt;20,N219&lt;=30),"20 to 30",AND(N219&gt;30,N219&lt;=40),"30 to 40",AND(N219&gt;40,N219&lt;=50),"40 to 50",AND(N219&gt;50,N219&lt;=75),"50 to 75",AND(N219&gt;75,N219&lt;=100),"75 to 100",AND(N219&gt;100,N219&lt;=150),"100 to 150",AND(N219&gt;150,N219&lt;=200),"150 to 200",AND(N219&gt;200,N219&lt;=250),"200 to 250",AND(N219&gt;250,N219&lt;=300),"250 to 300",AND(N219&gt;300,N219&lt;=400),"300 to 400",AND(N219&gt;400,N219&lt;=500),"400 to 500",N219&gt;500,"500+")</f>
        <v>150 to 200</v>
      </c>
      <c r="N219" s="9">
        <f>_xlfn.XLOOKUP($E219,'Raw Data'!$E:$E,'Raw Data'!N:N,"ERROR",0,1)</f>
        <v>151.58</v>
      </c>
      <c r="O219" s="14" t="str">
        <f t="array" ref="O219">_xlfn.IFS(P219=0,"No Discount",AND(P219&gt;0,P219&lt;=0.02),"0% to 2%",AND(P219&gt;0.02,P219&lt;=0.04),"2% to 4%",AND(P219&gt;0.04,P219&lt;=0.06),"4% to 6%",AND(P219&gt;0.06,P219&lt;=0.08),"6% to 8%",AND(P219&gt;0.08,P219&lt;=0.1),"8% to 10%",AND(P219&gt;0.1,P219&lt;=0.15),"10% to 15%",AND(P219&gt;0.15,P219&lt;=0.2),"15% to 20%",AND(P219&gt;0.2,P219&lt;=0.25),"20% to 25%",AND(P219&gt;0.25,P219&lt;=0.3),"25% to 30%",AND(P219&gt;0.3,P219&lt;=0.4),"30% to 40%",AND(P219&gt;0.4,P219&lt;=0.5),"40% to 50%",AND(P219&gt;0.5,P219&lt;=0.75),"50% to 75%",AND(P219&gt;0.75,P219&lt;=1),"75% to 100%")</f>
        <v>No Discount</v>
      </c>
      <c r="P219" s="10">
        <f>_xlfn.XLOOKUP($E219,'Raw Data'!$E:$E,'Raw Data'!P:P,"ERROR",0,1)</f>
        <v>0</v>
      </c>
      <c r="Q219" s="9">
        <f>_xlfn.XLOOKUP($E219,'Raw Data'!$E:$E,'Raw Data'!Q:Q,"ERROR",0,1)</f>
        <v>300</v>
      </c>
      <c r="R219" s="9" t="str">
        <f>_xlfn.XLOOKUP($E219,'Raw Data'!$E:$E,'Raw Data'!R:R,"ERROR",0,1)</f>
        <v>ml</v>
      </c>
      <c r="S219" s="5" t="str">
        <f t="array" ref="S219">_xlfn.IFS(AND(T219&gt;0,T219&lt;=0.05),"0 to 0.05",AND(T219&gt;0.05,T219&lt;=0.1),"0.05 to 0.1",AND(T219&gt;0.1,T219&lt;=0.2),"0.1 to 0.2",AND(T219&gt;0.2,T219&lt;=0.3),"0.2 to 0.3",AND(T219&gt;0.3,T219&lt;=0.4),"0.3 to 0.4",AND(T219&gt;0.4,T219&lt;=0.5),"0.4 to 0.5",AND(T219&gt;0.5,T219&lt;=0.75),"0.5 to 0.75",AND(T219&gt;0.75,T219&lt;=1),"0.75 to 1",AND(T219&gt;1,T219&lt;=2),"1 to 2",AND(T219&gt;2,T219&lt;=3),"2 to 3",AND(T219&gt;3,T219&lt;=4),"3 to 4",AND(T219&gt;4,T219&lt;=5),"4 to 5",AND(T219&gt;5,T219&lt;=10),"5 to 10",T219&gt;10,"10+")</f>
        <v>0.5 to 0.75</v>
      </c>
      <c r="T219" s="10">
        <f>_xlfn.XLOOKUP($E219,'Raw Data'!$E:$E,'Raw Data'!T:T,"ERROR",0,1)</f>
        <v>0.505536623223468</v>
      </c>
      <c r="U219" s="15" t="str">
        <f t="array" ref="U219">_xlfn.IFS(AND(V219&gt;0,V219&lt;=0.05),"0 to 0.05",AND(V219&gt;0.05,V219&lt;=0.1),"0.05 to 0.1",AND(V219&gt;0.1,V219&lt;=0.2),"0.1 to 0.2",AND(V219&gt;0.2,V219&lt;=0.3),"0.2 to 0.3",AND(V219&gt;0.3,V219&lt;=0.4),"0.3 to 0.4",AND(V219&gt;0.4,V219&lt;=0.5),"0.4 to 0.5",AND(V219&gt;0.5,V219&lt;=0.75),"0.5 to 0.75",AND(V219&gt;0.75,V219&lt;=1),"0.75 to 1",AND(V219&gt;1,V219&lt;=2),"1 to 2",AND(V219&gt;2,V219&lt;=3),"2 to 3",AND(V219&gt;3,V219&lt;=4),"3 to 4",AND(V219&gt;4,V219&lt;=5),"4 to 5",AND(V219&gt;5,V219&lt;=10),"5 to 10",V219&gt;10,"10+")</f>
        <v>0.1 to 0.2</v>
      </c>
      <c r="V219" s="10">
        <f>_xlfn.XLOOKUP($E219,'Raw Data'!$E:$E,'Raw Data'!V:V,"ERROR",0,1)</f>
        <v>0.136494888270336</v>
      </c>
      <c r="W219" s="15" t="str">
        <f t="array" ref="W219">_xlfn.IFS(AND(X219&gt;0,X219&lt;=0.05),"0 to 0.05",AND(X219&gt;0.05,X219&lt;=0.1),"0.05 to 0.1",AND(X219&gt;0.1,X219&lt;=0.2),"0.1 to 0.2",AND(X219&gt;0.2,X219&lt;=0.3),"0.2 to 0.3",AND(X219&gt;0.3,X219&lt;=0.4),"0.3 to 0.4",AND(X219&gt;0.4,X219&lt;=0.5),"0.4 to 0.5",AND(X219&gt;0.5,X219&lt;=0.75),"0.5 to 0.75",AND(X219&gt;0.75,X219&lt;=1),"0.75 to 1",AND(X219&gt;1,X219&lt;=2),"1 to 2",AND(X219&gt;2,X219&lt;=3),"2 to 3",AND(X219&gt;3,X219&lt;=4),"3 to 4",AND(X219&gt;4,X219&lt;=5),"4 to 5",AND(X219&gt;5,X219&lt;=10),"5 to 10",X219&gt;10,"10+")</f>
        <v>0.1 to 0.2</v>
      </c>
      <c r="X219" s="16">
        <f t="shared" si="8"/>
        <v>0.136494888270336</v>
      </c>
      <c r="Y219" s="5" t="str">
        <f t="array" ref="Y219">_xlfn.IFS(AND(Z219&gt;0,Z219&lt;=1),"0 to 1",AND(Z219&gt;1,Z219&lt;=2),"1 to 2",AND(Z219&gt;2,Z219&lt;=4),"2 to 4",AND(Z219&gt;4,Z219&lt;=6),"4 to 6",AND(Z219&gt;6,Z219&lt;=8),"6 to 8",AND(Z219&gt;8,Z219&lt;=10),"8 to 10",AND(Z219&gt;10,Z219&lt;=15),"10 to 15",AND(Z219&gt;15,Z219&lt;=20),"15 to 20",AND(Z219&gt;20,Z219&lt;=25),"20 to 25",AND(Z219&gt;25,Z219&lt;=30),"25 to 30",AND(Z219&gt;30,Z219&lt;=40),"30 to 40",AND(Z219&gt;40,Z219&lt;=50),"40 to 50",Z219&gt;50,"50+")</f>
        <v>10 to 15</v>
      </c>
      <c r="Z219" s="9">
        <f>_xlfn.XLOOKUP($E219,'Raw Data'!$E:$E,'Raw Data'!Z:Z,"ERROR",0,1)</f>
        <v>10.14</v>
      </c>
      <c r="AA219" s="9" t="str">
        <f>_xlfn.XLOOKUP($E219,'Raw Data'!$E:$E,'Raw Data'!AA:AA,"ERROR",0,1)</f>
        <v>oz</v>
      </c>
    </row>
    <row r="220" hidden="1" spans="1:27">
      <c r="A220" s="5" t="str">
        <f>_xlfn.XLOOKUP($E220,'Raw Data'!$E:$E,'Raw Data'!A:A,"ERROR",0,1)</f>
        <v>AE</v>
      </c>
      <c r="B220" s="5" t="str">
        <f>_xlfn.XLOOKUP($E220,'Raw Data'!$E:$E,'Raw Data'!B:B,"ERROR",0,1)</f>
        <v>Hair Mousses</v>
      </c>
      <c r="C220" s="5" t="str">
        <f>_xlfn.XLOOKUP($E220,'Raw Data'!$E:$E,'Raw Data'!C:C,"ERROR",0,1)</f>
        <v>birju mahavir</v>
      </c>
      <c r="D220" s="5" t="str">
        <f>_xlfn.XLOOKUP($E220,'Raw Data'!$E:$E,'Raw Data'!D:D,"ERROR",0,1)</f>
        <v>www.amazon.ae/dp/B07P84H4L9</v>
      </c>
      <c r="E220" s="5" t="s">
        <v>419</v>
      </c>
      <c r="F220" s="9" t="str">
        <f>_xlfn.XLOOKUP($E220,'Raw Data'!$E:$E,'Raw Data'!F:F,"ERROR",0,1)</f>
        <v>Hunter1114 Whipped  MoUSse , 245 Ml</v>
      </c>
      <c r="G220" s="10">
        <f>_xlfn.XLOOKUP($E220,'Raw Data'!$E:$E,'Raw Data'!G:G,"ERROR",0,1)</f>
        <v>1</v>
      </c>
      <c r="H220" s="9">
        <f>_xlfn.XLOOKUP($E220,'Raw Data'!$E:$E,'Raw Data'!H:H,"ERROR",0,1)</f>
        <v>208.93</v>
      </c>
      <c r="I220" s="9">
        <f>_xlfn.XLOOKUP($E220,'Raw Data'!$E:$E,'Raw Data'!I:I,"ERROR",0,1)</f>
        <v>0.000279719893990003</v>
      </c>
      <c r="J220" s="9" t="str">
        <f>_xlfn.XLOOKUP($E220,'Raw Data'!$E:$E,'Raw Data'!J:J,"ERROR",0,1)</f>
        <v>No</v>
      </c>
      <c r="K220" s="14" t="str">
        <f t="array" ref="K220">_xlfn.IFS(AND(L220&gt;0,L220&lt;=5),"0 to 5",AND(L220&gt;5,L220&lt;=10),"5 to 10",AND(L220&gt;10,L220&lt;=15),"10 to 15",AND(L220&gt;15,L220&lt;=20),"15 to 20",AND(L220&gt;20,L220&lt;=30),"20 to 30",AND(L220&gt;30,L220&lt;=40),"30 to 40",AND(L220&gt;40,L220&lt;=50),"40 to 50",AND(L220&gt;50,L220&lt;=75),"50 to 75",AND(L220&gt;75,L220&lt;=100),"75 to 100",AND(L220&gt;100,L220&lt;=150),"100 to 150",AND(L220&gt;150,L220&lt;=200),"150 to 200",AND(L220&gt;200,L220&lt;=250),"200 to 250",AND(L220&gt;250,L220&lt;=300),"250 to 300",AND(L220&gt;300,L220&lt;=400),"300 to 400",AND(L220&gt;400,L220&lt;=500),"400 to 500",L220&gt;500,"500+")</f>
        <v>150 to 200</v>
      </c>
      <c r="L220" s="9">
        <f>_xlfn.XLOOKUP($E220,'Raw Data'!$E:$E,'Raw Data'!L:L,"ERROR",0,1)</f>
        <v>165.43</v>
      </c>
      <c r="M220" s="14" t="str">
        <f t="array" ref="M220">_xlfn.IFS(AND(N220&gt;0,N220&lt;=5),"0 to 5",AND(N220&gt;5,N220&lt;=10),"5 to 10",AND(N220&gt;10,N220&lt;=15),"10 to 15",AND(N220&gt;15,N220&lt;=20),"15 to 20",AND(N220&gt;20,N220&lt;=30),"20 to 30",AND(N220&gt;30,N220&lt;=40),"30 to 40",AND(N220&gt;40,N220&lt;=50),"40 to 50",AND(N220&gt;50,N220&lt;=75),"50 to 75",AND(N220&gt;75,N220&lt;=100),"75 to 100",AND(N220&gt;100,N220&lt;=150),"100 to 150",AND(N220&gt;150,N220&lt;=200),"150 to 200",AND(N220&gt;200,N220&lt;=250),"200 to 250",AND(N220&gt;250,N220&lt;=300),"250 to 300",AND(N220&gt;300,N220&lt;=400),"300 to 400",AND(N220&gt;400,N220&lt;=500),"400 to 500",N220&gt;500,"500+")</f>
        <v>150 to 200</v>
      </c>
      <c r="N220" s="9">
        <f>_xlfn.XLOOKUP($E220,'Raw Data'!$E:$E,'Raw Data'!N:N,"ERROR",0,1)</f>
        <v>165.43</v>
      </c>
      <c r="O220" s="14" t="str">
        <f t="array" ref="O220">_xlfn.IFS(P220=0,"No Discount",AND(P220&gt;0,P220&lt;=0.02),"0% to 2%",AND(P220&gt;0.02,P220&lt;=0.04),"2% to 4%",AND(P220&gt;0.04,P220&lt;=0.06),"4% to 6%",AND(P220&gt;0.06,P220&lt;=0.08),"6% to 8%",AND(P220&gt;0.08,P220&lt;=0.1),"8% to 10%",AND(P220&gt;0.1,P220&lt;=0.15),"10% to 15%",AND(P220&gt;0.15,P220&lt;=0.2),"15% to 20%",AND(P220&gt;0.2,P220&lt;=0.25),"20% to 25%",AND(P220&gt;0.25,P220&lt;=0.3),"25% to 30%",AND(P220&gt;0.3,P220&lt;=0.4),"30% to 40%",AND(P220&gt;0.4,P220&lt;=0.5),"40% to 50%",AND(P220&gt;0.5,P220&lt;=0.75),"50% to 75%",AND(P220&gt;0.75,P220&lt;=1),"75% to 100%")</f>
        <v>No Discount</v>
      </c>
      <c r="P220" s="10">
        <f>_xlfn.XLOOKUP($E220,'Raw Data'!$E:$E,'Raw Data'!P:P,"ERROR",0,1)</f>
        <v>0</v>
      </c>
      <c r="Q220" s="9">
        <f>_xlfn.XLOOKUP($E220,'Raw Data'!$E:$E,'Raw Data'!Q:Q,"ERROR",0,1)</f>
        <v>245</v>
      </c>
      <c r="R220" s="9" t="str">
        <f>_xlfn.XLOOKUP($E220,'Raw Data'!$E:$E,'Raw Data'!R:R,"ERROR",0,1)</f>
        <v>ml</v>
      </c>
      <c r="S220" s="5" t="str">
        <f t="array" ref="S220">_xlfn.IFS(AND(T220&gt;0,T220&lt;=0.05),"0 to 0.05",AND(T220&gt;0.05,T220&lt;=0.1),"0.05 to 0.1",AND(T220&gt;0.1,T220&lt;=0.2),"0.1 to 0.2",AND(T220&gt;0.2,T220&lt;=0.3),"0.2 to 0.3",AND(T220&gt;0.3,T220&lt;=0.4),"0.3 to 0.4",AND(T220&gt;0.4,T220&lt;=0.5),"0.4 to 0.5",AND(T220&gt;0.5,T220&lt;=0.75),"0.5 to 0.75",AND(T220&gt;0.75,T220&lt;=1),"0.75 to 1",AND(T220&gt;1,T220&lt;=2),"1 to 2",AND(T220&gt;2,T220&lt;=3),"2 to 3",AND(T220&gt;3,T220&lt;=4),"3 to 4",AND(T220&gt;4,T220&lt;=5),"4 to 5",AND(T220&gt;5,T220&lt;=10),"5 to 10",T220&gt;10,"10+")</f>
        <v>0.5 to 0.75</v>
      </c>
      <c r="T220" s="10">
        <f>_xlfn.XLOOKUP($E220,'Raw Data'!$E:$E,'Raw Data'!T:T,"ERROR",0,1)</f>
        <v>0.675585252320658</v>
      </c>
      <c r="U220" s="15" t="str">
        <f t="array" ref="U220">_xlfn.IFS(AND(V220&gt;0,V220&lt;=0.05),"0 to 0.05",AND(V220&gt;0.05,V220&lt;=0.1),"0.05 to 0.1",AND(V220&gt;0.1,V220&lt;=0.2),"0.1 to 0.2",AND(V220&gt;0.2,V220&lt;=0.3),"0.2 to 0.3",AND(V220&gt;0.3,V220&lt;=0.4),"0.3 to 0.4",AND(V220&gt;0.4,V220&lt;=0.5),"0.4 to 0.5",AND(V220&gt;0.5,V220&lt;=0.75),"0.5 to 0.75",AND(V220&gt;0.75,V220&lt;=1),"0.75 to 1",AND(V220&gt;1,V220&lt;=2),"1 to 2",AND(V220&gt;2,V220&lt;=3),"2 to 3",AND(V220&gt;3,V220&lt;=4),"3 to 4",AND(V220&gt;4,V220&lt;=5),"4 to 5",AND(V220&gt;5,V220&lt;=10),"5 to 10",V220&gt;10,"10+")</f>
        <v>0.1 to 0.2</v>
      </c>
      <c r="V220" s="10">
        <f>_xlfn.XLOOKUP($E220,'Raw Data'!$E:$E,'Raw Data'!V:V,"ERROR",0,1)</f>
        <v>0.182408018126578</v>
      </c>
      <c r="W220" s="15" t="str">
        <f t="array" ref="W220">_xlfn.IFS(AND(X220&gt;0,X220&lt;=0.05),"0 to 0.05",AND(X220&gt;0.05,X220&lt;=0.1),"0.05 to 0.1",AND(X220&gt;0.1,X220&lt;=0.2),"0.1 to 0.2",AND(X220&gt;0.2,X220&lt;=0.3),"0.2 to 0.3",AND(X220&gt;0.3,X220&lt;=0.4),"0.3 to 0.4",AND(X220&gt;0.4,X220&lt;=0.5),"0.4 to 0.5",AND(X220&gt;0.5,X220&lt;=0.75),"0.5 to 0.75",AND(X220&gt;0.75,X220&lt;=1),"0.75 to 1",AND(X220&gt;1,X220&lt;=2),"1 to 2",AND(X220&gt;2,X220&lt;=3),"2 to 3",AND(X220&gt;3,X220&lt;=4),"3 to 4",AND(X220&gt;4,X220&lt;=5),"4 to 5",AND(X220&gt;5,X220&lt;=10),"5 to 10",X220&gt;10,"10+")</f>
        <v>0.1 to 0.2</v>
      </c>
      <c r="X220" s="16">
        <f t="shared" si="8"/>
        <v>0.182408018126578</v>
      </c>
      <c r="Y220" s="5" t="str">
        <f t="array" ref="Y220">_xlfn.IFS(AND(Z220&gt;0,Z220&lt;=1),"0 to 1",AND(Z220&gt;1,Z220&lt;=2),"1 to 2",AND(Z220&gt;2,Z220&lt;=4),"2 to 4",AND(Z220&gt;4,Z220&lt;=6),"4 to 6",AND(Z220&gt;6,Z220&lt;=8),"6 to 8",AND(Z220&gt;8,Z220&lt;=10),"8 to 10",AND(Z220&gt;10,Z220&lt;=15),"10 to 15",AND(Z220&gt;15,Z220&lt;=20),"15 to 20",AND(Z220&gt;20,Z220&lt;=25),"20 to 25",AND(Z220&gt;25,Z220&lt;=30),"25 to 30",AND(Z220&gt;30,Z220&lt;=40),"30 to 40",AND(Z220&gt;40,Z220&lt;=50),"40 to 50",Z220&gt;50,"50+")</f>
        <v>8 to 10</v>
      </c>
      <c r="Z220" s="9">
        <f>_xlfn.XLOOKUP($E220,'Raw Data'!$E:$E,'Raw Data'!Z:Z,"ERROR",0,1)</f>
        <v>8.281</v>
      </c>
      <c r="AA220" s="9" t="str">
        <f>_xlfn.XLOOKUP($E220,'Raw Data'!$E:$E,'Raw Data'!AA:AA,"ERROR",0,1)</f>
        <v>oz</v>
      </c>
    </row>
    <row r="221" hidden="1" spans="1:27">
      <c r="A221" s="5" t="str">
        <f>_xlfn.XLOOKUP($E221,'Raw Data'!$E:$E,'Raw Data'!A:A,"ERROR",0,1)</f>
        <v>AE</v>
      </c>
      <c r="B221" s="5" t="str">
        <f>_xlfn.XLOOKUP($E221,'Raw Data'!$E:$E,'Raw Data'!B:B,"ERROR",0,1)</f>
        <v>Hair Mousses</v>
      </c>
      <c r="C221" s="5" t="str">
        <f>_xlfn.XLOOKUP($E221,'Raw Data'!$E:$E,'Raw Data'!C:C,"ERROR",0,1)</f>
        <v>Lottabody </v>
      </c>
      <c r="D221" s="5" t="str">
        <f>_xlfn.XLOOKUP($E221,'Raw Data'!$E:$E,'Raw Data'!D:D,"ERROR",0,1)</f>
        <v>www.amazon.ae/dp/B00MELIOTM</v>
      </c>
      <c r="E221" s="5" t="s">
        <v>420</v>
      </c>
      <c r="F221" s="9" t="str">
        <f>_xlfn.XLOOKUP($E221,'Raw Data'!$E:$E,'Raw Data'!F:F,"ERROR",0,1)</f>
        <v>Lottabody Wrap Me Foaming Mousse with Coconut &amp; Shea Oil 7 fl. oz.</v>
      </c>
      <c r="G221" s="10">
        <f>_xlfn.XLOOKUP($E221,'Raw Data'!$E:$E,'Raw Data'!G:G,"ERROR",0,1)</f>
        <v>4</v>
      </c>
      <c r="H221" s="9">
        <f>_xlfn.XLOOKUP($E221,'Raw Data'!$E:$E,'Raw Data'!H:H,"ERROR",0,1)</f>
        <v>204.6</v>
      </c>
      <c r="I221" s="9">
        <f>_xlfn.XLOOKUP($E221,'Raw Data'!$E:$E,'Raw Data'!I:I,"ERROR",0,1)</f>
        <v>0.000273922798594527</v>
      </c>
      <c r="J221" s="9" t="str">
        <f>_xlfn.XLOOKUP($E221,'Raw Data'!$E:$E,'Raw Data'!J:J,"ERROR",0,1)</f>
        <v>No</v>
      </c>
      <c r="K221" s="14" t="str">
        <f t="array" ref="K221">_xlfn.IFS(AND(L221&gt;0,L221&lt;=5),"0 to 5",AND(L221&gt;5,L221&lt;=10),"5 to 10",AND(L221&gt;10,L221&lt;=15),"10 to 15",AND(L221&gt;15,L221&lt;=20),"15 to 20",AND(L221&gt;20,L221&lt;=30),"20 to 30",AND(L221&gt;30,L221&lt;=40),"30 to 40",AND(L221&gt;40,L221&lt;=50),"40 to 50",AND(L221&gt;50,L221&lt;=75),"50 to 75",AND(L221&gt;75,L221&lt;=100),"75 to 100",AND(L221&gt;100,L221&lt;=150),"100 to 150",AND(L221&gt;150,L221&lt;=200),"150 to 200",AND(L221&gt;200,L221&lt;=250),"200 to 250",AND(L221&gt;250,L221&lt;=300),"250 to 300",AND(L221&gt;300,L221&lt;=400),"300 to 400",AND(L221&gt;400,L221&lt;=500),"400 to 500",L221&gt;500,"500+")</f>
        <v>50 to 75</v>
      </c>
      <c r="L221" s="9">
        <f>_xlfn.XLOOKUP($E221,'Raw Data'!$E:$E,'Raw Data'!L:L,"ERROR",0,1)</f>
        <v>54</v>
      </c>
      <c r="M221" s="14" t="str">
        <f t="array" ref="M221">_xlfn.IFS(AND(N221&gt;0,N221&lt;=5),"0 to 5",AND(N221&gt;5,N221&lt;=10),"5 to 10",AND(N221&gt;10,N221&lt;=15),"10 to 15",AND(N221&gt;15,N221&lt;=20),"15 to 20",AND(N221&gt;20,N221&lt;=30),"20 to 30",AND(N221&gt;30,N221&lt;=40),"30 to 40",AND(N221&gt;40,N221&lt;=50),"40 to 50",AND(N221&gt;50,N221&lt;=75),"50 to 75",AND(N221&gt;75,N221&lt;=100),"75 to 100",AND(N221&gt;100,N221&lt;=150),"100 to 150",AND(N221&gt;150,N221&lt;=200),"150 to 200",AND(N221&gt;200,N221&lt;=250),"200 to 250",AND(N221&gt;250,N221&lt;=300),"250 to 300",AND(N221&gt;300,N221&lt;=400),"300 to 400",AND(N221&gt;400,N221&lt;=500),"400 to 500",N221&gt;500,"500+")</f>
        <v>50 to 75</v>
      </c>
      <c r="N221" s="9">
        <f>_xlfn.XLOOKUP($E221,'Raw Data'!$E:$E,'Raw Data'!N:N,"ERROR",0,1)</f>
        <v>54</v>
      </c>
      <c r="O221" s="14" t="str">
        <f t="array" ref="O221">_xlfn.IFS(P221=0,"No Discount",AND(P221&gt;0,P221&lt;=0.02),"0% to 2%",AND(P221&gt;0.02,P221&lt;=0.04),"2% to 4%",AND(P221&gt;0.04,P221&lt;=0.06),"4% to 6%",AND(P221&gt;0.06,P221&lt;=0.08),"6% to 8%",AND(P221&gt;0.08,P221&lt;=0.1),"8% to 10%",AND(P221&gt;0.1,P221&lt;=0.15),"10% to 15%",AND(P221&gt;0.15,P221&lt;=0.2),"15% to 20%",AND(P221&gt;0.2,P221&lt;=0.25),"20% to 25%",AND(P221&gt;0.25,P221&lt;=0.3),"25% to 30%",AND(P221&gt;0.3,P221&lt;=0.4),"30% to 40%",AND(P221&gt;0.4,P221&lt;=0.5),"40% to 50%",AND(P221&gt;0.5,P221&lt;=0.75),"50% to 75%",AND(P221&gt;0.75,P221&lt;=1),"75% to 100%")</f>
        <v>No Discount</v>
      </c>
      <c r="P221" s="10">
        <f>_xlfn.XLOOKUP($E221,'Raw Data'!$E:$E,'Raw Data'!P:P,"ERROR",0,1)</f>
        <v>0</v>
      </c>
      <c r="Q221" s="9">
        <f>_xlfn.XLOOKUP($E221,'Raw Data'!$E:$E,'Raw Data'!Q:Q,"ERROR",0,1)</f>
        <v>7</v>
      </c>
      <c r="R221" s="9" t="str">
        <f>_xlfn.XLOOKUP($E221,'Raw Data'!$E:$E,'Raw Data'!R:R,"ERROR",0,1)</f>
        <v>fl oz</v>
      </c>
      <c r="S221" s="5" t="str">
        <f t="array" ref="S221">_xlfn.IFS(AND(T221&gt;0,T221&lt;=0.05),"0 to 0.05",AND(T221&gt;0.05,T221&lt;=0.1),"0.05 to 0.1",AND(T221&gt;0.1,T221&lt;=0.2),"0.1 to 0.2",AND(T221&gt;0.2,T221&lt;=0.3),"0.2 to 0.3",AND(T221&gt;0.3,T221&lt;=0.4),"0.3 to 0.4",AND(T221&gt;0.4,T221&lt;=0.5),"0.4 to 0.5",AND(T221&gt;0.5,T221&lt;=0.75),"0.5 to 0.75",AND(T221&gt;0.75,T221&lt;=1),"0.75 to 1",AND(T221&gt;1,T221&lt;=2),"1 to 2",AND(T221&gt;2,T221&lt;=3),"2 to 3",AND(T221&gt;3,T221&lt;=4),"3 to 4",AND(T221&gt;4,T221&lt;=5),"4 to 5",AND(T221&gt;5,T221&lt;=10),"5 to 10",T221&gt;10,"10+")</f>
        <v>0.2 to 0.3</v>
      </c>
      <c r="T221" s="10">
        <f>_xlfn.XLOOKUP($E221,'Raw Data'!$E:$E,'Raw Data'!T:T,"ERROR",0,1)</f>
        <v>0.250848238673738</v>
      </c>
      <c r="U221" s="15" t="str">
        <f t="array" ref="U221">_xlfn.IFS(AND(V221&gt;0,V221&lt;=0.05),"0 to 0.05",AND(V221&gt;0.05,V221&lt;=0.1),"0.05 to 0.1",AND(V221&gt;0.1,V221&lt;=0.2),"0.1 to 0.2",AND(V221&gt;0.2,V221&lt;=0.3),"0.2 to 0.3",AND(V221&gt;0.3,V221&lt;=0.4),"0.3 to 0.4",AND(V221&gt;0.4,V221&lt;=0.5),"0.4 to 0.5",AND(V221&gt;0.5,V221&lt;=0.75),"0.5 to 0.75",AND(V221&gt;0.75,V221&lt;=1),"0.75 to 1",AND(V221&gt;1,V221&lt;=2),"1 to 2",AND(V221&gt;2,V221&lt;=3),"2 to 3",AND(V221&gt;3,V221&lt;=4),"3 to 4",AND(V221&gt;4,V221&lt;=5),"4 to 5",AND(V221&gt;5,V221&lt;=10),"5 to 10",V221&gt;10,"10+")</f>
        <v>0.05 to 0.1</v>
      </c>
      <c r="V221" s="10">
        <f>_xlfn.XLOOKUP($E221,'Raw Data'!$E:$E,'Raw Data'!V:V,"ERROR",0,1)</f>
        <v>0.0677290244419091</v>
      </c>
      <c r="W221" s="15" t="str">
        <f t="array" ref="W221">_xlfn.IFS(AND(X221&gt;0,X221&lt;=0.05),"0 to 0.05",AND(X221&gt;0.05,X221&lt;=0.1),"0.05 to 0.1",AND(X221&gt;0.1,X221&lt;=0.2),"0.1 to 0.2",AND(X221&gt;0.2,X221&lt;=0.3),"0.2 to 0.3",AND(X221&gt;0.3,X221&lt;=0.4),"0.3 to 0.4",AND(X221&gt;0.4,X221&lt;=0.5),"0.4 to 0.5",AND(X221&gt;0.5,X221&lt;=0.75),"0.5 to 0.75",AND(X221&gt;0.75,X221&lt;=1),"0.75 to 1",AND(X221&gt;1,X221&lt;=2),"1 to 2",AND(X221&gt;2,X221&lt;=3),"2 to 3",AND(X221&gt;3,X221&lt;=4),"3 to 4",AND(X221&gt;4,X221&lt;=5),"4 to 5",AND(X221&gt;5,X221&lt;=10),"5 to 10",X221&gt;10,"10+")</f>
        <v>0.05 to 0.1</v>
      </c>
      <c r="X221" s="16">
        <f t="shared" si="8"/>
        <v>0.0677290244419091</v>
      </c>
      <c r="Y221" s="5" t="str">
        <f t="array" ref="Y221">_xlfn.IFS(AND(Z221&gt;0,Z221&lt;=1),"0 to 1",AND(Z221&gt;1,Z221&lt;=2),"1 to 2",AND(Z221&gt;2,Z221&lt;=4),"2 to 4",AND(Z221&gt;4,Z221&lt;=6),"4 to 6",AND(Z221&gt;6,Z221&lt;=8),"6 to 8",AND(Z221&gt;8,Z221&lt;=10),"8 to 10",AND(Z221&gt;10,Z221&lt;=15),"10 to 15",AND(Z221&gt;15,Z221&lt;=20),"15 to 20",AND(Z221&gt;20,Z221&lt;=25),"20 to 25",AND(Z221&gt;25,Z221&lt;=30),"25 to 30",AND(Z221&gt;30,Z221&lt;=40),"30 to 40",AND(Z221&gt;40,Z221&lt;=50),"40 to 50",Z221&gt;50,"50+")</f>
        <v>6 to 8</v>
      </c>
      <c r="Z221" s="9">
        <f>_xlfn.XLOOKUP($E221,'Raw Data'!$E:$E,'Raw Data'!Z:Z,"ERROR",0,1)</f>
        <v>7.28</v>
      </c>
      <c r="AA221" s="9" t="str">
        <f>_xlfn.XLOOKUP($E221,'Raw Data'!$E:$E,'Raw Data'!AA:AA,"ERROR",0,1)</f>
        <v>oz</v>
      </c>
    </row>
    <row r="222" hidden="1" spans="1:27">
      <c r="A222" s="5" t="str">
        <f>_xlfn.XLOOKUP($E222,'Raw Data'!$E:$E,'Raw Data'!A:A,"ERROR",0,1)</f>
        <v>AE</v>
      </c>
      <c r="B222" s="5" t="str">
        <f>_xlfn.XLOOKUP($E222,'Raw Data'!$E:$E,'Raw Data'!B:B,"ERROR",0,1)</f>
        <v>Hair Mousses</v>
      </c>
      <c r="C222" s="5" t="str">
        <f>_xlfn.XLOOKUP($E222,'Raw Data'!$E:$E,'Raw Data'!C:C,"ERROR",0,1)</f>
        <v>Aussie</v>
      </c>
      <c r="D222" s="5" t="str">
        <f>_xlfn.XLOOKUP($E222,'Raw Data'!$E:$E,'Raw Data'!D:D,"ERROR",0,1)</f>
        <v>www.amazon.ae/dp/B002QUX9S2</v>
      </c>
      <c r="E222" s="5" t="s">
        <v>421</v>
      </c>
      <c r="F222" s="9" t="str">
        <f>_xlfn.XLOOKUP($E222,'Raw Data'!$E:$E,'Raw Data'!F:F,"ERROR",0,1)</f>
        <v>Aussie Instant Freeze Sculpting Mousse 24 Hour Maximum Hold</v>
      </c>
      <c r="G222" s="10">
        <f>_xlfn.XLOOKUP($E222,'Raw Data'!$E:$E,'Raw Data'!G:G,"ERROR",0,1)</f>
        <v>1</v>
      </c>
      <c r="H222" s="9">
        <f>_xlfn.XLOOKUP($E222,'Raw Data'!$E:$E,'Raw Data'!H:H,"ERROR",0,1)</f>
        <v>190.71</v>
      </c>
      <c r="I222" s="9">
        <f>_xlfn.XLOOKUP($E222,'Raw Data'!$E:$E,'Raw Data'!I:I,"ERROR",0,1)</f>
        <v>0.00025532657341135</v>
      </c>
      <c r="J222" s="9" t="str">
        <f>_xlfn.XLOOKUP($E222,'Raw Data'!$E:$E,'Raw Data'!J:J,"ERROR",0,1)</f>
        <v>No</v>
      </c>
      <c r="K222" s="14" t="str">
        <f t="array" ref="K222">_xlfn.IFS(AND(L222&gt;0,L222&lt;=5),"0 to 5",AND(L222&gt;5,L222&lt;=10),"5 to 10",AND(L222&gt;10,L222&lt;=15),"10 to 15",AND(L222&gt;15,L222&lt;=20),"15 to 20",AND(L222&gt;20,L222&lt;=30),"20 to 30",AND(L222&gt;30,L222&lt;=40),"30 to 40",AND(L222&gt;40,L222&lt;=50),"40 to 50",AND(L222&gt;50,L222&lt;=75),"50 to 75",AND(L222&gt;75,L222&lt;=100),"75 to 100",AND(L222&gt;100,L222&lt;=150),"100 to 150",AND(L222&gt;150,L222&lt;=200),"150 to 200",AND(L222&gt;200,L222&lt;=250),"200 to 250",AND(L222&gt;250,L222&lt;=300),"250 to 300",AND(L222&gt;300,L222&lt;=400),"300 to 400",AND(L222&gt;400,L222&lt;=500),"400 to 500",L222&gt;500,"500+")</f>
        <v>100 to 150</v>
      </c>
      <c r="L222" s="9">
        <f>_xlfn.XLOOKUP($E222,'Raw Data'!$E:$E,'Raw Data'!L:L,"ERROR",0,1)</f>
        <v>137.28</v>
      </c>
      <c r="M222" s="14" t="str">
        <f t="array" ref="M222">_xlfn.IFS(AND(N222&gt;0,N222&lt;=5),"0 to 5",AND(N222&gt;5,N222&lt;=10),"5 to 10",AND(N222&gt;10,N222&lt;=15),"10 to 15",AND(N222&gt;15,N222&lt;=20),"15 to 20",AND(N222&gt;20,N222&lt;=30),"20 to 30",AND(N222&gt;30,N222&lt;=40),"30 to 40",AND(N222&gt;40,N222&lt;=50),"40 to 50",AND(N222&gt;50,N222&lt;=75),"50 to 75",AND(N222&gt;75,N222&lt;=100),"75 to 100",AND(N222&gt;100,N222&lt;=150),"100 to 150",AND(N222&gt;150,N222&lt;=200),"150 to 200",AND(N222&gt;200,N222&lt;=250),"200 to 250",AND(N222&gt;250,N222&lt;=300),"250 to 300",AND(N222&gt;300,N222&lt;=400),"300 to 400",AND(N222&gt;400,N222&lt;=500),"400 to 500",N222&gt;500,"500+")</f>
        <v>100 to 150</v>
      </c>
      <c r="N222" s="9">
        <f>_xlfn.XLOOKUP($E222,'Raw Data'!$E:$E,'Raw Data'!N:N,"ERROR",0,1)</f>
        <v>137.28</v>
      </c>
      <c r="O222" s="14" t="str">
        <f t="array" ref="O222">_xlfn.IFS(P222=0,"No Discount",AND(P222&gt;0,P222&lt;=0.02),"0% to 2%",AND(P222&gt;0.02,P222&lt;=0.04),"2% to 4%",AND(P222&gt;0.04,P222&lt;=0.06),"4% to 6%",AND(P222&gt;0.06,P222&lt;=0.08),"6% to 8%",AND(P222&gt;0.08,P222&lt;=0.1),"8% to 10%",AND(P222&gt;0.1,P222&lt;=0.15),"10% to 15%",AND(P222&gt;0.15,P222&lt;=0.2),"15% to 20%",AND(P222&gt;0.2,P222&lt;=0.25),"20% to 25%",AND(P222&gt;0.25,P222&lt;=0.3),"25% to 30%",AND(P222&gt;0.3,P222&lt;=0.4),"30% to 40%",AND(P222&gt;0.4,P222&lt;=0.5),"40% to 50%",AND(P222&gt;0.5,P222&lt;=0.75),"50% to 75%",AND(P222&gt;0.75,P222&lt;=1),"75% to 100%")</f>
        <v>No Discount</v>
      </c>
      <c r="P222" s="10">
        <f>_xlfn.XLOOKUP($E222,'Raw Data'!$E:$E,'Raw Data'!P:P,"ERROR",0,1)</f>
        <v>0</v>
      </c>
      <c r="Q222" s="9">
        <f>_xlfn.XLOOKUP($E222,'Raw Data'!$E:$E,'Raw Data'!Q:Q,"ERROR",0,1)</f>
        <v>0</v>
      </c>
      <c r="R222" s="9">
        <f>_xlfn.XLOOKUP($E222,'Raw Data'!$E:$E,'Raw Data'!R:R,"ERROR",0,1)</f>
        <v>0</v>
      </c>
      <c r="S222" s="5" t="e">
        <f t="array" ref="S222">_xlfn.IFS(AND(T222&gt;0,T222&lt;=0.05),"0 to 0.05",AND(T222&gt;0.05,T222&lt;=0.1),"0.05 to 0.1",AND(T222&gt;0.1,T222&lt;=0.2),"0.1 to 0.2",AND(T222&gt;0.2,T222&lt;=0.3),"0.2 to 0.3",AND(T222&gt;0.3,T222&lt;=0.4),"0.3 to 0.4",AND(T222&gt;0.4,T222&lt;=0.5),"0.4 to 0.5",AND(T222&gt;0.5,T222&lt;=0.75),"0.5 to 0.75",AND(T222&gt;0.75,T222&lt;=1),"0.75 to 1",AND(T222&gt;1,T222&lt;=2),"1 to 2",AND(T222&gt;2,T222&lt;=3),"2 to 3",AND(T222&gt;3,T222&lt;=4),"3 to 4",AND(T222&gt;4,T222&lt;=5),"4 to 5",AND(T222&gt;5,T222&lt;=10),"5 to 10",T222&gt;10,"10+")</f>
        <v>#N/A</v>
      </c>
      <c r="T222" s="10">
        <f>_xlfn.XLOOKUP($E222,'Raw Data'!$E:$E,'Raw Data'!T:T,"ERROR",0,1)</f>
        <v>0</v>
      </c>
      <c r="U222" s="15" t="e">
        <f t="array" ref="U222">_xlfn.IFS(AND(V222&gt;0,V222&lt;=0.05),"0 to 0.05",AND(V222&gt;0.05,V222&lt;=0.1),"0.05 to 0.1",AND(V222&gt;0.1,V222&lt;=0.2),"0.1 to 0.2",AND(V222&gt;0.2,V222&lt;=0.3),"0.2 to 0.3",AND(V222&gt;0.3,V222&lt;=0.4),"0.3 to 0.4",AND(V222&gt;0.4,V222&lt;=0.5),"0.4 to 0.5",AND(V222&gt;0.5,V222&lt;=0.75),"0.5 to 0.75",AND(V222&gt;0.75,V222&lt;=1),"0.75 to 1",AND(V222&gt;1,V222&lt;=2),"1 to 2",AND(V222&gt;2,V222&lt;=3),"2 to 3",AND(V222&gt;3,V222&lt;=4),"3 to 4",AND(V222&gt;4,V222&lt;=5),"4 to 5",AND(V222&gt;5,V222&lt;=10),"5 to 10",V222&gt;10,"10+")</f>
        <v>#N/A</v>
      </c>
      <c r="V222" s="10">
        <f>_xlfn.XLOOKUP($E222,'Raw Data'!$E:$E,'Raw Data'!V:V,"ERROR",0,1)</f>
        <v>0</v>
      </c>
      <c r="W222" s="15" t="e">
        <f t="array" ref="W222">_xlfn.IFS(AND(X222&gt;0,X222&lt;=0.05),"0 to 0.05",AND(X222&gt;0.05,X222&lt;=0.1),"0.05 to 0.1",AND(X222&gt;0.1,X222&lt;=0.2),"0.1 to 0.2",AND(X222&gt;0.2,X222&lt;=0.3),"0.2 to 0.3",AND(X222&gt;0.3,X222&lt;=0.4),"0.3 to 0.4",AND(X222&gt;0.4,X222&lt;=0.5),"0.4 to 0.5",AND(X222&gt;0.5,X222&lt;=0.75),"0.5 to 0.75",AND(X222&gt;0.75,X222&lt;=1),"0.75 to 1",AND(X222&gt;1,X222&lt;=2),"1 to 2",AND(X222&gt;2,X222&lt;=3),"2 to 3",AND(X222&gt;3,X222&lt;=4),"3 to 4",AND(X222&gt;4,X222&lt;=5),"4 to 5",AND(X222&gt;5,X222&lt;=10),"5 to 10",X222&gt;10,"10+")</f>
        <v>#DIV/0!</v>
      </c>
      <c r="X222" s="16" t="e">
        <f t="shared" si="8"/>
        <v>#DIV/0!</v>
      </c>
      <c r="Y222" s="5" t="e">
        <f t="array" ref="Y222">_xlfn.IFS(AND(Z222&gt;0,Z222&lt;=1),"0 to 1",AND(Z222&gt;1,Z222&lt;=2),"1 to 2",AND(Z222&gt;2,Z222&lt;=4),"2 to 4",AND(Z222&gt;4,Z222&lt;=6),"4 to 6",AND(Z222&gt;6,Z222&lt;=8),"6 to 8",AND(Z222&gt;8,Z222&lt;=10),"8 to 10",AND(Z222&gt;10,Z222&lt;=15),"10 to 15",AND(Z222&gt;15,Z222&lt;=20),"15 to 20",AND(Z222&gt;20,Z222&lt;=25),"20 to 25",AND(Z222&gt;25,Z222&lt;=30),"25 to 30",AND(Z222&gt;30,Z222&lt;=40),"30 to 40",AND(Z222&gt;40,Z222&lt;=50),"40 to 50",Z222&gt;50,"50+")</f>
        <v>#N/A</v>
      </c>
      <c r="Z222" s="9">
        <f>_xlfn.XLOOKUP($E222,'Raw Data'!$E:$E,'Raw Data'!Z:Z,"ERROR",0,1)</f>
        <v>0</v>
      </c>
      <c r="AA222" s="9">
        <f>_xlfn.XLOOKUP($E222,'Raw Data'!$E:$E,'Raw Data'!AA:AA,"ERROR",0,1)</f>
        <v>0</v>
      </c>
    </row>
    <row r="223" hidden="1" spans="1:27">
      <c r="A223" s="5" t="str">
        <f>_xlfn.XLOOKUP($E223,'Raw Data'!$E:$E,'Raw Data'!A:A,"ERROR",0,1)</f>
        <v>AE</v>
      </c>
      <c r="B223" s="5" t="str">
        <f>_xlfn.XLOOKUP($E223,'Raw Data'!$E:$E,'Raw Data'!B:B,"ERROR",0,1)</f>
        <v>Hair Mousses</v>
      </c>
      <c r="C223" s="5" t="str">
        <f>_xlfn.XLOOKUP($E223,'Raw Data'!$E:$E,'Raw Data'!C:C,"ERROR",0,1)</f>
        <v>ican london</v>
      </c>
      <c r="D223" s="5" t="str">
        <f>_xlfn.XLOOKUP($E223,'Raw Data'!$E:$E,'Raw Data'!D:D,"ERROR",0,1)</f>
        <v>www.amazon.ae/dp/B0BVWHS9S9</v>
      </c>
      <c r="E223" s="5" t="s">
        <v>422</v>
      </c>
      <c r="F223" s="9" t="str">
        <f>_xlfn.XLOOKUP($E223,'Raw Data'!$E:$E,'Raw Data'!F:F,"ERROR",0,1)</f>
        <v>ican London Olive Oil Hold &amp; Shine Wrap Set Mousse 207ml</v>
      </c>
      <c r="G223" s="10">
        <f>_xlfn.XLOOKUP($E223,'Raw Data'!$E:$E,'Raw Data'!G:G,"ERROR",0,1)</f>
        <v>6</v>
      </c>
      <c r="H223" s="9">
        <f>_xlfn.XLOOKUP($E223,'Raw Data'!$E:$E,'Raw Data'!H:H,"ERROR",0,1)</f>
        <v>189.38</v>
      </c>
      <c r="I223" s="9">
        <f>_xlfn.XLOOKUP($E223,'Raw Data'!$E:$E,'Raw Data'!I:I,"ERROR",0,1)</f>
        <v>0.000253545941338375</v>
      </c>
      <c r="J223" s="9" t="str">
        <f>_xlfn.XLOOKUP($E223,'Raw Data'!$E:$E,'Raw Data'!J:J,"ERROR",0,1)</f>
        <v>No</v>
      </c>
      <c r="K223" s="14" t="str">
        <f t="array" ref="K223">_xlfn.IFS(AND(L223&gt;0,L223&lt;=5),"0 to 5",AND(L223&gt;5,L223&lt;=10),"5 to 10",AND(L223&gt;10,L223&lt;=15),"10 to 15",AND(L223&gt;15,L223&lt;=20),"15 to 20",AND(L223&gt;20,L223&lt;=30),"20 to 30",AND(L223&gt;30,L223&lt;=40),"30 to 40",AND(L223&gt;40,L223&lt;=50),"40 to 50",AND(L223&gt;50,L223&lt;=75),"50 to 75",AND(L223&gt;75,L223&lt;=100),"75 to 100",AND(L223&gt;100,L223&lt;=150),"100 to 150",AND(L223&gt;150,L223&lt;=200),"150 to 200",AND(L223&gt;200,L223&lt;=250),"200 to 250",AND(L223&gt;250,L223&lt;=300),"250 to 300",AND(L223&gt;300,L223&lt;=400),"300 to 400",AND(L223&gt;400,L223&lt;=500),"400 to 500",L223&gt;500,"500+")</f>
        <v>20 to 30</v>
      </c>
      <c r="L223" s="9">
        <f>_xlfn.XLOOKUP($E223,'Raw Data'!$E:$E,'Raw Data'!L:L,"ERROR",0,1)</f>
        <v>29.99</v>
      </c>
      <c r="M223" s="14" t="str">
        <f t="array" ref="M223">_xlfn.IFS(AND(N223&gt;0,N223&lt;=5),"0 to 5",AND(N223&gt;5,N223&lt;=10),"5 to 10",AND(N223&gt;10,N223&lt;=15),"10 to 15",AND(N223&gt;15,N223&lt;=20),"15 to 20",AND(N223&gt;20,N223&lt;=30),"20 to 30",AND(N223&gt;30,N223&lt;=40),"30 to 40",AND(N223&gt;40,N223&lt;=50),"40 to 50",AND(N223&gt;50,N223&lt;=75),"50 to 75",AND(N223&gt;75,N223&lt;=100),"75 to 100",AND(N223&gt;100,N223&lt;=150),"100 to 150",AND(N223&gt;150,N223&lt;=200),"150 to 200",AND(N223&gt;200,N223&lt;=250),"200 to 250",AND(N223&gt;250,N223&lt;=300),"250 to 300",AND(N223&gt;300,N223&lt;=400),"300 to 400",AND(N223&gt;400,N223&lt;=500),"400 to 500",N223&gt;500,"500+")</f>
        <v>20 to 30</v>
      </c>
      <c r="N223" s="9">
        <f>_xlfn.XLOOKUP($E223,'Raw Data'!$E:$E,'Raw Data'!N:N,"ERROR",0,1)</f>
        <v>29.99</v>
      </c>
      <c r="O223" s="14" t="str">
        <f t="array" ref="O223">_xlfn.IFS(P223=0,"No Discount",AND(P223&gt;0,P223&lt;=0.02),"0% to 2%",AND(P223&gt;0.02,P223&lt;=0.04),"2% to 4%",AND(P223&gt;0.04,P223&lt;=0.06),"4% to 6%",AND(P223&gt;0.06,P223&lt;=0.08),"6% to 8%",AND(P223&gt;0.08,P223&lt;=0.1),"8% to 10%",AND(P223&gt;0.1,P223&lt;=0.15),"10% to 15%",AND(P223&gt;0.15,P223&lt;=0.2),"15% to 20%",AND(P223&gt;0.2,P223&lt;=0.25),"20% to 25%",AND(P223&gt;0.25,P223&lt;=0.3),"25% to 30%",AND(P223&gt;0.3,P223&lt;=0.4),"30% to 40%",AND(P223&gt;0.4,P223&lt;=0.5),"40% to 50%",AND(P223&gt;0.5,P223&lt;=0.75),"50% to 75%",AND(P223&gt;0.75,P223&lt;=1),"75% to 100%")</f>
        <v>No Discount</v>
      </c>
      <c r="P223" s="10">
        <f>_xlfn.XLOOKUP($E223,'Raw Data'!$E:$E,'Raw Data'!P:P,"ERROR",0,1)</f>
        <v>0</v>
      </c>
      <c r="Q223" s="9">
        <f>_xlfn.XLOOKUP($E223,'Raw Data'!$E:$E,'Raw Data'!Q:Q,"ERROR",0,1)</f>
        <v>207</v>
      </c>
      <c r="R223" s="9" t="str">
        <f>_xlfn.XLOOKUP($E223,'Raw Data'!$E:$E,'Raw Data'!R:R,"ERROR",0,1)</f>
        <v>ml</v>
      </c>
      <c r="S223" s="5" t="str">
        <f t="array" ref="S223">_xlfn.IFS(AND(T223&gt;0,T223&lt;=0.05),"0 to 0.05",AND(T223&gt;0.05,T223&lt;=0.1),"0.05 to 0.1",AND(T223&gt;0.1,T223&lt;=0.2),"0.1 to 0.2",AND(T223&gt;0.2,T223&lt;=0.3),"0.2 to 0.3",AND(T223&gt;0.3,T223&lt;=0.4),"0.3 to 0.4",AND(T223&gt;0.4,T223&lt;=0.5),"0.4 to 0.5",AND(T223&gt;0.5,T223&lt;=0.75),"0.5 to 0.75",AND(T223&gt;0.75,T223&lt;=1),"0.75 to 1",AND(T223&gt;1,T223&lt;=2),"1 to 2",AND(T223&gt;2,T223&lt;=3),"2 to 3",AND(T223&gt;3,T223&lt;=4),"3 to 4",AND(T223&gt;4,T223&lt;=5),"4 to 5",AND(T223&gt;5,T223&lt;=10),"5 to 10",T223&gt;10,"10+")</f>
        <v>0.1 to 0.2</v>
      </c>
      <c r="T223" s="10">
        <f>_xlfn.XLOOKUP($E223,'Raw Data'!$E:$E,'Raw Data'!T:T,"ERROR",0,1)</f>
        <v>0.14495663389564</v>
      </c>
      <c r="U223" s="15" t="str">
        <f t="array" ref="U223">_xlfn.IFS(AND(V223&gt;0,V223&lt;=0.05),"0 to 0.05",AND(V223&gt;0.05,V223&lt;=0.1),"0.05 to 0.1",AND(V223&gt;0.1,V223&lt;=0.2),"0.1 to 0.2",AND(V223&gt;0.2,V223&lt;=0.3),"0.2 to 0.3",AND(V223&gt;0.3,V223&lt;=0.4),"0.3 to 0.4",AND(V223&gt;0.4,V223&lt;=0.5),"0.4 to 0.5",AND(V223&gt;0.5,V223&lt;=0.75),"0.5 to 0.75",AND(V223&gt;0.75,V223&lt;=1),"0.75 to 1",AND(V223&gt;1,V223&lt;=2),"1 to 2",AND(V223&gt;2,V223&lt;=3),"2 to 3",AND(V223&gt;3,V223&lt;=4),"3 to 4",AND(V223&gt;4,V223&lt;=5),"4 to 5",AND(V223&gt;5,V223&lt;=10),"5 to 10",V223&gt;10,"10+")</f>
        <v>0 to 0.05</v>
      </c>
      <c r="V223" s="10">
        <f>_xlfn.XLOOKUP($E223,'Raw Data'!$E:$E,'Raw Data'!V:V,"ERROR",0,1)</f>
        <v>0.0391382911518229</v>
      </c>
      <c r="W223" s="15" t="str">
        <f t="array" ref="W223">_xlfn.IFS(AND(X223&gt;0,X223&lt;=0.05),"0 to 0.05",AND(X223&gt;0.05,X223&lt;=0.1),"0.05 to 0.1",AND(X223&gt;0.1,X223&lt;=0.2),"0.1 to 0.2",AND(X223&gt;0.2,X223&lt;=0.3),"0.2 to 0.3",AND(X223&gt;0.3,X223&lt;=0.4),"0.3 to 0.4",AND(X223&gt;0.4,X223&lt;=0.5),"0.4 to 0.5",AND(X223&gt;0.5,X223&lt;=0.75),"0.5 to 0.75",AND(X223&gt;0.75,X223&lt;=1),"0.75 to 1",AND(X223&gt;1,X223&lt;=2),"1 to 2",AND(X223&gt;2,X223&lt;=3),"2 to 3",AND(X223&gt;3,X223&lt;=4),"3 to 4",AND(X223&gt;4,X223&lt;=5),"4 to 5",AND(X223&gt;5,X223&lt;=10),"5 to 10",X223&gt;10,"10+")</f>
        <v>0 to 0.05</v>
      </c>
      <c r="X223" s="16">
        <f t="shared" si="8"/>
        <v>0.0391382911518229</v>
      </c>
      <c r="Y223" s="5" t="str">
        <f t="array" ref="Y223">_xlfn.IFS(AND(Z223&gt;0,Z223&lt;=1),"0 to 1",AND(Z223&gt;1,Z223&lt;=2),"1 to 2",AND(Z223&gt;2,Z223&lt;=4),"2 to 4",AND(Z223&gt;4,Z223&lt;=6),"4 to 6",AND(Z223&gt;6,Z223&lt;=8),"6 to 8",AND(Z223&gt;8,Z223&lt;=10),"8 to 10",AND(Z223&gt;10,Z223&lt;=15),"10 to 15",AND(Z223&gt;15,Z223&lt;=20),"15 to 20",AND(Z223&gt;20,Z223&lt;=25),"20 to 25",AND(Z223&gt;25,Z223&lt;=30),"25 to 30",AND(Z223&gt;30,Z223&lt;=40),"30 to 40",AND(Z223&gt;40,Z223&lt;=50),"40 to 50",Z223&gt;50,"50+")</f>
        <v>6 to 8</v>
      </c>
      <c r="Z223" s="9">
        <f>_xlfn.XLOOKUP($E223,'Raw Data'!$E:$E,'Raw Data'!Z:Z,"ERROR",0,1)</f>
        <v>6.9966</v>
      </c>
      <c r="AA223" s="9" t="str">
        <f>_xlfn.XLOOKUP($E223,'Raw Data'!$E:$E,'Raw Data'!AA:AA,"ERROR",0,1)</f>
        <v>oz</v>
      </c>
    </row>
    <row r="224" hidden="1" spans="1:27">
      <c r="A224" s="5" t="str">
        <f>_xlfn.XLOOKUP($E224,'Raw Data'!$E:$E,'Raw Data'!A:A,"ERROR",0,1)</f>
        <v>AE</v>
      </c>
      <c r="B224" s="5" t="str">
        <f>_xlfn.XLOOKUP($E224,'Raw Data'!$E:$E,'Raw Data'!B:B,"ERROR",0,1)</f>
        <v>Hair Mousses</v>
      </c>
      <c r="C224" s="5" t="str">
        <f>_xlfn.XLOOKUP($E224,'Raw Data'!$E:$E,'Raw Data'!C:C,"ERROR",0,1)</f>
        <v>Suave</v>
      </c>
      <c r="D224" s="5" t="str">
        <f>_xlfn.XLOOKUP($E224,'Raw Data'!$E:$E,'Raw Data'!D:D,"ERROR",0,1)</f>
        <v>www.amazon.ae/dp/B00EZWRSMW</v>
      </c>
      <c r="E224" s="5" t="s">
        <v>423</v>
      </c>
      <c r="F224" s="9" t="str">
        <f>_xlfn.XLOOKUP($E224,'Raw Data'!$E:$E,'Raw Data'!F:F,"ERROR",0,1)</f>
        <v>Suave Professionals Firm Control Boosting Mousse 7 oz (Pack of 3)</v>
      </c>
      <c r="G224" s="10">
        <f>_xlfn.XLOOKUP($E224,'Raw Data'!$E:$E,'Raw Data'!G:G,"ERROR",0,1)</f>
        <v>1</v>
      </c>
      <c r="H224" s="9">
        <f>_xlfn.XLOOKUP($E224,'Raw Data'!$E:$E,'Raw Data'!H:H,"ERROR",0,1)</f>
        <v>186.74</v>
      </c>
      <c r="I224" s="9">
        <f>_xlfn.XLOOKUP($E224,'Raw Data'!$E:$E,'Raw Data'!I:I,"ERROR",0,1)</f>
        <v>0.000250011453614575</v>
      </c>
      <c r="J224" s="9" t="str">
        <f>_xlfn.XLOOKUP($E224,'Raw Data'!$E:$E,'Raw Data'!J:J,"ERROR",0,1)</f>
        <v>No</v>
      </c>
      <c r="K224" s="14" t="str">
        <f t="array" ref="K224">_xlfn.IFS(AND(L224&gt;0,L224&lt;=5),"0 to 5",AND(L224&gt;5,L224&lt;=10),"5 to 10",AND(L224&gt;10,L224&lt;=15),"10 to 15",AND(L224&gt;15,L224&lt;=20),"15 to 20",AND(L224&gt;20,L224&lt;=30),"20 to 30",AND(L224&gt;30,L224&lt;=40),"30 to 40",AND(L224&gt;40,L224&lt;=50),"40 to 50",AND(L224&gt;50,L224&lt;=75),"50 to 75",AND(L224&gt;75,L224&lt;=100),"75 to 100",AND(L224&gt;100,L224&lt;=150),"100 to 150",AND(L224&gt;150,L224&lt;=200),"150 to 200",AND(L224&gt;200,L224&lt;=250),"200 to 250",AND(L224&gt;250,L224&lt;=300),"250 to 300",AND(L224&gt;300,L224&lt;=400),"300 to 400",AND(L224&gt;400,L224&lt;=500),"400 to 500",L224&gt;500,"500+")</f>
        <v>150 to 200</v>
      </c>
      <c r="L224" s="9">
        <f>_xlfn.XLOOKUP($E224,'Raw Data'!$E:$E,'Raw Data'!L:L,"ERROR",0,1)</f>
        <v>162.16</v>
      </c>
      <c r="M224" s="14" t="str">
        <f t="array" ref="M224">_xlfn.IFS(AND(N224&gt;0,N224&lt;=5),"0 to 5",AND(N224&gt;5,N224&lt;=10),"5 to 10",AND(N224&gt;10,N224&lt;=15),"10 to 15",AND(N224&gt;15,N224&lt;=20),"15 to 20",AND(N224&gt;20,N224&lt;=30),"20 to 30",AND(N224&gt;30,N224&lt;=40),"30 to 40",AND(N224&gt;40,N224&lt;=50),"40 to 50",AND(N224&gt;50,N224&lt;=75),"50 to 75",AND(N224&gt;75,N224&lt;=100),"75 to 100",AND(N224&gt;100,N224&lt;=150),"100 to 150",AND(N224&gt;150,N224&lt;=200),"150 to 200",AND(N224&gt;200,N224&lt;=250),"200 to 250",AND(N224&gt;250,N224&lt;=300),"250 to 300",AND(N224&gt;300,N224&lt;=400),"300 to 400",AND(N224&gt;400,N224&lt;=500),"400 to 500",N224&gt;500,"500+")</f>
        <v>150 to 200</v>
      </c>
      <c r="N224" s="9">
        <f>_xlfn.XLOOKUP($E224,'Raw Data'!$E:$E,'Raw Data'!N:N,"ERROR",0,1)</f>
        <v>165.2</v>
      </c>
      <c r="O224" s="14" t="str">
        <f t="array" ref="O224">_xlfn.IFS(P224=0,"No Discount",AND(P224&gt;0,P224&lt;=0.02),"0% to 2%",AND(P224&gt;0.02,P224&lt;=0.04),"2% to 4%",AND(P224&gt;0.04,P224&lt;=0.06),"4% to 6%",AND(P224&gt;0.06,P224&lt;=0.08),"6% to 8%",AND(P224&gt;0.08,P224&lt;=0.1),"8% to 10%",AND(P224&gt;0.1,P224&lt;=0.15),"10% to 15%",AND(P224&gt;0.15,P224&lt;=0.2),"15% to 20%",AND(P224&gt;0.2,P224&lt;=0.25),"20% to 25%",AND(P224&gt;0.25,P224&lt;=0.3),"25% to 30%",AND(P224&gt;0.3,P224&lt;=0.4),"30% to 40%",AND(P224&gt;0.4,P224&lt;=0.5),"40% to 50%",AND(P224&gt;0.5,P224&lt;=0.75),"50% to 75%",AND(P224&gt;0.75,P224&lt;=1),"75% to 100%")</f>
        <v>0% to 2%</v>
      </c>
      <c r="P224" s="10">
        <f>_xlfn.XLOOKUP($E224,'Raw Data'!$E:$E,'Raw Data'!P:P,"ERROR",0,1)</f>
        <v>0.0184019370460048</v>
      </c>
      <c r="Q224" s="9">
        <f>_xlfn.XLOOKUP($E224,'Raw Data'!$E:$E,'Raw Data'!Q:Q,"ERROR",0,1)</f>
        <v>21</v>
      </c>
      <c r="R224" s="9" t="str">
        <f>_xlfn.XLOOKUP($E224,'Raw Data'!$E:$E,'Raw Data'!R:R,"ERROR",0,1)</f>
        <v>oz</v>
      </c>
      <c r="S224" s="5" t="str">
        <f t="array" ref="S224">_xlfn.IFS(AND(T224&gt;0,T224&lt;=0.05),"0 to 0.05",AND(T224&gt;0.05,T224&lt;=0.1),"0.05 to 0.1",AND(T224&gt;0.1,T224&lt;=0.2),"0.1 to 0.2",AND(T224&gt;0.2,T224&lt;=0.3),"0.2 to 0.3",AND(T224&gt;0.3,T224&lt;=0.4),"0.3 to 0.4",AND(T224&gt;0.4,T224&lt;=0.5),"0.4 to 0.5",AND(T224&gt;0.5,T224&lt;=0.75),"0.5 to 0.75",AND(T224&gt;0.75,T224&lt;=1),"0.75 to 1",AND(T224&gt;1,T224&lt;=2),"1 to 2",AND(T224&gt;2,T224&lt;=3),"2 to 3",AND(T224&gt;3,T224&lt;=4),"3 to 4",AND(T224&gt;4,T224&lt;=5),"4 to 5",AND(T224&gt;5,T224&lt;=10),"5 to 10",T224&gt;10,"10+")</f>
        <v>0.2 to 0.3</v>
      </c>
      <c r="T224" s="10">
        <f>_xlfn.XLOOKUP($E224,'Raw Data'!$E:$E,'Raw Data'!T:T,"ERROR",0,1)</f>
        <v>0.261139829621399</v>
      </c>
      <c r="U224" s="15" t="str">
        <f t="array" ref="U224">_xlfn.IFS(AND(V224&gt;0,V224&lt;=0.05),"0 to 0.05",AND(V224&gt;0.05,V224&lt;=0.1),"0.05 to 0.1",AND(V224&gt;0.1,V224&lt;=0.2),"0.1 to 0.2",AND(V224&gt;0.2,V224&lt;=0.3),"0.2 to 0.3",AND(V224&gt;0.3,V224&lt;=0.4),"0.3 to 0.4",AND(V224&gt;0.4,V224&lt;=0.5),"0.4 to 0.5",AND(V224&gt;0.5,V224&lt;=0.75),"0.5 to 0.75",AND(V224&gt;0.75,V224&lt;=1),"0.75 to 1",AND(V224&gt;1,V224&lt;=2),"1 to 2",AND(V224&gt;2,V224&lt;=3),"2 to 3",AND(V224&gt;3,V224&lt;=4),"3 to 4",AND(V224&gt;4,V224&lt;=5),"4 to 5",AND(V224&gt;5,V224&lt;=10),"5 to 10",V224&gt;10,"10+")</f>
        <v>0.05 to 0.1</v>
      </c>
      <c r="V224" s="10">
        <f>_xlfn.XLOOKUP($E224,'Raw Data'!$E:$E,'Raw Data'!V:V,"ERROR",0,1)</f>
        <v>0.0718295569834291</v>
      </c>
      <c r="W224" s="15" t="str">
        <f t="array" ref="W224">_xlfn.IFS(AND(X224&gt;0,X224&lt;=0.05),"0 to 0.05",AND(X224&gt;0.05,X224&lt;=0.1),"0.05 to 0.1",AND(X224&gt;0.1,X224&lt;=0.2),"0.1 to 0.2",AND(X224&gt;0.2,X224&lt;=0.3),"0.2 to 0.3",AND(X224&gt;0.3,X224&lt;=0.4),"0.3 to 0.4",AND(X224&gt;0.4,X224&lt;=0.5),"0.4 to 0.5",AND(X224&gt;0.5,X224&lt;=0.75),"0.5 to 0.75",AND(X224&gt;0.75,X224&lt;=1),"0.75 to 1",AND(X224&gt;1,X224&lt;=2),"1 to 2",AND(X224&gt;2,X224&lt;=3),"2 to 3",AND(X224&gt;3,X224&lt;=4),"3 to 4",AND(X224&gt;4,X224&lt;=5),"4 to 5",AND(X224&gt;5,X224&lt;=10),"5 to 10",X224&gt;10,"10+")</f>
        <v>0.05 to 0.1</v>
      </c>
      <c r="X224" s="16">
        <f t="shared" si="8"/>
        <v>0.0705077539977777</v>
      </c>
      <c r="Y224" s="5" t="str">
        <f t="array" ref="Y224">_xlfn.IFS(AND(Z224&gt;0,Z224&lt;=1),"0 to 1",AND(Z224&gt;1,Z224&lt;=2),"1 to 2",AND(Z224&gt;2,Z224&lt;=4),"2 to 4",AND(Z224&gt;4,Z224&lt;=6),"4 to 6",AND(Z224&gt;6,Z224&lt;=8),"6 to 8",AND(Z224&gt;8,Z224&lt;=10),"8 to 10",AND(Z224&gt;10,Z224&lt;=15),"10 to 15",AND(Z224&gt;15,Z224&lt;=20),"15 to 20",AND(Z224&gt;20,Z224&lt;=25),"20 to 25",AND(Z224&gt;25,Z224&lt;=30),"25 to 30",AND(Z224&gt;30,Z224&lt;=40),"30 to 40",AND(Z224&gt;40,Z224&lt;=50),"40 to 50",Z224&gt;50,"50+")</f>
        <v>20 to 25</v>
      </c>
      <c r="Z224" s="9">
        <f>_xlfn.XLOOKUP($E224,'Raw Data'!$E:$E,'Raw Data'!Z:Z,"ERROR",0,1)</f>
        <v>21</v>
      </c>
      <c r="AA224" s="9" t="str">
        <f>_xlfn.XLOOKUP($E224,'Raw Data'!$E:$E,'Raw Data'!AA:AA,"ERROR",0,1)</f>
        <v>oz</v>
      </c>
    </row>
    <row r="225" hidden="1" spans="1:27">
      <c r="A225" s="5" t="str">
        <f>_xlfn.XLOOKUP($E225,'Raw Data'!$E:$E,'Raw Data'!A:A,"ERROR",0,1)</f>
        <v>AE</v>
      </c>
      <c r="B225" s="5" t="str">
        <f>_xlfn.XLOOKUP($E225,'Raw Data'!$E:$E,'Raw Data'!B:B,"ERROR",0,1)</f>
        <v>Hair Mousses</v>
      </c>
      <c r="C225" s="5" t="str">
        <f>_xlfn.XLOOKUP($E225,'Raw Data'!$E:$E,'Raw Data'!C:C,"ERROR",0,1)</f>
        <v>Fawoonu</v>
      </c>
      <c r="D225" s="5" t="str">
        <f>_xlfn.XLOOKUP($E225,'Raw Data'!$E:$E,'Raw Data'!D:D,"ERROR",0,1)</f>
        <v>www.amazon.ae/dp/B09N6XMXS2</v>
      </c>
      <c r="E225" s="5" t="s">
        <v>424</v>
      </c>
      <c r="F225" s="9" t="str">
        <f>_xlfn.XLOOKUP($E225,'Raw Data'!$E:$E,'Raw Data'!F:F,"ERROR",0,1)</f>
        <v>Curly Hair Mousse, Fawoonu 30ml Sculpting Curly Hair Mousse No Flaking Long-lasting Hold Defining Curls Style Shining Moisturizing</v>
      </c>
      <c r="G225" s="10">
        <f>_xlfn.XLOOKUP($E225,'Raw Data'!$E:$E,'Raw Data'!G:G,"ERROR",0,1)</f>
        <v>11</v>
      </c>
      <c r="H225" s="9">
        <f>_xlfn.XLOOKUP($E225,'Raw Data'!$E:$E,'Raw Data'!H:H,"ERROR",0,1)</f>
        <v>183.57</v>
      </c>
      <c r="I225" s="9">
        <f>_xlfn.XLOOKUP($E225,'Raw Data'!$E:$E,'Raw Data'!I:I,"ERROR",0,1)</f>
        <v>0.000245767390703799</v>
      </c>
      <c r="J225" s="9" t="str">
        <f>_xlfn.XLOOKUP($E225,'Raw Data'!$E:$E,'Raw Data'!J:J,"ERROR",0,1)</f>
        <v>No</v>
      </c>
      <c r="K225" s="14" t="str">
        <f t="array" ref="K225">_xlfn.IFS(AND(L225&gt;0,L225&lt;=5),"0 to 5",AND(L225&gt;5,L225&lt;=10),"5 to 10",AND(L225&gt;10,L225&lt;=15),"10 to 15",AND(L225&gt;15,L225&lt;=20),"15 to 20",AND(L225&gt;20,L225&lt;=30),"20 to 30",AND(L225&gt;30,L225&lt;=40),"30 to 40",AND(L225&gt;40,L225&lt;=50),"40 to 50",AND(L225&gt;50,L225&lt;=75),"50 to 75",AND(L225&gt;75,L225&lt;=100),"75 to 100",AND(L225&gt;100,L225&lt;=150),"100 to 150",AND(L225&gt;150,L225&lt;=200),"150 to 200",AND(L225&gt;200,L225&lt;=250),"200 to 250",AND(L225&gt;250,L225&lt;=300),"250 to 300",AND(L225&gt;300,L225&lt;=400),"300 to 400",AND(L225&gt;400,L225&lt;=500),"400 to 500",L225&gt;500,"500+")</f>
        <v>15 to 20</v>
      </c>
      <c r="L225" s="9">
        <f>_xlfn.XLOOKUP($E225,'Raw Data'!$E:$E,'Raw Data'!L:L,"ERROR",0,1)</f>
        <v>16.15</v>
      </c>
      <c r="M225" s="14" t="str">
        <f t="array" ref="M225">_xlfn.IFS(AND(N225&gt;0,N225&lt;=5),"0 to 5",AND(N225&gt;5,N225&lt;=10),"5 to 10",AND(N225&gt;10,N225&lt;=15),"10 to 15",AND(N225&gt;15,N225&lt;=20),"15 to 20",AND(N225&gt;20,N225&lt;=30),"20 to 30",AND(N225&gt;30,N225&lt;=40),"30 to 40",AND(N225&gt;40,N225&lt;=50),"40 to 50",AND(N225&gt;50,N225&lt;=75),"50 to 75",AND(N225&gt;75,N225&lt;=100),"75 to 100",AND(N225&gt;100,N225&lt;=150),"100 to 150",AND(N225&gt;150,N225&lt;=200),"150 to 200",AND(N225&gt;200,N225&lt;=250),"200 to 250",AND(N225&gt;250,N225&lt;=300),"250 to 300",AND(N225&gt;300,N225&lt;=400),"300 to 400",AND(N225&gt;400,N225&lt;=500),"400 to 500",N225&gt;500,"500+")</f>
        <v>15 to 20</v>
      </c>
      <c r="N225" s="9">
        <f>_xlfn.XLOOKUP($E225,'Raw Data'!$E:$E,'Raw Data'!N:N,"ERROR",0,1)</f>
        <v>16.15</v>
      </c>
      <c r="O225" s="14" t="str">
        <f t="array" ref="O225">_xlfn.IFS(P225=0,"No Discount",AND(P225&gt;0,P225&lt;=0.02),"0% to 2%",AND(P225&gt;0.02,P225&lt;=0.04),"2% to 4%",AND(P225&gt;0.04,P225&lt;=0.06),"4% to 6%",AND(P225&gt;0.06,P225&lt;=0.08),"6% to 8%",AND(P225&gt;0.08,P225&lt;=0.1),"8% to 10%",AND(P225&gt;0.1,P225&lt;=0.15),"10% to 15%",AND(P225&gt;0.15,P225&lt;=0.2),"15% to 20%",AND(P225&gt;0.2,P225&lt;=0.25),"20% to 25%",AND(P225&gt;0.25,P225&lt;=0.3),"25% to 30%",AND(P225&gt;0.3,P225&lt;=0.4),"30% to 40%",AND(P225&gt;0.4,P225&lt;=0.5),"40% to 50%",AND(P225&gt;0.5,P225&lt;=0.75),"50% to 75%",AND(P225&gt;0.75,P225&lt;=1),"75% to 100%")</f>
        <v>No Discount</v>
      </c>
      <c r="P225" s="10">
        <f>_xlfn.XLOOKUP($E225,'Raw Data'!$E:$E,'Raw Data'!P:P,"ERROR",0,1)</f>
        <v>0</v>
      </c>
      <c r="Q225" s="9">
        <f>_xlfn.XLOOKUP($E225,'Raw Data'!$E:$E,'Raw Data'!Q:Q,"ERROR",0,1)</f>
        <v>30</v>
      </c>
      <c r="R225" s="9" t="str">
        <f>_xlfn.XLOOKUP($E225,'Raw Data'!$E:$E,'Raw Data'!R:R,"ERROR",0,1)</f>
        <v>ml</v>
      </c>
      <c r="S225" s="5" t="str">
        <f t="array" ref="S225">_xlfn.IFS(AND(T225&gt;0,T225&lt;=0.05),"0 to 0.05",AND(T225&gt;0.05,T225&lt;=0.1),"0.05 to 0.1",AND(T225&gt;0.1,T225&lt;=0.2),"0.1 to 0.2",AND(T225&gt;0.2,T225&lt;=0.3),"0.2 to 0.3",AND(T225&gt;0.3,T225&lt;=0.4),"0.3 to 0.4",AND(T225&gt;0.4,T225&lt;=0.5),"0.4 to 0.5",AND(T225&gt;0.5,T225&lt;=0.75),"0.5 to 0.75",AND(T225&gt;0.75,T225&lt;=1),"0.75 to 1",AND(T225&gt;1,T225&lt;=2),"1 to 2",AND(T225&gt;2,T225&lt;=3),"2 to 3",AND(T225&gt;3,T225&lt;=4),"3 to 4",AND(T225&gt;4,T225&lt;=5),"4 to 5",AND(T225&gt;5,T225&lt;=10),"5 to 10",T225&gt;10,"10+")</f>
        <v>0.5 to 0.75</v>
      </c>
      <c r="T225" s="10">
        <f>_xlfn.XLOOKUP($E225,'Raw Data'!$E:$E,'Raw Data'!T:T,"ERROR",0,1)</f>
        <v>0.538620956924331</v>
      </c>
      <c r="U225" s="15" t="str">
        <f t="array" ref="U225">_xlfn.IFS(AND(V225&gt;0,V225&lt;=0.05),"0 to 0.05",AND(V225&gt;0.05,V225&lt;=0.1),"0.05 to 0.1",AND(V225&gt;0.1,V225&lt;=0.2),"0.1 to 0.2",AND(V225&gt;0.2,V225&lt;=0.3),"0.2 to 0.3",AND(V225&gt;0.3,V225&lt;=0.4),"0.3 to 0.4",AND(V225&gt;0.4,V225&lt;=0.5),"0.4 to 0.5",AND(V225&gt;0.5,V225&lt;=0.75),"0.5 to 0.75",AND(V225&gt;0.75,V225&lt;=1),"0.75 to 1",AND(V225&gt;1,V225&lt;=2),"1 to 2",AND(V225&gt;2,V225&lt;=3),"2 to 3",AND(V225&gt;3,V225&lt;=4),"3 to 4",AND(V225&gt;4,V225&lt;=5),"4 to 5",AND(V225&gt;5,V225&lt;=10),"5 to 10",V225&gt;10,"10+")</f>
        <v>0.1 to 0.2</v>
      </c>
      <c r="V225" s="10">
        <f>_xlfn.XLOOKUP($E225,'Raw Data'!$E:$E,'Raw Data'!V:V,"ERROR",0,1)</f>
        <v>0.145427658369569</v>
      </c>
      <c r="W225" s="15" t="str">
        <f t="array" ref="W225">_xlfn.IFS(AND(X225&gt;0,X225&lt;=0.05),"0 to 0.05",AND(X225&gt;0.05,X225&lt;=0.1),"0.05 to 0.1",AND(X225&gt;0.1,X225&lt;=0.2),"0.1 to 0.2",AND(X225&gt;0.2,X225&lt;=0.3),"0.2 to 0.3",AND(X225&gt;0.3,X225&lt;=0.4),"0.3 to 0.4",AND(X225&gt;0.4,X225&lt;=0.5),"0.4 to 0.5",AND(X225&gt;0.5,X225&lt;=0.75),"0.5 to 0.75",AND(X225&gt;0.75,X225&lt;=1),"0.75 to 1",AND(X225&gt;1,X225&lt;=2),"1 to 2",AND(X225&gt;2,X225&lt;=3),"2 to 3",AND(X225&gt;3,X225&lt;=4),"3 to 4",AND(X225&gt;4,X225&lt;=5),"4 to 5",AND(X225&gt;5,X225&lt;=10),"5 to 10",X225&gt;10,"10+")</f>
        <v>0.1 to 0.2</v>
      </c>
      <c r="X225" s="16">
        <f t="shared" si="8"/>
        <v>0.145427658369569</v>
      </c>
      <c r="Y225" s="5" t="str">
        <f t="array" ref="Y225">_xlfn.IFS(AND(Z225&gt;0,Z225&lt;=1),"0 to 1",AND(Z225&gt;1,Z225&lt;=2),"1 to 2",AND(Z225&gt;2,Z225&lt;=4),"2 to 4",AND(Z225&gt;4,Z225&lt;=6),"4 to 6",AND(Z225&gt;6,Z225&lt;=8),"6 to 8",AND(Z225&gt;8,Z225&lt;=10),"8 to 10",AND(Z225&gt;10,Z225&lt;=15),"10 to 15",AND(Z225&gt;15,Z225&lt;=20),"15 to 20",AND(Z225&gt;20,Z225&lt;=25),"20 to 25",AND(Z225&gt;25,Z225&lt;=30),"25 to 30",AND(Z225&gt;30,Z225&lt;=40),"30 to 40",AND(Z225&gt;40,Z225&lt;=50),"40 to 50",Z225&gt;50,"50+")</f>
        <v>1 to 2</v>
      </c>
      <c r="Z225" s="9">
        <f>_xlfn.XLOOKUP($E225,'Raw Data'!$E:$E,'Raw Data'!Z:Z,"ERROR",0,1)</f>
        <v>1.014</v>
      </c>
      <c r="AA225" s="9" t="str">
        <f>_xlfn.XLOOKUP($E225,'Raw Data'!$E:$E,'Raw Data'!AA:AA,"ERROR",0,1)</f>
        <v>oz</v>
      </c>
    </row>
    <row r="226" hidden="1" spans="1:27">
      <c r="A226" s="5" t="str">
        <f>_xlfn.XLOOKUP($E226,'Raw Data'!$E:$E,'Raw Data'!A:A,"ERROR",0,1)</f>
        <v>AE</v>
      </c>
      <c r="B226" s="5" t="str">
        <f>_xlfn.XLOOKUP($E226,'Raw Data'!$E:$E,'Raw Data'!B:B,"ERROR",0,1)</f>
        <v>Hair Mousses</v>
      </c>
      <c r="C226" s="5" t="str">
        <f>_xlfn.XLOOKUP($E226,'Raw Data'!$E:$E,'Raw Data'!C:C,"ERROR",0,1)</f>
        <v>indola</v>
      </c>
      <c r="D226" s="5" t="str">
        <f>_xlfn.XLOOKUP($E226,'Raw Data'!$E:$E,'Raw Data'!D:D,"ERROR",0,1)</f>
        <v>www.amazon.ae/dp/B01MY72GYD</v>
      </c>
      <c r="E226" s="5" t="s">
        <v>425</v>
      </c>
      <c r="F226" s="9" t="str">
        <f>_xlfn.XLOOKUP($E226,'Raw Data'!$E:$E,'Raw Data'!F:F,"ERROR",0,1)</f>
        <v>Indola CSM, HAIR COLOR, SILVER, 200ML</v>
      </c>
      <c r="G226" s="10">
        <f>_xlfn.XLOOKUP($E226,'Raw Data'!$E:$E,'Raw Data'!G:G,"ERROR",0,1)</f>
        <v>4</v>
      </c>
      <c r="H226" s="9">
        <f>_xlfn.XLOOKUP($E226,'Raw Data'!$E:$E,'Raw Data'!H:H,"ERROR",0,1)</f>
        <v>181.05</v>
      </c>
      <c r="I226" s="9">
        <f>_xlfn.XLOOKUP($E226,'Raw Data'!$E:$E,'Raw Data'!I:I,"ERROR",0,1)</f>
        <v>0.000242393561512899</v>
      </c>
      <c r="J226" s="9" t="str">
        <f>_xlfn.XLOOKUP($E226,'Raw Data'!$E:$E,'Raw Data'!J:J,"ERROR",0,1)</f>
        <v>No</v>
      </c>
      <c r="K226" s="14" t="str">
        <f t="array" ref="K226">_xlfn.IFS(AND(L226&gt;0,L226&lt;=5),"0 to 5",AND(L226&gt;5,L226&lt;=10),"5 to 10",AND(L226&gt;10,L226&lt;=15),"10 to 15",AND(L226&gt;15,L226&lt;=20),"15 to 20",AND(L226&gt;20,L226&lt;=30),"20 to 30",AND(L226&gt;30,L226&lt;=40),"30 to 40",AND(L226&gt;40,L226&lt;=50),"40 to 50",AND(L226&gt;50,L226&lt;=75),"50 to 75",AND(L226&gt;75,L226&lt;=100),"75 to 100",AND(L226&gt;100,L226&lt;=150),"100 to 150",AND(L226&gt;150,L226&lt;=200),"150 to 200",AND(L226&gt;200,L226&lt;=250),"200 to 250",AND(L226&gt;250,L226&lt;=300),"250 to 300",AND(L226&gt;300,L226&lt;=400),"300 to 400",AND(L226&gt;400,L226&lt;=500),"400 to 500",L226&gt;500,"500+")</f>
        <v>40 to 50</v>
      </c>
      <c r="L226" s="9">
        <f>_xlfn.XLOOKUP($E226,'Raw Data'!$E:$E,'Raw Data'!L:L,"ERROR",0,1)</f>
        <v>49.12</v>
      </c>
      <c r="M226" s="14" t="str">
        <f t="array" ref="M226">_xlfn.IFS(AND(N226&gt;0,N226&lt;=5),"0 to 5",AND(N226&gt;5,N226&lt;=10),"5 to 10",AND(N226&gt;10,N226&lt;=15),"10 to 15",AND(N226&gt;15,N226&lt;=20),"15 to 20",AND(N226&gt;20,N226&lt;=30),"20 to 30",AND(N226&gt;30,N226&lt;=40),"30 to 40",AND(N226&gt;40,N226&lt;=50),"40 to 50",AND(N226&gt;50,N226&lt;=75),"50 to 75",AND(N226&gt;75,N226&lt;=100),"75 to 100",AND(N226&gt;100,N226&lt;=150),"100 to 150",AND(N226&gt;150,N226&lt;=200),"150 to 200",AND(N226&gt;200,N226&lt;=250),"200 to 250",AND(N226&gt;250,N226&lt;=300),"250 to 300",AND(N226&gt;300,N226&lt;=400),"300 to 400",AND(N226&gt;400,N226&lt;=500),"400 to 500",N226&gt;500,"500+")</f>
        <v>40 to 50</v>
      </c>
      <c r="N226" s="9">
        <f>_xlfn.XLOOKUP($E226,'Raw Data'!$E:$E,'Raw Data'!N:N,"ERROR",0,1)</f>
        <v>49.12</v>
      </c>
      <c r="O226" s="14" t="str">
        <f t="array" ref="O226">_xlfn.IFS(P226=0,"No Discount",AND(P226&gt;0,P226&lt;=0.02),"0% to 2%",AND(P226&gt;0.02,P226&lt;=0.04),"2% to 4%",AND(P226&gt;0.04,P226&lt;=0.06),"4% to 6%",AND(P226&gt;0.06,P226&lt;=0.08),"6% to 8%",AND(P226&gt;0.08,P226&lt;=0.1),"8% to 10%",AND(P226&gt;0.1,P226&lt;=0.15),"10% to 15%",AND(P226&gt;0.15,P226&lt;=0.2),"15% to 20%",AND(P226&gt;0.2,P226&lt;=0.25),"20% to 25%",AND(P226&gt;0.25,P226&lt;=0.3),"25% to 30%",AND(P226&gt;0.3,P226&lt;=0.4),"30% to 40%",AND(P226&gt;0.4,P226&lt;=0.5),"40% to 50%",AND(P226&gt;0.5,P226&lt;=0.75),"50% to 75%",AND(P226&gt;0.75,P226&lt;=1),"75% to 100%")</f>
        <v>No Discount</v>
      </c>
      <c r="P226" s="10">
        <f>_xlfn.XLOOKUP($E226,'Raw Data'!$E:$E,'Raw Data'!P:P,"ERROR",0,1)</f>
        <v>0</v>
      </c>
      <c r="Q226" s="9">
        <f>_xlfn.XLOOKUP($E226,'Raw Data'!$E:$E,'Raw Data'!Q:Q,"ERROR",0,1)</f>
        <v>200</v>
      </c>
      <c r="R226" s="9" t="str">
        <f>_xlfn.XLOOKUP($E226,'Raw Data'!$E:$E,'Raw Data'!R:R,"ERROR",0,1)</f>
        <v>ml</v>
      </c>
      <c r="S226" s="5" t="str">
        <f t="array" ref="S226">_xlfn.IFS(AND(T226&gt;0,T226&lt;=0.05),"0 to 0.05",AND(T226&gt;0.05,T226&lt;=0.1),"0.05 to 0.1",AND(T226&gt;0.1,T226&lt;=0.2),"0.1 to 0.2",AND(T226&gt;0.2,T226&lt;=0.3),"0.2 to 0.3",AND(T226&gt;0.3,T226&lt;=0.4),"0.3 to 0.4",AND(T226&gt;0.4,T226&lt;=0.5),"0.4 to 0.5",AND(T226&gt;0.5,T226&lt;=0.75),"0.5 to 0.75",AND(T226&gt;0.75,T226&lt;=1),"0.75 to 1",AND(T226&gt;1,T226&lt;=2),"1 to 2",AND(T226&gt;2,T226&lt;=3),"2 to 3",AND(T226&gt;3,T226&lt;=4),"3 to 4",AND(T226&gt;4,T226&lt;=5),"4 to 5",AND(T226&gt;5,T226&lt;=10),"5 to 10",T226&gt;10,"10+")</f>
        <v>0.2 to 0.3</v>
      </c>
      <c r="T226" s="10">
        <f>_xlfn.XLOOKUP($E226,'Raw Data'!$E:$E,'Raw Data'!T:T,"ERROR",0,1)</f>
        <v>0.245731220471732</v>
      </c>
      <c r="U226" s="15" t="str">
        <f t="array" ref="U226">_xlfn.IFS(AND(V226&gt;0,V226&lt;=0.05),"0 to 0.05",AND(V226&gt;0.05,V226&lt;=0.1),"0.05 to 0.1",AND(V226&gt;0.1,V226&lt;=0.2),"0.1 to 0.2",AND(V226&gt;0.2,V226&lt;=0.3),"0.2 to 0.3",AND(V226&gt;0.3,V226&lt;=0.4),"0.3 to 0.4",AND(V226&gt;0.4,V226&lt;=0.5),"0.4 to 0.5",AND(V226&gt;0.5,V226&lt;=0.75),"0.5 to 0.75",AND(V226&gt;0.75,V226&lt;=1),"0.75 to 1",AND(V226&gt;1,V226&lt;=2),"1 to 2",AND(V226&gt;2,V226&lt;=3),"2 to 3",AND(V226&gt;3,V226&lt;=4),"3 to 4",AND(V226&gt;4,V226&lt;=5),"4 to 5",AND(V226&gt;5,V226&lt;=10),"5 to 10",V226&gt;10,"10+")</f>
        <v>0.05 to 0.1</v>
      </c>
      <c r="V226" s="10">
        <f>_xlfn.XLOOKUP($E226,'Raw Data'!$E:$E,'Raw Data'!V:V,"ERROR",0,1)</f>
        <v>0.0663474295273676</v>
      </c>
      <c r="W226" s="15" t="str">
        <f t="array" ref="W226">_xlfn.IFS(AND(X226&gt;0,X226&lt;=0.05),"0 to 0.05",AND(X226&gt;0.05,X226&lt;=0.1),"0.05 to 0.1",AND(X226&gt;0.1,X226&lt;=0.2),"0.1 to 0.2",AND(X226&gt;0.2,X226&lt;=0.3),"0.2 to 0.3",AND(X226&gt;0.3,X226&lt;=0.4),"0.3 to 0.4",AND(X226&gt;0.4,X226&lt;=0.5),"0.4 to 0.5",AND(X226&gt;0.5,X226&lt;=0.75),"0.5 to 0.75",AND(X226&gt;0.75,X226&lt;=1),"0.75 to 1",AND(X226&gt;1,X226&lt;=2),"1 to 2",AND(X226&gt;2,X226&lt;=3),"2 to 3",AND(X226&gt;3,X226&lt;=4),"3 to 4",AND(X226&gt;4,X226&lt;=5),"4 to 5",AND(X226&gt;5,X226&lt;=10),"5 to 10",X226&gt;10,"10+")</f>
        <v>0.05 to 0.1</v>
      </c>
      <c r="X226" s="16">
        <f t="shared" si="8"/>
        <v>0.0663474295273676</v>
      </c>
      <c r="Y226" s="5" t="str">
        <f t="array" ref="Y226">_xlfn.IFS(AND(Z226&gt;0,Z226&lt;=1),"0 to 1",AND(Z226&gt;1,Z226&lt;=2),"1 to 2",AND(Z226&gt;2,Z226&lt;=4),"2 to 4",AND(Z226&gt;4,Z226&lt;=6),"4 to 6",AND(Z226&gt;6,Z226&lt;=8),"6 to 8",AND(Z226&gt;8,Z226&lt;=10),"8 to 10",AND(Z226&gt;10,Z226&lt;=15),"10 to 15",AND(Z226&gt;15,Z226&lt;=20),"15 to 20",AND(Z226&gt;20,Z226&lt;=25),"20 to 25",AND(Z226&gt;25,Z226&lt;=30),"25 to 30",AND(Z226&gt;30,Z226&lt;=40),"30 to 40",AND(Z226&gt;40,Z226&lt;=50),"40 to 50",Z226&gt;50,"50+")</f>
        <v>6 to 8</v>
      </c>
      <c r="Z226" s="9">
        <f>_xlfn.XLOOKUP($E226,'Raw Data'!$E:$E,'Raw Data'!Z:Z,"ERROR",0,1)</f>
        <v>6.76</v>
      </c>
      <c r="AA226" s="9" t="str">
        <f>_xlfn.XLOOKUP($E226,'Raw Data'!$E:$E,'Raw Data'!AA:AA,"ERROR",0,1)</f>
        <v>oz</v>
      </c>
    </row>
    <row r="227" hidden="1" spans="1:27">
      <c r="A227" s="5" t="str">
        <f>_xlfn.XLOOKUP($E227,'Raw Data'!$E:$E,'Raw Data'!A:A,"ERROR",0,1)</f>
        <v>AE</v>
      </c>
      <c r="B227" s="5" t="str">
        <f>_xlfn.XLOOKUP($E227,'Raw Data'!$E:$E,'Raw Data'!B:B,"ERROR",0,1)</f>
        <v>Hair Mousses</v>
      </c>
      <c r="C227" s="5" t="str">
        <f>_xlfn.XLOOKUP($E227,'Raw Data'!$E:$E,'Raw Data'!C:C,"ERROR",0,1)</f>
        <v>Dr. Fresh</v>
      </c>
      <c r="D227" s="5" t="str">
        <f>_xlfn.XLOOKUP($E227,'Raw Data'!$E:$E,'Raw Data'!D:D,"ERROR",0,1)</f>
        <v>www.amazon.ae/dp/B07J1J473X</v>
      </c>
      <c r="E227" s="5" t="s">
        <v>426</v>
      </c>
      <c r="F227" s="9" t="str">
        <f>_xlfn.XLOOKUP($E227,'Raw Data'!$E:$E,'Raw Data'!F:F,"ERROR",0,1)</f>
        <v>SGX NYC, So Whipped, Whipped Mousse for Nonstop Curls and Waves (7 Ounce)</v>
      </c>
      <c r="G227" s="10">
        <f>_xlfn.XLOOKUP($E227,'Raw Data'!$E:$E,'Raw Data'!G:G,"ERROR",0,1)</f>
        <v>3</v>
      </c>
      <c r="H227" s="9">
        <f>_xlfn.XLOOKUP($E227,'Raw Data'!$E:$E,'Raw Data'!H:H,"ERROR",0,1)</f>
        <v>176.89</v>
      </c>
      <c r="I227" s="9">
        <f>_xlfn.XLOOKUP($E227,'Raw Data'!$E:$E,'Raw Data'!I:I,"ERROR",0,1)</f>
        <v>0.000236824065705698</v>
      </c>
      <c r="J227" s="9" t="str">
        <f>_xlfn.XLOOKUP($E227,'Raw Data'!$E:$E,'Raw Data'!J:J,"ERROR",0,1)</f>
        <v>No</v>
      </c>
      <c r="K227" s="14" t="str">
        <f t="array" ref="K227">_xlfn.IFS(AND(L227&gt;0,L227&lt;=5),"0 to 5",AND(L227&gt;5,L227&lt;=10),"5 to 10",AND(L227&gt;10,L227&lt;=15),"10 to 15",AND(L227&gt;15,L227&lt;=20),"15 to 20",AND(L227&gt;20,L227&lt;=30),"20 to 30",AND(L227&gt;30,L227&lt;=40),"30 to 40",AND(L227&gt;40,L227&lt;=50),"40 to 50",AND(L227&gt;50,L227&lt;=75),"50 to 75",AND(L227&gt;75,L227&lt;=100),"75 to 100",AND(L227&gt;100,L227&lt;=150),"100 to 150",AND(L227&gt;150,L227&lt;=200),"150 to 200",AND(L227&gt;200,L227&lt;=250),"200 to 250",AND(L227&gt;250,L227&lt;=300),"250 to 300",AND(L227&gt;300,L227&lt;=400),"300 to 400",AND(L227&gt;400,L227&lt;=500),"400 to 500",L227&gt;500,"500+")</f>
        <v>50 to 75</v>
      </c>
      <c r="L227" s="9">
        <f>_xlfn.XLOOKUP($E227,'Raw Data'!$E:$E,'Raw Data'!L:L,"ERROR",0,1)</f>
        <v>71.49</v>
      </c>
      <c r="M227" s="14" t="str">
        <f t="array" ref="M227">_xlfn.IFS(AND(N227&gt;0,N227&lt;=5),"0 to 5",AND(N227&gt;5,N227&lt;=10),"5 to 10",AND(N227&gt;10,N227&lt;=15),"10 to 15",AND(N227&gt;15,N227&lt;=20),"15 to 20",AND(N227&gt;20,N227&lt;=30),"20 to 30",AND(N227&gt;30,N227&lt;=40),"30 to 40",AND(N227&gt;40,N227&lt;=50),"40 to 50",AND(N227&gt;50,N227&lt;=75),"50 to 75",AND(N227&gt;75,N227&lt;=100),"75 to 100",AND(N227&gt;100,N227&lt;=150),"100 to 150",AND(N227&gt;150,N227&lt;=200),"150 to 200",AND(N227&gt;200,N227&lt;=250),"200 to 250",AND(N227&gt;250,N227&lt;=300),"250 to 300",AND(N227&gt;300,N227&lt;=400),"300 to 400",AND(N227&gt;400,N227&lt;=500),"400 to 500",N227&gt;500,"500+")</f>
        <v>50 to 75</v>
      </c>
      <c r="N227" s="9">
        <f>_xlfn.XLOOKUP($E227,'Raw Data'!$E:$E,'Raw Data'!N:N,"ERROR",0,1)</f>
        <v>71.49</v>
      </c>
      <c r="O227" s="14" t="str">
        <f t="array" ref="O227">_xlfn.IFS(P227=0,"No Discount",AND(P227&gt;0,P227&lt;=0.02),"0% to 2%",AND(P227&gt;0.02,P227&lt;=0.04),"2% to 4%",AND(P227&gt;0.04,P227&lt;=0.06),"4% to 6%",AND(P227&gt;0.06,P227&lt;=0.08),"6% to 8%",AND(P227&gt;0.08,P227&lt;=0.1),"8% to 10%",AND(P227&gt;0.1,P227&lt;=0.15),"10% to 15%",AND(P227&gt;0.15,P227&lt;=0.2),"15% to 20%",AND(P227&gt;0.2,P227&lt;=0.25),"20% to 25%",AND(P227&gt;0.25,P227&lt;=0.3),"25% to 30%",AND(P227&gt;0.3,P227&lt;=0.4),"30% to 40%",AND(P227&gt;0.4,P227&lt;=0.5),"40% to 50%",AND(P227&gt;0.5,P227&lt;=0.75),"50% to 75%",AND(P227&gt;0.75,P227&lt;=1),"75% to 100%")</f>
        <v>No Discount</v>
      </c>
      <c r="P227" s="10">
        <f>_xlfn.XLOOKUP($E227,'Raw Data'!$E:$E,'Raw Data'!P:P,"ERROR",0,1)</f>
        <v>0</v>
      </c>
      <c r="Q227" s="9">
        <f>_xlfn.XLOOKUP($E227,'Raw Data'!$E:$E,'Raw Data'!Q:Q,"ERROR",0,1)</f>
        <v>7</v>
      </c>
      <c r="R227" s="9" t="str">
        <f>_xlfn.XLOOKUP($E227,'Raw Data'!$E:$E,'Raw Data'!R:R,"ERROR",0,1)</f>
        <v>oz</v>
      </c>
      <c r="S227" s="5" t="str">
        <f t="array" ref="S227">_xlfn.IFS(AND(T227&gt;0,T227&lt;=0.05),"0 to 0.05",AND(T227&gt;0.05,T227&lt;=0.1),"0.05 to 0.1",AND(T227&gt;0.1,T227&lt;=0.2),"0.1 to 0.2",AND(T227&gt;0.2,T227&lt;=0.3),"0.2 to 0.3",AND(T227&gt;0.3,T227&lt;=0.4),"0.3 to 0.4",AND(T227&gt;0.4,T227&lt;=0.5),"0.4 to 0.5",AND(T227&gt;0.5,T227&lt;=0.75),"0.5 to 0.75",AND(T227&gt;0.75,T227&lt;=1),"0.75 to 1",AND(T227&gt;1,T227&lt;=2),"1 to 2",AND(T227&gt;2,T227&lt;=3),"2 to 3",AND(T227&gt;3,T227&lt;=4),"3 to 4",AND(T227&gt;4,T227&lt;=5),"4 to 5",AND(T227&gt;5,T227&lt;=10),"5 to 10",T227&gt;10,"10+")</f>
        <v>0.3 to 0.4</v>
      </c>
      <c r="T227" s="10">
        <f>_xlfn.XLOOKUP($E227,'Raw Data'!$E:$E,'Raw Data'!T:T,"ERROR",0,1)</f>
        <v>0.345379003816609</v>
      </c>
      <c r="U227" s="15" t="str">
        <f t="array" ref="U227">_xlfn.IFS(AND(V227&gt;0,V227&lt;=0.05),"0 to 0.05",AND(V227&gt;0.05,V227&lt;=0.1),"0.05 to 0.1",AND(V227&gt;0.1,V227&lt;=0.2),"0.1 to 0.2",AND(V227&gt;0.2,V227&lt;=0.3),"0.2 to 0.3",AND(V227&gt;0.3,V227&lt;=0.4),"0.3 to 0.4",AND(V227&gt;0.4,V227&lt;=0.5),"0.4 to 0.5",AND(V227&gt;0.5,V227&lt;=0.75),"0.5 to 0.75",AND(V227&gt;0.75,V227&lt;=1),"0.75 to 1",AND(V227&gt;1,V227&lt;=2),"1 to 2",AND(V227&gt;2,V227&lt;=3),"2 to 3",AND(V227&gt;3,V227&lt;=4),"3 to 4",AND(V227&gt;4,V227&lt;=5),"4 to 5",AND(V227&gt;5,V227&lt;=10),"5 to 10",V227&gt;10,"10+")</f>
        <v>0.05 to 0.1</v>
      </c>
      <c r="V227" s="10">
        <f>_xlfn.XLOOKUP($E227,'Raw Data'!$E:$E,'Raw Data'!V:V,"ERROR",0,1)</f>
        <v>0.0932523310304846</v>
      </c>
      <c r="W227" s="15" t="str">
        <f t="array" ref="W227">_xlfn.IFS(AND(X227&gt;0,X227&lt;=0.05),"0 to 0.05",AND(X227&gt;0.05,X227&lt;=0.1),"0.05 to 0.1",AND(X227&gt;0.1,X227&lt;=0.2),"0.1 to 0.2",AND(X227&gt;0.2,X227&lt;=0.3),"0.2 to 0.3",AND(X227&gt;0.3,X227&lt;=0.4),"0.3 to 0.4",AND(X227&gt;0.4,X227&lt;=0.5),"0.4 to 0.5",AND(X227&gt;0.5,X227&lt;=0.75),"0.5 to 0.75",AND(X227&gt;0.75,X227&lt;=1),"0.75 to 1",AND(X227&gt;1,X227&lt;=2),"1 to 2",AND(X227&gt;2,X227&lt;=3),"2 to 3",AND(X227&gt;3,X227&lt;=4),"3 to 4",AND(X227&gt;4,X227&lt;=5),"4 to 5",AND(X227&gt;5,X227&lt;=10),"5 to 10",X227&gt;10,"10+")</f>
        <v>0.05 to 0.1</v>
      </c>
      <c r="X227" s="16">
        <f t="shared" si="8"/>
        <v>0.0932523310304846</v>
      </c>
      <c r="Y227" s="5" t="str">
        <f t="array" ref="Y227">_xlfn.IFS(AND(Z227&gt;0,Z227&lt;=1),"0 to 1",AND(Z227&gt;1,Z227&lt;=2),"1 to 2",AND(Z227&gt;2,Z227&lt;=4),"2 to 4",AND(Z227&gt;4,Z227&lt;=6),"4 to 6",AND(Z227&gt;6,Z227&lt;=8),"6 to 8",AND(Z227&gt;8,Z227&lt;=10),"8 to 10",AND(Z227&gt;10,Z227&lt;=15),"10 to 15",AND(Z227&gt;15,Z227&lt;=20),"15 to 20",AND(Z227&gt;20,Z227&lt;=25),"20 to 25",AND(Z227&gt;25,Z227&lt;=30),"25 to 30",AND(Z227&gt;30,Z227&lt;=40),"30 to 40",AND(Z227&gt;40,Z227&lt;=50),"40 to 50",Z227&gt;50,"50+")</f>
        <v>6 to 8</v>
      </c>
      <c r="Z227" s="9">
        <f>_xlfn.XLOOKUP($E227,'Raw Data'!$E:$E,'Raw Data'!Z:Z,"ERROR",0,1)</f>
        <v>7</v>
      </c>
      <c r="AA227" s="9" t="str">
        <f>_xlfn.XLOOKUP($E227,'Raw Data'!$E:$E,'Raw Data'!AA:AA,"ERROR",0,1)</f>
        <v>oz</v>
      </c>
    </row>
    <row r="228" hidden="1" spans="1:27">
      <c r="A228" s="5" t="str">
        <f>_xlfn.XLOOKUP($E228,'Raw Data'!$E:$E,'Raw Data'!A:A,"ERROR",0,1)</f>
        <v>AE</v>
      </c>
      <c r="B228" s="5" t="str">
        <f>_xlfn.XLOOKUP($E228,'Raw Data'!$E:$E,'Raw Data'!B:B,"ERROR",0,1)</f>
        <v>Hair Mousses</v>
      </c>
      <c r="C228" s="5" t="str">
        <f>_xlfn.XLOOKUP($E228,'Raw Data'!$E:$E,'Raw Data'!C:C,"ERROR",0,1)</f>
        <v>MORFOSE</v>
      </c>
      <c r="D228" s="5" t="str">
        <f>_xlfn.XLOOKUP($E228,'Raw Data'!$E:$E,'Raw Data'!D:D,"ERROR",0,1)</f>
        <v>www.amazon.ae/dp/B01DYEZQO8</v>
      </c>
      <c r="E228" s="5" t="s">
        <v>427</v>
      </c>
      <c r="F228" s="9" t="str">
        <f>_xlfn.XLOOKUP($E228,'Raw Data'!$E:$E,'Raw Data'!F:F,"ERROR",0,1)</f>
        <v>Morfose Milk Therapy Creamy Hair Mousse 200 ml Morfose Milk Therapy Creamy Hair Mousse 200 ml</v>
      </c>
      <c r="G228" s="10">
        <f>_xlfn.XLOOKUP($E228,'Raw Data'!$E:$E,'Raw Data'!G:G,"ERROR",0,1)</f>
        <v>5</v>
      </c>
      <c r="H228" s="9">
        <f>_xlfn.XLOOKUP($E228,'Raw Data'!$E:$E,'Raw Data'!H:H,"ERROR",0,1)</f>
        <v>176.82</v>
      </c>
      <c r="I228" s="9">
        <f>_xlfn.XLOOKUP($E228,'Raw Data'!$E:$E,'Raw Data'!I:I,"ERROR",0,1)</f>
        <v>0.000236730348228173</v>
      </c>
      <c r="J228" s="9" t="str">
        <f>_xlfn.XLOOKUP($E228,'Raw Data'!$E:$E,'Raw Data'!J:J,"ERROR",0,1)</f>
        <v>No</v>
      </c>
      <c r="K228" s="14" t="str">
        <f t="array" ref="K228">_xlfn.IFS(AND(L228&gt;0,L228&lt;=5),"0 to 5",AND(L228&gt;5,L228&lt;=10),"5 to 10",AND(L228&gt;10,L228&lt;=15),"10 to 15",AND(L228&gt;15,L228&lt;=20),"15 to 20",AND(L228&gt;20,L228&lt;=30),"20 to 30",AND(L228&gt;30,L228&lt;=40),"30 to 40",AND(L228&gt;40,L228&lt;=50),"40 to 50",AND(L228&gt;50,L228&lt;=75),"50 to 75",AND(L228&gt;75,L228&lt;=100),"75 to 100",AND(L228&gt;100,L228&lt;=150),"100 to 150",AND(L228&gt;150,L228&lt;=200),"150 to 200",AND(L228&gt;200,L228&lt;=250),"200 to 250",AND(L228&gt;250,L228&lt;=300),"250 to 300",AND(L228&gt;300,L228&lt;=400),"300 to 400",AND(L228&gt;400,L228&lt;=500),"400 to 500",L228&gt;500,"500+")</f>
        <v>30 to 40</v>
      </c>
      <c r="L228" s="9">
        <f>_xlfn.XLOOKUP($E228,'Raw Data'!$E:$E,'Raw Data'!L:L,"ERROR",0,1)</f>
        <v>35</v>
      </c>
      <c r="M228" s="14" t="str">
        <f t="array" ref="M228">_xlfn.IFS(AND(N228&gt;0,N228&lt;=5),"0 to 5",AND(N228&gt;5,N228&lt;=10),"5 to 10",AND(N228&gt;10,N228&lt;=15),"10 to 15",AND(N228&gt;15,N228&lt;=20),"15 to 20",AND(N228&gt;20,N228&lt;=30),"20 to 30",AND(N228&gt;30,N228&lt;=40),"30 to 40",AND(N228&gt;40,N228&lt;=50),"40 to 50",AND(N228&gt;50,N228&lt;=75),"50 to 75",AND(N228&gt;75,N228&lt;=100),"75 to 100",AND(N228&gt;100,N228&lt;=150),"100 to 150",AND(N228&gt;150,N228&lt;=200),"150 to 200",AND(N228&gt;200,N228&lt;=250),"200 to 250",AND(N228&gt;250,N228&lt;=300),"250 to 300",AND(N228&gt;300,N228&lt;=400),"300 to 400",AND(N228&gt;400,N228&lt;=500),"400 to 500",N228&gt;500,"500+")</f>
        <v>30 to 40</v>
      </c>
      <c r="N228" s="9">
        <f>_xlfn.XLOOKUP($E228,'Raw Data'!$E:$E,'Raw Data'!N:N,"ERROR",0,1)</f>
        <v>35</v>
      </c>
      <c r="O228" s="14" t="str">
        <f t="array" ref="O228">_xlfn.IFS(P228=0,"No Discount",AND(P228&gt;0,P228&lt;=0.02),"0% to 2%",AND(P228&gt;0.02,P228&lt;=0.04),"2% to 4%",AND(P228&gt;0.04,P228&lt;=0.06),"4% to 6%",AND(P228&gt;0.06,P228&lt;=0.08),"6% to 8%",AND(P228&gt;0.08,P228&lt;=0.1),"8% to 10%",AND(P228&gt;0.1,P228&lt;=0.15),"10% to 15%",AND(P228&gt;0.15,P228&lt;=0.2),"15% to 20%",AND(P228&gt;0.2,P228&lt;=0.25),"20% to 25%",AND(P228&gt;0.25,P228&lt;=0.3),"25% to 30%",AND(P228&gt;0.3,P228&lt;=0.4),"30% to 40%",AND(P228&gt;0.4,P228&lt;=0.5),"40% to 50%",AND(P228&gt;0.5,P228&lt;=0.75),"50% to 75%",AND(P228&gt;0.75,P228&lt;=1),"75% to 100%")</f>
        <v>No Discount</v>
      </c>
      <c r="P228" s="10">
        <f>_xlfn.XLOOKUP($E228,'Raw Data'!$E:$E,'Raw Data'!P:P,"ERROR",0,1)</f>
        <v>0</v>
      </c>
      <c r="Q228" s="9">
        <f>_xlfn.XLOOKUP($E228,'Raw Data'!$E:$E,'Raw Data'!Q:Q,"ERROR",0,1)</f>
        <v>200</v>
      </c>
      <c r="R228" s="9" t="str">
        <f>_xlfn.XLOOKUP($E228,'Raw Data'!$E:$E,'Raw Data'!R:R,"ERROR",0,1)</f>
        <v>ml</v>
      </c>
      <c r="S228" s="5" t="str">
        <f t="array" ref="S228">_xlfn.IFS(AND(T228&gt;0,T228&lt;=0.05),"0 to 0.05",AND(T228&gt;0.05,T228&lt;=0.1),"0.05 to 0.1",AND(T228&gt;0.1,T228&lt;=0.2),"0.1 to 0.2",AND(T228&gt;0.2,T228&lt;=0.3),"0.2 to 0.3",AND(T228&gt;0.3,T228&lt;=0.4),"0.3 to 0.4",AND(T228&gt;0.4,T228&lt;=0.5),"0.4 to 0.5",AND(T228&gt;0.5,T228&lt;=0.75),"0.5 to 0.75",AND(T228&gt;0.75,T228&lt;=1),"0.75 to 1",AND(T228&gt;1,T228&lt;=2),"1 to 2",AND(T228&gt;2,T228&lt;=3),"2 to 3",AND(T228&gt;3,T228&lt;=4),"3 to 4",AND(T228&gt;4,T228&lt;=5),"4 to 5",AND(T228&gt;5,T228&lt;=10),"5 to 10",T228&gt;10,"10+")</f>
        <v>0.1 to 0.2</v>
      </c>
      <c r="T228" s="10">
        <f>_xlfn.XLOOKUP($E228,'Raw Data'!$E:$E,'Raw Data'!T:T,"ERROR",0,1)</f>
        <v>0.175093499928962</v>
      </c>
      <c r="U228" s="15" t="str">
        <f t="array" ref="U228">_xlfn.IFS(AND(V228&gt;0,V228&lt;=0.05),"0 to 0.05",AND(V228&gt;0.05,V228&lt;=0.1),"0.05 to 0.1",AND(V228&gt;0.1,V228&lt;=0.2),"0.1 to 0.2",AND(V228&gt;0.2,V228&lt;=0.3),"0.2 to 0.3",AND(V228&gt;0.3,V228&lt;=0.4),"0.3 to 0.4",AND(V228&gt;0.4,V228&lt;=0.5),"0.4 to 0.5",AND(V228&gt;0.5,V228&lt;=0.75),"0.5 to 0.75",AND(V228&gt;0.75,V228&lt;=1),"0.75 to 1",AND(V228&gt;1,V228&lt;=2),"1 to 2",AND(V228&gt;2,V228&lt;=3),"2 to 3",AND(V228&gt;3,V228&lt;=4),"3 to 4",AND(V228&gt;4,V228&lt;=5),"4 to 5",AND(V228&gt;5,V228&lt;=10),"5 to 10",V228&gt;10,"10+")</f>
        <v>0 to 0.05</v>
      </c>
      <c r="V228" s="10">
        <f>_xlfn.XLOOKUP($E228,'Raw Data'!$E:$E,'Raw Data'!V:V,"ERROR",0,1)</f>
        <v>0.0472752449808198</v>
      </c>
      <c r="W228" s="15" t="str">
        <f t="array" ref="W228">_xlfn.IFS(AND(X228&gt;0,X228&lt;=0.05),"0 to 0.05",AND(X228&gt;0.05,X228&lt;=0.1),"0.05 to 0.1",AND(X228&gt;0.1,X228&lt;=0.2),"0.1 to 0.2",AND(X228&gt;0.2,X228&lt;=0.3),"0.2 to 0.3",AND(X228&gt;0.3,X228&lt;=0.4),"0.3 to 0.4",AND(X228&gt;0.4,X228&lt;=0.5),"0.4 to 0.5",AND(X228&gt;0.5,X228&lt;=0.75),"0.5 to 0.75",AND(X228&gt;0.75,X228&lt;=1),"0.75 to 1",AND(X228&gt;1,X228&lt;=2),"1 to 2",AND(X228&gt;2,X228&lt;=3),"2 to 3",AND(X228&gt;3,X228&lt;=4),"3 to 4",AND(X228&gt;4,X228&lt;=5),"4 to 5",AND(X228&gt;5,X228&lt;=10),"5 to 10",X228&gt;10,"10+")</f>
        <v>0 to 0.05</v>
      </c>
      <c r="X228" s="16">
        <f t="shared" si="8"/>
        <v>0.0472752449808198</v>
      </c>
      <c r="Y228" s="5" t="str">
        <f t="array" ref="Y228">_xlfn.IFS(AND(Z228&gt;0,Z228&lt;=1),"0 to 1",AND(Z228&gt;1,Z228&lt;=2),"1 to 2",AND(Z228&gt;2,Z228&lt;=4),"2 to 4",AND(Z228&gt;4,Z228&lt;=6),"4 to 6",AND(Z228&gt;6,Z228&lt;=8),"6 to 8",AND(Z228&gt;8,Z228&lt;=10),"8 to 10",AND(Z228&gt;10,Z228&lt;=15),"10 to 15",AND(Z228&gt;15,Z228&lt;=20),"15 to 20",AND(Z228&gt;20,Z228&lt;=25),"20 to 25",AND(Z228&gt;25,Z228&lt;=30),"25 to 30",AND(Z228&gt;30,Z228&lt;=40),"30 to 40",AND(Z228&gt;40,Z228&lt;=50),"40 to 50",Z228&gt;50,"50+")</f>
        <v>6 to 8</v>
      </c>
      <c r="Z228" s="9">
        <f>_xlfn.XLOOKUP($E228,'Raw Data'!$E:$E,'Raw Data'!Z:Z,"ERROR",0,1)</f>
        <v>6.76</v>
      </c>
      <c r="AA228" s="9" t="str">
        <f>_xlfn.XLOOKUP($E228,'Raw Data'!$E:$E,'Raw Data'!AA:AA,"ERROR",0,1)</f>
        <v>oz</v>
      </c>
    </row>
    <row r="229" hidden="1" spans="1:27">
      <c r="A229" s="5" t="str">
        <f>_xlfn.XLOOKUP($E229,'Raw Data'!$E:$E,'Raw Data'!A:A,"ERROR",0,1)</f>
        <v>AE</v>
      </c>
      <c r="B229" s="5" t="str">
        <f>_xlfn.XLOOKUP($E229,'Raw Data'!$E:$E,'Raw Data'!B:B,"ERROR",0,1)</f>
        <v>Hair Mousses</v>
      </c>
      <c r="C229" s="5" t="str">
        <f>_xlfn.XLOOKUP($E229,'Raw Data'!$E:$E,'Raw Data'!C:C,"ERROR",0,1)</f>
        <v>Wella</v>
      </c>
      <c r="D229" s="5" t="str">
        <f>_xlfn.XLOOKUP($E229,'Raw Data'!$E:$E,'Raw Data'!D:D,"ERROR",0,1)</f>
        <v>www.amazon.ae/dp/B07YQCZBH8</v>
      </c>
      <c r="E229" s="5" t="s">
        <v>428</v>
      </c>
      <c r="F229" s="9" t="str">
        <f>_xlfn.XLOOKUP($E229,'Raw Data'!$E:$E,'Raw Data'!F:F,"ERROR",0,1)</f>
        <v>Wella EIMI Nutricurls Boost Boz, Curl Enhancing Mousse with Frizz Reduction, 10.1 oz</v>
      </c>
      <c r="G229" s="10">
        <f>_xlfn.XLOOKUP($E229,'Raw Data'!$E:$E,'Raw Data'!G:G,"ERROR",0,1)</f>
        <v>1</v>
      </c>
      <c r="H229" s="9">
        <f>_xlfn.XLOOKUP($E229,'Raw Data'!$E:$E,'Raw Data'!H:H,"ERROR",0,1)</f>
        <v>175.55</v>
      </c>
      <c r="I229" s="9">
        <f>_xlfn.XLOOKUP($E229,'Raw Data'!$E:$E,'Raw Data'!I:I,"ERROR",0,1)</f>
        <v>0.000235030045421648</v>
      </c>
      <c r="J229" s="9" t="str">
        <f>_xlfn.XLOOKUP($E229,'Raw Data'!$E:$E,'Raw Data'!J:J,"ERROR",0,1)</f>
        <v>No</v>
      </c>
      <c r="K229" s="14" t="str">
        <f t="array" ref="K229">_xlfn.IFS(AND(L229&gt;0,L229&lt;=5),"0 to 5",AND(L229&gt;5,L229&lt;=10),"5 to 10",AND(L229&gt;10,L229&lt;=15),"10 to 15",AND(L229&gt;15,L229&lt;=20),"15 to 20",AND(L229&gt;20,L229&lt;=30),"20 to 30",AND(L229&gt;30,L229&lt;=40),"30 to 40",AND(L229&gt;40,L229&lt;=50),"40 to 50",AND(L229&gt;50,L229&lt;=75),"50 to 75",AND(L229&gt;75,L229&lt;=100),"75 to 100",AND(L229&gt;100,L229&lt;=150),"100 to 150",AND(L229&gt;150,L229&lt;=200),"150 to 200",AND(L229&gt;200,L229&lt;=250),"200 to 250",AND(L229&gt;250,L229&lt;=300),"250 to 300",AND(L229&gt;300,L229&lt;=400),"300 to 400",AND(L229&gt;400,L229&lt;=500),"400 to 500",L229&gt;500,"500+")</f>
        <v>100 to 150</v>
      </c>
      <c r="L229" s="9">
        <f>_xlfn.XLOOKUP($E229,'Raw Data'!$E:$E,'Raw Data'!L:L,"ERROR",0,1)</f>
        <v>137</v>
      </c>
      <c r="M229" s="14" t="str">
        <f t="array" ref="M229">_xlfn.IFS(AND(N229&gt;0,N229&lt;=5),"0 to 5",AND(N229&gt;5,N229&lt;=10),"5 to 10",AND(N229&gt;10,N229&lt;=15),"10 to 15",AND(N229&gt;15,N229&lt;=20),"15 to 20",AND(N229&gt;20,N229&lt;=30),"20 to 30",AND(N229&gt;30,N229&lt;=40),"30 to 40",AND(N229&gt;40,N229&lt;=50),"40 to 50",AND(N229&gt;50,N229&lt;=75),"50 to 75",AND(N229&gt;75,N229&lt;=100),"75 to 100",AND(N229&gt;100,N229&lt;=150),"100 to 150",AND(N229&gt;150,N229&lt;=200),"150 to 200",AND(N229&gt;200,N229&lt;=250),"200 to 250",AND(N229&gt;250,N229&lt;=300),"250 to 300",AND(N229&gt;300,N229&lt;=400),"300 to 400",AND(N229&gt;400,N229&lt;=500),"400 to 500",N229&gt;500,"500+")</f>
        <v>100 to 150</v>
      </c>
      <c r="N229" s="9">
        <f>_xlfn.XLOOKUP($E229,'Raw Data'!$E:$E,'Raw Data'!N:N,"ERROR",0,1)</f>
        <v>137</v>
      </c>
      <c r="O229" s="14" t="str">
        <f t="array" ref="O229">_xlfn.IFS(P229=0,"No Discount",AND(P229&gt;0,P229&lt;=0.02),"0% to 2%",AND(P229&gt;0.02,P229&lt;=0.04),"2% to 4%",AND(P229&gt;0.04,P229&lt;=0.06),"4% to 6%",AND(P229&gt;0.06,P229&lt;=0.08),"6% to 8%",AND(P229&gt;0.08,P229&lt;=0.1),"8% to 10%",AND(P229&gt;0.1,P229&lt;=0.15),"10% to 15%",AND(P229&gt;0.15,P229&lt;=0.2),"15% to 20%",AND(P229&gt;0.2,P229&lt;=0.25),"20% to 25%",AND(P229&gt;0.25,P229&lt;=0.3),"25% to 30%",AND(P229&gt;0.3,P229&lt;=0.4),"30% to 40%",AND(P229&gt;0.4,P229&lt;=0.5),"40% to 50%",AND(P229&gt;0.5,P229&lt;=0.75),"50% to 75%",AND(P229&gt;0.75,P229&lt;=1),"75% to 100%")</f>
        <v>No Discount</v>
      </c>
      <c r="P229" s="10">
        <f>_xlfn.XLOOKUP($E229,'Raw Data'!$E:$E,'Raw Data'!P:P,"ERROR",0,1)</f>
        <v>0</v>
      </c>
      <c r="Q229" s="9">
        <f>_xlfn.XLOOKUP($E229,'Raw Data'!$E:$E,'Raw Data'!Q:Q,"ERROR",0,1)</f>
        <v>10.1</v>
      </c>
      <c r="R229" s="9" t="str">
        <f>_xlfn.XLOOKUP($E229,'Raw Data'!$E:$E,'Raw Data'!R:R,"ERROR",0,1)</f>
        <v>oz</v>
      </c>
      <c r="S229" s="5" t="str">
        <f t="array" ref="S229">_xlfn.IFS(AND(T229&gt;0,T229&lt;=0.05),"0 to 0.05",AND(T229&gt;0.05,T229&lt;=0.1),"0.05 to 0.1",AND(T229&gt;0.1,T229&lt;=0.2),"0.1 to 0.2",AND(T229&gt;0.2,T229&lt;=0.3),"0.2 to 0.3",AND(T229&gt;0.3,T229&lt;=0.4),"0.3 to 0.4",AND(T229&gt;0.4,T229&lt;=0.5),"0.4 to 0.5",AND(T229&gt;0.5,T229&lt;=0.75),"0.5 to 0.75",AND(T229&gt;0.75,T229&lt;=1),"0.75 to 1",AND(T229&gt;1,T229&lt;=2),"1 to 2",AND(T229&gt;2,T229&lt;=3),"2 to 3",AND(T229&gt;3,T229&lt;=4),"3 to 4",AND(T229&gt;4,T229&lt;=5),"4 to 5",AND(T229&gt;5,T229&lt;=10),"5 to 10",T229&gt;10,"10+")</f>
        <v>0.4 to 0.5</v>
      </c>
      <c r="T229" s="10">
        <f>_xlfn.XLOOKUP($E229,'Raw Data'!$E:$E,'Raw Data'!T:T,"ERROR",0,1)</f>
        <v>0.458720204113749</v>
      </c>
      <c r="U229" s="15" t="str">
        <f t="array" ref="U229">_xlfn.IFS(AND(V229&gt;0,V229&lt;=0.05),"0 to 0.05",AND(V229&gt;0.05,V229&lt;=0.1),"0.05 to 0.1",AND(V229&gt;0.1,V229&lt;=0.2),"0.1 to 0.2",AND(V229&gt;0.2,V229&lt;=0.3),"0.2 to 0.3",AND(V229&gt;0.3,V229&lt;=0.4),"0.3 to 0.4",AND(V229&gt;0.4,V229&lt;=0.5),"0.4 to 0.5",AND(V229&gt;0.5,V229&lt;=0.75),"0.5 to 0.75",AND(V229&gt;0.75,V229&lt;=1),"0.75 to 1",AND(V229&gt;1,V229&lt;=2),"1 to 2",AND(V229&gt;2,V229&lt;=3),"2 to 3",AND(V229&gt;3,V229&lt;=4),"3 to 4",AND(V229&gt;4,V229&lt;=5),"4 to 5",AND(V229&gt;5,V229&lt;=10),"5 to 10",V229&gt;10,"10+")</f>
        <v>0.1 to 0.2</v>
      </c>
      <c r="V229" s="10">
        <f>_xlfn.XLOOKUP($E229,'Raw Data'!$E:$E,'Raw Data'!V:V,"ERROR",0,1)</f>
        <v>0.123854455110712</v>
      </c>
      <c r="W229" s="15" t="str">
        <f t="array" ref="W229">_xlfn.IFS(AND(X229&gt;0,X229&lt;=0.05),"0 to 0.05",AND(X229&gt;0.05,X229&lt;=0.1),"0.05 to 0.1",AND(X229&gt;0.1,X229&lt;=0.2),"0.1 to 0.2",AND(X229&gt;0.2,X229&lt;=0.3),"0.2 to 0.3",AND(X229&gt;0.3,X229&lt;=0.4),"0.3 to 0.4",AND(X229&gt;0.4,X229&lt;=0.5),"0.4 to 0.5",AND(X229&gt;0.5,X229&lt;=0.75),"0.5 to 0.75",AND(X229&gt;0.75,X229&lt;=1),"0.75 to 1",AND(X229&gt;1,X229&lt;=2),"1 to 2",AND(X229&gt;2,X229&lt;=3),"2 to 3",AND(X229&gt;3,X229&lt;=4),"3 to 4",AND(X229&gt;4,X229&lt;=5),"4 to 5",AND(X229&gt;5,X229&lt;=10),"5 to 10",X229&gt;10,"10+")</f>
        <v>0.1 to 0.2</v>
      </c>
      <c r="X229" s="16">
        <f t="shared" si="8"/>
        <v>0.123854455110712</v>
      </c>
      <c r="Y229" s="5" t="str">
        <f t="array" ref="Y229">_xlfn.IFS(AND(Z229&gt;0,Z229&lt;=1),"0 to 1",AND(Z229&gt;1,Z229&lt;=2),"1 to 2",AND(Z229&gt;2,Z229&lt;=4),"2 to 4",AND(Z229&gt;4,Z229&lt;=6),"4 to 6",AND(Z229&gt;6,Z229&lt;=8),"6 to 8",AND(Z229&gt;8,Z229&lt;=10),"8 to 10",AND(Z229&gt;10,Z229&lt;=15),"10 to 15",AND(Z229&gt;15,Z229&lt;=20),"15 to 20",AND(Z229&gt;20,Z229&lt;=25),"20 to 25",AND(Z229&gt;25,Z229&lt;=30),"25 to 30",AND(Z229&gt;30,Z229&lt;=40),"30 to 40",AND(Z229&gt;40,Z229&lt;=50),"40 to 50",Z229&gt;50,"50+")</f>
        <v>10 to 15</v>
      </c>
      <c r="Z229" s="9">
        <f>_xlfn.XLOOKUP($E229,'Raw Data'!$E:$E,'Raw Data'!Z:Z,"ERROR",0,1)</f>
        <v>10.1</v>
      </c>
      <c r="AA229" s="9" t="str">
        <f>_xlfn.XLOOKUP($E229,'Raw Data'!$E:$E,'Raw Data'!AA:AA,"ERROR",0,1)</f>
        <v>oz</v>
      </c>
    </row>
    <row r="230" hidden="1" spans="1:27">
      <c r="A230" s="5" t="str">
        <f>_xlfn.XLOOKUP($E230,'Raw Data'!$E:$E,'Raw Data'!A:A,"ERROR",0,1)</f>
        <v>AE</v>
      </c>
      <c r="B230" s="5" t="str">
        <f>_xlfn.XLOOKUP($E230,'Raw Data'!$E:$E,'Raw Data'!B:B,"ERROR",0,1)</f>
        <v>Hair Mousses</v>
      </c>
      <c r="C230" s="5" t="str">
        <f>_xlfn.XLOOKUP($E230,'Raw Data'!$E:$E,'Raw Data'!C:C,"ERROR",0,1)</f>
        <v>FIX MY CURLS</v>
      </c>
      <c r="D230" s="5" t="str">
        <f>_xlfn.XLOOKUP($E230,'Raw Data'!$E:$E,'Raw Data'!D:D,"ERROR",0,1)</f>
        <v>www.amazon.ae/dp/B09QKVZWHP</v>
      </c>
      <c r="E230" s="5" t="s">
        <v>429</v>
      </c>
      <c r="F230" s="9" t="str">
        <f>_xlfn.XLOOKUP($E230,'Raw Data'!$E:$E,'Raw Data'!F:F,"ERROR",0,1)</f>
        <v>FIX MY CURLS Weightless Whip Volumizing  Mousse  with Rice Protein, Matcha and Apple Cider Vinegar for  Wavy  and Curly  Hair , Anti-Dandruff, Volume Boost for Limp, Dry, Frizzy  Hair  (100ml)</v>
      </c>
      <c r="G230" s="10">
        <f>_xlfn.XLOOKUP($E230,'Raw Data'!$E:$E,'Raw Data'!G:G,"ERROR",0,1)</f>
        <v>3</v>
      </c>
      <c r="H230" s="9">
        <f>_xlfn.XLOOKUP($E230,'Raw Data'!$E:$E,'Raw Data'!H:H,"ERROR",0,1)</f>
        <v>173.61</v>
      </c>
      <c r="I230" s="9">
        <f>_xlfn.XLOOKUP($E230,'Raw Data'!$E:$E,'Raw Data'!I:I,"ERROR",0,1)</f>
        <v>0.000232432732473098</v>
      </c>
      <c r="J230" s="9" t="str">
        <f>_xlfn.XLOOKUP($E230,'Raw Data'!$E:$E,'Raw Data'!J:J,"ERROR",0,1)</f>
        <v>No</v>
      </c>
      <c r="K230" s="14" t="str">
        <f t="array" ref="K230">_xlfn.IFS(AND(L230&gt;0,L230&lt;=5),"0 to 5",AND(L230&gt;5,L230&lt;=10),"5 to 10",AND(L230&gt;10,L230&lt;=15),"10 to 15",AND(L230&gt;15,L230&lt;=20),"15 to 20",AND(L230&gt;20,L230&lt;=30),"20 to 30",AND(L230&gt;30,L230&lt;=40),"30 to 40",AND(L230&gt;40,L230&lt;=50),"40 to 50",AND(L230&gt;50,L230&lt;=75),"50 to 75",AND(L230&gt;75,L230&lt;=100),"75 to 100",AND(L230&gt;100,L230&lt;=150),"100 to 150",AND(L230&gt;150,L230&lt;=200),"150 to 200",AND(L230&gt;200,L230&lt;=250),"200 to 250",AND(L230&gt;250,L230&lt;=300),"250 to 300",AND(L230&gt;300,L230&lt;=400),"300 to 400",AND(L230&gt;400,L230&lt;=500),"400 to 500",L230&gt;500,"500+")</f>
        <v>50 to 75</v>
      </c>
      <c r="L230" s="9">
        <f>_xlfn.XLOOKUP($E230,'Raw Data'!$E:$E,'Raw Data'!L:L,"ERROR",0,1)</f>
        <v>68.85</v>
      </c>
      <c r="M230" s="14" t="str">
        <f t="array" ref="M230">_xlfn.IFS(AND(N230&gt;0,N230&lt;=5),"0 to 5",AND(N230&gt;5,N230&lt;=10),"5 to 10",AND(N230&gt;10,N230&lt;=15),"10 to 15",AND(N230&gt;15,N230&lt;=20),"15 to 20",AND(N230&gt;20,N230&lt;=30),"20 to 30",AND(N230&gt;30,N230&lt;=40),"30 to 40",AND(N230&gt;40,N230&lt;=50),"40 to 50",AND(N230&gt;50,N230&lt;=75),"50 to 75",AND(N230&gt;75,N230&lt;=100),"75 to 100",AND(N230&gt;100,N230&lt;=150),"100 to 150",AND(N230&gt;150,N230&lt;=200),"150 to 200",AND(N230&gt;200,N230&lt;=250),"200 to 250",AND(N230&gt;250,N230&lt;=300),"250 to 300",AND(N230&gt;300,N230&lt;=400),"300 to 400",AND(N230&gt;400,N230&lt;=500),"400 to 500",N230&gt;500,"500+")</f>
        <v>50 to 75</v>
      </c>
      <c r="N230" s="9">
        <f>_xlfn.XLOOKUP($E230,'Raw Data'!$E:$E,'Raw Data'!N:N,"ERROR",0,1)</f>
        <v>69.21</v>
      </c>
      <c r="O230" s="14" t="str">
        <f t="array" ref="O230">_xlfn.IFS(P230=0,"No Discount",AND(P230&gt;0,P230&lt;=0.02),"0% to 2%",AND(P230&gt;0.02,P230&lt;=0.04),"2% to 4%",AND(P230&gt;0.04,P230&lt;=0.06),"4% to 6%",AND(P230&gt;0.06,P230&lt;=0.08),"6% to 8%",AND(P230&gt;0.08,P230&lt;=0.1),"8% to 10%",AND(P230&gt;0.1,P230&lt;=0.15),"10% to 15%",AND(P230&gt;0.15,P230&lt;=0.2),"15% to 20%",AND(P230&gt;0.2,P230&lt;=0.25),"20% to 25%",AND(P230&gt;0.25,P230&lt;=0.3),"25% to 30%",AND(P230&gt;0.3,P230&lt;=0.4),"30% to 40%",AND(P230&gt;0.4,P230&lt;=0.5),"40% to 50%",AND(P230&gt;0.5,P230&lt;=0.75),"50% to 75%",AND(P230&gt;0.75,P230&lt;=1),"75% to 100%")</f>
        <v>0% to 2%</v>
      </c>
      <c r="P230" s="10">
        <f>_xlfn.XLOOKUP($E230,'Raw Data'!$E:$E,'Raw Data'!P:P,"ERROR",0,1)</f>
        <v>0.00520156046814043</v>
      </c>
      <c r="Q230" s="9">
        <f>_xlfn.XLOOKUP($E230,'Raw Data'!$E:$E,'Raw Data'!Q:Q,"ERROR",0,1)</f>
        <v>100</v>
      </c>
      <c r="R230" s="9" t="str">
        <f>_xlfn.XLOOKUP($E230,'Raw Data'!$E:$E,'Raw Data'!R:R,"ERROR",0,1)</f>
        <v>ml</v>
      </c>
      <c r="S230" s="5" t="str">
        <f t="array" ref="S230">_xlfn.IFS(AND(T230&gt;0,T230&lt;=0.05),"0 to 0.05",AND(T230&gt;0.05,T230&lt;=0.1),"0.05 to 0.1",AND(T230&gt;0.1,T230&lt;=0.2),"0.1 to 0.2",AND(T230&gt;0.2,T230&lt;=0.3),"0.2 to 0.3",AND(T230&gt;0.3,T230&lt;=0.4),"0.3 to 0.4",AND(T230&gt;0.4,T230&lt;=0.5),"0.4 to 0.5",AND(T230&gt;0.5,T230&lt;=0.75),"0.5 to 0.75",AND(T230&gt;0.75,T230&lt;=1),"0.75 to 1",AND(T230&gt;1,T230&lt;=2),"1 to 2",AND(T230&gt;2,T230&lt;=3),"2 to 3",AND(T230&gt;3,T230&lt;=4),"3 to 4",AND(T230&gt;4,T230&lt;=5),"4 to 5",AND(T230&gt;5,T230&lt;=10),"5 to 10",T230&gt;10,"10+")</f>
        <v>0.5 to 0.75</v>
      </c>
      <c r="T230" s="10">
        <f>_xlfn.XLOOKUP($E230,'Raw Data'!$E:$E,'Raw Data'!T:T,"ERROR",0,1)</f>
        <v>0.688867855434802</v>
      </c>
      <c r="U230" s="15" t="str">
        <f t="array" ref="U230">_xlfn.IFS(AND(V230&gt;0,V230&lt;=0.05),"0 to 0.05",AND(V230&gt;0.05,V230&lt;=0.1),"0.05 to 0.1",AND(V230&gt;0.1,V230&lt;=0.2),"0.1 to 0.2",AND(V230&gt;0.2,V230&lt;=0.3),"0.2 to 0.3",AND(V230&gt;0.3,V230&lt;=0.4),"0.3 to 0.4",AND(V230&gt;0.4,V230&lt;=0.5),"0.4 to 0.5",AND(V230&gt;0.5,V230&lt;=0.75),"0.5 to 0.75",AND(V230&gt;0.75,V230&lt;=1),"0.75 to 1",AND(V230&gt;1,V230&lt;=2),"1 to 2",AND(V230&gt;2,V230&lt;=3),"2 to 3",AND(V230&gt;3,V230&lt;=4),"3 to 4",AND(V230&gt;4,V230&lt;=5),"4 to 5",AND(V230&gt;5,V230&lt;=10),"5 to 10",V230&gt;10,"10+")</f>
        <v>0.1 to 0.2</v>
      </c>
      <c r="V230" s="10">
        <f>_xlfn.XLOOKUP($E230,'Raw Data'!$E:$E,'Raw Data'!V:V,"ERROR",0,1)</f>
        <v>0.186966840292716</v>
      </c>
      <c r="W230" s="15" t="str">
        <f t="array" ref="W230">_xlfn.IFS(AND(X230&gt;0,X230&lt;=0.05),"0 to 0.05",AND(X230&gt;0.05,X230&lt;=0.1),"0.05 to 0.1",AND(X230&gt;0.1,X230&lt;=0.2),"0.1 to 0.2",AND(X230&gt;0.2,X230&lt;=0.3),"0.2 to 0.3",AND(X230&gt;0.3,X230&lt;=0.4),"0.3 to 0.4",AND(X230&gt;0.4,X230&lt;=0.5),"0.4 to 0.5",AND(X230&gt;0.5,X230&lt;=0.75),"0.5 to 0.75",AND(X230&gt;0.75,X230&lt;=1),"0.75 to 1",AND(X230&gt;1,X230&lt;=2),"1 to 2",AND(X230&gt;2,X230&lt;=3),"2 to 3",AND(X230&gt;3,X230&lt;=4),"3 to 4",AND(X230&gt;4,X230&lt;=5),"4 to 5",AND(X230&gt;5,X230&lt;=10),"5 to 10",X230&gt;10,"10+")</f>
        <v>0.1 to 0.2</v>
      </c>
      <c r="X230" s="16">
        <f t="shared" si="8"/>
        <v>0.185994320967397</v>
      </c>
      <c r="Y230" s="5" t="str">
        <f t="array" ref="Y230">_xlfn.IFS(AND(Z230&gt;0,Z230&lt;=1),"0 to 1",AND(Z230&gt;1,Z230&lt;=2),"1 to 2",AND(Z230&gt;2,Z230&lt;=4),"2 to 4",AND(Z230&gt;4,Z230&lt;=6),"4 to 6",AND(Z230&gt;6,Z230&lt;=8),"6 to 8",AND(Z230&gt;8,Z230&lt;=10),"8 to 10",AND(Z230&gt;10,Z230&lt;=15),"10 to 15",AND(Z230&gt;15,Z230&lt;=20),"15 to 20",AND(Z230&gt;20,Z230&lt;=25),"20 to 25",AND(Z230&gt;25,Z230&lt;=30),"25 to 30",AND(Z230&gt;30,Z230&lt;=40),"30 to 40",AND(Z230&gt;40,Z230&lt;=50),"40 to 50",Z230&gt;50,"50+")</f>
        <v>2 to 4</v>
      </c>
      <c r="Z230" s="9">
        <f>_xlfn.XLOOKUP($E230,'Raw Data'!$E:$E,'Raw Data'!Z:Z,"ERROR",0,1)</f>
        <v>3.38</v>
      </c>
      <c r="AA230" s="9" t="str">
        <f>_xlfn.XLOOKUP($E230,'Raw Data'!$E:$E,'Raw Data'!AA:AA,"ERROR",0,1)</f>
        <v>oz</v>
      </c>
    </row>
    <row r="231" hidden="1" spans="1:27">
      <c r="A231" s="5" t="str">
        <f>_xlfn.XLOOKUP($E231,'Raw Data'!$E:$E,'Raw Data'!A:A,"ERROR",0,1)</f>
        <v>AE</v>
      </c>
      <c r="B231" s="5" t="str">
        <f>_xlfn.XLOOKUP($E231,'Raw Data'!$E:$E,'Raw Data'!B:B,"ERROR",0,1)</f>
        <v>Hair Mousses</v>
      </c>
      <c r="C231" s="5" t="str">
        <f>_xlfn.XLOOKUP($E231,'Raw Data'!$E:$E,'Raw Data'!C:C,"ERROR",0,1)</f>
        <v>curl expression</v>
      </c>
      <c r="D231" s="5" t="str">
        <f>_xlfn.XLOOKUP($E231,'Raw Data'!$E:$E,'Raw Data'!D:D,"ERROR",0,1)</f>
        <v>www.amazon.ae/dp/B09W6D8YSC</v>
      </c>
      <c r="E231" s="5" t="s">
        <v>430</v>
      </c>
      <c r="F231" s="9" t="str">
        <f>_xlfn.XLOOKUP($E231,'Raw Data'!$E:$E,'Raw Data'!F:F,"ERROR",0,1)</f>
        <v>CURL EXPRESSION mousse cream 10 in 1 230 ml CURL EXPRESSION mousse cream 10 in 1 230 ml</v>
      </c>
      <c r="G231" s="10">
        <f>_xlfn.XLOOKUP($E231,'Raw Data'!$E:$E,'Raw Data'!G:G,"ERROR",0,1)</f>
        <v>1</v>
      </c>
      <c r="H231" s="9">
        <f>_xlfn.XLOOKUP($E231,'Raw Data'!$E:$E,'Raw Data'!H:H,"ERROR",0,1)</f>
        <v>173.44</v>
      </c>
      <c r="I231" s="9">
        <f>_xlfn.XLOOKUP($E231,'Raw Data'!$E:$E,'Raw Data'!I:I,"ERROR",0,1)</f>
        <v>0.000232205132884823</v>
      </c>
      <c r="J231" s="9" t="str">
        <f>_xlfn.XLOOKUP($E231,'Raw Data'!$E:$E,'Raw Data'!J:J,"ERROR",0,1)</f>
        <v>No</v>
      </c>
      <c r="K231" s="14" t="str">
        <f t="array" ref="K231">_xlfn.IFS(AND(L231&gt;0,L231&lt;=5),"0 to 5",AND(L231&gt;5,L231&lt;=10),"5 to 10",AND(L231&gt;10,L231&lt;=15),"10 to 15",AND(L231&gt;15,L231&lt;=20),"15 to 20",AND(L231&gt;20,L231&lt;=30),"20 to 30",AND(L231&gt;30,L231&lt;=40),"30 to 40",AND(L231&gt;40,L231&lt;=50),"40 to 50",AND(L231&gt;50,L231&lt;=75),"50 to 75",AND(L231&gt;75,L231&lt;=100),"75 to 100",AND(L231&gt;100,L231&lt;=150),"100 to 150",AND(L231&gt;150,L231&lt;=200),"150 to 200",AND(L231&gt;200,L231&lt;=250),"200 to 250",AND(L231&gt;250,L231&lt;=300),"250 to 300",AND(L231&gt;300,L231&lt;=400),"300 to 400",AND(L231&gt;400,L231&lt;=500),"400 to 500",L231&gt;500,"500+")</f>
        <v>100 to 150</v>
      </c>
      <c r="L231" s="9">
        <f>_xlfn.XLOOKUP($E231,'Raw Data'!$E:$E,'Raw Data'!L:L,"ERROR",0,1)</f>
        <v>137.33</v>
      </c>
      <c r="M231" s="14" t="str">
        <f t="array" ref="M231">_xlfn.IFS(AND(N231&gt;0,N231&lt;=5),"0 to 5",AND(N231&gt;5,N231&lt;=10),"5 to 10",AND(N231&gt;10,N231&lt;=15),"10 to 15",AND(N231&gt;15,N231&lt;=20),"15 to 20",AND(N231&gt;20,N231&lt;=30),"20 to 30",AND(N231&gt;30,N231&lt;=40),"30 to 40",AND(N231&gt;40,N231&lt;=50),"40 to 50",AND(N231&gt;50,N231&lt;=75),"50 to 75",AND(N231&gt;75,N231&lt;=100),"75 to 100",AND(N231&gt;100,N231&lt;=150),"100 to 150",AND(N231&gt;150,N231&lt;=200),"150 to 200",AND(N231&gt;200,N231&lt;=250),"200 to 250",AND(N231&gt;250,N231&lt;=300),"250 to 300",AND(N231&gt;300,N231&lt;=400),"300 to 400",AND(N231&gt;400,N231&lt;=500),"400 to 500",N231&gt;500,"500+")</f>
        <v>100 to 150</v>
      </c>
      <c r="N231" s="9">
        <f>_xlfn.XLOOKUP($E231,'Raw Data'!$E:$E,'Raw Data'!N:N,"ERROR",0,1)</f>
        <v>137.33</v>
      </c>
      <c r="O231" s="14" t="str">
        <f t="array" ref="O231">_xlfn.IFS(P231=0,"No Discount",AND(P231&gt;0,P231&lt;=0.02),"0% to 2%",AND(P231&gt;0.02,P231&lt;=0.04),"2% to 4%",AND(P231&gt;0.04,P231&lt;=0.06),"4% to 6%",AND(P231&gt;0.06,P231&lt;=0.08),"6% to 8%",AND(P231&gt;0.08,P231&lt;=0.1),"8% to 10%",AND(P231&gt;0.1,P231&lt;=0.15),"10% to 15%",AND(P231&gt;0.15,P231&lt;=0.2),"15% to 20%",AND(P231&gt;0.2,P231&lt;=0.25),"20% to 25%",AND(P231&gt;0.25,P231&lt;=0.3),"25% to 30%",AND(P231&gt;0.3,P231&lt;=0.4),"30% to 40%",AND(P231&gt;0.4,P231&lt;=0.5),"40% to 50%",AND(P231&gt;0.5,P231&lt;=0.75),"50% to 75%",AND(P231&gt;0.75,P231&lt;=1),"75% to 100%")</f>
        <v>No Discount</v>
      </c>
      <c r="P231" s="10">
        <f>_xlfn.XLOOKUP($E231,'Raw Data'!$E:$E,'Raw Data'!P:P,"ERROR",0,1)</f>
        <v>0</v>
      </c>
      <c r="Q231" s="9">
        <f>_xlfn.XLOOKUP($E231,'Raw Data'!$E:$E,'Raw Data'!Q:Q,"ERROR",0,1)</f>
        <v>230</v>
      </c>
      <c r="R231" s="9" t="str">
        <f>_xlfn.XLOOKUP($E231,'Raw Data'!$E:$E,'Raw Data'!R:R,"ERROR",0,1)</f>
        <v>ml</v>
      </c>
      <c r="S231" s="5" t="str">
        <f t="array" ref="S231">_xlfn.IFS(AND(T231&gt;0,T231&lt;=0.05),"0 to 0.05",AND(T231&gt;0.05,T231&lt;=0.1),"0.05 to 0.1",AND(T231&gt;0.1,T231&lt;=0.2),"0.1 to 0.2",AND(T231&gt;0.2,T231&lt;=0.3),"0.2 to 0.3",AND(T231&gt;0.3,T231&lt;=0.4),"0.3 to 0.4",AND(T231&gt;0.4,T231&lt;=0.5),"0.4 to 0.5",AND(T231&gt;0.5,T231&lt;=0.75),"0.5 to 0.75",AND(T231&gt;0.75,T231&lt;=1),"0.75 to 1",AND(T231&gt;1,T231&lt;=2),"1 to 2",AND(T231&gt;2,T231&lt;=3),"2 to 3",AND(T231&gt;3,T231&lt;=4),"3 to 4",AND(T231&gt;4,T231&lt;=5),"4 to 5",AND(T231&gt;5,T231&lt;=10),"5 to 10",T231&gt;10,"10+")</f>
        <v>0.5 to 0.75</v>
      </c>
      <c r="T231" s="10">
        <f>_xlfn.XLOOKUP($E231,'Raw Data'!$E:$E,'Raw Data'!T:T,"ERROR",0,1)</f>
        <v>0.597405971310419</v>
      </c>
      <c r="U231" s="15" t="str">
        <f t="array" ref="U231">_xlfn.IFS(AND(V231&gt;0,V231&lt;=0.05),"0 to 0.05",AND(V231&gt;0.05,V231&lt;=0.1),"0.05 to 0.1",AND(V231&gt;0.1,V231&lt;=0.2),"0.1 to 0.2",AND(V231&gt;0.2,V231&lt;=0.3),"0.2 to 0.3",AND(V231&gt;0.3,V231&lt;=0.4),"0.3 to 0.4",AND(V231&gt;0.4,V231&lt;=0.5),"0.4 to 0.5",AND(V231&gt;0.5,V231&lt;=0.75),"0.5 to 0.75",AND(V231&gt;0.75,V231&lt;=1),"0.75 to 1",AND(V231&gt;1,V231&lt;=2),"1 to 2",AND(V231&gt;2,V231&lt;=3),"2 to 3",AND(V231&gt;3,V231&lt;=4),"3 to 4",AND(V231&gt;4,V231&lt;=5),"4 to 5",AND(V231&gt;5,V231&lt;=10),"5 to 10",V231&gt;10,"10+")</f>
        <v>0.1 to 0.2</v>
      </c>
      <c r="V231" s="10">
        <f>_xlfn.XLOOKUP($E231,'Raw Data'!$E:$E,'Raw Data'!V:V,"ERROR",0,1)</f>
        <v>0.161299612253813</v>
      </c>
      <c r="W231" s="15" t="str">
        <f t="array" ref="W231">_xlfn.IFS(AND(X231&gt;0,X231&lt;=0.05),"0 to 0.05",AND(X231&gt;0.05,X231&lt;=0.1),"0.05 to 0.1",AND(X231&gt;0.1,X231&lt;=0.2),"0.1 to 0.2",AND(X231&gt;0.2,X231&lt;=0.3),"0.2 to 0.3",AND(X231&gt;0.3,X231&lt;=0.4),"0.3 to 0.4",AND(X231&gt;0.4,X231&lt;=0.5),"0.4 to 0.5",AND(X231&gt;0.5,X231&lt;=0.75),"0.5 to 0.75",AND(X231&gt;0.75,X231&lt;=1),"0.75 to 1",AND(X231&gt;1,X231&lt;=2),"1 to 2",AND(X231&gt;2,X231&lt;=3),"2 to 3",AND(X231&gt;3,X231&lt;=4),"3 to 4",AND(X231&gt;4,X231&lt;=5),"4 to 5",AND(X231&gt;5,X231&lt;=10),"5 to 10",X231&gt;10,"10+")</f>
        <v>0.1 to 0.2</v>
      </c>
      <c r="X231" s="16">
        <f t="shared" si="8"/>
        <v>0.161299612253813</v>
      </c>
      <c r="Y231" s="5" t="str">
        <f t="array" ref="Y231">_xlfn.IFS(AND(Z231&gt;0,Z231&lt;=1),"0 to 1",AND(Z231&gt;1,Z231&lt;=2),"1 to 2",AND(Z231&gt;2,Z231&lt;=4),"2 to 4",AND(Z231&gt;4,Z231&lt;=6),"4 to 6",AND(Z231&gt;6,Z231&lt;=8),"6 to 8",AND(Z231&gt;8,Z231&lt;=10),"8 to 10",AND(Z231&gt;10,Z231&lt;=15),"10 to 15",AND(Z231&gt;15,Z231&lt;=20),"15 to 20",AND(Z231&gt;20,Z231&lt;=25),"20 to 25",AND(Z231&gt;25,Z231&lt;=30),"25 to 30",AND(Z231&gt;30,Z231&lt;=40),"30 to 40",AND(Z231&gt;40,Z231&lt;=50),"40 to 50",Z231&gt;50,"50+")</f>
        <v>6 to 8</v>
      </c>
      <c r="Z231" s="9">
        <f>_xlfn.XLOOKUP($E231,'Raw Data'!$E:$E,'Raw Data'!Z:Z,"ERROR",0,1)</f>
        <v>7.774</v>
      </c>
      <c r="AA231" s="9" t="str">
        <f>_xlfn.XLOOKUP($E231,'Raw Data'!$E:$E,'Raw Data'!AA:AA,"ERROR",0,1)</f>
        <v>oz</v>
      </c>
    </row>
    <row r="232" hidden="1" spans="1:27">
      <c r="A232" s="5" t="str">
        <f>_xlfn.XLOOKUP($E232,'Raw Data'!$E:$E,'Raw Data'!A:A,"ERROR",0,1)</f>
        <v>AE</v>
      </c>
      <c r="B232" s="5" t="str">
        <f>_xlfn.XLOOKUP($E232,'Raw Data'!$E:$E,'Raw Data'!B:B,"ERROR",0,1)</f>
        <v>Hair Mousses</v>
      </c>
      <c r="C232" s="5" t="str">
        <f>_xlfn.XLOOKUP($E232,'Raw Data'!$E:$E,'Raw Data'!C:C,"ERROR",0,1)</f>
        <v>not your mother's</v>
      </c>
      <c r="D232" s="5" t="str">
        <f>_xlfn.XLOOKUP($E232,'Raw Data'!$E:$E,'Raw Data'!D:D,"ERROR",0,1)</f>
        <v>www.amazon.ae/dp/B07QCZKVTV</v>
      </c>
      <c r="E232" s="5" t="s">
        <v>431</v>
      </c>
      <c r="F232" s="9" t="str">
        <f>_xlfn.XLOOKUP($E232,'Raw Data'!$E:$E,'Raw Data'!F:F,"ERROR",0,1)</f>
        <v>Not Your Mother's Not Your Mothers Curl Talk Curl Activating Mousse 7 Ounce (3 Pack)</v>
      </c>
      <c r="G232" s="10">
        <f>_xlfn.XLOOKUP($E232,'Raw Data'!$E:$E,'Raw Data'!G:G,"ERROR",0,1)</f>
        <v>1</v>
      </c>
      <c r="H232" s="9">
        <f>_xlfn.XLOOKUP($E232,'Raw Data'!$E:$E,'Raw Data'!H:H,"ERROR",0,1)</f>
        <v>172.71</v>
      </c>
      <c r="I232" s="9">
        <f>_xlfn.XLOOKUP($E232,'Raw Data'!$E:$E,'Raw Data'!I:I,"ERROR",0,1)</f>
        <v>0.000231227793476348</v>
      </c>
      <c r="J232" s="9" t="str">
        <f>_xlfn.XLOOKUP($E232,'Raw Data'!$E:$E,'Raw Data'!J:J,"ERROR",0,1)</f>
        <v>No</v>
      </c>
      <c r="K232" s="14" t="str">
        <f t="array" ref="K232">_xlfn.IFS(AND(L232&gt;0,L232&lt;=5),"0 to 5",AND(L232&gt;5,L232&lt;=10),"5 to 10",AND(L232&gt;10,L232&lt;=15),"10 to 15",AND(L232&gt;15,L232&lt;=20),"15 to 20",AND(L232&gt;20,L232&lt;=30),"20 to 30",AND(L232&gt;30,L232&lt;=40),"30 to 40",AND(L232&gt;40,L232&lt;=50),"40 to 50",AND(L232&gt;50,L232&lt;=75),"50 to 75",AND(L232&gt;75,L232&lt;=100),"75 to 100",AND(L232&gt;100,L232&lt;=150),"100 to 150",AND(L232&gt;150,L232&lt;=200),"150 to 200",AND(L232&gt;200,L232&lt;=250),"200 to 250",AND(L232&gt;250,L232&lt;=300),"250 to 300",AND(L232&gt;300,L232&lt;=400),"300 to 400",AND(L232&gt;400,L232&lt;=500),"400 to 500",L232&gt;500,"500+")</f>
        <v>100 to 150</v>
      </c>
      <c r="L232" s="9">
        <f>_xlfn.XLOOKUP($E232,'Raw Data'!$E:$E,'Raw Data'!L:L,"ERROR",0,1)</f>
        <v>142.06</v>
      </c>
      <c r="M232" s="14" t="str">
        <f t="array" ref="M232">_xlfn.IFS(AND(N232&gt;0,N232&lt;=5),"0 to 5",AND(N232&gt;5,N232&lt;=10),"5 to 10",AND(N232&gt;10,N232&lt;=15),"10 to 15",AND(N232&gt;15,N232&lt;=20),"15 to 20",AND(N232&gt;20,N232&lt;=30),"20 to 30",AND(N232&gt;30,N232&lt;=40),"30 to 40",AND(N232&gt;40,N232&lt;=50),"40 to 50",AND(N232&gt;50,N232&lt;=75),"50 to 75",AND(N232&gt;75,N232&lt;=100),"75 to 100",AND(N232&gt;100,N232&lt;=150),"100 to 150",AND(N232&gt;150,N232&lt;=200),"150 to 200",AND(N232&gt;200,N232&lt;=250),"200 to 250",AND(N232&gt;250,N232&lt;=300),"250 to 300",AND(N232&gt;300,N232&lt;=400),"300 to 400",AND(N232&gt;400,N232&lt;=500),"400 to 500",N232&gt;500,"500+")</f>
        <v>100 to 150</v>
      </c>
      <c r="N232" s="9">
        <f>_xlfn.XLOOKUP($E232,'Raw Data'!$E:$E,'Raw Data'!N:N,"ERROR",0,1)</f>
        <v>149.72</v>
      </c>
      <c r="O232" s="14" t="str">
        <f t="array" ref="O232">_xlfn.IFS(P232=0,"No Discount",AND(P232&gt;0,P232&lt;=0.02),"0% to 2%",AND(P232&gt;0.02,P232&lt;=0.04),"2% to 4%",AND(P232&gt;0.04,P232&lt;=0.06),"4% to 6%",AND(P232&gt;0.06,P232&lt;=0.08),"6% to 8%",AND(P232&gt;0.08,P232&lt;=0.1),"8% to 10%",AND(P232&gt;0.1,P232&lt;=0.15),"10% to 15%",AND(P232&gt;0.15,P232&lt;=0.2),"15% to 20%",AND(P232&gt;0.2,P232&lt;=0.25),"20% to 25%",AND(P232&gt;0.25,P232&lt;=0.3),"25% to 30%",AND(P232&gt;0.3,P232&lt;=0.4),"30% to 40%",AND(P232&gt;0.4,P232&lt;=0.5),"40% to 50%",AND(P232&gt;0.5,P232&lt;=0.75),"50% to 75%",AND(P232&gt;0.75,P232&lt;=1),"75% to 100%")</f>
        <v>4% to 6%</v>
      </c>
      <c r="P232" s="10">
        <f>_xlfn.XLOOKUP($E232,'Raw Data'!$E:$E,'Raw Data'!P:P,"ERROR",0,1)</f>
        <v>0.051162169382848</v>
      </c>
      <c r="Q232" s="9">
        <f>_xlfn.XLOOKUP($E232,'Raw Data'!$E:$E,'Raw Data'!Q:Q,"ERROR",0,1)</f>
        <v>21</v>
      </c>
      <c r="R232" s="9" t="str">
        <f>_xlfn.XLOOKUP($E232,'Raw Data'!$E:$E,'Raw Data'!R:R,"ERROR",0,1)</f>
        <v>oz</v>
      </c>
      <c r="S232" s="5" t="str">
        <f t="array" ref="S232">_xlfn.IFS(AND(T232&gt;0,T232&lt;=0.05),"0 to 0.05",AND(T232&gt;0.05,T232&lt;=0.1),"0.05 to 0.1",AND(T232&gt;0.1,T232&lt;=0.2),"0.1 to 0.2",AND(T232&gt;0.2,T232&lt;=0.3),"0.2 to 0.3",AND(T232&gt;0.3,T232&lt;=0.4),"0.3 to 0.4",AND(T232&gt;0.4,T232&lt;=0.5),"0.4 to 0.5",AND(T232&gt;0.5,T232&lt;=0.75),"0.5 to 0.75",AND(T232&gt;0.75,T232&lt;=1),"0.75 to 1",AND(T232&gt;1,T232&lt;=2),"1 to 2",AND(T232&gt;2,T232&lt;=3),"2 to 3",AND(T232&gt;3,T232&lt;=4),"3 to 4",AND(T232&gt;4,T232&lt;=5),"4 to 5",AND(T232&gt;5,T232&lt;=10),"5 to 10",T232&gt;10,"10+")</f>
        <v>0.2 to 0.3</v>
      </c>
      <c r="T232" s="10">
        <f>_xlfn.XLOOKUP($E232,'Raw Data'!$E:$E,'Raw Data'!T:T,"ERROR",0,1)</f>
        <v>0.22877111615698</v>
      </c>
      <c r="U232" s="15" t="str">
        <f t="array" ref="U232">_xlfn.IFS(AND(V232&gt;0,V232&lt;=0.05),"0 to 0.05",AND(V232&gt;0.05,V232&lt;=0.1),"0.05 to 0.1",AND(V232&gt;0.1,V232&lt;=0.2),"0.1 to 0.2",AND(V232&gt;0.2,V232&lt;=0.3),"0.2 to 0.3",AND(V232&gt;0.3,V232&lt;=0.4),"0.3 to 0.4",AND(V232&gt;0.4,V232&lt;=0.5),"0.4 to 0.5",AND(V232&gt;0.5,V232&lt;=0.75),"0.5 to 0.75",AND(V232&gt;0.75,V232&lt;=1),"0.75 to 1",AND(V232&gt;1,V232&lt;=2),"1 to 2",AND(V232&gt;2,V232&lt;=3),"2 to 3",AND(V232&gt;3,V232&lt;=4),"3 to 4",AND(V232&gt;4,V232&lt;=5),"4 to 5",AND(V232&gt;5,V232&lt;=10),"5 to 10",V232&gt;10,"10+")</f>
        <v>0.05 to 0.1</v>
      </c>
      <c r="V232" s="10">
        <f>_xlfn.XLOOKUP($E232,'Raw Data'!$E:$E,'Raw Data'!V:V,"ERROR",0,1)</f>
        <v>0.0650987970433354</v>
      </c>
      <c r="W232" s="15" t="str">
        <f t="array" ref="W232">_xlfn.IFS(AND(X232&gt;0,X232&lt;=0.05),"0 to 0.05",AND(X232&gt;0.05,X232&lt;=0.1),"0.05 to 0.1",AND(X232&gt;0.1,X232&lt;=0.2),"0.1 to 0.2",AND(X232&gt;0.2,X232&lt;=0.3),"0.2 to 0.3",AND(X232&gt;0.3,X232&lt;=0.4),"0.3 to 0.4",AND(X232&gt;0.4,X232&lt;=0.5),"0.4 to 0.5",AND(X232&gt;0.5,X232&lt;=0.75),"0.5 to 0.75",AND(X232&gt;0.75,X232&lt;=1),"0.75 to 1",AND(X232&gt;1,X232&lt;=2),"1 to 2",AND(X232&gt;2,X232&lt;=3),"2 to 3",AND(X232&gt;3,X232&lt;=4),"3 to 4",AND(X232&gt;4,X232&lt;=5),"4 to 5",AND(X232&gt;5,X232&lt;=10),"5 to 10",X232&gt;10,"10+")</f>
        <v>0.05 to 0.1</v>
      </c>
      <c r="X232" s="16">
        <f t="shared" si="8"/>
        <v>0.0617682013623847</v>
      </c>
      <c r="Y232" s="5" t="str">
        <f t="array" ref="Y232">_xlfn.IFS(AND(Z232&gt;0,Z232&lt;=1),"0 to 1",AND(Z232&gt;1,Z232&lt;=2),"1 to 2",AND(Z232&gt;2,Z232&lt;=4),"2 to 4",AND(Z232&gt;4,Z232&lt;=6),"4 to 6",AND(Z232&gt;6,Z232&lt;=8),"6 to 8",AND(Z232&gt;8,Z232&lt;=10),"8 to 10",AND(Z232&gt;10,Z232&lt;=15),"10 to 15",AND(Z232&gt;15,Z232&lt;=20),"15 to 20",AND(Z232&gt;20,Z232&lt;=25),"20 to 25",AND(Z232&gt;25,Z232&lt;=30),"25 to 30",AND(Z232&gt;30,Z232&lt;=40),"30 to 40",AND(Z232&gt;40,Z232&lt;=50),"40 to 50",Z232&gt;50,"50+")</f>
        <v>20 to 25</v>
      </c>
      <c r="Z232" s="9">
        <f>_xlfn.XLOOKUP($E232,'Raw Data'!$E:$E,'Raw Data'!Z:Z,"ERROR",0,1)</f>
        <v>21</v>
      </c>
      <c r="AA232" s="9" t="str">
        <f>_xlfn.XLOOKUP($E232,'Raw Data'!$E:$E,'Raw Data'!AA:AA,"ERROR",0,1)</f>
        <v>oz</v>
      </c>
    </row>
    <row r="233" hidden="1" spans="1:27">
      <c r="A233" s="5" t="str">
        <f>_xlfn.XLOOKUP($E233,'Raw Data'!$E:$E,'Raw Data'!A:A,"ERROR",0,1)</f>
        <v>AE</v>
      </c>
      <c r="B233" s="5" t="str">
        <f>_xlfn.XLOOKUP($E233,'Raw Data'!$E:$E,'Raw Data'!B:B,"ERROR",0,1)</f>
        <v>Hair Mousses</v>
      </c>
      <c r="C233" s="5" t="str">
        <f>_xlfn.XLOOKUP($E233,'Raw Data'!$E:$E,'Raw Data'!C:C,"ERROR",0,1)</f>
        <v>design essentials</v>
      </c>
      <c r="D233" s="5" t="str">
        <f>_xlfn.XLOOKUP($E233,'Raw Data'!$E:$E,'Raw Data'!D:D,"ERROR",0,1)</f>
        <v>www.amazon.ae/dp/B07BBG1ZWT</v>
      </c>
      <c r="E233" s="5" t="s">
        <v>432</v>
      </c>
      <c r="F233" s="9" t="str">
        <f>_xlfn.XLOOKUP($E233,'Raw Data'!$E:$E,'Raw Data'!F:F,"ERROR",0,1)</f>
        <v>Design Essentials Curl Enhancing Mousse, Almond and Avocado Collection, 2.3 Ounces</v>
      </c>
      <c r="G233" s="10">
        <f>_xlfn.XLOOKUP($E233,'Raw Data'!$E:$E,'Raw Data'!G:G,"ERROR",0,1)</f>
        <v>3</v>
      </c>
      <c r="H233" s="9">
        <f>_xlfn.XLOOKUP($E233,'Raw Data'!$E:$E,'Raw Data'!H:H,"ERROR",0,1)</f>
        <v>171.7</v>
      </c>
      <c r="I233" s="9">
        <f>_xlfn.XLOOKUP($E233,'Raw Data'!$E:$E,'Raw Data'!I:I,"ERROR",0,1)</f>
        <v>0.000229875584157773</v>
      </c>
      <c r="J233" s="9" t="str">
        <f>_xlfn.XLOOKUP($E233,'Raw Data'!$E:$E,'Raw Data'!J:J,"ERROR",0,1)</f>
        <v>No</v>
      </c>
      <c r="K233" s="14" t="str">
        <f t="array" ref="K233">_xlfn.IFS(AND(L233&gt;0,L233&lt;=5),"0 to 5",AND(L233&gt;5,L233&lt;=10),"5 to 10",AND(L233&gt;10,L233&lt;=15),"10 to 15",AND(L233&gt;15,L233&lt;=20),"15 to 20",AND(L233&gt;20,L233&lt;=30),"20 to 30",AND(L233&gt;30,L233&lt;=40),"30 to 40",AND(L233&gt;40,L233&lt;=50),"40 to 50",AND(L233&gt;50,L233&lt;=75),"50 to 75",AND(L233&gt;75,L233&lt;=100),"75 to 100",AND(L233&gt;100,L233&lt;=150),"100 to 150",AND(L233&gt;150,L233&lt;=200),"150 to 200",AND(L233&gt;200,L233&lt;=250),"200 to 250",AND(L233&gt;250,L233&lt;=300),"250 to 300",AND(L233&gt;300,L233&lt;=400),"300 to 400",AND(L233&gt;400,L233&lt;=500),"400 to 500",L233&gt;500,"500+")</f>
        <v>50 to 75</v>
      </c>
      <c r="L233" s="9">
        <f>_xlfn.XLOOKUP($E233,'Raw Data'!$E:$E,'Raw Data'!L:L,"ERROR",0,1)</f>
        <v>74.48</v>
      </c>
      <c r="M233" s="14" t="str">
        <f t="array" ref="M233">_xlfn.IFS(AND(N233&gt;0,N233&lt;=5),"0 to 5",AND(N233&gt;5,N233&lt;=10),"5 to 10",AND(N233&gt;10,N233&lt;=15),"10 to 15",AND(N233&gt;15,N233&lt;=20),"15 to 20",AND(N233&gt;20,N233&lt;=30),"20 to 30",AND(N233&gt;30,N233&lt;=40),"30 to 40",AND(N233&gt;40,N233&lt;=50),"40 to 50",AND(N233&gt;50,N233&lt;=75),"50 to 75",AND(N233&gt;75,N233&lt;=100),"75 to 100",AND(N233&gt;100,N233&lt;=150),"100 to 150",AND(N233&gt;150,N233&lt;=200),"150 to 200",AND(N233&gt;200,N233&lt;=250),"200 to 250",AND(N233&gt;250,N233&lt;=300),"250 to 300",AND(N233&gt;300,N233&lt;=400),"300 to 400",AND(N233&gt;400,N233&lt;=500),"400 to 500",N233&gt;500,"500+")</f>
        <v>75 to 100</v>
      </c>
      <c r="N233" s="9">
        <f>_xlfn.XLOOKUP($E233,'Raw Data'!$E:$E,'Raw Data'!N:N,"ERROR",0,1)</f>
        <v>77.45</v>
      </c>
      <c r="O233" s="14" t="str">
        <f t="array" ref="O233">_xlfn.IFS(P233=0,"No Discount",AND(P233&gt;0,P233&lt;=0.02),"0% to 2%",AND(P233&gt;0.02,P233&lt;=0.04),"2% to 4%",AND(P233&gt;0.04,P233&lt;=0.06),"4% to 6%",AND(P233&gt;0.06,P233&lt;=0.08),"6% to 8%",AND(P233&gt;0.08,P233&lt;=0.1),"8% to 10%",AND(P233&gt;0.1,P233&lt;=0.15),"10% to 15%",AND(P233&gt;0.15,P233&lt;=0.2),"15% to 20%",AND(P233&gt;0.2,P233&lt;=0.25),"20% to 25%",AND(P233&gt;0.25,P233&lt;=0.3),"25% to 30%",AND(P233&gt;0.3,P233&lt;=0.4),"30% to 40%",AND(P233&gt;0.4,P233&lt;=0.5),"40% to 50%",AND(P233&gt;0.5,P233&lt;=0.75),"50% to 75%",AND(P233&gt;0.75,P233&lt;=1),"75% to 100%")</f>
        <v>2% to 4%</v>
      </c>
      <c r="P233" s="10">
        <f>_xlfn.XLOOKUP($E233,'Raw Data'!$E:$E,'Raw Data'!P:P,"ERROR",0,1)</f>
        <v>0.0383473208521627</v>
      </c>
      <c r="Q233" s="9">
        <f>_xlfn.XLOOKUP($E233,'Raw Data'!$E:$E,'Raw Data'!Q:Q,"ERROR",0,1)</f>
        <v>2.3</v>
      </c>
      <c r="R233" s="9" t="str">
        <f>_xlfn.XLOOKUP($E233,'Raw Data'!$E:$E,'Raw Data'!R:R,"ERROR",0,1)</f>
        <v>oz</v>
      </c>
      <c r="S233" s="5" t="str">
        <f t="array" ref="S233">_xlfn.IFS(AND(T233&gt;0,T233&lt;=0.05),"0 to 0.05",AND(T233&gt;0.05,T233&lt;=0.1),"0.05 to 0.1",AND(T233&gt;0.1,T233&lt;=0.2),"0.1 to 0.2",AND(T233&gt;0.2,T233&lt;=0.3),"0.2 to 0.3",AND(T233&gt;0.3,T233&lt;=0.4),"0.3 to 0.4",AND(T233&gt;0.4,T233&lt;=0.5),"0.4 to 0.5",AND(T233&gt;0.5,T233&lt;=0.75),"0.5 to 0.75",AND(T233&gt;0.75,T233&lt;=1),"0.75 to 1",AND(T233&gt;1,T233&lt;=2),"1 to 2",AND(T233&gt;2,T233&lt;=3),"2 to 3",AND(T233&gt;3,T233&lt;=4),"3 to 4",AND(T233&gt;4,T233&lt;=5),"4 to 5",AND(T233&gt;5,T233&lt;=10),"5 to 10",T233&gt;10,"10+")</f>
        <v>1 to 2</v>
      </c>
      <c r="T233" s="10">
        <f>_xlfn.XLOOKUP($E233,'Raw Data'!$E:$E,'Raw Data'!T:T,"ERROR",0,1)</f>
        <v>1.09511696637309</v>
      </c>
      <c r="U233" s="15" t="str">
        <f t="array" ref="U233">_xlfn.IFS(AND(V233&gt;0,V233&lt;=0.05),"0 to 0.05",AND(V233&gt;0.05,V233&lt;=0.1),"0.05 to 0.1",AND(V233&gt;0.1,V233&lt;=0.2),"0.1 to 0.2",AND(V233&gt;0.2,V233&lt;=0.3),"0.2 to 0.3",AND(V233&gt;0.3,V233&lt;=0.4),"0.3 to 0.4",AND(V233&gt;0.4,V233&lt;=0.5),"0.4 to 0.5",AND(V233&gt;0.5,V233&lt;=0.75),"0.5 to 0.75",AND(V233&gt;0.75,V233&lt;=1),"0.75 to 1",AND(V233&gt;1,V233&lt;=2),"1 to 2",AND(V233&gt;2,V233&lt;=3),"2 to 3",AND(V233&gt;3,V233&lt;=4),"3 to 4",AND(V233&gt;4,V233&lt;=5),"4 to 5",AND(V233&gt;5,V233&lt;=10),"5 to 10",V233&gt;10,"10+")</f>
        <v>0.3 to 0.4</v>
      </c>
      <c r="V233" s="10">
        <f>_xlfn.XLOOKUP($E233,'Raw Data'!$E:$E,'Raw Data'!V:V,"ERROR",0,1)</f>
        <v>0.307472320654012</v>
      </c>
      <c r="W233" s="15" t="str">
        <f t="array" ref="W233">_xlfn.IFS(AND(X233&gt;0,X233&lt;=0.05),"0 to 0.05",AND(X233&gt;0.05,X233&lt;=0.1),"0.05 to 0.1",AND(X233&gt;0.1,X233&lt;=0.2),"0.1 to 0.2",AND(X233&gt;0.2,X233&lt;=0.3),"0.2 to 0.3",AND(X233&gt;0.3,X233&lt;=0.4),"0.3 to 0.4",AND(X233&gt;0.4,X233&lt;=0.5),"0.4 to 0.5",AND(X233&gt;0.5,X233&lt;=0.75),"0.5 to 0.75",AND(X233&gt;0.75,X233&lt;=1),"0.75 to 1",AND(X233&gt;1,X233&lt;=2),"1 to 2",AND(X233&gt;2,X233&lt;=3),"2 to 3",AND(X233&gt;3,X233&lt;=4),"3 to 4",AND(X233&gt;4,X233&lt;=5),"4 to 5",AND(X233&gt;5,X233&lt;=10),"5 to 10",X233&gt;10,"10+")</f>
        <v>0.2 to 0.3</v>
      </c>
      <c r="X233" s="16">
        <f t="shared" si="8"/>
        <v>0.295681580920733</v>
      </c>
      <c r="Y233" s="5" t="str">
        <f t="array" ref="Y233">_xlfn.IFS(AND(Z233&gt;0,Z233&lt;=1),"0 to 1",AND(Z233&gt;1,Z233&lt;=2),"1 to 2",AND(Z233&gt;2,Z233&lt;=4),"2 to 4",AND(Z233&gt;4,Z233&lt;=6),"4 to 6",AND(Z233&gt;6,Z233&lt;=8),"6 to 8",AND(Z233&gt;8,Z233&lt;=10),"8 to 10",AND(Z233&gt;10,Z233&lt;=15),"10 to 15",AND(Z233&gt;15,Z233&lt;=20),"15 to 20",AND(Z233&gt;20,Z233&lt;=25),"20 to 25",AND(Z233&gt;25,Z233&lt;=30),"25 to 30",AND(Z233&gt;30,Z233&lt;=40),"30 to 40",AND(Z233&gt;40,Z233&lt;=50),"40 to 50",Z233&gt;50,"50+")</f>
        <v>2 to 4</v>
      </c>
      <c r="Z233" s="9">
        <f>_xlfn.XLOOKUP($E233,'Raw Data'!$E:$E,'Raw Data'!Z:Z,"ERROR",0,1)</f>
        <v>2.3</v>
      </c>
      <c r="AA233" s="9" t="str">
        <f>_xlfn.XLOOKUP($E233,'Raw Data'!$E:$E,'Raw Data'!AA:AA,"ERROR",0,1)</f>
        <v>oz</v>
      </c>
    </row>
    <row r="234" hidden="1" spans="1:27">
      <c r="A234" s="5" t="str">
        <f>_xlfn.XLOOKUP($E234,'Raw Data'!$E:$E,'Raw Data'!A:A,"ERROR",0,1)</f>
        <v>AE</v>
      </c>
      <c r="B234" s="5" t="str">
        <f>_xlfn.XLOOKUP($E234,'Raw Data'!$E:$E,'Raw Data'!B:B,"ERROR",0,1)</f>
        <v>Hair Mousses</v>
      </c>
      <c r="C234" s="5" t="str">
        <f>_xlfn.XLOOKUP($E234,'Raw Data'!$E:$E,'Raw Data'!C:C,"ERROR",0,1)</f>
        <v>Bellouis</v>
      </c>
      <c r="D234" s="5" t="str">
        <f>_xlfn.XLOOKUP($E234,'Raw Data'!$E:$E,'Raw Data'!D:D,"ERROR",0,1)</f>
        <v>www.amazon.ae/dp/B09X43FH5S</v>
      </c>
      <c r="E234" s="5" t="s">
        <v>433</v>
      </c>
      <c r="F234" s="9" t="str">
        <f>_xlfn.XLOOKUP($E234,'Raw Data'!$E:$E,'Raw Data'!F:F,"ERROR",0,1)</f>
        <v>Bellouis Lace Tint Mousse, Melting Hair Mousse, Tinting Foam, Wig Tint 200ml/7fl.oz, Light Brown</v>
      </c>
      <c r="G234" s="10">
        <f>_xlfn.XLOOKUP($E234,'Raw Data'!$E:$E,'Raw Data'!G:G,"ERROR",0,1)</f>
        <v>4</v>
      </c>
      <c r="H234" s="9">
        <f>_xlfn.XLOOKUP($E234,'Raw Data'!$E:$E,'Raw Data'!H:H,"ERROR",0,1)</f>
        <v>168.99</v>
      </c>
      <c r="I234" s="9">
        <f>_xlfn.XLOOKUP($E234,'Raw Data'!$E:$E,'Raw Data'!I:I,"ERROR",0,1)</f>
        <v>0.000226247378956447</v>
      </c>
      <c r="J234" s="9" t="str">
        <f>_xlfn.XLOOKUP($E234,'Raw Data'!$E:$E,'Raw Data'!J:J,"ERROR",0,1)</f>
        <v>No</v>
      </c>
      <c r="K234" s="14" t="str">
        <f t="array" ref="K234">_xlfn.IFS(AND(L234&gt;0,L234&lt;=5),"0 to 5",AND(L234&gt;5,L234&lt;=10),"5 to 10",AND(L234&gt;10,L234&lt;=15),"10 to 15",AND(L234&gt;15,L234&lt;=20),"15 to 20",AND(L234&gt;20,L234&lt;=30),"20 to 30",AND(L234&gt;30,L234&lt;=40),"30 to 40",AND(L234&gt;40,L234&lt;=50),"40 to 50",AND(L234&gt;50,L234&lt;=75),"50 to 75",AND(L234&gt;75,L234&lt;=100),"75 to 100",AND(L234&gt;100,L234&lt;=150),"100 to 150",AND(L234&gt;150,L234&lt;=200),"150 to 200",AND(L234&gt;200,L234&lt;=250),"200 to 250",AND(L234&gt;250,L234&lt;=300),"250 to 300",AND(L234&gt;300,L234&lt;=400),"300 to 400",AND(L234&gt;400,L234&lt;=500),"400 to 500",L234&gt;500,"500+")</f>
        <v>40 to 50</v>
      </c>
      <c r="L234" s="9">
        <f>_xlfn.XLOOKUP($E234,'Raw Data'!$E:$E,'Raw Data'!L:L,"ERROR",0,1)</f>
        <v>44.49</v>
      </c>
      <c r="M234" s="14" t="str">
        <f t="array" ref="M234">_xlfn.IFS(AND(N234&gt;0,N234&lt;=5),"0 to 5",AND(N234&gt;5,N234&lt;=10),"5 to 10",AND(N234&gt;10,N234&lt;=15),"10 to 15",AND(N234&gt;15,N234&lt;=20),"15 to 20",AND(N234&gt;20,N234&lt;=30),"20 to 30",AND(N234&gt;30,N234&lt;=40),"30 to 40",AND(N234&gt;40,N234&lt;=50),"40 to 50",AND(N234&gt;50,N234&lt;=75),"50 to 75",AND(N234&gt;75,N234&lt;=100),"75 to 100",AND(N234&gt;100,N234&lt;=150),"100 to 150",AND(N234&gt;150,N234&lt;=200),"150 to 200",AND(N234&gt;200,N234&lt;=250),"200 to 250",AND(N234&gt;250,N234&lt;=300),"250 to 300",AND(N234&gt;300,N234&lt;=400),"300 to 400",AND(N234&gt;400,N234&lt;=500),"400 to 500",N234&gt;500,"500+")</f>
        <v>50 to 75</v>
      </c>
      <c r="N234" s="9">
        <f>_xlfn.XLOOKUP($E234,'Raw Data'!$E:$E,'Raw Data'!N:N,"ERROR",0,1)</f>
        <v>50.64</v>
      </c>
      <c r="O234" s="14" t="str">
        <f t="array" ref="O234">_xlfn.IFS(P234=0,"No Discount",AND(P234&gt;0,P234&lt;=0.02),"0% to 2%",AND(P234&gt;0.02,P234&lt;=0.04),"2% to 4%",AND(P234&gt;0.04,P234&lt;=0.06),"4% to 6%",AND(P234&gt;0.06,P234&lt;=0.08),"6% to 8%",AND(P234&gt;0.08,P234&lt;=0.1),"8% to 10%",AND(P234&gt;0.1,P234&lt;=0.15),"10% to 15%",AND(P234&gt;0.15,P234&lt;=0.2),"15% to 20%",AND(P234&gt;0.2,P234&lt;=0.25),"20% to 25%",AND(P234&gt;0.25,P234&lt;=0.3),"25% to 30%",AND(P234&gt;0.3,P234&lt;=0.4),"30% to 40%",AND(P234&gt;0.4,P234&lt;=0.5),"40% to 50%",AND(P234&gt;0.5,P234&lt;=0.75),"50% to 75%",AND(P234&gt;0.75,P234&lt;=1),"75% to 100%")</f>
        <v>10% to 15%</v>
      </c>
      <c r="P234" s="10">
        <f>_xlfn.XLOOKUP($E234,'Raw Data'!$E:$E,'Raw Data'!P:P,"ERROR",0,1)</f>
        <v>0.121445497630332</v>
      </c>
      <c r="Q234" s="9">
        <f>_xlfn.XLOOKUP($E234,'Raw Data'!$E:$E,'Raw Data'!Q:Q,"ERROR",0,1)</f>
        <v>200</v>
      </c>
      <c r="R234" s="9" t="str">
        <f>_xlfn.XLOOKUP($E234,'Raw Data'!$E:$E,'Raw Data'!R:R,"ERROR",0,1)</f>
        <v>ml</v>
      </c>
      <c r="S234" s="5" t="str">
        <f t="array" ref="S234">_xlfn.IFS(AND(T234&gt;0,T234&lt;=0.05),"0 to 0.05",AND(T234&gt;0.05,T234&lt;=0.1),"0.05 to 0.1",AND(T234&gt;0.1,T234&lt;=0.2),"0.1 to 0.2",AND(T234&gt;0.2,T234&lt;=0.3),"0.2 to 0.3",AND(T234&gt;0.3,T234&lt;=0.4),"0.3 to 0.4",AND(T234&gt;0.4,T234&lt;=0.5),"0.4 to 0.5",AND(T234&gt;0.5,T234&lt;=0.75),"0.5 to 0.75",AND(T234&gt;0.75,T234&lt;=1),"0.75 to 1",AND(T234&gt;1,T234&lt;=2),"1 to 2",AND(T234&gt;2,T234&lt;=3),"2 to 3",AND(T234&gt;3,T234&lt;=4),"3 to 4",AND(T234&gt;4,T234&lt;=5),"4 to 5",AND(T234&gt;5,T234&lt;=10),"5 to 10",T234&gt;10,"10+")</f>
        <v>0.2 to 0.3</v>
      </c>
      <c r="T234" s="10">
        <f>_xlfn.XLOOKUP($E234,'Raw Data'!$E:$E,'Raw Data'!T:T,"ERROR",0,1)</f>
        <v>0.222568851766843</v>
      </c>
      <c r="U234" s="15" t="str">
        <f t="array" ref="U234">_xlfn.IFS(AND(V234&gt;0,V234&lt;=0.05),"0 to 0.05",AND(V234&gt;0.05,V234&lt;=0.1),"0.05 to 0.1",AND(V234&gt;0.1,V234&lt;=0.2),"0.1 to 0.2",AND(V234&gt;0.2,V234&lt;=0.3),"0.2 to 0.3",AND(V234&gt;0.3,V234&lt;=0.4),"0.3 to 0.4",AND(V234&gt;0.4,V234&lt;=0.5),"0.4 to 0.5",AND(V234&gt;0.5,V234&lt;=0.75),"0.5 to 0.75",AND(V234&gt;0.75,V234&lt;=1),"0.75 to 1",AND(V234&gt;1,V234&lt;=2),"1 to 2",AND(V234&gt;2,V234&lt;=3),"2 to 3",AND(V234&gt;3,V234&lt;=4),"3 to 4",AND(V234&gt;4,V234&lt;=5),"4 to 5",AND(V234&gt;5,V234&lt;=10),"5 to 10",V234&gt;10,"10+")</f>
        <v>0.05 to 0.1</v>
      </c>
      <c r="V234" s="10">
        <f>_xlfn.XLOOKUP($E234,'Raw Data'!$E:$E,'Raw Data'!V:V,"ERROR",0,1)</f>
        <v>0.0684005258808204</v>
      </c>
      <c r="W234" s="15" t="str">
        <f t="array" ref="W234">_xlfn.IFS(AND(X234&gt;0,X234&lt;=0.05),"0 to 0.05",AND(X234&gt;0.05,X234&lt;=0.1),"0.05 to 0.1",AND(X234&gt;0.1,X234&lt;=0.2),"0.1 to 0.2",AND(X234&gt;0.2,X234&lt;=0.3),"0.2 to 0.3",AND(X234&gt;0.3,X234&lt;=0.4),"0.3 to 0.4",AND(X234&gt;0.4,X234&lt;=0.5),"0.4 to 0.5",AND(X234&gt;0.5,X234&lt;=0.75),"0.5 to 0.75",AND(X234&gt;0.75,X234&lt;=1),"0.75 to 1",AND(X234&gt;1,X234&lt;=2),"1 to 2",AND(X234&gt;2,X234&lt;=3),"2 to 3",AND(X234&gt;3,X234&lt;=4),"3 to 4",AND(X234&gt;4,X234&lt;=5),"4 to 5",AND(X234&gt;5,X234&lt;=10),"5 to 10",X234&gt;10,"10+")</f>
        <v>0.05 to 0.1</v>
      </c>
      <c r="X234" s="16">
        <f t="shared" si="8"/>
        <v>0.0600935899770477</v>
      </c>
      <c r="Y234" s="5" t="str">
        <f t="array" ref="Y234">_xlfn.IFS(AND(Z234&gt;0,Z234&lt;=1),"0 to 1",AND(Z234&gt;1,Z234&lt;=2),"1 to 2",AND(Z234&gt;2,Z234&lt;=4),"2 to 4",AND(Z234&gt;4,Z234&lt;=6),"4 to 6",AND(Z234&gt;6,Z234&lt;=8),"6 to 8",AND(Z234&gt;8,Z234&lt;=10),"8 to 10",AND(Z234&gt;10,Z234&lt;=15),"10 to 15",AND(Z234&gt;15,Z234&lt;=20),"15 to 20",AND(Z234&gt;20,Z234&lt;=25),"20 to 25",AND(Z234&gt;25,Z234&lt;=30),"25 to 30",AND(Z234&gt;30,Z234&lt;=40),"30 to 40",AND(Z234&gt;40,Z234&lt;=50),"40 to 50",Z234&gt;50,"50+")</f>
        <v>6 to 8</v>
      </c>
      <c r="Z234" s="9">
        <f>_xlfn.XLOOKUP($E234,'Raw Data'!$E:$E,'Raw Data'!Z:Z,"ERROR",0,1)</f>
        <v>6.76</v>
      </c>
      <c r="AA234" s="9" t="str">
        <f>_xlfn.XLOOKUP($E234,'Raw Data'!$E:$E,'Raw Data'!AA:AA,"ERROR",0,1)</f>
        <v>oz</v>
      </c>
    </row>
    <row r="235" hidden="1" spans="1:27">
      <c r="A235" s="5" t="str">
        <f>_xlfn.XLOOKUP($E235,'Raw Data'!$E:$E,'Raw Data'!A:A,"ERROR",0,1)</f>
        <v>AE</v>
      </c>
      <c r="B235" s="5" t="str">
        <f>_xlfn.XLOOKUP($E235,'Raw Data'!$E:$E,'Raw Data'!B:B,"ERROR",0,1)</f>
        <v>Hair Mousses</v>
      </c>
      <c r="C235" s="5" t="str">
        <f>_xlfn.XLOOKUP($E235,'Raw Data'!$E:$E,'Raw Data'!C:C,"ERROR",0,1)</f>
        <v>l'oreal professionnel</v>
      </c>
      <c r="D235" s="5" t="str">
        <f>_xlfn.XLOOKUP($E235,'Raw Data'!$E:$E,'Raw Data'!D:D,"ERROR",0,1)</f>
        <v>www.amazon.ae/dp/B01HK6XXZU</v>
      </c>
      <c r="E235" s="5" t="s">
        <v>434</v>
      </c>
      <c r="F235" s="9" t="str">
        <f>_xlfn.XLOOKUP($E235,'Raw Data'!$E:$E,'Raw Data'!F:F,"ERROR",0,1)</f>
        <v>L'Oreal Professionnel - Tecni Art Volume Lift Mousse 250ml / 8.45oz</v>
      </c>
      <c r="G235" s="10">
        <f>_xlfn.XLOOKUP($E235,'Raw Data'!$E:$E,'Raw Data'!G:G,"ERROR",0,1)</f>
        <v>3</v>
      </c>
      <c r="H235" s="9">
        <f>_xlfn.XLOOKUP($E235,'Raw Data'!$E:$E,'Raw Data'!H:H,"ERROR",0,1)</f>
        <v>164.19</v>
      </c>
      <c r="I235" s="9">
        <f>_xlfn.XLOOKUP($E235,'Raw Data'!$E:$E,'Raw Data'!I:I,"ERROR",0,1)</f>
        <v>0.000219821037640447</v>
      </c>
      <c r="J235" s="9" t="str">
        <f>_xlfn.XLOOKUP($E235,'Raw Data'!$E:$E,'Raw Data'!J:J,"ERROR",0,1)</f>
        <v>No</v>
      </c>
      <c r="K235" s="14" t="str">
        <f t="array" ref="K235">_xlfn.IFS(AND(L235&gt;0,L235&lt;=5),"0 to 5",AND(L235&gt;5,L235&lt;=10),"5 to 10",AND(L235&gt;10,L235&lt;=15),"10 to 15",AND(L235&gt;15,L235&lt;=20),"15 to 20",AND(L235&gt;20,L235&lt;=30),"20 to 30",AND(L235&gt;30,L235&lt;=40),"30 to 40",AND(L235&gt;40,L235&lt;=50),"40 to 50",AND(L235&gt;50,L235&lt;=75),"50 to 75",AND(L235&gt;75,L235&lt;=100),"75 to 100",AND(L235&gt;100,L235&lt;=150),"100 to 150",AND(L235&gt;150,L235&lt;=200),"150 to 200",AND(L235&gt;200,L235&lt;=250),"200 to 250",AND(L235&gt;250,L235&lt;=300),"250 to 300",AND(L235&gt;300,L235&lt;=400),"300 to 400",AND(L235&gt;400,L235&lt;=500),"400 to 500",L235&gt;500,"500+")</f>
        <v>50 to 75</v>
      </c>
      <c r="L235" s="9">
        <f>_xlfn.XLOOKUP($E235,'Raw Data'!$E:$E,'Raw Data'!L:L,"ERROR",0,1)</f>
        <v>65</v>
      </c>
      <c r="M235" s="14" t="str">
        <f t="array" ref="M235">_xlfn.IFS(AND(N235&gt;0,N235&lt;=5),"0 to 5",AND(N235&gt;5,N235&lt;=10),"5 to 10",AND(N235&gt;10,N235&lt;=15),"10 to 15",AND(N235&gt;15,N235&lt;=20),"15 to 20",AND(N235&gt;20,N235&lt;=30),"20 to 30",AND(N235&gt;30,N235&lt;=40),"30 to 40",AND(N235&gt;40,N235&lt;=50),"40 to 50",AND(N235&gt;50,N235&lt;=75),"50 to 75",AND(N235&gt;75,N235&lt;=100),"75 to 100",AND(N235&gt;100,N235&lt;=150),"100 to 150",AND(N235&gt;150,N235&lt;=200),"150 to 200",AND(N235&gt;200,N235&lt;=250),"200 to 250",AND(N235&gt;250,N235&lt;=300),"250 to 300",AND(N235&gt;300,N235&lt;=400),"300 to 400",AND(N235&gt;400,N235&lt;=500),"400 to 500",N235&gt;500,"500+")</f>
        <v>50 to 75</v>
      </c>
      <c r="N235" s="9">
        <f>_xlfn.XLOOKUP($E235,'Raw Data'!$E:$E,'Raw Data'!N:N,"ERROR",0,1)</f>
        <v>65</v>
      </c>
      <c r="O235" s="14" t="str">
        <f t="array" ref="O235">_xlfn.IFS(P235=0,"No Discount",AND(P235&gt;0,P235&lt;=0.02),"0% to 2%",AND(P235&gt;0.02,P235&lt;=0.04),"2% to 4%",AND(P235&gt;0.04,P235&lt;=0.06),"4% to 6%",AND(P235&gt;0.06,P235&lt;=0.08),"6% to 8%",AND(P235&gt;0.08,P235&lt;=0.1),"8% to 10%",AND(P235&gt;0.1,P235&lt;=0.15),"10% to 15%",AND(P235&gt;0.15,P235&lt;=0.2),"15% to 20%",AND(P235&gt;0.2,P235&lt;=0.25),"20% to 25%",AND(P235&gt;0.25,P235&lt;=0.3),"25% to 30%",AND(P235&gt;0.3,P235&lt;=0.4),"30% to 40%",AND(P235&gt;0.4,P235&lt;=0.5),"40% to 50%",AND(P235&gt;0.5,P235&lt;=0.75),"50% to 75%",AND(P235&gt;0.75,P235&lt;=1),"75% to 100%")</f>
        <v>No Discount</v>
      </c>
      <c r="P235" s="10">
        <f>_xlfn.XLOOKUP($E235,'Raw Data'!$E:$E,'Raw Data'!P:P,"ERROR",0,1)</f>
        <v>0</v>
      </c>
      <c r="Q235" s="9">
        <f>_xlfn.XLOOKUP($E235,'Raw Data'!$E:$E,'Raw Data'!Q:Q,"ERROR",0,1)</f>
        <v>250</v>
      </c>
      <c r="R235" s="9" t="str">
        <f>_xlfn.XLOOKUP($E235,'Raw Data'!$E:$E,'Raw Data'!R:R,"ERROR",0,1)</f>
        <v>ml</v>
      </c>
      <c r="S235" s="5" t="str">
        <f t="array" ref="S235">_xlfn.IFS(AND(T235&gt;0,T235&lt;=0.05),"0 to 0.05",AND(T235&gt;0.05,T235&lt;=0.1),"0.05 to 0.1",AND(T235&gt;0.1,T235&lt;=0.2),"0.1 to 0.2",AND(T235&gt;0.2,T235&lt;=0.3),"0.2 to 0.3",AND(T235&gt;0.3,T235&lt;=0.4),"0.3 to 0.4",AND(T235&gt;0.4,T235&lt;=0.5),"0.4 to 0.5",AND(T235&gt;0.5,T235&lt;=0.75),"0.5 to 0.75",AND(T235&gt;0.75,T235&lt;=1),"0.75 to 1",AND(T235&gt;1,T235&lt;=2),"1 to 2",AND(T235&gt;2,T235&lt;=3),"2 to 3",AND(T235&gt;3,T235&lt;=4),"3 to 4",AND(T235&gt;4,T235&lt;=5),"4 to 5",AND(T235&gt;5,T235&lt;=10),"5 to 10",T235&gt;10,"10+")</f>
        <v>0.2 to 0.3</v>
      </c>
      <c r="T235" s="10">
        <f>_xlfn.XLOOKUP($E235,'Raw Data'!$E:$E,'Raw Data'!T:T,"ERROR",0,1)</f>
        <v>0.260138914180172</v>
      </c>
      <c r="U235" s="15" t="str">
        <f t="array" ref="U235">_xlfn.IFS(AND(V235&gt;0,V235&lt;=0.05),"0 to 0.05",AND(V235&gt;0.05,V235&lt;=0.1),"0.05 to 0.1",AND(V235&gt;0.1,V235&lt;=0.2),"0.1 to 0.2",AND(V235&gt;0.2,V235&lt;=0.3),"0.2 to 0.3",AND(V235&gt;0.3,V235&lt;=0.4),"0.3 to 0.4",AND(V235&gt;0.4,V235&lt;=0.5),"0.4 to 0.5",AND(V235&gt;0.5,V235&lt;=0.75),"0.5 to 0.75",AND(V235&gt;0.75,V235&lt;=1),"0.75 to 1",AND(V235&gt;1,V235&lt;=2),"1 to 2",AND(V235&gt;2,V235&lt;=3),"2 to 3",AND(V235&gt;3,V235&lt;=4),"3 to 4",AND(V235&gt;4,V235&lt;=5),"4 to 5",AND(V235&gt;5,V235&lt;=10),"5 to 10",V235&gt;10,"10+")</f>
        <v>0.05 to 0.1</v>
      </c>
      <c r="V235" s="10">
        <f>_xlfn.XLOOKUP($E235,'Raw Data'!$E:$E,'Raw Data'!V:V,"ERROR",0,1)</f>
        <v>0.0702375068286465</v>
      </c>
      <c r="W235" s="15" t="str">
        <f t="array" ref="W235">_xlfn.IFS(AND(X235&gt;0,X235&lt;=0.05),"0 to 0.05",AND(X235&gt;0.05,X235&lt;=0.1),"0.05 to 0.1",AND(X235&gt;0.1,X235&lt;=0.2),"0.1 to 0.2",AND(X235&gt;0.2,X235&lt;=0.3),"0.2 to 0.3",AND(X235&gt;0.3,X235&lt;=0.4),"0.3 to 0.4",AND(X235&gt;0.4,X235&lt;=0.5),"0.4 to 0.5",AND(X235&gt;0.5,X235&lt;=0.75),"0.5 to 0.75",AND(X235&gt;0.75,X235&lt;=1),"0.75 to 1",AND(X235&gt;1,X235&lt;=2),"1 to 2",AND(X235&gt;2,X235&lt;=3),"2 to 3",AND(X235&gt;3,X235&lt;=4),"3 to 4",AND(X235&gt;4,X235&lt;=5),"4 to 5",AND(X235&gt;5,X235&lt;=10),"5 to 10",X235&gt;10,"10+")</f>
        <v>0.05 to 0.1</v>
      </c>
      <c r="X235" s="16">
        <f t="shared" si="8"/>
        <v>0.0702375068286465</v>
      </c>
      <c r="Y235" s="5" t="str">
        <f t="array" ref="Y235">_xlfn.IFS(AND(Z235&gt;0,Z235&lt;=1),"0 to 1",AND(Z235&gt;1,Z235&lt;=2),"1 to 2",AND(Z235&gt;2,Z235&lt;=4),"2 to 4",AND(Z235&gt;4,Z235&lt;=6),"4 to 6",AND(Z235&gt;6,Z235&lt;=8),"6 to 8",AND(Z235&gt;8,Z235&lt;=10),"8 to 10",AND(Z235&gt;10,Z235&lt;=15),"10 to 15",AND(Z235&gt;15,Z235&lt;=20),"15 to 20",AND(Z235&gt;20,Z235&lt;=25),"20 to 25",AND(Z235&gt;25,Z235&lt;=30),"25 to 30",AND(Z235&gt;30,Z235&lt;=40),"30 to 40",AND(Z235&gt;40,Z235&lt;=50),"40 to 50",Z235&gt;50,"50+")</f>
        <v>8 to 10</v>
      </c>
      <c r="Z235" s="9">
        <f>_xlfn.XLOOKUP($E235,'Raw Data'!$E:$E,'Raw Data'!Z:Z,"ERROR",0,1)</f>
        <v>8.45</v>
      </c>
      <c r="AA235" s="9" t="str">
        <f>_xlfn.XLOOKUP($E235,'Raw Data'!$E:$E,'Raw Data'!AA:AA,"ERROR",0,1)</f>
        <v>oz</v>
      </c>
    </row>
    <row r="236" hidden="1" spans="1:27">
      <c r="A236" s="5" t="str">
        <f>_xlfn.XLOOKUP($E236,'Raw Data'!$E:$E,'Raw Data'!A:A,"ERROR",0,1)</f>
        <v>AE</v>
      </c>
      <c r="B236" s="5" t="str">
        <f>_xlfn.XLOOKUP($E236,'Raw Data'!$E:$E,'Raw Data'!B:B,"ERROR",0,1)</f>
        <v>Hair Mousses</v>
      </c>
      <c r="C236" s="5" t="str">
        <f>_xlfn.XLOOKUP($E236,'Raw Data'!$E:$E,'Raw Data'!C:C,"ERROR",0,1)</f>
        <v>MATEPLEX</v>
      </c>
      <c r="D236" s="5" t="str">
        <f>_xlfn.XLOOKUP($E236,'Raw Data'!$E:$E,'Raw Data'!D:D,"ERROR",0,1)</f>
        <v>www.amazon.ae/dp/B0B4RSS1JY</v>
      </c>
      <c r="E236" s="5" t="s">
        <v>435</v>
      </c>
      <c r="F236" s="9" t="str">
        <f>_xlfn.XLOOKUP($E236,'Raw Data'!$E:$E,'Raw Data'!F:F,"ERROR",0,1)</f>
        <v>MATEPLEX Lace Tint Mousse for Melting Lace Wig Grids, Tinting Foam, Hair Mousse for Your Lace Hair Wig and All Hair Types (Dark Brown) MATEPLEX Lace Tint Mousse for Melting Lace Wig Grids, Tinting Foam, Hair Mousse for Your Lace Hair Wig and All Hair Types (Dark Brown)</v>
      </c>
      <c r="G236" s="10">
        <f>_xlfn.XLOOKUP($E236,'Raw Data'!$E:$E,'Raw Data'!G:G,"ERROR",0,1)</f>
        <v>3</v>
      </c>
      <c r="H236" s="9">
        <f>_xlfn.XLOOKUP($E236,'Raw Data'!$E:$E,'Raw Data'!H:H,"ERROR",0,1)</f>
        <v>163.16</v>
      </c>
      <c r="I236" s="9">
        <f>_xlfn.XLOOKUP($E236,'Raw Data'!$E:$E,'Raw Data'!I:I,"ERROR",0,1)</f>
        <v>0.000218442051899722</v>
      </c>
      <c r="J236" s="9" t="str">
        <f>_xlfn.XLOOKUP($E236,'Raw Data'!$E:$E,'Raw Data'!J:J,"ERROR",0,1)</f>
        <v>No</v>
      </c>
      <c r="K236" s="14" t="str">
        <f t="array" ref="K236">_xlfn.IFS(AND(L236&gt;0,L236&lt;=5),"0 to 5",AND(L236&gt;5,L236&lt;=10),"5 to 10",AND(L236&gt;10,L236&lt;=15),"10 to 15",AND(L236&gt;15,L236&lt;=20),"15 to 20",AND(L236&gt;20,L236&lt;=30),"20 to 30",AND(L236&gt;30,L236&lt;=40),"30 to 40",AND(L236&gt;40,L236&lt;=50),"40 to 50",AND(L236&gt;50,L236&lt;=75),"50 to 75",AND(L236&gt;75,L236&lt;=100),"75 to 100",AND(L236&gt;100,L236&lt;=150),"100 to 150",AND(L236&gt;150,L236&lt;=200),"150 to 200",AND(L236&gt;200,L236&lt;=250),"200 to 250",AND(L236&gt;250,L236&lt;=300),"250 to 300",AND(L236&gt;300,L236&lt;=400),"300 to 400",AND(L236&gt;400,L236&lt;=500),"400 to 500",L236&gt;500,"500+")</f>
        <v>50 to 75</v>
      </c>
      <c r="L236" s="9">
        <f>_xlfn.XLOOKUP($E236,'Raw Data'!$E:$E,'Raw Data'!L:L,"ERROR",0,1)</f>
        <v>68.15</v>
      </c>
      <c r="M236" s="14" t="str">
        <f t="array" ref="M236">_xlfn.IFS(AND(N236&gt;0,N236&lt;=5),"0 to 5",AND(N236&gt;5,N236&lt;=10),"5 to 10",AND(N236&gt;10,N236&lt;=15),"10 to 15",AND(N236&gt;15,N236&lt;=20),"15 to 20",AND(N236&gt;20,N236&lt;=30),"20 to 30",AND(N236&gt;30,N236&lt;=40),"30 to 40",AND(N236&gt;40,N236&lt;=50),"40 to 50",AND(N236&gt;50,N236&lt;=75),"50 to 75",AND(N236&gt;75,N236&lt;=100),"75 to 100",AND(N236&gt;100,N236&lt;=150),"100 to 150",AND(N236&gt;150,N236&lt;=200),"150 to 200",AND(N236&gt;200,N236&lt;=250),"200 to 250",AND(N236&gt;250,N236&lt;=300),"250 to 300",AND(N236&gt;300,N236&lt;=400),"300 to 400",AND(N236&gt;400,N236&lt;=500),"400 to 500",N236&gt;500,"500+")</f>
        <v>50 to 75</v>
      </c>
      <c r="N236" s="9">
        <f>_xlfn.XLOOKUP($E236,'Raw Data'!$E:$E,'Raw Data'!N:N,"ERROR",0,1)</f>
        <v>68.15</v>
      </c>
      <c r="O236" s="14" t="str">
        <f t="array" ref="O236">_xlfn.IFS(P236=0,"No Discount",AND(P236&gt;0,P236&lt;=0.02),"0% to 2%",AND(P236&gt;0.02,P236&lt;=0.04),"2% to 4%",AND(P236&gt;0.04,P236&lt;=0.06),"4% to 6%",AND(P236&gt;0.06,P236&lt;=0.08),"6% to 8%",AND(P236&gt;0.08,P236&lt;=0.1),"8% to 10%",AND(P236&gt;0.1,P236&lt;=0.15),"10% to 15%",AND(P236&gt;0.15,P236&lt;=0.2),"15% to 20%",AND(P236&gt;0.2,P236&lt;=0.25),"20% to 25%",AND(P236&gt;0.25,P236&lt;=0.3),"25% to 30%",AND(P236&gt;0.3,P236&lt;=0.4),"30% to 40%",AND(P236&gt;0.4,P236&lt;=0.5),"40% to 50%",AND(P236&gt;0.5,P236&lt;=0.75),"50% to 75%",AND(P236&gt;0.75,P236&lt;=1),"75% to 100%")</f>
        <v>No Discount</v>
      </c>
      <c r="P236" s="10">
        <f>_xlfn.XLOOKUP($E236,'Raw Data'!$E:$E,'Raw Data'!P:P,"ERROR",0,1)</f>
        <v>0</v>
      </c>
      <c r="Q236" s="9">
        <f>_xlfn.XLOOKUP($E236,'Raw Data'!$E:$E,'Raw Data'!Q:Q,"ERROR",0,1)</f>
        <v>0</v>
      </c>
      <c r="R236" s="9">
        <f>_xlfn.XLOOKUP($E236,'Raw Data'!$E:$E,'Raw Data'!R:R,"ERROR",0,1)</f>
        <v>0</v>
      </c>
      <c r="S236" s="5" t="e">
        <f t="array" ref="S236">_xlfn.IFS(AND(T236&gt;0,T236&lt;=0.05),"0 to 0.05",AND(T236&gt;0.05,T236&lt;=0.1),"0.05 to 0.1",AND(T236&gt;0.1,T236&lt;=0.2),"0.1 to 0.2",AND(T236&gt;0.2,T236&lt;=0.3),"0.2 to 0.3",AND(T236&gt;0.3,T236&lt;=0.4),"0.3 to 0.4",AND(T236&gt;0.4,T236&lt;=0.5),"0.4 to 0.5",AND(T236&gt;0.5,T236&lt;=0.75),"0.5 to 0.75",AND(T236&gt;0.75,T236&lt;=1),"0.75 to 1",AND(T236&gt;1,T236&lt;=2),"1 to 2",AND(T236&gt;2,T236&lt;=3),"2 to 3",AND(T236&gt;3,T236&lt;=4),"3 to 4",AND(T236&gt;4,T236&lt;=5),"4 to 5",AND(T236&gt;5,T236&lt;=10),"5 to 10",T236&gt;10,"10+")</f>
        <v>#N/A</v>
      </c>
      <c r="T236" s="10">
        <f>_xlfn.XLOOKUP($E236,'Raw Data'!$E:$E,'Raw Data'!T:T,"ERROR",0,1)</f>
        <v>0</v>
      </c>
      <c r="U236" s="15" t="e">
        <f t="array" ref="U236">_xlfn.IFS(AND(V236&gt;0,V236&lt;=0.05),"0 to 0.05",AND(V236&gt;0.05,V236&lt;=0.1),"0.05 to 0.1",AND(V236&gt;0.1,V236&lt;=0.2),"0.1 to 0.2",AND(V236&gt;0.2,V236&lt;=0.3),"0.2 to 0.3",AND(V236&gt;0.3,V236&lt;=0.4),"0.3 to 0.4",AND(V236&gt;0.4,V236&lt;=0.5),"0.4 to 0.5",AND(V236&gt;0.5,V236&lt;=0.75),"0.5 to 0.75",AND(V236&gt;0.75,V236&lt;=1),"0.75 to 1",AND(V236&gt;1,V236&lt;=2),"1 to 2",AND(V236&gt;2,V236&lt;=3),"2 to 3",AND(V236&gt;3,V236&lt;=4),"3 to 4",AND(V236&gt;4,V236&lt;=5),"4 to 5",AND(V236&gt;5,V236&lt;=10),"5 to 10",V236&gt;10,"10+")</f>
        <v>#N/A</v>
      </c>
      <c r="V236" s="10">
        <f>_xlfn.XLOOKUP($E236,'Raw Data'!$E:$E,'Raw Data'!V:V,"ERROR",0,1)</f>
        <v>0</v>
      </c>
      <c r="W236" s="15" t="e">
        <f t="array" ref="W236">_xlfn.IFS(AND(X236&gt;0,X236&lt;=0.05),"0 to 0.05",AND(X236&gt;0.05,X236&lt;=0.1),"0.05 to 0.1",AND(X236&gt;0.1,X236&lt;=0.2),"0.1 to 0.2",AND(X236&gt;0.2,X236&lt;=0.3),"0.2 to 0.3",AND(X236&gt;0.3,X236&lt;=0.4),"0.3 to 0.4",AND(X236&gt;0.4,X236&lt;=0.5),"0.4 to 0.5",AND(X236&gt;0.5,X236&lt;=0.75),"0.5 to 0.75",AND(X236&gt;0.75,X236&lt;=1),"0.75 to 1",AND(X236&gt;1,X236&lt;=2),"1 to 2",AND(X236&gt;2,X236&lt;=3),"2 to 3",AND(X236&gt;3,X236&lt;=4),"3 to 4",AND(X236&gt;4,X236&lt;=5),"4 to 5",AND(X236&gt;5,X236&lt;=10),"5 to 10",X236&gt;10,"10+")</f>
        <v>#DIV/0!</v>
      </c>
      <c r="X236" s="16" t="e">
        <f t="shared" si="8"/>
        <v>#DIV/0!</v>
      </c>
      <c r="Y236" s="5" t="e">
        <f t="array" ref="Y236">_xlfn.IFS(AND(Z236&gt;0,Z236&lt;=1),"0 to 1",AND(Z236&gt;1,Z236&lt;=2),"1 to 2",AND(Z236&gt;2,Z236&lt;=4),"2 to 4",AND(Z236&gt;4,Z236&lt;=6),"4 to 6",AND(Z236&gt;6,Z236&lt;=8),"6 to 8",AND(Z236&gt;8,Z236&lt;=10),"8 to 10",AND(Z236&gt;10,Z236&lt;=15),"10 to 15",AND(Z236&gt;15,Z236&lt;=20),"15 to 20",AND(Z236&gt;20,Z236&lt;=25),"20 to 25",AND(Z236&gt;25,Z236&lt;=30),"25 to 30",AND(Z236&gt;30,Z236&lt;=40),"30 to 40",AND(Z236&gt;40,Z236&lt;=50),"40 to 50",Z236&gt;50,"50+")</f>
        <v>#N/A</v>
      </c>
      <c r="Z236" s="9">
        <f>_xlfn.XLOOKUP($E236,'Raw Data'!$E:$E,'Raw Data'!Z:Z,"ERROR",0,1)</f>
        <v>0</v>
      </c>
      <c r="AA236" s="9">
        <f>_xlfn.XLOOKUP($E236,'Raw Data'!$E:$E,'Raw Data'!AA:AA,"ERROR",0,1)</f>
        <v>0</v>
      </c>
    </row>
    <row r="237" hidden="1" spans="1:27">
      <c r="A237" s="5" t="str">
        <f>_xlfn.XLOOKUP($E237,'Raw Data'!$E:$E,'Raw Data'!A:A,"ERROR",0,1)</f>
        <v>AE</v>
      </c>
      <c r="B237" s="5" t="str">
        <f>_xlfn.XLOOKUP($E237,'Raw Data'!$E:$E,'Raw Data'!B:B,"ERROR",0,1)</f>
        <v>Hair Mousses</v>
      </c>
      <c r="C237" s="5" t="str">
        <f>_xlfn.XLOOKUP($E237,'Raw Data'!$E:$E,'Raw Data'!C:C,"ERROR",0,1)</f>
        <v>biosilk</v>
      </c>
      <c r="D237" s="5" t="str">
        <f>_xlfn.XLOOKUP($E237,'Raw Data'!$E:$E,'Raw Data'!D:D,"ERROR",0,1)</f>
        <v>www.amazon.ae/dp/B07SZ2SXXN</v>
      </c>
      <c r="E237" s="5" t="s">
        <v>436</v>
      </c>
      <c r="F237" s="9" t="str">
        <f>_xlfn.XLOOKUP($E237,'Raw Data'!$E:$E,'Raw Data'!F:F,"ERROR",0,1)</f>
        <v>BIOSILK Silk Therapy with Natural Coconut Oil Whipper Volume Mousse | Strong Hold Men Women | Normal &amp; Fine Hair | Natural Ingredients | 277g</v>
      </c>
      <c r="G237" s="10">
        <f>_xlfn.XLOOKUP($E237,'Raw Data'!$E:$E,'Raw Data'!G:G,"ERROR",0,1)</f>
        <v>1</v>
      </c>
      <c r="H237" s="9">
        <f>_xlfn.XLOOKUP($E237,'Raw Data'!$E:$E,'Raw Data'!H:H,"ERROR",0,1)</f>
        <v>161.91</v>
      </c>
      <c r="I237" s="9">
        <f>_xlfn.XLOOKUP($E237,'Raw Data'!$E:$E,'Raw Data'!I:I,"ERROR",0,1)</f>
        <v>0.000216768525515347</v>
      </c>
      <c r="J237" s="9" t="str">
        <f>_xlfn.XLOOKUP($E237,'Raw Data'!$E:$E,'Raw Data'!J:J,"ERROR",0,1)</f>
        <v>No</v>
      </c>
      <c r="K237" s="14" t="str">
        <f t="array" ref="K237">_xlfn.IFS(AND(L237&gt;0,L237&lt;=5),"0 to 5",AND(L237&gt;5,L237&lt;=10),"5 to 10",AND(L237&gt;10,L237&lt;=15),"10 to 15",AND(L237&gt;15,L237&lt;=20),"15 to 20",AND(L237&gt;20,L237&lt;=30),"20 to 30",AND(L237&gt;30,L237&lt;=40),"30 to 40",AND(L237&gt;40,L237&lt;=50),"40 to 50",AND(L237&gt;50,L237&lt;=75),"50 to 75",AND(L237&gt;75,L237&lt;=100),"75 to 100",AND(L237&gt;100,L237&lt;=150),"100 to 150",AND(L237&gt;150,L237&lt;=200),"150 to 200",AND(L237&gt;200,L237&lt;=250),"200 to 250",AND(L237&gt;250,L237&lt;=300),"250 to 300",AND(L237&gt;300,L237&lt;=400),"300 to 400",AND(L237&gt;400,L237&lt;=500),"400 to 500",L237&gt;500,"500+")</f>
        <v>100 to 150</v>
      </c>
      <c r="L237" s="9">
        <f>_xlfn.XLOOKUP($E237,'Raw Data'!$E:$E,'Raw Data'!L:L,"ERROR",0,1)</f>
        <v>125.44</v>
      </c>
      <c r="M237" s="14" t="str">
        <f t="array" ref="M237">_xlfn.IFS(AND(N237&gt;0,N237&lt;=5),"0 to 5",AND(N237&gt;5,N237&lt;=10),"5 to 10",AND(N237&gt;10,N237&lt;=15),"10 to 15",AND(N237&gt;15,N237&lt;=20),"15 to 20",AND(N237&gt;20,N237&lt;=30),"20 to 30",AND(N237&gt;30,N237&lt;=40),"30 to 40",AND(N237&gt;40,N237&lt;=50),"40 to 50",AND(N237&gt;50,N237&lt;=75),"50 to 75",AND(N237&gt;75,N237&lt;=100),"75 to 100",AND(N237&gt;100,N237&lt;=150),"100 to 150",AND(N237&gt;150,N237&lt;=200),"150 to 200",AND(N237&gt;200,N237&lt;=250),"200 to 250",AND(N237&gt;250,N237&lt;=300),"250 to 300",AND(N237&gt;300,N237&lt;=400),"300 to 400",AND(N237&gt;400,N237&lt;=500),"400 to 500",N237&gt;500,"500+")</f>
        <v>100 to 150</v>
      </c>
      <c r="N237" s="9">
        <f>_xlfn.XLOOKUP($E237,'Raw Data'!$E:$E,'Raw Data'!N:N,"ERROR",0,1)</f>
        <v>127.14</v>
      </c>
      <c r="O237" s="14" t="str">
        <f t="array" ref="O237">_xlfn.IFS(P237=0,"No Discount",AND(P237&gt;0,P237&lt;=0.02),"0% to 2%",AND(P237&gt;0.02,P237&lt;=0.04),"2% to 4%",AND(P237&gt;0.04,P237&lt;=0.06),"4% to 6%",AND(P237&gt;0.06,P237&lt;=0.08),"6% to 8%",AND(P237&gt;0.08,P237&lt;=0.1),"8% to 10%",AND(P237&gt;0.1,P237&lt;=0.15),"10% to 15%",AND(P237&gt;0.15,P237&lt;=0.2),"15% to 20%",AND(P237&gt;0.2,P237&lt;=0.25),"20% to 25%",AND(P237&gt;0.25,P237&lt;=0.3),"25% to 30%",AND(P237&gt;0.3,P237&lt;=0.4),"30% to 40%",AND(P237&gt;0.4,P237&lt;=0.5),"40% to 50%",AND(P237&gt;0.5,P237&lt;=0.75),"50% to 75%",AND(P237&gt;0.75,P237&lt;=1),"75% to 100%")</f>
        <v>0% to 2%</v>
      </c>
      <c r="P237" s="10">
        <f>_xlfn.XLOOKUP($E237,'Raw Data'!$E:$E,'Raw Data'!P:P,"ERROR",0,1)</f>
        <v>0.0133710869907189</v>
      </c>
      <c r="Q237" s="9">
        <f>_xlfn.XLOOKUP($E237,'Raw Data'!$E:$E,'Raw Data'!Q:Q,"ERROR",0,1)</f>
        <v>277</v>
      </c>
      <c r="R237" s="9" t="str">
        <f>_xlfn.XLOOKUP($E237,'Raw Data'!$E:$E,'Raw Data'!R:R,"ERROR",0,1)</f>
        <v>gm</v>
      </c>
      <c r="S237" s="5" t="str">
        <f t="array" ref="S237">_xlfn.IFS(AND(T237&gt;0,T237&lt;=0.05),"0 to 0.05",AND(T237&gt;0.05,T237&lt;=0.1),"0.05 to 0.1",AND(T237&gt;0.1,T237&lt;=0.2),"0.1 to 0.2",AND(T237&gt;0.2,T237&lt;=0.3),"0.2 to 0.3",AND(T237&gt;0.3,T237&lt;=0.4),"0.3 to 0.4",AND(T237&gt;0.4,T237&lt;=0.5),"0.4 to 0.5",AND(T237&gt;0.5,T237&lt;=0.75),"0.5 to 0.75",AND(T237&gt;0.75,T237&lt;=1),"0.75 to 1",AND(T237&gt;1,T237&lt;=2),"1 to 2",AND(T237&gt;2,T237&lt;=3),"2 to 3",AND(T237&gt;3,T237&lt;=4),"3 to 4",AND(T237&gt;4,T237&lt;=5),"4 to 5",AND(T237&gt;5,T237&lt;=10),"5 to 10",T237&gt;10,"10+")</f>
        <v>0.4 to 0.5</v>
      </c>
      <c r="T237" s="10">
        <f>_xlfn.XLOOKUP($E237,'Raw Data'!$E:$E,'Raw Data'!T:T,"ERROR",0,1)</f>
        <v>0.453093937722311</v>
      </c>
      <c r="U237" s="15" t="str">
        <f t="array" ref="U237">_xlfn.IFS(AND(V237&gt;0,V237&lt;=0.05),"0 to 0.05",AND(V237&gt;0.05,V237&lt;=0.1),"0.05 to 0.1",AND(V237&gt;0.1,V237&lt;=0.2),"0.1 to 0.2",AND(V237&gt;0.2,V237&lt;=0.3),"0.2 to 0.3",AND(V237&gt;0.3,V237&lt;=0.4),"0.3 to 0.4",AND(V237&gt;0.4,V237&lt;=0.5),"0.4 to 0.5",AND(V237&gt;0.5,V237&lt;=0.75),"0.5 to 0.75",AND(V237&gt;0.75,V237&lt;=1),"0.75 to 1",AND(V237&gt;1,V237&lt;=2),"1 to 2",AND(V237&gt;2,V237&lt;=3),"2 to 3",AND(V237&gt;3,V237&lt;=4),"3 to 4",AND(V237&gt;4,V237&lt;=5),"4 to 5",AND(V237&gt;5,V237&lt;=10),"5 to 10",V237&gt;10,"10+")</f>
        <v>0.1 to 0.2</v>
      </c>
      <c r="V237" s="10">
        <f>_xlfn.XLOOKUP($E237,'Raw Data'!$E:$E,'Raw Data'!V:V,"ERROR",0,1)</f>
        <v>0.123993288228188</v>
      </c>
      <c r="W237" s="15" t="str">
        <f t="array" ref="W237">_xlfn.IFS(AND(X237&gt;0,X237&lt;=0.05),"0 to 0.05",AND(X237&gt;0.05,X237&lt;=0.1),"0.05 to 0.1",AND(X237&gt;0.1,X237&lt;=0.2),"0.1 to 0.2",AND(X237&gt;0.2,X237&lt;=0.3),"0.2 to 0.3",AND(X237&gt;0.3,X237&lt;=0.4),"0.3 to 0.4",AND(X237&gt;0.4,X237&lt;=0.5),"0.4 to 0.5",AND(X237&gt;0.5,X237&lt;=0.75),"0.5 to 0.75",AND(X237&gt;0.75,X237&lt;=1),"0.75 to 1",AND(X237&gt;1,X237&lt;=2),"1 to 2",AND(X237&gt;2,X237&lt;=3),"2 to 3",AND(X237&gt;3,X237&lt;=4),"3 to 4",AND(X237&gt;4,X237&lt;=5),"4 to 5",AND(X237&gt;5,X237&lt;=10),"5 to 10",X237&gt;10,"10+")</f>
        <v>0.1 to 0.2</v>
      </c>
      <c r="X237" s="16">
        <f t="shared" si="8"/>
        <v>0.122335363185024</v>
      </c>
      <c r="Y237" s="5" t="str">
        <f t="array" ref="Y237">_xlfn.IFS(AND(Z237&gt;0,Z237&lt;=1),"0 to 1",AND(Z237&gt;1,Z237&lt;=2),"1 to 2",AND(Z237&gt;2,Z237&lt;=4),"2 to 4",AND(Z237&gt;4,Z237&lt;=6),"4 to 6",AND(Z237&gt;6,Z237&lt;=8),"6 to 8",AND(Z237&gt;8,Z237&lt;=10),"8 to 10",AND(Z237&gt;10,Z237&lt;=15),"10 to 15",AND(Z237&gt;15,Z237&lt;=20),"15 to 20",AND(Z237&gt;20,Z237&lt;=25),"20 to 25",AND(Z237&gt;25,Z237&lt;=30),"25 to 30",AND(Z237&gt;30,Z237&lt;=40),"30 to 40",AND(Z237&gt;40,Z237&lt;=50),"40 to 50",Z237&gt;50,"50+")</f>
        <v>8 to 10</v>
      </c>
      <c r="Z237" s="9">
        <f>_xlfn.XLOOKUP($E237,'Raw Data'!$E:$E,'Raw Data'!Z:Z,"ERROR",0,1)</f>
        <v>9.3626</v>
      </c>
      <c r="AA237" s="9" t="str">
        <f>_xlfn.XLOOKUP($E237,'Raw Data'!$E:$E,'Raw Data'!AA:AA,"ERROR",0,1)</f>
        <v>oz</v>
      </c>
    </row>
    <row r="238" hidden="1" spans="1:27">
      <c r="A238" s="5" t="str">
        <f>_xlfn.XLOOKUP($E238,'Raw Data'!$E:$E,'Raw Data'!A:A,"ERROR",0,1)</f>
        <v>AE</v>
      </c>
      <c r="B238" s="5" t="str">
        <f>_xlfn.XLOOKUP($E238,'Raw Data'!$E:$E,'Raw Data'!B:B,"ERROR",0,1)</f>
        <v>Hair Mousses</v>
      </c>
      <c r="C238" s="5" t="str">
        <f>_xlfn.XLOOKUP($E238,'Raw Data'!$E:$E,'Raw Data'!C:C,"ERROR",0,1)</f>
        <v>Giovanni</v>
      </c>
      <c r="D238" s="5" t="str">
        <f>_xlfn.XLOOKUP($E238,'Raw Data'!$E:$E,'Raw Data'!D:D,"ERROR",0,1)</f>
        <v>www.amazon.ae/dp/B002LMUMPS</v>
      </c>
      <c r="E238" s="5" t="s">
        <v>437</v>
      </c>
      <c r="F238" s="9" t="str">
        <f>_xlfn.XLOOKUP($E238,'Raw Data'!$E:$E,'Raw Data'!F:F,"ERROR",0,1)</f>
        <v>GIOVANNI : Natural  Mousse  7 Oz 7 Ounce</v>
      </c>
      <c r="G238" s="10">
        <f>_xlfn.XLOOKUP($E238,'Raw Data'!$E:$E,'Raw Data'!G:G,"ERROR",0,1)</f>
        <v>4</v>
      </c>
      <c r="H238" s="9">
        <f>_xlfn.XLOOKUP($E238,'Raw Data'!$E:$E,'Raw Data'!H:H,"ERROR",0,1)</f>
        <v>161.14</v>
      </c>
      <c r="I238" s="9">
        <f>_xlfn.XLOOKUP($E238,'Raw Data'!$E:$E,'Raw Data'!I:I,"ERROR",0,1)</f>
        <v>0.000215737633262571</v>
      </c>
      <c r="J238" s="9" t="str">
        <f>_xlfn.XLOOKUP($E238,'Raw Data'!$E:$E,'Raw Data'!J:J,"ERROR",0,1)</f>
        <v>No</v>
      </c>
      <c r="K238" s="14" t="str">
        <f t="array" ref="K238">_xlfn.IFS(AND(L238&gt;0,L238&lt;=5),"0 to 5",AND(L238&gt;5,L238&lt;=10),"5 to 10",AND(L238&gt;10,L238&lt;=15),"10 to 15",AND(L238&gt;15,L238&lt;=20),"15 to 20",AND(L238&gt;20,L238&lt;=30),"20 to 30",AND(L238&gt;30,L238&lt;=40),"30 to 40",AND(L238&gt;40,L238&lt;=50),"40 to 50",AND(L238&gt;50,L238&lt;=75),"50 to 75",AND(L238&gt;75,L238&lt;=100),"75 to 100",AND(L238&gt;100,L238&lt;=150),"100 to 150",AND(L238&gt;150,L238&lt;=200),"150 to 200",AND(L238&gt;200,L238&lt;=250),"200 to 250",AND(L238&gt;250,L238&lt;=300),"250 to 300",AND(L238&gt;300,L238&lt;=400),"300 to 400",AND(L238&gt;400,L238&lt;=500),"400 to 500",L238&gt;500,"500+")</f>
        <v>40 to 50</v>
      </c>
      <c r="L238" s="9">
        <f>_xlfn.XLOOKUP($E238,'Raw Data'!$E:$E,'Raw Data'!L:L,"ERROR",0,1)</f>
        <v>42.53</v>
      </c>
      <c r="M238" s="14" t="str">
        <f t="array" ref="M238">_xlfn.IFS(AND(N238&gt;0,N238&lt;=5),"0 to 5",AND(N238&gt;5,N238&lt;=10),"5 to 10",AND(N238&gt;10,N238&lt;=15),"10 to 15",AND(N238&gt;15,N238&lt;=20),"15 to 20",AND(N238&gt;20,N238&lt;=30),"20 to 30",AND(N238&gt;30,N238&lt;=40),"30 to 40",AND(N238&gt;40,N238&lt;=50),"40 to 50",AND(N238&gt;50,N238&lt;=75),"50 to 75",AND(N238&gt;75,N238&lt;=100),"75 to 100",AND(N238&gt;100,N238&lt;=150),"100 to 150",AND(N238&gt;150,N238&lt;=200),"150 to 200",AND(N238&gt;200,N238&lt;=250),"200 to 250",AND(N238&gt;250,N238&lt;=300),"250 to 300",AND(N238&gt;300,N238&lt;=400),"300 to 400",AND(N238&gt;400,N238&lt;=500),"400 to 500",N238&gt;500,"500+")</f>
        <v>40 to 50</v>
      </c>
      <c r="N238" s="9">
        <f>_xlfn.XLOOKUP($E238,'Raw Data'!$E:$E,'Raw Data'!N:N,"ERROR",0,1)</f>
        <v>42.53</v>
      </c>
      <c r="O238" s="14" t="str">
        <f t="array" ref="O238">_xlfn.IFS(P238=0,"No Discount",AND(P238&gt;0,P238&lt;=0.02),"0% to 2%",AND(P238&gt;0.02,P238&lt;=0.04),"2% to 4%",AND(P238&gt;0.04,P238&lt;=0.06),"4% to 6%",AND(P238&gt;0.06,P238&lt;=0.08),"6% to 8%",AND(P238&gt;0.08,P238&lt;=0.1),"8% to 10%",AND(P238&gt;0.1,P238&lt;=0.15),"10% to 15%",AND(P238&gt;0.15,P238&lt;=0.2),"15% to 20%",AND(P238&gt;0.2,P238&lt;=0.25),"20% to 25%",AND(P238&gt;0.25,P238&lt;=0.3),"25% to 30%",AND(P238&gt;0.3,P238&lt;=0.4),"30% to 40%",AND(P238&gt;0.4,P238&lt;=0.5),"40% to 50%",AND(P238&gt;0.5,P238&lt;=0.75),"50% to 75%",AND(P238&gt;0.75,P238&lt;=1),"75% to 100%")</f>
        <v>No Discount</v>
      </c>
      <c r="P238" s="10">
        <f>_xlfn.XLOOKUP($E238,'Raw Data'!$E:$E,'Raw Data'!P:P,"ERROR",0,1)</f>
        <v>0</v>
      </c>
      <c r="Q238" s="9">
        <f>_xlfn.XLOOKUP($E238,'Raw Data'!$E:$E,'Raw Data'!Q:Q,"ERROR",0,1)</f>
        <v>7</v>
      </c>
      <c r="R238" s="9" t="str">
        <f>_xlfn.XLOOKUP($E238,'Raw Data'!$E:$E,'Raw Data'!R:R,"ERROR",0,1)</f>
        <v>oz</v>
      </c>
      <c r="S238" s="5" t="str">
        <f t="array" ref="S238">_xlfn.IFS(AND(T238&gt;0,T238&lt;=0.05),"0 to 0.05",AND(T238&gt;0.05,T238&lt;=0.1),"0.05 to 0.1",AND(T238&gt;0.1,T238&lt;=0.2),"0.1 to 0.2",AND(T238&gt;0.2,T238&lt;=0.3),"0.2 to 0.3",AND(T238&gt;0.3,T238&lt;=0.4),"0.3 to 0.4",AND(T238&gt;0.4,T238&lt;=0.5),"0.4 to 0.5",AND(T238&gt;0.5,T238&lt;=0.75),"0.5 to 0.75",AND(T238&gt;0.75,T238&lt;=1),"0.75 to 1",AND(T238&gt;1,T238&lt;=2),"1 to 2",AND(T238&gt;2,T238&lt;=3),"2 to 3",AND(T238&gt;3,T238&lt;=4),"3 to 4",AND(T238&gt;4,T238&lt;=5),"4 to 5",AND(T238&gt;5,T238&lt;=10),"5 to 10",T238&gt;10,"10+")</f>
        <v>0.2 to 0.3</v>
      </c>
      <c r="T238" s="10">
        <f>_xlfn.XLOOKUP($E238,'Raw Data'!$E:$E,'Raw Data'!T:T,"ERROR",0,1)</f>
        <v>0.205468863230108</v>
      </c>
      <c r="U238" s="15" t="str">
        <f t="array" ref="U238">_xlfn.IFS(AND(V238&gt;0,V238&lt;=0.05),"0 to 0.05",AND(V238&gt;0.05,V238&lt;=0.1),"0.05 to 0.1",AND(V238&gt;0.1,V238&lt;=0.2),"0.1 to 0.2",AND(V238&gt;0.2,V238&lt;=0.3),"0.2 to 0.3",AND(V238&gt;0.3,V238&lt;=0.4),"0.3 to 0.4",AND(V238&gt;0.4,V238&lt;=0.5),"0.4 to 0.5",AND(V238&gt;0.5,V238&lt;=0.75),"0.5 to 0.75",AND(V238&gt;0.75,V238&lt;=1),"0.75 to 1",AND(V238&gt;1,V238&lt;=2),"1 to 2",AND(V238&gt;2,V238&lt;=3),"2 to 3",AND(V238&gt;3,V238&lt;=4),"3 to 4",AND(V238&gt;4,V238&lt;=5),"4 to 5",AND(V238&gt;5,V238&lt;=10),"5 to 10",V238&gt;10,"10+")</f>
        <v>0.05 to 0.1</v>
      </c>
      <c r="V238" s="10">
        <f>_xlfn.XLOOKUP($E238,'Raw Data'!$E:$E,'Raw Data'!V:V,"ERROR",0,1)</f>
        <v>0.0554765930721291</v>
      </c>
      <c r="W238" s="15" t="str">
        <f t="array" ref="W238">_xlfn.IFS(AND(X238&gt;0,X238&lt;=0.05),"0 to 0.05",AND(X238&gt;0.05,X238&lt;=0.1),"0.05 to 0.1",AND(X238&gt;0.1,X238&lt;=0.2),"0.1 to 0.2",AND(X238&gt;0.2,X238&lt;=0.3),"0.2 to 0.3",AND(X238&gt;0.3,X238&lt;=0.4),"0.3 to 0.4",AND(X238&gt;0.4,X238&lt;=0.5),"0.4 to 0.5",AND(X238&gt;0.5,X238&lt;=0.75),"0.5 to 0.75",AND(X238&gt;0.75,X238&lt;=1),"0.75 to 1",AND(X238&gt;1,X238&lt;=2),"1 to 2",AND(X238&gt;2,X238&lt;=3),"2 to 3",AND(X238&gt;3,X238&lt;=4),"3 to 4",AND(X238&gt;4,X238&lt;=5),"4 to 5",AND(X238&gt;5,X238&lt;=10),"5 to 10",X238&gt;10,"10+")</f>
        <v>0.05 to 0.1</v>
      </c>
      <c r="X238" s="16">
        <f t="shared" si="8"/>
        <v>0.0554765930721291</v>
      </c>
      <c r="Y238" s="5" t="str">
        <f t="array" ref="Y238">_xlfn.IFS(AND(Z238&gt;0,Z238&lt;=1),"0 to 1",AND(Z238&gt;1,Z238&lt;=2),"1 to 2",AND(Z238&gt;2,Z238&lt;=4),"2 to 4",AND(Z238&gt;4,Z238&lt;=6),"4 to 6",AND(Z238&gt;6,Z238&lt;=8),"6 to 8",AND(Z238&gt;8,Z238&lt;=10),"8 to 10",AND(Z238&gt;10,Z238&lt;=15),"10 to 15",AND(Z238&gt;15,Z238&lt;=20),"15 to 20",AND(Z238&gt;20,Z238&lt;=25),"20 to 25",AND(Z238&gt;25,Z238&lt;=30),"25 to 30",AND(Z238&gt;30,Z238&lt;=40),"30 to 40",AND(Z238&gt;40,Z238&lt;=50),"40 to 50",Z238&gt;50,"50+")</f>
        <v>6 to 8</v>
      </c>
      <c r="Z238" s="9">
        <f>_xlfn.XLOOKUP($E238,'Raw Data'!$E:$E,'Raw Data'!Z:Z,"ERROR",0,1)</f>
        <v>7</v>
      </c>
      <c r="AA238" s="9" t="str">
        <f>_xlfn.XLOOKUP($E238,'Raw Data'!$E:$E,'Raw Data'!AA:AA,"ERROR",0,1)</f>
        <v>oz</v>
      </c>
    </row>
    <row r="239" hidden="1" spans="1:27">
      <c r="A239" s="5" t="str">
        <f>_xlfn.XLOOKUP($E239,'Raw Data'!$E:$E,'Raw Data'!A:A,"ERROR",0,1)</f>
        <v>AE</v>
      </c>
      <c r="B239" s="5" t="str">
        <f>_xlfn.XLOOKUP($E239,'Raw Data'!$E:$E,'Raw Data'!B:B,"ERROR",0,1)</f>
        <v>Hair Mousses</v>
      </c>
      <c r="C239" s="5" t="str">
        <f>_xlfn.XLOOKUP($E239,'Raw Data'!$E:$E,'Raw Data'!C:C,"ERROR",0,1)</f>
        <v>berina</v>
      </c>
      <c r="D239" s="5" t="str">
        <f>_xlfn.XLOOKUP($E239,'Raw Data'!$E:$E,'Raw Data'!D:D,"ERROR",0,1)</f>
        <v>www.amazon.ae/dp/B01MQLSM1M</v>
      </c>
      <c r="E239" s="5" t="s">
        <v>438</v>
      </c>
      <c r="F239" s="9" t="str">
        <f>_xlfn.XLOOKUP($E239,'Raw Data'!$E:$E,'Raw Data'!F:F,"ERROR",0,1)</f>
        <v>Berina Hair Styling Mousse- Super Firm Hold, 300ml</v>
      </c>
      <c r="G239" s="10">
        <f>_xlfn.XLOOKUP($E239,'Raw Data'!$E:$E,'Raw Data'!G:G,"ERROR",0,1)</f>
        <v>3</v>
      </c>
      <c r="H239" s="9">
        <f>_xlfn.XLOOKUP($E239,'Raw Data'!$E:$E,'Raw Data'!H:H,"ERROR",0,1)</f>
        <v>156.61</v>
      </c>
      <c r="I239" s="9">
        <f>_xlfn.XLOOKUP($E239,'Raw Data'!$E:$E,'Raw Data'!I:I,"ERROR",0,1)</f>
        <v>0.000209672773645596</v>
      </c>
      <c r="J239" s="9" t="str">
        <f>_xlfn.XLOOKUP($E239,'Raw Data'!$E:$E,'Raw Data'!J:J,"ERROR",0,1)</f>
        <v>No</v>
      </c>
      <c r="K239" s="14" t="str">
        <f t="array" ref="K239">_xlfn.IFS(AND(L239&gt;0,L239&lt;=5),"0 to 5",AND(L239&gt;5,L239&lt;=10),"5 to 10",AND(L239&gt;10,L239&lt;=15),"10 to 15",AND(L239&gt;15,L239&lt;=20),"15 to 20",AND(L239&gt;20,L239&lt;=30),"20 to 30",AND(L239&gt;30,L239&lt;=40),"30 to 40",AND(L239&gt;40,L239&lt;=50),"40 to 50",AND(L239&gt;50,L239&lt;=75),"50 to 75",AND(L239&gt;75,L239&lt;=100),"75 to 100",AND(L239&gt;100,L239&lt;=150),"100 to 150",AND(L239&gt;150,L239&lt;=200),"150 to 200",AND(L239&gt;200,L239&lt;=250),"200 to 250",AND(L239&gt;250,L239&lt;=300),"250 to 300",AND(L239&gt;300,L239&lt;=400),"300 to 400",AND(L239&gt;400,L239&lt;=500),"400 to 500",L239&gt;500,"500+")</f>
        <v>50 to 75</v>
      </c>
      <c r="L239" s="9">
        <f>_xlfn.XLOOKUP($E239,'Raw Data'!$E:$E,'Raw Data'!L:L,"ERROR",0,1)</f>
        <v>62</v>
      </c>
      <c r="M239" s="14" t="str">
        <f t="array" ref="M239">_xlfn.IFS(AND(N239&gt;0,N239&lt;=5),"0 to 5",AND(N239&gt;5,N239&lt;=10),"5 to 10",AND(N239&gt;10,N239&lt;=15),"10 to 15",AND(N239&gt;15,N239&lt;=20),"15 to 20",AND(N239&gt;20,N239&lt;=30),"20 to 30",AND(N239&gt;30,N239&lt;=40),"30 to 40",AND(N239&gt;40,N239&lt;=50),"40 to 50",AND(N239&gt;50,N239&lt;=75),"50 to 75",AND(N239&gt;75,N239&lt;=100),"75 to 100",AND(N239&gt;100,N239&lt;=150),"100 to 150",AND(N239&gt;150,N239&lt;=200),"150 to 200",AND(N239&gt;200,N239&lt;=250),"200 to 250",AND(N239&gt;250,N239&lt;=300),"250 to 300",AND(N239&gt;300,N239&lt;=400),"300 to 400",AND(N239&gt;400,N239&lt;=500),"400 to 500",N239&gt;500,"500+")</f>
        <v>50 to 75</v>
      </c>
      <c r="N239" s="9">
        <f>_xlfn.XLOOKUP($E239,'Raw Data'!$E:$E,'Raw Data'!N:N,"ERROR",0,1)</f>
        <v>62</v>
      </c>
      <c r="O239" s="14" t="str">
        <f t="array" ref="O239">_xlfn.IFS(P239=0,"No Discount",AND(P239&gt;0,P239&lt;=0.02),"0% to 2%",AND(P239&gt;0.02,P239&lt;=0.04),"2% to 4%",AND(P239&gt;0.04,P239&lt;=0.06),"4% to 6%",AND(P239&gt;0.06,P239&lt;=0.08),"6% to 8%",AND(P239&gt;0.08,P239&lt;=0.1),"8% to 10%",AND(P239&gt;0.1,P239&lt;=0.15),"10% to 15%",AND(P239&gt;0.15,P239&lt;=0.2),"15% to 20%",AND(P239&gt;0.2,P239&lt;=0.25),"20% to 25%",AND(P239&gt;0.25,P239&lt;=0.3),"25% to 30%",AND(P239&gt;0.3,P239&lt;=0.4),"30% to 40%",AND(P239&gt;0.4,P239&lt;=0.5),"40% to 50%",AND(P239&gt;0.5,P239&lt;=0.75),"50% to 75%",AND(P239&gt;0.75,P239&lt;=1),"75% to 100%")</f>
        <v>No Discount</v>
      </c>
      <c r="P239" s="10">
        <f>_xlfn.XLOOKUP($E239,'Raw Data'!$E:$E,'Raw Data'!P:P,"ERROR",0,1)</f>
        <v>0</v>
      </c>
      <c r="Q239" s="9">
        <f>_xlfn.XLOOKUP($E239,'Raw Data'!$E:$E,'Raw Data'!Q:Q,"ERROR",0,1)</f>
        <v>300</v>
      </c>
      <c r="R239" s="9" t="str">
        <f>_xlfn.XLOOKUP($E239,'Raw Data'!$E:$E,'Raw Data'!R:R,"ERROR",0,1)</f>
        <v>ml</v>
      </c>
      <c r="S239" s="5" t="str">
        <f t="array" ref="S239">_xlfn.IFS(AND(T239&gt;0,T239&lt;=0.05),"0 to 0.05",AND(T239&gt;0.05,T239&lt;=0.1),"0.05 to 0.1",AND(T239&gt;0.1,T239&lt;=0.2),"0.1 to 0.2",AND(T239&gt;0.2,T239&lt;=0.3),"0.2 to 0.3",AND(T239&gt;0.3,T239&lt;=0.4),"0.3 to 0.4",AND(T239&gt;0.4,T239&lt;=0.5),"0.4 to 0.5",AND(T239&gt;0.5,T239&lt;=0.75),"0.5 to 0.75",AND(T239&gt;0.75,T239&lt;=1),"0.75 to 1",AND(T239&gt;1,T239&lt;=2),"1 to 2",AND(T239&gt;2,T239&lt;=3),"2 to 3",AND(T239&gt;3,T239&lt;=4),"3 to 4",AND(T239&gt;4,T239&lt;=5),"4 to 5",AND(T239&gt;5,T239&lt;=10),"5 to 10",T239&gt;10,"10+")</f>
        <v>0.2 to 0.3</v>
      </c>
      <c r="T239" s="10">
        <f>_xlfn.XLOOKUP($E239,'Raw Data'!$E:$E,'Raw Data'!T:T,"ERROR",0,1)</f>
        <v>0.206777085630393</v>
      </c>
      <c r="U239" s="15" t="str">
        <f t="array" ref="U239">_xlfn.IFS(AND(V239&gt;0,V239&lt;=0.05),"0 to 0.05",AND(V239&gt;0.05,V239&lt;=0.1),"0.05 to 0.1",AND(V239&gt;0.1,V239&lt;=0.2),"0.1 to 0.2",AND(V239&gt;0.2,V239&lt;=0.3),"0.2 to 0.3",AND(V239&gt;0.3,V239&lt;=0.4),"0.3 to 0.4",AND(V239&gt;0.4,V239&lt;=0.5),"0.4 to 0.5",AND(V239&gt;0.5,V239&lt;=0.75),"0.5 to 0.75",AND(V239&gt;0.75,V239&lt;=1),"0.75 to 1",AND(V239&gt;1,V239&lt;=2),"1 to 2",AND(V239&gt;2,V239&lt;=3),"2 to 3",AND(V239&gt;3,V239&lt;=4),"3 to 4",AND(V239&gt;4,V239&lt;=5),"4 to 5",AND(V239&gt;5,V239&lt;=10),"5 to 10",V239&gt;10,"10+")</f>
        <v>0.05 to 0.1</v>
      </c>
      <c r="V239" s="10">
        <f>_xlfn.XLOOKUP($E239,'Raw Data'!$E:$E,'Raw Data'!V:V,"ERROR",0,1)</f>
        <v>0.0558298131202062</v>
      </c>
      <c r="W239" s="15" t="str">
        <f t="array" ref="W239">_xlfn.IFS(AND(X239&gt;0,X239&lt;=0.05),"0 to 0.05",AND(X239&gt;0.05,X239&lt;=0.1),"0.05 to 0.1",AND(X239&gt;0.1,X239&lt;=0.2),"0.1 to 0.2",AND(X239&gt;0.2,X239&lt;=0.3),"0.2 to 0.3",AND(X239&gt;0.3,X239&lt;=0.4),"0.3 to 0.4",AND(X239&gt;0.4,X239&lt;=0.5),"0.4 to 0.5",AND(X239&gt;0.5,X239&lt;=0.75),"0.5 to 0.75",AND(X239&gt;0.75,X239&lt;=1),"0.75 to 1",AND(X239&gt;1,X239&lt;=2),"1 to 2",AND(X239&gt;2,X239&lt;=3),"2 to 3",AND(X239&gt;3,X239&lt;=4),"3 to 4",AND(X239&gt;4,X239&lt;=5),"4 to 5",AND(X239&gt;5,X239&lt;=10),"5 to 10",X239&gt;10,"10+")</f>
        <v>0.05 to 0.1</v>
      </c>
      <c r="X239" s="16">
        <f t="shared" si="8"/>
        <v>0.0558298131202062</v>
      </c>
      <c r="Y239" s="5" t="str">
        <f t="array" ref="Y239">_xlfn.IFS(AND(Z239&gt;0,Z239&lt;=1),"0 to 1",AND(Z239&gt;1,Z239&lt;=2),"1 to 2",AND(Z239&gt;2,Z239&lt;=4),"2 to 4",AND(Z239&gt;4,Z239&lt;=6),"4 to 6",AND(Z239&gt;6,Z239&lt;=8),"6 to 8",AND(Z239&gt;8,Z239&lt;=10),"8 to 10",AND(Z239&gt;10,Z239&lt;=15),"10 to 15",AND(Z239&gt;15,Z239&lt;=20),"15 to 20",AND(Z239&gt;20,Z239&lt;=25),"20 to 25",AND(Z239&gt;25,Z239&lt;=30),"25 to 30",AND(Z239&gt;30,Z239&lt;=40),"30 to 40",AND(Z239&gt;40,Z239&lt;=50),"40 to 50",Z239&gt;50,"50+")</f>
        <v>10 to 15</v>
      </c>
      <c r="Z239" s="9">
        <f>_xlfn.XLOOKUP($E239,'Raw Data'!$E:$E,'Raw Data'!Z:Z,"ERROR",0,1)</f>
        <v>10.14</v>
      </c>
      <c r="AA239" s="9" t="str">
        <f>_xlfn.XLOOKUP($E239,'Raw Data'!$E:$E,'Raw Data'!AA:AA,"ERROR",0,1)</f>
        <v>oz</v>
      </c>
    </row>
    <row r="240" hidden="1" spans="1:27">
      <c r="A240" s="5" t="str">
        <f>_xlfn.XLOOKUP($E240,'Raw Data'!$E:$E,'Raw Data'!A:A,"ERROR",0,1)</f>
        <v>AE</v>
      </c>
      <c r="B240" s="5" t="str">
        <f>_xlfn.XLOOKUP($E240,'Raw Data'!$E:$E,'Raw Data'!B:B,"ERROR",0,1)</f>
        <v>Hair Mousses</v>
      </c>
      <c r="C240" s="5" t="str">
        <f>_xlfn.XLOOKUP($E240,'Raw Data'!$E:$E,'Raw Data'!C:C,"ERROR",0,1)</f>
        <v>others</v>
      </c>
      <c r="D240" s="5" t="str">
        <f>_xlfn.XLOOKUP($E240,'Raw Data'!$E:$E,'Raw Data'!D:D,"ERROR",0,1)</f>
        <v>www.amazon.ae/dp/B07G56QS1Y</v>
      </c>
      <c r="E240" s="5" t="s">
        <v>439</v>
      </c>
      <c r="F240" s="9" t="str">
        <f>_xlfn.XLOOKUP($E240,'Raw Data'!$E:$E,'Raw Data'!F:F,"ERROR",0,1)</f>
        <v>Alterna Caviar Anti-Aging Clinical Densifying Styling Mousse, | Thickens &amp; Provides Hold For Thinning Hair | Sulfate Free , 5.1 Oz (Pack of 1)</v>
      </c>
      <c r="G240" s="10">
        <f>_xlfn.XLOOKUP($E240,'Raw Data'!$E:$E,'Raw Data'!G:G,"ERROR",0,1)</f>
        <v>1</v>
      </c>
      <c r="H240" s="9">
        <f>_xlfn.XLOOKUP($E240,'Raw Data'!$E:$E,'Raw Data'!H:H,"ERROR",0,1)</f>
        <v>151.56</v>
      </c>
      <c r="I240" s="9">
        <f>_xlfn.XLOOKUP($E240,'Raw Data'!$E:$E,'Raw Data'!I:I,"ERROR",0,1)</f>
        <v>0.00020291172705272</v>
      </c>
      <c r="J240" s="9" t="str">
        <f>_xlfn.XLOOKUP($E240,'Raw Data'!$E:$E,'Raw Data'!J:J,"ERROR",0,1)</f>
        <v>No</v>
      </c>
      <c r="K240" s="14" t="str">
        <f t="array" ref="K240">_xlfn.IFS(AND(L240&gt;0,L240&lt;=5),"0 to 5",AND(L240&gt;5,L240&lt;=10),"5 to 10",AND(L240&gt;10,L240&lt;=15),"10 to 15",AND(L240&gt;15,L240&lt;=20),"15 to 20",AND(L240&gt;20,L240&lt;=30),"20 to 30",AND(L240&gt;30,L240&lt;=40),"30 to 40",AND(L240&gt;40,L240&lt;=50),"40 to 50",AND(L240&gt;50,L240&lt;=75),"50 to 75",AND(L240&gt;75,L240&lt;=100),"75 to 100",AND(L240&gt;100,L240&lt;=150),"100 to 150",AND(L240&gt;150,L240&lt;=200),"150 to 200",AND(L240&gt;200,L240&lt;=250),"200 to 250",AND(L240&gt;250,L240&lt;=300),"250 to 300",AND(L240&gt;300,L240&lt;=400),"300 to 400",AND(L240&gt;400,L240&lt;=500),"400 to 500",L240&gt;500,"500+")</f>
        <v>100 to 150</v>
      </c>
      <c r="L240" s="9">
        <f>_xlfn.XLOOKUP($E240,'Raw Data'!$E:$E,'Raw Data'!L:L,"ERROR",0,1)</f>
        <v>145.62</v>
      </c>
      <c r="M240" s="14" t="str">
        <f t="array" ref="M240">_xlfn.IFS(AND(N240&gt;0,N240&lt;=5),"0 to 5",AND(N240&gt;5,N240&lt;=10),"5 to 10",AND(N240&gt;10,N240&lt;=15),"10 to 15",AND(N240&gt;15,N240&lt;=20),"15 to 20",AND(N240&gt;20,N240&lt;=30),"20 to 30",AND(N240&gt;30,N240&lt;=40),"30 to 40",AND(N240&gt;40,N240&lt;=50),"40 to 50",AND(N240&gt;50,N240&lt;=75),"50 to 75",AND(N240&gt;75,N240&lt;=100),"75 to 100",AND(N240&gt;100,N240&lt;=150),"100 to 150",AND(N240&gt;150,N240&lt;=200),"150 to 200",AND(N240&gt;200,N240&lt;=250),"200 to 250",AND(N240&gt;250,N240&lt;=300),"250 to 300",AND(N240&gt;300,N240&lt;=400),"300 to 400",AND(N240&gt;400,N240&lt;=500),"400 to 500",N240&gt;500,"500+")</f>
        <v>100 to 150</v>
      </c>
      <c r="N240" s="9">
        <f>_xlfn.XLOOKUP($E240,'Raw Data'!$E:$E,'Raw Data'!N:N,"ERROR",0,1)</f>
        <v>145.62</v>
      </c>
      <c r="O240" s="14" t="str">
        <f t="array" ref="O240">_xlfn.IFS(P240=0,"No Discount",AND(P240&gt;0,P240&lt;=0.02),"0% to 2%",AND(P240&gt;0.02,P240&lt;=0.04),"2% to 4%",AND(P240&gt;0.04,P240&lt;=0.06),"4% to 6%",AND(P240&gt;0.06,P240&lt;=0.08),"6% to 8%",AND(P240&gt;0.08,P240&lt;=0.1),"8% to 10%",AND(P240&gt;0.1,P240&lt;=0.15),"10% to 15%",AND(P240&gt;0.15,P240&lt;=0.2),"15% to 20%",AND(P240&gt;0.2,P240&lt;=0.25),"20% to 25%",AND(P240&gt;0.25,P240&lt;=0.3),"25% to 30%",AND(P240&gt;0.3,P240&lt;=0.4),"30% to 40%",AND(P240&gt;0.4,P240&lt;=0.5),"40% to 50%",AND(P240&gt;0.5,P240&lt;=0.75),"50% to 75%",AND(P240&gt;0.75,P240&lt;=1),"75% to 100%")</f>
        <v>No Discount</v>
      </c>
      <c r="P240" s="10">
        <f>_xlfn.XLOOKUP($E240,'Raw Data'!$E:$E,'Raw Data'!P:P,"ERROR",0,1)</f>
        <v>0</v>
      </c>
      <c r="Q240" s="9">
        <f>_xlfn.XLOOKUP($E240,'Raw Data'!$E:$E,'Raw Data'!Q:Q,"ERROR",0,1)</f>
        <v>5.1</v>
      </c>
      <c r="R240" s="9" t="str">
        <f>_xlfn.XLOOKUP($E240,'Raw Data'!$E:$E,'Raw Data'!R:R,"ERROR",0,1)</f>
        <v>oz</v>
      </c>
      <c r="S240" s="5" t="str">
        <f t="array" ref="S240">_xlfn.IFS(AND(T240&gt;0,T240&lt;=0.05),"0 to 0.05",AND(T240&gt;0.05,T240&lt;=0.1),"0.05 to 0.1",AND(T240&gt;0.1,T240&lt;=0.2),"0.1 to 0.2",AND(T240&gt;0.2,T240&lt;=0.3),"0.2 to 0.3",AND(T240&gt;0.3,T240&lt;=0.4),"0.3 to 0.4",AND(T240&gt;0.4,T240&lt;=0.5),"0.4 to 0.5",AND(T240&gt;0.5,T240&lt;=0.75),"0.5 to 0.75",AND(T240&gt;0.75,T240&lt;=1),"0.75 to 1",AND(T240&gt;1,T240&lt;=2),"1 to 2",AND(T240&gt;2,T240&lt;=3),"2 to 3",AND(T240&gt;3,T240&lt;=4),"3 to 4",AND(T240&gt;4,T240&lt;=5),"4 to 5",AND(T240&gt;5,T240&lt;=10),"5 to 10",T240&gt;10,"10+")</f>
        <v>0.75 to 1</v>
      </c>
      <c r="T240" s="10">
        <f>_xlfn.XLOOKUP($E240,'Raw Data'!$E:$E,'Raw Data'!T:T,"ERROR",0,1)</f>
        <v>0.96560504485866</v>
      </c>
      <c r="U240" s="15" t="str">
        <f t="array" ref="U240">_xlfn.IFS(AND(V240&gt;0,V240&lt;=0.05),"0 to 0.05",AND(V240&gt;0.05,V240&lt;=0.1),"0.05 to 0.1",AND(V240&gt;0.1,V240&lt;=0.2),"0.1 to 0.2",AND(V240&gt;0.2,V240&lt;=0.3),"0.2 to 0.3",AND(V240&gt;0.3,V240&lt;=0.4),"0.3 to 0.4",AND(V240&gt;0.4,V240&lt;=0.5),"0.4 to 0.5",AND(V240&gt;0.5,V240&lt;=0.75),"0.5 to 0.75",AND(V240&gt;0.75,V240&lt;=1),"0.75 to 1",AND(V240&gt;1,V240&lt;=2),"1 to 2",AND(V240&gt;2,V240&lt;=3),"2 to 3",AND(V240&gt;3,V240&lt;=4),"3 to 4",AND(V240&gt;4,V240&lt;=5),"4 to 5",AND(V240&gt;5,V240&lt;=10),"5 to 10",V240&gt;10,"10+")</f>
        <v>0.2 to 0.3</v>
      </c>
      <c r="V240" s="10">
        <f>_xlfn.XLOOKUP($E240,'Raw Data'!$E:$E,'Raw Data'!V:V,"ERROR",0,1)</f>
        <v>0.260713362111838</v>
      </c>
      <c r="W240" s="15" t="str">
        <f t="array" ref="W240">_xlfn.IFS(AND(X240&gt;0,X240&lt;=0.05),"0 to 0.05",AND(X240&gt;0.05,X240&lt;=0.1),"0.05 to 0.1",AND(X240&gt;0.1,X240&lt;=0.2),"0.1 to 0.2",AND(X240&gt;0.2,X240&lt;=0.3),"0.2 to 0.3",AND(X240&gt;0.3,X240&lt;=0.4),"0.3 to 0.4",AND(X240&gt;0.4,X240&lt;=0.5),"0.4 to 0.5",AND(X240&gt;0.5,X240&lt;=0.75),"0.5 to 0.75",AND(X240&gt;0.75,X240&lt;=1),"0.75 to 1",AND(X240&gt;1,X240&lt;=2),"1 to 2",AND(X240&gt;2,X240&lt;=3),"2 to 3",AND(X240&gt;3,X240&lt;=4),"3 to 4",AND(X240&gt;4,X240&lt;=5),"4 to 5",AND(X240&gt;5,X240&lt;=10),"5 to 10",X240&gt;10,"10+")</f>
        <v>0.2 to 0.3</v>
      </c>
      <c r="X240" s="16">
        <f t="shared" si="8"/>
        <v>0.260713362111838</v>
      </c>
      <c r="Y240" s="5" t="str">
        <f t="array" ref="Y240">_xlfn.IFS(AND(Z240&gt;0,Z240&lt;=1),"0 to 1",AND(Z240&gt;1,Z240&lt;=2),"1 to 2",AND(Z240&gt;2,Z240&lt;=4),"2 to 4",AND(Z240&gt;4,Z240&lt;=6),"4 to 6",AND(Z240&gt;6,Z240&lt;=8),"6 to 8",AND(Z240&gt;8,Z240&lt;=10),"8 to 10",AND(Z240&gt;10,Z240&lt;=15),"10 to 15",AND(Z240&gt;15,Z240&lt;=20),"15 to 20",AND(Z240&gt;20,Z240&lt;=25),"20 to 25",AND(Z240&gt;25,Z240&lt;=30),"25 to 30",AND(Z240&gt;30,Z240&lt;=40),"30 to 40",AND(Z240&gt;40,Z240&lt;=50),"40 to 50",Z240&gt;50,"50+")</f>
        <v>4 to 6</v>
      </c>
      <c r="Z240" s="9">
        <f>_xlfn.XLOOKUP($E240,'Raw Data'!$E:$E,'Raw Data'!Z:Z,"ERROR",0,1)</f>
        <v>5.1</v>
      </c>
      <c r="AA240" s="9" t="str">
        <f>_xlfn.XLOOKUP($E240,'Raw Data'!$E:$E,'Raw Data'!AA:AA,"ERROR",0,1)</f>
        <v>oz</v>
      </c>
    </row>
    <row r="241" hidden="1" spans="1:27">
      <c r="A241" s="5" t="str">
        <f>_xlfn.XLOOKUP($E241,'Raw Data'!$E:$E,'Raw Data'!A:A,"ERROR",0,1)</f>
        <v>AE</v>
      </c>
      <c r="B241" s="5" t="str">
        <f>_xlfn.XLOOKUP($E241,'Raw Data'!$E:$E,'Raw Data'!B:B,"ERROR",0,1)</f>
        <v>Hair Mousses</v>
      </c>
      <c r="C241" s="5" t="str">
        <f>_xlfn.XLOOKUP($E241,'Raw Data'!$E:$E,'Raw Data'!C:C,"ERROR",0,1)</f>
        <v>paul mitchell</v>
      </c>
      <c r="D241" s="5" t="str">
        <f>_xlfn.XLOOKUP($E241,'Raw Data'!$E:$E,'Raw Data'!D:D,"ERROR",0,1)</f>
        <v>www.amazon.ae/dp/B0752WCBCJ</v>
      </c>
      <c r="E241" s="5" t="s">
        <v>440</v>
      </c>
      <c r="F241" s="9" t="str">
        <f>_xlfn.XLOOKUP($E241,'Raw Data'!$E:$E,'Raw Data'!F:F,"ERROR",0,1)</f>
        <v>Paul Mitchell Invisiblewear Volume Whip Styling Foam, Humidity Resistance, Natural Hold, For Fine Hair, 6.8 fl. oz.</v>
      </c>
      <c r="G241" s="10">
        <f>_xlfn.XLOOKUP($E241,'Raw Data'!$E:$E,'Raw Data'!G:G,"ERROR",0,1)</f>
        <v>1</v>
      </c>
      <c r="H241" s="9">
        <f>_xlfn.XLOOKUP($E241,'Raw Data'!$E:$E,'Raw Data'!H:H,"ERROR",0,1)</f>
        <v>150.43</v>
      </c>
      <c r="I241" s="9">
        <f>_xlfn.XLOOKUP($E241,'Raw Data'!$E:$E,'Raw Data'!I:I,"ERROR",0,1)</f>
        <v>0.000201398859201245</v>
      </c>
      <c r="J241" s="9" t="str">
        <f>_xlfn.XLOOKUP($E241,'Raw Data'!$E:$E,'Raw Data'!J:J,"ERROR",0,1)</f>
        <v>No</v>
      </c>
      <c r="K241" s="14" t="str">
        <f t="array" ref="K241">_xlfn.IFS(AND(L241&gt;0,L241&lt;=5),"0 to 5",AND(L241&gt;5,L241&lt;=10),"5 to 10",AND(L241&gt;10,L241&lt;=15),"10 to 15",AND(L241&gt;15,L241&lt;=20),"15 to 20",AND(L241&gt;20,L241&lt;=30),"20 to 30",AND(L241&gt;30,L241&lt;=40),"30 to 40",AND(L241&gt;40,L241&lt;=50),"40 to 50",AND(L241&gt;50,L241&lt;=75),"50 to 75",AND(L241&gt;75,L241&lt;=100),"75 to 100",AND(L241&gt;100,L241&lt;=150),"100 to 150",AND(L241&gt;150,L241&lt;=200),"150 to 200",AND(L241&gt;200,L241&lt;=250),"200 to 250",AND(L241&gt;250,L241&lt;=300),"250 to 300",AND(L241&gt;300,L241&lt;=400),"300 to 400",AND(L241&gt;400,L241&lt;=500),"400 to 500",L241&gt;500,"500+")</f>
        <v>75 to 100</v>
      </c>
      <c r="L241" s="9">
        <f>_xlfn.XLOOKUP($E241,'Raw Data'!$E:$E,'Raw Data'!L:L,"ERROR",0,1)</f>
        <v>87.53</v>
      </c>
      <c r="M241" s="14" t="str">
        <f t="array" ref="M241">_xlfn.IFS(AND(N241&gt;0,N241&lt;=5),"0 to 5",AND(N241&gt;5,N241&lt;=10),"5 to 10",AND(N241&gt;10,N241&lt;=15),"10 to 15",AND(N241&gt;15,N241&lt;=20),"15 to 20",AND(N241&gt;20,N241&lt;=30),"20 to 30",AND(N241&gt;30,N241&lt;=40),"30 to 40",AND(N241&gt;40,N241&lt;=50),"40 to 50",AND(N241&gt;50,N241&lt;=75),"50 to 75",AND(N241&gt;75,N241&lt;=100),"75 to 100",AND(N241&gt;100,N241&lt;=150),"100 to 150",AND(N241&gt;150,N241&lt;=200),"150 to 200",AND(N241&gt;200,N241&lt;=250),"200 to 250",AND(N241&gt;250,N241&lt;=300),"250 to 300",AND(N241&gt;300,N241&lt;=400),"300 to 400",AND(N241&gt;400,N241&lt;=500),"400 to 500",N241&gt;500,"500+")</f>
        <v>75 to 100</v>
      </c>
      <c r="N241" s="9">
        <f>_xlfn.XLOOKUP($E241,'Raw Data'!$E:$E,'Raw Data'!N:N,"ERROR",0,1)</f>
        <v>87.53</v>
      </c>
      <c r="O241" s="14" t="str">
        <f t="array" ref="O241">_xlfn.IFS(P241=0,"No Discount",AND(P241&gt;0,P241&lt;=0.02),"0% to 2%",AND(P241&gt;0.02,P241&lt;=0.04),"2% to 4%",AND(P241&gt;0.04,P241&lt;=0.06),"4% to 6%",AND(P241&gt;0.06,P241&lt;=0.08),"6% to 8%",AND(P241&gt;0.08,P241&lt;=0.1),"8% to 10%",AND(P241&gt;0.1,P241&lt;=0.15),"10% to 15%",AND(P241&gt;0.15,P241&lt;=0.2),"15% to 20%",AND(P241&gt;0.2,P241&lt;=0.25),"20% to 25%",AND(P241&gt;0.25,P241&lt;=0.3),"25% to 30%",AND(P241&gt;0.3,P241&lt;=0.4),"30% to 40%",AND(P241&gt;0.4,P241&lt;=0.5),"40% to 50%",AND(P241&gt;0.5,P241&lt;=0.75),"50% to 75%",AND(P241&gt;0.75,P241&lt;=1),"75% to 100%")</f>
        <v>No Discount</v>
      </c>
      <c r="P241" s="10">
        <f>_xlfn.XLOOKUP($E241,'Raw Data'!$E:$E,'Raw Data'!P:P,"ERROR",0,1)</f>
        <v>0</v>
      </c>
      <c r="Q241" s="9">
        <f>_xlfn.XLOOKUP($E241,'Raw Data'!$E:$E,'Raw Data'!Q:Q,"ERROR",0,1)</f>
        <v>6.8</v>
      </c>
      <c r="R241" s="9" t="str">
        <f>_xlfn.XLOOKUP($E241,'Raw Data'!$E:$E,'Raw Data'!R:R,"ERROR",0,1)</f>
        <v>fl oz</v>
      </c>
      <c r="S241" s="5" t="str">
        <f t="array" ref="S241">_xlfn.IFS(AND(T241&gt;0,T241&lt;=0.05),"0 to 0.05",AND(T241&gt;0.05,T241&lt;=0.1),"0.05 to 0.1",AND(T241&gt;0.1,T241&lt;=0.2),"0.1 to 0.2",AND(T241&gt;0.2,T241&lt;=0.3),"0.2 to 0.3",AND(T241&gt;0.3,T241&lt;=0.4),"0.3 to 0.4",AND(T241&gt;0.4,T241&lt;=0.5),"0.4 to 0.5",AND(T241&gt;0.5,T241&lt;=0.75),"0.5 to 0.75",AND(T241&gt;0.75,T241&lt;=1),"0.75 to 1",AND(T241&gt;1,T241&lt;=2),"1 to 2",AND(T241&gt;2,T241&lt;=3),"2 to 3",AND(T241&gt;3,T241&lt;=4),"3 to 4",AND(T241&gt;4,T241&lt;=5),"4 to 5",AND(T241&gt;5,T241&lt;=10),"5 to 10",T241&gt;10,"10+")</f>
        <v>0.4 to 0.5</v>
      </c>
      <c r="T241" s="10">
        <f>_xlfn.XLOOKUP($E241,'Raw Data'!$E:$E,'Raw Data'!T:T,"ERROR",0,1)</f>
        <v>0.418565425702031</v>
      </c>
      <c r="U241" s="15" t="str">
        <f t="array" ref="U241">_xlfn.IFS(AND(V241&gt;0,V241&lt;=0.05),"0 to 0.05",AND(V241&gt;0.05,V241&lt;=0.1),"0.05 to 0.1",AND(V241&gt;0.1,V241&lt;=0.2),"0.1 to 0.2",AND(V241&gt;0.2,V241&lt;=0.3),"0.2 to 0.3",AND(V241&gt;0.3,V241&lt;=0.4),"0.3 to 0.4",AND(V241&gt;0.4,V241&lt;=0.5),"0.4 to 0.5",AND(V241&gt;0.5,V241&lt;=0.75),"0.5 to 0.75",AND(V241&gt;0.75,V241&lt;=1),"0.75 to 1",AND(V241&gt;1,V241&lt;=2),"1 to 2",AND(V241&gt;2,V241&lt;=3),"2 to 3",AND(V241&gt;3,V241&lt;=4),"3 to 4",AND(V241&gt;4,V241&lt;=5),"4 to 5",AND(V241&gt;5,V241&lt;=10),"5 to 10",V241&gt;10,"10+")</f>
        <v>0.1 to 0.2</v>
      </c>
      <c r="V241" s="10">
        <f>_xlfn.XLOOKUP($E241,'Raw Data'!$E:$E,'Raw Data'!V:V,"ERROR",0,1)</f>
        <v>0.113012664939548</v>
      </c>
      <c r="W241" s="15" t="str">
        <f t="array" ref="W241">_xlfn.IFS(AND(X241&gt;0,X241&lt;=0.05),"0 to 0.05",AND(X241&gt;0.05,X241&lt;=0.1),"0.05 to 0.1",AND(X241&gt;0.1,X241&lt;=0.2),"0.1 to 0.2",AND(X241&gt;0.2,X241&lt;=0.3),"0.2 to 0.3",AND(X241&gt;0.3,X241&lt;=0.4),"0.3 to 0.4",AND(X241&gt;0.4,X241&lt;=0.5),"0.4 to 0.5",AND(X241&gt;0.5,X241&lt;=0.75),"0.5 to 0.75",AND(X241&gt;0.75,X241&lt;=1),"0.75 to 1",AND(X241&gt;1,X241&lt;=2),"1 to 2",AND(X241&gt;2,X241&lt;=3),"2 to 3",AND(X241&gt;3,X241&lt;=4),"3 to 4",AND(X241&gt;4,X241&lt;=5),"4 to 5",AND(X241&gt;5,X241&lt;=10),"5 to 10",X241&gt;10,"10+")</f>
        <v>0.1 to 0.2</v>
      </c>
      <c r="X241" s="16">
        <f t="shared" si="8"/>
        <v>0.113012664939548</v>
      </c>
      <c r="Y241" s="5" t="str">
        <f t="array" ref="Y241">_xlfn.IFS(AND(Z241&gt;0,Z241&lt;=1),"0 to 1",AND(Z241&gt;1,Z241&lt;=2),"1 to 2",AND(Z241&gt;2,Z241&lt;=4),"2 to 4",AND(Z241&gt;4,Z241&lt;=6),"4 to 6",AND(Z241&gt;6,Z241&lt;=8),"6 to 8",AND(Z241&gt;8,Z241&lt;=10),"8 to 10",AND(Z241&gt;10,Z241&lt;=15),"10 to 15",AND(Z241&gt;15,Z241&lt;=20),"15 to 20",AND(Z241&gt;20,Z241&lt;=25),"20 to 25",AND(Z241&gt;25,Z241&lt;=30),"25 to 30",AND(Z241&gt;30,Z241&lt;=40),"30 to 40",AND(Z241&gt;40,Z241&lt;=50),"40 to 50",Z241&gt;50,"50+")</f>
        <v>6 to 8</v>
      </c>
      <c r="Z241" s="9">
        <f>_xlfn.XLOOKUP($E241,'Raw Data'!$E:$E,'Raw Data'!Z:Z,"ERROR",0,1)</f>
        <v>7.072</v>
      </c>
      <c r="AA241" s="9" t="str">
        <f>_xlfn.XLOOKUP($E241,'Raw Data'!$E:$E,'Raw Data'!AA:AA,"ERROR",0,1)</f>
        <v>oz</v>
      </c>
    </row>
    <row r="242" hidden="1" spans="1:27">
      <c r="A242" s="5" t="str">
        <f>_xlfn.XLOOKUP($E242,'Raw Data'!$E:$E,'Raw Data'!A:A,"ERROR",0,1)</f>
        <v>AE</v>
      </c>
      <c r="B242" s="5" t="str">
        <f>_xlfn.XLOOKUP($E242,'Raw Data'!$E:$E,'Raw Data'!B:B,"ERROR",0,1)</f>
        <v>Hair Mousses</v>
      </c>
      <c r="C242" s="5" t="str">
        <f>_xlfn.XLOOKUP($E242,'Raw Data'!$E:$E,'Raw Data'!C:C,"ERROR",0,1)</f>
        <v>curls</v>
      </c>
      <c r="D242" s="5" t="str">
        <f>_xlfn.XLOOKUP($E242,'Raw Data'!$E:$E,'Raw Data'!D:D,"ERROR",0,1)</f>
        <v>www.amazon.ae/dp/B0BKN575GW</v>
      </c>
      <c r="E242" s="5" t="s">
        <v>441</v>
      </c>
      <c r="F242" s="9" t="str">
        <f>_xlfn.XLOOKUP($E242,'Raw Data'!$E:$E,'Raw Data'!F:F,"ERROR",0,1)</f>
        <v>Curls Sea Moss Nourish &amp; Shine Foam - Nourishing, Alcohol-Free Hair Mousse - Vitamin and Mineral Infused - Lightweight, Sculpted, Glossy &amp; Voluminous Finish - For All Types 5.75oz</v>
      </c>
      <c r="G242" s="10">
        <f>_xlfn.XLOOKUP($E242,'Raw Data'!$E:$E,'Raw Data'!G:G,"ERROR",0,1)</f>
        <v>3</v>
      </c>
      <c r="H242" s="9">
        <f>_xlfn.XLOOKUP($E242,'Raw Data'!$E:$E,'Raw Data'!H:H,"ERROR",0,1)</f>
        <v>150.42</v>
      </c>
      <c r="I242" s="9">
        <f>_xlfn.XLOOKUP($E242,'Raw Data'!$E:$E,'Raw Data'!I:I,"ERROR",0,1)</f>
        <v>0.00020138547099017</v>
      </c>
      <c r="J242" s="9" t="str">
        <f>_xlfn.XLOOKUP($E242,'Raw Data'!$E:$E,'Raw Data'!J:J,"ERROR",0,1)</f>
        <v>No</v>
      </c>
      <c r="K242" s="14" t="str">
        <f t="array" ref="K242">_xlfn.IFS(AND(L242&gt;0,L242&lt;=5),"0 to 5",AND(L242&gt;5,L242&lt;=10),"5 to 10",AND(L242&gt;10,L242&lt;=15),"10 to 15",AND(L242&gt;15,L242&lt;=20),"15 to 20",AND(L242&gt;20,L242&lt;=30),"20 to 30",AND(L242&gt;30,L242&lt;=40),"30 to 40",AND(L242&gt;40,L242&lt;=50),"40 to 50",AND(L242&gt;50,L242&lt;=75),"50 to 75",AND(L242&gt;75,L242&lt;=100),"75 to 100",AND(L242&gt;100,L242&lt;=150),"100 to 150",AND(L242&gt;150,L242&lt;=200),"150 to 200",AND(L242&gt;200,L242&lt;=250),"200 to 250",AND(L242&gt;250,L242&lt;=300),"250 to 300",AND(L242&gt;300,L242&lt;=400),"300 to 400",AND(L242&gt;400,L242&lt;=500),"400 to 500",L242&gt;500,"500+")</f>
        <v>50 to 75</v>
      </c>
      <c r="L242" s="9">
        <f>_xlfn.XLOOKUP($E242,'Raw Data'!$E:$E,'Raw Data'!L:L,"ERROR",0,1)</f>
        <v>59.55</v>
      </c>
      <c r="M242" s="14" t="str">
        <f t="array" ref="M242">_xlfn.IFS(AND(N242&gt;0,N242&lt;=5),"0 to 5",AND(N242&gt;5,N242&lt;=10),"5 to 10",AND(N242&gt;10,N242&lt;=15),"10 to 15",AND(N242&gt;15,N242&lt;=20),"15 to 20",AND(N242&gt;20,N242&lt;=30),"20 to 30",AND(N242&gt;30,N242&lt;=40),"30 to 40",AND(N242&gt;40,N242&lt;=50),"40 to 50",AND(N242&gt;50,N242&lt;=75),"50 to 75",AND(N242&gt;75,N242&lt;=100),"75 to 100",AND(N242&gt;100,N242&lt;=150),"100 to 150",AND(N242&gt;150,N242&lt;=200),"150 to 200",AND(N242&gt;200,N242&lt;=250),"200 to 250",AND(N242&gt;250,N242&lt;=300),"250 to 300",AND(N242&gt;300,N242&lt;=400),"300 to 400",AND(N242&gt;400,N242&lt;=500),"400 to 500",N242&gt;500,"500+")</f>
        <v>50 to 75</v>
      </c>
      <c r="N242" s="9">
        <f>_xlfn.XLOOKUP($E242,'Raw Data'!$E:$E,'Raw Data'!N:N,"ERROR",0,1)</f>
        <v>59.55</v>
      </c>
      <c r="O242" s="14" t="str">
        <f t="array" ref="O242">_xlfn.IFS(P242=0,"No Discount",AND(P242&gt;0,P242&lt;=0.02),"0% to 2%",AND(P242&gt;0.02,P242&lt;=0.04),"2% to 4%",AND(P242&gt;0.04,P242&lt;=0.06),"4% to 6%",AND(P242&gt;0.06,P242&lt;=0.08),"6% to 8%",AND(P242&gt;0.08,P242&lt;=0.1),"8% to 10%",AND(P242&gt;0.1,P242&lt;=0.15),"10% to 15%",AND(P242&gt;0.15,P242&lt;=0.2),"15% to 20%",AND(P242&gt;0.2,P242&lt;=0.25),"20% to 25%",AND(P242&gt;0.25,P242&lt;=0.3),"25% to 30%",AND(P242&gt;0.3,P242&lt;=0.4),"30% to 40%",AND(P242&gt;0.4,P242&lt;=0.5),"40% to 50%",AND(P242&gt;0.5,P242&lt;=0.75),"50% to 75%",AND(P242&gt;0.75,P242&lt;=1),"75% to 100%")</f>
        <v>No Discount</v>
      </c>
      <c r="P242" s="10">
        <f>_xlfn.XLOOKUP($E242,'Raw Data'!$E:$E,'Raw Data'!P:P,"ERROR",0,1)</f>
        <v>0</v>
      </c>
      <c r="Q242" s="9">
        <f>_xlfn.XLOOKUP($E242,'Raw Data'!$E:$E,'Raw Data'!Q:Q,"ERROR",0,1)</f>
        <v>5.75</v>
      </c>
      <c r="R242" s="9" t="str">
        <f>_xlfn.XLOOKUP($E242,'Raw Data'!$E:$E,'Raw Data'!R:R,"ERROR",0,1)</f>
        <v>oz</v>
      </c>
      <c r="S242" s="5" t="str">
        <f t="array" ref="S242">_xlfn.IFS(AND(T242&gt;0,T242&lt;=0.05),"0 to 0.05",AND(T242&gt;0.05,T242&lt;=0.1),"0.05 to 0.1",AND(T242&gt;0.1,T242&lt;=0.2),"0.1 to 0.2",AND(T242&gt;0.2,T242&lt;=0.3),"0.2 to 0.3",AND(T242&gt;0.3,T242&lt;=0.4),"0.3 to 0.4",AND(T242&gt;0.4,T242&lt;=0.5),"0.4 to 0.5",AND(T242&gt;0.5,T242&lt;=0.75),"0.5 to 0.75",AND(T242&gt;0.75,T242&lt;=1),"0.75 to 1",AND(T242&gt;1,T242&lt;=2),"1 to 2",AND(T242&gt;2,T242&lt;=3),"2 to 3",AND(T242&gt;3,T242&lt;=4),"3 to 4",AND(T242&gt;4,T242&lt;=5),"4 to 5",AND(T242&gt;5,T242&lt;=10),"5 to 10",T242&gt;10,"10+")</f>
        <v>0.3 to 0.4</v>
      </c>
      <c r="T242" s="10">
        <f>_xlfn.XLOOKUP($E242,'Raw Data'!$E:$E,'Raw Data'!T:T,"ERROR",0,1)</f>
        <v>0.350237461587096</v>
      </c>
      <c r="U242" s="15" t="str">
        <f t="array" ref="U242">_xlfn.IFS(AND(V242&gt;0,V242&lt;=0.05),"0 to 0.05",AND(V242&gt;0.05,V242&lt;=0.1),"0.05 to 0.1",AND(V242&gt;0.1,V242&lt;=0.2),"0.1 to 0.2",AND(V242&gt;0.2,V242&lt;=0.3),"0.2 to 0.3",AND(V242&gt;0.3,V242&lt;=0.4),"0.3 to 0.4",AND(V242&gt;0.4,V242&lt;=0.5),"0.4 to 0.5",AND(V242&gt;0.5,V242&lt;=0.75),"0.5 to 0.75",AND(V242&gt;0.75,V242&lt;=1),"0.75 to 1",AND(V242&gt;1,V242&lt;=2),"1 to 2",AND(V242&gt;2,V242&lt;=3),"2 to 3",AND(V242&gt;3,V242&lt;=4),"3 to 4",AND(V242&gt;4,V242&lt;=5),"4 to 5",AND(V242&gt;5,V242&lt;=10),"5 to 10",V242&gt;10,"10+")</f>
        <v>0.05 to 0.1</v>
      </c>
      <c r="V242" s="10">
        <f>_xlfn.XLOOKUP($E242,'Raw Data'!$E:$E,'Raw Data'!V:V,"ERROR",0,1)</f>
        <v>0.094564114628516</v>
      </c>
      <c r="W242" s="15" t="str">
        <f t="array" ref="W242">_xlfn.IFS(AND(X242&gt;0,X242&lt;=0.05),"0 to 0.05",AND(X242&gt;0.05,X242&lt;=0.1),"0.05 to 0.1",AND(X242&gt;0.1,X242&lt;=0.2),"0.1 to 0.2",AND(X242&gt;0.2,X242&lt;=0.3),"0.2 to 0.3",AND(X242&gt;0.3,X242&lt;=0.4),"0.3 to 0.4",AND(X242&gt;0.4,X242&lt;=0.5),"0.4 to 0.5",AND(X242&gt;0.5,X242&lt;=0.75),"0.5 to 0.75",AND(X242&gt;0.75,X242&lt;=1),"0.75 to 1",AND(X242&gt;1,X242&lt;=2),"1 to 2",AND(X242&gt;2,X242&lt;=3),"2 to 3",AND(X242&gt;3,X242&lt;=4),"3 to 4",AND(X242&gt;4,X242&lt;=5),"4 to 5",AND(X242&gt;5,X242&lt;=10),"5 to 10",X242&gt;10,"10+")</f>
        <v>0.05 to 0.1</v>
      </c>
      <c r="X242" s="16">
        <f t="shared" si="8"/>
        <v>0.094564114628516</v>
      </c>
      <c r="Y242" s="5" t="str">
        <f t="array" ref="Y242">_xlfn.IFS(AND(Z242&gt;0,Z242&lt;=1),"0 to 1",AND(Z242&gt;1,Z242&lt;=2),"1 to 2",AND(Z242&gt;2,Z242&lt;=4),"2 to 4",AND(Z242&gt;4,Z242&lt;=6),"4 to 6",AND(Z242&gt;6,Z242&lt;=8),"6 to 8",AND(Z242&gt;8,Z242&lt;=10),"8 to 10",AND(Z242&gt;10,Z242&lt;=15),"10 to 15",AND(Z242&gt;15,Z242&lt;=20),"15 to 20",AND(Z242&gt;20,Z242&lt;=25),"20 to 25",AND(Z242&gt;25,Z242&lt;=30),"25 to 30",AND(Z242&gt;30,Z242&lt;=40),"30 to 40",AND(Z242&gt;40,Z242&lt;=50),"40 to 50",Z242&gt;50,"50+")</f>
        <v>4 to 6</v>
      </c>
      <c r="Z242" s="9">
        <f>_xlfn.XLOOKUP($E242,'Raw Data'!$E:$E,'Raw Data'!Z:Z,"ERROR",0,1)</f>
        <v>5.75</v>
      </c>
      <c r="AA242" s="9" t="str">
        <f>_xlfn.XLOOKUP($E242,'Raw Data'!$E:$E,'Raw Data'!AA:AA,"ERROR",0,1)</f>
        <v>oz</v>
      </c>
    </row>
    <row r="243" hidden="1" spans="1:27">
      <c r="A243" s="5" t="str">
        <f>_xlfn.XLOOKUP($E243,'Raw Data'!$E:$E,'Raw Data'!A:A,"ERROR",0,1)</f>
        <v>AE</v>
      </c>
      <c r="B243" s="5" t="str">
        <f>_xlfn.XLOOKUP($E243,'Raw Data'!$E:$E,'Raw Data'!B:B,"ERROR",0,1)</f>
        <v>Hair Mousses</v>
      </c>
      <c r="C243" s="5" t="str">
        <f>_xlfn.XLOOKUP($E243,'Raw Data'!$E:$E,'Raw Data'!C:C,"ERROR",0,1)</f>
        <v>Too cool for school</v>
      </c>
      <c r="D243" s="5" t="str">
        <f>_xlfn.XLOOKUP($E243,'Raw Data'!$E:$E,'Raw Data'!D:D,"ERROR",0,1)</f>
        <v>www.amazon.ae/dp/B00AT5X34Q</v>
      </c>
      <c r="E243" s="5" t="s">
        <v>442</v>
      </c>
      <c r="F243" s="9" t="str">
        <f>_xlfn.XLOOKUP($E243,'Raw Data'!$E:$E,'Raw Data'!F:F,"ERROR",0,1)</f>
        <v>Too Cool For School Egg Mousse Pack (3.38fl. oz)</v>
      </c>
      <c r="G243" s="10">
        <f>_xlfn.XLOOKUP($E243,'Raw Data'!$E:$E,'Raw Data'!G:G,"ERROR",0,1)</f>
        <v>1</v>
      </c>
      <c r="H243" s="9">
        <f>_xlfn.XLOOKUP($E243,'Raw Data'!$E:$E,'Raw Data'!H:H,"ERROR",0,1)</f>
        <v>147.55</v>
      </c>
      <c r="I243" s="9">
        <f>_xlfn.XLOOKUP($E243,'Raw Data'!$E:$E,'Raw Data'!I:I,"ERROR",0,1)</f>
        <v>0.000197543054411645</v>
      </c>
      <c r="J243" s="9" t="str">
        <f>_xlfn.XLOOKUP($E243,'Raw Data'!$E:$E,'Raw Data'!J:J,"ERROR",0,1)</f>
        <v>No</v>
      </c>
      <c r="K243" s="14" t="str">
        <f t="array" ref="K243">_xlfn.IFS(AND(L243&gt;0,L243&lt;=5),"0 to 5",AND(L243&gt;5,L243&lt;=10),"5 to 10",AND(L243&gt;10,L243&lt;=15),"10 to 15",AND(L243&gt;15,L243&lt;=20),"15 to 20",AND(L243&gt;20,L243&lt;=30),"20 to 30",AND(L243&gt;30,L243&lt;=40),"30 to 40",AND(L243&gt;40,L243&lt;=50),"40 to 50",AND(L243&gt;50,L243&lt;=75),"50 to 75",AND(L243&gt;75,L243&lt;=100),"75 to 100",AND(L243&gt;100,L243&lt;=150),"100 to 150",AND(L243&gt;150,L243&lt;=200),"150 to 200",AND(L243&gt;200,L243&lt;=250),"200 to 250",AND(L243&gt;250,L243&lt;=300),"250 to 300",AND(L243&gt;300,L243&lt;=400),"300 to 400",AND(L243&gt;400,L243&lt;=500),"400 to 500",L243&gt;500,"500+")</f>
        <v>100 to 150</v>
      </c>
      <c r="L243" s="9">
        <f>_xlfn.XLOOKUP($E243,'Raw Data'!$E:$E,'Raw Data'!L:L,"ERROR",0,1)</f>
        <v>116.83</v>
      </c>
      <c r="M243" s="14" t="str">
        <f t="array" ref="M243">_xlfn.IFS(AND(N243&gt;0,N243&lt;=5),"0 to 5",AND(N243&gt;5,N243&lt;=10),"5 to 10",AND(N243&gt;10,N243&lt;=15),"10 to 15",AND(N243&gt;15,N243&lt;=20),"15 to 20",AND(N243&gt;20,N243&lt;=30),"20 to 30",AND(N243&gt;30,N243&lt;=40),"30 to 40",AND(N243&gt;40,N243&lt;=50),"40 to 50",AND(N243&gt;50,N243&lt;=75),"50 to 75",AND(N243&gt;75,N243&lt;=100),"75 to 100",AND(N243&gt;100,N243&lt;=150),"100 to 150",AND(N243&gt;150,N243&lt;=200),"150 to 200",AND(N243&gt;200,N243&lt;=250),"200 to 250",AND(N243&gt;250,N243&lt;=300),"250 to 300",AND(N243&gt;300,N243&lt;=400),"300 to 400",AND(N243&gt;400,N243&lt;=500),"400 to 500",N243&gt;500,"500+")</f>
        <v>100 to 150</v>
      </c>
      <c r="N243" s="9">
        <f>_xlfn.XLOOKUP($E243,'Raw Data'!$E:$E,'Raw Data'!N:N,"ERROR",0,1)</f>
        <v>116.83</v>
      </c>
      <c r="O243" s="14" t="str">
        <f t="array" ref="O243">_xlfn.IFS(P243=0,"No Discount",AND(P243&gt;0,P243&lt;=0.02),"0% to 2%",AND(P243&gt;0.02,P243&lt;=0.04),"2% to 4%",AND(P243&gt;0.04,P243&lt;=0.06),"4% to 6%",AND(P243&gt;0.06,P243&lt;=0.08),"6% to 8%",AND(P243&gt;0.08,P243&lt;=0.1),"8% to 10%",AND(P243&gt;0.1,P243&lt;=0.15),"10% to 15%",AND(P243&gt;0.15,P243&lt;=0.2),"15% to 20%",AND(P243&gt;0.2,P243&lt;=0.25),"20% to 25%",AND(P243&gt;0.25,P243&lt;=0.3),"25% to 30%",AND(P243&gt;0.3,P243&lt;=0.4),"30% to 40%",AND(P243&gt;0.4,P243&lt;=0.5),"40% to 50%",AND(P243&gt;0.5,P243&lt;=0.75),"50% to 75%",AND(P243&gt;0.75,P243&lt;=1),"75% to 100%")</f>
        <v>No Discount</v>
      </c>
      <c r="P243" s="10">
        <f>_xlfn.XLOOKUP($E243,'Raw Data'!$E:$E,'Raw Data'!P:P,"ERROR",0,1)</f>
        <v>0</v>
      </c>
      <c r="Q243" s="9">
        <f>_xlfn.XLOOKUP($E243,'Raw Data'!$E:$E,'Raw Data'!Q:Q,"ERROR",0,1)</f>
        <v>3.38</v>
      </c>
      <c r="R243" s="9" t="str">
        <f>_xlfn.XLOOKUP($E243,'Raw Data'!$E:$E,'Raw Data'!R:R,"ERROR",0,1)</f>
        <v>fl oz</v>
      </c>
      <c r="S243" s="5" t="str">
        <f t="array" ref="S243">_xlfn.IFS(AND(T243&gt;0,T243&lt;=0.05),"0 to 0.05",AND(T243&gt;0.05,T243&lt;=0.1),"0.05 to 0.1",AND(T243&gt;0.1,T243&lt;=0.2),"0.1 to 0.2",AND(T243&gt;0.2,T243&lt;=0.3),"0.2 to 0.3",AND(T243&gt;0.3,T243&lt;=0.4),"0.3 to 0.4",AND(T243&gt;0.4,T243&lt;=0.5),"0.4 to 0.5",AND(T243&gt;0.5,T243&lt;=0.75),"0.5 to 0.75",AND(T243&gt;0.75,T243&lt;=1),"0.75 to 1",AND(T243&gt;1,T243&lt;=2),"1 to 2",AND(T243&gt;2,T243&lt;=3),"2 to 3",AND(T243&gt;3,T243&lt;=4),"3 to 4",AND(T243&gt;4,T243&lt;=5),"4 to 5",AND(T243&gt;5,T243&lt;=10),"5 to 10",T243&gt;10,"10+")</f>
        <v>1 to 2</v>
      </c>
      <c r="T243" s="10">
        <f>_xlfn.XLOOKUP($E243,'Raw Data'!$E:$E,'Raw Data'!T:T,"ERROR",0,1)</f>
        <v>1.1239655822363</v>
      </c>
      <c r="U243" s="15" t="str">
        <f t="array" ref="U243">_xlfn.IFS(AND(V243&gt;0,V243&lt;=0.05),"0 to 0.05",AND(V243&gt;0.05,V243&lt;=0.1),"0.05 to 0.1",AND(V243&gt;0.1,V243&lt;=0.2),"0.1 to 0.2",AND(V243&gt;0.2,V243&lt;=0.3),"0.2 to 0.3",AND(V243&gt;0.3,V243&lt;=0.4),"0.3 to 0.4",AND(V243&gt;0.4,V243&lt;=0.5),"0.4 to 0.5",AND(V243&gt;0.5,V243&lt;=0.75),"0.5 to 0.75",AND(V243&gt;0.75,V243&lt;=1),"0.75 to 1",AND(V243&gt;1,V243&lt;=2),"1 to 2",AND(V243&gt;2,V243&lt;=3),"2 to 3",AND(V243&gt;3,V243&lt;=4),"3 to 4",AND(V243&gt;4,V243&lt;=5),"4 to 5",AND(V243&gt;5,V243&lt;=10),"5 to 10",V243&gt;10,"10+")</f>
        <v>0.3 to 0.4</v>
      </c>
      <c r="V243" s="10">
        <f>_xlfn.XLOOKUP($E243,'Raw Data'!$E:$E,'Raw Data'!V:V,"ERROR",0,1)</f>
        <v>0.303470707203801</v>
      </c>
      <c r="W243" s="15" t="str">
        <f t="array" ref="W243">_xlfn.IFS(AND(X243&gt;0,X243&lt;=0.05),"0 to 0.05",AND(X243&gt;0.05,X243&lt;=0.1),"0.05 to 0.1",AND(X243&gt;0.1,X243&lt;=0.2),"0.1 to 0.2",AND(X243&gt;0.2,X243&lt;=0.3),"0.2 to 0.3",AND(X243&gt;0.3,X243&lt;=0.4),"0.3 to 0.4",AND(X243&gt;0.4,X243&lt;=0.5),"0.4 to 0.5",AND(X243&gt;0.5,X243&lt;=0.75),"0.5 to 0.75",AND(X243&gt;0.75,X243&lt;=1),"0.75 to 1",AND(X243&gt;1,X243&lt;=2),"1 to 2",AND(X243&gt;2,X243&lt;=3),"2 to 3",AND(X243&gt;3,X243&lt;=4),"3 to 4",AND(X243&gt;4,X243&lt;=5),"4 to 5",AND(X243&gt;5,X243&lt;=10),"5 to 10",X243&gt;10,"10+")</f>
        <v>0.3 to 0.4</v>
      </c>
      <c r="X243" s="16">
        <f t="shared" si="8"/>
        <v>0.303470707203801</v>
      </c>
      <c r="Y243" s="5" t="str">
        <f t="array" ref="Y243">_xlfn.IFS(AND(Z243&gt;0,Z243&lt;=1),"0 to 1",AND(Z243&gt;1,Z243&lt;=2),"1 to 2",AND(Z243&gt;2,Z243&lt;=4),"2 to 4",AND(Z243&gt;4,Z243&lt;=6),"4 to 6",AND(Z243&gt;6,Z243&lt;=8),"6 to 8",AND(Z243&gt;8,Z243&lt;=10),"8 to 10",AND(Z243&gt;10,Z243&lt;=15),"10 to 15",AND(Z243&gt;15,Z243&lt;=20),"15 to 20",AND(Z243&gt;20,Z243&lt;=25),"20 to 25",AND(Z243&gt;25,Z243&lt;=30),"25 to 30",AND(Z243&gt;30,Z243&lt;=40),"30 to 40",AND(Z243&gt;40,Z243&lt;=50),"40 to 50",Z243&gt;50,"50+")</f>
        <v>2 to 4</v>
      </c>
      <c r="Z243" s="9">
        <f>_xlfn.XLOOKUP($E243,'Raw Data'!$E:$E,'Raw Data'!Z:Z,"ERROR",0,1)</f>
        <v>3.5152</v>
      </c>
      <c r="AA243" s="9" t="str">
        <f>_xlfn.XLOOKUP($E243,'Raw Data'!$E:$E,'Raw Data'!AA:AA,"ERROR",0,1)</f>
        <v>oz</v>
      </c>
    </row>
    <row r="244" hidden="1" spans="1:27">
      <c r="A244" s="5" t="str">
        <f>_xlfn.XLOOKUP($E244,'Raw Data'!$E:$E,'Raw Data'!A:A,"ERROR",0,1)</f>
        <v>AE</v>
      </c>
      <c r="B244" s="5" t="str">
        <f>_xlfn.XLOOKUP($E244,'Raw Data'!$E:$E,'Raw Data'!B:B,"ERROR",0,1)</f>
        <v>Hair Mousses</v>
      </c>
      <c r="C244" s="5" t="str">
        <f>_xlfn.XLOOKUP($E244,'Raw Data'!$E:$E,'Raw Data'!C:C,"ERROR",0,1)</f>
        <v>Creme of Nature</v>
      </c>
      <c r="D244" s="5" t="str">
        <f>_xlfn.XLOOKUP($E244,'Raw Data'!$E:$E,'Raw Data'!D:D,"ERROR",0,1)</f>
        <v>www.amazon.ae/dp/B077728S37</v>
      </c>
      <c r="E244" s="5" t="s">
        <v>443</v>
      </c>
      <c r="F244" s="9" t="str">
        <f>_xlfn.XLOOKUP($E244,'Raw Data'!$E:$E,'Raw Data'!F:F,"ERROR",0,1)</f>
        <v>Creme Of Nature Coconut Milk Curl Quench Foaming Mousse 7 Ounce (207ml)</v>
      </c>
      <c r="G244" s="10">
        <f>_xlfn.XLOOKUP($E244,'Raw Data'!$E:$E,'Raw Data'!G:G,"ERROR",0,1)</f>
        <v>3</v>
      </c>
      <c r="H244" s="9">
        <f>_xlfn.XLOOKUP($E244,'Raw Data'!$E:$E,'Raw Data'!H:H,"ERROR",0,1)</f>
        <v>142.36</v>
      </c>
      <c r="I244" s="9">
        <f>_xlfn.XLOOKUP($E244,'Raw Data'!$E:$E,'Raw Data'!I:I,"ERROR",0,1)</f>
        <v>0.000190594572863719</v>
      </c>
      <c r="J244" s="9" t="str">
        <f>_xlfn.XLOOKUP($E244,'Raw Data'!$E:$E,'Raw Data'!J:J,"ERROR",0,1)</f>
        <v>No</v>
      </c>
      <c r="K244" s="14" t="str">
        <f t="array" ref="K244">_xlfn.IFS(AND(L244&gt;0,L244&lt;=5),"0 to 5",AND(L244&gt;5,L244&lt;=10),"5 to 10",AND(L244&gt;10,L244&lt;=15),"10 to 15",AND(L244&gt;15,L244&lt;=20),"15 to 20",AND(L244&gt;20,L244&lt;=30),"20 to 30",AND(L244&gt;30,L244&lt;=40),"30 to 40",AND(L244&gt;40,L244&lt;=50),"40 to 50",AND(L244&gt;50,L244&lt;=75),"50 to 75",AND(L244&gt;75,L244&lt;=100),"75 to 100",AND(L244&gt;100,L244&lt;=150),"100 to 150",AND(L244&gt;150,L244&lt;=200),"150 to 200",AND(L244&gt;200,L244&lt;=250),"200 to 250",AND(L244&gt;250,L244&lt;=300),"250 to 300",AND(L244&gt;300,L244&lt;=400),"300 to 400",AND(L244&gt;400,L244&lt;=500),"400 to 500",L244&gt;500,"500+")</f>
        <v>40 to 50</v>
      </c>
      <c r="L244" s="9">
        <f>_xlfn.XLOOKUP($E244,'Raw Data'!$E:$E,'Raw Data'!L:L,"ERROR",0,1)</f>
        <v>49.15</v>
      </c>
      <c r="M244" s="14" t="str">
        <f t="array" ref="M244">_xlfn.IFS(AND(N244&gt;0,N244&lt;=5),"0 to 5",AND(N244&gt;5,N244&lt;=10),"5 to 10",AND(N244&gt;10,N244&lt;=15),"10 to 15",AND(N244&gt;15,N244&lt;=20),"15 to 20",AND(N244&gt;20,N244&lt;=30),"20 to 30",AND(N244&gt;30,N244&lt;=40),"30 to 40",AND(N244&gt;40,N244&lt;=50),"40 to 50",AND(N244&gt;50,N244&lt;=75),"50 to 75",AND(N244&gt;75,N244&lt;=100),"75 to 100",AND(N244&gt;100,N244&lt;=150),"100 to 150",AND(N244&gt;150,N244&lt;=200),"150 to 200",AND(N244&gt;200,N244&lt;=250),"200 to 250",AND(N244&gt;250,N244&lt;=300),"250 to 300",AND(N244&gt;300,N244&lt;=400),"300 to 400",AND(N244&gt;400,N244&lt;=500),"400 to 500",N244&gt;500,"500+")</f>
        <v>50 to 75</v>
      </c>
      <c r="N244" s="9">
        <f>_xlfn.XLOOKUP($E244,'Raw Data'!$E:$E,'Raw Data'!N:N,"ERROR",0,1)</f>
        <v>56.79</v>
      </c>
      <c r="O244" s="14" t="str">
        <f t="array" ref="O244">_xlfn.IFS(P244=0,"No Discount",AND(P244&gt;0,P244&lt;=0.02),"0% to 2%",AND(P244&gt;0.02,P244&lt;=0.04),"2% to 4%",AND(P244&gt;0.04,P244&lt;=0.06),"4% to 6%",AND(P244&gt;0.06,P244&lt;=0.08),"6% to 8%",AND(P244&gt;0.08,P244&lt;=0.1),"8% to 10%",AND(P244&gt;0.1,P244&lt;=0.15),"10% to 15%",AND(P244&gt;0.15,P244&lt;=0.2),"15% to 20%",AND(P244&gt;0.2,P244&lt;=0.25),"20% to 25%",AND(P244&gt;0.25,P244&lt;=0.3),"25% to 30%",AND(P244&gt;0.3,P244&lt;=0.4),"30% to 40%",AND(P244&gt;0.4,P244&lt;=0.5),"40% to 50%",AND(P244&gt;0.5,P244&lt;=0.75),"50% to 75%",AND(P244&gt;0.75,P244&lt;=1),"75% to 100%")</f>
        <v>10% to 15%</v>
      </c>
      <c r="P244" s="10">
        <f>_xlfn.XLOOKUP($E244,'Raw Data'!$E:$E,'Raw Data'!P:P,"ERROR",0,1)</f>
        <v>0.134530727240711</v>
      </c>
      <c r="Q244" s="9">
        <f>_xlfn.XLOOKUP($E244,'Raw Data'!$E:$E,'Raw Data'!Q:Q,"ERROR",0,1)</f>
        <v>7</v>
      </c>
      <c r="R244" s="9" t="str">
        <f>_xlfn.XLOOKUP($E244,'Raw Data'!$E:$E,'Raw Data'!R:R,"ERROR",0,1)</f>
        <v>oz</v>
      </c>
      <c r="S244" s="5" t="str">
        <f t="array" ref="S244">_xlfn.IFS(AND(T244&gt;0,T244&lt;=0.05),"0 to 0.05",AND(T244&gt;0.05,T244&lt;=0.1),"0.05 to 0.1",AND(T244&gt;0.1,T244&lt;=0.2),"0.1 to 0.2",AND(T244&gt;0.2,T244&lt;=0.3),"0.2 to 0.3",AND(T244&gt;0.3,T244&lt;=0.4),"0.3 to 0.4",AND(T244&gt;0.4,T244&lt;=0.5),"0.4 to 0.5",AND(T244&gt;0.5,T244&lt;=0.75),"0.5 to 0.75",AND(T244&gt;0.75,T244&lt;=1),"0.75 to 1",AND(T244&gt;1,T244&lt;=2),"1 to 2",AND(T244&gt;2,T244&lt;=3),"2 to 3",AND(T244&gt;3,T244&lt;=4),"3 to 4",AND(T244&gt;4,T244&lt;=5),"4 to 5",AND(T244&gt;5,T244&lt;=10),"5 to 10",T244&gt;10,"10+")</f>
        <v>0.2 to 0.3</v>
      </c>
      <c r="T244" s="10">
        <f>_xlfn.XLOOKUP($E244,'Raw Data'!$E:$E,'Raw Data'!T:T,"ERROR",0,1)</f>
        <v>0.237451084593459</v>
      </c>
      <c r="U244" s="15" t="str">
        <f t="array" ref="U244">_xlfn.IFS(AND(V244&gt;0,V244&lt;=0.05),"0 to 0.05",AND(V244&gt;0.05,V244&lt;=0.1),"0.05 to 0.1",AND(V244&gt;0.1,V244&lt;=0.2),"0.1 to 0.2",AND(V244&gt;0.2,V244&lt;=0.3),"0.2 to 0.3",AND(V244&gt;0.3,V244&lt;=0.4),"0.3 to 0.4",AND(V244&gt;0.4,V244&lt;=0.5),"0.4 to 0.5",AND(V244&gt;0.5,V244&lt;=0.75),"0.5 to 0.75",AND(V244&gt;0.75,V244&lt;=1),"0.75 to 1",AND(V244&gt;1,V244&lt;=2),"1 to 2",AND(V244&gt;2,V244&lt;=3),"2 to 3",AND(V244&gt;3,V244&lt;=4),"3 to 4",AND(V244&gt;4,V244&lt;=5),"4 to 5",AND(V244&gt;5,V244&lt;=10),"5 to 10",V244&gt;10,"10+")</f>
        <v>0.05 to 0.1</v>
      </c>
      <c r="V244" s="10">
        <f>_xlfn.XLOOKUP($E244,'Raw Data'!$E:$E,'Raw Data'!V:V,"ERROR",0,1)</f>
        <v>0.0740774916662641</v>
      </c>
      <c r="W244" s="15" t="str">
        <f t="array" ref="W244">_xlfn.IFS(AND(X244&gt;0,X244&lt;=0.05),"0 to 0.05",AND(X244&gt;0.05,X244&lt;=0.1),"0.05 to 0.1",AND(X244&gt;0.1,X244&lt;=0.2),"0.1 to 0.2",AND(X244&gt;0.2,X244&lt;=0.3),"0.2 to 0.3",AND(X244&gt;0.3,X244&lt;=0.4),"0.3 to 0.4",AND(X244&gt;0.4,X244&lt;=0.5),"0.4 to 0.5",AND(X244&gt;0.5,X244&lt;=0.75),"0.5 to 0.75",AND(X244&gt;0.75,X244&lt;=1),"0.75 to 1",AND(X244&gt;1,X244&lt;=2),"1 to 2",AND(X244&gt;2,X244&lt;=3),"2 to 3",AND(X244&gt;3,X244&lt;=4),"3 to 4",AND(X244&gt;4,X244&lt;=5),"4 to 5",AND(X244&gt;5,X244&lt;=10),"5 to 10",X244&gt;10,"10+")</f>
        <v>0.05 to 0.1</v>
      </c>
      <c r="X244" s="16">
        <f t="shared" si="8"/>
        <v>0.0641117928402338</v>
      </c>
      <c r="Y244" s="5" t="str">
        <f t="array" ref="Y244">_xlfn.IFS(AND(Z244&gt;0,Z244&lt;=1),"0 to 1",AND(Z244&gt;1,Z244&lt;=2),"1 to 2",AND(Z244&gt;2,Z244&lt;=4),"2 to 4",AND(Z244&gt;4,Z244&lt;=6),"4 to 6",AND(Z244&gt;6,Z244&lt;=8),"6 to 8",AND(Z244&gt;8,Z244&lt;=10),"8 to 10",AND(Z244&gt;10,Z244&lt;=15),"10 to 15",AND(Z244&gt;15,Z244&lt;=20),"15 to 20",AND(Z244&gt;20,Z244&lt;=25),"20 to 25",AND(Z244&gt;25,Z244&lt;=30),"25 to 30",AND(Z244&gt;30,Z244&lt;=40),"30 to 40",AND(Z244&gt;40,Z244&lt;=50),"40 to 50",Z244&gt;50,"50+")</f>
        <v>6 to 8</v>
      </c>
      <c r="Z244" s="9">
        <f>_xlfn.XLOOKUP($E244,'Raw Data'!$E:$E,'Raw Data'!Z:Z,"ERROR",0,1)</f>
        <v>7</v>
      </c>
      <c r="AA244" s="9" t="str">
        <f>_xlfn.XLOOKUP($E244,'Raw Data'!$E:$E,'Raw Data'!AA:AA,"ERROR",0,1)</f>
        <v>oz</v>
      </c>
    </row>
    <row r="245" hidden="1" spans="1:27">
      <c r="A245" s="5" t="str">
        <f>_xlfn.XLOOKUP($E245,'Raw Data'!$E:$E,'Raw Data'!A:A,"ERROR",0,1)</f>
        <v>AE</v>
      </c>
      <c r="B245" s="5" t="str">
        <f>_xlfn.XLOOKUP($E245,'Raw Data'!$E:$E,'Raw Data'!B:B,"ERROR",0,1)</f>
        <v>Hair Mousses</v>
      </c>
      <c r="C245" s="5" t="str">
        <f>_xlfn.XLOOKUP($E245,'Raw Data'!$E:$E,'Raw Data'!C:C,"ERROR",0,1)</f>
        <v>curls</v>
      </c>
      <c r="D245" s="5" t="str">
        <f>_xlfn.XLOOKUP($E245,'Raw Data'!$E:$E,'Raw Data'!D:D,"ERROR",0,1)</f>
        <v>www.amazon.ae/dp/B07FLGHCX1</v>
      </c>
      <c r="E245" s="5" t="s">
        <v>444</v>
      </c>
      <c r="F245" s="9" t="str">
        <f>_xlfn.XLOOKUP($E245,'Raw Data'!$E:$E,'Raw Data'!F:F,"ERROR",0,1)</f>
        <v>CURLS Blueberry Bliss Repair &amp; Grow Curl Sculpting Mousse - Textured and Curly Hair - Hair Growth and Refresh Dry Scalp, 5.75oz</v>
      </c>
      <c r="G245" s="10">
        <f>_xlfn.XLOOKUP($E245,'Raw Data'!$E:$E,'Raw Data'!G:G,"ERROR",0,1)</f>
        <v>3</v>
      </c>
      <c r="H245" s="9">
        <f>_xlfn.XLOOKUP($E245,'Raw Data'!$E:$E,'Raw Data'!H:H,"ERROR",0,1)</f>
        <v>140.7</v>
      </c>
      <c r="I245" s="9">
        <f>_xlfn.XLOOKUP($E245,'Raw Data'!$E:$E,'Raw Data'!I:I,"ERROR",0,1)</f>
        <v>0.000188372129825269</v>
      </c>
      <c r="J245" s="9" t="str">
        <f>_xlfn.XLOOKUP($E245,'Raw Data'!$E:$E,'Raw Data'!J:J,"ERROR",0,1)</f>
        <v>No</v>
      </c>
      <c r="K245" s="14" t="str">
        <f t="array" ref="K245">_xlfn.IFS(AND(L245&gt;0,L245&lt;=5),"0 to 5",AND(L245&gt;5,L245&lt;=10),"5 to 10",AND(L245&gt;10,L245&lt;=15),"10 to 15",AND(L245&gt;15,L245&lt;=20),"15 to 20",AND(L245&gt;20,L245&lt;=30),"20 to 30",AND(L245&gt;30,L245&lt;=40),"30 to 40",AND(L245&gt;40,L245&lt;=50),"40 to 50",AND(L245&gt;50,L245&lt;=75),"50 to 75",AND(L245&gt;75,L245&lt;=100),"75 to 100",AND(L245&gt;100,L245&lt;=150),"100 to 150",AND(L245&gt;150,L245&lt;=200),"150 to 200",AND(L245&gt;200,L245&lt;=250),"200 to 250",AND(L245&gt;250,L245&lt;=300),"250 to 300",AND(L245&gt;300,L245&lt;=400),"300 to 400",AND(L245&gt;400,L245&lt;=500),"400 to 500",L245&gt;500,"500+")</f>
        <v>50 to 75</v>
      </c>
      <c r="L245" s="9">
        <f>_xlfn.XLOOKUP($E245,'Raw Data'!$E:$E,'Raw Data'!L:L,"ERROR",0,1)</f>
        <v>63.24</v>
      </c>
      <c r="M245" s="14" t="str">
        <f t="array" ref="M245">_xlfn.IFS(AND(N245&gt;0,N245&lt;=5),"0 to 5",AND(N245&gt;5,N245&lt;=10),"5 to 10",AND(N245&gt;10,N245&lt;=15),"10 to 15",AND(N245&gt;15,N245&lt;=20),"15 to 20",AND(N245&gt;20,N245&lt;=30),"20 to 30",AND(N245&gt;30,N245&lt;=40),"30 to 40",AND(N245&gt;40,N245&lt;=50),"40 to 50",AND(N245&gt;50,N245&lt;=75),"50 to 75",AND(N245&gt;75,N245&lt;=100),"75 to 100",AND(N245&gt;100,N245&lt;=150),"100 to 150",AND(N245&gt;150,N245&lt;=200),"150 to 200",AND(N245&gt;200,N245&lt;=250),"200 to 250",AND(N245&gt;250,N245&lt;=300),"250 to 300",AND(N245&gt;300,N245&lt;=400),"300 to 400",AND(N245&gt;400,N245&lt;=500),"400 to 500",N245&gt;500,"500+")</f>
        <v>50 to 75</v>
      </c>
      <c r="N245" s="9">
        <f>_xlfn.XLOOKUP($E245,'Raw Data'!$E:$E,'Raw Data'!N:N,"ERROR",0,1)</f>
        <v>67.03</v>
      </c>
      <c r="O245" s="14" t="str">
        <f t="array" ref="O245">_xlfn.IFS(P245=0,"No Discount",AND(P245&gt;0,P245&lt;=0.02),"0% to 2%",AND(P245&gt;0.02,P245&lt;=0.04),"2% to 4%",AND(P245&gt;0.04,P245&lt;=0.06),"4% to 6%",AND(P245&gt;0.06,P245&lt;=0.08),"6% to 8%",AND(P245&gt;0.08,P245&lt;=0.1),"8% to 10%",AND(P245&gt;0.1,P245&lt;=0.15),"10% to 15%",AND(P245&gt;0.15,P245&lt;=0.2),"15% to 20%",AND(P245&gt;0.2,P245&lt;=0.25),"20% to 25%",AND(P245&gt;0.25,P245&lt;=0.3),"25% to 30%",AND(P245&gt;0.3,P245&lt;=0.4),"30% to 40%",AND(P245&gt;0.4,P245&lt;=0.5),"40% to 50%",AND(P245&gt;0.5,P245&lt;=0.75),"50% to 75%",AND(P245&gt;0.75,P245&lt;=1),"75% to 100%")</f>
        <v>4% to 6%</v>
      </c>
      <c r="P245" s="10">
        <f>_xlfn.XLOOKUP($E245,'Raw Data'!$E:$E,'Raw Data'!P:P,"ERROR",0,1)</f>
        <v>0.0565418469342086</v>
      </c>
      <c r="Q245" s="9">
        <f>_xlfn.XLOOKUP($E245,'Raw Data'!$E:$E,'Raw Data'!Q:Q,"ERROR",0,1)</f>
        <v>5.75</v>
      </c>
      <c r="R245" s="9" t="str">
        <f>_xlfn.XLOOKUP($E245,'Raw Data'!$E:$E,'Raw Data'!R:R,"ERROR",0,1)</f>
        <v>oz</v>
      </c>
      <c r="S245" s="5" t="str">
        <f t="array" ref="S245">_xlfn.IFS(AND(T245&gt;0,T245&lt;=0.05),"0 to 0.05",AND(T245&gt;0.05,T245&lt;=0.1),"0.05 to 0.1",AND(T245&gt;0.1,T245&lt;=0.2),"0.1 to 0.2",AND(T245&gt;0.2,T245&lt;=0.3),"0.2 to 0.3",AND(T245&gt;0.3,T245&lt;=0.4),"0.3 to 0.4",AND(T245&gt;0.4,T245&lt;=0.5),"0.4 to 0.5",AND(T245&gt;0.5,T245&lt;=0.75),"0.5 to 0.75",AND(T245&gt;0.75,T245&lt;=1),"0.75 to 1",AND(T245&gt;1,T245&lt;=2),"1 to 2",AND(T245&gt;2,T245&lt;=3),"2 to 3",AND(T245&gt;3,T245&lt;=4),"3 to 4",AND(T245&gt;4,T245&lt;=5),"4 to 5",AND(T245&gt;5,T245&lt;=10),"5 to 10",T245&gt;10,"10+")</f>
        <v>0.3 to 0.4</v>
      </c>
      <c r="T245" s="10">
        <f>_xlfn.XLOOKUP($E245,'Raw Data'!$E:$E,'Raw Data'!T:T,"ERROR",0,1)</f>
        <v>0.371939833262266</v>
      </c>
      <c r="U245" s="15" t="str">
        <f t="array" ref="U245">_xlfn.IFS(AND(V245&gt;0,V245&lt;=0.05),"0 to 0.05",AND(V245&gt;0.05,V245&lt;=0.1),"0.05 to 0.1",AND(V245&gt;0.1,V245&lt;=0.2),"0.1 to 0.2",AND(V245&gt;0.2,V245&lt;=0.3),"0.2 to 0.3",AND(V245&gt;0.3,V245&lt;=0.4),"0.3 to 0.4",AND(V245&gt;0.4,V245&lt;=0.5),"0.4 to 0.5",AND(V245&gt;0.5,V245&lt;=0.75),"0.5 to 0.75",AND(V245&gt;0.75,V245&lt;=1),"0.75 to 1",AND(V245&gt;1,V245&lt;=2),"1 to 2",AND(V245&gt;2,V245&lt;=3),"2 to 3",AND(V245&gt;3,V245&lt;=4),"3 to 4",AND(V245&gt;4,V245&lt;=5),"4 to 5",AND(V245&gt;5,V245&lt;=10),"5 to 10",V245&gt;10,"10+")</f>
        <v>0.1 to 0.2</v>
      </c>
      <c r="V245" s="10">
        <f>_xlfn.XLOOKUP($E245,'Raw Data'!$E:$E,'Raw Data'!V:V,"ERROR",0,1)</f>
        <v>0.106442193174634</v>
      </c>
      <c r="W245" s="15" t="str">
        <f t="array" ref="W245">_xlfn.IFS(AND(X245&gt;0,X245&lt;=0.05),"0 to 0.05",AND(X245&gt;0.05,X245&lt;=0.1),"0.05 to 0.1",AND(X245&gt;0.1,X245&lt;=0.2),"0.1 to 0.2",AND(X245&gt;0.2,X245&lt;=0.3),"0.2 to 0.3",AND(X245&gt;0.3,X245&lt;=0.4),"0.3 to 0.4",AND(X245&gt;0.4,X245&lt;=0.5),"0.4 to 0.5",AND(X245&gt;0.5,X245&lt;=0.75),"0.5 to 0.75",AND(X245&gt;0.75,X245&lt;=1),"0.75 to 1",AND(X245&gt;1,X245&lt;=2),"1 to 2",AND(X245&gt;2,X245&lt;=3),"2 to 3",AND(X245&gt;3,X245&lt;=4),"3 to 4",AND(X245&gt;4,X245&lt;=5),"4 to 5",AND(X245&gt;5,X245&lt;=10),"5 to 10",X245&gt;10,"10+")</f>
        <v>0.1 to 0.2</v>
      </c>
      <c r="X245" s="16">
        <f t="shared" si="8"/>
        <v>0.100423754980812</v>
      </c>
      <c r="Y245" s="5" t="str">
        <f t="array" ref="Y245">_xlfn.IFS(AND(Z245&gt;0,Z245&lt;=1),"0 to 1",AND(Z245&gt;1,Z245&lt;=2),"1 to 2",AND(Z245&gt;2,Z245&lt;=4),"2 to 4",AND(Z245&gt;4,Z245&lt;=6),"4 to 6",AND(Z245&gt;6,Z245&lt;=8),"6 to 8",AND(Z245&gt;8,Z245&lt;=10),"8 to 10",AND(Z245&gt;10,Z245&lt;=15),"10 to 15",AND(Z245&gt;15,Z245&lt;=20),"15 to 20",AND(Z245&gt;20,Z245&lt;=25),"20 to 25",AND(Z245&gt;25,Z245&lt;=30),"25 to 30",AND(Z245&gt;30,Z245&lt;=40),"30 to 40",AND(Z245&gt;40,Z245&lt;=50),"40 to 50",Z245&gt;50,"50+")</f>
        <v>4 to 6</v>
      </c>
      <c r="Z245" s="9">
        <f>_xlfn.XLOOKUP($E245,'Raw Data'!$E:$E,'Raw Data'!Z:Z,"ERROR",0,1)</f>
        <v>5.75</v>
      </c>
      <c r="AA245" s="9" t="str">
        <f>_xlfn.XLOOKUP($E245,'Raw Data'!$E:$E,'Raw Data'!AA:AA,"ERROR",0,1)</f>
        <v>oz</v>
      </c>
    </row>
    <row r="246" hidden="1" spans="1:27">
      <c r="A246" s="5" t="str">
        <f>_xlfn.XLOOKUP($E246,'Raw Data'!$E:$E,'Raw Data'!A:A,"ERROR",0,1)</f>
        <v>AE</v>
      </c>
      <c r="B246" s="5" t="str">
        <f>_xlfn.XLOOKUP($E246,'Raw Data'!$E:$E,'Raw Data'!B:B,"ERROR",0,1)</f>
        <v>Hair Mousses</v>
      </c>
      <c r="C246" s="5" t="str">
        <f>_xlfn.XLOOKUP($E246,'Raw Data'!$E:$E,'Raw Data'!C:C,"ERROR",0,1)</f>
        <v>orofluido</v>
      </c>
      <c r="D246" s="5" t="str">
        <f>_xlfn.XLOOKUP($E246,'Raw Data'!$E:$E,'Raw Data'!D:D,"ERROR",0,1)</f>
        <v>www.amazon.ae/dp/B004FET2QU</v>
      </c>
      <c r="E246" s="5" t="s">
        <v>445</v>
      </c>
      <c r="F246" s="9" t="str">
        <f>_xlfn.XLOOKUP($E246,'Raw Data'!$E:$E,'Raw Data'!F:F,"ERROR",0,1)</f>
        <v>Orofluido Control Frizzing Beauty Elixir 3.38 oz/100ml</v>
      </c>
      <c r="G246" s="10">
        <f>_xlfn.XLOOKUP($E246,'Raw Data'!$E:$E,'Raw Data'!G:G,"ERROR",0,1)</f>
        <v>1</v>
      </c>
      <c r="H246" s="9">
        <f>_xlfn.XLOOKUP($E246,'Raw Data'!$E:$E,'Raw Data'!H:H,"ERROR",0,1)</f>
        <v>138.93</v>
      </c>
      <c r="I246" s="9">
        <f>_xlfn.XLOOKUP($E246,'Raw Data'!$E:$E,'Raw Data'!I:I,"ERROR",0,1)</f>
        <v>0.000186002416464993</v>
      </c>
      <c r="J246" s="9" t="str">
        <f>_xlfn.XLOOKUP($E246,'Raw Data'!$E:$E,'Raw Data'!J:J,"ERROR",0,1)</f>
        <v>No</v>
      </c>
      <c r="K246" s="14" t="str">
        <f t="array" ref="K246">_xlfn.IFS(AND(L246&gt;0,L246&lt;=5),"0 to 5",AND(L246&gt;5,L246&lt;=10),"5 to 10",AND(L246&gt;10,L246&lt;=15),"10 to 15",AND(L246&gt;15,L246&lt;=20),"15 to 20",AND(L246&gt;20,L246&lt;=30),"20 to 30",AND(L246&gt;30,L246&lt;=40),"30 to 40",AND(L246&gt;40,L246&lt;=50),"40 to 50",AND(L246&gt;50,L246&lt;=75),"50 to 75",AND(L246&gt;75,L246&lt;=100),"75 to 100",AND(L246&gt;100,L246&lt;=150),"100 to 150",AND(L246&gt;150,L246&lt;=200),"150 to 200",AND(L246&gt;200,L246&lt;=250),"200 to 250",AND(L246&gt;250,L246&lt;=300),"250 to 300",AND(L246&gt;300,L246&lt;=400),"300 to 400",AND(L246&gt;400,L246&lt;=500),"400 to 500",L246&gt;500,"500+")</f>
        <v>100 to 150</v>
      </c>
      <c r="L246" s="9">
        <f>_xlfn.XLOOKUP($E246,'Raw Data'!$E:$E,'Raw Data'!L:L,"ERROR",0,1)</f>
        <v>110</v>
      </c>
      <c r="M246" s="14" t="str">
        <f t="array" ref="M246">_xlfn.IFS(AND(N246&gt;0,N246&lt;=5),"0 to 5",AND(N246&gt;5,N246&lt;=10),"5 to 10",AND(N246&gt;10,N246&lt;=15),"10 to 15",AND(N246&gt;15,N246&lt;=20),"15 to 20",AND(N246&gt;20,N246&lt;=30),"20 to 30",AND(N246&gt;30,N246&lt;=40),"30 to 40",AND(N246&gt;40,N246&lt;=50),"40 to 50",AND(N246&gt;50,N246&lt;=75),"50 to 75",AND(N246&gt;75,N246&lt;=100),"75 to 100",AND(N246&gt;100,N246&lt;=150),"100 to 150",AND(N246&gt;150,N246&lt;=200),"150 to 200",AND(N246&gt;200,N246&lt;=250),"200 to 250",AND(N246&gt;250,N246&lt;=300),"250 to 300",AND(N246&gt;300,N246&lt;=400),"300 to 400",AND(N246&gt;400,N246&lt;=500),"400 to 500",N246&gt;500,"500+")</f>
        <v>100 to 150</v>
      </c>
      <c r="N246" s="9">
        <f>_xlfn.XLOOKUP($E246,'Raw Data'!$E:$E,'Raw Data'!N:N,"ERROR",0,1)</f>
        <v>110</v>
      </c>
      <c r="O246" s="14" t="str">
        <f t="array" ref="O246">_xlfn.IFS(P246=0,"No Discount",AND(P246&gt;0,P246&lt;=0.02),"0% to 2%",AND(P246&gt;0.02,P246&lt;=0.04),"2% to 4%",AND(P246&gt;0.04,P246&lt;=0.06),"4% to 6%",AND(P246&gt;0.06,P246&lt;=0.08),"6% to 8%",AND(P246&gt;0.08,P246&lt;=0.1),"8% to 10%",AND(P246&gt;0.1,P246&lt;=0.15),"10% to 15%",AND(P246&gt;0.15,P246&lt;=0.2),"15% to 20%",AND(P246&gt;0.2,P246&lt;=0.25),"20% to 25%",AND(P246&gt;0.25,P246&lt;=0.3),"25% to 30%",AND(P246&gt;0.3,P246&lt;=0.4),"30% to 40%",AND(P246&gt;0.4,P246&lt;=0.5),"40% to 50%",AND(P246&gt;0.5,P246&lt;=0.75),"50% to 75%",AND(P246&gt;0.75,P246&lt;=1),"75% to 100%")</f>
        <v>No Discount</v>
      </c>
      <c r="P246" s="10">
        <f>_xlfn.XLOOKUP($E246,'Raw Data'!$E:$E,'Raw Data'!P:P,"ERROR",0,1)</f>
        <v>0</v>
      </c>
      <c r="Q246" s="9">
        <f>_xlfn.XLOOKUP($E246,'Raw Data'!$E:$E,'Raw Data'!Q:Q,"ERROR",0,1)</f>
        <v>3.38</v>
      </c>
      <c r="R246" s="9" t="str">
        <f>_xlfn.XLOOKUP($E246,'Raw Data'!$E:$E,'Raw Data'!R:R,"ERROR",0,1)</f>
        <v>oz</v>
      </c>
      <c r="S246" s="5" t="str">
        <f t="array" ref="S246">_xlfn.IFS(AND(T246&gt;0,T246&lt;=0.05),"0 to 0.05",AND(T246&gt;0.05,T246&lt;=0.1),"0.05 to 0.1",AND(T246&gt;0.1,T246&lt;=0.2),"0.1 to 0.2",AND(T246&gt;0.2,T246&lt;=0.3),"0.2 to 0.3",AND(T246&gt;0.3,T246&lt;=0.4),"0.3 to 0.4",AND(T246&gt;0.4,T246&lt;=0.5),"0.4 to 0.5",AND(T246&gt;0.5,T246&lt;=0.75),"0.5 to 0.75",AND(T246&gt;0.75,T246&lt;=1),"0.75 to 1",AND(T246&gt;1,T246&lt;=2),"1 to 2",AND(T246&gt;2,T246&lt;=3),"2 to 3",AND(T246&gt;3,T246&lt;=4),"3 to 4",AND(T246&gt;4,T246&lt;=5),"4 to 5",AND(T246&gt;5,T246&lt;=10),"5 to 10",T246&gt;10,"10+")</f>
        <v>1 to 2</v>
      </c>
      <c r="T246" s="10">
        <f>_xlfn.XLOOKUP($E246,'Raw Data'!$E:$E,'Raw Data'!T:T,"ERROR",0,1)</f>
        <v>1.10058771383919</v>
      </c>
      <c r="U246" s="15" t="str">
        <f t="array" ref="U246">_xlfn.IFS(AND(V246&gt;0,V246&lt;=0.05),"0 to 0.05",AND(V246&gt;0.05,V246&lt;=0.1),"0.05 to 0.1",AND(V246&gt;0.1,V246&lt;=0.2),"0.1 to 0.2",AND(V246&gt;0.2,V246&lt;=0.3),"0.2 to 0.3",AND(V246&gt;0.3,V246&lt;=0.4),"0.3 to 0.4",AND(V246&gt;0.4,V246&lt;=0.5),"0.4 to 0.5",AND(V246&gt;0.5,V246&lt;=0.75),"0.5 to 0.75",AND(V246&gt;0.75,V246&lt;=1),"0.75 to 1",AND(V246&gt;1,V246&lt;=2),"1 to 2",AND(V246&gt;2,V246&lt;=3),"2 to 3",AND(V246&gt;3,V246&lt;=4),"3 to 4",AND(V246&gt;4,V246&lt;=5),"4 to 5",AND(V246&gt;5,V246&lt;=10),"5 to 10",V246&gt;10,"10+")</f>
        <v>0.2 to 0.3</v>
      </c>
      <c r="V246" s="10">
        <f>_xlfn.XLOOKUP($E246,'Raw Data'!$E:$E,'Raw Data'!V:V,"ERROR",0,1)</f>
        <v>0.297158682736581</v>
      </c>
      <c r="W246" s="15" t="str">
        <f t="array" ref="W246">_xlfn.IFS(AND(X246&gt;0,X246&lt;=0.05),"0 to 0.05",AND(X246&gt;0.05,X246&lt;=0.1),"0.05 to 0.1",AND(X246&gt;0.1,X246&lt;=0.2),"0.1 to 0.2",AND(X246&gt;0.2,X246&lt;=0.3),"0.2 to 0.3",AND(X246&gt;0.3,X246&lt;=0.4),"0.3 to 0.4",AND(X246&gt;0.4,X246&lt;=0.5),"0.4 to 0.5",AND(X246&gt;0.5,X246&lt;=0.75),"0.5 to 0.75",AND(X246&gt;0.75,X246&lt;=1),"0.75 to 1",AND(X246&gt;1,X246&lt;=2),"1 to 2",AND(X246&gt;2,X246&lt;=3),"2 to 3",AND(X246&gt;3,X246&lt;=4),"3 to 4",AND(X246&gt;4,X246&lt;=5),"4 to 5",AND(X246&gt;5,X246&lt;=10),"5 to 10",X246&gt;10,"10+")</f>
        <v>0.2 to 0.3</v>
      </c>
      <c r="X246" s="16">
        <f t="shared" si="8"/>
        <v>0.297158682736581</v>
      </c>
      <c r="Y246" s="5" t="str">
        <f t="array" ref="Y246">_xlfn.IFS(AND(Z246&gt;0,Z246&lt;=1),"0 to 1",AND(Z246&gt;1,Z246&lt;=2),"1 to 2",AND(Z246&gt;2,Z246&lt;=4),"2 to 4",AND(Z246&gt;4,Z246&lt;=6),"4 to 6",AND(Z246&gt;6,Z246&lt;=8),"6 to 8",AND(Z246&gt;8,Z246&lt;=10),"8 to 10",AND(Z246&gt;10,Z246&lt;=15),"10 to 15",AND(Z246&gt;15,Z246&lt;=20),"15 to 20",AND(Z246&gt;20,Z246&lt;=25),"20 to 25",AND(Z246&gt;25,Z246&lt;=30),"25 to 30",AND(Z246&gt;30,Z246&lt;=40),"30 to 40",AND(Z246&gt;40,Z246&lt;=50),"40 to 50",Z246&gt;50,"50+")</f>
        <v>2 to 4</v>
      </c>
      <c r="Z246" s="9">
        <f>_xlfn.XLOOKUP($E246,'Raw Data'!$E:$E,'Raw Data'!Z:Z,"ERROR",0,1)</f>
        <v>3.38</v>
      </c>
      <c r="AA246" s="9" t="str">
        <f>_xlfn.XLOOKUP($E246,'Raw Data'!$E:$E,'Raw Data'!AA:AA,"ERROR",0,1)</f>
        <v>oz</v>
      </c>
    </row>
    <row r="247" hidden="1" spans="1:27">
      <c r="A247" s="5" t="str">
        <f>_xlfn.XLOOKUP($E247,'Raw Data'!$E:$E,'Raw Data'!A:A,"ERROR",0,1)</f>
        <v>AE</v>
      </c>
      <c r="B247" s="5" t="str">
        <f>_xlfn.XLOOKUP($E247,'Raw Data'!$E:$E,'Raw Data'!B:B,"ERROR",0,1)</f>
        <v>Hair Mousses</v>
      </c>
      <c r="C247" s="5" t="str">
        <f>_xlfn.XLOOKUP($E247,'Raw Data'!$E:$E,'Raw Data'!C:C,"ERROR",0,1)</f>
        <v>shea moisture</v>
      </c>
      <c r="D247" s="5" t="str">
        <f>_xlfn.XLOOKUP($E247,'Raw Data'!$E:$E,'Raw Data'!D:D,"ERROR",0,1)</f>
        <v>www.amazon.ae/dp/B07RHVZSDZ</v>
      </c>
      <c r="E247" s="5" t="s">
        <v>446</v>
      </c>
      <c r="F247" s="9" t="str">
        <f>_xlfn.XLOOKUP($E247,'Raw Data'!$E:$E,'Raw Data'!F:F,"ERROR",0,1)</f>
        <v>Shea Moisture Coconut &amp; Hibiscus Frizz-Free Curl Mousse For Unisex, 7.5 Oz. Mousse (Pack of 2)</v>
      </c>
      <c r="G247" s="10">
        <f>_xlfn.XLOOKUP($E247,'Raw Data'!$E:$E,'Raw Data'!G:G,"ERROR",0,1)</f>
        <v>1</v>
      </c>
      <c r="H247" s="9">
        <f>_xlfn.XLOOKUP($E247,'Raw Data'!$E:$E,'Raw Data'!H:H,"ERROR",0,1)</f>
        <v>128.44</v>
      </c>
      <c r="I247" s="9">
        <f>_xlfn.XLOOKUP($E247,'Raw Data'!$E:$E,'Raw Data'!I:I,"ERROR",0,1)</f>
        <v>0.000171958183047317</v>
      </c>
      <c r="J247" s="9" t="str">
        <f>_xlfn.XLOOKUP($E247,'Raw Data'!$E:$E,'Raw Data'!J:J,"ERROR",0,1)</f>
        <v>No</v>
      </c>
      <c r="K247" s="14" t="str">
        <f t="array" ref="K247">_xlfn.IFS(AND(L247&gt;0,L247&lt;=5),"0 to 5",AND(L247&gt;5,L247&lt;=10),"5 to 10",AND(L247&gt;10,L247&lt;=15),"10 to 15",AND(L247&gt;15,L247&lt;=20),"15 to 20",AND(L247&gt;20,L247&lt;=30),"20 to 30",AND(L247&gt;30,L247&lt;=40),"30 to 40",AND(L247&gt;40,L247&lt;=50),"40 to 50",AND(L247&gt;50,L247&lt;=75),"50 to 75",AND(L247&gt;75,L247&lt;=100),"75 to 100",AND(L247&gt;100,L247&lt;=150),"100 to 150",AND(L247&gt;150,L247&lt;=200),"150 to 200",AND(L247&gt;200,L247&lt;=250),"200 to 250",AND(L247&gt;250,L247&lt;=300),"250 to 300",AND(L247&gt;300,L247&lt;=400),"300 to 400",AND(L247&gt;400,L247&lt;=500),"400 to 500",L247&gt;500,"500+")</f>
        <v>100 to 150</v>
      </c>
      <c r="L247" s="9">
        <f>_xlfn.XLOOKUP($E247,'Raw Data'!$E:$E,'Raw Data'!L:L,"ERROR",0,1)</f>
        <v>101.6</v>
      </c>
      <c r="M247" s="14" t="str">
        <f t="array" ref="M247">_xlfn.IFS(AND(N247&gt;0,N247&lt;=5),"0 to 5",AND(N247&gt;5,N247&lt;=10),"5 to 10",AND(N247&gt;10,N247&lt;=15),"10 to 15",AND(N247&gt;15,N247&lt;=20),"15 to 20",AND(N247&gt;20,N247&lt;=30),"20 to 30",AND(N247&gt;30,N247&lt;=40),"30 to 40",AND(N247&gt;40,N247&lt;=50),"40 to 50",AND(N247&gt;50,N247&lt;=75),"50 to 75",AND(N247&gt;75,N247&lt;=100),"75 to 100",AND(N247&gt;100,N247&lt;=150),"100 to 150",AND(N247&gt;150,N247&lt;=200),"150 to 200",AND(N247&gt;200,N247&lt;=250),"200 to 250",AND(N247&gt;250,N247&lt;=300),"250 to 300",AND(N247&gt;300,N247&lt;=400),"300 to 400",AND(N247&gt;400,N247&lt;=500),"400 to 500",N247&gt;500,"500+")</f>
        <v>100 to 150</v>
      </c>
      <c r="N247" s="9">
        <f>_xlfn.XLOOKUP($E247,'Raw Data'!$E:$E,'Raw Data'!N:N,"ERROR",0,1)</f>
        <v>101.6</v>
      </c>
      <c r="O247" s="14" t="str">
        <f t="array" ref="O247">_xlfn.IFS(P247=0,"No Discount",AND(P247&gt;0,P247&lt;=0.02),"0% to 2%",AND(P247&gt;0.02,P247&lt;=0.04),"2% to 4%",AND(P247&gt;0.04,P247&lt;=0.06),"4% to 6%",AND(P247&gt;0.06,P247&lt;=0.08),"6% to 8%",AND(P247&gt;0.08,P247&lt;=0.1),"8% to 10%",AND(P247&gt;0.1,P247&lt;=0.15),"10% to 15%",AND(P247&gt;0.15,P247&lt;=0.2),"15% to 20%",AND(P247&gt;0.2,P247&lt;=0.25),"20% to 25%",AND(P247&gt;0.25,P247&lt;=0.3),"25% to 30%",AND(P247&gt;0.3,P247&lt;=0.4),"30% to 40%",AND(P247&gt;0.4,P247&lt;=0.5),"40% to 50%",AND(P247&gt;0.5,P247&lt;=0.75),"50% to 75%",AND(P247&gt;0.75,P247&lt;=1),"75% to 100%")</f>
        <v>No Discount</v>
      </c>
      <c r="P247" s="10">
        <f>_xlfn.XLOOKUP($E247,'Raw Data'!$E:$E,'Raw Data'!P:P,"ERROR",0,1)</f>
        <v>0</v>
      </c>
      <c r="Q247" s="9">
        <f>_xlfn.XLOOKUP($E247,'Raw Data'!$E:$E,'Raw Data'!Q:Q,"ERROR",0,1)</f>
        <v>15</v>
      </c>
      <c r="R247" s="9" t="str">
        <f>_xlfn.XLOOKUP($E247,'Raw Data'!$E:$E,'Raw Data'!R:R,"ERROR",0,1)</f>
        <v>oz</v>
      </c>
      <c r="S247" s="5" t="str">
        <f t="array" ref="S247">_xlfn.IFS(AND(T247&gt;0,T247&lt;=0.05),"0 to 0.05",AND(T247&gt;0.05,T247&lt;=0.1),"0.05 to 0.1",AND(T247&gt;0.1,T247&lt;=0.2),"0.1 to 0.2",AND(T247&gt;0.2,T247&lt;=0.3),"0.2 to 0.3",AND(T247&gt;0.3,T247&lt;=0.4),"0.3 to 0.4",AND(T247&gt;0.4,T247&lt;=0.5),"0.4 to 0.5",AND(T247&gt;0.5,T247&lt;=0.75),"0.5 to 0.75",AND(T247&gt;0.75,T247&lt;=1),"0.75 to 1",AND(T247&gt;1,T247&lt;=2),"1 to 2",AND(T247&gt;2,T247&lt;=3),"2 to 3",AND(T247&gt;3,T247&lt;=4),"3 to 4",AND(T247&gt;4,T247&lt;=5),"4 to 5",AND(T247&gt;5,T247&lt;=10),"5 to 10",T247&gt;10,"10+")</f>
        <v>0.2 to 0.3</v>
      </c>
      <c r="T247" s="10">
        <f>_xlfn.XLOOKUP($E247,'Raw Data'!$E:$E,'Raw Data'!T:T,"ERROR",0,1)</f>
        <v>0.229060985232781</v>
      </c>
      <c r="U247" s="15" t="str">
        <f t="array" ref="U247">_xlfn.IFS(AND(V247&gt;0,V247&lt;=0.05),"0 to 0.05",AND(V247&gt;0.05,V247&lt;=0.1),"0.05 to 0.1",AND(V247&gt;0.1,V247&lt;=0.2),"0.1 to 0.2",AND(V247&gt;0.2,V247&lt;=0.3),"0.2 to 0.3",AND(V247&gt;0.3,V247&lt;=0.4),"0.3 to 0.4",AND(V247&gt;0.4,V247&lt;=0.5),"0.4 to 0.5",AND(V247&gt;0.5,V247&lt;=0.75),"0.5 to 0.75",AND(V247&gt;0.75,V247&lt;=1),"0.75 to 1",AND(V247&gt;1,V247&lt;=2),"1 to 2",AND(V247&gt;2,V247&lt;=3),"2 to 3",AND(V247&gt;3,V247&lt;=4),"3 to 4",AND(V247&gt;4,V247&lt;=5),"4 to 5",AND(V247&gt;5,V247&lt;=10),"5 to 10",V247&gt;10,"10+")</f>
        <v>0.05 to 0.1</v>
      </c>
      <c r="V247" s="10">
        <f>_xlfn.XLOOKUP($E247,'Raw Data'!$E:$E,'Raw Data'!V:V,"ERROR",0,1)</f>
        <v>0.0618464660128509</v>
      </c>
      <c r="W247" s="15" t="str">
        <f t="array" ref="W247">_xlfn.IFS(AND(X247&gt;0,X247&lt;=0.05),"0 to 0.05",AND(X247&gt;0.05,X247&lt;=0.1),"0.05 to 0.1",AND(X247&gt;0.1,X247&lt;=0.2),"0.1 to 0.2",AND(X247&gt;0.2,X247&lt;=0.3),"0.2 to 0.3",AND(X247&gt;0.3,X247&lt;=0.4),"0.3 to 0.4",AND(X247&gt;0.4,X247&lt;=0.5),"0.4 to 0.5",AND(X247&gt;0.5,X247&lt;=0.75),"0.5 to 0.75",AND(X247&gt;0.75,X247&lt;=1),"0.75 to 1",AND(X247&gt;1,X247&lt;=2),"1 to 2",AND(X247&gt;2,X247&lt;=3),"2 to 3",AND(X247&gt;3,X247&lt;=4),"3 to 4",AND(X247&gt;4,X247&lt;=5),"4 to 5",AND(X247&gt;5,X247&lt;=10),"5 to 10",X247&gt;10,"10+")</f>
        <v>0.05 to 0.1</v>
      </c>
      <c r="X247" s="16">
        <f t="shared" si="8"/>
        <v>0.0618464660128509</v>
      </c>
      <c r="Y247" s="5" t="str">
        <f t="array" ref="Y247">_xlfn.IFS(AND(Z247&gt;0,Z247&lt;=1),"0 to 1",AND(Z247&gt;1,Z247&lt;=2),"1 to 2",AND(Z247&gt;2,Z247&lt;=4),"2 to 4",AND(Z247&gt;4,Z247&lt;=6),"4 to 6",AND(Z247&gt;6,Z247&lt;=8),"6 to 8",AND(Z247&gt;8,Z247&lt;=10),"8 to 10",AND(Z247&gt;10,Z247&lt;=15),"10 to 15",AND(Z247&gt;15,Z247&lt;=20),"15 to 20",AND(Z247&gt;20,Z247&lt;=25),"20 to 25",AND(Z247&gt;25,Z247&lt;=30),"25 to 30",AND(Z247&gt;30,Z247&lt;=40),"30 to 40",AND(Z247&gt;40,Z247&lt;=50),"40 to 50",Z247&gt;50,"50+")</f>
        <v>10 to 15</v>
      </c>
      <c r="Z247" s="9">
        <f>_xlfn.XLOOKUP($E247,'Raw Data'!$E:$E,'Raw Data'!Z:Z,"ERROR",0,1)</f>
        <v>15</v>
      </c>
      <c r="AA247" s="9" t="str">
        <f>_xlfn.XLOOKUP($E247,'Raw Data'!$E:$E,'Raw Data'!AA:AA,"ERROR",0,1)</f>
        <v>oz</v>
      </c>
    </row>
    <row r="248" hidden="1" spans="1:27">
      <c r="A248" s="5" t="str">
        <f>_xlfn.XLOOKUP($E248,'Raw Data'!$E:$E,'Raw Data'!A:A,"ERROR",0,1)</f>
        <v>AE</v>
      </c>
      <c r="B248" s="5" t="str">
        <f>_xlfn.XLOOKUP($E248,'Raw Data'!$E:$E,'Raw Data'!B:B,"ERROR",0,1)</f>
        <v>Hair Mousses</v>
      </c>
      <c r="C248" s="5" t="str">
        <f>_xlfn.XLOOKUP($E248,'Raw Data'!$E:$E,'Raw Data'!C:C,"ERROR",0,1)</f>
        <v>l'oreal paris</v>
      </c>
      <c r="D248" s="5" t="str">
        <f>_xlfn.XLOOKUP($E248,'Raw Data'!$E:$E,'Raw Data'!D:D,"ERROR",0,1)</f>
        <v>www.amazon.ae/dp/B01EJ8TA86</v>
      </c>
      <c r="E248" s="5" t="s">
        <v>447</v>
      </c>
      <c r="F248" s="9" t="str">
        <f>_xlfn.XLOOKUP($E248,'Raw Data'!$E:$E,'Raw Data'!F:F,"ERROR",0,1)</f>
        <v>L'OrÃ©al Elnett CrÃ¨me de Mousse Curls Strong Hold, 200ml</v>
      </c>
      <c r="G248" s="10">
        <f>_xlfn.XLOOKUP($E248,'Raw Data'!$E:$E,'Raw Data'!G:G,"ERROR",0,1)</f>
        <v>3</v>
      </c>
      <c r="H248" s="9">
        <f>_xlfn.XLOOKUP($E248,'Raw Data'!$E:$E,'Raw Data'!H:H,"ERROR",0,1)</f>
        <v>123.77</v>
      </c>
      <c r="I248" s="9">
        <f>_xlfn.XLOOKUP($E248,'Raw Data'!$E:$E,'Raw Data'!I:I,"ERROR",0,1)</f>
        <v>0.000165705888475291</v>
      </c>
      <c r="J248" s="9" t="str">
        <f>_xlfn.XLOOKUP($E248,'Raw Data'!$E:$E,'Raw Data'!J:J,"ERROR",0,1)</f>
        <v>No</v>
      </c>
      <c r="K248" s="14" t="str">
        <f t="array" ref="K248">_xlfn.IFS(AND(L248&gt;0,L248&lt;=5),"0 to 5",AND(L248&gt;5,L248&lt;=10),"5 to 10",AND(L248&gt;10,L248&lt;=15),"10 to 15",AND(L248&gt;15,L248&lt;=20),"15 to 20",AND(L248&gt;20,L248&lt;=30),"20 to 30",AND(L248&gt;30,L248&lt;=40),"30 to 40",AND(L248&gt;40,L248&lt;=50),"40 to 50",AND(L248&gt;50,L248&lt;=75),"50 to 75",AND(L248&gt;75,L248&lt;=100),"75 to 100",AND(L248&gt;100,L248&lt;=150),"100 to 150",AND(L248&gt;150,L248&lt;=200),"150 to 200",AND(L248&gt;200,L248&lt;=250),"200 to 250",AND(L248&gt;250,L248&lt;=300),"250 to 300",AND(L248&gt;300,L248&lt;=400),"300 to 400",AND(L248&gt;400,L248&lt;=500),"400 to 500",L248&gt;500,"500+")</f>
        <v>75 to 100</v>
      </c>
      <c r="L248" s="9">
        <f>_xlfn.XLOOKUP($E248,'Raw Data'!$E:$E,'Raw Data'!L:L,"ERROR",0,1)</f>
        <v>75.24</v>
      </c>
      <c r="M248" s="14" t="str">
        <f t="array" ref="M248">_xlfn.IFS(AND(N248&gt;0,N248&lt;=5),"0 to 5",AND(N248&gt;5,N248&lt;=10),"5 to 10",AND(N248&gt;10,N248&lt;=15),"10 to 15",AND(N248&gt;15,N248&lt;=20),"15 to 20",AND(N248&gt;20,N248&lt;=30),"20 to 30",AND(N248&gt;30,N248&lt;=40),"30 to 40",AND(N248&gt;40,N248&lt;=50),"40 to 50",AND(N248&gt;50,N248&lt;=75),"50 to 75",AND(N248&gt;75,N248&lt;=100),"75 to 100",AND(N248&gt;100,N248&lt;=150),"100 to 150",AND(N248&gt;150,N248&lt;=200),"150 to 200",AND(N248&gt;200,N248&lt;=250),"200 to 250",AND(N248&gt;250,N248&lt;=300),"250 to 300",AND(N248&gt;300,N248&lt;=400),"300 to 400",AND(N248&gt;400,N248&lt;=500),"400 to 500",N248&gt;500,"500+")</f>
        <v>75 to 100</v>
      </c>
      <c r="N248" s="9">
        <f>_xlfn.XLOOKUP($E248,'Raw Data'!$E:$E,'Raw Data'!N:N,"ERROR",0,1)</f>
        <v>87.25</v>
      </c>
      <c r="O248" s="14" t="str">
        <f t="array" ref="O248">_xlfn.IFS(P248=0,"No Discount",AND(P248&gt;0,P248&lt;=0.02),"0% to 2%",AND(P248&gt;0.02,P248&lt;=0.04),"2% to 4%",AND(P248&gt;0.04,P248&lt;=0.06),"4% to 6%",AND(P248&gt;0.06,P248&lt;=0.08),"6% to 8%",AND(P248&gt;0.08,P248&lt;=0.1),"8% to 10%",AND(P248&gt;0.1,P248&lt;=0.15),"10% to 15%",AND(P248&gt;0.15,P248&lt;=0.2),"15% to 20%",AND(P248&gt;0.2,P248&lt;=0.25),"20% to 25%",AND(P248&gt;0.25,P248&lt;=0.3),"25% to 30%",AND(P248&gt;0.3,P248&lt;=0.4),"30% to 40%",AND(P248&gt;0.4,P248&lt;=0.5),"40% to 50%",AND(P248&gt;0.5,P248&lt;=0.75),"50% to 75%",AND(P248&gt;0.75,P248&lt;=1),"75% to 100%")</f>
        <v>10% to 15%</v>
      </c>
      <c r="P248" s="10">
        <f>_xlfn.XLOOKUP($E248,'Raw Data'!$E:$E,'Raw Data'!P:P,"ERROR",0,1)</f>
        <v>0.137650429799427</v>
      </c>
      <c r="Q248" s="9">
        <f>_xlfn.XLOOKUP($E248,'Raw Data'!$E:$E,'Raw Data'!Q:Q,"ERROR",0,1)</f>
        <v>200</v>
      </c>
      <c r="R248" s="9" t="str">
        <f>_xlfn.XLOOKUP($E248,'Raw Data'!$E:$E,'Raw Data'!R:R,"ERROR",0,1)</f>
        <v>ml</v>
      </c>
      <c r="S248" s="5" t="str">
        <f t="array" ref="S248">_xlfn.IFS(AND(T248&gt;0,T248&lt;=0.05),"0 to 0.05",AND(T248&gt;0.05,T248&lt;=0.1),"0.05 to 0.1",AND(T248&gt;0.1,T248&lt;=0.2),"0.1 to 0.2",AND(T248&gt;0.2,T248&lt;=0.3),"0.2 to 0.3",AND(T248&gt;0.3,T248&lt;=0.4),"0.3 to 0.4",AND(T248&gt;0.4,T248&lt;=0.5),"0.4 to 0.5",AND(T248&gt;0.5,T248&lt;=0.75),"0.5 to 0.75",AND(T248&gt;0.75,T248&lt;=1),"0.75 to 1",AND(T248&gt;1,T248&lt;=2),"1 to 2",AND(T248&gt;2,T248&lt;=3),"2 to 3",AND(T248&gt;3,T248&lt;=4),"3 to 4",AND(T248&gt;4,T248&lt;=5),"4 to 5",AND(T248&gt;5,T248&lt;=10),"5 to 10",T248&gt;10,"10+")</f>
        <v>0.3 to 0.4</v>
      </c>
      <c r="T248" s="10">
        <f>_xlfn.XLOOKUP($E248,'Raw Data'!$E:$E,'Raw Data'!T:T,"ERROR",0,1)</f>
        <v>0.376400998133003</v>
      </c>
      <c r="U248" s="15" t="str">
        <f t="array" ref="U248">_xlfn.IFS(AND(V248&gt;0,V248&lt;=0.05),"0 to 0.05",AND(V248&gt;0.05,V248&lt;=0.1),"0.05 to 0.1",AND(V248&gt;0.1,V248&lt;=0.2),"0.1 to 0.2",AND(V248&gt;0.2,V248&lt;=0.3),"0.2 to 0.3",AND(V248&gt;0.3,V248&lt;=0.4),"0.3 to 0.4",AND(V248&gt;0.4,V248&lt;=0.5),"0.4 to 0.5",AND(V248&gt;0.5,V248&lt;=0.75),"0.5 to 0.75",AND(V248&gt;0.75,V248&lt;=1),"0.75 to 1",AND(V248&gt;1,V248&lt;=2),"1 to 2",AND(V248&gt;2,V248&lt;=3),"2 to 3",AND(V248&gt;3,V248&lt;=4),"3 to 4",AND(V248&gt;4,V248&lt;=5),"4 to 5",AND(V248&gt;5,V248&lt;=10),"5 to 10",V248&gt;10,"10+")</f>
        <v>0.1 to 0.2</v>
      </c>
      <c r="V248" s="10">
        <f>_xlfn.XLOOKUP($E248,'Raw Data'!$E:$E,'Raw Data'!V:V,"ERROR",0,1)</f>
        <v>0.117850432130758</v>
      </c>
      <c r="W248" s="15" t="str">
        <f t="array" ref="W248">_xlfn.IFS(AND(X248&gt;0,X248&lt;=0.05),"0 to 0.05",AND(X248&gt;0.05,X248&lt;=0.1),"0.05 to 0.1",AND(X248&gt;0.1,X248&lt;=0.2),"0.1 to 0.2",AND(X248&gt;0.2,X248&lt;=0.3),"0.2 to 0.3",AND(X248&gt;0.3,X248&lt;=0.4),"0.3 to 0.4",AND(X248&gt;0.4,X248&lt;=0.5),"0.4 to 0.5",AND(X248&gt;0.5,X248&lt;=0.75),"0.5 to 0.75",AND(X248&gt;0.75,X248&lt;=1),"0.75 to 1",AND(X248&gt;1,X248&lt;=2),"1 to 2",AND(X248&gt;2,X248&lt;=3),"2 to 3",AND(X248&gt;3,X248&lt;=4),"3 to 4",AND(X248&gt;4,X248&lt;=5),"4 to 5",AND(X248&gt;5,X248&lt;=10),"5 to 10",X248&gt;10,"10+")</f>
        <v>0.1 to 0.2</v>
      </c>
      <c r="X248" s="16">
        <f t="shared" si="8"/>
        <v>0.101628269495911</v>
      </c>
      <c r="Y248" s="5" t="str">
        <f t="array" ref="Y248">_xlfn.IFS(AND(Z248&gt;0,Z248&lt;=1),"0 to 1",AND(Z248&gt;1,Z248&lt;=2),"1 to 2",AND(Z248&gt;2,Z248&lt;=4),"2 to 4",AND(Z248&gt;4,Z248&lt;=6),"4 to 6",AND(Z248&gt;6,Z248&lt;=8),"6 to 8",AND(Z248&gt;8,Z248&lt;=10),"8 to 10",AND(Z248&gt;10,Z248&lt;=15),"10 to 15",AND(Z248&gt;15,Z248&lt;=20),"15 to 20",AND(Z248&gt;20,Z248&lt;=25),"20 to 25",AND(Z248&gt;25,Z248&lt;=30),"25 to 30",AND(Z248&gt;30,Z248&lt;=40),"30 to 40",AND(Z248&gt;40,Z248&lt;=50),"40 to 50",Z248&gt;50,"50+")</f>
        <v>6 to 8</v>
      </c>
      <c r="Z248" s="9">
        <f>_xlfn.XLOOKUP($E248,'Raw Data'!$E:$E,'Raw Data'!Z:Z,"ERROR",0,1)</f>
        <v>6.76</v>
      </c>
      <c r="AA248" s="9" t="str">
        <f>_xlfn.XLOOKUP($E248,'Raw Data'!$E:$E,'Raw Data'!AA:AA,"ERROR",0,1)</f>
        <v>oz</v>
      </c>
    </row>
    <row r="249" hidden="1" spans="1:27">
      <c r="A249" s="5" t="str">
        <f>_xlfn.XLOOKUP($E249,'Raw Data'!$E:$E,'Raw Data'!A:A,"ERROR",0,1)</f>
        <v>AE</v>
      </c>
      <c r="B249" s="5" t="str">
        <f>_xlfn.XLOOKUP($E249,'Raw Data'!$E:$E,'Raw Data'!B:B,"ERROR",0,1)</f>
        <v>Hair Mousses</v>
      </c>
      <c r="C249" s="5" t="str">
        <f>_xlfn.XLOOKUP($E249,'Raw Data'!$E:$E,'Raw Data'!C:C,"ERROR",0,1)</f>
        <v>Wella</v>
      </c>
      <c r="D249" s="5" t="str">
        <f>_xlfn.XLOOKUP($E249,'Raw Data'!$E:$E,'Raw Data'!D:D,"ERROR",0,1)</f>
        <v>www.amazon.ae/dp/B01BG8QDIC</v>
      </c>
      <c r="E249" s="5" t="s">
        <v>448</v>
      </c>
      <c r="F249" s="9" t="str">
        <f>_xlfn.XLOOKUP($E249,'Raw Data'!$E:$E,'Raw Data'!F:F,"ERROR",0,1)</f>
        <v>Wella Professionals Eimi Boost Bounce Curl Enhancing  Mousse ,300ml</v>
      </c>
      <c r="G249" s="10">
        <f>_xlfn.XLOOKUP($E249,'Raw Data'!$E:$E,'Raw Data'!G:G,"ERROR",0,1)</f>
        <v>1</v>
      </c>
      <c r="H249" s="9">
        <f>_xlfn.XLOOKUP($E249,'Raw Data'!$E:$E,'Raw Data'!H:H,"ERROR",0,1)</f>
        <v>119.98</v>
      </c>
      <c r="I249" s="9">
        <f>_xlfn.XLOOKUP($E249,'Raw Data'!$E:$E,'Raw Data'!I:I,"ERROR",0,1)</f>
        <v>0.000160631756477866</v>
      </c>
      <c r="J249" s="9" t="str">
        <f>_xlfn.XLOOKUP($E249,'Raw Data'!$E:$E,'Raw Data'!J:J,"ERROR",0,1)</f>
        <v>No</v>
      </c>
      <c r="K249" s="14" t="str">
        <f t="array" ref="K249">_xlfn.IFS(AND(L249&gt;0,L249&lt;=5),"0 to 5",AND(L249&gt;5,L249&lt;=10),"5 to 10",AND(L249&gt;10,L249&lt;=15),"10 to 15",AND(L249&gt;15,L249&lt;=20),"15 to 20",AND(L249&gt;20,L249&lt;=30),"20 to 30",AND(L249&gt;30,L249&lt;=40),"30 to 40",AND(L249&gt;40,L249&lt;=50),"40 to 50",AND(L249&gt;50,L249&lt;=75),"50 to 75",AND(L249&gt;75,L249&lt;=100),"75 to 100",AND(L249&gt;100,L249&lt;=150),"100 to 150",AND(L249&gt;150,L249&lt;=200),"150 to 200",AND(L249&gt;200,L249&lt;=250),"200 to 250",AND(L249&gt;250,L249&lt;=300),"250 to 300",AND(L249&gt;300,L249&lt;=400),"300 to 400",AND(L249&gt;400,L249&lt;=500),"400 to 500",L249&gt;500,"500+")</f>
        <v>75 to 100</v>
      </c>
      <c r="L249" s="9">
        <f>_xlfn.XLOOKUP($E249,'Raw Data'!$E:$E,'Raw Data'!L:L,"ERROR",0,1)</f>
        <v>97.72</v>
      </c>
      <c r="M249" s="14" t="str">
        <f t="array" ref="M249">_xlfn.IFS(AND(N249&gt;0,N249&lt;=5),"0 to 5",AND(N249&gt;5,N249&lt;=10),"5 to 10",AND(N249&gt;10,N249&lt;=15),"10 to 15",AND(N249&gt;15,N249&lt;=20),"15 to 20",AND(N249&gt;20,N249&lt;=30),"20 to 30",AND(N249&gt;30,N249&lt;=40),"30 to 40",AND(N249&gt;40,N249&lt;=50),"40 to 50",AND(N249&gt;50,N249&lt;=75),"50 to 75",AND(N249&gt;75,N249&lt;=100),"75 to 100",AND(N249&gt;100,N249&lt;=150),"100 to 150",AND(N249&gt;150,N249&lt;=200),"150 to 200",AND(N249&gt;200,N249&lt;=250),"200 to 250",AND(N249&gt;250,N249&lt;=300),"250 to 300",AND(N249&gt;300,N249&lt;=400),"300 to 400",AND(N249&gt;400,N249&lt;=500),"400 to 500",N249&gt;500,"500+")</f>
        <v>75 to 100</v>
      </c>
      <c r="N249" s="9">
        <f>_xlfn.XLOOKUP($E249,'Raw Data'!$E:$E,'Raw Data'!N:N,"ERROR",0,1)</f>
        <v>97.72</v>
      </c>
      <c r="O249" s="14" t="str">
        <f t="array" ref="O249">_xlfn.IFS(P249=0,"No Discount",AND(P249&gt;0,P249&lt;=0.02),"0% to 2%",AND(P249&gt;0.02,P249&lt;=0.04),"2% to 4%",AND(P249&gt;0.04,P249&lt;=0.06),"4% to 6%",AND(P249&gt;0.06,P249&lt;=0.08),"6% to 8%",AND(P249&gt;0.08,P249&lt;=0.1),"8% to 10%",AND(P249&gt;0.1,P249&lt;=0.15),"10% to 15%",AND(P249&gt;0.15,P249&lt;=0.2),"15% to 20%",AND(P249&gt;0.2,P249&lt;=0.25),"20% to 25%",AND(P249&gt;0.25,P249&lt;=0.3),"25% to 30%",AND(P249&gt;0.3,P249&lt;=0.4),"30% to 40%",AND(P249&gt;0.4,P249&lt;=0.5),"40% to 50%",AND(P249&gt;0.5,P249&lt;=0.75),"50% to 75%",AND(P249&gt;0.75,P249&lt;=1),"75% to 100%")</f>
        <v>No Discount</v>
      </c>
      <c r="P249" s="10">
        <f>_xlfn.XLOOKUP($E249,'Raw Data'!$E:$E,'Raw Data'!P:P,"ERROR",0,1)</f>
        <v>0</v>
      </c>
      <c r="Q249" s="9">
        <f>_xlfn.XLOOKUP($E249,'Raw Data'!$E:$E,'Raw Data'!Q:Q,"ERROR",0,1)</f>
        <v>300</v>
      </c>
      <c r="R249" s="9" t="str">
        <f>_xlfn.XLOOKUP($E249,'Raw Data'!$E:$E,'Raw Data'!R:R,"ERROR",0,1)</f>
        <v>ml</v>
      </c>
      <c r="S249" s="5" t="str">
        <f t="array" ref="S249">_xlfn.IFS(AND(T249&gt;0,T249&lt;=0.05),"0 to 0.05",AND(T249&gt;0.05,T249&lt;=0.1),"0.05 to 0.1",AND(T249&gt;0.1,T249&lt;=0.2),"0.1 to 0.2",AND(T249&gt;0.2,T249&lt;=0.3),"0.2 to 0.3",AND(T249&gt;0.3,T249&lt;=0.4),"0.3 to 0.4",AND(T249&gt;0.4,T249&lt;=0.5),"0.4 to 0.5",AND(T249&gt;0.5,T249&lt;=0.75),"0.5 to 0.75",AND(T249&gt;0.75,T249&lt;=1),"0.75 to 1",AND(T249&gt;1,T249&lt;=2),"1 to 2",AND(T249&gt;2,T249&lt;=3),"2 to 3",AND(T249&gt;3,T249&lt;=4),"3 to 4",AND(T249&gt;4,T249&lt;=5),"4 to 5",AND(T249&gt;5,T249&lt;=10),"5 to 10",T249&gt;10,"10+")</f>
        <v>0.3 to 0.4</v>
      </c>
      <c r="T249" s="10">
        <f>_xlfn.XLOOKUP($E249,'Raw Data'!$E:$E,'Raw Data'!T:T,"ERROR",0,1)</f>
        <v>0.325907367867775</v>
      </c>
      <c r="U249" s="15" t="str">
        <f t="array" ref="U249">_xlfn.IFS(AND(V249&gt;0,V249&lt;=0.05),"0 to 0.05",AND(V249&gt;0.05,V249&lt;=0.1),"0.05 to 0.1",AND(V249&gt;0.1,V249&lt;=0.2),"0.1 to 0.2",AND(V249&gt;0.2,V249&lt;=0.3),"0.2 to 0.3",AND(V249&gt;0.3,V249&lt;=0.4),"0.3 to 0.4",AND(V249&gt;0.4,V249&lt;=0.5),"0.4 to 0.5",AND(V249&gt;0.5,V249&lt;=0.75),"0.5 to 0.75",AND(V249&gt;0.75,V249&lt;=1),"0.75 to 1",AND(V249&gt;1,V249&lt;=2),"1 to 2",AND(V249&gt;2,V249&lt;=3),"2 to 3",AND(V249&gt;3,V249&lt;=4),"3 to 4",AND(V249&gt;4,V249&lt;=5),"4 to 5",AND(V249&gt;5,V249&lt;=10),"5 to 10",V249&gt;10,"10+")</f>
        <v>0.05 to 0.1</v>
      </c>
      <c r="V249" s="10">
        <f>_xlfn.XLOOKUP($E249,'Raw Data'!$E:$E,'Raw Data'!V:V,"ERROR",0,1)</f>
        <v>0.0879949893242992</v>
      </c>
      <c r="W249" s="15" t="str">
        <f t="array" ref="W249">_xlfn.IFS(AND(X249&gt;0,X249&lt;=0.05),"0 to 0.05",AND(X249&gt;0.05,X249&lt;=0.1),"0.05 to 0.1",AND(X249&gt;0.1,X249&lt;=0.2),"0.1 to 0.2",AND(X249&gt;0.2,X249&lt;=0.3),"0.2 to 0.3",AND(X249&gt;0.3,X249&lt;=0.4),"0.3 to 0.4",AND(X249&gt;0.4,X249&lt;=0.5),"0.4 to 0.5",AND(X249&gt;0.5,X249&lt;=0.75),"0.5 to 0.75",AND(X249&gt;0.75,X249&lt;=1),"0.75 to 1",AND(X249&gt;1,X249&lt;=2),"1 to 2",AND(X249&gt;2,X249&lt;=3),"2 to 3",AND(X249&gt;3,X249&lt;=4),"3 to 4",AND(X249&gt;4,X249&lt;=5),"4 to 5",AND(X249&gt;5,X249&lt;=10),"5 to 10",X249&gt;10,"10+")</f>
        <v>0.05 to 0.1</v>
      </c>
      <c r="X249" s="16">
        <f t="shared" si="8"/>
        <v>0.0879949893242992</v>
      </c>
      <c r="Y249" s="5" t="str">
        <f t="array" ref="Y249">_xlfn.IFS(AND(Z249&gt;0,Z249&lt;=1),"0 to 1",AND(Z249&gt;1,Z249&lt;=2),"1 to 2",AND(Z249&gt;2,Z249&lt;=4),"2 to 4",AND(Z249&gt;4,Z249&lt;=6),"4 to 6",AND(Z249&gt;6,Z249&lt;=8),"6 to 8",AND(Z249&gt;8,Z249&lt;=10),"8 to 10",AND(Z249&gt;10,Z249&lt;=15),"10 to 15",AND(Z249&gt;15,Z249&lt;=20),"15 to 20",AND(Z249&gt;20,Z249&lt;=25),"20 to 25",AND(Z249&gt;25,Z249&lt;=30),"25 to 30",AND(Z249&gt;30,Z249&lt;=40),"30 to 40",AND(Z249&gt;40,Z249&lt;=50),"40 to 50",Z249&gt;50,"50+")</f>
        <v>10 to 15</v>
      </c>
      <c r="Z249" s="9">
        <f>_xlfn.XLOOKUP($E249,'Raw Data'!$E:$E,'Raw Data'!Z:Z,"ERROR",0,1)</f>
        <v>10.14</v>
      </c>
      <c r="AA249" s="9" t="str">
        <f>_xlfn.XLOOKUP($E249,'Raw Data'!$E:$E,'Raw Data'!AA:AA,"ERROR",0,1)</f>
        <v>oz</v>
      </c>
    </row>
    <row r="250" hidden="1" spans="1:27">
      <c r="A250" s="5" t="str">
        <f>_xlfn.XLOOKUP($E250,'Raw Data'!$E:$E,'Raw Data'!A:A,"ERROR",0,1)</f>
        <v>AE</v>
      </c>
      <c r="B250" s="5" t="str">
        <f>_xlfn.XLOOKUP($E250,'Raw Data'!$E:$E,'Raw Data'!B:B,"ERROR",0,1)</f>
        <v>Hair Mousses</v>
      </c>
      <c r="C250" s="5" t="str">
        <f>_xlfn.XLOOKUP($E250,'Raw Data'!$E:$E,'Raw Data'!C:C,"ERROR",0,1)</f>
        <v>ors</v>
      </c>
      <c r="D250" s="5" t="str">
        <f>_xlfn.XLOOKUP($E250,'Raw Data'!$E:$E,'Raw Data'!D:D,"ERROR",0,1)</f>
        <v>www.amazon.ae/dp/B01N6F7DR8</v>
      </c>
      <c r="E250" s="5" t="s">
        <v>449</v>
      </c>
      <c r="F250" s="9" t="str">
        <f>_xlfn.XLOOKUP($E250,'Raw Data'!$E:$E,'Raw Data'!F:F,"ERROR",0,1)</f>
        <v>Ors Mousse Wrap/ Set 7oz by Organic Root (ORS)</v>
      </c>
      <c r="G250" s="10">
        <f>_xlfn.XLOOKUP($E250,'Raw Data'!$E:$E,'Raw Data'!G:G,"ERROR",0,1)</f>
        <v>4</v>
      </c>
      <c r="H250" s="9">
        <f>_xlfn.XLOOKUP($E250,'Raw Data'!$E:$E,'Raw Data'!H:H,"ERROR",0,1)</f>
        <v>119.54</v>
      </c>
      <c r="I250" s="9">
        <f>_xlfn.XLOOKUP($E250,'Raw Data'!$E:$E,'Raw Data'!I:I,"ERROR",0,1)</f>
        <v>0.000160042675190566</v>
      </c>
      <c r="J250" s="9" t="str">
        <f>_xlfn.XLOOKUP($E250,'Raw Data'!$E:$E,'Raw Data'!J:J,"ERROR",0,1)</f>
        <v>No</v>
      </c>
      <c r="K250" s="14" t="str">
        <f t="array" ref="K250">_xlfn.IFS(AND(L250&gt;0,L250&lt;=5),"0 to 5",AND(L250&gt;5,L250&lt;=10),"5 to 10",AND(L250&gt;10,L250&lt;=15),"10 to 15",AND(L250&gt;15,L250&lt;=20),"15 to 20",AND(L250&gt;20,L250&lt;=30),"20 to 30",AND(L250&gt;30,L250&lt;=40),"30 to 40",AND(L250&gt;40,L250&lt;=50),"40 to 50",AND(L250&gt;50,L250&lt;=75),"50 to 75",AND(L250&gt;75,L250&lt;=100),"75 to 100",AND(L250&gt;100,L250&lt;=150),"100 to 150",AND(L250&gt;150,L250&lt;=200),"150 to 200",AND(L250&gt;200,L250&lt;=250),"200 to 250",AND(L250&gt;250,L250&lt;=300),"250 to 300",AND(L250&gt;300,L250&lt;=400),"300 to 400",AND(L250&gt;400,L250&lt;=500),"400 to 500",L250&gt;500,"500+")</f>
        <v>30 to 40</v>
      </c>
      <c r="L250" s="9">
        <f>_xlfn.XLOOKUP($E250,'Raw Data'!$E:$E,'Raw Data'!L:L,"ERROR",0,1)</f>
        <v>32.34</v>
      </c>
      <c r="M250" s="14" t="str">
        <f t="array" ref="M250">_xlfn.IFS(AND(N250&gt;0,N250&lt;=5),"0 to 5",AND(N250&gt;5,N250&lt;=10),"5 to 10",AND(N250&gt;10,N250&lt;=15),"10 to 15",AND(N250&gt;15,N250&lt;=20),"15 to 20",AND(N250&gt;20,N250&lt;=30),"20 to 30",AND(N250&gt;30,N250&lt;=40),"30 to 40",AND(N250&gt;40,N250&lt;=50),"40 to 50",AND(N250&gt;50,N250&lt;=75),"50 to 75",AND(N250&gt;75,N250&lt;=100),"75 to 100",AND(N250&gt;100,N250&lt;=150),"100 to 150",AND(N250&gt;150,N250&lt;=200),"150 to 200",AND(N250&gt;200,N250&lt;=250),"200 to 250",AND(N250&gt;250,N250&lt;=300),"250 to 300",AND(N250&gt;300,N250&lt;=400),"300 to 400",AND(N250&gt;400,N250&lt;=500),"400 to 500",N250&gt;500,"500+")</f>
        <v>30 to 40</v>
      </c>
      <c r="N250" s="9">
        <f>_xlfn.XLOOKUP($E250,'Raw Data'!$E:$E,'Raw Data'!N:N,"ERROR",0,1)</f>
        <v>32.95</v>
      </c>
      <c r="O250" s="14" t="str">
        <f t="array" ref="O250">_xlfn.IFS(P250=0,"No Discount",AND(P250&gt;0,P250&lt;=0.02),"0% to 2%",AND(P250&gt;0.02,P250&lt;=0.04),"2% to 4%",AND(P250&gt;0.04,P250&lt;=0.06),"4% to 6%",AND(P250&gt;0.06,P250&lt;=0.08),"6% to 8%",AND(P250&gt;0.08,P250&lt;=0.1),"8% to 10%",AND(P250&gt;0.1,P250&lt;=0.15),"10% to 15%",AND(P250&gt;0.15,P250&lt;=0.2),"15% to 20%",AND(P250&gt;0.2,P250&lt;=0.25),"20% to 25%",AND(P250&gt;0.25,P250&lt;=0.3),"25% to 30%",AND(P250&gt;0.3,P250&lt;=0.4),"30% to 40%",AND(P250&gt;0.4,P250&lt;=0.5),"40% to 50%",AND(P250&gt;0.5,P250&lt;=0.75),"50% to 75%",AND(P250&gt;0.75,P250&lt;=1),"75% to 100%")</f>
        <v>0% to 2%</v>
      </c>
      <c r="P250" s="10">
        <f>_xlfn.XLOOKUP($E250,'Raw Data'!$E:$E,'Raw Data'!P:P,"ERROR",0,1)</f>
        <v>0.0185128983308042</v>
      </c>
      <c r="Q250" s="9">
        <f>_xlfn.XLOOKUP($E250,'Raw Data'!$E:$E,'Raw Data'!Q:Q,"ERROR",0,1)</f>
        <v>7</v>
      </c>
      <c r="R250" s="9" t="str">
        <f>_xlfn.XLOOKUP($E250,'Raw Data'!$E:$E,'Raw Data'!R:R,"ERROR",0,1)</f>
        <v>oz</v>
      </c>
      <c r="S250" s="5" t="str">
        <f t="array" ref="S250">_xlfn.IFS(AND(T250&gt;0,T250&lt;=0.05),"0 to 0.05",AND(T250&gt;0.05,T250&lt;=0.1),"0.05 to 0.1",AND(T250&gt;0.1,T250&lt;=0.2),"0.1 to 0.2",AND(T250&gt;0.2,T250&lt;=0.3),"0.2 to 0.3",AND(T250&gt;0.3,T250&lt;=0.4),"0.3 to 0.4",AND(T250&gt;0.4,T250&lt;=0.5),"0.4 to 0.5",AND(T250&gt;0.5,T250&lt;=0.75),"0.5 to 0.75",AND(T250&gt;0.75,T250&lt;=1),"0.75 to 1",AND(T250&gt;1,T250&lt;=2),"1 to 2",AND(T250&gt;2,T250&lt;=3),"2 to 3",AND(T250&gt;3,T250&lt;=4),"3 to 4",AND(T250&gt;4,T250&lt;=5),"4 to 5",AND(T250&gt;5,T250&lt;=10),"5 to 10",T250&gt;10,"10+")</f>
        <v>0.1 to 0.2</v>
      </c>
      <c r="T250" s="10">
        <f>_xlfn.XLOOKUP($E250,'Raw Data'!$E:$E,'Raw Data'!T:T,"ERROR",0,1)</f>
        <v>0.156239431856611</v>
      </c>
      <c r="U250" s="15" t="str">
        <f t="array" ref="U250">_xlfn.IFS(AND(V250&gt;0,V250&lt;=0.05),"0 to 0.05",AND(V250&gt;0.05,V250&lt;=0.1),"0.05 to 0.1",AND(V250&gt;0.1,V250&lt;=0.2),"0.1 to 0.2",AND(V250&gt;0.2,V250&lt;=0.3),"0.2 to 0.3",AND(V250&gt;0.3,V250&lt;=0.4),"0.3 to 0.4",AND(V250&gt;0.4,V250&lt;=0.5),"0.4 to 0.5",AND(V250&gt;0.5,V250&lt;=0.75),"0.5 to 0.75",AND(V250&gt;0.75,V250&lt;=1),"0.75 to 1",AND(V250&gt;1,V250&lt;=2),"1 to 2",AND(V250&gt;2,V250&lt;=3),"2 to 3",AND(V250&gt;3,V250&lt;=4),"3 to 4",AND(V250&gt;4,V250&lt;=5),"4 to 5",AND(V250&gt;5,V250&lt;=10),"5 to 10",V250&gt;10,"10+")</f>
        <v>0 to 0.05</v>
      </c>
      <c r="V250" s="10">
        <f>_xlfn.XLOOKUP($E250,'Raw Data'!$E:$E,'Raw Data'!V:V,"ERROR",0,1)</f>
        <v>0.0429803372143582</v>
      </c>
      <c r="W250" s="15" t="str">
        <f t="array" ref="W250">_xlfn.IFS(AND(X250&gt;0,X250&lt;=0.05),"0 to 0.05",AND(X250&gt;0.05,X250&lt;=0.1),"0.05 to 0.1",AND(X250&gt;0.1,X250&lt;=0.2),"0.1 to 0.2",AND(X250&gt;0.2,X250&lt;=0.3),"0.2 to 0.3",AND(X250&gt;0.3,X250&lt;=0.4),"0.3 to 0.4",AND(X250&gt;0.4,X250&lt;=0.5),"0.4 to 0.5",AND(X250&gt;0.5,X250&lt;=0.75),"0.5 to 0.75",AND(X250&gt;0.75,X250&lt;=1),"0.75 to 1",AND(X250&gt;1,X250&lt;=2),"1 to 2",AND(X250&gt;2,X250&lt;=3),"2 to 3",AND(X250&gt;3,X250&lt;=4),"3 to 4",AND(X250&gt;4,X250&lt;=5),"4 to 5",AND(X250&gt;5,X250&lt;=10),"5 to 10",X250&gt;10,"10+")</f>
        <v>0 to 0.05</v>
      </c>
      <c r="X250" s="16">
        <f t="shared" si="8"/>
        <v>0.0421846466012851</v>
      </c>
      <c r="Y250" s="5" t="str">
        <f t="array" ref="Y250">_xlfn.IFS(AND(Z250&gt;0,Z250&lt;=1),"0 to 1",AND(Z250&gt;1,Z250&lt;=2),"1 to 2",AND(Z250&gt;2,Z250&lt;=4),"2 to 4",AND(Z250&gt;4,Z250&lt;=6),"4 to 6",AND(Z250&gt;6,Z250&lt;=8),"6 to 8",AND(Z250&gt;8,Z250&lt;=10),"8 to 10",AND(Z250&gt;10,Z250&lt;=15),"10 to 15",AND(Z250&gt;15,Z250&lt;=20),"15 to 20",AND(Z250&gt;20,Z250&lt;=25),"20 to 25",AND(Z250&gt;25,Z250&lt;=30),"25 to 30",AND(Z250&gt;30,Z250&lt;=40),"30 to 40",AND(Z250&gt;40,Z250&lt;=50),"40 to 50",Z250&gt;50,"50+")</f>
        <v>6 to 8</v>
      </c>
      <c r="Z250" s="9">
        <f>_xlfn.XLOOKUP($E250,'Raw Data'!$E:$E,'Raw Data'!Z:Z,"ERROR",0,1)</f>
        <v>7</v>
      </c>
      <c r="AA250" s="9" t="str">
        <f>_xlfn.XLOOKUP($E250,'Raw Data'!$E:$E,'Raw Data'!AA:AA,"ERROR",0,1)</f>
        <v>oz</v>
      </c>
    </row>
    <row r="251" hidden="1" spans="1:27">
      <c r="A251" s="5" t="str">
        <f>_xlfn.XLOOKUP($E251,'Raw Data'!$E:$E,'Raw Data'!A:A,"ERROR",0,1)</f>
        <v>AE</v>
      </c>
      <c r="B251" s="5" t="str">
        <f>_xlfn.XLOOKUP($E251,'Raw Data'!$E:$E,'Raw Data'!B:B,"ERROR",0,1)</f>
        <v>Hair Mousses</v>
      </c>
      <c r="C251" s="5" t="str">
        <f>_xlfn.XLOOKUP($E251,'Raw Data'!$E:$E,'Raw Data'!C:C,"ERROR",0,1)</f>
        <v>Cosmaline</v>
      </c>
      <c r="D251" s="5" t="str">
        <f>_xlfn.XLOOKUP($E251,'Raw Data'!$E:$E,'Raw Data'!D:D,"ERROR",0,1)</f>
        <v>www.amazon.ae/dp/B0BYJQ4KY6</v>
      </c>
      <c r="E251" s="5" t="s">
        <v>450</v>
      </c>
      <c r="F251" s="9" t="str">
        <f>_xlfn.XLOOKUP($E251,'Raw Data'!$E:$E,'Raw Data'!F:F,"ERROR",0,1)</f>
        <v>Cosmaline Fixnet pro styling  mousse  300ml extra strong</v>
      </c>
      <c r="G251" s="10">
        <f>_xlfn.XLOOKUP($E251,'Raw Data'!$E:$E,'Raw Data'!G:G,"ERROR",0,1)</f>
        <v>3</v>
      </c>
      <c r="H251" s="9">
        <f>_xlfn.XLOOKUP($E251,'Raw Data'!$E:$E,'Raw Data'!H:H,"ERROR",0,1)</f>
        <v>113.67</v>
      </c>
      <c r="I251" s="9">
        <f>_xlfn.XLOOKUP($E251,'Raw Data'!$E:$E,'Raw Data'!I:I,"ERROR",0,1)</f>
        <v>0.00015218379528954</v>
      </c>
      <c r="J251" s="9" t="str">
        <f>_xlfn.XLOOKUP($E251,'Raw Data'!$E:$E,'Raw Data'!J:J,"ERROR",0,1)</f>
        <v>No</v>
      </c>
      <c r="K251" s="14" t="str">
        <f t="array" ref="K251">_xlfn.IFS(AND(L251&gt;0,L251&lt;=5),"0 to 5",AND(L251&gt;5,L251&lt;=10),"5 to 10",AND(L251&gt;10,L251&lt;=15),"10 to 15",AND(L251&gt;15,L251&lt;=20),"15 to 20",AND(L251&gt;20,L251&lt;=30),"20 to 30",AND(L251&gt;30,L251&lt;=40),"30 to 40",AND(L251&gt;40,L251&lt;=50),"40 to 50",AND(L251&gt;50,L251&lt;=75),"50 to 75",AND(L251&gt;75,L251&lt;=100),"75 to 100",AND(L251&gt;100,L251&lt;=150),"100 to 150",AND(L251&gt;150,L251&lt;=200),"150 to 200",AND(L251&gt;200,L251&lt;=250),"200 to 250",AND(L251&gt;250,L251&lt;=300),"250 to 300",AND(L251&gt;300,L251&lt;=400),"300 to 400",AND(L251&gt;400,L251&lt;=500),"400 to 500",L251&gt;500,"500+")</f>
        <v>40 to 50</v>
      </c>
      <c r="L251" s="9">
        <f>_xlfn.XLOOKUP($E251,'Raw Data'!$E:$E,'Raw Data'!L:L,"ERROR",0,1)</f>
        <v>45</v>
      </c>
      <c r="M251" s="14" t="str">
        <f t="array" ref="M251">_xlfn.IFS(AND(N251&gt;0,N251&lt;=5),"0 to 5",AND(N251&gt;5,N251&lt;=10),"5 to 10",AND(N251&gt;10,N251&lt;=15),"10 to 15",AND(N251&gt;15,N251&lt;=20),"15 to 20",AND(N251&gt;20,N251&lt;=30),"20 to 30",AND(N251&gt;30,N251&lt;=40),"30 to 40",AND(N251&gt;40,N251&lt;=50),"40 to 50",AND(N251&gt;50,N251&lt;=75),"50 to 75",AND(N251&gt;75,N251&lt;=100),"75 to 100",AND(N251&gt;100,N251&lt;=150),"100 to 150",AND(N251&gt;150,N251&lt;=200),"150 to 200",AND(N251&gt;200,N251&lt;=250),"200 to 250",AND(N251&gt;250,N251&lt;=300),"250 to 300",AND(N251&gt;300,N251&lt;=400),"300 to 400",AND(N251&gt;400,N251&lt;=500),"400 to 500",N251&gt;500,"500+")</f>
        <v>40 to 50</v>
      </c>
      <c r="N251" s="9">
        <f>_xlfn.XLOOKUP($E251,'Raw Data'!$E:$E,'Raw Data'!N:N,"ERROR",0,1)</f>
        <v>45</v>
      </c>
      <c r="O251" s="14" t="str">
        <f t="array" ref="O251">_xlfn.IFS(P251=0,"No Discount",AND(P251&gt;0,P251&lt;=0.02),"0% to 2%",AND(P251&gt;0.02,P251&lt;=0.04),"2% to 4%",AND(P251&gt;0.04,P251&lt;=0.06),"4% to 6%",AND(P251&gt;0.06,P251&lt;=0.08),"6% to 8%",AND(P251&gt;0.08,P251&lt;=0.1),"8% to 10%",AND(P251&gt;0.1,P251&lt;=0.15),"10% to 15%",AND(P251&gt;0.15,P251&lt;=0.2),"15% to 20%",AND(P251&gt;0.2,P251&lt;=0.25),"20% to 25%",AND(P251&gt;0.25,P251&lt;=0.3),"25% to 30%",AND(P251&gt;0.3,P251&lt;=0.4),"30% to 40%",AND(P251&gt;0.4,P251&lt;=0.5),"40% to 50%",AND(P251&gt;0.5,P251&lt;=0.75),"50% to 75%",AND(P251&gt;0.75,P251&lt;=1),"75% to 100%")</f>
        <v>No Discount</v>
      </c>
      <c r="P251" s="10">
        <f>_xlfn.XLOOKUP($E251,'Raw Data'!$E:$E,'Raw Data'!P:P,"ERROR",0,1)</f>
        <v>0</v>
      </c>
      <c r="Q251" s="9">
        <f>_xlfn.XLOOKUP($E251,'Raw Data'!$E:$E,'Raw Data'!Q:Q,"ERROR",0,1)</f>
        <v>300</v>
      </c>
      <c r="R251" s="9" t="str">
        <f>_xlfn.XLOOKUP($E251,'Raw Data'!$E:$E,'Raw Data'!R:R,"ERROR",0,1)</f>
        <v>ml</v>
      </c>
      <c r="S251" s="5" t="str">
        <f t="array" ref="S251">_xlfn.IFS(AND(T251&gt;0,T251&lt;=0.05),"0 to 0.05",AND(T251&gt;0.05,T251&lt;=0.1),"0.05 to 0.1",AND(T251&gt;0.1,T251&lt;=0.2),"0.1 to 0.2",AND(T251&gt;0.2,T251&lt;=0.3),"0.2 to 0.3",AND(T251&gt;0.3,T251&lt;=0.4),"0.3 to 0.4",AND(T251&gt;0.4,T251&lt;=0.5),"0.4 to 0.5",AND(T251&gt;0.5,T251&lt;=0.75),"0.5 to 0.75",AND(T251&gt;0.75,T251&lt;=1),"0.75 to 1",AND(T251&gt;1,T251&lt;=2),"1 to 2",AND(T251&gt;2,T251&lt;=3),"2 to 3",AND(T251&gt;3,T251&lt;=4),"3 to 4",AND(T251&gt;4,T251&lt;=5),"4 to 5",AND(T251&gt;5,T251&lt;=10),"5 to 10",T251&gt;10,"10+")</f>
        <v>0.1 to 0.2</v>
      </c>
      <c r="T251" s="10">
        <f>_xlfn.XLOOKUP($E251,'Raw Data'!$E:$E,'Raw Data'!T:T,"ERROR",0,1)</f>
        <v>0.150080142796253</v>
      </c>
      <c r="U251" s="15" t="str">
        <f t="array" ref="U251">_xlfn.IFS(AND(V251&gt;0,V251&lt;=0.05),"0 to 0.05",AND(V251&gt;0.05,V251&lt;=0.1),"0.05 to 0.1",AND(V251&gt;0.1,V251&lt;=0.2),"0.1 to 0.2",AND(V251&gt;0.2,V251&lt;=0.3),"0.2 to 0.3",AND(V251&gt;0.3,V251&lt;=0.4),"0.3 to 0.4",AND(V251&gt;0.4,V251&lt;=0.5),"0.4 to 0.5",AND(V251&gt;0.5,V251&lt;=0.75),"0.5 to 0.75",AND(V251&gt;0.75,V251&lt;=1),"0.75 to 1",AND(V251&gt;1,V251&lt;=2),"1 to 2",AND(V251&gt;2,V251&lt;=3),"2 to 3",AND(V251&gt;3,V251&lt;=4),"3 to 4",AND(V251&gt;4,V251&lt;=5),"4 to 5",AND(V251&gt;5,V251&lt;=10),"5 to 10",V251&gt;10,"10+")</f>
        <v>0 to 0.05</v>
      </c>
      <c r="V251" s="10">
        <f>_xlfn.XLOOKUP($E251,'Raw Data'!$E:$E,'Raw Data'!V:V,"ERROR",0,1)</f>
        <v>0.0405216385549884</v>
      </c>
      <c r="W251" s="15" t="str">
        <f t="array" ref="W251">_xlfn.IFS(AND(X251&gt;0,X251&lt;=0.05),"0 to 0.05",AND(X251&gt;0.05,X251&lt;=0.1),"0.05 to 0.1",AND(X251&gt;0.1,X251&lt;=0.2),"0.1 to 0.2",AND(X251&gt;0.2,X251&lt;=0.3),"0.2 to 0.3",AND(X251&gt;0.3,X251&lt;=0.4),"0.3 to 0.4",AND(X251&gt;0.4,X251&lt;=0.5),"0.4 to 0.5",AND(X251&gt;0.5,X251&lt;=0.75),"0.5 to 0.75",AND(X251&gt;0.75,X251&lt;=1),"0.75 to 1",AND(X251&gt;1,X251&lt;=2),"1 to 2",AND(X251&gt;2,X251&lt;=3),"2 to 3",AND(X251&gt;3,X251&lt;=4),"3 to 4",AND(X251&gt;4,X251&lt;=5),"4 to 5",AND(X251&gt;5,X251&lt;=10),"5 to 10",X251&gt;10,"10+")</f>
        <v>0 to 0.05</v>
      </c>
      <c r="X251" s="16">
        <f t="shared" si="8"/>
        <v>0.0405216385549884</v>
      </c>
      <c r="Y251" s="5" t="str">
        <f t="array" ref="Y251">_xlfn.IFS(AND(Z251&gt;0,Z251&lt;=1),"0 to 1",AND(Z251&gt;1,Z251&lt;=2),"1 to 2",AND(Z251&gt;2,Z251&lt;=4),"2 to 4",AND(Z251&gt;4,Z251&lt;=6),"4 to 6",AND(Z251&gt;6,Z251&lt;=8),"6 to 8",AND(Z251&gt;8,Z251&lt;=10),"8 to 10",AND(Z251&gt;10,Z251&lt;=15),"10 to 15",AND(Z251&gt;15,Z251&lt;=20),"15 to 20",AND(Z251&gt;20,Z251&lt;=25),"20 to 25",AND(Z251&gt;25,Z251&lt;=30),"25 to 30",AND(Z251&gt;30,Z251&lt;=40),"30 to 40",AND(Z251&gt;40,Z251&lt;=50),"40 to 50",Z251&gt;50,"50+")</f>
        <v>10 to 15</v>
      </c>
      <c r="Z251" s="9">
        <f>_xlfn.XLOOKUP($E251,'Raw Data'!$E:$E,'Raw Data'!Z:Z,"ERROR",0,1)</f>
        <v>10.14</v>
      </c>
      <c r="AA251" s="9" t="str">
        <f>_xlfn.XLOOKUP($E251,'Raw Data'!$E:$E,'Raw Data'!AA:AA,"ERROR",0,1)</f>
        <v>oz</v>
      </c>
    </row>
    <row r="252" hidden="1" spans="1:27">
      <c r="A252" s="5" t="str">
        <f>_xlfn.XLOOKUP($E252,'Raw Data'!$E:$E,'Raw Data'!A:A,"ERROR",0,1)</f>
        <v>AE</v>
      </c>
      <c r="B252" s="5" t="str">
        <f>_xlfn.XLOOKUP($E252,'Raw Data'!$E:$E,'Raw Data'!B:B,"ERROR",0,1)</f>
        <v>Hair Mousses</v>
      </c>
      <c r="C252" s="5" t="str">
        <f>_xlfn.XLOOKUP($E252,'Raw Data'!$E:$E,'Raw Data'!C:C,"ERROR",0,1)</f>
        <v>giovanni</v>
      </c>
      <c r="D252" s="5" t="str">
        <f>_xlfn.XLOOKUP($E252,'Raw Data'!$E:$E,'Raw Data'!D:D,"ERROR",0,1)</f>
        <v>www.amazon.ae/dp/B005P0UZOQ</v>
      </c>
      <c r="E252" s="5" t="s">
        <v>451</v>
      </c>
      <c r="F252" s="9" t="str">
        <f>_xlfn.XLOOKUP($E252,'Raw Data'!$E:$E,'Raw Data'!F:F,"ERROR",0,1)</f>
        <v>GIOVANNI Giovanni Cosmetics Mousse Ntrl Styling</v>
      </c>
      <c r="G252" s="10">
        <f>_xlfn.XLOOKUP($E252,'Raw Data'!$E:$E,'Raw Data'!G:G,"ERROR",0,1)</f>
        <v>1</v>
      </c>
      <c r="H252" s="9">
        <f>_xlfn.XLOOKUP($E252,'Raw Data'!$E:$E,'Raw Data'!H:H,"ERROR",0,1)</f>
        <v>110.61</v>
      </c>
      <c r="I252" s="9">
        <f>_xlfn.XLOOKUP($E252,'Raw Data'!$E:$E,'Raw Data'!I:I,"ERROR",0,1)</f>
        <v>0.00014808700270059</v>
      </c>
      <c r="J252" s="9" t="str">
        <f>_xlfn.XLOOKUP($E252,'Raw Data'!$E:$E,'Raw Data'!J:J,"ERROR",0,1)</f>
        <v>No</v>
      </c>
      <c r="K252" s="14" t="str">
        <f t="array" ref="K252">_xlfn.IFS(AND(L252&gt;0,L252&lt;=5),"0 to 5",AND(L252&gt;5,L252&lt;=10),"5 to 10",AND(L252&gt;10,L252&lt;=15),"10 to 15",AND(L252&gt;15,L252&lt;=20),"15 to 20",AND(L252&gt;20,L252&lt;=30),"20 to 30",AND(L252&gt;30,L252&lt;=40),"30 to 40",AND(L252&gt;40,L252&lt;=50),"40 to 50",AND(L252&gt;50,L252&lt;=75),"50 to 75",AND(L252&gt;75,L252&lt;=100),"75 to 100",AND(L252&gt;100,L252&lt;=150),"100 to 150",AND(L252&gt;150,L252&lt;=200),"150 to 200",AND(L252&gt;200,L252&lt;=250),"200 to 250",AND(L252&gt;250,L252&lt;=300),"250 to 300",AND(L252&gt;300,L252&lt;=400),"300 to 400",AND(L252&gt;400,L252&lt;=500),"400 to 500",L252&gt;500,"500+")</f>
        <v>75 to 100</v>
      </c>
      <c r="L252" s="9">
        <f>_xlfn.XLOOKUP($E252,'Raw Data'!$E:$E,'Raw Data'!L:L,"ERROR",0,1)</f>
        <v>87.57</v>
      </c>
      <c r="M252" s="14" t="str">
        <f t="array" ref="M252">_xlfn.IFS(AND(N252&gt;0,N252&lt;=5),"0 to 5",AND(N252&gt;5,N252&lt;=10),"5 to 10",AND(N252&gt;10,N252&lt;=15),"10 to 15",AND(N252&gt;15,N252&lt;=20),"15 to 20",AND(N252&gt;20,N252&lt;=30),"20 to 30",AND(N252&gt;30,N252&lt;=40),"30 to 40",AND(N252&gt;40,N252&lt;=50),"40 to 50",AND(N252&gt;50,N252&lt;=75),"50 to 75",AND(N252&gt;75,N252&lt;=100),"75 to 100",AND(N252&gt;100,N252&lt;=150),"100 to 150",AND(N252&gt;150,N252&lt;=200),"150 to 200",AND(N252&gt;200,N252&lt;=250),"200 to 250",AND(N252&gt;250,N252&lt;=300),"250 to 300",AND(N252&gt;300,N252&lt;=400),"300 to 400",AND(N252&gt;400,N252&lt;=500),"400 to 500",N252&gt;500,"500+")</f>
        <v>75 to 100</v>
      </c>
      <c r="N252" s="9">
        <f>_xlfn.XLOOKUP($E252,'Raw Data'!$E:$E,'Raw Data'!N:N,"ERROR",0,1)</f>
        <v>87.58</v>
      </c>
      <c r="O252" s="14" t="str">
        <f t="array" ref="O252">_xlfn.IFS(P252=0,"No Discount",AND(P252&gt;0,P252&lt;=0.02),"0% to 2%",AND(P252&gt;0.02,P252&lt;=0.04),"2% to 4%",AND(P252&gt;0.04,P252&lt;=0.06),"4% to 6%",AND(P252&gt;0.06,P252&lt;=0.08),"6% to 8%",AND(P252&gt;0.08,P252&lt;=0.1),"8% to 10%",AND(P252&gt;0.1,P252&lt;=0.15),"10% to 15%",AND(P252&gt;0.15,P252&lt;=0.2),"15% to 20%",AND(P252&gt;0.2,P252&lt;=0.25),"20% to 25%",AND(P252&gt;0.25,P252&lt;=0.3),"25% to 30%",AND(P252&gt;0.3,P252&lt;=0.4),"30% to 40%",AND(P252&gt;0.4,P252&lt;=0.5),"40% to 50%",AND(P252&gt;0.5,P252&lt;=0.75),"50% to 75%",AND(P252&gt;0.75,P252&lt;=1),"75% to 100%")</f>
        <v>0% to 2%</v>
      </c>
      <c r="P252" s="10">
        <f>_xlfn.XLOOKUP($E252,'Raw Data'!$E:$E,'Raw Data'!P:P,"ERROR",0,1)</f>
        <v>0.000114181319936117</v>
      </c>
      <c r="Q252" s="9">
        <f>_xlfn.XLOOKUP($E252,'Raw Data'!$E:$E,'Raw Data'!Q:Q,"ERROR",0,1)</f>
        <v>0</v>
      </c>
      <c r="R252" s="9">
        <f>_xlfn.XLOOKUP($E252,'Raw Data'!$E:$E,'Raw Data'!R:R,"ERROR",0,1)</f>
        <v>0</v>
      </c>
      <c r="S252" s="5" t="e">
        <f t="array" ref="S252">_xlfn.IFS(AND(T252&gt;0,T252&lt;=0.05),"0 to 0.05",AND(T252&gt;0.05,T252&lt;=0.1),"0.05 to 0.1",AND(T252&gt;0.1,T252&lt;=0.2),"0.1 to 0.2",AND(T252&gt;0.2,T252&lt;=0.3),"0.2 to 0.3",AND(T252&gt;0.3,T252&lt;=0.4),"0.3 to 0.4",AND(T252&gt;0.4,T252&lt;=0.5),"0.4 to 0.5",AND(T252&gt;0.5,T252&lt;=0.75),"0.5 to 0.75",AND(T252&gt;0.75,T252&lt;=1),"0.75 to 1",AND(T252&gt;1,T252&lt;=2),"1 to 2",AND(T252&gt;2,T252&lt;=3),"2 to 3",AND(T252&gt;3,T252&lt;=4),"3 to 4",AND(T252&gt;4,T252&lt;=5),"4 to 5",AND(T252&gt;5,T252&lt;=10),"5 to 10",T252&gt;10,"10+")</f>
        <v>#N/A</v>
      </c>
      <c r="T252" s="10">
        <f>_xlfn.XLOOKUP($E252,'Raw Data'!$E:$E,'Raw Data'!T:T,"ERROR",0,1)</f>
        <v>0</v>
      </c>
      <c r="U252" s="15" t="e">
        <f t="array" ref="U252">_xlfn.IFS(AND(V252&gt;0,V252&lt;=0.05),"0 to 0.05",AND(V252&gt;0.05,V252&lt;=0.1),"0.05 to 0.1",AND(V252&gt;0.1,V252&lt;=0.2),"0.1 to 0.2",AND(V252&gt;0.2,V252&lt;=0.3),"0.2 to 0.3",AND(V252&gt;0.3,V252&lt;=0.4),"0.3 to 0.4",AND(V252&gt;0.4,V252&lt;=0.5),"0.4 to 0.5",AND(V252&gt;0.5,V252&lt;=0.75),"0.5 to 0.75",AND(V252&gt;0.75,V252&lt;=1),"0.75 to 1",AND(V252&gt;1,V252&lt;=2),"1 to 2",AND(V252&gt;2,V252&lt;=3),"2 to 3",AND(V252&gt;3,V252&lt;=4),"3 to 4",AND(V252&gt;4,V252&lt;=5),"4 to 5",AND(V252&gt;5,V252&lt;=10),"5 to 10",V252&gt;10,"10+")</f>
        <v>#N/A</v>
      </c>
      <c r="V252" s="10">
        <f>_xlfn.XLOOKUP($E252,'Raw Data'!$E:$E,'Raw Data'!V:V,"ERROR",0,1)</f>
        <v>0</v>
      </c>
      <c r="W252" s="15" t="e">
        <f t="array" ref="W252">_xlfn.IFS(AND(X252&gt;0,X252&lt;=0.05),"0 to 0.05",AND(X252&gt;0.05,X252&lt;=0.1),"0.05 to 0.1",AND(X252&gt;0.1,X252&lt;=0.2),"0.1 to 0.2",AND(X252&gt;0.2,X252&lt;=0.3),"0.2 to 0.3",AND(X252&gt;0.3,X252&lt;=0.4),"0.3 to 0.4",AND(X252&gt;0.4,X252&lt;=0.5),"0.4 to 0.5",AND(X252&gt;0.5,X252&lt;=0.75),"0.5 to 0.75",AND(X252&gt;0.75,X252&lt;=1),"0.75 to 1",AND(X252&gt;1,X252&lt;=2),"1 to 2",AND(X252&gt;2,X252&lt;=3),"2 to 3",AND(X252&gt;3,X252&lt;=4),"3 to 4",AND(X252&gt;4,X252&lt;=5),"4 to 5",AND(X252&gt;5,X252&lt;=10),"5 to 10",X252&gt;10,"10+")</f>
        <v>#DIV/0!</v>
      </c>
      <c r="X252" s="16" t="e">
        <f t="shared" si="8"/>
        <v>#DIV/0!</v>
      </c>
      <c r="Y252" s="5" t="e">
        <f t="array" ref="Y252">_xlfn.IFS(AND(Z252&gt;0,Z252&lt;=1),"0 to 1",AND(Z252&gt;1,Z252&lt;=2),"1 to 2",AND(Z252&gt;2,Z252&lt;=4),"2 to 4",AND(Z252&gt;4,Z252&lt;=6),"4 to 6",AND(Z252&gt;6,Z252&lt;=8),"6 to 8",AND(Z252&gt;8,Z252&lt;=10),"8 to 10",AND(Z252&gt;10,Z252&lt;=15),"10 to 15",AND(Z252&gt;15,Z252&lt;=20),"15 to 20",AND(Z252&gt;20,Z252&lt;=25),"20 to 25",AND(Z252&gt;25,Z252&lt;=30),"25 to 30",AND(Z252&gt;30,Z252&lt;=40),"30 to 40",AND(Z252&gt;40,Z252&lt;=50),"40 to 50",Z252&gt;50,"50+")</f>
        <v>#N/A</v>
      </c>
      <c r="Z252" s="9">
        <f>_xlfn.XLOOKUP($E252,'Raw Data'!$E:$E,'Raw Data'!Z:Z,"ERROR",0,1)</f>
        <v>0</v>
      </c>
      <c r="AA252" s="9">
        <f>_xlfn.XLOOKUP($E252,'Raw Data'!$E:$E,'Raw Data'!AA:AA,"ERROR",0,1)</f>
        <v>0</v>
      </c>
    </row>
    <row r="253" hidden="1" spans="1:27">
      <c r="A253" s="5" t="str">
        <f>_xlfn.XLOOKUP($E253,'Raw Data'!$E:$E,'Raw Data'!A:A,"ERROR",0,1)</f>
        <v>AE</v>
      </c>
      <c r="B253" s="5" t="str">
        <f>_xlfn.XLOOKUP($E253,'Raw Data'!$E:$E,'Raw Data'!B:B,"ERROR",0,1)</f>
        <v>Hair Mousses</v>
      </c>
      <c r="C253" s="5" t="str">
        <f>_xlfn.XLOOKUP($E253,'Raw Data'!$E:$E,'Raw Data'!C:C,"ERROR",0,1)</f>
        <v>Minuet</v>
      </c>
      <c r="D253" s="5" t="str">
        <f>_xlfn.XLOOKUP($E253,'Raw Data'!$E:$E,'Raw Data'!D:D,"ERROR",0,1)</f>
        <v>www.amazon.ae/dp/B085F6YH3D</v>
      </c>
      <c r="E253" s="5" t="s">
        <v>452</v>
      </c>
      <c r="F253" s="9" t="str">
        <f>_xlfn.XLOOKUP($E253,'Raw Data'!$E:$E,'Raw Data'!F:F,"ERROR",0,1)</f>
        <v>Minuet Salon Professional Styling Mousse Extra Hold, 225 ml</v>
      </c>
      <c r="G253" s="10">
        <f>_xlfn.XLOOKUP($E253,'Raw Data'!$E:$E,'Raw Data'!G:G,"ERROR",0,1)</f>
        <v>5</v>
      </c>
      <c r="H253" s="9">
        <f>_xlfn.XLOOKUP($E253,'Raw Data'!$E:$E,'Raw Data'!H:H,"ERROR",0,1)</f>
        <v>106.09</v>
      </c>
      <c r="I253" s="9">
        <f>_xlfn.XLOOKUP($E253,'Raw Data'!$E:$E,'Raw Data'!I:I,"ERROR",0,1)</f>
        <v>0.000142035531294689</v>
      </c>
      <c r="J253" s="9" t="str">
        <f>_xlfn.XLOOKUP($E253,'Raw Data'!$E:$E,'Raw Data'!J:J,"ERROR",0,1)</f>
        <v>No</v>
      </c>
      <c r="K253" s="14" t="str">
        <f t="array" ref="K253">_xlfn.IFS(AND(L253&gt;0,L253&lt;=5),"0 to 5",AND(L253&gt;5,L253&lt;=10),"5 to 10",AND(L253&gt;10,L253&lt;=15),"10 to 15",AND(L253&gt;15,L253&lt;=20),"15 to 20",AND(L253&gt;20,L253&lt;=30),"20 to 30",AND(L253&gt;30,L253&lt;=40),"30 to 40",AND(L253&gt;40,L253&lt;=50),"40 to 50",AND(L253&gt;50,L253&lt;=75),"50 to 75",AND(L253&gt;75,L253&lt;=100),"75 to 100",AND(L253&gt;100,L253&lt;=150),"100 to 150",AND(L253&gt;150,L253&lt;=200),"150 to 200",AND(L253&gt;200,L253&lt;=250),"200 to 250",AND(L253&gt;250,L253&lt;=300),"250 to 300",AND(L253&gt;300,L253&lt;=400),"300 to 400",AND(L253&gt;400,L253&lt;=500),"400 to 500",L253&gt;500,"500+")</f>
        <v>15 to 20</v>
      </c>
      <c r="L253" s="9">
        <f>_xlfn.XLOOKUP($E253,'Raw Data'!$E:$E,'Raw Data'!L:L,"ERROR",0,1)</f>
        <v>17.76</v>
      </c>
      <c r="M253" s="14" t="str">
        <f t="array" ref="M253">_xlfn.IFS(AND(N253&gt;0,N253&lt;=5),"0 to 5",AND(N253&gt;5,N253&lt;=10),"5 to 10",AND(N253&gt;10,N253&lt;=15),"10 to 15",AND(N253&gt;15,N253&lt;=20),"15 to 20",AND(N253&gt;20,N253&lt;=30),"20 to 30",AND(N253&gt;30,N253&lt;=40),"30 to 40",AND(N253&gt;40,N253&lt;=50),"40 to 50",AND(N253&gt;50,N253&lt;=75),"50 to 75",AND(N253&gt;75,N253&lt;=100),"75 to 100",AND(N253&gt;100,N253&lt;=150),"100 to 150",AND(N253&gt;150,N253&lt;=200),"150 to 200",AND(N253&gt;200,N253&lt;=250),"200 to 250",AND(N253&gt;250,N253&lt;=300),"250 to 300",AND(N253&gt;300,N253&lt;=400),"300 to 400",AND(N253&gt;400,N253&lt;=500),"400 to 500",N253&gt;500,"500+")</f>
        <v>20 to 30</v>
      </c>
      <c r="N253" s="9">
        <f>_xlfn.XLOOKUP($E253,'Raw Data'!$E:$E,'Raw Data'!N:N,"ERROR",0,1)</f>
        <v>21</v>
      </c>
      <c r="O253" s="14" t="str">
        <f t="array" ref="O253">_xlfn.IFS(P253=0,"No Discount",AND(P253&gt;0,P253&lt;=0.02),"0% to 2%",AND(P253&gt;0.02,P253&lt;=0.04),"2% to 4%",AND(P253&gt;0.04,P253&lt;=0.06),"4% to 6%",AND(P253&gt;0.06,P253&lt;=0.08),"6% to 8%",AND(P253&gt;0.08,P253&lt;=0.1),"8% to 10%",AND(P253&gt;0.1,P253&lt;=0.15),"10% to 15%",AND(P253&gt;0.15,P253&lt;=0.2),"15% to 20%",AND(P253&gt;0.2,P253&lt;=0.25),"20% to 25%",AND(P253&gt;0.25,P253&lt;=0.3),"25% to 30%",AND(P253&gt;0.3,P253&lt;=0.4),"30% to 40%",AND(P253&gt;0.4,P253&lt;=0.5),"40% to 50%",AND(P253&gt;0.5,P253&lt;=0.75),"50% to 75%",AND(P253&gt;0.75,P253&lt;=1),"75% to 100%")</f>
        <v>15% to 20%</v>
      </c>
      <c r="P253" s="10">
        <f>_xlfn.XLOOKUP($E253,'Raw Data'!$E:$E,'Raw Data'!P:P,"ERROR",0,1)</f>
        <v>0.154285714285714</v>
      </c>
      <c r="Q253" s="9">
        <f>_xlfn.XLOOKUP($E253,'Raw Data'!$E:$E,'Raw Data'!Q:Q,"ERROR",0,1)</f>
        <v>225</v>
      </c>
      <c r="R253" s="9" t="str">
        <f>_xlfn.XLOOKUP($E253,'Raw Data'!$E:$E,'Raw Data'!R:R,"ERROR",0,1)</f>
        <v>ml</v>
      </c>
      <c r="S253" s="5" t="str">
        <f t="array" ref="S253">_xlfn.IFS(AND(T253&gt;0,T253&lt;=0.05),"0 to 0.05",AND(T253&gt;0.05,T253&lt;=0.1),"0.05 to 0.1",AND(T253&gt;0.1,T253&lt;=0.2),"0.1 to 0.2",AND(T253&gt;0.2,T253&lt;=0.3),"0.2 to 0.3",AND(T253&gt;0.3,T253&lt;=0.4),"0.3 to 0.4",AND(T253&gt;0.4,T253&lt;=0.5),"0.4 to 0.5",AND(T253&gt;0.5,T253&lt;=0.75),"0.5 to 0.75",AND(T253&gt;0.75,T253&lt;=1),"0.75 to 1",AND(T253&gt;1,T253&lt;=2),"1 to 2",AND(T253&gt;2,T253&lt;=3),"2 to 3",AND(T253&gt;3,T253&lt;=4),"3 to 4",AND(T253&gt;4,T253&lt;=5),"4 to 5",AND(T253&gt;5,T253&lt;=10),"5 to 10",T253&gt;10,"10+")</f>
        <v>0.05 to 0.1</v>
      </c>
      <c r="T253" s="10">
        <f>_xlfn.XLOOKUP($E253,'Raw Data'!$E:$E,'Raw Data'!T:T,"ERROR",0,1)</f>
        <v>0.0789755062536728</v>
      </c>
      <c r="U253" s="15" t="str">
        <f t="array" ref="U253">_xlfn.IFS(AND(V253&gt;0,V253&lt;=0.05),"0 to 0.05",AND(V253&gt;0.05,V253&lt;=0.1),"0.05 to 0.1",AND(V253&gt;0.1,V253&lt;=0.2),"0.1 to 0.2",AND(V253&gt;0.2,V253&lt;=0.3),"0.2 to 0.3",AND(V253&gt;0.3,V253&lt;=0.4),"0.3 to 0.4",AND(V253&gt;0.4,V253&lt;=0.5),"0.4 to 0.5",AND(V253&gt;0.5,V253&lt;=0.75),"0.5 to 0.75",AND(V253&gt;0.75,V253&lt;=1),"0.75 to 1",AND(V253&gt;1,V253&lt;=2),"1 to 2",AND(V253&gt;2,V253&lt;=3),"2 to 3",AND(V253&gt;3,V253&lt;=4),"3 to 4",AND(V253&gt;4,V253&lt;=5),"4 to 5",AND(V253&gt;5,V253&lt;=10),"5 to 10",V253&gt;10,"10+")</f>
        <v>0 to 0.05</v>
      </c>
      <c r="V253" s="10">
        <f>_xlfn.XLOOKUP($E253,'Raw Data'!$E:$E,'Raw Data'!V:V,"ERROR",0,1)</f>
        <v>0.0252134639897705</v>
      </c>
      <c r="W253" s="15" t="str">
        <f t="array" ref="W253">_xlfn.IFS(AND(X253&gt;0,X253&lt;=0.05),"0 to 0.05",AND(X253&gt;0.05,X253&lt;=0.1),"0.05 to 0.1",AND(X253&gt;0.1,X253&lt;=0.2),"0.1 to 0.2",AND(X253&gt;0.2,X253&lt;=0.3),"0.2 to 0.3",AND(X253&gt;0.3,X253&lt;=0.4),"0.3 to 0.4",AND(X253&gt;0.4,X253&lt;=0.5),"0.4 to 0.5",AND(X253&gt;0.5,X253&lt;=0.75),"0.5 to 0.75",AND(X253&gt;0.75,X253&lt;=1),"0.75 to 1",AND(X253&gt;1,X253&lt;=2),"1 to 2",AND(X253&gt;2,X253&lt;=3),"2 to 3",AND(X253&gt;3,X253&lt;=4),"3 to 4",AND(X253&gt;4,X253&lt;=5),"4 to 5",AND(X253&gt;5,X253&lt;=10),"5 to 10",X253&gt;10,"10+")</f>
        <v>0 to 0.05</v>
      </c>
      <c r="X253" s="16">
        <f t="shared" si="8"/>
        <v>0.0213233866884917</v>
      </c>
      <c r="Y253" s="5" t="str">
        <f t="array" ref="Y253">_xlfn.IFS(AND(Z253&gt;0,Z253&lt;=1),"0 to 1",AND(Z253&gt;1,Z253&lt;=2),"1 to 2",AND(Z253&gt;2,Z253&lt;=4),"2 to 4",AND(Z253&gt;4,Z253&lt;=6),"4 to 6",AND(Z253&gt;6,Z253&lt;=8),"6 to 8",AND(Z253&gt;8,Z253&lt;=10),"8 to 10",AND(Z253&gt;10,Z253&lt;=15),"10 to 15",AND(Z253&gt;15,Z253&lt;=20),"15 to 20",AND(Z253&gt;20,Z253&lt;=25),"20 to 25",AND(Z253&gt;25,Z253&lt;=30),"25 to 30",AND(Z253&gt;30,Z253&lt;=40),"30 to 40",AND(Z253&gt;40,Z253&lt;=50),"40 to 50",Z253&gt;50,"50+")</f>
        <v>6 to 8</v>
      </c>
      <c r="Z253" s="9">
        <f>_xlfn.XLOOKUP($E253,'Raw Data'!$E:$E,'Raw Data'!Z:Z,"ERROR",0,1)</f>
        <v>7.605</v>
      </c>
      <c r="AA253" s="9" t="str">
        <f>_xlfn.XLOOKUP($E253,'Raw Data'!$E:$E,'Raw Data'!AA:AA,"ERROR",0,1)</f>
        <v>oz</v>
      </c>
    </row>
    <row r="254" hidden="1" spans="1:27">
      <c r="A254" s="5" t="str">
        <f>_xlfn.XLOOKUP($E254,'Raw Data'!$E:$E,'Raw Data'!A:A,"ERROR",0,1)</f>
        <v>AE</v>
      </c>
      <c r="B254" s="5" t="str">
        <f>_xlfn.XLOOKUP($E254,'Raw Data'!$E:$E,'Raw Data'!B:B,"ERROR",0,1)</f>
        <v>Hair Mousses</v>
      </c>
      <c r="C254" s="5" t="str">
        <f>_xlfn.XLOOKUP($E254,'Raw Data'!$E:$E,'Raw Data'!C:C,"ERROR",0,1)</f>
        <v>Orofluido</v>
      </c>
      <c r="D254" s="5" t="str">
        <f>_xlfn.XLOOKUP($E254,'Raw Data'!$E:$E,'Raw Data'!D:D,"ERROR",0,1)</f>
        <v>www.amazon.ae/dp/B01FRH3NHM</v>
      </c>
      <c r="E254" s="5" t="s">
        <v>453</v>
      </c>
      <c r="F254" s="9" t="str">
        <f>_xlfn.XLOOKUP($E254,'Raw Data'!$E:$E,'Raw Data'!F:F,"ERROR",0,1)</f>
        <v>Orofluido Original Volume MoUSse, 300 Ml</v>
      </c>
      <c r="G254" s="10">
        <f>_xlfn.XLOOKUP($E254,'Raw Data'!$E:$E,'Raw Data'!G:G,"ERROR",0,1)</f>
        <v>1</v>
      </c>
      <c r="H254" s="9">
        <f>_xlfn.XLOOKUP($E254,'Raw Data'!$E:$E,'Raw Data'!H:H,"ERROR",0,1)</f>
        <v>105.14</v>
      </c>
      <c r="I254" s="9">
        <f>_xlfn.XLOOKUP($E254,'Raw Data'!$E:$E,'Raw Data'!I:I,"ERROR",0,1)</f>
        <v>0.000140763651242564</v>
      </c>
      <c r="J254" s="9" t="str">
        <f>_xlfn.XLOOKUP($E254,'Raw Data'!$E:$E,'Raw Data'!J:J,"ERROR",0,1)</f>
        <v>No</v>
      </c>
      <c r="K254" s="14" t="str">
        <f t="array" ref="K254">_xlfn.IFS(AND(L254&gt;0,L254&lt;=5),"0 to 5",AND(L254&gt;5,L254&lt;=10),"5 to 10",AND(L254&gt;10,L254&lt;=15),"10 to 15",AND(L254&gt;15,L254&lt;=20),"15 to 20",AND(L254&gt;20,L254&lt;=30),"20 to 30",AND(L254&gt;30,L254&lt;=40),"30 to 40",AND(L254&gt;40,L254&lt;=50),"40 to 50",AND(L254&gt;50,L254&lt;=75),"50 to 75",AND(L254&gt;75,L254&lt;=100),"75 to 100",AND(L254&gt;100,L254&lt;=150),"100 to 150",AND(L254&gt;150,L254&lt;=200),"150 to 200",AND(L254&gt;200,L254&lt;=250),"200 to 250",AND(L254&gt;250,L254&lt;=300),"250 to 300",AND(L254&gt;300,L254&lt;=400),"300 to 400",AND(L254&gt;400,L254&lt;=500),"400 to 500",L254&gt;500,"500+")</f>
        <v>75 to 100</v>
      </c>
      <c r="L254" s="9">
        <f>_xlfn.XLOOKUP($E254,'Raw Data'!$E:$E,'Raw Data'!L:L,"ERROR",0,1)</f>
        <v>83.25</v>
      </c>
      <c r="M254" s="14" t="str">
        <f t="array" ref="M254">_xlfn.IFS(AND(N254&gt;0,N254&lt;=5),"0 to 5",AND(N254&gt;5,N254&lt;=10),"5 to 10",AND(N254&gt;10,N254&lt;=15),"10 to 15",AND(N254&gt;15,N254&lt;=20),"15 to 20",AND(N254&gt;20,N254&lt;=30),"20 to 30",AND(N254&gt;30,N254&lt;=40),"30 to 40",AND(N254&gt;40,N254&lt;=50),"40 to 50",AND(N254&gt;50,N254&lt;=75),"50 to 75",AND(N254&gt;75,N254&lt;=100),"75 to 100",AND(N254&gt;100,N254&lt;=150),"100 to 150",AND(N254&gt;150,N254&lt;=200),"150 to 200",AND(N254&gt;200,N254&lt;=250),"200 to 250",AND(N254&gt;250,N254&lt;=300),"250 to 300",AND(N254&gt;300,N254&lt;=400),"300 to 400",AND(N254&gt;400,N254&lt;=500),"400 to 500",N254&gt;500,"500+")</f>
        <v>75 to 100</v>
      </c>
      <c r="N254" s="9">
        <f>_xlfn.XLOOKUP($E254,'Raw Data'!$E:$E,'Raw Data'!N:N,"ERROR",0,1)</f>
        <v>83.25</v>
      </c>
      <c r="O254" s="14" t="str">
        <f t="array" ref="O254">_xlfn.IFS(P254=0,"No Discount",AND(P254&gt;0,P254&lt;=0.02),"0% to 2%",AND(P254&gt;0.02,P254&lt;=0.04),"2% to 4%",AND(P254&gt;0.04,P254&lt;=0.06),"4% to 6%",AND(P254&gt;0.06,P254&lt;=0.08),"6% to 8%",AND(P254&gt;0.08,P254&lt;=0.1),"8% to 10%",AND(P254&gt;0.1,P254&lt;=0.15),"10% to 15%",AND(P254&gt;0.15,P254&lt;=0.2),"15% to 20%",AND(P254&gt;0.2,P254&lt;=0.25),"20% to 25%",AND(P254&gt;0.25,P254&lt;=0.3),"25% to 30%",AND(P254&gt;0.3,P254&lt;=0.4),"30% to 40%",AND(P254&gt;0.4,P254&lt;=0.5),"40% to 50%",AND(P254&gt;0.5,P254&lt;=0.75),"50% to 75%",AND(P254&gt;0.75,P254&lt;=1),"75% to 100%")</f>
        <v>No Discount</v>
      </c>
      <c r="P254" s="10">
        <f>_xlfn.XLOOKUP($E254,'Raw Data'!$E:$E,'Raw Data'!P:P,"ERROR",0,1)</f>
        <v>0</v>
      </c>
      <c r="Q254" s="9">
        <f>_xlfn.XLOOKUP($E254,'Raw Data'!$E:$E,'Raw Data'!Q:Q,"ERROR",0,1)</f>
        <v>300</v>
      </c>
      <c r="R254" s="9" t="str">
        <f>_xlfn.XLOOKUP($E254,'Raw Data'!$E:$E,'Raw Data'!R:R,"ERROR",0,1)</f>
        <v>ml</v>
      </c>
      <c r="S254" s="5" t="str">
        <f t="array" ref="S254">_xlfn.IFS(AND(T254&gt;0,T254&lt;=0.05),"0 to 0.05",AND(T254&gt;0.05,T254&lt;=0.1),"0.05 to 0.1",AND(T254&gt;0.1,T254&lt;=0.2),"0.1 to 0.2",AND(T254&gt;0.2,T254&lt;=0.3),"0.2 to 0.3",AND(T254&gt;0.3,T254&lt;=0.4),"0.3 to 0.4",AND(T254&gt;0.4,T254&lt;=0.5),"0.4 to 0.5",AND(T254&gt;0.5,T254&lt;=0.75),"0.5 to 0.75",AND(T254&gt;0.75,T254&lt;=1),"0.75 to 1",AND(T254&gt;1,T254&lt;=2),"1 to 2",AND(T254&gt;2,T254&lt;=3),"2 to 3",AND(T254&gt;3,T254&lt;=4),"3 to 4",AND(T254&gt;4,T254&lt;=5),"4 to 5",AND(T254&gt;5,T254&lt;=10),"5 to 10",T254&gt;10,"10+")</f>
        <v>0.2 to 0.3</v>
      </c>
      <c r="T254" s="10">
        <f>_xlfn.XLOOKUP($E254,'Raw Data'!$E:$E,'Raw Data'!T:T,"ERROR",0,1)</f>
        <v>0.277648264173068</v>
      </c>
      <c r="U254" s="15" t="str">
        <f t="array" ref="U254">_xlfn.IFS(AND(V254&gt;0,V254&lt;=0.05),"0 to 0.05",AND(V254&gt;0.05,V254&lt;=0.1),"0.05 to 0.1",AND(V254&gt;0.1,V254&lt;=0.2),"0.1 to 0.2",AND(V254&gt;0.2,V254&lt;=0.3),"0.2 to 0.3",AND(V254&gt;0.3,V254&lt;=0.4),"0.3 to 0.4",AND(V254&gt;0.4,V254&lt;=0.5),"0.4 to 0.5",AND(V254&gt;0.5,V254&lt;=0.75),"0.5 to 0.75",AND(V254&gt;0.75,V254&lt;=1),"0.75 to 1",AND(V254&gt;1,V254&lt;=2),"1 to 2",AND(V254&gt;2,V254&lt;=3),"2 to 3",AND(V254&gt;3,V254&lt;=4),"3 to 4",AND(V254&gt;4,V254&lt;=5),"4 to 5",AND(V254&gt;5,V254&lt;=10),"5 to 10",V254&gt;10,"10+")</f>
        <v>0.05 to 0.1</v>
      </c>
      <c r="V254" s="10">
        <f>_xlfn.XLOOKUP($E254,'Raw Data'!$E:$E,'Raw Data'!V:V,"ERROR",0,1)</f>
        <v>0.0749650313267285</v>
      </c>
      <c r="W254" s="15" t="str">
        <f t="array" ref="W254">_xlfn.IFS(AND(X254&gt;0,X254&lt;=0.05),"0 to 0.05",AND(X254&gt;0.05,X254&lt;=0.1),"0.05 to 0.1",AND(X254&gt;0.1,X254&lt;=0.2),"0.1 to 0.2",AND(X254&gt;0.2,X254&lt;=0.3),"0.2 to 0.3",AND(X254&gt;0.3,X254&lt;=0.4),"0.3 to 0.4",AND(X254&gt;0.4,X254&lt;=0.5),"0.4 to 0.5",AND(X254&gt;0.5,X254&lt;=0.75),"0.5 to 0.75",AND(X254&gt;0.75,X254&lt;=1),"0.75 to 1",AND(X254&gt;1,X254&lt;=2),"1 to 2",AND(X254&gt;2,X254&lt;=3),"2 to 3",AND(X254&gt;3,X254&lt;=4),"3 to 4",AND(X254&gt;4,X254&lt;=5),"4 to 5",AND(X254&gt;5,X254&lt;=10),"5 to 10",X254&gt;10,"10+")</f>
        <v>0.05 to 0.1</v>
      </c>
      <c r="X254" s="16">
        <f t="shared" si="8"/>
        <v>0.0749650313267285</v>
      </c>
      <c r="Y254" s="5" t="str">
        <f t="array" ref="Y254">_xlfn.IFS(AND(Z254&gt;0,Z254&lt;=1),"0 to 1",AND(Z254&gt;1,Z254&lt;=2),"1 to 2",AND(Z254&gt;2,Z254&lt;=4),"2 to 4",AND(Z254&gt;4,Z254&lt;=6),"4 to 6",AND(Z254&gt;6,Z254&lt;=8),"6 to 8",AND(Z254&gt;8,Z254&lt;=10),"8 to 10",AND(Z254&gt;10,Z254&lt;=15),"10 to 15",AND(Z254&gt;15,Z254&lt;=20),"15 to 20",AND(Z254&gt;20,Z254&lt;=25),"20 to 25",AND(Z254&gt;25,Z254&lt;=30),"25 to 30",AND(Z254&gt;30,Z254&lt;=40),"30 to 40",AND(Z254&gt;40,Z254&lt;=50),"40 to 50",Z254&gt;50,"50+")</f>
        <v>10 to 15</v>
      </c>
      <c r="Z254" s="9">
        <f>_xlfn.XLOOKUP($E254,'Raw Data'!$E:$E,'Raw Data'!Z:Z,"ERROR",0,1)</f>
        <v>10.14</v>
      </c>
      <c r="AA254" s="9" t="str">
        <f>_xlfn.XLOOKUP($E254,'Raw Data'!$E:$E,'Raw Data'!AA:AA,"ERROR",0,1)</f>
        <v>oz</v>
      </c>
    </row>
    <row r="255" hidden="1" spans="1:27">
      <c r="A255" s="5" t="str">
        <f>_xlfn.XLOOKUP($E255,'Raw Data'!$E:$E,'Raw Data'!A:A,"ERROR",0,1)</f>
        <v>AE</v>
      </c>
      <c r="B255" s="5" t="str">
        <f>_xlfn.XLOOKUP($E255,'Raw Data'!$E:$E,'Raw Data'!B:B,"ERROR",0,1)</f>
        <v>Hair Mousses</v>
      </c>
      <c r="C255" s="5" t="str">
        <f>_xlfn.XLOOKUP($E255,'Raw Data'!$E:$E,'Raw Data'!C:C,"ERROR",0,1)</f>
        <v>tea tree</v>
      </c>
      <c r="D255" s="5" t="str">
        <f>_xlfn.XLOOKUP($E255,'Raw Data'!$E:$E,'Raw Data'!D:D,"ERROR",0,1)</f>
        <v>www.amazon.ae/dp/B07Q872BW8</v>
      </c>
      <c r="E255" s="5" t="s">
        <v>454</v>
      </c>
      <c r="F255" s="9" t="str">
        <f>_xlfn.XLOOKUP($E255,'Raw Data'!$E:$E,'Raw Data'!F:F,"ERROR",0,1)</f>
        <v>Tea Tree Lavender Mint Curl Refresh Foam, Hair Mousse, For Coarse, Curly + Dry Hair, 6.8 fl. oz.</v>
      </c>
      <c r="G255" s="10">
        <f>_xlfn.XLOOKUP($E255,'Raw Data'!$E:$E,'Raw Data'!G:G,"ERROR",0,1)</f>
        <v>1</v>
      </c>
      <c r="H255" s="9">
        <f>_xlfn.XLOOKUP($E255,'Raw Data'!$E:$E,'Raw Data'!H:H,"ERROR",0,1)</f>
        <v>103.73</v>
      </c>
      <c r="I255" s="9">
        <f>_xlfn.XLOOKUP($E255,'Raw Data'!$E:$E,'Raw Data'!I:I,"ERROR",0,1)</f>
        <v>0.000138875913480989</v>
      </c>
      <c r="J255" s="9" t="str">
        <f>_xlfn.XLOOKUP($E255,'Raw Data'!$E:$E,'Raw Data'!J:J,"ERROR",0,1)</f>
        <v>No</v>
      </c>
      <c r="K255" s="14" t="str">
        <f t="array" ref="K255">_xlfn.IFS(AND(L255&gt;0,L255&lt;=5),"0 to 5",AND(L255&gt;5,L255&lt;=10),"5 to 10",AND(L255&gt;10,L255&lt;=15),"10 to 15",AND(L255&gt;15,L255&lt;=20),"15 to 20",AND(L255&gt;20,L255&lt;=30),"20 to 30",AND(L255&gt;30,L255&lt;=40),"30 to 40",AND(L255&gt;40,L255&lt;=50),"40 to 50",AND(L255&gt;50,L255&lt;=75),"50 to 75",AND(L255&gt;75,L255&lt;=100),"75 to 100",AND(L255&gt;100,L255&lt;=150),"100 to 150",AND(L255&gt;150,L255&lt;=200),"150 to 200",AND(L255&gt;200,L255&lt;=250),"200 to 250",AND(L255&gt;250,L255&lt;=300),"250 to 300",AND(L255&gt;300,L255&lt;=400),"300 to 400",AND(L255&gt;400,L255&lt;=500),"400 to 500",L255&gt;500,"500+")</f>
        <v>75 to 100</v>
      </c>
      <c r="L255" s="9">
        <f>_xlfn.XLOOKUP($E255,'Raw Data'!$E:$E,'Raw Data'!L:L,"ERROR",0,1)</f>
        <v>82.13</v>
      </c>
      <c r="M255" s="14" t="str">
        <f t="array" ref="M255">_xlfn.IFS(AND(N255&gt;0,N255&lt;=5),"0 to 5",AND(N255&gt;5,N255&lt;=10),"5 to 10",AND(N255&gt;10,N255&lt;=15),"10 to 15",AND(N255&gt;15,N255&lt;=20),"15 to 20",AND(N255&gt;20,N255&lt;=30),"20 to 30",AND(N255&gt;30,N255&lt;=40),"30 to 40",AND(N255&gt;40,N255&lt;=50),"40 to 50",AND(N255&gt;50,N255&lt;=75),"50 to 75",AND(N255&gt;75,N255&lt;=100),"75 to 100",AND(N255&gt;100,N255&lt;=150),"100 to 150",AND(N255&gt;150,N255&lt;=200),"150 to 200",AND(N255&gt;200,N255&lt;=250),"200 to 250",AND(N255&gt;250,N255&lt;=300),"250 to 300",AND(N255&gt;300,N255&lt;=400),"300 to 400",AND(N255&gt;400,N255&lt;=500),"400 to 500",N255&gt;500,"500+")</f>
        <v>100 to 150</v>
      </c>
      <c r="N255" s="9">
        <f>_xlfn.XLOOKUP($E255,'Raw Data'!$E:$E,'Raw Data'!N:N,"ERROR",0,1)</f>
        <v>115.67</v>
      </c>
      <c r="O255" s="14" t="str">
        <f t="array" ref="O255">_xlfn.IFS(P255=0,"No Discount",AND(P255&gt;0,P255&lt;=0.02),"0% to 2%",AND(P255&gt;0.02,P255&lt;=0.04),"2% to 4%",AND(P255&gt;0.04,P255&lt;=0.06),"4% to 6%",AND(P255&gt;0.06,P255&lt;=0.08),"6% to 8%",AND(P255&gt;0.08,P255&lt;=0.1),"8% to 10%",AND(P255&gt;0.1,P255&lt;=0.15),"10% to 15%",AND(P255&gt;0.15,P255&lt;=0.2),"15% to 20%",AND(P255&gt;0.2,P255&lt;=0.25),"20% to 25%",AND(P255&gt;0.25,P255&lt;=0.3),"25% to 30%",AND(P255&gt;0.3,P255&lt;=0.4),"30% to 40%",AND(P255&gt;0.4,P255&lt;=0.5),"40% to 50%",AND(P255&gt;0.5,P255&lt;=0.75),"50% to 75%",AND(P255&gt;0.75,P255&lt;=1),"75% to 100%")</f>
        <v>25% to 30%</v>
      </c>
      <c r="P255" s="10">
        <f>_xlfn.XLOOKUP($E255,'Raw Data'!$E:$E,'Raw Data'!P:P,"ERROR",0,1)</f>
        <v>0.28996282527881</v>
      </c>
      <c r="Q255" s="9">
        <f>_xlfn.XLOOKUP($E255,'Raw Data'!$E:$E,'Raw Data'!Q:Q,"ERROR",0,1)</f>
        <v>6.8</v>
      </c>
      <c r="R255" s="9" t="str">
        <f>_xlfn.XLOOKUP($E255,'Raw Data'!$E:$E,'Raw Data'!R:R,"ERROR",0,1)</f>
        <v>fl oz</v>
      </c>
      <c r="S255" s="5" t="str">
        <f t="array" ref="S255">_xlfn.IFS(AND(T255&gt;0,T255&lt;=0.05),"0 to 0.05",AND(T255&gt;0.05,T255&lt;=0.1),"0.05 to 0.1",AND(T255&gt;0.1,T255&lt;=0.2),"0.1 to 0.2",AND(T255&gt;0.2,T255&lt;=0.3),"0.2 to 0.3",AND(T255&gt;0.3,T255&lt;=0.4),"0.3 to 0.4",AND(T255&gt;0.4,T255&lt;=0.5),"0.4 to 0.5",AND(T255&gt;0.5,T255&lt;=0.75),"0.5 to 0.75",AND(T255&gt;0.75,T255&lt;=1),"0.75 to 1",AND(T255&gt;1,T255&lt;=2),"1 to 2",AND(T255&gt;2,T255&lt;=3),"2 to 3",AND(T255&gt;3,T255&lt;=4),"3 to 4",AND(T255&gt;4,T255&lt;=5),"4 to 5",AND(T255&gt;5,T255&lt;=10),"5 to 10",T255&gt;10,"10+")</f>
        <v>0.3 to 0.4</v>
      </c>
      <c r="T255" s="10">
        <f>_xlfn.XLOOKUP($E255,'Raw Data'!$E:$E,'Raw Data'!T:T,"ERROR",0,1)</f>
        <v>0.392742812897381</v>
      </c>
      <c r="U255" s="15" t="str">
        <f t="array" ref="U255">_xlfn.IFS(AND(V255&gt;0,V255&lt;=0.05),"0 to 0.05",AND(V255&gt;0.05,V255&lt;=0.1),"0.05 to 0.1",AND(V255&gt;0.1,V255&lt;=0.2),"0.1 to 0.2",AND(V255&gt;0.2,V255&lt;=0.3),"0.2 to 0.3",AND(V255&gt;0.3,V255&lt;=0.4),"0.3 to 0.4",AND(V255&gt;0.4,V255&lt;=0.5),"0.4 to 0.5",AND(V255&gt;0.5,V255&lt;=0.75),"0.5 to 0.75",AND(V255&gt;0.75,V255&lt;=1),"0.75 to 1",AND(V255&gt;1,V255&lt;=2),"1 to 2",AND(V255&gt;2,V255&lt;=3),"2 to 3",AND(V255&gt;3,V255&lt;=4),"3 to 4",AND(V255&gt;4,V255&lt;=5),"4 to 5",AND(V255&gt;5,V255&lt;=10),"5 to 10",V255&gt;10,"10+")</f>
        <v>0.1 to 0.2</v>
      </c>
      <c r="V255" s="10">
        <f>_xlfn.XLOOKUP($E255,'Raw Data'!$E:$E,'Raw Data'!V:V,"ERROR",0,1)</f>
        <v>0.14934508115569</v>
      </c>
      <c r="W255" s="15" t="str">
        <f t="array" ref="W255">_xlfn.IFS(AND(X255&gt;0,X255&lt;=0.05),"0 to 0.05",AND(X255&gt;0.05,X255&lt;=0.1),"0.05 to 0.1",AND(X255&gt;0.1,X255&lt;=0.2),"0.1 to 0.2",AND(X255&gt;0.2,X255&lt;=0.3),"0.2 to 0.3",AND(X255&gt;0.3,X255&lt;=0.4),"0.3 to 0.4",AND(X255&gt;0.4,X255&lt;=0.5),"0.4 to 0.5",AND(X255&gt;0.5,X255&lt;=0.75),"0.5 to 0.75",AND(X255&gt;0.75,X255&lt;=1),"0.75 to 1",AND(X255&gt;1,X255&lt;=2),"1 to 2",AND(X255&gt;2,X255&lt;=3),"2 to 3",AND(X255&gt;3,X255&lt;=4),"3 to 4",AND(X255&gt;4,X255&lt;=5),"4 to 5",AND(X255&gt;5,X255&lt;=10),"5 to 10",X255&gt;10,"10+")</f>
        <v>0.1 to 0.2</v>
      </c>
      <c r="X255" s="16">
        <f t="shared" si="8"/>
        <v>0.106040559482293</v>
      </c>
      <c r="Y255" s="5" t="str">
        <f t="array" ref="Y255">_xlfn.IFS(AND(Z255&gt;0,Z255&lt;=1),"0 to 1",AND(Z255&gt;1,Z255&lt;=2),"1 to 2",AND(Z255&gt;2,Z255&lt;=4),"2 to 4",AND(Z255&gt;4,Z255&lt;=6),"4 to 6",AND(Z255&gt;6,Z255&lt;=8),"6 to 8",AND(Z255&gt;8,Z255&lt;=10),"8 to 10",AND(Z255&gt;10,Z255&lt;=15),"10 to 15",AND(Z255&gt;15,Z255&lt;=20),"15 to 20",AND(Z255&gt;20,Z255&lt;=25),"20 to 25",AND(Z255&gt;25,Z255&lt;=30),"25 to 30",AND(Z255&gt;30,Z255&lt;=40),"30 to 40",AND(Z255&gt;40,Z255&lt;=50),"40 to 50",Z255&gt;50,"50+")</f>
        <v>6 to 8</v>
      </c>
      <c r="Z255" s="9">
        <f>_xlfn.XLOOKUP($E255,'Raw Data'!$E:$E,'Raw Data'!Z:Z,"ERROR",0,1)</f>
        <v>7.072</v>
      </c>
      <c r="AA255" s="9" t="str">
        <f>_xlfn.XLOOKUP($E255,'Raw Data'!$E:$E,'Raw Data'!AA:AA,"ERROR",0,1)</f>
        <v>oz</v>
      </c>
    </row>
    <row r="256" hidden="1" spans="1:27">
      <c r="A256" s="5" t="str">
        <f>_xlfn.XLOOKUP($E256,'Raw Data'!$E:$E,'Raw Data'!A:A,"ERROR",0,1)</f>
        <v>AE</v>
      </c>
      <c r="B256" s="5" t="str">
        <f>_xlfn.XLOOKUP($E256,'Raw Data'!$E:$E,'Raw Data'!B:B,"ERROR",0,1)</f>
        <v>Hair Mousses</v>
      </c>
      <c r="C256" s="5" t="str">
        <f>_xlfn.XLOOKUP($E256,'Raw Data'!$E:$E,'Raw Data'!C:C,"ERROR",0,1)</f>
        <v>TIGI</v>
      </c>
      <c r="D256" s="5" t="str">
        <f>_xlfn.XLOOKUP($E256,'Raw Data'!$E:$E,'Raw Data'!D:D,"ERROR",0,1)</f>
        <v>www.amazon.ae/dp/B07GJFY6KR</v>
      </c>
      <c r="E256" s="5" t="s">
        <v>455</v>
      </c>
      <c r="F256" s="9" t="str">
        <f>_xlfn.XLOOKUP($E256,'Raw Data'!$E:$E,'Raw Data'!F:F,"ERROR",0,1)</f>
        <v>Bed  Head  for Men by Tigi Press Up Mens Thickening Mousse for Volume 125 ml</v>
      </c>
      <c r="G256" s="10">
        <f>_xlfn.XLOOKUP($E256,'Raw Data'!$E:$E,'Raw Data'!G:G,"ERROR",0,1)</f>
        <v>1</v>
      </c>
      <c r="H256" s="9">
        <f>_xlfn.XLOOKUP($E256,'Raw Data'!$E:$E,'Raw Data'!H:H,"ERROR",0,1)</f>
        <v>103.59</v>
      </c>
      <c r="I256" s="9">
        <f>_xlfn.XLOOKUP($E256,'Raw Data'!$E:$E,'Raw Data'!I:I,"ERROR",0,1)</f>
        <v>0.000138688478525939</v>
      </c>
      <c r="J256" s="9" t="str">
        <f>_xlfn.XLOOKUP($E256,'Raw Data'!$E:$E,'Raw Data'!J:J,"ERROR",0,1)</f>
        <v>No</v>
      </c>
      <c r="K256" s="14" t="str">
        <f t="array" ref="K256">_xlfn.IFS(AND(L256&gt;0,L256&lt;=5),"0 to 5",AND(L256&gt;5,L256&lt;=10),"5 to 10",AND(L256&gt;10,L256&lt;=15),"10 to 15",AND(L256&gt;15,L256&lt;=20),"15 to 20",AND(L256&gt;20,L256&lt;=30),"20 to 30",AND(L256&gt;30,L256&lt;=40),"30 to 40",AND(L256&gt;40,L256&lt;=50),"40 to 50",AND(L256&gt;50,L256&lt;=75),"50 to 75",AND(L256&gt;75,L256&lt;=100),"75 to 100",AND(L256&gt;100,L256&lt;=150),"100 to 150",AND(L256&gt;150,L256&lt;=200),"150 to 200",AND(L256&gt;200,L256&lt;=250),"200 to 250",AND(L256&gt;250,L256&lt;=300),"250 to 300",AND(L256&gt;300,L256&lt;=400),"300 to 400",AND(L256&gt;400,L256&lt;=500),"400 to 500",L256&gt;500,"500+")</f>
        <v>75 to 100</v>
      </c>
      <c r="L256" s="9">
        <f>_xlfn.XLOOKUP($E256,'Raw Data'!$E:$E,'Raw Data'!L:L,"ERROR",0,1)</f>
        <v>98.76</v>
      </c>
      <c r="M256" s="14" t="str">
        <f t="array" ref="M256">_xlfn.IFS(AND(N256&gt;0,N256&lt;=5),"0 to 5",AND(N256&gt;5,N256&lt;=10),"5 to 10",AND(N256&gt;10,N256&lt;=15),"10 to 15",AND(N256&gt;15,N256&lt;=20),"15 to 20",AND(N256&gt;20,N256&lt;=30),"20 to 30",AND(N256&gt;30,N256&lt;=40),"30 to 40",AND(N256&gt;40,N256&lt;=50),"40 to 50",AND(N256&gt;50,N256&lt;=75),"50 to 75",AND(N256&gt;75,N256&lt;=100),"75 to 100",AND(N256&gt;100,N256&lt;=150),"100 to 150",AND(N256&gt;150,N256&lt;=200),"150 to 200",AND(N256&gt;200,N256&lt;=250),"200 to 250",AND(N256&gt;250,N256&lt;=300),"250 to 300",AND(N256&gt;300,N256&lt;=400),"300 to 400",AND(N256&gt;400,N256&lt;=500),"400 to 500",N256&gt;500,"500+")</f>
        <v>75 to 100</v>
      </c>
      <c r="N256" s="9">
        <f>_xlfn.XLOOKUP($E256,'Raw Data'!$E:$E,'Raw Data'!N:N,"ERROR",0,1)</f>
        <v>98.76</v>
      </c>
      <c r="O256" s="14" t="str">
        <f t="array" ref="O256">_xlfn.IFS(P256=0,"No Discount",AND(P256&gt;0,P256&lt;=0.02),"0% to 2%",AND(P256&gt;0.02,P256&lt;=0.04),"2% to 4%",AND(P256&gt;0.04,P256&lt;=0.06),"4% to 6%",AND(P256&gt;0.06,P256&lt;=0.08),"6% to 8%",AND(P256&gt;0.08,P256&lt;=0.1),"8% to 10%",AND(P256&gt;0.1,P256&lt;=0.15),"10% to 15%",AND(P256&gt;0.15,P256&lt;=0.2),"15% to 20%",AND(P256&gt;0.2,P256&lt;=0.25),"20% to 25%",AND(P256&gt;0.25,P256&lt;=0.3),"25% to 30%",AND(P256&gt;0.3,P256&lt;=0.4),"30% to 40%",AND(P256&gt;0.4,P256&lt;=0.5),"40% to 50%",AND(P256&gt;0.5,P256&lt;=0.75),"50% to 75%",AND(P256&gt;0.75,P256&lt;=1),"75% to 100%")</f>
        <v>No Discount</v>
      </c>
      <c r="P256" s="10">
        <f>_xlfn.XLOOKUP($E256,'Raw Data'!$E:$E,'Raw Data'!P:P,"ERROR",0,1)</f>
        <v>0</v>
      </c>
      <c r="Q256" s="9">
        <f>_xlfn.XLOOKUP($E256,'Raw Data'!$E:$E,'Raw Data'!Q:Q,"ERROR",0,1)</f>
        <v>125</v>
      </c>
      <c r="R256" s="9" t="str">
        <f>_xlfn.XLOOKUP($E256,'Raw Data'!$E:$E,'Raw Data'!R:R,"ERROR",0,1)</f>
        <v>ml</v>
      </c>
      <c r="S256" s="5" t="str">
        <f t="array" ref="S256">_xlfn.IFS(AND(T256&gt;0,T256&lt;=0.05),"0 to 0.05",AND(T256&gt;0.05,T256&lt;=0.1),"0.05 to 0.1",AND(T256&gt;0.1,T256&lt;=0.2),"0.1 to 0.2",AND(T256&gt;0.2,T256&lt;=0.3),"0.2 to 0.3",AND(T256&gt;0.3,T256&lt;=0.4),"0.3 to 0.4",AND(T256&gt;0.4,T256&lt;=0.5),"0.4 to 0.5",AND(T256&gt;0.5,T256&lt;=0.75),"0.5 to 0.75",AND(T256&gt;0.75,T256&lt;=1),"0.75 to 1",AND(T256&gt;1,T256&lt;=2),"1 to 2",AND(T256&gt;2,T256&lt;=3),"2 to 3",AND(T256&gt;3,T256&lt;=4),"3 to 4",AND(T256&gt;4,T256&lt;=5),"4 to 5",AND(T256&gt;5,T256&lt;=10),"5 to 10",T256&gt;10,"10+")</f>
        <v>0.75 to 1</v>
      </c>
      <c r="T256" s="10">
        <f>_xlfn.XLOOKUP($E256,'Raw Data'!$E:$E,'Raw Data'!T:T,"ERROR",0,1)</f>
        <v>0.790502128136425</v>
      </c>
      <c r="U256" s="15" t="str">
        <f t="array" ref="U256">_xlfn.IFS(AND(V256&gt;0,V256&lt;=0.05),"0 to 0.05",AND(V256&gt;0.05,V256&lt;=0.1),"0.05 to 0.1",AND(V256&gt;0.1,V256&lt;=0.2),"0.1 to 0.2",AND(V256&gt;0.2,V256&lt;=0.3),"0.2 to 0.3",AND(V256&gt;0.3,V256&lt;=0.4),"0.3 to 0.4",AND(V256&gt;0.4,V256&lt;=0.5),"0.4 to 0.5",AND(V256&gt;0.5,V256&lt;=0.75),"0.5 to 0.75",AND(V256&gt;0.75,V256&lt;=1),"0.75 to 1",AND(V256&gt;1,V256&lt;=2),"1 to 2",AND(V256&gt;2,V256&lt;=3),"2 to 3",AND(V256&gt;3,V256&lt;=4),"3 to 4",AND(V256&gt;4,V256&lt;=5),"4 to 5",AND(V256&gt;5,V256&lt;=10),"5 to 10",V256&gt;10,"10+")</f>
        <v>0.2 to 0.3</v>
      </c>
      <c r="V256" s="10">
        <f>_xlfn.XLOOKUP($E256,'Raw Data'!$E:$E,'Raw Data'!V:V,"ERROR",0,1)</f>
        <v>0.213435574596835</v>
      </c>
      <c r="W256" s="15" t="str">
        <f t="array" ref="W256">_xlfn.IFS(AND(X256&gt;0,X256&lt;=0.05),"0 to 0.05",AND(X256&gt;0.05,X256&lt;=0.1),"0.05 to 0.1",AND(X256&gt;0.1,X256&lt;=0.2),"0.1 to 0.2",AND(X256&gt;0.2,X256&lt;=0.3),"0.2 to 0.3",AND(X256&gt;0.3,X256&lt;=0.4),"0.3 to 0.4",AND(X256&gt;0.4,X256&lt;=0.5),"0.4 to 0.5",AND(X256&gt;0.5,X256&lt;=0.75),"0.5 to 0.75",AND(X256&gt;0.75,X256&lt;=1),"0.75 to 1",AND(X256&gt;1,X256&lt;=2),"1 to 2",AND(X256&gt;2,X256&lt;=3),"2 to 3",AND(X256&gt;3,X256&lt;=4),"3 to 4",AND(X256&gt;4,X256&lt;=5),"4 to 5",AND(X256&gt;5,X256&lt;=10),"5 to 10",X256&gt;10,"10+")</f>
        <v>0.2 to 0.3</v>
      </c>
      <c r="X256" s="16">
        <f t="shared" si="8"/>
        <v>0.213435574596835</v>
      </c>
      <c r="Y256" s="5" t="str">
        <f t="array" ref="Y256">_xlfn.IFS(AND(Z256&gt;0,Z256&lt;=1),"0 to 1",AND(Z256&gt;1,Z256&lt;=2),"1 to 2",AND(Z256&gt;2,Z256&lt;=4),"2 to 4",AND(Z256&gt;4,Z256&lt;=6),"4 to 6",AND(Z256&gt;6,Z256&lt;=8),"6 to 8",AND(Z256&gt;8,Z256&lt;=10),"8 to 10",AND(Z256&gt;10,Z256&lt;=15),"10 to 15",AND(Z256&gt;15,Z256&lt;=20),"15 to 20",AND(Z256&gt;20,Z256&lt;=25),"20 to 25",AND(Z256&gt;25,Z256&lt;=30),"25 to 30",AND(Z256&gt;30,Z256&lt;=40),"30 to 40",AND(Z256&gt;40,Z256&lt;=50),"40 to 50",Z256&gt;50,"50+")</f>
        <v>4 to 6</v>
      </c>
      <c r="Z256" s="9">
        <f>_xlfn.XLOOKUP($E256,'Raw Data'!$E:$E,'Raw Data'!Z:Z,"ERROR",0,1)</f>
        <v>4.225</v>
      </c>
      <c r="AA256" s="9" t="str">
        <f>_xlfn.XLOOKUP($E256,'Raw Data'!$E:$E,'Raw Data'!AA:AA,"ERROR",0,1)</f>
        <v>oz</v>
      </c>
    </row>
    <row r="257" hidden="1" spans="1:27">
      <c r="A257" s="5" t="str">
        <f>_xlfn.XLOOKUP($E257,'Raw Data'!$E:$E,'Raw Data'!A:A,"ERROR",0,1)</f>
        <v>AE</v>
      </c>
      <c r="B257" s="5" t="str">
        <f>_xlfn.XLOOKUP($E257,'Raw Data'!$E:$E,'Raw Data'!B:B,"ERROR",0,1)</f>
        <v>Hair Mousses</v>
      </c>
      <c r="C257" s="5" t="str">
        <f>_xlfn.XLOOKUP($E257,'Raw Data'!$E:$E,'Raw Data'!C:C,"ERROR",0,1)</f>
        <v>giovanni</v>
      </c>
      <c r="D257" s="5" t="str">
        <f>_xlfn.XLOOKUP($E257,'Raw Data'!$E:$E,'Raw Data'!D:D,"ERROR",0,1)</f>
        <v>www.amazon.ae/dp/B001E12H0U</v>
      </c>
      <c r="E257" s="5" t="s">
        <v>456</v>
      </c>
      <c r="F257" s="9" t="str">
        <f>_xlfn.XLOOKUP($E257,'Raw Data'!$E:$E,'Raw Data'!F:F,"ERROR",0,1)</f>
        <v>Giovanni Cosmetics Mousse NTRL Styling</v>
      </c>
      <c r="G257" s="10">
        <f>_xlfn.XLOOKUP($E257,'Raw Data'!$E:$E,'Raw Data'!G:G,"ERROR",0,1)</f>
        <v>1</v>
      </c>
      <c r="H257" s="9">
        <f>_xlfn.XLOOKUP($E257,'Raw Data'!$E:$E,'Raw Data'!H:H,"ERROR",0,1)</f>
        <v>99.72</v>
      </c>
      <c r="I257" s="9">
        <f>_xlfn.XLOOKUP($E257,'Raw Data'!$E:$E,'Raw Data'!I:I,"ERROR",0,1)</f>
        <v>0.000133507240839913</v>
      </c>
      <c r="J257" s="9" t="str">
        <f>_xlfn.XLOOKUP($E257,'Raw Data'!$E:$E,'Raw Data'!J:J,"ERROR",0,1)</f>
        <v>No</v>
      </c>
      <c r="K257" s="14" t="str">
        <f t="array" ref="K257">_xlfn.IFS(AND(L257&gt;0,L257&lt;=5),"0 to 5",AND(L257&gt;5,L257&lt;=10),"5 to 10",AND(L257&gt;10,L257&lt;=15),"10 to 15",AND(L257&gt;15,L257&lt;=20),"15 to 20",AND(L257&gt;20,L257&lt;=30),"20 to 30",AND(L257&gt;30,L257&lt;=40),"30 to 40",AND(L257&gt;40,L257&lt;=50),"40 to 50",AND(L257&gt;50,L257&lt;=75),"50 to 75",AND(L257&gt;75,L257&lt;=100),"75 to 100",AND(L257&gt;100,L257&lt;=150),"100 to 150",AND(L257&gt;150,L257&lt;=200),"150 to 200",AND(L257&gt;200,L257&lt;=250),"200 to 250",AND(L257&gt;250,L257&lt;=300),"250 to 300",AND(L257&gt;300,L257&lt;=400),"300 to 400",AND(L257&gt;400,L257&lt;=500),"400 to 500",L257&gt;500,"500+")</f>
        <v>75 to 100</v>
      </c>
      <c r="L257" s="9">
        <f>_xlfn.XLOOKUP($E257,'Raw Data'!$E:$E,'Raw Data'!L:L,"ERROR",0,1)</f>
        <v>81.3</v>
      </c>
      <c r="M257" s="14" t="str">
        <f t="array" ref="M257">_xlfn.IFS(AND(N257&gt;0,N257&lt;=5),"0 to 5",AND(N257&gt;5,N257&lt;=10),"5 to 10",AND(N257&gt;10,N257&lt;=15),"10 to 15",AND(N257&gt;15,N257&lt;=20),"15 to 20",AND(N257&gt;20,N257&lt;=30),"20 to 30",AND(N257&gt;30,N257&lt;=40),"30 to 40",AND(N257&gt;40,N257&lt;=50),"40 to 50",AND(N257&gt;50,N257&lt;=75),"50 to 75",AND(N257&gt;75,N257&lt;=100),"75 to 100",AND(N257&gt;100,N257&lt;=150),"100 to 150",AND(N257&gt;150,N257&lt;=200),"150 to 200",AND(N257&gt;200,N257&lt;=250),"200 to 250",AND(N257&gt;250,N257&lt;=300),"250 to 300",AND(N257&gt;300,N257&lt;=400),"300 to 400",AND(N257&gt;400,N257&lt;=500),"400 to 500",N257&gt;500,"500+")</f>
        <v>75 to 100</v>
      </c>
      <c r="N257" s="9">
        <f>_xlfn.XLOOKUP($E257,'Raw Data'!$E:$E,'Raw Data'!N:N,"ERROR",0,1)</f>
        <v>84.46</v>
      </c>
      <c r="O257" s="14" t="str">
        <f t="array" ref="O257">_xlfn.IFS(P257=0,"No Discount",AND(P257&gt;0,P257&lt;=0.02),"0% to 2%",AND(P257&gt;0.02,P257&lt;=0.04),"2% to 4%",AND(P257&gt;0.04,P257&lt;=0.06),"4% to 6%",AND(P257&gt;0.06,P257&lt;=0.08),"6% to 8%",AND(P257&gt;0.08,P257&lt;=0.1),"8% to 10%",AND(P257&gt;0.1,P257&lt;=0.15),"10% to 15%",AND(P257&gt;0.15,P257&lt;=0.2),"15% to 20%",AND(P257&gt;0.2,P257&lt;=0.25),"20% to 25%",AND(P257&gt;0.25,P257&lt;=0.3),"25% to 30%",AND(P257&gt;0.3,P257&lt;=0.4),"30% to 40%",AND(P257&gt;0.4,P257&lt;=0.5),"40% to 50%",AND(P257&gt;0.5,P257&lt;=0.75),"50% to 75%",AND(P257&gt;0.75,P257&lt;=1),"75% to 100%")</f>
        <v>2% to 4%</v>
      </c>
      <c r="P257" s="10">
        <f>_xlfn.XLOOKUP($E257,'Raw Data'!$E:$E,'Raw Data'!P:P,"ERROR",0,1)</f>
        <v>0.0374141605493724</v>
      </c>
      <c r="Q257" s="9">
        <f>_xlfn.XLOOKUP($E257,'Raw Data'!$E:$E,'Raw Data'!Q:Q,"ERROR",0,1)</f>
        <v>0</v>
      </c>
      <c r="R257" s="9">
        <f>_xlfn.XLOOKUP($E257,'Raw Data'!$E:$E,'Raw Data'!R:R,"ERROR",0,1)</f>
        <v>0</v>
      </c>
      <c r="S257" s="5" t="e">
        <f t="array" ref="S257">_xlfn.IFS(AND(T257&gt;0,T257&lt;=0.05),"0 to 0.05",AND(T257&gt;0.05,T257&lt;=0.1),"0.05 to 0.1",AND(T257&gt;0.1,T257&lt;=0.2),"0.1 to 0.2",AND(T257&gt;0.2,T257&lt;=0.3),"0.2 to 0.3",AND(T257&gt;0.3,T257&lt;=0.4),"0.3 to 0.4",AND(T257&gt;0.4,T257&lt;=0.5),"0.4 to 0.5",AND(T257&gt;0.5,T257&lt;=0.75),"0.5 to 0.75",AND(T257&gt;0.75,T257&lt;=1),"0.75 to 1",AND(T257&gt;1,T257&lt;=2),"1 to 2",AND(T257&gt;2,T257&lt;=3),"2 to 3",AND(T257&gt;3,T257&lt;=4),"3 to 4",AND(T257&gt;4,T257&lt;=5),"4 to 5",AND(T257&gt;5,T257&lt;=10),"5 to 10",T257&gt;10,"10+")</f>
        <v>#N/A</v>
      </c>
      <c r="T257" s="10">
        <f>_xlfn.XLOOKUP($E257,'Raw Data'!$E:$E,'Raw Data'!T:T,"ERROR",0,1)</f>
        <v>0</v>
      </c>
      <c r="U257" s="15" t="e">
        <f t="array" ref="U257">_xlfn.IFS(AND(V257&gt;0,V257&lt;=0.05),"0 to 0.05",AND(V257&gt;0.05,V257&lt;=0.1),"0.05 to 0.1",AND(V257&gt;0.1,V257&lt;=0.2),"0.1 to 0.2",AND(V257&gt;0.2,V257&lt;=0.3),"0.2 to 0.3",AND(V257&gt;0.3,V257&lt;=0.4),"0.3 to 0.4",AND(V257&gt;0.4,V257&lt;=0.5),"0.4 to 0.5",AND(V257&gt;0.5,V257&lt;=0.75),"0.5 to 0.75",AND(V257&gt;0.75,V257&lt;=1),"0.75 to 1",AND(V257&gt;1,V257&lt;=2),"1 to 2",AND(V257&gt;2,V257&lt;=3),"2 to 3",AND(V257&gt;3,V257&lt;=4),"3 to 4",AND(V257&gt;4,V257&lt;=5),"4 to 5",AND(V257&gt;5,V257&lt;=10),"5 to 10",V257&gt;10,"10+")</f>
        <v>#N/A</v>
      </c>
      <c r="V257" s="10">
        <f>_xlfn.XLOOKUP($E257,'Raw Data'!$E:$E,'Raw Data'!V:V,"ERROR",0,1)</f>
        <v>0</v>
      </c>
      <c r="W257" s="15" t="e">
        <f t="array" ref="W257">_xlfn.IFS(AND(X257&gt;0,X257&lt;=0.05),"0 to 0.05",AND(X257&gt;0.05,X257&lt;=0.1),"0.05 to 0.1",AND(X257&gt;0.1,X257&lt;=0.2),"0.1 to 0.2",AND(X257&gt;0.2,X257&lt;=0.3),"0.2 to 0.3",AND(X257&gt;0.3,X257&lt;=0.4),"0.3 to 0.4",AND(X257&gt;0.4,X257&lt;=0.5),"0.4 to 0.5",AND(X257&gt;0.5,X257&lt;=0.75),"0.5 to 0.75",AND(X257&gt;0.75,X257&lt;=1),"0.75 to 1",AND(X257&gt;1,X257&lt;=2),"1 to 2",AND(X257&gt;2,X257&lt;=3),"2 to 3",AND(X257&gt;3,X257&lt;=4),"3 to 4",AND(X257&gt;4,X257&lt;=5),"4 to 5",AND(X257&gt;5,X257&lt;=10),"5 to 10",X257&gt;10,"10+")</f>
        <v>#DIV/0!</v>
      </c>
      <c r="X257" s="16" t="e">
        <f t="shared" si="8"/>
        <v>#DIV/0!</v>
      </c>
      <c r="Y257" s="5" t="e">
        <f t="array" ref="Y257">_xlfn.IFS(AND(Z257&gt;0,Z257&lt;=1),"0 to 1",AND(Z257&gt;1,Z257&lt;=2),"1 to 2",AND(Z257&gt;2,Z257&lt;=4),"2 to 4",AND(Z257&gt;4,Z257&lt;=6),"4 to 6",AND(Z257&gt;6,Z257&lt;=8),"6 to 8",AND(Z257&gt;8,Z257&lt;=10),"8 to 10",AND(Z257&gt;10,Z257&lt;=15),"10 to 15",AND(Z257&gt;15,Z257&lt;=20),"15 to 20",AND(Z257&gt;20,Z257&lt;=25),"20 to 25",AND(Z257&gt;25,Z257&lt;=30),"25 to 30",AND(Z257&gt;30,Z257&lt;=40),"30 to 40",AND(Z257&gt;40,Z257&lt;=50),"40 to 50",Z257&gt;50,"50+")</f>
        <v>#N/A</v>
      </c>
      <c r="Z257" s="9">
        <f>_xlfn.XLOOKUP($E257,'Raw Data'!$E:$E,'Raw Data'!Z:Z,"ERROR",0,1)</f>
        <v>0</v>
      </c>
      <c r="AA257" s="9">
        <f>_xlfn.XLOOKUP($E257,'Raw Data'!$E:$E,'Raw Data'!AA:AA,"ERROR",0,1)</f>
        <v>0</v>
      </c>
    </row>
    <row r="258" hidden="1" spans="1:27">
      <c r="A258" s="5" t="str">
        <f>_xlfn.XLOOKUP($E258,'Raw Data'!$E:$E,'Raw Data'!A:A,"ERROR",0,1)</f>
        <v>AE</v>
      </c>
      <c r="B258" s="5" t="str">
        <f>_xlfn.XLOOKUP($E258,'Raw Data'!$E:$E,'Raw Data'!B:B,"ERROR",0,1)</f>
        <v>Hair Mousses</v>
      </c>
      <c r="C258" s="5" t="str">
        <f>_xlfn.XLOOKUP($E258,'Raw Data'!$E:$E,'Raw Data'!C:C,"ERROR",0,1)</f>
        <v>vo5</v>
      </c>
      <c r="D258" s="5" t="str">
        <f>_xlfn.XLOOKUP($E258,'Raw Data'!$E:$E,'Raw Data'!D:D,"ERROR",0,1)</f>
        <v>www.amazon.ae/dp/B07YB4GWJF</v>
      </c>
      <c r="E258" s="5" t="s">
        <v>457</v>
      </c>
      <c r="F258" s="9" t="str">
        <f>_xlfn.XLOOKUP($E258,'Raw Data'!$E:$E,'Raw Data'!F:F,"ERROR",0,1)</f>
        <v>VO5 Rework Texture Foam Mousse 150 ml</v>
      </c>
      <c r="G258" s="10">
        <f>_xlfn.XLOOKUP($E258,'Raw Data'!$E:$E,'Raw Data'!G:G,"ERROR",0,1)</f>
        <v>3</v>
      </c>
      <c r="H258" s="9">
        <f>_xlfn.XLOOKUP($E258,'Raw Data'!$E:$E,'Raw Data'!H:H,"ERROR",0,1)</f>
        <v>97.63</v>
      </c>
      <c r="I258" s="9">
        <f>_xlfn.XLOOKUP($E258,'Raw Data'!$E:$E,'Raw Data'!I:I,"ERROR",0,1)</f>
        <v>0.000130709104725238</v>
      </c>
      <c r="J258" s="9" t="str">
        <f>_xlfn.XLOOKUP($E258,'Raw Data'!$E:$E,'Raw Data'!J:J,"ERROR",0,1)</f>
        <v>No</v>
      </c>
      <c r="K258" s="14" t="str">
        <f t="array" ref="K258">_xlfn.IFS(AND(L258&gt;0,L258&lt;=5),"0 to 5",AND(L258&gt;5,L258&lt;=10),"5 to 10",AND(L258&gt;10,L258&lt;=15),"10 to 15",AND(L258&gt;15,L258&lt;=20),"15 to 20",AND(L258&gt;20,L258&lt;=30),"20 to 30",AND(L258&gt;30,L258&lt;=40),"30 to 40",AND(L258&gt;40,L258&lt;=50),"40 to 50",AND(L258&gt;50,L258&lt;=75),"50 to 75",AND(L258&gt;75,L258&lt;=100),"75 to 100",AND(L258&gt;100,L258&lt;=150),"100 to 150",AND(L258&gt;150,L258&lt;=200),"150 to 200",AND(L258&gt;200,L258&lt;=250),"200 to 250",AND(L258&gt;250,L258&lt;=300),"250 to 300",AND(L258&gt;300,L258&lt;=400),"300 to 400",AND(L258&gt;400,L258&lt;=500),"400 to 500",L258&gt;500,"500+")</f>
        <v>50 to 75</v>
      </c>
      <c r="L258" s="9">
        <f>_xlfn.XLOOKUP($E258,'Raw Data'!$E:$E,'Raw Data'!L:L,"ERROR",0,1)</f>
        <v>58.93</v>
      </c>
      <c r="M258" s="14" t="str">
        <f t="array" ref="M258">_xlfn.IFS(AND(N258&gt;0,N258&lt;=5),"0 to 5",AND(N258&gt;5,N258&lt;=10),"5 to 10",AND(N258&gt;10,N258&lt;=15),"10 to 15",AND(N258&gt;15,N258&lt;=20),"15 to 20",AND(N258&gt;20,N258&lt;=30),"20 to 30",AND(N258&gt;30,N258&lt;=40),"30 to 40",AND(N258&gt;40,N258&lt;=50),"40 to 50",AND(N258&gt;50,N258&lt;=75),"50 to 75",AND(N258&gt;75,N258&lt;=100),"75 to 100",AND(N258&gt;100,N258&lt;=150),"100 to 150",AND(N258&gt;150,N258&lt;=200),"150 to 200",AND(N258&gt;200,N258&lt;=250),"200 to 250",AND(N258&gt;250,N258&lt;=300),"250 to 300",AND(N258&gt;300,N258&lt;=400),"300 to 400",AND(N258&gt;400,N258&lt;=500),"400 to 500",N258&gt;500,"500+")</f>
        <v>50 to 75</v>
      </c>
      <c r="N258" s="9">
        <f>_xlfn.XLOOKUP($E258,'Raw Data'!$E:$E,'Raw Data'!N:N,"ERROR",0,1)</f>
        <v>60.23</v>
      </c>
      <c r="O258" s="14" t="str">
        <f t="array" ref="O258">_xlfn.IFS(P258=0,"No Discount",AND(P258&gt;0,P258&lt;=0.02),"0% to 2%",AND(P258&gt;0.02,P258&lt;=0.04),"2% to 4%",AND(P258&gt;0.04,P258&lt;=0.06),"4% to 6%",AND(P258&gt;0.06,P258&lt;=0.08),"6% to 8%",AND(P258&gt;0.08,P258&lt;=0.1),"8% to 10%",AND(P258&gt;0.1,P258&lt;=0.15),"10% to 15%",AND(P258&gt;0.15,P258&lt;=0.2),"15% to 20%",AND(P258&gt;0.2,P258&lt;=0.25),"20% to 25%",AND(P258&gt;0.25,P258&lt;=0.3),"25% to 30%",AND(P258&gt;0.3,P258&lt;=0.4),"30% to 40%",AND(P258&gt;0.4,P258&lt;=0.5),"40% to 50%",AND(P258&gt;0.5,P258&lt;=0.75),"50% to 75%",AND(P258&gt;0.75,P258&lt;=1),"75% to 100%")</f>
        <v>2% to 4%</v>
      </c>
      <c r="P258" s="10">
        <f>_xlfn.XLOOKUP($E258,'Raw Data'!$E:$E,'Raw Data'!P:P,"ERROR",0,1)</f>
        <v>0.021583928274946</v>
      </c>
      <c r="Q258" s="9">
        <f>_xlfn.XLOOKUP($E258,'Raw Data'!$E:$E,'Raw Data'!Q:Q,"ERROR",0,1)</f>
        <v>150</v>
      </c>
      <c r="R258" s="9" t="str">
        <f>_xlfn.XLOOKUP($E258,'Raw Data'!$E:$E,'Raw Data'!R:R,"ERROR",0,1)</f>
        <v>ml</v>
      </c>
      <c r="S258" s="5" t="str">
        <f t="array" ref="S258">_xlfn.IFS(AND(T258&gt;0,T258&lt;=0.05),"0 to 0.05",AND(T258&gt;0.05,T258&lt;=0.1),"0.05 to 0.1",AND(T258&gt;0.1,T258&lt;=0.2),"0.1 to 0.2",AND(T258&gt;0.2,T258&lt;=0.3),"0.2 to 0.3",AND(T258&gt;0.3,T258&lt;=0.4),"0.3 to 0.4",AND(T258&gt;0.4,T258&lt;=0.5),"0.4 to 0.5",AND(T258&gt;0.5,T258&lt;=0.75),"0.5 to 0.75",AND(T258&gt;0.75,T258&lt;=1),"0.75 to 1",AND(T258&gt;1,T258&lt;=2),"1 to 2",AND(T258&gt;2,T258&lt;=3),"2 to 3",AND(T258&gt;3,T258&lt;=4),"3 to 4",AND(T258&gt;4,T258&lt;=5),"4 to 5",AND(T258&gt;5,T258&lt;=10),"5 to 10",T258&gt;10,"10+")</f>
        <v>0.3 to 0.4</v>
      </c>
      <c r="T258" s="10">
        <f>_xlfn.XLOOKUP($E258,'Raw Data'!$E:$E,'Raw Data'!T:T,"ERROR",0,1)</f>
        <v>0.393076569554809</v>
      </c>
      <c r="U258" s="15" t="str">
        <f t="array" ref="U258">_xlfn.IFS(AND(V258&gt;0,V258&lt;=0.05),"0 to 0.05",AND(V258&gt;0.05,V258&lt;=0.1),"0.05 to 0.1",AND(V258&gt;0.1,V258&lt;=0.2),"0.1 to 0.2",AND(V258&gt;0.2,V258&lt;=0.3),"0.2 to 0.3",AND(V258&gt;0.3,V258&lt;=0.4),"0.3 to 0.4",AND(V258&gt;0.4,V258&lt;=0.5),"0.4 to 0.5",AND(V258&gt;0.5,V258&lt;=0.75),"0.5 to 0.75",AND(V258&gt;0.75,V258&lt;=1),"0.75 to 1",AND(V258&gt;1,V258&lt;=2),"1 to 2",AND(V258&gt;2,V258&lt;=3),"2 to 3",AND(V258&gt;3,V258&lt;=4),"3 to 4",AND(V258&gt;4,V258&lt;=5),"4 to 5",AND(V258&gt;5,V258&lt;=10),"5 to 10",V258&gt;10,"10+")</f>
        <v>0.1 to 0.2</v>
      </c>
      <c r="V258" s="10">
        <f>_xlfn.XLOOKUP($E258,'Raw Data'!$E:$E,'Raw Data'!V:V,"ERROR",0,1)</f>
        <v>0.10847192400742</v>
      </c>
      <c r="W258" s="15" t="str">
        <f t="array" ref="W258">_xlfn.IFS(AND(X258&gt;0,X258&lt;=0.05),"0 to 0.05",AND(X258&gt;0.05,X258&lt;=0.1),"0.05 to 0.1",AND(X258&gt;0.1,X258&lt;=0.2),"0.1 to 0.2",AND(X258&gt;0.2,X258&lt;=0.3),"0.2 to 0.3",AND(X258&gt;0.3,X258&lt;=0.4),"0.3 to 0.4",AND(X258&gt;0.4,X258&lt;=0.5),"0.4 to 0.5",AND(X258&gt;0.5,X258&lt;=0.75),"0.5 to 0.75",AND(X258&gt;0.75,X258&lt;=1),"0.75 to 1",AND(X258&gt;1,X258&lt;=2),"1 to 2",AND(X258&gt;2,X258&lt;=3),"2 to 3",AND(X258&gt;3,X258&lt;=4),"3 to 4",AND(X258&gt;4,X258&lt;=5),"4 to 5",AND(X258&gt;5,X258&lt;=10),"5 to 10",X258&gt;10,"10+")</f>
        <v>0.1 to 0.2</v>
      </c>
      <c r="X258" s="16">
        <f t="shared" si="8"/>
        <v>0.106130673779798</v>
      </c>
      <c r="Y258" s="5" t="str">
        <f t="array" ref="Y258">_xlfn.IFS(AND(Z258&gt;0,Z258&lt;=1),"0 to 1",AND(Z258&gt;1,Z258&lt;=2),"1 to 2",AND(Z258&gt;2,Z258&lt;=4),"2 to 4",AND(Z258&gt;4,Z258&lt;=6),"4 to 6",AND(Z258&gt;6,Z258&lt;=8),"6 to 8",AND(Z258&gt;8,Z258&lt;=10),"8 to 10",AND(Z258&gt;10,Z258&lt;=15),"10 to 15",AND(Z258&gt;15,Z258&lt;=20),"15 to 20",AND(Z258&gt;20,Z258&lt;=25),"20 to 25",AND(Z258&gt;25,Z258&lt;=30),"25 to 30",AND(Z258&gt;30,Z258&lt;=40),"30 to 40",AND(Z258&gt;40,Z258&lt;=50),"40 to 50",Z258&gt;50,"50+")</f>
        <v>4 to 6</v>
      </c>
      <c r="Z258" s="9">
        <f>_xlfn.XLOOKUP($E258,'Raw Data'!$E:$E,'Raw Data'!Z:Z,"ERROR",0,1)</f>
        <v>5.07</v>
      </c>
      <c r="AA258" s="9" t="str">
        <f>_xlfn.XLOOKUP($E258,'Raw Data'!$E:$E,'Raw Data'!AA:AA,"ERROR",0,1)</f>
        <v>oz</v>
      </c>
    </row>
    <row r="259" hidden="1" spans="1:27">
      <c r="A259" s="5" t="str">
        <f>_xlfn.XLOOKUP($E259,'Raw Data'!$E:$E,'Raw Data'!A:A,"ERROR",0,1)</f>
        <v>AE</v>
      </c>
      <c r="B259" s="5" t="str">
        <f>_xlfn.XLOOKUP($E259,'Raw Data'!$E:$E,'Raw Data'!B:B,"ERROR",0,1)</f>
        <v>Hair Mousses</v>
      </c>
      <c r="C259" s="5" t="str">
        <f>_xlfn.XLOOKUP($E259,'Raw Data'!$E:$E,'Raw Data'!C:C,"ERROR",0,1)</f>
        <v>suave</v>
      </c>
      <c r="D259" s="5" t="str">
        <f>_xlfn.XLOOKUP($E259,'Raw Data'!$E:$E,'Raw Data'!D:D,"ERROR",0,1)</f>
        <v>www.amazon.ae/dp/B009PIR9NE</v>
      </c>
      <c r="E259" s="5" t="s">
        <v>458</v>
      </c>
      <c r="F259" s="9" t="str">
        <f>_xlfn.XLOOKUP($E259,'Raw Data'!$E:$E,'Raw Data'!F:F,"ERROR",0,1)</f>
        <v>Suave Professionals Captivating Curls Mousse</v>
      </c>
      <c r="G259" s="10">
        <f>_xlfn.XLOOKUP($E259,'Raw Data'!$E:$E,'Raw Data'!G:G,"ERROR",0,1)</f>
        <v>1</v>
      </c>
      <c r="H259" s="9">
        <f>_xlfn.XLOOKUP($E259,'Raw Data'!$E:$E,'Raw Data'!H:H,"ERROR",0,1)</f>
        <v>95.99</v>
      </c>
      <c r="I259" s="9">
        <f>_xlfn.XLOOKUP($E259,'Raw Data'!$E:$E,'Raw Data'!I:I,"ERROR",0,1)</f>
        <v>0.000128513438108938</v>
      </c>
      <c r="J259" s="9" t="str">
        <f>_xlfn.XLOOKUP($E259,'Raw Data'!$E:$E,'Raw Data'!J:J,"ERROR",0,1)</f>
        <v>No</v>
      </c>
      <c r="K259" s="14" t="str">
        <f t="array" ref="K259">_xlfn.IFS(AND(L259&gt;0,L259&lt;=5),"0 to 5",AND(L259&gt;5,L259&lt;=10),"5 to 10",AND(L259&gt;10,L259&lt;=15),"10 to 15",AND(L259&gt;15,L259&lt;=20),"15 to 20",AND(L259&gt;20,L259&lt;=30),"20 to 30",AND(L259&gt;30,L259&lt;=40),"30 to 40",AND(L259&gt;40,L259&lt;=50),"40 to 50",AND(L259&gt;50,L259&lt;=75),"50 to 75",AND(L259&gt;75,L259&lt;=100),"75 to 100",AND(L259&gt;100,L259&lt;=150),"100 to 150",AND(L259&gt;150,L259&lt;=200),"150 to 200",AND(L259&gt;200,L259&lt;=250),"200 to 250",AND(L259&gt;250,L259&lt;=300),"250 to 300",AND(L259&gt;300,L259&lt;=400),"300 to 400",AND(L259&gt;400,L259&lt;=500),"400 to 500",L259&gt;500,"500+")</f>
        <v>50 to 75</v>
      </c>
      <c r="L259" s="9">
        <f>_xlfn.XLOOKUP($E259,'Raw Data'!$E:$E,'Raw Data'!L:L,"ERROR",0,1)</f>
        <v>72.4</v>
      </c>
      <c r="M259" s="14" t="str">
        <f t="array" ref="M259">_xlfn.IFS(AND(N259&gt;0,N259&lt;=5),"0 to 5",AND(N259&gt;5,N259&lt;=10),"5 to 10",AND(N259&gt;10,N259&lt;=15),"10 to 15",AND(N259&gt;15,N259&lt;=20),"15 to 20",AND(N259&gt;20,N259&lt;=30),"20 to 30",AND(N259&gt;30,N259&lt;=40),"30 to 40",AND(N259&gt;40,N259&lt;=50),"40 to 50",AND(N259&gt;50,N259&lt;=75),"50 to 75",AND(N259&gt;75,N259&lt;=100),"75 to 100",AND(N259&gt;100,N259&lt;=150),"100 to 150",AND(N259&gt;150,N259&lt;=200),"150 to 200",AND(N259&gt;200,N259&lt;=250),"200 to 250",AND(N259&gt;250,N259&lt;=300),"250 to 300",AND(N259&gt;300,N259&lt;=400),"300 to 400",AND(N259&gt;400,N259&lt;=500),"400 to 500",N259&gt;500,"500+")</f>
        <v>75 to 100</v>
      </c>
      <c r="N259" s="9">
        <f>_xlfn.XLOOKUP($E259,'Raw Data'!$E:$E,'Raw Data'!N:N,"ERROR",0,1)</f>
        <v>78.04</v>
      </c>
      <c r="O259" s="14" t="str">
        <f t="array" ref="O259">_xlfn.IFS(P259=0,"No Discount",AND(P259&gt;0,P259&lt;=0.02),"0% to 2%",AND(P259&gt;0.02,P259&lt;=0.04),"2% to 4%",AND(P259&gt;0.04,P259&lt;=0.06),"4% to 6%",AND(P259&gt;0.06,P259&lt;=0.08),"6% to 8%",AND(P259&gt;0.08,P259&lt;=0.1),"8% to 10%",AND(P259&gt;0.1,P259&lt;=0.15),"10% to 15%",AND(P259&gt;0.15,P259&lt;=0.2),"15% to 20%",AND(P259&gt;0.2,P259&lt;=0.25),"20% to 25%",AND(P259&gt;0.25,P259&lt;=0.3),"25% to 30%",AND(P259&gt;0.3,P259&lt;=0.4),"30% to 40%",AND(P259&gt;0.4,P259&lt;=0.5),"40% to 50%",AND(P259&gt;0.5,P259&lt;=0.75),"50% to 75%",AND(P259&gt;0.75,P259&lt;=1),"75% to 100%")</f>
        <v>6% to 8%</v>
      </c>
      <c r="P259" s="10">
        <f>_xlfn.XLOOKUP($E259,'Raw Data'!$E:$E,'Raw Data'!P:P,"ERROR",0,1)</f>
        <v>0.0722706304459252</v>
      </c>
      <c r="Q259" s="9">
        <f>_xlfn.XLOOKUP($E259,'Raw Data'!$E:$E,'Raw Data'!Q:Q,"ERROR",0,1)</f>
        <v>0</v>
      </c>
      <c r="R259" s="9">
        <f>_xlfn.XLOOKUP($E259,'Raw Data'!$E:$E,'Raw Data'!R:R,"ERROR",0,1)</f>
        <v>0</v>
      </c>
      <c r="S259" s="5" t="e">
        <f t="array" ref="S259">_xlfn.IFS(AND(T259&gt;0,T259&lt;=0.05),"0 to 0.05",AND(T259&gt;0.05,T259&lt;=0.1),"0.05 to 0.1",AND(T259&gt;0.1,T259&lt;=0.2),"0.1 to 0.2",AND(T259&gt;0.2,T259&lt;=0.3),"0.2 to 0.3",AND(T259&gt;0.3,T259&lt;=0.4),"0.3 to 0.4",AND(T259&gt;0.4,T259&lt;=0.5),"0.4 to 0.5",AND(T259&gt;0.5,T259&lt;=0.75),"0.5 to 0.75",AND(T259&gt;0.75,T259&lt;=1),"0.75 to 1",AND(T259&gt;1,T259&lt;=2),"1 to 2",AND(T259&gt;2,T259&lt;=3),"2 to 3",AND(T259&gt;3,T259&lt;=4),"3 to 4",AND(T259&gt;4,T259&lt;=5),"4 to 5",AND(T259&gt;5,T259&lt;=10),"5 to 10",T259&gt;10,"10+")</f>
        <v>#N/A</v>
      </c>
      <c r="T259" s="10">
        <f>_xlfn.XLOOKUP($E259,'Raw Data'!$E:$E,'Raw Data'!T:T,"ERROR",0,1)</f>
        <v>0</v>
      </c>
      <c r="U259" s="15" t="e">
        <f t="array" ref="U259">_xlfn.IFS(AND(V259&gt;0,V259&lt;=0.05),"0 to 0.05",AND(V259&gt;0.05,V259&lt;=0.1),"0.05 to 0.1",AND(V259&gt;0.1,V259&lt;=0.2),"0.1 to 0.2",AND(V259&gt;0.2,V259&lt;=0.3),"0.2 to 0.3",AND(V259&gt;0.3,V259&lt;=0.4),"0.3 to 0.4",AND(V259&gt;0.4,V259&lt;=0.5),"0.4 to 0.5",AND(V259&gt;0.5,V259&lt;=0.75),"0.5 to 0.75",AND(V259&gt;0.75,V259&lt;=1),"0.75 to 1",AND(V259&gt;1,V259&lt;=2),"1 to 2",AND(V259&gt;2,V259&lt;=3),"2 to 3",AND(V259&gt;3,V259&lt;=4),"3 to 4",AND(V259&gt;4,V259&lt;=5),"4 to 5",AND(V259&gt;5,V259&lt;=10),"5 to 10",V259&gt;10,"10+")</f>
        <v>#N/A</v>
      </c>
      <c r="V259" s="10">
        <f>_xlfn.XLOOKUP($E259,'Raw Data'!$E:$E,'Raw Data'!V:V,"ERROR",0,1)</f>
        <v>0</v>
      </c>
      <c r="W259" s="15" t="e">
        <f t="array" ref="W259">_xlfn.IFS(AND(X259&gt;0,X259&lt;=0.05),"0 to 0.05",AND(X259&gt;0.05,X259&lt;=0.1),"0.05 to 0.1",AND(X259&gt;0.1,X259&lt;=0.2),"0.1 to 0.2",AND(X259&gt;0.2,X259&lt;=0.3),"0.2 to 0.3",AND(X259&gt;0.3,X259&lt;=0.4),"0.3 to 0.4",AND(X259&gt;0.4,X259&lt;=0.5),"0.4 to 0.5",AND(X259&gt;0.5,X259&lt;=0.75),"0.5 to 0.75",AND(X259&gt;0.75,X259&lt;=1),"0.75 to 1",AND(X259&gt;1,X259&lt;=2),"1 to 2",AND(X259&gt;2,X259&lt;=3),"2 to 3",AND(X259&gt;3,X259&lt;=4),"3 to 4",AND(X259&gt;4,X259&lt;=5),"4 to 5",AND(X259&gt;5,X259&lt;=10),"5 to 10",X259&gt;10,"10+")</f>
        <v>#DIV/0!</v>
      </c>
      <c r="X259" s="16" t="e">
        <f t="shared" si="8"/>
        <v>#DIV/0!</v>
      </c>
      <c r="Y259" s="5" t="e">
        <f t="array" ref="Y259">_xlfn.IFS(AND(Z259&gt;0,Z259&lt;=1),"0 to 1",AND(Z259&gt;1,Z259&lt;=2),"1 to 2",AND(Z259&gt;2,Z259&lt;=4),"2 to 4",AND(Z259&gt;4,Z259&lt;=6),"4 to 6",AND(Z259&gt;6,Z259&lt;=8),"6 to 8",AND(Z259&gt;8,Z259&lt;=10),"8 to 10",AND(Z259&gt;10,Z259&lt;=15),"10 to 15",AND(Z259&gt;15,Z259&lt;=20),"15 to 20",AND(Z259&gt;20,Z259&lt;=25),"20 to 25",AND(Z259&gt;25,Z259&lt;=30),"25 to 30",AND(Z259&gt;30,Z259&lt;=40),"30 to 40",AND(Z259&gt;40,Z259&lt;=50),"40 to 50",Z259&gt;50,"50+")</f>
        <v>#N/A</v>
      </c>
      <c r="Z259" s="9">
        <f>_xlfn.XLOOKUP($E259,'Raw Data'!$E:$E,'Raw Data'!Z:Z,"ERROR",0,1)</f>
        <v>0</v>
      </c>
      <c r="AA259" s="9">
        <f>_xlfn.XLOOKUP($E259,'Raw Data'!$E:$E,'Raw Data'!AA:AA,"ERROR",0,1)</f>
        <v>0</v>
      </c>
    </row>
    <row r="260" hidden="1" spans="1:27">
      <c r="A260" s="5" t="str">
        <f>_xlfn.XLOOKUP($E260,'Raw Data'!$E:$E,'Raw Data'!A:A,"ERROR",0,1)</f>
        <v>AE</v>
      </c>
      <c r="B260" s="5" t="str">
        <f>_xlfn.XLOOKUP($E260,'Raw Data'!$E:$E,'Raw Data'!B:B,"ERROR",0,1)</f>
        <v>Hair Mousses</v>
      </c>
      <c r="C260" s="5" t="str">
        <f>_xlfn.XLOOKUP($E260,'Raw Data'!$E:$E,'Raw Data'!C:C,"ERROR",0,1)</f>
        <v>pantene</v>
      </c>
      <c r="D260" s="5" t="str">
        <f>_xlfn.XLOOKUP($E260,'Raw Data'!$E:$E,'Raw Data'!D:D,"ERROR",0,1)</f>
        <v>www.amazon.ae/dp/B003R8Q858</v>
      </c>
      <c r="E260" s="5" t="s">
        <v>459</v>
      </c>
      <c r="F260" s="9" t="str">
        <f>_xlfn.XLOOKUP($E260,'Raw Data'!$E:$E,'Raw Data'!F:F,"ERROR",0,1)</f>
        <v>Pantene Pro-V Triple Action Styling Mousse, 6.6 OZ</v>
      </c>
      <c r="G260" s="10">
        <f>_xlfn.XLOOKUP($E260,'Raw Data'!$E:$E,'Raw Data'!G:G,"ERROR",0,1)</f>
        <v>1</v>
      </c>
      <c r="H260" s="9">
        <f>_xlfn.XLOOKUP($E260,'Raw Data'!$E:$E,'Raw Data'!H:H,"ERROR",0,1)</f>
        <v>92.34</v>
      </c>
      <c r="I260" s="9">
        <f>_xlfn.XLOOKUP($E260,'Raw Data'!$E:$E,'Raw Data'!I:I,"ERROR",0,1)</f>
        <v>0.000123626741066562</v>
      </c>
      <c r="J260" s="9" t="str">
        <f>_xlfn.XLOOKUP($E260,'Raw Data'!$E:$E,'Raw Data'!J:J,"ERROR",0,1)</f>
        <v>No</v>
      </c>
      <c r="K260" s="14" t="str">
        <f t="array" ref="K260">_xlfn.IFS(AND(L260&gt;0,L260&lt;=5),"0 to 5",AND(L260&gt;5,L260&lt;=10),"5 to 10",AND(L260&gt;10,L260&lt;=15),"10 to 15",AND(L260&gt;15,L260&lt;=20),"15 to 20",AND(L260&gt;20,L260&lt;=30),"20 to 30",AND(L260&gt;30,L260&lt;=40),"30 to 40",AND(L260&gt;40,L260&lt;=50),"40 to 50",AND(L260&gt;50,L260&lt;=75),"50 to 75",AND(L260&gt;75,L260&lt;=100),"75 to 100",AND(L260&gt;100,L260&lt;=150),"100 to 150",AND(L260&gt;150,L260&lt;=200),"150 to 200",AND(L260&gt;200,L260&lt;=250),"200 to 250",AND(L260&gt;250,L260&lt;=300),"250 to 300",AND(L260&gt;300,L260&lt;=400),"300 to 400",AND(L260&gt;400,L260&lt;=500),"400 to 500",L260&gt;500,"500+")</f>
        <v>75 to 100</v>
      </c>
      <c r="L260" s="9">
        <f>_xlfn.XLOOKUP($E260,'Raw Data'!$E:$E,'Raw Data'!L:L,"ERROR",0,1)</f>
        <v>76.66</v>
      </c>
      <c r="M260" s="14" t="str">
        <f t="array" ref="M260">_xlfn.IFS(AND(N260&gt;0,N260&lt;=5),"0 to 5",AND(N260&gt;5,N260&lt;=10),"5 to 10",AND(N260&gt;10,N260&lt;=15),"10 to 15",AND(N260&gt;15,N260&lt;=20),"15 to 20",AND(N260&gt;20,N260&lt;=30),"20 to 30",AND(N260&gt;30,N260&lt;=40),"30 to 40",AND(N260&gt;40,N260&lt;=50),"40 to 50",AND(N260&gt;50,N260&lt;=75),"50 to 75",AND(N260&gt;75,N260&lt;=100),"75 to 100",AND(N260&gt;100,N260&lt;=150),"100 to 150",AND(N260&gt;150,N260&lt;=200),"150 to 200",AND(N260&gt;200,N260&lt;=250),"200 to 250",AND(N260&gt;250,N260&lt;=300),"250 to 300",AND(N260&gt;300,N260&lt;=400),"300 to 400",AND(N260&gt;400,N260&lt;=500),"400 to 500",N260&gt;500,"500+")</f>
        <v>75 to 100</v>
      </c>
      <c r="N260" s="9">
        <f>_xlfn.XLOOKUP($E260,'Raw Data'!$E:$E,'Raw Data'!N:N,"ERROR",0,1)</f>
        <v>76.66</v>
      </c>
      <c r="O260" s="14" t="str">
        <f t="array" ref="O260">_xlfn.IFS(P260=0,"No Discount",AND(P260&gt;0,P260&lt;=0.02),"0% to 2%",AND(P260&gt;0.02,P260&lt;=0.04),"2% to 4%",AND(P260&gt;0.04,P260&lt;=0.06),"4% to 6%",AND(P260&gt;0.06,P260&lt;=0.08),"6% to 8%",AND(P260&gt;0.08,P260&lt;=0.1),"8% to 10%",AND(P260&gt;0.1,P260&lt;=0.15),"10% to 15%",AND(P260&gt;0.15,P260&lt;=0.2),"15% to 20%",AND(P260&gt;0.2,P260&lt;=0.25),"20% to 25%",AND(P260&gt;0.25,P260&lt;=0.3),"25% to 30%",AND(P260&gt;0.3,P260&lt;=0.4),"30% to 40%",AND(P260&gt;0.4,P260&lt;=0.5),"40% to 50%",AND(P260&gt;0.5,P260&lt;=0.75),"50% to 75%",AND(P260&gt;0.75,P260&lt;=1),"75% to 100%")</f>
        <v>No Discount</v>
      </c>
      <c r="P260" s="10">
        <f>_xlfn.XLOOKUP($E260,'Raw Data'!$E:$E,'Raw Data'!P:P,"ERROR",0,1)</f>
        <v>0</v>
      </c>
      <c r="Q260" s="9">
        <f>_xlfn.XLOOKUP($E260,'Raw Data'!$E:$E,'Raw Data'!Q:Q,"ERROR",0,1)</f>
        <v>6.6</v>
      </c>
      <c r="R260" s="9" t="str">
        <f>_xlfn.XLOOKUP($E260,'Raw Data'!$E:$E,'Raw Data'!R:R,"ERROR",0,1)</f>
        <v>oz</v>
      </c>
      <c r="S260" s="5" t="str">
        <f t="array" ref="S260">_xlfn.IFS(AND(T260&gt;0,T260&lt;=0.05),"0 to 0.05",AND(T260&gt;0.05,T260&lt;=0.1),"0.05 to 0.1",AND(T260&gt;0.1,T260&lt;=0.2),"0.1 to 0.2",AND(T260&gt;0.2,T260&lt;=0.3),"0.2 to 0.3",AND(T260&gt;0.3,T260&lt;=0.4),"0.3 to 0.4",AND(T260&gt;0.4,T260&lt;=0.5),"0.4 to 0.5",AND(T260&gt;0.5,T260&lt;=0.75),"0.5 to 0.75",AND(T260&gt;0.75,T260&lt;=1),"0.75 to 1",AND(T260&gt;1,T260&lt;=2),"1 to 2",AND(T260&gt;2,T260&lt;=3),"2 to 3",AND(T260&gt;3,T260&lt;=4),"3 to 4",AND(T260&gt;4,T260&lt;=5),"4 to 5",AND(T260&gt;5,T260&lt;=10),"5 to 10",T260&gt;10,"10+")</f>
        <v>0.3 to 0.4</v>
      </c>
      <c r="T260" s="10">
        <f>_xlfn.XLOOKUP($E260,'Raw Data'!$E:$E,'Raw Data'!T:T,"ERROR",0,1)</f>
        <v>0.392801877414661</v>
      </c>
      <c r="U260" s="15" t="str">
        <f t="array" ref="U260">_xlfn.IFS(AND(V260&gt;0,V260&lt;=0.05),"0 to 0.05",AND(V260&gt;0.05,V260&lt;=0.1),"0.05 to 0.1",AND(V260&gt;0.1,V260&lt;=0.2),"0.1 to 0.2",AND(V260&gt;0.2,V260&lt;=0.3),"0.2 to 0.3",AND(V260&gt;0.3,V260&lt;=0.4),"0.3 to 0.4",AND(V260&gt;0.4,V260&lt;=0.5),"0.4 to 0.5",AND(V260&gt;0.5,V260&lt;=0.75),"0.5 to 0.75",AND(V260&gt;0.75,V260&lt;=1),"0.75 to 1",AND(V260&gt;1,V260&lt;=2),"1 to 2",AND(V260&gt;2,V260&lt;=3),"2 to 3",AND(V260&gt;3,V260&lt;=4),"3 to 4",AND(V260&gt;4,V260&lt;=5),"4 to 5",AND(V260&gt;5,V260&lt;=10),"5 to 10",V260&gt;10,"10+")</f>
        <v>0.1 to 0.2</v>
      </c>
      <c r="V260" s="10">
        <f>_xlfn.XLOOKUP($E260,'Raw Data'!$E:$E,'Raw Data'!V:V,"ERROR",0,1)</f>
        <v>0.106056506901958</v>
      </c>
      <c r="W260" s="15" t="str">
        <f t="array" ref="W260">_xlfn.IFS(AND(X260&gt;0,X260&lt;=0.05),"0 to 0.05",AND(X260&gt;0.05,X260&lt;=0.1),"0.05 to 0.1",AND(X260&gt;0.1,X260&lt;=0.2),"0.1 to 0.2",AND(X260&gt;0.2,X260&lt;=0.3),"0.2 to 0.3",AND(X260&gt;0.3,X260&lt;=0.4),"0.3 to 0.4",AND(X260&gt;0.4,X260&lt;=0.5),"0.4 to 0.5",AND(X260&gt;0.5,X260&lt;=0.75),"0.5 to 0.75",AND(X260&gt;0.75,X260&lt;=1),"0.75 to 1",AND(X260&gt;1,X260&lt;=2),"1 to 2",AND(X260&gt;2,X260&lt;=3),"2 to 3",AND(X260&gt;3,X260&lt;=4),"3 to 4",AND(X260&gt;4,X260&lt;=5),"4 to 5",AND(X260&gt;5,X260&lt;=10),"5 to 10",X260&gt;10,"10+")</f>
        <v>0.1 to 0.2</v>
      </c>
      <c r="X260" s="16">
        <f t="shared" si="8"/>
        <v>0.106056506901958</v>
      </c>
      <c r="Y260" s="5" t="str">
        <f t="array" ref="Y260">_xlfn.IFS(AND(Z260&gt;0,Z260&lt;=1),"0 to 1",AND(Z260&gt;1,Z260&lt;=2),"1 to 2",AND(Z260&gt;2,Z260&lt;=4),"2 to 4",AND(Z260&gt;4,Z260&lt;=6),"4 to 6",AND(Z260&gt;6,Z260&lt;=8),"6 to 8",AND(Z260&gt;8,Z260&lt;=10),"8 to 10",AND(Z260&gt;10,Z260&lt;=15),"10 to 15",AND(Z260&gt;15,Z260&lt;=20),"15 to 20",AND(Z260&gt;20,Z260&lt;=25),"20 to 25",AND(Z260&gt;25,Z260&lt;=30),"25 to 30",AND(Z260&gt;30,Z260&lt;=40),"30 to 40",AND(Z260&gt;40,Z260&lt;=50),"40 to 50",Z260&gt;50,"50+")</f>
        <v>6 to 8</v>
      </c>
      <c r="Z260" s="9">
        <f>_xlfn.XLOOKUP($E260,'Raw Data'!$E:$E,'Raw Data'!Z:Z,"ERROR",0,1)</f>
        <v>6.6</v>
      </c>
      <c r="AA260" s="9" t="str">
        <f>_xlfn.XLOOKUP($E260,'Raw Data'!$E:$E,'Raw Data'!AA:AA,"ERROR",0,1)</f>
        <v>oz</v>
      </c>
    </row>
    <row r="261" hidden="1" spans="1:27">
      <c r="A261" s="5" t="str">
        <f>_xlfn.XLOOKUP($E261,'Raw Data'!$E:$E,'Raw Data'!A:A,"ERROR",0,1)</f>
        <v>AE</v>
      </c>
      <c r="B261" s="5" t="str">
        <f>_xlfn.XLOOKUP($E261,'Raw Data'!$E:$E,'Raw Data'!B:B,"ERROR",0,1)</f>
        <v>Hair Mousses</v>
      </c>
      <c r="C261" s="5" t="str">
        <f>_xlfn.XLOOKUP($E261,'Raw Data'!$E:$E,'Raw Data'!C:C,"ERROR",0,1)</f>
        <v>herbal essences</v>
      </c>
      <c r="D261" s="5" t="str">
        <f>_xlfn.XLOOKUP($E261,'Raw Data'!$E:$E,'Raw Data'!D:D,"ERROR",0,1)</f>
        <v>www.amazon.ae/dp/B000NP7A28</v>
      </c>
      <c r="E261" s="5" t="s">
        <v>460</v>
      </c>
      <c r="F261" s="9" t="str">
        <f>_xlfn.XLOOKUP($E261,'Raw Data'!$E:$E,'Raw Data'!F:F,"ERROR",0,1)</f>
        <v>Herbal Essences Body Envy Volumizing Mousse 6.8 oz</v>
      </c>
      <c r="G261" s="10">
        <f>_xlfn.XLOOKUP($E261,'Raw Data'!$E:$E,'Raw Data'!G:G,"ERROR",0,1)</f>
        <v>1</v>
      </c>
      <c r="H261" s="9">
        <f>_xlfn.XLOOKUP($E261,'Raw Data'!$E:$E,'Raw Data'!H:H,"ERROR",0,1)</f>
        <v>92.2</v>
      </c>
      <c r="I261" s="9">
        <f>_xlfn.XLOOKUP($E261,'Raw Data'!$E:$E,'Raw Data'!I:I,"ERROR",0,1)</f>
        <v>0.000123439306111512</v>
      </c>
      <c r="J261" s="9" t="str">
        <f>_xlfn.XLOOKUP($E261,'Raw Data'!$E:$E,'Raw Data'!J:J,"ERROR",0,1)</f>
        <v>No</v>
      </c>
      <c r="K261" s="14" t="str">
        <f t="array" ref="K261">_xlfn.IFS(AND(L261&gt;0,L261&lt;=5),"0 to 5",AND(L261&gt;5,L261&lt;=10),"5 to 10",AND(L261&gt;10,L261&lt;=15),"10 to 15",AND(L261&gt;15,L261&lt;=20),"15 to 20",AND(L261&gt;20,L261&lt;=30),"20 to 30",AND(L261&gt;30,L261&lt;=40),"30 to 40",AND(L261&gt;40,L261&lt;=50),"40 to 50",AND(L261&gt;50,L261&lt;=75),"50 to 75",AND(L261&gt;75,L261&lt;=100),"75 to 100",AND(L261&gt;100,L261&lt;=150),"100 to 150",AND(L261&gt;150,L261&lt;=200),"150 to 200",AND(L261&gt;200,L261&lt;=250),"200 to 250",AND(L261&gt;250,L261&lt;=300),"250 to 300",AND(L261&gt;300,L261&lt;=400),"300 to 400",AND(L261&gt;400,L261&lt;=500),"400 to 500",L261&gt;500,"500+")</f>
        <v>50 to 75</v>
      </c>
      <c r="L261" s="9">
        <f>_xlfn.XLOOKUP($E261,'Raw Data'!$E:$E,'Raw Data'!L:L,"ERROR",0,1)</f>
        <v>74.33</v>
      </c>
      <c r="M261" s="14" t="str">
        <f t="array" ref="M261">_xlfn.IFS(AND(N261&gt;0,N261&lt;=5),"0 to 5",AND(N261&gt;5,N261&lt;=10),"5 to 10",AND(N261&gt;10,N261&lt;=15),"10 to 15",AND(N261&gt;15,N261&lt;=20),"15 to 20",AND(N261&gt;20,N261&lt;=30),"20 to 30",AND(N261&gt;30,N261&lt;=40),"30 to 40",AND(N261&gt;40,N261&lt;=50),"40 to 50",AND(N261&gt;50,N261&lt;=75),"50 to 75",AND(N261&gt;75,N261&lt;=100),"75 to 100",AND(N261&gt;100,N261&lt;=150),"100 to 150",AND(N261&gt;150,N261&lt;=200),"150 to 200",AND(N261&gt;200,N261&lt;=250),"200 to 250",AND(N261&gt;250,N261&lt;=300),"250 to 300",AND(N261&gt;300,N261&lt;=400),"300 to 400",AND(N261&gt;400,N261&lt;=500),"400 to 500",N261&gt;500,"500+")</f>
        <v>75 to 100</v>
      </c>
      <c r="N261" s="9">
        <f>_xlfn.XLOOKUP($E261,'Raw Data'!$E:$E,'Raw Data'!N:N,"ERROR",0,1)</f>
        <v>75.33</v>
      </c>
      <c r="O261" s="14" t="str">
        <f t="array" ref="O261">_xlfn.IFS(P261=0,"No Discount",AND(P261&gt;0,P261&lt;=0.02),"0% to 2%",AND(P261&gt;0.02,P261&lt;=0.04),"2% to 4%",AND(P261&gt;0.04,P261&lt;=0.06),"4% to 6%",AND(P261&gt;0.06,P261&lt;=0.08),"6% to 8%",AND(P261&gt;0.08,P261&lt;=0.1),"8% to 10%",AND(P261&gt;0.1,P261&lt;=0.15),"10% to 15%",AND(P261&gt;0.15,P261&lt;=0.2),"15% to 20%",AND(P261&gt;0.2,P261&lt;=0.25),"20% to 25%",AND(P261&gt;0.25,P261&lt;=0.3),"25% to 30%",AND(P261&gt;0.3,P261&lt;=0.4),"30% to 40%",AND(P261&gt;0.4,P261&lt;=0.5),"40% to 50%",AND(P261&gt;0.5,P261&lt;=0.75),"50% to 75%",AND(P261&gt;0.75,P261&lt;=1),"75% to 100%")</f>
        <v>0% to 2%</v>
      </c>
      <c r="P261" s="10">
        <f>_xlfn.XLOOKUP($E261,'Raw Data'!$E:$E,'Raw Data'!P:P,"ERROR",0,1)</f>
        <v>0.0132749236691889</v>
      </c>
      <c r="Q261" s="9">
        <f>_xlfn.XLOOKUP($E261,'Raw Data'!$E:$E,'Raw Data'!Q:Q,"ERROR",0,1)</f>
        <v>6.8</v>
      </c>
      <c r="R261" s="9" t="str">
        <f>_xlfn.XLOOKUP($E261,'Raw Data'!$E:$E,'Raw Data'!R:R,"ERROR",0,1)</f>
        <v>oz</v>
      </c>
      <c r="S261" s="5" t="str">
        <f t="array" ref="S261">_xlfn.IFS(AND(T261&gt;0,T261&lt;=0.05),"0 to 0.05",AND(T261&gt;0.05,T261&lt;=0.1),"0.05 to 0.1",AND(T261&gt;0.1,T261&lt;=0.2),"0.1 to 0.2",AND(T261&gt;0.2,T261&lt;=0.3),"0.2 to 0.3",AND(T261&gt;0.3,T261&lt;=0.4),"0.3 to 0.4",AND(T261&gt;0.4,T261&lt;=0.5),"0.4 to 0.5",AND(T261&gt;0.5,T261&lt;=0.75),"0.5 to 0.75",AND(T261&gt;0.75,T261&lt;=1),"0.75 to 1",AND(T261&gt;1,T261&lt;=2),"1 to 2",AND(T261&gt;2,T261&lt;=3),"2 to 3",AND(T261&gt;3,T261&lt;=4),"3 to 4",AND(T261&gt;4,T261&lt;=5),"4 to 5",AND(T261&gt;5,T261&lt;=10),"5 to 10",T261&gt;10,"10+")</f>
        <v>0.3 to 0.4</v>
      </c>
      <c r="T261" s="10">
        <f>_xlfn.XLOOKUP($E261,'Raw Data'!$E:$E,'Raw Data'!T:T,"ERROR",0,1)</f>
        <v>0.369661222622292</v>
      </c>
      <c r="U261" s="15" t="str">
        <f t="array" ref="U261">_xlfn.IFS(AND(V261&gt;0,V261&lt;=0.05),"0 to 0.05",AND(V261&gt;0.05,V261&lt;=0.1),"0.05 to 0.1",AND(V261&gt;0.1,V261&lt;=0.2),"0.1 to 0.2",AND(V261&gt;0.2,V261&lt;=0.3),"0.2 to 0.3",AND(V261&gt;0.3,V261&lt;=0.4),"0.3 to 0.4",AND(V261&gt;0.4,V261&lt;=0.5),"0.4 to 0.5",AND(V261&gt;0.5,V261&lt;=0.75),"0.5 to 0.75",AND(V261&gt;0.75,V261&lt;=1),"0.75 to 1",AND(V261&gt;1,V261&lt;=2),"1 to 2",AND(V261&gt;2,V261&lt;=3),"2 to 3",AND(V261&gt;3,V261&lt;=4),"3 to 4",AND(V261&gt;4,V261&lt;=5),"4 to 5",AND(V261&gt;5,V261&lt;=10),"5 to 10",V261&gt;10,"10+")</f>
        <v>0.1 to 0.2</v>
      </c>
      <c r="V261" s="10">
        <f>_xlfn.XLOOKUP($E261,'Raw Data'!$E:$E,'Raw Data'!V:V,"ERROR",0,1)</f>
        <v>0.101151305973861</v>
      </c>
      <c r="W261" s="15" t="str">
        <f t="array" ref="W261">_xlfn.IFS(AND(X261&gt;0,X261&lt;=0.05),"0 to 0.05",AND(X261&gt;0.05,X261&lt;=0.1),"0.05 to 0.1",AND(X261&gt;0.1,X261&lt;=0.2),"0.1 to 0.2",AND(X261&gt;0.2,X261&lt;=0.3),"0.2 to 0.3",AND(X261&gt;0.3,X261&lt;=0.4),"0.3 to 0.4",AND(X261&gt;0.4,X261&lt;=0.5),"0.4 to 0.5",AND(X261&gt;0.5,X261&lt;=0.75),"0.5 to 0.75",AND(X261&gt;0.75,X261&lt;=1),"0.75 to 1",AND(X261&gt;1,X261&lt;=2),"1 to 2",AND(X261&gt;2,X261&lt;=3),"2 to 3",AND(X261&gt;3,X261&lt;=4),"3 to 4",AND(X261&gt;4,X261&lt;=5),"4 to 5",AND(X261&gt;5,X261&lt;=10),"5 to 10",X261&gt;10,"10+")</f>
        <v>0.05 to 0.1</v>
      </c>
      <c r="X261" s="16">
        <f t="shared" ref="X261:X304" si="9">L261/($Z261*29.57)*0.27</f>
        <v>0.0998085301080189</v>
      </c>
      <c r="Y261" s="5" t="str">
        <f t="array" ref="Y261">_xlfn.IFS(AND(Z261&gt;0,Z261&lt;=1),"0 to 1",AND(Z261&gt;1,Z261&lt;=2),"1 to 2",AND(Z261&gt;2,Z261&lt;=4),"2 to 4",AND(Z261&gt;4,Z261&lt;=6),"4 to 6",AND(Z261&gt;6,Z261&lt;=8),"6 to 8",AND(Z261&gt;8,Z261&lt;=10),"8 to 10",AND(Z261&gt;10,Z261&lt;=15),"10 to 15",AND(Z261&gt;15,Z261&lt;=20),"15 to 20",AND(Z261&gt;20,Z261&lt;=25),"20 to 25",AND(Z261&gt;25,Z261&lt;=30),"25 to 30",AND(Z261&gt;30,Z261&lt;=40),"30 to 40",AND(Z261&gt;40,Z261&lt;=50),"40 to 50",Z261&gt;50,"50+")</f>
        <v>6 to 8</v>
      </c>
      <c r="Z261" s="9">
        <f>_xlfn.XLOOKUP($E261,'Raw Data'!$E:$E,'Raw Data'!Z:Z,"ERROR",0,1)</f>
        <v>6.8</v>
      </c>
      <c r="AA261" s="9" t="str">
        <f>_xlfn.XLOOKUP($E261,'Raw Data'!$E:$E,'Raw Data'!AA:AA,"ERROR",0,1)</f>
        <v>oz</v>
      </c>
    </row>
    <row r="262" hidden="1" spans="1:27">
      <c r="A262" s="5" t="str">
        <f>_xlfn.XLOOKUP($E262,'Raw Data'!$E:$E,'Raw Data'!A:A,"ERROR",0,1)</f>
        <v>AE</v>
      </c>
      <c r="B262" s="5" t="str">
        <f>_xlfn.XLOOKUP($E262,'Raw Data'!$E:$E,'Raw Data'!B:B,"ERROR",0,1)</f>
        <v>Hair Mousses</v>
      </c>
      <c r="C262" s="5" t="str">
        <f>_xlfn.XLOOKUP($E262,'Raw Data'!$E:$E,'Raw Data'!C:C,"ERROR",0,1)</f>
        <v>fantasia</v>
      </c>
      <c r="D262" s="5" t="str">
        <f>_xlfn.XLOOKUP($E262,'Raw Data'!$E:$E,'Raw Data'!D:D,"ERROR",0,1)</f>
        <v>www.amazon.ae/dp/B001553RS6</v>
      </c>
      <c r="E262" s="5" t="s">
        <v>461</v>
      </c>
      <c r="F262" s="9" t="str">
        <f>_xlfn.XLOOKUP($E262,'Raw Data'!$E:$E,'Raw Data'!F:F,"ERROR",0,1)</f>
        <v>Fantasia Liquid Mousse Spritz Spray, 12 Fl Oz (Pack of 1)</v>
      </c>
      <c r="G262" s="10">
        <f>_xlfn.XLOOKUP($E262,'Raw Data'!$E:$E,'Raw Data'!G:G,"ERROR",0,1)</f>
        <v>1</v>
      </c>
      <c r="H262" s="9">
        <f>_xlfn.XLOOKUP($E262,'Raw Data'!$E:$E,'Raw Data'!H:H,"ERROR",0,1)</f>
        <v>88.66</v>
      </c>
      <c r="I262" s="9">
        <f>_xlfn.XLOOKUP($E262,'Raw Data'!$E:$E,'Raw Data'!I:I,"ERROR",0,1)</f>
        <v>0.000118699879390962</v>
      </c>
      <c r="J262" s="9" t="str">
        <f>_xlfn.XLOOKUP($E262,'Raw Data'!$E:$E,'Raw Data'!J:J,"ERROR",0,1)</f>
        <v>No</v>
      </c>
      <c r="K262" s="14" t="str">
        <f t="array" ref="K262">_xlfn.IFS(AND(L262&gt;0,L262&lt;=5),"0 to 5",AND(L262&gt;5,L262&lt;=10),"5 to 10",AND(L262&gt;10,L262&lt;=15),"10 to 15",AND(L262&gt;15,L262&lt;=20),"15 to 20",AND(L262&gt;20,L262&lt;=30),"20 to 30",AND(L262&gt;30,L262&lt;=40),"30 to 40",AND(L262&gt;40,L262&lt;=50),"40 to 50",AND(L262&gt;50,L262&lt;=75),"50 to 75",AND(L262&gt;75,L262&lt;=100),"75 to 100",AND(L262&gt;100,L262&lt;=150),"100 to 150",AND(L262&gt;150,L262&lt;=200),"150 to 200",AND(L262&gt;200,L262&lt;=250),"200 to 250",AND(L262&gt;250,L262&lt;=300),"250 to 300",AND(L262&gt;300,L262&lt;=400),"300 to 400",AND(L262&gt;400,L262&lt;=500),"400 to 500",L262&gt;500,"500+")</f>
        <v>50 to 75</v>
      </c>
      <c r="L262" s="9">
        <f>_xlfn.XLOOKUP($E262,'Raw Data'!$E:$E,'Raw Data'!L:L,"ERROR",0,1)</f>
        <v>64.41</v>
      </c>
      <c r="M262" s="14" t="str">
        <f t="array" ref="M262">_xlfn.IFS(AND(N262&gt;0,N262&lt;=5),"0 to 5",AND(N262&gt;5,N262&lt;=10),"5 to 10",AND(N262&gt;10,N262&lt;=15),"10 to 15",AND(N262&gt;15,N262&lt;=20),"15 to 20",AND(N262&gt;20,N262&lt;=30),"20 to 30",AND(N262&gt;30,N262&lt;=40),"30 to 40",AND(N262&gt;40,N262&lt;=50),"40 to 50",AND(N262&gt;50,N262&lt;=75),"50 to 75",AND(N262&gt;75,N262&lt;=100),"75 to 100",AND(N262&gt;100,N262&lt;=150),"100 to 150",AND(N262&gt;150,N262&lt;=200),"150 to 200",AND(N262&gt;200,N262&lt;=250),"200 to 250",AND(N262&gt;250,N262&lt;=300),"250 to 300",AND(N262&gt;300,N262&lt;=400),"300 to 400",AND(N262&gt;400,N262&lt;=500),"400 to 500",N262&gt;500,"500+")</f>
        <v>50 to 75</v>
      </c>
      <c r="N262" s="9">
        <f>_xlfn.XLOOKUP($E262,'Raw Data'!$E:$E,'Raw Data'!N:N,"ERROR",0,1)</f>
        <v>74.59</v>
      </c>
      <c r="O262" s="14" t="str">
        <f t="array" ref="O262">_xlfn.IFS(P262=0,"No Discount",AND(P262&gt;0,P262&lt;=0.02),"0% to 2%",AND(P262&gt;0.02,P262&lt;=0.04),"2% to 4%",AND(P262&gt;0.04,P262&lt;=0.06),"4% to 6%",AND(P262&gt;0.06,P262&lt;=0.08),"6% to 8%",AND(P262&gt;0.08,P262&lt;=0.1),"8% to 10%",AND(P262&gt;0.1,P262&lt;=0.15),"10% to 15%",AND(P262&gt;0.15,P262&lt;=0.2),"15% to 20%",AND(P262&gt;0.2,P262&lt;=0.25),"20% to 25%",AND(P262&gt;0.25,P262&lt;=0.3),"25% to 30%",AND(P262&gt;0.3,P262&lt;=0.4),"30% to 40%",AND(P262&gt;0.4,P262&lt;=0.5),"40% to 50%",AND(P262&gt;0.5,P262&lt;=0.75),"50% to 75%",AND(P262&gt;0.75,P262&lt;=1),"75% to 100%")</f>
        <v>10% to 15%</v>
      </c>
      <c r="P262" s="10">
        <f>_xlfn.XLOOKUP($E262,'Raw Data'!$E:$E,'Raw Data'!P:P,"ERROR",0,1)</f>
        <v>0.136479420833892</v>
      </c>
      <c r="Q262" s="9">
        <f>_xlfn.XLOOKUP($E262,'Raw Data'!$E:$E,'Raw Data'!Q:Q,"ERROR",0,1)</f>
        <v>12</v>
      </c>
      <c r="R262" s="9" t="str">
        <f>_xlfn.XLOOKUP($E262,'Raw Data'!$E:$E,'Raw Data'!R:R,"ERROR",0,1)</f>
        <v>fl oz</v>
      </c>
      <c r="S262" s="5" t="str">
        <f t="array" ref="S262">_xlfn.IFS(AND(T262&gt;0,T262&lt;=0.05),"0 to 0.05",AND(T262&gt;0.05,T262&lt;=0.1),"0.05 to 0.1",AND(T262&gt;0.1,T262&lt;=0.2),"0.1 to 0.2",AND(T262&gt;0.2,T262&lt;=0.3),"0.2 to 0.3",AND(T262&gt;0.3,T262&lt;=0.4),"0.3 to 0.4",AND(T262&gt;0.4,T262&lt;=0.5),"0.4 to 0.5",AND(T262&gt;0.5,T262&lt;=0.75),"0.5 to 0.75",AND(T262&gt;0.75,T262&lt;=1),"0.75 to 1",AND(T262&gt;1,T262&lt;=2),"1 to 2",AND(T262&gt;2,T262&lt;=3),"2 to 3",AND(T262&gt;3,T262&lt;=4),"3 to 4",AND(T262&gt;4,T262&lt;=5),"4 to 5",AND(T262&gt;5,T262&lt;=10),"5 to 10",T262&gt;10,"10+")</f>
        <v>0.1 to 0.2</v>
      </c>
      <c r="T262" s="10">
        <f>_xlfn.XLOOKUP($E262,'Raw Data'!$E:$E,'Raw Data'!T:T,"ERROR",0,1)</f>
        <v>0.174536952732759</v>
      </c>
      <c r="U262" s="15" t="str">
        <f t="array" ref="U262">_xlfn.IFS(AND(V262&gt;0,V262&lt;=0.05),"0 to 0.05",AND(V262&gt;0.05,V262&lt;=0.1),"0.05 to 0.1",AND(V262&gt;0.1,V262&lt;=0.2),"0.1 to 0.2",AND(V262&gt;0.2,V262&lt;=0.3),"0.2 to 0.3",AND(V262&gt;0.3,V262&lt;=0.4),"0.3 to 0.4",AND(V262&gt;0.4,V262&lt;=0.5),"0.4 to 0.5",AND(V262&gt;0.5,V262&lt;=0.75),"0.5 to 0.75",AND(V262&gt;0.75,V262&lt;=1),"0.75 to 1",AND(V262&gt;1,V262&lt;=2),"1 to 2",AND(V262&gt;2,V262&lt;=3),"2 to 3",AND(V262&gt;3,V262&lt;=4),"3 to 4",AND(V262&gt;4,V262&lt;=5),"4 to 5",AND(V262&gt;5,V262&lt;=10),"5 to 10",V262&gt;10,"10+")</f>
        <v>0.05 to 0.1</v>
      </c>
      <c r="V262" s="10">
        <f>_xlfn.XLOOKUP($E262,'Raw Data'!$E:$E,'Raw Data'!V:V,"ERROR",0,1)</f>
        <v>0.0545730795244661</v>
      </c>
      <c r="W262" s="15" t="str">
        <f t="array" ref="W262">_xlfn.IFS(AND(X262&gt;0,X262&lt;=0.05),"0 to 0.05",AND(X262&gt;0.05,X262&lt;=0.1),"0.05 to 0.1",AND(X262&gt;0.1,X262&lt;=0.2),"0.1 to 0.2",AND(X262&gt;0.2,X262&lt;=0.3),"0.2 to 0.3",AND(X262&gt;0.3,X262&lt;=0.4),"0.3 to 0.4",AND(X262&gt;0.4,X262&lt;=0.5),"0.4 to 0.5",AND(X262&gt;0.5,X262&lt;=0.75),"0.5 to 0.75",AND(X262&gt;0.75,X262&lt;=1),"0.75 to 1",AND(X262&gt;1,X262&lt;=2),"1 to 2",AND(X262&gt;2,X262&lt;=3),"2 to 3",AND(X262&gt;3,X262&lt;=4),"3 to 4",AND(X262&gt;4,X262&lt;=5),"4 to 5",AND(X262&gt;5,X262&lt;=10),"5 to 10",X262&gt;10,"10+")</f>
        <v>0 to 0.05</v>
      </c>
      <c r="X262" s="16">
        <f t="shared" si="9"/>
        <v>0.047124977237845</v>
      </c>
      <c r="Y262" s="5" t="str">
        <f t="array" ref="Y262">_xlfn.IFS(AND(Z262&gt;0,Z262&lt;=1),"0 to 1",AND(Z262&gt;1,Z262&lt;=2),"1 to 2",AND(Z262&gt;2,Z262&lt;=4),"2 to 4",AND(Z262&gt;4,Z262&lt;=6),"4 to 6",AND(Z262&gt;6,Z262&lt;=8),"6 to 8",AND(Z262&gt;8,Z262&lt;=10),"8 to 10",AND(Z262&gt;10,Z262&lt;=15),"10 to 15",AND(Z262&gt;15,Z262&lt;=20),"15 to 20",AND(Z262&gt;20,Z262&lt;=25),"20 to 25",AND(Z262&gt;25,Z262&lt;=30),"25 to 30",AND(Z262&gt;30,Z262&lt;=40),"30 to 40",AND(Z262&gt;40,Z262&lt;=50),"40 to 50",Z262&gt;50,"50+")</f>
        <v>10 to 15</v>
      </c>
      <c r="Z262" s="9">
        <f>_xlfn.XLOOKUP($E262,'Raw Data'!$E:$E,'Raw Data'!Z:Z,"ERROR",0,1)</f>
        <v>12.48</v>
      </c>
      <c r="AA262" s="9" t="str">
        <f>_xlfn.XLOOKUP($E262,'Raw Data'!$E:$E,'Raw Data'!AA:AA,"ERROR",0,1)</f>
        <v>oz</v>
      </c>
    </row>
    <row r="263" hidden="1" spans="1:27">
      <c r="A263" s="5" t="str">
        <f>_xlfn.XLOOKUP($E263,'Raw Data'!$E:$E,'Raw Data'!A:A,"ERROR",0,1)</f>
        <v>AE</v>
      </c>
      <c r="B263" s="5" t="str">
        <f>_xlfn.XLOOKUP($E263,'Raw Data'!$E:$E,'Raw Data'!B:B,"ERROR",0,1)</f>
        <v>Hair Mousses</v>
      </c>
      <c r="C263" s="5" t="str">
        <f>_xlfn.XLOOKUP($E263,'Raw Data'!$E:$E,'Raw Data'!C:C,"ERROR",0,1)</f>
        <v>aphogee</v>
      </c>
      <c r="D263" s="5" t="str">
        <f>_xlfn.XLOOKUP($E263,'Raw Data'!$E:$E,'Raw Data'!D:D,"ERROR",0,1)</f>
        <v>www.amazon.ae/dp/B000OOL7IG</v>
      </c>
      <c r="E263" s="5" t="s">
        <v>462</v>
      </c>
      <c r="F263" s="9" t="str">
        <f>_xlfn.XLOOKUP($E263,'Raw Data'!$E:$E,'Raw Data'!F:F,"ERROR",0,1)</f>
        <v>Aphogee Style &amp; Wrap Mousse, 8.5 Oz</v>
      </c>
      <c r="G263" s="10">
        <f>_xlfn.XLOOKUP($E263,'Raw Data'!$E:$E,'Raw Data'!G:G,"ERROR",0,1)</f>
        <v>1</v>
      </c>
      <c r="H263" s="9">
        <f>_xlfn.XLOOKUP($E263,'Raw Data'!$E:$E,'Raw Data'!H:H,"ERROR",0,1)</f>
        <v>83.36</v>
      </c>
      <c r="I263" s="9">
        <f>_xlfn.XLOOKUP($E263,'Raw Data'!$E:$E,'Raw Data'!I:I,"ERROR",0,1)</f>
        <v>0.000111604127521211</v>
      </c>
      <c r="J263" s="9" t="str">
        <f>_xlfn.XLOOKUP($E263,'Raw Data'!$E:$E,'Raw Data'!J:J,"ERROR",0,1)</f>
        <v>No</v>
      </c>
      <c r="K263" s="14" t="str">
        <f t="array" ref="K263">_xlfn.IFS(AND(L263&gt;0,L263&lt;=5),"0 to 5",AND(L263&gt;5,L263&lt;=10),"5 to 10",AND(L263&gt;10,L263&lt;=15),"10 to 15",AND(L263&gt;15,L263&lt;=20),"15 to 20",AND(L263&gt;20,L263&lt;=30),"20 to 30",AND(L263&gt;30,L263&lt;=40),"30 to 40",AND(L263&gt;40,L263&lt;=50),"40 to 50",AND(L263&gt;50,L263&lt;=75),"50 to 75",AND(L263&gt;75,L263&lt;=100),"75 to 100",AND(L263&gt;100,L263&lt;=150),"100 to 150",AND(L263&gt;150,L263&lt;=200),"150 to 200",AND(L263&gt;200,L263&lt;=250),"200 to 250",AND(L263&gt;250,L263&lt;=300),"250 to 300",AND(L263&gt;300,L263&lt;=400),"300 to 400",AND(L263&gt;400,L263&lt;=500),"400 to 500",L263&gt;500,"500+")</f>
        <v>50 to 75</v>
      </c>
      <c r="L263" s="9">
        <f>_xlfn.XLOOKUP($E263,'Raw Data'!$E:$E,'Raw Data'!L:L,"ERROR",0,1)</f>
        <v>55.59</v>
      </c>
      <c r="M263" s="14" t="str">
        <f t="array" ref="M263">_xlfn.IFS(AND(N263&gt;0,N263&lt;=5),"0 to 5",AND(N263&gt;5,N263&lt;=10),"5 to 10",AND(N263&gt;10,N263&lt;=15),"10 to 15",AND(N263&gt;15,N263&lt;=20),"15 to 20",AND(N263&gt;20,N263&lt;=30),"20 to 30",AND(N263&gt;30,N263&lt;=40),"30 to 40",AND(N263&gt;40,N263&lt;=50),"40 to 50",AND(N263&gt;50,N263&lt;=75),"50 to 75",AND(N263&gt;75,N263&lt;=100),"75 to 100",AND(N263&gt;100,N263&lt;=150),"100 to 150",AND(N263&gt;150,N263&lt;=200),"150 to 200",AND(N263&gt;200,N263&lt;=250),"200 to 250",AND(N263&gt;250,N263&lt;=300),"250 to 300",AND(N263&gt;300,N263&lt;=400),"300 to 400",AND(N263&gt;400,N263&lt;=500),"400 to 500",N263&gt;500,"500+")</f>
        <v>50 to 75</v>
      </c>
      <c r="N263" s="9">
        <f>_xlfn.XLOOKUP($E263,'Raw Data'!$E:$E,'Raw Data'!N:N,"ERROR",0,1)</f>
        <v>66.66</v>
      </c>
      <c r="O263" s="14" t="str">
        <f t="array" ref="O263">_xlfn.IFS(P263=0,"No Discount",AND(P263&gt;0,P263&lt;=0.02),"0% to 2%",AND(P263&gt;0.02,P263&lt;=0.04),"2% to 4%",AND(P263&gt;0.04,P263&lt;=0.06),"4% to 6%",AND(P263&gt;0.06,P263&lt;=0.08),"6% to 8%",AND(P263&gt;0.08,P263&lt;=0.1),"8% to 10%",AND(P263&gt;0.1,P263&lt;=0.15),"10% to 15%",AND(P263&gt;0.15,P263&lt;=0.2),"15% to 20%",AND(P263&gt;0.2,P263&lt;=0.25),"20% to 25%",AND(P263&gt;0.25,P263&lt;=0.3),"25% to 30%",AND(P263&gt;0.3,P263&lt;=0.4),"30% to 40%",AND(P263&gt;0.4,P263&lt;=0.5),"40% to 50%",AND(P263&gt;0.5,P263&lt;=0.75),"50% to 75%",AND(P263&gt;0.75,P263&lt;=1),"75% to 100%")</f>
        <v>15% to 20%</v>
      </c>
      <c r="P263" s="10">
        <f>_xlfn.XLOOKUP($E263,'Raw Data'!$E:$E,'Raw Data'!P:P,"ERROR",0,1)</f>
        <v>0.166066606660666</v>
      </c>
      <c r="Q263" s="9">
        <f>_xlfn.XLOOKUP($E263,'Raw Data'!$E:$E,'Raw Data'!Q:Q,"ERROR",0,1)</f>
        <v>8.5</v>
      </c>
      <c r="R263" s="9" t="str">
        <f>_xlfn.XLOOKUP($E263,'Raw Data'!$E:$E,'Raw Data'!R:R,"ERROR",0,1)</f>
        <v>oz</v>
      </c>
      <c r="S263" s="5" t="str">
        <f t="array" ref="S263">_xlfn.IFS(AND(T263&gt;0,T263&lt;=0.05),"0 to 0.05",AND(T263&gt;0.05,T263&lt;=0.1),"0.05 to 0.1",AND(T263&gt;0.1,T263&lt;=0.2),"0.1 to 0.2",AND(T263&gt;0.2,T263&lt;=0.3),"0.2 to 0.3",AND(T263&gt;0.3,T263&lt;=0.4),"0.3 to 0.4",AND(T263&gt;0.4,T263&lt;=0.5),"0.4 to 0.5",AND(T263&gt;0.5,T263&lt;=0.75),"0.5 to 0.75",AND(T263&gt;0.75,T263&lt;=1),"0.75 to 1",AND(T263&gt;1,T263&lt;=2),"1 to 2",AND(T263&gt;2,T263&lt;=3),"2 to 3",AND(T263&gt;3,T263&lt;=4),"3 to 4",AND(T263&gt;4,T263&lt;=5),"4 to 5",AND(T263&gt;5,T263&lt;=10),"5 to 10",T263&gt;10,"10+")</f>
        <v>0.2 to 0.3</v>
      </c>
      <c r="T263" s="10">
        <f>_xlfn.XLOOKUP($E263,'Raw Data'!$E:$E,'Raw Data'!T:T,"ERROR",0,1)</f>
        <v>0.221170104835982</v>
      </c>
      <c r="U263" s="15" t="str">
        <f t="array" ref="U263">_xlfn.IFS(AND(V263&gt;0,V263&lt;=0.05),"0 to 0.05",AND(V263&gt;0.05,V263&lt;=0.1),"0.05 to 0.1",AND(V263&gt;0.1,V263&lt;=0.2),"0.1 to 0.2",AND(V263&gt;0.2,V263&lt;=0.3),"0.2 to 0.3",AND(V263&gt;0.3,V263&lt;=0.4),"0.3 to 0.4",AND(V263&gt;0.4,V263&lt;=0.5),"0.4 to 0.5",AND(V263&gt;0.5,V263&lt;=0.75),"0.5 to 0.75",AND(V263&gt;0.75,V263&lt;=1),"0.75 to 1",AND(V263&gt;1,V263&lt;=2),"1 to 2",AND(V263&gt;2,V263&lt;=3),"2 to 3",AND(V263&gt;3,V263&lt;=4),"3 to 4",AND(V263&gt;4,V263&lt;=5),"4 to 5",AND(V263&gt;5,V263&lt;=10),"5 to 10",V263&gt;10,"10+")</f>
        <v>0.05 to 0.1</v>
      </c>
      <c r="V263" s="10">
        <f>_xlfn.XLOOKUP($E263,'Raw Data'!$E:$E,'Raw Data'!V:V,"ERROR",0,1)</f>
        <v>0.07160755137361</v>
      </c>
      <c r="W263" s="15" t="str">
        <f t="array" ref="W263">_xlfn.IFS(AND(X263&gt;0,X263&lt;=0.05),"0 to 0.05",AND(X263&gt;0.05,X263&lt;=0.1),"0.05 to 0.1",AND(X263&gt;0.1,X263&lt;=0.2),"0.1 to 0.2",AND(X263&gt;0.2,X263&lt;=0.3),"0.2 to 0.3",AND(X263&gt;0.3,X263&lt;=0.4),"0.3 to 0.4",AND(X263&gt;0.4,X263&lt;=0.5),"0.4 to 0.5",AND(X263&gt;0.5,X263&lt;=0.75),"0.5 to 0.75",AND(X263&gt;0.75,X263&lt;=1),"0.75 to 1",AND(X263&gt;1,X263&lt;=2),"1 to 2",AND(X263&gt;2,X263&lt;=3),"2 to 3",AND(X263&gt;3,X263&lt;=4),"3 to 4",AND(X263&gt;4,X263&lt;=5),"4 to 5",AND(X263&gt;5,X263&lt;=10),"5 to 10",X263&gt;10,"10+")</f>
        <v>0.05 to 0.1</v>
      </c>
      <c r="X263" s="16">
        <f t="shared" si="9"/>
        <v>0.0597159283057153</v>
      </c>
      <c r="Y263" s="5" t="str">
        <f t="array" ref="Y263">_xlfn.IFS(AND(Z263&gt;0,Z263&lt;=1),"0 to 1",AND(Z263&gt;1,Z263&lt;=2),"1 to 2",AND(Z263&gt;2,Z263&lt;=4),"2 to 4",AND(Z263&gt;4,Z263&lt;=6),"4 to 6",AND(Z263&gt;6,Z263&lt;=8),"6 to 8",AND(Z263&gt;8,Z263&lt;=10),"8 to 10",AND(Z263&gt;10,Z263&lt;=15),"10 to 15",AND(Z263&gt;15,Z263&lt;=20),"15 to 20",AND(Z263&gt;20,Z263&lt;=25),"20 to 25",AND(Z263&gt;25,Z263&lt;=30),"25 to 30",AND(Z263&gt;30,Z263&lt;=40),"30 to 40",AND(Z263&gt;40,Z263&lt;=50),"40 to 50",Z263&gt;50,"50+")</f>
        <v>8 to 10</v>
      </c>
      <c r="Z263" s="9">
        <f>_xlfn.XLOOKUP($E263,'Raw Data'!$E:$E,'Raw Data'!Z:Z,"ERROR",0,1)</f>
        <v>8.5</v>
      </c>
      <c r="AA263" s="9" t="str">
        <f>_xlfn.XLOOKUP($E263,'Raw Data'!$E:$E,'Raw Data'!AA:AA,"ERROR",0,1)</f>
        <v>oz</v>
      </c>
    </row>
    <row r="264" hidden="1" spans="1:27">
      <c r="A264" s="5" t="str">
        <f>_xlfn.XLOOKUP($E264,'Raw Data'!$E:$E,'Raw Data'!A:A,"ERROR",0,1)</f>
        <v>AE</v>
      </c>
      <c r="B264" s="5" t="str">
        <f>_xlfn.XLOOKUP($E264,'Raw Data'!$E:$E,'Raw Data'!B:B,"ERROR",0,1)</f>
        <v>Hair Mousses</v>
      </c>
      <c r="C264" s="5" t="str">
        <f>_xlfn.XLOOKUP($E264,'Raw Data'!$E:$E,'Raw Data'!C:C,"ERROR",0,1)</f>
        <v>goiple</v>
      </c>
      <c r="D264" s="5" t="str">
        <f>_xlfn.XLOOKUP($E264,'Raw Data'!$E:$E,'Raw Data'!D:D,"ERROR",0,1)</f>
        <v>www.amazon.ae/dp/B0C3GH9TGY</v>
      </c>
      <c r="E264" s="5" t="s">
        <v>463</v>
      </c>
      <c r="F264" s="9" t="str">
        <f>_xlfn.XLOOKUP($E264,'Raw Data'!$E:$E,'Raw Data'!F:F,"ERROR",0,1)</f>
        <v>Braid Mousse Hair Braiding Mousse for Braids Twist, Locs, No Flake Extra Hold High Shine and Moisturizes, Frizz Control, High Shine, Lightweight Easy to Apply with Leopard Silky Du-rag 8.4 fl oz</v>
      </c>
      <c r="G264" s="10">
        <f>_xlfn.XLOOKUP($E264,'Raw Data'!$E:$E,'Raw Data'!G:G,"ERROR",0,1)</f>
        <v>1</v>
      </c>
      <c r="H264" s="9">
        <f>_xlfn.XLOOKUP($E264,'Raw Data'!$E:$E,'Raw Data'!H:H,"ERROR",0,1)</f>
        <v>73.47</v>
      </c>
      <c r="I264" s="9">
        <f>_xlfn.XLOOKUP($E264,'Raw Data'!$E:$E,'Raw Data'!I:I,"ERROR",0,1)</f>
        <v>9.83631867680348e-5</v>
      </c>
      <c r="J264" s="9" t="str">
        <f>_xlfn.XLOOKUP($E264,'Raw Data'!$E:$E,'Raw Data'!J:J,"ERROR",0,1)</f>
        <v>No</v>
      </c>
      <c r="K264" s="14" t="str">
        <f t="array" ref="K264">_xlfn.IFS(AND(L264&gt;0,L264&lt;=5),"0 to 5",AND(L264&gt;5,L264&lt;=10),"5 to 10",AND(L264&gt;10,L264&lt;=15),"10 to 15",AND(L264&gt;15,L264&lt;=20),"15 to 20",AND(L264&gt;20,L264&lt;=30),"20 to 30",AND(L264&gt;30,L264&lt;=40),"30 to 40",AND(L264&gt;40,L264&lt;=50),"40 to 50",AND(L264&gt;50,L264&lt;=75),"50 to 75",AND(L264&gt;75,L264&lt;=100),"75 to 100",AND(L264&gt;100,L264&lt;=150),"100 to 150",AND(L264&gt;150,L264&lt;=200),"150 to 200",AND(L264&gt;200,L264&lt;=250),"200 to 250",AND(L264&gt;250,L264&lt;=300),"250 to 300",AND(L264&gt;300,L264&lt;=400),"300 to 400",AND(L264&gt;400,L264&lt;=500),"400 to 500",L264&gt;500,"500+")</f>
        <v>50 to 75</v>
      </c>
      <c r="L264" s="9">
        <f>_xlfn.XLOOKUP($E264,'Raw Data'!$E:$E,'Raw Data'!L:L,"ERROR",0,1)</f>
        <v>66.66</v>
      </c>
      <c r="M264" s="14" t="str">
        <f t="array" ref="M264">_xlfn.IFS(AND(N264&gt;0,N264&lt;=5),"0 to 5",AND(N264&gt;5,N264&lt;=10),"5 to 10",AND(N264&gt;10,N264&lt;=15),"10 to 15",AND(N264&gt;15,N264&lt;=20),"15 to 20",AND(N264&gt;20,N264&lt;=30),"20 to 30",AND(N264&gt;30,N264&lt;=40),"30 to 40",AND(N264&gt;40,N264&lt;=50),"40 to 50",AND(N264&gt;50,N264&lt;=75),"50 to 75",AND(N264&gt;75,N264&lt;=100),"75 to 100",AND(N264&gt;100,N264&lt;=150),"100 to 150",AND(N264&gt;150,N264&lt;=200),"150 to 200",AND(N264&gt;200,N264&lt;=250),"200 to 250",AND(N264&gt;250,N264&lt;=300),"250 to 300",AND(N264&gt;300,N264&lt;=400),"300 to 400",AND(N264&gt;400,N264&lt;=500),"400 to 500",N264&gt;500,"500+")</f>
        <v>50 to 75</v>
      </c>
      <c r="N264" s="9">
        <f>_xlfn.XLOOKUP($E264,'Raw Data'!$E:$E,'Raw Data'!N:N,"ERROR",0,1)</f>
        <v>66.7</v>
      </c>
      <c r="O264" s="14" t="str">
        <f t="array" ref="O264">_xlfn.IFS(P264=0,"No Discount",AND(P264&gt;0,P264&lt;=0.02),"0% to 2%",AND(P264&gt;0.02,P264&lt;=0.04),"2% to 4%",AND(P264&gt;0.04,P264&lt;=0.06),"4% to 6%",AND(P264&gt;0.06,P264&lt;=0.08),"6% to 8%",AND(P264&gt;0.08,P264&lt;=0.1),"8% to 10%",AND(P264&gt;0.1,P264&lt;=0.15),"10% to 15%",AND(P264&gt;0.15,P264&lt;=0.2),"15% to 20%",AND(P264&gt;0.2,P264&lt;=0.25),"20% to 25%",AND(P264&gt;0.25,P264&lt;=0.3),"25% to 30%",AND(P264&gt;0.3,P264&lt;=0.4),"30% to 40%",AND(P264&gt;0.4,P264&lt;=0.5),"40% to 50%",AND(P264&gt;0.5,P264&lt;=0.75),"50% to 75%",AND(P264&gt;0.75,P264&lt;=1),"75% to 100%")</f>
        <v>0% to 2%</v>
      </c>
      <c r="P264" s="10">
        <f>_xlfn.XLOOKUP($E264,'Raw Data'!$E:$E,'Raw Data'!P:P,"ERROR",0,1)</f>
        <v>0.000599700149925131</v>
      </c>
      <c r="Q264" s="9">
        <f>_xlfn.XLOOKUP($E264,'Raw Data'!$E:$E,'Raw Data'!Q:Q,"ERROR",0,1)</f>
        <v>8.4</v>
      </c>
      <c r="R264" s="9" t="str">
        <f>_xlfn.XLOOKUP($E264,'Raw Data'!$E:$E,'Raw Data'!R:R,"ERROR",0,1)</f>
        <v>fl oz</v>
      </c>
      <c r="S264" s="5" t="str">
        <f t="array" ref="S264">_xlfn.IFS(AND(T264&gt;0,T264&lt;=0.05),"0 to 0.05",AND(T264&gt;0.05,T264&lt;=0.1),"0.05 to 0.1",AND(T264&gt;0.1,T264&lt;=0.2),"0.1 to 0.2",AND(T264&gt;0.2,T264&lt;=0.3),"0.2 to 0.3",AND(T264&gt;0.3,T264&lt;=0.4),"0.3 to 0.4",AND(T264&gt;0.4,T264&lt;=0.5),"0.4 to 0.5",AND(T264&gt;0.5,T264&lt;=0.75),"0.5 to 0.75",AND(T264&gt;0.75,T264&lt;=1),"0.75 to 1",AND(T264&gt;1,T264&lt;=2),"1 to 2",AND(T264&gt;2,T264&lt;=3),"2 to 3",AND(T264&gt;3,T264&lt;=4),"3 to 4",AND(T264&gt;4,T264&lt;=5),"4 to 5",AND(T264&gt;5,T264&lt;=10),"5 to 10",T264&gt;10,"10+")</f>
        <v>0.2 to 0.3</v>
      </c>
      <c r="T264" s="10">
        <f>_xlfn.XLOOKUP($E264,'Raw Data'!$E:$E,'Raw Data'!T:T,"ERROR",0,1)</f>
        <v>0.258048512191224</v>
      </c>
      <c r="U264" s="15" t="str">
        <f t="array" ref="U264">_xlfn.IFS(AND(V264&gt;0,V264&lt;=0.05),"0 to 0.05",AND(V264&gt;0.05,V264&lt;=0.1),"0.05 to 0.1",AND(V264&gt;0.1,V264&lt;=0.2),"0.1 to 0.2",AND(V264&gt;0.2,V264&lt;=0.3),"0.2 to 0.3",AND(V264&gt;0.3,V264&lt;=0.4),"0.3 to 0.4",AND(V264&gt;0.4,V264&lt;=0.5),"0.4 to 0.5",AND(V264&gt;0.5,V264&lt;=0.75),"0.5 to 0.75",AND(V264&gt;0.75,V264&lt;=1),"0.75 to 1",AND(V264&gt;1,V264&lt;=2),"1 to 2",AND(V264&gt;2,V264&lt;=3),"2 to 3",AND(V264&gt;3,V264&lt;=4),"3 to 4",AND(V264&gt;4,V264&lt;=5),"4 to 5",AND(V264&gt;5,V264&lt;=10),"5 to 10",V264&gt;10,"10+")</f>
        <v>0.05 to 0.1</v>
      </c>
      <c r="V264" s="10">
        <f>_xlfn.XLOOKUP($E264,'Raw Data'!$E:$E,'Raw Data'!V:V,"ERROR",0,1)</f>
        <v>0.0697149063314095</v>
      </c>
      <c r="W264" s="15" t="str">
        <f t="array" ref="W264">_xlfn.IFS(AND(X264&gt;0,X264&lt;=0.05),"0 to 0.05",AND(X264&gt;0.05,X264&lt;=0.1),"0.05 to 0.1",AND(X264&gt;0.1,X264&lt;=0.2),"0.1 to 0.2",AND(X264&gt;0.2,X264&lt;=0.3),"0.2 to 0.3",AND(X264&gt;0.3,X264&lt;=0.4),"0.3 to 0.4",AND(X264&gt;0.4,X264&lt;=0.5),"0.4 to 0.5",AND(X264&gt;0.5,X264&lt;=0.75),"0.5 to 0.75",AND(X264&gt;0.75,X264&lt;=1),"0.75 to 1",AND(X264&gt;1,X264&lt;=2),"1 to 2",AND(X264&gt;2,X264&lt;=3),"2 to 3",AND(X264&gt;3,X264&lt;=4),"3 to 4",AND(X264&gt;4,X264&lt;=5),"4 to 5",AND(X264&gt;5,X264&lt;=10),"5 to 10",X264&gt;10,"10+")</f>
        <v>0.05 to 0.1</v>
      </c>
      <c r="X264" s="16">
        <f t="shared" si="9"/>
        <v>0.0696730982916306</v>
      </c>
      <c r="Y264" s="5" t="str">
        <f t="array" ref="Y264">_xlfn.IFS(AND(Z264&gt;0,Z264&lt;=1),"0 to 1",AND(Z264&gt;1,Z264&lt;=2),"1 to 2",AND(Z264&gt;2,Z264&lt;=4),"2 to 4",AND(Z264&gt;4,Z264&lt;=6),"4 to 6",AND(Z264&gt;6,Z264&lt;=8),"6 to 8",AND(Z264&gt;8,Z264&lt;=10),"8 to 10",AND(Z264&gt;10,Z264&lt;=15),"10 to 15",AND(Z264&gt;15,Z264&lt;=20),"15 to 20",AND(Z264&gt;20,Z264&lt;=25),"20 to 25",AND(Z264&gt;25,Z264&lt;=30),"25 to 30",AND(Z264&gt;30,Z264&lt;=40),"30 to 40",AND(Z264&gt;40,Z264&lt;=50),"40 to 50",Z264&gt;50,"50+")</f>
        <v>8 to 10</v>
      </c>
      <c r="Z264" s="9">
        <f>_xlfn.XLOOKUP($E264,'Raw Data'!$E:$E,'Raw Data'!Z:Z,"ERROR",0,1)</f>
        <v>8.736</v>
      </c>
      <c r="AA264" s="9" t="str">
        <f>_xlfn.XLOOKUP($E264,'Raw Data'!$E:$E,'Raw Data'!AA:AA,"ERROR",0,1)</f>
        <v>oz</v>
      </c>
    </row>
    <row r="265" hidden="1" spans="1:27">
      <c r="A265" s="5" t="str">
        <f>_xlfn.XLOOKUP($E265,'Raw Data'!$E:$E,'Raw Data'!A:A,"ERROR",0,1)</f>
        <v>AE</v>
      </c>
      <c r="B265" s="5" t="str">
        <f>_xlfn.XLOOKUP($E265,'Raw Data'!$E:$E,'Raw Data'!B:B,"ERROR",0,1)</f>
        <v>Hair Mousses</v>
      </c>
      <c r="C265" s="5" t="str">
        <f>_xlfn.XLOOKUP($E265,'Raw Data'!$E:$E,'Raw Data'!C:C,"ERROR",0,1)</f>
        <v>garnier</v>
      </c>
      <c r="D265" s="5" t="str">
        <f>_xlfn.XLOOKUP($E265,'Raw Data'!$E:$E,'Raw Data'!D:D,"ERROR",0,1)</f>
        <v>www.amazon.ae/dp/B00778LSX6</v>
      </c>
      <c r="E265" s="5" t="s">
        <v>464</v>
      </c>
      <c r="F265" s="9" t="str">
        <f>_xlfn.XLOOKUP($E265,'Raw Data'!$E:$E,'Raw Data'!F:F,"ERROR",0,1)</f>
        <v>Garnier Fructis Style Sky-Hi Volume M.</v>
      </c>
      <c r="G265" s="10">
        <f>_xlfn.XLOOKUP($E265,'Raw Data'!$E:$E,'Raw Data'!G:G,"ERROR",0,1)</f>
        <v>1</v>
      </c>
      <c r="H265" s="9">
        <f>_xlfn.XLOOKUP($E265,'Raw Data'!$E:$E,'Raw Data'!H:H,"ERROR",0,1)</f>
        <v>72.55</v>
      </c>
      <c r="I265" s="9">
        <f>_xlfn.XLOOKUP($E265,'Raw Data'!$E:$E,'Raw Data'!I:I,"ERROR",0,1)</f>
        <v>9.71314713491346e-5</v>
      </c>
      <c r="J265" s="9" t="str">
        <f>_xlfn.XLOOKUP($E265,'Raw Data'!$E:$E,'Raw Data'!J:J,"ERROR",0,1)</f>
        <v>No</v>
      </c>
      <c r="K265" s="14" t="str">
        <f t="array" ref="K265">_xlfn.IFS(AND(L265&gt;0,L265&lt;=5),"0 to 5",AND(L265&gt;5,L265&lt;=10),"5 to 10",AND(L265&gt;10,L265&lt;=15),"10 to 15",AND(L265&gt;15,L265&lt;=20),"15 to 20",AND(L265&gt;20,L265&lt;=30),"20 to 30",AND(L265&gt;30,L265&lt;=40),"30 to 40",AND(L265&gt;40,L265&lt;=50),"40 to 50",AND(L265&gt;50,L265&lt;=75),"50 to 75",AND(L265&gt;75,L265&lt;=100),"75 to 100",AND(L265&gt;100,L265&lt;=150),"100 to 150",AND(L265&gt;150,L265&lt;=200),"150 to 200",AND(L265&gt;200,L265&lt;=250),"200 to 250",AND(L265&gt;250,L265&lt;=300),"250 to 300",AND(L265&gt;300,L265&lt;=400),"300 to 400",AND(L265&gt;400,L265&lt;=500),"400 to 500",L265&gt;500,"500+")</f>
        <v>50 to 75</v>
      </c>
      <c r="L265" s="9">
        <f>_xlfn.XLOOKUP($E265,'Raw Data'!$E:$E,'Raw Data'!L:L,"ERROR",0,1)</f>
        <v>68.85</v>
      </c>
      <c r="M265" s="14" t="str">
        <f t="array" ref="M265">_xlfn.IFS(AND(N265&gt;0,N265&lt;=5),"0 to 5",AND(N265&gt;5,N265&lt;=10),"5 to 10",AND(N265&gt;10,N265&lt;=15),"10 to 15",AND(N265&gt;15,N265&lt;=20),"15 to 20",AND(N265&gt;20,N265&lt;=30),"20 to 30",AND(N265&gt;30,N265&lt;=40),"30 to 40",AND(N265&gt;40,N265&lt;=50),"40 to 50",AND(N265&gt;50,N265&lt;=75),"50 to 75",AND(N265&gt;75,N265&lt;=100),"75 to 100",AND(N265&gt;100,N265&lt;=150),"100 to 150",AND(N265&gt;150,N265&lt;=200),"150 to 200",AND(N265&gt;200,N265&lt;=250),"200 to 250",AND(N265&gt;250,N265&lt;=300),"250 to 300",AND(N265&gt;300,N265&lt;=400),"300 to 400",AND(N265&gt;400,N265&lt;=500),"400 to 500",N265&gt;500,"500+")</f>
        <v>50 to 75</v>
      </c>
      <c r="N265" s="9">
        <f>_xlfn.XLOOKUP($E265,'Raw Data'!$E:$E,'Raw Data'!N:N,"ERROR",0,1)</f>
        <v>68.85</v>
      </c>
      <c r="O265" s="14" t="str">
        <f t="array" ref="O265">_xlfn.IFS(P265=0,"No Discount",AND(P265&gt;0,P265&lt;=0.02),"0% to 2%",AND(P265&gt;0.02,P265&lt;=0.04),"2% to 4%",AND(P265&gt;0.04,P265&lt;=0.06),"4% to 6%",AND(P265&gt;0.06,P265&lt;=0.08),"6% to 8%",AND(P265&gt;0.08,P265&lt;=0.1),"8% to 10%",AND(P265&gt;0.1,P265&lt;=0.15),"10% to 15%",AND(P265&gt;0.15,P265&lt;=0.2),"15% to 20%",AND(P265&gt;0.2,P265&lt;=0.25),"20% to 25%",AND(P265&gt;0.25,P265&lt;=0.3),"25% to 30%",AND(P265&gt;0.3,P265&lt;=0.4),"30% to 40%",AND(P265&gt;0.4,P265&lt;=0.5),"40% to 50%",AND(P265&gt;0.5,P265&lt;=0.75),"50% to 75%",AND(P265&gt;0.75,P265&lt;=1),"75% to 100%")</f>
        <v>No Discount</v>
      </c>
      <c r="P265" s="10">
        <f>_xlfn.XLOOKUP($E265,'Raw Data'!$E:$E,'Raw Data'!P:P,"ERROR",0,1)</f>
        <v>0</v>
      </c>
      <c r="Q265" s="9">
        <f>_xlfn.XLOOKUP($E265,'Raw Data'!$E:$E,'Raw Data'!Q:Q,"ERROR",0,1)</f>
        <v>0</v>
      </c>
      <c r="R265" s="9">
        <f>_xlfn.XLOOKUP($E265,'Raw Data'!$E:$E,'Raw Data'!R:R,"ERROR",0,1)</f>
        <v>0</v>
      </c>
      <c r="S265" s="5" t="e">
        <f t="array" ref="S265">_xlfn.IFS(AND(T265&gt;0,T265&lt;=0.05),"0 to 0.05",AND(T265&gt;0.05,T265&lt;=0.1),"0.05 to 0.1",AND(T265&gt;0.1,T265&lt;=0.2),"0.1 to 0.2",AND(T265&gt;0.2,T265&lt;=0.3),"0.2 to 0.3",AND(T265&gt;0.3,T265&lt;=0.4),"0.3 to 0.4",AND(T265&gt;0.4,T265&lt;=0.5),"0.4 to 0.5",AND(T265&gt;0.5,T265&lt;=0.75),"0.5 to 0.75",AND(T265&gt;0.75,T265&lt;=1),"0.75 to 1",AND(T265&gt;1,T265&lt;=2),"1 to 2",AND(T265&gt;2,T265&lt;=3),"2 to 3",AND(T265&gt;3,T265&lt;=4),"3 to 4",AND(T265&gt;4,T265&lt;=5),"4 to 5",AND(T265&gt;5,T265&lt;=10),"5 to 10",T265&gt;10,"10+")</f>
        <v>#N/A</v>
      </c>
      <c r="T265" s="10">
        <f>_xlfn.XLOOKUP($E265,'Raw Data'!$E:$E,'Raw Data'!T:T,"ERROR",0,1)</f>
        <v>0</v>
      </c>
      <c r="U265" s="15" t="e">
        <f t="array" ref="U265">_xlfn.IFS(AND(V265&gt;0,V265&lt;=0.05),"0 to 0.05",AND(V265&gt;0.05,V265&lt;=0.1),"0.05 to 0.1",AND(V265&gt;0.1,V265&lt;=0.2),"0.1 to 0.2",AND(V265&gt;0.2,V265&lt;=0.3),"0.2 to 0.3",AND(V265&gt;0.3,V265&lt;=0.4),"0.3 to 0.4",AND(V265&gt;0.4,V265&lt;=0.5),"0.4 to 0.5",AND(V265&gt;0.5,V265&lt;=0.75),"0.5 to 0.75",AND(V265&gt;0.75,V265&lt;=1),"0.75 to 1",AND(V265&gt;1,V265&lt;=2),"1 to 2",AND(V265&gt;2,V265&lt;=3),"2 to 3",AND(V265&gt;3,V265&lt;=4),"3 to 4",AND(V265&gt;4,V265&lt;=5),"4 to 5",AND(V265&gt;5,V265&lt;=10),"5 to 10",V265&gt;10,"10+")</f>
        <v>#N/A</v>
      </c>
      <c r="V265" s="10">
        <f>_xlfn.XLOOKUP($E265,'Raw Data'!$E:$E,'Raw Data'!V:V,"ERROR",0,1)</f>
        <v>0</v>
      </c>
      <c r="W265" s="15" t="e">
        <f t="array" ref="W265">_xlfn.IFS(AND(X265&gt;0,X265&lt;=0.05),"0 to 0.05",AND(X265&gt;0.05,X265&lt;=0.1),"0.05 to 0.1",AND(X265&gt;0.1,X265&lt;=0.2),"0.1 to 0.2",AND(X265&gt;0.2,X265&lt;=0.3),"0.2 to 0.3",AND(X265&gt;0.3,X265&lt;=0.4),"0.3 to 0.4",AND(X265&gt;0.4,X265&lt;=0.5),"0.4 to 0.5",AND(X265&gt;0.5,X265&lt;=0.75),"0.5 to 0.75",AND(X265&gt;0.75,X265&lt;=1),"0.75 to 1",AND(X265&gt;1,X265&lt;=2),"1 to 2",AND(X265&gt;2,X265&lt;=3),"2 to 3",AND(X265&gt;3,X265&lt;=4),"3 to 4",AND(X265&gt;4,X265&lt;=5),"4 to 5",AND(X265&gt;5,X265&lt;=10),"5 to 10",X265&gt;10,"10+")</f>
        <v>#DIV/0!</v>
      </c>
      <c r="X265" s="16" t="e">
        <f t="shared" si="9"/>
        <v>#DIV/0!</v>
      </c>
      <c r="Y265" s="5" t="e">
        <f t="array" ref="Y265">_xlfn.IFS(AND(Z265&gt;0,Z265&lt;=1),"0 to 1",AND(Z265&gt;1,Z265&lt;=2),"1 to 2",AND(Z265&gt;2,Z265&lt;=4),"2 to 4",AND(Z265&gt;4,Z265&lt;=6),"4 to 6",AND(Z265&gt;6,Z265&lt;=8),"6 to 8",AND(Z265&gt;8,Z265&lt;=10),"8 to 10",AND(Z265&gt;10,Z265&lt;=15),"10 to 15",AND(Z265&gt;15,Z265&lt;=20),"15 to 20",AND(Z265&gt;20,Z265&lt;=25),"20 to 25",AND(Z265&gt;25,Z265&lt;=30),"25 to 30",AND(Z265&gt;30,Z265&lt;=40),"30 to 40",AND(Z265&gt;40,Z265&lt;=50),"40 to 50",Z265&gt;50,"50+")</f>
        <v>#N/A</v>
      </c>
      <c r="Z265" s="9">
        <f>_xlfn.XLOOKUP($E265,'Raw Data'!$E:$E,'Raw Data'!Z:Z,"ERROR",0,1)</f>
        <v>0</v>
      </c>
      <c r="AA265" s="9">
        <f>_xlfn.XLOOKUP($E265,'Raw Data'!$E:$E,'Raw Data'!AA:AA,"ERROR",0,1)</f>
        <v>0</v>
      </c>
    </row>
    <row r="266" hidden="1" spans="1:27">
      <c r="A266" s="5" t="str">
        <f>_xlfn.XLOOKUP($E266,'Raw Data'!$E:$E,'Raw Data'!A:A,"ERROR",0,1)</f>
        <v>AE</v>
      </c>
      <c r="B266" s="5" t="str">
        <f>_xlfn.XLOOKUP($E266,'Raw Data'!$E:$E,'Raw Data'!B:B,"ERROR",0,1)</f>
        <v>Hair Mousses</v>
      </c>
      <c r="C266" s="5" t="str">
        <f>_xlfn.XLOOKUP($E266,'Raw Data'!$E:$E,'Raw Data'!C:C,"ERROR",0,1)</f>
        <v>garnier</v>
      </c>
      <c r="D266" s="5" t="str">
        <f>_xlfn.XLOOKUP($E266,'Raw Data'!$E:$E,'Raw Data'!D:D,"ERROR",0,1)</f>
        <v>www.amazon.ae/dp/B00BHIVHE2</v>
      </c>
      <c r="E266" s="5" t="s">
        <v>465</v>
      </c>
      <c r="F266" s="9" t="str">
        <f>_xlfn.XLOOKUP($E266,'Raw Data'!$E:$E,'Raw Data'!F:F,"ERROR",0,1)</f>
        <v>Garnier Fructis Style Curl Construct Creation Mousse Extra Strong Hold, 6.80 Ounces</v>
      </c>
      <c r="G266" s="10">
        <f>_xlfn.XLOOKUP($E266,'Raw Data'!$E:$E,'Raw Data'!G:G,"ERROR",0,1)</f>
        <v>1</v>
      </c>
      <c r="H266" s="9">
        <f>_xlfn.XLOOKUP($E266,'Raw Data'!$E:$E,'Raw Data'!H:H,"ERROR",0,1)</f>
        <v>72.09</v>
      </c>
      <c r="I266" s="9">
        <f>_xlfn.XLOOKUP($E266,'Raw Data'!$E:$E,'Raw Data'!I:I,"ERROR",0,1)</f>
        <v>9.65156136396846e-5</v>
      </c>
      <c r="J266" s="9" t="str">
        <f>_xlfn.XLOOKUP($E266,'Raw Data'!$E:$E,'Raw Data'!J:J,"ERROR",0,1)</f>
        <v>No</v>
      </c>
      <c r="K266" s="14" t="str">
        <f t="array" ref="K266">_xlfn.IFS(AND(L266&gt;0,L266&lt;=5),"0 to 5",AND(L266&gt;5,L266&lt;=10),"5 to 10",AND(L266&gt;10,L266&lt;=15),"10 to 15",AND(L266&gt;15,L266&lt;=20),"15 to 20",AND(L266&gt;20,L266&lt;=30),"20 to 30",AND(L266&gt;30,L266&lt;=40),"30 to 40",AND(L266&gt;40,L266&lt;=50),"40 to 50",AND(L266&gt;50,L266&lt;=75),"50 to 75",AND(L266&gt;75,L266&lt;=100),"75 to 100",AND(L266&gt;100,L266&lt;=150),"100 to 150",AND(L266&gt;150,L266&lt;=200),"150 to 200",AND(L266&gt;200,L266&lt;=250),"200 to 250",AND(L266&gt;250,L266&lt;=300),"250 to 300",AND(L266&gt;300,L266&lt;=400),"300 to 400",AND(L266&gt;400,L266&lt;=500),"400 to 500",L266&gt;500,"500+")</f>
        <v>50 to 75</v>
      </c>
      <c r="L266" s="9">
        <f>_xlfn.XLOOKUP($E266,'Raw Data'!$E:$E,'Raw Data'!L:L,"ERROR",0,1)</f>
        <v>57.08</v>
      </c>
      <c r="M266" s="14" t="str">
        <f t="array" ref="M266">_xlfn.IFS(AND(N266&gt;0,N266&lt;=5),"0 to 5",AND(N266&gt;5,N266&lt;=10),"5 to 10",AND(N266&gt;10,N266&lt;=15),"10 to 15",AND(N266&gt;15,N266&lt;=20),"15 to 20",AND(N266&gt;20,N266&lt;=30),"20 to 30",AND(N266&gt;30,N266&lt;=40),"30 to 40",AND(N266&gt;40,N266&lt;=50),"40 to 50",AND(N266&gt;50,N266&lt;=75),"50 to 75",AND(N266&gt;75,N266&lt;=100),"75 to 100",AND(N266&gt;100,N266&lt;=150),"100 to 150",AND(N266&gt;150,N266&lt;=200),"150 to 200",AND(N266&gt;200,N266&lt;=250),"200 to 250",AND(N266&gt;250,N266&lt;=300),"250 to 300",AND(N266&gt;300,N266&lt;=400),"300 to 400",AND(N266&gt;400,N266&lt;=500),"400 to 500",N266&gt;500,"500+")</f>
        <v>50 to 75</v>
      </c>
      <c r="N266" s="9">
        <f>_xlfn.XLOOKUP($E266,'Raw Data'!$E:$E,'Raw Data'!N:N,"ERROR",0,1)</f>
        <v>57.08</v>
      </c>
      <c r="O266" s="14" t="str">
        <f t="array" ref="O266">_xlfn.IFS(P266=0,"No Discount",AND(P266&gt;0,P266&lt;=0.02),"0% to 2%",AND(P266&gt;0.02,P266&lt;=0.04),"2% to 4%",AND(P266&gt;0.04,P266&lt;=0.06),"4% to 6%",AND(P266&gt;0.06,P266&lt;=0.08),"6% to 8%",AND(P266&gt;0.08,P266&lt;=0.1),"8% to 10%",AND(P266&gt;0.1,P266&lt;=0.15),"10% to 15%",AND(P266&gt;0.15,P266&lt;=0.2),"15% to 20%",AND(P266&gt;0.2,P266&lt;=0.25),"20% to 25%",AND(P266&gt;0.25,P266&lt;=0.3),"25% to 30%",AND(P266&gt;0.3,P266&lt;=0.4),"30% to 40%",AND(P266&gt;0.4,P266&lt;=0.5),"40% to 50%",AND(P266&gt;0.5,P266&lt;=0.75),"50% to 75%",AND(P266&gt;0.75,P266&lt;=1),"75% to 100%")</f>
        <v>No Discount</v>
      </c>
      <c r="P266" s="10">
        <f>_xlfn.XLOOKUP($E266,'Raw Data'!$E:$E,'Raw Data'!P:P,"ERROR",0,1)</f>
        <v>0</v>
      </c>
      <c r="Q266" s="9">
        <f>_xlfn.XLOOKUP($E266,'Raw Data'!$E:$E,'Raw Data'!Q:Q,"ERROR",0,1)</f>
        <v>6.8</v>
      </c>
      <c r="R266" s="9" t="str">
        <f>_xlfn.XLOOKUP($E266,'Raw Data'!$E:$E,'Raw Data'!R:R,"ERROR",0,1)</f>
        <v>oz</v>
      </c>
      <c r="S266" s="5" t="str">
        <f t="array" ref="S266">_xlfn.IFS(AND(T266&gt;0,T266&lt;=0.05),"0 to 0.05",AND(T266&gt;0.05,T266&lt;=0.1),"0.05 to 0.1",AND(T266&gt;0.1,T266&lt;=0.2),"0.1 to 0.2",AND(T266&gt;0.2,T266&lt;=0.3),"0.2 to 0.3",AND(T266&gt;0.3,T266&lt;=0.4),"0.3 to 0.4",AND(T266&gt;0.4,T266&lt;=0.5),"0.4 to 0.5",AND(T266&gt;0.5,T266&lt;=0.75),"0.5 to 0.75",AND(T266&gt;0.75,T266&lt;=1),"0.75 to 1",AND(T266&gt;1,T266&lt;=2),"1 to 2",AND(T266&gt;2,T266&lt;=3),"2 to 3",AND(T266&gt;3,T266&lt;=4),"3 to 4",AND(T266&gt;4,T266&lt;=5),"4 to 5",AND(T266&gt;5,T266&lt;=10),"5 to 10",T266&gt;10,"10+")</f>
        <v>0.2 to 0.3</v>
      </c>
      <c r="T266" s="10">
        <f>_xlfn.XLOOKUP($E266,'Raw Data'!$E:$E,'Raw Data'!T:T,"ERROR",0,1)</f>
        <v>0.283872764526846</v>
      </c>
      <c r="U266" s="15" t="str">
        <f t="array" ref="U266">_xlfn.IFS(AND(V266&gt;0,V266&lt;=0.05),"0 to 0.05",AND(V266&gt;0.05,V266&lt;=0.1),"0.05 to 0.1",AND(V266&gt;0.1,V266&lt;=0.2),"0.1 to 0.2",AND(V266&gt;0.2,V266&lt;=0.3),"0.2 to 0.3",AND(V266&gt;0.3,V266&lt;=0.4),"0.3 to 0.4",AND(V266&gt;0.4,V266&lt;=0.5),"0.4 to 0.5",AND(V266&gt;0.5,V266&lt;=0.75),"0.5 to 0.75",AND(V266&gt;0.75,V266&lt;=1),"0.75 to 1",AND(V266&gt;1,V266&lt;=2),"1 to 2",AND(V266&gt;2,V266&lt;=3),"2 to 3",AND(V266&gt;3,V266&lt;=4),"3 to 4",AND(V266&gt;4,V266&lt;=5),"4 to 5",AND(V266&gt;5,V266&lt;=10),"5 to 10",V266&gt;10,"10+")</f>
        <v>0.05 to 0.1</v>
      </c>
      <c r="V266" s="10">
        <f>_xlfn.XLOOKUP($E266,'Raw Data'!$E:$E,'Raw Data'!V:V,"ERROR",0,1)</f>
        <v>0.0766456464222483</v>
      </c>
      <c r="W266" s="15" t="str">
        <f t="array" ref="W266">_xlfn.IFS(AND(X266&gt;0,X266&lt;=0.05),"0 to 0.05",AND(X266&gt;0.05,X266&lt;=0.1),"0.05 to 0.1",AND(X266&gt;0.1,X266&lt;=0.2),"0.1 to 0.2",AND(X266&gt;0.2,X266&lt;=0.3),"0.2 to 0.3",AND(X266&gt;0.3,X266&lt;=0.4),"0.3 to 0.4",AND(X266&gt;0.4,X266&lt;=0.5),"0.4 to 0.5",AND(X266&gt;0.5,X266&lt;=0.75),"0.5 to 0.75",AND(X266&gt;0.75,X266&lt;=1),"0.75 to 1",AND(X266&gt;1,X266&lt;=2),"1 to 2",AND(X266&gt;2,X266&lt;=3),"2 to 3",AND(X266&gt;3,X266&lt;=4),"3 to 4",AND(X266&gt;4,X266&lt;=5),"4 to 5",AND(X266&gt;5,X266&lt;=10),"5 to 10",X266&gt;10,"10+")</f>
        <v>0.05 to 0.1</v>
      </c>
      <c r="X266" s="16">
        <f t="shared" si="9"/>
        <v>0.0766456464222483</v>
      </c>
      <c r="Y266" s="5" t="str">
        <f t="array" ref="Y266">_xlfn.IFS(AND(Z266&gt;0,Z266&lt;=1),"0 to 1",AND(Z266&gt;1,Z266&lt;=2),"1 to 2",AND(Z266&gt;2,Z266&lt;=4),"2 to 4",AND(Z266&gt;4,Z266&lt;=6),"4 to 6",AND(Z266&gt;6,Z266&lt;=8),"6 to 8",AND(Z266&gt;8,Z266&lt;=10),"8 to 10",AND(Z266&gt;10,Z266&lt;=15),"10 to 15",AND(Z266&gt;15,Z266&lt;=20),"15 to 20",AND(Z266&gt;20,Z266&lt;=25),"20 to 25",AND(Z266&gt;25,Z266&lt;=30),"25 to 30",AND(Z266&gt;30,Z266&lt;=40),"30 to 40",AND(Z266&gt;40,Z266&lt;=50),"40 to 50",Z266&gt;50,"50+")</f>
        <v>6 to 8</v>
      </c>
      <c r="Z266" s="9">
        <f>_xlfn.XLOOKUP($E266,'Raw Data'!$E:$E,'Raw Data'!Z:Z,"ERROR",0,1)</f>
        <v>6.8</v>
      </c>
      <c r="AA266" s="9" t="str">
        <f>_xlfn.XLOOKUP($E266,'Raw Data'!$E:$E,'Raw Data'!AA:AA,"ERROR",0,1)</f>
        <v>oz</v>
      </c>
    </row>
    <row r="267" hidden="1" spans="1:27">
      <c r="A267" s="5" t="str">
        <f>_xlfn.XLOOKUP($E267,'Raw Data'!$E:$E,'Raw Data'!A:A,"ERROR",0,1)</f>
        <v>AE</v>
      </c>
      <c r="B267" s="5" t="str">
        <f>_xlfn.XLOOKUP($E267,'Raw Data'!$E:$E,'Raw Data'!B:B,"ERROR",0,1)</f>
        <v>Hair Mousses</v>
      </c>
      <c r="C267" s="5" t="str">
        <f>_xlfn.XLOOKUP($E267,'Raw Data'!$E:$E,'Raw Data'!C:C,"ERROR",0,1)</f>
        <v>not your mother's</v>
      </c>
      <c r="D267" s="5" t="str">
        <f>_xlfn.XLOOKUP($E267,'Raw Data'!$E:$E,'Raw Data'!D:D,"ERROR",0,1)</f>
        <v>www.amazon.ae/dp/B07FKYBKLZ</v>
      </c>
      <c r="E267" s="5" t="s">
        <v>466</v>
      </c>
      <c r="F267" s="9" t="str">
        <f>_xlfn.XLOOKUP($E267,'Raw Data'!$E:$E,'Raw Data'!F:F,"ERROR",0,1)</f>
        <v>Not Your Mother's Curl Talk Curl Activation Mousse 7oz, pack of 1</v>
      </c>
      <c r="G267" s="10">
        <f>_xlfn.XLOOKUP($E267,'Raw Data'!$E:$E,'Raw Data'!G:G,"ERROR",0,1)</f>
        <v>1</v>
      </c>
      <c r="H267" s="9">
        <f>_xlfn.XLOOKUP($E267,'Raw Data'!$E:$E,'Raw Data'!H:H,"ERROR",0,1)</f>
        <v>69.46</v>
      </c>
      <c r="I267" s="9">
        <f>_xlfn.XLOOKUP($E267,'Raw Data'!$E:$E,'Raw Data'!I:I,"ERROR",0,1)</f>
        <v>9.29945141269592e-5</v>
      </c>
      <c r="J267" s="9" t="str">
        <f>_xlfn.XLOOKUP($E267,'Raw Data'!$E:$E,'Raw Data'!J:J,"ERROR",0,1)</f>
        <v>No</v>
      </c>
      <c r="K267" s="14" t="str">
        <f t="array" ref="K267">_xlfn.IFS(AND(L267&gt;0,L267&lt;=5),"0 to 5",AND(L267&gt;5,L267&lt;=10),"5 to 10",AND(L267&gt;10,L267&lt;=15),"10 to 15",AND(L267&gt;15,L267&lt;=20),"15 to 20",AND(L267&gt;20,L267&lt;=30),"20 to 30",AND(L267&gt;30,L267&lt;=40),"30 to 40",AND(L267&gt;40,L267&lt;=50),"40 to 50",AND(L267&gt;50,L267&lt;=75),"50 to 75",AND(L267&gt;75,L267&lt;=100),"75 to 100",AND(L267&gt;100,L267&lt;=150),"100 to 150",AND(L267&gt;150,L267&lt;=200),"150 to 200",AND(L267&gt;200,L267&lt;=250),"200 to 250",AND(L267&gt;250,L267&lt;=300),"250 to 300",AND(L267&gt;300,L267&lt;=400),"300 to 400",AND(L267&gt;400,L267&lt;=500),"400 to 500",L267&gt;500,"500+")</f>
        <v>50 to 75</v>
      </c>
      <c r="L267" s="9">
        <f>_xlfn.XLOOKUP($E267,'Raw Data'!$E:$E,'Raw Data'!L:L,"ERROR",0,1)</f>
        <v>72.45</v>
      </c>
      <c r="M267" s="14" t="str">
        <f t="array" ref="M267">_xlfn.IFS(AND(N267&gt;0,N267&lt;=5),"0 to 5",AND(N267&gt;5,N267&lt;=10),"5 to 10",AND(N267&gt;10,N267&lt;=15),"10 to 15",AND(N267&gt;15,N267&lt;=20),"15 to 20",AND(N267&gt;20,N267&lt;=30),"20 to 30",AND(N267&gt;30,N267&lt;=40),"30 to 40",AND(N267&gt;40,N267&lt;=50),"40 to 50",AND(N267&gt;50,N267&lt;=75),"50 to 75",AND(N267&gt;75,N267&lt;=100),"75 to 100",AND(N267&gt;100,N267&lt;=150),"100 to 150",AND(N267&gt;150,N267&lt;=200),"150 to 200",AND(N267&gt;200,N267&lt;=250),"200 to 250",AND(N267&gt;250,N267&lt;=300),"250 to 300",AND(N267&gt;300,N267&lt;=400),"300 to 400",AND(N267&gt;400,N267&lt;=500),"400 to 500",N267&gt;500,"500+")</f>
        <v>75 to 100</v>
      </c>
      <c r="N267" s="9">
        <f>_xlfn.XLOOKUP($E267,'Raw Data'!$E:$E,'Raw Data'!N:N,"ERROR",0,1)</f>
        <v>81.18</v>
      </c>
      <c r="O267" s="14" t="str">
        <f t="array" ref="O267">_xlfn.IFS(P267=0,"No Discount",AND(P267&gt;0,P267&lt;=0.02),"0% to 2%",AND(P267&gt;0.02,P267&lt;=0.04),"2% to 4%",AND(P267&gt;0.04,P267&lt;=0.06),"4% to 6%",AND(P267&gt;0.06,P267&lt;=0.08),"6% to 8%",AND(P267&gt;0.08,P267&lt;=0.1),"8% to 10%",AND(P267&gt;0.1,P267&lt;=0.15),"10% to 15%",AND(P267&gt;0.15,P267&lt;=0.2),"15% to 20%",AND(P267&gt;0.2,P267&lt;=0.25),"20% to 25%",AND(P267&gt;0.25,P267&lt;=0.3),"25% to 30%",AND(P267&gt;0.3,P267&lt;=0.4),"30% to 40%",AND(P267&gt;0.4,P267&lt;=0.5),"40% to 50%",AND(P267&gt;0.5,P267&lt;=0.75),"50% to 75%",AND(P267&gt;0.75,P267&lt;=1),"75% to 100%")</f>
        <v>10% to 15%</v>
      </c>
      <c r="P267" s="10">
        <f>_xlfn.XLOOKUP($E267,'Raw Data'!$E:$E,'Raw Data'!P:P,"ERROR",0,1)</f>
        <v>0.107538802660754</v>
      </c>
      <c r="Q267" s="9">
        <f>_xlfn.XLOOKUP($E267,'Raw Data'!$E:$E,'Raw Data'!Q:Q,"ERROR",0,1)</f>
        <v>7</v>
      </c>
      <c r="R267" s="9" t="str">
        <f>_xlfn.XLOOKUP($E267,'Raw Data'!$E:$E,'Raw Data'!R:R,"ERROR",0,1)</f>
        <v>oz</v>
      </c>
      <c r="S267" s="5" t="str">
        <f t="array" ref="S267">_xlfn.IFS(AND(T267&gt;0,T267&lt;=0.05),"0 to 0.05",AND(T267&gt;0.05,T267&lt;=0.1),"0.05 to 0.1",AND(T267&gt;0.1,T267&lt;=0.2),"0.1 to 0.2",AND(T267&gt;0.2,T267&lt;=0.3),"0.2 to 0.3",AND(T267&gt;0.3,T267&lt;=0.4),"0.3 to 0.4",AND(T267&gt;0.4,T267&lt;=0.5),"0.4 to 0.5",AND(T267&gt;0.5,T267&lt;=0.75),"0.5 to 0.75",AND(T267&gt;0.75,T267&lt;=1),"0.75 to 1",AND(T267&gt;1,T267&lt;=2),"1 to 2",AND(T267&gt;2,T267&lt;=3),"2 to 3",AND(T267&gt;3,T267&lt;=4),"3 to 4",AND(T267&gt;4,T267&lt;=5),"4 to 5",AND(T267&gt;5,T267&lt;=10),"5 to 10",T267&gt;10,"10+")</f>
        <v>0.3 to 0.4</v>
      </c>
      <c r="T267" s="10">
        <f>_xlfn.XLOOKUP($E267,'Raw Data'!$E:$E,'Raw Data'!T:T,"ERROR",0,1)</f>
        <v>0.350016909029422</v>
      </c>
      <c r="U267" s="15" t="str">
        <f t="array" ref="U267">_xlfn.IFS(AND(V267&gt;0,V267&lt;=0.05),"0 to 0.05",AND(V267&gt;0.05,V267&lt;=0.1),"0.05 to 0.1",AND(V267&gt;0.1,V267&lt;=0.2),"0.1 to 0.2",AND(V267&gt;0.2,V267&lt;=0.3),"0.2 to 0.3",AND(V267&gt;0.3,V267&lt;=0.4),"0.3 to 0.4",AND(V267&gt;0.4,V267&lt;=0.5),"0.4 to 0.5",AND(V267&gt;0.5,V267&lt;=0.75),"0.5 to 0.75",AND(V267&gt;0.75,V267&lt;=1),"0.75 to 1",AND(V267&gt;1,V267&lt;=2),"1 to 2",AND(V267&gt;2,V267&lt;=3),"2 to 3",AND(V267&gt;3,V267&lt;=4),"3 to 4",AND(V267&gt;4,V267&lt;=5),"4 to 5",AND(V267&gt;5,V267&lt;=10),"5 to 10",V267&gt;10,"10+")</f>
        <v>0.1 to 0.2</v>
      </c>
      <c r="V267" s="10">
        <f>_xlfn.XLOOKUP($E267,'Raw Data'!$E:$E,'Raw Data'!V:V,"ERROR",0,1)</f>
        <v>0.105892072080777</v>
      </c>
      <c r="W267" s="15" t="str">
        <f t="array" ref="W267">_xlfn.IFS(AND(X267&gt;0,X267&lt;=0.05),"0 to 0.05",AND(X267&gt;0.05,X267&lt;=0.1),"0.05 to 0.1",AND(X267&gt;0.1,X267&lt;=0.2),"0.1 to 0.2",AND(X267&gt;0.2,X267&lt;=0.3),"0.2 to 0.3",AND(X267&gt;0.3,X267&lt;=0.4),"0.3 to 0.4",AND(X267&gt;0.4,X267&lt;=0.5),"0.4 to 0.5",AND(X267&gt;0.5,X267&lt;=0.75),"0.5 to 0.75",AND(X267&gt;0.75,X267&lt;=1),"0.75 to 1",AND(X267&gt;1,X267&lt;=2),"1 to 2",AND(X267&gt;2,X267&lt;=3),"2 to 3",AND(X267&gt;3,X267&lt;=4),"3 to 4",AND(X267&gt;4,X267&lt;=5),"4 to 5",AND(X267&gt;5,X267&lt;=10),"5 to 10",X267&gt;10,"10+")</f>
        <v>0.05 to 0.1</v>
      </c>
      <c r="X267" s="16">
        <f t="shared" si="9"/>
        <v>0.0945045654379439</v>
      </c>
      <c r="Y267" s="5" t="str">
        <f t="array" ref="Y267">_xlfn.IFS(AND(Z267&gt;0,Z267&lt;=1),"0 to 1",AND(Z267&gt;1,Z267&lt;=2),"1 to 2",AND(Z267&gt;2,Z267&lt;=4),"2 to 4",AND(Z267&gt;4,Z267&lt;=6),"4 to 6",AND(Z267&gt;6,Z267&lt;=8),"6 to 8",AND(Z267&gt;8,Z267&lt;=10),"8 to 10",AND(Z267&gt;10,Z267&lt;=15),"10 to 15",AND(Z267&gt;15,Z267&lt;=20),"15 to 20",AND(Z267&gt;20,Z267&lt;=25),"20 to 25",AND(Z267&gt;25,Z267&lt;=30),"25 to 30",AND(Z267&gt;30,Z267&lt;=40),"30 to 40",AND(Z267&gt;40,Z267&lt;=50),"40 to 50",Z267&gt;50,"50+")</f>
        <v>6 to 8</v>
      </c>
      <c r="Z267" s="9">
        <f>_xlfn.XLOOKUP($E267,'Raw Data'!$E:$E,'Raw Data'!Z:Z,"ERROR",0,1)</f>
        <v>7</v>
      </c>
      <c r="AA267" s="9" t="str">
        <f>_xlfn.XLOOKUP($E267,'Raw Data'!$E:$E,'Raw Data'!AA:AA,"ERROR",0,1)</f>
        <v>oz</v>
      </c>
    </row>
    <row r="268" hidden="1" spans="1:27">
      <c r="A268" s="5" t="str">
        <f>_xlfn.XLOOKUP($E268,'Raw Data'!$E:$E,'Raw Data'!A:A,"ERROR",0,1)</f>
        <v>AE</v>
      </c>
      <c r="B268" s="5" t="str">
        <f>_xlfn.XLOOKUP($E268,'Raw Data'!$E:$E,'Raw Data'!B:B,"ERROR",0,1)</f>
        <v>Hair Mousses</v>
      </c>
      <c r="C268" s="5" t="str">
        <f>_xlfn.XLOOKUP($E268,'Raw Data'!$E:$E,'Raw Data'!C:C,"ERROR",0,1)</f>
        <v>pantene</v>
      </c>
      <c r="D268" s="5" t="str">
        <f>_xlfn.XLOOKUP($E268,'Raw Data'!$E:$E,'Raw Data'!D:D,"ERROR",0,1)</f>
        <v>www.amazon.ae/dp/B00ILOVVTQ</v>
      </c>
      <c r="E268" s="5" t="s">
        <v>467</v>
      </c>
      <c r="F268" s="9" t="str">
        <f>_xlfn.XLOOKUP($E268,'Raw Data'!$E:$E,'Raw Data'!F:F,"ERROR",0,1)</f>
        <v>Pantene  Pro-V Curls Defining  Mousse , Maximum Hold, 6.6 Ounce</v>
      </c>
      <c r="G268" s="10">
        <f>_xlfn.XLOOKUP($E268,'Raw Data'!$E:$E,'Raw Data'!G:G,"ERROR",0,1)</f>
        <v>1</v>
      </c>
      <c r="H268" s="9">
        <f>_xlfn.XLOOKUP($E268,'Raw Data'!$E:$E,'Raw Data'!H:H,"ERROR",0,1)</f>
        <v>68.95</v>
      </c>
      <c r="I268" s="9">
        <f>_xlfn.XLOOKUP($E268,'Raw Data'!$E:$E,'Raw Data'!I:I,"ERROR",0,1)</f>
        <v>9.23117153621342e-5</v>
      </c>
      <c r="J268" s="9" t="str">
        <f>_xlfn.XLOOKUP($E268,'Raw Data'!$E:$E,'Raw Data'!J:J,"ERROR",0,1)</f>
        <v>No</v>
      </c>
      <c r="K268" s="14" t="str">
        <f t="array" ref="K268">_xlfn.IFS(AND(L268&gt;0,L268&lt;=5),"0 to 5",AND(L268&gt;5,L268&lt;=10),"5 to 10",AND(L268&gt;10,L268&lt;=15),"10 to 15",AND(L268&gt;15,L268&lt;=20),"15 to 20",AND(L268&gt;20,L268&lt;=30),"20 to 30",AND(L268&gt;30,L268&lt;=40),"30 to 40",AND(L268&gt;40,L268&lt;=50),"40 to 50",AND(L268&gt;50,L268&lt;=75),"50 to 75",AND(L268&gt;75,L268&lt;=100),"75 to 100",AND(L268&gt;100,L268&lt;=150),"100 to 150",AND(L268&gt;150,L268&lt;=200),"150 to 200",AND(L268&gt;200,L268&lt;=250),"200 to 250",AND(L268&gt;250,L268&lt;=300),"250 to 300",AND(L268&gt;300,L268&lt;=400),"300 to 400",AND(L268&gt;400,L268&lt;=500),"400 to 500",L268&gt;500,"500+")</f>
        <v>40 to 50</v>
      </c>
      <c r="L268" s="9">
        <f>_xlfn.XLOOKUP($E268,'Raw Data'!$E:$E,'Raw Data'!L:L,"ERROR",0,1)</f>
        <v>49.06</v>
      </c>
      <c r="M268" s="14" t="str">
        <f t="array" ref="M268">_xlfn.IFS(AND(N268&gt;0,N268&lt;=5),"0 to 5",AND(N268&gt;5,N268&lt;=10),"5 to 10",AND(N268&gt;10,N268&lt;=15),"10 to 15",AND(N268&gt;15,N268&lt;=20),"15 to 20",AND(N268&gt;20,N268&lt;=30),"20 to 30",AND(N268&gt;30,N268&lt;=40),"30 to 40",AND(N268&gt;40,N268&lt;=50),"40 to 50",AND(N268&gt;50,N268&lt;=75),"50 to 75",AND(N268&gt;75,N268&lt;=100),"75 to 100",AND(N268&gt;100,N268&lt;=150),"100 to 150",AND(N268&gt;150,N268&lt;=200),"150 to 200",AND(N268&gt;200,N268&lt;=250),"200 to 250",AND(N268&gt;250,N268&lt;=300),"250 to 300",AND(N268&gt;300,N268&lt;=400),"300 to 400",AND(N268&gt;400,N268&lt;=500),"400 to 500",N268&gt;500,"500+")</f>
        <v>50 to 75</v>
      </c>
      <c r="N268" s="9">
        <f>_xlfn.XLOOKUP($E268,'Raw Data'!$E:$E,'Raw Data'!N:N,"ERROR",0,1)</f>
        <v>54.59</v>
      </c>
      <c r="O268" s="14" t="str">
        <f t="array" ref="O268">_xlfn.IFS(P268=0,"No Discount",AND(P268&gt;0,P268&lt;=0.02),"0% to 2%",AND(P268&gt;0.02,P268&lt;=0.04),"2% to 4%",AND(P268&gt;0.04,P268&lt;=0.06),"4% to 6%",AND(P268&gt;0.06,P268&lt;=0.08),"6% to 8%",AND(P268&gt;0.08,P268&lt;=0.1),"8% to 10%",AND(P268&gt;0.1,P268&lt;=0.15),"10% to 15%",AND(P268&gt;0.15,P268&lt;=0.2),"15% to 20%",AND(P268&gt;0.2,P268&lt;=0.25),"20% to 25%",AND(P268&gt;0.25,P268&lt;=0.3),"25% to 30%",AND(P268&gt;0.3,P268&lt;=0.4),"30% to 40%",AND(P268&gt;0.4,P268&lt;=0.5),"40% to 50%",AND(P268&gt;0.5,P268&lt;=0.75),"50% to 75%",AND(P268&gt;0.75,P268&lt;=1),"75% to 100%")</f>
        <v>10% to 15%</v>
      </c>
      <c r="P268" s="10">
        <f>_xlfn.XLOOKUP($E268,'Raw Data'!$E:$E,'Raw Data'!P:P,"ERROR",0,1)</f>
        <v>0.10130060450632</v>
      </c>
      <c r="Q268" s="9">
        <f>_xlfn.XLOOKUP($E268,'Raw Data'!$E:$E,'Raw Data'!Q:Q,"ERROR",0,1)</f>
        <v>6.6</v>
      </c>
      <c r="R268" s="9" t="str">
        <f>_xlfn.XLOOKUP($E268,'Raw Data'!$E:$E,'Raw Data'!R:R,"ERROR",0,1)</f>
        <v>oz</v>
      </c>
      <c r="S268" s="5" t="str">
        <f t="array" ref="S268">_xlfn.IFS(AND(T268&gt;0,T268&lt;=0.05),"0 to 0.05",AND(T268&gt;0.05,T268&lt;=0.1),"0.05 to 0.1",AND(T268&gt;0.1,T268&lt;=0.2),"0.1 to 0.2",AND(T268&gt;0.2,T268&lt;=0.3),"0.2 to 0.3",AND(T268&gt;0.3,T268&lt;=0.4),"0.3 to 0.4",AND(T268&gt;0.4,T268&lt;=0.5),"0.4 to 0.5",AND(T268&gt;0.5,T268&lt;=0.75),"0.5 to 0.75",AND(T268&gt;0.75,T268&lt;=1),"0.75 to 1",AND(T268&gt;1,T268&lt;=2),"1 to 2",AND(T268&gt;2,T268&lt;=3),"2 to 3",AND(T268&gt;3,T268&lt;=4),"3 to 4",AND(T268&gt;4,T268&lt;=5),"4 to 5",AND(T268&gt;5,T268&lt;=10),"5 to 10",T268&gt;10,"10+")</f>
        <v>0.2 to 0.3</v>
      </c>
      <c r="T268" s="10">
        <f>_xlfn.XLOOKUP($E268,'Raw Data'!$E:$E,'Raw Data'!T:T,"ERROR",0,1)</f>
        <v>0.25138090406944</v>
      </c>
      <c r="U268" s="15" t="str">
        <f t="array" ref="U268">_xlfn.IFS(AND(V268&gt;0,V268&lt;=0.05),"0 to 0.05",AND(V268&gt;0.05,V268&lt;=0.1),"0.05 to 0.1",AND(V268&gt;0.1,V268&lt;=0.2),"0.1 to 0.2",AND(V268&gt;0.2,V268&lt;=0.3),"0.2 to 0.3",AND(V268&gt;0.3,V268&lt;=0.4),"0.3 to 0.4",AND(V268&gt;0.4,V268&lt;=0.5),"0.4 to 0.5",AND(V268&gt;0.5,V268&lt;=0.75),"0.5 to 0.75",AND(V268&gt;0.75,V268&lt;=1),"0.75 to 1",AND(V268&gt;1,V268&lt;=2),"1 to 2",AND(V268&gt;2,V268&lt;=3),"2 to 3",AND(V268&gt;3,V268&lt;=4),"3 to 4",AND(V268&gt;4,V268&lt;=5),"4 to 5",AND(V268&gt;5,V268&lt;=10),"5 to 10",V268&gt;10,"10+")</f>
        <v>0.05 to 0.1</v>
      </c>
      <c r="V268" s="10">
        <f>_xlfn.XLOOKUP($E268,'Raw Data'!$E:$E,'Raw Data'!V:V,"ERROR",0,1)</f>
        <v>0.0755234113198266</v>
      </c>
      <c r="W268" s="15" t="str">
        <f t="array" ref="W268">_xlfn.IFS(AND(X268&gt;0,X268&lt;=0.05),"0 to 0.05",AND(X268&gt;0.05,X268&lt;=0.1),"0.05 to 0.1",AND(X268&gt;0.1,X268&lt;=0.2),"0.1 to 0.2",AND(X268&gt;0.2,X268&lt;=0.3),"0.2 to 0.3",AND(X268&gt;0.3,X268&lt;=0.4),"0.3 to 0.4",AND(X268&gt;0.4,X268&lt;=0.5),"0.4 to 0.5",AND(X268&gt;0.5,X268&lt;=0.75),"0.5 to 0.75",AND(X268&gt;0.75,X268&lt;=1),"0.75 to 1",AND(X268&gt;1,X268&lt;=2),"1 to 2",AND(X268&gt;2,X268&lt;=3),"2 to 3",AND(X268&gt;3,X268&lt;=4),"3 to 4",AND(X268&gt;4,X268&lt;=5),"4 to 5",AND(X268&gt;5,X268&lt;=10),"5 to 10",X268&gt;10,"10+")</f>
        <v>0.05 to 0.1</v>
      </c>
      <c r="X268" s="16">
        <f t="shared" si="9"/>
        <v>0.0678728440987487</v>
      </c>
      <c r="Y268" s="5" t="str">
        <f t="array" ref="Y268">_xlfn.IFS(AND(Z268&gt;0,Z268&lt;=1),"0 to 1",AND(Z268&gt;1,Z268&lt;=2),"1 to 2",AND(Z268&gt;2,Z268&lt;=4),"2 to 4",AND(Z268&gt;4,Z268&lt;=6),"4 to 6",AND(Z268&gt;6,Z268&lt;=8),"6 to 8",AND(Z268&gt;8,Z268&lt;=10),"8 to 10",AND(Z268&gt;10,Z268&lt;=15),"10 to 15",AND(Z268&gt;15,Z268&lt;=20),"15 to 20",AND(Z268&gt;20,Z268&lt;=25),"20 to 25",AND(Z268&gt;25,Z268&lt;=30),"25 to 30",AND(Z268&gt;30,Z268&lt;=40),"30 to 40",AND(Z268&gt;40,Z268&lt;=50),"40 to 50",Z268&gt;50,"50+")</f>
        <v>6 to 8</v>
      </c>
      <c r="Z268" s="9">
        <f>_xlfn.XLOOKUP($E268,'Raw Data'!$E:$E,'Raw Data'!Z:Z,"ERROR",0,1)</f>
        <v>6.6</v>
      </c>
      <c r="AA268" s="9" t="str">
        <f>_xlfn.XLOOKUP($E268,'Raw Data'!$E:$E,'Raw Data'!AA:AA,"ERROR",0,1)</f>
        <v>oz</v>
      </c>
    </row>
    <row r="269" hidden="1" spans="1:27">
      <c r="A269" s="5" t="str">
        <f>_xlfn.XLOOKUP($E269,'Raw Data'!$E:$E,'Raw Data'!A:A,"ERROR",0,1)</f>
        <v>AE</v>
      </c>
      <c r="B269" s="5" t="str">
        <f>_xlfn.XLOOKUP($E269,'Raw Data'!$E:$E,'Raw Data'!B:B,"ERROR",0,1)</f>
        <v>Hair Mousses</v>
      </c>
      <c r="C269" s="5" t="str">
        <f>_xlfn.XLOOKUP($E269,'Raw Data'!$E:$E,'Raw Data'!C:C,"ERROR",0,1)</f>
        <v>keune</v>
      </c>
      <c r="D269" s="5" t="str">
        <f>_xlfn.XLOOKUP($E269,'Raw Data'!$E:$E,'Raw Data'!D:D,"ERROR",0,1)</f>
        <v>www.amazon.ae/dp/B0075CHQLW</v>
      </c>
      <c r="E269" s="5" t="s">
        <v>468</v>
      </c>
      <c r="F269" s="9" t="str">
        <f>_xlfn.XLOOKUP($E269,'Raw Data'!$E:$E,'Raw Data'!F:F,"ERROR",0,1)</f>
        <v>Keune So Pure Air Foam Strong, 6.3 Fl oz, 185 ml</v>
      </c>
      <c r="G269" s="10">
        <f>_xlfn.XLOOKUP($E269,'Raw Data'!$E:$E,'Raw Data'!G:G,"ERROR",0,1)</f>
        <v>1</v>
      </c>
      <c r="H269" s="9">
        <f>_xlfn.XLOOKUP($E269,'Raw Data'!$E:$E,'Raw Data'!H:H,"ERROR",0,1)</f>
        <v>63.15</v>
      </c>
      <c r="I269" s="9">
        <f>_xlfn.XLOOKUP($E269,'Raw Data'!$E:$E,'Raw Data'!I:I,"ERROR",0,1)</f>
        <v>8.45465529386334e-5</v>
      </c>
      <c r="J269" s="9" t="str">
        <f>_xlfn.XLOOKUP($E269,'Raw Data'!$E:$E,'Raw Data'!J:J,"ERROR",0,1)</f>
        <v>No</v>
      </c>
      <c r="K269" s="14" t="str">
        <f t="array" ref="K269">_xlfn.IFS(AND(L269&gt;0,L269&lt;=5),"0 to 5",AND(L269&gt;5,L269&lt;=10),"5 to 10",AND(L269&gt;10,L269&lt;=15),"10 to 15",AND(L269&gt;15,L269&lt;=20),"15 to 20",AND(L269&gt;20,L269&lt;=30),"20 to 30",AND(L269&gt;30,L269&lt;=40),"30 to 40",AND(L269&gt;40,L269&lt;=50),"40 to 50",AND(L269&gt;50,L269&lt;=75),"50 to 75",AND(L269&gt;75,L269&lt;=100),"75 to 100",AND(L269&gt;100,L269&lt;=150),"100 to 150",AND(L269&gt;150,L269&lt;=200),"150 to 200",AND(L269&gt;200,L269&lt;=250),"200 to 250",AND(L269&gt;250,L269&lt;=300),"250 to 300",AND(L269&gt;300,L269&lt;=400),"300 to 400",AND(L269&gt;400,L269&lt;=500),"400 to 500",L269&gt;500,"500+")</f>
        <v>40 to 50</v>
      </c>
      <c r="L269" s="9">
        <f>_xlfn.XLOOKUP($E269,'Raw Data'!$E:$E,'Raw Data'!L:L,"ERROR",0,1)</f>
        <v>50</v>
      </c>
      <c r="M269" s="14" t="str">
        <f t="array" ref="M269">_xlfn.IFS(AND(N269&gt;0,N269&lt;=5),"0 to 5",AND(N269&gt;5,N269&lt;=10),"5 to 10",AND(N269&gt;10,N269&lt;=15),"10 to 15",AND(N269&gt;15,N269&lt;=20),"15 to 20",AND(N269&gt;20,N269&lt;=30),"20 to 30",AND(N269&gt;30,N269&lt;=40),"30 to 40",AND(N269&gt;40,N269&lt;=50),"40 to 50",AND(N269&gt;50,N269&lt;=75),"50 to 75",AND(N269&gt;75,N269&lt;=100),"75 to 100",AND(N269&gt;100,N269&lt;=150),"100 to 150",AND(N269&gt;150,N269&lt;=200),"150 to 200",AND(N269&gt;200,N269&lt;=250),"200 to 250",AND(N269&gt;250,N269&lt;=300),"250 to 300",AND(N269&gt;300,N269&lt;=400),"300 to 400",AND(N269&gt;400,N269&lt;=500),"400 to 500",N269&gt;500,"500+")</f>
        <v>40 to 50</v>
      </c>
      <c r="N269" s="9">
        <f>_xlfn.XLOOKUP($E269,'Raw Data'!$E:$E,'Raw Data'!N:N,"ERROR",0,1)</f>
        <v>50</v>
      </c>
      <c r="O269" s="14" t="str">
        <f t="array" ref="O269">_xlfn.IFS(P269=0,"No Discount",AND(P269&gt;0,P269&lt;=0.02),"0% to 2%",AND(P269&gt;0.02,P269&lt;=0.04),"2% to 4%",AND(P269&gt;0.04,P269&lt;=0.06),"4% to 6%",AND(P269&gt;0.06,P269&lt;=0.08),"6% to 8%",AND(P269&gt;0.08,P269&lt;=0.1),"8% to 10%",AND(P269&gt;0.1,P269&lt;=0.15),"10% to 15%",AND(P269&gt;0.15,P269&lt;=0.2),"15% to 20%",AND(P269&gt;0.2,P269&lt;=0.25),"20% to 25%",AND(P269&gt;0.25,P269&lt;=0.3),"25% to 30%",AND(P269&gt;0.3,P269&lt;=0.4),"30% to 40%",AND(P269&gt;0.4,P269&lt;=0.5),"40% to 50%",AND(P269&gt;0.5,P269&lt;=0.75),"50% to 75%",AND(P269&gt;0.75,P269&lt;=1),"75% to 100%")</f>
        <v>No Discount</v>
      </c>
      <c r="P269" s="10">
        <f>_xlfn.XLOOKUP($E269,'Raw Data'!$E:$E,'Raw Data'!P:P,"ERROR",0,1)</f>
        <v>0</v>
      </c>
      <c r="Q269" s="9">
        <f>_xlfn.XLOOKUP($E269,'Raw Data'!$E:$E,'Raw Data'!Q:Q,"ERROR",0,1)</f>
        <v>6.3</v>
      </c>
      <c r="R269" s="9" t="str">
        <f>_xlfn.XLOOKUP($E269,'Raw Data'!$E:$E,'Raw Data'!R:R,"ERROR",0,1)</f>
        <v>fl oz</v>
      </c>
      <c r="S269" s="5" t="str">
        <f t="array" ref="S269">_xlfn.IFS(AND(T269&gt;0,T269&lt;=0.05),"0 to 0.05",AND(T269&gt;0.05,T269&lt;=0.1),"0.05 to 0.1",AND(T269&gt;0.1,T269&lt;=0.2),"0.1 to 0.2",AND(T269&gt;0.2,T269&lt;=0.3),"0.2 to 0.3",AND(T269&gt;0.3,T269&lt;=0.4),"0.3 to 0.4",AND(T269&gt;0.4,T269&lt;=0.5),"0.4 to 0.5",AND(T269&gt;0.5,T269&lt;=0.75),"0.5 to 0.75",AND(T269&gt;0.75,T269&lt;=1),"0.75 to 1",AND(T269&gt;1,T269&lt;=2),"1 to 2",AND(T269&gt;2,T269&lt;=3),"2 to 3",AND(T269&gt;3,T269&lt;=4),"3 to 4",AND(T269&gt;4,T269&lt;=5),"4 to 5",AND(T269&gt;5,T269&lt;=10),"5 to 10",T269&gt;10,"10+")</f>
        <v>0.2 to 0.3</v>
      </c>
      <c r="T269" s="10">
        <f>_xlfn.XLOOKUP($E269,'Raw Data'!$E:$E,'Raw Data'!T:T,"ERROR",0,1)</f>
        <v>0.258074319623187</v>
      </c>
      <c r="U269" s="15" t="str">
        <f t="array" ref="U269">_xlfn.IFS(AND(V269&gt;0,V269&lt;=0.05),"0 to 0.05",AND(V269&gt;0.05,V269&lt;=0.1),"0.05 to 0.1",AND(V269&gt;0.1,V269&lt;=0.2),"0.1 to 0.2",AND(V269&gt;0.2,V269&lt;=0.3),"0.2 to 0.3",AND(V269&gt;0.3,V269&lt;=0.4),"0.3 to 0.4",AND(V269&gt;0.4,V269&lt;=0.5),"0.4 to 0.5",AND(V269&gt;0.5,V269&lt;=0.75),"0.5 to 0.75",AND(V269&gt;0.75,V269&lt;=1),"0.75 to 1",AND(V269&gt;1,V269&lt;=2),"1 to 2",AND(V269&gt;2,V269&lt;=3),"2 to 3",AND(V269&gt;3,V269&lt;=4),"3 to 4",AND(V269&gt;4,V269&lt;=5),"4 to 5",AND(V269&gt;5,V269&lt;=10),"5 to 10",V269&gt;10,"10+")</f>
        <v>0.05 to 0.1</v>
      </c>
      <c r="V269" s="10">
        <f>_xlfn.XLOOKUP($E269,'Raw Data'!$E:$E,'Raw Data'!V:V,"ERROR",0,1)</f>
        <v>0.0696800662982604</v>
      </c>
      <c r="W269" s="15" t="str">
        <f t="array" ref="W269">_xlfn.IFS(AND(X269&gt;0,X269&lt;=0.05),"0 to 0.05",AND(X269&gt;0.05,X269&lt;=0.1),"0.05 to 0.1",AND(X269&gt;0.1,X269&lt;=0.2),"0.1 to 0.2",AND(X269&gt;0.2,X269&lt;=0.3),"0.2 to 0.3",AND(X269&gt;0.3,X269&lt;=0.4),"0.3 to 0.4",AND(X269&gt;0.4,X269&lt;=0.5),"0.4 to 0.5",AND(X269&gt;0.5,X269&lt;=0.75),"0.5 to 0.75",AND(X269&gt;0.75,X269&lt;=1),"0.75 to 1",AND(X269&gt;1,X269&lt;=2),"1 to 2",AND(X269&gt;2,X269&lt;=3),"2 to 3",AND(X269&gt;3,X269&lt;=4),"3 to 4",AND(X269&gt;4,X269&lt;=5),"4 to 5",AND(X269&gt;5,X269&lt;=10),"5 to 10",X269&gt;10,"10+")</f>
        <v>0.05 to 0.1</v>
      </c>
      <c r="X269" s="16">
        <f t="shared" si="9"/>
        <v>0.0696800662982604</v>
      </c>
      <c r="Y269" s="5" t="str">
        <f t="array" ref="Y269">_xlfn.IFS(AND(Z269&gt;0,Z269&lt;=1),"0 to 1",AND(Z269&gt;1,Z269&lt;=2),"1 to 2",AND(Z269&gt;2,Z269&lt;=4),"2 to 4",AND(Z269&gt;4,Z269&lt;=6),"4 to 6",AND(Z269&gt;6,Z269&lt;=8),"6 to 8",AND(Z269&gt;8,Z269&lt;=10),"8 to 10",AND(Z269&gt;10,Z269&lt;=15),"10 to 15",AND(Z269&gt;15,Z269&lt;=20),"15 to 20",AND(Z269&gt;20,Z269&lt;=25),"20 to 25",AND(Z269&gt;25,Z269&lt;=30),"25 to 30",AND(Z269&gt;30,Z269&lt;=40),"30 to 40",AND(Z269&gt;40,Z269&lt;=50),"40 to 50",Z269&gt;50,"50+")</f>
        <v>6 to 8</v>
      </c>
      <c r="Z269" s="9">
        <f>_xlfn.XLOOKUP($E269,'Raw Data'!$E:$E,'Raw Data'!Z:Z,"ERROR",0,1)</f>
        <v>6.552</v>
      </c>
      <c r="AA269" s="9" t="str">
        <f>_xlfn.XLOOKUP($E269,'Raw Data'!$E:$E,'Raw Data'!AA:AA,"ERROR",0,1)</f>
        <v>oz</v>
      </c>
    </row>
    <row r="270" hidden="1" spans="1:27">
      <c r="A270" s="5" t="str">
        <f>_xlfn.XLOOKUP($E270,'Raw Data'!$E:$E,'Raw Data'!A:A,"ERROR",0,1)</f>
        <v>AE</v>
      </c>
      <c r="B270" s="5" t="str">
        <f>_xlfn.XLOOKUP($E270,'Raw Data'!$E:$E,'Raw Data'!B:B,"ERROR",0,1)</f>
        <v>Hair Mousses</v>
      </c>
      <c r="C270" s="5" t="str">
        <f>_xlfn.XLOOKUP($E270,'Raw Data'!$E:$E,'Raw Data'!C:C,"ERROR",0,1)</f>
        <v>indola</v>
      </c>
      <c r="D270" s="5" t="str">
        <f>_xlfn.XLOOKUP($E270,'Raw Data'!$E:$E,'Raw Data'!D:D,"ERROR",0,1)</f>
        <v>www.amazon.ae/dp/B002EDPUJC</v>
      </c>
      <c r="E270" s="5" t="s">
        <v>469</v>
      </c>
      <c r="F270" s="9" t="str">
        <f>_xlfn.XLOOKUP($E270,'Raw Data'!$E:$E,'Raw Data'!F:F,"ERROR",0,1)</f>
        <v>Indola 4+4 Styling Mousse, 500 ml</v>
      </c>
      <c r="G270" s="10">
        <f>_xlfn.XLOOKUP($E270,'Raw Data'!$E:$E,'Raw Data'!G:G,"ERROR",0,1)</f>
        <v>1</v>
      </c>
      <c r="H270" s="9">
        <f>_xlfn.XLOOKUP($E270,'Raw Data'!$E:$E,'Raw Data'!H:H,"ERROR",0,1)</f>
        <v>59.68</v>
      </c>
      <c r="I270" s="9">
        <f>_xlfn.XLOOKUP($E270,'Raw Data'!$E:$E,'Raw Data'!I:I,"ERROR",0,1)</f>
        <v>7.99008436956079e-5</v>
      </c>
      <c r="J270" s="9" t="str">
        <f>_xlfn.XLOOKUP($E270,'Raw Data'!$E:$E,'Raw Data'!J:J,"ERROR",0,1)</f>
        <v>No</v>
      </c>
      <c r="K270" s="14" t="str">
        <f t="array" ref="K270">_xlfn.IFS(AND(L270&gt;0,L270&lt;=5),"0 to 5",AND(L270&gt;5,L270&lt;=10),"5 to 10",AND(L270&gt;10,L270&lt;=15),"10 to 15",AND(L270&gt;15,L270&lt;=20),"15 to 20",AND(L270&gt;20,L270&lt;=30),"20 to 30",AND(L270&gt;30,L270&lt;=40),"30 to 40",AND(L270&gt;40,L270&lt;=50),"40 to 50",AND(L270&gt;50,L270&lt;=75),"50 to 75",AND(L270&gt;75,L270&lt;=100),"75 to 100",AND(L270&gt;100,L270&lt;=150),"100 to 150",AND(L270&gt;150,L270&lt;=200),"150 to 200",AND(L270&gt;200,L270&lt;=250),"200 to 250",AND(L270&gt;250,L270&lt;=300),"250 to 300",AND(L270&gt;300,L270&lt;=400),"300 to 400",AND(L270&gt;400,L270&lt;=500),"400 to 500",L270&gt;500,"500+")</f>
        <v>40 to 50</v>
      </c>
      <c r="L270" s="9">
        <f>_xlfn.XLOOKUP($E270,'Raw Data'!$E:$E,'Raw Data'!L:L,"ERROR",0,1)</f>
        <v>49.9</v>
      </c>
      <c r="M270" s="14" t="str">
        <f t="array" ref="M270">_xlfn.IFS(AND(N270&gt;0,N270&lt;=5),"0 to 5",AND(N270&gt;5,N270&lt;=10),"5 to 10",AND(N270&gt;10,N270&lt;=15),"10 to 15",AND(N270&gt;15,N270&lt;=20),"15 to 20",AND(N270&gt;20,N270&lt;=30),"20 to 30",AND(N270&gt;30,N270&lt;=40),"30 to 40",AND(N270&gt;40,N270&lt;=50),"40 to 50",AND(N270&gt;50,N270&lt;=75),"50 to 75",AND(N270&gt;75,N270&lt;=100),"75 to 100",AND(N270&gt;100,N270&lt;=150),"100 to 150",AND(N270&gt;150,N270&lt;=200),"150 to 200",AND(N270&gt;200,N270&lt;=250),"200 to 250",AND(N270&gt;250,N270&lt;=300),"250 to 300",AND(N270&gt;300,N270&lt;=400),"300 to 400",AND(N270&gt;400,N270&lt;=500),"400 to 500",N270&gt;500,"500+")</f>
        <v>50 to 75</v>
      </c>
      <c r="N270" s="9">
        <f>_xlfn.XLOOKUP($E270,'Raw Data'!$E:$E,'Raw Data'!N:N,"ERROR",0,1)</f>
        <v>62</v>
      </c>
      <c r="O270" s="14" t="str">
        <f t="array" ref="O270">_xlfn.IFS(P270=0,"No Discount",AND(P270&gt;0,P270&lt;=0.02),"0% to 2%",AND(P270&gt;0.02,P270&lt;=0.04),"2% to 4%",AND(P270&gt;0.04,P270&lt;=0.06),"4% to 6%",AND(P270&gt;0.06,P270&lt;=0.08),"6% to 8%",AND(P270&gt;0.08,P270&lt;=0.1),"8% to 10%",AND(P270&gt;0.1,P270&lt;=0.15),"10% to 15%",AND(P270&gt;0.15,P270&lt;=0.2),"15% to 20%",AND(P270&gt;0.2,P270&lt;=0.25),"20% to 25%",AND(P270&gt;0.25,P270&lt;=0.3),"25% to 30%",AND(P270&gt;0.3,P270&lt;=0.4),"30% to 40%",AND(P270&gt;0.4,P270&lt;=0.5),"40% to 50%",AND(P270&gt;0.5,P270&lt;=0.75),"50% to 75%",AND(P270&gt;0.75,P270&lt;=1),"75% to 100%")</f>
        <v>15% to 20%</v>
      </c>
      <c r="P270" s="10">
        <f>_xlfn.XLOOKUP($E270,'Raw Data'!$E:$E,'Raw Data'!P:P,"ERROR",0,1)</f>
        <v>0.195161290322581</v>
      </c>
      <c r="Q270" s="9">
        <f>_xlfn.XLOOKUP($E270,'Raw Data'!$E:$E,'Raw Data'!Q:Q,"ERROR",0,1)</f>
        <v>500</v>
      </c>
      <c r="R270" s="9" t="str">
        <f>_xlfn.XLOOKUP($E270,'Raw Data'!$E:$E,'Raw Data'!R:R,"ERROR",0,1)</f>
        <v>ml</v>
      </c>
      <c r="S270" s="5" t="str">
        <f t="array" ref="S270">_xlfn.IFS(AND(T270&gt;0,T270&lt;=0.05),"0 to 0.05",AND(T270&gt;0.05,T270&lt;=0.1),"0.05 to 0.1",AND(T270&gt;0.1,T270&lt;=0.2),"0.1 to 0.2",AND(T270&gt;0.2,T270&lt;=0.3),"0.2 to 0.3",AND(T270&gt;0.3,T270&lt;=0.4),"0.3 to 0.4",AND(T270&gt;0.4,T270&lt;=0.5),"0.4 to 0.5",AND(T270&gt;0.5,T270&lt;=0.75),"0.5 to 0.75",AND(T270&gt;0.75,T270&lt;=1),"0.75 to 1",AND(T270&gt;1,T270&lt;=2),"1 to 2",AND(T270&gt;2,T270&lt;=3),"2 to 3",AND(T270&gt;3,T270&lt;=4),"3 to 4",AND(T270&gt;4,T270&lt;=5),"4 to 5",AND(T270&gt;5,T270&lt;=10),"5 to 10",T270&gt;10,"10+")</f>
        <v>0.05 to 0.1</v>
      </c>
      <c r="T270" s="10">
        <f>_xlfn.XLOOKUP($E270,'Raw Data'!$E:$E,'Raw Data'!T:T,"ERROR",0,1)</f>
        <v>0.0998533216737738</v>
      </c>
      <c r="U270" s="15" t="str">
        <f t="array" ref="U270">_xlfn.IFS(AND(V270&gt;0,V270&lt;=0.05),"0 to 0.05",AND(V270&gt;0.05,V270&lt;=0.1),"0.05 to 0.1",AND(V270&gt;0.1,V270&lt;=0.2),"0.1 to 0.2",AND(V270&gt;0.2,V270&lt;=0.3),"0.2 to 0.3",AND(V270&gt;0.3,V270&lt;=0.4),"0.3 to 0.4",AND(V270&gt;0.4,V270&lt;=0.5),"0.4 to 0.5",AND(V270&gt;0.5,V270&lt;=0.75),"0.5 to 0.75",AND(V270&gt;0.75,V270&lt;=1),"0.75 to 1",AND(V270&gt;1,V270&lt;=2),"1 to 2",AND(V270&gt;2,V270&lt;=3),"2 to 3",AND(V270&gt;3,V270&lt;=4),"3 to 4",AND(V270&gt;4,V270&lt;=5),"4 to 5",AND(V270&gt;5,V270&lt;=10),"5 to 10",V270&gt;10,"10+")</f>
        <v>0 to 0.05</v>
      </c>
      <c r="V270" s="10">
        <f>_xlfn.XLOOKUP($E270,'Raw Data'!$E:$E,'Raw Data'!V:V,"ERROR",0,1)</f>
        <v>0.0334978878721237</v>
      </c>
      <c r="W270" s="15" t="str">
        <f t="array" ref="W270">_xlfn.IFS(AND(X270&gt;0,X270&lt;=0.05),"0 to 0.05",AND(X270&gt;0.05,X270&lt;=0.1),"0.05 to 0.1",AND(X270&gt;0.1,X270&lt;=0.2),"0.1 to 0.2",AND(X270&gt;0.2,X270&lt;=0.3),"0.2 to 0.3",AND(X270&gt;0.3,X270&lt;=0.4),"0.3 to 0.4",AND(X270&gt;0.4,X270&lt;=0.5),"0.4 to 0.5",AND(X270&gt;0.5,X270&lt;=0.75),"0.5 to 0.75",AND(X270&gt;0.75,X270&lt;=1),"0.75 to 1",AND(X270&gt;1,X270&lt;=2),"1 to 2",AND(X270&gt;2,X270&lt;=3),"2 to 3",AND(X270&gt;3,X270&lt;=4),"3 to 4",AND(X270&gt;4,X270&lt;=5),"4 to 5",AND(X270&gt;5,X270&lt;=10),"5 to 10",X270&gt;10,"10+")</f>
        <v>0 to 0.05</v>
      </c>
      <c r="X270" s="16">
        <f t="shared" si="9"/>
        <v>0.0269603968519189</v>
      </c>
      <c r="Y270" s="5" t="str">
        <f t="array" ref="Y270">_xlfn.IFS(AND(Z270&gt;0,Z270&lt;=1),"0 to 1",AND(Z270&gt;1,Z270&lt;=2),"1 to 2",AND(Z270&gt;2,Z270&lt;=4),"2 to 4",AND(Z270&gt;4,Z270&lt;=6),"4 to 6",AND(Z270&gt;6,Z270&lt;=8),"6 to 8",AND(Z270&gt;8,Z270&lt;=10),"8 to 10",AND(Z270&gt;10,Z270&lt;=15),"10 to 15",AND(Z270&gt;15,Z270&lt;=20),"15 to 20",AND(Z270&gt;20,Z270&lt;=25),"20 to 25",AND(Z270&gt;25,Z270&lt;=30),"25 to 30",AND(Z270&gt;30,Z270&lt;=40),"30 to 40",AND(Z270&gt;40,Z270&lt;=50),"40 to 50",Z270&gt;50,"50+")</f>
        <v>15 to 20</v>
      </c>
      <c r="Z270" s="9">
        <f>_xlfn.XLOOKUP($E270,'Raw Data'!$E:$E,'Raw Data'!Z:Z,"ERROR",0,1)</f>
        <v>16.9</v>
      </c>
      <c r="AA270" s="9" t="str">
        <f>_xlfn.XLOOKUP($E270,'Raw Data'!$E:$E,'Raw Data'!AA:AA,"ERROR",0,1)</f>
        <v>oz</v>
      </c>
    </row>
    <row r="271" hidden="1" spans="1:27">
      <c r="A271" s="5" t="str">
        <f>_xlfn.XLOOKUP($E271,'Raw Data'!$E:$E,'Raw Data'!A:A,"ERROR",0,1)</f>
        <v>AE</v>
      </c>
      <c r="B271" s="5" t="str">
        <f>_xlfn.XLOOKUP($E271,'Raw Data'!$E:$E,'Raw Data'!B:B,"ERROR",0,1)</f>
        <v>Hair Mousses</v>
      </c>
      <c r="C271" s="5" t="str">
        <f>_xlfn.XLOOKUP($E271,'Raw Data'!$E:$E,'Raw Data'!C:C,"ERROR",0,1)</f>
        <v>ebin new york</v>
      </c>
      <c r="D271" s="5" t="str">
        <f>_xlfn.XLOOKUP($E271,'Raw Data'!$E:$E,'Raw Data'!D:D,"ERROR",0,1)</f>
        <v>www.amazon.ae/dp/B0B61WLLX7</v>
      </c>
      <c r="E271" s="5" t="s">
        <v>470</v>
      </c>
      <c r="F271" s="9" t="str">
        <f>_xlfn.XLOOKUP($E271,'Raw Data'!$E:$E,'Raw Data'!F:F,"ERROR",0,1)</f>
        <v>EBIN NEW YORK TINTED LACE MOUSSE - 3.38oz/ 100ml - Light Warm Brown</v>
      </c>
      <c r="G271" s="10">
        <f>_xlfn.XLOOKUP($E271,'Raw Data'!$E:$E,'Raw Data'!G:G,"ERROR",0,1)</f>
        <v>1</v>
      </c>
      <c r="H271" s="9">
        <f>_xlfn.XLOOKUP($E271,'Raw Data'!$E:$E,'Raw Data'!H:H,"ERROR",0,1)</f>
        <v>55.47</v>
      </c>
      <c r="I271" s="9">
        <f>_xlfn.XLOOKUP($E271,'Raw Data'!$E:$E,'Raw Data'!I:I,"ERROR",0,1)</f>
        <v>7.42644068330324e-5</v>
      </c>
      <c r="J271" s="9" t="str">
        <f>_xlfn.XLOOKUP($E271,'Raw Data'!$E:$E,'Raw Data'!J:J,"ERROR",0,1)</f>
        <v>No</v>
      </c>
      <c r="K271" s="14" t="str">
        <f t="array" ref="K271">_xlfn.IFS(AND(L271&gt;0,L271&lt;=5),"0 to 5",AND(L271&gt;5,L271&lt;=10),"5 to 10",AND(L271&gt;10,L271&lt;=15),"10 to 15",AND(L271&gt;15,L271&lt;=20),"15 to 20",AND(L271&gt;20,L271&lt;=30),"20 to 30",AND(L271&gt;30,L271&lt;=40),"30 to 40",AND(L271&gt;40,L271&lt;=50),"40 to 50",AND(L271&gt;50,L271&lt;=75),"50 to 75",AND(L271&gt;75,L271&lt;=100),"75 to 100",AND(L271&gt;100,L271&lt;=150),"100 to 150",AND(L271&gt;150,L271&lt;=200),"150 to 200",AND(L271&gt;200,L271&lt;=250),"200 to 250",AND(L271&gt;250,L271&lt;=300),"250 to 300",AND(L271&gt;300,L271&lt;=400),"300 to 400",AND(L271&gt;400,L271&lt;=500),"400 to 500",L271&gt;500,"500+")</f>
        <v>40 to 50</v>
      </c>
      <c r="L271" s="9">
        <f>_xlfn.XLOOKUP($E271,'Raw Data'!$E:$E,'Raw Data'!L:L,"ERROR",0,1)</f>
        <v>43.48</v>
      </c>
      <c r="M271" s="14" t="str">
        <f t="array" ref="M271">_xlfn.IFS(AND(N271&gt;0,N271&lt;=5),"0 to 5",AND(N271&gt;5,N271&lt;=10),"5 to 10",AND(N271&gt;10,N271&lt;=15),"10 to 15",AND(N271&gt;15,N271&lt;=20),"15 to 20",AND(N271&gt;20,N271&lt;=30),"20 to 30",AND(N271&gt;30,N271&lt;=40),"30 to 40",AND(N271&gt;40,N271&lt;=50),"40 to 50",AND(N271&gt;50,N271&lt;=75),"50 to 75",AND(N271&gt;75,N271&lt;=100),"75 to 100",AND(N271&gt;100,N271&lt;=150),"100 to 150",AND(N271&gt;150,N271&lt;=200),"150 to 200",AND(N271&gt;200,N271&lt;=250),"200 to 250",AND(N271&gt;250,N271&lt;=300),"250 to 300",AND(N271&gt;300,N271&lt;=400),"300 to 400",AND(N271&gt;400,N271&lt;=500),"400 to 500",N271&gt;500,"500+")</f>
        <v>40 to 50</v>
      </c>
      <c r="N271" s="9">
        <f>_xlfn.XLOOKUP($E271,'Raw Data'!$E:$E,'Raw Data'!N:N,"ERROR",0,1)</f>
        <v>48.14</v>
      </c>
      <c r="O271" s="14" t="str">
        <f t="array" ref="O271">_xlfn.IFS(P271=0,"No Discount",AND(P271&gt;0,P271&lt;=0.02),"0% to 2%",AND(P271&gt;0.02,P271&lt;=0.04),"2% to 4%",AND(P271&gt;0.04,P271&lt;=0.06),"4% to 6%",AND(P271&gt;0.06,P271&lt;=0.08),"6% to 8%",AND(P271&gt;0.08,P271&lt;=0.1),"8% to 10%",AND(P271&gt;0.1,P271&lt;=0.15),"10% to 15%",AND(P271&gt;0.15,P271&lt;=0.2),"15% to 20%",AND(P271&gt;0.2,P271&lt;=0.25),"20% to 25%",AND(P271&gt;0.25,P271&lt;=0.3),"25% to 30%",AND(P271&gt;0.3,P271&lt;=0.4),"30% to 40%",AND(P271&gt;0.4,P271&lt;=0.5),"40% to 50%",AND(P271&gt;0.5,P271&lt;=0.75),"50% to 75%",AND(P271&gt;0.75,P271&lt;=1),"75% to 100%")</f>
        <v>8% to 10%</v>
      </c>
      <c r="P271" s="10">
        <f>_xlfn.XLOOKUP($E271,'Raw Data'!$E:$E,'Raw Data'!P:P,"ERROR",0,1)</f>
        <v>0.0968009970918156</v>
      </c>
      <c r="Q271" s="9">
        <f>_xlfn.XLOOKUP($E271,'Raw Data'!$E:$E,'Raw Data'!Q:Q,"ERROR",0,1)</f>
        <v>3.38</v>
      </c>
      <c r="R271" s="9" t="str">
        <f>_xlfn.XLOOKUP($E271,'Raw Data'!$E:$E,'Raw Data'!R:R,"ERROR",0,1)</f>
        <v>oz</v>
      </c>
      <c r="S271" s="5" t="str">
        <f t="array" ref="S271">_xlfn.IFS(AND(T271&gt;0,T271&lt;=0.05),"0 to 0.05",AND(T271&gt;0.05,T271&lt;=0.1),"0.05 to 0.1",AND(T271&gt;0.1,T271&lt;=0.2),"0.1 to 0.2",AND(T271&gt;0.2,T271&lt;=0.3),"0.2 to 0.3",AND(T271&gt;0.3,T271&lt;=0.4),"0.3 to 0.4",AND(T271&gt;0.4,T271&lt;=0.5),"0.4 to 0.5",AND(T271&gt;0.5,T271&lt;=0.75),"0.5 to 0.75",AND(T271&gt;0.75,T271&lt;=1),"0.75 to 1",AND(T271&gt;1,T271&lt;=2),"1 to 2",AND(T271&gt;2,T271&lt;=3),"2 to 3",AND(T271&gt;3,T271&lt;=4),"3 to 4",AND(T271&gt;4,T271&lt;=5),"4 to 5",AND(T271&gt;5,T271&lt;=10),"5 to 10",T271&gt;10,"10+")</f>
        <v>0.4 to 0.5</v>
      </c>
      <c r="T271" s="10">
        <f>_xlfn.XLOOKUP($E271,'Raw Data'!$E:$E,'Raw Data'!T:T,"ERROR",0,1)</f>
        <v>0.435032307252073</v>
      </c>
      <c r="U271" s="15" t="str">
        <f t="array" ref="U271">_xlfn.IFS(AND(V271&gt;0,V271&lt;=0.05),"0 to 0.05",AND(V271&gt;0.05,V271&lt;=0.1),"0.05 to 0.1",AND(V271&gt;0.1,V271&lt;=0.2),"0.1 to 0.2",AND(V271&gt;0.2,V271&lt;=0.3),"0.2 to 0.3",AND(V271&gt;0.3,V271&lt;=0.4),"0.3 to 0.4",AND(V271&gt;0.4,V271&lt;=0.5),"0.4 to 0.5",AND(V271&gt;0.5,V271&lt;=0.75),"0.5 to 0.75",AND(V271&gt;0.75,V271&lt;=1),"0.75 to 1",AND(V271&gt;1,V271&lt;=2),"1 to 2",AND(V271&gt;2,V271&lt;=3),"2 to 3",AND(V271&gt;3,V271&lt;=4),"3 to 4",AND(V271&gt;4,V271&lt;=5),"4 to 5",AND(V271&gt;5,V271&lt;=10),"5 to 10",V271&gt;10,"10+")</f>
        <v>0.1 to 0.2</v>
      </c>
      <c r="V271" s="10">
        <f>_xlfn.XLOOKUP($E271,'Raw Data'!$E:$E,'Raw Data'!V:V,"ERROR",0,1)</f>
        <v>0.130047445335809</v>
      </c>
      <c r="W271" s="15" t="str">
        <f t="array" ref="W271">_xlfn.IFS(AND(X271&gt;0,X271&lt;=0.05),"0 to 0.05",AND(X271&gt;0.05,X271&lt;=0.1),"0.05 to 0.1",AND(X271&gt;0.1,X271&lt;=0.2),"0.1 to 0.2",AND(X271&gt;0.2,X271&lt;=0.3),"0.2 to 0.3",AND(X271&gt;0.3,X271&lt;=0.4),"0.3 to 0.4",AND(X271&gt;0.4,X271&lt;=0.5),"0.4 to 0.5",AND(X271&gt;0.5,X271&lt;=0.75),"0.5 to 0.75",AND(X271&gt;0.75,X271&lt;=1),"0.75 to 1",AND(X271&gt;1,X271&lt;=2),"1 to 2",AND(X271&gt;2,X271&lt;=3),"2 to 3",AND(X271&gt;3,X271&lt;=4),"3 to 4",AND(X271&gt;4,X271&lt;=5),"4 to 5",AND(X271&gt;5,X271&lt;=10),"5 to 10",X271&gt;10,"10+")</f>
        <v>0.1 to 0.2</v>
      </c>
      <c r="X271" s="16">
        <f t="shared" si="9"/>
        <v>0.11745872295806</v>
      </c>
      <c r="Y271" s="5" t="str">
        <f t="array" ref="Y271">_xlfn.IFS(AND(Z271&gt;0,Z271&lt;=1),"0 to 1",AND(Z271&gt;1,Z271&lt;=2),"1 to 2",AND(Z271&gt;2,Z271&lt;=4),"2 to 4",AND(Z271&gt;4,Z271&lt;=6),"4 to 6",AND(Z271&gt;6,Z271&lt;=8),"6 to 8",AND(Z271&gt;8,Z271&lt;=10),"8 to 10",AND(Z271&gt;10,Z271&lt;=15),"10 to 15",AND(Z271&gt;15,Z271&lt;=20),"15 to 20",AND(Z271&gt;20,Z271&lt;=25),"20 to 25",AND(Z271&gt;25,Z271&lt;=30),"25 to 30",AND(Z271&gt;30,Z271&lt;=40),"30 to 40",AND(Z271&gt;40,Z271&lt;=50),"40 to 50",Z271&gt;50,"50+")</f>
        <v>2 to 4</v>
      </c>
      <c r="Z271" s="9">
        <f>_xlfn.XLOOKUP($E271,'Raw Data'!$E:$E,'Raw Data'!Z:Z,"ERROR",0,1)</f>
        <v>3.38</v>
      </c>
      <c r="AA271" s="9" t="str">
        <f>_xlfn.XLOOKUP($E271,'Raw Data'!$E:$E,'Raw Data'!AA:AA,"ERROR",0,1)</f>
        <v>oz</v>
      </c>
    </row>
    <row r="272" hidden="1" spans="1:27">
      <c r="A272" s="5" t="str">
        <f>_xlfn.XLOOKUP($E272,'Raw Data'!$E:$E,'Raw Data'!A:A,"ERROR",0,1)</f>
        <v>AE</v>
      </c>
      <c r="B272" s="5" t="str">
        <f>_xlfn.XLOOKUP($E272,'Raw Data'!$E:$E,'Raw Data'!B:B,"ERROR",0,1)</f>
        <v>Hair Mousses</v>
      </c>
      <c r="C272" s="5" t="str">
        <f>_xlfn.XLOOKUP($E272,'Raw Data'!$E:$E,'Raw Data'!C:C,"ERROR",0,1)</f>
        <v>organic r/s</v>
      </c>
      <c r="D272" s="5" t="str">
        <f>_xlfn.XLOOKUP($E272,'Raw Data'!$E:$E,'Raw Data'!D:D,"ERROR",0,1)</f>
        <v>www.amazon.ae/dp/B005IUGNN0</v>
      </c>
      <c r="E272" s="5" t="s">
        <v>471</v>
      </c>
      <c r="F272" s="9" t="str">
        <f>_xlfn.XLOOKUP($E272,'Raw Data'!$E:$E,'Raw Data'!F:F,"ERROR",0,1)</f>
        <v>Organic R/S Root Stimulator Olive Oil Wrap Set Mousse S 7 Ounce</v>
      </c>
      <c r="G272" s="10">
        <f>_xlfn.XLOOKUP($E272,'Raw Data'!$E:$E,'Raw Data'!G:G,"ERROR",0,1)</f>
        <v>1</v>
      </c>
      <c r="H272" s="9">
        <f>_xlfn.XLOOKUP($E272,'Raw Data'!$E:$E,'Raw Data'!H:H,"ERROR",0,1)</f>
        <v>45.47</v>
      </c>
      <c r="I272" s="9">
        <f>_xlfn.XLOOKUP($E272,'Raw Data'!$E:$E,'Raw Data'!I:I,"ERROR",0,1)</f>
        <v>6.0876195758031e-5</v>
      </c>
      <c r="J272" s="9" t="str">
        <f>_xlfn.XLOOKUP($E272,'Raw Data'!$E:$E,'Raw Data'!J:J,"ERROR",0,1)</f>
        <v>No</v>
      </c>
      <c r="K272" s="14" t="str">
        <f t="array" ref="K272">_xlfn.IFS(AND(L272&gt;0,L272&lt;=5),"0 to 5",AND(L272&gt;5,L272&lt;=10),"5 to 10",AND(L272&gt;10,L272&lt;=15),"10 to 15",AND(L272&gt;15,L272&lt;=20),"15 to 20",AND(L272&gt;20,L272&lt;=30),"20 to 30",AND(L272&gt;30,L272&lt;=40),"30 to 40",AND(L272&gt;40,L272&lt;=50),"40 to 50",AND(L272&gt;50,L272&lt;=75),"50 to 75",AND(L272&gt;75,L272&lt;=100),"75 to 100",AND(L272&gt;100,L272&lt;=150),"100 to 150",AND(L272&gt;150,L272&lt;=200),"150 to 200",AND(L272&gt;200,L272&lt;=250),"200 to 250",AND(L272&gt;250,L272&lt;=300),"250 to 300",AND(L272&gt;300,L272&lt;=400),"300 to 400",AND(L272&gt;400,L272&lt;=500),"400 to 500",L272&gt;500,"500+")</f>
        <v>30 to 40</v>
      </c>
      <c r="L272" s="9">
        <f>_xlfn.XLOOKUP($E272,'Raw Data'!$E:$E,'Raw Data'!L:L,"ERROR",0,1)</f>
        <v>36</v>
      </c>
      <c r="M272" s="14" t="str">
        <f t="array" ref="M272">_xlfn.IFS(AND(N272&gt;0,N272&lt;=5),"0 to 5",AND(N272&gt;5,N272&lt;=10),"5 to 10",AND(N272&gt;10,N272&lt;=15),"10 to 15",AND(N272&gt;15,N272&lt;=20),"15 to 20",AND(N272&gt;20,N272&lt;=30),"20 to 30",AND(N272&gt;30,N272&lt;=40),"30 to 40",AND(N272&gt;40,N272&lt;=50),"40 to 50",AND(N272&gt;50,N272&lt;=75),"50 to 75",AND(N272&gt;75,N272&lt;=100),"75 to 100",AND(N272&gt;100,N272&lt;=150),"100 to 150",AND(N272&gt;150,N272&lt;=200),"150 to 200",AND(N272&gt;200,N272&lt;=250),"200 to 250",AND(N272&gt;250,N272&lt;=300),"250 to 300",AND(N272&gt;300,N272&lt;=400),"300 to 400",AND(N272&gt;400,N272&lt;=500),"400 to 500",N272&gt;500,"500+")</f>
        <v>30 to 40</v>
      </c>
      <c r="N272" s="9">
        <f>_xlfn.XLOOKUP($E272,'Raw Data'!$E:$E,'Raw Data'!N:N,"ERROR",0,1)</f>
        <v>36</v>
      </c>
      <c r="O272" s="14" t="str">
        <f t="array" ref="O272">_xlfn.IFS(P272=0,"No Discount",AND(P272&gt;0,P272&lt;=0.02),"0% to 2%",AND(P272&gt;0.02,P272&lt;=0.04),"2% to 4%",AND(P272&gt;0.04,P272&lt;=0.06),"4% to 6%",AND(P272&gt;0.06,P272&lt;=0.08),"6% to 8%",AND(P272&gt;0.08,P272&lt;=0.1),"8% to 10%",AND(P272&gt;0.1,P272&lt;=0.15),"10% to 15%",AND(P272&gt;0.15,P272&lt;=0.2),"15% to 20%",AND(P272&gt;0.2,P272&lt;=0.25),"20% to 25%",AND(P272&gt;0.25,P272&lt;=0.3),"25% to 30%",AND(P272&gt;0.3,P272&lt;=0.4),"30% to 40%",AND(P272&gt;0.4,P272&lt;=0.5),"40% to 50%",AND(P272&gt;0.5,P272&lt;=0.75),"50% to 75%",AND(P272&gt;0.75,P272&lt;=1),"75% to 100%")</f>
        <v>No Discount</v>
      </c>
      <c r="P272" s="10">
        <f>_xlfn.XLOOKUP($E272,'Raw Data'!$E:$E,'Raw Data'!P:P,"ERROR",0,1)</f>
        <v>0</v>
      </c>
      <c r="Q272" s="9">
        <f>_xlfn.XLOOKUP($E272,'Raw Data'!$E:$E,'Raw Data'!Q:Q,"ERROR",0,1)</f>
        <v>7</v>
      </c>
      <c r="R272" s="9" t="str">
        <f>_xlfn.XLOOKUP($E272,'Raw Data'!$E:$E,'Raw Data'!R:R,"ERROR",0,1)</f>
        <v>oz</v>
      </c>
      <c r="S272" s="5" t="str">
        <f t="array" ref="S272">_xlfn.IFS(AND(T272&gt;0,T272&lt;=0.05),"0 to 0.05",AND(T272&gt;0.05,T272&lt;=0.1),"0.05 to 0.1",AND(T272&gt;0.1,T272&lt;=0.2),"0.1 to 0.2",AND(T272&gt;0.2,T272&lt;=0.3),"0.2 to 0.3",AND(T272&gt;0.3,T272&lt;=0.4),"0.3 to 0.4",AND(T272&gt;0.4,T272&lt;=0.5),"0.4 to 0.5",AND(T272&gt;0.5,T272&lt;=0.75),"0.5 to 0.75",AND(T272&gt;0.75,T272&lt;=1),"0.75 to 1",AND(T272&gt;1,T272&lt;=2),"1 to 2",AND(T272&gt;2,T272&lt;=3),"2 to 3",AND(T272&gt;3,T272&lt;=4),"3 to 4",AND(T272&gt;4,T272&lt;=5),"4 to 5",AND(T272&gt;5,T272&lt;=10),"5 to 10",T272&gt;10,"10+")</f>
        <v>0.1 to 0.2</v>
      </c>
      <c r="T272" s="10">
        <f>_xlfn.XLOOKUP($E272,'Raw Data'!$E:$E,'Raw Data'!T:T,"ERROR",0,1)</f>
        <v>0.173921445480458</v>
      </c>
      <c r="U272" s="15" t="str">
        <f t="array" ref="U272">_xlfn.IFS(AND(V272&gt;0,V272&lt;=0.05),"0 to 0.05",AND(V272&gt;0.05,V272&lt;=0.1),"0.05 to 0.1",AND(V272&gt;0.1,V272&lt;=0.2),"0.1 to 0.2",AND(V272&gt;0.2,V272&lt;=0.3),"0.2 to 0.3",AND(V272&gt;0.3,V272&lt;=0.4),"0.3 to 0.4",AND(V272&gt;0.4,V272&lt;=0.5),"0.4 to 0.5",AND(V272&gt;0.5,V272&lt;=0.75),"0.5 to 0.75",AND(V272&gt;0.75,V272&lt;=1),"0.75 to 1",AND(V272&gt;1,V272&lt;=2),"1 to 2",AND(V272&gt;2,V272&lt;=3),"2 to 3",AND(V272&gt;3,V272&lt;=4),"3 to 4",AND(V272&gt;4,V272&lt;=5),"4 to 5",AND(V272&gt;5,V272&lt;=10),"5 to 10",V272&gt;10,"10+")</f>
        <v>0 to 0.05</v>
      </c>
      <c r="V272" s="10">
        <f>_xlfn.XLOOKUP($E272,'Raw Data'!$E:$E,'Raw Data'!V:V,"ERROR",0,1)</f>
        <v>0.0469587902797237</v>
      </c>
      <c r="W272" s="15" t="str">
        <f t="array" ref="W272">_xlfn.IFS(AND(X272&gt;0,X272&lt;=0.05),"0 to 0.05",AND(X272&gt;0.05,X272&lt;=0.1),"0.05 to 0.1",AND(X272&gt;0.1,X272&lt;=0.2),"0.1 to 0.2",AND(X272&gt;0.2,X272&lt;=0.3),"0.2 to 0.3",AND(X272&gt;0.3,X272&lt;=0.4),"0.3 to 0.4",AND(X272&gt;0.4,X272&lt;=0.5),"0.4 to 0.5",AND(X272&gt;0.5,X272&lt;=0.75),"0.5 to 0.75",AND(X272&gt;0.75,X272&lt;=1),"0.75 to 1",AND(X272&gt;1,X272&lt;=2),"1 to 2",AND(X272&gt;2,X272&lt;=3),"2 to 3",AND(X272&gt;3,X272&lt;=4),"3 to 4",AND(X272&gt;4,X272&lt;=5),"4 to 5",AND(X272&gt;5,X272&lt;=10),"5 to 10",X272&gt;10,"10+")</f>
        <v>0 to 0.05</v>
      </c>
      <c r="X272" s="16">
        <f t="shared" si="9"/>
        <v>0.0469587902797237</v>
      </c>
      <c r="Y272" s="5" t="str">
        <f t="array" ref="Y272">_xlfn.IFS(AND(Z272&gt;0,Z272&lt;=1),"0 to 1",AND(Z272&gt;1,Z272&lt;=2),"1 to 2",AND(Z272&gt;2,Z272&lt;=4),"2 to 4",AND(Z272&gt;4,Z272&lt;=6),"4 to 6",AND(Z272&gt;6,Z272&lt;=8),"6 to 8",AND(Z272&gt;8,Z272&lt;=10),"8 to 10",AND(Z272&gt;10,Z272&lt;=15),"10 to 15",AND(Z272&gt;15,Z272&lt;=20),"15 to 20",AND(Z272&gt;20,Z272&lt;=25),"20 to 25",AND(Z272&gt;25,Z272&lt;=30),"25 to 30",AND(Z272&gt;30,Z272&lt;=40),"30 to 40",AND(Z272&gt;40,Z272&lt;=50),"40 to 50",Z272&gt;50,"50+")</f>
        <v>6 to 8</v>
      </c>
      <c r="Z272" s="9">
        <f>_xlfn.XLOOKUP($E272,'Raw Data'!$E:$E,'Raw Data'!Z:Z,"ERROR",0,1)</f>
        <v>7</v>
      </c>
      <c r="AA272" s="9" t="str">
        <f>_xlfn.XLOOKUP($E272,'Raw Data'!$E:$E,'Raw Data'!AA:AA,"ERROR",0,1)</f>
        <v>oz</v>
      </c>
    </row>
    <row r="273" hidden="1" spans="1:27">
      <c r="A273" s="5" t="str">
        <f>_xlfn.XLOOKUP($E273,'Raw Data'!$E:$E,'Raw Data'!A:A,"ERROR",0,1)</f>
        <v>AE</v>
      </c>
      <c r="B273" s="5" t="str">
        <f>_xlfn.XLOOKUP($E273,'Raw Data'!$E:$E,'Raw Data'!B:B,"ERROR",0,1)</f>
        <v>Hair Mousses</v>
      </c>
      <c r="C273" s="5" t="str">
        <f>_xlfn.XLOOKUP($E273,'Raw Data'!$E:$E,'Raw Data'!C:C,"ERROR",0,1)</f>
        <v>akooya</v>
      </c>
      <c r="D273" s="5" t="str">
        <f>_xlfn.XLOOKUP($E273,'Raw Data'!$E:$E,'Raw Data'!D:D,"ERROR",0,1)</f>
        <v>www.amazon.ae/dp/B09P6C1DP3</v>
      </c>
      <c r="E273" s="5" t="s">
        <v>472</v>
      </c>
      <c r="F273" s="9" t="str">
        <f>_xlfn.XLOOKUP($E273,'Raw Data'!$E:$E,'Raw Data'!F:F,"ERROR",0,1)</f>
        <v>Akooya 30ml Sculpting Curly Hair Mousse No Flaking Long-lasting Hold Defining Curls Style Shining Moisturizing</v>
      </c>
      <c r="G273" s="10">
        <f>_xlfn.XLOOKUP($E273,'Raw Data'!$E:$E,'Raw Data'!G:G,"ERROR",0,1)</f>
        <v>1</v>
      </c>
      <c r="H273" s="9">
        <f>_xlfn.XLOOKUP($E273,'Raw Data'!$E:$E,'Raw Data'!H:H,"ERROR",0,1)</f>
        <v>44.92</v>
      </c>
      <c r="I273" s="9">
        <f>_xlfn.XLOOKUP($E273,'Raw Data'!$E:$E,'Raw Data'!I:I,"ERROR",0,1)</f>
        <v>6.0139844148906e-5</v>
      </c>
      <c r="J273" s="9" t="str">
        <f>_xlfn.XLOOKUP($E273,'Raw Data'!$E:$E,'Raw Data'!J:J,"ERROR",0,1)</f>
        <v>No</v>
      </c>
      <c r="K273" s="14" t="str">
        <f t="array" ref="K273">_xlfn.IFS(AND(L273&gt;0,L273&lt;=5),"0 to 5",AND(L273&gt;5,L273&lt;=10),"5 to 10",AND(L273&gt;10,L273&lt;=15),"10 to 15",AND(L273&gt;15,L273&lt;=20),"15 to 20",AND(L273&gt;20,L273&lt;=30),"20 to 30",AND(L273&gt;30,L273&lt;=40),"30 to 40",AND(L273&gt;40,L273&lt;=50),"40 to 50",AND(L273&gt;50,L273&lt;=75),"50 to 75",AND(L273&gt;75,L273&lt;=100),"75 to 100",AND(L273&gt;100,L273&lt;=150),"100 to 150",AND(L273&gt;150,L273&lt;=200),"150 to 200",AND(L273&gt;200,L273&lt;=250),"200 to 250",AND(L273&gt;250,L273&lt;=300),"250 to 300",AND(L273&gt;300,L273&lt;=400),"300 to 400",AND(L273&gt;400,L273&lt;=500),"400 to 500",L273&gt;500,"500+")</f>
        <v>30 to 40</v>
      </c>
      <c r="L273" s="9">
        <f>_xlfn.XLOOKUP($E273,'Raw Data'!$E:$E,'Raw Data'!L:L,"ERROR",0,1)</f>
        <v>35.57</v>
      </c>
      <c r="M273" s="14" t="str">
        <f t="array" ref="M273">_xlfn.IFS(AND(N273&gt;0,N273&lt;=5),"0 to 5",AND(N273&gt;5,N273&lt;=10),"5 to 10",AND(N273&gt;10,N273&lt;=15),"10 to 15",AND(N273&gt;15,N273&lt;=20),"15 to 20",AND(N273&gt;20,N273&lt;=30),"20 to 30",AND(N273&gt;30,N273&lt;=40),"30 to 40",AND(N273&gt;40,N273&lt;=50),"40 to 50",AND(N273&gt;50,N273&lt;=75),"50 to 75",AND(N273&gt;75,N273&lt;=100),"75 to 100",AND(N273&gt;100,N273&lt;=150),"100 to 150",AND(N273&gt;150,N273&lt;=200),"150 to 200",AND(N273&gt;200,N273&lt;=250),"200 to 250",AND(N273&gt;250,N273&lt;=300),"250 to 300",AND(N273&gt;300,N273&lt;=400),"300 to 400",AND(N273&gt;400,N273&lt;=500),"400 to 500",N273&gt;500,"500+")</f>
        <v>30 to 40</v>
      </c>
      <c r="N273" s="9">
        <f>_xlfn.XLOOKUP($E273,'Raw Data'!$E:$E,'Raw Data'!N:N,"ERROR",0,1)</f>
        <v>35.57</v>
      </c>
      <c r="O273" s="14" t="str">
        <f t="array" ref="O273">_xlfn.IFS(P273=0,"No Discount",AND(P273&gt;0,P273&lt;=0.02),"0% to 2%",AND(P273&gt;0.02,P273&lt;=0.04),"2% to 4%",AND(P273&gt;0.04,P273&lt;=0.06),"4% to 6%",AND(P273&gt;0.06,P273&lt;=0.08),"6% to 8%",AND(P273&gt;0.08,P273&lt;=0.1),"8% to 10%",AND(P273&gt;0.1,P273&lt;=0.15),"10% to 15%",AND(P273&gt;0.15,P273&lt;=0.2),"15% to 20%",AND(P273&gt;0.2,P273&lt;=0.25),"20% to 25%",AND(P273&gt;0.25,P273&lt;=0.3),"25% to 30%",AND(P273&gt;0.3,P273&lt;=0.4),"30% to 40%",AND(P273&gt;0.4,P273&lt;=0.5),"40% to 50%",AND(P273&gt;0.5,P273&lt;=0.75),"50% to 75%",AND(P273&gt;0.75,P273&lt;=1),"75% to 100%")</f>
        <v>No Discount</v>
      </c>
      <c r="P273" s="10">
        <f>_xlfn.XLOOKUP($E273,'Raw Data'!$E:$E,'Raw Data'!P:P,"ERROR",0,1)</f>
        <v>0</v>
      </c>
      <c r="Q273" s="9">
        <f>_xlfn.XLOOKUP($E273,'Raw Data'!$E:$E,'Raw Data'!Q:Q,"ERROR",0,1)</f>
        <v>0</v>
      </c>
      <c r="R273" s="9">
        <f>_xlfn.XLOOKUP($E273,'Raw Data'!$E:$E,'Raw Data'!R:R,"ERROR",0,1)</f>
        <v>0</v>
      </c>
      <c r="S273" s="5" t="e">
        <f t="array" ref="S273">_xlfn.IFS(AND(T273&gt;0,T273&lt;=0.05),"0 to 0.05",AND(T273&gt;0.05,T273&lt;=0.1),"0.05 to 0.1",AND(T273&gt;0.1,T273&lt;=0.2),"0.1 to 0.2",AND(T273&gt;0.2,T273&lt;=0.3),"0.2 to 0.3",AND(T273&gt;0.3,T273&lt;=0.4),"0.3 to 0.4",AND(T273&gt;0.4,T273&lt;=0.5),"0.4 to 0.5",AND(T273&gt;0.5,T273&lt;=0.75),"0.5 to 0.75",AND(T273&gt;0.75,T273&lt;=1),"0.75 to 1",AND(T273&gt;1,T273&lt;=2),"1 to 2",AND(T273&gt;2,T273&lt;=3),"2 to 3",AND(T273&gt;3,T273&lt;=4),"3 to 4",AND(T273&gt;4,T273&lt;=5),"4 to 5",AND(T273&gt;5,T273&lt;=10),"5 to 10",T273&gt;10,"10+")</f>
        <v>#N/A</v>
      </c>
      <c r="T273" s="10">
        <f>_xlfn.XLOOKUP($E273,'Raw Data'!$E:$E,'Raw Data'!T:T,"ERROR",0,1)</f>
        <v>0</v>
      </c>
      <c r="U273" s="15" t="e">
        <f t="array" ref="U273">_xlfn.IFS(AND(V273&gt;0,V273&lt;=0.05),"0 to 0.05",AND(V273&gt;0.05,V273&lt;=0.1),"0.05 to 0.1",AND(V273&gt;0.1,V273&lt;=0.2),"0.1 to 0.2",AND(V273&gt;0.2,V273&lt;=0.3),"0.2 to 0.3",AND(V273&gt;0.3,V273&lt;=0.4),"0.3 to 0.4",AND(V273&gt;0.4,V273&lt;=0.5),"0.4 to 0.5",AND(V273&gt;0.5,V273&lt;=0.75),"0.5 to 0.75",AND(V273&gt;0.75,V273&lt;=1),"0.75 to 1",AND(V273&gt;1,V273&lt;=2),"1 to 2",AND(V273&gt;2,V273&lt;=3),"2 to 3",AND(V273&gt;3,V273&lt;=4),"3 to 4",AND(V273&gt;4,V273&lt;=5),"4 to 5",AND(V273&gt;5,V273&lt;=10),"5 to 10",V273&gt;10,"10+")</f>
        <v>#N/A</v>
      </c>
      <c r="V273" s="10">
        <f>_xlfn.XLOOKUP($E273,'Raw Data'!$E:$E,'Raw Data'!V:V,"ERROR",0,1)</f>
        <v>0</v>
      </c>
      <c r="W273" s="15" t="e">
        <f t="array" ref="W273">_xlfn.IFS(AND(X273&gt;0,X273&lt;=0.05),"0 to 0.05",AND(X273&gt;0.05,X273&lt;=0.1),"0.05 to 0.1",AND(X273&gt;0.1,X273&lt;=0.2),"0.1 to 0.2",AND(X273&gt;0.2,X273&lt;=0.3),"0.2 to 0.3",AND(X273&gt;0.3,X273&lt;=0.4),"0.3 to 0.4",AND(X273&gt;0.4,X273&lt;=0.5),"0.4 to 0.5",AND(X273&gt;0.5,X273&lt;=0.75),"0.5 to 0.75",AND(X273&gt;0.75,X273&lt;=1),"0.75 to 1",AND(X273&gt;1,X273&lt;=2),"1 to 2",AND(X273&gt;2,X273&lt;=3),"2 to 3",AND(X273&gt;3,X273&lt;=4),"3 to 4",AND(X273&gt;4,X273&lt;=5),"4 to 5",AND(X273&gt;5,X273&lt;=10),"5 to 10",X273&gt;10,"10+")</f>
        <v>#DIV/0!</v>
      </c>
      <c r="X273" s="16" t="e">
        <f t="shared" si="9"/>
        <v>#DIV/0!</v>
      </c>
      <c r="Y273" s="5" t="e">
        <f t="array" ref="Y273">_xlfn.IFS(AND(Z273&gt;0,Z273&lt;=1),"0 to 1",AND(Z273&gt;1,Z273&lt;=2),"1 to 2",AND(Z273&gt;2,Z273&lt;=4),"2 to 4",AND(Z273&gt;4,Z273&lt;=6),"4 to 6",AND(Z273&gt;6,Z273&lt;=8),"6 to 8",AND(Z273&gt;8,Z273&lt;=10),"8 to 10",AND(Z273&gt;10,Z273&lt;=15),"10 to 15",AND(Z273&gt;15,Z273&lt;=20),"15 to 20",AND(Z273&gt;20,Z273&lt;=25),"20 to 25",AND(Z273&gt;25,Z273&lt;=30),"25 to 30",AND(Z273&gt;30,Z273&lt;=40),"30 to 40",AND(Z273&gt;40,Z273&lt;=50),"40 to 50",Z273&gt;50,"50+")</f>
        <v>#N/A</v>
      </c>
      <c r="Z273" s="9">
        <f>_xlfn.XLOOKUP($E273,'Raw Data'!$E:$E,'Raw Data'!Z:Z,"ERROR",0,1)</f>
        <v>0</v>
      </c>
      <c r="AA273" s="9">
        <f>_xlfn.XLOOKUP($E273,'Raw Data'!$E:$E,'Raw Data'!AA:AA,"ERROR",0,1)</f>
        <v>0</v>
      </c>
    </row>
    <row r="274" hidden="1" spans="1:27">
      <c r="A274" s="5" t="str">
        <f>_xlfn.XLOOKUP($E274,'Raw Data'!$E:$E,'Raw Data'!A:A,"ERROR",0,1)</f>
        <v>AE</v>
      </c>
      <c r="B274" s="5" t="str">
        <f>_xlfn.XLOOKUP($E274,'Raw Data'!$E:$E,'Raw Data'!B:B,"ERROR",0,1)</f>
        <v>Hair Mousses</v>
      </c>
      <c r="C274" s="5" t="str">
        <f>_xlfn.XLOOKUP($E274,'Raw Data'!$E:$E,'Raw Data'!C:C,"ERROR",0,1)</f>
        <v>ican london</v>
      </c>
      <c r="D274" s="5" t="str">
        <f>_xlfn.XLOOKUP($E274,'Raw Data'!$E:$E,'Raw Data'!D:D,"ERROR",0,1)</f>
        <v>www.amazon.ae/dp/B0BVWHHSBQ</v>
      </c>
      <c r="E274" s="5" t="s">
        <v>473</v>
      </c>
      <c r="F274" s="9" t="str">
        <f>_xlfn.XLOOKUP($E274,'Raw Data'!$E:$E,'Raw Data'!F:F,"ERROR",0,1)</f>
        <v>ican London Shea Butter Hold, Shine, Setting And Curling Mousse 207ml</v>
      </c>
      <c r="G274" s="10">
        <f>_xlfn.XLOOKUP($E274,'Raw Data'!$E:$E,'Raw Data'!G:G,"ERROR",0,1)</f>
        <v>1</v>
      </c>
      <c r="H274" s="9">
        <f>_xlfn.XLOOKUP($E274,'Raw Data'!$E:$E,'Raw Data'!H:H,"ERROR",0,1)</f>
        <v>37.88</v>
      </c>
      <c r="I274" s="9">
        <f>_xlfn.XLOOKUP($E274,'Raw Data'!$E:$E,'Raw Data'!I:I,"ERROR",0,1)</f>
        <v>5.0714543552105e-5</v>
      </c>
      <c r="J274" s="9" t="str">
        <f>_xlfn.XLOOKUP($E274,'Raw Data'!$E:$E,'Raw Data'!J:J,"ERROR",0,1)</f>
        <v>No</v>
      </c>
      <c r="K274" s="14" t="str">
        <f t="array" ref="K274">_xlfn.IFS(AND(L274&gt;0,L274&lt;=5),"0 to 5",AND(L274&gt;5,L274&lt;=10),"5 to 10",AND(L274&gt;10,L274&lt;=15),"10 to 15",AND(L274&gt;15,L274&lt;=20),"15 to 20",AND(L274&gt;20,L274&lt;=30),"20 to 30",AND(L274&gt;30,L274&lt;=40),"30 to 40",AND(L274&gt;40,L274&lt;=50),"40 to 50",AND(L274&gt;50,L274&lt;=75),"50 to 75",AND(L274&gt;75,L274&lt;=100),"75 to 100",AND(L274&gt;100,L274&lt;=150),"100 to 150",AND(L274&gt;150,L274&lt;=200),"150 to 200",AND(L274&gt;200,L274&lt;=250),"200 to 250",AND(L274&gt;250,L274&lt;=300),"250 to 300",AND(L274&gt;300,L274&lt;=400),"300 to 400",AND(L274&gt;400,L274&lt;=500),"400 to 500",L274&gt;500,"500+")</f>
        <v>20 to 30</v>
      </c>
      <c r="L274" s="9">
        <f>_xlfn.XLOOKUP($E274,'Raw Data'!$E:$E,'Raw Data'!L:L,"ERROR",0,1)</f>
        <v>29.99</v>
      </c>
      <c r="M274" s="14" t="str">
        <f t="array" ref="M274">_xlfn.IFS(AND(N274&gt;0,N274&lt;=5),"0 to 5",AND(N274&gt;5,N274&lt;=10),"5 to 10",AND(N274&gt;10,N274&lt;=15),"10 to 15",AND(N274&gt;15,N274&lt;=20),"15 to 20",AND(N274&gt;20,N274&lt;=30),"20 to 30",AND(N274&gt;30,N274&lt;=40),"30 to 40",AND(N274&gt;40,N274&lt;=50),"40 to 50",AND(N274&gt;50,N274&lt;=75),"50 to 75",AND(N274&gt;75,N274&lt;=100),"75 to 100",AND(N274&gt;100,N274&lt;=150),"100 to 150",AND(N274&gt;150,N274&lt;=200),"150 to 200",AND(N274&gt;200,N274&lt;=250),"200 to 250",AND(N274&gt;250,N274&lt;=300),"250 to 300",AND(N274&gt;300,N274&lt;=400),"300 to 400",AND(N274&gt;400,N274&lt;=500),"400 to 500",N274&gt;500,"500+")</f>
        <v>20 to 30</v>
      </c>
      <c r="N274" s="9">
        <f>_xlfn.XLOOKUP($E274,'Raw Data'!$E:$E,'Raw Data'!N:N,"ERROR",0,1)</f>
        <v>29.99</v>
      </c>
      <c r="O274" s="14" t="str">
        <f t="array" ref="O274">_xlfn.IFS(P274=0,"No Discount",AND(P274&gt;0,P274&lt;=0.02),"0% to 2%",AND(P274&gt;0.02,P274&lt;=0.04),"2% to 4%",AND(P274&gt;0.04,P274&lt;=0.06),"4% to 6%",AND(P274&gt;0.06,P274&lt;=0.08),"6% to 8%",AND(P274&gt;0.08,P274&lt;=0.1),"8% to 10%",AND(P274&gt;0.1,P274&lt;=0.15),"10% to 15%",AND(P274&gt;0.15,P274&lt;=0.2),"15% to 20%",AND(P274&gt;0.2,P274&lt;=0.25),"20% to 25%",AND(P274&gt;0.25,P274&lt;=0.3),"25% to 30%",AND(P274&gt;0.3,P274&lt;=0.4),"30% to 40%",AND(P274&gt;0.4,P274&lt;=0.5),"40% to 50%",AND(P274&gt;0.5,P274&lt;=0.75),"50% to 75%",AND(P274&gt;0.75,P274&lt;=1),"75% to 100%")</f>
        <v>No Discount</v>
      </c>
      <c r="P274" s="10">
        <f>_xlfn.XLOOKUP($E274,'Raw Data'!$E:$E,'Raw Data'!P:P,"ERROR",0,1)</f>
        <v>0</v>
      </c>
      <c r="Q274" s="9">
        <f>_xlfn.XLOOKUP($E274,'Raw Data'!$E:$E,'Raw Data'!Q:Q,"ERROR",0,1)</f>
        <v>207</v>
      </c>
      <c r="R274" s="9" t="str">
        <f>_xlfn.XLOOKUP($E274,'Raw Data'!$E:$E,'Raw Data'!R:R,"ERROR",0,1)</f>
        <v>ml</v>
      </c>
      <c r="S274" s="5" t="str">
        <f t="array" ref="S274">_xlfn.IFS(AND(T274&gt;0,T274&lt;=0.05),"0 to 0.05",AND(T274&gt;0.05,T274&lt;=0.1),"0.05 to 0.1",AND(T274&gt;0.1,T274&lt;=0.2),"0.1 to 0.2",AND(T274&gt;0.2,T274&lt;=0.3),"0.2 to 0.3",AND(T274&gt;0.3,T274&lt;=0.4),"0.3 to 0.4",AND(T274&gt;0.4,T274&lt;=0.5),"0.4 to 0.5",AND(T274&gt;0.5,T274&lt;=0.75),"0.5 to 0.75",AND(T274&gt;0.75,T274&lt;=1),"0.75 to 1",AND(T274&gt;1,T274&lt;=2),"1 to 2",AND(T274&gt;2,T274&lt;=3),"2 to 3",AND(T274&gt;3,T274&lt;=4),"3 to 4",AND(T274&gt;4,T274&lt;=5),"4 to 5",AND(T274&gt;5,T274&lt;=10),"5 to 10",T274&gt;10,"10+")</f>
        <v>0.1 to 0.2</v>
      </c>
      <c r="T274" s="10">
        <f>_xlfn.XLOOKUP($E274,'Raw Data'!$E:$E,'Raw Data'!T:T,"ERROR",0,1)</f>
        <v>0.14495663389564</v>
      </c>
      <c r="U274" s="15" t="str">
        <f t="array" ref="U274">_xlfn.IFS(AND(V274&gt;0,V274&lt;=0.05),"0 to 0.05",AND(V274&gt;0.05,V274&lt;=0.1),"0.05 to 0.1",AND(V274&gt;0.1,V274&lt;=0.2),"0.1 to 0.2",AND(V274&gt;0.2,V274&lt;=0.3),"0.2 to 0.3",AND(V274&gt;0.3,V274&lt;=0.4),"0.3 to 0.4",AND(V274&gt;0.4,V274&lt;=0.5),"0.4 to 0.5",AND(V274&gt;0.5,V274&lt;=0.75),"0.5 to 0.75",AND(V274&gt;0.75,V274&lt;=1),"0.75 to 1",AND(V274&gt;1,V274&lt;=2),"1 to 2",AND(V274&gt;2,V274&lt;=3),"2 to 3",AND(V274&gt;3,V274&lt;=4),"3 to 4",AND(V274&gt;4,V274&lt;=5),"4 to 5",AND(V274&gt;5,V274&lt;=10),"5 to 10",V274&gt;10,"10+")</f>
        <v>0 to 0.05</v>
      </c>
      <c r="V274" s="10">
        <f>_xlfn.XLOOKUP($E274,'Raw Data'!$E:$E,'Raw Data'!V:V,"ERROR",0,1)</f>
        <v>0.0391382911518229</v>
      </c>
      <c r="W274" s="15" t="str">
        <f t="array" ref="W274">_xlfn.IFS(AND(X274&gt;0,X274&lt;=0.05),"0 to 0.05",AND(X274&gt;0.05,X274&lt;=0.1),"0.05 to 0.1",AND(X274&gt;0.1,X274&lt;=0.2),"0.1 to 0.2",AND(X274&gt;0.2,X274&lt;=0.3),"0.2 to 0.3",AND(X274&gt;0.3,X274&lt;=0.4),"0.3 to 0.4",AND(X274&gt;0.4,X274&lt;=0.5),"0.4 to 0.5",AND(X274&gt;0.5,X274&lt;=0.75),"0.5 to 0.75",AND(X274&gt;0.75,X274&lt;=1),"0.75 to 1",AND(X274&gt;1,X274&lt;=2),"1 to 2",AND(X274&gt;2,X274&lt;=3),"2 to 3",AND(X274&gt;3,X274&lt;=4),"3 to 4",AND(X274&gt;4,X274&lt;=5),"4 to 5",AND(X274&gt;5,X274&lt;=10),"5 to 10",X274&gt;10,"10+")</f>
        <v>0 to 0.05</v>
      </c>
      <c r="X274" s="16">
        <f t="shared" si="9"/>
        <v>0.0391382911518229</v>
      </c>
      <c r="Y274" s="5" t="str">
        <f t="array" ref="Y274">_xlfn.IFS(AND(Z274&gt;0,Z274&lt;=1),"0 to 1",AND(Z274&gt;1,Z274&lt;=2),"1 to 2",AND(Z274&gt;2,Z274&lt;=4),"2 to 4",AND(Z274&gt;4,Z274&lt;=6),"4 to 6",AND(Z274&gt;6,Z274&lt;=8),"6 to 8",AND(Z274&gt;8,Z274&lt;=10),"8 to 10",AND(Z274&gt;10,Z274&lt;=15),"10 to 15",AND(Z274&gt;15,Z274&lt;=20),"15 to 20",AND(Z274&gt;20,Z274&lt;=25),"20 to 25",AND(Z274&gt;25,Z274&lt;=30),"25 to 30",AND(Z274&gt;30,Z274&lt;=40),"30 to 40",AND(Z274&gt;40,Z274&lt;=50),"40 to 50",Z274&gt;50,"50+")</f>
        <v>6 to 8</v>
      </c>
      <c r="Z274" s="9">
        <f>_xlfn.XLOOKUP($E274,'Raw Data'!$E:$E,'Raw Data'!Z:Z,"ERROR",0,1)</f>
        <v>6.9966</v>
      </c>
      <c r="AA274" s="9" t="str">
        <f>_xlfn.XLOOKUP($E274,'Raw Data'!$E:$E,'Raw Data'!AA:AA,"ERROR",0,1)</f>
        <v>oz</v>
      </c>
    </row>
    <row r="275" hidden="1" spans="1:27">
      <c r="A275" s="5" t="str">
        <f>_xlfn.XLOOKUP($E275,'Raw Data'!$E:$E,'Raw Data'!A:A,"ERROR",0,1)</f>
        <v>AE</v>
      </c>
      <c r="B275" s="5" t="str">
        <f>_xlfn.XLOOKUP($E275,'Raw Data'!$E:$E,'Raw Data'!B:B,"ERROR",0,1)</f>
        <v>Hair Mousses</v>
      </c>
      <c r="C275" s="5" t="str">
        <f>_xlfn.XLOOKUP($E275,'Raw Data'!$E:$E,'Raw Data'!C:C,"ERROR",0,1)</f>
        <v>lorys</v>
      </c>
      <c r="D275" s="5" t="str">
        <f>_xlfn.XLOOKUP($E275,'Raw Data'!$E:$E,'Raw Data'!D:D,"ERROR",0,1)</f>
        <v>www.amazon.ae/dp/B07NDNXMXJ</v>
      </c>
      <c r="E275" s="5" t="s">
        <v>474</v>
      </c>
      <c r="F275" s="9" t="str">
        <f>_xlfn.XLOOKUP($E275,'Raw Data'!$E:$E,'Raw Data'!F:F,"ERROR",0,1)</f>
        <v>Lorys Professional Chocolate Mousse (1kg)</v>
      </c>
      <c r="G275" s="10">
        <f>_xlfn.XLOOKUP($E275,'Raw Data'!$E:$E,'Raw Data'!G:G,"ERROR",0,1)</f>
        <v>1</v>
      </c>
      <c r="H275" s="9">
        <f>_xlfn.XLOOKUP($E275,'Raw Data'!$E:$E,'Raw Data'!H:H,"ERROR",0,1)</f>
        <v>36.6</v>
      </c>
      <c r="I275" s="9">
        <f>_xlfn.XLOOKUP($E275,'Raw Data'!$E:$E,'Raw Data'!I:I,"ERROR",0,1)</f>
        <v>4.90008525345049e-5</v>
      </c>
      <c r="J275" s="9" t="str">
        <f>_xlfn.XLOOKUP($E275,'Raw Data'!$E:$E,'Raw Data'!J:J,"ERROR",0,1)</f>
        <v>No</v>
      </c>
      <c r="K275" s="14" t="str">
        <f t="array" ref="K275">_xlfn.IFS(AND(L275&gt;0,L275&lt;=5),"0 to 5",AND(L275&gt;5,L275&lt;=10),"5 to 10",AND(L275&gt;10,L275&lt;=15),"10 to 15",AND(L275&gt;15,L275&lt;=20),"15 to 20",AND(L275&gt;20,L275&lt;=30),"20 to 30",AND(L275&gt;30,L275&lt;=40),"30 to 40",AND(L275&gt;40,L275&lt;=50),"40 to 50",AND(L275&gt;50,L275&lt;=75),"50 to 75",AND(L275&gt;75,L275&lt;=100),"75 to 100",AND(L275&gt;100,L275&lt;=150),"100 to 150",AND(L275&gt;150,L275&lt;=200),"150 to 200",AND(L275&gt;200,L275&lt;=250),"200 to 250",AND(L275&gt;250,L275&lt;=300),"250 to 300",AND(L275&gt;300,L275&lt;=400),"300 to 400",AND(L275&gt;400,L275&lt;=500),"400 to 500",L275&gt;500,"500+")</f>
        <v>20 to 30</v>
      </c>
      <c r="L275" s="9">
        <f>_xlfn.XLOOKUP($E275,'Raw Data'!$E:$E,'Raw Data'!L:L,"ERROR",0,1)</f>
        <v>28.98</v>
      </c>
      <c r="M275" s="14" t="str">
        <f t="array" ref="M275">_xlfn.IFS(AND(N275&gt;0,N275&lt;=5),"0 to 5",AND(N275&gt;5,N275&lt;=10),"5 to 10",AND(N275&gt;10,N275&lt;=15),"10 to 15",AND(N275&gt;15,N275&lt;=20),"15 to 20",AND(N275&gt;20,N275&lt;=30),"20 to 30",AND(N275&gt;30,N275&lt;=40),"30 to 40",AND(N275&gt;40,N275&lt;=50),"40 to 50",AND(N275&gt;50,N275&lt;=75),"50 to 75",AND(N275&gt;75,N275&lt;=100),"75 to 100",AND(N275&gt;100,N275&lt;=150),"100 to 150",AND(N275&gt;150,N275&lt;=200),"150 to 200",AND(N275&gt;200,N275&lt;=250),"200 to 250",AND(N275&gt;250,N275&lt;=300),"250 to 300",AND(N275&gt;300,N275&lt;=400),"300 to 400",AND(N275&gt;400,N275&lt;=500),"400 to 500",N275&gt;500,"500+")</f>
        <v>20 to 30</v>
      </c>
      <c r="N275" s="9">
        <f>_xlfn.XLOOKUP($E275,'Raw Data'!$E:$E,'Raw Data'!N:N,"ERROR",0,1)</f>
        <v>28.98</v>
      </c>
      <c r="O275" s="14" t="str">
        <f t="array" ref="O275">_xlfn.IFS(P275=0,"No Discount",AND(P275&gt;0,P275&lt;=0.02),"0% to 2%",AND(P275&gt;0.02,P275&lt;=0.04),"2% to 4%",AND(P275&gt;0.04,P275&lt;=0.06),"4% to 6%",AND(P275&gt;0.06,P275&lt;=0.08),"6% to 8%",AND(P275&gt;0.08,P275&lt;=0.1),"8% to 10%",AND(P275&gt;0.1,P275&lt;=0.15),"10% to 15%",AND(P275&gt;0.15,P275&lt;=0.2),"15% to 20%",AND(P275&gt;0.2,P275&lt;=0.25),"20% to 25%",AND(P275&gt;0.25,P275&lt;=0.3),"25% to 30%",AND(P275&gt;0.3,P275&lt;=0.4),"30% to 40%",AND(P275&gt;0.4,P275&lt;=0.5),"40% to 50%",AND(P275&gt;0.5,P275&lt;=0.75),"50% to 75%",AND(P275&gt;0.75,P275&lt;=1),"75% to 100%")</f>
        <v>No Discount</v>
      </c>
      <c r="P275" s="10">
        <f>_xlfn.XLOOKUP($E275,'Raw Data'!$E:$E,'Raw Data'!P:P,"ERROR",0,1)</f>
        <v>0</v>
      </c>
      <c r="Q275" s="9">
        <f>_xlfn.XLOOKUP($E275,'Raw Data'!$E:$E,'Raw Data'!Q:Q,"ERROR",0,1)</f>
        <v>1000</v>
      </c>
      <c r="R275" s="9" t="str">
        <f>_xlfn.XLOOKUP($E275,'Raw Data'!$E:$E,'Raw Data'!R:R,"ERROR",0,1)</f>
        <v>gm</v>
      </c>
      <c r="S275" s="5" t="str">
        <f t="array" ref="S275">_xlfn.IFS(AND(T275&gt;0,T275&lt;=0.05),"0 to 0.05",AND(T275&gt;0.05,T275&lt;=0.1),"0.05 to 0.1",AND(T275&gt;0.1,T275&lt;=0.2),"0.1 to 0.2",AND(T275&gt;0.2,T275&lt;=0.3),"0.2 to 0.3",AND(T275&gt;0.3,T275&lt;=0.4),"0.3 to 0.4",AND(T275&gt;0.4,T275&lt;=0.5),"0.4 to 0.5",AND(T275&gt;0.5,T275&lt;=0.75),"0.5 to 0.75",AND(T275&gt;0.75,T275&lt;=1),"0.75 to 1",AND(T275&gt;1,T275&lt;=2),"1 to 2",AND(T275&gt;2,T275&lt;=3),"2 to 3",AND(T275&gt;3,T275&lt;=4),"3 to 4",AND(T275&gt;4,T275&lt;=5),"4 to 5",AND(T275&gt;5,T275&lt;=10),"5 to 10",T275&gt;10,"10+")</f>
        <v>0 to 0.05</v>
      </c>
      <c r="T275" s="10">
        <f>_xlfn.XLOOKUP($E275,'Raw Data'!$E:$E,'Raw Data'!T:T,"ERROR",0,1)</f>
        <v>0.0289954835882361</v>
      </c>
      <c r="U275" s="15" t="str">
        <f t="array" ref="U275">_xlfn.IFS(AND(V275&gt;0,V275&lt;=0.05),"0 to 0.05",AND(V275&gt;0.05,V275&lt;=0.1),"0.05 to 0.1",AND(V275&gt;0.1,V275&lt;=0.2),"0.1 to 0.2",AND(V275&gt;0.2,V275&lt;=0.3),"0.2 to 0.3",AND(V275&gt;0.3,V275&lt;=0.4),"0.3 to 0.4",AND(V275&gt;0.4,V275&lt;=0.5),"0.4 to 0.5",AND(V275&gt;0.5,V275&lt;=0.75),"0.5 to 0.75",AND(V275&gt;0.75,V275&lt;=1),"0.75 to 1",AND(V275&gt;1,V275&lt;=2),"1 to 2",AND(V275&gt;2,V275&lt;=3),"2 to 3",AND(V275&gt;3,V275&lt;=4),"3 to 4",AND(V275&gt;4,V275&lt;=5),"4 to 5",AND(V275&gt;5,V275&lt;=10),"5 to 10",V275&gt;10,"10+")</f>
        <v>0 to 0.05</v>
      </c>
      <c r="V275" s="10">
        <f>_xlfn.XLOOKUP($E275,'Raw Data'!$E:$E,'Raw Data'!V:V,"ERROR",0,1)</f>
        <v>0.00782878056882375</v>
      </c>
      <c r="W275" s="15" t="str">
        <f t="array" ref="W275">_xlfn.IFS(AND(X275&gt;0,X275&lt;=0.05),"0 to 0.05",AND(X275&gt;0.05,X275&lt;=0.1),"0.05 to 0.1",AND(X275&gt;0.1,X275&lt;=0.2),"0.1 to 0.2",AND(X275&gt;0.2,X275&lt;=0.3),"0.2 to 0.3",AND(X275&gt;0.3,X275&lt;=0.4),"0.3 to 0.4",AND(X275&gt;0.4,X275&lt;=0.5),"0.4 to 0.5",AND(X275&gt;0.5,X275&lt;=0.75),"0.5 to 0.75",AND(X275&gt;0.75,X275&lt;=1),"0.75 to 1",AND(X275&gt;1,X275&lt;=2),"1 to 2",AND(X275&gt;2,X275&lt;=3),"2 to 3",AND(X275&gt;3,X275&lt;=4),"3 to 4",AND(X275&gt;4,X275&lt;=5),"4 to 5",AND(X275&gt;5,X275&lt;=10),"5 to 10",X275&gt;10,"10+")</f>
        <v>0 to 0.05</v>
      </c>
      <c r="X275" s="16">
        <f t="shared" si="9"/>
        <v>0.00782878056882375</v>
      </c>
      <c r="Y275" s="5" t="str">
        <f t="array" ref="Y275">_xlfn.IFS(AND(Z275&gt;0,Z275&lt;=1),"0 to 1",AND(Z275&gt;1,Z275&lt;=2),"1 to 2",AND(Z275&gt;2,Z275&lt;=4),"2 to 4",AND(Z275&gt;4,Z275&lt;=6),"4 to 6",AND(Z275&gt;6,Z275&lt;=8),"6 to 8",AND(Z275&gt;8,Z275&lt;=10),"8 to 10",AND(Z275&gt;10,Z275&lt;=15),"10 to 15",AND(Z275&gt;15,Z275&lt;=20),"15 to 20",AND(Z275&gt;20,Z275&lt;=25),"20 to 25",AND(Z275&gt;25,Z275&lt;=30),"25 to 30",AND(Z275&gt;30,Z275&lt;=40),"30 to 40",AND(Z275&gt;40,Z275&lt;=50),"40 to 50",Z275&gt;50,"50+")</f>
        <v>30 to 40</v>
      </c>
      <c r="Z275" s="9">
        <f>_xlfn.XLOOKUP($E275,'Raw Data'!$E:$E,'Raw Data'!Z:Z,"ERROR",0,1)</f>
        <v>33.8</v>
      </c>
      <c r="AA275" s="9" t="str">
        <f>_xlfn.XLOOKUP($E275,'Raw Data'!$E:$E,'Raw Data'!AA:AA,"ERROR",0,1)</f>
        <v>oz</v>
      </c>
    </row>
    <row r="276" hidden="1" spans="1:27">
      <c r="A276" s="5" t="str">
        <f>_xlfn.XLOOKUP($E276,'Raw Data'!$E:$E,'Raw Data'!A:A,"ERROR",0,1)</f>
        <v>AE</v>
      </c>
      <c r="B276" s="5" t="str">
        <f>_xlfn.XLOOKUP($E276,'Raw Data'!$E:$E,'Raw Data'!B:B,"ERROR",0,1)</f>
        <v>Hair Mousses</v>
      </c>
      <c r="C276" s="5" t="str">
        <f>_xlfn.XLOOKUP($E276,'Raw Data'!$E:$E,'Raw Data'!C:C,"ERROR",0,1)</f>
        <v>Creme of Nature</v>
      </c>
      <c r="D276" s="5" t="str">
        <f>_xlfn.XLOOKUP($E276,'Raw Data'!$E:$E,'Raw Data'!D:D,"ERROR",0,1)</f>
        <v>www.amazon.ae/dp/B08TX6PH9Y</v>
      </c>
      <c r="E276" s="5" t="s">
        <v>475</v>
      </c>
      <c r="F276" s="9" t="str">
        <f>_xlfn.XLOOKUP($E276,'Raw Data'!$E:$E,'Raw Data'!F:F,"ERROR",0,1)</f>
        <v>Creme Of Nature Pure Honey Curling Mousse 7 Ounce Pump (207ml) Creme Of Nature Pure Honey Curling Mousse 7 Ounce Pump (207ml)</v>
      </c>
      <c r="G276" s="10">
        <f>_xlfn.XLOOKUP($E276,'Raw Data'!$E:$E,'Raw Data'!G:G,"ERROR",0,1)</f>
        <v>1</v>
      </c>
      <c r="H276" s="9">
        <f>_xlfn.XLOOKUP($E276,'Raw Data'!$E:$E,'Raw Data'!H:H,"ERROR",0,1)</f>
        <v>31.2</v>
      </c>
      <c r="I276" s="9">
        <f>_xlfn.XLOOKUP($E276,'Raw Data'!$E:$E,'Raw Data'!I:I,"ERROR",0,1)</f>
        <v>4.17712185540041e-5</v>
      </c>
      <c r="J276" s="9" t="str">
        <f>_xlfn.XLOOKUP($E276,'Raw Data'!$E:$E,'Raw Data'!J:J,"ERROR",0,1)</f>
        <v>No</v>
      </c>
      <c r="K276" s="14" t="str">
        <f t="array" ref="K276">_xlfn.IFS(AND(L276&gt;0,L276&lt;=5),"0 to 5",AND(L276&gt;5,L276&lt;=10),"5 to 10",AND(L276&gt;10,L276&lt;=15),"10 to 15",AND(L276&gt;15,L276&lt;=20),"15 to 20",AND(L276&gt;20,L276&lt;=30),"20 to 30",AND(L276&gt;30,L276&lt;=40),"30 to 40",AND(L276&gt;40,L276&lt;=50),"40 to 50",AND(L276&gt;50,L276&lt;=75),"50 to 75",AND(L276&gt;75,L276&lt;=100),"75 to 100",AND(L276&gt;100,L276&lt;=150),"100 to 150",AND(L276&gt;150,L276&lt;=200),"150 to 200",AND(L276&gt;200,L276&lt;=250),"200 to 250",AND(L276&gt;250,L276&lt;=300),"250 to 300",AND(L276&gt;300,L276&lt;=400),"300 to 400",AND(L276&gt;400,L276&lt;=500),"400 to 500",L276&gt;500,"500+")</f>
        <v>20 to 30</v>
      </c>
      <c r="L276" s="9">
        <f>_xlfn.XLOOKUP($E276,'Raw Data'!$E:$E,'Raw Data'!L:L,"ERROR",0,1)</f>
        <v>24.7</v>
      </c>
      <c r="M276" s="14" t="str">
        <f t="array" ref="M276">_xlfn.IFS(AND(N276&gt;0,N276&lt;=5),"0 to 5",AND(N276&gt;5,N276&lt;=10),"5 to 10",AND(N276&gt;10,N276&lt;=15),"10 to 15",AND(N276&gt;15,N276&lt;=20),"15 to 20",AND(N276&gt;20,N276&lt;=30),"20 to 30",AND(N276&gt;30,N276&lt;=40),"30 to 40",AND(N276&gt;40,N276&lt;=50),"40 to 50",AND(N276&gt;50,N276&lt;=75),"50 to 75",AND(N276&gt;75,N276&lt;=100),"75 to 100",AND(N276&gt;100,N276&lt;=150),"100 to 150",AND(N276&gt;150,N276&lt;=200),"150 to 200",AND(N276&gt;200,N276&lt;=250),"200 to 250",AND(N276&gt;250,N276&lt;=300),"250 to 300",AND(N276&gt;300,N276&lt;=400),"300 to 400",AND(N276&gt;400,N276&lt;=500),"400 to 500",N276&gt;500,"500+")</f>
        <v>20 to 30</v>
      </c>
      <c r="N276" s="9">
        <f>_xlfn.XLOOKUP($E276,'Raw Data'!$E:$E,'Raw Data'!N:N,"ERROR",0,1)</f>
        <v>25.72</v>
      </c>
      <c r="O276" s="14" t="str">
        <f t="array" ref="O276">_xlfn.IFS(P276=0,"No Discount",AND(P276&gt;0,P276&lt;=0.02),"0% to 2%",AND(P276&gt;0.02,P276&lt;=0.04),"2% to 4%",AND(P276&gt;0.04,P276&lt;=0.06),"4% to 6%",AND(P276&gt;0.06,P276&lt;=0.08),"6% to 8%",AND(P276&gt;0.08,P276&lt;=0.1),"8% to 10%",AND(P276&gt;0.1,P276&lt;=0.15),"10% to 15%",AND(P276&gt;0.15,P276&lt;=0.2),"15% to 20%",AND(P276&gt;0.2,P276&lt;=0.25),"20% to 25%",AND(P276&gt;0.25,P276&lt;=0.3),"25% to 30%",AND(P276&gt;0.3,P276&lt;=0.4),"30% to 40%",AND(P276&gt;0.4,P276&lt;=0.5),"40% to 50%",AND(P276&gt;0.5,P276&lt;=0.75),"50% to 75%",AND(P276&gt;0.75,P276&lt;=1),"75% to 100%")</f>
        <v>2% to 4%</v>
      </c>
      <c r="P276" s="10">
        <f>_xlfn.XLOOKUP($E276,'Raw Data'!$E:$E,'Raw Data'!P:P,"ERROR",0,1)</f>
        <v>0.0396578538102644</v>
      </c>
      <c r="Q276" s="9">
        <f>_xlfn.XLOOKUP($E276,'Raw Data'!$E:$E,'Raw Data'!Q:Q,"ERROR",0,1)</f>
        <v>7</v>
      </c>
      <c r="R276" s="9" t="str">
        <f>_xlfn.XLOOKUP($E276,'Raw Data'!$E:$E,'Raw Data'!R:R,"ERROR",0,1)</f>
        <v>oz</v>
      </c>
      <c r="S276" s="5" t="str">
        <f t="array" ref="S276">_xlfn.IFS(AND(T276&gt;0,T276&lt;=0.05),"0 to 0.05",AND(T276&gt;0.05,T276&lt;=0.1),"0.05 to 0.1",AND(T276&gt;0.1,T276&lt;=0.2),"0.1 to 0.2",AND(T276&gt;0.2,T276&lt;=0.3),"0.2 to 0.3",AND(T276&gt;0.3,T276&lt;=0.4),"0.3 to 0.4",AND(T276&gt;0.4,T276&lt;=0.5),"0.4 to 0.5",AND(T276&gt;0.5,T276&lt;=0.75),"0.5 to 0.75",AND(T276&gt;0.75,T276&lt;=1),"0.75 to 1",AND(T276&gt;1,T276&lt;=2),"1 to 2",AND(T276&gt;2,T276&lt;=3),"2 to 3",AND(T276&gt;3,T276&lt;=4),"3 to 4",AND(T276&gt;4,T276&lt;=5),"4 to 5",AND(T276&gt;5,T276&lt;=10),"5 to 10",T276&gt;10,"10+")</f>
        <v>0.1 to 0.2</v>
      </c>
      <c r="T276" s="10">
        <f>_xlfn.XLOOKUP($E276,'Raw Data'!$E:$E,'Raw Data'!T:T,"ERROR",0,1)</f>
        <v>0.119329436204648</v>
      </c>
      <c r="U276" s="15" t="str">
        <f t="array" ref="U276">_xlfn.IFS(AND(V276&gt;0,V276&lt;=0.05),"0 to 0.05",AND(V276&gt;0.05,V276&lt;=0.1),"0.05 to 0.1",AND(V276&gt;0.1,V276&lt;=0.2),"0.1 to 0.2",AND(V276&gt;0.2,V276&lt;=0.3),"0.2 to 0.3",AND(V276&gt;0.3,V276&lt;=0.4),"0.3 to 0.4",AND(V276&gt;0.4,V276&lt;=0.5),"0.4 to 0.5",AND(V276&gt;0.5,V276&lt;=0.75),"0.5 to 0.75",AND(V276&gt;0.75,V276&lt;=1),"0.75 to 1",AND(V276&gt;1,V276&lt;=2),"1 to 2",AND(V276&gt;2,V276&lt;=3),"2 to 3",AND(V276&gt;3,V276&lt;=4),"3 to 4",AND(V276&gt;4,V276&lt;=5),"4 to 5",AND(V276&gt;5,V276&lt;=10),"5 to 10",V276&gt;10,"10+")</f>
        <v>0 to 0.05</v>
      </c>
      <c r="V276" s="10">
        <f>_xlfn.XLOOKUP($E276,'Raw Data'!$E:$E,'Raw Data'!V:V,"ERROR",0,1)</f>
        <v>0.0335494468331803</v>
      </c>
      <c r="W276" s="15" t="str">
        <f t="array" ref="W276">_xlfn.IFS(AND(X276&gt;0,X276&lt;=0.05),"0 to 0.05",AND(X276&gt;0.05,X276&lt;=0.1),"0.05 to 0.1",AND(X276&gt;0.1,X276&lt;=0.2),"0.1 to 0.2",AND(X276&gt;0.2,X276&lt;=0.3),"0.2 to 0.3",AND(X276&gt;0.3,X276&lt;=0.4),"0.3 to 0.4",AND(X276&gt;0.4,X276&lt;=0.5),"0.4 to 0.5",AND(X276&gt;0.5,X276&lt;=0.75),"0.5 to 0.75",AND(X276&gt;0.75,X276&lt;=1),"0.75 to 1",AND(X276&gt;1,X276&lt;=2),"1 to 2",AND(X276&gt;2,X276&lt;=3),"2 to 3",AND(X276&gt;3,X276&lt;=4),"3 to 4",AND(X276&gt;4,X276&lt;=5),"4 to 5",AND(X276&gt;5,X276&lt;=10),"5 to 10",X276&gt;10,"10+")</f>
        <v>0 to 0.05</v>
      </c>
      <c r="X276" s="16">
        <f t="shared" si="9"/>
        <v>0.0322189477752548</v>
      </c>
      <c r="Y276" s="5" t="str">
        <f t="array" ref="Y276">_xlfn.IFS(AND(Z276&gt;0,Z276&lt;=1),"0 to 1",AND(Z276&gt;1,Z276&lt;=2),"1 to 2",AND(Z276&gt;2,Z276&lt;=4),"2 to 4",AND(Z276&gt;4,Z276&lt;=6),"4 to 6",AND(Z276&gt;6,Z276&lt;=8),"6 to 8",AND(Z276&gt;8,Z276&lt;=10),"8 to 10",AND(Z276&gt;10,Z276&lt;=15),"10 to 15",AND(Z276&gt;15,Z276&lt;=20),"15 to 20",AND(Z276&gt;20,Z276&lt;=25),"20 to 25",AND(Z276&gt;25,Z276&lt;=30),"25 to 30",AND(Z276&gt;30,Z276&lt;=40),"30 to 40",AND(Z276&gt;40,Z276&lt;=50),"40 to 50",Z276&gt;50,"50+")</f>
        <v>6 to 8</v>
      </c>
      <c r="Z276" s="9">
        <f>_xlfn.XLOOKUP($E276,'Raw Data'!$E:$E,'Raw Data'!Z:Z,"ERROR",0,1)</f>
        <v>7</v>
      </c>
      <c r="AA276" s="9" t="str">
        <f>_xlfn.XLOOKUP($E276,'Raw Data'!$E:$E,'Raw Data'!AA:AA,"ERROR",0,1)</f>
        <v>oz</v>
      </c>
    </row>
    <row r="277" hidden="1" spans="1:27">
      <c r="A277" s="5" t="str">
        <f>_xlfn.XLOOKUP($E277,'Raw Data'!$E:$E,'Raw Data'!A:A,"ERROR",0,1)</f>
        <v>AE</v>
      </c>
      <c r="B277" s="5" t="str">
        <f>_xlfn.XLOOKUP($E277,'Raw Data'!$E:$E,'Raw Data'!B:B,"ERROR",0,1)</f>
        <v>Hair Mousses</v>
      </c>
      <c r="C277" s="5" t="str">
        <f>_xlfn.XLOOKUP($E277,'Raw Data'!$E:$E,'Raw Data'!C:C,"ERROR",0,1)</f>
        <v>nexxus</v>
      </c>
      <c r="D277" s="5" t="str">
        <f>_xlfn.XLOOKUP($E277,'Raw Data'!$E:$E,'Raw Data'!D:D,"ERROR",0,1)</f>
        <v>www.amazon.ae/dp/B0792Q85L3</v>
      </c>
      <c r="E277" s="5" t="s">
        <v>476</v>
      </c>
      <c r="F277" s="9" t="str">
        <f>_xlfn.XLOOKUP($E277,'Raw Data'!$E:$E,'Raw Data'!F:F,"ERROR",0,1)</f>
        <v>Nexxus Volumizing Foam Styler Mousse Plus,10.6oz, Pack of 6</v>
      </c>
      <c r="G277" s="10">
        <f>_xlfn.XLOOKUP($E277,'Raw Data'!$E:$E,'Raw Data'!G:G,"ERROR",0,1)</f>
        <v>0</v>
      </c>
      <c r="H277" s="9">
        <f>_xlfn.XLOOKUP($E277,'Raw Data'!$E:$E,'Raw Data'!H:H,"ERROR",0,1)</f>
        <v>0</v>
      </c>
      <c r="I277" s="9">
        <f>_xlfn.XLOOKUP($E277,'Raw Data'!$E:$E,'Raw Data'!I:I,"ERROR",0,1)</f>
        <v>0</v>
      </c>
      <c r="J277" s="9" t="str">
        <f>_xlfn.XLOOKUP($E277,'Raw Data'!$E:$E,'Raw Data'!J:J,"ERROR",0,1)</f>
        <v>No</v>
      </c>
      <c r="K277" s="14" t="str">
        <f t="array" ref="K277">_xlfn.IFS(AND(L277&gt;0,L277&lt;=5),"0 to 5",AND(L277&gt;5,L277&lt;=10),"5 to 10",AND(L277&gt;10,L277&lt;=15),"10 to 15",AND(L277&gt;15,L277&lt;=20),"15 to 20",AND(L277&gt;20,L277&lt;=30),"20 to 30",AND(L277&gt;30,L277&lt;=40),"30 to 40",AND(L277&gt;40,L277&lt;=50),"40 to 50",AND(L277&gt;50,L277&lt;=75),"50 to 75",AND(L277&gt;75,L277&lt;=100),"75 to 100",AND(L277&gt;100,L277&lt;=150),"100 to 150",AND(L277&gt;150,L277&lt;=200),"150 to 200",AND(L277&gt;200,L277&lt;=250),"200 to 250",AND(L277&gt;250,L277&lt;=300),"250 to 300",AND(L277&gt;300,L277&lt;=400),"300 to 400",AND(L277&gt;400,L277&lt;=500),"400 to 500",L277&gt;500,"500+")</f>
        <v>500+</v>
      </c>
      <c r="L277" s="9">
        <f>_xlfn.XLOOKUP($E277,'Raw Data'!$E:$E,'Raw Data'!L:L,"ERROR",0,1)</f>
        <v>681</v>
      </c>
      <c r="M277" s="14" t="str">
        <f t="array" ref="M277">_xlfn.IFS(AND(N277&gt;0,N277&lt;=5),"0 to 5",AND(N277&gt;5,N277&lt;=10),"5 to 10",AND(N277&gt;10,N277&lt;=15),"10 to 15",AND(N277&gt;15,N277&lt;=20),"15 to 20",AND(N277&gt;20,N277&lt;=30),"20 to 30",AND(N277&gt;30,N277&lt;=40),"30 to 40",AND(N277&gt;40,N277&lt;=50),"40 to 50",AND(N277&gt;50,N277&lt;=75),"50 to 75",AND(N277&gt;75,N277&lt;=100),"75 to 100",AND(N277&gt;100,N277&lt;=150),"100 to 150",AND(N277&gt;150,N277&lt;=200),"150 to 200",AND(N277&gt;200,N277&lt;=250),"200 to 250",AND(N277&gt;250,N277&lt;=300),"250 to 300",AND(N277&gt;300,N277&lt;=400),"300 to 400",AND(N277&gt;400,N277&lt;=500),"400 to 500",N277&gt;500,"500+")</f>
        <v>500+</v>
      </c>
      <c r="N277" s="9">
        <f>_xlfn.XLOOKUP($E277,'Raw Data'!$E:$E,'Raw Data'!N:N,"ERROR",0,1)</f>
        <v>824.45</v>
      </c>
      <c r="O277" s="14" t="str">
        <f t="array" ref="O277">_xlfn.IFS(P277=0,"No Discount",AND(P277&gt;0,P277&lt;=0.02),"0% to 2%",AND(P277&gt;0.02,P277&lt;=0.04),"2% to 4%",AND(P277&gt;0.04,P277&lt;=0.06),"4% to 6%",AND(P277&gt;0.06,P277&lt;=0.08),"6% to 8%",AND(P277&gt;0.08,P277&lt;=0.1),"8% to 10%",AND(P277&gt;0.1,P277&lt;=0.15),"10% to 15%",AND(P277&gt;0.15,P277&lt;=0.2),"15% to 20%",AND(P277&gt;0.2,P277&lt;=0.25),"20% to 25%",AND(P277&gt;0.25,P277&lt;=0.3),"25% to 30%",AND(P277&gt;0.3,P277&lt;=0.4),"30% to 40%",AND(P277&gt;0.4,P277&lt;=0.5),"40% to 50%",AND(P277&gt;0.5,P277&lt;=0.75),"50% to 75%",AND(P277&gt;0.75,P277&lt;=1),"75% to 100%")</f>
        <v>15% to 20%</v>
      </c>
      <c r="P277" s="10">
        <f>_xlfn.XLOOKUP($E277,'Raw Data'!$E:$E,'Raw Data'!P:P,"ERROR",0,1)</f>
        <v>0.173994784401722</v>
      </c>
      <c r="Q277" s="9">
        <f>_xlfn.XLOOKUP($E277,'Raw Data'!$E:$E,'Raw Data'!Q:Q,"ERROR",0,1)</f>
        <v>63.6</v>
      </c>
      <c r="R277" s="9" t="str">
        <f>_xlfn.XLOOKUP($E277,'Raw Data'!$E:$E,'Raw Data'!R:R,"ERROR",0,1)</f>
        <v>oz</v>
      </c>
      <c r="S277" s="5" t="str">
        <f t="array" ref="S277">_xlfn.IFS(AND(T277&gt;0,T277&lt;=0.05),"0 to 0.05",AND(T277&gt;0.05,T277&lt;=0.1),"0.05 to 0.1",AND(T277&gt;0.1,T277&lt;=0.2),"0.1 to 0.2",AND(T277&gt;0.2,T277&lt;=0.3),"0.2 to 0.3",AND(T277&gt;0.3,T277&lt;=0.4),"0.3 to 0.4",AND(T277&gt;0.4,T277&lt;=0.5),"0.4 to 0.5",AND(T277&gt;0.5,T277&lt;=0.75),"0.5 to 0.75",AND(T277&gt;0.75,T277&lt;=1),"0.75 to 1",AND(T277&gt;1,T277&lt;=2),"1 to 2",AND(T277&gt;2,T277&lt;=3),"2 to 3",AND(T277&gt;3,T277&lt;=4),"3 to 4",AND(T277&gt;4,T277&lt;=5),"4 to 5",AND(T277&gt;5,T277&lt;=10),"5 to 10",T277&gt;10,"10+")</f>
        <v>0.3 to 0.4</v>
      </c>
      <c r="T277" s="10">
        <f>_xlfn.XLOOKUP($E277,'Raw Data'!$E:$E,'Raw Data'!T:T,"ERROR",0,1)</f>
        <v>0.3621084602574</v>
      </c>
      <c r="U277" s="15" t="str">
        <f t="array" ref="U277">_xlfn.IFS(AND(V277&gt;0,V277&lt;=0.05),"0 to 0.05",AND(V277&gt;0.05,V277&lt;=0.1),"0.05 to 0.1",AND(V277&gt;0.1,V277&lt;=0.2),"0.1 to 0.2",AND(V277&gt;0.2,V277&lt;=0.3),"0.2 to 0.3",AND(V277&gt;0.3,V277&lt;=0.4),"0.3 to 0.4",AND(V277&gt;0.4,V277&lt;=0.5),"0.4 to 0.5",AND(V277&gt;0.5,V277&lt;=0.75),"0.5 to 0.75",AND(V277&gt;0.75,V277&lt;=1),"0.75 to 1",AND(V277&gt;1,V277&lt;=2),"1 to 2",AND(V277&gt;2,V277&lt;=3),"2 to 3",AND(V277&gt;3,V277&lt;=4),"3 to 4",AND(V277&gt;4,V277&lt;=5),"4 to 5",AND(V277&gt;5,V277&lt;=10),"5 to 10",V277&gt;10,"10+")</f>
        <v>0.1 to 0.2</v>
      </c>
      <c r="V277" s="10">
        <f>_xlfn.XLOOKUP($E277,'Raw Data'!$E:$E,'Raw Data'!V:V,"ERROR",0,1)</f>
        <v>0.118364003547706</v>
      </c>
      <c r="W277" s="15" t="str">
        <f t="array" ref="W277">_xlfn.IFS(AND(X277&gt;0,X277&lt;=0.05),"0 to 0.05",AND(X277&gt;0.05,X277&lt;=0.1),"0.05 to 0.1",AND(X277&gt;0.1,X277&lt;=0.2),"0.1 to 0.2",AND(X277&gt;0.2,X277&lt;=0.3),"0.2 to 0.3",AND(X277&gt;0.3,X277&lt;=0.4),"0.3 to 0.4",AND(X277&gt;0.4,X277&lt;=0.5),"0.4 to 0.5",AND(X277&gt;0.5,X277&lt;=0.75),"0.5 to 0.75",AND(X277&gt;0.75,X277&lt;=1),"0.75 to 1",AND(X277&gt;1,X277&lt;=2),"1 to 2",AND(X277&gt;2,X277&lt;=3),"2 to 3",AND(X277&gt;3,X277&lt;=4),"3 to 4",AND(X277&gt;4,X277&lt;=5),"4 to 5",AND(X277&gt;5,X277&lt;=10),"5 to 10",X277&gt;10,"10+")</f>
        <v>0.05 to 0.1</v>
      </c>
      <c r="X277" s="16">
        <f t="shared" si="9"/>
        <v>0.097769284269498</v>
      </c>
      <c r="Y277" s="5" t="str">
        <f t="array" ref="Y277">_xlfn.IFS(AND(Z277&gt;0,Z277&lt;=1),"0 to 1",AND(Z277&gt;1,Z277&lt;=2),"1 to 2",AND(Z277&gt;2,Z277&lt;=4),"2 to 4",AND(Z277&gt;4,Z277&lt;=6),"4 to 6",AND(Z277&gt;6,Z277&lt;=8),"6 to 8",AND(Z277&gt;8,Z277&lt;=10),"8 to 10",AND(Z277&gt;10,Z277&lt;=15),"10 to 15",AND(Z277&gt;15,Z277&lt;=20),"15 to 20",AND(Z277&gt;20,Z277&lt;=25),"20 to 25",AND(Z277&gt;25,Z277&lt;=30),"25 to 30",AND(Z277&gt;30,Z277&lt;=40),"30 to 40",AND(Z277&gt;40,Z277&lt;=50),"40 to 50",Z277&gt;50,"50+")</f>
        <v>50+</v>
      </c>
      <c r="Z277" s="9">
        <f>_xlfn.XLOOKUP($E277,'Raw Data'!$E:$E,'Raw Data'!Z:Z,"ERROR",0,1)</f>
        <v>63.6</v>
      </c>
      <c r="AA277" s="9" t="str">
        <f>_xlfn.XLOOKUP($E277,'Raw Data'!$E:$E,'Raw Data'!AA:AA,"ERROR",0,1)</f>
        <v>oz</v>
      </c>
    </row>
    <row r="278" hidden="1" spans="1:27">
      <c r="A278" s="5" t="str">
        <f>_xlfn.XLOOKUP($E278,'Raw Data'!$E:$E,'Raw Data'!A:A,"ERROR",0,1)</f>
        <v>AE</v>
      </c>
      <c r="B278" s="5" t="str">
        <f>_xlfn.XLOOKUP($E278,'Raw Data'!$E:$E,'Raw Data'!B:B,"ERROR",0,1)</f>
        <v>Hair Mousses</v>
      </c>
      <c r="C278" s="5" t="str">
        <f>_xlfn.XLOOKUP($E278,'Raw Data'!$E:$E,'Raw Data'!C:C,"ERROR",0,1)</f>
        <v>got2b</v>
      </c>
      <c r="D278" s="5" t="str">
        <f>_xlfn.XLOOKUP($E278,'Raw Data'!$E:$E,'Raw Data'!D:D,"ERROR",0,1)</f>
        <v>www.amazon.ae/dp/B001S46QIM</v>
      </c>
      <c r="E278" s="5" t="s">
        <v>477</v>
      </c>
      <c r="F278" s="9" t="str">
        <f>_xlfn.XLOOKUP($E278,'Raw Data'!$E:$E,'Raw Data'!F:F,"ERROR",0,1)</f>
        <v>Got2B Fat-tastic Thickening Plumping Hair Mousse, 8.5 Ounce</v>
      </c>
      <c r="G278" s="10">
        <f>_xlfn.XLOOKUP($E278,'Raw Data'!$E:$E,'Raw Data'!G:G,"ERROR",0,1)</f>
        <v>0</v>
      </c>
      <c r="H278" s="9">
        <f>_xlfn.XLOOKUP($E278,'Raw Data'!$E:$E,'Raw Data'!H:H,"ERROR",0,1)</f>
        <v>0</v>
      </c>
      <c r="I278" s="9">
        <f>_xlfn.XLOOKUP($E278,'Raw Data'!$E:$E,'Raw Data'!I:I,"ERROR",0,1)</f>
        <v>0</v>
      </c>
      <c r="J278" s="9" t="str">
        <f>_xlfn.XLOOKUP($E278,'Raw Data'!$E:$E,'Raw Data'!J:J,"ERROR",0,1)</f>
        <v>No</v>
      </c>
      <c r="K278" s="14" t="str">
        <f t="array" ref="K278">_xlfn.IFS(AND(L278&gt;0,L278&lt;=5),"0 to 5",AND(L278&gt;5,L278&lt;=10),"5 to 10",AND(L278&gt;10,L278&lt;=15),"10 to 15",AND(L278&gt;15,L278&lt;=20),"15 to 20",AND(L278&gt;20,L278&lt;=30),"20 to 30",AND(L278&gt;30,L278&lt;=40),"30 to 40",AND(L278&gt;40,L278&lt;=50),"40 to 50",AND(L278&gt;50,L278&lt;=75),"50 to 75",AND(L278&gt;75,L278&lt;=100),"75 to 100",AND(L278&gt;100,L278&lt;=150),"100 to 150",AND(L278&gt;150,L278&lt;=200),"150 to 200",AND(L278&gt;200,L278&lt;=250),"200 to 250",AND(L278&gt;250,L278&lt;=300),"250 to 300",AND(L278&gt;300,L278&lt;=400),"300 to 400",AND(L278&gt;400,L278&lt;=500),"400 to 500",L278&gt;500,"500+")</f>
        <v>400 to 500</v>
      </c>
      <c r="L278" s="9">
        <f>_xlfn.XLOOKUP($E278,'Raw Data'!$E:$E,'Raw Data'!L:L,"ERROR",0,1)</f>
        <v>414.57</v>
      </c>
      <c r="M278" s="14" t="str">
        <f t="array" ref="M278">_xlfn.IFS(AND(N278&gt;0,N278&lt;=5),"0 to 5",AND(N278&gt;5,N278&lt;=10),"5 to 10",AND(N278&gt;10,N278&lt;=15),"10 to 15",AND(N278&gt;15,N278&lt;=20),"15 to 20",AND(N278&gt;20,N278&lt;=30),"20 to 30",AND(N278&gt;30,N278&lt;=40),"30 to 40",AND(N278&gt;40,N278&lt;=50),"40 to 50",AND(N278&gt;50,N278&lt;=75),"50 to 75",AND(N278&gt;75,N278&lt;=100),"75 to 100",AND(N278&gt;100,N278&lt;=150),"100 to 150",AND(N278&gt;150,N278&lt;=200),"150 to 200",AND(N278&gt;200,N278&lt;=250),"200 to 250",AND(N278&gt;250,N278&lt;=300),"250 to 300",AND(N278&gt;300,N278&lt;=400),"300 to 400",AND(N278&gt;400,N278&lt;=500),"400 to 500",N278&gt;500,"500+")</f>
        <v>400 to 500</v>
      </c>
      <c r="N278" s="9">
        <f>_xlfn.XLOOKUP($E278,'Raw Data'!$E:$E,'Raw Data'!N:N,"ERROR",0,1)</f>
        <v>425.77</v>
      </c>
      <c r="O278" s="14" t="str">
        <f t="array" ref="O278">_xlfn.IFS(P278=0,"No Discount",AND(P278&gt;0,P278&lt;=0.02),"0% to 2%",AND(P278&gt;0.02,P278&lt;=0.04),"2% to 4%",AND(P278&gt;0.04,P278&lt;=0.06),"4% to 6%",AND(P278&gt;0.06,P278&lt;=0.08),"6% to 8%",AND(P278&gt;0.08,P278&lt;=0.1),"8% to 10%",AND(P278&gt;0.1,P278&lt;=0.15),"10% to 15%",AND(P278&gt;0.15,P278&lt;=0.2),"15% to 20%",AND(P278&gt;0.2,P278&lt;=0.25),"20% to 25%",AND(P278&gt;0.25,P278&lt;=0.3),"25% to 30%",AND(P278&gt;0.3,P278&lt;=0.4),"30% to 40%",AND(P278&gt;0.4,P278&lt;=0.5),"40% to 50%",AND(P278&gt;0.5,P278&lt;=0.75),"50% to 75%",AND(P278&gt;0.75,P278&lt;=1),"75% to 100%")</f>
        <v>2% to 4%</v>
      </c>
      <c r="P278" s="10">
        <f>_xlfn.XLOOKUP($E278,'Raw Data'!$E:$E,'Raw Data'!P:P,"ERROR",0,1)</f>
        <v>0.0263052821946121</v>
      </c>
      <c r="Q278" s="9">
        <f>_xlfn.XLOOKUP($E278,'Raw Data'!$E:$E,'Raw Data'!Q:Q,"ERROR",0,1)</f>
        <v>8.5</v>
      </c>
      <c r="R278" s="9" t="str">
        <f>_xlfn.XLOOKUP($E278,'Raw Data'!$E:$E,'Raw Data'!R:R,"ERROR",0,1)</f>
        <v>oz</v>
      </c>
      <c r="S278" s="5" t="str">
        <f t="array" ref="S278">_xlfn.IFS(AND(T278&gt;0,T278&lt;=0.05),"0 to 0.05",AND(T278&gt;0.05,T278&lt;=0.1),"0.05 to 0.1",AND(T278&gt;0.1,T278&lt;=0.2),"0.1 to 0.2",AND(T278&gt;0.2,T278&lt;=0.3),"0.2 to 0.3",AND(T278&gt;0.3,T278&lt;=0.4),"0.3 to 0.4",AND(T278&gt;0.4,T278&lt;=0.5),"0.4 to 0.5",AND(T278&gt;0.5,T278&lt;=0.75),"0.5 to 0.75",AND(T278&gt;0.75,T278&lt;=1),"0.75 to 1",AND(T278&gt;1,T278&lt;=2),"1 to 2",AND(T278&gt;2,T278&lt;=3),"2 to 3",AND(T278&gt;3,T278&lt;=4),"3 to 4",AND(T278&gt;4,T278&lt;=5),"4 to 5",AND(T278&gt;5,T278&lt;=10),"5 to 10",T278&gt;10,"10+")</f>
        <v>1 to 2</v>
      </c>
      <c r="T278" s="10">
        <f>_xlfn.XLOOKUP($E278,'Raw Data'!$E:$E,'Raw Data'!T:T,"ERROR",0,1)</f>
        <v>1.64940619467266</v>
      </c>
      <c r="U278" s="15" t="str">
        <f t="array" ref="U278">_xlfn.IFS(AND(V278&gt;0,V278&lt;=0.05),"0 to 0.05",AND(V278&gt;0.05,V278&lt;=0.1),"0.05 to 0.1",AND(V278&gt;0.1,V278&lt;=0.2),"0.1 to 0.2",AND(V278&gt;0.2,V278&lt;=0.3),"0.2 to 0.3",AND(V278&gt;0.3,V278&lt;=0.4),"0.3 to 0.4",AND(V278&gt;0.4,V278&lt;=0.5),"0.4 to 0.5",AND(V278&gt;0.5,V278&lt;=0.75),"0.5 to 0.75",AND(V278&gt;0.75,V278&lt;=1),"0.75 to 1",AND(V278&gt;1,V278&lt;=2),"1 to 2",AND(V278&gt;2,V278&lt;=3),"2 to 3",AND(V278&gt;3,V278&lt;=4),"3 to 4",AND(V278&gt;4,V278&lt;=5),"4 to 5",AND(V278&gt;5,V278&lt;=10),"5 to 10",V278&gt;10,"10+")</f>
        <v>0.4 to 0.5</v>
      </c>
      <c r="V278" s="10">
        <f>_xlfn.XLOOKUP($E278,'Raw Data'!$E:$E,'Raw Data'!V:V,"ERROR",0,1)</f>
        <v>0.457370944319561</v>
      </c>
      <c r="W278" s="15" t="str">
        <f t="array" ref="W278">_xlfn.IFS(AND(X278&gt;0,X278&lt;=0.05),"0 to 0.05",AND(X278&gt;0.05,X278&lt;=0.1),"0.05 to 0.1",AND(X278&gt;0.1,X278&lt;=0.2),"0.1 to 0.2",AND(X278&gt;0.2,X278&lt;=0.3),"0.2 to 0.3",AND(X278&gt;0.3,X278&lt;=0.4),"0.3 to 0.4",AND(X278&gt;0.4,X278&lt;=0.5),"0.4 to 0.5",AND(X278&gt;0.5,X278&lt;=0.75),"0.5 to 0.75",AND(X278&gt;0.75,X278&lt;=1),"0.75 to 1",AND(X278&gt;1,X278&lt;=2),"1 to 2",AND(X278&gt;2,X278&lt;=3),"2 to 3",AND(X278&gt;3,X278&lt;=4),"3 to 4",AND(X278&gt;4,X278&lt;=5),"4 to 5",AND(X278&gt;5,X278&lt;=10),"5 to 10",X278&gt;10,"10+")</f>
        <v>0.4 to 0.5</v>
      </c>
      <c r="X278" s="16">
        <f t="shared" si="9"/>
        <v>0.445339672561618</v>
      </c>
      <c r="Y278" s="5" t="str">
        <f t="array" ref="Y278">_xlfn.IFS(AND(Z278&gt;0,Z278&lt;=1),"0 to 1",AND(Z278&gt;1,Z278&lt;=2),"1 to 2",AND(Z278&gt;2,Z278&lt;=4),"2 to 4",AND(Z278&gt;4,Z278&lt;=6),"4 to 6",AND(Z278&gt;6,Z278&lt;=8),"6 to 8",AND(Z278&gt;8,Z278&lt;=10),"8 to 10",AND(Z278&gt;10,Z278&lt;=15),"10 to 15",AND(Z278&gt;15,Z278&lt;=20),"15 to 20",AND(Z278&gt;20,Z278&lt;=25),"20 to 25",AND(Z278&gt;25,Z278&lt;=30),"25 to 30",AND(Z278&gt;30,Z278&lt;=40),"30 to 40",AND(Z278&gt;40,Z278&lt;=50),"40 to 50",Z278&gt;50,"50+")</f>
        <v>8 to 10</v>
      </c>
      <c r="Z278" s="9">
        <f>_xlfn.XLOOKUP($E278,'Raw Data'!$E:$E,'Raw Data'!Z:Z,"ERROR",0,1)</f>
        <v>8.5</v>
      </c>
      <c r="AA278" s="9" t="str">
        <f>_xlfn.XLOOKUP($E278,'Raw Data'!$E:$E,'Raw Data'!AA:AA,"ERROR",0,1)</f>
        <v>oz</v>
      </c>
    </row>
    <row r="279" hidden="1" spans="1:27">
      <c r="A279" s="5" t="str">
        <f>_xlfn.XLOOKUP($E279,'Raw Data'!$E:$E,'Raw Data'!A:A,"ERROR",0,1)</f>
        <v>AE</v>
      </c>
      <c r="B279" s="5" t="str">
        <f>_xlfn.XLOOKUP($E279,'Raw Data'!$E:$E,'Raw Data'!B:B,"ERROR",0,1)</f>
        <v>Hair Mousses</v>
      </c>
      <c r="C279" s="5" t="str">
        <f>_xlfn.XLOOKUP($E279,'Raw Data'!$E:$E,'Raw Data'!C:C,"ERROR",0,1)</f>
        <v>Tresemme</v>
      </c>
      <c r="D279" s="5" t="str">
        <f>_xlfn.XLOOKUP($E279,'Raw Data'!$E:$E,'Raw Data'!D:D,"ERROR",0,1)</f>
        <v>www.amazon.ae/dp/B08H5WD12P</v>
      </c>
      <c r="E279" s="5" t="s">
        <v>478</v>
      </c>
      <c r="F279" s="9" t="str">
        <f>_xlfn.XLOOKUP($E279,'Raw Data'!$E:$E,'Raw Data'!F:F,"ERROR",0,1)</f>
        <v>Tresemme   Mousse  Extra Firm Control 10.5 Ounce (310ml) (Pack of 3)</v>
      </c>
      <c r="G279" s="10">
        <f>_xlfn.XLOOKUP($E279,'Raw Data'!$E:$E,'Raw Data'!G:G,"ERROR",0,1)</f>
        <v>0</v>
      </c>
      <c r="H279" s="9">
        <f>_xlfn.XLOOKUP($E279,'Raw Data'!$E:$E,'Raw Data'!H:H,"ERROR",0,1)</f>
        <v>0</v>
      </c>
      <c r="I279" s="9">
        <f>_xlfn.XLOOKUP($E279,'Raw Data'!$E:$E,'Raw Data'!I:I,"ERROR",0,1)</f>
        <v>0</v>
      </c>
      <c r="J279" s="9" t="str">
        <f>_xlfn.XLOOKUP($E279,'Raw Data'!$E:$E,'Raw Data'!J:J,"ERROR",0,1)</f>
        <v>No</v>
      </c>
      <c r="K279" s="14" t="str">
        <f t="array" ref="K279">_xlfn.IFS(AND(L279&gt;0,L279&lt;=5),"0 to 5",AND(L279&gt;5,L279&lt;=10),"5 to 10",AND(L279&gt;10,L279&lt;=15),"10 to 15",AND(L279&gt;15,L279&lt;=20),"15 to 20",AND(L279&gt;20,L279&lt;=30),"20 to 30",AND(L279&gt;30,L279&lt;=40),"30 to 40",AND(L279&gt;40,L279&lt;=50),"40 to 50",AND(L279&gt;50,L279&lt;=75),"50 to 75",AND(L279&gt;75,L279&lt;=100),"75 to 100",AND(L279&gt;100,L279&lt;=150),"100 to 150",AND(L279&gt;150,L279&lt;=200),"150 to 200",AND(L279&gt;200,L279&lt;=250),"200 to 250",AND(L279&gt;250,L279&lt;=300),"250 to 300",AND(L279&gt;300,L279&lt;=400),"300 to 400",AND(L279&gt;400,L279&lt;=500),"400 to 500",L279&gt;500,"500+")</f>
        <v>250 to 300</v>
      </c>
      <c r="L279" s="9">
        <f>_xlfn.XLOOKUP($E279,'Raw Data'!$E:$E,'Raw Data'!L:L,"ERROR",0,1)</f>
        <v>280</v>
      </c>
      <c r="M279" s="14" t="str">
        <f t="array" ref="M279">_xlfn.IFS(AND(N279&gt;0,N279&lt;=5),"0 to 5",AND(N279&gt;5,N279&lt;=10),"5 to 10",AND(N279&gt;10,N279&lt;=15),"10 to 15",AND(N279&gt;15,N279&lt;=20),"15 to 20",AND(N279&gt;20,N279&lt;=30),"20 to 30",AND(N279&gt;30,N279&lt;=40),"30 to 40",AND(N279&gt;40,N279&lt;=50),"40 to 50",AND(N279&gt;50,N279&lt;=75),"50 to 75",AND(N279&gt;75,N279&lt;=100),"75 to 100",AND(N279&gt;100,N279&lt;=150),"100 to 150",AND(N279&gt;150,N279&lt;=200),"150 to 200",AND(N279&gt;200,N279&lt;=250),"200 to 250",AND(N279&gt;250,N279&lt;=300),"250 to 300",AND(N279&gt;300,N279&lt;=400),"300 to 400",AND(N279&gt;400,N279&lt;=500),"400 to 500",N279&gt;500,"500+")</f>
        <v>250 to 300</v>
      </c>
      <c r="N279" s="9">
        <f>_xlfn.XLOOKUP($E279,'Raw Data'!$E:$E,'Raw Data'!N:N,"ERROR",0,1)</f>
        <v>280</v>
      </c>
      <c r="O279" s="14" t="str">
        <f t="array" ref="O279">_xlfn.IFS(P279=0,"No Discount",AND(P279&gt;0,P279&lt;=0.02),"0% to 2%",AND(P279&gt;0.02,P279&lt;=0.04),"2% to 4%",AND(P279&gt;0.04,P279&lt;=0.06),"4% to 6%",AND(P279&gt;0.06,P279&lt;=0.08),"6% to 8%",AND(P279&gt;0.08,P279&lt;=0.1),"8% to 10%",AND(P279&gt;0.1,P279&lt;=0.15),"10% to 15%",AND(P279&gt;0.15,P279&lt;=0.2),"15% to 20%",AND(P279&gt;0.2,P279&lt;=0.25),"20% to 25%",AND(P279&gt;0.25,P279&lt;=0.3),"25% to 30%",AND(P279&gt;0.3,P279&lt;=0.4),"30% to 40%",AND(P279&gt;0.4,P279&lt;=0.5),"40% to 50%",AND(P279&gt;0.5,P279&lt;=0.75),"50% to 75%",AND(P279&gt;0.75,P279&lt;=1),"75% to 100%")</f>
        <v>No Discount</v>
      </c>
      <c r="P279" s="10">
        <f>_xlfn.XLOOKUP($E279,'Raw Data'!$E:$E,'Raw Data'!P:P,"ERROR",0,1)</f>
        <v>0</v>
      </c>
      <c r="Q279" s="9">
        <f>_xlfn.XLOOKUP($E279,'Raw Data'!$E:$E,'Raw Data'!Q:Q,"ERROR",0,1)</f>
        <v>31.5</v>
      </c>
      <c r="R279" s="9" t="str">
        <f>_xlfn.XLOOKUP($E279,'Raw Data'!$E:$E,'Raw Data'!R:R,"ERROR",0,1)</f>
        <v>oz</v>
      </c>
      <c r="S279" s="5" t="str">
        <f t="array" ref="S279">_xlfn.IFS(AND(T279&gt;0,T279&lt;=0.05),"0 to 0.05",AND(T279&gt;0.05,T279&lt;=0.1),"0.05 to 0.1",AND(T279&gt;0.1,T279&lt;=0.2),"0.1 to 0.2",AND(T279&gt;0.2,T279&lt;=0.3),"0.2 to 0.3",AND(T279&gt;0.3,T279&lt;=0.4),"0.3 to 0.4",AND(T279&gt;0.4,T279&lt;=0.5),"0.4 to 0.5",AND(T279&gt;0.5,T279&lt;=0.75),"0.5 to 0.75",AND(T279&gt;0.75,T279&lt;=1),"0.75 to 1",AND(T279&gt;1,T279&lt;=2),"1 to 2",AND(T279&gt;2,T279&lt;=3),"2 to 3",AND(T279&gt;3,T279&lt;=4),"3 to 4",AND(T279&gt;4,T279&lt;=5),"4 to 5",AND(T279&gt;5,T279&lt;=10),"5 to 10",T279&gt;10,"10+")</f>
        <v>0.3 to 0.4</v>
      </c>
      <c r="T279" s="10">
        <f>_xlfn.XLOOKUP($E279,'Raw Data'!$E:$E,'Raw Data'!T:T,"ERROR",0,1)</f>
        <v>0.300604967497088</v>
      </c>
      <c r="U279" s="15" t="str">
        <f t="array" ref="U279">_xlfn.IFS(AND(V279&gt;0,V279&lt;=0.05),"0 to 0.05",AND(V279&gt;0.05,V279&lt;=0.1),"0.05 to 0.1",AND(V279&gt;0.1,V279&lt;=0.2),"0.1 to 0.2",AND(V279&gt;0.2,V279&lt;=0.3),"0.2 to 0.3",AND(V279&gt;0.3,V279&lt;=0.4),"0.3 to 0.4",AND(V279&gt;0.4,V279&lt;=0.5),"0.4 to 0.5",AND(V279&gt;0.5,V279&lt;=0.75),"0.5 to 0.75",AND(V279&gt;0.75,V279&lt;=1),"0.75 to 1",AND(V279&gt;1,V279&lt;=2),"1 to 2",AND(V279&gt;2,V279&lt;=3),"2 to 3",AND(V279&gt;3,V279&lt;=4),"3 to 4",AND(V279&gt;4,V279&lt;=5),"4 to 5",AND(V279&gt;5,V279&lt;=10),"5 to 10",V279&gt;10,"10+")</f>
        <v>0.05 to 0.1</v>
      </c>
      <c r="V279" s="10">
        <f>_xlfn.XLOOKUP($E279,'Raw Data'!$E:$E,'Raw Data'!V:V,"ERROR",0,1)</f>
        <v>0.0811633412242137</v>
      </c>
      <c r="W279" s="15" t="str">
        <f t="array" ref="W279">_xlfn.IFS(AND(X279&gt;0,X279&lt;=0.05),"0 to 0.05",AND(X279&gt;0.05,X279&lt;=0.1),"0.05 to 0.1",AND(X279&gt;0.1,X279&lt;=0.2),"0.1 to 0.2",AND(X279&gt;0.2,X279&lt;=0.3),"0.2 to 0.3",AND(X279&gt;0.3,X279&lt;=0.4),"0.3 to 0.4",AND(X279&gt;0.4,X279&lt;=0.5),"0.4 to 0.5",AND(X279&gt;0.5,X279&lt;=0.75),"0.5 to 0.75",AND(X279&gt;0.75,X279&lt;=1),"0.75 to 1",AND(X279&gt;1,X279&lt;=2),"1 to 2",AND(X279&gt;2,X279&lt;=3),"2 to 3",AND(X279&gt;3,X279&lt;=4),"3 to 4",AND(X279&gt;4,X279&lt;=5),"4 to 5",AND(X279&gt;5,X279&lt;=10),"5 to 10",X279&gt;10,"10+")</f>
        <v>0.05 to 0.1</v>
      </c>
      <c r="X279" s="16">
        <f t="shared" si="9"/>
        <v>0.0811633412242137</v>
      </c>
      <c r="Y279" s="5" t="str">
        <f t="array" ref="Y279">_xlfn.IFS(AND(Z279&gt;0,Z279&lt;=1),"0 to 1",AND(Z279&gt;1,Z279&lt;=2),"1 to 2",AND(Z279&gt;2,Z279&lt;=4),"2 to 4",AND(Z279&gt;4,Z279&lt;=6),"4 to 6",AND(Z279&gt;6,Z279&lt;=8),"6 to 8",AND(Z279&gt;8,Z279&lt;=10),"8 to 10",AND(Z279&gt;10,Z279&lt;=15),"10 to 15",AND(Z279&gt;15,Z279&lt;=20),"15 to 20",AND(Z279&gt;20,Z279&lt;=25),"20 to 25",AND(Z279&gt;25,Z279&lt;=30),"25 to 30",AND(Z279&gt;30,Z279&lt;=40),"30 to 40",AND(Z279&gt;40,Z279&lt;=50),"40 to 50",Z279&gt;50,"50+")</f>
        <v>30 to 40</v>
      </c>
      <c r="Z279" s="9">
        <f>_xlfn.XLOOKUP($E279,'Raw Data'!$E:$E,'Raw Data'!Z:Z,"ERROR",0,1)</f>
        <v>31.5</v>
      </c>
      <c r="AA279" s="9" t="str">
        <f>_xlfn.XLOOKUP($E279,'Raw Data'!$E:$E,'Raw Data'!AA:AA,"ERROR",0,1)</f>
        <v>oz</v>
      </c>
    </row>
    <row r="280" hidden="1" spans="1:27">
      <c r="A280" s="5" t="str">
        <f>_xlfn.XLOOKUP($E280,'Raw Data'!$E:$E,'Raw Data'!A:A,"ERROR",0,1)</f>
        <v>AE</v>
      </c>
      <c r="B280" s="5" t="str">
        <f>_xlfn.XLOOKUP($E280,'Raw Data'!$E:$E,'Raw Data'!B:B,"ERROR",0,1)</f>
        <v>Hair Mousses</v>
      </c>
      <c r="C280" s="5" t="str">
        <f>_xlfn.XLOOKUP($E280,'Raw Data'!$E:$E,'Raw Data'!C:C,"ERROR",0,1)</f>
        <v>osis</v>
      </c>
      <c r="D280" s="5" t="str">
        <f>_xlfn.XLOOKUP($E280,'Raw Data'!$E:$E,'Raw Data'!D:D,"ERROR",0,1)</f>
        <v>www.amazon.ae/dp/B07116PWV3</v>
      </c>
      <c r="E280" s="5" t="s">
        <v>479</v>
      </c>
      <c r="F280" s="9" t="str">
        <f>_xlfn.XLOOKUP($E280,'Raw Data'!$E:$E,'Raw Data'!F:F,"ERROR",0,1)</f>
        <v>OSiS+ GRIP Extreme Hold Mousse, 7 Ounce (Pack of 3)</v>
      </c>
      <c r="G280" s="10">
        <f>_xlfn.XLOOKUP($E280,'Raw Data'!$E:$E,'Raw Data'!G:G,"ERROR",0,1)</f>
        <v>0</v>
      </c>
      <c r="H280" s="9">
        <f>_xlfn.XLOOKUP($E280,'Raw Data'!$E:$E,'Raw Data'!H:H,"ERROR",0,1)</f>
        <v>0</v>
      </c>
      <c r="I280" s="9">
        <f>_xlfn.XLOOKUP($E280,'Raw Data'!$E:$E,'Raw Data'!I:I,"ERROR",0,1)</f>
        <v>0</v>
      </c>
      <c r="J280" s="9" t="str">
        <f>_xlfn.XLOOKUP($E280,'Raw Data'!$E:$E,'Raw Data'!J:J,"ERROR",0,1)</f>
        <v>No</v>
      </c>
      <c r="K280" s="14" t="str">
        <f t="array" ref="K280">_xlfn.IFS(AND(L280&gt;0,L280&lt;=5),"0 to 5",AND(L280&gt;5,L280&lt;=10),"5 to 10",AND(L280&gt;10,L280&lt;=15),"10 to 15",AND(L280&gt;15,L280&lt;=20),"15 to 20",AND(L280&gt;20,L280&lt;=30),"20 to 30",AND(L280&gt;30,L280&lt;=40),"30 to 40",AND(L280&gt;40,L280&lt;=50),"40 to 50",AND(L280&gt;50,L280&lt;=75),"50 to 75",AND(L280&gt;75,L280&lt;=100),"75 to 100",AND(L280&gt;100,L280&lt;=150),"100 to 150",AND(L280&gt;150,L280&lt;=200),"150 to 200",AND(L280&gt;200,L280&lt;=250),"200 to 250",AND(L280&gt;250,L280&lt;=300),"250 to 300",AND(L280&gt;300,L280&lt;=400),"300 to 400",AND(L280&gt;400,L280&lt;=500),"400 to 500",L280&gt;500,"500+")</f>
        <v>150 to 200</v>
      </c>
      <c r="L280" s="9">
        <f>_xlfn.XLOOKUP($E280,'Raw Data'!$E:$E,'Raw Data'!L:L,"ERROR",0,1)</f>
        <v>182.38</v>
      </c>
      <c r="M280" s="14" t="str">
        <f t="array" ref="M280">_xlfn.IFS(AND(N280&gt;0,N280&lt;=5),"0 to 5",AND(N280&gt;5,N280&lt;=10),"5 to 10",AND(N280&gt;10,N280&lt;=15),"10 to 15",AND(N280&gt;15,N280&lt;=20),"15 to 20",AND(N280&gt;20,N280&lt;=30),"20 to 30",AND(N280&gt;30,N280&lt;=40),"30 to 40",AND(N280&gt;40,N280&lt;=50),"40 to 50",AND(N280&gt;50,N280&lt;=75),"50 to 75",AND(N280&gt;75,N280&lt;=100),"75 to 100",AND(N280&gt;100,N280&lt;=150),"100 to 150",AND(N280&gt;150,N280&lt;=200),"150 to 200",AND(N280&gt;200,N280&lt;=250),"200 to 250",AND(N280&gt;250,N280&lt;=300),"250 to 300",AND(N280&gt;300,N280&lt;=400),"300 to 400",AND(N280&gt;400,N280&lt;=500),"400 to 500",N280&gt;500,"500+")</f>
        <v>150 to 200</v>
      </c>
      <c r="N280" s="9">
        <f>_xlfn.XLOOKUP($E280,'Raw Data'!$E:$E,'Raw Data'!N:N,"ERROR",0,1)</f>
        <v>184</v>
      </c>
      <c r="O280" s="14" t="str">
        <f t="array" ref="O280">_xlfn.IFS(P280=0,"No Discount",AND(P280&gt;0,P280&lt;=0.02),"0% to 2%",AND(P280&gt;0.02,P280&lt;=0.04),"2% to 4%",AND(P280&gt;0.04,P280&lt;=0.06),"4% to 6%",AND(P280&gt;0.06,P280&lt;=0.08),"6% to 8%",AND(P280&gt;0.08,P280&lt;=0.1),"8% to 10%",AND(P280&gt;0.1,P280&lt;=0.15),"10% to 15%",AND(P280&gt;0.15,P280&lt;=0.2),"15% to 20%",AND(P280&gt;0.2,P280&lt;=0.25),"20% to 25%",AND(P280&gt;0.25,P280&lt;=0.3),"25% to 30%",AND(P280&gt;0.3,P280&lt;=0.4),"30% to 40%",AND(P280&gt;0.4,P280&lt;=0.5),"40% to 50%",AND(P280&gt;0.5,P280&lt;=0.75),"50% to 75%",AND(P280&gt;0.75,P280&lt;=1),"75% to 100%")</f>
        <v>0% to 2%</v>
      </c>
      <c r="P280" s="10">
        <f>_xlfn.XLOOKUP($E280,'Raw Data'!$E:$E,'Raw Data'!P:P,"ERROR",0,1)</f>
        <v>0.00880434782608698</v>
      </c>
      <c r="Q280" s="9">
        <f>_xlfn.XLOOKUP($E280,'Raw Data'!$E:$E,'Raw Data'!Q:Q,"ERROR",0,1)</f>
        <v>21</v>
      </c>
      <c r="R280" s="9" t="str">
        <f>_xlfn.XLOOKUP($E280,'Raw Data'!$E:$E,'Raw Data'!R:R,"ERROR",0,1)</f>
        <v>oz</v>
      </c>
      <c r="S280" s="5" t="str">
        <f t="array" ref="S280">_xlfn.IFS(AND(T280&gt;0,T280&lt;=0.05),"0 to 0.05",AND(T280&gt;0.05,T280&lt;=0.1),"0.05 to 0.1",AND(T280&gt;0.1,T280&lt;=0.2),"0.1 to 0.2",AND(T280&gt;0.2,T280&lt;=0.3),"0.2 to 0.3",AND(T280&gt;0.3,T280&lt;=0.4),"0.3 to 0.4",AND(T280&gt;0.4,T280&lt;=0.5),"0.4 to 0.5",AND(T280&gt;0.5,T280&lt;=0.75),"0.5 to 0.75",AND(T280&gt;0.75,T280&lt;=1),"0.75 to 1",AND(T280&gt;1,T280&lt;=2),"1 to 2",AND(T280&gt;2,T280&lt;=3),"2 to 3",AND(T280&gt;3,T280&lt;=4),"3 to 4",AND(T280&gt;4,T280&lt;=5),"4 to 5",AND(T280&gt;5,T280&lt;=10),"5 to 10",T280&gt;10,"10+")</f>
        <v>0.2 to 0.3</v>
      </c>
      <c r="T280" s="10">
        <f>_xlfn.XLOOKUP($E280,'Raw Data'!$E:$E,'Raw Data'!T:T,"ERROR",0,1)</f>
        <v>0.293701789136351</v>
      </c>
      <c r="U280" s="15" t="str">
        <f t="array" ref="U280">_xlfn.IFS(AND(V280&gt;0,V280&lt;=0.05),"0 to 0.05",AND(V280&gt;0.05,V280&lt;=0.1),"0.05 to 0.1",AND(V280&gt;0.1,V280&lt;=0.2),"0.1 to 0.2",AND(V280&gt;0.2,V280&lt;=0.3),"0.2 to 0.3",AND(V280&gt;0.3,V280&lt;=0.4),"0.3 to 0.4",AND(V280&gt;0.4,V280&lt;=0.5),"0.4 to 0.5",AND(V280&gt;0.5,V280&lt;=0.75),"0.5 to 0.75",AND(V280&gt;0.75,V280&lt;=1),"0.75 to 1",AND(V280&gt;1,V280&lt;=2),"1 to 2",AND(V280&gt;2,V280&lt;=3),"2 to 3",AND(V280&gt;3,V280&lt;=4),"3 to 4",AND(V280&gt;4,V280&lt;=5),"4 to 5",AND(V280&gt;5,V280&lt;=10),"5 to 10",V280&gt;10,"10+")</f>
        <v>0.05 to 0.1</v>
      </c>
      <c r="V280" s="10">
        <f>_xlfn.XLOOKUP($E280,'Raw Data'!$E:$E,'Raw Data'!V:V,"ERROR",0,1)</f>
        <v>0.0800038649210107</v>
      </c>
      <c r="W280" s="15" t="str">
        <f t="array" ref="W280">_xlfn.IFS(AND(X280&gt;0,X280&lt;=0.05),"0 to 0.05",AND(X280&gt;0.05,X280&lt;=0.1),"0.05 to 0.1",AND(X280&gt;0.1,X280&lt;=0.2),"0.1 to 0.2",AND(X280&gt;0.2,X280&lt;=0.3),"0.2 to 0.3",AND(X280&gt;0.3,X280&lt;=0.4),"0.3 to 0.4",AND(X280&gt;0.4,X280&lt;=0.5),"0.4 to 0.5",AND(X280&gt;0.5,X280&lt;=0.75),"0.5 to 0.75",AND(X280&gt;0.75,X280&lt;=1),"0.75 to 1",AND(X280&gt;1,X280&lt;=2),"1 to 2",AND(X280&gt;2,X280&lt;=3),"2 to 3",AND(X280&gt;3,X280&lt;=4),"3 to 4",AND(X280&gt;4,X280&lt;=5),"4 to 5",AND(X280&gt;5,X280&lt;=10),"5 to 10",X280&gt;10,"10+")</f>
        <v>0.05 to 0.1</v>
      </c>
      <c r="X280" s="16">
        <f t="shared" si="9"/>
        <v>0.0792994830668148</v>
      </c>
      <c r="Y280" s="5" t="str">
        <f t="array" ref="Y280">_xlfn.IFS(AND(Z280&gt;0,Z280&lt;=1),"0 to 1",AND(Z280&gt;1,Z280&lt;=2),"1 to 2",AND(Z280&gt;2,Z280&lt;=4),"2 to 4",AND(Z280&gt;4,Z280&lt;=6),"4 to 6",AND(Z280&gt;6,Z280&lt;=8),"6 to 8",AND(Z280&gt;8,Z280&lt;=10),"8 to 10",AND(Z280&gt;10,Z280&lt;=15),"10 to 15",AND(Z280&gt;15,Z280&lt;=20),"15 to 20",AND(Z280&gt;20,Z280&lt;=25),"20 to 25",AND(Z280&gt;25,Z280&lt;=30),"25 to 30",AND(Z280&gt;30,Z280&lt;=40),"30 to 40",AND(Z280&gt;40,Z280&lt;=50),"40 to 50",Z280&gt;50,"50+")</f>
        <v>20 to 25</v>
      </c>
      <c r="Z280" s="9">
        <f>_xlfn.XLOOKUP($E280,'Raw Data'!$E:$E,'Raw Data'!Z:Z,"ERROR",0,1)</f>
        <v>21</v>
      </c>
      <c r="AA280" s="9" t="str">
        <f>_xlfn.XLOOKUP($E280,'Raw Data'!$E:$E,'Raw Data'!AA:AA,"ERROR",0,1)</f>
        <v>oz</v>
      </c>
    </row>
    <row r="281" hidden="1" spans="1:27">
      <c r="A281" s="5" t="str">
        <f>_xlfn.XLOOKUP($E281,'Raw Data'!$E:$E,'Raw Data'!A:A,"ERROR",0,1)</f>
        <v>AE</v>
      </c>
      <c r="B281" s="5" t="str">
        <f>_xlfn.XLOOKUP($E281,'Raw Data'!$E:$E,'Raw Data'!B:B,"ERROR",0,1)</f>
        <v>Hair Mousses</v>
      </c>
      <c r="C281" s="5" t="str">
        <f>_xlfn.XLOOKUP($E281,'Raw Data'!$E:$E,'Raw Data'!C:C,"ERROR",0,1)</f>
        <v>Tresemme</v>
      </c>
      <c r="D281" s="5" t="str">
        <f>_xlfn.XLOOKUP($E281,'Raw Data'!$E:$E,'Raw Data'!D:D,"ERROR",0,1)</f>
        <v>www.amazon.ae/dp/B00MLKC4SI</v>
      </c>
      <c r="E281" s="5" t="s">
        <v>480</v>
      </c>
      <c r="F281" s="9" t="str">
        <f>_xlfn.XLOOKUP($E281,'Raw Data'!$E:$E,'Raw Data'!F:F,"ERROR",0,1)</f>
        <v>Tresemme   Mousse  Extra Firm Control, 15 Ounce</v>
      </c>
      <c r="G281" s="10">
        <f>_xlfn.XLOOKUP($E281,'Raw Data'!$E:$E,'Raw Data'!G:G,"ERROR",0,1)</f>
        <v>0</v>
      </c>
      <c r="H281" s="9">
        <f>_xlfn.XLOOKUP($E281,'Raw Data'!$E:$E,'Raw Data'!H:H,"ERROR",0,1)</f>
        <v>0</v>
      </c>
      <c r="I281" s="9">
        <f>_xlfn.XLOOKUP($E281,'Raw Data'!$E:$E,'Raw Data'!I:I,"ERROR",0,1)</f>
        <v>0</v>
      </c>
      <c r="J281" s="9" t="str">
        <f>_xlfn.XLOOKUP($E281,'Raw Data'!$E:$E,'Raw Data'!J:J,"ERROR",0,1)</f>
        <v>No</v>
      </c>
      <c r="K281" s="14" t="str">
        <f t="array" ref="K281">_xlfn.IFS(AND(L281&gt;0,L281&lt;=5),"0 to 5",AND(L281&gt;5,L281&lt;=10),"5 to 10",AND(L281&gt;10,L281&lt;=15),"10 to 15",AND(L281&gt;15,L281&lt;=20),"15 to 20",AND(L281&gt;20,L281&lt;=30),"20 to 30",AND(L281&gt;30,L281&lt;=40),"30 to 40",AND(L281&gt;40,L281&lt;=50),"40 to 50",AND(L281&gt;50,L281&lt;=75),"50 to 75",AND(L281&gt;75,L281&lt;=100),"75 to 100",AND(L281&gt;100,L281&lt;=150),"100 to 150",AND(L281&gt;150,L281&lt;=200),"150 to 200",AND(L281&gt;200,L281&lt;=250),"200 to 250",AND(L281&gt;250,L281&lt;=300),"250 to 300",AND(L281&gt;300,L281&lt;=400),"300 to 400",AND(L281&gt;400,L281&lt;=500),"400 to 500",L281&gt;500,"500+")</f>
        <v>150 to 200</v>
      </c>
      <c r="L281" s="9">
        <f>_xlfn.XLOOKUP($E281,'Raw Data'!$E:$E,'Raw Data'!L:L,"ERROR",0,1)</f>
        <v>172.07</v>
      </c>
      <c r="M281" s="14" t="str">
        <f t="array" ref="M281">_xlfn.IFS(AND(N281&gt;0,N281&lt;=5),"0 to 5",AND(N281&gt;5,N281&lt;=10),"5 to 10",AND(N281&gt;10,N281&lt;=15),"10 to 15",AND(N281&gt;15,N281&lt;=20),"15 to 20",AND(N281&gt;20,N281&lt;=30),"20 to 30",AND(N281&gt;30,N281&lt;=40),"30 to 40",AND(N281&gt;40,N281&lt;=50),"40 to 50",AND(N281&gt;50,N281&lt;=75),"50 to 75",AND(N281&gt;75,N281&lt;=100),"75 to 100",AND(N281&gt;100,N281&lt;=150),"100 to 150",AND(N281&gt;150,N281&lt;=200),"150 to 200",AND(N281&gt;200,N281&lt;=250),"200 to 250",AND(N281&gt;250,N281&lt;=300),"250 to 300",AND(N281&gt;300,N281&lt;=400),"300 to 400",AND(N281&gt;400,N281&lt;=500),"400 to 500",N281&gt;500,"500+")</f>
        <v>150 to 200</v>
      </c>
      <c r="N281" s="9">
        <f>_xlfn.XLOOKUP($E281,'Raw Data'!$E:$E,'Raw Data'!N:N,"ERROR",0,1)</f>
        <v>172.07</v>
      </c>
      <c r="O281" s="14" t="str">
        <f t="array" ref="O281">_xlfn.IFS(P281=0,"No Discount",AND(P281&gt;0,P281&lt;=0.02),"0% to 2%",AND(P281&gt;0.02,P281&lt;=0.04),"2% to 4%",AND(P281&gt;0.04,P281&lt;=0.06),"4% to 6%",AND(P281&gt;0.06,P281&lt;=0.08),"6% to 8%",AND(P281&gt;0.08,P281&lt;=0.1),"8% to 10%",AND(P281&gt;0.1,P281&lt;=0.15),"10% to 15%",AND(P281&gt;0.15,P281&lt;=0.2),"15% to 20%",AND(P281&gt;0.2,P281&lt;=0.25),"20% to 25%",AND(P281&gt;0.25,P281&lt;=0.3),"25% to 30%",AND(P281&gt;0.3,P281&lt;=0.4),"30% to 40%",AND(P281&gt;0.4,P281&lt;=0.5),"40% to 50%",AND(P281&gt;0.5,P281&lt;=0.75),"50% to 75%",AND(P281&gt;0.75,P281&lt;=1),"75% to 100%")</f>
        <v>No Discount</v>
      </c>
      <c r="P281" s="10">
        <f>_xlfn.XLOOKUP($E281,'Raw Data'!$E:$E,'Raw Data'!P:P,"ERROR",0,1)</f>
        <v>0</v>
      </c>
      <c r="Q281" s="9">
        <f>_xlfn.XLOOKUP($E281,'Raw Data'!$E:$E,'Raw Data'!Q:Q,"ERROR",0,1)</f>
        <v>15</v>
      </c>
      <c r="R281" s="9" t="str">
        <f>_xlfn.XLOOKUP($E281,'Raw Data'!$E:$E,'Raw Data'!R:R,"ERROR",0,1)</f>
        <v>oz</v>
      </c>
      <c r="S281" s="5" t="str">
        <f t="array" ref="S281">_xlfn.IFS(AND(T281&gt;0,T281&lt;=0.05),"0 to 0.05",AND(T281&gt;0.05,T281&lt;=0.1),"0.05 to 0.1",AND(T281&gt;0.1,T281&lt;=0.2),"0.1 to 0.2",AND(T281&gt;0.2,T281&lt;=0.3),"0.2 to 0.3",AND(T281&gt;0.3,T281&lt;=0.4),"0.3 to 0.4",AND(T281&gt;0.4,T281&lt;=0.5),"0.4 to 0.5",AND(T281&gt;0.5,T281&lt;=0.75),"0.5 to 0.75",AND(T281&gt;0.75,T281&lt;=1),"0.75 to 1",AND(T281&gt;1,T281&lt;=2),"1 to 2",AND(T281&gt;2,T281&lt;=3),"2 to 3",AND(T281&gt;3,T281&lt;=4),"3 to 4",AND(T281&gt;4,T281&lt;=5),"4 to 5",AND(T281&gt;5,T281&lt;=10),"5 to 10",T281&gt;10,"10+")</f>
        <v>0.3 to 0.4</v>
      </c>
      <c r="T281" s="10">
        <f>_xlfn.XLOOKUP($E281,'Raw Data'!$E:$E,'Raw Data'!T:T,"ERROR",0,1)</f>
        <v>0.387938225679179</v>
      </c>
      <c r="U281" s="15" t="str">
        <f t="array" ref="U281">_xlfn.IFS(AND(V281&gt;0,V281&lt;=0.05),"0 to 0.05",AND(V281&gt;0.05,V281&lt;=0.1),"0.05 to 0.1",AND(V281&gt;0.1,V281&lt;=0.2),"0.1 to 0.2",AND(V281&gt;0.2,V281&lt;=0.3),"0.2 to 0.3",AND(V281&gt;0.3,V281&lt;=0.4),"0.3 to 0.4",AND(V281&gt;0.4,V281&lt;=0.5),"0.4 to 0.5",AND(V281&gt;0.5,V281&lt;=0.75),"0.5 to 0.75",AND(V281&gt;0.75,V281&lt;=1),"0.75 to 1",AND(V281&gt;1,V281&lt;=2),"1 to 2",AND(V281&gt;2,V281&lt;=3),"2 to 3",AND(V281&gt;3,V281&lt;=4),"3 to 4",AND(V281&gt;4,V281&lt;=5),"4 to 5",AND(V281&gt;5,V281&lt;=10),"5 to 10",V281&gt;10,"10+")</f>
        <v>0.1 to 0.2</v>
      </c>
      <c r="V281" s="10">
        <f>_xlfn.XLOOKUP($E281,'Raw Data'!$E:$E,'Raw Data'!V:V,"ERROR",0,1)</f>
        <v>0.104743320933378</v>
      </c>
      <c r="W281" s="15" t="str">
        <f t="array" ref="W281">_xlfn.IFS(AND(X281&gt;0,X281&lt;=0.05),"0 to 0.05",AND(X281&gt;0.05,X281&lt;=0.1),"0.05 to 0.1",AND(X281&gt;0.1,X281&lt;=0.2),"0.1 to 0.2",AND(X281&gt;0.2,X281&lt;=0.3),"0.2 to 0.3",AND(X281&gt;0.3,X281&lt;=0.4),"0.3 to 0.4",AND(X281&gt;0.4,X281&lt;=0.5),"0.4 to 0.5",AND(X281&gt;0.5,X281&lt;=0.75),"0.5 to 0.75",AND(X281&gt;0.75,X281&lt;=1),"0.75 to 1",AND(X281&gt;1,X281&lt;=2),"1 to 2",AND(X281&gt;2,X281&lt;=3),"2 to 3",AND(X281&gt;3,X281&lt;=4),"3 to 4",AND(X281&gt;4,X281&lt;=5),"4 to 5",AND(X281&gt;5,X281&lt;=10),"5 to 10",X281&gt;10,"10+")</f>
        <v>0.1 to 0.2</v>
      </c>
      <c r="X281" s="16">
        <f t="shared" si="9"/>
        <v>0.104743320933378</v>
      </c>
      <c r="Y281" s="5" t="str">
        <f t="array" ref="Y281">_xlfn.IFS(AND(Z281&gt;0,Z281&lt;=1),"0 to 1",AND(Z281&gt;1,Z281&lt;=2),"1 to 2",AND(Z281&gt;2,Z281&lt;=4),"2 to 4",AND(Z281&gt;4,Z281&lt;=6),"4 to 6",AND(Z281&gt;6,Z281&lt;=8),"6 to 8",AND(Z281&gt;8,Z281&lt;=10),"8 to 10",AND(Z281&gt;10,Z281&lt;=15),"10 to 15",AND(Z281&gt;15,Z281&lt;=20),"15 to 20",AND(Z281&gt;20,Z281&lt;=25),"20 to 25",AND(Z281&gt;25,Z281&lt;=30),"25 to 30",AND(Z281&gt;30,Z281&lt;=40),"30 to 40",AND(Z281&gt;40,Z281&lt;=50),"40 to 50",Z281&gt;50,"50+")</f>
        <v>10 to 15</v>
      </c>
      <c r="Z281" s="9">
        <f>_xlfn.XLOOKUP($E281,'Raw Data'!$E:$E,'Raw Data'!Z:Z,"ERROR",0,1)</f>
        <v>15</v>
      </c>
      <c r="AA281" s="9" t="str">
        <f>_xlfn.XLOOKUP($E281,'Raw Data'!$E:$E,'Raw Data'!AA:AA,"ERROR",0,1)</f>
        <v>oz</v>
      </c>
    </row>
    <row r="282" hidden="1" spans="1:27">
      <c r="A282" s="5" t="str">
        <f>_xlfn.XLOOKUP($E282,'Raw Data'!$E:$E,'Raw Data'!A:A,"ERROR",0,1)</f>
        <v>AE</v>
      </c>
      <c r="B282" s="5" t="str">
        <f>_xlfn.XLOOKUP($E282,'Raw Data'!$E:$E,'Raw Data'!B:B,"ERROR",0,1)</f>
        <v>Hair Mousses</v>
      </c>
      <c r="C282" s="5" t="str">
        <f>_xlfn.XLOOKUP($E282,'Raw Data'!$E:$E,'Raw Data'!C:C,"ERROR",0,1)</f>
        <v>SHEA MOISTURE</v>
      </c>
      <c r="D282" s="5" t="str">
        <f>_xlfn.XLOOKUP($E282,'Raw Data'!$E:$E,'Raw Data'!D:D,"ERROR",0,1)</f>
        <v>www.amazon.ae/dp/B01CTBEJA4</v>
      </c>
      <c r="E282" s="5" t="s">
        <v>481</v>
      </c>
      <c r="F282" s="9" t="str">
        <f>_xlfn.XLOOKUP($E282,'Raw Data'!$E:$E,'Raw Data'!F:F,"ERROR",0,1)</f>
        <v>Shea Moisture Coconut &amp; Hibiscus Curl Mousse 7.5 Ounce (221ml) (3 Pack)</v>
      </c>
      <c r="G282" s="10">
        <f>_xlfn.XLOOKUP($E282,'Raw Data'!$E:$E,'Raw Data'!G:G,"ERROR",0,1)</f>
        <v>0</v>
      </c>
      <c r="H282" s="9">
        <f>_xlfn.XLOOKUP($E282,'Raw Data'!$E:$E,'Raw Data'!H:H,"ERROR",0,1)</f>
        <v>0</v>
      </c>
      <c r="I282" s="9">
        <f>_xlfn.XLOOKUP($E282,'Raw Data'!$E:$E,'Raw Data'!I:I,"ERROR",0,1)</f>
        <v>0</v>
      </c>
      <c r="J282" s="9" t="str">
        <f>_xlfn.XLOOKUP($E282,'Raw Data'!$E:$E,'Raw Data'!J:J,"ERROR",0,1)</f>
        <v>No</v>
      </c>
      <c r="K282" s="14" t="str">
        <f t="array" ref="K282">_xlfn.IFS(AND(L282&gt;0,L282&lt;=5),"0 to 5",AND(L282&gt;5,L282&lt;=10),"5 to 10",AND(L282&gt;10,L282&lt;=15),"10 to 15",AND(L282&gt;15,L282&lt;=20),"15 to 20",AND(L282&gt;20,L282&lt;=30),"20 to 30",AND(L282&gt;30,L282&lt;=40),"30 to 40",AND(L282&gt;40,L282&lt;=50),"40 to 50",AND(L282&gt;50,L282&lt;=75),"50 to 75",AND(L282&gt;75,L282&lt;=100),"75 to 100",AND(L282&gt;100,L282&lt;=150),"100 to 150",AND(L282&gt;150,L282&lt;=200),"150 to 200",AND(L282&gt;200,L282&lt;=250),"200 to 250",AND(L282&gt;250,L282&lt;=300),"250 to 300",AND(L282&gt;300,L282&lt;=400),"300 to 400",AND(L282&gt;400,L282&lt;=500),"400 to 500",L282&gt;500,"500+")</f>
        <v>100 to 150</v>
      </c>
      <c r="L282" s="9">
        <f>_xlfn.XLOOKUP($E282,'Raw Data'!$E:$E,'Raw Data'!L:L,"ERROR",0,1)</f>
        <v>135.8</v>
      </c>
      <c r="M282" s="14" t="str">
        <f t="array" ref="M282">_xlfn.IFS(AND(N282&gt;0,N282&lt;=5),"0 to 5",AND(N282&gt;5,N282&lt;=10),"5 to 10",AND(N282&gt;10,N282&lt;=15),"10 to 15",AND(N282&gt;15,N282&lt;=20),"15 to 20",AND(N282&gt;20,N282&lt;=30),"20 to 30",AND(N282&gt;30,N282&lt;=40),"30 to 40",AND(N282&gt;40,N282&lt;=50),"40 to 50",AND(N282&gt;50,N282&lt;=75),"50 to 75",AND(N282&gt;75,N282&lt;=100),"75 to 100",AND(N282&gt;100,N282&lt;=150),"100 to 150",AND(N282&gt;150,N282&lt;=200),"150 to 200",AND(N282&gt;200,N282&lt;=250),"200 to 250",AND(N282&gt;250,N282&lt;=300),"250 to 300",AND(N282&gt;300,N282&lt;=400),"300 to 400",AND(N282&gt;400,N282&lt;=500),"400 to 500",N282&gt;500,"500+")</f>
        <v>100 to 150</v>
      </c>
      <c r="N282" s="9">
        <f>_xlfn.XLOOKUP($E282,'Raw Data'!$E:$E,'Raw Data'!N:N,"ERROR",0,1)</f>
        <v>135.8</v>
      </c>
      <c r="O282" s="14" t="str">
        <f t="array" ref="O282">_xlfn.IFS(P282=0,"No Discount",AND(P282&gt;0,P282&lt;=0.02),"0% to 2%",AND(P282&gt;0.02,P282&lt;=0.04),"2% to 4%",AND(P282&gt;0.04,P282&lt;=0.06),"4% to 6%",AND(P282&gt;0.06,P282&lt;=0.08),"6% to 8%",AND(P282&gt;0.08,P282&lt;=0.1),"8% to 10%",AND(P282&gt;0.1,P282&lt;=0.15),"10% to 15%",AND(P282&gt;0.15,P282&lt;=0.2),"15% to 20%",AND(P282&gt;0.2,P282&lt;=0.25),"20% to 25%",AND(P282&gt;0.25,P282&lt;=0.3),"25% to 30%",AND(P282&gt;0.3,P282&lt;=0.4),"30% to 40%",AND(P282&gt;0.4,P282&lt;=0.5),"40% to 50%",AND(P282&gt;0.5,P282&lt;=0.75),"50% to 75%",AND(P282&gt;0.75,P282&lt;=1),"75% to 100%")</f>
        <v>No Discount</v>
      </c>
      <c r="P282" s="10">
        <f>_xlfn.XLOOKUP($E282,'Raw Data'!$E:$E,'Raw Data'!P:P,"ERROR",0,1)</f>
        <v>0</v>
      </c>
      <c r="Q282" s="9">
        <f>_xlfn.XLOOKUP($E282,'Raw Data'!$E:$E,'Raw Data'!Q:Q,"ERROR",0,1)</f>
        <v>90</v>
      </c>
      <c r="R282" s="9" t="str">
        <f>_xlfn.XLOOKUP($E282,'Raw Data'!$E:$E,'Raw Data'!R:R,"ERROR",0,1)</f>
        <v>oz</v>
      </c>
      <c r="S282" s="5" t="str">
        <f t="array" ref="S282">_xlfn.IFS(AND(T282&gt;0,T282&lt;=0.05),"0 to 0.05",AND(T282&gt;0.05,T282&lt;=0.1),"0.05 to 0.1",AND(T282&gt;0.1,T282&lt;=0.2),"0.1 to 0.2",AND(T282&gt;0.2,T282&lt;=0.3),"0.2 to 0.3",AND(T282&gt;0.3,T282&lt;=0.4),"0.3 to 0.4",AND(T282&gt;0.4,T282&lt;=0.5),"0.4 to 0.5",AND(T282&gt;0.5,T282&lt;=0.75),"0.5 to 0.75",AND(T282&gt;0.75,T282&lt;=1),"0.75 to 1",AND(T282&gt;1,T282&lt;=2),"1 to 2",AND(T282&gt;2,T282&lt;=3),"2 to 3",AND(T282&gt;3,T282&lt;=4),"3 to 4",AND(T282&gt;4,T282&lt;=5),"4 to 5",AND(T282&gt;5,T282&lt;=10),"5 to 10",T282&gt;10,"10+")</f>
        <v>0.05 to 0.1</v>
      </c>
      <c r="T282" s="10">
        <f>_xlfn.XLOOKUP($E282,'Raw Data'!$E:$E,'Raw Data'!T:T,"ERROR",0,1)</f>
        <v>0.0510276932326307</v>
      </c>
      <c r="U282" s="15" t="str">
        <f t="array" ref="U282">_xlfn.IFS(AND(V282&gt;0,V282&lt;=0.05),"0 to 0.05",AND(V282&gt;0.05,V282&lt;=0.1),"0.05 to 0.1",AND(V282&gt;0.1,V282&lt;=0.2),"0.1 to 0.2",AND(V282&gt;0.2,V282&lt;=0.3),"0.2 to 0.3",AND(V282&gt;0.3,V282&lt;=0.4),"0.3 to 0.4",AND(V282&gt;0.4,V282&lt;=0.5),"0.4 to 0.5",AND(V282&gt;0.5,V282&lt;=0.75),"0.5 to 0.75",AND(V282&gt;0.75,V282&lt;=1),"0.75 to 1",AND(V282&gt;1,V282&lt;=2),"1 to 2",AND(V282&gt;2,V282&lt;=3),"2 to 3",AND(V282&gt;3,V282&lt;=4),"3 to 4",AND(V282&gt;4,V282&lt;=5),"4 to 5",AND(V282&gt;5,V282&lt;=10),"5 to 10",V282&gt;10,"10+")</f>
        <v>0 to 0.05</v>
      </c>
      <c r="V282" s="10">
        <f>_xlfn.XLOOKUP($E282,'Raw Data'!$E:$E,'Raw Data'!V:V,"ERROR",0,1)</f>
        <v>0.0137774771728103</v>
      </c>
      <c r="W282" s="15" t="str">
        <f t="array" ref="W282">_xlfn.IFS(AND(X282&gt;0,X282&lt;=0.05),"0 to 0.05",AND(X282&gt;0.05,X282&lt;=0.1),"0.05 to 0.1",AND(X282&gt;0.1,X282&lt;=0.2),"0.1 to 0.2",AND(X282&gt;0.2,X282&lt;=0.3),"0.2 to 0.3",AND(X282&gt;0.3,X282&lt;=0.4),"0.3 to 0.4",AND(X282&gt;0.4,X282&lt;=0.5),"0.4 to 0.5",AND(X282&gt;0.5,X282&lt;=0.75),"0.5 to 0.75",AND(X282&gt;0.75,X282&lt;=1),"0.75 to 1",AND(X282&gt;1,X282&lt;=2),"1 to 2",AND(X282&gt;2,X282&lt;=3),"2 to 3",AND(X282&gt;3,X282&lt;=4),"3 to 4",AND(X282&gt;4,X282&lt;=5),"4 to 5",AND(X282&gt;5,X282&lt;=10),"5 to 10",X282&gt;10,"10+")</f>
        <v>0 to 0.05</v>
      </c>
      <c r="X282" s="16">
        <f t="shared" si="9"/>
        <v>0.0137774771728103</v>
      </c>
      <c r="Y282" s="5" t="str">
        <f t="array" ref="Y282">_xlfn.IFS(AND(Z282&gt;0,Z282&lt;=1),"0 to 1",AND(Z282&gt;1,Z282&lt;=2),"1 to 2",AND(Z282&gt;2,Z282&lt;=4),"2 to 4",AND(Z282&gt;4,Z282&lt;=6),"4 to 6",AND(Z282&gt;6,Z282&lt;=8),"6 to 8",AND(Z282&gt;8,Z282&lt;=10),"8 to 10",AND(Z282&gt;10,Z282&lt;=15),"10 to 15",AND(Z282&gt;15,Z282&lt;=20),"15 to 20",AND(Z282&gt;20,Z282&lt;=25),"20 to 25",AND(Z282&gt;25,Z282&lt;=30),"25 to 30",AND(Z282&gt;30,Z282&lt;=40),"30 to 40",AND(Z282&gt;40,Z282&lt;=50),"40 to 50",Z282&gt;50,"50+")</f>
        <v>50+</v>
      </c>
      <c r="Z282" s="9">
        <f>_xlfn.XLOOKUP($E282,'Raw Data'!$E:$E,'Raw Data'!Z:Z,"ERROR",0,1)</f>
        <v>90</v>
      </c>
      <c r="AA282" s="9" t="str">
        <f>_xlfn.XLOOKUP($E282,'Raw Data'!$E:$E,'Raw Data'!AA:AA,"ERROR",0,1)</f>
        <v>oz</v>
      </c>
    </row>
    <row r="283" hidden="1" spans="1:27">
      <c r="A283" s="5" t="str">
        <f>_xlfn.XLOOKUP($E283,'Raw Data'!$E:$E,'Raw Data'!A:A,"ERROR",0,1)</f>
        <v>AE</v>
      </c>
      <c r="B283" s="5" t="str">
        <f>_xlfn.XLOOKUP($E283,'Raw Data'!$E:$E,'Raw Data'!B:B,"ERROR",0,1)</f>
        <v>Hair Mousses</v>
      </c>
      <c r="C283" s="5" t="str">
        <f>_xlfn.XLOOKUP($E283,'Raw Data'!$E:$E,'Raw Data'!C:C,"ERROR",0,1)</f>
        <v>Kristin Ess</v>
      </c>
      <c r="D283" s="5" t="str">
        <f>_xlfn.XLOOKUP($E283,'Raw Data'!$E:$E,'Raw Data'!D:D,"ERROR",0,1)</f>
        <v>www.amazon.ae/dp/B075RL4DLN</v>
      </c>
      <c r="E283" s="5" t="s">
        <v>482</v>
      </c>
      <c r="F283" s="9" t="str">
        <f>_xlfn.XLOOKUP($E283,'Raw Data'!$E:$E,'Raw Data'!F:F,"ERROR",0,1)</f>
        <v>Kristin Ess Hair Instant Lift Volumizing Mousse with Castor Oil - Boosts Volume + Thickens, Body Building, Lasting Hold, Non-Sticky, For Curly, Wavy + Straight Hair, 8.1 Oz (Pack of 1)</v>
      </c>
      <c r="G283" s="10">
        <f>_xlfn.XLOOKUP($E283,'Raw Data'!$E:$E,'Raw Data'!G:G,"ERROR",0,1)</f>
        <v>0</v>
      </c>
      <c r="H283" s="9">
        <f>_xlfn.XLOOKUP($E283,'Raw Data'!$E:$E,'Raw Data'!H:H,"ERROR",0,1)</f>
        <v>0</v>
      </c>
      <c r="I283" s="9">
        <f>_xlfn.XLOOKUP($E283,'Raw Data'!$E:$E,'Raw Data'!I:I,"ERROR",0,1)</f>
        <v>0</v>
      </c>
      <c r="J283" s="9" t="str">
        <f>_xlfn.XLOOKUP($E283,'Raw Data'!$E:$E,'Raw Data'!J:J,"ERROR",0,1)</f>
        <v>No</v>
      </c>
      <c r="K283" s="14" t="str">
        <f t="array" ref="K283">_xlfn.IFS(AND(L283&gt;0,L283&lt;=5),"0 to 5",AND(L283&gt;5,L283&lt;=10),"5 to 10",AND(L283&gt;10,L283&lt;=15),"10 to 15",AND(L283&gt;15,L283&lt;=20),"15 to 20",AND(L283&gt;20,L283&lt;=30),"20 to 30",AND(L283&gt;30,L283&lt;=40),"30 to 40",AND(L283&gt;40,L283&lt;=50),"40 to 50",AND(L283&gt;50,L283&lt;=75),"50 to 75",AND(L283&gt;75,L283&lt;=100),"75 to 100",AND(L283&gt;100,L283&lt;=150),"100 to 150",AND(L283&gt;150,L283&lt;=200),"150 to 200",AND(L283&gt;200,L283&lt;=250),"200 to 250",AND(L283&gt;250,L283&lt;=300),"250 to 300",AND(L283&gt;300,L283&lt;=400),"300 to 400",AND(L283&gt;400,L283&lt;=500),"400 to 500",L283&gt;500,"500+")</f>
        <v>100 to 150</v>
      </c>
      <c r="L283" s="9">
        <f>_xlfn.XLOOKUP($E283,'Raw Data'!$E:$E,'Raw Data'!L:L,"ERROR",0,1)</f>
        <v>110.77</v>
      </c>
      <c r="M283" s="14" t="str">
        <f t="array" ref="M283">_xlfn.IFS(AND(N283&gt;0,N283&lt;=5),"0 to 5",AND(N283&gt;5,N283&lt;=10),"5 to 10",AND(N283&gt;10,N283&lt;=15),"10 to 15",AND(N283&gt;15,N283&lt;=20),"15 to 20",AND(N283&gt;20,N283&lt;=30),"20 to 30",AND(N283&gt;30,N283&lt;=40),"30 to 40",AND(N283&gt;40,N283&lt;=50),"40 to 50",AND(N283&gt;50,N283&lt;=75),"50 to 75",AND(N283&gt;75,N283&lt;=100),"75 to 100",AND(N283&gt;100,N283&lt;=150),"100 to 150",AND(N283&gt;150,N283&lt;=200),"150 to 200",AND(N283&gt;200,N283&lt;=250),"200 to 250",AND(N283&gt;250,N283&lt;=300),"250 to 300",AND(N283&gt;300,N283&lt;=400),"300 to 400",AND(N283&gt;400,N283&lt;=500),"400 to 500",N283&gt;500,"500+")</f>
        <v>100 to 150</v>
      </c>
      <c r="N283" s="9">
        <f>_xlfn.XLOOKUP($E283,'Raw Data'!$E:$E,'Raw Data'!N:N,"ERROR",0,1)</f>
        <v>110.77</v>
      </c>
      <c r="O283" s="14" t="str">
        <f t="array" ref="O283">_xlfn.IFS(P283=0,"No Discount",AND(P283&gt;0,P283&lt;=0.02),"0% to 2%",AND(P283&gt;0.02,P283&lt;=0.04),"2% to 4%",AND(P283&gt;0.04,P283&lt;=0.06),"4% to 6%",AND(P283&gt;0.06,P283&lt;=0.08),"6% to 8%",AND(P283&gt;0.08,P283&lt;=0.1),"8% to 10%",AND(P283&gt;0.1,P283&lt;=0.15),"10% to 15%",AND(P283&gt;0.15,P283&lt;=0.2),"15% to 20%",AND(P283&gt;0.2,P283&lt;=0.25),"20% to 25%",AND(P283&gt;0.25,P283&lt;=0.3),"25% to 30%",AND(P283&gt;0.3,P283&lt;=0.4),"30% to 40%",AND(P283&gt;0.4,P283&lt;=0.5),"40% to 50%",AND(P283&gt;0.5,P283&lt;=0.75),"50% to 75%",AND(P283&gt;0.75,P283&lt;=1),"75% to 100%")</f>
        <v>No Discount</v>
      </c>
      <c r="P283" s="10">
        <f>_xlfn.XLOOKUP($E283,'Raw Data'!$E:$E,'Raw Data'!P:P,"ERROR",0,1)</f>
        <v>0</v>
      </c>
      <c r="Q283" s="9">
        <f>_xlfn.XLOOKUP($E283,'Raw Data'!$E:$E,'Raw Data'!Q:Q,"ERROR",0,1)</f>
        <v>8.1</v>
      </c>
      <c r="R283" s="9" t="str">
        <f>_xlfn.XLOOKUP($E283,'Raw Data'!$E:$E,'Raw Data'!R:R,"ERROR",0,1)</f>
        <v>oz</v>
      </c>
      <c r="S283" s="5" t="str">
        <f t="array" ref="S283">_xlfn.IFS(AND(T283&gt;0,T283&lt;=0.05),"0 to 0.05",AND(T283&gt;0.05,T283&lt;=0.1),"0.05 to 0.1",AND(T283&gt;0.1,T283&lt;=0.2),"0.1 to 0.2",AND(T283&gt;0.2,T283&lt;=0.3),"0.2 to 0.3",AND(T283&gt;0.3,T283&lt;=0.4),"0.3 to 0.4",AND(T283&gt;0.4,T283&lt;=0.5),"0.4 to 0.5",AND(T283&gt;0.5,T283&lt;=0.75),"0.5 to 0.75",AND(T283&gt;0.75,T283&lt;=1),"0.75 to 1",AND(T283&gt;1,T283&lt;=2),"1 to 2",AND(T283&gt;2,T283&lt;=3),"2 to 3",AND(T283&gt;3,T283&lt;=4),"3 to 4",AND(T283&gt;4,T283&lt;=5),"4 to 5",AND(T283&gt;5,T283&lt;=10),"5 to 10",T283&gt;10,"10+")</f>
        <v>0.4 to 0.5</v>
      </c>
      <c r="T283" s="10">
        <f>_xlfn.XLOOKUP($E283,'Raw Data'!$E:$E,'Raw Data'!T:T,"ERROR",0,1)</f>
        <v>0.462472392356284</v>
      </c>
      <c r="U283" s="15" t="str">
        <f t="array" ref="U283">_xlfn.IFS(AND(V283&gt;0,V283&lt;=0.05),"0 to 0.05",AND(V283&gt;0.05,V283&lt;=0.1),"0.05 to 0.1",AND(V283&gt;0.1,V283&lt;=0.2),"0.1 to 0.2",AND(V283&gt;0.2,V283&lt;=0.3),"0.2 to 0.3",AND(V283&gt;0.3,V283&lt;=0.4),"0.3 to 0.4",AND(V283&gt;0.4,V283&lt;=0.5),"0.4 to 0.5",AND(V283&gt;0.5,V283&lt;=0.75),"0.5 to 0.75",AND(V283&gt;0.75,V283&lt;=1),"0.75 to 1",AND(V283&gt;1,V283&lt;=2),"1 to 2",AND(V283&gt;2,V283&lt;=3),"2 to 3",AND(V283&gt;3,V283&lt;=4),"3 to 4",AND(V283&gt;4,V283&lt;=5),"4 to 5",AND(V283&gt;5,V283&lt;=10),"5 to 10",V283&gt;10,"10+")</f>
        <v>0.1 to 0.2</v>
      </c>
      <c r="V283" s="10">
        <f>_xlfn.XLOOKUP($E283,'Raw Data'!$E:$E,'Raw Data'!V:V,"ERROR",0,1)</f>
        <v>0.124867545936197</v>
      </c>
      <c r="W283" s="15" t="str">
        <f t="array" ref="W283">_xlfn.IFS(AND(X283&gt;0,X283&lt;=0.05),"0 to 0.05",AND(X283&gt;0.05,X283&lt;=0.1),"0.05 to 0.1",AND(X283&gt;0.1,X283&lt;=0.2),"0.1 to 0.2",AND(X283&gt;0.2,X283&lt;=0.3),"0.2 to 0.3",AND(X283&gt;0.3,X283&lt;=0.4),"0.3 to 0.4",AND(X283&gt;0.4,X283&lt;=0.5),"0.4 to 0.5",AND(X283&gt;0.5,X283&lt;=0.75),"0.5 to 0.75",AND(X283&gt;0.75,X283&lt;=1),"0.75 to 1",AND(X283&gt;1,X283&lt;=2),"1 to 2",AND(X283&gt;2,X283&lt;=3),"2 to 3",AND(X283&gt;3,X283&lt;=4),"3 to 4",AND(X283&gt;4,X283&lt;=5),"4 to 5",AND(X283&gt;5,X283&lt;=10),"5 to 10",X283&gt;10,"10+")</f>
        <v>0.1 to 0.2</v>
      </c>
      <c r="X283" s="16">
        <f t="shared" si="9"/>
        <v>0.124867545936197</v>
      </c>
      <c r="Y283" s="5" t="str">
        <f t="array" ref="Y283">_xlfn.IFS(AND(Z283&gt;0,Z283&lt;=1),"0 to 1",AND(Z283&gt;1,Z283&lt;=2),"1 to 2",AND(Z283&gt;2,Z283&lt;=4),"2 to 4",AND(Z283&gt;4,Z283&lt;=6),"4 to 6",AND(Z283&gt;6,Z283&lt;=8),"6 to 8",AND(Z283&gt;8,Z283&lt;=10),"8 to 10",AND(Z283&gt;10,Z283&lt;=15),"10 to 15",AND(Z283&gt;15,Z283&lt;=20),"15 to 20",AND(Z283&gt;20,Z283&lt;=25),"20 to 25",AND(Z283&gt;25,Z283&lt;=30),"25 to 30",AND(Z283&gt;30,Z283&lt;=40),"30 to 40",AND(Z283&gt;40,Z283&lt;=50),"40 to 50",Z283&gt;50,"50+")</f>
        <v>8 to 10</v>
      </c>
      <c r="Z283" s="9">
        <f>_xlfn.XLOOKUP($E283,'Raw Data'!$E:$E,'Raw Data'!Z:Z,"ERROR",0,1)</f>
        <v>8.1</v>
      </c>
      <c r="AA283" s="9" t="str">
        <f>_xlfn.XLOOKUP($E283,'Raw Data'!$E:$E,'Raw Data'!AA:AA,"ERROR",0,1)</f>
        <v>oz</v>
      </c>
    </row>
    <row r="284" hidden="1" spans="1:27">
      <c r="A284" s="5" t="str">
        <f>_xlfn.XLOOKUP($E284,'Raw Data'!$E:$E,'Raw Data'!A:A,"ERROR",0,1)</f>
        <v>AE</v>
      </c>
      <c r="B284" s="5" t="str">
        <f>_xlfn.XLOOKUP($E284,'Raw Data'!$E:$E,'Raw Data'!B:B,"ERROR",0,1)</f>
        <v>Hair Mousses</v>
      </c>
      <c r="C284" s="5" t="str">
        <f>_xlfn.XLOOKUP($E284,'Raw Data'!$E:$E,'Raw Data'!C:C,"ERROR",0,1)</f>
        <v>Mielle Organics</v>
      </c>
      <c r="D284" s="5" t="str">
        <f>_xlfn.XLOOKUP($E284,'Raw Data'!$E:$E,'Raw Data'!D:D,"ERROR",0,1)</f>
        <v>www.amazon.ae/dp/B071Z7YRHJ</v>
      </c>
      <c r="E284" s="5" t="s">
        <v>483</v>
      </c>
      <c r="F284" s="9" t="str">
        <f>_xlfn.XLOOKUP($E284,'Raw Data'!$E:$E,'Raw Data'!F:F,"ERROR",0,1)</f>
        <v>Mielle Brazilian Curly Cocktail Curl Cream &amp; Curl Mousse 8oz"Set"</v>
      </c>
      <c r="G284" s="10">
        <f>_xlfn.XLOOKUP($E284,'Raw Data'!$E:$E,'Raw Data'!G:G,"ERROR",0,1)</f>
        <v>0</v>
      </c>
      <c r="H284" s="9">
        <f>_xlfn.XLOOKUP($E284,'Raw Data'!$E:$E,'Raw Data'!H:H,"ERROR",0,1)</f>
        <v>0</v>
      </c>
      <c r="I284" s="9">
        <f>_xlfn.XLOOKUP($E284,'Raw Data'!$E:$E,'Raw Data'!I:I,"ERROR",0,1)</f>
        <v>0</v>
      </c>
      <c r="J284" s="9" t="str">
        <f>_xlfn.XLOOKUP($E284,'Raw Data'!$E:$E,'Raw Data'!J:J,"ERROR",0,1)</f>
        <v>No</v>
      </c>
      <c r="K284" s="14" t="str">
        <f t="array" ref="K284">_xlfn.IFS(AND(L284&gt;0,L284&lt;=5),"0 to 5",AND(L284&gt;5,L284&lt;=10),"5 to 10",AND(L284&gt;10,L284&lt;=15),"10 to 15",AND(L284&gt;15,L284&lt;=20),"15 to 20",AND(L284&gt;20,L284&lt;=30),"20 to 30",AND(L284&gt;30,L284&lt;=40),"30 to 40",AND(L284&gt;40,L284&lt;=50),"40 to 50",AND(L284&gt;50,L284&lt;=75),"50 to 75",AND(L284&gt;75,L284&lt;=100),"75 to 100",AND(L284&gt;100,L284&lt;=150),"100 to 150",AND(L284&gt;150,L284&lt;=200),"150 to 200",AND(L284&gt;200,L284&lt;=250),"200 to 250",AND(L284&gt;250,L284&lt;=300),"250 to 300",AND(L284&gt;300,L284&lt;=400),"300 to 400",AND(L284&gt;400,L284&lt;=500),"400 to 500",L284&gt;500,"500+")</f>
        <v>100 to 150</v>
      </c>
      <c r="L284" s="9">
        <f>_xlfn.XLOOKUP($E284,'Raw Data'!$E:$E,'Raw Data'!L:L,"ERROR",0,1)</f>
        <v>110</v>
      </c>
      <c r="M284" s="14" t="str">
        <f t="array" ref="M284">_xlfn.IFS(AND(N284&gt;0,N284&lt;=5),"0 to 5",AND(N284&gt;5,N284&lt;=10),"5 to 10",AND(N284&gt;10,N284&lt;=15),"10 to 15",AND(N284&gt;15,N284&lt;=20),"15 to 20",AND(N284&gt;20,N284&lt;=30),"20 to 30",AND(N284&gt;30,N284&lt;=40),"30 to 40",AND(N284&gt;40,N284&lt;=50),"40 to 50",AND(N284&gt;50,N284&lt;=75),"50 to 75",AND(N284&gt;75,N284&lt;=100),"75 to 100",AND(N284&gt;100,N284&lt;=150),"100 to 150",AND(N284&gt;150,N284&lt;=200),"150 to 200",AND(N284&gt;200,N284&lt;=250),"200 to 250",AND(N284&gt;250,N284&lt;=300),"250 to 300",AND(N284&gt;300,N284&lt;=400),"300 to 400",AND(N284&gt;400,N284&lt;=500),"400 to 500",N284&gt;500,"500+")</f>
        <v>100 to 150</v>
      </c>
      <c r="N284" s="9">
        <f>_xlfn.XLOOKUP($E284,'Raw Data'!$E:$E,'Raw Data'!N:N,"ERROR",0,1)</f>
        <v>110</v>
      </c>
      <c r="O284" s="14" t="str">
        <f t="array" ref="O284">_xlfn.IFS(P284=0,"No Discount",AND(P284&gt;0,P284&lt;=0.02),"0% to 2%",AND(P284&gt;0.02,P284&lt;=0.04),"2% to 4%",AND(P284&gt;0.04,P284&lt;=0.06),"4% to 6%",AND(P284&gt;0.06,P284&lt;=0.08),"6% to 8%",AND(P284&gt;0.08,P284&lt;=0.1),"8% to 10%",AND(P284&gt;0.1,P284&lt;=0.15),"10% to 15%",AND(P284&gt;0.15,P284&lt;=0.2),"15% to 20%",AND(P284&gt;0.2,P284&lt;=0.25),"20% to 25%",AND(P284&gt;0.25,P284&lt;=0.3),"25% to 30%",AND(P284&gt;0.3,P284&lt;=0.4),"30% to 40%",AND(P284&gt;0.4,P284&lt;=0.5),"40% to 50%",AND(P284&gt;0.5,P284&lt;=0.75),"50% to 75%",AND(P284&gt;0.75,P284&lt;=1),"75% to 100%")</f>
        <v>No Discount</v>
      </c>
      <c r="P284" s="10">
        <f>_xlfn.XLOOKUP($E284,'Raw Data'!$E:$E,'Raw Data'!P:P,"ERROR",0,1)</f>
        <v>0</v>
      </c>
      <c r="Q284" s="9">
        <f>_xlfn.XLOOKUP($E284,'Raw Data'!$E:$E,'Raw Data'!Q:Q,"ERROR",0,1)</f>
        <v>8</v>
      </c>
      <c r="R284" s="9" t="str">
        <f>_xlfn.XLOOKUP($E284,'Raw Data'!$E:$E,'Raw Data'!R:R,"ERROR",0,1)</f>
        <v>oz</v>
      </c>
      <c r="S284" s="5" t="str">
        <f t="array" ref="S284">_xlfn.IFS(AND(T284&gt;0,T284&lt;=0.05),"0 to 0.05",AND(T284&gt;0.05,T284&lt;=0.1),"0.05 to 0.1",AND(T284&gt;0.1,T284&lt;=0.2),"0.1 to 0.2",AND(T284&gt;0.2,T284&lt;=0.3),"0.2 to 0.3",AND(T284&gt;0.3,T284&lt;=0.4),"0.3 to 0.4",AND(T284&gt;0.4,T284&lt;=0.5),"0.4 to 0.5",AND(T284&gt;0.5,T284&lt;=0.75),"0.5 to 0.75",AND(T284&gt;0.75,T284&lt;=1),"0.75 to 1",AND(T284&gt;1,T284&lt;=2),"1 to 2",AND(T284&gt;2,T284&lt;=3),"2 to 3",AND(T284&gt;3,T284&lt;=4),"3 to 4",AND(T284&gt;4,T284&lt;=5),"4 to 5",AND(T284&gt;5,T284&lt;=10),"5 to 10",T284&gt;10,"10+")</f>
        <v>0.4 to 0.5</v>
      </c>
      <c r="T284" s="10">
        <f>_xlfn.XLOOKUP($E284,'Raw Data'!$E:$E,'Raw Data'!T:T,"ERROR",0,1)</f>
        <v>0.464998309097058</v>
      </c>
      <c r="U284" s="15" t="str">
        <f t="array" ref="U284">_xlfn.IFS(AND(V284&gt;0,V284&lt;=0.05),"0 to 0.05",AND(V284&gt;0.05,V284&lt;=0.1),"0.05 to 0.1",AND(V284&gt;0.1,V284&lt;=0.2),"0.1 to 0.2",AND(V284&gt;0.2,V284&lt;=0.3),"0.2 to 0.3",AND(V284&gt;0.3,V284&lt;=0.4),"0.3 to 0.4",AND(V284&gt;0.4,V284&lt;=0.5),"0.4 to 0.5",AND(V284&gt;0.5,V284&lt;=0.75),"0.5 to 0.75",AND(V284&gt;0.75,V284&lt;=1),"0.75 to 1",AND(V284&gt;1,V284&lt;=2),"1 to 2",AND(V284&gt;2,V284&lt;=3),"2 to 3",AND(V284&gt;3,V284&lt;=4),"3 to 4",AND(V284&gt;4,V284&lt;=5),"4 to 5",AND(V284&gt;5,V284&lt;=10),"5 to 10",V284&gt;10,"10+")</f>
        <v>0.1 to 0.2</v>
      </c>
      <c r="V284" s="10">
        <f>_xlfn.XLOOKUP($E284,'Raw Data'!$E:$E,'Raw Data'!V:V,"ERROR",0,1)</f>
        <v>0.125549543456206</v>
      </c>
      <c r="W284" s="15" t="str">
        <f t="array" ref="W284">_xlfn.IFS(AND(X284&gt;0,X284&lt;=0.05),"0 to 0.05",AND(X284&gt;0.05,X284&lt;=0.1),"0.05 to 0.1",AND(X284&gt;0.1,X284&lt;=0.2),"0.1 to 0.2",AND(X284&gt;0.2,X284&lt;=0.3),"0.2 to 0.3",AND(X284&gt;0.3,X284&lt;=0.4),"0.3 to 0.4",AND(X284&gt;0.4,X284&lt;=0.5),"0.4 to 0.5",AND(X284&gt;0.5,X284&lt;=0.75),"0.5 to 0.75",AND(X284&gt;0.75,X284&lt;=1),"0.75 to 1",AND(X284&gt;1,X284&lt;=2),"1 to 2",AND(X284&gt;2,X284&lt;=3),"2 to 3",AND(X284&gt;3,X284&lt;=4),"3 to 4",AND(X284&gt;4,X284&lt;=5),"4 to 5",AND(X284&gt;5,X284&lt;=10),"5 to 10",X284&gt;10,"10+")</f>
        <v>0.1 to 0.2</v>
      </c>
      <c r="X284" s="16">
        <f t="shared" si="9"/>
        <v>0.125549543456206</v>
      </c>
      <c r="Y284" s="5" t="str">
        <f t="array" ref="Y284">_xlfn.IFS(AND(Z284&gt;0,Z284&lt;=1),"0 to 1",AND(Z284&gt;1,Z284&lt;=2),"1 to 2",AND(Z284&gt;2,Z284&lt;=4),"2 to 4",AND(Z284&gt;4,Z284&lt;=6),"4 to 6",AND(Z284&gt;6,Z284&lt;=8),"6 to 8",AND(Z284&gt;8,Z284&lt;=10),"8 to 10",AND(Z284&gt;10,Z284&lt;=15),"10 to 15",AND(Z284&gt;15,Z284&lt;=20),"15 to 20",AND(Z284&gt;20,Z284&lt;=25),"20 to 25",AND(Z284&gt;25,Z284&lt;=30),"25 to 30",AND(Z284&gt;30,Z284&lt;=40),"30 to 40",AND(Z284&gt;40,Z284&lt;=50),"40 to 50",Z284&gt;50,"50+")</f>
        <v>6 to 8</v>
      </c>
      <c r="Z284" s="9">
        <f>_xlfn.XLOOKUP($E284,'Raw Data'!$E:$E,'Raw Data'!Z:Z,"ERROR",0,1)</f>
        <v>8</v>
      </c>
      <c r="AA284" s="9" t="str">
        <f>_xlfn.XLOOKUP($E284,'Raw Data'!$E:$E,'Raw Data'!AA:AA,"ERROR",0,1)</f>
        <v>oz</v>
      </c>
    </row>
    <row r="285" hidden="1" spans="1:27">
      <c r="A285" s="5" t="str">
        <f>_xlfn.XLOOKUP($E285,'Raw Data'!$E:$E,'Raw Data'!A:A,"ERROR",0,1)</f>
        <v>AE</v>
      </c>
      <c r="B285" s="5" t="str">
        <f>_xlfn.XLOOKUP($E285,'Raw Data'!$E:$E,'Raw Data'!B:B,"ERROR",0,1)</f>
        <v>Hair Mousses</v>
      </c>
      <c r="C285" s="5" t="str">
        <f>_xlfn.XLOOKUP($E285,'Raw Data'!$E:$E,'Raw Data'!C:C,"ERROR",0,1)</f>
        <v>Tresemme</v>
      </c>
      <c r="D285" s="5" t="str">
        <f>_xlfn.XLOOKUP($E285,'Raw Data'!$E:$E,'Raw Data'!D:D,"ERROR",0,1)</f>
        <v>www.amazon.ae/dp/B0019J4R6Y</v>
      </c>
      <c r="E285" s="5" t="s">
        <v>484</v>
      </c>
      <c r="F285" s="9" t="str">
        <f>_xlfn.XLOOKUP($E285,'Raw Data'!$E:$E,'Raw Data'!F:F,"ERROR",0,1)</f>
        <v>Tresemme Thermal Creations Volumising  Mousse , 6.5 Ounce</v>
      </c>
      <c r="G285" s="10">
        <f>_xlfn.XLOOKUP($E285,'Raw Data'!$E:$E,'Raw Data'!G:G,"ERROR",0,1)</f>
        <v>0</v>
      </c>
      <c r="H285" s="9">
        <f>_xlfn.XLOOKUP($E285,'Raw Data'!$E:$E,'Raw Data'!H:H,"ERROR",0,1)</f>
        <v>0</v>
      </c>
      <c r="I285" s="9">
        <f>_xlfn.XLOOKUP($E285,'Raw Data'!$E:$E,'Raw Data'!I:I,"ERROR",0,1)</f>
        <v>0</v>
      </c>
      <c r="J285" s="9" t="str">
        <f>_xlfn.XLOOKUP($E285,'Raw Data'!$E:$E,'Raw Data'!J:J,"ERROR",0,1)</f>
        <v>No</v>
      </c>
      <c r="K285" s="14" t="str">
        <f t="array" ref="K285">_xlfn.IFS(AND(L285&gt;0,L285&lt;=5),"0 to 5",AND(L285&gt;5,L285&lt;=10),"5 to 10",AND(L285&gt;10,L285&lt;=15),"10 to 15",AND(L285&gt;15,L285&lt;=20),"15 to 20",AND(L285&gt;20,L285&lt;=30),"20 to 30",AND(L285&gt;30,L285&lt;=40),"30 to 40",AND(L285&gt;40,L285&lt;=50),"40 to 50",AND(L285&gt;50,L285&lt;=75),"50 to 75",AND(L285&gt;75,L285&lt;=100),"75 to 100",AND(L285&gt;100,L285&lt;=150),"100 to 150",AND(L285&gt;150,L285&lt;=200),"150 to 200",AND(L285&gt;200,L285&lt;=250),"200 to 250",AND(L285&gt;250,L285&lt;=300),"250 to 300",AND(L285&gt;300,L285&lt;=400),"300 to 400",AND(L285&gt;400,L285&lt;=500),"400 to 500",L285&gt;500,"500+")</f>
        <v>100 to 150</v>
      </c>
      <c r="L285" s="9">
        <f>_xlfn.XLOOKUP($E285,'Raw Data'!$E:$E,'Raw Data'!L:L,"ERROR",0,1)</f>
        <v>104</v>
      </c>
      <c r="M285" s="14" t="str">
        <f t="array" ref="M285">_xlfn.IFS(AND(N285&gt;0,N285&lt;=5),"0 to 5",AND(N285&gt;5,N285&lt;=10),"5 to 10",AND(N285&gt;10,N285&lt;=15),"10 to 15",AND(N285&gt;15,N285&lt;=20),"15 to 20",AND(N285&gt;20,N285&lt;=30),"20 to 30",AND(N285&gt;30,N285&lt;=40),"30 to 40",AND(N285&gt;40,N285&lt;=50),"40 to 50",AND(N285&gt;50,N285&lt;=75),"50 to 75",AND(N285&gt;75,N285&lt;=100),"75 to 100",AND(N285&gt;100,N285&lt;=150),"100 to 150",AND(N285&gt;150,N285&lt;=200),"150 to 200",AND(N285&gt;200,N285&lt;=250),"200 to 250",AND(N285&gt;250,N285&lt;=300),"250 to 300",AND(N285&gt;300,N285&lt;=400),"300 to 400",AND(N285&gt;400,N285&lt;=500),"400 to 500",N285&gt;500,"500+")</f>
        <v>100 to 150</v>
      </c>
      <c r="N285" s="9">
        <f>_xlfn.XLOOKUP($E285,'Raw Data'!$E:$E,'Raw Data'!N:N,"ERROR",0,1)</f>
        <v>104</v>
      </c>
      <c r="O285" s="14" t="str">
        <f t="array" ref="O285">_xlfn.IFS(P285=0,"No Discount",AND(P285&gt;0,P285&lt;=0.02),"0% to 2%",AND(P285&gt;0.02,P285&lt;=0.04),"2% to 4%",AND(P285&gt;0.04,P285&lt;=0.06),"4% to 6%",AND(P285&gt;0.06,P285&lt;=0.08),"6% to 8%",AND(P285&gt;0.08,P285&lt;=0.1),"8% to 10%",AND(P285&gt;0.1,P285&lt;=0.15),"10% to 15%",AND(P285&gt;0.15,P285&lt;=0.2),"15% to 20%",AND(P285&gt;0.2,P285&lt;=0.25),"20% to 25%",AND(P285&gt;0.25,P285&lt;=0.3),"25% to 30%",AND(P285&gt;0.3,P285&lt;=0.4),"30% to 40%",AND(P285&gt;0.4,P285&lt;=0.5),"40% to 50%",AND(P285&gt;0.5,P285&lt;=0.75),"50% to 75%",AND(P285&gt;0.75,P285&lt;=1),"75% to 100%")</f>
        <v>No Discount</v>
      </c>
      <c r="P285" s="10">
        <f>_xlfn.XLOOKUP($E285,'Raw Data'!$E:$E,'Raw Data'!P:P,"ERROR",0,1)</f>
        <v>0</v>
      </c>
      <c r="Q285" s="9">
        <f>_xlfn.XLOOKUP($E285,'Raw Data'!$E:$E,'Raw Data'!Q:Q,"ERROR",0,1)</f>
        <v>6.5</v>
      </c>
      <c r="R285" s="9" t="str">
        <f>_xlfn.XLOOKUP($E285,'Raw Data'!$E:$E,'Raw Data'!R:R,"ERROR",0,1)</f>
        <v>oz</v>
      </c>
      <c r="S285" s="5" t="str">
        <f t="array" ref="S285">_xlfn.IFS(AND(T285&gt;0,T285&lt;=0.05),"0 to 0.05",AND(T285&gt;0.05,T285&lt;=0.1),"0.05 to 0.1",AND(T285&gt;0.1,T285&lt;=0.2),"0.1 to 0.2",AND(T285&gt;0.2,T285&lt;=0.3),"0.2 to 0.3",AND(T285&gt;0.3,T285&lt;=0.4),"0.3 to 0.4",AND(T285&gt;0.4,T285&lt;=0.5),"0.4 to 0.5",AND(T285&gt;0.5,T285&lt;=0.75),"0.5 to 0.75",AND(T285&gt;0.75,T285&lt;=1),"0.75 to 1",AND(T285&gt;1,T285&lt;=2),"1 to 2",AND(T285&gt;2,T285&lt;=3),"2 to 3",AND(T285&gt;3,T285&lt;=4),"3 to 4",AND(T285&gt;4,T285&lt;=5),"4 to 5",AND(T285&gt;5,T285&lt;=10),"5 to 10",T285&gt;10,"10+")</f>
        <v>0.5 to 0.75</v>
      </c>
      <c r="T285" s="10">
        <f>_xlfn.XLOOKUP($E285,'Raw Data'!$E:$E,'Raw Data'!T:T,"ERROR",0,1)</f>
        <v>0.541088941494758</v>
      </c>
      <c r="U285" s="15" t="str">
        <f t="array" ref="U285">_xlfn.IFS(AND(V285&gt;0,V285&lt;=0.05),"0 to 0.05",AND(V285&gt;0.05,V285&lt;=0.1),"0.05 to 0.1",AND(V285&gt;0.1,V285&lt;=0.2),"0.1 to 0.2",AND(V285&gt;0.2,V285&lt;=0.3),"0.2 to 0.3",AND(V285&gt;0.3,V285&lt;=0.4),"0.3 to 0.4",AND(V285&gt;0.4,V285&lt;=0.5),"0.4 to 0.5",AND(V285&gt;0.5,V285&lt;=0.75),"0.5 to 0.75",AND(V285&gt;0.75,V285&lt;=1),"0.75 to 1",AND(V285&gt;1,V285&lt;=2),"1 to 2",AND(V285&gt;2,V285&lt;=3),"2 to 3",AND(V285&gt;3,V285&lt;=4),"3 to 4",AND(V285&gt;4,V285&lt;=5),"4 to 5",AND(V285&gt;5,V285&lt;=10),"5 to 10",V285&gt;10,"10+")</f>
        <v>0.1 to 0.2</v>
      </c>
      <c r="V285" s="10">
        <f>_xlfn.XLOOKUP($E285,'Raw Data'!$E:$E,'Raw Data'!V:V,"ERROR",0,1)</f>
        <v>0.146094014203585</v>
      </c>
      <c r="W285" s="15" t="str">
        <f t="array" ref="W285">_xlfn.IFS(AND(X285&gt;0,X285&lt;=0.05),"0 to 0.05",AND(X285&gt;0.05,X285&lt;=0.1),"0.05 to 0.1",AND(X285&gt;0.1,X285&lt;=0.2),"0.1 to 0.2",AND(X285&gt;0.2,X285&lt;=0.3),"0.2 to 0.3",AND(X285&gt;0.3,X285&lt;=0.4),"0.3 to 0.4",AND(X285&gt;0.4,X285&lt;=0.5),"0.4 to 0.5",AND(X285&gt;0.5,X285&lt;=0.75),"0.5 to 0.75",AND(X285&gt;0.75,X285&lt;=1),"0.75 to 1",AND(X285&gt;1,X285&lt;=2),"1 to 2",AND(X285&gt;2,X285&lt;=3),"2 to 3",AND(X285&gt;3,X285&lt;=4),"3 to 4",AND(X285&gt;4,X285&lt;=5),"4 to 5",AND(X285&gt;5,X285&lt;=10),"5 to 10",X285&gt;10,"10+")</f>
        <v>0.1 to 0.2</v>
      </c>
      <c r="X285" s="16">
        <f t="shared" si="9"/>
        <v>0.146094014203585</v>
      </c>
      <c r="Y285" s="5" t="str">
        <f t="array" ref="Y285">_xlfn.IFS(AND(Z285&gt;0,Z285&lt;=1),"0 to 1",AND(Z285&gt;1,Z285&lt;=2),"1 to 2",AND(Z285&gt;2,Z285&lt;=4),"2 to 4",AND(Z285&gt;4,Z285&lt;=6),"4 to 6",AND(Z285&gt;6,Z285&lt;=8),"6 to 8",AND(Z285&gt;8,Z285&lt;=10),"8 to 10",AND(Z285&gt;10,Z285&lt;=15),"10 to 15",AND(Z285&gt;15,Z285&lt;=20),"15 to 20",AND(Z285&gt;20,Z285&lt;=25),"20 to 25",AND(Z285&gt;25,Z285&lt;=30),"25 to 30",AND(Z285&gt;30,Z285&lt;=40),"30 to 40",AND(Z285&gt;40,Z285&lt;=50),"40 to 50",Z285&gt;50,"50+")</f>
        <v>6 to 8</v>
      </c>
      <c r="Z285" s="9">
        <f>_xlfn.XLOOKUP($E285,'Raw Data'!$E:$E,'Raw Data'!Z:Z,"ERROR",0,1)</f>
        <v>6.5</v>
      </c>
      <c r="AA285" s="9" t="str">
        <f>_xlfn.XLOOKUP($E285,'Raw Data'!$E:$E,'Raw Data'!AA:AA,"ERROR",0,1)</f>
        <v>oz</v>
      </c>
    </row>
    <row r="286" hidden="1" spans="1:27">
      <c r="A286" s="5" t="str">
        <f>_xlfn.XLOOKUP($E286,'Raw Data'!$E:$E,'Raw Data'!A:A,"ERROR",0,1)</f>
        <v>AE</v>
      </c>
      <c r="B286" s="5" t="str">
        <f>_xlfn.XLOOKUP($E286,'Raw Data'!$E:$E,'Raw Data'!B:B,"ERROR",0,1)</f>
        <v>Hair Mousses</v>
      </c>
      <c r="C286" s="5" t="str">
        <f>_xlfn.XLOOKUP($E286,'Raw Data'!$E:$E,'Raw Data'!C:C,"ERROR",0,1)</f>
        <v>pantene</v>
      </c>
      <c r="D286" s="5" t="str">
        <f>_xlfn.XLOOKUP($E286,'Raw Data'!$E:$E,'Raw Data'!D:D,"ERROR",0,1)</f>
        <v>www.amazon.ae/dp/B00NFUB3HG</v>
      </c>
      <c r="E286" s="5" t="s">
        <v>485</v>
      </c>
      <c r="F286" s="9" t="str">
        <f>_xlfn.XLOOKUP($E286,'Raw Data'!$E:$E,'Raw Data'!F:F,"ERROR",0,1)</f>
        <v>Pantene   Mousse  Curl Defining Max Hold 6.6 Ounce (2 Pack), Packaging May Vary</v>
      </c>
      <c r="G286" s="10">
        <f>_xlfn.XLOOKUP($E286,'Raw Data'!$E:$E,'Raw Data'!G:G,"ERROR",0,1)</f>
        <v>0</v>
      </c>
      <c r="H286" s="9">
        <f>_xlfn.XLOOKUP($E286,'Raw Data'!$E:$E,'Raw Data'!H:H,"ERROR",0,1)</f>
        <v>0</v>
      </c>
      <c r="I286" s="9">
        <f>_xlfn.XLOOKUP($E286,'Raw Data'!$E:$E,'Raw Data'!I:I,"ERROR",0,1)</f>
        <v>0</v>
      </c>
      <c r="J286" s="9" t="str">
        <f>_xlfn.XLOOKUP($E286,'Raw Data'!$E:$E,'Raw Data'!J:J,"ERROR",0,1)</f>
        <v>No</v>
      </c>
      <c r="K286" s="14" t="str">
        <f t="array" ref="K286">_xlfn.IFS(AND(L286&gt;0,L286&lt;=5),"0 to 5",AND(L286&gt;5,L286&lt;=10),"5 to 10",AND(L286&gt;10,L286&lt;=15),"10 to 15",AND(L286&gt;15,L286&lt;=20),"15 to 20",AND(L286&gt;20,L286&lt;=30),"20 to 30",AND(L286&gt;30,L286&lt;=40),"30 to 40",AND(L286&gt;40,L286&lt;=50),"40 to 50",AND(L286&gt;50,L286&lt;=75),"50 to 75",AND(L286&gt;75,L286&lt;=100),"75 to 100",AND(L286&gt;100,L286&lt;=150),"100 to 150",AND(L286&gt;150,L286&lt;=200),"150 to 200",AND(L286&gt;200,L286&lt;=250),"200 to 250",AND(L286&gt;250,L286&lt;=300),"250 to 300",AND(L286&gt;300,L286&lt;=400),"300 to 400",AND(L286&gt;400,L286&lt;=500),"400 to 500",L286&gt;500,"500+")</f>
        <v>75 to 100</v>
      </c>
      <c r="L286" s="9">
        <f>_xlfn.XLOOKUP($E286,'Raw Data'!$E:$E,'Raw Data'!L:L,"ERROR",0,1)</f>
        <v>94.83</v>
      </c>
      <c r="M286" s="14" t="str">
        <f t="array" ref="M286">_xlfn.IFS(AND(N286&gt;0,N286&lt;=5),"0 to 5",AND(N286&gt;5,N286&lt;=10),"5 to 10",AND(N286&gt;10,N286&lt;=15),"10 to 15",AND(N286&gt;15,N286&lt;=20),"15 to 20",AND(N286&gt;20,N286&lt;=30),"20 to 30",AND(N286&gt;30,N286&lt;=40),"30 to 40",AND(N286&gt;40,N286&lt;=50),"40 to 50",AND(N286&gt;50,N286&lt;=75),"50 to 75",AND(N286&gt;75,N286&lt;=100),"75 to 100",AND(N286&gt;100,N286&lt;=150),"100 to 150",AND(N286&gt;150,N286&lt;=200),"150 to 200",AND(N286&gt;200,N286&lt;=250),"200 to 250",AND(N286&gt;250,N286&lt;=300),"250 to 300",AND(N286&gt;300,N286&lt;=400),"300 to 400",AND(N286&gt;400,N286&lt;=500),"400 to 500",N286&gt;500,"500+")</f>
        <v>75 to 100</v>
      </c>
      <c r="N286" s="9">
        <f>_xlfn.XLOOKUP($E286,'Raw Data'!$E:$E,'Raw Data'!N:N,"ERROR",0,1)</f>
        <v>94.83</v>
      </c>
      <c r="O286" s="14" t="str">
        <f t="array" ref="O286">_xlfn.IFS(P286=0,"No Discount",AND(P286&gt;0,P286&lt;=0.02),"0% to 2%",AND(P286&gt;0.02,P286&lt;=0.04),"2% to 4%",AND(P286&gt;0.04,P286&lt;=0.06),"4% to 6%",AND(P286&gt;0.06,P286&lt;=0.08),"6% to 8%",AND(P286&gt;0.08,P286&lt;=0.1),"8% to 10%",AND(P286&gt;0.1,P286&lt;=0.15),"10% to 15%",AND(P286&gt;0.15,P286&lt;=0.2),"15% to 20%",AND(P286&gt;0.2,P286&lt;=0.25),"20% to 25%",AND(P286&gt;0.25,P286&lt;=0.3),"25% to 30%",AND(P286&gt;0.3,P286&lt;=0.4),"30% to 40%",AND(P286&gt;0.4,P286&lt;=0.5),"40% to 50%",AND(P286&gt;0.5,P286&lt;=0.75),"50% to 75%",AND(P286&gt;0.75,P286&lt;=1),"75% to 100%")</f>
        <v>No Discount</v>
      </c>
      <c r="P286" s="10">
        <f>_xlfn.XLOOKUP($E286,'Raw Data'!$E:$E,'Raw Data'!P:P,"ERROR",0,1)</f>
        <v>0</v>
      </c>
      <c r="Q286" s="9">
        <f>_xlfn.XLOOKUP($E286,'Raw Data'!$E:$E,'Raw Data'!Q:Q,"ERROR",0,1)</f>
        <v>13.2</v>
      </c>
      <c r="R286" s="9" t="str">
        <f>_xlfn.XLOOKUP($E286,'Raw Data'!$E:$E,'Raw Data'!R:R,"ERROR",0,1)</f>
        <v>oz</v>
      </c>
      <c r="S286" s="5" t="str">
        <f t="array" ref="S286">_xlfn.IFS(AND(T286&gt;0,T286&lt;=0.05),"0 to 0.05",AND(T286&gt;0.05,T286&lt;=0.1),"0.05 to 0.1",AND(T286&gt;0.1,T286&lt;=0.2),"0.1 to 0.2",AND(T286&gt;0.2,T286&lt;=0.3),"0.2 to 0.3",AND(T286&gt;0.3,T286&lt;=0.4),"0.3 to 0.4",AND(T286&gt;0.4,T286&lt;=0.5),"0.4 to 0.5",AND(T286&gt;0.5,T286&lt;=0.75),"0.5 to 0.75",AND(T286&gt;0.75,T286&lt;=1),"0.75 to 1",AND(T286&gt;1,T286&lt;=2),"1 to 2",AND(T286&gt;2,T286&lt;=3),"2 to 3",AND(T286&gt;3,T286&lt;=4),"3 to 4",AND(T286&gt;4,T286&lt;=5),"4 to 5",AND(T286&gt;5,T286&lt;=10),"5 to 10",T286&gt;10,"10+")</f>
        <v>0.2 to 0.3</v>
      </c>
      <c r="T286" s="10">
        <f>_xlfn.XLOOKUP($E286,'Raw Data'!$E:$E,'Raw Data'!T:T,"ERROR",0,1)</f>
        <v>0.242952009100132</v>
      </c>
      <c r="U286" s="15" t="str">
        <f t="array" ref="U286">_xlfn.IFS(AND(V286&gt;0,V286&lt;=0.05),"0 to 0.05",AND(V286&gt;0.05,V286&lt;=0.1),"0.05 to 0.1",AND(V286&gt;0.1,V286&lt;=0.2),"0.1 to 0.2",AND(V286&gt;0.2,V286&lt;=0.3),"0.2 to 0.3",AND(V286&gt;0.3,V286&lt;=0.4),"0.3 to 0.4",AND(V286&gt;0.4,V286&lt;=0.5),"0.4 to 0.5",AND(V286&gt;0.5,V286&lt;=0.75),"0.5 to 0.75",AND(V286&gt;0.75,V286&lt;=1),"0.75 to 1",AND(V286&gt;1,V286&lt;=2),"1 to 2",AND(V286&gt;2,V286&lt;=3),"2 to 3",AND(V286&gt;3,V286&lt;=4),"3 to 4",AND(V286&gt;4,V286&lt;=5),"4 to 5",AND(V286&gt;5,V286&lt;=10),"5 to 10",V286&gt;10,"10+")</f>
        <v>0.05 to 0.1</v>
      </c>
      <c r="V286" s="10">
        <f>_xlfn.XLOOKUP($E286,'Raw Data'!$E:$E,'Raw Data'!V:V,"ERROR",0,1)</f>
        <v>0.0655970424570357</v>
      </c>
      <c r="W286" s="15" t="str">
        <f t="array" ref="W286">_xlfn.IFS(AND(X286&gt;0,X286&lt;=0.05),"0 to 0.05",AND(X286&gt;0.05,X286&lt;=0.1),"0.05 to 0.1",AND(X286&gt;0.1,X286&lt;=0.2),"0.1 to 0.2",AND(X286&gt;0.2,X286&lt;=0.3),"0.2 to 0.3",AND(X286&gt;0.3,X286&lt;=0.4),"0.3 to 0.4",AND(X286&gt;0.4,X286&lt;=0.5),"0.4 to 0.5",AND(X286&gt;0.5,X286&lt;=0.75),"0.5 to 0.75",AND(X286&gt;0.75,X286&lt;=1),"0.75 to 1",AND(X286&gt;1,X286&lt;=2),"1 to 2",AND(X286&gt;2,X286&lt;=3),"2 to 3",AND(X286&gt;3,X286&lt;=4),"3 to 4",AND(X286&gt;4,X286&lt;=5),"4 to 5",AND(X286&gt;5,X286&lt;=10),"5 to 10",X286&gt;10,"10+")</f>
        <v>0.05 to 0.1</v>
      </c>
      <c r="X286" s="16">
        <f t="shared" si="9"/>
        <v>0.0655970424570357</v>
      </c>
      <c r="Y286" s="5" t="str">
        <f t="array" ref="Y286">_xlfn.IFS(AND(Z286&gt;0,Z286&lt;=1),"0 to 1",AND(Z286&gt;1,Z286&lt;=2),"1 to 2",AND(Z286&gt;2,Z286&lt;=4),"2 to 4",AND(Z286&gt;4,Z286&lt;=6),"4 to 6",AND(Z286&gt;6,Z286&lt;=8),"6 to 8",AND(Z286&gt;8,Z286&lt;=10),"8 to 10",AND(Z286&gt;10,Z286&lt;=15),"10 to 15",AND(Z286&gt;15,Z286&lt;=20),"15 to 20",AND(Z286&gt;20,Z286&lt;=25),"20 to 25",AND(Z286&gt;25,Z286&lt;=30),"25 to 30",AND(Z286&gt;30,Z286&lt;=40),"30 to 40",AND(Z286&gt;40,Z286&lt;=50),"40 to 50",Z286&gt;50,"50+")</f>
        <v>10 to 15</v>
      </c>
      <c r="Z286" s="9">
        <f>_xlfn.XLOOKUP($E286,'Raw Data'!$E:$E,'Raw Data'!Z:Z,"ERROR",0,1)</f>
        <v>13.2</v>
      </c>
      <c r="AA286" s="9" t="str">
        <f>_xlfn.XLOOKUP($E286,'Raw Data'!$E:$E,'Raw Data'!AA:AA,"ERROR",0,1)</f>
        <v>oz</v>
      </c>
    </row>
    <row r="287" hidden="1" spans="1:27">
      <c r="A287" s="5" t="str">
        <f>_xlfn.XLOOKUP($E287,'Raw Data'!$E:$E,'Raw Data'!A:A,"ERROR",0,1)</f>
        <v>AE</v>
      </c>
      <c r="B287" s="5" t="str">
        <f>_xlfn.XLOOKUP($E287,'Raw Data'!$E:$E,'Raw Data'!B:B,"ERROR",0,1)</f>
        <v>Hair Mousses</v>
      </c>
      <c r="C287" s="5" t="str">
        <f>_xlfn.XLOOKUP($E287,'Raw Data'!$E:$E,'Raw Data'!C:C,"ERROR",0,1)</f>
        <v>Fantasia IC</v>
      </c>
      <c r="D287" s="5" t="str">
        <f>_xlfn.XLOOKUP($E287,'Raw Data'!$E:$E,'Raw Data'!D:D,"ERROR",0,1)</f>
        <v>www.amazon.ae/dp/B001DTWX66</v>
      </c>
      <c r="E287" s="5" t="s">
        <v>486</v>
      </c>
      <c r="F287" s="9" t="str">
        <f>_xlfn.XLOOKUP($E287,'Raw Data'!$E:$E,'Raw Data'!F:F,"ERROR",0,1)</f>
        <v>Fantasia Liquid  Mousse  Spray, 16.0 Fl Oz</v>
      </c>
      <c r="G287" s="10">
        <f>_xlfn.XLOOKUP($E287,'Raw Data'!$E:$E,'Raw Data'!G:G,"ERROR",0,1)</f>
        <v>0</v>
      </c>
      <c r="H287" s="9">
        <f>_xlfn.XLOOKUP($E287,'Raw Data'!$E:$E,'Raw Data'!H:H,"ERROR",0,1)</f>
        <v>0</v>
      </c>
      <c r="I287" s="9">
        <f>_xlfn.XLOOKUP($E287,'Raw Data'!$E:$E,'Raw Data'!I:I,"ERROR",0,1)</f>
        <v>0</v>
      </c>
      <c r="J287" s="9" t="str">
        <f>_xlfn.XLOOKUP($E287,'Raw Data'!$E:$E,'Raw Data'!J:J,"ERROR",0,1)</f>
        <v>No</v>
      </c>
      <c r="K287" s="14" t="str">
        <f t="array" ref="K287">_xlfn.IFS(AND(L287&gt;0,L287&lt;=5),"0 to 5",AND(L287&gt;5,L287&lt;=10),"5 to 10",AND(L287&gt;10,L287&lt;=15),"10 to 15",AND(L287&gt;15,L287&lt;=20),"15 to 20",AND(L287&gt;20,L287&lt;=30),"20 to 30",AND(L287&gt;30,L287&lt;=40),"30 to 40",AND(L287&gt;40,L287&lt;=50),"40 to 50",AND(L287&gt;50,L287&lt;=75),"50 to 75",AND(L287&gt;75,L287&lt;=100),"75 to 100",AND(L287&gt;100,L287&lt;=150),"100 to 150",AND(L287&gt;150,L287&lt;=200),"150 to 200",AND(L287&gt;200,L287&lt;=250),"200 to 250",AND(L287&gt;250,L287&lt;=300),"250 to 300",AND(L287&gt;300,L287&lt;=400),"300 to 400",AND(L287&gt;400,L287&lt;=500),"400 to 500",L287&gt;500,"500+")</f>
        <v>75 to 100</v>
      </c>
      <c r="L287" s="9">
        <f>_xlfn.XLOOKUP($E287,'Raw Data'!$E:$E,'Raw Data'!L:L,"ERROR",0,1)</f>
        <v>89.53</v>
      </c>
      <c r="M287" s="14" t="str">
        <f t="array" ref="M287">_xlfn.IFS(AND(N287&gt;0,N287&lt;=5),"0 to 5",AND(N287&gt;5,N287&lt;=10),"5 to 10",AND(N287&gt;10,N287&lt;=15),"10 to 15",AND(N287&gt;15,N287&lt;=20),"15 to 20",AND(N287&gt;20,N287&lt;=30),"20 to 30",AND(N287&gt;30,N287&lt;=40),"30 to 40",AND(N287&gt;40,N287&lt;=50),"40 to 50",AND(N287&gt;50,N287&lt;=75),"50 to 75",AND(N287&gt;75,N287&lt;=100),"75 to 100",AND(N287&gt;100,N287&lt;=150),"100 to 150",AND(N287&gt;150,N287&lt;=200),"150 to 200",AND(N287&gt;200,N287&lt;=250),"200 to 250",AND(N287&gt;250,N287&lt;=300),"250 to 300",AND(N287&gt;300,N287&lt;=400),"300 to 400",AND(N287&gt;400,N287&lt;=500),"400 to 500",N287&gt;500,"500+")</f>
        <v>75 to 100</v>
      </c>
      <c r="N287" s="9">
        <f>_xlfn.XLOOKUP($E287,'Raw Data'!$E:$E,'Raw Data'!N:N,"ERROR",0,1)</f>
        <v>93.47</v>
      </c>
      <c r="O287" s="14" t="str">
        <f t="array" ref="O287">_xlfn.IFS(P287=0,"No Discount",AND(P287&gt;0,P287&lt;=0.02),"0% to 2%",AND(P287&gt;0.02,P287&lt;=0.04),"2% to 4%",AND(P287&gt;0.04,P287&lt;=0.06),"4% to 6%",AND(P287&gt;0.06,P287&lt;=0.08),"6% to 8%",AND(P287&gt;0.08,P287&lt;=0.1),"8% to 10%",AND(P287&gt;0.1,P287&lt;=0.15),"10% to 15%",AND(P287&gt;0.15,P287&lt;=0.2),"15% to 20%",AND(P287&gt;0.2,P287&lt;=0.25),"20% to 25%",AND(P287&gt;0.25,P287&lt;=0.3),"25% to 30%",AND(P287&gt;0.3,P287&lt;=0.4),"30% to 40%",AND(P287&gt;0.4,P287&lt;=0.5),"40% to 50%",AND(P287&gt;0.5,P287&lt;=0.75),"50% to 75%",AND(P287&gt;0.75,P287&lt;=1),"75% to 100%")</f>
        <v>4% to 6%</v>
      </c>
      <c r="P287" s="10">
        <f>_xlfn.XLOOKUP($E287,'Raw Data'!$E:$E,'Raw Data'!P:P,"ERROR",0,1)</f>
        <v>0.0421525623194608</v>
      </c>
      <c r="Q287" s="9">
        <f>_xlfn.XLOOKUP($E287,'Raw Data'!$E:$E,'Raw Data'!Q:Q,"ERROR",0,1)</f>
        <v>16</v>
      </c>
      <c r="R287" s="9" t="str">
        <f>_xlfn.XLOOKUP($E287,'Raw Data'!$E:$E,'Raw Data'!R:R,"ERROR",0,1)</f>
        <v>fl oz</v>
      </c>
      <c r="S287" s="5" t="str">
        <f t="array" ref="S287">_xlfn.IFS(AND(T287&gt;0,T287&lt;=0.05),"0 to 0.05",AND(T287&gt;0.05,T287&lt;=0.1),"0.05 to 0.1",AND(T287&gt;0.1,T287&lt;=0.2),"0.1 to 0.2",AND(T287&gt;0.2,T287&lt;=0.3),"0.2 to 0.3",AND(T287&gt;0.3,T287&lt;=0.4),"0.3 to 0.4",AND(T287&gt;0.4,T287&lt;=0.5),"0.4 to 0.5",AND(T287&gt;0.5,T287&lt;=0.75),"0.5 to 0.75",AND(T287&gt;0.75,T287&lt;=1),"0.75 to 1",AND(T287&gt;1,T287&lt;=2),"1 to 2",AND(T287&gt;2,T287&lt;=3),"2 to 3",AND(T287&gt;3,T287&lt;=4),"3 to 4",AND(T287&gt;4,T287&lt;=5),"4 to 5",AND(T287&gt;5,T287&lt;=10),"5 to 10",T287&gt;10,"10+")</f>
        <v>0.1 to 0.2</v>
      </c>
      <c r="T287" s="10">
        <f>_xlfn.XLOOKUP($E287,'Raw Data'!$E:$E,'Raw Data'!T:T,"ERROR",0,1)</f>
        <v>0.181954976457428</v>
      </c>
      <c r="U287" s="15" t="str">
        <f t="array" ref="U287">_xlfn.IFS(AND(V287&gt;0,V287&lt;=0.05),"0 to 0.05",AND(V287&gt;0.05,V287&lt;=0.1),"0.05 to 0.1",AND(V287&gt;0.1,V287&lt;=0.2),"0.1 to 0.2",AND(V287&gt;0.2,V287&lt;=0.3),"0.2 to 0.3",AND(V287&gt;0.3,V287&lt;=0.4),"0.3 to 0.4",AND(V287&gt;0.4,V287&lt;=0.5),"0.4 to 0.5",AND(V287&gt;0.5,V287&lt;=0.75),"0.5 to 0.75",AND(V287&gt;0.75,V287&lt;=1),"0.75 to 1",AND(V287&gt;1,V287&lt;=2),"1 to 2",AND(V287&gt;2,V287&lt;=3),"2 to 3",AND(V287&gt;3,V287&lt;=4),"3 to 4",AND(V287&gt;4,V287&lt;=5),"4 to 5",AND(V287&gt;5,V287&lt;=10),"5 to 10",V287&gt;10,"10+")</f>
        <v>0.05 to 0.1</v>
      </c>
      <c r="V287" s="10">
        <f>_xlfn.XLOOKUP($E287,'Raw Data'!$E:$E,'Raw Data'!V:V,"ERROR",0,1)</f>
        <v>0.0512898419005749</v>
      </c>
      <c r="W287" s="15" t="str">
        <f t="array" ref="W287">_xlfn.IFS(AND(X287&gt;0,X287&lt;=0.05),"0 to 0.05",AND(X287&gt;0.05,X287&lt;=0.1),"0.05 to 0.1",AND(X287&gt;0.1,X287&lt;=0.2),"0.1 to 0.2",AND(X287&gt;0.2,X287&lt;=0.3),"0.2 to 0.3",AND(X287&gt;0.3,X287&lt;=0.4),"0.3 to 0.4",AND(X287&gt;0.4,X287&lt;=0.5),"0.4 to 0.5",AND(X287&gt;0.5,X287&lt;=0.75),"0.5 to 0.75",AND(X287&gt;0.75,X287&lt;=1),"0.75 to 1",AND(X287&gt;1,X287&lt;=2),"1 to 2",AND(X287&gt;2,X287&lt;=3),"2 to 3",AND(X287&gt;3,X287&lt;=4),"3 to 4",AND(X287&gt;4,X287&lt;=5),"4 to 5",AND(X287&gt;5,X287&lt;=10),"5 to 10",X287&gt;10,"10+")</f>
        <v>0 to 0.05</v>
      </c>
      <c r="X287" s="16">
        <f t="shared" si="9"/>
        <v>0.0491278436435056</v>
      </c>
      <c r="Y287" s="5" t="str">
        <f t="array" ref="Y287">_xlfn.IFS(AND(Z287&gt;0,Z287&lt;=1),"0 to 1",AND(Z287&gt;1,Z287&lt;=2),"1 to 2",AND(Z287&gt;2,Z287&lt;=4),"2 to 4",AND(Z287&gt;4,Z287&lt;=6),"4 to 6",AND(Z287&gt;6,Z287&lt;=8),"6 to 8",AND(Z287&gt;8,Z287&lt;=10),"8 to 10",AND(Z287&gt;10,Z287&lt;=15),"10 to 15",AND(Z287&gt;15,Z287&lt;=20),"15 to 20",AND(Z287&gt;20,Z287&lt;=25),"20 to 25",AND(Z287&gt;25,Z287&lt;=30),"25 to 30",AND(Z287&gt;30,Z287&lt;=40),"30 to 40",AND(Z287&gt;40,Z287&lt;=50),"40 to 50",Z287&gt;50,"50+")</f>
        <v>15 to 20</v>
      </c>
      <c r="Z287" s="9">
        <f>_xlfn.XLOOKUP($E287,'Raw Data'!$E:$E,'Raw Data'!Z:Z,"ERROR",0,1)</f>
        <v>16.64</v>
      </c>
      <c r="AA287" s="9" t="str">
        <f>_xlfn.XLOOKUP($E287,'Raw Data'!$E:$E,'Raw Data'!AA:AA,"ERROR",0,1)</f>
        <v>oz</v>
      </c>
    </row>
    <row r="288" hidden="1" spans="1:27">
      <c r="A288" s="5" t="str">
        <f>_xlfn.XLOOKUP($E288,'Raw Data'!$E:$E,'Raw Data'!A:A,"ERROR",0,1)</f>
        <v>AE</v>
      </c>
      <c r="B288" s="5" t="str">
        <f>_xlfn.XLOOKUP($E288,'Raw Data'!$E:$E,'Raw Data'!B:B,"ERROR",0,1)</f>
        <v>Hair Mousses</v>
      </c>
      <c r="C288" s="5" t="str">
        <f>_xlfn.XLOOKUP($E288,'Raw Data'!$E:$E,'Raw Data'!C:C,"ERROR",0,1)</f>
        <v>Colorproof</v>
      </c>
      <c r="D288" s="5" t="str">
        <f>_xlfn.XLOOKUP($E288,'Raw Data'!$E:$E,'Raw Data'!D:D,"ERROR",0,1)</f>
        <v>www.amazon.ae/dp/B00DMHLU3O</v>
      </c>
      <c r="E288" s="5" t="s">
        <v>487</v>
      </c>
      <c r="F288" s="9" t="str">
        <f>_xlfn.XLOOKUP($E288,'Raw Data'!$E:$E,'Raw Data'!F:F,"ERROR",0,1)</f>
        <v>Colorproof Liftit Color Protect  Foam   Mousse  For Unisex 2 Oz  Mousse</v>
      </c>
      <c r="G288" s="10">
        <f>_xlfn.XLOOKUP($E288,'Raw Data'!$E:$E,'Raw Data'!G:G,"ERROR",0,1)</f>
        <v>0</v>
      </c>
      <c r="H288" s="9">
        <f>_xlfn.XLOOKUP($E288,'Raw Data'!$E:$E,'Raw Data'!H:H,"ERROR",0,1)</f>
        <v>0</v>
      </c>
      <c r="I288" s="9">
        <f>_xlfn.XLOOKUP($E288,'Raw Data'!$E:$E,'Raw Data'!I:I,"ERROR",0,1)</f>
        <v>0</v>
      </c>
      <c r="J288" s="9" t="str">
        <f>_xlfn.XLOOKUP($E288,'Raw Data'!$E:$E,'Raw Data'!J:J,"ERROR",0,1)</f>
        <v>No</v>
      </c>
      <c r="K288" s="14" t="str">
        <f t="array" ref="K288">_xlfn.IFS(AND(L288&gt;0,L288&lt;=5),"0 to 5",AND(L288&gt;5,L288&lt;=10),"5 to 10",AND(L288&gt;10,L288&lt;=15),"10 to 15",AND(L288&gt;15,L288&lt;=20),"15 to 20",AND(L288&gt;20,L288&lt;=30),"20 to 30",AND(L288&gt;30,L288&lt;=40),"30 to 40",AND(L288&gt;40,L288&lt;=50),"40 to 50",AND(L288&gt;50,L288&lt;=75),"50 to 75",AND(L288&gt;75,L288&lt;=100),"75 to 100",AND(L288&gt;100,L288&lt;=150),"100 to 150",AND(L288&gt;150,L288&lt;=200),"150 to 200",AND(L288&gt;200,L288&lt;=250),"200 to 250",AND(L288&gt;250,L288&lt;=300),"250 to 300",AND(L288&gt;300,L288&lt;=400),"300 to 400",AND(L288&gt;400,L288&lt;=500),"400 to 500",L288&gt;500,"500+")</f>
        <v>75 to 100</v>
      </c>
      <c r="L288" s="9">
        <f>_xlfn.XLOOKUP($E288,'Raw Data'!$E:$E,'Raw Data'!L:L,"ERROR",0,1)</f>
        <v>87.74</v>
      </c>
      <c r="M288" s="14" t="str">
        <f t="array" ref="M288">_xlfn.IFS(AND(N288&gt;0,N288&lt;=5),"0 to 5",AND(N288&gt;5,N288&lt;=10),"5 to 10",AND(N288&gt;10,N288&lt;=15),"10 to 15",AND(N288&gt;15,N288&lt;=20),"15 to 20",AND(N288&gt;20,N288&lt;=30),"20 to 30",AND(N288&gt;30,N288&lt;=40),"30 to 40",AND(N288&gt;40,N288&lt;=50),"40 to 50",AND(N288&gt;50,N288&lt;=75),"50 to 75",AND(N288&gt;75,N288&lt;=100),"75 to 100",AND(N288&gt;100,N288&lt;=150),"100 to 150",AND(N288&gt;150,N288&lt;=200),"150 to 200",AND(N288&gt;200,N288&lt;=250),"200 to 250",AND(N288&gt;250,N288&lt;=300),"250 to 300",AND(N288&gt;300,N288&lt;=400),"300 to 400",AND(N288&gt;400,N288&lt;=500),"400 to 500",N288&gt;500,"500+")</f>
        <v>75 to 100</v>
      </c>
      <c r="N288" s="9">
        <f>_xlfn.XLOOKUP($E288,'Raw Data'!$E:$E,'Raw Data'!N:N,"ERROR",0,1)</f>
        <v>87.74</v>
      </c>
      <c r="O288" s="14" t="str">
        <f t="array" ref="O288">_xlfn.IFS(P288=0,"No Discount",AND(P288&gt;0,P288&lt;=0.02),"0% to 2%",AND(P288&gt;0.02,P288&lt;=0.04),"2% to 4%",AND(P288&gt;0.04,P288&lt;=0.06),"4% to 6%",AND(P288&gt;0.06,P288&lt;=0.08),"6% to 8%",AND(P288&gt;0.08,P288&lt;=0.1),"8% to 10%",AND(P288&gt;0.1,P288&lt;=0.15),"10% to 15%",AND(P288&gt;0.15,P288&lt;=0.2),"15% to 20%",AND(P288&gt;0.2,P288&lt;=0.25),"20% to 25%",AND(P288&gt;0.25,P288&lt;=0.3),"25% to 30%",AND(P288&gt;0.3,P288&lt;=0.4),"30% to 40%",AND(P288&gt;0.4,P288&lt;=0.5),"40% to 50%",AND(P288&gt;0.5,P288&lt;=0.75),"50% to 75%",AND(P288&gt;0.75,P288&lt;=1),"75% to 100%")</f>
        <v>No Discount</v>
      </c>
      <c r="P288" s="10">
        <f>_xlfn.XLOOKUP($E288,'Raw Data'!$E:$E,'Raw Data'!P:P,"ERROR",0,1)</f>
        <v>0</v>
      </c>
      <c r="Q288" s="9">
        <f>_xlfn.XLOOKUP($E288,'Raw Data'!$E:$E,'Raw Data'!Q:Q,"ERROR",0,1)</f>
        <v>2</v>
      </c>
      <c r="R288" s="9" t="str">
        <f>_xlfn.XLOOKUP($E288,'Raw Data'!$E:$E,'Raw Data'!R:R,"ERROR",0,1)</f>
        <v>oz</v>
      </c>
      <c r="S288" s="5" t="str">
        <f t="array" ref="S288">_xlfn.IFS(AND(T288&gt;0,T288&lt;=0.05),"0 to 0.05",AND(T288&gt;0.05,T288&lt;=0.1),"0.05 to 0.1",AND(T288&gt;0.1,T288&lt;=0.2),"0.1 to 0.2",AND(T288&gt;0.2,T288&lt;=0.3),"0.2 to 0.3",AND(T288&gt;0.3,T288&lt;=0.4),"0.3 to 0.4",AND(T288&gt;0.4,T288&lt;=0.5),"0.4 to 0.5",AND(T288&gt;0.5,T288&lt;=0.75),"0.5 to 0.75",AND(T288&gt;0.75,T288&lt;=1),"0.75 to 1",AND(T288&gt;1,T288&lt;=2),"1 to 2",AND(T288&gt;2,T288&lt;=3),"2 to 3",AND(T288&gt;3,T288&lt;=4),"3 to 4",AND(T288&gt;4,T288&lt;=5),"4 to 5",AND(T288&gt;5,T288&lt;=10),"5 to 10",T288&gt;10,"10+")</f>
        <v>1 to 2</v>
      </c>
      <c r="T288" s="10">
        <f>_xlfn.XLOOKUP($E288,'Raw Data'!$E:$E,'Raw Data'!T:T,"ERROR",0,1)</f>
        <v>1.48359824146094</v>
      </c>
      <c r="U288" s="15" t="str">
        <f t="array" ref="U288">_xlfn.IFS(AND(V288&gt;0,V288&lt;=0.05),"0 to 0.05",AND(V288&gt;0.05,V288&lt;=0.1),"0.05 to 0.1",AND(V288&gt;0.1,V288&lt;=0.2),"0.1 to 0.2",AND(V288&gt;0.2,V288&lt;=0.3),"0.2 to 0.3",AND(V288&gt;0.3,V288&lt;=0.4),"0.3 to 0.4",AND(V288&gt;0.4,V288&lt;=0.5),"0.4 to 0.5",AND(V288&gt;0.5,V288&lt;=0.75),"0.5 to 0.75",AND(V288&gt;0.75,V288&lt;=1),"0.75 to 1",AND(V288&gt;1,V288&lt;=2),"1 to 2",AND(V288&gt;2,V288&lt;=3),"2 to 3",AND(V288&gt;3,V288&lt;=4),"3 to 4",AND(V288&gt;4,V288&lt;=5),"4 to 5",AND(V288&gt;5,V288&lt;=10),"5 to 10",V288&gt;10,"10+")</f>
        <v>0.4 to 0.5</v>
      </c>
      <c r="V288" s="10">
        <f>_xlfn.XLOOKUP($E288,'Raw Data'!$E:$E,'Raw Data'!V:V,"ERROR",0,1)</f>
        <v>0.400571525194454</v>
      </c>
      <c r="W288" s="15" t="str">
        <f t="array" ref="W288">_xlfn.IFS(AND(X288&gt;0,X288&lt;=0.05),"0 to 0.05",AND(X288&gt;0.05,X288&lt;=0.1),"0.05 to 0.1",AND(X288&gt;0.1,X288&lt;=0.2),"0.1 to 0.2",AND(X288&gt;0.2,X288&lt;=0.3),"0.2 to 0.3",AND(X288&gt;0.3,X288&lt;=0.4),"0.3 to 0.4",AND(X288&gt;0.4,X288&lt;=0.5),"0.4 to 0.5",AND(X288&gt;0.5,X288&lt;=0.75),"0.5 to 0.75",AND(X288&gt;0.75,X288&lt;=1),"0.75 to 1",AND(X288&gt;1,X288&lt;=2),"1 to 2",AND(X288&gt;2,X288&lt;=3),"2 to 3",AND(X288&gt;3,X288&lt;=4),"3 to 4",AND(X288&gt;4,X288&lt;=5),"4 to 5",AND(X288&gt;5,X288&lt;=10),"5 to 10",X288&gt;10,"10+")</f>
        <v>0.4 to 0.5</v>
      </c>
      <c r="X288" s="16">
        <f t="shared" si="9"/>
        <v>0.400571525194454</v>
      </c>
      <c r="Y288" s="5" t="str">
        <f t="array" ref="Y288">_xlfn.IFS(AND(Z288&gt;0,Z288&lt;=1),"0 to 1",AND(Z288&gt;1,Z288&lt;=2),"1 to 2",AND(Z288&gt;2,Z288&lt;=4),"2 to 4",AND(Z288&gt;4,Z288&lt;=6),"4 to 6",AND(Z288&gt;6,Z288&lt;=8),"6 to 8",AND(Z288&gt;8,Z288&lt;=10),"8 to 10",AND(Z288&gt;10,Z288&lt;=15),"10 to 15",AND(Z288&gt;15,Z288&lt;=20),"15 to 20",AND(Z288&gt;20,Z288&lt;=25),"20 to 25",AND(Z288&gt;25,Z288&lt;=30),"25 to 30",AND(Z288&gt;30,Z288&lt;=40),"30 to 40",AND(Z288&gt;40,Z288&lt;=50),"40 to 50",Z288&gt;50,"50+")</f>
        <v>1 to 2</v>
      </c>
      <c r="Z288" s="9">
        <f>_xlfn.XLOOKUP($E288,'Raw Data'!$E:$E,'Raw Data'!Z:Z,"ERROR",0,1)</f>
        <v>2</v>
      </c>
      <c r="AA288" s="9" t="str">
        <f>_xlfn.XLOOKUP($E288,'Raw Data'!$E:$E,'Raw Data'!AA:AA,"ERROR",0,1)</f>
        <v>oz</v>
      </c>
    </row>
    <row r="289" hidden="1" spans="1:27">
      <c r="A289" s="5" t="str">
        <f>_xlfn.XLOOKUP($E289,'Raw Data'!$E:$E,'Raw Data'!A:A,"ERROR",0,1)</f>
        <v>AE</v>
      </c>
      <c r="B289" s="5" t="str">
        <f>_xlfn.XLOOKUP($E289,'Raw Data'!$E:$E,'Raw Data'!B:B,"ERROR",0,1)</f>
        <v>Hair Mousses</v>
      </c>
      <c r="C289" s="5" t="str">
        <f>_xlfn.XLOOKUP($E289,'Raw Data'!$E:$E,'Raw Data'!C:C,"ERROR",0,1)</f>
        <v>l'oreal paris</v>
      </c>
      <c r="D289" s="5" t="str">
        <f>_xlfn.XLOOKUP($E289,'Raw Data'!$E:$E,'Raw Data'!D:D,"ERROR",0,1)</f>
        <v>www.amazon.ae/dp/B015KGVJLM</v>
      </c>
      <c r="E289" s="5" t="s">
        <v>488</v>
      </c>
      <c r="F289" s="9" t="str">
        <f>_xlfn.XLOOKUP($E289,'Raw Data'!$E:$E,'Raw Data'!F:F,"ERROR",0,1)</f>
        <v>L'oreal Paris Elvive Styliste Extra Volume Firm Control Mousse 200 mL (Pack of 2)</v>
      </c>
      <c r="G289" s="10">
        <f>_xlfn.XLOOKUP($E289,'Raw Data'!$E:$E,'Raw Data'!G:G,"ERROR",0,1)</f>
        <v>0</v>
      </c>
      <c r="H289" s="9">
        <f>_xlfn.XLOOKUP($E289,'Raw Data'!$E:$E,'Raw Data'!H:H,"ERROR",0,1)</f>
        <v>0</v>
      </c>
      <c r="I289" s="9">
        <f>_xlfn.XLOOKUP($E289,'Raw Data'!$E:$E,'Raw Data'!I:I,"ERROR",0,1)</f>
        <v>0</v>
      </c>
      <c r="J289" s="9" t="str">
        <f>_xlfn.XLOOKUP($E289,'Raw Data'!$E:$E,'Raw Data'!J:J,"ERROR",0,1)</f>
        <v>No</v>
      </c>
      <c r="K289" s="14" t="str">
        <f t="array" ref="K289">_xlfn.IFS(AND(L289&gt;0,L289&lt;=5),"0 to 5",AND(L289&gt;5,L289&lt;=10),"5 to 10",AND(L289&gt;10,L289&lt;=15),"10 to 15",AND(L289&gt;15,L289&lt;=20),"15 to 20",AND(L289&gt;20,L289&lt;=30),"20 to 30",AND(L289&gt;30,L289&lt;=40),"30 to 40",AND(L289&gt;40,L289&lt;=50),"40 to 50",AND(L289&gt;50,L289&lt;=75),"50 to 75",AND(L289&gt;75,L289&lt;=100),"75 to 100",AND(L289&gt;100,L289&lt;=150),"100 to 150",AND(L289&gt;150,L289&lt;=200),"150 to 200",AND(L289&gt;200,L289&lt;=250),"200 to 250",AND(L289&gt;250,L289&lt;=300),"250 to 300",AND(L289&gt;300,L289&lt;=400),"300 to 400",AND(L289&gt;400,L289&lt;=500),"400 to 500",L289&gt;500,"500+")</f>
        <v>75 to 100</v>
      </c>
      <c r="L289" s="9">
        <f>_xlfn.XLOOKUP($E289,'Raw Data'!$E:$E,'Raw Data'!L:L,"ERROR",0,1)</f>
        <v>82</v>
      </c>
      <c r="M289" s="14" t="str">
        <f t="array" ref="M289">_xlfn.IFS(AND(N289&gt;0,N289&lt;=5),"0 to 5",AND(N289&gt;5,N289&lt;=10),"5 to 10",AND(N289&gt;10,N289&lt;=15),"10 to 15",AND(N289&gt;15,N289&lt;=20),"15 to 20",AND(N289&gt;20,N289&lt;=30),"20 to 30",AND(N289&gt;30,N289&lt;=40),"30 to 40",AND(N289&gt;40,N289&lt;=50),"40 to 50",AND(N289&gt;50,N289&lt;=75),"50 to 75",AND(N289&gt;75,N289&lt;=100),"75 to 100",AND(N289&gt;100,N289&lt;=150),"100 to 150",AND(N289&gt;150,N289&lt;=200),"150 to 200",AND(N289&gt;200,N289&lt;=250),"200 to 250",AND(N289&gt;250,N289&lt;=300),"250 to 300",AND(N289&gt;300,N289&lt;=400),"300 to 400",AND(N289&gt;400,N289&lt;=500),"400 to 500",N289&gt;500,"500+")</f>
        <v>75 to 100</v>
      </c>
      <c r="N289" s="9">
        <f>_xlfn.XLOOKUP($E289,'Raw Data'!$E:$E,'Raw Data'!N:N,"ERROR",0,1)</f>
        <v>82</v>
      </c>
      <c r="O289" s="14" t="str">
        <f t="array" ref="O289">_xlfn.IFS(P289=0,"No Discount",AND(P289&gt;0,P289&lt;=0.02),"0% to 2%",AND(P289&gt;0.02,P289&lt;=0.04),"2% to 4%",AND(P289&gt;0.04,P289&lt;=0.06),"4% to 6%",AND(P289&gt;0.06,P289&lt;=0.08),"6% to 8%",AND(P289&gt;0.08,P289&lt;=0.1),"8% to 10%",AND(P289&gt;0.1,P289&lt;=0.15),"10% to 15%",AND(P289&gt;0.15,P289&lt;=0.2),"15% to 20%",AND(P289&gt;0.2,P289&lt;=0.25),"20% to 25%",AND(P289&gt;0.25,P289&lt;=0.3),"25% to 30%",AND(P289&gt;0.3,P289&lt;=0.4),"30% to 40%",AND(P289&gt;0.4,P289&lt;=0.5),"40% to 50%",AND(P289&gt;0.5,P289&lt;=0.75),"50% to 75%",AND(P289&gt;0.75,P289&lt;=1),"75% to 100%")</f>
        <v>No Discount</v>
      </c>
      <c r="P289" s="10">
        <f>_xlfn.XLOOKUP($E289,'Raw Data'!$E:$E,'Raw Data'!P:P,"ERROR",0,1)</f>
        <v>0</v>
      </c>
      <c r="Q289" s="9">
        <f>_xlfn.XLOOKUP($E289,'Raw Data'!$E:$E,'Raw Data'!Q:Q,"ERROR",0,1)</f>
        <v>600</v>
      </c>
      <c r="R289" s="9" t="str">
        <f>_xlfn.XLOOKUP($E289,'Raw Data'!$E:$E,'Raw Data'!R:R,"ERROR",0,1)</f>
        <v>ml</v>
      </c>
      <c r="S289" s="5" t="str">
        <f t="array" ref="S289">_xlfn.IFS(AND(T289&gt;0,T289&lt;=0.05),"0 to 0.05",AND(T289&gt;0.05,T289&lt;=0.1),"0.05 to 0.1",AND(T289&gt;0.1,T289&lt;=0.2),"0.1 to 0.2",AND(T289&gt;0.2,T289&lt;=0.3),"0.2 to 0.3",AND(T289&gt;0.3,T289&lt;=0.4),"0.3 to 0.4",AND(T289&gt;0.4,T289&lt;=0.5),"0.4 to 0.5",AND(T289&gt;0.5,T289&lt;=0.75),"0.5 to 0.75",AND(T289&gt;0.75,T289&lt;=1),"0.75 to 1",AND(T289&gt;1,T289&lt;=2),"1 to 2",AND(T289&gt;2,T289&lt;=3),"2 to 3",AND(T289&gt;3,T289&lt;=4),"3 to 4",AND(T289&gt;4,T289&lt;=5),"4 to 5",AND(T289&gt;5,T289&lt;=10),"5 to 10",T289&gt;10,"10+")</f>
        <v>0.1 to 0.2</v>
      </c>
      <c r="T289" s="10">
        <f>_xlfn.XLOOKUP($E289,'Raw Data'!$E:$E,'Raw Data'!T:T,"ERROR",0,1)</f>
        <v>0.136739685658808</v>
      </c>
      <c r="U289" s="15" t="str">
        <f t="array" ref="U289">_xlfn.IFS(AND(V289&gt;0,V289&lt;=0.05),"0 to 0.05",AND(V289&gt;0.05,V289&lt;=0.1),"0.05 to 0.1",AND(V289&gt;0.1,V289&lt;=0.2),"0.1 to 0.2",AND(V289&gt;0.2,V289&lt;=0.3),"0.2 to 0.3",AND(V289&gt;0.3,V289&lt;=0.4),"0.3 to 0.4",AND(V289&gt;0.4,V289&lt;=0.5),"0.4 to 0.5",AND(V289&gt;0.5,V289&lt;=0.75),"0.5 to 0.75",AND(V289&gt;0.75,V289&lt;=1),"0.75 to 1",AND(V289&gt;1,V289&lt;=2),"1 to 2",AND(V289&gt;2,V289&lt;=3),"2 to 3",AND(V289&gt;3,V289&lt;=4),"3 to 4",AND(V289&gt;4,V289&lt;=5),"4 to 5",AND(V289&gt;5,V289&lt;=10),"5 to 10",V289&gt;10,"10+")</f>
        <v>0 to 0.05</v>
      </c>
      <c r="V289" s="10">
        <f>_xlfn.XLOOKUP($E289,'Raw Data'!$E:$E,'Raw Data'!V:V,"ERROR",0,1)</f>
        <v>0.0369197151278783</v>
      </c>
      <c r="W289" s="15" t="str">
        <f t="array" ref="W289">_xlfn.IFS(AND(X289&gt;0,X289&lt;=0.05),"0 to 0.05",AND(X289&gt;0.05,X289&lt;=0.1),"0.05 to 0.1",AND(X289&gt;0.1,X289&lt;=0.2),"0.1 to 0.2",AND(X289&gt;0.2,X289&lt;=0.3),"0.2 to 0.3",AND(X289&gt;0.3,X289&lt;=0.4),"0.3 to 0.4",AND(X289&gt;0.4,X289&lt;=0.5),"0.4 to 0.5",AND(X289&gt;0.5,X289&lt;=0.75),"0.5 to 0.75",AND(X289&gt;0.75,X289&lt;=1),"0.75 to 1",AND(X289&gt;1,X289&lt;=2),"1 to 2",AND(X289&gt;2,X289&lt;=3),"2 to 3",AND(X289&gt;3,X289&lt;=4),"3 to 4",AND(X289&gt;4,X289&lt;=5),"4 to 5",AND(X289&gt;5,X289&lt;=10),"5 to 10",X289&gt;10,"10+")</f>
        <v>0 to 0.05</v>
      </c>
      <c r="X289" s="16">
        <f t="shared" si="9"/>
        <v>0.0369197151278783</v>
      </c>
      <c r="Y289" s="5" t="str">
        <f t="array" ref="Y289">_xlfn.IFS(AND(Z289&gt;0,Z289&lt;=1),"0 to 1",AND(Z289&gt;1,Z289&lt;=2),"1 to 2",AND(Z289&gt;2,Z289&lt;=4),"2 to 4",AND(Z289&gt;4,Z289&lt;=6),"4 to 6",AND(Z289&gt;6,Z289&lt;=8),"6 to 8",AND(Z289&gt;8,Z289&lt;=10),"8 to 10",AND(Z289&gt;10,Z289&lt;=15),"10 to 15",AND(Z289&gt;15,Z289&lt;=20),"15 to 20",AND(Z289&gt;20,Z289&lt;=25),"20 to 25",AND(Z289&gt;25,Z289&lt;=30),"25 to 30",AND(Z289&gt;30,Z289&lt;=40),"30 to 40",AND(Z289&gt;40,Z289&lt;=50),"40 to 50",Z289&gt;50,"50+")</f>
        <v>20 to 25</v>
      </c>
      <c r="Z289" s="9">
        <f>_xlfn.XLOOKUP($E289,'Raw Data'!$E:$E,'Raw Data'!Z:Z,"ERROR",0,1)</f>
        <v>20.28</v>
      </c>
      <c r="AA289" s="9" t="str">
        <f>_xlfn.XLOOKUP($E289,'Raw Data'!$E:$E,'Raw Data'!AA:AA,"ERROR",0,1)</f>
        <v>oz</v>
      </c>
    </row>
    <row r="290" hidden="1" spans="1:27">
      <c r="A290" s="5" t="str">
        <f>_xlfn.XLOOKUP($E290,'Raw Data'!$E:$E,'Raw Data'!A:A,"ERROR",0,1)</f>
        <v>AE</v>
      </c>
      <c r="B290" s="5" t="str">
        <f>_xlfn.XLOOKUP($E290,'Raw Data'!$E:$E,'Raw Data'!B:B,"ERROR",0,1)</f>
        <v>Hair Mousses</v>
      </c>
      <c r="C290" s="5" t="str">
        <f>_xlfn.XLOOKUP($E290,'Raw Data'!$E:$E,'Raw Data'!C:C,"ERROR",0,1)</f>
        <v>enliven</v>
      </c>
      <c r="D290" s="5" t="str">
        <f>_xlfn.XLOOKUP($E290,'Raw Data'!$E:$E,'Raw Data'!D:D,"ERROR",0,1)</f>
        <v>www.amazon.ae/dp/B07RRQ5H65</v>
      </c>
      <c r="E290" s="5" t="s">
        <v>489</v>
      </c>
      <c r="F290" s="9" t="str">
        <f>_xlfn.XLOOKUP($E290,'Raw Data'!$E:$E,'Raw Data'!F:F,"ERROR",0,1)</f>
        <v>Enliven Pro V  Hair  Mousse, 300ml Pack Of 2</v>
      </c>
      <c r="G290" s="10">
        <f>_xlfn.XLOOKUP($E290,'Raw Data'!$E:$E,'Raw Data'!G:G,"ERROR",0,1)</f>
        <v>0</v>
      </c>
      <c r="H290" s="9">
        <f>_xlfn.XLOOKUP($E290,'Raw Data'!$E:$E,'Raw Data'!H:H,"ERROR",0,1)</f>
        <v>0</v>
      </c>
      <c r="I290" s="9">
        <f>_xlfn.XLOOKUP($E290,'Raw Data'!$E:$E,'Raw Data'!I:I,"ERROR",0,1)</f>
        <v>0</v>
      </c>
      <c r="J290" s="9" t="str">
        <f>_xlfn.XLOOKUP($E290,'Raw Data'!$E:$E,'Raw Data'!J:J,"ERROR",0,1)</f>
        <v>No</v>
      </c>
      <c r="K290" s="14" t="str">
        <f t="array" ref="K290">_xlfn.IFS(AND(L290&gt;0,L290&lt;=5),"0 to 5",AND(L290&gt;5,L290&lt;=10),"5 to 10",AND(L290&gt;10,L290&lt;=15),"10 to 15",AND(L290&gt;15,L290&lt;=20),"15 to 20",AND(L290&gt;20,L290&lt;=30),"20 to 30",AND(L290&gt;30,L290&lt;=40),"30 to 40",AND(L290&gt;40,L290&lt;=50),"40 to 50",AND(L290&gt;50,L290&lt;=75),"50 to 75",AND(L290&gt;75,L290&lt;=100),"75 to 100",AND(L290&gt;100,L290&lt;=150),"100 to 150",AND(L290&gt;150,L290&lt;=200),"150 to 200",AND(L290&gt;200,L290&lt;=250),"200 to 250",AND(L290&gt;250,L290&lt;=300),"250 to 300",AND(L290&gt;300,L290&lt;=400),"300 to 400",AND(L290&gt;400,L290&lt;=500),"400 to 500",L290&gt;500,"500+")</f>
        <v>75 to 100</v>
      </c>
      <c r="L290" s="9">
        <f>_xlfn.XLOOKUP($E290,'Raw Data'!$E:$E,'Raw Data'!L:L,"ERROR",0,1)</f>
        <v>81.08</v>
      </c>
      <c r="M290" s="14" t="str">
        <f t="array" ref="M290">_xlfn.IFS(AND(N290&gt;0,N290&lt;=5),"0 to 5",AND(N290&gt;5,N290&lt;=10),"5 to 10",AND(N290&gt;10,N290&lt;=15),"10 to 15",AND(N290&gt;15,N290&lt;=20),"15 to 20",AND(N290&gt;20,N290&lt;=30),"20 to 30",AND(N290&gt;30,N290&lt;=40),"30 to 40",AND(N290&gt;40,N290&lt;=50),"40 to 50",AND(N290&gt;50,N290&lt;=75),"50 to 75",AND(N290&gt;75,N290&lt;=100),"75 to 100",AND(N290&gt;100,N290&lt;=150),"100 to 150",AND(N290&gt;150,N290&lt;=200),"150 to 200",AND(N290&gt;200,N290&lt;=250),"200 to 250",AND(N290&gt;250,N290&lt;=300),"250 to 300",AND(N290&gt;300,N290&lt;=400),"300 to 400",AND(N290&gt;400,N290&lt;=500),"400 to 500",N290&gt;500,"500+")</f>
        <v>75 to 100</v>
      </c>
      <c r="N290" s="9">
        <f>_xlfn.XLOOKUP($E290,'Raw Data'!$E:$E,'Raw Data'!N:N,"ERROR",0,1)</f>
        <v>81.08</v>
      </c>
      <c r="O290" s="14" t="str">
        <f t="array" ref="O290">_xlfn.IFS(P290=0,"No Discount",AND(P290&gt;0,P290&lt;=0.02),"0% to 2%",AND(P290&gt;0.02,P290&lt;=0.04),"2% to 4%",AND(P290&gt;0.04,P290&lt;=0.06),"4% to 6%",AND(P290&gt;0.06,P290&lt;=0.08),"6% to 8%",AND(P290&gt;0.08,P290&lt;=0.1),"8% to 10%",AND(P290&gt;0.1,P290&lt;=0.15),"10% to 15%",AND(P290&gt;0.15,P290&lt;=0.2),"15% to 20%",AND(P290&gt;0.2,P290&lt;=0.25),"20% to 25%",AND(P290&gt;0.25,P290&lt;=0.3),"25% to 30%",AND(P290&gt;0.3,P290&lt;=0.4),"30% to 40%",AND(P290&gt;0.4,P290&lt;=0.5),"40% to 50%",AND(P290&gt;0.5,P290&lt;=0.75),"50% to 75%",AND(P290&gt;0.75,P290&lt;=1),"75% to 100%")</f>
        <v>No Discount</v>
      </c>
      <c r="P290" s="10">
        <f>_xlfn.XLOOKUP($E290,'Raw Data'!$E:$E,'Raw Data'!P:P,"ERROR",0,1)</f>
        <v>0</v>
      </c>
      <c r="Q290" s="9">
        <f>_xlfn.XLOOKUP($E290,'Raw Data'!$E:$E,'Raw Data'!Q:Q,"ERROR",0,1)</f>
        <v>600</v>
      </c>
      <c r="R290" s="9" t="str">
        <f>_xlfn.XLOOKUP($E290,'Raw Data'!$E:$E,'Raw Data'!R:R,"ERROR",0,1)</f>
        <v>ml</v>
      </c>
      <c r="S290" s="5" t="str">
        <f t="array" ref="S290">_xlfn.IFS(AND(T290&gt;0,T290&lt;=0.05),"0 to 0.05",AND(T290&gt;0.05,T290&lt;=0.1),"0.05 to 0.1",AND(T290&gt;0.1,T290&lt;=0.2),"0.1 to 0.2",AND(T290&gt;0.2,T290&lt;=0.3),"0.2 to 0.3",AND(T290&gt;0.3,T290&lt;=0.4),"0.3 to 0.4",AND(T290&gt;0.4,T290&lt;=0.5),"0.4 to 0.5",AND(T290&gt;0.5,T290&lt;=0.75),"0.5 to 0.75",AND(T290&gt;0.75,T290&lt;=1),"0.75 to 1",AND(T290&gt;1,T290&lt;=2),"1 to 2",AND(T290&gt;2,T290&lt;=3),"2 to 3",AND(T290&gt;3,T290&lt;=4),"3 to 4",AND(T290&gt;4,T290&lt;=5),"4 to 5",AND(T290&gt;5,T290&lt;=10),"5 to 10",T290&gt;10,"10+")</f>
        <v>0.1 to 0.2</v>
      </c>
      <c r="T290" s="10">
        <f>_xlfn.XLOOKUP($E290,'Raw Data'!$E:$E,'Raw Data'!T:T,"ERROR",0,1)</f>
        <v>0.135205533088002</v>
      </c>
      <c r="U290" s="15" t="str">
        <f t="array" ref="U290">_xlfn.IFS(AND(V290&gt;0,V290&lt;=0.05),"0 to 0.05",AND(V290&gt;0.05,V290&lt;=0.1),"0.05 to 0.1",AND(V290&gt;0.1,V290&lt;=0.2),"0.1 to 0.2",AND(V290&gt;0.2,V290&lt;=0.3),"0.2 to 0.3",AND(V290&gt;0.3,V290&lt;=0.4),"0.3 to 0.4",AND(V290&gt;0.4,V290&lt;=0.5),"0.4 to 0.5",AND(V290&gt;0.5,V290&lt;=0.75),"0.5 to 0.75",AND(V290&gt;0.75,V290&lt;=1),"0.75 to 1",AND(V290&gt;1,V290&lt;=2),"1 to 2",AND(V290&gt;2,V290&lt;=3),"2 to 3",AND(V290&gt;3,V290&lt;=4),"3 to 4",AND(V290&gt;4,V290&lt;=5),"4 to 5",AND(V290&gt;5,V290&lt;=10),"5 to 10",V290&gt;10,"10+")</f>
        <v>0 to 0.05</v>
      </c>
      <c r="V290" s="10">
        <f>_xlfn.XLOOKUP($E290,'Raw Data'!$E:$E,'Raw Data'!V:V,"ERROR",0,1)</f>
        <v>0.0365054939337606</v>
      </c>
      <c r="W290" s="15" t="str">
        <f t="array" ref="W290">_xlfn.IFS(AND(X290&gt;0,X290&lt;=0.05),"0 to 0.05",AND(X290&gt;0.05,X290&lt;=0.1),"0.05 to 0.1",AND(X290&gt;0.1,X290&lt;=0.2),"0.1 to 0.2",AND(X290&gt;0.2,X290&lt;=0.3),"0.2 to 0.3",AND(X290&gt;0.3,X290&lt;=0.4),"0.3 to 0.4",AND(X290&gt;0.4,X290&lt;=0.5),"0.4 to 0.5",AND(X290&gt;0.5,X290&lt;=0.75),"0.5 to 0.75",AND(X290&gt;0.75,X290&lt;=1),"0.75 to 1",AND(X290&gt;1,X290&lt;=2),"1 to 2",AND(X290&gt;2,X290&lt;=3),"2 to 3",AND(X290&gt;3,X290&lt;=4),"3 to 4",AND(X290&gt;4,X290&lt;=5),"4 to 5",AND(X290&gt;5,X290&lt;=10),"5 to 10",X290&gt;10,"10+")</f>
        <v>0 to 0.05</v>
      </c>
      <c r="X290" s="16">
        <f t="shared" si="9"/>
        <v>0.0365054939337606</v>
      </c>
      <c r="Y290" s="5" t="str">
        <f t="array" ref="Y290">_xlfn.IFS(AND(Z290&gt;0,Z290&lt;=1),"0 to 1",AND(Z290&gt;1,Z290&lt;=2),"1 to 2",AND(Z290&gt;2,Z290&lt;=4),"2 to 4",AND(Z290&gt;4,Z290&lt;=6),"4 to 6",AND(Z290&gt;6,Z290&lt;=8),"6 to 8",AND(Z290&gt;8,Z290&lt;=10),"8 to 10",AND(Z290&gt;10,Z290&lt;=15),"10 to 15",AND(Z290&gt;15,Z290&lt;=20),"15 to 20",AND(Z290&gt;20,Z290&lt;=25),"20 to 25",AND(Z290&gt;25,Z290&lt;=30),"25 to 30",AND(Z290&gt;30,Z290&lt;=40),"30 to 40",AND(Z290&gt;40,Z290&lt;=50),"40 to 50",Z290&gt;50,"50+")</f>
        <v>20 to 25</v>
      </c>
      <c r="Z290" s="9">
        <f>_xlfn.XLOOKUP($E290,'Raw Data'!$E:$E,'Raw Data'!Z:Z,"ERROR",0,1)</f>
        <v>20.28</v>
      </c>
      <c r="AA290" s="9" t="str">
        <f>_xlfn.XLOOKUP($E290,'Raw Data'!$E:$E,'Raw Data'!AA:AA,"ERROR",0,1)</f>
        <v>oz</v>
      </c>
    </row>
    <row r="291" hidden="1" spans="1:27">
      <c r="A291" s="5" t="str">
        <f>_xlfn.XLOOKUP($E291,'Raw Data'!$E:$E,'Raw Data'!A:A,"ERROR",0,1)</f>
        <v>AE</v>
      </c>
      <c r="B291" s="5" t="str">
        <f>_xlfn.XLOOKUP($E291,'Raw Data'!$E:$E,'Raw Data'!B:B,"ERROR",0,1)</f>
        <v>Hair Mousses</v>
      </c>
      <c r="C291" s="5" t="str">
        <f>_xlfn.XLOOKUP($E291,'Raw Data'!$E:$E,'Raw Data'!C:C,"ERROR",0,1)</f>
        <v>schwarzkopf</v>
      </c>
      <c r="D291" s="5" t="str">
        <f>_xlfn.XLOOKUP($E291,'Raw Data'!$E:$E,'Raw Data'!D:D,"ERROR",0,1)</f>
        <v>www.amazon.ae/dp/B01N3599U9</v>
      </c>
      <c r="E291" s="5" t="s">
        <v>490</v>
      </c>
      <c r="F291" s="9" t="str">
        <f>_xlfn.XLOOKUP($E291,'Raw Data'!$E:$E,'Raw Data'!F:F,"ERROR",0,1)</f>
        <v>Schwarzkopf Pro Styling Texturizing Fibre Paste, 250 Ml</v>
      </c>
      <c r="G291" s="10">
        <f>_xlfn.XLOOKUP($E291,'Raw Data'!$E:$E,'Raw Data'!G:G,"ERROR",0,1)</f>
        <v>0</v>
      </c>
      <c r="H291" s="9">
        <f>_xlfn.XLOOKUP($E291,'Raw Data'!$E:$E,'Raw Data'!H:H,"ERROR",0,1)</f>
        <v>0</v>
      </c>
      <c r="I291" s="9">
        <f>_xlfn.XLOOKUP($E291,'Raw Data'!$E:$E,'Raw Data'!I:I,"ERROR",0,1)</f>
        <v>0</v>
      </c>
      <c r="J291" s="9" t="str">
        <f>_xlfn.XLOOKUP($E291,'Raw Data'!$E:$E,'Raw Data'!J:J,"ERROR",0,1)</f>
        <v>No</v>
      </c>
      <c r="K291" s="14" t="str">
        <f t="array" ref="K291">_xlfn.IFS(AND(L291&gt;0,L291&lt;=5),"0 to 5",AND(L291&gt;5,L291&lt;=10),"5 to 10",AND(L291&gt;10,L291&lt;=15),"10 to 15",AND(L291&gt;15,L291&lt;=20),"15 to 20",AND(L291&gt;20,L291&lt;=30),"20 to 30",AND(L291&gt;30,L291&lt;=40),"30 to 40",AND(L291&gt;40,L291&lt;=50),"40 to 50",AND(L291&gt;50,L291&lt;=75),"50 to 75",AND(L291&gt;75,L291&lt;=100),"75 to 100",AND(L291&gt;100,L291&lt;=150),"100 to 150",AND(L291&gt;150,L291&lt;=200),"150 to 200",AND(L291&gt;200,L291&lt;=250),"200 to 250",AND(L291&gt;250,L291&lt;=300),"250 to 300",AND(L291&gt;300,L291&lt;=400),"300 to 400",AND(L291&gt;400,L291&lt;=500),"400 to 500",L291&gt;500,"500+")</f>
        <v>50 to 75</v>
      </c>
      <c r="L291" s="9">
        <f>_xlfn.XLOOKUP($E291,'Raw Data'!$E:$E,'Raw Data'!L:L,"ERROR",0,1)</f>
        <v>74.5</v>
      </c>
      <c r="M291" s="14" t="str">
        <f t="array" ref="M291">_xlfn.IFS(AND(N291&gt;0,N291&lt;=5),"0 to 5",AND(N291&gt;5,N291&lt;=10),"5 to 10",AND(N291&gt;10,N291&lt;=15),"10 to 15",AND(N291&gt;15,N291&lt;=20),"15 to 20",AND(N291&gt;20,N291&lt;=30),"20 to 30",AND(N291&gt;30,N291&lt;=40),"30 to 40",AND(N291&gt;40,N291&lt;=50),"40 to 50",AND(N291&gt;50,N291&lt;=75),"50 to 75",AND(N291&gt;75,N291&lt;=100),"75 to 100",AND(N291&gt;100,N291&lt;=150),"100 to 150",AND(N291&gt;150,N291&lt;=200),"150 to 200",AND(N291&gt;200,N291&lt;=250),"200 to 250",AND(N291&gt;250,N291&lt;=300),"250 to 300",AND(N291&gt;300,N291&lt;=400),"300 to 400",AND(N291&gt;400,N291&lt;=500),"400 to 500",N291&gt;500,"500+")</f>
        <v>50 to 75</v>
      </c>
      <c r="N291" s="9">
        <f>_xlfn.XLOOKUP($E291,'Raw Data'!$E:$E,'Raw Data'!N:N,"ERROR",0,1)</f>
        <v>74.5</v>
      </c>
      <c r="O291" s="14" t="str">
        <f t="array" ref="O291">_xlfn.IFS(P291=0,"No Discount",AND(P291&gt;0,P291&lt;=0.02),"0% to 2%",AND(P291&gt;0.02,P291&lt;=0.04),"2% to 4%",AND(P291&gt;0.04,P291&lt;=0.06),"4% to 6%",AND(P291&gt;0.06,P291&lt;=0.08),"6% to 8%",AND(P291&gt;0.08,P291&lt;=0.1),"8% to 10%",AND(P291&gt;0.1,P291&lt;=0.15),"10% to 15%",AND(P291&gt;0.15,P291&lt;=0.2),"15% to 20%",AND(P291&gt;0.2,P291&lt;=0.25),"20% to 25%",AND(P291&gt;0.25,P291&lt;=0.3),"25% to 30%",AND(P291&gt;0.3,P291&lt;=0.4),"30% to 40%",AND(P291&gt;0.4,P291&lt;=0.5),"40% to 50%",AND(P291&gt;0.5,P291&lt;=0.75),"50% to 75%",AND(P291&gt;0.75,P291&lt;=1),"75% to 100%")</f>
        <v>No Discount</v>
      </c>
      <c r="P291" s="10">
        <f>_xlfn.XLOOKUP($E291,'Raw Data'!$E:$E,'Raw Data'!P:P,"ERROR",0,1)</f>
        <v>0</v>
      </c>
      <c r="Q291" s="9">
        <f>_xlfn.XLOOKUP($E291,'Raw Data'!$E:$E,'Raw Data'!Q:Q,"ERROR",0,1)</f>
        <v>250</v>
      </c>
      <c r="R291" s="9" t="str">
        <f>_xlfn.XLOOKUP($E291,'Raw Data'!$E:$E,'Raw Data'!R:R,"ERROR",0,1)</f>
        <v>ml</v>
      </c>
      <c r="S291" s="5" t="str">
        <f t="array" ref="S291">_xlfn.IFS(AND(T291&gt;0,T291&lt;=0.05),"0 to 0.05",AND(T291&gt;0.05,T291&lt;=0.1),"0.05 to 0.1",AND(T291&gt;0.1,T291&lt;=0.2),"0.1 to 0.2",AND(T291&gt;0.2,T291&lt;=0.3),"0.2 to 0.3",AND(T291&gt;0.3,T291&lt;=0.4),"0.3 to 0.4",AND(T291&gt;0.4,T291&lt;=0.5),"0.4 to 0.5",AND(T291&gt;0.5,T291&lt;=0.75),"0.5 to 0.75",AND(T291&gt;0.75,T291&lt;=1),"0.75 to 1",AND(T291&gt;1,T291&lt;=2),"1 to 2",AND(T291&gt;2,T291&lt;=3),"2 to 3",AND(T291&gt;3,T291&lt;=4),"3 to 4",AND(T291&gt;4,T291&lt;=5),"4 to 5",AND(T291&gt;5,T291&lt;=10),"5 to 10",T291&gt;10,"10+")</f>
        <v>0.2 to 0.3</v>
      </c>
      <c r="T291" s="10">
        <f>_xlfn.XLOOKUP($E291,'Raw Data'!$E:$E,'Raw Data'!T:T,"ERROR",0,1)</f>
        <v>0.29815921702189</v>
      </c>
      <c r="U291" s="15" t="str">
        <f t="array" ref="U291">_xlfn.IFS(AND(V291&gt;0,V291&lt;=0.05),"0 to 0.05",AND(V291&gt;0.05,V291&lt;=0.1),"0.05 to 0.1",AND(V291&gt;0.1,V291&lt;=0.2),"0.1 to 0.2",AND(V291&gt;0.2,V291&lt;=0.3),"0.2 to 0.3",AND(V291&gt;0.3,V291&lt;=0.4),"0.3 to 0.4",AND(V291&gt;0.4,V291&lt;=0.5),"0.4 to 0.5",AND(V291&gt;0.5,V291&lt;=0.75),"0.5 to 0.75",AND(V291&gt;0.75,V291&lt;=1),"0.75 to 1",AND(V291&gt;1,V291&lt;=2),"1 to 2",AND(V291&gt;2,V291&lt;=3),"2 to 3",AND(V291&gt;3,V291&lt;=4),"3 to 4",AND(V291&gt;4,V291&lt;=5),"4 to 5",AND(V291&gt;5,V291&lt;=10),"5 to 10",V291&gt;10,"10+")</f>
        <v>0.05 to 0.1</v>
      </c>
      <c r="V291" s="10">
        <f>_xlfn.XLOOKUP($E291,'Raw Data'!$E:$E,'Raw Data'!V:V,"ERROR",0,1)</f>
        <v>0.0805029885959102</v>
      </c>
      <c r="W291" s="15" t="str">
        <f t="array" ref="W291">_xlfn.IFS(AND(X291&gt;0,X291&lt;=0.05),"0 to 0.05",AND(X291&gt;0.05,X291&lt;=0.1),"0.05 to 0.1",AND(X291&gt;0.1,X291&lt;=0.2),"0.1 to 0.2",AND(X291&gt;0.2,X291&lt;=0.3),"0.2 to 0.3",AND(X291&gt;0.3,X291&lt;=0.4),"0.3 to 0.4",AND(X291&gt;0.4,X291&lt;=0.5),"0.4 to 0.5",AND(X291&gt;0.5,X291&lt;=0.75),"0.5 to 0.75",AND(X291&gt;0.75,X291&lt;=1),"0.75 to 1",AND(X291&gt;1,X291&lt;=2),"1 to 2",AND(X291&gt;2,X291&lt;=3),"2 to 3",AND(X291&gt;3,X291&lt;=4),"3 to 4",AND(X291&gt;4,X291&lt;=5),"4 to 5",AND(X291&gt;5,X291&lt;=10),"5 to 10",X291&gt;10,"10+")</f>
        <v>0.05 to 0.1</v>
      </c>
      <c r="X291" s="16">
        <f t="shared" si="9"/>
        <v>0.0805029885959102</v>
      </c>
      <c r="Y291" s="5" t="str">
        <f t="array" ref="Y291">_xlfn.IFS(AND(Z291&gt;0,Z291&lt;=1),"0 to 1",AND(Z291&gt;1,Z291&lt;=2),"1 to 2",AND(Z291&gt;2,Z291&lt;=4),"2 to 4",AND(Z291&gt;4,Z291&lt;=6),"4 to 6",AND(Z291&gt;6,Z291&lt;=8),"6 to 8",AND(Z291&gt;8,Z291&lt;=10),"8 to 10",AND(Z291&gt;10,Z291&lt;=15),"10 to 15",AND(Z291&gt;15,Z291&lt;=20),"15 to 20",AND(Z291&gt;20,Z291&lt;=25),"20 to 25",AND(Z291&gt;25,Z291&lt;=30),"25 to 30",AND(Z291&gt;30,Z291&lt;=40),"30 to 40",AND(Z291&gt;40,Z291&lt;=50),"40 to 50",Z291&gt;50,"50+")</f>
        <v>8 to 10</v>
      </c>
      <c r="Z291" s="9">
        <f>_xlfn.XLOOKUP($E291,'Raw Data'!$E:$E,'Raw Data'!Z:Z,"ERROR",0,1)</f>
        <v>8.45</v>
      </c>
      <c r="AA291" s="9" t="str">
        <f>_xlfn.XLOOKUP($E291,'Raw Data'!$E:$E,'Raw Data'!AA:AA,"ERROR",0,1)</f>
        <v>oz</v>
      </c>
    </row>
    <row r="292" hidden="1" spans="1:27">
      <c r="A292" s="5" t="str">
        <f>_xlfn.XLOOKUP($E292,'Raw Data'!$E:$E,'Raw Data'!A:A,"ERROR",0,1)</f>
        <v>AE</v>
      </c>
      <c r="B292" s="5" t="str">
        <f>_xlfn.XLOOKUP($E292,'Raw Data'!$E:$E,'Raw Data'!B:B,"ERROR",0,1)</f>
        <v>Hair Mousses</v>
      </c>
      <c r="C292" s="5" t="str">
        <f>_xlfn.XLOOKUP($E292,'Raw Data'!$E:$E,'Raw Data'!C:C,"ERROR",0,1)</f>
        <v>true frog</v>
      </c>
      <c r="D292" s="5" t="str">
        <f>_xlfn.XLOOKUP($E292,'Raw Data'!$E:$E,'Raw Data'!D:D,"ERROR",0,1)</f>
        <v>www.amazon.ae/dp/B09X1NV8DH</v>
      </c>
      <c r="E292" s="5" t="s">
        <v>491</v>
      </c>
      <c r="F292" s="9" t="str">
        <f>_xlfn.XLOOKUP($E292,'Raw Data'!$E:$E,'Raw Data'!F:F,"ERROR",0,1)</f>
        <v>TRue FRoG Volumizing Mousse for Curls, CG Friendly Hair Mousse for Curly, Wavy Hair with Marshmallow Root and Hibiscus Extracts, Vegan, Sulphate Free, Paraben Free, Silicone Free - 150 ml</v>
      </c>
      <c r="G292" s="10">
        <f>_xlfn.XLOOKUP($E292,'Raw Data'!$E:$E,'Raw Data'!G:G,"ERROR",0,1)</f>
        <v>0</v>
      </c>
      <c r="H292" s="9">
        <f>_xlfn.XLOOKUP($E292,'Raw Data'!$E:$E,'Raw Data'!H:H,"ERROR",0,1)</f>
        <v>0</v>
      </c>
      <c r="I292" s="9">
        <f>_xlfn.XLOOKUP($E292,'Raw Data'!$E:$E,'Raw Data'!I:I,"ERROR",0,1)</f>
        <v>0</v>
      </c>
      <c r="J292" s="9" t="str">
        <f>_xlfn.XLOOKUP($E292,'Raw Data'!$E:$E,'Raw Data'!J:J,"ERROR",0,1)</f>
        <v>No</v>
      </c>
      <c r="K292" s="14" t="str">
        <f t="array" ref="K292">_xlfn.IFS(AND(L292&gt;0,L292&lt;=5),"0 to 5",AND(L292&gt;5,L292&lt;=10),"5 to 10",AND(L292&gt;10,L292&lt;=15),"10 to 15",AND(L292&gt;15,L292&lt;=20),"15 to 20",AND(L292&gt;20,L292&lt;=30),"20 to 30",AND(L292&gt;30,L292&lt;=40),"30 to 40",AND(L292&gt;40,L292&lt;=50),"40 to 50",AND(L292&gt;50,L292&lt;=75),"50 to 75",AND(L292&gt;75,L292&lt;=100),"75 to 100",AND(L292&gt;100,L292&lt;=150),"100 to 150",AND(L292&gt;150,L292&lt;=200),"150 to 200",AND(L292&gt;200,L292&lt;=250),"200 to 250",AND(L292&gt;250,L292&lt;=300),"250 to 300",AND(L292&gt;300,L292&lt;=400),"300 to 400",AND(L292&gt;400,L292&lt;=500),"400 to 500",L292&gt;500,"500+")</f>
        <v>50 to 75</v>
      </c>
      <c r="L292" s="9">
        <f>_xlfn.XLOOKUP($E292,'Raw Data'!$E:$E,'Raw Data'!L:L,"ERROR",0,1)</f>
        <v>67.75</v>
      </c>
      <c r="M292" s="14" t="str">
        <f t="array" ref="M292">_xlfn.IFS(AND(N292&gt;0,N292&lt;=5),"0 to 5",AND(N292&gt;5,N292&lt;=10),"5 to 10",AND(N292&gt;10,N292&lt;=15),"10 to 15",AND(N292&gt;15,N292&lt;=20),"15 to 20",AND(N292&gt;20,N292&lt;=30),"20 to 30",AND(N292&gt;30,N292&lt;=40),"30 to 40",AND(N292&gt;40,N292&lt;=50),"40 to 50",AND(N292&gt;50,N292&lt;=75),"50 to 75",AND(N292&gt;75,N292&lt;=100),"75 to 100",AND(N292&gt;100,N292&lt;=150),"100 to 150",AND(N292&gt;150,N292&lt;=200),"150 to 200",AND(N292&gt;200,N292&lt;=250),"200 to 250",AND(N292&gt;250,N292&lt;=300),"250 to 300",AND(N292&gt;300,N292&lt;=400),"300 to 400",AND(N292&gt;400,N292&lt;=500),"400 to 500",N292&gt;500,"500+")</f>
        <v>50 to 75</v>
      </c>
      <c r="N292" s="9">
        <f>_xlfn.XLOOKUP($E292,'Raw Data'!$E:$E,'Raw Data'!N:N,"ERROR",0,1)</f>
        <v>70.28</v>
      </c>
      <c r="O292" s="14" t="str">
        <f t="array" ref="O292">_xlfn.IFS(P292=0,"No Discount",AND(P292&gt;0,P292&lt;=0.02),"0% to 2%",AND(P292&gt;0.02,P292&lt;=0.04),"2% to 4%",AND(P292&gt;0.04,P292&lt;=0.06),"4% to 6%",AND(P292&gt;0.06,P292&lt;=0.08),"6% to 8%",AND(P292&gt;0.08,P292&lt;=0.1),"8% to 10%",AND(P292&gt;0.1,P292&lt;=0.15),"10% to 15%",AND(P292&gt;0.15,P292&lt;=0.2),"15% to 20%",AND(P292&gt;0.2,P292&lt;=0.25),"20% to 25%",AND(P292&gt;0.25,P292&lt;=0.3),"25% to 30%",AND(P292&gt;0.3,P292&lt;=0.4),"30% to 40%",AND(P292&gt;0.4,P292&lt;=0.5),"40% to 50%",AND(P292&gt;0.5,P292&lt;=0.75),"50% to 75%",AND(P292&gt;0.75,P292&lt;=1),"75% to 100%")</f>
        <v>2% to 4%</v>
      </c>
      <c r="P292" s="10">
        <f>_xlfn.XLOOKUP($E292,'Raw Data'!$E:$E,'Raw Data'!P:P,"ERROR",0,1)</f>
        <v>0.0359988616960729</v>
      </c>
      <c r="Q292" s="9">
        <f>_xlfn.XLOOKUP($E292,'Raw Data'!$E:$E,'Raw Data'!Q:Q,"ERROR",0,1)</f>
        <v>150</v>
      </c>
      <c r="R292" s="9" t="str">
        <f>_xlfn.XLOOKUP($E292,'Raw Data'!$E:$E,'Raw Data'!R:R,"ERROR",0,1)</f>
        <v>ml</v>
      </c>
      <c r="S292" s="5" t="str">
        <f t="array" ref="S292">_xlfn.IFS(AND(T292&gt;0,T292&lt;=0.05),"0 to 0.05",AND(T292&gt;0.05,T292&lt;=0.1),"0.05 to 0.1",AND(T292&gt;0.1,T292&lt;=0.2),"0.1 to 0.2",AND(T292&gt;0.2,T292&lt;=0.3),"0.2 to 0.3",AND(T292&gt;0.3,T292&lt;=0.4),"0.3 to 0.4",AND(T292&gt;0.4,T292&lt;=0.5),"0.4 to 0.5",AND(T292&gt;0.5,T292&lt;=0.75),"0.5 to 0.75",AND(T292&gt;0.75,T292&lt;=1),"0.75 to 1",AND(T292&gt;1,T292&lt;=2),"1 to 2",AND(T292&gt;2,T292&lt;=3),"2 to 3",AND(T292&gt;3,T292&lt;=4),"3 to 4",AND(T292&gt;4,T292&lt;=5),"4 to 5",AND(T292&gt;5,T292&lt;=10),"5 to 10",T292&gt;10,"10+")</f>
        <v>0.4 to 0.5</v>
      </c>
      <c r="T292" s="10">
        <f>_xlfn.XLOOKUP($E292,'Raw Data'!$E:$E,'Raw Data'!T:T,"ERROR",0,1)</f>
        <v>0.45190798553094</v>
      </c>
      <c r="U292" s="15" t="str">
        <f t="array" ref="U292">_xlfn.IFS(AND(V292&gt;0,V292&lt;=0.05),"0 to 0.05",AND(V292&gt;0.05,V292&lt;=0.1),"0.05 to 0.1",AND(V292&gt;0.1,V292&lt;=0.2),"0.1 to 0.2",AND(V292&gt;0.2,V292&lt;=0.3),"0.2 to 0.3",AND(V292&gt;0.3,V292&lt;=0.4),"0.3 to 0.4",AND(V292&gt;0.4,V292&lt;=0.5),"0.4 to 0.5",AND(V292&gt;0.5,V292&lt;=0.75),"0.5 to 0.75",AND(V292&gt;0.75,V292&lt;=1),"0.75 to 1",AND(V292&gt;1,V292&lt;=2),"1 to 2",AND(V292&gt;2,V292&lt;=3),"2 to 3",AND(V292&gt;3,V292&lt;=4),"3 to 4",AND(V292&gt;4,V292&lt;=5),"4 to 5",AND(V292&gt;5,V292&lt;=10),"5 to 10",V292&gt;10,"10+")</f>
        <v>0.1 to 0.2</v>
      </c>
      <c r="V292" s="10">
        <f>_xlfn.XLOOKUP($E292,'Raw Data'!$E:$E,'Raw Data'!V:V,"ERROR",0,1)</f>
        <v>0.126571589228648</v>
      </c>
      <c r="W292" s="15" t="str">
        <f t="array" ref="W292">_xlfn.IFS(AND(X292&gt;0,X292&lt;=0.05),"0 to 0.05",AND(X292&gt;0.05,X292&lt;=0.1),"0.05 to 0.1",AND(X292&gt;0.1,X292&lt;=0.2),"0.1 to 0.2",AND(X292&gt;0.2,X292&lt;=0.3),"0.2 to 0.3",AND(X292&gt;0.3,X292&lt;=0.4),"0.3 to 0.4",AND(X292&gt;0.4,X292&lt;=0.5),"0.4 to 0.5",AND(X292&gt;0.5,X292&lt;=0.75),"0.5 to 0.75",AND(X292&gt;0.75,X292&lt;=1),"0.75 to 1",AND(X292&gt;1,X292&lt;=2),"1 to 2",AND(X292&gt;2,X292&lt;=3),"2 to 3",AND(X292&gt;3,X292&lt;=4),"3 to 4",AND(X292&gt;4,X292&lt;=5),"4 to 5",AND(X292&gt;5,X292&lt;=10),"5 to 10",X292&gt;10,"10+")</f>
        <v>0.1 to 0.2</v>
      </c>
      <c r="X292" s="16">
        <f t="shared" si="9"/>
        <v>0.122015156093354</v>
      </c>
      <c r="Y292" s="5" t="str">
        <f t="array" ref="Y292">_xlfn.IFS(AND(Z292&gt;0,Z292&lt;=1),"0 to 1",AND(Z292&gt;1,Z292&lt;=2),"1 to 2",AND(Z292&gt;2,Z292&lt;=4),"2 to 4",AND(Z292&gt;4,Z292&lt;=6),"4 to 6",AND(Z292&gt;6,Z292&lt;=8),"6 to 8",AND(Z292&gt;8,Z292&lt;=10),"8 to 10",AND(Z292&gt;10,Z292&lt;=15),"10 to 15",AND(Z292&gt;15,Z292&lt;=20),"15 to 20",AND(Z292&gt;20,Z292&lt;=25),"20 to 25",AND(Z292&gt;25,Z292&lt;=30),"25 to 30",AND(Z292&gt;30,Z292&lt;=40),"30 to 40",AND(Z292&gt;40,Z292&lt;=50),"40 to 50",Z292&gt;50,"50+")</f>
        <v>4 to 6</v>
      </c>
      <c r="Z292" s="9">
        <f>_xlfn.XLOOKUP($E292,'Raw Data'!$E:$E,'Raw Data'!Z:Z,"ERROR",0,1)</f>
        <v>5.07</v>
      </c>
      <c r="AA292" s="9" t="str">
        <f>_xlfn.XLOOKUP($E292,'Raw Data'!$E:$E,'Raw Data'!AA:AA,"ERROR",0,1)</f>
        <v>oz</v>
      </c>
    </row>
    <row r="293" hidden="1" spans="1:27">
      <c r="A293" s="5" t="str">
        <f>_xlfn.XLOOKUP($E293,'Raw Data'!$E:$E,'Raw Data'!A:A,"ERROR",0,1)</f>
        <v>AE</v>
      </c>
      <c r="B293" s="5" t="str">
        <f>_xlfn.XLOOKUP($E293,'Raw Data'!$E:$E,'Raw Data'!B:B,"ERROR",0,1)</f>
        <v>Hair Mousses</v>
      </c>
      <c r="C293" s="5" t="str">
        <f>_xlfn.XLOOKUP($E293,'Raw Data'!$E:$E,'Raw Data'!C:C,"ERROR",0,1)</f>
        <v>goiple</v>
      </c>
      <c r="D293" s="5" t="str">
        <f>_xlfn.XLOOKUP($E293,'Raw Data'!$E:$E,'Raw Data'!D:D,"ERROR",0,1)</f>
        <v>www.amazon.ae/dp/B0BGPCCW5H</v>
      </c>
      <c r="E293" s="5" t="s">
        <v>492</v>
      </c>
      <c r="F293" s="9" t="str">
        <f>_xlfn.XLOOKUP($E293,'Raw Data'!$E:$E,'Raw Data'!F:F,"ERROR",0,1)</f>
        <v>Braid Foam Control Mousse Braiding Mousse for Braids Twist, Locs, No Flake Extra Hold High Shine Style and Moisturizes, Hair Mousse for Braids High Shine, Lightweight Easy to Apply 8fl oz</v>
      </c>
      <c r="G293" s="10">
        <f>_xlfn.XLOOKUP($E293,'Raw Data'!$E:$E,'Raw Data'!G:G,"ERROR",0,1)</f>
        <v>0</v>
      </c>
      <c r="H293" s="9">
        <f>_xlfn.XLOOKUP($E293,'Raw Data'!$E:$E,'Raw Data'!H:H,"ERROR",0,1)</f>
        <v>0</v>
      </c>
      <c r="I293" s="9">
        <f>_xlfn.XLOOKUP($E293,'Raw Data'!$E:$E,'Raw Data'!I:I,"ERROR",0,1)</f>
        <v>0</v>
      </c>
      <c r="J293" s="9" t="str">
        <f>_xlfn.XLOOKUP($E293,'Raw Data'!$E:$E,'Raw Data'!J:J,"ERROR",0,1)</f>
        <v>No</v>
      </c>
      <c r="K293" s="14" t="str">
        <f t="array" ref="K293">_xlfn.IFS(AND(L293&gt;0,L293&lt;=5),"0 to 5",AND(L293&gt;5,L293&lt;=10),"5 to 10",AND(L293&gt;10,L293&lt;=15),"10 to 15",AND(L293&gt;15,L293&lt;=20),"15 to 20",AND(L293&gt;20,L293&lt;=30),"20 to 30",AND(L293&gt;30,L293&lt;=40),"30 to 40",AND(L293&gt;40,L293&lt;=50),"40 to 50",AND(L293&gt;50,L293&lt;=75),"50 to 75",AND(L293&gt;75,L293&lt;=100),"75 to 100",AND(L293&gt;100,L293&lt;=150),"100 to 150",AND(L293&gt;150,L293&lt;=200),"150 to 200",AND(L293&gt;200,L293&lt;=250),"200 to 250",AND(L293&gt;250,L293&lt;=300),"250 to 300",AND(L293&gt;300,L293&lt;=400),"300 to 400",AND(L293&gt;400,L293&lt;=500),"400 to 500",L293&gt;500,"500+")</f>
        <v>50 to 75</v>
      </c>
      <c r="L293" s="9">
        <f>_xlfn.XLOOKUP($E293,'Raw Data'!$E:$E,'Raw Data'!L:L,"ERROR",0,1)</f>
        <v>66.21</v>
      </c>
      <c r="M293" s="14" t="str">
        <f t="array" ref="M293">_xlfn.IFS(AND(N293&gt;0,N293&lt;=5),"0 to 5",AND(N293&gt;5,N293&lt;=10),"5 to 10",AND(N293&gt;10,N293&lt;=15),"10 to 15",AND(N293&gt;15,N293&lt;=20),"15 to 20",AND(N293&gt;20,N293&lt;=30),"20 to 30",AND(N293&gt;30,N293&lt;=40),"30 to 40",AND(N293&gt;40,N293&lt;=50),"40 to 50",AND(N293&gt;50,N293&lt;=75),"50 to 75",AND(N293&gt;75,N293&lt;=100),"75 to 100",AND(N293&gt;100,N293&lt;=150),"100 to 150",AND(N293&gt;150,N293&lt;=200),"150 to 200",AND(N293&gt;200,N293&lt;=250),"200 to 250",AND(N293&gt;250,N293&lt;=300),"250 to 300",AND(N293&gt;300,N293&lt;=400),"300 to 400",AND(N293&gt;400,N293&lt;=500),"400 to 500",N293&gt;500,"500+")</f>
        <v>50 to 75</v>
      </c>
      <c r="N293" s="9">
        <f>_xlfn.XLOOKUP($E293,'Raw Data'!$E:$E,'Raw Data'!N:N,"ERROR",0,1)</f>
        <v>66.21</v>
      </c>
      <c r="O293" s="14" t="str">
        <f t="array" ref="O293">_xlfn.IFS(P293=0,"No Discount",AND(P293&gt;0,P293&lt;=0.02),"0% to 2%",AND(P293&gt;0.02,P293&lt;=0.04),"2% to 4%",AND(P293&gt;0.04,P293&lt;=0.06),"4% to 6%",AND(P293&gt;0.06,P293&lt;=0.08),"6% to 8%",AND(P293&gt;0.08,P293&lt;=0.1),"8% to 10%",AND(P293&gt;0.1,P293&lt;=0.15),"10% to 15%",AND(P293&gt;0.15,P293&lt;=0.2),"15% to 20%",AND(P293&gt;0.2,P293&lt;=0.25),"20% to 25%",AND(P293&gt;0.25,P293&lt;=0.3),"25% to 30%",AND(P293&gt;0.3,P293&lt;=0.4),"30% to 40%",AND(P293&gt;0.4,P293&lt;=0.5),"40% to 50%",AND(P293&gt;0.5,P293&lt;=0.75),"50% to 75%",AND(P293&gt;0.75,P293&lt;=1),"75% to 100%")</f>
        <v>No Discount</v>
      </c>
      <c r="P293" s="10">
        <f>_xlfn.XLOOKUP($E293,'Raw Data'!$E:$E,'Raw Data'!P:P,"ERROR",0,1)</f>
        <v>0</v>
      </c>
      <c r="Q293" s="9">
        <f>_xlfn.XLOOKUP($E293,'Raw Data'!$E:$E,'Raw Data'!Q:Q,"ERROR",0,1)</f>
        <v>8</v>
      </c>
      <c r="R293" s="9" t="str">
        <f>_xlfn.XLOOKUP($E293,'Raw Data'!$E:$E,'Raw Data'!R:R,"ERROR",0,1)</f>
        <v>fl oz</v>
      </c>
      <c r="S293" s="5" t="str">
        <f t="array" ref="S293">_xlfn.IFS(AND(T293&gt;0,T293&lt;=0.05),"0 to 0.05",AND(T293&gt;0.05,T293&lt;=0.1),"0.05 to 0.1",AND(T293&gt;0.1,T293&lt;=0.2),"0.1 to 0.2",AND(T293&gt;0.2,T293&lt;=0.3),"0.2 to 0.3",AND(T293&gt;0.3,T293&lt;=0.4),"0.3 to 0.4",AND(T293&gt;0.4,T293&lt;=0.5),"0.4 to 0.5",AND(T293&gt;0.5,T293&lt;=0.75),"0.5 to 0.75",AND(T293&gt;0.75,T293&lt;=1),"0.75 to 1",AND(T293&gt;1,T293&lt;=2),"1 to 2",AND(T293&gt;2,T293&lt;=3),"2 to 3",AND(T293&gt;3,T293&lt;=4),"3 to 4",AND(T293&gt;4,T293&lt;=5),"4 to 5",AND(T293&gt;5,T293&lt;=10),"5 to 10",T293&gt;10,"10+")</f>
        <v>0.2 to 0.3</v>
      </c>
      <c r="T293" s="10">
        <f>_xlfn.XLOOKUP($E293,'Raw Data'!$E:$E,'Raw Data'!T:T,"ERROR",0,1)</f>
        <v>0.269121836060456</v>
      </c>
      <c r="U293" s="15" t="str">
        <f t="array" ref="U293">_xlfn.IFS(AND(V293&gt;0,V293&lt;=0.05),"0 to 0.05",AND(V293&gt;0.05,V293&lt;=0.1),"0.05 to 0.1",AND(V293&gt;0.1,V293&lt;=0.2),"0.1 to 0.2",AND(V293&gt;0.2,V293&lt;=0.3),"0.2 to 0.3",AND(V293&gt;0.3,V293&lt;=0.4),"0.3 to 0.4",AND(V293&gt;0.4,V293&lt;=0.5),"0.4 to 0.5",AND(V293&gt;0.5,V293&lt;=0.75),"0.5 to 0.75",AND(V293&gt;0.75,V293&lt;=1),"0.75 to 1",AND(V293&gt;1,V293&lt;=2),"1 to 2",AND(V293&gt;2,V293&lt;=3),"2 to 3",AND(V293&gt;3,V293&lt;=4),"3 to 4",AND(V293&gt;4,V293&lt;=5),"4 to 5",AND(V293&gt;5,V293&lt;=10),"5 to 10",V293&gt;10,"10+")</f>
        <v>0.05 to 0.1</v>
      </c>
      <c r="V293" s="10">
        <f>_xlfn.XLOOKUP($E293,'Raw Data'!$E:$E,'Raw Data'!V:V,"ERROR",0,1)</f>
        <v>0.0726628957363232</v>
      </c>
      <c r="W293" s="15" t="str">
        <f t="array" ref="W293">_xlfn.IFS(AND(X293&gt;0,X293&lt;=0.05),"0 to 0.05",AND(X293&gt;0.05,X293&lt;=0.1),"0.05 to 0.1",AND(X293&gt;0.1,X293&lt;=0.2),"0.1 to 0.2",AND(X293&gt;0.2,X293&lt;=0.3),"0.2 to 0.3",AND(X293&gt;0.3,X293&lt;=0.4),"0.3 to 0.4",AND(X293&gt;0.4,X293&lt;=0.5),"0.4 to 0.5",AND(X293&gt;0.5,X293&lt;=0.75),"0.5 to 0.75",AND(X293&gt;0.75,X293&lt;=1),"0.75 to 1",AND(X293&gt;1,X293&lt;=2),"1 to 2",AND(X293&gt;2,X293&lt;=3),"2 to 3",AND(X293&gt;3,X293&lt;=4),"3 to 4",AND(X293&gt;4,X293&lt;=5),"4 to 5",AND(X293&gt;5,X293&lt;=10),"5 to 10",X293&gt;10,"10+")</f>
        <v>0.05 to 0.1</v>
      </c>
      <c r="X293" s="16">
        <f t="shared" si="9"/>
        <v>0.0726628957363232</v>
      </c>
      <c r="Y293" s="5" t="str">
        <f t="array" ref="Y293">_xlfn.IFS(AND(Z293&gt;0,Z293&lt;=1),"0 to 1",AND(Z293&gt;1,Z293&lt;=2),"1 to 2",AND(Z293&gt;2,Z293&lt;=4),"2 to 4",AND(Z293&gt;4,Z293&lt;=6),"4 to 6",AND(Z293&gt;6,Z293&lt;=8),"6 to 8",AND(Z293&gt;8,Z293&lt;=10),"8 to 10",AND(Z293&gt;10,Z293&lt;=15),"10 to 15",AND(Z293&gt;15,Z293&lt;=20),"15 to 20",AND(Z293&gt;20,Z293&lt;=25),"20 to 25",AND(Z293&gt;25,Z293&lt;=30),"25 to 30",AND(Z293&gt;30,Z293&lt;=40),"30 to 40",AND(Z293&gt;40,Z293&lt;=50),"40 to 50",Z293&gt;50,"50+")</f>
        <v>8 to 10</v>
      </c>
      <c r="Z293" s="9">
        <f>_xlfn.XLOOKUP($E293,'Raw Data'!$E:$E,'Raw Data'!Z:Z,"ERROR",0,1)</f>
        <v>8.32</v>
      </c>
      <c r="AA293" s="9" t="str">
        <f>_xlfn.XLOOKUP($E293,'Raw Data'!$E:$E,'Raw Data'!AA:AA,"ERROR",0,1)</f>
        <v>oz</v>
      </c>
    </row>
    <row r="294" hidden="1" spans="1:27">
      <c r="A294" s="5" t="str">
        <f>_xlfn.XLOOKUP($E294,'Raw Data'!$E:$E,'Raw Data'!A:A,"ERROR",0,1)</f>
        <v>AE</v>
      </c>
      <c r="B294" s="5" t="str">
        <f>_xlfn.XLOOKUP($E294,'Raw Data'!$E:$E,'Raw Data'!B:B,"ERROR",0,1)</f>
        <v>Hair Mousses</v>
      </c>
      <c r="C294" s="5" t="str">
        <f>_xlfn.XLOOKUP($E294,'Raw Data'!$E:$E,'Raw Data'!C:C,"ERROR",0,1)</f>
        <v>african pride</v>
      </c>
      <c r="D294" s="5" t="str">
        <f>_xlfn.XLOOKUP($E294,'Raw Data'!$E:$E,'Raw Data'!D:D,"ERROR",0,1)</f>
        <v>www.amazon.ae/dp/B07T7864KV</v>
      </c>
      <c r="E294" s="5" t="s">
        <v>493</v>
      </c>
      <c r="F294" s="9" t="str">
        <f>_xlfn.XLOOKUP($E294,'Raw Data'!$E:$E,'Raw Data'!F:F,"ERROR",0,1)</f>
        <v>African Pride Moisture Miracle Rose Water &amp; Argan Oil Curl Hair Mousse, Flexible Hold, Enhances Curls, Creates Wave Patterns, No Residue, Deep Moisture, Adds Shine, Strengthens &amp; Protects Hair, 8.5 oz</v>
      </c>
      <c r="G294" s="10">
        <f>_xlfn.XLOOKUP($E294,'Raw Data'!$E:$E,'Raw Data'!G:G,"ERROR",0,1)</f>
        <v>0</v>
      </c>
      <c r="H294" s="9">
        <f>_xlfn.XLOOKUP($E294,'Raw Data'!$E:$E,'Raw Data'!H:H,"ERROR",0,1)</f>
        <v>0</v>
      </c>
      <c r="I294" s="9">
        <f>_xlfn.XLOOKUP($E294,'Raw Data'!$E:$E,'Raw Data'!I:I,"ERROR",0,1)</f>
        <v>0</v>
      </c>
      <c r="J294" s="9" t="str">
        <f>_xlfn.XLOOKUP($E294,'Raw Data'!$E:$E,'Raw Data'!J:J,"ERROR",0,1)</f>
        <v>No</v>
      </c>
      <c r="K294" s="14" t="str">
        <f t="array" ref="K294">_xlfn.IFS(AND(L294&gt;0,L294&lt;=5),"0 to 5",AND(L294&gt;5,L294&lt;=10),"5 to 10",AND(L294&gt;10,L294&lt;=15),"10 to 15",AND(L294&gt;15,L294&lt;=20),"15 to 20",AND(L294&gt;20,L294&lt;=30),"20 to 30",AND(L294&gt;30,L294&lt;=40),"30 to 40",AND(L294&gt;40,L294&lt;=50),"40 to 50",AND(L294&gt;50,L294&lt;=75),"50 to 75",AND(L294&gt;75,L294&lt;=100),"75 to 100",AND(L294&gt;100,L294&lt;=150),"100 to 150",AND(L294&gt;150,L294&lt;=200),"150 to 200",AND(L294&gt;200,L294&lt;=250),"200 to 250",AND(L294&gt;250,L294&lt;=300),"250 to 300",AND(L294&gt;300,L294&lt;=400),"300 to 400",AND(L294&gt;400,L294&lt;=500),"400 to 500",L294&gt;500,"500+")</f>
        <v>40 to 50</v>
      </c>
      <c r="L294" s="9">
        <f>_xlfn.XLOOKUP($E294,'Raw Data'!$E:$E,'Raw Data'!L:L,"ERROR",0,1)</f>
        <v>49</v>
      </c>
      <c r="M294" s="14" t="str">
        <f t="array" ref="M294">_xlfn.IFS(AND(N294&gt;0,N294&lt;=5),"0 to 5",AND(N294&gt;5,N294&lt;=10),"5 to 10",AND(N294&gt;10,N294&lt;=15),"10 to 15",AND(N294&gt;15,N294&lt;=20),"15 to 20",AND(N294&gt;20,N294&lt;=30),"20 to 30",AND(N294&gt;30,N294&lt;=40),"30 to 40",AND(N294&gt;40,N294&lt;=50),"40 to 50",AND(N294&gt;50,N294&lt;=75),"50 to 75",AND(N294&gt;75,N294&lt;=100),"75 to 100",AND(N294&gt;100,N294&lt;=150),"100 to 150",AND(N294&gt;150,N294&lt;=200),"150 to 200",AND(N294&gt;200,N294&lt;=250),"200 to 250",AND(N294&gt;250,N294&lt;=300),"250 to 300",AND(N294&gt;300,N294&lt;=400),"300 to 400",AND(N294&gt;400,N294&lt;=500),"400 to 500",N294&gt;500,"500+")</f>
        <v>40 to 50</v>
      </c>
      <c r="N294" s="9">
        <f>_xlfn.XLOOKUP($E294,'Raw Data'!$E:$E,'Raw Data'!N:N,"ERROR",0,1)</f>
        <v>49.66</v>
      </c>
      <c r="O294" s="14" t="str">
        <f t="array" ref="O294">_xlfn.IFS(P294=0,"No Discount",AND(P294&gt;0,P294&lt;=0.02),"0% to 2%",AND(P294&gt;0.02,P294&lt;=0.04),"2% to 4%",AND(P294&gt;0.04,P294&lt;=0.06),"4% to 6%",AND(P294&gt;0.06,P294&lt;=0.08),"6% to 8%",AND(P294&gt;0.08,P294&lt;=0.1),"8% to 10%",AND(P294&gt;0.1,P294&lt;=0.15),"10% to 15%",AND(P294&gt;0.15,P294&lt;=0.2),"15% to 20%",AND(P294&gt;0.2,P294&lt;=0.25),"20% to 25%",AND(P294&gt;0.25,P294&lt;=0.3),"25% to 30%",AND(P294&gt;0.3,P294&lt;=0.4),"30% to 40%",AND(P294&gt;0.4,P294&lt;=0.5),"40% to 50%",AND(P294&gt;0.5,P294&lt;=0.75),"50% to 75%",AND(P294&gt;0.75,P294&lt;=1),"75% to 100%")</f>
        <v>0% to 2%</v>
      </c>
      <c r="P294" s="10">
        <f>_xlfn.XLOOKUP($E294,'Raw Data'!$E:$E,'Raw Data'!P:P,"ERROR",0,1)</f>
        <v>0.013290374546919</v>
      </c>
      <c r="Q294" s="9">
        <f>_xlfn.XLOOKUP($E294,'Raw Data'!$E:$E,'Raw Data'!Q:Q,"ERROR",0,1)</f>
        <v>8.5</v>
      </c>
      <c r="R294" s="9" t="str">
        <f>_xlfn.XLOOKUP($E294,'Raw Data'!$E:$E,'Raw Data'!R:R,"ERROR",0,1)</f>
        <v>oz</v>
      </c>
      <c r="S294" s="5" t="str">
        <f t="array" ref="S294">_xlfn.IFS(AND(T294&gt;0,T294&lt;=0.05),"0 to 0.05",AND(T294&gt;0.05,T294&lt;=0.1),"0.05 to 0.1",AND(T294&gt;0.1,T294&lt;=0.2),"0.1 to 0.2",AND(T294&gt;0.2,T294&lt;=0.3),"0.2 to 0.3",AND(T294&gt;0.3,T294&lt;=0.4),"0.3 to 0.4",AND(T294&gt;0.4,T294&lt;=0.5),"0.4 to 0.5",AND(T294&gt;0.5,T294&lt;=0.75),"0.5 to 0.75",AND(T294&gt;0.75,T294&lt;=1),"0.75 to 1",AND(T294&gt;1,T294&lt;=2),"1 to 2",AND(T294&gt;2,T294&lt;=3),"2 to 3",AND(T294&gt;3,T294&lt;=4),"3 to 4",AND(T294&gt;4,T294&lt;=5),"4 to 5",AND(T294&gt;5,T294&lt;=10),"5 to 10",T294&gt;10,"10+")</f>
        <v>0.1 to 0.2</v>
      </c>
      <c r="T294" s="10">
        <f>_xlfn.XLOOKUP($E294,'Raw Data'!$E:$E,'Raw Data'!T:T,"ERROR",0,1)</f>
        <v>0.194951162744435</v>
      </c>
      <c r="U294" s="15" t="str">
        <f t="array" ref="U294">_xlfn.IFS(AND(V294&gt;0,V294&lt;=0.05),"0 to 0.05",AND(V294&gt;0.05,V294&lt;=0.1),"0.05 to 0.1",AND(V294&gt;0.1,V294&lt;=0.2),"0.1 to 0.2",AND(V294&gt;0.2,V294&lt;=0.3),"0.2 to 0.3",AND(V294&gt;0.3,V294&lt;=0.4),"0.3 to 0.4",AND(V294&gt;0.4,V294&lt;=0.5),"0.4 to 0.5",AND(V294&gt;0.5,V294&lt;=0.75),"0.5 to 0.75",AND(V294&gt;0.75,V294&lt;=1),"0.75 to 1",AND(V294&gt;1,V294&lt;=2),"1 to 2",AND(V294&gt;2,V294&lt;=3),"2 to 3",AND(V294&gt;3,V294&lt;=4),"3 to 4",AND(V294&gt;4,V294&lt;=5),"4 to 5",AND(V294&gt;5,V294&lt;=10),"5 to 10",V294&gt;10,"10+")</f>
        <v>0.05 to 0.1</v>
      </c>
      <c r="V294" s="10">
        <f>_xlfn.XLOOKUP($E294,'Raw Data'!$E:$E,'Raw Data'!V:V,"ERROR",0,1)</f>
        <v>0.0533457995981619</v>
      </c>
      <c r="W294" s="15" t="str">
        <f t="array" ref="W294">_xlfn.IFS(AND(X294&gt;0,X294&lt;=0.05),"0 to 0.05",AND(X294&gt;0.05,X294&lt;=0.1),"0.05 to 0.1",AND(X294&gt;0.1,X294&lt;=0.2),"0.1 to 0.2",AND(X294&gt;0.2,X294&lt;=0.3),"0.2 to 0.3",AND(X294&gt;0.3,X294&lt;=0.4),"0.3 to 0.4",AND(X294&gt;0.4,X294&lt;=0.5),"0.4 to 0.5",AND(X294&gt;0.5,X294&lt;=0.75),"0.5 to 0.75",AND(X294&gt;0.75,X294&lt;=1),"0.75 to 1",AND(X294&gt;1,X294&lt;=2),"1 to 2",AND(X294&gt;2,X294&lt;=3),"2 to 3",AND(X294&gt;3,X294&lt;=4),"3 to 4",AND(X294&gt;4,X294&lt;=5),"4 to 5",AND(X294&gt;5,X294&lt;=10),"5 to 10",X294&gt;10,"10+")</f>
        <v>0.05 to 0.1</v>
      </c>
      <c r="X294" s="16">
        <f t="shared" si="9"/>
        <v>0.0526368139409974</v>
      </c>
      <c r="Y294" s="5" t="str">
        <f t="array" ref="Y294">_xlfn.IFS(AND(Z294&gt;0,Z294&lt;=1),"0 to 1",AND(Z294&gt;1,Z294&lt;=2),"1 to 2",AND(Z294&gt;2,Z294&lt;=4),"2 to 4",AND(Z294&gt;4,Z294&lt;=6),"4 to 6",AND(Z294&gt;6,Z294&lt;=8),"6 to 8",AND(Z294&gt;8,Z294&lt;=10),"8 to 10",AND(Z294&gt;10,Z294&lt;=15),"10 to 15",AND(Z294&gt;15,Z294&lt;=20),"15 to 20",AND(Z294&gt;20,Z294&lt;=25),"20 to 25",AND(Z294&gt;25,Z294&lt;=30),"25 to 30",AND(Z294&gt;30,Z294&lt;=40),"30 to 40",AND(Z294&gt;40,Z294&lt;=50),"40 to 50",Z294&gt;50,"50+")</f>
        <v>8 to 10</v>
      </c>
      <c r="Z294" s="9">
        <f>_xlfn.XLOOKUP($E294,'Raw Data'!$E:$E,'Raw Data'!Z:Z,"ERROR",0,1)</f>
        <v>8.5</v>
      </c>
      <c r="AA294" s="9" t="str">
        <f>_xlfn.XLOOKUP($E294,'Raw Data'!$E:$E,'Raw Data'!AA:AA,"ERROR",0,1)</f>
        <v>oz</v>
      </c>
    </row>
    <row r="295" hidden="1" spans="1:27">
      <c r="A295" s="5" t="str">
        <f>_xlfn.XLOOKUP($E295,'Raw Data'!$E:$E,'Raw Data'!A:A,"ERROR",0,1)</f>
        <v>AE</v>
      </c>
      <c r="B295" s="5" t="str">
        <f>_xlfn.XLOOKUP($E295,'Raw Data'!$E:$E,'Raw Data'!B:B,"ERROR",0,1)</f>
        <v>Hair Mousses</v>
      </c>
      <c r="C295" s="5" t="str">
        <f>_xlfn.XLOOKUP($E295,'Raw Data'!$E:$E,'Raw Data'!C:C,"ERROR",0,1)</f>
        <v>fantasia</v>
      </c>
      <c r="D295" s="5" t="str">
        <f>_xlfn.XLOOKUP($E295,'Raw Data'!$E:$E,'Raw Data'!D:D,"ERROR",0,1)</f>
        <v>www.amazon.ae/dp/B000O9L67S</v>
      </c>
      <c r="E295" s="5" t="s">
        <v>494</v>
      </c>
      <c r="F295" s="9" t="str">
        <f>_xlfn.XLOOKUP($E295,'Raw Data'!$E:$E,'Raw Data'!F:F,"ERROR",0,1)</f>
        <v>Fantasia Liquid Mousse Spritz 2 oz. Firm</v>
      </c>
      <c r="G295" s="10">
        <f>_xlfn.XLOOKUP($E295,'Raw Data'!$E:$E,'Raw Data'!G:G,"ERROR",0,1)</f>
        <v>0</v>
      </c>
      <c r="H295" s="9">
        <f>_xlfn.XLOOKUP($E295,'Raw Data'!$E:$E,'Raw Data'!H:H,"ERROR",0,1)</f>
        <v>0</v>
      </c>
      <c r="I295" s="9">
        <f>_xlfn.XLOOKUP($E295,'Raw Data'!$E:$E,'Raw Data'!I:I,"ERROR",0,1)</f>
        <v>0</v>
      </c>
      <c r="J295" s="9" t="str">
        <f>_xlfn.XLOOKUP($E295,'Raw Data'!$E:$E,'Raw Data'!J:J,"ERROR",0,1)</f>
        <v>No</v>
      </c>
      <c r="K295" s="14" t="str">
        <f t="array" ref="K295">_xlfn.IFS(AND(L295&gt;0,L295&lt;=5),"0 to 5",AND(L295&gt;5,L295&lt;=10),"5 to 10",AND(L295&gt;10,L295&lt;=15),"10 to 15",AND(L295&gt;15,L295&lt;=20),"15 to 20",AND(L295&gt;20,L295&lt;=30),"20 to 30",AND(L295&gt;30,L295&lt;=40),"30 to 40",AND(L295&gt;40,L295&lt;=50),"40 to 50",AND(L295&gt;50,L295&lt;=75),"50 to 75",AND(L295&gt;75,L295&lt;=100),"75 to 100",AND(L295&gt;100,L295&lt;=150),"100 to 150",AND(L295&gt;150,L295&lt;=200),"150 to 200",AND(L295&gt;200,L295&lt;=250),"200 to 250",AND(L295&gt;250,L295&lt;=300),"250 to 300",AND(L295&gt;300,L295&lt;=400),"300 to 400",AND(L295&gt;400,L295&lt;=500),"400 to 500",L295&gt;500,"500+")</f>
        <v>40 to 50</v>
      </c>
      <c r="L295" s="9">
        <f>_xlfn.XLOOKUP($E295,'Raw Data'!$E:$E,'Raw Data'!L:L,"ERROR",0,1)</f>
        <v>44.33</v>
      </c>
      <c r="M295" s="14" t="str">
        <f t="array" ref="M295">_xlfn.IFS(AND(N295&gt;0,N295&lt;=5),"0 to 5",AND(N295&gt;5,N295&lt;=10),"5 to 10",AND(N295&gt;10,N295&lt;=15),"10 to 15",AND(N295&gt;15,N295&lt;=20),"15 to 20",AND(N295&gt;20,N295&lt;=30),"20 to 30",AND(N295&gt;30,N295&lt;=40),"30 to 40",AND(N295&gt;40,N295&lt;=50),"40 to 50",AND(N295&gt;50,N295&lt;=75),"50 to 75",AND(N295&gt;75,N295&lt;=100),"75 to 100",AND(N295&gt;100,N295&lt;=150),"100 to 150",AND(N295&gt;150,N295&lt;=200),"150 to 200",AND(N295&gt;200,N295&lt;=250),"200 to 250",AND(N295&gt;250,N295&lt;=300),"250 to 300",AND(N295&gt;300,N295&lt;=400),"300 to 400",AND(N295&gt;400,N295&lt;=500),"400 to 500",N295&gt;500,"500+")</f>
        <v>40 to 50</v>
      </c>
      <c r="N295" s="9">
        <f>_xlfn.XLOOKUP($E295,'Raw Data'!$E:$E,'Raw Data'!N:N,"ERROR",0,1)</f>
        <v>44.33</v>
      </c>
      <c r="O295" s="14" t="str">
        <f t="array" ref="O295">_xlfn.IFS(P295=0,"No Discount",AND(P295&gt;0,P295&lt;=0.02),"0% to 2%",AND(P295&gt;0.02,P295&lt;=0.04),"2% to 4%",AND(P295&gt;0.04,P295&lt;=0.06),"4% to 6%",AND(P295&gt;0.06,P295&lt;=0.08),"6% to 8%",AND(P295&gt;0.08,P295&lt;=0.1),"8% to 10%",AND(P295&gt;0.1,P295&lt;=0.15),"10% to 15%",AND(P295&gt;0.15,P295&lt;=0.2),"15% to 20%",AND(P295&gt;0.2,P295&lt;=0.25),"20% to 25%",AND(P295&gt;0.25,P295&lt;=0.3),"25% to 30%",AND(P295&gt;0.3,P295&lt;=0.4),"30% to 40%",AND(P295&gt;0.4,P295&lt;=0.5),"40% to 50%",AND(P295&gt;0.5,P295&lt;=0.75),"50% to 75%",AND(P295&gt;0.75,P295&lt;=1),"75% to 100%")</f>
        <v>No Discount</v>
      </c>
      <c r="P295" s="10">
        <f>_xlfn.XLOOKUP($E295,'Raw Data'!$E:$E,'Raw Data'!P:P,"ERROR",0,1)</f>
        <v>0</v>
      </c>
      <c r="Q295" s="9">
        <f>_xlfn.XLOOKUP($E295,'Raw Data'!$E:$E,'Raw Data'!Q:Q,"ERROR",0,1)</f>
        <v>2</v>
      </c>
      <c r="R295" s="9" t="str">
        <f>_xlfn.XLOOKUP($E295,'Raw Data'!$E:$E,'Raw Data'!R:R,"ERROR",0,1)</f>
        <v>oz</v>
      </c>
      <c r="S295" s="5" t="str">
        <f t="array" ref="S295">_xlfn.IFS(AND(T295&gt;0,T295&lt;=0.05),"0 to 0.05",AND(T295&gt;0.05,T295&lt;=0.1),"0.05 to 0.1",AND(T295&gt;0.1,T295&lt;=0.2),"0.1 to 0.2",AND(T295&gt;0.2,T295&lt;=0.3),"0.2 to 0.3",AND(T295&gt;0.3,T295&lt;=0.4),"0.3 to 0.4",AND(T295&gt;0.4,T295&lt;=0.5),"0.4 to 0.5",AND(T295&gt;0.5,T295&lt;=0.75),"0.5 to 0.75",AND(T295&gt;0.75,T295&lt;=1),"0.75 to 1",AND(T295&gt;1,T295&lt;=2),"1 to 2",AND(T295&gt;2,T295&lt;=3),"2 to 3",AND(T295&gt;3,T295&lt;=4),"3 to 4",AND(T295&gt;4,T295&lt;=5),"4 to 5",AND(T295&gt;5,T295&lt;=10),"5 to 10",T295&gt;10,"10+")</f>
        <v>0.5 to 0.75</v>
      </c>
      <c r="T295" s="10">
        <f>_xlfn.XLOOKUP($E295,'Raw Data'!$E:$E,'Raw Data'!T:T,"ERROR",0,1)</f>
        <v>0.749577274264457</v>
      </c>
      <c r="U295" s="15" t="str">
        <f t="array" ref="U295">_xlfn.IFS(AND(V295&gt;0,V295&lt;=0.05),"0 to 0.05",AND(V295&gt;0.05,V295&lt;=0.1),"0.05 to 0.1",AND(V295&gt;0.1,V295&lt;=0.2),"0.1 to 0.2",AND(V295&gt;0.2,V295&lt;=0.3),"0.2 to 0.3",AND(V295&gt;0.3,V295&lt;=0.4),"0.3 to 0.4",AND(V295&gt;0.4,V295&lt;=0.5),"0.4 to 0.5",AND(V295&gt;0.5,V295&lt;=0.75),"0.5 to 0.75",AND(V295&gt;0.75,V295&lt;=1),"0.75 to 1",AND(V295&gt;1,V295&lt;=2),"1 to 2",AND(V295&gt;2,V295&lt;=3),"2 to 3",AND(V295&gt;3,V295&lt;=4),"3 to 4",AND(V295&gt;4,V295&lt;=5),"4 to 5",AND(V295&gt;5,V295&lt;=10),"5 to 10",V295&gt;10,"10+")</f>
        <v>0.2 to 0.3</v>
      </c>
      <c r="V295" s="10">
        <f>_xlfn.XLOOKUP($E295,'Raw Data'!$E:$E,'Raw Data'!V:V,"ERROR",0,1)</f>
        <v>0.202385864051403</v>
      </c>
      <c r="W295" s="15" t="str">
        <f t="array" ref="W295">_xlfn.IFS(AND(X295&gt;0,X295&lt;=0.05),"0 to 0.05",AND(X295&gt;0.05,X295&lt;=0.1),"0.05 to 0.1",AND(X295&gt;0.1,X295&lt;=0.2),"0.1 to 0.2",AND(X295&gt;0.2,X295&lt;=0.3),"0.2 to 0.3",AND(X295&gt;0.3,X295&lt;=0.4),"0.3 to 0.4",AND(X295&gt;0.4,X295&lt;=0.5),"0.4 to 0.5",AND(X295&gt;0.5,X295&lt;=0.75),"0.5 to 0.75",AND(X295&gt;0.75,X295&lt;=1),"0.75 to 1",AND(X295&gt;1,X295&lt;=2),"1 to 2",AND(X295&gt;2,X295&lt;=3),"2 to 3",AND(X295&gt;3,X295&lt;=4),"3 to 4",AND(X295&gt;4,X295&lt;=5),"4 to 5",AND(X295&gt;5,X295&lt;=10),"5 to 10",X295&gt;10,"10+")</f>
        <v>0.2 to 0.3</v>
      </c>
      <c r="X295" s="16">
        <f t="shared" si="9"/>
        <v>0.202385864051403</v>
      </c>
      <c r="Y295" s="5" t="str">
        <f t="array" ref="Y295">_xlfn.IFS(AND(Z295&gt;0,Z295&lt;=1),"0 to 1",AND(Z295&gt;1,Z295&lt;=2),"1 to 2",AND(Z295&gt;2,Z295&lt;=4),"2 to 4",AND(Z295&gt;4,Z295&lt;=6),"4 to 6",AND(Z295&gt;6,Z295&lt;=8),"6 to 8",AND(Z295&gt;8,Z295&lt;=10),"8 to 10",AND(Z295&gt;10,Z295&lt;=15),"10 to 15",AND(Z295&gt;15,Z295&lt;=20),"15 to 20",AND(Z295&gt;20,Z295&lt;=25),"20 to 25",AND(Z295&gt;25,Z295&lt;=30),"25 to 30",AND(Z295&gt;30,Z295&lt;=40),"30 to 40",AND(Z295&gt;40,Z295&lt;=50),"40 to 50",Z295&gt;50,"50+")</f>
        <v>1 to 2</v>
      </c>
      <c r="Z295" s="9">
        <f>_xlfn.XLOOKUP($E295,'Raw Data'!$E:$E,'Raw Data'!Z:Z,"ERROR",0,1)</f>
        <v>2</v>
      </c>
      <c r="AA295" s="9" t="str">
        <f>_xlfn.XLOOKUP($E295,'Raw Data'!$E:$E,'Raw Data'!AA:AA,"ERROR",0,1)</f>
        <v>oz</v>
      </c>
    </row>
    <row r="296" hidden="1" spans="1:27">
      <c r="A296" s="5" t="str">
        <f>_xlfn.XLOOKUP($E296,'Raw Data'!$E:$E,'Raw Data'!A:A,"ERROR",0,1)</f>
        <v>AE</v>
      </c>
      <c r="B296" s="5" t="str">
        <f>_xlfn.XLOOKUP($E296,'Raw Data'!$E:$E,'Raw Data'!B:B,"ERROR",0,1)</f>
        <v>Hair Mousses</v>
      </c>
      <c r="C296" s="5" t="str">
        <f>_xlfn.XLOOKUP($E296,'Raw Data'!$E:$E,'Raw Data'!C:C,"ERROR",0,1)</f>
        <v>Just For Me</v>
      </c>
      <c r="D296" s="5" t="str">
        <f>_xlfn.XLOOKUP($E296,'Raw Data'!$E:$E,'Raw Data'!D:D,"ERROR",0,1)</f>
        <v>www.amazon.ae/dp/B0B1GC32MH</v>
      </c>
      <c r="E296" s="5" t="s">
        <v>495</v>
      </c>
      <c r="F296" s="9" t="str">
        <f>_xlfn.XLOOKUP($E296,'Raw Data'!$E:$E,'Raw Data'!F:F,"ERROR",0,1)</f>
        <v>Just For Me Peace Soft Curls Foaming Mousse, 8.5oz</v>
      </c>
      <c r="G296" s="10">
        <f>_xlfn.XLOOKUP($E296,'Raw Data'!$E:$E,'Raw Data'!G:G,"ERROR",0,1)</f>
        <v>0</v>
      </c>
      <c r="H296" s="9">
        <f>_xlfn.XLOOKUP($E296,'Raw Data'!$E:$E,'Raw Data'!H:H,"ERROR",0,1)</f>
        <v>0</v>
      </c>
      <c r="I296" s="9">
        <f>_xlfn.XLOOKUP($E296,'Raw Data'!$E:$E,'Raw Data'!I:I,"ERROR",0,1)</f>
        <v>0</v>
      </c>
      <c r="J296" s="9" t="str">
        <f>_xlfn.XLOOKUP($E296,'Raw Data'!$E:$E,'Raw Data'!J:J,"ERROR",0,1)</f>
        <v>No</v>
      </c>
      <c r="K296" s="14" t="str">
        <f t="array" ref="K296">_xlfn.IFS(AND(L296&gt;0,L296&lt;=5),"0 to 5",AND(L296&gt;5,L296&lt;=10),"5 to 10",AND(L296&gt;10,L296&lt;=15),"10 to 15",AND(L296&gt;15,L296&lt;=20),"15 to 20",AND(L296&gt;20,L296&lt;=30),"20 to 30",AND(L296&gt;30,L296&lt;=40),"30 to 40",AND(L296&gt;40,L296&lt;=50),"40 to 50",AND(L296&gt;50,L296&lt;=75),"50 to 75",AND(L296&gt;75,L296&lt;=100),"75 to 100",AND(L296&gt;100,L296&lt;=150),"100 to 150",AND(L296&gt;150,L296&lt;=200),"150 to 200",AND(L296&gt;200,L296&lt;=250),"200 to 250",AND(L296&gt;250,L296&lt;=300),"250 to 300",AND(L296&gt;300,L296&lt;=400),"300 to 400",AND(L296&gt;400,L296&lt;=500),"400 to 500",L296&gt;500,"500+")</f>
        <v>30 to 40</v>
      </c>
      <c r="L296" s="9">
        <f>_xlfn.XLOOKUP($E296,'Raw Data'!$E:$E,'Raw Data'!L:L,"ERROR",0,1)</f>
        <v>39.99</v>
      </c>
      <c r="M296" s="14" t="str">
        <f t="array" ref="M296">_xlfn.IFS(AND(N296&gt;0,N296&lt;=5),"0 to 5",AND(N296&gt;5,N296&lt;=10),"5 to 10",AND(N296&gt;10,N296&lt;=15),"10 to 15",AND(N296&gt;15,N296&lt;=20),"15 to 20",AND(N296&gt;20,N296&lt;=30),"20 to 30",AND(N296&gt;30,N296&lt;=40),"30 to 40",AND(N296&gt;40,N296&lt;=50),"40 to 50",AND(N296&gt;50,N296&lt;=75),"50 to 75",AND(N296&gt;75,N296&lt;=100),"75 to 100",AND(N296&gt;100,N296&lt;=150),"100 to 150",AND(N296&gt;150,N296&lt;=200),"150 to 200",AND(N296&gt;200,N296&lt;=250),"200 to 250",AND(N296&gt;250,N296&lt;=300),"250 to 300",AND(N296&gt;300,N296&lt;=400),"300 to 400",AND(N296&gt;400,N296&lt;=500),"400 to 500",N296&gt;500,"500+")</f>
        <v>30 to 40</v>
      </c>
      <c r="N296" s="9">
        <f>_xlfn.XLOOKUP($E296,'Raw Data'!$E:$E,'Raw Data'!N:N,"ERROR",0,1)</f>
        <v>39.99</v>
      </c>
      <c r="O296" s="14" t="str">
        <f t="array" ref="O296">_xlfn.IFS(P296=0,"No Discount",AND(P296&gt;0,P296&lt;=0.02),"0% to 2%",AND(P296&gt;0.02,P296&lt;=0.04),"2% to 4%",AND(P296&gt;0.04,P296&lt;=0.06),"4% to 6%",AND(P296&gt;0.06,P296&lt;=0.08),"6% to 8%",AND(P296&gt;0.08,P296&lt;=0.1),"8% to 10%",AND(P296&gt;0.1,P296&lt;=0.15),"10% to 15%",AND(P296&gt;0.15,P296&lt;=0.2),"15% to 20%",AND(P296&gt;0.2,P296&lt;=0.25),"20% to 25%",AND(P296&gt;0.25,P296&lt;=0.3),"25% to 30%",AND(P296&gt;0.3,P296&lt;=0.4),"30% to 40%",AND(P296&gt;0.4,P296&lt;=0.5),"40% to 50%",AND(P296&gt;0.5,P296&lt;=0.75),"50% to 75%",AND(P296&gt;0.75,P296&lt;=1),"75% to 100%")</f>
        <v>No Discount</v>
      </c>
      <c r="P296" s="10">
        <f>_xlfn.XLOOKUP($E296,'Raw Data'!$E:$E,'Raw Data'!P:P,"ERROR",0,1)</f>
        <v>0</v>
      </c>
      <c r="Q296" s="9">
        <f>_xlfn.XLOOKUP($E296,'Raw Data'!$E:$E,'Raw Data'!Q:Q,"ERROR",0,1)</f>
        <v>8.5</v>
      </c>
      <c r="R296" s="9" t="str">
        <f>_xlfn.XLOOKUP($E296,'Raw Data'!$E:$E,'Raw Data'!R:R,"ERROR",0,1)</f>
        <v>oz</v>
      </c>
      <c r="S296" s="5" t="str">
        <f t="array" ref="S296">_xlfn.IFS(AND(T296&gt;0,T296&lt;=0.05),"0 to 0.05",AND(T296&gt;0.05,T296&lt;=0.1),"0.05 to 0.1",AND(T296&gt;0.1,T296&lt;=0.2),"0.1 to 0.2",AND(T296&gt;0.2,T296&lt;=0.3),"0.2 to 0.3",AND(T296&gt;0.3,T296&lt;=0.4),"0.3 to 0.4",AND(T296&gt;0.4,T296&lt;=0.5),"0.4 to 0.5",AND(T296&gt;0.5,T296&lt;=0.75),"0.5 to 0.75",AND(T296&gt;0.75,T296&lt;=1),"0.75 to 1",AND(T296&gt;1,T296&lt;=2),"1 to 2",AND(T296&gt;2,T296&lt;=3),"2 to 3",AND(T296&gt;3,T296&lt;=4),"3 to 4",AND(T296&gt;4,T296&lt;=5),"4 to 5",AND(T296&gt;5,T296&lt;=10),"5 to 10",T296&gt;10,"10+")</f>
        <v>0.1 to 0.2</v>
      </c>
      <c r="T296" s="10">
        <f>_xlfn.XLOOKUP($E296,'Raw Data'!$E:$E,'Raw Data'!T:T,"ERROR",0,1)</f>
        <v>0.159104020370407</v>
      </c>
      <c r="U296" s="15" t="str">
        <f t="array" ref="U296">_xlfn.IFS(AND(V296&gt;0,V296&lt;=0.05),"0 to 0.05",AND(V296&gt;0.05,V296&lt;=0.1),"0.05 to 0.1",AND(V296&gt;0.1,V296&lt;=0.2),"0.1 to 0.2",AND(V296&gt;0.2,V296&lt;=0.3),"0.2 to 0.3",AND(V296&gt;0.3,V296&lt;=0.4),"0.3 to 0.4",AND(V296&gt;0.4,V296&lt;=0.5),"0.4 to 0.5",AND(V296&gt;0.5,V296&lt;=0.75),"0.5 to 0.75",AND(V296&gt;0.75,V296&lt;=1),"0.75 to 1",AND(V296&gt;1,V296&lt;=2),"1 to 2",AND(V296&gt;2,V296&lt;=3),"2 to 3",AND(V296&gt;3,V296&lt;=4),"3 to 4",AND(V296&gt;4,V296&lt;=5),"4 to 5",AND(V296&gt;5,V296&lt;=10),"5 to 10",V296&gt;10,"10+")</f>
        <v>0 to 0.05</v>
      </c>
      <c r="V296" s="10">
        <f>_xlfn.XLOOKUP($E296,'Raw Data'!$E:$E,'Raw Data'!V:V,"ERROR",0,1)</f>
        <v>0.04295808550001</v>
      </c>
      <c r="W296" s="15" t="str">
        <f t="array" ref="W296">_xlfn.IFS(AND(X296&gt;0,X296&lt;=0.05),"0 to 0.05",AND(X296&gt;0.05,X296&lt;=0.1),"0.05 to 0.1",AND(X296&gt;0.1,X296&lt;=0.2),"0.1 to 0.2",AND(X296&gt;0.2,X296&lt;=0.3),"0.2 to 0.3",AND(X296&gt;0.3,X296&lt;=0.4),"0.3 to 0.4",AND(X296&gt;0.4,X296&lt;=0.5),"0.4 to 0.5",AND(X296&gt;0.5,X296&lt;=0.75),"0.5 to 0.75",AND(X296&gt;0.75,X296&lt;=1),"0.75 to 1",AND(X296&gt;1,X296&lt;=2),"1 to 2",AND(X296&gt;2,X296&lt;=3),"2 to 3",AND(X296&gt;3,X296&lt;=4),"3 to 4",AND(X296&gt;4,X296&lt;=5),"4 to 5",AND(X296&gt;5,X296&lt;=10),"5 to 10",X296&gt;10,"10+")</f>
        <v>0 to 0.05</v>
      </c>
      <c r="X296" s="16">
        <f t="shared" si="9"/>
        <v>0.04295808550001</v>
      </c>
      <c r="Y296" s="5" t="str">
        <f t="array" ref="Y296">_xlfn.IFS(AND(Z296&gt;0,Z296&lt;=1),"0 to 1",AND(Z296&gt;1,Z296&lt;=2),"1 to 2",AND(Z296&gt;2,Z296&lt;=4),"2 to 4",AND(Z296&gt;4,Z296&lt;=6),"4 to 6",AND(Z296&gt;6,Z296&lt;=8),"6 to 8",AND(Z296&gt;8,Z296&lt;=10),"8 to 10",AND(Z296&gt;10,Z296&lt;=15),"10 to 15",AND(Z296&gt;15,Z296&lt;=20),"15 to 20",AND(Z296&gt;20,Z296&lt;=25),"20 to 25",AND(Z296&gt;25,Z296&lt;=30),"25 to 30",AND(Z296&gt;30,Z296&lt;=40),"30 to 40",AND(Z296&gt;40,Z296&lt;=50),"40 to 50",Z296&gt;50,"50+")</f>
        <v>8 to 10</v>
      </c>
      <c r="Z296" s="9">
        <f>_xlfn.XLOOKUP($E296,'Raw Data'!$E:$E,'Raw Data'!Z:Z,"ERROR",0,1)</f>
        <v>8.5</v>
      </c>
      <c r="AA296" s="9" t="str">
        <f>_xlfn.XLOOKUP($E296,'Raw Data'!$E:$E,'Raw Data'!AA:AA,"ERROR",0,1)</f>
        <v>oz</v>
      </c>
    </row>
    <row r="297" hidden="1" spans="1:27">
      <c r="A297" s="5" t="str">
        <f>_xlfn.XLOOKUP($E297,'Raw Data'!$E:$E,'Raw Data'!A:A,"ERROR",0,1)</f>
        <v>AE</v>
      </c>
      <c r="B297" s="5" t="str">
        <f>_xlfn.XLOOKUP($E297,'Raw Data'!$E:$E,'Raw Data'!B:B,"ERROR",0,1)</f>
        <v>Hair Mousses</v>
      </c>
      <c r="C297" s="5" t="str">
        <f>_xlfn.XLOOKUP($E297,'Raw Data'!$E:$E,'Raw Data'!C:C,"ERROR",0,1)</f>
        <v>nivea</v>
      </c>
      <c r="D297" s="5" t="str">
        <f>_xlfn.XLOOKUP($E297,'Raw Data'!$E:$E,'Raw Data'!D:D,"ERROR",0,1)</f>
        <v>www.amazon.ae/dp/B07KQ1RWVC</v>
      </c>
      <c r="E297" s="5" t="s">
        <v>496</v>
      </c>
      <c r="F297" s="9" t="str">
        <f>_xlfn.XLOOKUP($E297,'Raw Data'!$E:$E,'Raw Data'!F:F,"ERROR",0,1)</f>
        <v>Nivea Styling Mousse Extra Strong 150ml</v>
      </c>
      <c r="G297" s="10">
        <f>_xlfn.XLOOKUP($E297,'Raw Data'!$E:$E,'Raw Data'!G:G,"ERROR",0,1)</f>
        <v>0</v>
      </c>
      <c r="H297" s="9">
        <f>_xlfn.XLOOKUP($E297,'Raw Data'!$E:$E,'Raw Data'!H:H,"ERROR",0,1)</f>
        <v>0</v>
      </c>
      <c r="I297" s="9">
        <f>_xlfn.XLOOKUP($E297,'Raw Data'!$E:$E,'Raw Data'!I:I,"ERROR",0,1)</f>
        <v>0</v>
      </c>
      <c r="J297" s="9" t="str">
        <f>_xlfn.XLOOKUP($E297,'Raw Data'!$E:$E,'Raw Data'!J:J,"ERROR",0,1)</f>
        <v>No</v>
      </c>
      <c r="K297" s="14" t="str">
        <f t="array" ref="K297">_xlfn.IFS(AND(L297&gt;0,L297&lt;=5),"0 to 5",AND(L297&gt;5,L297&lt;=10),"5 to 10",AND(L297&gt;10,L297&lt;=15),"10 to 15",AND(L297&gt;15,L297&lt;=20),"15 to 20",AND(L297&gt;20,L297&lt;=30),"20 to 30",AND(L297&gt;30,L297&lt;=40),"30 to 40",AND(L297&gt;40,L297&lt;=50),"40 to 50",AND(L297&gt;50,L297&lt;=75),"50 to 75",AND(L297&gt;75,L297&lt;=100),"75 to 100",AND(L297&gt;100,L297&lt;=150),"100 to 150",AND(L297&gt;150,L297&lt;=200),"150 to 200",AND(L297&gt;200,L297&lt;=250),"200 to 250",AND(L297&gt;250,L297&lt;=300),"250 to 300",AND(L297&gt;300,L297&lt;=400),"300 to 400",AND(L297&gt;400,L297&lt;=500),"400 to 500",L297&gt;500,"500+")</f>
        <v>30 to 40</v>
      </c>
      <c r="L297" s="9">
        <f>_xlfn.XLOOKUP($E297,'Raw Data'!$E:$E,'Raw Data'!L:L,"ERROR",0,1)</f>
        <v>31.99</v>
      </c>
      <c r="M297" s="14" t="str">
        <f t="array" ref="M297">_xlfn.IFS(AND(N297&gt;0,N297&lt;=5),"0 to 5",AND(N297&gt;5,N297&lt;=10),"5 to 10",AND(N297&gt;10,N297&lt;=15),"10 to 15",AND(N297&gt;15,N297&lt;=20),"15 to 20",AND(N297&gt;20,N297&lt;=30),"20 to 30",AND(N297&gt;30,N297&lt;=40),"30 to 40",AND(N297&gt;40,N297&lt;=50),"40 to 50",AND(N297&gt;50,N297&lt;=75),"50 to 75",AND(N297&gt;75,N297&lt;=100),"75 to 100",AND(N297&gt;100,N297&lt;=150),"100 to 150",AND(N297&gt;150,N297&lt;=200),"150 to 200",AND(N297&gt;200,N297&lt;=250),"200 to 250",AND(N297&gt;250,N297&lt;=300),"250 to 300",AND(N297&gt;300,N297&lt;=400),"300 to 400",AND(N297&gt;400,N297&lt;=500),"400 to 500",N297&gt;500,"500+")</f>
        <v>30 to 40</v>
      </c>
      <c r="N297" s="9">
        <f>_xlfn.XLOOKUP($E297,'Raw Data'!$E:$E,'Raw Data'!N:N,"ERROR",0,1)</f>
        <v>31.99</v>
      </c>
      <c r="O297" s="14" t="str">
        <f t="array" ref="O297">_xlfn.IFS(P297=0,"No Discount",AND(P297&gt;0,P297&lt;=0.02),"0% to 2%",AND(P297&gt;0.02,P297&lt;=0.04),"2% to 4%",AND(P297&gt;0.04,P297&lt;=0.06),"4% to 6%",AND(P297&gt;0.06,P297&lt;=0.08),"6% to 8%",AND(P297&gt;0.08,P297&lt;=0.1),"8% to 10%",AND(P297&gt;0.1,P297&lt;=0.15),"10% to 15%",AND(P297&gt;0.15,P297&lt;=0.2),"15% to 20%",AND(P297&gt;0.2,P297&lt;=0.25),"20% to 25%",AND(P297&gt;0.25,P297&lt;=0.3),"25% to 30%",AND(P297&gt;0.3,P297&lt;=0.4),"30% to 40%",AND(P297&gt;0.4,P297&lt;=0.5),"40% to 50%",AND(P297&gt;0.5,P297&lt;=0.75),"50% to 75%",AND(P297&gt;0.75,P297&lt;=1),"75% to 100%")</f>
        <v>No Discount</v>
      </c>
      <c r="P297" s="10">
        <f>_xlfn.XLOOKUP($E297,'Raw Data'!$E:$E,'Raw Data'!P:P,"ERROR",0,1)</f>
        <v>0</v>
      </c>
      <c r="Q297" s="9">
        <f>_xlfn.XLOOKUP($E297,'Raw Data'!$E:$E,'Raw Data'!Q:Q,"ERROR",0,1)</f>
        <v>150</v>
      </c>
      <c r="R297" s="9" t="str">
        <f>_xlfn.XLOOKUP($E297,'Raw Data'!$E:$E,'Raw Data'!R:R,"ERROR",0,1)</f>
        <v>ml</v>
      </c>
      <c r="S297" s="5" t="str">
        <f t="array" ref="S297">_xlfn.IFS(AND(T297&gt;0,T297&lt;=0.05),"0 to 0.05",AND(T297&gt;0.05,T297&lt;=0.1),"0.05 to 0.1",AND(T297&gt;0.1,T297&lt;=0.2),"0.1 to 0.2",AND(T297&gt;0.2,T297&lt;=0.3),"0.2 to 0.3",AND(T297&gt;0.3,T297&lt;=0.4),"0.3 to 0.4",AND(T297&gt;0.4,T297&lt;=0.5),"0.4 to 0.5",AND(T297&gt;0.5,T297&lt;=0.75),"0.5 to 0.75",AND(T297&gt;0.75,T297&lt;=1),"0.75 to 1",AND(T297&gt;1,T297&lt;=2),"1 to 2",AND(T297&gt;2,T297&lt;=3),"2 to 3",AND(T297&gt;3,T297&lt;=4),"3 to 4",AND(T297&gt;4,T297&lt;=5),"4 to 5",AND(T297&gt;5,T297&lt;=10),"5 to 10",T297&gt;10,"10+")</f>
        <v>0.2 to 0.3</v>
      </c>
      <c r="T297" s="10">
        <f>_xlfn.XLOOKUP($E297,'Raw Data'!$E:$E,'Raw Data'!T:T,"ERROR",0,1)</f>
        <v>0.213380611913428</v>
      </c>
      <c r="U297" s="15" t="str">
        <f t="array" ref="U297">_xlfn.IFS(AND(V297&gt;0,V297&lt;=0.05),"0 to 0.05",AND(V297&gt;0.05,V297&lt;=0.1),"0.05 to 0.1",AND(V297&gt;0.1,V297&lt;=0.2),"0.1 to 0.2",AND(V297&gt;0.2,V297&lt;=0.3),"0.2 to 0.3",AND(V297&gt;0.3,V297&lt;=0.4),"0.3 to 0.4",AND(V297&gt;0.4,V297&lt;=0.5),"0.4 to 0.5",AND(V297&gt;0.5,V297&lt;=0.75),"0.5 to 0.75",AND(V297&gt;0.75,V297&lt;=1),"0.75 to 1",AND(V297&gt;1,V297&lt;=2),"1 to 2",AND(V297&gt;2,V297&lt;=3),"2 to 3",AND(V297&gt;3,V297&lt;=4),"3 to 4",AND(V297&gt;4,V297&lt;=5),"4 to 5",AND(V297&gt;5,V297&lt;=10),"5 to 10",V297&gt;10,"10+")</f>
        <v>0.05 to 0.1</v>
      </c>
      <c r="V297" s="10">
        <f>_xlfn.XLOOKUP($E297,'Raw Data'!$E:$E,'Raw Data'!V:V,"ERROR",0,1)</f>
        <v>0.0576127652166257</v>
      </c>
      <c r="W297" s="15" t="str">
        <f t="array" ref="W297">_xlfn.IFS(AND(X297&gt;0,X297&lt;=0.05),"0 to 0.05",AND(X297&gt;0.05,X297&lt;=0.1),"0.05 to 0.1",AND(X297&gt;0.1,X297&lt;=0.2),"0.1 to 0.2",AND(X297&gt;0.2,X297&lt;=0.3),"0.2 to 0.3",AND(X297&gt;0.3,X297&lt;=0.4),"0.3 to 0.4",AND(X297&gt;0.4,X297&lt;=0.5),"0.4 to 0.5",AND(X297&gt;0.5,X297&lt;=0.75),"0.5 to 0.75",AND(X297&gt;0.75,X297&lt;=1),"0.75 to 1",AND(X297&gt;1,X297&lt;=2),"1 to 2",AND(X297&gt;2,X297&lt;=3),"2 to 3",AND(X297&gt;3,X297&lt;=4),"3 to 4",AND(X297&gt;4,X297&lt;=5),"4 to 5",AND(X297&gt;5,X297&lt;=10),"5 to 10",X297&gt;10,"10+")</f>
        <v>0.05 to 0.1</v>
      </c>
      <c r="X297" s="16">
        <f t="shared" si="9"/>
        <v>0.0576127652166257</v>
      </c>
      <c r="Y297" s="5" t="str">
        <f t="array" ref="Y297">_xlfn.IFS(AND(Z297&gt;0,Z297&lt;=1),"0 to 1",AND(Z297&gt;1,Z297&lt;=2),"1 to 2",AND(Z297&gt;2,Z297&lt;=4),"2 to 4",AND(Z297&gt;4,Z297&lt;=6),"4 to 6",AND(Z297&gt;6,Z297&lt;=8),"6 to 8",AND(Z297&gt;8,Z297&lt;=10),"8 to 10",AND(Z297&gt;10,Z297&lt;=15),"10 to 15",AND(Z297&gt;15,Z297&lt;=20),"15 to 20",AND(Z297&gt;20,Z297&lt;=25),"20 to 25",AND(Z297&gt;25,Z297&lt;=30),"25 to 30",AND(Z297&gt;30,Z297&lt;=40),"30 to 40",AND(Z297&gt;40,Z297&lt;=50),"40 to 50",Z297&gt;50,"50+")</f>
        <v>4 to 6</v>
      </c>
      <c r="Z297" s="9">
        <f>_xlfn.XLOOKUP($E297,'Raw Data'!$E:$E,'Raw Data'!Z:Z,"ERROR",0,1)</f>
        <v>5.07</v>
      </c>
      <c r="AA297" s="9" t="str">
        <f>_xlfn.XLOOKUP($E297,'Raw Data'!$E:$E,'Raw Data'!AA:AA,"ERROR",0,1)</f>
        <v>oz</v>
      </c>
    </row>
    <row r="298" hidden="1" spans="1:27">
      <c r="A298" s="5" t="str">
        <f>_xlfn.XLOOKUP($E298,'Raw Data'!$E:$E,'Raw Data'!A:A,"ERROR",0,1)</f>
        <v>AE</v>
      </c>
      <c r="B298" s="5" t="str">
        <f>_xlfn.XLOOKUP($E298,'Raw Data'!$E:$E,'Raw Data'!B:B,"ERROR",0,1)</f>
        <v>Hair Mousses</v>
      </c>
      <c r="C298" s="5" t="str">
        <f>_xlfn.XLOOKUP($E298,'Raw Data'!$E:$E,'Raw Data'!C:C,"ERROR",0,1)</f>
        <v>gorgeous</v>
      </c>
      <c r="D298" s="5" t="str">
        <f>_xlfn.XLOOKUP($E298,'Raw Data'!$E:$E,'Raw Data'!D:D,"ERROR",0,1)</f>
        <v>www.amazon.ae/dp/B003UNV10M</v>
      </c>
      <c r="E298" s="5" t="s">
        <v>497</v>
      </c>
      <c r="F298" s="9" t="str">
        <f>_xlfn.XLOOKUP($E298,'Raw Data'!$E:$E,'Raw Data'!F:F,"ERROR",0,1)</f>
        <v>aiHr Whipp  Mousse  for  Volumizing  Fine, Thin  Hair  Weightless Clean Volume Thickening Quick Fix  Hair  Styling Foam Fortified with Wheat Germ Oil, Sunscreen UV Protection by Healium  Hair</v>
      </c>
      <c r="G298" s="10">
        <f>_xlfn.XLOOKUP($E298,'Raw Data'!$E:$E,'Raw Data'!G:G,"ERROR",0,1)</f>
        <v>0</v>
      </c>
      <c r="H298" s="9">
        <f>_xlfn.XLOOKUP($E298,'Raw Data'!$E:$E,'Raw Data'!H:H,"ERROR",0,1)</f>
        <v>0</v>
      </c>
      <c r="I298" s="9">
        <f>_xlfn.XLOOKUP($E298,'Raw Data'!$E:$E,'Raw Data'!I:I,"ERROR",0,1)</f>
        <v>0</v>
      </c>
      <c r="J298" s="9" t="str">
        <f>_xlfn.XLOOKUP($E298,'Raw Data'!$E:$E,'Raw Data'!J:J,"ERROR",0,1)</f>
        <v>No</v>
      </c>
      <c r="K298" s="14" t="str">
        <f t="array" ref="K298">_xlfn.IFS(AND(L298&gt;0,L298&lt;=5),"0 to 5",AND(L298&gt;5,L298&lt;=10),"5 to 10",AND(L298&gt;10,L298&lt;=15),"10 to 15",AND(L298&gt;15,L298&lt;=20),"15 to 20",AND(L298&gt;20,L298&lt;=30),"20 to 30",AND(L298&gt;30,L298&lt;=40),"30 to 40",AND(L298&gt;40,L298&lt;=50),"40 to 50",AND(L298&gt;50,L298&lt;=75),"50 to 75",AND(L298&gt;75,L298&lt;=100),"75 to 100",AND(L298&gt;100,L298&lt;=150),"100 to 150",AND(L298&gt;150,L298&lt;=200),"150 to 200",AND(L298&gt;200,L298&lt;=250),"200 to 250",AND(L298&gt;250,L298&lt;=300),"250 to 300",AND(L298&gt;300,L298&lt;=400),"300 to 400",AND(L298&gt;400,L298&lt;=500),"400 to 500",L298&gt;500,"500+")</f>
        <v>100 to 150</v>
      </c>
      <c r="L298" s="9">
        <f>_xlfn.XLOOKUP($E298,'Raw Data'!$E:$E,'Raw Data'!L:L,"ERROR",0,1)</f>
        <v>138</v>
      </c>
      <c r="M298" s="14" t="str">
        <f t="array" ref="M298">_xlfn.IFS(AND(N298&gt;0,N298&lt;=5),"0 to 5",AND(N298&gt;5,N298&lt;=10),"5 to 10",AND(N298&gt;10,N298&lt;=15),"10 to 15",AND(N298&gt;15,N298&lt;=20),"15 to 20",AND(N298&gt;20,N298&lt;=30),"20 to 30",AND(N298&gt;30,N298&lt;=40),"30 to 40",AND(N298&gt;40,N298&lt;=50),"40 to 50",AND(N298&gt;50,N298&lt;=75),"50 to 75",AND(N298&gt;75,N298&lt;=100),"75 to 100",AND(N298&gt;100,N298&lt;=150),"100 to 150",AND(N298&gt;150,N298&lt;=200),"150 to 200",AND(N298&gt;200,N298&lt;=250),"200 to 250",AND(N298&gt;250,N298&lt;=300),"250 to 300",AND(N298&gt;300,N298&lt;=400),"300 to 400",AND(N298&gt;400,N298&lt;=500),"400 to 500",N298&gt;500,"500+")</f>
        <v>100 to 150</v>
      </c>
      <c r="N298" s="9">
        <f>_xlfn.XLOOKUP($E298,'Raw Data'!$E:$E,'Raw Data'!N:N,"ERROR",0,1)</f>
        <v>138</v>
      </c>
      <c r="O298" s="14" t="str">
        <f t="array" ref="O298">_xlfn.IFS(P298=0,"No Discount",AND(P298&gt;0,P298&lt;=0.02),"0% to 2%",AND(P298&gt;0.02,P298&lt;=0.04),"2% to 4%",AND(P298&gt;0.04,P298&lt;=0.06),"4% to 6%",AND(P298&gt;0.06,P298&lt;=0.08),"6% to 8%",AND(P298&gt;0.08,P298&lt;=0.1),"8% to 10%",AND(P298&gt;0.1,P298&lt;=0.15),"10% to 15%",AND(P298&gt;0.15,P298&lt;=0.2),"15% to 20%",AND(P298&gt;0.2,P298&lt;=0.25),"20% to 25%",AND(P298&gt;0.25,P298&lt;=0.3),"25% to 30%",AND(P298&gt;0.3,P298&lt;=0.4),"30% to 40%",AND(P298&gt;0.4,P298&lt;=0.5),"40% to 50%",AND(P298&gt;0.5,P298&lt;=0.75),"50% to 75%",AND(P298&gt;0.75,P298&lt;=1),"75% to 100%")</f>
        <v>No Discount</v>
      </c>
      <c r="P298" s="10">
        <f>_xlfn.XLOOKUP($E298,'Raw Data'!$E:$E,'Raw Data'!P:P,"ERROR",0,1)</f>
        <v>0</v>
      </c>
      <c r="Q298" s="9">
        <f>_xlfn.XLOOKUP($E298,'Raw Data'!$E:$E,'Raw Data'!Q:Q,"ERROR",0,1)</f>
        <v>0</v>
      </c>
      <c r="R298" s="9">
        <f>_xlfn.XLOOKUP($E298,'Raw Data'!$E:$E,'Raw Data'!R:R,"ERROR",0,1)</f>
        <v>0</v>
      </c>
      <c r="S298" s="5" t="e">
        <f t="array" ref="S298">_xlfn.IFS(AND(T298&gt;0,T298&lt;=0.05),"0 to 0.05",AND(T298&gt;0.05,T298&lt;=0.1),"0.05 to 0.1",AND(T298&gt;0.1,T298&lt;=0.2),"0.1 to 0.2",AND(T298&gt;0.2,T298&lt;=0.3),"0.2 to 0.3",AND(T298&gt;0.3,T298&lt;=0.4),"0.3 to 0.4",AND(T298&gt;0.4,T298&lt;=0.5),"0.4 to 0.5",AND(T298&gt;0.5,T298&lt;=0.75),"0.5 to 0.75",AND(T298&gt;0.75,T298&lt;=1),"0.75 to 1",AND(T298&gt;1,T298&lt;=2),"1 to 2",AND(T298&gt;2,T298&lt;=3),"2 to 3",AND(T298&gt;3,T298&lt;=4),"3 to 4",AND(T298&gt;4,T298&lt;=5),"4 to 5",AND(T298&gt;5,T298&lt;=10),"5 to 10",T298&gt;10,"10+")</f>
        <v>#N/A</v>
      </c>
      <c r="T298" s="10">
        <f>_xlfn.XLOOKUP($E298,'Raw Data'!$E:$E,'Raw Data'!T:T,"ERROR",0,1)</f>
        <v>0</v>
      </c>
      <c r="U298" s="15" t="e">
        <f t="array" ref="U298">_xlfn.IFS(AND(V298&gt;0,V298&lt;=0.05),"0 to 0.05",AND(V298&gt;0.05,V298&lt;=0.1),"0.05 to 0.1",AND(V298&gt;0.1,V298&lt;=0.2),"0.1 to 0.2",AND(V298&gt;0.2,V298&lt;=0.3),"0.2 to 0.3",AND(V298&gt;0.3,V298&lt;=0.4),"0.3 to 0.4",AND(V298&gt;0.4,V298&lt;=0.5),"0.4 to 0.5",AND(V298&gt;0.5,V298&lt;=0.75),"0.5 to 0.75",AND(V298&gt;0.75,V298&lt;=1),"0.75 to 1",AND(V298&gt;1,V298&lt;=2),"1 to 2",AND(V298&gt;2,V298&lt;=3),"2 to 3",AND(V298&gt;3,V298&lt;=4),"3 to 4",AND(V298&gt;4,V298&lt;=5),"4 to 5",AND(V298&gt;5,V298&lt;=10),"5 to 10",V298&gt;10,"10+")</f>
        <v>#N/A</v>
      </c>
      <c r="V298" s="10">
        <f>_xlfn.XLOOKUP($E298,'Raw Data'!$E:$E,'Raw Data'!V:V,"ERROR",0,1)</f>
        <v>0</v>
      </c>
      <c r="W298" s="15" t="e">
        <f t="array" ref="W298">_xlfn.IFS(AND(X298&gt;0,X298&lt;=0.05),"0 to 0.05",AND(X298&gt;0.05,X298&lt;=0.1),"0.05 to 0.1",AND(X298&gt;0.1,X298&lt;=0.2),"0.1 to 0.2",AND(X298&gt;0.2,X298&lt;=0.3),"0.2 to 0.3",AND(X298&gt;0.3,X298&lt;=0.4),"0.3 to 0.4",AND(X298&gt;0.4,X298&lt;=0.5),"0.4 to 0.5",AND(X298&gt;0.5,X298&lt;=0.75),"0.5 to 0.75",AND(X298&gt;0.75,X298&lt;=1),"0.75 to 1",AND(X298&gt;1,X298&lt;=2),"1 to 2",AND(X298&gt;2,X298&lt;=3),"2 to 3",AND(X298&gt;3,X298&lt;=4),"3 to 4",AND(X298&gt;4,X298&lt;=5),"4 to 5",AND(X298&gt;5,X298&lt;=10),"5 to 10",X298&gt;10,"10+")</f>
        <v>#DIV/0!</v>
      </c>
      <c r="X298" s="16" t="e">
        <f t="shared" si="9"/>
        <v>#DIV/0!</v>
      </c>
      <c r="Y298" s="5" t="e">
        <f t="array" ref="Y298">_xlfn.IFS(AND(Z298&gt;0,Z298&lt;=1),"0 to 1",AND(Z298&gt;1,Z298&lt;=2),"1 to 2",AND(Z298&gt;2,Z298&lt;=4),"2 to 4",AND(Z298&gt;4,Z298&lt;=6),"4 to 6",AND(Z298&gt;6,Z298&lt;=8),"6 to 8",AND(Z298&gt;8,Z298&lt;=10),"8 to 10",AND(Z298&gt;10,Z298&lt;=15),"10 to 15",AND(Z298&gt;15,Z298&lt;=20),"15 to 20",AND(Z298&gt;20,Z298&lt;=25),"20 to 25",AND(Z298&gt;25,Z298&lt;=30),"25 to 30",AND(Z298&gt;30,Z298&lt;=40),"30 to 40",AND(Z298&gt;40,Z298&lt;=50),"40 to 50",Z298&gt;50,"50+")</f>
        <v>#N/A</v>
      </c>
      <c r="Z298" s="9">
        <f>_xlfn.XLOOKUP($E298,'Raw Data'!$E:$E,'Raw Data'!Z:Z,"ERROR",0,1)</f>
        <v>0</v>
      </c>
      <c r="AA298" s="9">
        <f>_xlfn.XLOOKUP($E298,'Raw Data'!$E:$E,'Raw Data'!AA:AA,"ERROR",0,1)</f>
        <v>0</v>
      </c>
    </row>
    <row r="299" hidden="1" spans="1:27">
      <c r="A299" s="5" t="str">
        <f>_xlfn.XLOOKUP($E299,'Raw Data'!$E:$E,'Raw Data'!A:A,"ERROR",0,1)</f>
        <v>AE</v>
      </c>
      <c r="B299" s="5" t="str">
        <f>_xlfn.XLOOKUP($E299,'Raw Data'!$E:$E,'Raw Data'!B:B,"ERROR",0,1)</f>
        <v>Hair Mousses</v>
      </c>
      <c r="C299" s="5" t="str">
        <f>_xlfn.XLOOKUP($E299,'Raw Data'!$E:$E,'Raw Data'!C:C,"ERROR",0,1)</f>
        <v>balmain</v>
      </c>
      <c r="D299" s="5" t="str">
        <f>_xlfn.XLOOKUP($E299,'Raw Data'!$E:$E,'Raw Data'!D:D,"ERROR",0,1)</f>
        <v>www.amazon.ae/dp/B09VMTHY8G</v>
      </c>
      <c r="E299" s="5" t="s">
        <v>498</v>
      </c>
      <c r="F299" s="9" t="str">
        <f>_xlfn.XLOOKUP($E299,'Raw Data'!$E:$E,'Raw Data'!F:F,"ERROR",0,1)</f>
        <v>Balmain Volume Mousse Strong Balmain Volume Mousse Strong</v>
      </c>
      <c r="G299" s="10">
        <f>_xlfn.XLOOKUP($E299,'Raw Data'!$E:$E,'Raw Data'!G:G,"ERROR",0,1)</f>
        <v>0</v>
      </c>
      <c r="H299" s="9">
        <f>_xlfn.XLOOKUP($E299,'Raw Data'!$E:$E,'Raw Data'!H:H,"ERROR",0,1)</f>
        <v>0</v>
      </c>
      <c r="I299" s="9">
        <f>_xlfn.XLOOKUP($E299,'Raw Data'!$E:$E,'Raw Data'!I:I,"ERROR",0,1)</f>
        <v>0</v>
      </c>
      <c r="J299" s="9" t="str">
        <f>_xlfn.XLOOKUP($E299,'Raw Data'!$E:$E,'Raw Data'!J:J,"ERROR",0,1)</f>
        <v>No</v>
      </c>
      <c r="K299" s="14" t="str">
        <f t="array" ref="K299">_xlfn.IFS(AND(L299&gt;0,L299&lt;=5),"0 to 5",AND(L299&gt;5,L299&lt;=10),"5 to 10",AND(L299&gt;10,L299&lt;=15),"10 to 15",AND(L299&gt;15,L299&lt;=20),"15 to 20",AND(L299&gt;20,L299&lt;=30),"20 to 30",AND(L299&gt;30,L299&lt;=40),"30 to 40",AND(L299&gt;40,L299&lt;=50),"40 to 50",AND(L299&gt;50,L299&lt;=75),"50 to 75",AND(L299&gt;75,L299&lt;=100),"75 to 100",AND(L299&gt;100,L299&lt;=150),"100 to 150",AND(L299&gt;150,L299&lt;=200),"150 to 200",AND(L299&gt;200,L299&lt;=250),"200 to 250",AND(L299&gt;250,L299&lt;=300),"250 to 300",AND(L299&gt;300,L299&lt;=400),"300 to 400",AND(L299&gt;400,L299&lt;=500),"400 to 500",L299&gt;500,"500+")</f>
        <v>100 to 150</v>
      </c>
      <c r="L299" s="9">
        <f>_xlfn.XLOOKUP($E299,'Raw Data'!$E:$E,'Raw Data'!L:L,"ERROR",0,1)</f>
        <v>102.18</v>
      </c>
      <c r="M299" s="14" t="str">
        <f t="array" ref="M299">_xlfn.IFS(AND(N299&gt;0,N299&lt;=5),"0 to 5",AND(N299&gt;5,N299&lt;=10),"5 to 10",AND(N299&gt;10,N299&lt;=15),"10 to 15",AND(N299&gt;15,N299&lt;=20),"15 to 20",AND(N299&gt;20,N299&lt;=30),"20 to 30",AND(N299&gt;30,N299&lt;=40),"30 to 40",AND(N299&gt;40,N299&lt;=50),"40 to 50",AND(N299&gt;50,N299&lt;=75),"50 to 75",AND(N299&gt;75,N299&lt;=100),"75 to 100",AND(N299&gt;100,N299&lt;=150),"100 to 150",AND(N299&gt;150,N299&lt;=200),"150 to 200",AND(N299&gt;200,N299&lt;=250),"200 to 250",AND(N299&gt;250,N299&lt;=300),"250 to 300",AND(N299&gt;300,N299&lt;=400),"300 to 400",AND(N299&gt;400,N299&lt;=500),"400 to 500",N299&gt;500,"500+")</f>
        <v>100 to 150</v>
      </c>
      <c r="N299" s="9">
        <f>_xlfn.XLOOKUP($E299,'Raw Data'!$E:$E,'Raw Data'!N:N,"ERROR",0,1)</f>
        <v>102.18</v>
      </c>
      <c r="O299" s="14" t="str">
        <f t="array" ref="O299">_xlfn.IFS(P299=0,"No Discount",AND(P299&gt;0,P299&lt;=0.02),"0% to 2%",AND(P299&gt;0.02,P299&lt;=0.04),"2% to 4%",AND(P299&gt;0.04,P299&lt;=0.06),"4% to 6%",AND(P299&gt;0.06,P299&lt;=0.08),"6% to 8%",AND(P299&gt;0.08,P299&lt;=0.1),"8% to 10%",AND(P299&gt;0.1,P299&lt;=0.15),"10% to 15%",AND(P299&gt;0.15,P299&lt;=0.2),"15% to 20%",AND(P299&gt;0.2,P299&lt;=0.25),"20% to 25%",AND(P299&gt;0.25,P299&lt;=0.3),"25% to 30%",AND(P299&gt;0.3,P299&lt;=0.4),"30% to 40%",AND(P299&gt;0.4,P299&lt;=0.5),"40% to 50%",AND(P299&gt;0.5,P299&lt;=0.75),"50% to 75%",AND(P299&gt;0.75,P299&lt;=1),"75% to 100%")</f>
        <v>No Discount</v>
      </c>
      <c r="P299" s="10">
        <f>_xlfn.XLOOKUP($E299,'Raw Data'!$E:$E,'Raw Data'!P:P,"ERROR",0,1)</f>
        <v>0</v>
      </c>
      <c r="Q299" s="9">
        <f>_xlfn.XLOOKUP($E299,'Raw Data'!$E:$E,'Raw Data'!Q:Q,"ERROR",0,1)</f>
        <v>0</v>
      </c>
      <c r="R299" s="9">
        <f>_xlfn.XLOOKUP($E299,'Raw Data'!$E:$E,'Raw Data'!R:R,"ERROR",0,1)</f>
        <v>0</v>
      </c>
      <c r="S299" s="5" t="e">
        <f t="array" ref="S299">_xlfn.IFS(AND(T299&gt;0,T299&lt;=0.05),"0 to 0.05",AND(T299&gt;0.05,T299&lt;=0.1),"0.05 to 0.1",AND(T299&gt;0.1,T299&lt;=0.2),"0.1 to 0.2",AND(T299&gt;0.2,T299&lt;=0.3),"0.2 to 0.3",AND(T299&gt;0.3,T299&lt;=0.4),"0.3 to 0.4",AND(T299&gt;0.4,T299&lt;=0.5),"0.4 to 0.5",AND(T299&gt;0.5,T299&lt;=0.75),"0.5 to 0.75",AND(T299&gt;0.75,T299&lt;=1),"0.75 to 1",AND(T299&gt;1,T299&lt;=2),"1 to 2",AND(T299&gt;2,T299&lt;=3),"2 to 3",AND(T299&gt;3,T299&lt;=4),"3 to 4",AND(T299&gt;4,T299&lt;=5),"4 to 5",AND(T299&gt;5,T299&lt;=10),"5 to 10",T299&gt;10,"10+")</f>
        <v>#N/A</v>
      </c>
      <c r="T299" s="10">
        <f>_xlfn.XLOOKUP($E299,'Raw Data'!$E:$E,'Raw Data'!T:T,"ERROR",0,1)</f>
        <v>0</v>
      </c>
      <c r="U299" s="15" t="e">
        <f t="array" ref="U299">_xlfn.IFS(AND(V299&gt;0,V299&lt;=0.05),"0 to 0.05",AND(V299&gt;0.05,V299&lt;=0.1),"0.05 to 0.1",AND(V299&gt;0.1,V299&lt;=0.2),"0.1 to 0.2",AND(V299&gt;0.2,V299&lt;=0.3),"0.2 to 0.3",AND(V299&gt;0.3,V299&lt;=0.4),"0.3 to 0.4",AND(V299&gt;0.4,V299&lt;=0.5),"0.4 to 0.5",AND(V299&gt;0.5,V299&lt;=0.75),"0.5 to 0.75",AND(V299&gt;0.75,V299&lt;=1),"0.75 to 1",AND(V299&gt;1,V299&lt;=2),"1 to 2",AND(V299&gt;2,V299&lt;=3),"2 to 3",AND(V299&gt;3,V299&lt;=4),"3 to 4",AND(V299&gt;4,V299&lt;=5),"4 to 5",AND(V299&gt;5,V299&lt;=10),"5 to 10",V299&gt;10,"10+")</f>
        <v>#N/A</v>
      </c>
      <c r="V299" s="10">
        <f>_xlfn.XLOOKUP($E299,'Raw Data'!$E:$E,'Raw Data'!V:V,"ERROR",0,1)</f>
        <v>0</v>
      </c>
      <c r="W299" s="15" t="e">
        <f t="array" ref="W299">_xlfn.IFS(AND(X299&gt;0,X299&lt;=0.05),"0 to 0.05",AND(X299&gt;0.05,X299&lt;=0.1),"0.05 to 0.1",AND(X299&gt;0.1,X299&lt;=0.2),"0.1 to 0.2",AND(X299&gt;0.2,X299&lt;=0.3),"0.2 to 0.3",AND(X299&gt;0.3,X299&lt;=0.4),"0.3 to 0.4",AND(X299&gt;0.4,X299&lt;=0.5),"0.4 to 0.5",AND(X299&gt;0.5,X299&lt;=0.75),"0.5 to 0.75",AND(X299&gt;0.75,X299&lt;=1),"0.75 to 1",AND(X299&gt;1,X299&lt;=2),"1 to 2",AND(X299&gt;2,X299&lt;=3),"2 to 3",AND(X299&gt;3,X299&lt;=4),"3 to 4",AND(X299&gt;4,X299&lt;=5),"4 to 5",AND(X299&gt;5,X299&lt;=10),"5 to 10",X299&gt;10,"10+")</f>
        <v>#DIV/0!</v>
      </c>
      <c r="X299" s="16" t="e">
        <f t="shared" si="9"/>
        <v>#DIV/0!</v>
      </c>
      <c r="Y299" s="5" t="e">
        <f t="array" ref="Y299">_xlfn.IFS(AND(Z299&gt;0,Z299&lt;=1),"0 to 1",AND(Z299&gt;1,Z299&lt;=2),"1 to 2",AND(Z299&gt;2,Z299&lt;=4),"2 to 4",AND(Z299&gt;4,Z299&lt;=6),"4 to 6",AND(Z299&gt;6,Z299&lt;=8),"6 to 8",AND(Z299&gt;8,Z299&lt;=10),"8 to 10",AND(Z299&gt;10,Z299&lt;=15),"10 to 15",AND(Z299&gt;15,Z299&lt;=20),"15 to 20",AND(Z299&gt;20,Z299&lt;=25),"20 to 25",AND(Z299&gt;25,Z299&lt;=30),"25 to 30",AND(Z299&gt;30,Z299&lt;=40),"30 to 40",AND(Z299&gt;40,Z299&lt;=50),"40 to 50",Z299&gt;50,"50+")</f>
        <v>#N/A</v>
      </c>
      <c r="Z299" s="9">
        <f>_xlfn.XLOOKUP($E299,'Raw Data'!$E:$E,'Raw Data'!Z:Z,"ERROR",0,1)</f>
        <v>0</v>
      </c>
      <c r="AA299" s="9">
        <f>_xlfn.XLOOKUP($E299,'Raw Data'!$E:$E,'Raw Data'!AA:AA,"ERROR",0,1)</f>
        <v>0</v>
      </c>
    </row>
    <row r="300" hidden="1" spans="1:27">
      <c r="A300" s="5" t="str">
        <f>_xlfn.XLOOKUP($E300,'Raw Data'!$E:$E,'Raw Data'!A:A,"ERROR",0,1)</f>
        <v>AE</v>
      </c>
      <c r="B300" s="5" t="str">
        <f>_xlfn.XLOOKUP($E300,'Raw Data'!$E:$E,'Raw Data'!B:B,"ERROR",0,1)</f>
        <v>Hair Mousses</v>
      </c>
      <c r="C300" s="5" t="str">
        <f>_xlfn.XLOOKUP($E300,'Raw Data'!$E:$E,'Raw Data'!C:C,"ERROR",0,1)</f>
        <v>others</v>
      </c>
      <c r="D300" s="5" t="str">
        <f>_xlfn.XLOOKUP($E300,'Raw Data'!$E:$E,'Raw Data'!D:D,"ERROR",0,1)</f>
        <v>www.amazon.ae/dp/B0BMTQ3V7P</v>
      </c>
      <c r="E300" s="5" t="s">
        <v>499</v>
      </c>
      <c r="F300" s="9" t="str">
        <f>_xlfn.XLOOKUP($E300,'Raw Data'!$E:$E,'Raw Data'!F:F,"ERROR",0,1)</f>
        <v>Curly Styling Mousse - Frizz Control Curl Enhancing Foam | Curl Hair Products, Add Volume And Shine, Great Hair Styling for Women Girls Options Generic</v>
      </c>
      <c r="G300" s="10">
        <f>_xlfn.XLOOKUP($E300,'Raw Data'!$E:$E,'Raw Data'!G:G,"ERROR",0,1)</f>
        <v>0</v>
      </c>
      <c r="H300" s="9">
        <f>_xlfn.XLOOKUP($E300,'Raw Data'!$E:$E,'Raw Data'!H:H,"ERROR",0,1)</f>
        <v>0</v>
      </c>
      <c r="I300" s="9">
        <f>_xlfn.XLOOKUP($E300,'Raw Data'!$E:$E,'Raw Data'!I:I,"ERROR",0,1)</f>
        <v>0</v>
      </c>
      <c r="J300" s="9" t="str">
        <f>_xlfn.XLOOKUP($E300,'Raw Data'!$E:$E,'Raw Data'!J:J,"ERROR",0,1)</f>
        <v>No</v>
      </c>
      <c r="K300" s="14" t="str">
        <f t="array" ref="K300">_xlfn.IFS(AND(L300&gt;0,L300&lt;=5),"0 to 5",AND(L300&gt;5,L300&lt;=10),"5 to 10",AND(L300&gt;10,L300&lt;=15),"10 to 15",AND(L300&gt;15,L300&lt;=20),"15 to 20",AND(L300&gt;20,L300&lt;=30),"20 to 30",AND(L300&gt;30,L300&lt;=40),"30 to 40",AND(L300&gt;40,L300&lt;=50),"40 to 50",AND(L300&gt;50,L300&lt;=75),"50 to 75",AND(L300&gt;75,L300&lt;=100),"75 to 100",AND(L300&gt;100,L300&lt;=150),"100 to 150",AND(L300&gt;150,L300&lt;=200),"150 to 200",AND(L300&gt;200,L300&lt;=250),"200 to 250",AND(L300&gt;250,L300&lt;=300),"250 to 300",AND(L300&gt;300,L300&lt;=400),"300 to 400",AND(L300&gt;400,L300&lt;=500),"400 to 500",L300&gt;500,"500+")</f>
        <v>20 to 30</v>
      </c>
      <c r="L300" s="9">
        <f>_xlfn.XLOOKUP($E300,'Raw Data'!$E:$E,'Raw Data'!L:L,"ERROR",0,1)</f>
        <v>28.19</v>
      </c>
      <c r="M300" s="14" t="str">
        <f t="array" ref="M300">_xlfn.IFS(AND(N300&gt;0,N300&lt;=5),"0 to 5",AND(N300&gt;5,N300&lt;=10),"5 to 10",AND(N300&gt;10,N300&lt;=15),"10 to 15",AND(N300&gt;15,N300&lt;=20),"15 to 20",AND(N300&gt;20,N300&lt;=30),"20 to 30",AND(N300&gt;30,N300&lt;=40),"30 to 40",AND(N300&gt;40,N300&lt;=50),"40 to 50",AND(N300&gt;50,N300&lt;=75),"50 to 75",AND(N300&gt;75,N300&lt;=100),"75 to 100",AND(N300&gt;100,N300&lt;=150),"100 to 150",AND(N300&gt;150,N300&lt;=200),"150 to 200",AND(N300&gt;200,N300&lt;=250),"200 to 250",AND(N300&gt;250,N300&lt;=300),"250 to 300",AND(N300&gt;300,N300&lt;=400),"300 to 400",AND(N300&gt;400,N300&lt;=500),"400 to 500",N300&gt;500,"500+")</f>
        <v>20 to 30</v>
      </c>
      <c r="N300" s="9">
        <f>_xlfn.XLOOKUP($E300,'Raw Data'!$E:$E,'Raw Data'!N:N,"ERROR",0,1)</f>
        <v>28.19</v>
      </c>
      <c r="O300" s="14" t="str">
        <f t="array" ref="O300">_xlfn.IFS(P300=0,"No Discount",AND(P300&gt;0,P300&lt;=0.02),"0% to 2%",AND(P300&gt;0.02,P300&lt;=0.04),"2% to 4%",AND(P300&gt;0.04,P300&lt;=0.06),"4% to 6%",AND(P300&gt;0.06,P300&lt;=0.08),"6% to 8%",AND(P300&gt;0.08,P300&lt;=0.1),"8% to 10%",AND(P300&gt;0.1,P300&lt;=0.15),"10% to 15%",AND(P300&gt;0.15,P300&lt;=0.2),"15% to 20%",AND(P300&gt;0.2,P300&lt;=0.25),"20% to 25%",AND(P300&gt;0.25,P300&lt;=0.3),"25% to 30%",AND(P300&gt;0.3,P300&lt;=0.4),"30% to 40%",AND(P300&gt;0.4,P300&lt;=0.5),"40% to 50%",AND(P300&gt;0.5,P300&lt;=0.75),"50% to 75%",AND(P300&gt;0.75,P300&lt;=1),"75% to 100%")</f>
        <v>No Discount</v>
      </c>
      <c r="P300" s="10">
        <f>_xlfn.XLOOKUP($E300,'Raw Data'!$E:$E,'Raw Data'!P:P,"ERROR",0,1)</f>
        <v>0</v>
      </c>
      <c r="Q300" s="9">
        <f>_xlfn.XLOOKUP($E300,'Raw Data'!$E:$E,'Raw Data'!Q:Q,"ERROR",0,1)</f>
        <v>0</v>
      </c>
      <c r="R300" s="9">
        <f>_xlfn.XLOOKUP($E300,'Raw Data'!$E:$E,'Raw Data'!R:R,"ERROR",0,1)</f>
        <v>0</v>
      </c>
      <c r="S300" s="5" t="e">
        <f t="array" ref="S300">_xlfn.IFS(AND(T300&gt;0,T300&lt;=0.05),"0 to 0.05",AND(T300&gt;0.05,T300&lt;=0.1),"0.05 to 0.1",AND(T300&gt;0.1,T300&lt;=0.2),"0.1 to 0.2",AND(T300&gt;0.2,T300&lt;=0.3),"0.2 to 0.3",AND(T300&gt;0.3,T300&lt;=0.4),"0.3 to 0.4",AND(T300&gt;0.4,T300&lt;=0.5),"0.4 to 0.5",AND(T300&gt;0.5,T300&lt;=0.75),"0.5 to 0.75",AND(T300&gt;0.75,T300&lt;=1),"0.75 to 1",AND(T300&gt;1,T300&lt;=2),"1 to 2",AND(T300&gt;2,T300&lt;=3),"2 to 3",AND(T300&gt;3,T300&lt;=4),"3 to 4",AND(T300&gt;4,T300&lt;=5),"4 to 5",AND(T300&gt;5,T300&lt;=10),"5 to 10",T300&gt;10,"10+")</f>
        <v>#N/A</v>
      </c>
      <c r="T300" s="10">
        <f>_xlfn.XLOOKUP($E300,'Raw Data'!$E:$E,'Raw Data'!T:T,"ERROR",0,1)</f>
        <v>0</v>
      </c>
      <c r="U300" s="15" t="e">
        <f t="array" ref="U300">_xlfn.IFS(AND(V300&gt;0,V300&lt;=0.05),"0 to 0.05",AND(V300&gt;0.05,V300&lt;=0.1),"0.05 to 0.1",AND(V300&gt;0.1,V300&lt;=0.2),"0.1 to 0.2",AND(V300&gt;0.2,V300&lt;=0.3),"0.2 to 0.3",AND(V300&gt;0.3,V300&lt;=0.4),"0.3 to 0.4",AND(V300&gt;0.4,V300&lt;=0.5),"0.4 to 0.5",AND(V300&gt;0.5,V300&lt;=0.75),"0.5 to 0.75",AND(V300&gt;0.75,V300&lt;=1),"0.75 to 1",AND(V300&gt;1,V300&lt;=2),"1 to 2",AND(V300&gt;2,V300&lt;=3),"2 to 3",AND(V300&gt;3,V300&lt;=4),"3 to 4",AND(V300&gt;4,V300&lt;=5),"4 to 5",AND(V300&gt;5,V300&lt;=10),"5 to 10",V300&gt;10,"10+")</f>
        <v>#N/A</v>
      </c>
      <c r="V300" s="10">
        <f>_xlfn.XLOOKUP($E300,'Raw Data'!$E:$E,'Raw Data'!V:V,"ERROR",0,1)</f>
        <v>0</v>
      </c>
      <c r="W300" s="15" t="e">
        <f t="array" ref="W300">_xlfn.IFS(AND(X300&gt;0,X300&lt;=0.05),"0 to 0.05",AND(X300&gt;0.05,X300&lt;=0.1),"0.05 to 0.1",AND(X300&gt;0.1,X300&lt;=0.2),"0.1 to 0.2",AND(X300&gt;0.2,X300&lt;=0.3),"0.2 to 0.3",AND(X300&gt;0.3,X300&lt;=0.4),"0.3 to 0.4",AND(X300&gt;0.4,X300&lt;=0.5),"0.4 to 0.5",AND(X300&gt;0.5,X300&lt;=0.75),"0.5 to 0.75",AND(X300&gt;0.75,X300&lt;=1),"0.75 to 1",AND(X300&gt;1,X300&lt;=2),"1 to 2",AND(X300&gt;2,X300&lt;=3),"2 to 3",AND(X300&gt;3,X300&lt;=4),"3 to 4",AND(X300&gt;4,X300&lt;=5),"4 to 5",AND(X300&gt;5,X300&lt;=10),"5 to 10",X300&gt;10,"10+")</f>
        <v>#DIV/0!</v>
      </c>
      <c r="X300" s="16" t="e">
        <f t="shared" si="9"/>
        <v>#DIV/0!</v>
      </c>
      <c r="Y300" s="5" t="e">
        <f t="array" ref="Y300">_xlfn.IFS(AND(Z300&gt;0,Z300&lt;=1),"0 to 1",AND(Z300&gt;1,Z300&lt;=2),"1 to 2",AND(Z300&gt;2,Z300&lt;=4),"2 to 4",AND(Z300&gt;4,Z300&lt;=6),"4 to 6",AND(Z300&gt;6,Z300&lt;=8),"6 to 8",AND(Z300&gt;8,Z300&lt;=10),"8 to 10",AND(Z300&gt;10,Z300&lt;=15),"10 to 15",AND(Z300&gt;15,Z300&lt;=20),"15 to 20",AND(Z300&gt;20,Z300&lt;=25),"20 to 25",AND(Z300&gt;25,Z300&lt;=30),"25 to 30",AND(Z300&gt;30,Z300&lt;=40),"30 to 40",AND(Z300&gt;40,Z300&lt;=50),"40 to 50",Z300&gt;50,"50+")</f>
        <v>#N/A</v>
      </c>
      <c r="Z300" s="9">
        <f>_xlfn.XLOOKUP($E300,'Raw Data'!$E:$E,'Raw Data'!Z:Z,"ERROR",0,1)</f>
        <v>0</v>
      </c>
      <c r="AA300" s="9">
        <f>_xlfn.XLOOKUP($E300,'Raw Data'!$E:$E,'Raw Data'!AA:AA,"ERROR",0,1)</f>
        <v>0</v>
      </c>
    </row>
    <row r="301" hidden="1" spans="1:27">
      <c r="A301" s="5" t="str">
        <f>_xlfn.XLOOKUP($E301,'Raw Data'!$E:$E,'Raw Data'!A:A,"ERROR",0,1)</f>
        <v>AE</v>
      </c>
      <c r="B301" s="5" t="str">
        <f>_xlfn.XLOOKUP($E301,'Raw Data'!$E:$E,'Raw Data'!B:B,"ERROR",0,1)</f>
        <v>Hair Mousses</v>
      </c>
      <c r="C301" s="5" t="str">
        <f>_xlfn.XLOOKUP($E301,'Raw Data'!$E:$E,'Raw Data'!C:C,"ERROR",0,1)</f>
        <v>others</v>
      </c>
      <c r="D301" s="5" t="str">
        <f>_xlfn.XLOOKUP($E301,'Raw Data'!$E:$E,'Raw Data'!D:D,"ERROR",0,1)</f>
        <v>www.amazon.ae/dp/B0C5H2LRQ6</v>
      </c>
      <c r="E301" s="5" t="s">
        <v>500</v>
      </c>
      <c r="F301" s="9" t="str">
        <f>_xlfn.XLOOKUP($E301,'Raw Data'!$E:$E,'Raw Data'!F:F,"ERROR",0,1)</f>
        <v>Shoe Cleaner,Agent Mousse for Clean Shoes | Whiten, Friendly Ingredients, Cleaning Tool for Finished Leather, Gel Coat, Rubber, Glass, Sneaker,</v>
      </c>
      <c r="G301" s="10">
        <f>_xlfn.XLOOKUP($E301,'Raw Data'!$E:$E,'Raw Data'!G:G,"ERROR",0,1)</f>
        <v>0</v>
      </c>
      <c r="H301" s="9">
        <f>_xlfn.XLOOKUP($E301,'Raw Data'!$E:$E,'Raw Data'!H:H,"ERROR",0,1)</f>
        <v>0</v>
      </c>
      <c r="I301" s="9">
        <f>_xlfn.XLOOKUP($E301,'Raw Data'!$E:$E,'Raw Data'!I:I,"ERROR",0,1)</f>
        <v>0</v>
      </c>
      <c r="J301" s="9" t="str">
        <f>_xlfn.XLOOKUP($E301,'Raw Data'!$E:$E,'Raw Data'!J:J,"ERROR",0,1)</f>
        <v>No</v>
      </c>
      <c r="K301" s="14" t="str">
        <f t="array" ref="K301">_xlfn.IFS(AND(L301&gt;0,L301&lt;=5),"0 to 5",AND(L301&gt;5,L301&lt;=10),"5 to 10",AND(L301&gt;10,L301&lt;=15),"10 to 15",AND(L301&gt;15,L301&lt;=20),"15 to 20",AND(L301&gt;20,L301&lt;=30),"20 to 30",AND(L301&gt;30,L301&lt;=40),"30 to 40",AND(L301&gt;40,L301&lt;=50),"40 to 50",AND(L301&gt;50,L301&lt;=75),"50 to 75",AND(L301&gt;75,L301&lt;=100),"75 to 100",AND(L301&gt;100,L301&lt;=150),"100 to 150",AND(L301&gt;150,L301&lt;=200),"150 to 200",AND(L301&gt;200,L301&lt;=250),"200 to 250",AND(L301&gt;250,L301&lt;=300),"250 to 300",AND(L301&gt;300,L301&lt;=400),"300 to 400",AND(L301&gt;400,L301&lt;=500),"400 to 500",L301&gt;500,"500+")</f>
        <v>40 to 50</v>
      </c>
      <c r="L301" s="9">
        <f>_xlfn.XLOOKUP($E301,'Raw Data'!$E:$E,'Raw Data'!L:L,"ERROR",0,1)</f>
        <v>46.29</v>
      </c>
      <c r="M301" s="14" t="str">
        <f t="array" ref="M301">_xlfn.IFS(AND(N301&gt;0,N301&lt;=5),"0 to 5",AND(N301&gt;5,N301&lt;=10),"5 to 10",AND(N301&gt;10,N301&lt;=15),"10 to 15",AND(N301&gt;15,N301&lt;=20),"15 to 20",AND(N301&gt;20,N301&lt;=30),"20 to 30",AND(N301&gt;30,N301&lt;=40),"30 to 40",AND(N301&gt;40,N301&lt;=50),"40 to 50",AND(N301&gt;50,N301&lt;=75),"50 to 75",AND(N301&gt;75,N301&lt;=100),"75 to 100",AND(N301&gt;100,N301&lt;=150),"100 to 150",AND(N301&gt;150,N301&lt;=200),"150 to 200",AND(N301&gt;200,N301&lt;=250),"200 to 250",AND(N301&gt;250,N301&lt;=300),"250 to 300",AND(N301&gt;300,N301&lt;=400),"300 to 400",AND(N301&gt;400,N301&lt;=500),"400 to 500",N301&gt;500,"500+")</f>
        <v>40 to 50</v>
      </c>
      <c r="N301" s="9">
        <f>_xlfn.XLOOKUP($E301,'Raw Data'!$E:$E,'Raw Data'!N:N,"ERROR",0,1)</f>
        <v>46.29</v>
      </c>
      <c r="O301" s="14" t="str">
        <f t="array" ref="O301">_xlfn.IFS(P301=0,"No Discount",AND(P301&gt;0,P301&lt;=0.02),"0% to 2%",AND(P301&gt;0.02,P301&lt;=0.04),"2% to 4%",AND(P301&gt;0.04,P301&lt;=0.06),"4% to 6%",AND(P301&gt;0.06,P301&lt;=0.08),"6% to 8%",AND(P301&gt;0.08,P301&lt;=0.1),"8% to 10%",AND(P301&gt;0.1,P301&lt;=0.15),"10% to 15%",AND(P301&gt;0.15,P301&lt;=0.2),"15% to 20%",AND(P301&gt;0.2,P301&lt;=0.25),"20% to 25%",AND(P301&gt;0.25,P301&lt;=0.3),"25% to 30%",AND(P301&gt;0.3,P301&lt;=0.4),"30% to 40%",AND(P301&gt;0.4,P301&lt;=0.5),"40% to 50%",AND(P301&gt;0.5,P301&lt;=0.75),"50% to 75%",AND(P301&gt;0.75,P301&lt;=1),"75% to 100%")</f>
        <v>No Discount</v>
      </c>
      <c r="P301" s="10">
        <f>_xlfn.XLOOKUP($E301,'Raw Data'!$E:$E,'Raw Data'!P:P,"ERROR",0,1)</f>
        <v>0</v>
      </c>
      <c r="Q301" s="9">
        <f>_xlfn.XLOOKUP($E301,'Raw Data'!$E:$E,'Raw Data'!Q:Q,"ERROR",0,1)</f>
        <v>0</v>
      </c>
      <c r="R301" s="9">
        <f>_xlfn.XLOOKUP($E301,'Raw Data'!$E:$E,'Raw Data'!R:R,"ERROR",0,1)</f>
        <v>0</v>
      </c>
      <c r="S301" s="5" t="e">
        <f t="array" ref="S301">_xlfn.IFS(AND(T301&gt;0,T301&lt;=0.05),"0 to 0.05",AND(T301&gt;0.05,T301&lt;=0.1),"0.05 to 0.1",AND(T301&gt;0.1,T301&lt;=0.2),"0.1 to 0.2",AND(T301&gt;0.2,T301&lt;=0.3),"0.2 to 0.3",AND(T301&gt;0.3,T301&lt;=0.4),"0.3 to 0.4",AND(T301&gt;0.4,T301&lt;=0.5),"0.4 to 0.5",AND(T301&gt;0.5,T301&lt;=0.75),"0.5 to 0.75",AND(T301&gt;0.75,T301&lt;=1),"0.75 to 1",AND(T301&gt;1,T301&lt;=2),"1 to 2",AND(T301&gt;2,T301&lt;=3),"2 to 3",AND(T301&gt;3,T301&lt;=4),"3 to 4",AND(T301&gt;4,T301&lt;=5),"4 to 5",AND(T301&gt;5,T301&lt;=10),"5 to 10",T301&gt;10,"10+")</f>
        <v>#N/A</v>
      </c>
      <c r="T301" s="10">
        <f>_xlfn.XLOOKUP($E301,'Raw Data'!$E:$E,'Raw Data'!T:T,"ERROR",0,1)</f>
        <v>0</v>
      </c>
      <c r="U301" s="15" t="e">
        <f t="array" ref="U301">_xlfn.IFS(AND(V301&gt;0,V301&lt;=0.05),"0 to 0.05",AND(V301&gt;0.05,V301&lt;=0.1),"0.05 to 0.1",AND(V301&gt;0.1,V301&lt;=0.2),"0.1 to 0.2",AND(V301&gt;0.2,V301&lt;=0.3),"0.2 to 0.3",AND(V301&gt;0.3,V301&lt;=0.4),"0.3 to 0.4",AND(V301&gt;0.4,V301&lt;=0.5),"0.4 to 0.5",AND(V301&gt;0.5,V301&lt;=0.75),"0.5 to 0.75",AND(V301&gt;0.75,V301&lt;=1),"0.75 to 1",AND(V301&gt;1,V301&lt;=2),"1 to 2",AND(V301&gt;2,V301&lt;=3),"2 to 3",AND(V301&gt;3,V301&lt;=4),"3 to 4",AND(V301&gt;4,V301&lt;=5),"4 to 5",AND(V301&gt;5,V301&lt;=10),"5 to 10",V301&gt;10,"10+")</f>
        <v>#N/A</v>
      </c>
      <c r="V301" s="10">
        <f>_xlfn.XLOOKUP($E301,'Raw Data'!$E:$E,'Raw Data'!V:V,"ERROR",0,1)</f>
        <v>0</v>
      </c>
      <c r="W301" s="15" t="e">
        <f t="array" ref="W301">_xlfn.IFS(AND(X301&gt;0,X301&lt;=0.05),"0 to 0.05",AND(X301&gt;0.05,X301&lt;=0.1),"0.05 to 0.1",AND(X301&gt;0.1,X301&lt;=0.2),"0.1 to 0.2",AND(X301&gt;0.2,X301&lt;=0.3),"0.2 to 0.3",AND(X301&gt;0.3,X301&lt;=0.4),"0.3 to 0.4",AND(X301&gt;0.4,X301&lt;=0.5),"0.4 to 0.5",AND(X301&gt;0.5,X301&lt;=0.75),"0.5 to 0.75",AND(X301&gt;0.75,X301&lt;=1),"0.75 to 1",AND(X301&gt;1,X301&lt;=2),"1 to 2",AND(X301&gt;2,X301&lt;=3),"2 to 3",AND(X301&gt;3,X301&lt;=4),"3 to 4",AND(X301&gt;4,X301&lt;=5),"4 to 5",AND(X301&gt;5,X301&lt;=10),"5 to 10",X301&gt;10,"10+")</f>
        <v>#DIV/0!</v>
      </c>
      <c r="X301" s="16" t="e">
        <f t="shared" si="9"/>
        <v>#DIV/0!</v>
      </c>
      <c r="Y301" s="5" t="e">
        <f t="array" ref="Y301">_xlfn.IFS(AND(Z301&gt;0,Z301&lt;=1),"0 to 1",AND(Z301&gt;1,Z301&lt;=2),"1 to 2",AND(Z301&gt;2,Z301&lt;=4),"2 to 4",AND(Z301&gt;4,Z301&lt;=6),"4 to 6",AND(Z301&gt;6,Z301&lt;=8),"6 to 8",AND(Z301&gt;8,Z301&lt;=10),"8 to 10",AND(Z301&gt;10,Z301&lt;=15),"10 to 15",AND(Z301&gt;15,Z301&lt;=20),"15 to 20",AND(Z301&gt;20,Z301&lt;=25),"20 to 25",AND(Z301&gt;25,Z301&lt;=30),"25 to 30",AND(Z301&gt;30,Z301&lt;=40),"30 to 40",AND(Z301&gt;40,Z301&lt;=50),"40 to 50",Z301&gt;50,"50+")</f>
        <v>#N/A</v>
      </c>
      <c r="Z301" s="9">
        <f>_xlfn.XLOOKUP($E301,'Raw Data'!$E:$E,'Raw Data'!Z:Z,"ERROR",0,1)</f>
        <v>0</v>
      </c>
      <c r="AA301" s="9">
        <f>_xlfn.XLOOKUP($E301,'Raw Data'!$E:$E,'Raw Data'!AA:AA,"ERROR",0,1)</f>
        <v>0</v>
      </c>
    </row>
    <row r="302" hidden="1" spans="1:27">
      <c r="A302" s="5" t="str">
        <f>_xlfn.XLOOKUP($E302,'Raw Data'!$E:$E,'Raw Data'!A:A,"ERROR",0,1)</f>
        <v>AE</v>
      </c>
      <c r="B302" s="5" t="str">
        <f>_xlfn.XLOOKUP($E302,'Raw Data'!$E:$E,'Raw Data'!B:B,"ERROR",0,1)</f>
        <v>Hair Mousses</v>
      </c>
      <c r="C302" s="5" t="str">
        <f>_xlfn.XLOOKUP($E302,'Raw Data'!$E:$E,'Raw Data'!C:C,"ERROR",0,1)</f>
        <v>hair rules</v>
      </c>
      <c r="D302" s="5" t="str">
        <f>_xlfn.XLOOKUP($E302,'Raw Data'!$E:$E,'Raw Data'!D:D,"ERROR",0,1)</f>
        <v>www.amazon.ae/dp/B001V6WWNU</v>
      </c>
      <c r="E302" s="5" t="s">
        <v>501</v>
      </c>
      <c r="F302" s="9" t="str">
        <f>_xlfn.XLOOKUP($E302,'Raw Data'!$E:$E,'Raw Data'!F:F,"ERROR",0,1)</f>
        <v>Hair  Rules  Wavy   Mousse</v>
      </c>
      <c r="G302" s="10">
        <f>_xlfn.XLOOKUP($E302,'Raw Data'!$E:$E,'Raw Data'!G:G,"ERROR",0,1)</f>
        <v>0</v>
      </c>
      <c r="H302" s="9">
        <f>_xlfn.XLOOKUP($E302,'Raw Data'!$E:$E,'Raw Data'!H:H,"ERROR",0,1)</f>
        <v>0</v>
      </c>
      <c r="I302" s="9">
        <f>_xlfn.XLOOKUP($E302,'Raw Data'!$E:$E,'Raw Data'!I:I,"ERROR",0,1)</f>
        <v>0</v>
      </c>
      <c r="J302" s="9" t="str">
        <f>_xlfn.XLOOKUP($E302,'Raw Data'!$E:$E,'Raw Data'!J:J,"ERROR",0,1)</f>
        <v>No</v>
      </c>
      <c r="K302" s="14" t="str">
        <f t="array" ref="K302">_xlfn.IFS(AND(L302&gt;0,L302&lt;=5),"0 to 5",AND(L302&gt;5,L302&lt;=10),"5 to 10",AND(L302&gt;10,L302&lt;=15),"10 to 15",AND(L302&gt;15,L302&lt;=20),"15 to 20",AND(L302&gt;20,L302&lt;=30),"20 to 30",AND(L302&gt;30,L302&lt;=40),"30 to 40",AND(L302&gt;40,L302&lt;=50),"40 to 50",AND(L302&gt;50,L302&lt;=75),"50 to 75",AND(L302&gt;75,L302&lt;=100),"75 to 100",AND(L302&gt;100,L302&lt;=150),"100 to 150",AND(L302&gt;150,L302&lt;=200),"150 to 200",AND(L302&gt;200,L302&lt;=250),"200 to 250",AND(L302&gt;250,L302&lt;=300),"250 to 300",AND(L302&gt;300,L302&lt;=400),"300 to 400",AND(L302&gt;400,L302&lt;=500),"400 to 500",L302&gt;500,"500+")</f>
        <v>100 to 150</v>
      </c>
      <c r="L302" s="9">
        <f>_xlfn.XLOOKUP($E302,'Raw Data'!$E:$E,'Raw Data'!L:L,"ERROR",0,1)</f>
        <v>111.36</v>
      </c>
      <c r="M302" s="14" t="str">
        <f t="array" ref="M302">_xlfn.IFS(AND(N302&gt;0,N302&lt;=5),"0 to 5",AND(N302&gt;5,N302&lt;=10),"5 to 10",AND(N302&gt;10,N302&lt;=15),"10 to 15",AND(N302&gt;15,N302&lt;=20),"15 to 20",AND(N302&gt;20,N302&lt;=30),"20 to 30",AND(N302&gt;30,N302&lt;=40),"30 to 40",AND(N302&gt;40,N302&lt;=50),"40 to 50",AND(N302&gt;50,N302&lt;=75),"50 to 75",AND(N302&gt;75,N302&lt;=100),"75 to 100",AND(N302&gt;100,N302&lt;=150),"100 to 150",AND(N302&gt;150,N302&lt;=200),"150 to 200",AND(N302&gt;200,N302&lt;=250),"200 to 250",AND(N302&gt;250,N302&lt;=300),"250 to 300",AND(N302&gt;300,N302&lt;=400),"300 to 400",AND(N302&gt;400,N302&lt;=500),"400 to 500",N302&gt;500,"500+")</f>
        <v>100 to 150</v>
      </c>
      <c r="N302" s="9">
        <f>_xlfn.XLOOKUP($E302,'Raw Data'!$E:$E,'Raw Data'!N:N,"ERROR",0,1)</f>
        <v>111.39</v>
      </c>
      <c r="O302" s="14" t="str">
        <f t="array" ref="O302">_xlfn.IFS(P302=0,"No Discount",AND(P302&gt;0,P302&lt;=0.02),"0% to 2%",AND(P302&gt;0.02,P302&lt;=0.04),"2% to 4%",AND(P302&gt;0.04,P302&lt;=0.06),"4% to 6%",AND(P302&gt;0.06,P302&lt;=0.08),"6% to 8%",AND(P302&gt;0.08,P302&lt;=0.1),"8% to 10%",AND(P302&gt;0.1,P302&lt;=0.15),"10% to 15%",AND(P302&gt;0.15,P302&lt;=0.2),"15% to 20%",AND(P302&gt;0.2,P302&lt;=0.25),"20% to 25%",AND(P302&gt;0.25,P302&lt;=0.3),"25% to 30%",AND(P302&gt;0.3,P302&lt;=0.4),"30% to 40%",AND(P302&gt;0.4,P302&lt;=0.5),"40% to 50%",AND(P302&gt;0.5,P302&lt;=0.75),"50% to 75%",AND(P302&gt;0.75,P302&lt;=1),"75% to 100%")</f>
        <v>0% to 2%</v>
      </c>
      <c r="P302" s="10">
        <f>_xlfn.XLOOKUP($E302,'Raw Data'!$E:$E,'Raw Data'!P:P,"ERROR",0,1)</f>
        <v>0.000269323996768122</v>
      </c>
      <c r="Q302" s="9">
        <f>_xlfn.XLOOKUP($E302,'Raw Data'!$E:$E,'Raw Data'!Q:Q,"ERROR",0,1)</f>
        <v>0</v>
      </c>
      <c r="R302" s="9">
        <f>_xlfn.XLOOKUP($E302,'Raw Data'!$E:$E,'Raw Data'!R:R,"ERROR",0,1)</f>
        <v>0</v>
      </c>
      <c r="S302" s="5" t="e">
        <f t="array" ref="S302">_xlfn.IFS(AND(T302&gt;0,T302&lt;=0.05),"0 to 0.05",AND(T302&gt;0.05,T302&lt;=0.1),"0.05 to 0.1",AND(T302&gt;0.1,T302&lt;=0.2),"0.1 to 0.2",AND(T302&gt;0.2,T302&lt;=0.3),"0.2 to 0.3",AND(T302&gt;0.3,T302&lt;=0.4),"0.3 to 0.4",AND(T302&gt;0.4,T302&lt;=0.5),"0.4 to 0.5",AND(T302&gt;0.5,T302&lt;=0.75),"0.5 to 0.75",AND(T302&gt;0.75,T302&lt;=1),"0.75 to 1",AND(T302&gt;1,T302&lt;=2),"1 to 2",AND(T302&gt;2,T302&lt;=3),"2 to 3",AND(T302&gt;3,T302&lt;=4),"3 to 4",AND(T302&gt;4,T302&lt;=5),"4 to 5",AND(T302&gt;5,T302&lt;=10),"5 to 10",T302&gt;10,"10+")</f>
        <v>#N/A</v>
      </c>
      <c r="T302" s="10">
        <f>_xlfn.XLOOKUP($E302,'Raw Data'!$E:$E,'Raw Data'!T:T,"ERROR",0,1)</f>
        <v>0</v>
      </c>
      <c r="U302" s="15" t="e">
        <f t="array" ref="U302">_xlfn.IFS(AND(V302&gt;0,V302&lt;=0.05),"0 to 0.05",AND(V302&gt;0.05,V302&lt;=0.1),"0.05 to 0.1",AND(V302&gt;0.1,V302&lt;=0.2),"0.1 to 0.2",AND(V302&gt;0.2,V302&lt;=0.3),"0.2 to 0.3",AND(V302&gt;0.3,V302&lt;=0.4),"0.3 to 0.4",AND(V302&gt;0.4,V302&lt;=0.5),"0.4 to 0.5",AND(V302&gt;0.5,V302&lt;=0.75),"0.5 to 0.75",AND(V302&gt;0.75,V302&lt;=1),"0.75 to 1",AND(V302&gt;1,V302&lt;=2),"1 to 2",AND(V302&gt;2,V302&lt;=3),"2 to 3",AND(V302&gt;3,V302&lt;=4),"3 to 4",AND(V302&gt;4,V302&lt;=5),"4 to 5",AND(V302&gt;5,V302&lt;=10),"5 to 10",V302&gt;10,"10+")</f>
        <v>#N/A</v>
      </c>
      <c r="V302" s="10">
        <f>_xlfn.XLOOKUP($E302,'Raw Data'!$E:$E,'Raw Data'!V:V,"ERROR",0,1)</f>
        <v>0</v>
      </c>
      <c r="W302" s="15" t="e">
        <f t="array" ref="W302">_xlfn.IFS(AND(X302&gt;0,X302&lt;=0.05),"0 to 0.05",AND(X302&gt;0.05,X302&lt;=0.1),"0.05 to 0.1",AND(X302&gt;0.1,X302&lt;=0.2),"0.1 to 0.2",AND(X302&gt;0.2,X302&lt;=0.3),"0.2 to 0.3",AND(X302&gt;0.3,X302&lt;=0.4),"0.3 to 0.4",AND(X302&gt;0.4,X302&lt;=0.5),"0.4 to 0.5",AND(X302&gt;0.5,X302&lt;=0.75),"0.5 to 0.75",AND(X302&gt;0.75,X302&lt;=1),"0.75 to 1",AND(X302&gt;1,X302&lt;=2),"1 to 2",AND(X302&gt;2,X302&lt;=3),"2 to 3",AND(X302&gt;3,X302&lt;=4),"3 to 4",AND(X302&gt;4,X302&lt;=5),"4 to 5",AND(X302&gt;5,X302&lt;=10),"5 to 10",X302&gt;10,"10+")</f>
        <v>#DIV/0!</v>
      </c>
      <c r="X302" s="16" t="e">
        <f t="shared" si="9"/>
        <v>#DIV/0!</v>
      </c>
      <c r="Y302" s="5" t="e">
        <f t="array" ref="Y302">_xlfn.IFS(AND(Z302&gt;0,Z302&lt;=1),"0 to 1",AND(Z302&gt;1,Z302&lt;=2),"1 to 2",AND(Z302&gt;2,Z302&lt;=4),"2 to 4",AND(Z302&gt;4,Z302&lt;=6),"4 to 6",AND(Z302&gt;6,Z302&lt;=8),"6 to 8",AND(Z302&gt;8,Z302&lt;=10),"8 to 10",AND(Z302&gt;10,Z302&lt;=15),"10 to 15",AND(Z302&gt;15,Z302&lt;=20),"15 to 20",AND(Z302&gt;20,Z302&lt;=25),"20 to 25",AND(Z302&gt;25,Z302&lt;=30),"25 to 30",AND(Z302&gt;30,Z302&lt;=40),"30 to 40",AND(Z302&gt;40,Z302&lt;=50),"40 to 50",Z302&gt;50,"50+")</f>
        <v>#N/A</v>
      </c>
      <c r="Z302" s="9">
        <f>_xlfn.XLOOKUP($E302,'Raw Data'!$E:$E,'Raw Data'!Z:Z,"ERROR",0,1)</f>
        <v>0</v>
      </c>
      <c r="AA302" s="9">
        <f>_xlfn.XLOOKUP($E302,'Raw Data'!$E:$E,'Raw Data'!AA:AA,"ERROR",0,1)</f>
        <v>0</v>
      </c>
    </row>
    <row r="303" hidden="1" spans="1:27">
      <c r="A303" s="5" t="str">
        <f>_xlfn.XLOOKUP($E303,'Raw Data'!$E:$E,'Raw Data'!A:A,"ERROR",0,1)</f>
        <v>AE</v>
      </c>
      <c r="B303" s="5" t="str">
        <f>_xlfn.XLOOKUP($E303,'Raw Data'!$E:$E,'Raw Data'!B:B,"ERROR",0,1)</f>
        <v>Hair Mousses</v>
      </c>
      <c r="C303" s="5" t="str">
        <f>_xlfn.XLOOKUP($E303,'Raw Data'!$E:$E,'Raw Data'!C:C,"ERROR",0,1)</f>
        <v>white rain</v>
      </c>
      <c r="D303" s="5" t="str">
        <f>_xlfn.XLOOKUP($E303,'Raw Data'!$E:$E,'Raw Data'!D:D,"ERROR",0,1)</f>
        <v>www.amazon.ae/dp/B00GYLR3KO</v>
      </c>
      <c r="E303" s="5" t="s">
        <v>502</v>
      </c>
      <c r="F303" s="9" t="str">
        <f>_xlfn.XLOOKUP($E303,'Raw Data'!$E:$E,'Raw Data'!F:F,"ERROR",0,1)</f>
        <v>White Rain Volumizing Weightless Mousse (Pack of 3)</v>
      </c>
      <c r="G303" s="10">
        <f>_xlfn.XLOOKUP($E303,'Raw Data'!$E:$E,'Raw Data'!G:G,"ERROR",0,1)</f>
        <v>0</v>
      </c>
      <c r="H303" s="9">
        <f>_xlfn.XLOOKUP($E303,'Raw Data'!$E:$E,'Raw Data'!H:H,"ERROR",0,1)</f>
        <v>0</v>
      </c>
      <c r="I303" s="9">
        <f>_xlfn.XLOOKUP($E303,'Raw Data'!$E:$E,'Raw Data'!I:I,"ERROR",0,1)</f>
        <v>0</v>
      </c>
      <c r="J303" s="9" t="str">
        <f>_xlfn.XLOOKUP($E303,'Raw Data'!$E:$E,'Raw Data'!J:J,"ERROR",0,1)</f>
        <v>No</v>
      </c>
      <c r="K303" s="14" t="str">
        <f t="array" ref="K303">_xlfn.IFS(AND(L303&gt;0,L303&lt;=5),"0 to 5",AND(L303&gt;5,L303&lt;=10),"5 to 10",AND(L303&gt;10,L303&lt;=15),"10 to 15",AND(L303&gt;15,L303&lt;=20),"15 to 20",AND(L303&gt;20,L303&lt;=30),"20 to 30",AND(L303&gt;30,L303&lt;=40),"30 to 40",AND(L303&gt;40,L303&lt;=50),"40 to 50",AND(L303&gt;50,L303&lt;=75),"50 to 75",AND(L303&gt;75,L303&lt;=100),"75 to 100",AND(L303&gt;100,L303&lt;=150),"100 to 150",AND(L303&gt;150,L303&lt;=200),"150 to 200",AND(L303&gt;200,L303&lt;=250),"200 to 250",AND(L303&gt;250,L303&lt;=300),"250 to 300",AND(L303&gt;300,L303&lt;=400),"300 to 400",AND(L303&gt;400,L303&lt;=500),"400 to 500",L303&gt;500,"500+")</f>
        <v>200 to 250</v>
      </c>
      <c r="L303" s="9">
        <f>_xlfn.XLOOKUP($E303,'Raw Data'!$E:$E,'Raw Data'!L:L,"ERROR",0,1)</f>
        <v>221</v>
      </c>
      <c r="M303" s="14" t="str">
        <f t="array" ref="M303">_xlfn.IFS(AND(N303&gt;0,N303&lt;=5),"0 to 5",AND(N303&gt;5,N303&lt;=10),"5 to 10",AND(N303&gt;10,N303&lt;=15),"10 to 15",AND(N303&gt;15,N303&lt;=20),"15 to 20",AND(N303&gt;20,N303&lt;=30),"20 to 30",AND(N303&gt;30,N303&lt;=40),"30 to 40",AND(N303&gt;40,N303&lt;=50),"40 to 50",AND(N303&gt;50,N303&lt;=75),"50 to 75",AND(N303&gt;75,N303&lt;=100),"75 to 100",AND(N303&gt;100,N303&lt;=150),"100 to 150",AND(N303&gt;150,N303&lt;=200),"150 to 200",AND(N303&gt;200,N303&lt;=250),"200 to 250",AND(N303&gt;250,N303&lt;=300),"250 to 300",AND(N303&gt;300,N303&lt;=400),"300 to 400",AND(N303&gt;400,N303&lt;=500),"400 to 500",N303&gt;500,"500+")</f>
        <v>200 to 250</v>
      </c>
      <c r="N303" s="9">
        <f>_xlfn.XLOOKUP($E303,'Raw Data'!$E:$E,'Raw Data'!N:N,"ERROR",0,1)</f>
        <v>221</v>
      </c>
      <c r="O303" s="14" t="str">
        <f t="array" ref="O303">_xlfn.IFS(P303=0,"No Discount",AND(P303&gt;0,P303&lt;=0.02),"0% to 2%",AND(P303&gt;0.02,P303&lt;=0.04),"2% to 4%",AND(P303&gt;0.04,P303&lt;=0.06),"4% to 6%",AND(P303&gt;0.06,P303&lt;=0.08),"6% to 8%",AND(P303&gt;0.08,P303&lt;=0.1),"8% to 10%",AND(P303&gt;0.1,P303&lt;=0.15),"10% to 15%",AND(P303&gt;0.15,P303&lt;=0.2),"15% to 20%",AND(P303&gt;0.2,P303&lt;=0.25),"20% to 25%",AND(P303&gt;0.25,P303&lt;=0.3),"25% to 30%",AND(P303&gt;0.3,P303&lt;=0.4),"30% to 40%",AND(P303&gt;0.4,P303&lt;=0.5),"40% to 50%",AND(P303&gt;0.5,P303&lt;=0.75),"50% to 75%",AND(P303&gt;0.75,P303&lt;=1),"75% to 100%")</f>
        <v>No Discount</v>
      </c>
      <c r="P303" s="10">
        <f>_xlfn.XLOOKUP($E303,'Raw Data'!$E:$E,'Raw Data'!P:P,"ERROR",0,1)</f>
        <v>0</v>
      </c>
      <c r="Q303" s="9">
        <f>_xlfn.XLOOKUP($E303,'Raw Data'!$E:$E,'Raw Data'!Q:Q,"ERROR",0,1)</f>
        <v>0</v>
      </c>
      <c r="R303" s="9">
        <f>_xlfn.XLOOKUP($E303,'Raw Data'!$E:$E,'Raw Data'!R:R,"ERROR",0,1)</f>
        <v>0</v>
      </c>
      <c r="S303" s="5" t="e">
        <f t="array" ref="S303">_xlfn.IFS(AND(T303&gt;0,T303&lt;=0.05),"0 to 0.05",AND(T303&gt;0.05,T303&lt;=0.1),"0.05 to 0.1",AND(T303&gt;0.1,T303&lt;=0.2),"0.1 to 0.2",AND(T303&gt;0.2,T303&lt;=0.3),"0.2 to 0.3",AND(T303&gt;0.3,T303&lt;=0.4),"0.3 to 0.4",AND(T303&gt;0.4,T303&lt;=0.5),"0.4 to 0.5",AND(T303&gt;0.5,T303&lt;=0.75),"0.5 to 0.75",AND(T303&gt;0.75,T303&lt;=1),"0.75 to 1",AND(T303&gt;1,T303&lt;=2),"1 to 2",AND(T303&gt;2,T303&lt;=3),"2 to 3",AND(T303&gt;3,T303&lt;=4),"3 to 4",AND(T303&gt;4,T303&lt;=5),"4 to 5",AND(T303&gt;5,T303&lt;=10),"5 to 10",T303&gt;10,"10+")</f>
        <v>#N/A</v>
      </c>
      <c r="T303" s="10">
        <f>_xlfn.XLOOKUP($E303,'Raw Data'!$E:$E,'Raw Data'!T:T,"ERROR",0,1)</f>
        <v>0</v>
      </c>
      <c r="U303" s="15" t="e">
        <f t="array" ref="U303">_xlfn.IFS(AND(V303&gt;0,V303&lt;=0.05),"0 to 0.05",AND(V303&gt;0.05,V303&lt;=0.1),"0.05 to 0.1",AND(V303&gt;0.1,V303&lt;=0.2),"0.1 to 0.2",AND(V303&gt;0.2,V303&lt;=0.3),"0.2 to 0.3",AND(V303&gt;0.3,V303&lt;=0.4),"0.3 to 0.4",AND(V303&gt;0.4,V303&lt;=0.5),"0.4 to 0.5",AND(V303&gt;0.5,V303&lt;=0.75),"0.5 to 0.75",AND(V303&gt;0.75,V303&lt;=1),"0.75 to 1",AND(V303&gt;1,V303&lt;=2),"1 to 2",AND(V303&gt;2,V303&lt;=3),"2 to 3",AND(V303&gt;3,V303&lt;=4),"3 to 4",AND(V303&gt;4,V303&lt;=5),"4 to 5",AND(V303&gt;5,V303&lt;=10),"5 to 10",V303&gt;10,"10+")</f>
        <v>#N/A</v>
      </c>
      <c r="V303" s="10">
        <f>_xlfn.XLOOKUP($E303,'Raw Data'!$E:$E,'Raw Data'!V:V,"ERROR",0,1)</f>
        <v>0</v>
      </c>
      <c r="W303" s="15" t="e">
        <f t="array" ref="W303">_xlfn.IFS(AND(X303&gt;0,X303&lt;=0.05),"0 to 0.05",AND(X303&gt;0.05,X303&lt;=0.1),"0.05 to 0.1",AND(X303&gt;0.1,X303&lt;=0.2),"0.1 to 0.2",AND(X303&gt;0.2,X303&lt;=0.3),"0.2 to 0.3",AND(X303&gt;0.3,X303&lt;=0.4),"0.3 to 0.4",AND(X303&gt;0.4,X303&lt;=0.5),"0.4 to 0.5",AND(X303&gt;0.5,X303&lt;=0.75),"0.5 to 0.75",AND(X303&gt;0.75,X303&lt;=1),"0.75 to 1",AND(X303&gt;1,X303&lt;=2),"1 to 2",AND(X303&gt;2,X303&lt;=3),"2 to 3",AND(X303&gt;3,X303&lt;=4),"3 to 4",AND(X303&gt;4,X303&lt;=5),"4 to 5",AND(X303&gt;5,X303&lt;=10),"5 to 10",X303&gt;10,"10+")</f>
        <v>#DIV/0!</v>
      </c>
      <c r="X303" s="16" t="e">
        <f t="shared" si="9"/>
        <v>#DIV/0!</v>
      </c>
      <c r="Y303" s="5" t="e">
        <f t="array" ref="Y303">_xlfn.IFS(AND(Z303&gt;0,Z303&lt;=1),"0 to 1",AND(Z303&gt;1,Z303&lt;=2),"1 to 2",AND(Z303&gt;2,Z303&lt;=4),"2 to 4",AND(Z303&gt;4,Z303&lt;=6),"4 to 6",AND(Z303&gt;6,Z303&lt;=8),"6 to 8",AND(Z303&gt;8,Z303&lt;=10),"8 to 10",AND(Z303&gt;10,Z303&lt;=15),"10 to 15",AND(Z303&gt;15,Z303&lt;=20),"15 to 20",AND(Z303&gt;20,Z303&lt;=25),"20 to 25",AND(Z303&gt;25,Z303&lt;=30),"25 to 30",AND(Z303&gt;30,Z303&lt;=40),"30 to 40",AND(Z303&gt;40,Z303&lt;=50),"40 to 50",Z303&gt;50,"50+")</f>
        <v>#N/A</v>
      </c>
      <c r="Z303" s="9">
        <f>_xlfn.XLOOKUP($E303,'Raw Data'!$E:$E,'Raw Data'!Z:Z,"ERROR",0,1)</f>
        <v>0</v>
      </c>
      <c r="AA303" s="9">
        <f>_xlfn.XLOOKUP($E303,'Raw Data'!$E:$E,'Raw Data'!AA:AA,"ERROR",0,1)</f>
        <v>0</v>
      </c>
    </row>
    <row r="304" hidden="1" spans="1:27">
      <c r="A304" s="5" t="str">
        <f>_xlfn.XLOOKUP($E304,'Raw Data'!$E:$E,'Raw Data'!A:A,"ERROR",0,1)</f>
        <v>AE</v>
      </c>
      <c r="B304" s="5" t="str">
        <f>_xlfn.XLOOKUP($E304,'Raw Data'!$E:$E,'Raw Data'!B:B,"ERROR",0,1)</f>
        <v>Hair Mousses</v>
      </c>
      <c r="C304" s="5" t="str">
        <f>_xlfn.XLOOKUP($E304,'Raw Data'!$E:$E,'Raw Data'!C:C,"ERROR",0,1)</f>
        <v>syoss</v>
      </c>
      <c r="D304" s="5" t="str">
        <f>_xlfn.XLOOKUP($E304,'Raw Data'!$E:$E,'Raw Data'!D:D,"ERROR",0,1)</f>
        <v>www.amazon.ae/dp/B07N6YLCD4</v>
      </c>
      <c r="E304" s="5" t="s">
        <v>503</v>
      </c>
      <c r="F304" s="9" t="str">
        <f>_xlfn.XLOOKUP($E304,'Raw Data'!$E:$E,'Raw Data'!F:F,"ERROR",0,1)</f>
        <v>Syoss Glossing Hold Hair Mousse Extra Strong 250ml</v>
      </c>
      <c r="G304" s="10">
        <f>_xlfn.XLOOKUP($E304,'Raw Data'!$E:$E,'Raw Data'!G:G,"ERROR",0,1)</f>
        <v>0</v>
      </c>
      <c r="H304" s="9">
        <f>_xlfn.XLOOKUP($E304,'Raw Data'!$E:$E,'Raw Data'!H:H,"ERROR",0,1)</f>
        <v>0</v>
      </c>
      <c r="I304" s="9">
        <f>_xlfn.XLOOKUP($E304,'Raw Data'!$E:$E,'Raw Data'!I:I,"ERROR",0,1)</f>
        <v>0</v>
      </c>
      <c r="J304" s="9">
        <f>_xlfn.XLOOKUP($E304,'Raw Data'!$E:$E,'Raw Data'!J:J,"ERROR",0,1)</f>
        <v>0</v>
      </c>
      <c r="K304" s="14" t="e">
        <f t="array" ref="K304">_xlfn.IFS(AND(L304&gt;0,L304&lt;=5),"0 to 5",AND(L304&gt;5,L304&lt;=10),"5 to 10",AND(L304&gt;10,L304&lt;=15),"10 to 15",AND(L304&gt;15,L304&lt;=20),"15 to 20",AND(L304&gt;20,L304&lt;=30),"20 to 30",AND(L304&gt;30,L304&lt;=40),"30 to 40",AND(L304&gt;40,L304&lt;=50),"40 to 50",AND(L304&gt;50,L304&lt;=75),"50 to 75",AND(L304&gt;75,L304&lt;=100),"75 to 100",AND(L304&gt;100,L304&lt;=150),"100 to 150",AND(L304&gt;150,L304&lt;=200),"150 to 200",AND(L304&gt;200,L304&lt;=250),"200 to 250",AND(L304&gt;250,L304&lt;=300),"250 to 300",AND(L304&gt;300,L304&lt;=400),"300 to 400",AND(L304&gt;400,L304&lt;=500),"400 to 500",L304&gt;500,"500+")</f>
        <v>#N/A</v>
      </c>
      <c r="L304" s="9">
        <f>_xlfn.XLOOKUP($E304,'Raw Data'!$E:$E,'Raw Data'!L:L,"ERROR",0,1)</f>
        <v>0</v>
      </c>
      <c r="M304" s="14" t="e">
        <f t="array" ref="M304">_xlfn.IFS(AND(N304&gt;0,N304&lt;=5),"0 to 5",AND(N304&gt;5,N304&lt;=10),"5 to 10",AND(N304&gt;10,N304&lt;=15),"10 to 15",AND(N304&gt;15,N304&lt;=20),"15 to 20",AND(N304&gt;20,N304&lt;=30),"20 to 30",AND(N304&gt;30,N304&lt;=40),"30 to 40",AND(N304&gt;40,N304&lt;=50),"40 to 50",AND(N304&gt;50,N304&lt;=75),"50 to 75",AND(N304&gt;75,N304&lt;=100),"75 to 100",AND(N304&gt;100,N304&lt;=150),"100 to 150",AND(N304&gt;150,N304&lt;=200),"150 to 200",AND(N304&gt;200,N304&lt;=250),"200 to 250",AND(N304&gt;250,N304&lt;=300),"250 to 300",AND(N304&gt;300,N304&lt;=400),"300 to 400",AND(N304&gt;400,N304&lt;=500),"400 to 500",N304&gt;500,"500+")</f>
        <v>#N/A</v>
      </c>
      <c r="N304" s="9">
        <f>_xlfn.XLOOKUP($E304,'Raw Data'!$E:$E,'Raw Data'!N:N,"ERROR",0,1)</f>
        <v>0</v>
      </c>
      <c r="O304" s="14" t="str">
        <f t="array" ref="O304">_xlfn.IFS(P304=0,"No Discount",AND(P304&gt;0,P304&lt;=0.02),"0% to 2%",AND(P304&gt;0.02,P304&lt;=0.04),"2% to 4%",AND(P304&gt;0.04,P304&lt;=0.06),"4% to 6%",AND(P304&gt;0.06,P304&lt;=0.08),"6% to 8%",AND(P304&gt;0.08,P304&lt;=0.1),"8% to 10%",AND(P304&gt;0.1,P304&lt;=0.15),"10% to 15%",AND(P304&gt;0.15,P304&lt;=0.2),"15% to 20%",AND(P304&gt;0.2,P304&lt;=0.25),"20% to 25%",AND(P304&gt;0.25,P304&lt;=0.3),"25% to 30%",AND(P304&gt;0.3,P304&lt;=0.4),"30% to 40%",AND(P304&gt;0.4,P304&lt;=0.5),"40% to 50%",AND(P304&gt;0.5,P304&lt;=0.75),"50% to 75%",AND(P304&gt;0.75,P304&lt;=1),"75% to 100%")</f>
        <v>No Discount</v>
      </c>
      <c r="P304" s="10">
        <f>_xlfn.XLOOKUP($E304,'Raw Data'!$E:$E,'Raw Data'!P:P,"ERROR",0,1)</f>
        <v>0</v>
      </c>
      <c r="Q304" s="9">
        <f>_xlfn.XLOOKUP($E304,'Raw Data'!$E:$E,'Raw Data'!Q:Q,"ERROR",0,1)</f>
        <v>250</v>
      </c>
      <c r="R304" s="9" t="str">
        <f>_xlfn.XLOOKUP($E304,'Raw Data'!$E:$E,'Raw Data'!R:R,"ERROR",0,1)</f>
        <v>ml</v>
      </c>
      <c r="S304" s="5" t="e">
        <f t="array" ref="S304">_xlfn.IFS(AND(T304&gt;0,T304&lt;=0.05),"0 to 0.05",AND(T304&gt;0.05,T304&lt;=0.1),"0.05 to 0.1",AND(T304&gt;0.1,T304&lt;=0.2),"0.1 to 0.2",AND(T304&gt;0.2,T304&lt;=0.3),"0.2 to 0.3",AND(T304&gt;0.3,T304&lt;=0.4),"0.3 to 0.4",AND(T304&gt;0.4,T304&lt;=0.5),"0.4 to 0.5",AND(T304&gt;0.5,T304&lt;=0.75),"0.5 to 0.75",AND(T304&gt;0.75,T304&lt;=1),"0.75 to 1",AND(T304&gt;1,T304&lt;=2),"1 to 2",AND(T304&gt;2,T304&lt;=3),"2 to 3",AND(T304&gt;3,T304&lt;=4),"3 to 4",AND(T304&gt;4,T304&lt;=5),"4 to 5",AND(T304&gt;5,T304&lt;=10),"5 to 10",T304&gt;10,"10+")</f>
        <v>#N/A</v>
      </c>
      <c r="T304" s="10">
        <f>_xlfn.XLOOKUP($E304,'Raw Data'!$E:$E,'Raw Data'!T:T,"ERROR",0,1)</f>
        <v>0</v>
      </c>
      <c r="U304" s="15" t="e">
        <f t="array" ref="U304">_xlfn.IFS(AND(V304&gt;0,V304&lt;=0.05),"0 to 0.05",AND(V304&gt;0.05,V304&lt;=0.1),"0.05 to 0.1",AND(V304&gt;0.1,V304&lt;=0.2),"0.1 to 0.2",AND(V304&gt;0.2,V304&lt;=0.3),"0.2 to 0.3",AND(V304&gt;0.3,V304&lt;=0.4),"0.3 to 0.4",AND(V304&gt;0.4,V304&lt;=0.5),"0.4 to 0.5",AND(V304&gt;0.5,V304&lt;=0.75),"0.5 to 0.75",AND(V304&gt;0.75,V304&lt;=1),"0.75 to 1",AND(V304&gt;1,V304&lt;=2),"1 to 2",AND(V304&gt;2,V304&lt;=3),"2 to 3",AND(V304&gt;3,V304&lt;=4),"3 to 4",AND(V304&gt;4,V304&lt;=5),"4 to 5",AND(V304&gt;5,V304&lt;=10),"5 to 10",V304&gt;10,"10+")</f>
        <v>#N/A</v>
      </c>
      <c r="V304" s="10">
        <f>_xlfn.XLOOKUP($E304,'Raw Data'!$E:$E,'Raw Data'!V:V,"ERROR",0,1)</f>
        <v>0</v>
      </c>
      <c r="W304" s="15" t="e">
        <f t="array" ref="W304">_xlfn.IFS(AND(X304&gt;0,X304&lt;=0.05),"0 to 0.05",AND(X304&gt;0.05,X304&lt;=0.1),"0.05 to 0.1",AND(X304&gt;0.1,X304&lt;=0.2),"0.1 to 0.2",AND(X304&gt;0.2,X304&lt;=0.3),"0.2 to 0.3",AND(X304&gt;0.3,X304&lt;=0.4),"0.3 to 0.4",AND(X304&gt;0.4,X304&lt;=0.5),"0.4 to 0.5",AND(X304&gt;0.5,X304&lt;=0.75),"0.5 to 0.75",AND(X304&gt;0.75,X304&lt;=1),"0.75 to 1",AND(X304&gt;1,X304&lt;=2),"1 to 2",AND(X304&gt;2,X304&lt;=3),"2 to 3",AND(X304&gt;3,X304&lt;=4),"3 to 4",AND(X304&gt;4,X304&lt;=5),"4 to 5",AND(X304&gt;5,X304&lt;=10),"5 to 10",X304&gt;10,"10+")</f>
        <v>#N/A</v>
      </c>
      <c r="X304" s="16">
        <f t="shared" si="9"/>
        <v>0</v>
      </c>
      <c r="Y304" s="5" t="str">
        <f t="array" ref="Y304">_xlfn.IFS(AND(Z304&gt;0,Z304&lt;=1),"0 to 1",AND(Z304&gt;1,Z304&lt;=2),"1 to 2",AND(Z304&gt;2,Z304&lt;=4),"2 to 4",AND(Z304&gt;4,Z304&lt;=6),"4 to 6",AND(Z304&gt;6,Z304&lt;=8),"6 to 8",AND(Z304&gt;8,Z304&lt;=10),"8 to 10",AND(Z304&gt;10,Z304&lt;=15),"10 to 15",AND(Z304&gt;15,Z304&lt;=20),"15 to 20",AND(Z304&gt;20,Z304&lt;=25),"20 to 25",AND(Z304&gt;25,Z304&lt;=30),"25 to 30",AND(Z304&gt;30,Z304&lt;=40),"30 to 40",AND(Z304&gt;40,Z304&lt;=50),"40 to 50",Z304&gt;50,"50+")</f>
        <v>8 to 10</v>
      </c>
      <c r="Z304" s="9">
        <f>_xlfn.XLOOKUP($E304,'Raw Data'!$E:$E,'Raw Data'!Z:Z,"ERROR",0,1)</f>
        <v>8.45</v>
      </c>
      <c r="AA304" s="9" t="str">
        <f>_xlfn.XLOOKUP($E304,'Raw Data'!$E:$E,'Raw Data'!AA:AA,"ERROR",0,1)</f>
        <v>oz</v>
      </c>
    </row>
    <row r="305" spans="28:30">
      <c r="AB305" s="4"/>
      <c r="AC305" s="4"/>
      <c r="AD305" s="4"/>
    </row>
    <row r="306" spans="28:30">
      <c r="AB306" s="4"/>
      <c r="AC306" s="4"/>
      <c r="AD306" s="4"/>
    </row>
    <row r="307" spans="28:30">
      <c r="AB307" s="4"/>
      <c r="AC307" s="4"/>
      <c r="AD307" s="4"/>
    </row>
    <row r="308" spans="28:30">
      <c r="AB308" s="4"/>
      <c r="AC308" s="4"/>
      <c r="AD308" s="4"/>
    </row>
    <row r="309" spans="28:30">
      <c r="AB309" s="4"/>
      <c r="AC309" s="4"/>
      <c r="AD309" s="4"/>
    </row>
    <row r="310" spans="28:30">
      <c r="AB310" s="4"/>
      <c r="AC310" s="4"/>
      <c r="AD310" s="4"/>
    </row>
    <row r="311" spans="28:30">
      <c r="AB311" s="4"/>
      <c r="AC311" s="4"/>
      <c r="AD311" s="4"/>
    </row>
    <row r="312" spans="28:30">
      <c r="AB312" s="4"/>
      <c r="AC312" s="4"/>
      <c r="AD312" s="4"/>
    </row>
    <row r="313" spans="28:30">
      <c r="AB313" s="4"/>
      <c r="AC313" s="4"/>
      <c r="AD313" s="4"/>
    </row>
    <row r="314" spans="28:30">
      <c r="AB314" s="4"/>
      <c r="AC314" s="4"/>
      <c r="AD314" s="4"/>
    </row>
    <row r="315" spans="28:30">
      <c r="AB315" s="4"/>
      <c r="AC315" s="4"/>
      <c r="AD315" s="4"/>
    </row>
    <row r="316" spans="28:30">
      <c r="AB316" s="4"/>
      <c r="AC316" s="4"/>
      <c r="AD316" s="4"/>
    </row>
    <row r="317" spans="28:30">
      <c r="AB317" s="4"/>
      <c r="AC317" s="4"/>
      <c r="AD317" s="4"/>
    </row>
    <row r="318" spans="28:30">
      <c r="AB318" s="4"/>
      <c r="AC318" s="4"/>
      <c r="AD318" s="4"/>
    </row>
    <row r="319" spans="28:30">
      <c r="AB319" s="4"/>
      <c r="AC319" s="4"/>
      <c r="AD319" s="4"/>
    </row>
    <row r="320" spans="28:30">
      <c r="AB320" s="4"/>
      <c r="AC320" s="4"/>
      <c r="AD320" s="4"/>
    </row>
    <row r="321" spans="28:30">
      <c r="AB321" s="4"/>
      <c r="AC321" s="4"/>
      <c r="AD321" s="4"/>
    </row>
    <row r="322" spans="28:30">
      <c r="AB322" s="4"/>
      <c r="AC322" s="4"/>
      <c r="AD322" s="4"/>
    </row>
    <row r="323" spans="28:30">
      <c r="AB323" s="4"/>
      <c r="AC323" s="4"/>
      <c r="AD323" s="4"/>
    </row>
    <row r="324" spans="28:30">
      <c r="AB324" s="4"/>
      <c r="AC324" s="4"/>
      <c r="AD324" s="4"/>
    </row>
    <row r="325" spans="28:30">
      <c r="AB325" s="4"/>
      <c r="AC325" s="4"/>
      <c r="AD325" s="4"/>
    </row>
    <row r="326" spans="28:30">
      <c r="AB326" s="4"/>
      <c r="AC326" s="4"/>
      <c r="AD326" s="4"/>
    </row>
    <row r="327" spans="28:30">
      <c r="AB327" s="4"/>
      <c r="AC327" s="4"/>
      <c r="AD327" s="4"/>
    </row>
    <row r="328" spans="28:30">
      <c r="AB328" s="4"/>
      <c r="AC328" s="4"/>
      <c r="AD328" s="4"/>
    </row>
    <row r="329" spans="28:30">
      <c r="AB329" s="4"/>
      <c r="AC329" s="4"/>
      <c r="AD329" s="4"/>
    </row>
    <row r="330" spans="28:30">
      <c r="AB330" s="4"/>
      <c r="AC330" s="4"/>
      <c r="AD330" s="4"/>
    </row>
    <row r="331" spans="28:30">
      <c r="AB331" s="4"/>
      <c r="AC331" s="4"/>
      <c r="AD331" s="4"/>
    </row>
    <row r="332" spans="28:30">
      <c r="AB332" s="4"/>
      <c r="AC332" s="4"/>
      <c r="AD332" s="4"/>
    </row>
    <row r="333" spans="28:30">
      <c r="AB333" s="4"/>
      <c r="AC333" s="4"/>
      <c r="AD333" s="4"/>
    </row>
    <row r="334" spans="28:30">
      <c r="AB334" s="4"/>
      <c r="AC334" s="4"/>
      <c r="AD334" s="4"/>
    </row>
    <row r="335" spans="28:30">
      <c r="AB335" s="4"/>
      <c r="AC335" s="4"/>
      <c r="AD335" s="4"/>
    </row>
    <row r="336" spans="28:30">
      <c r="AB336" s="4"/>
      <c r="AC336" s="4"/>
      <c r="AD336" s="4"/>
    </row>
    <row r="337" spans="28:30">
      <c r="AB337" s="4"/>
      <c r="AC337" s="4"/>
      <c r="AD337" s="4"/>
    </row>
    <row r="338" spans="28:30">
      <c r="AB338" s="4"/>
      <c r="AC338" s="4"/>
      <c r="AD338" s="4"/>
    </row>
    <row r="339" spans="28:30">
      <c r="AB339" s="4"/>
      <c r="AC339" s="4"/>
      <c r="AD339" s="4"/>
    </row>
    <row r="340" spans="28:30">
      <c r="AB340" s="4"/>
      <c r="AC340" s="4"/>
      <c r="AD340" s="4"/>
    </row>
    <row r="341" spans="28:30">
      <c r="AB341" s="4"/>
      <c r="AC341" s="4"/>
      <c r="AD341" s="4"/>
    </row>
    <row r="342" spans="28:30">
      <c r="AB342" s="4"/>
      <c r="AC342" s="4"/>
      <c r="AD342" s="4"/>
    </row>
    <row r="343" spans="28:30">
      <c r="AB343" s="4"/>
      <c r="AC343" s="4"/>
      <c r="AD343" s="4"/>
    </row>
    <row r="344" spans="28:30">
      <c r="AB344" s="4"/>
      <c r="AC344" s="4"/>
      <c r="AD344" s="4"/>
    </row>
    <row r="345" spans="28:30">
      <c r="AB345" s="4"/>
      <c r="AC345" s="4"/>
      <c r="AD345" s="4"/>
    </row>
    <row r="346" spans="28:30">
      <c r="AB346" s="4"/>
      <c r="AC346" s="4"/>
      <c r="AD346" s="4"/>
    </row>
    <row r="347" spans="28:30">
      <c r="AB347" s="4"/>
      <c r="AC347" s="4"/>
      <c r="AD347" s="4"/>
    </row>
    <row r="348" spans="28:30">
      <c r="AB348" s="4"/>
      <c r="AC348" s="4"/>
      <c r="AD348" s="4"/>
    </row>
    <row r="349" spans="28:30">
      <c r="AB349" s="4"/>
      <c r="AC349" s="4"/>
      <c r="AD349" s="4"/>
    </row>
    <row r="350" spans="28:30">
      <c r="AB350" s="4"/>
      <c r="AC350" s="4"/>
      <c r="AD350" s="4"/>
    </row>
    <row r="351" spans="28:30">
      <c r="AB351" s="4"/>
      <c r="AC351" s="4"/>
      <c r="AD351" s="4"/>
    </row>
    <row r="352" spans="28:30">
      <c r="AB352" s="4"/>
      <c r="AC352" s="4"/>
      <c r="AD352" s="4"/>
    </row>
    <row r="353" spans="28:30">
      <c r="AB353" s="4"/>
      <c r="AC353" s="4"/>
      <c r="AD353" s="4"/>
    </row>
    <row r="354" spans="28:30">
      <c r="AB354" s="4"/>
      <c r="AC354" s="4"/>
      <c r="AD354" s="4"/>
    </row>
    <row r="355" spans="28:30">
      <c r="AB355" s="4"/>
      <c r="AC355" s="4"/>
      <c r="AD355" s="4"/>
    </row>
    <row r="356" spans="27:30">
      <c r="AA356" s="4"/>
      <c r="AB356" s="4"/>
      <c r="AC356" s="4"/>
      <c r="AD356" s="4"/>
    </row>
    <row r="357" spans="28:30">
      <c r="AB357" s="4"/>
      <c r="AC357" s="4"/>
      <c r="AD357" s="4"/>
    </row>
    <row r="358" spans="28:30">
      <c r="AB358" s="4"/>
      <c r="AC358" s="4"/>
      <c r="AD358" s="4"/>
    </row>
    <row r="359" spans="28:30">
      <c r="AB359" s="4"/>
      <c r="AC359" s="4"/>
      <c r="AD359" s="4"/>
    </row>
    <row r="360" spans="28:30">
      <c r="AB360" s="4"/>
      <c r="AC360" s="4"/>
      <c r="AD360" s="4"/>
    </row>
    <row r="361" spans="28:30">
      <c r="AB361" s="4"/>
      <c r="AC361" s="4"/>
      <c r="AD361" s="4"/>
    </row>
    <row r="362" spans="28:30">
      <c r="AB362" s="4"/>
      <c r="AC362" s="4"/>
      <c r="AD362" s="4"/>
    </row>
    <row r="363" spans="28:30">
      <c r="AB363" s="4"/>
      <c r="AC363" s="4"/>
      <c r="AD363" s="4"/>
    </row>
    <row r="364" spans="28:30">
      <c r="AB364" s="4"/>
      <c r="AC364" s="4"/>
      <c r="AD364" s="4"/>
    </row>
    <row r="365" spans="28:30">
      <c r="AB365" s="4"/>
      <c r="AC365" s="4"/>
      <c r="AD365" s="4"/>
    </row>
    <row r="366" spans="28:30">
      <c r="AB366" s="4"/>
      <c r="AC366" s="4"/>
      <c r="AD366" s="4"/>
    </row>
    <row r="367" spans="28:30">
      <c r="AB367" s="4"/>
      <c r="AC367" s="4"/>
      <c r="AD367" s="4"/>
    </row>
    <row r="368" spans="28:30">
      <c r="AB368" s="4"/>
      <c r="AC368" s="4"/>
      <c r="AD368" s="4"/>
    </row>
    <row r="369" spans="28:30">
      <c r="AB369" s="4"/>
      <c r="AC369" s="4"/>
      <c r="AD369" s="4"/>
    </row>
    <row r="370" spans="28:30">
      <c r="AB370" s="4"/>
      <c r="AC370" s="4"/>
      <c r="AD370" s="4"/>
    </row>
    <row r="371" spans="28:30">
      <c r="AB371" s="4"/>
      <c r="AC371" s="4"/>
      <c r="AD371" s="4"/>
    </row>
    <row r="372" spans="28:30">
      <c r="AB372" s="4"/>
      <c r="AC372" s="4"/>
      <c r="AD372" s="4"/>
    </row>
    <row r="373" spans="28:30">
      <c r="AB373" s="4"/>
      <c r="AC373" s="4"/>
      <c r="AD373" s="4"/>
    </row>
    <row r="374" spans="28:30">
      <c r="AB374" s="4"/>
      <c r="AC374" s="4"/>
      <c r="AD374" s="4"/>
    </row>
    <row r="375" spans="28:30">
      <c r="AB375" s="4"/>
      <c r="AC375" s="4"/>
      <c r="AD375" s="4"/>
    </row>
    <row r="376" spans="28:30">
      <c r="AB376" s="4"/>
      <c r="AC376" s="4"/>
      <c r="AD376" s="4"/>
    </row>
    <row r="377" spans="28:30">
      <c r="AB377" s="4"/>
      <c r="AC377" s="4"/>
      <c r="AD377" s="4"/>
    </row>
    <row r="378" spans="28:30">
      <c r="AB378" s="4"/>
      <c r="AC378" s="4"/>
      <c r="AD378" s="4"/>
    </row>
    <row r="379" spans="28:30">
      <c r="AB379" s="4"/>
      <c r="AC379" s="4"/>
      <c r="AD379" s="4"/>
    </row>
    <row r="380" spans="28:30">
      <c r="AB380" s="4"/>
      <c r="AC380" s="4"/>
      <c r="AD380" s="4"/>
    </row>
    <row r="381" spans="28:30">
      <c r="AB381" s="4"/>
      <c r="AC381" s="4"/>
      <c r="AD381" s="4"/>
    </row>
    <row r="382" spans="28:30">
      <c r="AB382" s="4"/>
      <c r="AC382" s="4"/>
      <c r="AD382" s="4"/>
    </row>
    <row r="383" spans="28:30">
      <c r="AB383" s="4"/>
      <c r="AC383" s="4"/>
      <c r="AD383" s="4"/>
    </row>
    <row r="384" spans="28:30">
      <c r="AB384" s="4"/>
      <c r="AC384" s="4"/>
      <c r="AD384" s="4"/>
    </row>
    <row r="385" spans="28:30">
      <c r="AB385" s="4"/>
      <c r="AC385" s="4"/>
      <c r="AD385" s="4"/>
    </row>
    <row r="386" spans="28:30">
      <c r="AB386" s="4"/>
      <c r="AC386" s="4"/>
      <c r="AD386" s="4"/>
    </row>
    <row r="387" spans="28:30">
      <c r="AB387" s="4"/>
      <c r="AC387" s="4"/>
      <c r="AD387" s="4"/>
    </row>
    <row r="388" spans="28:30">
      <c r="AB388" s="4"/>
      <c r="AC388" s="4"/>
      <c r="AD388" s="4"/>
    </row>
    <row r="389" spans="28:30">
      <c r="AB389" s="4"/>
      <c r="AC389" s="4"/>
      <c r="AD389" s="4"/>
    </row>
    <row r="390" spans="28:30">
      <c r="AB390" s="4"/>
      <c r="AC390" s="4"/>
      <c r="AD390" s="4"/>
    </row>
    <row r="391" spans="28:30">
      <c r="AB391" s="4"/>
      <c r="AC391" s="4"/>
      <c r="AD391" s="4"/>
    </row>
    <row r="392" spans="28:30">
      <c r="AB392" s="4"/>
      <c r="AC392" s="4"/>
      <c r="AD392" s="4"/>
    </row>
    <row r="393" spans="28:30">
      <c r="AB393" s="4"/>
      <c r="AC393" s="4"/>
      <c r="AD393" s="4"/>
    </row>
    <row r="394" spans="28:30">
      <c r="AB394" s="4"/>
      <c r="AC394" s="4"/>
      <c r="AD394" s="4"/>
    </row>
    <row r="395" spans="28:30">
      <c r="AB395" s="4"/>
      <c r="AC395" s="4"/>
      <c r="AD395" s="4"/>
    </row>
    <row r="396" spans="28:30">
      <c r="AB396" s="4"/>
      <c r="AC396" s="4"/>
      <c r="AD396" s="4"/>
    </row>
    <row r="397" spans="28:30">
      <c r="AB397" s="4"/>
      <c r="AC397" s="4"/>
      <c r="AD397" s="4"/>
    </row>
    <row r="398" spans="28:30">
      <c r="AB398" s="4"/>
      <c r="AC398" s="4"/>
      <c r="AD398" s="4"/>
    </row>
    <row r="399" spans="28:30">
      <c r="AB399" s="4"/>
      <c r="AC399" s="4"/>
      <c r="AD399" s="4"/>
    </row>
    <row r="400" spans="28:30">
      <c r="AB400" s="4"/>
      <c r="AC400" s="4"/>
      <c r="AD400" s="4"/>
    </row>
    <row r="401" spans="28:30">
      <c r="AB401" s="4"/>
      <c r="AC401" s="4"/>
      <c r="AD401" s="4"/>
    </row>
    <row r="402" spans="28:30">
      <c r="AB402" s="4"/>
      <c r="AC402" s="4"/>
      <c r="AD402" s="4"/>
    </row>
    <row r="403" spans="28:30">
      <c r="AB403" s="4"/>
      <c r="AC403" s="4"/>
      <c r="AD403" s="4"/>
    </row>
    <row r="404" spans="28:30">
      <c r="AB404" s="4"/>
      <c r="AC404" s="4"/>
      <c r="AD404" s="4"/>
    </row>
    <row r="405" spans="28:30">
      <c r="AB405" s="4"/>
      <c r="AC405" s="4"/>
      <c r="AD405" s="4"/>
    </row>
    <row r="406" spans="28:30">
      <c r="AB406" s="4"/>
      <c r="AC406" s="4"/>
      <c r="AD406" s="4"/>
    </row>
    <row r="407" spans="28:30">
      <c r="AB407" s="4"/>
      <c r="AC407" s="4"/>
      <c r="AD407" s="4"/>
    </row>
    <row r="408" spans="28:30">
      <c r="AB408" s="4"/>
      <c r="AC408" s="4"/>
      <c r="AD408" s="4"/>
    </row>
    <row r="409" spans="28:30">
      <c r="AB409" s="4"/>
      <c r="AC409" s="4"/>
      <c r="AD409" s="4"/>
    </row>
    <row r="410" spans="28:30">
      <c r="AB410" s="4"/>
      <c r="AC410" s="4"/>
      <c r="AD410" s="4"/>
    </row>
    <row r="411" spans="28:30">
      <c r="AB411" s="4"/>
      <c r="AC411" s="4"/>
      <c r="AD411" s="4"/>
    </row>
    <row r="412" spans="28:30">
      <c r="AB412" s="4"/>
      <c r="AC412" s="4"/>
      <c r="AD412" s="4"/>
    </row>
    <row r="413" spans="28:30">
      <c r="AB413" s="4"/>
      <c r="AC413" s="4"/>
      <c r="AD413" s="4"/>
    </row>
    <row r="414" spans="28:30">
      <c r="AB414" s="4"/>
      <c r="AC414" s="4"/>
      <c r="AD414" s="4"/>
    </row>
    <row r="415" spans="28:30">
      <c r="AB415" s="4"/>
      <c r="AC415" s="4"/>
      <c r="AD415" s="4"/>
    </row>
    <row r="416" spans="28:30">
      <c r="AB416" s="4"/>
      <c r="AC416" s="4"/>
      <c r="AD416" s="4"/>
    </row>
    <row r="417" spans="28:30">
      <c r="AB417" s="4"/>
      <c r="AC417" s="4"/>
      <c r="AD417" s="4"/>
    </row>
    <row r="418" spans="28:30">
      <c r="AB418" s="4"/>
      <c r="AC418" s="4"/>
      <c r="AD418" s="4"/>
    </row>
    <row r="419" spans="28:30">
      <c r="AB419" s="4"/>
      <c r="AC419" s="4"/>
      <c r="AD419" s="4"/>
    </row>
    <row r="420" spans="28:30">
      <c r="AB420" s="4"/>
      <c r="AC420" s="4"/>
      <c r="AD420" s="4"/>
    </row>
    <row r="421" spans="28:30">
      <c r="AB421" s="4"/>
      <c r="AC421" s="4"/>
      <c r="AD421" s="4"/>
    </row>
    <row r="422" spans="28:30">
      <c r="AB422" s="4"/>
      <c r="AC422" s="4"/>
      <c r="AD422" s="4"/>
    </row>
    <row r="423" spans="28:30">
      <c r="AB423" s="4"/>
      <c r="AC423" s="4"/>
      <c r="AD423" s="4"/>
    </row>
    <row r="424" spans="28:30">
      <c r="AB424" s="4"/>
      <c r="AC424" s="4"/>
      <c r="AD424" s="4"/>
    </row>
    <row r="425" spans="28:30">
      <c r="AB425" s="4"/>
      <c r="AC425" s="4"/>
      <c r="AD425" s="4"/>
    </row>
    <row r="426" spans="28:30">
      <c r="AB426" s="4"/>
      <c r="AC426" s="4"/>
      <c r="AD426" s="4"/>
    </row>
    <row r="427" spans="28:30">
      <c r="AB427" s="4"/>
      <c r="AC427" s="4"/>
      <c r="AD427" s="4"/>
    </row>
    <row r="428" spans="28:30">
      <c r="AB428" s="4"/>
      <c r="AC428" s="4"/>
      <c r="AD428" s="4"/>
    </row>
    <row r="429" spans="28:30">
      <c r="AB429" s="4"/>
      <c r="AC429" s="4"/>
      <c r="AD429" s="4"/>
    </row>
    <row r="430" spans="28:30">
      <c r="AB430" s="4"/>
      <c r="AC430" s="4"/>
      <c r="AD430" s="4"/>
    </row>
    <row r="431" spans="28:30">
      <c r="AB431" s="4"/>
      <c r="AC431" s="4"/>
      <c r="AD431" s="4"/>
    </row>
    <row r="432" spans="28:30">
      <c r="AB432" s="4"/>
      <c r="AC432" s="4"/>
      <c r="AD432" s="4"/>
    </row>
    <row r="433" spans="28:30">
      <c r="AB433" s="4"/>
      <c r="AC433" s="4"/>
      <c r="AD433" s="4"/>
    </row>
    <row r="434" spans="28:30">
      <c r="AB434" s="4"/>
      <c r="AC434" s="4"/>
      <c r="AD434" s="4"/>
    </row>
    <row r="435" spans="28:30">
      <c r="AB435" s="4"/>
      <c r="AC435" s="4"/>
      <c r="AD435" s="4"/>
    </row>
    <row r="436" spans="28:30">
      <c r="AB436" s="4"/>
      <c r="AC436" s="4"/>
      <c r="AD436" s="4"/>
    </row>
    <row r="437" spans="28:30">
      <c r="AB437" s="4"/>
      <c r="AC437" s="4"/>
      <c r="AD437" s="4"/>
    </row>
    <row r="438" spans="28:30">
      <c r="AB438" s="4"/>
      <c r="AC438" s="4"/>
      <c r="AD438" s="4"/>
    </row>
    <row r="439" spans="28:30">
      <c r="AB439" s="4"/>
      <c r="AC439" s="4"/>
      <c r="AD439" s="4"/>
    </row>
    <row r="440" spans="28:30">
      <c r="AB440" s="4"/>
      <c r="AC440" s="4"/>
      <c r="AD440" s="4"/>
    </row>
    <row r="441" spans="28:30">
      <c r="AB441" s="4"/>
      <c r="AC441" s="4"/>
      <c r="AD441" s="4"/>
    </row>
    <row r="442" spans="28:30">
      <c r="AB442" s="4"/>
      <c r="AC442" s="4"/>
      <c r="AD442" s="4"/>
    </row>
    <row r="443" spans="28:30">
      <c r="AB443" s="4"/>
      <c r="AC443" s="4"/>
      <c r="AD443" s="4"/>
    </row>
    <row r="444" spans="28:30">
      <c r="AB444" s="4"/>
      <c r="AC444" s="4"/>
      <c r="AD444" s="4"/>
    </row>
  </sheetData>
  <autoFilter ref="A3:AD304">
    <filterColumn colId="9">
      <customFilters>
        <customFilter operator="equal" val="Yes"/>
      </customFilters>
    </filterColumn>
    <sortState ref="A3:AD304">
      <sortCondition ref="H3" descending="1"/>
    </sortState>
    <extLst/>
  </autoFilter>
  <conditionalFormatting sqref="H305:J1048576 H3:J3">
    <cfRule type="colorScale" priority="2">
      <colorScale>
        <cfvo type="min"/>
        <cfvo type="percentile" val="50"/>
        <cfvo type="max"/>
        <color rgb="FFF8696B"/>
        <color rgb="FFFFEB84"/>
        <color rgb="FF63BE7B"/>
      </colorScale>
    </cfRule>
  </conditionalFormatting>
  <conditionalFormatting sqref="AE4:BE74">
    <cfRule type="cellIs" dxfId="2" priority="1" operator="greaterThan">
      <formula>0</formula>
    </cfRule>
  </conditionalFormatting>
  <pageMargins left="0.7" right="0.7" top="0.75" bottom="0.75" header="0.3" footer="0.3"/>
  <pageSetup paperSize="9" orientation="portrait"/>
  <headerFooter>
    <oddFooter>&amp;L
&amp;1#&amp;"Calibri"&amp;9&amp;K000000 Marico Information classification: Official</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sheetPr>
  <dimension ref="A1:F403"/>
  <sheetViews>
    <sheetView workbookViewId="0">
      <selection activeCell="M5" sqref="M5"/>
    </sheetView>
  </sheetViews>
  <sheetFormatPr defaultColWidth="9" defaultRowHeight="14.4" outlineLevelCol="5"/>
  <cols>
    <col min="1" max="2" width="21" customWidth="1"/>
    <col min="6" max="6" width="21" customWidth="1"/>
  </cols>
  <sheetData>
    <row r="1" spans="1:6">
      <c r="A1" s="17" t="s">
        <v>1445</v>
      </c>
      <c r="B1" s="17" t="s">
        <v>1446</v>
      </c>
      <c r="F1" t="s">
        <v>45</v>
      </c>
    </row>
    <row r="2" spans="1:6">
      <c r="A2" s="19" t="s">
        <v>63</v>
      </c>
      <c r="B2" t="s">
        <v>45</v>
      </c>
      <c r="F2" t="s">
        <v>528</v>
      </c>
    </row>
    <row r="3" spans="1:6">
      <c r="A3" s="19" t="s">
        <v>528</v>
      </c>
      <c r="B3" t="s">
        <v>528</v>
      </c>
      <c r="F3" t="s">
        <v>531</v>
      </c>
    </row>
    <row r="4" spans="1:6">
      <c r="A4" s="19" t="s">
        <v>531</v>
      </c>
      <c r="B4" t="s">
        <v>531</v>
      </c>
      <c r="F4" t="s">
        <v>48</v>
      </c>
    </row>
    <row r="5" spans="1:6">
      <c r="A5" s="19" t="s">
        <v>48</v>
      </c>
      <c r="B5" t="s">
        <v>48</v>
      </c>
      <c r="F5" t="s">
        <v>104</v>
      </c>
    </row>
    <row r="6" spans="1:6">
      <c r="A6" s="19" t="s">
        <v>1457</v>
      </c>
      <c r="B6" t="s">
        <v>48</v>
      </c>
      <c r="F6" t="s">
        <v>164</v>
      </c>
    </row>
    <row r="7" spans="1:6">
      <c r="A7" s="19" t="s">
        <v>1458</v>
      </c>
      <c r="B7" t="s">
        <v>104</v>
      </c>
      <c r="F7" t="s">
        <v>518</v>
      </c>
    </row>
    <row r="8" spans="1:6">
      <c r="A8" s="19" t="s">
        <v>1459</v>
      </c>
      <c r="B8" t="s">
        <v>164</v>
      </c>
      <c r="F8" t="s">
        <v>41</v>
      </c>
    </row>
    <row r="9" spans="1:6">
      <c r="A9" s="19" t="s">
        <v>518</v>
      </c>
      <c r="B9" t="s">
        <v>518</v>
      </c>
      <c r="F9" t="s">
        <v>510</v>
      </c>
    </row>
    <row r="10" spans="1:6">
      <c r="A10" s="19" t="s">
        <v>41</v>
      </c>
      <c r="B10" t="s">
        <v>41</v>
      </c>
      <c r="F10" t="s">
        <v>47</v>
      </c>
    </row>
    <row r="11" spans="1:6">
      <c r="A11" s="19" t="s">
        <v>1460</v>
      </c>
      <c r="B11" t="s">
        <v>510</v>
      </c>
      <c r="F11" t="s">
        <v>43</v>
      </c>
    </row>
    <row r="12" spans="1:6">
      <c r="A12" s="19" t="s">
        <v>1461</v>
      </c>
      <c r="B12" t="s">
        <v>47</v>
      </c>
      <c r="F12" t="s">
        <v>533</v>
      </c>
    </row>
    <row r="13" spans="1:6">
      <c r="A13" s="19" t="s">
        <v>1462</v>
      </c>
      <c r="B13" t="s">
        <v>43</v>
      </c>
      <c r="F13" t="s">
        <v>40</v>
      </c>
    </row>
    <row r="14" spans="1:6">
      <c r="A14" s="19" t="s">
        <v>1463</v>
      </c>
      <c r="B14" t="s">
        <v>43</v>
      </c>
      <c r="F14" t="s">
        <v>521</v>
      </c>
    </row>
    <row r="15" spans="1:6">
      <c r="A15" s="19" t="s">
        <v>43</v>
      </c>
      <c r="B15" t="s">
        <v>43</v>
      </c>
      <c r="F15" t="s">
        <v>512</v>
      </c>
    </row>
    <row r="16" spans="1:6">
      <c r="A16" s="19" t="s">
        <v>533</v>
      </c>
      <c r="B16" t="s">
        <v>533</v>
      </c>
      <c r="F16" t="s">
        <v>545</v>
      </c>
    </row>
    <row r="17" spans="1:6">
      <c r="A17" s="19" t="s">
        <v>1464</v>
      </c>
      <c r="B17" t="s">
        <v>40</v>
      </c>
      <c r="F17" t="s">
        <v>44</v>
      </c>
    </row>
    <row r="18" spans="1:6">
      <c r="A18" s="19" t="s">
        <v>545</v>
      </c>
      <c r="B18" t="s">
        <v>40</v>
      </c>
      <c r="F18" t="s">
        <v>548</v>
      </c>
    </row>
    <row r="19" spans="1:6">
      <c r="A19" s="19" t="s">
        <v>521</v>
      </c>
      <c r="B19" t="s">
        <v>521</v>
      </c>
      <c r="F19" t="s">
        <v>542</v>
      </c>
    </row>
    <row r="20" spans="1:6">
      <c r="A20" s="19" t="s">
        <v>512</v>
      </c>
      <c r="B20" t="s">
        <v>512</v>
      </c>
      <c r="F20" t="s">
        <v>46</v>
      </c>
    </row>
    <row r="21" spans="1:6">
      <c r="A21" s="19" t="s">
        <v>1465</v>
      </c>
      <c r="B21" t="s">
        <v>545</v>
      </c>
      <c r="F21" t="s">
        <v>526</v>
      </c>
    </row>
    <row r="22" spans="1:6">
      <c r="A22" s="19" t="s">
        <v>126</v>
      </c>
      <c r="B22" t="s">
        <v>44</v>
      </c>
      <c r="F22" t="s">
        <v>42</v>
      </c>
    </row>
    <row r="23" spans="1:6">
      <c r="A23" s="19" t="s">
        <v>548</v>
      </c>
      <c r="B23" t="s">
        <v>548</v>
      </c>
      <c r="F23" t="s">
        <v>515</v>
      </c>
    </row>
    <row r="24" spans="1:6">
      <c r="A24" s="19" t="s">
        <v>1466</v>
      </c>
      <c r="B24" t="s">
        <v>542</v>
      </c>
      <c r="F24" t="s">
        <v>536</v>
      </c>
    </row>
    <row r="25" spans="1:6">
      <c r="A25" s="19" t="s">
        <v>1467</v>
      </c>
      <c r="B25" t="s">
        <v>46</v>
      </c>
      <c r="F25" t="s">
        <v>539</v>
      </c>
    </row>
    <row r="26" spans="1:6">
      <c r="A26" s="19" t="s">
        <v>526</v>
      </c>
      <c r="B26" t="s">
        <v>526</v>
      </c>
      <c r="F26" t="s">
        <v>523</v>
      </c>
    </row>
    <row r="27" spans="1:2">
      <c r="A27" s="19" t="s">
        <v>1468</v>
      </c>
      <c r="B27" t="s">
        <v>42</v>
      </c>
    </row>
    <row r="28" spans="1:2">
      <c r="A28" s="19" t="s">
        <v>1469</v>
      </c>
      <c r="B28" t="s">
        <v>42</v>
      </c>
    </row>
    <row r="29" spans="1:2">
      <c r="A29" s="19" t="s">
        <v>1470</v>
      </c>
      <c r="B29" t="s">
        <v>42</v>
      </c>
    </row>
    <row r="30" spans="1:2">
      <c r="A30" s="19" t="s">
        <v>42</v>
      </c>
      <c r="B30" t="s">
        <v>42</v>
      </c>
    </row>
    <row r="31" spans="1:2">
      <c r="A31" s="19" t="s">
        <v>1471</v>
      </c>
      <c r="B31" t="s">
        <v>42</v>
      </c>
    </row>
    <row r="32" spans="1:2">
      <c r="A32" s="19" t="s">
        <v>1472</v>
      </c>
      <c r="B32" t="s">
        <v>515</v>
      </c>
    </row>
    <row r="33" spans="1:2">
      <c r="A33" s="19" t="s">
        <v>515</v>
      </c>
      <c r="B33" t="s">
        <v>515</v>
      </c>
    </row>
    <row r="34" spans="1:2">
      <c r="A34" s="19" t="s">
        <v>536</v>
      </c>
      <c r="B34" t="s">
        <v>536</v>
      </c>
    </row>
    <row r="35" spans="1:2">
      <c r="A35" s="19" t="s">
        <v>539</v>
      </c>
      <c r="B35" t="s">
        <v>539</v>
      </c>
    </row>
    <row r="36" spans="1:2">
      <c r="A36" s="19" t="s">
        <v>1473</v>
      </c>
      <c r="B36" t="s">
        <v>523</v>
      </c>
    </row>
    <row r="390" spans="1:1">
      <c r="A390" t="s">
        <v>1474</v>
      </c>
    </row>
    <row r="391" spans="1:1">
      <c r="A391" t="s">
        <v>1474</v>
      </c>
    </row>
    <row r="392" spans="1:1">
      <c r="A392" t="s">
        <v>1474</v>
      </c>
    </row>
    <row r="393" spans="1:1">
      <c r="A393" t="s">
        <v>1474</v>
      </c>
    </row>
    <row r="394" spans="1:1">
      <c r="A394" t="s">
        <v>1474</v>
      </c>
    </row>
    <row r="395" spans="1:1">
      <c r="A395" t="s">
        <v>1474</v>
      </c>
    </row>
    <row r="396" spans="1:1">
      <c r="A396" t="s">
        <v>1474</v>
      </c>
    </row>
    <row r="397" spans="1:1">
      <c r="A397" t="s">
        <v>1474</v>
      </c>
    </row>
    <row r="398" spans="1:1">
      <c r="A398" t="s">
        <v>1474</v>
      </c>
    </row>
    <row r="399" spans="1:1">
      <c r="A399" t="s">
        <v>1474</v>
      </c>
    </row>
    <row r="400" spans="1:1">
      <c r="A400" t="s">
        <v>1474</v>
      </c>
    </row>
    <row r="401" spans="1:1">
      <c r="A401" t="s">
        <v>1474</v>
      </c>
    </row>
    <row r="402" spans="1:1">
      <c r="A402" t="s">
        <v>1474</v>
      </c>
    </row>
    <row r="403" spans="1:1">
      <c r="A403" t="s">
        <v>1474</v>
      </c>
    </row>
  </sheetData>
  <autoFilter ref="A1:B36">
    <sortState ref="A1:B36">
      <sortCondition ref="B1"/>
    </sortState>
    <extLst/>
  </autoFilter>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sheetPr>
  <dimension ref="A1:BM73"/>
  <sheetViews>
    <sheetView topLeftCell="W1" workbookViewId="0">
      <selection activeCell="AE3" sqref="AE3"/>
    </sheetView>
  </sheetViews>
  <sheetFormatPr defaultColWidth="9" defaultRowHeight="14.4"/>
  <sheetData>
    <row r="1" spans="31:65">
      <c r="AE1" t="s">
        <v>45</v>
      </c>
      <c r="AF1" t="s">
        <v>528</v>
      </c>
      <c r="AG1" t="s">
        <v>531</v>
      </c>
      <c r="AH1" t="s">
        <v>48</v>
      </c>
      <c r="AI1" t="s">
        <v>48</v>
      </c>
      <c r="AJ1" t="s">
        <v>104</v>
      </c>
      <c r="AK1" t="s">
        <v>164</v>
      </c>
      <c r="AL1" t="s">
        <v>518</v>
      </c>
      <c r="AM1" t="s">
        <v>41</v>
      </c>
      <c r="AN1" t="s">
        <v>510</v>
      </c>
      <c r="AO1" t="s">
        <v>47</v>
      </c>
      <c r="AP1" t="s">
        <v>43</v>
      </c>
      <c r="AQ1" t="s">
        <v>43</v>
      </c>
      <c r="AR1" t="s">
        <v>43</v>
      </c>
      <c r="AS1" t="s">
        <v>533</v>
      </c>
      <c r="AT1" t="s">
        <v>40</v>
      </c>
      <c r="AU1" t="s">
        <v>40</v>
      </c>
      <c r="AV1" t="s">
        <v>521</v>
      </c>
      <c r="AW1" t="s">
        <v>512</v>
      </c>
      <c r="AX1" t="s">
        <v>545</v>
      </c>
      <c r="AY1" t="s">
        <v>44</v>
      </c>
      <c r="AZ1" t="s">
        <v>548</v>
      </c>
      <c r="BA1" t="s">
        <v>542</v>
      </c>
      <c r="BB1" t="s">
        <v>46</v>
      </c>
      <c r="BC1" t="s">
        <v>526</v>
      </c>
      <c r="BD1" t="s">
        <v>42</v>
      </c>
      <c r="BE1" t="s">
        <v>42</v>
      </c>
      <c r="BF1" t="s">
        <v>42</v>
      </c>
      <c r="BG1" t="s">
        <v>42</v>
      </c>
      <c r="BH1" t="s">
        <v>42</v>
      </c>
      <c r="BI1" t="s">
        <v>515</v>
      </c>
      <c r="BJ1" t="s">
        <v>515</v>
      </c>
      <c r="BK1" t="s">
        <v>536</v>
      </c>
      <c r="BL1" t="s">
        <v>539</v>
      </c>
      <c r="BM1" t="s">
        <v>523</v>
      </c>
    </row>
    <row r="2" spans="1:65">
      <c r="A2" s="7" t="s">
        <v>0</v>
      </c>
      <c r="B2" s="7" t="s">
        <v>1</v>
      </c>
      <c r="C2" s="7" t="s">
        <v>2</v>
      </c>
      <c r="D2" s="7" t="s">
        <v>3</v>
      </c>
      <c r="E2" s="7" t="s">
        <v>4</v>
      </c>
      <c r="F2" s="8" t="s">
        <v>5</v>
      </c>
      <c r="G2" s="7" t="s">
        <v>6</v>
      </c>
      <c r="H2" s="7" t="s">
        <v>7</v>
      </c>
      <c r="I2" s="11" t="s">
        <v>8</v>
      </c>
      <c r="J2" s="7" t="s">
        <v>9</v>
      </c>
      <c r="K2" s="12" t="s">
        <v>10</v>
      </c>
      <c r="L2" s="12" t="s">
        <v>11</v>
      </c>
      <c r="M2" s="12" t="s">
        <v>12</v>
      </c>
      <c r="N2" s="12" t="s">
        <v>13</v>
      </c>
      <c r="O2" s="13" t="s">
        <v>14</v>
      </c>
      <c r="P2" s="13" t="s">
        <v>15</v>
      </c>
      <c r="Q2" s="7" t="s">
        <v>16</v>
      </c>
      <c r="R2" s="7" t="s">
        <v>17</v>
      </c>
      <c r="S2" s="7" t="s">
        <v>18</v>
      </c>
      <c r="T2" s="7" t="s">
        <v>19</v>
      </c>
      <c r="U2" s="7" t="s">
        <v>20</v>
      </c>
      <c r="V2" s="7" t="s">
        <v>21</v>
      </c>
      <c r="W2" s="7" t="s">
        <v>22</v>
      </c>
      <c r="X2" s="7" t="s">
        <v>23</v>
      </c>
      <c r="Y2" s="7" t="s">
        <v>24</v>
      </c>
      <c r="Z2" s="7" t="s">
        <v>25</v>
      </c>
      <c r="AA2" s="7" t="s">
        <v>26</v>
      </c>
      <c r="AB2" s="7" t="s">
        <v>29</v>
      </c>
      <c r="AC2" s="7" t="s">
        <v>39</v>
      </c>
      <c r="AD2" s="7" t="s">
        <v>49</v>
      </c>
      <c r="AE2" s="19" t="s">
        <v>63</v>
      </c>
      <c r="AF2" s="19" t="s">
        <v>528</v>
      </c>
      <c r="AG2" s="19" t="s">
        <v>531</v>
      </c>
      <c r="AH2" s="19" t="s">
        <v>48</v>
      </c>
      <c r="AI2" s="19" t="s">
        <v>1457</v>
      </c>
      <c r="AJ2" s="19" t="s">
        <v>1458</v>
      </c>
      <c r="AK2" s="19" t="s">
        <v>1459</v>
      </c>
      <c r="AL2" s="19" t="s">
        <v>518</v>
      </c>
      <c r="AM2" s="19" t="s">
        <v>41</v>
      </c>
      <c r="AN2" s="19" t="s">
        <v>1460</v>
      </c>
      <c r="AO2" s="19" t="s">
        <v>1461</v>
      </c>
      <c r="AP2" s="19" t="s">
        <v>1462</v>
      </c>
      <c r="AQ2" s="19" t="s">
        <v>1463</v>
      </c>
      <c r="AR2" s="19" t="s">
        <v>43</v>
      </c>
      <c r="AS2" s="19" t="s">
        <v>533</v>
      </c>
      <c r="AT2" s="19" t="s">
        <v>1464</v>
      </c>
      <c r="AU2" s="19" t="s">
        <v>545</v>
      </c>
      <c r="AV2" s="19" t="s">
        <v>521</v>
      </c>
      <c r="AW2" s="19" t="s">
        <v>512</v>
      </c>
      <c r="AX2" s="19" t="s">
        <v>1465</v>
      </c>
      <c r="AY2" s="19" t="s">
        <v>126</v>
      </c>
      <c r="AZ2" s="19" t="s">
        <v>548</v>
      </c>
      <c r="BA2" s="19" t="s">
        <v>1466</v>
      </c>
      <c r="BB2" s="19" t="s">
        <v>1467</v>
      </c>
      <c r="BC2" s="19" t="s">
        <v>526</v>
      </c>
      <c r="BD2" s="19" t="s">
        <v>1468</v>
      </c>
      <c r="BE2" s="19" t="s">
        <v>1469</v>
      </c>
      <c r="BF2" s="19" t="s">
        <v>1470</v>
      </c>
      <c r="BG2" s="19" t="s">
        <v>42</v>
      </c>
      <c r="BH2" s="19" t="s">
        <v>1471</v>
      </c>
      <c r="BI2" s="19" t="s">
        <v>1472</v>
      </c>
      <c r="BJ2" s="19" t="s">
        <v>515</v>
      </c>
      <c r="BK2" s="19" t="s">
        <v>536</v>
      </c>
      <c r="BL2" s="19" t="s">
        <v>539</v>
      </c>
      <c r="BM2" s="19" t="s">
        <v>1473</v>
      </c>
    </row>
    <row r="3" spans="1:65">
      <c r="A3" s="5" t="str">
        <f>_xlfn.XLOOKUP($E3,'Raw Data'!$E:$E,'Raw Data'!A:A,"ERROR",0,1)</f>
        <v>AE</v>
      </c>
      <c r="B3" s="5" t="str">
        <f>_xlfn.XLOOKUP($E3,'Raw Data'!$E:$E,'Raw Data'!B:B,"ERROR",0,1)</f>
        <v>Hair Mousses</v>
      </c>
      <c r="C3" s="5" t="str">
        <f>_xlfn.XLOOKUP($E3,'Raw Data'!$E:$E,'Raw Data'!C:C,"ERROR",0,1)</f>
        <v>Not Your Mother's</v>
      </c>
      <c r="D3" s="5" t="str">
        <f>_xlfn.XLOOKUP($E3,'Raw Data'!$E:$E,'Raw Data'!D:D,"ERROR",0,1)</f>
        <v>www.amazon.ae/dp/B07QD2L6BC</v>
      </c>
      <c r="E3" s="5" t="s">
        <v>59</v>
      </c>
      <c r="F3" s="9" t="str">
        <f>_xlfn.XLOOKUP($E3,'Raw Data'!$E:$E,'Raw Data'!F:F,"ERROR",0,1)</f>
        <v>Not Your Mother's Curl Talk Curl Activating Mousse - 7 oz Not Your Mother's Curl Talk Curl Activating Mousse - 7 oz</v>
      </c>
      <c r="G3" s="10">
        <f>_xlfn.XLOOKUP($E3,'Raw Data'!$E:$E,'Raw Data'!G:G,"ERROR",0,1)</f>
        <v>842</v>
      </c>
      <c r="H3" s="9">
        <f>_xlfn.XLOOKUP($E3,'Raw Data'!$E:$E,'Raw Data'!H:H,"ERROR",0,1)</f>
        <v>40817.31</v>
      </c>
      <c r="I3" s="9">
        <f>_xlfn.XLOOKUP($E3,'Raw Data'!$E:$E,'Raw Data'!I:I,"ERROR",0,1)</f>
        <v>0.0546470761793762</v>
      </c>
      <c r="J3" s="9" t="str">
        <f>_xlfn.XLOOKUP($E3,'Raw Data'!$E:$E,'Raw Data'!J:J,"ERROR",0,1)</f>
        <v>Yes</v>
      </c>
      <c r="K3" s="14" t="str">
        <f t="array" ref="K3">_xlfn.IFS(AND(L3&gt;0,L3&lt;=5),"0 to 5",AND(L3&gt;5,L3&lt;=10),"5 to 10",AND(L3&gt;10,L3&lt;=15),"10 to 15",AND(L3&gt;15,L3&lt;=20),"15 to 20",AND(L3&gt;20,L3&lt;=30),"20 to 30",AND(L3&gt;30,L3&lt;=40),"30 to 40",AND(L3&gt;40,L3&lt;=50),"40 to 50",AND(L3&gt;50,L3&lt;=75),"50 to 75",AND(L3&gt;75,L3&lt;=100),"75 to 100",AND(L3&gt;100,L3&lt;=150),"100 to 150",AND(L3&gt;150,L3&lt;=200),"150 to 200",AND(L3&gt;200,L3&lt;=250),"200 to 250",AND(L3&gt;250,L3&lt;=300),"250 to 300",AND(L3&gt;300,L3&lt;=400),"300 to 400",AND(L3&gt;400,L3&lt;=500),"400 to 500",L3&gt;500,"500+")</f>
        <v>40 to 50</v>
      </c>
      <c r="L3" s="9">
        <f>_xlfn.XLOOKUP($E3,'Raw Data'!$E:$E,'Raw Data'!L:L,"ERROR",0,1)</f>
        <v>48.26</v>
      </c>
      <c r="M3" s="14" t="str">
        <f t="array" ref="M3">_xlfn.IFS(AND(N3&gt;0,N3&lt;=5),"0 to 5",AND(N3&gt;5,N3&lt;=10),"5 to 10",AND(N3&gt;10,N3&lt;=15),"10 to 15",AND(N3&gt;15,N3&lt;=20),"15 to 20",AND(N3&gt;20,N3&lt;=30),"20 to 30",AND(N3&gt;30,N3&lt;=40),"30 to 40",AND(N3&gt;40,N3&lt;=50),"40 to 50",AND(N3&gt;50,N3&lt;=75),"50 to 75",AND(N3&gt;75,N3&lt;=100),"75 to 100",AND(N3&gt;100,N3&lt;=150),"100 to 150",AND(N3&gt;150,N3&lt;=200),"150 to 200",AND(N3&gt;200,N3&lt;=250),"200 to 250",AND(N3&gt;250,N3&lt;=300),"250 to 300",AND(N3&gt;300,N3&lt;=400),"300 to 400",AND(N3&gt;400,N3&lt;=500),"400 to 500",N3&gt;500,"500+")</f>
        <v>50 to 75</v>
      </c>
      <c r="N3" s="9">
        <f>_xlfn.XLOOKUP($E3,'Raw Data'!$E:$E,'Raw Data'!N:N,"ERROR",0,1)</f>
        <v>52.22</v>
      </c>
      <c r="O3" s="14" t="str">
        <f t="array" ref="O3">_xlfn.IFS(P3=0,"No Discount",AND(P3&gt;0,P3&lt;=0.02),"0% to 2%",AND(P3&gt;0.02,P3&lt;=0.04),"2% to 4%",AND(P3&gt;0.04,P3&lt;=0.06),"4% to 6%",AND(P3&gt;0.06,P3&lt;=0.08),"6% to 8%",AND(P3&gt;0.08,P3&lt;=0.1),"8% to 10%",AND(P3&gt;0.1,P3&lt;=0.15),"10% to 15%",AND(P3&gt;0.15,P3&lt;=0.2),"15% to 20%",AND(P3&gt;0.2,P3&lt;=0.25),"20% to 25%",AND(P3&gt;0.25,P3&lt;=0.3),"25% to 30%",AND(P3&gt;0.3,P3&lt;=0.4),"30% to 40%",AND(P3&gt;0.4,P3&lt;=0.5),"40% to 50%",AND(P3&gt;0.5,P3&lt;=0.75),"50% to 75%",AND(P3&gt;0.75,P3&lt;=1),"75% to 100%")</f>
        <v>6% to 8%</v>
      </c>
      <c r="P3" s="10">
        <f>_xlfn.XLOOKUP($E3,'Raw Data'!$E:$E,'Raw Data'!P:P,"ERROR",0,1)</f>
        <v>0.0758330141708158</v>
      </c>
      <c r="Q3" s="9">
        <f>_xlfn.XLOOKUP($E3,'Raw Data'!$E:$E,'Raw Data'!Q:Q,"ERROR",0,1)</f>
        <v>7</v>
      </c>
      <c r="R3" s="9" t="str">
        <f>_xlfn.XLOOKUP($E3,'Raw Data'!$E:$E,'Raw Data'!R:R,"ERROR",0,1)</f>
        <v>oz</v>
      </c>
      <c r="S3" s="5" t="str">
        <f t="array" ref="S3">_xlfn.IFS(AND(T3&gt;0,T3&lt;=0.05),"0 to 0.05",AND(T3&gt;0.05,T3&lt;=0.1),"0.05 to 0.1",AND(T3&gt;0.1,T3&lt;=0.2),"0.1 to 0.2",AND(T3&gt;0.2,T3&lt;=0.3),"0.2 to 0.3",AND(T3&gt;0.3,T3&lt;=0.4),"0.3 to 0.4",AND(T3&gt;0.4,T3&lt;=0.5),"0.4 to 0.5",AND(T3&gt;0.5,T3&lt;=0.75),"0.5 to 0.75",AND(T3&gt;0.75,T3&lt;=1),"0.75 to 1",AND(T3&gt;1,T3&lt;=2),"1 to 2",AND(T3&gt;2,T3&lt;=3),"2 to 3",AND(T3&gt;3,T3&lt;=4),"3 to 4",AND(T3&gt;4,T3&lt;=5),"4 to 5",AND(T3&gt;5,T3&lt;=10),"5 to 10",T3&gt;10,"10+")</f>
        <v>0.2 to 0.3</v>
      </c>
      <c r="T3" s="10">
        <f>L3/(Z3*29.57)</f>
        <v>0.233151359969081</v>
      </c>
      <c r="U3" s="15" t="str">
        <f t="array" ref="U3">_xlfn.IFS(AND(V3&gt;0,V3&lt;=0.05),"0 to 0.05",AND(V3&gt;0.05,V3&lt;=0.1),"0.05 to 0.1",AND(V3&gt;0.1,V3&lt;=0.2),"0.1 to 0.2",AND(V3&gt;0.2,V3&lt;=0.3),"0.2 to 0.3",AND(V3&gt;0.3,V3&lt;=0.4),"0.3 to 0.4",AND(V3&gt;0.4,V3&lt;=0.5),"0.4 to 0.5",AND(V3&gt;0.5,V3&lt;=0.75),"0.5 to 0.75",AND(V3&gt;0.75,V3&lt;=1),"0.75 to 1",AND(V3&gt;1,V3&lt;=2),"1 to 2",AND(V3&gt;2,V3&lt;=3),"2 to 3",AND(V3&gt;3,V3&lt;=4),"3 to 4",AND(V3&gt;4,V3&lt;=5),"4 to 5",AND(V3&gt;5,V3&lt;=10),"5 to 10",V3&gt;10,"10+")</f>
        <v>0.05 to 0.1</v>
      </c>
      <c r="V3" s="10">
        <f>N3/($Z3*29.57)*0.27</f>
        <v>0.0681163341224214</v>
      </c>
      <c r="W3" s="15" t="str">
        <f t="array" ref="W3">_xlfn.IFS(AND(X3&gt;0,X3&lt;=0.05),"0 to 0.05",AND(X3&gt;0.05,X3&lt;=0.1),"0.05 to 0.1",AND(X3&gt;0.1,X3&lt;=0.2),"0.1 to 0.2",AND(X3&gt;0.2,X3&lt;=0.3),"0.2 to 0.3",AND(X3&gt;0.3,X3&lt;=0.4),"0.3 to 0.4",AND(X3&gt;0.4,X3&lt;=0.5),"0.4 to 0.5",AND(X3&gt;0.5,X3&lt;=0.75),"0.5 to 0.75",AND(X3&gt;0.75,X3&lt;=1),"0.75 to 1",AND(X3&gt;1,X3&lt;=2),"1 to 2",AND(X3&gt;2,X3&lt;=3),"2 to 3",AND(X3&gt;3,X3&lt;=4),"3 to 4",AND(X3&gt;4,X3&lt;=5),"4 to 5",AND(X3&gt;5,X3&lt;=10),"5 to 10",X3&gt;10,"10+")</f>
        <v>0.05 to 0.1</v>
      </c>
      <c r="X3" s="16">
        <f>L3/($Z3*29.57)*0.27</f>
        <v>0.0629508671916518</v>
      </c>
      <c r="Y3" s="5" t="str">
        <f t="array" ref="Y3">_xlfn.IFS(AND(Z3&gt;0,Z3&lt;=1),"0 to 1",AND(Z3&gt;1,Z3&lt;=2),"1 to 2",AND(Z3&gt;2,Z3&lt;=4),"2 to 4",AND(Z3&gt;4,Z3&lt;=6),"4 to 6",AND(Z3&gt;6,Z3&lt;=8),"6 to 8",AND(Z3&gt;8,Z3&lt;=10),"8 to 10",AND(Z3&gt;10,Z3&lt;=15),"10 to 15",AND(Z3&gt;15,Z3&lt;=20),"15 to 20",AND(Z3&gt;20,Z3&lt;=25),"20 to 25",AND(Z3&gt;25,Z3&lt;=30),"25 to 30",AND(Z3&gt;30,Z3&lt;=40),"30 to 40",AND(Z3&gt;40,Z3&lt;=50),"40 to 50",Z3&gt;50,"50+")</f>
        <v>6 to 8</v>
      </c>
      <c r="Z3" s="9">
        <f t="array" ref="Z3">_xlfn.IFS(AA3="oz",_xlfn.IFS(R3="oz",Q3,R3="fl oz",Q3*1.04,R3="ml",Q3*0.0338),AA3="fl oz",_xlfn.IFS(R3="oz",Q3/1.04,R3="fl oz",Q3,R3="ml",Q3*0.0338/1.04),AA3="ml",_xlfn.IFS(R3="oz",Q3/0.0338,R3="fl oz",Q3*1.04/0.0338,R3="ml",Q3))</f>
        <v>7</v>
      </c>
      <c r="AA3" s="9" t="str">
        <f>_xlfn.XLOOKUP($E3,'Raw Data'!$E:$E,'Raw Data'!AA:AA,"ERROR",0,1)</f>
        <v>oz</v>
      </c>
      <c r="AB3" s="5" t="s">
        <v>62</v>
      </c>
      <c r="AC3" s="5" t="s">
        <v>63</v>
      </c>
      <c r="AD3" s="5" t="s">
        <v>43</v>
      </c>
      <c r="AE3">
        <f>IF(IFERROR(SEARCH(AE$2,$AC3,1),0)=0,0,1)</f>
        <v>1</v>
      </c>
      <c r="AF3">
        <f t="shared" ref="AF3:BM10" si="0">IF(IFERROR(SEARCH(AF$2,$AC3,1),0)=0,0,1)</f>
        <v>0</v>
      </c>
      <c r="AG3">
        <f t="shared" si="0"/>
        <v>0</v>
      </c>
      <c r="AH3">
        <f t="shared" si="0"/>
        <v>0</v>
      </c>
      <c r="AI3">
        <f t="shared" si="0"/>
        <v>0</v>
      </c>
      <c r="AJ3">
        <f t="shared" si="0"/>
        <v>0</v>
      </c>
      <c r="AK3">
        <f t="shared" si="0"/>
        <v>0</v>
      </c>
      <c r="AL3">
        <f t="shared" si="0"/>
        <v>0</v>
      </c>
      <c r="AM3">
        <f t="shared" si="0"/>
        <v>0</v>
      </c>
      <c r="AN3">
        <f t="shared" si="0"/>
        <v>0</v>
      </c>
      <c r="AO3">
        <f t="shared" si="0"/>
        <v>0</v>
      </c>
      <c r="AP3">
        <f t="shared" si="0"/>
        <v>0</v>
      </c>
      <c r="AQ3">
        <f t="shared" si="0"/>
        <v>0</v>
      </c>
      <c r="AR3">
        <f t="shared" si="0"/>
        <v>0</v>
      </c>
      <c r="AS3">
        <f t="shared" si="0"/>
        <v>0</v>
      </c>
      <c r="AT3">
        <f t="shared" si="0"/>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row>
    <row r="4" spans="1:65">
      <c r="A4" s="5" t="str">
        <f>_xlfn.XLOOKUP($E4,'Raw Data'!$E:$E,'Raw Data'!A:A,"ERROR",0,1)</f>
        <v>AE</v>
      </c>
      <c r="B4" s="5" t="str">
        <f>_xlfn.XLOOKUP($E4,'Raw Data'!$E:$E,'Raw Data'!B:B,"ERROR",0,1)</f>
        <v>Hair Mousses</v>
      </c>
      <c r="C4" s="5" t="str">
        <f>_xlfn.XLOOKUP($E4,'Raw Data'!$E:$E,'Raw Data'!C:C,"ERROR",0,1)</f>
        <v>sheamoisture</v>
      </c>
      <c r="D4" s="5" t="str">
        <f>_xlfn.XLOOKUP($E4,'Raw Data'!$E:$E,'Raw Data'!D:D,"ERROR",0,1)</f>
        <v>www.amazon.ae/dp/B00F9H0IKQ</v>
      </c>
      <c r="E4" s="5" t="s">
        <v>64</v>
      </c>
      <c r="F4" s="9" t="str">
        <f>_xlfn.XLOOKUP($E4,'Raw Data'!$E:$E,'Raw Data'!F:F,"ERROR",0,1)</f>
        <v>SHEA MOISTURE Sheamoisture Coconut &amp; Hibiscus Frizz-free Curl Mousse - 7.5 Fl Oz, 7.5 Oz (290612 )</v>
      </c>
      <c r="G4" s="10">
        <f>_xlfn.XLOOKUP($E4,'Raw Data'!$E:$E,'Raw Data'!G:G,"ERROR",0,1)</f>
        <v>740</v>
      </c>
      <c r="H4" s="9">
        <f>_xlfn.XLOOKUP($E4,'Raw Data'!$E:$E,'Raw Data'!H:H,"ERROR",0,1)</f>
        <v>38623.74</v>
      </c>
      <c r="I4" s="9">
        <f>_xlfn.XLOOKUP($E4,'Raw Data'!$E:$E,'Raw Data'!I:I,"ERROR",0,1)</f>
        <v>0.0517102783625972</v>
      </c>
      <c r="J4" s="9" t="str">
        <f>_xlfn.XLOOKUP($E4,'Raw Data'!$E:$E,'Raw Data'!J:J,"ERROR",0,1)</f>
        <v>Yes</v>
      </c>
      <c r="K4" s="14" t="str">
        <f t="array" ref="K4">_xlfn.IFS(AND(L4&gt;0,L4&lt;=5),"0 to 5",AND(L4&gt;5,L4&lt;=10),"5 to 10",AND(L4&gt;10,L4&lt;=15),"10 to 15",AND(L4&gt;15,L4&lt;=20),"15 to 20",AND(L4&gt;20,L4&lt;=30),"20 to 30",AND(L4&gt;30,L4&lt;=40),"30 to 40",AND(L4&gt;40,L4&lt;=50),"40 to 50",AND(L4&gt;50,L4&lt;=75),"50 to 75",AND(L4&gt;75,L4&lt;=100),"75 to 100",AND(L4&gt;100,L4&lt;=150),"100 to 150",AND(L4&gt;150,L4&lt;=200),"150 to 200",AND(L4&gt;200,L4&lt;=250),"200 to 250",AND(L4&gt;250,L4&lt;=300),"250 to 300",AND(L4&gt;300,L4&lt;=400),"300 to 400",AND(L4&gt;400,L4&lt;=500),"400 to 500",L4&gt;500,"500+")</f>
        <v>50 to 75</v>
      </c>
      <c r="L4" s="9">
        <f>_xlfn.XLOOKUP($E4,'Raw Data'!$E:$E,'Raw Data'!L:L,"ERROR",0,1)</f>
        <v>52.11</v>
      </c>
      <c r="M4" s="14" t="str">
        <f t="array" ref="M4">_xlfn.IFS(AND(N4&gt;0,N4&lt;=5),"0 to 5",AND(N4&gt;5,N4&lt;=10),"5 to 10",AND(N4&gt;10,N4&lt;=15),"10 to 15",AND(N4&gt;15,N4&lt;=20),"15 to 20",AND(N4&gt;20,N4&lt;=30),"20 to 30",AND(N4&gt;30,N4&lt;=40),"30 to 40",AND(N4&gt;40,N4&lt;=50),"40 to 50",AND(N4&gt;50,N4&lt;=75),"50 to 75",AND(N4&gt;75,N4&lt;=100),"75 to 100",AND(N4&gt;100,N4&lt;=150),"100 to 150",AND(N4&gt;150,N4&lt;=200),"150 to 200",AND(N4&gt;200,N4&lt;=250),"200 to 250",AND(N4&gt;250,N4&lt;=300),"250 to 300",AND(N4&gt;300,N4&lt;=400),"300 to 400",AND(N4&gt;400,N4&lt;=500),"400 to 500",N4&gt;500,"500+")</f>
        <v>50 to 75</v>
      </c>
      <c r="N4" s="9">
        <f>_xlfn.XLOOKUP($E4,'Raw Data'!$E:$E,'Raw Data'!N:N,"ERROR",0,1)</f>
        <v>52.56</v>
      </c>
      <c r="O4" s="14" t="str">
        <f t="array" ref="O4">_xlfn.IFS(P4=0,"No Discount",AND(P4&gt;0,P4&lt;=0.02),"0% to 2%",AND(P4&gt;0.02,P4&lt;=0.04),"2% to 4%",AND(P4&gt;0.04,P4&lt;=0.06),"4% to 6%",AND(P4&gt;0.06,P4&lt;=0.08),"6% to 8%",AND(P4&gt;0.08,P4&lt;=0.1),"8% to 10%",AND(P4&gt;0.1,P4&lt;=0.15),"10% to 15%",AND(P4&gt;0.15,P4&lt;=0.2),"15% to 20%",AND(P4&gt;0.2,P4&lt;=0.25),"20% to 25%",AND(P4&gt;0.25,P4&lt;=0.3),"25% to 30%",AND(P4&gt;0.3,P4&lt;=0.4),"30% to 40%",AND(P4&gt;0.4,P4&lt;=0.5),"40% to 50%",AND(P4&gt;0.5,P4&lt;=0.75),"50% to 75%",AND(P4&gt;0.75,P4&lt;=1),"75% to 100%")</f>
        <v>0% to 2%</v>
      </c>
      <c r="P4" s="10">
        <f>_xlfn.XLOOKUP($E4,'Raw Data'!$E:$E,'Raw Data'!P:P,"ERROR",0,1)</f>
        <v>0.00856164383561649</v>
      </c>
      <c r="Q4" s="9">
        <f>_xlfn.XLOOKUP($E4,'Raw Data'!$E:$E,'Raw Data'!Q:Q,"ERROR",0,1)</f>
        <v>7.5</v>
      </c>
      <c r="R4" s="9" t="str">
        <f>_xlfn.XLOOKUP($E4,'Raw Data'!$E:$E,'Raw Data'!R:R,"ERROR",0,1)</f>
        <v>oz</v>
      </c>
      <c r="S4" s="5" t="str">
        <f t="array" ref="S4">_xlfn.IFS(AND(T4&gt;0,T4&lt;=0.05),"0 to 0.05",AND(T4&gt;0.05,T4&lt;=0.1),"0.05 to 0.1",AND(T4&gt;0.1,T4&lt;=0.2),"0.1 to 0.2",AND(T4&gt;0.2,T4&lt;=0.3),"0.2 to 0.3",AND(T4&gt;0.3,T4&lt;=0.4),"0.3 to 0.4",AND(T4&gt;0.4,T4&lt;=0.5),"0.4 to 0.5",AND(T4&gt;0.5,T4&lt;=0.75),"0.5 to 0.75",AND(T4&gt;0.75,T4&lt;=1),"0.75 to 1",AND(T4&gt;1,T4&lt;=2),"1 to 2",AND(T4&gt;2,T4&lt;=3),"2 to 3",AND(T4&gt;3,T4&lt;=4),"3 to 4",AND(T4&gt;4,T4&lt;=5),"4 to 5",AND(T4&gt;5,T4&lt;=10),"5 to 10",T4&gt;10,"10+")</f>
        <v>0.2 to 0.3</v>
      </c>
      <c r="T4" s="10">
        <f t="shared" ref="T4:T67" si="1">L4/(Z4*29.57)</f>
        <v>0.234967872844099</v>
      </c>
      <c r="U4" s="15" t="str">
        <f t="array" ref="U4">_xlfn.IFS(AND(V4&gt;0,V4&lt;=0.05),"0 to 0.05",AND(V4&gt;0.05,V4&lt;=0.1),"0.05 to 0.1",AND(V4&gt;0.1,V4&lt;=0.2),"0.1 to 0.2",AND(V4&gt;0.2,V4&lt;=0.3),"0.2 to 0.3",AND(V4&gt;0.3,V4&lt;=0.4),"0.3 to 0.4",AND(V4&gt;0.4,V4&lt;=0.5),"0.4 to 0.5",AND(V4&gt;0.5,V4&lt;=0.75),"0.5 to 0.75",AND(V4&gt;0.75,V4&lt;=1),"0.75 to 1",AND(V4&gt;1,V4&lt;=2),"1 to 2",AND(V4&gt;2,V4&lt;=3),"2 to 3",AND(V4&gt;3,V4&lt;=4),"3 to 4",AND(V4&gt;4,V4&lt;=5),"4 to 5",AND(V4&gt;5,V4&lt;=10),"5 to 10",V4&gt;10,"10+")</f>
        <v>0.05 to 0.1</v>
      </c>
      <c r="V4" s="10">
        <f t="shared" ref="V4:V67" si="2">N4/($Z4*29.57)*0.27</f>
        <v>0.0639891782211701</v>
      </c>
      <c r="W4" s="15" t="str">
        <f t="array" ref="W4">_xlfn.IFS(AND(X4&gt;0,X4&lt;=0.05),"0 to 0.05",AND(X4&gt;0.05,X4&lt;=0.1),"0.05 to 0.1",AND(X4&gt;0.1,X4&lt;=0.2),"0.1 to 0.2",AND(X4&gt;0.2,X4&lt;=0.3),"0.2 to 0.3",AND(X4&gt;0.3,X4&lt;=0.4),"0.3 to 0.4",AND(X4&gt;0.4,X4&lt;=0.5),"0.4 to 0.5",AND(X4&gt;0.5,X4&lt;=0.75),"0.5 to 0.75",AND(X4&gt;0.75,X4&lt;=1),"0.75 to 1",AND(X4&gt;1,X4&lt;=2),"1 to 2",AND(X4&gt;2,X4&lt;=3),"2 to 3",AND(X4&gt;3,X4&lt;=4),"3 to 4",AND(X4&gt;4,X4&lt;=5),"4 to 5",AND(X4&gt;5,X4&lt;=10),"5 to 10",X4&gt;10,"10+")</f>
        <v>0.05 to 0.1</v>
      </c>
      <c r="X4" s="16">
        <f t="shared" ref="X4:X67" si="3">L4/($Z4*29.57)*0.27</f>
        <v>0.0634413256679067</v>
      </c>
      <c r="Y4" s="5" t="str">
        <f t="array" ref="Y4">_xlfn.IFS(AND(Z4&gt;0,Z4&lt;=1),"0 to 1",AND(Z4&gt;1,Z4&lt;=2),"1 to 2",AND(Z4&gt;2,Z4&lt;=4),"2 to 4",AND(Z4&gt;4,Z4&lt;=6),"4 to 6",AND(Z4&gt;6,Z4&lt;=8),"6 to 8",AND(Z4&gt;8,Z4&lt;=10),"8 to 10",AND(Z4&gt;10,Z4&lt;=15),"10 to 15",AND(Z4&gt;15,Z4&lt;=20),"15 to 20",AND(Z4&gt;20,Z4&lt;=25),"20 to 25",AND(Z4&gt;25,Z4&lt;=30),"25 to 30",AND(Z4&gt;30,Z4&lt;=40),"30 to 40",AND(Z4&gt;40,Z4&lt;=50),"40 to 50",Z4&gt;50,"50+")</f>
        <v>6 to 8</v>
      </c>
      <c r="Z4" s="9">
        <f t="array" ref="Z4">_xlfn.IFS(AA4="oz",_xlfn.IFS(R4="oz",Q4,R4="fl oz",Q4*1.04,R4="ml",Q4*0.0338),AA4="fl oz",_xlfn.IFS(R4="oz",Q4/1.04,R4="fl oz",Q4,R4="ml",Q4*0.0338/1.04),AA4="ml",_xlfn.IFS(R4="oz",Q4/0.0338,R4="fl oz",Q4*1.04/0.0338,R4="ml",Q4))</f>
        <v>7.5</v>
      </c>
      <c r="AA4" s="9" t="str">
        <f>_xlfn.XLOOKUP($E4,'Raw Data'!$E:$E,'Raw Data'!AA:AA,"ERROR",0,1)</f>
        <v>oz</v>
      </c>
      <c r="AB4" s="5" t="s">
        <v>66</v>
      </c>
      <c r="AC4" s="5" t="s">
        <v>67</v>
      </c>
      <c r="AD4" s="5" t="s">
        <v>68</v>
      </c>
      <c r="AE4">
        <f t="shared" ref="AE4:AT35" si="4">IF(IFERROR(SEARCH(AE$2,$AC4,1),0)=0,0,1)</f>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1</v>
      </c>
      <c r="AQ4">
        <f t="shared" si="0"/>
        <v>0</v>
      </c>
      <c r="AR4">
        <f t="shared" si="0"/>
        <v>0</v>
      </c>
      <c r="AS4">
        <f t="shared" si="0"/>
        <v>0</v>
      </c>
      <c r="AT4">
        <f t="shared" si="0"/>
        <v>1</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1</v>
      </c>
      <c r="BF4">
        <f t="shared" si="0"/>
        <v>0</v>
      </c>
      <c r="BG4">
        <f t="shared" si="0"/>
        <v>0</v>
      </c>
      <c r="BH4">
        <f t="shared" si="0"/>
        <v>0</v>
      </c>
      <c r="BI4">
        <f t="shared" si="0"/>
        <v>0</v>
      </c>
      <c r="BJ4">
        <f t="shared" si="0"/>
        <v>0</v>
      </c>
      <c r="BK4">
        <f t="shared" si="0"/>
        <v>0</v>
      </c>
      <c r="BL4">
        <f t="shared" si="0"/>
        <v>0</v>
      </c>
      <c r="BM4">
        <f t="shared" si="0"/>
        <v>0</v>
      </c>
    </row>
    <row r="5" spans="1:65">
      <c r="A5" s="5" t="str">
        <f>_xlfn.XLOOKUP($E5,'Raw Data'!$E:$E,'Raw Data'!A:A,"ERROR",0,1)</f>
        <v>AE</v>
      </c>
      <c r="B5" s="5" t="str">
        <f>_xlfn.XLOOKUP($E5,'Raw Data'!$E:$E,'Raw Data'!B:B,"ERROR",0,1)</f>
        <v>Hair Mousses</v>
      </c>
      <c r="C5" s="5" t="str">
        <f>_xlfn.XLOOKUP($E5,'Raw Data'!$E:$E,'Raw Data'!C:C,"ERROR",0,1)</f>
        <v>cantu</v>
      </c>
      <c r="D5" s="5" t="str">
        <f>_xlfn.XLOOKUP($E5,'Raw Data'!$E:$E,'Raw Data'!D:D,"ERROR",0,1)</f>
        <v>www.amazon.ae/dp/B0178H2MFS</v>
      </c>
      <c r="E5" s="5" t="s">
        <v>69</v>
      </c>
      <c r="F5" s="9" t="str">
        <f>_xlfn.XLOOKUP($E5,'Raw Data'!$E:$E,'Raw Data'!F:F,"ERROR",0,1)</f>
        <v>Cantu Shea Butter For Natural Hair Wave Whip Curling MoUSse, 8.4Oz (248Ml)</v>
      </c>
      <c r="G5" s="10">
        <f>_xlfn.XLOOKUP($E5,'Raw Data'!$E:$E,'Raw Data'!G:G,"ERROR",0,1)</f>
        <v>969</v>
      </c>
      <c r="H5" s="9">
        <f>_xlfn.XLOOKUP($E5,'Raw Data'!$E:$E,'Raw Data'!H:H,"ERROR",0,1)</f>
        <v>26276.8</v>
      </c>
      <c r="I5" s="9">
        <f>_xlfn.XLOOKUP($E5,'Raw Data'!$E:$E,'Raw Data'!I:I,"ERROR",0,1)</f>
        <v>0.0351799344775595</v>
      </c>
      <c r="J5" s="9" t="str">
        <f>_xlfn.XLOOKUP($E5,'Raw Data'!$E:$E,'Raw Data'!J:J,"ERROR",0,1)</f>
        <v>Yes</v>
      </c>
      <c r="K5" s="14" t="str">
        <f t="array" ref="K5">_xlfn.IFS(AND(L5&gt;0,L5&lt;=5),"0 to 5",AND(L5&gt;5,L5&lt;=10),"5 to 10",AND(L5&gt;10,L5&lt;=15),"10 to 15",AND(L5&gt;15,L5&lt;=20),"15 to 20",AND(L5&gt;20,L5&lt;=30),"20 to 30",AND(L5&gt;30,L5&lt;=40),"30 to 40",AND(L5&gt;40,L5&lt;=50),"40 to 50",AND(L5&gt;50,L5&lt;=75),"50 to 75",AND(L5&gt;75,L5&lt;=100),"75 to 100",AND(L5&gt;100,L5&lt;=150),"100 to 150",AND(L5&gt;150,L5&lt;=200),"150 to 200",AND(L5&gt;200,L5&lt;=250),"200 to 250",AND(L5&gt;250,L5&lt;=300),"250 to 300",AND(L5&gt;300,L5&lt;=400),"300 to 400",AND(L5&gt;400,L5&lt;=500),"400 to 500",L5&gt;500,"500+")</f>
        <v>20 to 30</v>
      </c>
      <c r="L5" s="9">
        <f>_xlfn.XLOOKUP($E5,'Raw Data'!$E:$E,'Raw Data'!L:L,"ERROR",0,1)</f>
        <v>27.16</v>
      </c>
      <c r="M5" s="14" t="str">
        <f t="array" ref="M5">_xlfn.IFS(AND(N5&gt;0,N5&lt;=5),"0 to 5",AND(N5&gt;5,N5&lt;=10),"5 to 10",AND(N5&gt;10,N5&lt;=15),"10 to 15",AND(N5&gt;15,N5&lt;=20),"15 to 20",AND(N5&gt;20,N5&lt;=30),"20 to 30",AND(N5&gt;30,N5&lt;=40),"30 to 40",AND(N5&gt;40,N5&lt;=50),"40 to 50",AND(N5&gt;50,N5&lt;=75),"50 to 75",AND(N5&gt;75,N5&lt;=100),"75 to 100",AND(N5&gt;100,N5&lt;=150),"100 to 150",AND(N5&gt;150,N5&lt;=200),"150 to 200",AND(N5&gt;200,N5&lt;=250),"200 to 250",AND(N5&gt;250,N5&lt;=300),"250 to 300",AND(N5&gt;300,N5&lt;=400),"300 to 400",AND(N5&gt;400,N5&lt;=500),"400 to 500",N5&gt;500,"500+")</f>
        <v>20 to 30</v>
      </c>
      <c r="N5" s="9">
        <f>_xlfn.XLOOKUP($E5,'Raw Data'!$E:$E,'Raw Data'!N:N,"ERROR",0,1)</f>
        <v>28.04</v>
      </c>
      <c r="O5" s="14" t="str">
        <f t="array" ref="O5">_xlfn.IFS(P5=0,"No Discount",AND(P5&gt;0,P5&lt;=0.02),"0% to 2%",AND(P5&gt;0.02,P5&lt;=0.04),"2% to 4%",AND(P5&gt;0.04,P5&lt;=0.06),"4% to 6%",AND(P5&gt;0.06,P5&lt;=0.08),"6% to 8%",AND(P5&gt;0.08,P5&lt;=0.1),"8% to 10%",AND(P5&gt;0.1,P5&lt;=0.15),"10% to 15%",AND(P5&gt;0.15,P5&lt;=0.2),"15% to 20%",AND(P5&gt;0.2,P5&lt;=0.25),"20% to 25%",AND(P5&gt;0.25,P5&lt;=0.3),"25% to 30%",AND(P5&gt;0.3,P5&lt;=0.4),"30% to 40%",AND(P5&gt;0.4,P5&lt;=0.5),"40% to 50%",AND(P5&gt;0.5,P5&lt;=0.75),"50% to 75%",AND(P5&gt;0.75,P5&lt;=1),"75% to 100%")</f>
        <v>2% to 4%</v>
      </c>
      <c r="P5" s="10">
        <f>_xlfn.XLOOKUP($E5,'Raw Data'!$E:$E,'Raw Data'!P:P,"ERROR",0,1)</f>
        <v>0.0313837375178316</v>
      </c>
      <c r="Q5" s="9">
        <f>_xlfn.XLOOKUP($E5,'Raw Data'!$E:$E,'Raw Data'!Q:Q,"ERROR",0,1)</f>
        <v>8.4</v>
      </c>
      <c r="R5" s="9" t="str">
        <f>_xlfn.XLOOKUP($E5,'Raw Data'!$E:$E,'Raw Data'!R:R,"ERROR",0,1)</f>
        <v>oz</v>
      </c>
      <c r="S5" s="5" t="str">
        <f t="array" ref="S5">_xlfn.IFS(AND(T5&gt;0,T5&lt;=0.05),"0 to 0.05",AND(T5&gt;0.05,T5&lt;=0.1),"0.05 to 0.1",AND(T5&gt;0.1,T5&lt;=0.2),"0.1 to 0.2",AND(T5&gt;0.2,T5&lt;=0.3),"0.2 to 0.3",AND(T5&gt;0.3,T5&lt;=0.4),"0.3 to 0.4",AND(T5&gt;0.4,T5&lt;=0.5),"0.4 to 0.5",AND(T5&gt;0.5,T5&lt;=0.75),"0.5 to 0.75",AND(T5&gt;0.75,T5&lt;=1),"0.75 to 1",AND(T5&gt;1,T5&lt;=2),"1 to 2",AND(T5&gt;2,T5&lt;=3),"2 to 3",AND(T5&gt;3,T5&lt;=4),"3 to 4",AND(T5&gt;4,T5&lt;=5),"4 to 5",AND(T5&gt;5,T5&lt;=10),"5 to 10",T5&gt;10,"10+")</f>
        <v>0.1 to 0.2</v>
      </c>
      <c r="T5" s="10">
        <f t="shared" si="1"/>
        <v>0.109345056927066</v>
      </c>
      <c r="U5" s="15" t="str">
        <f t="array" ref="U5">_xlfn.IFS(AND(V5&gt;0,V5&lt;=0.05),"0 to 0.05",AND(V5&gt;0.05,V5&lt;=0.1),"0.05 to 0.1",AND(V5&gt;0.1,V5&lt;=0.2),"0.1 to 0.2",AND(V5&gt;0.2,V5&lt;=0.3),"0.2 to 0.3",AND(V5&gt;0.3,V5&lt;=0.4),"0.3 to 0.4",AND(V5&gt;0.4,V5&lt;=0.5),"0.4 to 0.5",AND(V5&gt;0.5,V5&lt;=0.75),"0.5 to 0.75",AND(V5&gt;0.75,V5&lt;=1),"0.75 to 1",AND(V5&gt;1,V5&lt;=2),"1 to 2",AND(V5&gt;2,V5&lt;=3),"2 to 3",AND(V5&gt;3,V5&lt;=4),"3 to 4",AND(V5&gt;4,V5&lt;=5),"4 to 5",AND(V5&gt;5,V5&lt;=10),"5 to 10",V5&gt;10,"10+")</f>
        <v>0 to 0.05</v>
      </c>
      <c r="V5" s="10">
        <f t="shared" si="2"/>
        <v>0.0304797333204503</v>
      </c>
      <c r="W5" s="15" t="str">
        <f t="array" ref="W5">_xlfn.IFS(AND(X5&gt;0,X5&lt;=0.05),"0 to 0.05",AND(X5&gt;0.05,X5&lt;=0.1),"0.05 to 0.1",AND(X5&gt;0.1,X5&lt;=0.2),"0.1 to 0.2",AND(X5&gt;0.2,X5&lt;=0.3),"0.2 to 0.3",AND(X5&gt;0.3,X5&lt;=0.4),"0.3 to 0.4",AND(X5&gt;0.4,X5&lt;=0.5),"0.4 to 0.5",AND(X5&gt;0.5,X5&lt;=0.75),"0.5 to 0.75",AND(X5&gt;0.75,X5&lt;=1),"0.75 to 1",AND(X5&gt;1,X5&lt;=2),"1 to 2",AND(X5&gt;2,X5&lt;=3),"2 to 3",AND(X5&gt;3,X5&lt;=4),"3 to 4",AND(X5&gt;4,X5&lt;=5),"4 to 5",AND(X5&gt;5,X5&lt;=10),"5 to 10",X5&gt;10,"10+")</f>
        <v>0 to 0.05</v>
      </c>
      <c r="X5" s="16">
        <f t="shared" si="3"/>
        <v>0.0295231653703077</v>
      </c>
      <c r="Y5" s="5" t="str">
        <f t="array" ref="Y5">_xlfn.IFS(AND(Z5&gt;0,Z5&lt;=1),"0 to 1",AND(Z5&gt;1,Z5&lt;=2),"1 to 2",AND(Z5&gt;2,Z5&lt;=4),"2 to 4",AND(Z5&gt;4,Z5&lt;=6),"4 to 6",AND(Z5&gt;6,Z5&lt;=8),"6 to 8",AND(Z5&gt;8,Z5&lt;=10),"8 to 10",AND(Z5&gt;10,Z5&lt;=15),"10 to 15",AND(Z5&gt;15,Z5&lt;=20),"15 to 20",AND(Z5&gt;20,Z5&lt;=25),"20 to 25",AND(Z5&gt;25,Z5&lt;=30),"25 to 30",AND(Z5&gt;30,Z5&lt;=40),"30 to 40",AND(Z5&gt;40,Z5&lt;=50),"40 to 50",Z5&gt;50,"50+")</f>
        <v>8 to 10</v>
      </c>
      <c r="Z5" s="9">
        <f t="array" ref="Z5">_xlfn.IFS(AA5="oz",_xlfn.IFS(R5="oz",Q5,R5="fl oz",Q5*1.04,R5="ml",Q5*0.0338),AA5="fl oz",_xlfn.IFS(R5="oz",Q5/1.04,R5="fl oz",Q5,R5="ml",Q5*0.0338/1.04),AA5="ml",_xlfn.IFS(R5="oz",Q5/0.0338,R5="fl oz",Q5*1.04/0.0338,R5="ml",Q5))</f>
        <v>8.4</v>
      </c>
      <c r="AA5" s="9" t="str">
        <f>_xlfn.XLOOKUP($E5,'Raw Data'!$E:$E,'Raw Data'!AA:AA,"ERROR",0,1)</f>
        <v>oz</v>
      </c>
      <c r="AB5" s="5" t="s">
        <v>70</v>
      </c>
      <c r="AC5" s="5" t="s">
        <v>71</v>
      </c>
      <c r="AD5" s="5" t="s">
        <v>72</v>
      </c>
      <c r="AE5">
        <f t="shared" si="4"/>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1</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row>
    <row r="6" spans="1:65">
      <c r="A6" s="5" t="str">
        <f>_xlfn.XLOOKUP($E6,'Raw Data'!$E:$E,'Raw Data'!A:A,"ERROR",0,1)</f>
        <v>AE</v>
      </c>
      <c r="B6" s="5" t="str">
        <f>_xlfn.XLOOKUP($E6,'Raw Data'!$E:$E,'Raw Data'!B:B,"ERROR",0,1)</f>
        <v>Hair Mousses</v>
      </c>
      <c r="C6" s="5" t="str">
        <f>_xlfn.XLOOKUP($E6,'Raw Data'!$E:$E,'Raw Data'!C:C,"ERROR",0,1)</f>
        <v>Maui Moisture</v>
      </c>
      <c r="D6" s="5" t="str">
        <f>_xlfn.XLOOKUP($E6,'Raw Data'!$E:$E,'Raw Data'!D:D,"ERROR",0,1)</f>
        <v>www.amazon.ae/dp/B08LZ2R5MM</v>
      </c>
      <c r="E6" s="5" t="s">
        <v>73</v>
      </c>
      <c r="F6" s="9" t="str">
        <f>_xlfn.XLOOKUP($E6,'Raw Data'!$E:$E,'Raw Data'!F:F,"ERROR",0,1)</f>
        <v>Maui Moisture Flexible Hold + Coconut Milk Curl Foam Mousse, for Curly Hair Styling, No Drying Alcohols, Parabens or Silicone, 8.5oz Maui Moisture Flexible Hold + Coconut Milk Curl Foam Mousse, for Curly Hair Styling, No Drying Alcohols, Parabens or Silicone, 8.5oz</v>
      </c>
      <c r="G6" s="10">
        <f>_xlfn.XLOOKUP($E6,'Raw Data'!$E:$E,'Raw Data'!G:G,"ERROR",0,1)</f>
        <v>489</v>
      </c>
      <c r="H6" s="9">
        <f>_xlfn.XLOOKUP($E6,'Raw Data'!$E:$E,'Raw Data'!H:H,"ERROR",0,1)</f>
        <v>24817.56</v>
      </c>
      <c r="I6" s="9">
        <f>_xlfn.XLOOKUP($E6,'Raw Data'!$E:$E,'Raw Data'!I:I,"ERROR",0,1)</f>
        <v>0.033226273164651</v>
      </c>
      <c r="J6" s="9" t="str">
        <f>_xlfn.XLOOKUP($E6,'Raw Data'!$E:$E,'Raw Data'!J:J,"ERROR",0,1)</f>
        <v>Yes</v>
      </c>
      <c r="K6" s="14" t="str">
        <f t="array" ref="K6">_xlfn.IFS(AND(L6&gt;0,L6&lt;=5),"0 to 5",AND(L6&gt;5,L6&lt;=10),"5 to 10",AND(L6&gt;10,L6&lt;=15),"10 to 15",AND(L6&gt;15,L6&lt;=20),"15 to 20",AND(L6&gt;20,L6&lt;=30),"20 to 30",AND(L6&gt;30,L6&lt;=40),"30 to 40",AND(L6&gt;40,L6&lt;=50),"40 to 50",AND(L6&gt;50,L6&lt;=75),"50 to 75",AND(L6&gt;75,L6&lt;=100),"75 to 100",AND(L6&gt;100,L6&lt;=150),"100 to 150",AND(L6&gt;150,L6&lt;=200),"150 to 200",AND(L6&gt;200,L6&lt;=250),"200 to 250",AND(L6&gt;250,L6&lt;=300),"250 to 300",AND(L6&gt;300,L6&lt;=400),"300 to 400",AND(L6&gt;400,L6&lt;=500),"400 to 500",L6&gt;500,"500+")</f>
        <v>50 to 75</v>
      </c>
      <c r="L6" s="9">
        <f>_xlfn.XLOOKUP($E6,'Raw Data'!$E:$E,'Raw Data'!L:L,"ERROR",0,1)</f>
        <v>51.34</v>
      </c>
      <c r="M6" s="14" t="str">
        <f t="array" ref="M6">_xlfn.IFS(AND(N6&gt;0,N6&lt;=5),"0 to 5",AND(N6&gt;5,N6&lt;=10),"5 to 10",AND(N6&gt;10,N6&lt;=15),"10 to 15",AND(N6&gt;15,N6&lt;=20),"15 to 20",AND(N6&gt;20,N6&lt;=30),"20 to 30",AND(N6&gt;30,N6&lt;=40),"30 to 40",AND(N6&gt;40,N6&lt;=50),"40 to 50",AND(N6&gt;50,N6&lt;=75),"50 to 75",AND(N6&gt;75,N6&lt;=100),"75 to 100",AND(N6&gt;100,N6&lt;=150),"100 to 150",AND(N6&gt;150,N6&lt;=200),"150 to 200",AND(N6&gt;200,N6&lt;=250),"200 to 250",AND(N6&gt;250,N6&lt;=300),"250 to 300",AND(N6&gt;300,N6&lt;=400),"300 to 400",AND(N6&gt;400,N6&lt;=500),"400 to 500",N6&gt;500,"500+")</f>
        <v>50 to 75</v>
      </c>
      <c r="N6" s="9">
        <f>_xlfn.XLOOKUP($E6,'Raw Data'!$E:$E,'Raw Data'!N:N,"ERROR",0,1)</f>
        <v>52</v>
      </c>
      <c r="O6" s="14" t="str">
        <f t="array" ref="O6">_xlfn.IFS(P6=0,"No Discount",AND(P6&gt;0,P6&lt;=0.02),"0% to 2%",AND(P6&gt;0.02,P6&lt;=0.04),"2% to 4%",AND(P6&gt;0.04,P6&lt;=0.06),"4% to 6%",AND(P6&gt;0.06,P6&lt;=0.08),"6% to 8%",AND(P6&gt;0.08,P6&lt;=0.1),"8% to 10%",AND(P6&gt;0.1,P6&lt;=0.15),"10% to 15%",AND(P6&gt;0.15,P6&lt;=0.2),"15% to 20%",AND(P6&gt;0.2,P6&lt;=0.25),"20% to 25%",AND(P6&gt;0.25,P6&lt;=0.3),"25% to 30%",AND(P6&gt;0.3,P6&lt;=0.4),"30% to 40%",AND(P6&gt;0.4,P6&lt;=0.5),"40% to 50%",AND(P6&gt;0.5,P6&lt;=0.75),"50% to 75%",AND(P6&gt;0.75,P6&lt;=1),"75% to 100%")</f>
        <v>0% to 2%</v>
      </c>
      <c r="P6" s="10">
        <f>_xlfn.XLOOKUP($E6,'Raw Data'!$E:$E,'Raw Data'!P:P,"ERROR",0,1)</f>
        <v>0.0126923076923076</v>
      </c>
      <c r="Q6" s="9">
        <f>_xlfn.XLOOKUP($E6,'Raw Data'!$E:$E,'Raw Data'!Q:Q,"ERROR",0,1)</f>
        <v>8.5</v>
      </c>
      <c r="R6" s="9" t="str">
        <f>_xlfn.XLOOKUP($E6,'Raw Data'!$E:$E,'Raw Data'!R:R,"ERROR",0,1)</f>
        <v>oz</v>
      </c>
      <c r="S6" s="5" t="str">
        <f t="array" ref="S6">_xlfn.IFS(AND(T6&gt;0,T6&lt;=0.05),"0 to 0.05",AND(T6&gt;0.05,T6&lt;=0.1),"0.05 to 0.1",AND(T6&gt;0.1,T6&lt;=0.2),"0.1 to 0.2",AND(T6&gt;0.2,T6&lt;=0.3),"0.2 to 0.3",AND(T6&gt;0.3,T6&lt;=0.4),"0.3 to 0.4",AND(T6&gt;0.4,T6&lt;=0.5),"0.4 to 0.5",AND(T6&gt;0.5,T6&lt;=0.75),"0.5 to 0.75",AND(T6&gt;0.75,T6&lt;=1),"0.75 to 1",AND(T6&gt;1,T6&lt;=2),"1 to 2",AND(T6&gt;2,T6&lt;=3),"2 to 3",AND(T6&gt;3,T6&lt;=4),"3 to 4",AND(T6&gt;4,T6&lt;=5),"4 to 5",AND(T6&gt;5,T6&lt;=10),"5 to 10",T6&gt;10,"10+")</f>
        <v>0.2 to 0.3</v>
      </c>
      <c r="T6" s="10">
        <f t="shared" si="1"/>
        <v>0.204261075414271</v>
      </c>
      <c r="U6" s="15" t="str">
        <f t="array" ref="U6">_xlfn.IFS(AND(V6&gt;0,V6&lt;=0.05),"0 to 0.05",AND(V6&gt;0.05,V6&lt;=0.1),"0.05 to 0.1",AND(V6&gt;0.1,V6&lt;=0.2),"0.1 to 0.2",AND(V6&gt;0.2,V6&lt;=0.3),"0.2 to 0.3",AND(V6&gt;0.3,V6&lt;=0.4),"0.3 to 0.4",AND(V6&gt;0.4,V6&lt;=0.5),"0.4 to 0.5",AND(V6&gt;0.5,V6&lt;=0.75),"0.5 to 0.75",AND(V6&gt;0.75,V6&lt;=1),"0.75 to 1",AND(V6&gt;1,V6&lt;=2),"1 to 2",AND(V6&gt;2,V6&lt;=3),"2 to 3",AND(V6&gt;3,V6&lt;=4),"3 to 4",AND(V6&gt;4,V6&lt;=5),"4 to 5",AND(V6&gt;5,V6&lt;=10),"5 to 10",V6&gt;10,"10+")</f>
        <v>0.05 to 0.1</v>
      </c>
      <c r="V6" s="10">
        <f t="shared" si="2"/>
        <v>0.0558594760190177</v>
      </c>
      <c r="W6" s="15" t="str">
        <f t="array" ref="W6">_xlfn.IFS(AND(X6&gt;0,X6&lt;=0.05),"0 to 0.05",AND(X6&gt;0.05,X6&lt;=0.1),"0.05 to 0.1",AND(X6&gt;0.1,X6&lt;=0.2),"0.1 to 0.2",AND(X6&gt;0.2,X6&lt;=0.3),"0.2 to 0.3",AND(X6&gt;0.3,X6&lt;=0.4),"0.3 to 0.4",AND(X6&gt;0.4,X6&lt;=0.5),"0.4 to 0.5",AND(X6&gt;0.5,X6&lt;=0.75),"0.5 to 0.75",AND(X6&gt;0.75,X6&lt;=1),"0.75 to 1",AND(X6&gt;1,X6&lt;=2),"1 to 2",AND(X6&gt;2,X6&lt;=3),"2 to 3",AND(X6&gt;3,X6&lt;=4),"3 to 4",AND(X6&gt;4,X6&lt;=5),"4 to 5",AND(X6&gt;5,X6&lt;=10),"5 to 10",X6&gt;10,"10+")</f>
        <v>0.05 to 0.1</v>
      </c>
      <c r="X6" s="16">
        <f t="shared" si="3"/>
        <v>0.0551504903618532</v>
      </c>
      <c r="Y6" s="5" t="str">
        <f t="array" ref="Y6">_xlfn.IFS(AND(Z6&gt;0,Z6&lt;=1),"0 to 1",AND(Z6&gt;1,Z6&lt;=2),"1 to 2",AND(Z6&gt;2,Z6&lt;=4),"2 to 4",AND(Z6&gt;4,Z6&lt;=6),"4 to 6",AND(Z6&gt;6,Z6&lt;=8),"6 to 8",AND(Z6&gt;8,Z6&lt;=10),"8 to 10",AND(Z6&gt;10,Z6&lt;=15),"10 to 15",AND(Z6&gt;15,Z6&lt;=20),"15 to 20",AND(Z6&gt;20,Z6&lt;=25),"20 to 25",AND(Z6&gt;25,Z6&lt;=30),"25 to 30",AND(Z6&gt;30,Z6&lt;=40),"30 to 40",AND(Z6&gt;40,Z6&lt;=50),"40 to 50",Z6&gt;50,"50+")</f>
        <v>8 to 10</v>
      </c>
      <c r="Z6" s="9">
        <f t="array" ref="Z6">_xlfn.IFS(AA6="oz",_xlfn.IFS(R6="oz",Q6,R6="fl oz",Q6*1.04,R6="ml",Q6*0.0338),AA6="fl oz",_xlfn.IFS(R6="oz",Q6/1.04,R6="fl oz",Q6,R6="ml",Q6*0.0338/1.04),AA6="ml",_xlfn.IFS(R6="oz",Q6/0.0338,R6="fl oz",Q6*1.04/0.0338,R6="ml",Q6))</f>
        <v>8.5</v>
      </c>
      <c r="AA6" s="9" t="str">
        <f>_xlfn.XLOOKUP($E6,'Raw Data'!$E:$E,'Raw Data'!AA:AA,"ERROR",0,1)</f>
        <v>oz</v>
      </c>
      <c r="AB6" s="5" t="s">
        <v>74</v>
      </c>
      <c r="AC6" s="5" t="s">
        <v>75</v>
      </c>
      <c r="AD6" s="5" t="s">
        <v>76</v>
      </c>
      <c r="AE6">
        <f t="shared" si="4"/>
        <v>1</v>
      </c>
      <c r="AF6">
        <f t="shared" si="0"/>
        <v>0</v>
      </c>
      <c r="AG6">
        <f t="shared" si="0"/>
        <v>0</v>
      </c>
      <c r="AH6">
        <f t="shared" si="0"/>
        <v>0</v>
      </c>
      <c r="AI6">
        <f t="shared" si="0"/>
        <v>0</v>
      </c>
      <c r="AJ6">
        <f t="shared" si="0"/>
        <v>0</v>
      </c>
      <c r="AK6">
        <f t="shared" si="0"/>
        <v>1</v>
      </c>
      <c r="AL6">
        <f t="shared" si="0"/>
        <v>0</v>
      </c>
      <c r="AM6">
        <f t="shared" si="0"/>
        <v>0</v>
      </c>
      <c r="AN6">
        <f t="shared" si="0"/>
        <v>1</v>
      </c>
      <c r="AO6">
        <f t="shared" si="0"/>
        <v>1</v>
      </c>
      <c r="AP6">
        <f t="shared" si="0"/>
        <v>0</v>
      </c>
      <c r="AQ6">
        <f t="shared" si="0"/>
        <v>0</v>
      </c>
      <c r="AR6">
        <f t="shared" si="0"/>
        <v>0</v>
      </c>
      <c r="AS6">
        <f t="shared" si="0"/>
        <v>0</v>
      </c>
      <c r="AT6">
        <f t="shared" si="0"/>
        <v>1</v>
      </c>
      <c r="AU6">
        <f t="shared" si="0"/>
        <v>0</v>
      </c>
      <c r="AV6">
        <f t="shared" si="0"/>
        <v>0</v>
      </c>
      <c r="AW6">
        <f t="shared" si="0"/>
        <v>0</v>
      </c>
      <c r="AX6">
        <f t="shared" si="0"/>
        <v>0</v>
      </c>
      <c r="AY6">
        <f t="shared" si="0"/>
        <v>0</v>
      </c>
      <c r="AZ6">
        <f t="shared" si="0"/>
        <v>0</v>
      </c>
      <c r="BA6">
        <f t="shared" si="0"/>
        <v>0</v>
      </c>
      <c r="BB6">
        <f t="shared" si="0"/>
        <v>1</v>
      </c>
      <c r="BC6">
        <f t="shared" si="0"/>
        <v>0</v>
      </c>
      <c r="BD6">
        <f t="shared" si="0"/>
        <v>0</v>
      </c>
      <c r="BE6">
        <f t="shared" si="0"/>
        <v>0</v>
      </c>
      <c r="BF6">
        <f t="shared" si="0"/>
        <v>1</v>
      </c>
      <c r="BG6">
        <f t="shared" si="0"/>
        <v>0</v>
      </c>
      <c r="BH6">
        <f t="shared" si="0"/>
        <v>0</v>
      </c>
      <c r="BI6">
        <f t="shared" si="0"/>
        <v>0</v>
      </c>
      <c r="BJ6">
        <f t="shared" si="0"/>
        <v>0</v>
      </c>
      <c r="BK6">
        <f t="shared" si="0"/>
        <v>0</v>
      </c>
      <c r="BL6">
        <f t="shared" si="0"/>
        <v>0</v>
      </c>
      <c r="BM6">
        <f t="shared" si="0"/>
        <v>0</v>
      </c>
    </row>
    <row r="7" spans="1:65">
      <c r="A7" s="5" t="str">
        <f>_xlfn.XLOOKUP($E7,'Raw Data'!$E:$E,'Raw Data'!A:A,"ERROR",0,1)</f>
        <v>AE</v>
      </c>
      <c r="B7" s="5" t="str">
        <f>_xlfn.XLOOKUP($E7,'Raw Data'!$E:$E,'Raw Data'!B:B,"ERROR",0,1)</f>
        <v>Hair Mousses</v>
      </c>
      <c r="C7" s="5" t="str">
        <f>_xlfn.XLOOKUP($E7,'Raw Data'!$E:$E,'Raw Data'!C:C,"ERROR",0,1)</f>
        <v>SheaMoisture</v>
      </c>
      <c r="D7" s="5" t="str">
        <f>_xlfn.XLOOKUP($E7,'Raw Data'!$E:$E,'Raw Data'!D:D,"ERROR",0,1)</f>
        <v>www.amazon.ae/dp/B07NQCBRK3</v>
      </c>
      <c r="E7" s="5" t="s">
        <v>77</v>
      </c>
      <c r="F7" s="9" t="str">
        <f>_xlfn.XLOOKUP($E7,'Raw Data'!$E:$E,'Raw Data'!F:F,"ERROR",0,1)</f>
        <v>SheaMoisture  Curl   Mousse  for Frizz Control Coconut and Hibiscus with Shea Butter 7.5 oz</v>
      </c>
      <c r="G7" s="10">
        <f>_xlfn.XLOOKUP($E7,'Raw Data'!$E:$E,'Raw Data'!G:G,"ERROR",0,1)</f>
        <v>506</v>
      </c>
      <c r="H7" s="9">
        <f>_xlfn.XLOOKUP($E7,'Raw Data'!$E:$E,'Raw Data'!H:H,"ERROR",0,1)</f>
        <v>24523.88</v>
      </c>
      <c r="I7" s="9">
        <f>_xlfn.XLOOKUP($E7,'Raw Data'!$E:$E,'Raw Data'!I:I,"ERROR",0,1)</f>
        <v>0.0328330881818004</v>
      </c>
      <c r="J7" s="9" t="str">
        <f>_xlfn.XLOOKUP($E7,'Raw Data'!$E:$E,'Raw Data'!J:J,"ERROR",0,1)</f>
        <v>Yes</v>
      </c>
      <c r="K7" s="14" t="str">
        <f t="array" ref="K7">_xlfn.IFS(AND(L7&gt;0,L7&lt;=5),"0 to 5",AND(L7&gt;5,L7&lt;=10),"5 to 10",AND(L7&gt;10,L7&lt;=15),"10 to 15",AND(L7&gt;15,L7&lt;=20),"15 to 20",AND(L7&gt;20,L7&lt;=30),"20 to 30",AND(L7&gt;30,L7&lt;=40),"30 to 40",AND(L7&gt;40,L7&lt;=50),"40 to 50",AND(L7&gt;50,L7&lt;=75),"50 to 75",AND(L7&gt;75,L7&lt;=100),"75 to 100",AND(L7&gt;100,L7&lt;=150),"100 to 150",AND(L7&gt;150,L7&lt;=200),"150 to 200",AND(L7&gt;200,L7&lt;=250),"200 to 250",AND(L7&gt;250,L7&lt;=300),"250 to 300",AND(L7&gt;300,L7&lt;=400),"300 to 400",AND(L7&gt;400,L7&lt;=500),"400 to 500",L7&gt;500,"500+")</f>
        <v>40 to 50</v>
      </c>
      <c r="L7" s="9">
        <f>_xlfn.XLOOKUP($E7,'Raw Data'!$E:$E,'Raw Data'!L:L,"ERROR",0,1)</f>
        <v>48.89</v>
      </c>
      <c r="M7" s="14" t="str">
        <f t="array" ref="M7">_xlfn.IFS(AND(N7&gt;0,N7&lt;=5),"0 to 5",AND(N7&gt;5,N7&lt;=10),"5 to 10",AND(N7&gt;10,N7&lt;=15),"10 to 15",AND(N7&gt;15,N7&lt;=20),"15 to 20",AND(N7&gt;20,N7&lt;=30),"20 to 30",AND(N7&gt;30,N7&lt;=40),"30 to 40",AND(N7&gt;40,N7&lt;=50),"40 to 50",AND(N7&gt;50,N7&lt;=75),"50 to 75",AND(N7&gt;75,N7&lt;=100),"75 to 100",AND(N7&gt;100,N7&lt;=150),"100 to 150",AND(N7&gt;150,N7&lt;=200),"150 to 200",AND(N7&gt;200,N7&lt;=250),"200 to 250",AND(N7&gt;250,N7&lt;=300),"250 to 300",AND(N7&gt;300,N7&lt;=400),"300 to 400",AND(N7&gt;400,N7&lt;=500),"400 to 500",N7&gt;500,"500+")</f>
        <v>50 to 75</v>
      </c>
      <c r="N7" s="9">
        <f>_xlfn.XLOOKUP($E7,'Raw Data'!$E:$E,'Raw Data'!N:N,"ERROR",0,1)</f>
        <v>50.16</v>
      </c>
      <c r="O7" s="14" t="str">
        <f t="array" ref="O7">_xlfn.IFS(P7=0,"No Discount",AND(P7&gt;0,P7&lt;=0.02),"0% to 2%",AND(P7&gt;0.02,P7&lt;=0.04),"2% to 4%",AND(P7&gt;0.04,P7&lt;=0.06),"4% to 6%",AND(P7&gt;0.06,P7&lt;=0.08),"6% to 8%",AND(P7&gt;0.08,P7&lt;=0.1),"8% to 10%",AND(P7&gt;0.1,P7&lt;=0.15),"10% to 15%",AND(P7&gt;0.15,P7&lt;=0.2),"15% to 20%",AND(P7&gt;0.2,P7&lt;=0.25),"20% to 25%",AND(P7&gt;0.25,P7&lt;=0.3),"25% to 30%",AND(P7&gt;0.3,P7&lt;=0.4),"30% to 40%",AND(P7&gt;0.4,P7&lt;=0.5),"40% to 50%",AND(P7&gt;0.5,P7&lt;=0.75),"50% to 75%",AND(P7&gt;0.75,P7&lt;=1),"75% to 100%")</f>
        <v>2% to 4%</v>
      </c>
      <c r="P7" s="10">
        <f>_xlfn.XLOOKUP($E7,'Raw Data'!$E:$E,'Raw Data'!P:P,"ERROR",0,1)</f>
        <v>0.0253189792663476</v>
      </c>
      <c r="Q7" s="9">
        <f>_xlfn.XLOOKUP($E7,'Raw Data'!$E:$E,'Raw Data'!Q:Q,"ERROR",0,1)</f>
        <v>7.5</v>
      </c>
      <c r="R7" s="9" t="str">
        <f>_xlfn.XLOOKUP($E7,'Raw Data'!$E:$E,'Raw Data'!R:R,"ERROR",0,1)</f>
        <v>oz</v>
      </c>
      <c r="S7" s="5" t="str">
        <f t="array" ref="S7">_xlfn.IFS(AND(T7&gt;0,T7&lt;=0.05),"0 to 0.05",AND(T7&gt;0.05,T7&lt;=0.1),"0.05 to 0.1",AND(T7&gt;0.1,T7&lt;=0.2),"0.1 to 0.2",AND(T7&gt;0.2,T7&lt;=0.3),"0.2 to 0.3",AND(T7&gt;0.3,T7&lt;=0.4),"0.3 to 0.4",AND(T7&gt;0.4,T7&lt;=0.5),"0.4 to 0.5",AND(T7&gt;0.5,T7&lt;=0.75),"0.5 to 0.75",AND(T7&gt;0.75,T7&lt;=1),"0.75 to 1",AND(T7&gt;1,T7&lt;=2),"1 to 2",AND(T7&gt;2,T7&lt;=3),"2 to 3",AND(T7&gt;3,T7&lt;=4),"3 to 4",AND(T7&gt;4,T7&lt;=5),"4 to 5",AND(T7&gt;5,T7&lt;=10),"5 to 10",T7&gt;10,"10+")</f>
        <v>0.2 to 0.3</v>
      </c>
      <c r="T7" s="10">
        <f t="shared" si="1"/>
        <v>0.220448652913989</v>
      </c>
      <c r="U7" s="15" t="str">
        <f t="array" ref="U7">_xlfn.IFS(AND(V7&gt;0,V7&lt;=0.05),"0 to 0.05",AND(V7&gt;0.05,V7&lt;=0.1),"0.05 to 0.1",AND(V7&gt;0.1,V7&lt;=0.2),"0.1 to 0.2",AND(V7&gt;0.2,V7&lt;=0.3),"0.2 to 0.3",AND(V7&gt;0.3,V7&lt;=0.4),"0.3 to 0.4",AND(V7&gt;0.4,V7&lt;=0.5),"0.4 to 0.5",AND(V7&gt;0.5,V7&lt;=0.75),"0.5 to 0.75",AND(V7&gt;0.75,V7&lt;=1),"0.75 to 1",AND(V7&gt;1,V7&lt;=2),"1 to 2",AND(V7&gt;2,V7&lt;=3),"2 to 3",AND(V7&gt;3,V7&lt;=4),"3 to 4",AND(V7&gt;4,V7&lt;=5),"4 to 5",AND(V7&gt;5,V7&lt;=10),"5 to 10",V7&gt;10,"10+")</f>
        <v>0.05 to 0.1</v>
      </c>
      <c r="V7" s="10">
        <f t="shared" si="2"/>
        <v>0.0610672979370984</v>
      </c>
      <c r="W7" s="15" t="str">
        <f t="array" ref="W7">_xlfn.IFS(AND(X7&gt;0,X7&lt;=0.05),"0 to 0.05",AND(X7&gt;0.05,X7&lt;=0.1),"0.05 to 0.1",AND(X7&gt;0.1,X7&lt;=0.2),"0.1 to 0.2",AND(X7&gt;0.2,X7&lt;=0.3),"0.2 to 0.3",AND(X7&gt;0.3,X7&lt;=0.4),"0.3 to 0.4",AND(X7&gt;0.4,X7&lt;=0.5),"0.4 to 0.5",AND(X7&gt;0.5,X7&lt;=0.75),"0.5 to 0.75",AND(X7&gt;0.75,X7&lt;=1),"0.75 to 1",AND(X7&gt;1,X7&lt;=2),"1 to 2",AND(X7&gt;2,X7&lt;=3),"2 to 3",AND(X7&gt;3,X7&lt;=4),"3 to 4",AND(X7&gt;4,X7&lt;=5),"4 to 5",AND(X7&gt;5,X7&lt;=10),"5 to 10",X7&gt;10,"10+")</f>
        <v>0.05 to 0.1</v>
      </c>
      <c r="X7" s="16">
        <f t="shared" si="3"/>
        <v>0.0595211362867771</v>
      </c>
      <c r="Y7" s="5" t="str">
        <f t="array" ref="Y7">_xlfn.IFS(AND(Z7&gt;0,Z7&lt;=1),"0 to 1",AND(Z7&gt;1,Z7&lt;=2),"1 to 2",AND(Z7&gt;2,Z7&lt;=4),"2 to 4",AND(Z7&gt;4,Z7&lt;=6),"4 to 6",AND(Z7&gt;6,Z7&lt;=8),"6 to 8",AND(Z7&gt;8,Z7&lt;=10),"8 to 10",AND(Z7&gt;10,Z7&lt;=15),"10 to 15",AND(Z7&gt;15,Z7&lt;=20),"15 to 20",AND(Z7&gt;20,Z7&lt;=25),"20 to 25",AND(Z7&gt;25,Z7&lt;=30),"25 to 30",AND(Z7&gt;30,Z7&lt;=40),"30 to 40",AND(Z7&gt;40,Z7&lt;=50),"40 to 50",Z7&gt;50,"50+")</f>
        <v>6 to 8</v>
      </c>
      <c r="Z7" s="9">
        <f t="array" ref="Z7">_xlfn.IFS(AA7="oz",_xlfn.IFS(R7="oz",Q7,R7="fl oz",Q7*1.04,R7="ml",Q7*0.0338),AA7="fl oz",_xlfn.IFS(R7="oz",Q7/1.04,R7="fl oz",Q7,R7="ml",Q7*0.0338/1.04),AA7="ml",_xlfn.IFS(R7="oz",Q7/0.0338,R7="fl oz",Q7*1.04/0.0338,R7="ml",Q7))</f>
        <v>7.5</v>
      </c>
      <c r="AA7" s="9" t="str">
        <f>_xlfn.XLOOKUP($E7,'Raw Data'!$E:$E,'Raw Data'!AA:AA,"ERROR",0,1)</f>
        <v>oz</v>
      </c>
      <c r="AB7" s="5" t="s">
        <v>78</v>
      </c>
      <c r="AC7" s="5" t="s">
        <v>79</v>
      </c>
      <c r="AD7" s="5" t="s">
        <v>80</v>
      </c>
      <c r="AE7">
        <f t="shared" si="4"/>
        <v>0</v>
      </c>
      <c r="AF7">
        <f t="shared" si="0"/>
        <v>0</v>
      </c>
      <c r="AG7">
        <f t="shared" si="0"/>
        <v>0</v>
      </c>
      <c r="AH7">
        <f t="shared" si="0"/>
        <v>0</v>
      </c>
      <c r="AI7">
        <f t="shared" si="0"/>
        <v>0</v>
      </c>
      <c r="AJ7">
        <f t="shared" si="0"/>
        <v>0</v>
      </c>
      <c r="AK7">
        <f t="shared" si="0"/>
        <v>0</v>
      </c>
      <c r="AL7">
        <f t="shared" si="0"/>
        <v>0</v>
      </c>
      <c r="AM7">
        <f t="shared" si="0"/>
        <v>0</v>
      </c>
      <c r="AN7">
        <f t="shared" si="0"/>
        <v>0</v>
      </c>
      <c r="AO7">
        <f t="shared" si="0"/>
        <v>1</v>
      </c>
      <c r="AP7">
        <f t="shared" si="0"/>
        <v>0</v>
      </c>
      <c r="AQ7">
        <f t="shared" si="0"/>
        <v>0</v>
      </c>
      <c r="AR7">
        <f t="shared" si="0"/>
        <v>0</v>
      </c>
      <c r="AS7">
        <f t="shared" si="0"/>
        <v>0</v>
      </c>
      <c r="AT7">
        <f t="shared" si="0"/>
        <v>1</v>
      </c>
      <c r="AU7">
        <f t="shared" si="0"/>
        <v>1</v>
      </c>
      <c r="AV7">
        <f t="shared" si="0"/>
        <v>0</v>
      </c>
      <c r="AW7">
        <f t="shared" si="0"/>
        <v>1</v>
      </c>
      <c r="AX7">
        <f t="shared" si="0"/>
        <v>0</v>
      </c>
      <c r="AY7">
        <f t="shared" si="0"/>
        <v>0</v>
      </c>
      <c r="AZ7">
        <f t="shared" si="0"/>
        <v>0</v>
      </c>
      <c r="BA7">
        <f t="shared" si="0"/>
        <v>0</v>
      </c>
      <c r="BB7">
        <f t="shared" si="0"/>
        <v>1</v>
      </c>
      <c r="BC7">
        <f t="shared" si="0"/>
        <v>0</v>
      </c>
      <c r="BD7">
        <f t="shared" si="0"/>
        <v>0</v>
      </c>
      <c r="BE7">
        <f t="shared" si="0"/>
        <v>0</v>
      </c>
      <c r="BF7">
        <f t="shared" si="0"/>
        <v>0</v>
      </c>
      <c r="BG7">
        <f t="shared" si="0"/>
        <v>1</v>
      </c>
      <c r="BH7">
        <f t="shared" si="0"/>
        <v>0</v>
      </c>
      <c r="BI7">
        <f t="shared" si="0"/>
        <v>0</v>
      </c>
      <c r="BJ7">
        <f t="shared" si="0"/>
        <v>0</v>
      </c>
      <c r="BK7">
        <f t="shared" si="0"/>
        <v>0</v>
      </c>
      <c r="BL7">
        <f t="shared" si="0"/>
        <v>0</v>
      </c>
      <c r="BM7">
        <f t="shared" si="0"/>
        <v>0</v>
      </c>
    </row>
    <row r="8" spans="1:65">
      <c r="A8" s="5" t="str">
        <f>_xlfn.XLOOKUP($E8,'Raw Data'!$E:$E,'Raw Data'!A:A,"ERROR",0,1)</f>
        <v>AE</v>
      </c>
      <c r="B8" s="5" t="str">
        <f>_xlfn.XLOOKUP($E8,'Raw Data'!$E:$E,'Raw Data'!B:B,"ERROR",0,1)</f>
        <v>Hair Mousses</v>
      </c>
      <c r="C8" s="5" t="str">
        <f>_xlfn.XLOOKUP($E8,'Raw Data'!$E:$E,'Raw Data'!C:C,"ERROR",0,1)</f>
        <v>gk hair</v>
      </c>
      <c r="D8" s="5" t="str">
        <f>_xlfn.XLOOKUP($E8,'Raw Data'!$E:$E,'Raw Data'!D:D,"ERROR",0,1)</f>
        <v>www.amazon.ae/dp/B01M2ZXXL6</v>
      </c>
      <c r="E8" s="5" t="s">
        <v>81</v>
      </c>
      <c r="F8" s="9" t="str">
        <f>_xlfn.XLOOKUP($E8,'Raw Data'!$E:$E,'Raw Data'!F:F,"ERROR",0,1)</f>
        <v>GK HAIR Global Keratin Volumizing Hair Styling  Mousse  (8.5 Fl Oz/250ml) -Enhances Curls Added Volume with Medium Hold &amp; Boost Shine Moisturizing Blow Dry Frizz Control  Foam  for All Hair Types -Unisex</v>
      </c>
      <c r="G8" s="10">
        <f>_xlfn.XLOOKUP($E8,'Raw Data'!$E:$E,'Raw Data'!G:G,"ERROR",0,1)</f>
        <v>211</v>
      </c>
      <c r="H8" s="9">
        <f>_xlfn.XLOOKUP($E8,'Raw Data'!$E:$E,'Raw Data'!H:H,"ERROR",0,1)</f>
        <v>20583.84</v>
      </c>
      <c r="I8" s="9">
        <f>_xlfn.XLOOKUP($E8,'Raw Data'!$E:$E,'Raw Data'!I:I,"ERROR",0,1)</f>
        <v>0.0275580794654055</v>
      </c>
      <c r="J8" s="9" t="str">
        <f>_xlfn.XLOOKUP($E8,'Raw Data'!$E:$E,'Raw Data'!J:J,"ERROR",0,1)</f>
        <v>Yes</v>
      </c>
      <c r="K8" s="14" t="str">
        <f t="array" ref="K8">_xlfn.IFS(AND(L8&gt;0,L8&lt;=5),"0 to 5",AND(L8&gt;5,L8&lt;=10),"5 to 10",AND(L8&gt;10,L8&lt;=15),"10 to 15",AND(L8&gt;15,L8&lt;=20),"15 to 20",AND(L8&gt;20,L8&lt;=30),"20 to 30",AND(L8&gt;30,L8&lt;=40),"30 to 40",AND(L8&gt;40,L8&lt;=50),"40 to 50",AND(L8&gt;50,L8&lt;=75),"50 to 75",AND(L8&gt;75,L8&lt;=100),"75 to 100",AND(L8&gt;100,L8&lt;=150),"100 to 150",AND(L8&gt;150,L8&lt;=200),"150 to 200",AND(L8&gt;200,L8&lt;=250),"200 to 250",AND(L8&gt;250,L8&lt;=300),"250 to 300",AND(L8&gt;300,L8&lt;=400),"300 to 400",AND(L8&gt;400,L8&lt;=500),"400 to 500",L8&gt;500,"500+")</f>
        <v>75 to 100</v>
      </c>
      <c r="L8" s="9">
        <f>_xlfn.XLOOKUP($E8,'Raw Data'!$E:$E,'Raw Data'!L:L,"ERROR",0,1)</f>
        <v>99.03</v>
      </c>
      <c r="M8" s="14" t="str">
        <f t="array" ref="M8">_xlfn.IFS(AND(N8&gt;0,N8&lt;=5),"0 to 5",AND(N8&gt;5,N8&lt;=10),"5 to 10",AND(N8&gt;10,N8&lt;=15),"10 to 15",AND(N8&gt;15,N8&lt;=20),"15 to 20",AND(N8&gt;20,N8&lt;=30),"20 to 30",AND(N8&gt;30,N8&lt;=40),"30 to 40",AND(N8&gt;40,N8&lt;=50),"40 to 50",AND(N8&gt;50,N8&lt;=75),"50 to 75",AND(N8&gt;75,N8&lt;=100),"75 to 100",AND(N8&gt;100,N8&lt;=150),"100 to 150",AND(N8&gt;150,N8&lt;=200),"150 to 200",AND(N8&gt;200,N8&lt;=250),"200 to 250",AND(N8&gt;250,N8&lt;=300),"250 to 300",AND(N8&gt;300,N8&lt;=400),"300 to 400",AND(N8&gt;400,N8&lt;=500),"400 to 500",N8&gt;500,"500+")</f>
        <v>100 to 150</v>
      </c>
      <c r="N8" s="9">
        <f>_xlfn.XLOOKUP($E8,'Raw Data'!$E:$E,'Raw Data'!N:N,"ERROR",0,1)</f>
        <v>101.11</v>
      </c>
      <c r="O8" s="14" t="str">
        <f t="array" ref="O8">_xlfn.IFS(P8=0,"No Discount",AND(P8&gt;0,P8&lt;=0.02),"0% to 2%",AND(P8&gt;0.02,P8&lt;=0.04),"2% to 4%",AND(P8&gt;0.04,P8&lt;=0.06),"4% to 6%",AND(P8&gt;0.06,P8&lt;=0.08),"6% to 8%",AND(P8&gt;0.08,P8&lt;=0.1),"8% to 10%",AND(P8&gt;0.1,P8&lt;=0.15),"10% to 15%",AND(P8&gt;0.15,P8&lt;=0.2),"15% to 20%",AND(P8&gt;0.2,P8&lt;=0.25),"20% to 25%",AND(P8&gt;0.25,P8&lt;=0.3),"25% to 30%",AND(P8&gt;0.3,P8&lt;=0.4),"30% to 40%",AND(P8&gt;0.4,P8&lt;=0.5),"40% to 50%",AND(P8&gt;0.5,P8&lt;=0.75),"50% to 75%",AND(P8&gt;0.75,P8&lt;=1),"75% to 100%")</f>
        <v>2% to 4%</v>
      </c>
      <c r="P8" s="10">
        <f>_xlfn.XLOOKUP($E8,'Raw Data'!$E:$E,'Raw Data'!P:P,"ERROR",0,1)</f>
        <v>0.0205716546335674</v>
      </c>
      <c r="Q8" s="9">
        <f>_xlfn.XLOOKUP($E8,'Raw Data'!$E:$E,'Raw Data'!Q:Q,"ERROR",0,1)</f>
        <v>8.5</v>
      </c>
      <c r="R8" s="9" t="str">
        <f>_xlfn.XLOOKUP($E8,'Raw Data'!$E:$E,'Raw Data'!R:R,"ERROR",0,1)</f>
        <v>fl oz</v>
      </c>
      <c r="S8" s="5" t="str">
        <f t="array" ref="S8">_xlfn.IFS(AND(T8&gt;0,T8&lt;=0.05),"0 to 0.05",AND(T8&gt;0.05,T8&lt;=0.1),"0.05 to 0.1",AND(T8&gt;0.1,T8&lt;=0.2),"0.1 to 0.2",AND(T8&gt;0.2,T8&lt;=0.3),"0.2 to 0.3",AND(T8&gt;0.3,T8&lt;=0.4),"0.3 to 0.4",AND(T8&gt;0.4,T8&lt;=0.5),"0.4 to 0.5",AND(T8&gt;0.5,T8&lt;=0.75),"0.5 to 0.75",AND(T8&gt;0.75,T8&lt;=1),"0.75 to 1",AND(T8&gt;1,T8&lt;=2),"1 to 2",AND(T8&gt;2,T8&lt;=3),"2 to 3",AND(T8&gt;3,T8&lt;=4),"3 to 4",AND(T8&gt;4,T8&lt;=5),"4 to 5",AND(T8&gt;5,T8&lt;=10),"5 to 10",T8&gt;10,"10+")</f>
        <v>0.3 to 0.4</v>
      </c>
      <c r="T8" s="10">
        <f t="shared" si="1"/>
        <v>0.378846421636213</v>
      </c>
      <c r="U8" s="15" t="str">
        <f t="array" ref="U8">_xlfn.IFS(AND(V8&gt;0,V8&lt;=0.05),"0 to 0.05",AND(V8&gt;0.05,V8&lt;=0.1),"0.05 to 0.1",AND(V8&gt;0.1,V8&lt;=0.2),"0.1 to 0.2",AND(V8&gt;0.2,V8&lt;=0.3),"0.2 to 0.3",AND(V8&gt;0.3,V8&lt;=0.4),"0.3 to 0.4",AND(V8&gt;0.4,V8&lt;=0.5),"0.4 to 0.5",AND(V8&gt;0.5,V8&lt;=0.75),"0.5 to 0.75",AND(V8&gt;0.75,V8&lt;=1),"0.75 to 1",AND(V8&gt;1,V8&lt;=2),"1 to 2",AND(V8&gt;2,V8&lt;=3),"2 to 3",AND(V8&gt;3,V8&lt;=4),"3 to 4",AND(V8&gt;4,V8&lt;=5),"4 to 5",AND(V8&gt;5,V8&lt;=10),"5 to 10",V8&gt;10,"10+")</f>
        <v>0.1 to 0.2</v>
      </c>
      <c r="V8" s="10">
        <f t="shared" si="2"/>
        <v>0.104436975227124</v>
      </c>
      <c r="W8" s="15" t="str">
        <f t="array" ref="W8">_xlfn.IFS(AND(X8&gt;0,X8&lt;=0.05),"0 to 0.05",AND(X8&gt;0.05,X8&lt;=0.1),"0.05 to 0.1",AND(X8&gt;0.1,X8&lt;=0.2),"0.1 to 0.2",AND(X8&gt;0.2,X8&lt;=0.3),"0.2 to 0.3",AND(X8&gt;0.3,X8&lt;=0.4),"0.3 to 0.4",AND(X8&gt;0.4,X8&lt;=0.5),"0.4 to 0.5",AND(X8&gt;0.5,X8&lt;=0.75),"0.5 to 0.75",AND(X8&gt;0.75,X8&lt;=1),"0.75 to 1",AND(X8&gt;1,X8&lt;=2),"1 to 2",AND(X8&gt;2,X8&lt;=3),"2 to 3",AND(X8&gt;3,X8&lt;=4),"3 to 4",AND(X8&gt;4,X8&lt;=5),"4 to 5",AND(X8&gt;5,X8&lt;=10),"5 to 10",X8&gt;10,"10+")</f>
        <v>0.1 to 0.2</v>
      </c>
      <c r="X8" s="16">
        <f t="shared" si="3"/>
        <v>0.102288533841777</v>
      </c>
      <c r="Y8" s="5" t="str">
        <f t="array" ref="Y8">_xlfn.IFS(AND(Z8&gt;0,Z8&lt;=1),"0 to 1",AND(Z8&gt;1,Z8&lt;=2),"1 to 2",AND(Z8&gt;2,Z8&lt;=4),"2 to 4",AND(Z8&gt;4,Z8&lt;=6),"4 to 6",AND(Z8&gt;6,Z8&lt;=8),"6 to 8",AND(Z8&gt;8,Z8&lt;=10),"8 to 10",AND(Z8&gt;10,Z8&lt;=15),"10 to 15",AND(Z8&gt;15,Z8&lt;=20),"15 to 20",AND(Z8&gt;20,Z8&lt;=25),"20 to 25",AND(Z8&gt;25,Z8&lt;=30),"25 to 30",AND(Z8&gt;30,Z8&lt;=40),"30 to 40",AND(Z8&gt;40,Z8&lt;=50),"40 to 50",Z8&gt;50,"50+")</f>
        <v>8 to 10</v>
      </c>
      <c r="Z8" s="9">
        <f t="array" ref="Z8">_xlfn.IFS(AA8="oz",_xlfn.IFS(R8="oz",Q8,R8="fl oz",Q8*1.04,R8="ml",Q8*0.0338),AA8="fl oz",_xlfn.IFS(R8="oz",Q8/1.04,R8="fl oz",Q8,R8="ml",Q8*0.0338/1.04),AA8="ml",_xlfn.IFS(R8="oz",Q8/0.0338,R8="fl oz",Q8*1.04/0.0338,R8="ml",Q8))</f>
        <v>8.84</v>
      </c>
      <c r="AA8" s="9" t="str">
        <f>_xlfn.XLOOKUP($E8,'Raw Data'!$E:$E,'Raw Data'!AA:AA,"ERROR",0,1)</f>
        <v>oz</v>
      </c>
      <c r="AB8" s="5" t="s">
        <v>82</v>
      </c>
      <c r="AC8" s="5" t="s">
        <v>83</v>
      </c>
      <c r="AD8" s="5" t="s">
        <v>54</v>
      </c>
      <c r="AE8">
        <f t="shared" si="4"/>
        <v>0</v>
      </c>
      <c r="AF8">
        <f t="shared" si="0"/>
        <v>0</v>
      </c>
      <c r="AG8">
        <f t="shared" si="0"/>
        <v>0</v>
      </c>
      <c r="AH8">
        <f t="shared" si="0"/>
        <v>0</v>
      </c>
      <c r="AI8">
        <f t="shared" si="0"/>
        <v>0</v>
      </c>
      <c r="AJ8">
        <f t="shared" si="0"/>
        <v>0</v>
      </c>
      <c r="AK8">
        <f t="shared" si="0"/>
        <v>0</v>
      </c>
      <c r="AL8">
        <f t="shared" si="0"/>
        <v>0</v>
      </c>
      <c r="AM8">
        <f t="shared" si="0"/>
        <v>0</v>
      </c>
      <c r="AN8">
        <f t="shared" si="0"/>
        <v>0</v>
      </c>
      <c r="AO8">
        <f t="shared" si="0"/>
        <v>0</v>
      </c>
      <c r="AP8">
        <f t="shared" si="0"/>
        <v>1</v>
      </c>
      <c r="AQ8">
        <f t="shared" si="0"/>
        <v>0</v>
      </c>
      <c r="AR8">
        <f t="shared" si="0"/>
        <v>0</v>
      </c>
      <c r="AS8">
        <f t="shared" si="0"/>
        <v>0</v>
      </c>
      <c r="AT8">
        <f t="shared" si="0"/>
        <v>1</v>
      </c>
      <c r="AU8">
        <f t="shared" si="0"/>
        <v>0</v>
      </c>
      <c r="AV8">
        <f t="shared" si="0"/>
        <v>0</v>
      </c>
      <c r="AW8">
        <f t="shared" si="0"/>
        <v>0</v>
      </c>
      <c r="AX8">
        <f t="shared" si="0"/>
        <v>0</v>
      </c>
      <c r="AY8">
        <f t="shared" si="0"/>
        <v>0</v>
      </c>
      <c r="AZ8">
        <f t="shared" si="0"/>
        <v>0</v>
      </c>
      <c r="BA8">
        <f t="shared" si="0"/>
        <v>0</v>
      </c>
      <c r="BB8">
        <f t="shared" si="0"/>
        <v>0</v>
      </c>
      <c r="BC8">
        <f t="shared" si="0"/>
        <v>0</v>
      </c>
      <c r="BD8">
        <f t="shared" si="0"/>
        <v>0</v>
      </c>
      <c r="BE8">
        <f t="shared" si="0"/>
        <v>1</v>
      </c>
      <c r="BF8">
        <f t="shared" si="0"/>
        <v>0</v>
      </c>
      <c r="BG8">
        <f t="shared" si="0"/>
        <v>0</v>
      </c>
      <c r="BH8">
        <f t="shared" si="0"/>
        <v>0</v>
      </c>
      <c r="BI8">
        <f t="shared" si="0"/>
        <v>0</v>
      </c>
      <c r="BJ8">
        <f t="shared" si="0"/>
        <v>0</v>
      </c>
      <c r="BK8">
        <f t="shared" si="0"/>
        <v>0</v>
      </c>
      <c r="BL8">
        <f t="shared" si="0"/>
        <v>0</v>
      </c>
      <c r="BM8">
        <f t="shared" si="0"/>
        <v>0</v>
      </c>
    </row>
    <row r="9" spans="1:65">
      <c r="A9" s="5" t="str">
        <f>_xlfn.XLOOKUP($E9,'Raw Data'!$E:$E,'Raw Data'!A:A,"ERROR",0,1)</f>
        <v>AE</v>
      </c>
      <c r="B9" s="5" t="str">
        <f>_xlfn.XLOOKUP($E9,'Raw Data'!$E:$E,'Raw Data'!B:B,"ERROR",0,1)</f>
        <v>Hair Mousses</v>
      </c>
      <c r="C9" s="5" t="str">
        <f>_xlfn.XLOOKUP($E9,'Raw Data'!$E:$E,'Raw Data'!C:C,"ERROR",0,1)</f>
        <v>Wella</v>
      </c>
      <c r="D9" s="5" t="str">
        <f>_xlfn.XLOOKUP($E9,'Raw Data'!$E:$E,'Raw Data'!D:D,"ERROR",0,1)</f>
        <v>www.amazon.ae/dp/B07P2CCKQG</v>
      </c>
      <c r="E9" s="5" t="s">
        <v>84</v>
      </c>
      <c r="F9" s="9" t="str">
        <f>_xlfn.XLOOKUP($E9,'Raw Data'!$E:$E,'Raw Data'!F:F,"ERROR",0,1)</f>
        <v>Wella's Wellaflex 2Nd Day Volume Mousse,Extra Strong Hold- 200 ml</v>
      </c>
      <c r="G9" s="10">
        <f>_xlfn.XLOOKUP($E9,'Raw Data'!$E:$E,'Raw Data'!G:G,"ERROR",0,1)</f>
        <v>714</v>
      </c>
      <c r="H9" s="9">
        <f>_xlfn.XLOOKUP($E9,'Raw Data'!$E:$E,'Raw Data'!H:H,"ERROR",0,1)</f>
        <v>19672.78</v>
      </c>
      <c r="I9" s="9">
        <f>_xlfn.XLOOKUP($E9,'Raw Data'!$E:$E,'Raw Data'!I:I,"ERROR",0,1)</f>
        <v>0.0263383331072065</v>
      </c>
      <c r="J9" s="9" t="str">
        <f>_xlfn.XLOOKUP($E9,'Raw Data'!$E:$E,'Raw Data'!J:J,"ERROR",0,1)</f>
        <v>Yes</v>
      </c>
      <c r="K9" s="14" t="str">
        <f t="array" ref="K9">_xlfn.IFS(AND(L9&gt;0,L9&lt;=5),"0 to 5",AND(L9&gt;5,L9&lt;=10),"5 to 10",AND(L9&gt;10,L9&lt;=15),"10 to 15",AND(L9&gt;15,L9&lt;=20),"15 to 20",AND(L9&gt;20,L9&lt;=30),"20 to 30",AND(L9&gt;30,L9&lt;=40),"30 to 40",AND(L9&gt;40,L9&lt;=50),"40 to 50",AND(L9&gt;50,L9&lt;=75),"50 to 75",AND(L9&gt;75,L9&lt;=100),"75 to 100",AND(L9&gt;100,L9&lt;=150),"100 to 150",AND(L9&gt;150,L9&lt;=200),"150 to 200",AND(L9&gt;200,L9&lt;=250),"200 to 250",AND(L9&gt;250,L9&lt;=300),"250 to 300",AND(L9&gt;300,L9&lt;=400),"300 to 400",AND(L9&gt;400,L9&lt;=500),"400 to 500",L9&gt;500,"500+")</f>
        <v>20 to 30</v>
      </c>
      <c r="L9" s="9">
        <f>_xlfn.XLOOKUP($E9,'Raw Data'!$E:$E,'Raw Data'!L:L,"ERROR",0,1)</f>
        <v>29.52</v>
      </c>
      <c r="M9" s="14" t="str">
        <f t="array" ref="M9">_xlfn.IFS(AND(N9&gt;0,N9&lt;=5),"0 to 5",AND(N9&gt;5,N9&lt;=10),"5 to 10",AND(N9&gt;10,N9&lt;=15),"10 to 15",AND(N9&gt;15,N9&lt;=20),"15 to 20",AND(N9&gt;20,N9&lt;=30),"20 to 30",AND(N9&gt;30,N9&lt;=40),"30 to 40",AND(N9&gt;40,N9&lt;=50),"40 to 50",AND(N9&gt;50,N9&lt;=75),"50 to 75",AND(N9&gt;75,N9&lt;=100),"75 to 100",AND(N9&gt;100,N9&lt;=150),"100 to 150",AND(N9&gt;150,N9&lt;=200),"150 to 200",AND(N9&gt;200,N9&lt;=250),"200 to 250",AND(N9&gt;250,N9&lt;=300),"250 to 300",AND(N9&gt;300,N9&lt;=400),"300 to 400",AND(N9&gt;400,N9&lt;=500),"400 to 500",N9&gt;500,"500+")</f>
        <v>30 to 40</v>
      </c>
      <c r="N9" s="9">
        <f>_xlfn.XLOOKUP($E9,'Raw Data'!$E:$E,'Raw Data'!N:N,"ERROR",0,1)</f>
        <v>31.92</v>
      </c>
      <c r="O9" s="14" t="str">
        <f t="array" ref="O9">_xlfn.IFS(P9=0,"No Discount",AND(P9&gt;0,P9&lt;=0.02),"0% to 2%",AND(P9&gt;0.02,P9&lt;=0.04),"2% to 4%",AND(P9&gt;0.04,P9&lt;=0.06),"4% to 6%",AND(P9&gt;0.06,P9&lt;=0.08),"6% to 8%",AND(P9&gt;0.08,P9&lt;=0.1),"8% to 10%",AND(P9&gt;0.1,P9&lt;=0.15),"10% to 15%",AND(P9&gt;0.15,P9&lt;=0.2),"15% to 20%",AND(P9&gt;0.2,P9&lt;=0.25),"20% to 25%",AND(P9&gt;0.25,P9&lt;=0.3),"25% to 30%",AND(P9&gt;0.3,P9&lt;=0.4),"30% to 40%",AND(P9&gt;0.4,P9&lt;=0.5),"40% to 50%",AND(P9&gt;0.5,P9&lt;=0.75),"50% to 75%",AND(P9&gt;0.75,P9&lt;=1),"75% to 100%")</f>
        <v>6% to 8%</v>
      </c>
      <c r="P9" s="10">
        <f>_xlfn.XLOOKUP($E9,'Raw Data'!$E:$E,'Raw Data'!P:P,"ERROR",0,1)</f>
        <v>0.0751879699248121</v>
      </c>
      <c r="Q9" s="9">
        <f>_xlfn.XLOOKUP($E9,'Raw Data'!$E:$E,'Raw Data'!Q:Q,"ERROR",0,1)</f>
        <v>200</v>
      </c>
      <c r="R9" s="9" t="str">
        <f>_xlfn.XLOOKUP($E9,'Raw Data'!$E:$E,'Raw Data'!R:R,"ERROR",0,1)</f>
        <v>ml</v>
      </c>
      <c r="S9" s="5" t="str">
        <f t="array" ref="S9">_xlfn.IFS(AND(T9&gt;0,T9&lt;=0.05),"0 to 0.05",AND(T9&gt;0.05,T9&lt;=0.1),"0.05 to 0.1",AND(T9&gt;0.1,T9&lt;=0.2),"0.1 to 0.2",AND(T9&gt;0.2,T9&lt;=0.3),"0.2 to 0.3",AND(T9&gt;0.3,T9&lt;=0.4),"0.3 to 0.4",AND(T9&gt;0.4,T9&lt;=0.5),"0.4 to 0.5",AND(T9&gt;0.5,T9&lt;=0.75),"0.5 to 0.75",AND(T9&gt;0.75,T9&lt;=1),"0.75 to 1",AND(T9&gt;1,T9&lt;=2),"1 to 2",AND(T9&gt;2,T9&lt;=3),"2 to 3",AND(T9&gt;3,T9&lt;=4),"3 to 4",AND(T9&gt;4,T9&lt;=5),"4 to 5",AND(T9&gt;5,T9&lt;=10),"5 to 10",T9&gt;10,"10+")</f>
        <v>0.1 to 0.2</v>
      </c>
      <c r="T9" s="10">
        <f t="shared" si="1"/>
        <v>0.147678860511513</v>
      </c>
      <c r="U9" s="15" t="str">
        <f t="array" ref="U9">_xlfn.IFS(AND(V9&gt;0,V9&lt;=0.05),"0 to 0.05",AND(V9&gt;0.05,V9&lt;=0.1),"0.05 to 0.1",AND(V9&gt;0.1,V9&lt;=0.2),"0.1 to 0.2",AND(V9&gt;0.2,V9&lt;=0.3),"0.2 to 0.3",AND(V9&gt;0.3,V9&lt;=0.4),"0.3 to 0.4",AND(V9&gt;0.4,V9&lt;=0.5),"0.4 to 0.5",AND(V9&gt;0.5,V9&lt;=0.75),"0.5 to 0.75",AND(V9&gt;0.75,V9&lt;=1),"0.75 to 1",AND(V9&gt;1,V9&lt;=2),"1 to 2",AND(V9&gt;2,V9&lt;=3),"2 to 3",AND(V9&gt;3,V9&lt;=4),"3 to 4",AND(V9&gt;4,V9&lt;=5),"4 to 5",AND(V9&gt;5,V9&lt;=10),"5 to 10",V9&gt;10,"10+")</f>
        <v>0 to 0.05</v>
      </c>
      <c r="V9" s="10">
        <f t="shared" si="2"/>
        <v>0.0431150234225076</v>
      </c>
      <c r="W9" s="15" t="str">
        <f t="array" ref="W9">_xlfn.IFS(AND(X9&gt;0,X9&lt;=0.05),"0 to 0.05",AND(X9&gt;0.05,X9&lt;=0.1),"0.05 to 0.1",AND(X9&gt;0.1,X9&lt;=0.2),"0.1 to 0.2",AND(X9&gt;0.2,X9&lt;=0.3),"0.2 to 0.3",AND(X9&gt;0.3,X9&lt;=0.4),"0.3 to 0.4",AND(X9&gt;0.4,X9&lt;=0.5),"0.4 to 0.5",AND(X9&gt;0.5,X9&lt;=0.75),"0.5 to 0.75",AND(X9&gt;0.75,X9&lt;=1),"0.75 to 1",AND(X9&gt;1,X9&lt;=2),"1 to 2",AND(X9&gt;2,X9&lt;=3),"2 to 3",AND(X9&gt;3,X9&lt;=4),"3 to 4",AND(X9&gt;4,X9&lt;=5),"4 to 5",AND(X9&gt;5,X9&lt;=10),"5 to 10",X9&gt;10,"10+")</f>
        <v>0 to 0.05</v>
      </c>
      <c r="X9" s="16">
        <f t="shared" si="3"/>
        <v>0.0398732923381085</v>
      </c>
      <c r="Y9" s="5" t="str">
        <f t="array" ref="Y9">_xlfn.IFS(AND(Z9&gt;0,Z9&lt;=1),"0 to 1",AND(Z9&gt;1,Z9&lt;=2),"1 to 2",AND(Z9&gt;2,Z9&lt;=4),"2 to 4",AND(Z9&gt;4,Z9&lt;=6),"4 to 6",AND(Z9&gt;6,Z9&lt;=8),"6 to 8",AND(Z9&gt;8,Z9&lt;=10),"8 to 10",AND(Z9&gt;10,Z9&lt;=15),"10 to 15",AND(Z9&gt;15,Z9&lt;=20),"15 to 20",AND(Z9&gt;20,Z9&lt;=25),"20 to 25",AND(Z9&gt;25,Z9&lt;=30),"25 to 30",AND(Z9&gt;30,Z9&lt;=40),"30 to 40",AND(Z9&gt;40,Z9&lt;=50),"40 to 50",Z9&gt;50,"50+")</f>
        <v>6 to 8</v>
      </c>
      <c r="Z9" s="9">
        <f t="array" ref="Z9">_xlfn.IFS(AA9="oz",_xlfn.IFS(R9="oz",Q9,R9="fl oz",Q9*1.04,R9="ml",Q9*0.0338),AA9="fl oz",_xlfn.IFS(R9="oz",Q9/1.04,R9="fl oz",Q9,R9="ml",Q9*0.0338/1.04),AA9="ml",_xlfn.IFS(R9="oz",Q9/0.0338,R9="fl oz",Q9*1.04/0.0338,R9="ml",Q9))</f>
        <v>6.76</v>
      </c>
      <c r="AA9" s="9" t="str">
        <f>_xlfn.XLOOKUP($E9,'Raw Data'!$E:$E,'Raw Data'!AA:AA,"ERROR",0,1)</f>
        <v>oz</v>
      </c>
      <c r="AB9" s="5" t="s">
        <v>85</v>
      </c>
      <c r="AC9" s="5" t="s">
        <v>86</v>
      </c>
      <c r="AD9" s="5" t="s">
        <v>87</v>
      </c>
      <c r="AE9">
        <f t="shared" si="4"/>
        <v>0</v>
      </c>
      <c r="AF9">
        <f t="shared" si="0"/>
        <v>0</v>
      </c>
      <c r="AG9">
        <f t="shared" si="0"/>
        <v>0</v>
      </c>
      <c r="AH9">
        <f t="shared" si="0"/>
        <v>0</v>
      </c>
      <c r="AI9">
        <f t="shared" si="0"/>
        <v>0</v>
      </c>
      <c r="AJ9">
        <f t="shared" si="0"/>
        <v>0</v>
      </c>
      <c r="AK9">
        <f t="shared" si="0"/>
        <v>0</v>
      </c>
      <c r="AL9">
        <f t="shared" si="0"/>
        <v>0</v>
      </c>
      <c r="AM9">
        <f t="shared" si="0"/>
        <v>1</v>
      </c>
      <c r="AN9">
        <f t="shared" si="0"/>
        <v>0</v>
      </c>
      <c r="AO9">
        <f t="shared" si="0"/>
        <v>0</v>
      </c>
      <c r="AP9">
        <f t="shared" si="0"/>
        <v>0</v>
      </c>
      <c r="AQ9">
        <f t="shared" si="0"/>
        <v>0</v>
      </c>
      <c r="AR9">
        <f t="shared" si="0"/>
        <v>0</v>
      </c>
      <c r="AS9">
        <f t="shared" si="0"/>
        <v>0</v>
      </c>
      <c r="AT9">
        <f t="shared" si="0"/>
        <v>1</v>
      </c>
      <c r="AU9">
        <f t="shared" si="0"/>
        <v>0</v>
      </c>
      <c r="AV9">
        <f t="shared" si="0"/>
        <v>0</v>
      </c>
      <c r="AW9">
        <f t="shared" si="0"/>
        <v>0</v>
      </c>
      <c r="AX9">
        <f t="shared" si="0"/>
        <v>0</v>
      </c>
      <c r="AY9">
        <f t="shared" si="0"/>
        <v>0</v>
      </c>
      <c r="AZ9">
        <f t="shared" si="0"/>
        <v>0</v>
      </c>
      <c r="BA9">
        <f t="shared" si="0"/>
        <v>0</v>
      </c>
      <c r="BB9">
        <f t="shared" si="0"/>
        <v>0</v>
      </c>
      <c r="BC9">
        <f t="shared" si="0"/>
        <v>0</v>
      </c>
      <c r="BD9">
        <f t="shared" si="0"/>
        <v>0</v>
      </c>
      <c r="BE9">
        <f t="shared" si="0"/>
        <v>0</v>
      </c>
      <c r="BF9">
        <f t="shared" si="0"/>
        <v>0</v>
      </c>
      <c r="BG9">
        <f t="shared" si="0"/>
        <v>0</v>
      </c>
      <c r="BH9">
        <f t="shared" si="0"/>
        <v>0</v>
      </c>
      <c r="BI9">
        <f t="shared" si="0"/>
        <v>0</v>
      </c>
      <c r="BJ9">
        <f t="shared" si="0"/>
        <v>0</v>
      </c>
      <c r="BK9">
        <f t="shared" si="0"/>
        <v>0</v>
      </c>
      <c r="BL9">
        <f t="shared" si="0"/>
        <v>0</v>
      </c>
      <c r="BM9">
        <f t="shared" si="0"/>
        <v>0</v>
      </c>
    </row>
    <row r="10" spans="1:65">
      <c r="A10" s="5" t="str">
        <f>_xlfn.XLOOKUP($E10,'Raw Data'!$E:$E,'Raw Data'!A:A,"ERROR",0,1)</f>
        <v>AE</v>
      </c>
      <c r="B10" s="5" t="str">
        <f>_xlfn.XLOOKUP($E10,'Raw Data'!$E:$E,'Raw Data'!B:B,"ERROR",0,1)</f>
        <v>Hair Mousses</v>
      </c>
      <c r="C10" s="5" t="str">
        <f>_xlfn.XLOOKUP($E10,'Raw Data'!$E:$E,'Raw Data'!C:C,"ERROR",0,1)</f>
        <v>Wella</v>
      </c>
      <c r="D10" s="5" t="str">
        <f>_xlfn.XLOOKUP($E10,'Raw Data'!$E:$E,'Raw Data'!D:D,"ERROR",0,1)</f>
        <v>www.amazon.ae/dp/B07VGQPP32</v>
      </c>
      <c r="E10" s="5" t="s">
        <v>88</v>
      </c>
      <c r="F10" s="9" t="str">
        <f>_xlfn.XLOOKUP($E10,'Raw Data'!$E:$E,'Raw Data'!F:F,"ERROR",0,1)</f>
        <v>Wella New Wave Curls &amp; Waves Mousse - 200ml</v>
      </c>
      <c r="G10" s="10">
        <f>_xlfn.XLOOKUP($E10,'Raw Data'!$E:$E,'Raw Data'!G:G,"ERROR",0,1)</f>
        <v>1067</v>
      </c>
      <c r="H10" s="9">
        <f>_xlfn.XLOOKUP($E10,'Raw Data'!$E:$E,'Raw Data'!H:H,"ERROR",0,1)</f>
        <v>18707.83</v>
      </c>
      <c r="I10" s="9">
        <f>_xlfn.XLOOKUP($E10,'Raw Data'!$E:$E,'Raw Data'!I:I,"ERROR",0,1)</f>
        <v>0.0250464376795242</v>
      </c>
      <c r="J10" s="9" t="str">
        <f>_xlfn.XLOOKUP($E10,'Raw Data'!$E:$E,'Raw Data'!J:J,"ERROR",0,1)</f>
        <v>Yes</v>
      </c>
      <c r="K10" s="14" t="str">
        <f t="array" ref="K10">_xlfn.IFS(AND(L10&gt;0,L10&lt;=5),"0 to 5",AND(L10&gt;5,L10&lt;=10),"5 to 10",AND(L10&gt;10,L10&lt;=15),"10 to 15",AND(L10&gt;15,L10&lt;=20),"15 to 20",AND(L10&gt;20,L10&lt;=30),"20 to 30",AND(L10&gt;30,L10&lt;=40),"30 to 40",AND(L10&gt;40,L10&lt;=50),"40 to 50",AND(L10&gt;50,L10&lt;=75),"50 to 75",AND(L10&gt;75,L10&lt;=100),"75 to 100",AND(L10&gt;100,L10&lt;=150),"100 to 150",AND(L10&gt;150,L10&lt;=200),"150 to 200",AND(L10&gt;200,L10&lt;=250),"200 to 250",AND(L10&gt;250,L10&lt;=300),"250 to 300",AND(L10&gt;300,L10&lt;=400),"300 to 400",AND(L10&gt;400,L10&lt;=500),"400 to 500",L10&gt;500,"500+")</f>
        <v>15 to 20</v>
      </c>
      <c r="L10" s="9">
        <f>_xlfn.XLOOKUP($E10,'Raw Data'!$E:$E,'Raw Data'!L:L,"ERROR",0,1)</f>
        <v>17.51</v>
      </c>
      <c r="M10" s="14" t="str">
        <f t="array" ref="M10">_xlfn.IFS(AND(N10&gt;0,N10&lt;=5),"0 to 5",AND(N10&gt;5,N10&lt;=10),"5 to 10",AND(N10&gt;10,N10&lt;=15),"10 to 15",AND(N10&gt;15,N10&lt;=20),"15 to 20",AND(N10&gt;20,N10&lt;=30),"20 to 30",AND(N10&gt;30,N10&lt;=40),"30 to 40",AND(N10&gt;40,N10&lt;=50),"40 to 50",AND(N10&gt;50,N10&lt;=75),"50 to 75",AND(N10&gt;75,N10&lt;=100),"75 to 100",AND(N10&gt;100,N10&lt;=150),"100 to 150",AND(N10&gt;150,N10&lt;=200),"150 to 200",AND(N10&gt;200,N10&lt;=250),"200 to 250",AND(N10&gt;250,N10&lt;=300),"250 to 300",AND(N10&gt;300,N10&lt;=400),"300 to 400",AND(N10&gt;400,N10&lt;=500),"400 to 500",N10&gt;500,"500+")</f>
        <v>15 to 20</v>
      </c>
      <c r="N10" s="9">
        <f>_xlfn.XLOOKUP($E10,'Raw Data'!$E:$E,'Raw Data'!N:N,"ERROR",0,1)</f>
        <v>17.86</v>
      </c>
      <c r="O10" s="14" t="str">
        <f t="array" ref="O10">_xlfn.IFS(P10=0,"No Discount",AND(P10&gt;0,P10&lt;=0.02),"0% to 2%",AND(P10&gt;0.02,P10&lt;=0.04),"2% to 4%",AND(P10&gt;0.04,P10&lt;=0.06),"4% to 6%",AND(P10&gt;0.06,P10&lt;=0.08),"6% to 8%",AND(P10&gt;0.08,P10&lt;=0.1),"8% to 10%",AND(P10&gt;0.1,P10&lt;=0.15),"10% to 15%",AND(P10&gt;0.15,P10&lt;=0.2),"15% to 20%",AND(P10&gt;0.2,P10&lt;=0.25),"20% to 25%",AND(P10&gt;0.25,P10&lt;=0.3),"25% to 30%",AND(P10&gt;0.3,P10&lt;=0.4),"30% to 40%",AND(P10&gt;0.4,P10&lt;=0.5),"40% to 50%",AND(P10&gt;0.5,P10&lt;=0.75),"50% to 75%",AND(P10&gt;0.75,P10&lt;=1),"75% to 100%")</f>
        <v>0% to 2%</v>
      </c>
      <c r="P10" s="10">
        <f>_xlfn.XLOOKUP($E10,'Raw Data'!$E:$E,'Raw Data'!P:P,"ERROR",0,1)</f>
        <v>0.0195968645016796</v>
      </c>
      <c r="Q10" s="9">
        <f>_xlfn.XLOOKUP($E10,'Raw Data'!$E:$E,'Raw Data'!Q:Q,"ERROR",0,1)</f>
        <v>200</v>
      </c>
      <c r="R10" s="9" t="str">
        <f>_xlfn.XLOOKUP($E10,'Raw Data'!$E:$E,'Raw Data'!R:R,"ERROR",0,1)</f>
        <v>ml</v>
      </c>
      <c r="S10" s="5" t="str">
        <f t="array" ref="S10">_xlfn.IFS(AND(T10&gt;0,T10&lt;=0.05),"0 to 0.05",AND(T10&gt;0.05,T10&lt;=0.1),"0.05 to 0.1",AND(T10&gt;0.1,T10&lt;=0.2),"0.1 to 0.2",AND(T10&gt;0.2,T10&lt;=0.3),"0.2 to 0.3",AND(T10&gt;0.3,T10&lt;=0.4),"0.3 to 0.4",AND(T10&gt;0.4,T10&lt;=0.5),"0.4 to 0.5",AND(T10&gt;0.5,T10&lt;=0.75),"0.5 to 0.75",AND(T10&gt;0.75,T10&lt;=1),"0.75 to 1",AND(T10&gt;1,T10&lt;=2),"1 to 2",AND(T10&gt;2,T10&lt;=3),"2 to 3",AND(T10&gt;3,T10&lt;=4),"3 to 4",AND(T10&gt;4,T10&lt;=5),"4 to 5",AND(T10&gt;5,T10&lt;=10),"5 to 10",T10&gt;10,"10+")</f>
        <v>0.05 to 0.1</v>
      </c>
      <c r="T10" s="10">
        <f t="shared" si="1"/>
        <v>0.0875967766787464</v>
      </c>
      <c r="U10" s="15" t="str">
        <f t="array" ref="U10">_xlfn.IFS(AND(V10&gt;0,V10&lt;=0.05),"0 to 0.05",AND(V10&gt;0.05,V10&lt;=0.1),"0.05 to 0.1",AND(V10&gt;0.1,V10&lt;=0.2),"0.1 to 0.2",AND(V10&gt;0.2,V10&lt;=0.3),"0.2 to 0.3",AND(V10&gt;0.3,V10&lt;=0.4),"0.3 to 0.4",AND(V10&gt;0.4,V10&lt;=0.5),"0.4 to 0.5",AND(V10&gt;0.5,V10&lt;=0.75),"0.5 to 0.75",AND(V10&gt;0.75,V10&lt;=1),"0.75 to 1",AND(V10&gt;1,V10&lt;=2),"1 to 2",AND(V10&gt;2,V10&lt;=3),"2 to 3",AND(V10&gt;3,V10&lt;=4),"3 to 4",AND(V10&gt;4,V10&lt;=5),"4 to 5",AND(V10&gt;5,V10&lt;=10),"5 to 10",V10&gt;10,"10+")</f>
        <v>0 to 0.05</v>
      </c>
      <c r="V10" s="10">
        <f t="shared" si="2"/>
        <v>0.0241238821530697</v>
      </c>
      <c r="W10" s="15" t="str">
        <f t="array" ref="W10">_xlfn.IFS(AND(X10&gt;0,X10&lt;=0.05),"0 to 0.05",AND(X10&gt;0.05,X10&lt;=0.1),"0.05 to 0.1",AND(X10&gt;0.1,X10&lt;=0.2),"0.1 to 0.2",AND(X10&gt;0.2,X10&lt;=0.3),"0.2 to 0.3",AND(X10&gt;0.3,X10&lt;=0.4),"0.3 to 0.4",AND(X10&gt;0.4,X10&lt;=0.5),"0.4 to 0.5",AND(X10&gt;0.5,X10&lt;=0.75),"0.5 to 0.75",AND(X10&gt;0.75,X10&lt;=1),"0.75 to 1",AND(X10&gt;1,X10&lt;=2),"1 to 2",AND(X10&gt;2,X10&lt;=3),"2 to 3",AND(X10&gt;3,X10&lt;=4),"3 to 4",AND(X10&gt;4,X10&lt;=5),"4 to 5",AND(X10&gt;5,X10&lt;=10),"5 to 10",X10&gt;10,"10+")</f>
        <v>0 to 0.05</v>
      </c>
      <c r="X10" s="16">
        <f t="shared" si="3"/>
        <v>0.0236511297032615</v>
      </c>
      <c r="Y10" s="5" t="str">
        <f t="array" ref="Y10">_xlfn.IFS(AND(Z10&gt;0,Z10&lt;=1),"0 to 1",AND(Z10&gt;1,Z10&lt;=2),"1 to 2",AND(Z10&gt;2,Z10&lt;=4),"2 to 4",AND(Z10&gt;4,Z10&lt;=6),"4 to 6",AND(Z10&gt;6,Z10&lt;=8),"6 to 8",AND(Z10&gt;8,Z10&lt;=10),"8 to 10",AND(Z10&gt;10,Z10&lt;=15),"10 to 15",AND(Z10&gt;15,Z10&lt;=20),"15 to 20",AND(Z10&gt;20,Z10&lt;=25),"20 to 25",AND(Z10&gt;25,Z10&lt;=30),"25 to 30",AND(Z10&gt;30,Z10&lt;=40),"30 to 40",AND(Z10&gt;40,Z10&lt;=50),"40 to 50",Z10&gt;50,"50+")</f>
        <v>6 to 8</v>
      </c>
      <c r="Z10" s="9">
        <f t="array" ref="Z10">_xlfn.IFS(AA10="oz",_xlfn.IFS(R10="oz",Q10,R10="fl oz",Q10*1.04,R10="ml",Q10*0.0338),AA10="fl oz",_xlfn.IFS(R10="oz",Q10/1.04,R10="fl oz",Q10,R10="ml",Q10*0.0338/1.04),AA10="ml",_xlfn.IFS(R10="oz",Q10/0.0338,R10="fl oz",Q10*1.04/0.0338,R10="ml",Q10))</f>
        <v>6.76</v>
      </c>
      <c r="AA10" s="9" t="str">
        <f>_xlfn.XLOOKUP($E10,'Raw Data'!$E:$E,'Raw Data'!AA:AA,"ERROR",0,1)</f>
        <v>oz</v>
      </c>
      <c r="AB10" s="5" t="s">
        <v>89</v>
      </c>
      <c r="AC10" s="5" t="s">
        <v>86</v>
      </c>
      <c r="AD10" s="5" t="s">
        <v>90</v>
      </c>
      <c r="AE10">
        <f t="shared" si="4"/>
        <v>0</v>
      </c>
      <c r="AF10">
        <f t="shared" si="0"/>
        <v>0</v>
      </c>
      <c r="AG10">
        <f t="shared" si="0"/>
        <v>0</v>
      </c>
      <c r="AH10">
        <f t="shared" si="0"/>
        <v>0</v>
      </c>
      <c r="AI10">
        <f t="shared" si="0"/>
        <v>0</v>
      </c>
      <c r="AJ10">
        <f t="shared" si="0"/>
        <v>0</v>
      </c>
      <c r="AK10">
        <f t="shared" si="0"/>
        <v>0</v>
      </c>
      <c r="AL10">
        <f t="shared" si="0"/>
        <v>0</v>
      </c>
      <c r="AM10">
        <f t="shared" si="0"/>
        <v>1</v>
      </c>
      <c r="AN10">
        <f t="shared" si="0"/>
        <v>0</v>
      </c>
      <c r="AO10">
        <f t="shared" si="0"/>
        <v>0</v>
      </c>
      <c r="AP10">
        <f t="shared" si="0"/>
        <v>0</v>
      </c>
      <c r="AQ10">
        <f t="shared" si="0"/>
        <v>0</v>
      </c>
      <c r="AR10">
        <f t="shared" si="0"/>
        <v>0</v>
      </c>
      <c r="AS10">
        <f t="shared" si="0"/>
        <v>0</v>
      </c>
      <c r="AT10">
        <f t="shared" si="0"/>
        <v>1</v>
      </c>
      <c r="AU10">
        <f t="shared" si="0"/>
        <v>0</v>
      </c>
      <c r="AV10">
        <f t="shared" si="0"/>
        <v>0</v>
      </c>
      <c r="AW10">
        <f t="shared" ref="AW10:BL73" si="5">IF(IFERROR(SEARCH(AW$2,$AC10,1),0)=0,0,1)</f>
        <v>0</v>
      </c>
      <c r="AX10">
        <f t="shared" si="5"/>
        <v>0</v>
      </c>
      <c r="AY10">
        <f t="shared" si="5"/>
        <v>0</v>
      </c>
      <c r="AZ10">
        <f t="shared" si="5"/>
        <v>0</v>
      </c>
      <c r="BA10">
        <f t="shared" si="5"/>
        <v>0</v>
      </c>
      <c r="BB10">
        <f t="shared" si="5"/>
        <v>0</v>
      </c>
      <c r="BC10">
        <f t="shared" si="5"/>
        <v>0</v>
      </c>
      <c r="BD10">
        <f t="shared" si="5"/>
        <v>0</v>
      </c>
      <c r="BE10">
        <f t="shared" si="5"/>
        <v>0</v>
      </c>
      <c r="BF10">
        <f t="shared" si="5"/>
        <v>0</v>
      </c>
      <c r="BG10">
        <f t="shared" si="5"/>
        <v>0</v>
      </c>
      <c r="BH10">
        <f t="shared" si="5"/>
        <v>0</v>
      </c>
      <c r="BI10">
        <f t="shared" si="5"/>
        <v>0</v>
      </c>
      <c r="BJ10">
        <f t="shared" si="5"/>
        <v>0</v>
      </c>
      <c r="BK10">
        <f t="shared" si="5"/>
        <v>0</v>
      </c>
      <c r="BL10">
        <f t="shared" si="5"/>
        <v>0</v>
      </c>
      <c r="BM10">
        <f t="shared" ref="AF10:BM73" si="6">IF(IFERROR(SEARCH(BM$2,$AC10,1),0)=0,0,1)</f>
        <v>0</v>
      </c>
    </row>
    <row r="11" spans="1:65">
      <c r="A11" s="5" t="str">
        <f>_xlfn.XLOOKUP($E11,'Raw Data'!$E:$E,'Raw Data'!A:A,"ERROR",0,1)</f>
        <v>AE</v>
      </c>
      <c r="B11" s="5" t="str">
        <f>_xlfn.XLOOKUP($E11,'Raw Data'!$E:$E,'Raw Data'!B:B,"ERROR",0,1)</f>
        <v>Hair Mousses</v>
      </c>
      <c r="C11" s="5" t="str">
        <f>_xlfn.XLOOKUP($E11,'Raw Data'!$E:$E,'Raw Data'!C:C,"ERROR",0,1)</f>
        <v>kevin murphy</v>
      </c>
      <c r="D11" s="5" t="str">
        <f>_xlfn.XLOOKUP($E11,'Raw Data'!$E:$E,'Raw Data'!D:D,"ERROR",0,1)</f>
        <v>www.amazon.ae/dp/B004K033ZK</v>
      </c>
      <c r="E11" s="5" t="s">
        <v>91</v>
      </c>
      <c r="F11" s="9" t="str">
        <f>_xlfn.XLOOKUP($E11,'Raw Data'!$E:$E,'Raw Data'!F:F,"ERROR",0,1)</f>
        <v>KEVIN MURPHY Body Builder Volumising  Mousse , 12 Ounce</v>
      </c>
      <c r="G11" s="10">
        <f>_xlfn.XLOOKUP($E11,'Raw Data'!$E:$E,'Raw Data'!G:G,"ERROR",0,1)</f>
        <v>171</v>
      </c>
      <c r="H11" s="9">
        <f>_xlfn.XLOOKUP($E11,'Raw Data'!$E:$E,'Raw Data'!H:H,"ERROR",0,1)</f>
        <v>18330.83</v>
      </c>
      <c r="I11" s="9">
        <f>_xlfn.XLOOKUP($E11,'Raw Data'!$E:$E,'Raw Data'!I:I,"ERROR",0,1)</f>
        <v>0.0245417021219967</v>
      </c>
      <c r="J11" s="9" t="str">
        <f>_xlfn.XLOOKUP($E11,'Raw Data'!$E:$E,'Raw Data'!J:J,"ERROR",0,1)</f>
        <v>Yes</v>
      </c>
      <c r="K11" s="14" t="str">
        <f t="array" ref="K11">_xlfn.IFS(AND(L11&gt;0,L11&lt;=5),"0 to 5",AND(L11&gt;5,L11&lt;=10),"5 to 10",AND(L11&gt;10,L11&lt;=15),"10 to 15",AND(L11&gt;15,L11&lt;=20),"15 to 20",AND(L11&gt;20,L11&lt;=30),"20 to 30",AND(L11&gt;30,L11&lt;=40),"30 to 40",AND(L11&gt;40,L11&lt;=50),"40 to 50",AND(L11&gt;50,L11&lt;=75),"50 to 75",AND(L11&gt;75,L11&lt;=100),"75 to 100",AND(L11&gt;100,L11&lt;=150),"100 to 150",AND(L11&gt;150,L11&lt;=200),"150 to 200",AND(L11&gt;200,L11&lt;=250),"200 to 250",AND(L11&gt;250,L11&lt;=300),"250 to 300",AND(L11&gt;300,L11&lt;=400),"300 to 400",AND(L11&gt;400,L11&lt;=500),"400 to 500",L11&gt;500,"500+")</f>
        <v>100 to 150</v>
      </c>
      <c r="L11" s="9">
        <f>_xlfn.XLOOKUP($E11,'Raw Data'!$E:$E,'Raw Data'!L:L,"ERROR",0,1)</f>
        <v>106.74</v>
      </c>
      <c r="M11" s="14" t="str">
        <f t="array" ref="M11">_xlfn.IFS(AND(N11&gt;0,N11&lt;=5),"0 to 5",AND(N11&gt;5,N11&lt;=10),"5 to 10",AND(N11&gt;10,N11&lt;=15),"10 to 15",AND(N11&gt;15,N11&lt;=20),"15 to 20",AND(N11&gt;20,N11&lt;=30),"20 to 30",AND(N11&gt;30,N11&lt;=40),"30 to 40",AND(N11&gt;40,N11&lt;=50),"40 to 50",AND(N11&gt;50,N11&lt;=75),"50 to 75",AND(N11&gt;75,N11&lt;=100),"75 to 100",AND(N11&gt;100,N11&lt;=150),"100 to 150",AND(N11&gt;150,N11&lt;=200),"150 to 200",AND(N11&gt;200,N11&lt;=250),"200 to 250",AND(N11&gt;250,N11&lt;=300),"250 to 300",AND(N11&gt;300,N11&lt;=400),"300 to 400",AND(N11&gt;400,N11&lt;=500),"400 to 500",N11&gt;500,"500+")</f>
        <v>100 to 150</v>
      </c>
      <c r="N11" s="9">
        <f>_xlfn.XLOOKUP($E11,'Raw Data'!$E:$E,'Raw Data'!N:N,"ERROR",0,1)</f>
        <v>114.37</v>
      </c>
      <c r="O11" s="14" t="str">
        <f t="array" ref="O11">_xlfn.IFS(P11=0,"No Discount",AND(P11&gt;0,P11&lt;=0.02),"0% to 2%",AND(P11&gt;0.02,P11&lt;=0.04),"2% to 4%",AND(P11&gt;0.04,P11&lt;=0.06),"4% to 6%",AND(P11&gt;0.06,P11&lt;=0.08),"6% to 8%",AND(P11&gt;0.08,P11&lt;=0.1),"8% to 10%",AND(P11&gt;0.1,P11&lt;=0.15),"10% to 15%",AND(P11&gt;0.15,P11&lt;=0.2),"15% to 20%",AND(P11&gt;0.2,P11&lt;=0.25),"20% to 25%",AND(P11&gt;0.25,P11&lt;=0.3),"25% to 30%",AND(P11&gt;0.3,P11&lt;=0.4),"30% to 40%",AND(P11&gt;0.4,P11&lt;=0.5),"40% to 50%",AND(P11&gt;0.5,P11&lt;=0.75),"50% to 75%",AND(P11&gt;0.75,P11&lt;=1),"75% to 100%")</f>
        <v>6% to 8%</v>
      </c>
      <c r="P11" s="10">
        <f>_xlfn.XLOOKUP($E11,'Raw Data'!$E:$E,'Raw Data'!P:P,"ERROR",0,1)</f>
        <v>0.0667132989420303</v>
      </c>
      <c r="Q11" s="9">
        <f>_xlfn.XLOOKUP($E11,'Raw Data'!$E:$E,'Raw Data'!Q:Q,"ERROR",0,1)</f>
        <v>12</v>
      </c>
      <c r="R11" s="9" t="str">
        <f>_xlfn.XLOOKUP($E11,'Raw Data'!$E:$E,'Raw Data'!R:R,"ERROR",0,1)</f>
        <v>oz</v>
      </c>
      <c r="S11" s="5" t="str">
        <f t="array" ref="S11">_xlfn.IFS(AND(T11&gt;0,T11&lt;=0.05),"0 to 0.05",AND(T11&gt;0.05,T11&lt;=0.1),"0.05 to 0.1",AND(T11&gt;0.1,T11&lt;=0.2),"0.1 to 0.2",AND(T11&gt;0.2,T11&lt;=0.3),"0.2 to 0.3",AND(T11&gt;0.3,T11&lt;=0.4),"0.3 to 0.4",AND(T11&gt;0.4,T11&lt;=0.5),"0.4 to 0.5",AND(T11&gt;0.5,T11&lt;=0.75),"0.5 to 0.75",AND(T11&gt;0.75,T11&lt;=1),"0.75 to 1",AND(T11&gt;1,T11&lt;=2),"1 to 2",AND(T11&gt;2,T11&lt;=3),"2 to 3",AND(T11&gt;3,T11&lt;=4),"3 to 4",AND(T11&gt;4,T11&lt;=5),"4 to 5",AND(T11&gt;5,T11&lt;=10),"5 to 10",T11&gt;10,"10+")</f>
        <v>0.3 to 0.4</v>
      </c>
      <c r="T11" s="10">
        <f t="shared" si="1"/>
        <v>0.300811633412242</v>
      </c>
      <c r="U11" s="15" t="str">
        <f t="array" ref="U11">_xlfn.IFS(AND(V11&gt;0,V11&lt;=0.05),"0 to 0.05",AND(V11&gt;0.05,V11&lt;=0.1),"0.05 to 0.1",AND(V11&gt;0.1,V11&lt;=0.2),"0.1 to 0.2",AND(V11&gt;0.2,V11&lt;=0.3),"0.2 to 0.3",AND(V11&gt;0.3,V11&lt;=0.4),"0.3 to 0.4",AND(V11&gt;0.4,V11&lt;=0.5),"0.4 to 0.5",AND(V11&gt;0.5,V11&lt;=0.75),"0.5 to 0.75",AND(V11&gt;0.75,V11&lt;=1),"0.75 to 1",AND(V11&gt;1,V11&lt;=2),"1 to 2",AND(V11&gt;2,V11&lt;=3),"2 to 3",AND(V11&gt;3,V11&lt;=4),"3 to 4",AND(V11&gt;4,V11&lt;=5),"4 to 5",AND(V11&gt;5,V11&lt;=10),"5 to 10",V11&gt;10,"10+")</f>
        <v>0.05 to 0.1</v>
      </c>
      <c r="V11" s="10">
        <f t="shared" si="2"/>
        <v>0.0870248562732499</v>
      </c>
      <c r="W11" s="15" t="str">
        <f t="array" ref="W11">_xlfn.IFS(AND(X11&gt;0,X11&lt;=0.05),"0 to 0.05",AND(X11&gt;0.05,X11&lt;=0.1),"0.05 to 0.1",AND(X11&gt;0.1,X11&lt;=0.2),"0.1 to 0.2",AND(X11&gt;0.2,X11&lt;=0.3),"0.2 to 0.3",AND(X11&gt;0.3,X11&lt;=0.4),"0.3 to 0.4",AND(X11&gt;0.4,X11&lt;=0.5),"0.4 to 0.5",AND(X11&gt;0.5,X11&lt;=0.75),"0.5 to 0.75",AND(X11&gt;0.75,X11&lt;=1),"0.75 to 1",AND(X11&gt;1,X11&lt;=2),"1 to 2",AND(X11&gt;2,X11&lt;=3),"2 to 3",AND(X11&gt;3,X11&lt;=4),"3 to 4",AND(X11&gt;4,X11&lt;=5),"4 to 5",AND(X11&gt;5,X11&lt;=10),"5 to 10",X11&gt;10,"10+")</f>
        <v>0.05 to 0.1</v>
      </c>
      <c r="X11" s="16">
        <f t="shared" si="3"/>
        <v>0.0812191410213054</v>
      </c>
      <c r="Y11" s="5" t="str">
        <f t="array" ref="Y11">_xlfn.IFS(AND(Z11&gt;0,Z11&lt;=1),"0 to 1",AND(Z11&gt;1,Z11&lt;=2),"1 to 2",AND(Z11&gt;2,Z11&lt;=4),"2 to 4",AND(Z11&gt;4,Z11&lt;=6),"4 to 6",AND(Z11&gt;6,Z11&lt;=8),"6 to 8",AND(Z11&gt;8,Z11&lt;=10),"8 to 10",AND(Z11&gt;10,Z11&lt;=15),"10 to 15",AND(Z11&gt;15,Z11&lt;=20),"15 to 20",AND(Z11&gt;20,Z11&lt;=25),"20 to 25",AND(Z11&gt;25,Z11&lt;=30),"25 to 30",AND(Z11&gt;30,Z11&lt;=40),"30 to 40",AND(Z11&gt;40,Z11&lt;=50),"40 to 50",Z11&gt;50,"50+")</f>
        <v>10 to 15</v>
      </c>
      <c r="Z11" s="9">
        <f t="array" ref="Z11">_xlfn.IFS(AA11="oz",_xlfn.IFS(R11="oz",Q11,R11="fl oz",Q11*1.04,R11="ml",Q11*0.0338),AA11="fl oz",_xlfn.IFS(R11="oz",Q11/1.04,R11="fl oz",Q11,R11="ml",Q11*0.0338/1.04),AA11="ml",_xlfn.IFS(R11="oz",Q11/0.0338,R11="fl oz",Q11*1.04/0.0338,R11="ml",Q11))</f>
        <v>12</v>
      </c>
      <c r="AA11" s="9" t="str">
        <f>_xlfn.XLOOKUP($E11,'Raw Data'!$E:$E,'Raw Data'!AA:AA,"ERROR",0,1)</f>
        <v>oz</v>
      </c>
      <c r="AB11" s="5" t="s">
        <v>92</v>
      </c>
      <c r="AC11" s="5" t="s">
        <v>93</v>
      </c>
      <c r="AD11" s="5" t="s">
        <v>43</v>
      </c>
      <c r="AE11">
        <f t="shared" si="4"/>
        <v>0</v>
      </c>
      <c r="AF11">
        <f t="shared" si="6"/>
        <v>0</v>
      </c>
      <c r="AG11">
        <f t="shared" si="6"/>
        <v>0</v>
      </c>
      <c r="AH11">
        <f t="shared" si="6"/>
        <v>0</v>
      </c>
      <c r="AI11">
        <f t="shared" si="6"/>
        <v>0</v>
      </c>
      <c r="AJ11">
        <f t="shared" si="6"/>
        <v>1</v>
      </c>
      <c r="AK11">
        <f t="shared" si="6"/>
        <v>0</v>
      </c>
      <c r="AL11">
        <f t="shared" si="6"/>
        <v>0</v>
      </c>
      <c r="AM11">
        <f t="shared" si="6"/>
        <v>1</v>
      </c>
      <c r="AN11">
        <f t="shared" si="6"/>
        <v>0</v>
      </c>
      <c r="AO11">
        <f t="shared" si="6"/>
        <v>0</v>
      </c>
      <c r="AP11">
        <f t="shared" si="6"/>
        <v>0</v>
      </c>
      <c r="AQ11">
        <f t="shared" si="6"/>
        <v>0</v>
      </c>
      <c r="AR11">
        <f t="shared" si="6"/>
        <v>0</v>
      </c>
      <c r="AS11">
        <f t="shared" si="6"/>
        <v>0</v>
      </c>
      <c r="AT11">
        <f t="shared" si="6"/>
        <v>0</v>
      </c>
      <c r="AU11">
        <f t="shared" si="6"/>
        <v>0</v>
      </c>
      <c r="AV11">
        <f t="shared" si="6"/>
        <v>0</v>
      </c>
      <c r="AW11">
        <f t="shared" si="6"/>
        <v>0</v>
      </c>
      <c r="AX11">
        <f t="shared" si="6"/>
        <v>0</v>
      </c>
      <c r="AY11">
        <f t="shared" si="6"/>
        <v>0</v>
      </c>
      <c r="AZ11">
        <f t="shared" si="6"/>
        <v>0</v>
      </c>
      <c r="BA11">
        <f t="shared" si="6"/>
        <v>0</v>
      </c>
      <c r="BB11">
        <f t="shared" si="6"/>
        <v>0</v>
      </c>
      <c r="BC11">
        <f t="shared" si="6"/>
        <v>0</v>
      </c>
      <c r="BD11">
        <f t="shared" si="6"/>
        <v>0</v>
      </c>
      <c r="BE11">
        <f t="shared" si="6"/>
        <v>0</v>
      </c>
      <c r="BF11">
        <f t="shared" si="6"/>
        <v>0</v>
      </c>
      <c r="BG11">
        <f t="shared" si="6"/>
        <v>0</v>
      </c>
      <c r="BH11">
        <f t="shared" si="6"/>
        <v>0</v>
      </c>
      <c r="BI11">
        <f t="shared" si="6"/>
        <v>0</v>
      </c>
      <c r="BJ11">
        <f t="shared" si="6"/>
        <v>0</v>
      </c>
      <c r="BK11">
        <f t="shared" si="6"/>
        <v>0</v>
      </c>
      <c r="BL11">
        <f t="shared" si="6"/>
        <v>0</v>
      </c>
      <c r="BM11">
        <f t="shared" si="6"/>
        <v>0</v>
      </c>
    </row>
    <row r="12" spans="1:65">
      <c r="A12" s="5" t="str">
        <f>_xlfn.XLOOKUP($E12,'Raw Data'!$E:$E,'Raw Data'!A:A,"ERROR",0,1)</f>
        <v>AE</v>
      </c>
      <c r="B12" s="5" t="str">
        <f>_xlfn.XLOOKUP($E12,'Raw Data'!$E:$E,'Raw Data'!B:B,"ERROR",0,1)</f>
        <v>Hair Mousses</v>
      </c>
      <c r="C12" s="5" t="str">
        <f>_xlfn.XLOOKUP($E12,'Raw Data'!$E:$E,'Raw Data'!C:C,"ERROR",0,1)</f>
        <v>umberto giannini</v>
      </c>
      <c r="D12" s="5" t="str">
        <f>_xlfn.XLOOKUP($E12,'Raw Data'!$E:$E,'Raw Data'!D:D,"ERROR",0,1)</f>
        <v>www.amazon.ae/dp/B06VSMMF7D</v>
      </c>
      <c r="E12" s="5" t="s">
        <v>94</v>
      </c>
      <c r="F12" s="9" t="str">
        <f>_xlfn.XLOOKUP($E12,'Raw Data'!$E:$E,'Raw Data'!F:F,"ERROR",0,1)</f>
        <v>Umberto Giannini Curl Whip Curl Activating Mousse, Vegan &amp; Cruelty Free Frizz Solution Mousse for Curly or Wavy Hair</v>
      </c>
      <c r="G12" s="10">
        <f>_xlfn.XLOOKUP($E12,'Raw Data'!$E:$E,'Raw Data'!G:G,"ERROR",0,1)</f>
        <v>259</v>
      </c>
      <c r="H12" s="9">
        <f>_xlfn.XLOOKUP($E12,'Raw Data'!$E:$E,'Raw Data'!H:H,"ERROR",0,1)</f>
        <v>18310.75</v>
      </c>
      <c r="I12" s="9">
        <f>_xlfn.XLOOKUP($E12,'Raw Data'!$E:$E,'Raw Data'!I:I,"ERROR",0,1)</f>
        <v>0.0245148185941581</v>
      </c>
      <c r="J12" s="9" t="str">
        <f>_xlfn.XLOOKUP($E12,'Raw Data'!$E:$E,'Raw Data'!J:J,"ERROR",0,1)</f>
        <v>Yes</v>
      </c>
      <c r="K12" s="14" t="str">
        <f t="array" ref="K12">_xlfn.IFS(AND(L12&gt;0,L12&lt;=5),"0 to 5",AND(L12&gt;5,L12&lt;=10),"5 to 10",AND(L12&gt;10,L12&lt;=15),"10 to 15",AND(L12&gt;15,L12&lt;=20),"15 to 20",AND(L12&gt;20,L12&lt;=30),"20 to 30",AND(L12&gt;30,L12&lt;=40),"30 to 40",AND(L12&gt;40,L12&lt;=50),"40 to 50",AND(L12&gt;50,L12&lt;=75),"50 to 75",AND(L12&gt;75,L12&lt;=100),"75 to 100",AND(L12&gt;100,L12&lt;=150),"100 to 150",AND(L12&gt;150,L12&lt;=200),"150 to 200",AND(L12&gt;200,L12&lt;=250),"200 to 250",AND(L12&gt;250,L12&lt;=300),"250 to 300",AND(L12&gt;300,L12&lt;=400),"300 to 400",AND(L12&gt;400,L12&lt;=500),"400 to 500",L12&gt;500,"500+")</f>
        <v>50 to 75</v>
      </c>
      <c r="L12" s="9">
        <f>_xlfn.XLOOKUP($E12,'Raw Data'!$E:$E,'Raw Data'!L:L,"ERROR",0,1)</f>
        <v>71.36</v>
      </c>
      <c r="M12" s="14" t="str">
        <f t="array" ref="M12">_xlfn.IFS(AND(N12&gt;0,N12&lt;=5),"0 to 5",AND(N12&gt;5,N12&lt;=10),"5 to 10",AND(N12&gt;10,N12&lt;=15),"10 to 15",AND(N12&gt;15,N12&lt;=20),"15 to 20",AND(N12&gt;20,N12&lt;=30),"20 to 30",AND(N12&gt;30,N12&lt;=40),"30 to 40",AND(N12&gt;40,N12&lt;=50),"40 to 50",AND(N12&gt;50,N12&lt;=75),"50 to 75",AND(N12&gt;75,N12&lt;=100),"75 to 100",AND(N12&gt;100,N12&lt;=150),"100 to 150",AND(N12&gt;150,N12&lt;=200),"150 to 200",AND(N12&gt;200,N12&lt;=250),"200 to 250",AND(N12&gt;250,N12&lt;=300),"250 to 300",AND(N12&gt;300,N12&lt;=400),"300 to 400",AND(N12&gt;400,N12&lt;=500),"400 to 500",N12&gt;500,"500+")</f>
        <v>75 to 100</v>
      </c>
      <c r="N12" s="9">
        <f>_xlfn.XLOOKUP($E12,'Raw Data'!$E:$E,'Raw Data'!N:N,"ERROR",0,1)</f>
        <v>75.72</v>
      </c>
      <c r="O12" s="14" t="str">
        <f t="array" ref="O12">_xlfn.IFS(P12=0,"No Discount",AND(P12&gt;0,P12&lt;=0.02),"0% to 2%",AND(P12&gt;0.02,P12&lt;=0.04),"2% to 4%",AND(P12&gt;0.04,P12&lt;=0.06),"4% to 6%",AND(P12&gt;0.06,P12&lt;=0.08),"6% to 8%",AND(P12&gt;0.08,P12&lt;=0.1),"8% to 10%",AND(P12&gt;0.1,P12&lt;=0.15),"10% to 15%",AND(P12&gt;0.15,P12&lt;=0.2),"15% to 20%",AND(P12&gt;0.2,P12&lt;=0.25),"20% to 25%",AND(P12&gt;0.25,P12&lt;=0.3),"25% to 30%",AND(P12&gt;0.3,P12&lt;=0.4),"30% to 40%",AND(P12&gt;0.4,P12&lt;=0.5),"40% to 50%",AND(P12&gt;0.5,P12&lt;=0.75),"50% to 75%",AND(P12&gt;0.75,P12&lt;=1),"75% to 100%")</f>
        <v>4% to 6%</v>
      </c>
      <c r="P12" s="10">
        <f>_xlfn.XLOOKUP($E12,'Raw Data'!$E:$E,'Raw Data'!P:P,"ERROR",0,1)</f>
        <v>0.057580559957739</v>
      </c>
      <c r="Q12" s="9">
        <v>6.7</v>
      </c>
      <c r="R12" s="9" t="s">
        <v>95</v>
      </c>
      <c r="S12" s="5" t="str">
        <f t="array" ref="S12">_xlfn.IFS(AND(T12&gt;0,T12&lt;=0.05),"0 to 0.05",AND(T12&gt;0.05,T12&lt;=0.1),"0.05 to 0.1",AND(T12&gt;0.1,T12&lt;=0.2),"0.1 to 0.2",AND(T12&gt;0.2,T12&lt;=0.3),"0.2 to 0.3",AND(T12&gt;0.3,T12&lt;=0.4),"0.3 to 0.4",AND(T12&gt;0.4,T12&lt;=0.5),"0.4 to 0.5",AND(T12&gt;0.5,T12&lt;=0.75),"0.5 to 0.75",AND(T12&gt;0.75,T12&lt;=1),"0.75 to 1",AND(T12&gt;1,T12&lt;=2),"1 to 2",AND(T12&gt;2,T12&lt;=3),"2 to 3",AND(T12&gt;3,T12&lt;=4),"3 to 4",AND(T12&gt;4,T12&lt;=5),"4 to 5",AND(T12&gt;5,T12&lt;=10),"5 to 10",T12&gt;10,"10+")</f>
        <v>0.3 to 0.4</v>
      </c>
      <c r="T12" s="10">
        <f t="shared" si="1"/>
        <v>0.34633419619211</v>
      </c>
      <c r="U12" s="15" t="str">
        <f t="array" ref="U12">_xlfn.IFS(AND(V12&gt;0,V12&lt;=0.05),"0 to 0.05",AND(V12&gt;0.05,V12&lt;=0.1),"0.05 to 0.1",AND(V12&gt;0.1,V12&lt;=0.2),"0.1 to 0.2",AND(V12&gt;0.2,V12&lt;=0.3),"0.2 to 0.3",AND(V12&gt;0.3,V12&lt;=0.4),"0.3 to 0.4",AND(V12&gt;0.4,V12&lt;=0.5),"0.4 to 0.5",AND(V12&gt;0.5,V12&lt;=0.75),"0.5 to 0.75",AND(V12&gt;0.75,V12&lt;=1),"0.75 to 1",AND(V12&gt;1,V12&lt;=2),"1 to 2",AND(V12&gt;2,V12&lt;=3),"2 to 3",AND(V12&gt;3,V12&lt;=4),"3 to 4",AND(V12&gt;4,V12&lt;=5),"4 to 5",AND(V12&gt;5,V12&lt;=10),"5 to 10",V12&gt;10,"10+")</f>
        <v>0.05 to 0.1</v>
      </c>
      <c r="V12" s="10">
        <f t="shared" si="2"/>
        <v>0.0992235824079312</v>
      </c>
      <c r="W12" s="15" t="str">
        <f t="array" ref="W12">_xlfn.IFS(AND(X12&gt;0,X12&lt;=0.05),"0 to 0.05",AND(X12&gt;0.05,X12&lt;=0.1),"0.05 to 0.1",AND(X12&gt;0.1,X12&lt;=0.2),"0.1 to 0.2",AND(X12&gt;0.2,X12&lt;=0.3),"0.2 to 0.3",AND(X12&gt;0.3,X12&lt;=0.4),"0.3 to 0.4",AND(X12&gt;0.4,X12&lt;=0.5),"0.4 to 0.5",AND(X12&gt;0.5,X12&lt;=0.75),"0.5 to 0.75",AND(X12&gt;0.75,X12&lt;=1),"0.75 to 1",AND(X12&gt;1,X12&lt;=2),"1 to 2",AND(X12&gt;2,X12&lt;=3),"2 to 3",AND(X12&gt;3,X12&lt;=4),"3 to 4",AND(X12&gt;4,X12&lt;=5),"4 to 5",AND(X12&gt;5,X12&lt;=10),"5 to 10",X12&gt;10,"10+")</f>
        <v>0.05 to 0.1</v>
      </c>
      <c r="X12" s="16">
        <f t="shared" si="3"/>
        <v>0.0935102329718697</v>
      </c>
      <c r="Y12" s="5" t="str">
        <f t="array" ref="Y12">_xlfn.IFS(AND(Z12&gt;0,Z12&lt;=1),"0 to 1",AND(Z12&gt;1,Z12&lt;=2),"1 to 2",AND(Z12&gt;2,Z12&lt;=4),"2 to 4",AND(Z12&gt;4,Z12&lt;=6),"4 to 6",AND(Z12&gt;6,Z12&lt;=8),"6 to 8",AND(Z12&gt;8,Z12&lt;=10),"8 to 10",AND(Z12&gt;10,Z12&lt;=15),"10 to 15",AND(Z12&gt;15,Z12&lt;=20),"15 to 20",AND(Z12&gt;20,Z12&lt;=25),"20 to 25",AND(Z12&gt;25,Z12&lt;=30),"25 to 30",AND(Z12&gt;30,Z12&lt;=40),"30 to 40",AND(Z12&gt;40,Z12&lt;=50),"40 to 50",Z12&gt;50,"50+")</f>
        <v>6 to 8</v>
      </c>
      <c r="Z12" s="9">
        <f t="array" ref="Z12">_xlfn.IFS(AA12="oz",_xlfn.IFS(R12="oz",Q12,R12="fl oz",Q12*1.04,R12="ml",Q12*0.0338),AA12="fl oz",_xlfn.IFS(R12="oz",Q12/1.04,R12="fl oz",Q12,R12="ml",Q12*0.0338/1.04),AA12="ml",_xlfn.IFS(R12="oz",Q12/0.0338,R12="fl oz",Q12*1.04/0.0338,R12="ml",Q12))</f>
        <v>6.968</v>
      </c>
      <c r="AA12" s="9" t="s">
        <v>96</v>
      </c>
      <c r="AB12" s="5" t="s">
        <v>97</v>
      </c>
      <c r="AC12" s="5" t="s">
        <v>98</v>
      </c>
      <c r="AD12" s="5" t="s">
        <v>43</v>
      </c>
      <c r="AE12">
        <f t="shared" si="4"/>
        <v>0</v>
      </c>
      <c r="AF12">
        <f t="shared" si="6"/>
        <v>0</v>
      </c>
      <c r="AG12">
        <f t="shared" si="6"/>
        <v>0</v>
      </c>
      <c r="AH12">
        <f t="shared" si="6"/>
        <v>1</v>
      </c>
      <c r="AI12">
        <f t="shared" si="6"/>
        <v>0</v>
      </c>
      <c r="AJ12">
        <f t="shared" si="6"/>
        <v>0</v>
      </c>
      <c r="AK12">
        <f t="shared" si="6"/>
        <v>0</v>
      </c>
      <c r="AL12">
        <f t="shared" si="6"/>
        <v>0</v>
      </c>
      <c r="AM12">
        <f t="shared" si="6"/>
        <v>1</v>
      </c>
      <c r="AN12">
        <f t="shared" si="6"/>
        <v>0</v>
      </c>
      <c r="AO12">
        <f t="shared" si="6"/>
        <v>0</v>
      </c>
      <c r="AP12">
        <f t="shared" si="6"/>
        <v>0</v>
      </c>
      <c r="AQ12">
        <f t="shared" si="6"/>
        <v>0</v>
      </c>
      <c r="AR12">
        <f t="shared" si="6"/>
        <v>0</v>
      </c>
      <c r="AS12">
        <f t="shared" si="6"/>
        <v>0</v>
      </c>
      <c r="AT12">
        <f t="shared" si="6"/>
        <v>0</v>
      </c>
      <c r="AU12">
        <f t="shared" si="6"/>
        <v>0</v>
      </c>
      <c r="AV12">
        <f t="shared" si="6"/>
        <v>0</v>
      </c>
      <c r="AW12">
        <f t="shared" si="6"/>
        <v>0</v>
      </c>
      <c r="AX12">
        <f t="shared" si="6"/>
        <v>0</v>
      </c>
      <c r="AY12">
        <f t="shared" si="6"/>
        <v>1</v>
      </c>
      <c r="AZ12">
        <f t="shared" si="6"/>
        <v>0</v>
      </c>
      <c r="BA12">
        <f t="shared" si="6"/>
        <v>0</v>
      </c>
      <c r="BB12">
        <f t="shared" si="6"/>
        <v>0</v>
      </c>
      <c r="BC12">
        <f t="shared" si="6"/>
        <v>0</v>
      </c>
      <c r="BD12">
        <f t="shared" si="6"/>
        <v>0</v>
      </c>
      <c r="BE12">
        <f t="shared" si="6"/>
        <v>0</v>
      </c>
      <c r="BF12">
        <f t="shared" si="6"/>
        <v>0</v>
      </c>
      <c r="BG12">
        <f t="shared" si="6"/>
        <v>0</v>
      </c>
      <c r="BH12">
        <f t="shared" si="6"/>
        <v>0</v>
      </c>
      <c r="BI12">
        <f t="shared" si="6"/>
        <v>0</v>
      </c>
      <c r="BJ12">
        <f t="shared" si="6"/>
        <v>0</v>
      </c>
      <c r="BK12">
        <f t="shared" si="6"/>
        <v>0</v>
      </c>
      <c r="BL12">
        <f t="shared" si="6"/>
        <v>0</v>
      </c>
      <c r="BM12">
        <f t="shared" si="6"/>
        <v>0</v>
      </c>
    </row>
    <row r="13" spans="1:65">
      <c r="A13" s="5" t="str">
        <f>_xlfn.XLOOKUP($E13,'Raw Data'!$E:$E,'Raw Data'!A:A,"ERROR",0,1)</f>
        <v>AE</v>
      </c>
      <c r="B13" s="5" t="str">
        <f>_xlfn.XLOOKUP($E13,'Raw Data'!$E:$E,'Raw Data'!B:B,"ERROR",0,1)</f>
        <v>Hair Mousses</v>
      </c>
      <c r="C13" s="5" t="str">
        <f>_xlfn.XLOOKUP($E13,'Raw Data'!$E:$E,'Raw Data'!C:C,"ERROR",0,1)</f>
        <v>Wella</v>
      </c>
      <c r="D13" s="5" t="str">
        <f>_xlfn.XLOOKUP($E13,'Raw Data'!$E:$E,'Raw Data'!D:D,"ERROR",0,1)</f>
        <v>www.amazon.ae/dp/B07VDJC4V7</v>
      </c>
      <c r="E13" s="5" t="s">
        <v>99</v>
      </c>
      <c r="F13" s="9" t="str">
        <f>_xlfn.XLOOKUP($E13,'Raw Data'!$E:$E,'Raw Data'!F:F,"ERROR",0,1)</f>
        <v>Wella New Wave Smoothing  Mousse  - 200ml</v>
      </c>
      <c r="G13" s="10">
        <f>_xlfn.XLOOKUP($E13,'Raw Data'!$E:$E,'Raw Data'!G:G,"ERROR",0,1)</f>
        <v>1085</v>
      </c>
      <c r="H13" s="9">
        <f>_xlfn.XLOOKUP($E13,'Raw Data'!$E:$E,'Raw Data'!H:H,"ERROR",0,1)</f>
        <v>18035.08</v>
      </c>
      <c r="I13" s="9">
        <f>_xlfn.XLOOKUP($E13,'Raw Data'!$E:$E,'Raw Data'!I:I,"ERROR",0,1)</f>
        <v>0.0241457457794535</v>
      </c>
      <c r="J13" s="9" t="str">
        <f>_xlfn.XLOOKUP($E13,'Raw Data'!$E:$E,'Raw Data'!J:J,"ERROR",0,1)</f>
        <v>Yes</v>
      </c>
      <c r="K13" s="14" t="str">
        <f t="array" ref="K13">_xlfn.IFS(AND(L13&gt;0,L13&lt;=5),"0 to 5",AND(L13&gt;5,L13&lt;=10),"5 to 10",AND(L13&gt;10,L13&lt;=15),"10 to 15",AND(L13&gt;15,L13&lt;=20),"15 to 20",AND(L13&gt;20,L13&lt;=30),"20 to 30",AND(L13&gt;30,L13&lt;=40),"30 to 40",AND(L13&gt;40,L13&lt;=50),"40 to 50",AND(L13&gt;50,L13&lt;=75),"50 to 75",AND(L13&gt;75,L13&lt;=100),"75 to 100",AND(L13&gt;100,L13&lt;=150),"100 to 150",AND(L13&gt;150,L13&lt;=200),"150 to 200",AND(L13&gt;200,L13&lt;=250),"200 to 250",AND(L13&gt;250,L13&lt;=300),"250 to 300",AND(L13&gt;300,L13&lt;=400),"300 to 400",AND(L13&gt;400,L13&lt;=500),"400 to 500",L13&gt;500,"500+")</f>
        <v>15 to 20</v>
      </c>
      <c r="L13" s="9">
        <f>_xlfn.XLOOKUP($E13,'Raw Data'!$E:$E,'Raw Data'!L:L,"ERROR",0,1)</f>
        <v>16.62</v>
      </c>
      <c r="M13" s="14" t="str">
        <f t="array" ref="M13">_xlfn.IFS(AND(N13&gt;0,N13&lt;=5),"0 to 5",AND(N13&gt;5,N13&lt;=10),"5 to 10",AND(N13&gt;10,N13&lt;=15),"10 to 15",AND(N13&gt;15,N13&lt;=20),"15 to 20",AND(N13&gt;20,N13&lt;=30),"20 to 30",AND(N13&gt;30,N13&lt;=40),"30 to 40",AND(N13&gt;40,N13&lt;=50),"40 to 50",AND(N13&gt;50,N13&lt;=75),"50 to 75",AND(N13&gt;75,N13&lt;=100),"75 to 100",AND(N13&gt;100,N13&lt;=150),"100 to 150",AND(N13&gt;150,N13&lt;=200),"150 to 200",AND(N13&gt;200,N13&lt;=250),"200 to 250",AND(N13&gt;250,N13&lt;=300),"250 to 300",AND(N13&gt;300,N13&lt;=400),"300 to 400",AND(N13&gt;400,N13&lt;=500),"400 to 500",N13&gt;500,"500+")</f>
        <v>15 to 20</v>
      </c>
      <c r="N13" s="9">
        <f>_xlfn.XLOOKUP($E13,'Raw Data'!$E:$E,'Raw Data'!N:N,"ERROR",0,1)</f>
        <v>17.17</v>
      </c>
      <c r="O13" s="14" t="str">
        <f t="array" ref="O13">_xlfn.IFS(P13=0,"No Discount",AND(P13&gt;0,P13&lt;=0.02),"0% to 2%",AND(P13&gt;0.02,P13&lt;=0.04),"2% to 4%",AND(P13&gt;0.04,P13&lt;=0.06),"4% to 6%",AND(P13&gt;0.06,P13&lt;=0.08),"6% to 8%",AND(P13&gt;0.08,P13&lt;=0.1),"8% to 10%",AND(P13&gt;0.1,P13&lt;=0.15),"10% to 15%",AND(P13&gt;0.15,P13&lt;=0.2),"15% to 20%",AND(P13&gt;0.2,P13&lt;=0.25),"20% to 25%",AND(P13&gt;0.25,P13&lt;=0.3),"25% to 30%",AND(P13&gt;0.3,P13&lt;=0.4),"30% to 40%",AND(P13&gt;0.4,P13&lt;=0.5),"40% to 50%",AND(P13&gt;0.5,P13&lt;=0.75),"50% to 75%",AND(P13&gt;0.75,P13&lt;=1),"75% to 100%")</f>
        <v>2% to 4%</v>
      </c>
      <c r="P13" s="10">
        <f>_xlfn.XLOOKUP($E13,'Raw Data'!$E:$E,'Raw Data'!P:P,"ERROR",0,1)</f>
        <v>0.0320326150262085</v>
      </c>
      <c r="Q13" s="9">
        <f>_xlfn.XLOOKUP($E13,'Raw Data'!$E:$E,'Raw Data'!Q:Q,"ERROR",0,1)</f>
        <v>200</v>
      </c>
      <c r="R13" s="9" t="str">
        <f>_xlfn.XLOOKUP($E13,'Raw Data'!$E:$E,'Raw Data'!R:R,"ERROR",0,1)</f>
        <v>ml</v>
      </c>
      <c r="S13" s="5" t="str">
        <f t="array" ref="S13">_xlfn.IFS(AND(T13&gt;0,T13&lt;=0.05),"0 to 0.05",AND(T13&gt;0.05,T13&lt;=0.1),"0.05 to 0.1",AND(T13&gt;0.1,T13&lt;=0.2),"0.1 to 0.2",AND(T13&gt;0.2,T13&lt;=0.3),"0.2 to 0.3",AND(T13&gt;0.3,T13&lt;=0.4),"0.3 to 0.4",AND(T13&gt;0.4,T13&lt;=0.5),"0.4 to 0.5",AND(T13&gt;0.5,T13&lt;=0.75),"0.5 to 0.75",AND(T13&gt;0.75,T13&lt;=1),"0.75 to 1",AND(T13&gt;1,T13&lt;=2),"1 to 2",AND(T13&gt;2,T13&lt;=3),"2 to 3",AND(T13&gt;3,T13&lt;=4),"3 to 4",AND(T13&gt;4,T13&lt;=5),"4 to 5",AND(T13&gt;5,T13&lt;=10),"5 to 10",T13&gt;10,"10+")</f>
        <v>0.05 to 0.1</v>
      </c>
      <c r="T13" s="10">
        <f t="shared" si="1"/>
        <v>0.0831443991091243</v>
      </c>
      <c r="U13" s="15" t="str">
        <f t="array" ref="U13">_xlfn.IFS(AND(V13&gt;0,V13&lt;=0.05),"0 to 0.05",AND(V13&gt;0.05,V13&lt;=0.1),"0.05 to 0.1",AND(V13&gt;0.1,V13&lt;=0.2),"0.1 to 0.2",AND(V13&gt;0.2,V13&lt;=0.3),"0.2 to 0.3",AND(V13&gt;0.3,V13&lt;=0.4),"0.3 to 0.4",AND(V13&gt;0.4,V13&lt;=0.5),"0.4 to 0.5",AND(V13&gt;0.5,V13&lt;=0.75),"0.5 to 0.75",AND(V13&gt;0.75,V13&lt;=1),"0.75 to 1",AND(V13&gt;1,V13&lt;=2),"1 to 2",AND(V13&gt;2,V13&lt;=3),"2 to 3",AND(V13&gt;3,V13&lt;=4),"3 to 4",AND(V13&gt;4,V13&lt;=5),"4 to 5",AND(V13&gt;5,V13&lt;=10),"5 to 10",V13&gt;10,"10+")</f>
        <v>0 to 0.05</v>
      </c>
      <c r="V13" s="10">
        <f t="shared" si="2"/>
        <v>0.023191884466305</v>
      </c>
      <c r="W13" s="15" t="str">
        <f t="array" ref="W13">_xlfn.IFS(AND(X13&gt;0,X13&lt;=0.05),"0 to 0.05",AND(X13&gt;0.05,X13&lt;=0.1),"0.05 to 0.1",AND(X13&gt;0.1,X13&lt;=0.2),"0.1 to 0.2",AND(X13&gt;0.2,X13&lt;=0.3),"0.2 to 0.3",AND(X13&gt;0.3,X13&lt;=0.4),"0.3 to 0.4",AND(X13&gt;0.4,X13&lt;=0.5),"0.4 to 0.5",AND(X13&gt;0.5,X13&lt;=0.75),"0.5 to 0.75",AND(X13&gt;0.75,X13&lt;=1),"0.75 to 1",AND(X13&gt;1,X13&lt;=2),"1 to 2",AND(X13&gt;2,X13&lt;=3),"2 to 3",AND(X13&gt;3,X13&lt;=4),"3 to 4",AND(X13&gt;4,X13&lt;=5),"4 to 5",AND(X13&gt;5,X13&lt;=10),"5 to 10",X13&gt;10,"10+")</f>
        <v>0 to 0.05</v>
      </c>
      <c r="X13" s="16">
        <f t="shared" si="3"/>
        <v>0.0224489877594636</v>
      </c>
      <c r="Y13" s="5" t="str">
        <f t="array" ref="Y13">_xlfn.IFS(AND(Z13&gt;0,Z13&lt;=1),"0 to 1",AND(Z13&gt;1,Z13&lt;=2),"1 to 2",AND(Z13&gt;2,Z13&lt;=4),"2 to 4",AND(Z13&gt;4,Z13&lt;=6),"4 to 6",AND(Z13&gt;6,Z13&lt;=8),"6 to 8",AND(Z13&gt;8,Z13&lt;=10),"8 to 10",AND(Z13&gt;10,Z13&lt;=15),"10 to 15",AND(Z13&gt;15,Z13&lt;=20),"15 to 20",AND(Z13&gt;20,Z13&lt;=25),"20 to 25",AND(Z13&gt;25,Z13&lt;=30),"25 to 30",AND(Z13&gt;30,Z13&lt;=40),"30 to 40",AND(Z13&gt;40,Z13&lt;=50),"40 to 50",Z13&gt;50,"50+")</f>
        <v>6 to 8</v>
      </c>
      <c r="Z13" s="9">
        <f t="array" ref="Z13">_xlfn.IFS(AA13="oz",_xlfn.IFS(R13="oz",Q13,R13="fl oz",Q13*1.04,R13="ml",Q13*0.0338),AA13="fl oz",_xlfn.IFS(R13="oz",Q13/1.04,R13="fl oz",Q13,R13="ml",Q13*0.0338/1.04),AA13="ml",_xlfn.IFS(R13="oz",Q13/0.0338,R13="fl oz",Q13*1.04/0.0338,R13="ml",Q13))</f>
        <v>6.76</v>
      </c>
      <c r="AA13" s="9" t="str">
        <f>_xlfn.XLOOKUP($E13,'Raw Data'!$E:$E,'Raw Data'!AA:AA,"ERROR",0,1)</f>
        <v>oz</v>
      </c>
      <c r="AB13" s="5" t="s">
        <v>100</v>
      </c>
      <c r="AC13" s="5" t="s">
        <v>86</v>
      </c>
      <c r="AD13" s="5" t="s">
        <v>101</v>
      </c>
      <c r="AE13">
        <f t="shared" si="4"/>
        <v>0</v>
      </c>
      <c r="AF13">
        <f t="shared" si="6"/>
        <v>0</v>
      </c>
      <c r="AG13">
        <f t="shared" si="6"/>
        <v>0</v>
      </c>
      <c r="AH13">
        <f t="shared" si="6"/>
        <v>0</v>
      </c>
      <c r="AI13">
        <f t="shared" si="6"/>
        <v>0</v>
      </c>
      <c r="AJ13">
        <f t="shared" si="6"/>
        <v>0</v>
      </c>
      <c r="AK13">
        <f t="shared" si="6"/>
        <v>0</v>
      </c>
      <c r="AL13">
        <f t="shared" si="6"/>
        <v>0</v>
      </c>
      <c r="AM13">
        <f t="shared" si="6"/>
        <v>1</v>
      </c>
      <c r="AN13">
        <f t="shared" si="6"/>
        <v>0</v>
      </c>
      <c r="AO13">
        <f t="shared" si="6"/>
        <v>0</v>
      </c>
      <c r="AP13">
        <f t="shared" si="6"/>
        <v>0</v>
      </c>
      <c r="AQ13">
        <f t="shared" si="6"/>
        <v>0</v>
      </c>
      <c r="AR13">
        <f t="shared" si="6"/>
        <v>0</v>
      </c>
      <c r="AS13">
        <f t="shared" si="6"/>
        <v>0</v>
      </c>
      <c r="AT13">
        <f t="shared" si="6"/>
        <v>1</v>
      </c>
      <c r="AU13">
        <f t="shared" si="6"/>
        <v>0</v>
      </c>
      <c r="AV13">
        <f t="shared" si="6"/>
        <v>0</v>
      </c>
      <c r="AW13">
        <f t="shared" si="6"/>
        <v>0</v>
      </c>
      <c r="AX13">
        <f t="shared" si="6"/>
        <v>0</v>
      </c>
      <c r="AY13">
        <f t="shared" si="6"/>
        <v>0</v>
      </c>
      <c r="AZ13">
        <f t="shared" si="6"/>
        <v>0</v>
      </c>
      <c r="BA13">
        <f t="shared" si="6"/>
        <v>0</v>
      </c>
      <c r="BB13">
        <f t="shared" si="6"/>
        <v>0</v>
      </c>
      <c r="BC13">
        <f t="shared" si="6"/>
        <v>0</v>
      </c>
      <c r="BD13">
        <f t="shared" si="6"/>
        <v>0</v>
      </c>
      <c r="BE13">
        <f t="shared" si="6"/>
        <v>0</v>
      </c>
      <c r="BF13">
        <f t="shared" si="6"/>
        <v>0</v>
      </c>
      <c r="BG13">
        <f t="shared" si="6"/>
        <v>0</v>
      </c>
      <c r="BH13">
        <f t="shared" si="6"/>
        <v>0</v>
      </c>
      <c r="BI13">
        <f t="shared" si="6"/>
        <v>0</v>
      </c>
      <c r="BJ13">
        <f t="shared" si="6"/>
        <v>0</v>
      </c>
      <c r="BK13">
        <f t="shared" si="6"/>
        <v>0</v>
      </c>
      <c r="BL13">
        <f t="shared" si="6"/>
        <v>0</v>
      </c>
      <c r="BM13">
        <f t="shared" si="6"/>
        <v>0</v>
      </c>
    </row>
    <row r="14" spans="1:65">
      <c r="A14" s="5" t="str">
        <f>_xlfn.XLOOKUP($E14,'Raw Data'!$E:$E,'Raw Data'!A:A,"ERROR",0,1)</f>
        <v>AE</v>
      </c>
      <c r="B14" s="5" t="str">
        <f>_xlfn.XLOOKUP($E14,'Raw Data'!$E:$E,'Raw Data'!B:B,"ERROR",0,1)</f>
        <v>Hair Mousses</v>
      </c>
      <c r="C14" s="5" t="str">
        <f>_xlfn.XLOOKUP($E14,'Raw Data'!$E:$E,'Raw Data'!C:C,"ERROR",0,1)</f>
        <v>Organic Root Stimulator</v>
      </c>
      <c r="D14" s="5" t="str">
        <f>_xlfn.XLOOKUP($E14,'Raw Data'!$E:$E,'Raw Data'!D:D,"ERROR",0,1)</f>
        <v>www.amazon.ae/dp/B00449Q4SU</v>
      </c>
      <c r="E14" s="5" t="s">
        <v>102</v>
      </c>
      <c r="F14" s="9" t="str">
        <f>_xlfn.XLOOKUP($E14,'Raw Data'!$E:$E,'Raw Data'!F:F,"ERROR",0,1)</f>
        <v>ORS Olive Oil Hold &amp; Shine Wrap/Set Mousse ORS Olive Oil Hold &amp; Shine Wrap/Set Mousse</v>
      </c>
      <c r="G14" s="10">
        <f>_xlfn.XLOOKUP($E14,'Raw Data'!$E:$E,'Raw Data'!G:G,"ERROR",0,1)</f>
        <v>453</v>
      </c>
      <c r="H14" s="9">
        <f>_xlfn.XLOOKUP($E14,'Raw Data'!$E:$E,'Raw Data'!H:H,"ERROR",0,1)</f>
        <v>17860.65</v>
      </c>
      <c r="I14" s="9">
        <f>_xlfn.XLOOKUP($E14,'Raw Data'!$E:$E,'Raw Data'!I:I,"ERROR",0,1)</f>
        <v>0.0239122152136723</v>
      </c>
      <c r="J14" s="9" t="str">
        <f>_xlfn.XLOOKUP($E14,'Raw Data'!$E:$E,'Raw Data'!J:J,"ERROR",0,1)</f>
        <v>Yes</v>
      </c>
      <c r="K14" s="14" t="str">
        <f t="array" ref="K14">_xlfn.IFS(AND(L14&gt;0,L14&lt;=5),"0 to 5",AND(L14&gt;5,L14&lt;=10),"5 to 10",AND(L14&gt;10,L14&lt;=15),"10 to 15",AND(L14&gt;15,L14&lt;=20),"15 to 20",AND(L14&gt;20,L14&lt;=30),"20 to 30",AND(L14&gt;30,L14&lt;=40),"30 to 40",AND(L14&gt;40,L14&lt;=50),"40 to 50",AND(L14&gt;50,L14&lt;=75),"50 to 75",AND(L14&gt;75,L14&lt;=100),"75 to 100",AND(L14&gt;100,L14&lt;=150),"100 to 150",AND(L14&gt;150,L14&lt;=200),"150 to 200",AND(L14&gt;200,L14&lt;=250),"200 to 250",AND(L14&gt;250,L14&lt;=300),"250 to 300",AND(L14&gt;300,L14&lt;=400),"300 to 400",AND(L14&gt;400,L14&lt;=500),"400 to 500",L14&gt;500,"500+")</f>
        <v>30 to 40</v>
      </c>
      <c r="L14" s="9">
        <f>_xlfn.XLOOKUP($E14,'Raw Data'!$E:$E,'Raw Data'!L:L,"ERROR",0,1)</f>
        <v>39.51</v>
      </c>
      <c r="M14" s="14" t="str">
        <f t="array" ref="M14">_xlfn.IFS(AND(N14&gt;0,N14&lt;=5),"0 to 5",AND(N14&gt;5,N14&lt;=10),"5 to 10",AND(N14&gt;10,N14&lt;=15),"10 to 15",AND(N14&gt;15,N14&lt;=20),"15 to 20",AND(N14&gt;20,N14&lt;=30),"20 to 30",AND(N14&gt;30,N14&lt;=40),"30 to 40",AND(N14&gt;40,N14&lt;=50),"40 to 50",AND(N14&gt;50,N14&lt;=75),"50 to 75",AND(N14&gt;75,N14&lt;=100),"75 to 100",AND(N14&gt;100,N14&lt;=150),"100 to 150",AND(N14&gt;150,N14&lt;=200),"150 to 200",AND(N14&gt;200,N14&lt;=250),"200 to 250",AND(N14&gt;250,N14&lt;=300),"250 to 300",AND(N14&gt;300,N14&lt;=400),"300 to 400",AND(N14&gt;400,N14&lt;=500),"400 to 500",N14&gt;500,"500+")</f>
        <v>40 to 50</v>
      </c>
      <c r="N14" s="9">
        <f>_xlfn.XLOOKUP($E14,'Raw Data'!$E:$E,'Raw Data'!N:N,"ERROR",0,1)</f>
        <v>40.84</v>
      </c>
      <c r="O14" s="14" t="str">
        <f t="array" ref="O14">_xlfn.IFS(P14=0,"No Discount",AND(P14&gt;0,P14&lt;=0.02),"0% to 2%",AND(P14&gt;0.02,P14&lt;=0.04),"2% to 4%",AND(P14&gt;0.04,P14&lt;=0.06),"4% to 6%",AND(P14&gt;0.06,P14&lt;=0.08),"6% to 8%",AND(P14&gt;0.08,P14&lt;=0.1),"8% to 10%",AND(P14&gt;0.1,P14&lt;=0.15),"10% to 15%",AND(P14&gt;0.15,P14&lt;=0.2),"15% to 20%",AND(P14&gt;0.2,P14&lt;=0.25),"20% to 25%",AND(P14&gt;0.25,P14&lt;=0.3),"25% to 30%",AND(P14&gt;0.3,P14&lt;=0.4),"30% to 40%",AND(P14&gt;0.4,P14&lt;=0.5),"40% to 50%",AND(P14&gt;0.5,P14&lt;=0.75),"50% to 75%",AND(P14&gt;0.75,P14&lt;=1),"75% to 100%")</f>
        <v>2% to 4%</v>
      </c>
      <c r="P14" s="10">
        <f>_xlfn.XLOOKUP($E14,'Raw Data'!$E:$E,'Raw Data'!P:P,"ERROR",0,1)</f>
        <v>0.0325661116552401</v>
      </c>
      <c r="Q14" s="9">
        <v>7</v>
      </c>
      <c r="R14" s="9" t="s">
        <v>95</v>
      </c>
      <c r="S14" s="5" t="str">
        <f t="array" ref="S14">_xlfn.IFS(AND(T14&gt;0,T14&lt;=0.05),"0 to 0.05",AND(T14&gt;0.05,T14&lt;=0.1),"0.05 to 0.1",AND(T14&gt;0.1,T14&lt;=0.2),"0.1 to 0.2",AND(T14&gt;0.2,T14&lt;=0.3),"0.2 to 0.3",AND(T14&gt;0.3,T14&lt;=0.4),"0.3 to 0.4",AND(T14&gt;0.4,T14&lt;=0.5),"0.4 to 0.5",AND(T14&gt;0.5,T14&lt;=0.75),"0.5 to 0.75",AND(T14&gt;0.75,T14&lt;=1),"0.75 to 1",AND(T14&gt;1,T14&lt;=2),"1 to 2",AND(T14&gt;2,T14&lt;=3),"2 to 3",AND(T14&gt;3,T14&lt;=4),"3 to 4",AND(T14&gt;4,T14&lt;=5),"4 to 5",AND(T14&gt;5,T14&lt;=10),"5 to 10",T14&gt;10,"10+")</f>
        <v>0.1 to 0.2</v>
      </c>
      <c r="T14" s="10">
        <f t="shared" si="1"/>
        <v>0.183537294629618</v>
      </c>
      <c r="U14" s="15" t="str">
        <f t="array" ref="U14">_xlfn.IFS(AND(V14&gt;0,V14&lt;=0.05),"0 to 0.05",AND(V14&gt;0.05,V14&lt;=0.1),"0.05 to 0.1",AND(V14&gt;0.1,V14&lt;=0.2),"0.1 to 0.2",AND(V14&gt;0.2,V14&lt;=0.3),"0.2 to 0.3",AND(V14&gt;0.3,V14&lt;=0.4),"0.3 to 0.4",AND(V14&gt;0.4,V14&lt;=0.5),"0.4 to 0.5",AND(V14&gt;0.5,V14&lt;=0.75),"0.5 to 0.75",AND(V14&gt;0.75,V14&lt;=1),"0.75 to 1",AND(V14&gt;1,V14&lt;=2),"1 to 2",AND(V14&gt;2,V14&lt;=3),"2 to 3",AND(V14&gt;3,V14&lt;=4),"3 to 4",AND(V14&gt;4,V14&lt;=5),"4 to 5",AND(V14&gt;5,V14&lt;=10),"5 to 10",V14&gt;10,"10+")</f>
        <v>0.05 to 0.1</v>
      </c>
      <c r="V14" s="10">
        <f t="shared" si="2"/>
        <v>0.0512232103371772</v>
      </c>
      <c r="W14" s="15" t="str">
        <f t="array" ref="W14">_xlfn.IFS(AND(X14&gt;0,X14&lt;=0.05),"0 to 0.05",AND(X14&gt;0.05,X14&lt;=0.1),"0.05 to 0.1",AND(X14&gt;0.1,X14&lt;=0.2),"0.1 to 0.2",AND(X14&gt;0.2,X14&lt;=0.3),"0.2 to 0.3",AND(X14&gt;0.3,X14&lt;=0.4),"0.3 to 0.4",AND(X14&gt;0.4,X14&lt;=0.5),"0.4 to 0.5",AND(X14&gt;0.5,X14&lt;=0.75),"0.5 to 0.75",AND(X14&gt;0.75,X14&lt;=1),"0.75 to 1",AND(X14&gt;1,X14&lt;=2),"1 to 2",AND(X14&gt;2,X14&lt;=3),"2 to 3",AND(X14&gt;3,X14&lt;=4),"3 to 4",AND(X14&gt;4,X14&lt;=5),"4 to 5",AND(X14&gt;5,X14&lt;=10),"5 to 10",X14&gt;10,"10+")</f>
        <v>0 to 0.05</v>
      </c>
      <c r="X14" s="16">
        <f t="shared" si="3"/>
        <v>0.0495550695499968</v>
      </c>
      <c r="Y14" s="5" t="str">
        <f t="array" ref="Y14">_xlfn.IFS(AND(Z14&gt;0,Z14&lt;=1),"0 to 1",AND(Z14&gt;1,Z14&lt;=2),"1 to 2",AND(Z14&gt;2,Z14&lt;=4),"2 to 4",AND(Z14&gt;4,Z14&lt;=6),"4 to 6",AND(Z14&gt;6,Z14&lt;=8),"6 to 8",AND(Z14&gt;8,Z14&lt;=10),"8 to 10",AND(Z14&gt;10,Z14&lt;=15),"10 to 15",AND(Z14&gt;15,Z14&lt;=20),"15 to 20",AND(Z14&gt;20,Z14&lt;=25),"20 to 25",AND(Z14&gt;25,Z14&lt;=30),"25 to 30",AND(Z14&gt;30,Z14&lt;=40),"30 to 40",AND(Z14&gt;40,Z14&lt;=50),"40 to 50",Z14&gt;50,"50+")</f>
        <v>6 to 8</v>
      </c>
      <c r="Z14" s="9">
        <f t="array" ref="Z14">_xlfn.IFS(AA14="oz",_xlfn.IFS(R14="oz",Q14,R14="fl oz",Q14*1.04,R14="ml",Q14*0.0338),AA14="fl oz",_xlfn.IFS(R14="oz",Q14/1.04,R14="fl oz",Q14,R14="ml",Q14*0.0338/1.04),AA14="ml",_xlfn.IFS(R14="oz",Q14/0.0338,R14="fl oz",Q14*1.04/0.0338,R14="ml",Q14))</f>
        <v>7.28</v>
      </c>
      <c r="AA14" s="9" t="s">
        <v>96</v>
      </c>
      <c r="AB14" s="5" t="s">
        <v>103</v>
      </c>
      <c r="AC14" s="5" t="s">
        <v>104</v>
      </c>
      <c r="AD14" s="5" t="s">
        <v>105</v>
      </c>
      <c r="AE14">
        <f t="shared" si="4"/>
        <v>0</v>
      </c>
      <c r="AF14">
        <f t="shared" si="6"/>
        <v>0</v>
      </c>
      <c r="AG14">
        <f t="shared" si="6"/>
        <v>0</v>
      </c>
      <c r="AH14">
        <f t="shared" si="6"/>
        <v>0</v>
      </c>
      <c r="AI14">
        <f t="shared" si="6"/>
        <v>0</v>
      </c>
      <c r="AJ14">
        <f t="shared" si="6"/>
        <v>1</v>
      </c>
      <c r="AK14">
        <f t="shared" si="6"/>
        <v>0</v>
      </c>
      <c r="AL14">
        <f t="shared" si="6"/>
        <v>0</v>
      </c>
      <c r="AM14">
        <f t="shared" si="6"/>
        <v>0</v>
      </c>
      <c r="AN14">
        <f t="shared" si="6"/>
        <v>0</v>
      </c>
      <c r="AO14">
        <f t="shared" si="6"/>
        <v>0</v>
      </c>
      <c r="AP14">
        <f t="shared" si="6"/>
        <v>0</v>
      </c>
      <c r="AQ14">
        <f t="shared" si="6"/>
        <v>0</v>
      </c>
      <c r="AR14">
        <f t="shared" si="6"/>
        <v>0</v>
      </c>
      <c r="AS14">
        <f t="shared" si="6"/>
        <v>0</v>
      </c>
      <c r="AT14">
        <f t="shared" si="6"/>
        <v>0</v>
      </c>
      <c r="AU14">
        <f t="shared" si="6"/>
        <v>0</v>
      </c>
      <c r="AV14">
        <f t="shared" si="6"/>
        <v>0</v>
      </c>
      <c r="AW14">
        <f t="shared" si="6"/>
        <v>0</v>
      </c>
      <c r="AX14">
        <f t="shared" si="6"/>
        <v>0</v>
      </c>
      <c r="AY14">
        <f t="shared" si="6"/>
        <v>0</v>
      </c>
      <c r="AZ14">
        <f t="shared" si="6"/>
        <v>0</v>
      </c>
      <c r="BA14">
        <f t="shared" si="6"/>
        <v>0</v>
      </c>
      <c r="BB14">
        <f t="shared" si="6"/>
        <v>0</v>
      </c>
      <c r="BC14">
        <f t="shared" si="6"/>
        <v>0</v>
      </c>
      <c r="BD14">
        <f t="shared" si="6"/>
        <v>0</v>
      </c>
      <c r="BE14">
        <f t="shared" si="6"/>
        <v>0</v>
      </c>
      <c r="BF14">
        <f t="shared" si="6"/>
        <v>0</v>
      </c>
      <c r="BG14">
        <f t="shared" si="6"/>
        <v>0</v>
      </c>
      <c r="BH14">
        <f t="shared" si="6"/>
        <v>0</v>
      </c>
      <c r="BI14">
        <f t="shared" si="6"/>
        <v>0</v>
      </c>
      <c r="BJ14">
        <f t="shared" si="6"/>
        <v>0</v>
      </c>
      <c r="BK14">
        <f t="shared" si="6"/>
        <v>0</v>
      </c>
      <c r="BL14">
        <f t="shared" si="6"/>
        <v>0</v>
      </c>
      <c r="BM14">
        <f t="shared" si="6"/>
        <v>0</v>
      </c>
    </row>
    <row r="15" spans="1:65">
      <c r="A15" s="5" t="str">
        <f>_xlfn.XLOOKUP($E15,'Raw Data'!$E:$E,'Raw Data'!A:A,"ERROR",0,1)</f>
        <v>AE</v>
      </c>
      <c r="B15" s="5" t="str">
        <f>_xlfn.XLOOKUP($E15,'Raw Data'!$E:$E,'Raw Data'!B:B,"ERROR",0,1)</f>
        <v>Hair Mousses</v>
      </c>
      <c r="C15" s="5" t="str">
        <f>_xlfn.XLOOKUP($E15,'Raw Data'!$E:$E,'Raw Data'!C:C,"ERROR",0,1)</f>
        <v>giovanni</v>
      </c>
      <c r="D15" s="5" t="str">
        <f>_xlfn.XLOOKUP($E15,'Raw Data'!$E:$E,'Raw Data'!D:D,"ERROR",0,1)</f>
        <v>www.amazon.ae/dp/B00FYD32HG</v>
      </c>
      <c r="E15" s="5" t="s">
        <v>106</v>
      </c>
      <c r="F15" s="9" t="str">
        <f>_xlfn.XLOOKUP($E15,'Raw Data'!$E:$E,'Raw Data'!F:F,"ERROR",0,1)</f>
        <v>GIOVANNI 2chic Ultra-Volume Foam Styling  Mousse , 7 oz. - Daily  Volumizing  Formula with Papaya &amp; Tangerine Butter, Promotes Weightless Control for  Fine  Limp  Thin   Hair , No Parabens, Color Safe</v>
      </c>
      <c r="G15" s="10">
        <f>_xlfn.XLOOKUP($E15,'Raw Data'!$E:$E,'Raw Data'!G:G,"ERROR",0,1)</f>
        <v>403</v>
      </c>
      <c r="H15" s="9">
        <f>_xlfn.XLOOKUP($E15,'Raw Data'!$E:$E,'Raw Data'!H:H,"ERROR",0,1)</f>
        <v>17673.96</v>
      </c>
      <c r="I15" s="9">
        <f>_xlfn.XLOOKUP($E15,'Raw Data'!$E:$E,'Raw Data'!I:I,"ERROR",0,1)</f>
        <v>0.023662270701113</v>
      </c>
      <c r="J15" s="9" t="str">
        <f>_xlfn.XLOOKUP($E15,'Raw Data'!$E:$E,'Raw Data'!J:J,"ERROR",0,1)</f>
        <v>Yes</v>
      </c>
      <c r="K15" s="14" t="str">
        <f t="array" ref="K15">_xlfn.IFS(AND(L15&gt;0,L15&lt;=5),"0 to 5",AND(L15&gt;5,L15&lt;=10),"5 to 10",AND(L15&gt;10,L15&lt;=15),"10 to 15",AND(L15&gt;15,L15&lt;=20),"15 to 20",AND(L15&gt;20,L15&lt;=30),"20 to 30",AND(L15&gt;30,L15&lt;=40),"30 to 40",AND(L15&gt;40,L15&lt;=50),"40 to 50",AND(L15&gt;50,L15&lt;=75),"50 to 75",AND(L15&gt;75,L15&lt;=100),"75 to 100",AND(L15&gt;100,L15&lt;=150),"100 to 150",AND(L15&gt;150,L15&lt;=200),"150 to 200",AND(L15&gt;200,L15&lt;=250),"200 to 250",AND(L15&gt;250,L15&lt;=300),"250 to 300",AND(L15&gt;300,L15&lt;=400),"300 to 400",AND(L15&gt;400,L15&lt;=500),"400 to 500",L15&gt;500,"500+")</f>
        <v>40 to 50</v>
      </c>
      <c r="L15" s="9">
        <f>_xlfn.XLOOKUP($E15,'Raw Data'!$E:$E,'Raw Data'!L:L,"ERROR",0,1)</f>
        <v>44</v>
      </c>
      <c r="M15" s="14" t="str">
        <f t="array" ref="M15">_xlfn.IFS(AND(N15&gt;0,N15&lt;=5),"0 to 5",AND(N15&gt;5,N15&lt;=10),"5 to 10",AND(N15&gt;10,N15&lt;=15),"10 to 15",AND(N15&gt;15,N15&lt;=20),"15 to 20",AND(N15&gt;20,N15&lt;=30),"20 to 30",AND(N15&gt;30,N15&lt;=40),"30 to 40",AND(N15&gt;40,N15&lt;=50),"40 to 50",AND(N15&gt;50,N15&lt;=75),"50 to 75",AND(N15&gt;75,N15&lt;=100),"75 to 100",AND(N15&gt;100,N15&lt;=150),"100 to 150",AND(N15&gt;150,N15&lt;=200),"150 to 200",AND(N15&gt;200,N15&lt;=250),"200 to 250",AND(N15&gt;250,N15&lt;=300),"250 to 300",AND(N15&gt;300,N15&lt;=400),"300 to 400",AND(N15&gt;400,N15&lt;=500),"400 to 500",N15&gt;500,"500+")</f>
        <v>50 to 75</v>
      </c>
      <c r="N15" s="9">
        <f>_xlfn.XLOOKUP($E15,'Raw Data'!$E:$E,'Raw Data'!N:N,"ERROR",0,1)</f>
        <v>51.47</v>
      </c>
      <c r="O15" s="14" t="str">
        <f t="array" ref="O15">_xlfn.IFS(P15=0,"No Discount",AND(P15&gt;0,P15&lt;=0.02),"0% to 2%",AND(P15&gt;0.02,P15&lt;=0.04),"2% to 4%",AND(P15&gt;0.04,P15&lt;=0.06),"4% to 6%",AND(P15&gt;0.06,P15&lt;=0.08),"6% to 8%",AND(P15&gt;0.08,P15&lt;=0.1),"8% to 10%",AND(P15&gt;0.1,P15&lt;=0.15),"10% to 15%",AND(P15&gt;0.15,P15&lt;=0.2),"15% to 20%",AND(P15&gt;0.2,P15&lt;=0.25),"20% to 25%",AND(P15&gt;0.25,P15&lt;=0.3),"25% to 30%",AND(P15&gt;0.3,P15&lt;=0.4),"30% to 40%",AND(P15&gt;0.4,P15&lt;=0.5),"40% to 50%",AND(P15&gt;0.5,P15&lt;=0.75),"50% to 75%",AND(P15&gt;0.75,P15&lt;=1),"75% to 100%")</f>
        <v>10% to 15%</v>
      </c>
      <c r="P15" s="10">
        <f>_xlfn.XLOOKUP($E15,'Raw Data'!$E:$E,'Raw Data'!P:P,"ERROR",0,1)</f>
        <v>0.145133087235283</v>
      </c>
      <c r="Q15" s="9">
        <f>_xlfn.XLOOKUP($E15,'Raw Data'!$E:$E,'Raw Data'!Q:Q,"ERROR",0,1)</f>
        <v>7</v>
      </c>
      <c r="R15" s="9" t="str">
        <f>_xlfn.XLOOKUP($E15,'Raw Data'!$E:$E,'Raw Data'!R:R,"ERROR",0,1)</f>
        <v>oz</v>
      </c>
      <c r="S15" s="5" t="str">
        <f t="array" ref="S15">_xlfn.IFS(AND(T15&gt;0,T15&lt;=0.05),"0 to 0.05",AND(T15&gt;0.05,T15&lt;=0.1),"0.05 to 0.1",AND(T15&gt;0.1,T15&lt;=0.2),"0.1 to 0.2",AND(T15&gt;0.2,T15&lt;=0.3),"0.2 to 0.3",AND(T15&gt;0.3,T15&lt;=0.4),"0.3 to 0.4",AND(T15&gt;0.4,T15&lt;=0.5),"0.4 to 0.5",AND(T15&gt;0.5,T15&lt;=0.75),"0.5 to 0.75",AND(T15&gt;0.75,T15&lt;=1),"0.75 to 1",AND(T15&gt;1,T15&lt;=2),"1 to 2",AND(T15&gt;2,T15&lt;=3),"2 to 3",AND(T15&gt;3,T15&lt;=4),"3 to 4",AND(T15&gt;4,T15&lt;=5),"4 to 5",AND(T15&gt;5,T15&lt;=10),"5 to 10",T15&gt;10,"10+")</f>
        <v>0.2 to 0.3</v>
      </c>
      <c r="T15" s="10">
        <f t="shared" si="1"/>
        <v>0.212570655587226</v>
      </c>
      <c r="U15" s="15" t="str">
        <f t="array" ref="U15">_xlfn.IFS(AND(V15&gt;0,V15&lt;=0.05),"0 to 0.05",AND(V15&gt;0.05,V15&lt;=0.1),"0.05 to 0.1",AND(V15&gt;0.1,V15&lt;=0.2),"0.1 to 0.2",AND(V15&gt;0.2,V15&lt;=0.3),"0.2 to 0.3",AND(V15&gt;0.3,V15&lt;=0.4),"0.3 to 0.4",AND(V15&gt;0.4,V15&lt;=0.5),"0.4 to 0.5",AND(V15&gt;0.5,V15&lt;=0.75),"0.5 to 0.75",AND(V15&gt;0.75,V15&lt;=1),"0.75 to 1",AND(V15&gt;1,V15&lt;=2),"1 to 2",AND(V15&gt;2,V15&lt;=3),"2 to 3",AND(V15&gt;3,V15&lt;=4),"3 to 4",AND(V15&gt;4,V15&lt;=5),"4 to 5",AND(V15&gt;5,V15&lt;=10),"5 to 10",V15&gt;10,"10+")</f>
        <v>0.05 to 0.1</v>
      </c>
      <c r="V15" s="10">
        <f t="shared" si="2"/>
        <v>0.0671380259915938</v>
      </c>
      <c r="W15" s="15" t="str">
        <f t="array" ref="W15">_xlfn.IFS(AND(X15&gt;0,X15&lt;=0.05),"0 to 0.05",AND(X15&gt;0.05,X15&lt;=0.1),"0.05 to 0.1",AND(X15&gt;0.1,X15&lt;=0.2),"0.1 to 0.2",AND(X15&gt;0.2,X15&lt;=0.3),"0.2 to 0.3",AND(X15&gt;0.3,X15&lt;=0.4),"0.3 to 0.4",AND(X15&gt;0.4,X15&lt;=0.5),"0.4 to 0.5",AND(X15&gt;0.5,X15&lt;=0.75),"0.5 to 0.75",AND(X15&gt;0.75,X15&lt;=1),"0.75 to 1",AND(X15&gt;1,X15&lt;=2),"1 to 2",AND(X15&gt;2,X15&lt;=3),"2 to 3",AND(X15&gt;3,X15&lt;=4),"3 to 4",AND(X15&gt;4,X15&lt;=5),"4 to 5",AND(X15&gt;5,X15&lt;=10),"5 to 10",X15&gt;10,"10+")</f>
        <v>0.05 to 0.1</v>
      </c>
      <c r="X15" s="16">
        <f t="shared" si="3"/>
        <v>0.0573940770085511</v>
      </c>
      <c r="Y15" s="5" t="str">
        <f t="array" ref="Y15">_xlfn.IFS(AND(Z15&gt;0,Z15&lt;=1),"0 to 1",AND(Z15&gt;1,Z15&lt;=2),"1 to 2",AND(Z15&gt;2,Z15&lt;=4),"2 to 4",AND(Z15&gt;4,Z15&lt;=6),"4 to 6",AND(Z15&gt;6,Z15&lt;=8),"6 to 8",AND(Z15&gt;8,Z15&lt;=10),"8 to 10",AND(Z15&gt;10,Z15&lt;=15),"10 to 15",AND(Z15&gt;15,Z15&lt;=20),"15 to 20",AND(Z15&gt;20,Z15&lt;=25),"20 to 25",AND(Z15&gt;25,Z15&lt;=30),"25 to 30",AND(Z15&gt;30,Z15&lt;=40),"30 to 40",AND(Z15&gt;40,Z15&lt;=50),"40 to 50",Z15&gt;50,"50+")</f>
        <v>6 to 8</v>
      </c>
      <c r="Z15" s="9">
        <f t="array" ref="Z15">_xlfn.IFS(AA15="oz",_xlfn.IFS(R15="oz",Q15,R15="fl oz",Q15*1.04,R15="ml",Q15*0.0338),AA15="fl oz",_xlfn.IFS(R15="oz",Q15/1.04,R15="fl oz",Q15,R15="ml",Q15*0.0338/1.04),AA15="ml",_xlfn.IFS(R15="oz",Q15/0.0338,R15="fl oz",Q15*1.04/0.0338,R15="ml",Q15))</f>
        <v>7</v>
      </c>
      <c r="AA15" s="9" t="str">
        <f>_xlfn.XLOOKUP($E15,'Raw Data'!$E:$E,'Raw Data'!AA:AA,"ERROR",0,1)</f>
        <v>oz</v>
      </c>
      <c r="AB15" s="5" t="s">
        <v>107</v>
      </c>
      <c r="AC15" s="5" t="s">
        <v>108</v>
      </c>
      <c r="AD15" s="5" t="s">
        <v>109</v>
      </c>
      <c r="AE15">
        <f t="shared" si="4"/>
        <v>0</v>
      </c>
      <c r="AF15">
        <f t="shared" si="6"/>
        <v>0</v>
      </c>
      <c r="AG15">
        <f t="shared" si="6"/>
        <v>0</v>
      </c>
      <c r="AH15">
        <f t="shared" si="6"/>
        <v>1</v>
      </c>
      <c r="AI15">
        <f t="shared" si="6"/>
        <v>0</v>
      </c>
      <c r="AJ15">
        <f t="shared" si="6"/>
        <v>0</v>
      </c>
      <c r="AK15">
        <f t="shared" si="6"/>
        <v>0</v>
      </c>
      <c r="AL15">
        <f t="shared" si="6"/>
        <v>0</v>
      </c>
      <c r="AM15">
        <f t="shared" si="6"/>
        <v>0</v>
      </c>
      <c r="AN15">
        <f t="shared" si="6"/>
        <v>0</v>
      </c>
      <c r="AO15">
        <f t="shared" si="6"/>
        <v>1</v>
      </c>
      <c r="AP15">
        <f t="shared" si="6"/>
        <v>0</v>
      </c>
      <c r="AQ15">
        <f t="shared" si="6"/>
        <v>0</v>
      </c>
      <c r="AR15">
        <f t="shared" si="6"/>
        <v>0</v>
      </c>
      <c r="AS15">
        <f t="shared" si="6"/>
        <v>0</v>
      </c>
      <c r="AT15">
        <f t="shared" si="6"/>
        <v>1</v>
      </c>
      <c r="AU15">
        <f t="shared" si="6"/>
        <v>0</v>
      </c>
      <c r="AV15">
        <f t="shared" si="6"/>
        <v>0</v>
      </c>
      <c r="AW15">
        <f t="shared" si="6"/>
        <v>0</v>
      </c>
      <c r="AX15">
        <f t="shared" si="6"/>
        <v>0</v>
      </c>
      <c r="AY15">
        <f t="shared" si="6"/>
        <v>1</v>
      </c>
      <c r="AZ15">
        <f t="shared" si="6"/>
        <v>0</v>
      </c>
      <c r="BA15">
        <f t="shared" si="6"/>
        <v>0</v>
      </c>
      <c r="BB15">
        <f t="shared" si="6"/>
        <v>0</v>
      </c>
      <c r="BC15">
        <f t="shared" si="6"/>
        <v>0</v>
      </c>
      <c r="BD15">
        <f t="shared" si="6"/>
        <v>0</v>
      </c>
      <c r="BE15">
        <f t="shared" si="6"/>
        <v>1</v>
      </c>
      <c r="BF15">
        <f t="shared" si="6"/>
        <v>0</v>
      </c>
      <c r="BG15">
        <f t="shared" si="6"/>
        <v>0</v>
      </c>
      <c r="BH15">
        <f t="shared" si="6"/>
        <v>0</v>
      </c>
      <c r="BI15">
        <f t="shared" si="6"/>
        <v>0</v>
      </c>
      <c r="BJ15">
        <f t="shared" si="6"/>
        <v>0</v>
      </c>
      <c r="BK15">
        <f t="shared" si="6"/>
        <v>0</v>
      </c>
      <c r="BL15">
        <f t="shared" si="6"/>
        <v>0</v>
      </c>
      <c r="BM15">
        <f t="shared" si="6"/>
        <v>0</v>
      </c>
    </row>
    <row r="16" spans="1:65">
      <c r="A16" s="5" t="str">
        <f>_xlfn.XLOOKUP($E16,'Raw Data'!$E:$E,'Raw Data'!A:A,"ERROR",0,1)</f>
        <v>AE</v>
      </c>
      <c r="B16" s="5" t="str">
        <f>_xlfn.XLOOKUP($E16,'Raw Data'!$E:$E,'Raw Data'!B:B,"ERROR",0,1)</f>
        <v>Hair Mousses</v>
      </c>
      <c r="C16" s="5" t="str">
        <f>_xlfn.XLOOKUP($E16,'Raw Data'!$E:$E,'Raw Data'!C:C,"ERROR",0,1)</f>
        <v>john frieda</v>
      </c>
      <c r="D16" s="5" t="str">
        <f>_xlfn.XLOOKUP($E16,'Raw Data'!$E:$E,'Raw Data'!D:D,"ERROR",0,1)</f>
        <v>www.amazon.ae/dp/B006OHM1M8</v>
      </c>
      <c r="E16" s="5" t="s">
        <v>110</v>
      </c>
      <c r="F16" s="9" t="str">
        <f>_xlfn.XLOOKUP($E16,'Raw Data'!$E:$E,'Raw Data'!F:F,"ERROR",0,1)</f>
        <v>John Frieda Frizz Ease Curl Reviver  Mousse , Enhances Curls, Soft Flexible Hold,  Mousse  for Curly or Frizzy  Hair , 7.2 Ounces, Alcohol-Free</v>
      </c>
      <c r="G16" s="10">
        <f>_xlfn.XLOOKUP($E16,'Raw Data'!$E:$E,'Raw Data'!G:G,"ERROR",0,1)</f>
        <v>131</v>
      </c>
      <c r="H16" s="9">
        <f>_xlfn.XLOOKUP($E16,'Raw Data'!$E:$E,'Raw Data'!H:H,"ERROR",0,1)</f>
        <v>16861.24</v>
      </c>
      <c r="I16" s="9">
        <f>_xlfn.XLOOKUP($E16,'Raw Data'!$E:$E,'Raw Data'!I:I,"ERROR",0,1)</f>
        <v>0.0225741840106255</v>
      </c>
      <c r="J16" s="9" t="str">
        <f>_xlfn.XLOOKUP($E16,'Raw Data'!$E:$E,'Raw Data'!J:J,"ERROR",0,1)</f>
        <v>Yes</v>
      </c>
      <c r="K16" s="14" t="str">
        <f t="array" ref="K16">_xlfn.IFS(AND(L16&gt;0,L16&lt;=5),"0 to 5",AND(L16&gt;5,L16&lt;=10),"5 to 10",AND(L16&gt;10,L16&lt;=15),"10 to 15",AND(L16&gt;15,L16&lt;=20),"15 to 20",AND(L16&gt;20,L16&lt;=30),"20 to 30",AND(L16&gt;30,L16&lt;=40),"30 to 40",AND(L16&gt;40,L16&lt;=50),"40 to 50",AND(L16&gt;50,L16&lt;=75),"50 to 75",AND(L16&gt;75,L16&lt;=100),"75 to 100",AND(L16&gt;100,L16&lt;=150),"100 to 150",AND(L16&gt;150,L16&lt;=200),"150 to 200",AND(L16&gt;200,L16&lt;=250),"200 to 250",AND(L16&gt;250,L16&lt;=300),"250 to 300",AND(L16&gt;300,L16&lt;=400),"300 to 400",AND(L16&gt;400,L16&lt;=500),"400 to 500",L16&gt;500,"500+")</f>
        <v>100 to 150</v>
      </c>
      <c r="L16" s="9">
        <f>_xlfn.XLOOKUP($E16,'Raw Data'!$E:$E,'Raw Data'!L:L,"ERROR",0,1)</f>
        <v>124.65</v>
      </c>
      <c r="M16" s="14" t="str">
        <f t="array" ref="M16">_xlfn.IFS(AND(N16&gt;0,N16&lt;=5),"0 to 5",AND(N16&gt;5,N16&lt;=10),"5 to 10",AND(N16&gt;10,N16&lt;=15),"10 to 15",AND(N16&gt;15,N16&lt;=20),"15 to 20",AND(N16&gt;20,N16&lt;=30),"20 to 30",AND(N16&gt;30,N16&lt;=40),"30 to 40",AND(N16&gt;40,N16&lt;=50),"40 to 50",AND(N16&gt;50,N16&lt;=75),"50 to 75",AND(N16&gt;75,N16&lt;=100),"75 to 100",AND(N16&gt;100,N16&lt;=150),"100 to 150",AND(N16&gt;150,N16&lt;=200),"150 to 200",AND(N16&gt;200,N16&lt;=250),"200 to 250",AND(N16&gt;250,N16&lt;=300),"250 to 300",AND(N16&gt;300,N16&lt;=400),"300 to 400",AND(N16&gt;400,N16&lt;=500),"400 to 500",N16&gt;500,"500+")</f>
        <v>100 to 150</v>
      </c>
      <c r="N16" s="9">
        <f>_xlfn.XLOOKUP($E16,'Raw Data'!$E:$E,'Raw Data'!N:N,"ERROR",0,1)</f>
        <v>135.33</v>
      </c>
      <c r="O16" s="14" t="str">
        <f t="array" ref="O16">_xlfn.IFS(P16=0,"No Discount",AND(P16&gt;0,P16&lt;=0.02),"0% to 2%",AND(P16&gt;0.02,P16&lt;=0.04),"2% to 4%",AND(P16&gt;0.04,P16&lt;=0.06),"4% to 6%",AND(P16&gt;0.06,P16&lt;=0.08),"6% to 8%",AND(P16&gt;0.08,P16&lt;=0.1),"8% to 10%",AND(P16&gt;0.1,P16&lt;=0.15),"10% to 15%",AND(P16&gt;0.15,P16&lt;=0.2),"15% to 20%",AND(P16&gt;0.2,P16&lt;=0.25),"20% to 25%",AND(P16&gt;0.25,P16&lt;=0.3),"25% to 30%",AND(P16&gt;0.3,P16&lt;=0.4),"30% to 40%",AND(P16&gt;0.4,P16&lt;=0.5),"40% to 50%",AND(P16&gt;0.5,P16&lt;=0.75),"50% to 75%",AND(P16&gt;0.75,P16&lt;=1),"75% to 100%")</f>
        <v>6% to 8%</v>
      </c>
      <c r="P16" s="10">
        <f>_xlfn.XLOOKUP($E16,'Raw Data'!$E:$E,'Raw Data'!P:P,"ERROR",0,1)</f>
        <v>0.078918199955664</v>
      </c>
      <c r="Q16" s="9">
        <f>_xlfn.XLOOKUP($E16,'Raw Data'!$E:$E,'Raw Data'!Q:Q,"ERROR",0,1)</f>
        <v>7.2</v>
      </c>
      <c r="R16" s="9" t="str">
        <f>_xlfn.XLOOKUP($E16,'Raw Data'!$E:$E,'Raw Data'!R:R,"ERROR",0,1)</f>
        <v>oz</v>
      </c>
      <c r="S16" s="5" t="str">
        <f t="array" ref="S16">_xlfn.IFS(AND(T16&gt;0,T16&lt;=0.05),"0 to 0.05",AND(T16&gt;0.05,T16&lt;=0.1),"0.05 to 0.1",AND(T16&gt;0.1,T16&lt;=0.2),"0.1 to 0.2",AND(T16&gt;0.2,T16&lt;=0.3),"0.2 to 0.3",AND(T16&gt;0.3,T16&lt;=0.4),"0.3 to 0.4",AND(T16&gt;0.4,T16&lt;=0.5),"0.4 to 0.5",AND(T16&gt;0.5,T16&lt;=0.75),"0.5 to 0.75",AND(T16&gt;0.75,T16&lt;=1),"0.75 to 1",AND(T16&gt;1,T16&lt;=2),"1 to 2",AND(T16&gt;2,T16&lt;=3),"2 to 3",AND(T16&gt;3,T16&lt;=4),"3 to 4",AND(T16&gt;4,T16&lt;=5),"4 to 5",AND(T16&gt;5,T16&lt;=10),"5 to 10",T16&gt;10,"10+")</f>
        <v>0.5 to 0.75</v>
      </c>
      <c r="T16" s="10">
        <f t="shared" si="1"/>
        <v>0.58547514372675</v>
      </c>
      <c r="U16" s="15" t="str">
        <f t="array" ref="U16">_xlfn.IFS(AND(V16&gt;0,V16&lt;=0.05),"0 to 0.05",AND(V16&gt;0.05,V16&lt;=0.1),"0.05 to 0.1",AND(V16&gt;0.1,V16&lt;=0.2),"0.1 to 0.2",AND(V16&gt;0.2,V16&lt;=0.3),"0.2 to 0.3",AND(V16&gt;0.3,V16&lt;=0.4),"0.3 to 0.4",AND(V16&gt;0.4,V16&lt;=0.5),"0.4 to 0.5",AND(V16&gt;0.5,V16&lt;=0.75),"0.5 to 0.75",AND(V16&gt;0.75,V16&lt;=1),"0.75 to 1",AND(V16&gt;1,V16&lt;=2),"1 to 2",AND(V16&gt;2,V16&lt;=3),"2 to 3",AND(V16&gt;3,V16&lt;=4),"3 to 4",AND(V16&gt;4,V16&lt;=5),"4 to 5",AND(V16&gt;5,V16&lt;=10),"5 to 10",V16&gt;10,"10+")</f>
        <v>0.1 to 0.2</v>
      </c>
      <c r="V16" s="10">
        <f t="shared" si="2"/>
        <v>0.171622421373013</v>
      </c>
      <c r="W16" s="15" t="str">
        <f t="array" ref="W16">_xlfn.IFS(AND(X16&gt;0,X16&lt;=0.05),"0 to 0.05",AND(X16&gt;0.05,X16&lt;=0.1),"0.05 to 0.1",AND(X16&gt;0.1,X16&lt;=0.2),"0.1 to 0.2",AND(X16&gt;0.2,X16&lt;=0.3),"0.2 to 0.3",AND(X16&gt;0.3,X16&lt;=0.4),"0.3 to 0.4",AND(X16&gt;0.4,X16&lt;=0.5),"0.4 to 0.5",AND(X16&gt;0.5,X16&lt;=0.75),"0.5 to 0.75",AND(X16&gt;0.75,X16&lt;=1),"0.75 to 1",AND(X16&gt;1,X16&lt;=2),"1 to 2",AND(X16&gt;2,X16&lt;=3),"2 to 3",AND(X16&gt;3,X16&lt;=4),"3 to 4",AND(X16&gt;4,X16&lt;=5),"4 to 5",AND(X16&gt;5,X16&lt;=10),"5 to 10",X16&gt;10,"10+")</f>
        <v>0.1 to 0.2</v>
      </c>
      <c r="X16" s="16">
        <f t="shared" si="3"/>
        <v>0.158078288806223</v>
      </c>
      <c r="Y16" s="5" t="str">
        <f t="array" ref="Y16">_xlfn.IFS(AND(Z16&gt;0,Z16&lt;=1),"0 to 1",AND(Z16&gt;1,Z16&lt;=2),"1 to 2",AND(Z16&gt;2,Z16&lt;=4),"2 to 4",AND(Z16&gt;4,Z16&lt;=6),"4 to 6",AND(Z16&gt;6,Z16&lt;=8),"6 to 8",AND(Z16&gt;8,Z16&lt;=10),"8 to 10",AND(Z16&gt;10,Z16&lt;=15),"10 to 15",AND(Z16&gt;15,Z16&lt;=20),"15 to 20",AND(Z16&gt;20,Z16&lt;=25),"20 to 25",AND(Z16&gt;25,Z16&lt;=30),"25 to 30",AND(Z16&gt;30,Z16&lt;=40),"30 to 40",AND(Z16&gt;40,Z16&lt;=50),"40 to 50",Z16&gt;50,"50+")</f>
        <v>6 to 8</v>
      </c>
      <c r="Z16" s="9">
        <f t="array" ref="Z16">_xlfn.IFS(AA16="oz",_xlfn.IFS(R16="oz",Q16,R16="fl oz",Q16*1.04,R16="ml",Q16*0.0338),AA16="fl oz",_xlfn.IFS(R16="oz",Q16/1.04,R16="fl oz",Q16,R16="ml",Q16*0.0338/1.04),AA16="ml",_xlfn.IFS(R16="oz",Q16/0.0338,R16="fl oz",Q16*1.04/0.0338,R16="ml",Q16))</f>
        <v>7.2</v>
      </c>
      <c r="AA16" s="9" t="str">
        <f>_xlfn.XLOOKUP($E16,'Raw Data'!$E:$E,'Raw Data'!AA:AA,"ERROR",0,1)</f>
        <v>oz</v>
      </c>
      <c r="AB16" s="5" t="s">
        <v>111</v>
      </c>
      <c r="AC16" s="5" t="s">
        <v>112</v>
      </c>
      <c r="AD16" s="5" t="s">
        <v>113</v>
      </c>
      <c r="AE16">
        <f t="shared" si="4"/>
        <v>0</v>
      </c>
      <c r="AF16">
        <f t="shared" si="6"/>
        <v>0</v>
      </c>
      <c r="AG16">
        <f t="shared" si="6"/>
        <v>0</v>
      </c>
      <c r="AH16">
        <f t="shared" si="6"/>
        <v>0</v>
      </c>
      <c r="AI16">
        <f t="shared" si="6"/>
        <v>0</v>
      </c>
      <c r="AJ16">
        <f t="shared" si="6"/>
        <v>0</v>
      </c>
      <c r="AK16">
        <f t="shared" si="6"/>
        <v>0</v>
      </c>
      <c r="AL16">
        <f t="shared" si="6"/>
        <v>0</v>
      </c>
      <c r="AM16">
        <f t="shared" si="6"/>
        <v>1</v>
      </c>
      <c r="AN16">
        <f t="shared" si="6"/>
        <v>0</v>
      </c>
      <c r="AO16">
        <f t="shared" si="6"/>
        <v>0</v>
      </c>
      <c r="AP16">
        <f t="shared" si="6"/>
        <v>0</v>
      </c>
      <c r="AQ16">
        <f t="shared" si="6"/>
        <v>0</v>
      </c>
      <c r="AR16">
        <f t="shared" si="6"/>
        <v>0</v>
      </c>
      <c r="AS16">
        <f t="shared" si="6"/>
        <v>0</v>
      </c>
      <c r="AT16">
        <f t="shared" si="6"/>
        <v>1</v>
      </c>
      <c r="AU16">
        <f t="shared" si="6"/>
        <v>0</v>
      </c>
      <c r="AV16">
        <f t="shared" si="6"/>
        <v>0</v>
      </c>
      <c r="AW16">
        <f t="shared" si="6"/>
        <v>0</v>
      </c>
      <c r="AX16">
        <f t="shared" si="6"/>
        <v>0</v>
      </c>
      <c r="AY16">
        <f t="shared" si="6"/>
        <v>0</v>
      </c>
      <c r="AZ16">
        <f t="shared" si="6"/>
        <v>0</v>
      </c>
      <c r="BA16">
        <f t="shared" si="6"/>
        <v>0</v>
      </c>
      <c r="BB16">
        <f t="shared" si="6"/>
        <v>0</v>
      </c>
      <c r="BC16">
        <f t="shared" si="6"/>
        <v>0</v>
      </c>
      <c r="BD16">
        <f t="shared" si="6"/>
        <v>0</v>
      </c>
      <c r="BE16">
        <f t="shared" si="6"/>
        <v>0</v>
      </c>
      <c r="BF16">
        <f t="shared" si="6"/>
        <v>0</v>
      </c>
      <c r="BG16">
        <f t="shared" si="6"/>
        <v>0</v>
      </c>
      <c r="BH16">
        <f t="shared" si="6"/>
        <v>0</v>
      </c>
      <c r="BI16">
        <f t="shared" si="6"/>
        <v>0</v>
      </c>
      <c r="BJ16">
        <f t="shared" si="6"/>
        <v>0</v>
      </c>
      <c r="BK16">
        <f t="shared" si="6"/>
        <v>0</v>
      </c>
      <c r="BL16">
        <f t="shared" si="6"/>
        <v>0</v>
      </c>
      <c r="BM16">
        <f t="shared" si="6"/>
        <v>0</v>
      </c>
    </row>
    <row r="17" spans="1:65">
      <c r="A17" s="5" t="str">
        <f>_xlfn.XLOOKUP($E17,'Raw Data'!$E:$E,'Raw Data'!A:A,"ERROR",0,1)</f>
        <v>AE</v>
      </c>
      <c r="B17" s="5" t="str">
        <f>_xlfn.XLOOKUP($E17,'Raw Data'!$E:$E,'Raw Data'!B:B,"ERROR",0,1)</f>
        <v>Hair Mousses</v>
      </c>
      <c r="C17" s="5" t="str">
        <f>_xlfn.XLOOKUP($E17,'Raw Data'!$E:$E,'Raw Data'!C:C,"ERROR",0,1)</f>
        <v>Wella</v>
      </c>
      <c r="D17" s="5" t="str">
        <f>_xlfn.XLOOKUP($E17,'Raw Data'!$E:$E,'Raw Data'!D:D,"ERROR",0,1)</f>
        <v>www.amazon.ae/dp/B00138KV20</v>
      </c>
      <c r="E17" s="5" t="s">
        <v>114</v>
      </c>
      <c r="F17" s="9" t="str">
        <f>_xlfn.XLOOKUP($E17,'Raw Data'!$E:$E,'Raw Data'!F:F,"ERROR",0,1)</f>
        <v>WELLAFLEX FLEXIBLE EXTRA STRONG HOLD  MOUSSE</v>
      </c>
      <c r="G17" s="10">
        <f>_xlfn.XLOOKUP($E17,'Raw Data'!$E:$E,'Raw Data'!G:G,"ERROR",0,1)</f>
        <v>596</v>
      </c>
      <c r="H17" s="9">
        <f>_xlfn.XLOOKUP($E17,'Raw Data'!$E:$E,'Raw Data'!H:H,"ERROR",0,1)</f>
        <v>13971.21</v>
      </c>
      <c r="I17" s="9">
        <f>_xlfn.XLOOKUP($E17,'Raw Data'!$E:$E,'Raw Data'!I:I,"ERROR",0,1)</f>
        <v>0.0187049508453169</v>
      </c>
      <c r="J17" s="9" t="str">
        <f>_xlfn.XLOOKUP($E17,'Raw Data'!$E:$E,'Raw Data'!J:J,"ERROR",0,1)</f>
        <v>Yes</v>
      </c>
      <c r="K17" s="14" t="str">
        <f t="array" ref="K17">_xlfn.IFS(AND(L17&gt;0,L17&lt;=5),"0 to 5",AND(L17&gt;5,L17&lt;=10),"5 to 10",AND(L17&gt;10,L17&lt;=15),"10 to 15",AND(L17&gt;15,L17&lt;=20),"15 to 20",AND(L17&gt;20,L17&lt;=30),"20 to 30",AND(L17&gt;30,L17&lt;=40),"30 to 40",AND(L17&gt;40,L17&lt;=50),"40 to 50",AND(L17&gt;50,L17&lt;=75),"50 to 75",AND(L17&gt;75,L17&lt;=100),"75 to 100",AND(L17&gt;100,L17&lt;=150),"100 to 150",AND(L17&gt;150,L17&lt;=200),"150 to 200",AND(L17&gt;200,L17&lt;=250),"200 to 250",AND(L17&gt;250,L17&lt;=300),"250 to 300",AND(L17&gt;300,L17&lt;=400),"300 to 400",AND(L17&gt;400,L17&lt;=500),"400 to 500",L17&gt;500,"500+")</f>
        <v>20 to 30</v>
      </c>
      <c r="L17" s="9">
        <f>_xlfn.XLOOKUP($E17,'Raw Data'!$E:$E,'Raw Data'!L:L,"ERROR",0,1)</f>
        <v>23.48</v>
      </c>
      <c r="M17" s="14" t="str">
        <f t="array" ref="M17">_xlfn.IFS(AND(N17&gt;0,N17&lt;=5),"0 to 5",AND(N17&gt;5,N17&lt;=10),"5 to 10",AND(N17&gt;10,N17&lt;=15),"10 to 15",AND(N17&gt;15,N17&lt;=20),"15 to 20",AND(N17&gt;20,N17&lt;=30),"20 to 30",AND(N17&gt;30,N17&lt;=40),"30 to 40",AND(N17&gt;40,N17&lt;=50),"40 to 50",AND(N17&gt;50,N17&lt;=75),"50 to 75",AND(N17&gt;75,N17&lt;=100),"75 to 100",AND(N17&gt;100,N17&lt;=150),"100 to 150",AND(N17&gt;150,N17&lt;=200),"150 to 200",AND(N17&gt;200,N17&lt;=250),"200 to 250",AND(N17&gt;250,N17&lt;=300),"250 to 300",AND(N17&gt;300,N17&lt;=400),"300 to 400",AND(N17&gt;400,N17&lt;=500),"400 to 500",N17&gt;500,"500+")</f>
        <v>20 to 30</v>
      </c>
      <c r="N17" s="9">
        <f>_xlfn.XLOOKUP($E17,'Raw Data'!$E:$E,'Raw Data'!N:N,"ERROR",0,1)</f>
        <v>23.67</v>
      </c>
      <c r="O17" s="14" t="str">
        <f t="array" ref="O17">_xlfn.IFS(P17=0,"No Discount",AND(P17&gt;0,P17&lt;=0.02),"0% to 2%",AND(P17&gt;0.02,P17&lt;=0.04),"2% to 4%",AND(P17&gt;0.04,P17&lt;=0.06),"4% to 6%",AND(P17&gt;0.06,P17&lt;=0.08),"6% to 8%",AND(P17&gt;0.08,P17&lt;=0.1),"8% to 10%",AND(P17&gt;0.1,P17&lt;=0.15),"10% to 15%",AND(P17&gt;0.15,P17&lt;=0.2),"15% to 20%",AND(P17&gt;0.2,P17&lt;=0.25),"20% to 25%",AND(P17&gt;0.25,P17&lt;=0.3),"25% to 30%",AND(P17&gt;0.3,P17&lt;=0.4),"30% to 40%",AND(P17&gt;0.4,P17&lt;=0.5),"40% to 50%",AND(P17&gt;0.5,P17&lt;=0.75),"50% to 75%",AND(P17&gt;0.75,P17&lt;=1),"75% to 100%")</f>
        <v>0% to 2%</v>
      </c>
      <c r="P17" s="10">
        <f>_xlfn.XLOOKUP($E17,'Raw Data'!$E:$E,'Raw Data'!P:P,"ERROR",0,1)</f>
        <v>0.00802703844528945</v>
      </c>
      <c r="Q17" s="9">
        <v>200</v>
      </c>
      <c r="R17" s="9" t="s">
        <v>115</v>
      </c>
      <c r="S17" s="5" t="str">
        <f t="array" ref="S17">_xlfn.IFS(AND(T17&gt;0,T17&lt;=0.05),"0 to 0.05",AND(T17&gt;0.05,T17&lt;=0.1),"0.05 to 0.1",AND(T17&gt;0.1,T17&lt;=0.2),"0.1 to 0.2",AND(T17&gt;0.2,T17&lt;=0.3),"0.2 to 0.3",AND(T17&gt;0.3,T17&lt;=0.4),"0.3 to 0.4",AND(T17&gt;0.4,T17&lt;=0.5),"0.4 to 0.5",AND(T17&gt;0.5,T17&lt;=0.75),"0.5 to 0.75",AND(T17&gt;0.75,T17&lt;=1),"0.75 to 1",AND(T17&gt;1,T17&lt;=2),"1 to 2",AND(T17&gt;2,T17&lt;=3),"2 to 3",AND(T17&gt;3,T17&lt;=4),"3 to 4",AND(T17&gt;4,T17&lt;=5),"4 to 5",AND(T17&gt;5,T17&lt;=10),"5 to 10",T17&gt;10,"10+")</f>
        <v>0.1 to 0.2</v>
      </c>
      <c r="T17" s="10">
        <f t="shared" si="1"/>
        <v>0.117462725095201</v>
      </c>
      <c r="U17" s="15" t="str">
        <f t="array" ref="U17">_xlfn.IFS(AND(V17&gt;0,V17&lt;=0.05),"0 to 0.05",AND(V17&gt;0.05,V17&lt;=0.1),"0.05 to 0.1",AND(V17&gt;0.1,V17&lt;=0.2),"0.1 to 0.2",AND(V17&gt;0.2,V17&lt;=0.3),"0.2 to 0.3",AND(V17&gt;0.3,V17&lt;=0.4),"0.3 to 0.4",AND(V17&gt;0.4,V17&lt;=0.5),"0.4 to 0.5",AND(V17&gt;0.5,V17&lt;=0.75),"0.5 to 0.75",AND(V17&gt;0.75,V17&lt;=1),"0.75 to 1",AND(V17&gt;1,V17&lt;=2),"1 to 2",AND(V17&gt;2,V17&lt;=3),"2 to 3",AND(V17&gt;3,V17&lt;=4),"3 to 4",AND(V17&gt;4,V17&lt;=5),"4 to 5",AND(V17&gt;5,V17&lt;=10),"5 to 10",V17&gt;10,"10+")</f>
        <v>0 to 0.05</v>
      </c>
      <c r="V17" s="10">
        <f t="shared" si="2"/>
        <v>0.0319715728198858</v>
      </c>
      <c r="W17" s="15" t="str">
        <f t="array" ref="W17">_xlfn.IFS(AND(X17&gt;0,X17&lt;=0.05),"0 to 0.05",AND(X17&gt;0.05,X17&lt;=0.1),"0.05 to 0.1",AND(X17&gt;0.1,X17&lt;=0.2),"0.1 to 0.2",AND(X17&gt;0.2,X17&lt;=0.3),"0.2 to 0.3",AND(X17&gt;0.3,X17&lt;=0.4),"0.3 to 0.4",AND(X17&gt;0.4,X17&lt;=0.5),"0.4 to 0.5",AND(X17&gt;0.5,X17&lt;=0.75),"0.5 to 0.75",AND(X17&gt;0.75,X17&lt;=1),"0.75 to 1",AND(X17&gt;1,X17&lt;=2),"1 to 2",AND(X17&gt;2,X17&lt;=3),"2 to 3",AND(X17&gt;3,X17&lt;=4),"3 to 4",AND(X17&gt;4,X17&lt;=5),"4 to 5",AND(X17&gt;5,X17&lt;=10),"5 to 10",X17&gt;10,"10+")</f>
        <v>0 to 0.05</v>
      </c>
      <c r="X17" s="16">
        <f t="shared" si="3"/>
        <v>0.0317149357757042</v>
      </c>
      <c r="Y17" s="5" t="str">
        <f t="array" ref="Y17">_xlfn.IFS(AND(Z17&gt;0,Z17&lt;=1),"0 to 1",AND(Z17&gt;1,Z17&lt;=2),"1 to 2",AND(Z17&gt;2,Z17&lt;=4),"2 to 4",AND(Z17&gt;4,Z17&lt;=6),"4 to 6",AND(Z17&gt;6,Z17&lt;=8),"6 to 8",AND(Z17&gt;8,Z17&lt;=10),"8 to 10",AND(Z17&gt;10,Z17&lt;=15),"10 to 15",AND(Z17&gt;15,Z17&lt;=20),"15 to 20",AND(Z17&gt;20,Z17&lt;=25),"20 to 25",AND(Z17&gt;25,Z17&lt;=30),"25 to 30",AND(Z17&gt;30,Z17&lt;=40),"30 to 40",AND(Z17&gt;40,Z17&lt;=50),"40 to 50",Z17&gt;50,"50+")</f>
        <v>6 to 8</v>
      </c>
      <c r="Z17" s="9">
        <f t="array" ref="Z17">_xlfn.IFS(AA17="oz",_xlfn.IFS(R17="oz",Q17,R17="fl oz",Q17*1.04,R17="ml",Q17*0.0338),AA17="fl oz",_xlfn.IFS(R17="oz",Q17/1.04,R17="fl oz",Q17,R17="ml",Q17*0.0338/1.04),AA17="ml",_xlfn.IFS(R17="oz",Q17/0.0338,R17="fl oz",Q17*1.04/0.0338,R17="ml",Q17))</f>
        <v>6.76</v>
      </c>
      <c r="AA17" s="9" t="s">
        <v>96</v>
      </c>
      <c r="AB17" s="5" t="s">
        <v>116</v>
      </c>
      <c r="AC17" s="5" t="s">
        <v>112</v>
      </c>
      <c r="AD17" s="5" t="s">
        <v>117</v>
      </c>
      <c r="AE17">
        <f t="shared" si="4"/>
        <v>0</v>
      </c>
      <c r="AF17">
        <f t="shared" si="6"/>
        <v>0</v>
      </c>
      <c r="AG17">
        <f t="shared" si="6"/>
        <v>0</v>
      </c>
      <c r="AH17">
        <f t="shared" si="6"/>
        <v>0</v>
      </c>
      <c r="AI17">
        <f t="shared" si="6"/>
        <v>0</v>
      </c>
      <c r="AJ17">
        <f t="shared" si="6"/>
        <v>0</v>
      </c>
      <c r="AK17">
        <f t="shared" si="6"/>
        <v>0</v>
      </c>
      <c r="AL17">
        <f t="shared" si="6"/>
        <v>0</v>
      </c>
      <c r="AM17">
        <f t="shared" si="6"/>
        <v>1</v>
      </c>
      <c r="AN17">
        <f t="shared" si="6"/>
        <v>0</v>
      </c>
      <c r="AO17">
        <f t="shared" si="6"/>
        <v>0</v>
      </c>
      <c r="AP17">
        <f t="shared" si="6"/>
        <v>0</v>
      </c>
      <c r="AQ17">
        <f t="shared" si="6"/>
        <v>0</v>
      </c>
      <c r="AR17">
        <f t="shared" si="6"/>
        <v>0</v>
      </c>
      <c r="AS17">
        <f t="shared" si="6"/>
        <v>0</v>
      </c>
      <c r="AT17">
        <f t="shared" si="6"/>
        <v>1</v>
      </c>
      <c r="AU17">
        <f t="shared" si="6"/>
        <v>0</v>
      </c>
      <c r="AV17">
        <f t="shared" si="6"/>
        <v>0</v>
      </c>
      <c r="AW17">
        <f t="shared" si="6"/>
        <v>0</v>
      </c>
      <c r="AX17">
        <f t="shared" si="6"/>
        <v>0</v>
      </c>
      <c r="AY17">
        <f t="shared" si="6"/>
        <v>0</v>
      </c>
      <c r="AZ17">
        <f t="shared" si="6"/>
        <v>0</v>
      </c>
      <c r="BA17">
        <f t="shared" si="6"/>
        <v>0</v>
      </c>
      <c r="BB17">
        <f t="shared" si="6"/>
        <v>0</v>
      </c>
      <c r="BC17">
        <f t="shared" si="6"/>
        <v>0</v>
      </c>
      <c r="BD17">
        <f t="shared" si="6"/>
        <v>0</v>
      </c>
      <c r="BE17">
        <f t="shared" si="6"/>
        <v>0</v>
      </c>
      <c r="BF17">
        <f t="shared" si="6"/>
        <v>0</v>
      </c>
      <c r="BG17">
        <f t="shared" si="6"/>
        <v>0</v>
      </c>
      <c r="BH17">
        <f t="shared" si="6"/>
        <v>0</v>
      </c>
      <c r="BI17">
        <f t="shared" si="6"/>
        <v>0</v>
      </c>
      <c r="BJ17">
        <f t="shared" si="6"/>
        <v>0</v>
      </c>
      <c r="BK17">
        <f t="shared" si="6"/>
        <v>0</v>
      </c>
      <c r="BL17">
        <f t="shared" si="6"/>
        <v>0</v>
      </c>
      <c r="BM17">
        <f t="shared" si="6"/>
        <v>0</v>
      </c>
    </row>
    <row r="18" spans="1:65">
      <c r="A18" s="5" t="str">
        <f>_xlfn.XLOOKUP($E18,'Raw Data'!$E:$E,'Raw Data'!A:A,"ERROR",0,1)</f>
        <v>AE</v>
      </c>
      <c r="B18" s="5" t="str">
        <f>_xlfn.XLOOKUP($E18,'Raw Data'!$E:$E,'Raw Data'!B:B,"ERROR",0,1)</f>
        <v>Hair Mousses</v>
      </c>
      <c r="C18" s="5" t="str">
        <f>_xlfn.XLOOKUP($E18,'Raw Data'!$E:$E,'Raw Data'!C:C,"ERROR",0,1)</f>
        <v>Schwarzkopf</v>
      </c>
      <c r="D18" s="5" t="str">
        <f>_xlfn.XLOOKUP($E18,'Raw Data'!$E:$E,'Raw Data'!D:D,"ERROR",0,1)</f>
        <v>www.amazon.ae/dp/B0046M0OVI</v>
      </c>
      <c r="E18" s="5" t="s">
        <v>118</v>
      </c>
      <c r="F18" s="9" t="str">
        <f>_xlfn.XLOOKUP($E18,'Raw Data'!$E:$E,'Raw Data'!F:F,"ERROR",0,1)</f>
        <v>GOT 2 B SEXY VOLUME MOUSSE 250ML</v>
      </c>
      <c r="G18" s="10">
        <f>_xlfn.XLOOKUP($E18,'Raw Data'!$E:$E,'Raw Data'!G:G,"ERROR",0,1)</f>
        <v>264</v>
      </c>
      <c r="H18" s="9">
        <f>_xlfn.XLOOKUP($E18,'Raw Data'!$E:$E,'Raw Data'!H:H,"ERROR",0,1)</f>
        <v>13760.8</v>
      </c>
      <c r="I18" s="9">
        <f>_xlfn.XLOOKUP($E18,'Raw Data'!$E:$E,'Raw Data'!I:I,"ERROR",0,1)</f>
        <v>0.0184232494960878</v>
      </c>
      <c r="J18" s="9" t="str">
        <f>_xlfn.XLOOKUP($E18,'Raw Data'!$E:$E,'Raw Data'!J:J,"ERROR",0,1)</f>
        <v>Yes</v>
      </c>
      <c r="K18" s="14" t="str">
        <f t="array" ref="K18">_xlfn.IFS(AND(L18&gt;0,L18&lt;=5),"0 to 5",AND(L18&gt;5,L18&lt;=10),"5 to 10",AND(L18&gt;10,L18&lt;=15),"10 to 15",AND(L18&gt;15,L18&lt;=20),"15 to 20",AND(L18&gt;20,L18&lt;=30),"20 to 30",AND(L18&gt;30,L18&lt;=40),"30 to 40",AND(L18&gt;40,L18&lt;=50),"40 to 50",AND(L18&gt;50,L18&lt;=75),"50 to 75",AND(L18&gt;75,L18&lt;=100),"75 to 100",AND(L18&gt;100,L18&lt;=150),"100 to 150",AND(L18&gt;150,L18&lt;=200),"150 to 200",AND(L18&gt;200,L18&lt;=250),"200 to 250",AND(L18&gt;250,L18&lt;=300),"250 to 300",AND(L18&gt;300,L18&lt;=400),"300 to 400",AND(L18&gt;400,L18&lt;=500),"400 to 500",L18&gt;500,"500+")</f>
        <v>50 to 75</v>
      </c>
      <c r="L18" s="9">
        <f>_xlfn.XLOOKUP($E18,'Raw Data'!$E:$E,'Raw Data'!L:L,"ERROR",0,1)</f>
        <v>53.42</v>
      </c>
      <c r="M18" s="14" t="str">
        <f t="array" ref="M18">_xlfn.IFS(AND(N18&gt;0,N18&lt;=5),"0 to 5",AND(N18&gt;5,N18&lt;=10),"5 to 10",AND(N18&gt;10,N18&lt;=15),"10 to 15",AND(N18&gt;15,N18&lt;=20),"15 to 20",AND(N18&gt;20,N18&lt;=30),"20 to 30",AND(N18&gt;30,N18&lt;=40),"30 to 40",AND(N18&gt;40,N18&lt;=50),"40 to 50",AND(N18&gt;50,N18&lt;=75),"50 to 75",AND(N18&gt;75,N18&lt;=100),"75 to 100",AND(N18&gt;100,N18&lt;=150),"100 to 150",AND(N18&gt;150,N18&lt;=200),"150 to 200",AND(N18&gt;200,N18&lt;=250),"200 to 250",AND(N18&gt;250,N18&lt;=300),"250 to 300",AND(N18&gt;300,N18&lt;=400),"300 to 400",AND(N18&gt;400,N18&lt;=500),"400 to 500",N18&gt;500,"500+")</f>
        <v>50 to 75</v>
      </c>
      <c r="N18" s="9">
        <f>_xlfn.XLOOKUP($E18,'Raw Data'!$E:$E,'Raw Data'!N:N,"ERROR",0,1)</f>
        <v>55.01</v>
      </c>
      <c r="O18" s="14" t="str">
        <f t="array" ref="O18">_xlfn.IFS(P18=0,"No Discount",AND(P18&gt;0,P18&lt;=0.02),"0% to 2%",AND(P18&gt;0.02,P18&lt;=0.04),"2% to 4%",AND(P18&gt;0.04,P18&lt;=0.06),"4% to 6%",AND(P18&gt;0.06,P18&lt;=0.08),"6% to 8%",AND(P18&gt;0.08,P18&lt;=0.1),"8% to 10%",AND(P18&gt;0.1,P18&lt;=0.15),"10% to 15%",AND(P18&gt;0.15,P18&lt;=0.2),"15% to 20%",AND(P18&gt;0.2,P18&lt;=0.25),"20% to 25%",AND(P18&gt;0.25,P18&lt;=0.3),"25% to 30%",AND(P18&gt;0.3,P18&lt;=0.4),"30% to 40%",AND(P18&gt;0.4,P18&lt;=0.5),"40% to 50%",AND(P18&gt;0.5,P18&lt;=0.75),"50% to 75%",AND(P18&gt;0.75,P18&lt;=1),"75% to 100%")</f>
        <v>2% to 4%</v>
      </c>
      <c r="P18" s="10">
        <f>_xlfn.XLOOKUP($E18,'Raw Data'!$E:$E,'Raw Data'!P:P,"ERROR",0,1)</f>
        <v>0.0289038356662424</v>
      </c>
      <c r="Q18" s="9">
        <f>_xlfn.XLOOKUP($E18,'Raw Data'!$E:$E,'Raw Data'!Q:Q,"ERROR",0,1)</f>
        <v>250</v>
      </c>
      <c r="R18" s="9" t="str">
        <f>_xlfn.XLOOKUP($E18,'Raw Data'!$E:$E,'Raw Data'!R:R,"ERROR",0,1)</f>
        <v>ml</v>
      </c>
      <c r="S18" s="5" t="str">
        <f t="array" ref="S18">_xlfn.IFS(AND(T18&gt;0,T18&lt;=0.05),"0 to 0.05",AND(T18&gt;0.05,T18&lt;=0.1),"0.05 to 0.1",AND(T18&gt;0.1,T18&lt;=0.2),"0.1 to 0.2",AND(T18&gt;0.2,T18&lt;=0.3),"0.2 to 0.3",AND(T18&gt;0.3,T18&lt;=0.4),"0.3 to 0.4",AND(T18&gt;0.4,T18&lt;=0.5),"0.4 to 0.5",AND(T18&gt;0.5,T18&lt;=0.75),"0.5 to 0.75",AND(T18&gt;0.75,T18&lt;=1),"0.75 to 1",AND(T18&gt;1,T18&lt;=2),"1 to 2",AND(T18&gt;2,T18&lt;=3),"2 to 3",AND(T18&gt;3,T18&lt;=4),"3 to 4",AND(T18&gt;4,T18&lt;=5),"4 to 5",AND(T18&gt;5,T18&lt;=10),"5 to 10",T18&gt;10,"10+")</f>
        <v>0.2 to 0.3</v>
      </c>
      <c r="T18" s="10">
        <f t="shared" si="1"/>
        <v>0.213794166084689</v>
      </c>
      <c r="U18" s="15" t="str">
        <f t="array" ref="U18">_xlfn.IFS(AND(V18&gt;0,V18&lt;=0.05),"0 to 0.05",AND(V18&gt;0.05,V18&lt;=0.1),"0.05 to 0.1",AND(V18&gt;0.1,V18&lt;=0.2),"0.1 to 0.2",AND(V18&gt;0.2,V18&lt;=0.3),"0.2 to 0.3",AND(V18&gt;0.3,V18&lt;=0.4),"0.3 to 0.4",AND(V18&gt;0.4,V18&lt;=0.5),"0.4 to 0.5",AND(V18&gt;0.5,V18&lt;=0.75),"0.5 to 0.75",AND(V18&gt;0.75,V18&lt;=1),"0.75 to 1",AND(V18&gt;1,V18&lt;=2),"1 to 2",AND(V18&gt;2,V18&lt;=3),"2 to 3",AND(V18&gt;3,V18&lt;=4),"3 to 4",AND(V18&gt;4,V18&lt;=5),"4 to 5",AND(V18&gt;5,V18&lt;=10),"5 to 10",V18&gt;10,"10+")</f>
        <v>0.05 to 0.1</v>
      </c>
      <c r="V18" s="10">
        <f t="shared" si="2"/>
        <v>0.0594425423175976</v>
      </c>
      <c r="W18" s="15" t="str">
        <f t="array" ref="W18">_xlfn.IFS(AND(X18&gt;0,X18&lt;=0.05),"0 to 0.05",AND(X18&gt;0.05,X18&lt;=0.1),"0.05 to 0.1",AND(X18&gt;0.1,X18&lt;=0.2),"0.1 to 0.2",AND(X18&gt;0.2,X18&lt;=0.3),"0.2 to 0.3",AND(X18&gt;0.3,X18&lt;=0.4),"0.3 to 0.4",AND(X18&gt;0.4,X18&lt;=0.5),"0.4 to 0.5",AND(X18&gt;0.5,X18&lt;=0.75),"0.5 to 0.75",AND(X18&gt;0.75,X18&lt;=1),"0.75 to 1",AND(X18&gt;1,X18&lt;=2),"1 to 2",AND(X18&gt;2,X18&lt;=3),"2 to 3",AND(X18&gt;3,X18&lt;=4),"3 to 4",AND(X18&gt;4,X18&lt;=5),"4 to 5",AND(X18&gt;5,X18&lt;=10),"5 to 10",X18&gt;10,"10+")</f>
        <v>0.05 to 0.1</v>
      </c>
      <c r="X18" s="16">
        <f t="shared" si="3"/>
        <v>0.0577244248428661</v>
      </c>
      <c r="Y18" s="5" t="str">
        <f t="array" ref="Y18">_xlfn.IFS(AND(Z18&gt;0,Z18&lt;=1),"0 to 1",AND(Z18&gt;1,Z18&lt;=2),"1 to 2",AND(Z18&gt;2,Z18&lt;=4),"2 to 4",AND(Z18&gt;4,Z18&lt;=6),"4 to 6",AND(Z18&gt;6,Z18&lt;=8),"6 to 8",AND(Z18&gt;8,Z18&lt;=10),"8 to 10",AND(Z18&gt;10,Z18&lt;=15),"10 to 15",AND(Z18&gt;15,Z18&lt;=20),"15 to 20",AND(Z18&gt;20,Z18&lt;=25),"20 to 25",AND(Z18&gt;25,Z18&lt;=30),"25 to 30",AND(Z18&gt;30,Z18&lt;=40),"30 to 40",AND(Z18&gt;40,Z18&lt;=50),"40 to 50",Z18&gt;50,"50+")</f>
        <v>8 to 10</v>
      </c>
      <c r="Z18" s="9">
        <f t="array" ref="Z18">_xlfn.IFS(AA18="oz",_xlfn.IFS(R18="oz",Q18,R18="fl oz",Q18*1.04,R18="ml",Q18*0.0338),AA18="fl oz",_xlfn.IFS(R18="oz",Q18/1.04,R18="fl oz",Q18,R18="ml",Q18*0.0338/1.04),AA18="ml",_xlfn.IFS(R18="oz",Q18/0.0338,R18="fl oz",Q18*1.04/0.0338,R18="ml",Q18))</f>
        <v>8.45</v>
      </c>
      <c r="AA18" s="9" t="str">
        <f>_xlfn.XLOOKUP($E18,'Raw Data'!$E:$E,'Raw Data'!AA:AA,"ERROR",0,1)</f>
        <v>oz</v>
      </c>
      <c r="AB18" s="5" t="s">
        <v>32</v>
      </c>
      <c r="AC18" s="5" t="s">
        <v>119</v>
      </c>
      <c r="AD18" s="5" t="s">
        <v>43</v>
      </c>
      <c r="AE18">
        <f t="shared" si="4"/>
        <v>0</v>
      </c>
      <c r="AF18">
        <f t="shared" si="6"/>
        <v>0</v>
      </c>
      <c r="AG18">
        <f t="shared" si="6"/>
        <v>0</v>
      </c>
      <c r="AH18">
        <f t="shared" si="6"/>
        <v>0</v>
      </c>
      <c r="AI18">
        <f t="shared" si="6"/>
        <v>0</v>
      </c>
      <c r="AJ18">
        <f t="shared" si="6"/>
        <v>0</v>
      </c>
      <c r="AK18">
        <f t="shared" si="6"/>
        <v>0</v>
      </c>
      <c r="AL18">
        <f t="shared" si="6"/>
        <v>0</v>
      </c>
      <c r="AM18">
        <f t="shared" si="6"/>
        <v>1</v>
      </c>
      <c r="AN18">
        <f t="shared" si="6"/>
        <v>0</v>
      </c>
      <c r="AO18">
        <f t="shared" si="6"/>
        <v>0</v>
      </c>
      <c r="AP18">
        <f t="shared" si="6"/>
        <v>0</v>
      </c>
      <c r="AQ18">
        <f t="shared" si="6"/>
        <v>0</v>
      </c>
      <c r="AR18">
        <f t="shared" si="6"/>
        <v>0</v>
      </c>
      <c r="AS18">
        <f t="shared" si="6"/>
        <v>0</v>
      </c>
      <c r="AT18">
        <f t="shared" si="6"/>
        <v>0</v>
      </c>
      <c r="AU18">
        <f t="shared" si="6"/>
        <v>0</v>
      </c>
      <c r="AV18">
        <f t="shared" ref="AV18:BK73" si="7">IF(IFERROR(SEARCH(AV$2,$AC18,1),0)=0,0,1)</f>
        <v>0</v>
      </c>
      <c r="AW18">
        <f t="shared" si="7"/>
        <v>0</v>
      </c>
      <c r="AX18">
        <f t="shared" si="7"/>
        <v>0</v>
      </c>
      <c r="AY18">
        <f t="shared" si="7"/>
        <v>1</v>
      </c>
      <c r="AZ18">
        <f t="shared" si="7"/>
        <v>0</v>
      </c>
      <c r="BA18">
        <f t="shared" si="7"/>
        <v>0</v>
      </c>
      <c r="BB18">
        <f t="shared" si="7"/>
        <v>0</v>
      </c>
      <c r="BC18">
        <f t="shared" si="7"/>
        <v>0</v>
      </c>
      <c r="BD18">
        <f t="shared" si="7"/>
        <v>0</v>
      </c>
      <c r="BE18">
        <f t="shared" si="7"/>
        <v>0</v>
      </c>
      <c r="BF18">
        <f t="shared" si="7"/>
        <v>0</v>
      </c>
      <c r="BG18">
        <f t="shared" si="7"/>
        <v>0</v>
      </c>
      <c r="BH18">
        <f t="shared" si="7"/>
        <v>0</v>
      </c>
      <c r="BI18">
        <f t="shared" si="7"/>
        <v>0</v>
      </c>
      <c r="BJ18">
        <f t="shared" si="7"/>
        <v>0</v>
      </c>
      <c r="BK18">
        <f t="shared" si="7"/>
        <v>0</v>
      </c>
      <c r="BL18">
        <f t="shared" ref="BL18:BM73" si="8">IF(IFERROR(SEARCH(BL$2,$AC18,1),0)=0,0,1)</f>
        <v>0</v>
      </c>
      <c r="BM18">
        <f t="shared" si="8"/>
        <v>0</v>
      </c>
    </row>
    <row r="19" spans="1:65">
      <c r="A19" s="5" t="str">
        <f>_xlfn.XLOOKUP($E19,'Raw Data'!$E:$E,'Raw Data'!A:A,"ERROR",0,1)</f>
        <v>AE</v>
      </c>
      <c r="B19" s="5" t="str">
        <f>_xlfn.XLOOKUP($E19,'Raw Data'!$E:$E,'Raw Data'!B:B,"ERROR",0,1)</f>
        <v>Hair Mousses</v>
      </c>
      <c r="C19" s="5" t="str">
        <f>_xlfn.XLOOKUP($E19,'Raw Data'!$E:$E,'Raw Data'!C:C,"ERROR",0,1)</f>
        <v>Cake</v>
      </c>
      <c r="D19" s="5" t="str">
        <f>_xlfn.XLOOKUP($E19,'Raw Data'!$E:$E,'Raw Data'!D:D,"ERROR",0,1)</f>
        <v>www.amazon.ae/dp/B07PFY5KNL</v>
      </c>
      <c r="E19" s="5" t="s">
        <v>120</v>
      </c>
      <c r="F19" s="9" t="str">
        <f>_xlfn.XLOOKUP($E19,'Raw Data'!$E:$E,'Raw Data'!F:F,"ERROR",0,1)</f>
        <v>Cake Beauty Whipped Curl Defining &amp;  Volumizing   Mousse  â€“ Aloe Vera &amp; Vitamin E for Flexible Hold - Vegan No Heat Curls  Mousse  for Wavy &amp; Curly  Hair  - Sulfate &amp; Cruelty Free  Hair  Products For Women</v>
      </c>
      <c r="G19" s="10">
        <f>_xlfn.XLOOKUP($E19,'Raw Data'!$E:$E,'Raw Data'!G:G,"ERROR",0,1)</f>
        <v>251</v>
      </c>
      <c r="H19" s="9">
        <f>_xlfn.XLOOKUP($E19,'Raw Data'!$E:$E,'Raw Data'!H:H,"ERROR",0,1)</f>
        <v>12751.21</v>
      </c>
      <c r="I19" s="9">
        <f>_xlfn.XLOOKUP($E19,'Raw Data'!$E:$E,'Raw Data'!I:I,"ERROR",0,1)</f>
        <v>0.0170715890941668</v>
      </c>
      <c r="J19" s="9" t="str">
        <f>_xlfn.XLOOKUP($E19,'Raw Data'!$E:$E,'Raw Data'!J:J,"ERROR",0,1)</f>
        <v>Yes</v>
      </c>
      <c r="K19" s="14" t="str">
        <f t="array" ref="K19">_xlfn.IFS(AND(L19&gt;0,L19&lt;=5),"0 to 5",AND(L19&gt;5,L19&lt;=10),"5 to 10",AND(L19&gt;10,L19&lt;=15),"10 to 15",AND(L19&gt;15,L19&lt;=20),"15 to 20",AND(L19&gt;20,L19&lt;=30),"20 to 30",AND(L19&gt;30,L19&lt;=40),"30 to 40",AND(L19&gt;40,L19&lt;=50),"40 to 50",AND(L19&gt;50,L19&lt;=75),"50 to 75",AND(L19&gt;75,L19&lt;=100),"75 to 100",AND(L19&gt;100,L19&lt;=150),"100 to 150",AND(L19&gt;150,L19&lt;=200),"150 to 200",AND(L19&gt;200,L19&lt;=250),"200 to 250",AND(L19&gt;250,L19&lt;=300),"250 to 300",AND(L19&gt;300,L19&lt;=400),"300 to 400",AND(L19&gt;400,L19&lt;=500),"400 to 500",L19&gt;500,"500+")</f>
        <v>50 to 75</v>
      </c>
      <c r="L19" s="9">
        <f>_xlfn.XLOOKUP($E19,'Raw Data'!$E:$E,'Raw Data'!L:L,"ERROR",0,1)</f>
        <v>50.9</v>
      </c>
      <c r="M19" s="14" t="str">
        <f t="array" ref="M19">_xlfn.IFS(AND(N19&gt;0,N19&lt;=5),"0 to 5",AND(N19&gt;5,N19&lt;=10),"5 to 10",AND(N19&gt;10,N19&lt;=15),"10 to 15",AND(N19&gt;15,N19&lt;=20),"15 to 20",AND(N19&gt;20,N19&lt;=30),"20 to 30",AND(N19&gt;30,N19&lt;=40),"30 to 40",AND(N19&gt;40,N19&lt;=50),"40 to 50",AND(N19&gt;50,N19&lt;=75),"50 to 75",AND(N19&gt;75,N19&lt;=100),"75 to 100",AND(N19&gt;100,N19&lt;=150),"100 to 150",AND(N19&gt;150,N19&lt;=200),"150 to 200",AND(N19&gt;200,N19&lt;=250),"200 to 250",AND(N19&gt;250,N19&lt;=300),"250 to 300",AND(N19&gt;300,N19&lt;=400),"300 to 400",AND(N19&gt;400,N19&lt;=500),"400 to 500",N19&gt;500,"500+")</f>
        <v>50 to 75</v>
      </c>
      <c r="N19" s="9">
        <f>_xlfn.XLOOKUP($E19,'Raw Data'!$E:$E,'Raw Data'!N:N,"ERROR",0,1)</f>
        <v>51.34</v>
      </c>
      <c r="O19" s="14" t="str">
        <f t="array" ref="O19">_xlfn.IFS(P19=0,"No Discount",AND(P19&gt;0,P19&lt;=0.02),"0% to 2%",AND(P19&gt;0.02,P19&lt;=0.04),"2% to 4%",AND(P19&gt;0.04,P19&lt;=0.06),"4% to 6%",AND(P19&gt;0.06,P19&lt;=0.08),"6% to 8%",AND(P19&gt;0.08,P19&lt;=0.1),"8% to 10%",AND(P19&gt;0.1,P19&lt;=0.15),"10% to 15%",AND(P19&gt;0.15,P19&lt;=0.2),"15% to 20%",AND(P19&gt;0.2,P19&lt;=0.25),"20% to 25%",AND(P19&gt;0.25,P19&lt;=0.3),"25% to 30%",AND(P19&gt;0.3,P19&lt;=0.4),"30% to 40%",AND(P19&gt;0.4,P19&lt;=0.5),"40% to 50%",AND(P19&gt;0.5,P19&lt;=0.75),"50% to 75%",AND(P19&gt;0.75,P19&lt;=1),"75% to 100%")</f>
        <v>0% to 2%</v>
      </c>
      <c r="P19" s="10">
        <f>_xlfn.XLOOKUP($E19,'Raw Data'!$E:$E,'Raw Data'!P:P,"ERROR",0,1)</f>
        <v>0.00857031554343601</v>
      </c>
      <c r="Q19" s="9">
        <v>250</v>
      </c>
      <c r="R19" s="9" t="s">
        <v>115</v>
      </c>
      <c r="S19" s="5" t="str">
        <f t="array" ref="S19">_xlfn.IFS(AND(T19&gt;0,T19&lt;=0.05),"0 to 0.05",AND(T19&gt;0.05,T19&lt;=0.1),"0.05 to 0.1",AND(T19&gt;0.1,T19&lt;=0.2),"0.1 to 0.2",AND(T19&gt;0.2,T19&lt;=0.3),"0.2 to 0.3",AND(T19&gt;0.3,T19&lt;=0.4),"0.3 to 0.4",AND(T19&gt;0.4,T19&lt;=0.5),"0.4 to 0.5",AND(T19&gt;0.5,T19&lt;=0.75),"0.5 to 0.75",AND(T19&gt;0.75,T19&lt;=1),"0.75 to 1",AND(T19&gt;1,T19&lt;=2),"1 to 2",AND(T19&gt;2,T19&lt;=3),"2 to 3",AND(T19&gt;3,T19&lt;=4),"3 to 4",AND(T19&gt;4,T19&lt;=5),"4 to 5",AND(T19&gt;5,T19&lt;=10),"5 to 10",T19&gt;10,"10+")</f>
        <v>0.2 to 0.3</v>
      </c>
      <c r="T19" s="10">
        <f t="shared" si="1"/>
        <v>0.203708780488781</v>
      </c>
      <c r="U19" s="15" t="str">
        <f t="array" ref="U19">_xlfn.IFS(AND(V19&gt;0,V19&lt;=0.05),"0 to 0.05",AND(V19&gt;0.05,V19&lt;=0.1),"0.05 to 0.1",AND(V19&gt;0.1,V19&lt;=0.2),"0.1 to 0.2",AND(V19&gt;0.2,V19&lt;=0.3),"0.2 to 0.3",AND(V19&gt;0.3,V19&lt;=0.4),"0.3 to 0.4",AND(V19&gt;0.4,V19&lt;=0.5),"0.4 to 0.5",AND(V19&gt;0.5,V19&lt;=0.75),"0.5 to 0.75",AND(V19&gt;0.75,V19&lt;=1),"0.75 to 1",AND(V19&gt;1,V19&lt;=2),"1 to 2",AND(V19&gt;2,V19&lt;=3),"2 to 3",AND(V19&gt;3,V19&lt;=4),"3 to 4",AND(V19&gt;4,V19&lt;=5),"4 to 5",AND(V19&gt;5,V19&lt;=10),"5 to 10",V19&gt;10,"10+")</f>
        <v>0.05 to 0.1</v>
      </c>
      <c r="V19" s="10">
        <f t="shared" si="2"/>
        <v>0.0554768246243494</v>
      </c>
      <c r="W19" s="15" t="str">
        <f t="array" ref="W19">_xlfn.IFS(AND(X19&gt;0,X19&lt;=0.05),"0 to 0.05",AND(X19&gt;0.05,X19&lt;=0.1),"0.05 to 0.1",AND(X19&gt;0.1,X19&lt;=0.2),"0.1 to 0.2",AND(X19&gt;0.2,X19&lt;=0.3),"0.2 to 0.3",AND(X19&gt;0.3,X19&lt;=0.4),"0.3 to 0.4",AND(X19&gt;0.4,X19&lt;=0.5),"0.4 to 0.5",AND(X19&gt;0.5,X19&lt;=0.75),"0.5 to 0.75",AND(X19&gt;0.75,X19&lt;=1),"0.75 to 1",AND(X19&gt;1,X19&lt;=2),"1 to 2",AND(X19&gt;2,X19&lt;=3),"2 to 3",AND(X19&gt;3,X19&lt;=4),"3 to 4",AND(X19&gt;4,X19&lt;=5),"4 to 5",AND(X19&gt;5,X19&lt;=10),"5 to 10",X19&gt;10,"10+")</f>
        <v>0.05 to 0.1</v>
      </c>
      <c r="X19" s="16">
        <f t="shared" si="3"/>
        <v>0.0550013707319709</v>
      </c>
      <c r="Y19" s="5" t="str">
        <f t="array" ref="Y19">_xlfn.IFS(AND(Z19&gt;0,Z19&lt;=1),"0 to 1",AND(Z19&gt;1,Z19&lt;=2),"1 to 2",AND(Z19&gt;2,Z19&lt;=4),"2 to 4",AND(Z19&gt;4,Z19&lt;=6),"4 to 6",AND(Z19&gt;6,Z19&lt;=8),"6 to 8",AND(Z19&gt;8,Z19&lt;=10),"8 to 10",AND(Z19&gt;10,Z19&lt;=15),"10 to 15",AND(Z19&gt;15,Z19&lt;=20),"15 to 20",AND(Z19&gt;20,Z19&lt;=25),"20 to 25",AND(Z19&gt;25,Z19&lt;=30),"25 to 30",AND(Z19&gt;30,Z19&lt;=40),"30 to 40",AND(Z19&gt;40,Z19&lt;=50),"40 to 50",Z19&gt;50,"50+")</f>
        <v>8 to 10</v>
      </c>
      <c r="Z19" s="9">
        <f t="array" ref="Z19">_xlfn.IFS(AA19="oz",_xlfn.IFS(R19="oz",Q19,R19="fl oz",Q19*1.04,R19="ml",Q19*0.0338),AA19="fl oz",_xlfn.IFS(R19="oz",Q19/1.04,R19="fl oz",Q19,R19="ml",Q19*0.0338/1.04),AA19="ml",_xlfn.IFS(R19="oz",Q19/0.0338,R19="fl oz",Q19*1.04/0.0338,R19="ml",Q19))</f>
        <v>8.45</v>
      </c>
      <c r="AA19" s="9" t="s">
        <v>96</v>
      </c>
      <c r="AB19" s="5" t="s">
        <v>121</v>
      </c>
      <c r="AC19" s="5" t="s">
        <v>122</v>
      </c>
      <c r="AD19" s="5" t="s">
        <v>123</v>
      </c>
      <c r="AE19">
        <f t="shared" si="4"/>
        <v>0</v>
      </c>
      <c r="AF19">
        <f t="shared" si="4"/>
        <v>0</v>
      </c>
      <c r="AG19">
        <f t="shared" si="4"/>
        <v>0</v>
      </c>
      <c r="AH19">
        <f t="shared" si="4"/>
        <v>1</v>
      </c>
      <c r="AI19">
        <f t="shared" si="4"/>
        <v>0</v>
      </c>
      <c r="AJ19">
        <f t="shared" si="4"/>
        <v>0</v>
      </c>
      <c r="AK19">
        <f t="shared" si="4"/>
        <v>0</v>
      </c>
      <c r="AL19">
        <f t="shared" si="4"/>
        <v>0</v>
      </c>
      <c r="AM19">
        <f t="shared" si="4"/>
        <v>0</v>
      </c>
      <c r="AN19">
        <f t="shared" si="4"/>
        <v>0</v>
      </c>
      <c r="AO19">
        <f t="shared" si="4"/>
        <v>0</v>
      </c>
      <c r="AP19">
        <f t="shared" si="4"/>
        <v>0</v>
      </c>
      <c r="AQ19">
        <f t="shared" si="4"/>
        <v>0</v>
      </c>
      <c r="AR19">
        <f t="shared" si="4"/>
        <v>0</v>
      </c>
      <c r="AS19">
        <f t="shared" si="4"/>
        <v>0</v>
      </c>
      <c r="AT19">
        <f t="shared" si="4"/>
        <v>1</v>
      </c>
      <c r="AU19">
        <f t="shared" ref="AU19:BJ73" si="9">IF(IFERROR(SEARCH(AU$2,$AC19,1),0)=0,0,1)</f>
        <v>1</v>
      </c>
      <c r="AV19">
        <f t="shared" si="9"/>
        <v>0</v>
      </c>
      <c r="AW19">
        <f t="shared" si="9"/>
        <v>0</v>
      </c>
      <c r="AX19">
        <f t="shared" si="9"/>
        <v>0</v>
      </c>
      <c r="AY19">
        <f t="shared" si="9"/>
        <v>1</v>
      </c>
      <c r="AZ19">
        <f t="shared" si="9"/>
        <v>0</v>
      </c>
      <c r="BA19">
        <f t="shared" si="9"/>
        <v>0</v>
      </c>
      <c r="BB19">
        <f t="shared" si="9"/>
        <v>0</v>
      </c>
      <c r="BC19">
        <f t="shared" si="9"/>
        <v>0</v>
      </c>
      <c r="BD19">
        <f t="shared" si="9"/>
        <v>0</v>
      </c>
      <c r="BE19">
        <f t="shared" si="9"/>
        <v>0</v>
      </c>
      <c r="BF19">
        <f t="shared" si="9"/>
        <v>0</v>
      </c>
      <c r="BG19">
        <f t="shared" si="9"/>
        <v>1</v>
      </c>
      <c r="BH19">
        <f t="shared" si="9"/>
        <v>0</v>
      </c>
      <c r="BI19">
        <f t="shared" si="9"/>
        <v>0</v>
      </c>
      <c r="BJ19">
        <f t="shared" si="9"/>
        <v>1</v>
      </c>
      <c r="BK19">
        <f t="shared" si="7"/>
        <v>0</v>
      </c>
      <c r="BL19">
        <f t="shared" si="8"/>
        <v>0</v>
      </c>
      <c r="BM19">
        <f t="shared" si="8"/>
        <v>0</v>
      </c>
    </row>
    <row r="20" spans="1:65">
      <c r="A20" s="5" t="str">
        <f>_xlfn.XLOOKUP($E20,'Raw Data'!$E:$E,'Raw Data'!A:A,"ERROR",0,1)</f>
        <v>AE</v>
      </c>
      <c r="B20" s="5" t="str">
        <f>_xlfn.XLOOKUP($E20,'Raw Data'!$E:$E,'Raw Data'!B:B,"ERROR",0,1)</f>
        <v>Hair Mousses</v>
      </c>
      <c r="C20" s="5" t="str">
        <f>_xlfn.XLOOKUP($E20,'Raw Data'!$E:$E,'Raw Data'!C:C,"ERROR",0,1)</f>
        <v>pilot</v>
      </c>
      <c r="D20" s="5" t="str">
        <f>_xlfn.XLOOKUP($E20,'Raw Data'!$E:$E,'Raw Data'!D:D,"ERROR",0,1)</f>
        <v>www.amazon.ae/dp/B0BCZBNKNY</v>
      </c>
      <c r="E20" s="5" t="s">
        <v>124</v>
      </c>
      <c r="F20" s="9" t="str">
        <f>_xlfn.XLOOKUP($E20,'Raw Data'!$E:$E,'Raw Data'!F:F,"ERROR",0,1)</f>
        <v>HD Life Mousse Volume &amp; Shine 300 ml Creamy mousse, Vegan formula, Extra shine, Volume, Frizz control Mousse - Made in Italy HD Life Mousse Volume &amp; Shine 300 ml Creamy mousse, Vegan formula, Extra shine, Volume, Frizz control Mousse - Made in Italy</v>
      </c>
      <c r="G20" s="10">
        <f>_xlfn.XLOOKUP($E20,'Raw Data'!$E:$E,'Raw Data'!G:G,"ERROR",0,1)</f>
        <v>237</v>
      </c>
      <c r="H20" s="9">
        <f>_xlfn.XLOOKUP($E20,'Raw Data'!$E:$E,'Raw Data'!H:H,"ERROR",0,1)</f>
        <v>12173.82</v>
      </c>
      <c r="I20" s="9">
        <f>_xlfn.XLOOKUP($E20,'Raw Data'!$E:$E,'Raw Data'!I:I,"ERROR",0,1)</f>
        <v>0.0162985671749073</v>
      </c>
      <c r="J20" s="9" t="str">
        <f>_xlfn.XLOOKUP($E20,'Raw Data'!$E:$E,'Raw Data'!J:J,"ERROR",0,1)</f>
        <v>Yes</v>
      </c>
      <c r="K20" s="14" t="str">
        <f t="array" ref="K20">_xlfn.IFS(AND(L20&gt;0,L20&lt;=5),"0 to 5",AND(L20&gt;5,L20&lt;=10),"5 to 10",AND(L20&gt;10,L20&lt;=15),"10 to 15",AND(L20&gt;15,L20&lt;=20),"15 to 20",AND(L20&gt;20,L20&lt;=30),"20 to 30",AND(L20&gt;30,L20&lt;=40),"30 to 40",AND(L20&gt;40,L20&lt;=50),"40 to 50",AND(L20&gt;50,L20&lt;=75),"50 to 75",AND(L20&gt;75,L20&lt;=100),"75 to 100",AND(L20&gt;100,L20&lt;=150),"100 to 150",AND(L20&gt;150,L20&lt;=200),"150 to 200",AND(L20&gt;200,L20&lt;=250),"200 to 250",AND(L20&gt;250,L20&lt;=300),"250 to 300",AND(L20&gt;300,L20&lt;=400),"300 to 400",AND(L20&gt;400,L20&lt;=500),"400 to 500",L20&gt;500,"500+")</f>
        <v>50 to 75</v>
      </c>
      <c r="L20" s="9">
        <f>_xlfn.XLOOKUP($E20,'Raw Data'!$E:$E,'Raw Data'!L:L,"ERROR",0,1)</f>
        <v>50.48</v>
      </c>
      <c r="M20" s="14" t="str">
        <f t="array" ref="M20">_xlfn.IFS(AND(N20&gt;0,N20&lt;=5),"0 to 5",AND(N20&gt;5,N20&lt;=10),"5 to 10",AND(N20&gt;10,N20&lt;=15),"10 to 15",AND(N20&gt;15,N20&lt;=20),"15 to 20",AND(N20&gt;20,N20&lt;=30),"20 to 30",AND(N20&gt;30,N20&lt;=40),"30 to 40",AND(N20&gt;40,N20&lt;=50),"40 to 50",AND(N20&gt;50,N20&lt;=75),"50 to 75",AND(N20&gt;75,N20&lt;=100),"75 to 100",AND(N20&gt;100,N20&lt;=150),"100 to 150",AND(N20&gt;150,N20&lt;=200),"150 to 200",AND(N20&gt;200,N20&lt;=250),"200 to 250",AND(N20&gt;250,N20&lt;=300),"250 to 300",AND(N20&gt;300,N20&lt;=400),"300 to 400",AND(N20&gt;400,N20&lt;=500),"400 to 500",N20&gt;500,"500+")</f>
        <v>50 to 75</v>
      </c>
      <c r="N20" s="9">
        <f>_xlfn.XLOOKUP($E20,'Raw Data'!$E:$E,'Raw Data'!N:N,"ERROR",0,1)</f>
        <v>53.43</v>
      </c>
      <c r="O20" s="14" t="str">
        <f t="array" ref="O20">_xlfn.IFS(P20=0,"No Discount",AND(P20&gt;0,P20&lt;=0.02),"0% to 2%",AND(P20&gt;0.02,P20&lt;=0.04),"2% to 4%",AND(P20&gt;0.04,P20&lt;=0.06),"4% to 6%",AND(P20&gt;0.06,P20&lt;=0.08),"6% to 8%",AND(P20&gt;0.08,P20&lt;=0.1),"8% to 10%",AND(P20&gt;0.1,P20&lt;=0.15),"10% to 15%",AND(P20&gt;0.15,P20&lt;=0.2),"15% to 20%",AND(P20&gt;0.2,P20&lt;=0.25),"20% to 25%",AND(P20&gt;0.25,P20&lt;=0.3),"25% to 30%",AND(P20&gt;0.3,P20&lt;=0.4),"30% to 40%",AND(P20&gt;0.4,P20&lt;=0.5),"40% to 50%",AND(P20&gt;0.5,P20&lt;=0.75),"50% to 75%",AND(P20&gt;0.75,P20&lt;=1),"75% to 100%")</f>
        <v>4% to 6%</v>
      </c>
      <c r="P20" s="10">
        <f>_xlfn.XLOOKUP($E20,'Raw Data'!$E:$E,'Raw Data'!P:P,"ERROR",0,1)</f>
        <v>0.0552124274752013</v>
      </c>
      <c r="Q20" s="9">
        <f>_xlfn.XLOOKUP($E20,'Raw Data'!$E:$E,'Raw Data'!Q:Q,"ERROR",0,1)</f>
        <v>300</v>
      </c>
      <c r="R20" s="9" t="str">
        <f>_xlfn.XLOOKUP($E20,'Raw Data'!$E:$E,'Raw Data'!R:R,"ERROR",0,1)</f>
        <v>ml</v>
      </c>
      <c r="S20" s="5" t="str">
        <f t="array" ref="S20">_xlfn.IFS(AND(T20&gt;0,T20&lt;=0.05),"0 to 0.05",AND(T20&gt;0.05,T20&lt;=0.1),"0.05 to 0.1",AND(T20&gt;0.1,T20&lt;=0.2),"0.1 to 0.2",AND(T20&gt;0.2,T20&lt;=0.3),"0.2 to 0.3",AND(T20&gt;0.3,T20&lt;=0.4),"0.3 to 0.4",AND(T20&gt;0.4,T20&lt;=0.5),"0.4 to 0.5",AND(T20&gt;0.5,T20&lt;=0.75),"0.5 to 0.75",AND(T20&gt;0.75,T20&lt;=1),"0.75 to 1",AND(T20&gt;1,T20&lt;=2),"1 to 2",AND(T20&gt;2,T20&lt;=3),"2 to 3",AND(T20&gt;3,T20&lt;=4),"3 to 4",AND(T20&gt;4,T20&lt;=5),"4 to 5",AND(T20&gt;5,T20&lt;=10),"5 to 10",T20&gt;10,"10+")</f>
        <v>0.1 to 0.2</v>
      </c>
      <c r="T20" s="10">
        <f t="shared" si="1"/>
        <v>0.168356569074552</v>
      </c>
      <c r="U20" s="15" t="str">
        <f t="array" ref="U20">_xlfn.IFS(AND(V20&gt;0,V20&lt;=0.05),"0 to 0.05",AND(V20&gt;0.05,V20&lt;=0.1),"0.05 to 0.1",AND(V20&gt;0.1,V20&lt;=0.2),"0.1 to 0.2",AND(V20&gt;0.2,V20&lt;=0.3),"0.2 to 0.3",AND(V20&gt;0.3,V20&lt;=0.4),"0.3 to 0.4",AND(V20&gt;0.4,V20&lt;=0.5),"0.4 to 0.5",AND(V20&gt;0.5,V20&lt;=0.75),"0.5 to 0.75",AND(V20&gt;0.75,V20&lt;=1),"0.75 to 1",AND(V20&gt;1,V20&lt;=2),"1 to 2",AND(V20&gt;2,V20&lt;=3),"2 to 3",AND(V20&gt;3,V20&lt;=4),"3 to 4",AND(V20&gt;4,V20&lt;=5),"4 to 5",AND(V20&gt;5,V20&lt;=10),"5 to 10",V20&gt;10,"10+")</f>
        <v>0 to 0.05</v>
      </c>
      <c r="V20" s="10">
        <f t="shared" si="2"/>
        <v>0.0481126921776229</v>
      </c>
      <c r="W20" s="15" t="str">
        <f t="array" ref="W20">_xlfn.IFS(AND(X20&gt;0,X20&lt;=0.05),"0 to 0.05",AND(X20&gt;0.05,X20&lt;=0.1),"0.05 to 0.1",AND(X20&gt;0.1,X20&lt;=0.2),"0.1 to 0.2",AND(X20&gt;0.2,X20&lt;=0.3),"0.2 to 0.3",AND(X20&gt;0.3,X20&lt;=0.4),"0.3 to 0.4",AND(X20&gt;0.4,X20&lt;=0.5),"0.4 to 0.5",AND(X20&gt;0.5,X20&lt;=0.75),"0.5 to 0.75",AND(X20&gt;0.75,X20&lt;=1),"0.75 to 1",AND(X20&gt;1,X20&lt;=2),"1 to 2",AND(X20&gt;2,X20&lt;=3),"2 to 3",AND(X20&gt;3,X20&lt;=4),"3 to 4",AND(X20&gt;4,X20&lt;=5),"4 to 5",AND(X20&gt;5,X20&lt;=10),"5 to 10",X20&gt;10,"10+")</f>
        <v>0 to 0.05</v>
      </c>
      <c r="X20" s="16">
        <f t="shared" si="3"/>
        <v>0.0454562736501292</v>
      </c>
      <c r="Y20" s="5" t="str">
        <f t="array" ref="Y20">_xlfn.IFS(AND(Z20&gt;0,Z20&lt;=1),"0 to 1",AND(Z20&gt;1,Z20&lt;=2),"1 to 2",AND(Z20&gt;2,Z20&lt;=4),"2 to 4",AND(Z20&gt;4,Z20&lt;=6),"4 to 6",AND(Z20&gt;6,Z20&lt;=8),"6 to 8",AND(Z20&gt;8,Z20&lt;=10),"8 to 10",AND(Z20&gt;10,Z20&lt;=15),"10 to 15",AND(Z20&gt;15,Z20&lt;=20),"15 to 20",AND(Z20&gt;20,Z20&lt;=25),"20 to 25",AND(Z20&gt;25,Z20&lt;=30),"25 to 30",AND(Z20&gt;30,Z20&lt;=40),"30 to 40",AND(Z20&gt;40,Z20&lt;=50),"40 to 50",Z20&gt;50,"50+")</f>
        <v>10 to 15</v>
      </c>
      <c r="Z20" s="9">
        <f t="array" ref="Z20">_xlfn.IFS(AA20="oz",_xlfn.IFS(R20="oz",Q20,R20="fl oz",Q20*1.04,R20="ml",Q20*0.0338),AA20="fl oz",_xlfn.IFS(R20="oz",Q20/1.04,R20="fl oz",Q20,R20="ml",Q20*0.0338/1.04),AA20="ml",_xlfn.IFS(R20="oz",Q20/0.0338,R20="fl oz",Q20*1.04/0.0338,R20="ml",Q20))</f>
        <v>10.14</v>
      </c>
      <c r="AA20" s="9" t="str">
        <f>_xlfn.XLOOKUP($E20,'Raw Data'!$E:$E,'Raw Data'!AA:AA,"ERROR",0,1)</f>
        <v>oz</v>
      </c>
      <c r="AB20" s="5" t="s">
        <v>125</v>
      </c>
      <c r="AC20" s="5" t="s">
        <v>126</v>
      </c>
      <c r="AD20" s="5" t="s">
        <v>127</v>
      </c>
      <c r="AE20">
        <f t="shared" si="4"/>
        <v>0</v>
      </c>
      <c r="AF20">
        <f t="shared" si="4"/>
        <v>0</v>
      </c>
      <c r="AG20">
        <f t="shared" si="4"/>
        <v>0</v>
      </c>
      <c r="AH20">
        <f t="shared" si="4"/>
        <v>0</v>
      </c>
      <c r="AI20">
        <f t="shared" si="4"/>
        <v>0</v>
      </c>
      <c r="AJ20">
        <f t="shared" si="4"/>
        <v>0</v>
      </c>
      <c r="AK20">
        <f t="shared" si="4"/>
        <v>0</v>
      </c>
      <c r="AL20">
        <f t="shared" si="4"/>
        <v>0</v>
      </c>
      <c r="AM20">
        <f t="shared" si="4"/>
        <v>0</v>
      </c>
      <c r="AN20">
        <f t="shared" si="4"/>
        <v>0</v>
      </c>
      <c r="AO20">
        <f t="shared" si="4"/>
        <v>0</v>
      </c>
      <c r="AP20">
        <f t="shared" si="4"/>
        <v>0</v>
      </c>
      <c r="AQ20">
        <f t="shared" si="4"/>
        <v>0</v>
      </c>
      <c r="AR20">
        <f t="shared" si="4"/>
        <v>0</v>
      </c>
      <c r="AS20">
        <f t="shared" si="4"/>
        <v>0</v>
      </c>
      <c r="AT20">
        <f t="shared" si="4"/>
        <v>0</v>
      </c>
      <c r="AU20">
        <f t="shared" si="9"/>
        <v>0</v>
      </c>
      <c r="AV20">
        <f t="shared" si="9"/>
        <v>0</v>
      </c>
      <c r="AW20">
        <f t="shared" si="9"/>
        <v>0</v>
      </c>
      <c r="AX20">
        <f t="shared" si="9"/>
        <v>0</v>
      </c>
      <c r="AY20">
        <f t="shared" si="9"/>
        <v>1</v>
      </c>
      <c r="AZ20">
        <f t="shared" si="9"/>
        <v>0</v>
      </c>
      <c r="BA20">
        <f t="shared" si="9"/>
        <v>0</v>
      </c>
      <c r="BB20">
        <f t="shared" si="9"/>
        <v>0</v>
      </c>
      <c r="BC20">
        <f t="shared" si="9"/>
        <v>0</v>
      </c>
      <c r="BD20">
        <f t="shared" si="9"/>
        <v>0</v>
      </c>
      <c r="BE20">
        <f t="shared" si="9"/>
        <v>0</v>
      </c>
      <c r="BF20">
        <f t="shared" si="9"/>
        <v>0</v>
      </c>
      <c r="BG20">
        <f t="shared" si="9"/>
        <v>0</v>
      </c>
      <c r="BH20">
        <f t="shared" si="9"/>
        <v>0</v>
      </c>
      <c r="BI20">
        <f t="shared" si="9"/>
        <v>0</v>
      </c>
      <c r="BJ20">
        <f t="shared" si="9"/>
        <v>0</v>
      </c>
      <c r="BK20">
        <f t="shared" si="7"/>
        <v>0</v>
      </c>
      <c r="BL20">
        <f t="shared" si="8"/>
        <v>0</v>
      </c>
      <c r="BM20">
        <f t="shared" si="8"/>
        <v>0</v>
      </c>
    </row>
    <row r="21" spans="1:65">
      <c r="A21" s="5" t="str">
        <f>_xlfn.XLOOKUP($E21,'Raw Data'!$E:$E,'Raw Data'!A:A,"ERROR",0,1)</f>
        <v>AE</v>
      </c>
      <c r="B21" s="5" t="str">
        <f>_xlfn.XLOOKUP($E21,'Raw Data'!$E:$E,'Raw Data'!B:B,"ERROR",0,1)</f>
        <v>Hair Mousses</v>
      </c>
      <c r="C21" s="5" t="str">
        <f>_xlfn.XLOOKUP($E21,'Raw Data'!$E:$E,'Raw Data'!C:C,"ERROR",0,1)</f>
        <v>others</v>
      </c>
      <c r="D21" s="5" t="str">
        <f>_xlfn.XLOOKUP($E21,'Raw Data'!$E:$E,'Raw Data'!D:D,"ERROR",0,1)</f>
        <v>www.amazon.ae/dp/B000TG63EW</v>
      </c>
      <c r="E21" s="5" t="s">
        <v>128</v>
      </c>
      <c r="F21" s="9" t="str">
        <f>_xlfn.XLOOKUP($E21,'Raw Data'!$E:$E,'Raw Data'!F:F,"ERROR",0,1)</f>
        <v>Coconut Oil and Shea Wrap Me Foaming Curl Mousse by Lotta Body, Creates Soft Wraps, Hair Mousse for Curly Hair, Defines Curls, Anti Frizz, 7 Fl Oz Coconut Oil and Shea Wrap Me Foaming Curl Mousse by Lotta Body, Creates Soft Wraps, Hair Mousse for Curly Hair, Defines Curls, Anti Frizz, 7 Fl Oz</v>
      </c>
      <c r="G21" s="10">
        <f>_xlfn.XLOOKUP($E21,'Raw Data'!$E:$E,'Raw Data'!G:G,"ERROR",0,1)</f>
        <v>322</v>
      </c>
      <c r="H21" s="9">
        <f>_xlfn.XLOOKUP($E21,'Raw Data'!$E:$E,'Raw Data'!H:H,"ERROR",0,1)</f>
        <v>11182.36</v>
      </c>
      <c r="I21" s="9">
        <f>_xlfn.XLOOKUP($E21,'Raw Data'!$E:$E,'Raw Data'!I:I,"ERROR",0,1)</f>
        <v>0.0149711795996652</v>
      </c>
      <c r="J21" s="9" t="str">
        <f>_xlfn.XLOOKUP($E21,'Raw Data'!$E:$E,'Raw Data'!J:J,"ERROR",0,1)</f>
        <v>Yes</v>
      </c>
      <c r="K21" s="14" t="str">
        <f t="array" ref="K21">_xlfn.IFS(AND(L21&gt;0,L21&lt;=5),"0 to 5",AND(L21&gt;5,L21&lt;=10),"5 to 10",AND(L21&gt;10,L21&lt;=15),"10 to 15",AND(L21&gt;15,L21&lt;=20),"15 to 20",AND(L21&gt;20,L21&lt;=30),"20 to 30",AND(L21&gt;30,L21&lt;=40),"30 to 40",AND(L21&gt;40,L21&lt;=50),"40 to 50",AND(L21&gt;50,L21&lt;=75),"50 to 75",AND(L21&gt;75,L21&lt;=100),"75 to 100",AND(L21&gt;100,L21&lt;=150),"100 to 150",AND(L21&gt;150,L21&lt;=200),"150 to 200",AND(L21&gt;200,L21&lt;=250),"200 to 250",AND(L21&gt;250,L21&lt;=300),"250 to 300",AND(L21&gt;300,L21&lt;=400),"300 to 400",AND(L21&gt;400,L21&lt;=500),"400 to 500",L21&gt;500,"500+")</f>
        <v>30 to 40</v>
      </c>
      <c r="L21" s="9">
        <f>_xlfn.XLOOKUP($E21,'Raw Data'!$E:$E,'Raw Data'!L:L,"ERROR",0,1)</f>
        <v>35.34</v>
      </c>
      <c r="M21" s="14" t="str">
        <f t="array" ref="M21">_xlfn.IFS(AND(N21&gt;0,N21&lt;=5),"0 to 5",AND(N21&gt;5,N21&lt;=10),"5 to 10",AND(N21&gt;10,N21&lt;=15),"10 to 15",AND(N21&gt;15,N21&lt;=20),"15 to 20",AND(N21&gt;20,N21&lt;=30),"20 to 30",AND(N21&gt;30,N21&lt;=40),"30 to 40",AND(N21&gt;40,N21&lt;=50),"40 to 50",AND(N21&gt;50,N21&lt;=75),"50 to 75",AND(N21&gt;75,N21&lt;=100),"75 to 100",AND(N21&gt;100,N21&lt;=150),"100 to 150",AND(N21&gt;150,N21&lt;=200),"150 to 200",AND(N21&gt;200,N21&lt;=250),"200 to 250",AND(N21&gt;250,N21&lt;=300),"250 to 300",AND(N21&gt;300,N21&lt;=400),"300 to 400",AND(N21&gt;400,N21&lt;=500),"400 to 500",N21&gt;500,"500+")</f>
        <v>30 to 40</v>
      </c>
      <c r="N21" s="9">
        <f>_xlfn.XLOOKUP($E21,'Raw Data'!$E:$E,'Raw Data'!N:N,"ERROR",0,1)</f>
        <v>37.58</v>
      </c>
      <c r="O21" s="14" t="str">
        <f t="array" ref="O21">_xlfn.IFS(P21=0,"No Discount",AND(P21&gt;0,P21&lt;=0.02),"0% to 2%",AND(P21&gt;0.02,P21&lt;=0.04),"2% to 4%",AND(P21&gt;0.04,P21&lt;=0.06),"4% to 6%",AND(P21&gt;0.06,P21&lt;=0.08),"6% to 8%",AND(P21&gt;0.08,P21&lt;=0.1),"8% to 10%",AND(P21&gt;0.1,P21&lt;=0.15),"10% to 15%",AND(P21&gt;0.15,P21&lt;=0.2),"15% to 20%",AND(P21&gt;0.2,P21&lt;=0.25),"20% to 25%",AND(P21&gt;0.25,P21&lt;=0.3),"25% to 30%",AND(P21&gt;0.3,P21&lt;=0.4),"30% to 40%",AND(P21&gt;0.4,P21&lt;=0.5),"40% to 50%",AND(P21&gt;0.5,P21&lt;=0.75),"50% to 75%",AND(P21&gt;0.75,P21&lt;=1),"75% to 100%")</f>
        <v>4% to 6%</v>
      </c>
      <c r="P21" s="10">
        <f>_xlfn.XLOOKUP($E21,'Raw Data'!$E:$E,'Raw Data'!P:P,"ERROR",0,1)</f>
        <v>0.0596061734965406</v>
      </c>
      <c r="Q21" s="9">
        <f>_xlfn.XLOOKUP($E21,'Raw Data'!$E:$E,'Raw Data'!Q:Q,"ERROR",0,1)</f>
        <v>7</v>
      </c>
      <c r="R21" s="9" t="str">
        <f>_xlfn.XLOOKUP($E21,'Raw Data'!$E:$E,'Raw Data'!R:R,"ERROR",0,1)</f>
        <v>fl oz</v>
      </c>
      <c r="S21" s="5" t="str">
        <f t="array" ref="S21">_xlfn.IFS(AND(T21&gt;0,T21&lt;=0.05),"0 to 0.05",AND(T21&gt;0.05,T21&lt;=0.1),"0.05 to 0.1",AND(T21&gt;0.1,T21&lt;=0.2),"0.1 to 0.2",AND(T21&gt;0.2,T21&lt;=0.3),"0.2 to 0.3",AND(T21&gt;0.3,T21&lt;=0.4),"0.3 to 0.4",AND(T21&gt;0.4,T21&lt;=0.5),"0.4 to 0.5",AND(T21&gt;0.5,T21&lt;=0.75),"0.5 to 0.75",AND(T21&gt;0.75,T21&lt;=1),"0.75 to 1",AND(T21&gt;1,T21&lt;=2),"1 to 2",AND(T21&gt;2,T21&lt;=3),"2 to 3",AND(T21&gt;3,T21&lt;=4),"3 to 4",AND(T21&gt;4,T21&lt;=5),"4 to 5",AND(T21&gt;5,T21&lt;=10),"5 to 10",T21&gt;10,"10+")</f>
        <v>0.1 to 0.2</v>
      </c>
      <c r="T21" s="10">
        <f t="shared" si="1"/>
        <v>0.164166236198702</v>
      </c>
      <c r="U21" s="15" t="str">
        <f t="array" ref="U21">_xlfn.IFS(AND(V21&gt;0,V21&lt;=0.05),"0 to 0.05",AND(V21&gt;0.05,V21&lt;=0.1),"0.05 to 0.1",AND(V21&gt;0.1,V21&lt;=0.2),"0.1 to 0.2",AND(V21&gt;0.2,V21&lt;=0.3),"0.2 to 0.3",AND(V21&gt;0.3,V21&lt;=0.4),"0.3 to 0.4",AND(V21&gt;0.4,V21&lt;=0.5),"0.4 to 0.5",AND(V21&gt;0.5,V21&lt;=0.75),"0.5 to 0.75",AND(V21&gt;0.75,V21&lt;=1),"0.75 to 1",AND(V21&gt;1,V21&lt;=2),"1 to 2",AND(V21&gt;2,V21&lt;=3),"2 to 3",AND(V21&gt;3,V21&lt;=4),"3 to 4",AND(V21&gt;4,V21&lt;=5),"4 to 5",AND(V21&gt;5,V21&lt;=10),"5 to 10",V21&gt;10,"10+")</f>
        <v>0 to 0.05</v>
      </c>
      <c r="V21" s="10">
        <f t="shared" si="2"/>
        <v>0.0471343840467953</v>
      </c>
      <c r="W21" s="15" t="str">
        <f t="array" ref="W21">_xlfn.IFS(AND(X21&gt;0,X21&lt;=0.05),"0 to 0.05",AND(X21&gt;0.05,X21&lt;=0.1),"0.05 to 0.1",AND(X21&gt;0.1,X21&lt;=0.2),"0.1 to 0.2",AND(X21&gt;0.2,X21&lt;=0.3),"0.2 to 0.3",AND(X21&gt;0.3,X21&lt;=0.4),"0.3 to 0.4",AND(X21&gt;0.4,X21&lt;=0.5),"0.4 to 0.5",AND(X21&gt;0.5,X21&lt;=0.75),"0.5 to 0.75",AND(X21&gt;0.75,X21&lt;=1),"0.75 to 1",AND(X21&gt;1,X21&lt;=2),"1 to 2",AND(X21&gt;2,X21&lt;=3),"2 to 3",AND(X21&gt;3,X21&lt;=4),"3 to 4",AND(X21&gt;4,X21&lt;=5),"4 to 5",AND(X21&gt;5,X21&lt;=10),"5 to 10",X21&gt;10,"10+")</f>
        <v>0 to 0.05</v>
      </c>
      <c r="X21" s="16">
        <f t="shared" si="3"/>
        <v>0.0443248837736494</v>
      </c>
      <c r="Y21" s="5" t="str">
        <f t="array" ref="Y21">_xlfn.IFS(AND(Z21&gt;0,Z21&lt;=1),"0 to 1",AND(Z21&gt;1,Z21&lt;=2),"1 to 2",AND(Z21&gt;2,Z21&lt;=4),"2 to 4",AND(Z21&gt;4,Z21&lt;=6),"4 to 6",AND(Z21&gt;6,Z21&lt;=8),"6 to 8",AND(Z21&gt;8,Z21&lt;=10),"8 to 10",AND(Z21&gt;10,Z21&lt;=15),"10 to 15",AND(Z21&gt;15,Z21&lt;=20),"15 to 20",AND(Z21&gt;20,Z21&lt;=25),"20 to 25",AND(Z21&gt;25,Z21&lt;=30),"25 to 30",AND(Z21&gt;30,Z21&lt;=40),"30 to 40",AND(Z21&gt;40,Z21&lt;=50),"40 to 50",Z21&gt;50,"50+")</f>
        <v>6 to 8</v>
      </c>
      <c r="Z21" s="9">
        <f t="array" ref="Z21">_xlfn.IFS(AA21="oz",_xlfn.IFS(R21="oz",Q21,R21="fl oz",Q21*1.04,R21="ml",Q21*0.0338),AA21="fl oz",_xlfn.IFS(R21="oz",Q21/1.04,R21="fl oz",Q21,R21="ml",Q21*0.0338/1.04),AA21="ml",_xlfn.IFS(R21="oz",Q21/0.0338,R21="fl oz",Q21*1.04/0.0338,R21="ml",Q21))</f>
        <v>7.28</v>
      </c>
      <c r="AA21" s="9" t="str">
        <f>_xlfn.XLOOKUP($E21,'Raw Data'!$E:$E,'Raw Data'!AA:AA,"ERROR",0,1)</f>
        <v>oz</v>
      </c>
      <c r="AB21" s="5" t="s">
        <v>129</v>
      </c>
      <c r="AC21" s="5" t="s">
        <v>43</v>
      </c>
      <c r="AD21" s="5" t="s">
        <v>130</v>
      </c>
      <c r="AE21">
        <f t="shared" si="4"/>
        <v>0</v>
      </c>
      <c r="AF21">
        <f t="shared" si="4"/>
        <v>0</v>
      </c>
      <c r="AG21">
        <f t="shared" si="4"/>
        <v>0</v>
      </c>
      <c r="AH21">
        <f t="shared" si="4"/>
        <v>0</v>
      </c>
      <c r="AI21">
        <f t="shared" si="4"/>
        <v>0</v>
      </c>
      <c r="AJ21">
        <f t="shared" si="4"/>
        <v>0</v>
      </c>
      <c r="AK21">
        <f t="shared" si="4"/>
        <v>0</v>
      </c>
      <c r="AL21">
        <f t="shared" si="4"/>
        <v>0</v>
      </c>
      <c r="AM21">
        <f t="shared" si="4"/>
        <v>0</v>
      </c>
      <c r="AN21">
        <f t="shared" si="4"/>
        <v>0</v>
      </c>
      <c r="AO21">
        <f t="shared" si="4"/>
        <v>0</v>
      </c>
      <c r="AP21">
        <f t="shared" si="4"/>
        <v>0</v>
      </c>
      <c r="AQ21">
        <f t="shared" si="4"/>
        <v>0</v>
      </c>
      <c r="AR21">
        <f t="shared" si="4"/>
        <v>1</v>
      </c>
      <c r="AS21">
        <f t="shared" si="4"/>
        <v>0</v>
      </c>
      <c r="AT21">
        <f t="shared" si="4"/>
        <v>0</v>
      </c>
      <c r="AU21">
        <f t="shared" si="9"/>
        <v>0</v>
      </c>
      <c r="AV21">
        <f t="shared" si="9"/>
        <v>0</v>
      </c>
      <c r="AW21">
        <f t="shared" si="9"/>
        <v>0</v>
      </c>
      <c r="AX21">
        <f t="shared" si="9"/>
        <v>0</v>
      </c>
      <c r="AY21">
        <f t="shared" si="9"/>
        <v>0</v>
      </c>
      <c r="AZ21">
        <f t="shared" si="9"/>
        <v>0</v>
      </c>
      <c r="BA21">
        <f t="shared" si="9"/>
        <v>0</v>
      </c>
      <c r="BB21">
        <f t="shared" si="9"/>
        <v>0</v>
      </c>
      <c r="BC21">
        <f t="shared" si="9"/>
        <v>0</v>
      </c>
      <c r="BD21">
        <f t="shared" si="9"/>
        <v>0</v>
      </c>
      <c r="BE21">
        <f t="shared" si="9"/>
        <v>0</v>
      </c>
      <c r="BF21">
        <f t="shared" si="9"/>
        <v>0</v>
      </c>
      <c r="BG21">
        <f t="shared" si="9"/>
        <v>0</v>
      </c>
      <c r="BH21">
        <f t="shared" si="9"/>
        <v>0</v>
      </c>
      <c r="BI21">
        <f t="shared" si="9"/>
        <v>0</v>
      </c>
      <c r="BJ21">
        <f t="shared" si="9"/>
        <v>0</v>
      </c>
      <c r="BK21">
        <f t="shared" si="7"/>
        <v>0</v>
      </c>
      <c r="BL21">
        <f t="shared" si="8"/>
        <v>0</v>
      </c>
      <c r="BM21">
        <f t="shared" si="8"/>
        <v>0</v>
      </c>
    </row>
    <row r="22" spans="1:65">
      <c r="A22" s="5" t="str">
        <f>_xlfn.XLOOKUP($E22,'Raw Data'!$E:$E,'Raw Data'!A:A,"ERROR",0,1)</f>
        <v>AE</v>
      </c>
      <c r="B22" s="5" t="str">
        <f>_xlfn.XLOOKUP($E22,'Raw Data'!$E:$E,'Raw Data'!B:B,"ERROR",0,1)</f>
        <v>Hair Mousses</v>
      </c>
      <c r="C22" s="5" t="str">
        <f>_xlfn.XLOOKUP($E22,'Raw Data'!$E:$E,'Raw Data'!C:C,"ERROR",0,1)</f>
        <v>Wella</v>
      </c>
      <c r="D22" s="5" t="str">
        <f>_xlfn.XLOOKUP($E22,'Raw Data'!$E:$E,'Raw Data'!D:D,"ERROR",0,1)</f>
        <v>www.amazon.ae/dp/B01L4MSZ36</v>
      </c>
      <c r="E22" s="5" t="s">
        <v>131</v>
      </c>
      <c r="F22" s="9" t="str">
        <f>_xlfn.XLOOKUP($E22,'Raw Data'!$E:$E,'Raw Data'!F:F,"ERROR",0,1)</f>
        <v>WELLAFLEX CURLS &amp; WAVES STRONG HOLD  MOUSSE</v>
      </c>
      <c r="G22" s="10">
        <f>_xlfn.XLOOKUP($E22,'Raw Data'!$E:$E,'Raw Data'!G:G,"ERROR",0,1)</f>
        <v>482</v>
      </c>
      <c r="H22" s="9">
        <f>_xlfn.XLOOKUP($E22,'Raw Data'!$E:$E,'Raw Data'!H:H,"ERROR",0,1)</f>
        <v>10863.87</v>
      </c>
      <c r="I22" s="9">
        <f>_xlfn.XLOOKUP($E22,'Raw Data'!$E:$E,'Raw Data'!I:I,"ERROR",0,1)</f>
        <v>0.0145447784651375</v>
      </c>
      <c r="J22" s="9" t="str">
        <f>_xlfn.XLOOKUP($E22,'Raw Data'!$E:$E,'Raw Data'!J:J,"ERROR",0,1)</f>
        <v>Yes</v>
      </c>
      <c r="K22" s="14" t="str">
        <f t="array" ref="K22">_xlfn.IFS(AND(L22&gt;0,L22&lt;=5),"0 to 5",AND(L22&gt;5,L22&lt;=10),"5 to 10",AND(L22&gt;10,L22&lt;=15),"10 to 15",AND(L22&gt;15,L22&lt;=20),"15 to 20",AND(L22&gt;20,L22&lt;=30),"20 to 30",AND(L22&gt;30,L22&lt;=40),"30 to 40",AND(L22&gt;40,L22&lt;=50),"40 to 50",AND(L22&gt;50,L22&lt;=75),"50 to 75",AND(L22&gt;75,L22&lt;=100),"75 to 100",AND(L22&gt;100,L22&lt;=150),"100 to 150",AND(L22&gt;150,L22&lt;=200),"150 to 200",AND(L22&gt;200,L22&lt;=250),"200 to 250",AND(L22&gt;250,L22&lt;=300),"250 to 300",AND(L22&gt;300,L22&lt;=400),"300 to 400",AND(L22&gt;400,L22&lt;=500),"400 to 500",L22&gt;500,"500+")</f>
        <v>20 to 30</v>
      </c>
      <c r="L22" s="9">
        <f>_xlfn.XLOOKUP($E22,'Raw Data'!$E:$E,'Raw Data'!L:L,"ERROR",0,1)</f>
        <v>22.84</v>
      </c>
      <c r="M22" s="14" t="str">
        <f t="array" ref="M22">_xlfn.IFS(AND(N22&gt;0,N22&lt;=5),"0 to 5",AND(N22&gt;5,N22&lt;=10),"5 to 10",AND(N22&gt;10,N22&lt;=15),"10 to 15",AND(N22&gt;15,N22&lt;=20),"15 to 20",AND(N22&gt;20,N22&lt;=30),"20 to 30",AND(N22&gt;30,N22&lt;=40),"30 to 40",AND(N22&gt;40,N22&lt;=50),"40 to 50",AND(N22&gt;50,N22&lt;=75),"50 to 75",AND(N22&gt;75,N22&lt;=100),"75 to 100",AND(N22&gt;100,N22&lt;=150),"100 to 150",AND(N22&gt;150,N22&lt;=200),"150 to 200",AND(N22&gt;200,N22&lt;=250),"200 to 250",AND(N22&gt;250,N22&lt;=300),"250 to 300",AND(N22&gt;300,N22&lt;=400),"300 to 400",AND(N22&gt;400,N22&lt;=500),"400 to 500",N22&gt;500,"500+")</f>
        <v>20 to 30</v>
      </c>
      <c r="N22" s="9">
        <f>_xlfn.XLOOKUP($E22,'Raw Data'!$E:$E,'Raw Data'!N:N,"ERROR",0,1)</f>
        <v>23.91</v>
      </c>
      <c r="O22" s="14" t="str">
        <f t="array" ref="O22">_xlfn.IFS(P22=0,"No Discount",AND(P22&gt;0,P22&lt;=0.02),"0% to 2%",AND(P22&gt;0.02,P22&lt;=0.04),"2% to 4%",AND(P22&gt;0.04,P22&lt;=0.06),"4% to 6%",AND(P22&gt;0.06,P22&lt;=0.08),"6% to 8%",AND(P22&gt;0.08,P22&lt;=0.1),"8% to 10%",AND(P22&gt;0.1,P22&lt;=0.15),"10% to 15%",AND(P22&gt;0.15,P22&lt;=0.2),"15% to 20%",AND(P22&gt;0.2,P22&lt;=0.25),"20% to 25%",AND(P22&gt;0.25,P22&lt;=0.3),"25% to 30%",AND(P22&gt;0.3,P22&lt;=0.4),"30% to 40%",AND(P22&gt;0.4,P22&lt;=0.5),"40% to 50%",AND(P22&gt;0.5,P22&lt;=0.75),"50% to 75%",AND(P22&gt;0.75,P22&lt;=1),"75% to 100%")</f>
        <v>4% to 6%</v>
      </c>
      <c r="P22" s="10">
        <f>_xlfn.XLOOKUP($E22,'Raw Data'!$E:$E,'Raw Data'!P:P,"ERROR",0,1)</f>
        <v>0.0447511501463823</v>
      </c>
      <c r="Q22" s="9">
        <v>200</v>
      </c>
      <c r="R22" s="9" t="s">
        <v>115</v>
      </c>
      <c r="S22" s="5" t="str">
        <f t="array" ref="S22">_xlfn.IFS(AND(T22&gt;0,T22&lt;=0.05),"0 to 0.05",AND(T22&gt;0.05,T22&lt;=0.1),"0.05 to 0.1",AND(T22&gt;0.1,T22&lt;=0.2),"0.1 to 0.2",AND(T22&gt;0.2,T22&lt;=0.3),"0.2 to 0.3",AND(T22&gt;0.3,T22&lt;=0.4),"0.3 to 0.4",AND(T22&gt;0.4,T22&lt;=0.5),"0.4 to 0.5",AND(T22&gt;0.5,T22&lt;=0.75),"0.5 to 0.75",AND(T22&gt;0.75,T22&lt;=1),"0.75 to 1",AND(T22&gt;1,T22&lt;=2),"1 to 2",AND(T22&gt;2,T22&lt;=3),"2 to 3",AND(T22&gt;3,T22&lt;=4),"3 to 4",AND(T22&gt;4,T22&lt;=5),"4 to 5",AND(T22&gt;5,T22&lt;=10),"5 to 10",T22&gt;10,"10+")</f>
        <v>0.1 to 0.2</v>
      </c>
      <c r="T22" s="10">
        <f t="shared" si="1"/>
        <v>0.114261015382214</v>
      </c>
      <c r="U22" s="15" t="str">
        <f t="array" ref="U22">_xlfn.IFS(AND(V22&gt;0,V22&lt;=0.05),"0 to 0.05",AND(V22&gt;0.05,V22&lt;=0.1),"0.05 to 0.1",AND(V22&gt;0.1,V22&lt;=0.2),"0.1 to 0.2",AND(V22&gt;0.2,V22&lt;=0.3),"0.2 to 0.3",AND(V22&gt;0.3,V22&lt;=0.4),"0.3 to 0.4",AND(V22&gt;0.4,V22&lt;=0.5),"0.4 to 0.5",AND(V22&gt;0.5,V22&lt;=0.75),"0.5 to 0.75",AND(V22&gt;0.75,V22&lt;=1),"0.75 to 1",AND(V22&gt;1,V22&lt;=2),"1 to 2",AND(V22&gt;2,V22&lt;=3),"2 to 3",AND(V22&gt;3,V22&lt;=4),"3 to 4",AND(V22&gt;4,V22&lt;=5),"4 to 5",AND(V22&gt;5,V22&lt;=10),"5 to 10",V22&gt;10,"10+")</f>
        <v>0 to 0.05</v>
      </c>
      <c r="V22" s="10">
        <f t="shared" si="2"/>
        <v>0.0322957459283257</v>
      </c>
      <c r="W22" s="15" t="str">
        <f t="array" ref="W22">_xlfn.IFS(AND(X22&gt;0,X22&lt;=0.05),"0 to 0.05",AND(X22&gt;0.05,X22&lt;=0.1),"0.05 to 0.1",AND(X22&gt;0.1,X22&lt;=0.2),"0.1 to 0.2",AND(X22&gt;0.2,X22&lt;=0.3),"0.2 to 0.3",AND(X22&gt;0.3,X22&lt;=0.4),"0.3 to 0.4",AND(X22&gt;0.4,X22&lt;=0.5),"0.4 to 0.5",AND(X22&gt;0.5,X22&lt;=0.75),"0.5 to 0.75",AND(X22&gt;0.75,X22&lt;=1),"0.75 to 1",AND(X22&gt;1,X22&lt;=2),"1 to 2",AND(X22&gt;2,X22&lt;=3),"2 to 3",AND(X22&gt;3,X22&lt;=4),"3 to 4",AND(X22&gt;4,X22&lt;=5),"4 to 5",AND(X22&gt;5,X22&lt;=10),"5 to 10",X22&gt;10,"10+")</f>
        <v>0 to 0.05</v>
      </c>
      <c r="X22" s="16">
        <f t="shared" si="3"/>
        <v>0.0308504741531978</v>
      </c>
      <c r="Y22" s="5" t="str">
        <f t="array" ref="Y22">_xlfn.IFS(AND(Z22&gt;0,Z22&lt;=1),"0 to 1",AND(Z22&gt;1,Z22&lt;=2),"1 to 2",AND(Z22&gt;2,Z22&lt;=4),"2 to 4",AND(Z22&gt;4,Z22&lt;=6),"4 to 6",AND(Z22&gt;6,Z22&lt;=8),"6 to 8",AND(Z22&gt;8,Z22&lt;=10),"8 to 10",AND(Z22&gt;10,Z22&lt;=15),"10 to 15",AND(Z22&gt;15,Z22&lt;=20),"15 to 20",AND(Z22&gt;20,Z22&lt;=25),"20 to 25",AND(Z22&gt;25,Z22&lt;=30),"25 to 30",AND(Z22&gt;30,Z22&lt;=40),"30 to 40",AND(Z22&gt;40,Z22&lt;=50),"40 to 50",Z22&gt;50,"50+")</f>
        <v>6 to 8</v>
      </c>
      <c r="Z22" s="9">
        <f t="array" ref="Z22">_xlfn.IFS(AA22="oz",_xlfn.IFS(R22="oz",Q22,R22="fl oz",Q22*1.04,R22="ml",Q22*0.0338),AA22="fl oz",_xlfn.IFS(R22="oz",Q22/1.04,R22="fl oz",Q22,R22="ml",Q22*0.0338/1.04),AA22="ml",_xlfn.IFS(R22="oz",Q22/0.0338,R22="fl oz",Q22*1.04/0.0338,R22="ml",Q22))</f>
        <v>6.76</v>
      </c>
      <c r="AA22" s="9" t="s">
        <v>96</v>
      </c>
      <c r="AB22" s="5" t="s">
        <v>132</v>
      </c>
      <c r="AC22" s="5" t="s">
        <v>112</v>
      </c>
      <c r="AD22" s="5" t="s">
        <v>87</v>
      </c>
      <c r="AE22">
        <f t="shared" si="4"/>
        <v>0</v>
      </c>
      <c r="AF22">
        <f t="shared" si="4"/>
        <v>0</v>
      </c>
      <c r="AG22">
        <f t="shared" si="4"/>
        <v>0</v>
      </c>
      <c r="AH22">
        <f t="shared" si="4"/>
        <v>0</v>
      </c>
      <c r="AI22">
        <f t="shared" si="4"/>
        <v>0</v>
      </c>
      <c r="AJ22">
        <f t="shared" si="4"/>
        <v>0</v>
      </c>
      <c r="AK22">
        <f t="shared" si="4"/>
        <v>0</v>
      </c>
      <c r="AL22">
        <f t="shared" si="4"/>
        <v>0</v>
      </c>
      <c r="AM22">
        <f t="shared" si="4"/>
        <v>1</v>
      </c>
      <c r="AN22">
        <f t="shared" si="4"/>
        <v>0</v>
      </c>
      <c r="AO22">
        <f t="shared" si="4"/>
        <v>0</v>
      </c>
      <c r="AP22">
        <f t="shared" si="4"/>
        <v>0</v>
      </c>
      <c r="AQ22">
        <f t="shared" si="4"/>
        <v>0</v>
      </c>
      <c r="AR22">
        <f t="shared" si="4"/>
        <v>0</v>
      </c>
      <c r="AS22">
        <f t="shared" si="4"/>
        <v>0</v>
      </c>
      <c r="AT22">
        <f t="shared" si="4"/>
        <v>1</v>
      </c>
      <c r="AU22">
        <f t="shared" si="9"/>
        <v>0</v>
      </c>
      <c r="AV22">
        <f t="shared" si="9"/>
        <v>0</v>
      </c>
      <c r="AW22">
        <f t="shared" si="9"/>
        <v>0</v>
      </c>
      <c r="AX22">
        <f t="shared" si="9"/>
        <v>0</v>
      </c>
      <c r="AY22">
        <f t="shared" si="9"/>
        <v>0</v>
      </c>
      <c r="AZ22">
        <f t="shared" si="9"/>
        <v>0</v>
      </c>
      <c r="BA22">
        <f t="shared" si="9"/>
        <v>0</v>
      </c>
      <c r="BB22">
        <f t="shared" si="9"/>
        <v>0</v>
      </c>
      <c r="BC22">
        <f t="shared" si="9"/>
        <v>0</v>
      </c>
      <c r="BD22">
        <f t="shared" si="9"/>
        <v>0</v>
      </c>
      <c r="BE22">
        <f t="shared" si="9"/>
        <v>0</v>
      </c>
      <c r="BF22">
        <f t="shared" si="9"/>
        <v>0</v>
      </c>
      <c r="BG22">
        <f t="shared" si="9"/>
        <v>0</v>
      </c>
      <c r="BH22">
        <f t="shared" si="9"/>
        <v>0</v>
      </c>
      <c r="BI22">
        <f t="shared" si="9"/>
        <v>0</v>
      </c>
      <c r="BJ22">
        <f t="shared" si="9"/>
        <v>0</v>
      </c>
      <c r="BK22">
        <f t="shared" si="7"/>
        <v>0</v>
      </c>
      <c r="BL22">
        <f t="shared" si="8"/>
        <v>0</v>
      </c>
      <c r="BM22">
        <f t="shared" si="8"/>
        <v>0</v>
      </c>
    </row>
    <row r="23" spans="1:65">
      <c r="A23" s="5" t="str">
        <f>_xlfn.XLOOKUP($E23,'Raw Data'!$E:$E,'Raw Data'!A:A,"ERROR",0,1)</f>
        <v>AE</v>
      </c>
      <c r="B23" s="5" t="str">
        <f>_xlfn.XLOOKUP($E23,'Raw Data'!$E:$E,'Raw Data'!B:B,"ERROR",0,1)</f>
        <v>Hair Mousses</v>
      </c>
      <c r="C23" s="5" t="str">
        <f>_xlfn.XLOOKUP($E23,'Raw Data'!$E:$E,'Raw Data'!C:C,"ERROR",0,1)</f>
        <v>Keune</v>
      </c>
      <c r="D23" s="5" t="str">
        <f>_xlfn.XLOOKUP($E23,'Raw Data'!$E:$E,'Raw Data'!D:D,"ERROR",0,1)</f>
        <v>www.amazon.ae/dp/B07RL8Z98T</v>
      </c>
      <c r="E23" s="5" t="s">
        <v>133</v>
      </c>
      <c r="F23" s="9" t="str">
        <f>_xlfn.XLOOKUP($E23,'Raw Data'!$E:$E,'Raw Data'!F:F,"ERROR",0,1)</f>
        <v>Keune - Style Strong Mousse - Volumizing Mousse - 200ml</v>
      </c>
      <c r="G23" s="10">
        <f>_xlfn.XLOOKUP($E23,'Raw Data'!$E:$E,'Raw Data'!G:G,"ERROR",0,1)</f>
        <v>81</v>
      </c>
      <c r="H23" s="9">
        <f>_xlfn.XLOOKUP($E23,'Raw Data'!$E:$E,'Raw Data'!H:H,"ERROR",0,1)</f>
        <v>9413.39</v>
      </c>
      <c r="I23" s="9">
        <f>_xlfn.XLOOKUP($E23,'Raw Data'!$E:$E,'Raw Data'!I:I,"ERROR",0,1)</f>
        <v>0.0126028452251307</v>
      </c>
      <c r="J23" s="9" t="str">
        <f>_xlfn.XLOOKUP($E23,'Raw Data'!$E:$E,'Raw Data'!J:J,"ERROR",0,1)</f>
        <v>Yes</v>
      </c>
      <c r="K23" s="14" t="str">
        <f t="array" ref="K23">_xlfn.IFS(AND(L23&gt;0,L23&lt;=5),"0 to 5",AND(L23&gt;5,L23&lt;=10),"5 to 10",AND(L23&gt;10,L23&lt;=15),"10 to 15",AND(L23&gt;15,L23&lt;=20),"15 to 20",AND(L23&gt;20,L23&lt;=30),"20 to 30",AND(L23&gt;30,L23&lt;=40),"30 to 40",AND(L23&gt;40,L23&lt;=50),"40 to 50",AND(L23&gt;50,L23&lt;=75),"50 to 75",AND(L23&gt;75,L23&lt;=100),"75 to 100",AND(L23&gt;100,L23&lt;=150),"100 to 150",AND(L23&gt;150,L23&lt;=200),"150 to 200",AND(L23&gt;200,L23&lt;=250),"200 to 250",AND(L23&gt;250,L23&lt;=300),"250 to 300",AND(L23&gt;300,L23&lt;=400),"300 to 400",AND(L23&gt;400,L23&lt;=500),"400 to 500",L23&gt;500,"500+")</f>
        <v>100 to 150</v>
      </c>
      <c r="L23" s="9">
        <f>_xlfn.XLOOKUP($E23,'Raw Data'!$E:$E,'Raw Data'!L:L,"ERROR",0,1)</f>
        <v>108.41</v>
      </c>
      <c r="M23" s="14" t="str">
        <f t="array" ref="M23">_xlfn.IFS(AND(N23&gt;0,N23&lt;=5),"0 to 5",AND(N23&gt;5,N23&lt;=10),"5 to 10",AND(N23&gt;10,N23&lt;=15),"10 to 15",AND(N23&gt;15,N23&lt;=20),"15 to 20",AND(N23&gt;20,N23&lt;=30),"20 to 30",AND(N23&gt;30,N23&lt;=40),"30 to 40",AND(N23&gt;40,N23&lt;=50),"40 to 50",AND(N23&gt;50,N23&lt;=75),"50 to 75",AND(N23&gt;75,N23&lt;=100),"75 to 100",AND(N23&gt;100,N23&lt;=150),"100 to 150",AND(N23&gt;150,N23&lt;=200),"150 to 200",AND(N23&gt;200,N23&lt;=250),"200 to 250",AND(N23&gt;250,N23&lt;=300),"250 to 300",AND(N23&gt;300,N23&lt;=400),"300 to 400",AND(N23&gt;400,N23&lt;=500),"400 to 500",N23&gt;500,"500+")</f>
        <v>100 to 150</v>
      </c>
      <c r="N23" s="9">
        <f>_xlfn.XLOOKUP($E23,'Raw Data'!$E:$E,'Raw Data'!N:N,"ERROR",0,1)</f>
        <v>137.5</v>
      </c>
      <c r="O23" s="14" t="str">
        <f t="array" ref="O23">_xlfn.IFS(P23=0,"No Discount",AND(P23&gt;0,P23&lt;=0.02),"0% to 2%",AND(P23&gt;0.02,P23&lt;=0.04),"2% to 4%",AND(P23&gt;0.04,P23&lt;=0.06),"4% to 6%",AND(P23&gt;0.06,P23&lt;=0.08),"6% to 8%",AND(P23&gt;0.08,P23&lt;=0.1),"8% to 10%",AND(P23&gt;0.1,P23&lt;=0.15),"10% to 15%",AND(P23&gt;0.15,P23&lt;=0.2),"15% to 20%",AND(P23&gt;0.2,P23&lt;=0.25),"20% to 25%",AND(P23&gt;0.25,P23&lt;=0.3),"25% to 30%",AND(P23&gt;0.3,P23&lt;=0.4),"30% to 40%",AND(P23&gt;0.4,P23&lt;=0.5),"40% to 50%",AND(P23&gt;0.5,P23&lt;=0.75),"50% to 75%",AND(P23&gt;0.75,P23&lt;=1),"75% to 100%")</f>
        <v>20% to 25%</v>
      </c>
      <c r="P23" s="10">
        <f>_xlfn.XLOOKUP($E23,'Raw Data'!$E:$E,'Raw Data'!P:P,"ERROR",0,1)</f>
        <v>0.211563636363636</v>
      </c>
      <c r="Q23" s="9">
        <f>_xlfn.XLOOKUP($E23,'Raw Data'!$E:$E,'Raw Data'!Q:Q,"ERROR",0,1)</f>
        <v>200</v>
      </c>
      <c r="R23" s="9" t="str">
        <f>_xlfn.XLOOKUP($E23,'Raw Data'!$E:$E,'Raw Data'!R:R,"ERROR",0,1)</f>
        <v>ml</v>
      </c>
      <c r="S23" s="5" t="str">
        <f t="array" ref="S23">_xlfn.IFS(AND(T23&gt;0,T23&lt;=0.05),"0 to 0.05",AND(T23&gt;0.05,T23&lt;=0.1),"0.05 to 0.1",AND(T23&gt;0.1,T23&lt;=0.2),"0.1 to 0.2",AND(T23&gt;0.2,T23&lt;=0.3),"0.2 to 0.3",AND(T23&gt;0.3,T23&lt;=0.4),"0.3 to 0.4",AND(T23&gt;0.4,T23&lt;=0.5),"0.4 to 0.5",AND(T23&gt;0.5,T23&lt;=0.75),"0.5 to 0.75",AND(T23&gt;0.75,T23&lt;=1),"0.75 to 1",AND(T23&gt;1,T23&lt;=2),"1 to 2",AND(T23&gt;2,T23&lt;=3),"2 to 3",AND(T23&gt;3,T23&lt;=4),"3 to 4",AND(T23&gt;4,T23&lt;=5),"4 to 5",AND(T23&gt;5,T23&lt;=10),"5 to 10",T23&gt;10,"10+")</f>
        <v>0.5 to 0.75</v>
      </c>
      <c r="T23" s="10">
        <f t="shared" si="1"/>
        <v>0.542339609351394</v>
      </c>
      <c r="U23" s="15" t="str">
        <f t="array" ref="U23">_xlfn.IFS(AND(V23&gt;0,V23&lt;=0.05),"0 to 0.05",AND(V23&gt;0.05,V23&lt;=0.1),"0.05 to 0.1",AND(V23&gt;0.1,V23&lt;=0.2),"0.1 to 0.2",AND(V23&gt;0.2,V23&lt;=0.3),"0.2 to 0.3",AND(V23&gt;0.3,V23&lt;=0.4),"0.3 to 0.4",AND(V23&gt;0.4,V23&lt;=0.5),"0.4 to 0.5",AND(V23&gt;0.5,V23&lt;=0.75),"0.5 to 0.75",AND(V23&gt;0.75,V23&lt;=1),"0.75 to 1",AND(V23&gt;1,V23&lt;=2),"1 to 2",AND(V23&gt;2,V23&lt;=3),"2 to 3",AND(V23&gt;3,V23&lt;=4),"3 to 4",AND(V23&gt;4,V23&lt;=5),"4 to 5",AND(V23&gt;5,V23&lt;=10),"5 to 10",V23&gt;10,"10+")</f>
        <v>0.1 to 0.2</v>
      </c>
      <c r="V23" s="10">
        <f t="shared" si="2"/>
        <v>0.185724176710363</v>
      </c>
      <c r="W23" s="15" t="str">
        <f t="array" ref="W23">_xlfn.IFS(AND(X23&gt;0,X23&lt;=0.05),"0 to 0.05",AND(X23&gt;0.05,X23&lt;=0.1),"0.05 to 0.1",AND(X23&gt;0.1,X23&lt;=0.2),"0.1 to 0.2",AND(X23&gt;0.2,X23&lt;=0.3),"0.2 to 0.3",AND(X23&gt;0.3,X23&lt;=0.4),"0.3 to 0.4",AND(X23&gt;0.4,X23&lt;=0.5),"0.4 to 0.5",AND(X23&gt;0.5,X23&lt;=0.75),"0.5 to 0.75",AND(X23&gt;0.75,X23&lt;=1),"0.75 to 1",AND(X23&gt;1,X23&lt;=2),"1 to 2",AND(X23&gt;2,X23&lt;=3),"2 to 3",AND(X23&gt;3,X23&lt;=4),"3 to 4",AND(X23&gt;4,X23&lt;=5),"4 to 5",AND(X23&gt;5,X23&lt;=10),"5 to 10",X23&gt;10,"10+")</f>
        <v>0.1 to 0.2</v>
      </c>
      <c r="X23" s="16">
        <f t="shared" si="3"/>
        <v>0.146431694524876</v>
      </c>
      <c r="Y23" s="5" t="str">
        <f t="array" ref="Y23">_xlfn.IFS(AND(Z23&gt;0,Z23&lt;=1),"0 to 1",AND(Z23&gt;1,Z23&lt;=2),"1 to 2",AND(Z23&gt;2,Z23&lt;=4),"2 to 4",AND(Z23&gt;4,Z23&lt;=6),"4 to 6",AND(Z23&gt;6,Z23&lt;=8),"6 to 8",AND(Z23&gt;8,Z23&lt;=10),"8 to 10",AND(Z23&gt;10,Z23&lt;=15),"10 to 15",AND(Z23&gt;15,Z23&lt;=20),"15 to 20",AND(Z23&gt;20,Z23&lt;=25),"20 to 25",AND(Z23&gt;25,Z23&lt;=30),"25 to 30",AND(Z23&gt;30,Z23&lt;=40),"30 to 40",AND(Z23&gt;40,Z23&lt;=50),"40 to 50",Z23&gt;50,"50+")</f>
        <v>6 to 8</v>
      </c>
      <c r="Z23" s="9">
        <f t="array" ref="Z23">_xlfn.IFS(AA23="oz",_xlfn.IFS(R23="oz",Q23,R23="fl oz",Q23*1.04,R23="ml",Q23*0.0338),AA23="fl oz",_xlfn.IFS(R23="oz",Q23/1.04,R23="fl oz",Q23,R23="ml",Q23*0.0338/1.04),AA23="ml",_xlfn.IFS(R23="oz",Q23/0.0338,R23="fl oz",Q23*1.04/0.0338,R23="ml",Q23))</f>
        <v>6.76</v>
      </c>
      <c r="AA23" s="9" t="str">
        <f>_xlfn.XLOOKUP($E23,'Raw Data'!$E:$E,'Raw Data'!AA:AA,"ERROR",0,1)</f>
        <v>oz</v>
      </c>
      <c r="AB23" s="5" t="s">
        <v>134</v>
      </c>
      <c r="AC23" s="5" t="s">
        <v>112</v>
      </c>
      <c r="AD23" s="5" t="s">
        <v>135</v>
      </c>
      <c r="AE23">
        <f t="shared" si="4"/>
        <v>0</v>
      </c>
      <c r="AF23">
        <f t="shared" si="4"/>
        <v>0</v>
      </c>
      <c r="AG23">
        <f t="shared" si="4"/>
        <v>0</v>
      </c>
      <c r="AH23">
        <f t="shared" si="4"/>
        <v>0</v>
      </c>
      <c r="AI23">
        <f t="shared" si="4"/>
        <v>0</v>
      </c>
      <c r="AJ23">
        <f t="shared" si="4"/>
        <v>0</v>
      </c>
      <c r="AK23">
        <f t="shared" si="4"/>
        <v>0</v>
      </c>
      <c r="AL23">
        <f t="shared" si="4"/>
        <v>0</v>
      </c>
      <c r="AM23">
        <f t="shared" si="4"/>
        <v>1</v>
      </c>
      <c r="AN23">
        <f t="shared" si="4"/>
        <v>0</v>
      </c>
      <c r="AO23">
        <f t="shared" si="4"/>
        <v>0</v>
      </c>
      <c r="AP23">
        <f t="shared" si="4"/>
        <v>0</v>
      </c>
      <c r="AQ23">
        <f t="shared" si="4"/>
        <v>0</v>
      </c>
      <c r="AR23">
        <f t="shared" si="4"/>
        <v>0</v>
      </c>
      <c r="AS23">
        <f t="shared" si="4"/>
        <v>0</v>
      </c>
      <c r="AT23">
        <f t="shared" si="4"/>
        <v>1</v>
      </c>
      <c r="AU23">
        <f t="shared" si="9"/>
        <v>0</v>
      </c>
      <c r="AV23">
        <f t="shared" si="9"/>
        <v>0</v>
      </c>
      <c r="AW23">
        <f t="shared" si="9"/>
        <v>0</v>
      </c>
      <c r="AX23">
        <f t="shared" si="9"/>
        <v>0</v>
      </c>
      <c r="AY23">
        <f t="shared" si="9"/>
        <v>0</v>
      </c>
      <c r="AZ23">
        <f t="shared" si="9"/>
        <v>0</v>
      </c>
      <c r="BA23">
        <f t="shared" si="9"/>
        <v>0</v>
      </c>
      <c r="BB23">
        <f t="shared" si="9"/>
        <v>0</v>
      </c>
      <c r="BC23">
        <f t="shared" si="9"/>
        <v>0</v>
      </c>
      <c r="BD23">
        <f t="shared" si="9"/>
        <v>0</v>
      </c>
      <c r="BE23">
        <f t="shared" si="9"/>
        <v>0</v>
      </c>
      <c r="BF23">
        <f t="shared" si="9"/>
        <v>0</v>
      </c>
      <c r="BG23">
        <f t="shared" si="9"/>
        <v>0</v>
      </c>
      <c r="BH23">
        <f t="shared" si="9"/>
        <v>0</v>
      </c>
      <c r="BI23">
        <f t="shared" si="9"/>
        <v>0</v>
      </c>
      <c r="BJ23">
        <f t="shared" si="9"/>
        <v>0</v>
      </c>
      <c r="BK23">
        <f t="shared" si="7"/>
        <v>0</v>
      </c>
      <c r="BL23">
        <f t="shared" si="8"/>
        <v>0</v>
      </c>
      <c r="BM23">
        <f t="shared" si="8"/>
        <v>0</v>
      </c>
    </row>
    <row r="24" spans="1:65">
      <c r="A24" s="5" t="str">
        <f>_xlfn.XLOOKUP($E24,'Raw Data'!$E:$E,'Raw Data'!A:A,"ERROR",0,1)</f>
        <v>AE</v>
      </c>
      <c r="B24" s="5" t="str">
        <f>_xlfn.XLOOKUP($E24,'Raw Data'!$E:$E,'Raw Data'!B:B,"ERROR",0,1)</f>
        <v>Hair Mousses</v>
      </c>
      <c r="C24" s="5" t="str">
        <f>_xlfn.XLOOKUP($E24,'Raw Data'!$E:$E,'Raw Data'!C:C,"ERROR",0,1)</f>
        <v>Garnier</v>
      </c>
      <c r="D24" s="5" t="str">
        <f>_xlfn.XLOOKUP($E24,'Raw Data'!$E:$E,'Raw Data'!D:D,"ERROR",0,1)</f>
        <v>www.amazon.ae/dp/B00T6FNWLY</v>
      </c>
      <c r="E24" s="5" t="s">
        <v>136</v>
      </c>
      <c r="F24" s="9" t="str">
        <f>_xlfn.XLOOKUP($E24,'Raw Data'!$E:$E,'Raw Data'!F:F,"ERROR",0,1)</f>
        <v>Garnier Fructis Style Mega Full Thickening Lotion, 5.0 Oz, 1 Count (Packaging May Vary)</v>
      </c>
      <c r="G24" s="10">
        <f>_xlfn.XLOOKUP($E24,'Raw Data'!$E:$E,'Raw Data'!G:G,"ERROR",0,1)</f>
        <v>186</v>
      </c>
      <c r="H24" s="9">
        <f>_xlfn.XLOOKUP($E24,'Raw Data'!$E:$E,'Raw Data'!H:H,"ERROR",0,1)</f>
        <v>9106.16</v>
      </c>
      <c r="I24" s="9">
        <f>_xlfn.XLOOKUP($E24,'Raw Data'!$E:$E,'Raw Data'!I:I,"ERROR",0,1)</f>
        <v>0.0121915192162734</v>
      </c>
      <c r="J24" s="9" t="str">
        <f>_xlfn.XLOOKUP($E24,'Raw Data'!$E:$E,'Raw Data'!J:J,"ERROR",0,1)</f>
        <v>Yes</v>
      </c>
      <c r="K24" s="14" t="str">
        <f t="array" ref="K24">_xlfn.IFS(AND(L24&gt;0,L24&lt;=5),"0 to 5",AND(L24&gt;5,L24&lt;=10),"5 to 10",AND(L24&gt;10,L24&lt;=15),"10 to 15",AND(L24&gt;15,L24&lt;=20),"15 to 20",AND(L24&gt;20,L24&lt;=30),"20 to 30",AND(L24&gt;30,L24&lt;=40),"30 to 40",AND(L24&gt;40,L24&lt;=50),"40 to 50",AND(L24&gt;50,L24&lt;=75),"50 to 75",AND(L24&gt;75,L24&lt;=100),"75 to 100",AND(L24&gt;100,L24&lt;=150),"100 to 150",AND(L24&gt;150,L24&lt;=200),"150 to 200",AND(L24&gt;200,L24&lt;=250),"200 to 250",AND(L24&gt;250,L24&lt;=300),"250 to 300",AND(L24&gt;300,L24&lt;=400),"300 to 400",AND(L24&gt;400,L24&lt;=500),"400 to 500",L24&gt;500,"500+")</f>
        <v>50 to 75</v>
      </c>
      <c r="L24" s="9">
        <f>_xlfn.XLOOKUP($E24,'Raw Data'!$E:$E,'Raw Data'!L:L,"ERROR",0,1)</f>
        <v>50.56</v>
      </c>
      <c r="M24" s="14" t="str">
        <f t="array" ref="M24">_xlfn.IFS(AND(N24&gt;0,N24&lt;=5),"0 to 5",AND(N24&gt;5,N24&lt;=10),"5 to 10",AND(N24&gt;10,N24&lt;=15),"10 to 15",AND(N24&gt;15,N24&lt;=20),"15 to 20",AND(N24&gt;20,N24&lt;=30),"20 to 30",AND(N24&gt;30,N24&lt;=40),"30 to 40",AND(N24&gt;40,N24&lt;=50),"40 to 50",AND(N24&gt;50,N24&lt;=75),"50 to 75",AND(N24&gt;75,N24&lt;=100),"75 to 100",AND(N24&gt;100,N24&lt;=150),"100 to 150",AND(N24&gt;150,N24&lt;=200),"150 to 200",AND(N24&gt;200,N24&lt;=250),"200 to 250",AND(N24&gt;250,N24&lt;=300),"250 to 300",AND(N24&gt;300,N24&lt;=400),"300 to 400",AND(N24&gt;400,N24&lt;=500),"400 to 500",N24&gt;500,"500+")</f>
        <v>50 to 75</v>
      </c>
      <c r="N24" s="9">
        <f>_xlfn.XLOOKUP($E24,'Raw Data'!$E:$E,'Raw Data'!N:N,"ERROR",0,1)</f>
        <v>57.81</v>
      </c>
      <c r="O24" s="14" t="str">
        <f t="array" ref="O24">_xlfn.IFS(P24=0,"No Discount",AND(P24&gt;0,P24&lt;=0.02),"0% to 2%",AND(P24&gt;0.02,P24&lt;=0.04),"2% to 4%",AND(P24&gt;0.04,P24&lt;=0.06),"4% to 6%",AND(P24&gt;0.06,P24&lt;=0.08),"6% to 8%",AND(P24&gt;0.08,P24&lt;=0.1),"8% to 10%",AND(P24&gt;0.1,P24&lt;=0.15),"10% to 15%",AND(P24&gt;0.15,P24&lt;=0.2),"15% to 20%",AND(P24&gt;0.2,P24&lt;=0.25),"20% to 25%",AND(P24&gt;0.25,P24&lt;=0.3),"25% to 30%",AND(P24&gt;0.3,P24&lt;=0.4),"30% to 40%",AND(P24&gt;0.4,P24&lt;=0.5),"40% to 50%",AND(P24&gt;0.5,P24&lt;=0.75),"50% to 75%",AND(P24&gt;0.75,P24&lt;=1),"75% to 100%")</f>
        <v>10% to 15%</v>
      </c>
      <c r="P24" s="10">
        <f>_xlfn.XLOOKUP($E24,'Raw Data'!$E:$E,'Raw Data'!P:P,"ERROR",0,1)</f>
        <v>0.125410828576371</v>
      </c>
      <c r="Q24" s="9">
        <f>_xlfn.XLOOKUP($E24,'Raw Data'!$E:$E,'Raw Data'!Q:Q,"ERROR",0,1)</f>
        <v>5</v>
      </c>
      <c r="R24" s="9" t="str">
        <f>_xlfn.XLOOKUP($E24,'Raw Data'!$E:$E,'Raw Data'!R:R,"ERROR",0,1)</f>
        <v>oz</v>
      </c>
      <c r="S24" s="5" t="str">
        <f t="array" ref="S24">_xlfn.IFS(AND(T24&gt;0,T24&lt;=0.05),"0 to 0.05",AND(T24&gt;0.05,T24&lt;=0.1),"0.05 to 0.1",AND(T24&gt;0.1,T24&lt;=0.2),"0.1 to 0.2",AND(T24&gt;0.2,T24&lt;=0.3),"0.2 to 0.3",AND(T24&gt;0.3,T24&lt;=0.4),"0.3 to 0.4",AND(T24&gt;0.4,T24&lt;=0.5),"0.4 to 0.5",AND(T24&gt;0.5,T24&lt;=0.75),"0.5 to 0.75",AND(T24&gt;0.75,T24&lt;=1),"0.75 to 1",AND(T24&gt;1,T24&lt;=2),"1 to 2",AND(T24&gt;2,T24&lt;=3),"2 to 3",AND(T24&gt;3,T24&lt;=4),"3 to 4",AND(T24&gt;4,T24&lt;=5),"4 to 5",AND(T24&gt;5,T24&lt;=10),"5 to 10",T24&gt;10,"10+")</f>
        <v>0.3 to 0.4</v>
      </c>
      <c r="T24" s="10">
        <f t="shared" si="1"/>
        <v>0.341968211024687</v>
      </c>
      <c r="U24" s="15" t="str">
        <f t="array" ref="U24">_xlfn.IFS(AND(V24&gt;0,V24&lt;=0.05),"0 to 0.05",AND(V24&gt;0.05,V24&lt;=0.1),"0.05 to 0.1",AND(V24&gt;0.1,V24&lt;=0.2),"0.1 to 0.2",AND(V24&gt;0.2,V24&lt;=0.3),"0.2 to 0.3",AND(V24&gt;0.3,V24&lt;=0.4),"0.3 to 0.4",AND(V24&gt;0.4,V24&lt;=0.5),"0.4 to 0.5",AND(V24&gt;0.5,V24&lt;=0.75),"0.5 to 0.75",AND(V24&gt;0.75,V24&lt;=1),"0.75 to 1",AND(V24&gt;1,V24&lt;=2),"1 to 2",AND(V24&gt;2,V24&lt;=3),"2 to 3",AND(V24&gt;3,V24&lt;=4),"3 to 4",AND(V24&gt;4,V24&lt;=5),"4 to 5",AND(V24&gt;5,V24&lt;=10),"5 to 10",V24&gt;10,"10+")</f>
        <v>0.1 to 0.2</v>
      </c>
      <c r="V24" s="10">
        <f t="shared" si="2"/>
        <v>0.105571187013865</v>
      </c>
      <c r="W24" s="15" t="str">
        <f t="array" ref="W24">_xlfn.IFS(AND(X24&gt;0,X24&lt;=0.05),"0 to 0.05",AND(X24&gt;0.05,X24&lt;=0.1),"0.05 to 0.1",AND(X24&gt;0.1,X24&lt;=0.2),"0.1 to 0.2",AND(X24&gt;0.2,X24&lt;=0.3),"0.2 to 0.3",AND(X24&gt;0.3,X24&lt;=0.4),"0.3 to 0.4",AND(X24&gt;0.4,X24&lt;=0.5),"0.4 to 0.5",AND(X24&gt;0.5,X24&lt;=0.75),"0.5 to 0.75",AND(X24&gt;0.75,X24&lt;=1),"0.75 to 1",AND(X24&gt;1,X24&lt;=2),"1 to 2",AND(X24&gt;2,X24&lt;=3),"2 to 3",AND(X24&gt;3,X24&lt;=4),"3 to 4",AND(X24&gt;4,X24&lt;=5),"4 to 5",AND(X24&gt;5,X24&lt;=10),"5 to 10",X24&gt;10,"10+")</f>
        <v>0.05 to 0.1</v>
      </c>
      <c r="X24" s="16">
        <f t="shared" si="3"/>
        <v>0.0923314169766656</v>
      </c>
      <c r="Y24" s="5" t="str">
        <f t="array" ref="Y24">_xlfn.IFS(AND(Z24&gt;0,Z24&lt;=1),"0 to 1",AND(Z24&gt;1,Z24&lt;=2),"1 to 2",AND(Z24&gt;2,Z24&lt;=4),"2 to 4",AND(Z24&gt;4,Z24&lt;=6),"4 to 6",AND(Z24&gt;6,Z24&lt;=8),"6 to 8",AND(Z24&gt;8,Z24&lt;=10),"8 to 10",AND(Z24&gt;10,Z24&lt;=15),"10 to 15",AND(Z24&gt;15,Z24&lt;=20),"15 to 20",AND(Z24&gt;20,Z24&lt;=25),"20 to 25",AND(Z24&gt;25,Z24&lt;=30),"25 to 30",AND(Z24&gt;30,Z24&lt;=40),"30 to 40",AND(Z24&gt;40,Z24&lt;=50),"40 to 50",Z24&gt;50,"50+")</f>
        <v>4 to 6</v>
      </c>
      <c r="Z24" s="9">
        <f t="array" ref="Z24">_xlfn.IFS(AA24="oz",_xlfn.IFS(R24="oz",Q24,R24="fl oz",Q24*1.04,R24="ml",Q24*0.0338),AA24="fl oz",_xlfn.IFS(R24="oz",Q24/1.04,R24="fl oz",Q24,R24="ml",Q24*0.0338/1.04),AA24="ml",_xlfn.IFS(R24="oz",Q24/0.0338,R24="fl oz",Q24*1.04/0.0338,R24="ml",Q24))</f>
        <v>5</v>
      </c>
      <c r="AA24" s="9" t="str">
        <f>_xlfn.XLOOKUP($E24,'Raw Data'!$E:$E,'Raw Data'!AA:AA,"ERROR",0,1)</f>
        <v>oz</v>
      </c>
      <c r="AB24" s="5" t="s">
        <v>137</v>
      </c>
      <c r="AC24" s="5" t="s">
        <v>138</v>
      </c>
      <c r="AD24" s="5" t="s">
        <v>139</v>
      </c>
      <c r="AE24">
        <f t="shared" si="4"/>
        <v>0</v>
      </c>
      <c r="AF24">
        <f t="shared" si="4"/>
        <v>0</v>
      </c>
      <c r="AG24">
        <f t="shared" si="4"/>
        <v>0</v>
      </c>
      <c r="AH24">
        <f t="shared" si="4"/>
        <v>0</v>
      </c>
      <c r="AI24">
        <f t="shared" si="4"/>
        <v>0</v>
      </c>
      <c r="AJ24">
        <f t="shared" si="4"/>
        <v>0</v>
      </c>
      <c r="AK24">
        <f t="shared" si="4"/>
        <v>0</v>
      </c>
      <c r="AL24">
        <f t="shared" si="4"/>
        <v>0</v>
      </c>
      <c r="AM24">
        <f t="shared" si="4"/>
        <v>1</v>
      </c>
      <c r="AN24">
        <f t="shared" si="4"/>
        <v>0</v>
      </c>
      <c r="AO24">
        <f t="shared" si="4"/>
        <v>0</v>
      </c>
      <c r="AP24">
        <f t="shared" si="4"/>
        <v>0</v>
      </c>
      <c r="AQ24">
        <f t="shared" si="4"/>
        <v>0</v>
      </c>
      <c r="AR24">
        <f t="shared" si="4"/>
        <v>0</v>
      </c>
      <c r="AS24">
        <f t="shared" si="4"/>
        <v>0</v>
      </c>
      <c r="AT24">
        <f t="shared" si="4"/>
        <v>0</v>
      </c>
      <c r="AU24">
        <f t="shared" si="9"/>
        <v>0</v>
      </c>
      <c r="AV24">
        <f t="shared" si="9"/>
        <v>0</v>
      </c>
      <c r="AW24">
        <f t="shared" si="9"/>
        <v>0</v>
      </c>
      <c r="AX24">
        <f t="shared" si="9"/>
        <v>0</v>
      </c>
      <c r="AY24">
        <f t="shared" si="9"/>
        <v>0</v>
      </c>
      <c r="AZ24">
        <f t="shared" si="9"/>
        <v>0</v>
      </c>
      <c r="BA24">
        <f t="shared" si="9"/>
        <v>0</v>
      </c>
      <c r="BB24">
        <f t="shared" si="9"/>
        <v>1</v>
      </c>
      <c r="BC24">
        <f t="shared" si="9"/>
        <v>0</v>
      </c>
      <c r="BD24">
        <f t="shared" si="9"/>
        <v>0</v>
      </c>
      <c r="BE24">
        <f t="shared" si="9"/>
        <v>0</v>
      </c>
      <c r="BF24">
        <f t="shared" si="9"/>
        <v>0</v>
      </c>
      <c r="BG24">
        <f t="shared" si="9"/>
        <v>0</v>
      </c>
      <c r="BH24">
        <f t="shared" si="9"/>
        <v>0</v>
      </c>
      <c r="BI24">
        <f t="shared" si="9"/>
        <v>0</v>
      </c>
      <c r="BJ24">
        <f t="shared" si="9"/>
        <v>0</v>
      </c>
      <c r="BK24">
        <f t="shared" si="7"/>
        <v>0</v>
      </c>
      <c r="BL24">
        <f t="shared" si="8"/>
        <v>0</v>
      </c>
      <c r="BM24">
        <f t="shared" si="8"/>
        <v>0</v>
      </c>
    </row>
    <row r="25" spans="1:65">
      <c r="A25" s="5" t="str">
        <f>_xlfn.XLOOKUP($E25,'Raw Data'!$E:$E,'Raw Data'!A:A,"ERROR",0,1)</f>
        <v>AE</v>
      </c>
      <c r="B25" s="5" t="str">
        <f>_xlfn.XLOOKUP($E25,'Raw Data'!$E:$E,'Raw Data'!B:B,"ERROR",0,1)</f>
        <v>Hair Mousses</v>
      </c>
      <c r="C25" s="5" t="str">
        <f>_xlfn.XLOOKUP($E25,'Raw Data'!$E:$E,'Raw Data'!C:C,"ERROR",0,1)</f>
        <v>kerastase</v>
      </c>
      <c r="D25" s="5" t="str">
        <f>_xlfn.XLOOKUP($E25,'Raw Data'!$E:$E,'Raw Data'!D:D,"ERROR",0,1)</f>
        <v>www.amazon.ae/dp/B00UXOXJ10</v>
      </c>
      <c r="E25" s="5" t="s">
        <v>140</v>
      </c>
      <c r="F25" s="9" t="str">
        <f>_xlfn.XLOOKUP($E25,'Raw Data'!$E:$E,'Raw Data'!F:F,"ERROR",0,1)</f>
        <v>KERASTASE Densifique Mousse Fluid Ounce, Multicolor, 5.1 Fl Oz</v>
      </c>
      <c r="G25" s="10">
        <f>_xlfn.XLOOKUP($E25,'Raw Data'!$E:$E,'Raw Data'!G:G,"ERROR",0,1)</f>
        <v>57</v>
      </c>
      <c r="H25" s="9">
        <f>_xlfn.XLOOKUP($E25,'Raw Data'!$E:$E,'Raw Data'!H:H,"ERROR",0,1)</f>
        <v>9037.32</v>
      </c>
      <c r="I25" s="9">
        <f>_xlfn.XLOOKUP($E25,'Raw Data'!$E:$E,'Raw Data'!I:I,"ERROR",0,1)</f>
        <v>0.0120993547712331</v>
      </c>
      <c r="J25" s="9" t="str">
        <f>_xlfn.XLOOKUP($E25,'Raw Data'!$E:$E,'Raw Data'!J:J,"ERROR",0,1)</f>
        <v>Yes</v>
      </c>
      <c r="K25" s="14" t="str">
        <f t="array" ref="K25">_xlfn.IFS(AND(L25&gt;0,L25&lt;=5),"0 to 5",AND(L25&gt;5,L25&lt;=10),"5 to 10",AND(L25&gt;10,L25&lt;=15),"10 to 15",AND(L25&gt;15,L25&lt;=20),"15 to 20",AND(L25&gt;20,L25&lt;=30),"20 to 30",AND(L25&gt;30,L25&lt;=40),"30 to 40",AND(L25&gt;40,L25&lt;=50),"40 to 50",AND(L25&gt;50,L25&lt;=75),"50 to 75",AND(L25&gt;75,L25&lt;=100),"75 to 100",AND(L25&gt;100,L25&lt;=150),"100 to 150",AND(L25&gt;150,L25&lt;=200),"150 to 200",AND(L25&gt;200,L25&lt;=250),"200 to 250",AND(L25&gt;250,L25&lt;=300),"250 to 300",AND(L25&gt;300,L25&lt;=400),"300 to 400",AND(L25&gt;400,L25&lt;=500),"400 to 500",L25&gt;500,"500+")</f>
        <v>150 to 200</v>
      </c>
      <c r="L25" s="9">
        <f>_xlfn.XLOOKUP($E25,'Raw Data'!$E:$E,'Raw Data'!L:L,"ERROR",0,1)</f>
        <v>158.42</v>
      </c>
      <c r="M25" s="14" t="str">
        <f t="array" ref="M25">_xlfn.IFS(AND(N25&gt;0,N25&lt;=5),"0 to 5",AND(N25&gt;5,N25&lt;=10),"5 to 10",AND(N25&gt;10,N25&lt;=15),"10 to 15",AND(N25&gt;15,N25&lt;=20),"15 to 20",AND(N25&gt;20,N25&lt;=30),"20 to 30",AND(N25&gt;30,N25&lt;=40),"30 to 40",AND(N25&gt;40,N25&lt;=50),"40 to 50",AND(N25&gt;50,N25&lt;=75),"50 to 75",AND(N25&gt;75,N25&lt;=100),"75 to 100",AND(N25&gt;100,N25&lt;=150),"100 to 150",AND(N25&gt;150,N25&lt;=200),"150 to 200",AND(N25&gt;200,N25&lt;=250),"200 to 250",AND(N25&gt;250,N25&lt;=300),"250 to 300",AND(N25&gt;300,N25&lt;=400),"300 to 400",AND(N25&gt;400,N25&lt;=500),"400 to 500",N25&gt;500,"500+")</f>
        <v>150 to 200</v>
      </c>
      <c r="N25" s="9">
        <f>_xlfn.XLOOKUP($E25,'Raw Data'!$E:$E,'Raw Data'!N:N,"ERROR",0,1)</f>
        <v>173.06</v>
      </c>
      <c r="O25" s="14" t="str">
        <f t="array" ref="O25">_xlfn.IFS(P25=0,"No Discount",AND(P25&gt;0,P25&lt;=0.02),"0% to 2%",AND(P25&gt;0.02,P25&lt;=0.04),"2% to 4%",AND(P25&gt;0.04,P25&lt;=0.06),"4% to 6%",AND(P25&gt;0.06,P25&lt;=0.08),"6% to 8%",AND(P25&gt;0.08,P25&lt;=0.1),"8% to 10%",AND(P25&gt;0.1,P25&lt;=0.15),"10% to 15%",AND(P25&gt;0.15,P25&lt;=0.2),"15% to 20%",AND(P25&gt;0.2,P25&lt;=0.25),"20% to 25%",AND(P25&gt;0.25,P25&lt;=0.3),"25% to 30%",AND(P25&gt;0.3,P25&lt;=0.4),"30% to 40%",AND(P25&gt;0.4,P25&lt;=0.5),"40% to 50%",AND(P25&gt;0.5,P25&lt;=0.75),"50% to 75%",AND(P25&gt;0.75,P25&lt;=1),"75% to 100%")</f>
        <v>8% to 10%</v>
      </c>
      <c r="P25" s="10">
        <f>_xlfn.XLOOKUP($E25,'Raw Data'!$E:$E,'Raw Data'!P:P,"ERROR",0,1)</f>
        <v>0.0845949381717324</v>
      </c>
      <c r="Q25" s="9">
        <f>_xlfn.XLOOKUP($E25,'Raw Data'!$E:$E,'Raw Data'!Q:Q,"ERROR",0,1)</f>
        <v>5.1</v>
      </c>
      <c r="R25" s="9" t="str">
        <f>_xlfn.XLOOKUP($E25,'Raw Data'!$E:$E,'Raw Data'!R:R,"ERROR",0,1)</f>
        <v>fl oz</v>
      </c>
      <c r="S25" s="5" t="str">
        <f t="array" ref="S25">_xlfn.IFS(AND(T25&gt;0,T25&lt;=0.05),"0 to 0.05",AND(T25&gt;0.05,T25&lt;=0.1),"0.05 to 0.1",AND(T25&gt;0.1,T25&lt;=0.2),"0.1 to 0.2",AND(T25&gt;0.2,T25&lt;=0.3),"0.2 to 0.3",AND(T25&gt;0.3,T25&lt;=0.4),"0.3 to 0.4",AND(T25&gt;0.4,T25&lt;=0.5),"0.4 to 0.5",AND(T25&gt;0.5,T25&lt;=0.75),"0.5 to 0.75",AND(T25&gt;0.75,T25&lt;=1),"0.75 to 1",AND(T25&gt;1,T25&lt;=2),"1 to 2",AND(T25&gt;2,T25&lt;=3),"2 to 3",AND(T25&gt;3,T25&lt;=4),"3 to 4",AND(T25&gt;4,T25&lt;=5),"4 to 5",AND(T25&gt;5,T25&lt;=10),"5 to 10",T25&gt;10,"10+")</f>
        <v>1 to 2</v>
      </c>
      <c r="T25" s="10">
        <f t="shared" si="1"/>
        <v>1.01007859765742</v>
      </c>
      <c r="U25" s="15" t="str">
        <f t="array" ref="U25">_xlfn.IFS(AND(V25&gt;0,V25&lt;=0.05),"0 to 0.05",AND(V25&gt;0.05,V25&lt;=0.1),"0.05 to 0.1",AND(V25&gt;0.1,V25&lt;=0.2),"0.1 to 0.2",AND(V25&gt;0.2,V25&lt;=0.3),"0.2 to 0.3",AND(V25&gt;0.3,V25&lt;=0.4),"0.3 to 0.4",AND(V25&gt;0.4,V25&lt;=0.5),"0.4 to 0.5",AND(V25&gt;0.5,V25&lt;=0.75),"0.5 to 0.75",AND(V25&gt;0.75,V25&lt;=1),"0.75 to 1",AND(V25&gt;1,V25&lt;=2),"1 to 2",AND(V25&gt;2,V25&lt;=3),"2 to 3",AND(V25&gt;3,V25&lt;=4),"3 to 4",AND(V25&gt;4,V25&lt;=5),"4 to 5",AND(V25&gt;5,V25&lt;=10),"5 to 10",V25&gt;10,"10+")</f>
        <v>0.2 to 0.3</v>
      </c>
      <c r="V25" s="10">
        <f t="shared" si="2"/>
        <v>0.297924091464842</v>
      </c>
      <c r="W25" s="15" t="str">
        <f t="array" ref="W25">_xlfn.IFS(AND(X25&gt;0,X25&lt;=0.05),"0 to 0.05",AND(X25&gt;0.05,X25&lt;=0.1),"0.05 to 0.1",AND(X25&gt;0.1,X25&lt;=0.2),"0.1 to 0.2",AND(X25&gt;0.2,X25&lt;=0.3),"0.2 to 0.3",AND(X25&gt;0.3,X25&lt;=0.4),"0.3 to 0.4",AND(X25&gt;0.4,X25&lt;=0.5),"0.4 to 0.5",AND(X25&gt;0.5,X25&lt;=0.75),"0.5 to 0.75",AND(X25&gt;0.75,X25&lt;=1),"0.75 to 1",AND(X25&gt;1,X25&lt;=2),"1 to 2",AND(X25&gt;2,X25&lt;=3),"2 to 3",AND(X25&gt;3,X25&lt;=4),"3 to 4",AND(X25&gt;4,X25&lt;=5),"4 to 5",AND(X25&gt;5,X25&lt;=10),"5 to 10",X25&gt;10,"10+")</f>
        <v>0.2 to 0.3</v>
      </c>
      <c r="X25" s="16">
        <f t="shared" si="3"/>
        <v>0.272721221367504</v>
      </c>
      <c r="Y25" s="5" t="str">
        <f t="array" ref="Y25">_xlfn.IFS(AND(Z25&gt;0,Z25&lt;=1),"0 to 1",AND(Z25&gt;1,Z25&lt;=2),"1 to 2",AND(Z25&gt;2,Z25&lt;=4),"2 to 4",AND(Z25&gt;4,Z25&lt;=6),"4 to 6",AND(Z25&gt;6,Z25&lt;=8),"6 to 8",AND(Z25&gt;8,Z25&lt;=10),"8 to 10",AND(Z25&gt;10,Z25&lt;=15),"10 to 15",AND(Z25&gt;15,Z25&lt;=20),"15 to 20",AND(Z25&gt;20,Z25&lt;=25),"20 to 25",AND(Z25&gt;25,Z25&lt;=30),"25 to 30",AND(Z25&gt;30,Z25&lt;=40),"30 to 40",AND(Z25&gt;40,Z25&lt;=50),"40 to 50",Z25&gt;50,"50+")</f>
        <v>4 to 6</v>
      </c>
      <c r="Z25" s="9">
        <f t="array" ref="Z25">_xlfn.IFS(AA25="oz",_xlfn.IFS(R25="oz",Q25,R25="fl oz",Q25*1.04,R25="ml",Q25*0.0338),AA25="fl oz",_xlfn.IFS(R25="oz",Q25/1.04,R25="fl oz",Q25,R25="ml",Q25*0.0338/1.04),AA25="ml",_xlfn.IFS(R25="oz",Q25/0.0338,R25="fl oz",Q25*1.04/0.0338,R25="ml",Q25))</f>
        <v>5.304</v>
      </c>
      <c r="AA25" s="9" t="str">
        <f>_xlfn.XLOOKUP($E25,'Raw Data'!$E:$E,'Raw Data'!AA:AA,"ERROR",0,1)</f>
        <v>oz</v>
      </c>
      <c r="AB25" s="5" t="s">
        <v>141</v>
      </c>
      <c r="AC25" s="5" t="s">
        <v>86</v>
      </c>
      <c r="AD25" s="5" t="s">
        <v>43</v>
      </c>
      <c r="AE25">
        <f t="shared" si="4"/>
        <v>0</v>
      </c>
      <c r="AF25">
        <f t="shared" si="4"/>
        <v>0</v>
      </c>
      <c r="AG25">
        <f t="shared" si="4"/>
        <v>0</v>
      </c>
      <c r="AH25">
        <f t="shared" si="4"/>
        <v>0</v>
      </c>
      <c r="AI25">
        <f t="shared" si="4"/>
        <v>0</v>
      </c>
      <c r="AJ25">
        <f t="shared" si="4"/>
        <v>0</v>
      </c>
      <c r="AK25">
        <f t="shared" si="4"/>
        <v>0</v>
      </c>
      <c r="AL25">
        <f t="shared" si="4"/>
        <v>0</v>
      </c>
      <c r="AM25">
        <f t="shared" si="4"/>
        <v>1</v>
      </c>
      <c r="AN25">
        <f t="shared" si="4"/>
        <v>0</v>
      </c>
      <c r="AO25">
        <f t="shared" si="4"/>
        <v>0</v>
      </c>
      <c r="AP25">
        <f t="shared" si="4"/>
        <v>0</v>
      </c>
      <c r="AQ25">
        <f t="shared" si="4"/>
        <v>0</v>
      </c>
      <c r="AR25">
        <f t="shared" si="4"/>
        <v>0</v>
      </c>
      <c r="AS25">
        <f t="shared" si="4"/>
        <v>0</v>
      </c>
      <c r="AT25">
        <f t="shared" si="4"/>
        <v>1</v>
      </c>
      <c r="AU25">
        <f t="shared" si="9"/>
        <v>0</v>
      </c>
      <c r="AV25">
        <f t="shared" si="9"/>
        <v>0</v>
      </c>
      <c r="AW25">
        <f t="shared" si="9"/>
        <v>0</v>
      </c>
      <c r="AX25">
        <f t="shared" si="9"/>
        <v>0</v>
      </c>
      <c r="AY25">
        <f t="shared" si="9"/>
        <v>0</v>
      </c>
      <c r="AZ25">
        <f t="shared" si="9"/>
        <v>0</v>
      </c>
      <c r="BA25">
        <f t="shared" si="9"/>
        <v>0</v>
      </c>
      <c r="BB25">
        <f t="shared" si="9"/>
        <v>0</v>
      </c>
      <c r="BC25">
        <f t="shared" si="9"/>
        <v>0</v>
      </c>
      <c r="BD25">
        <f t="shared" si="9"/>
        <v>0</v>
      </c>
      <c r="BE25">
        <f t="shared" si="9"/>
        <v>0</v>
      </c>
      <c r="BF25">
        <f t="shared" si="9"/>
        <v>0</v>
      </c>
      <c r="BG25">
        <f t="shared" si="9"/>
        <v>0</v>
      </c>
      <c r="BH25">
        <f t="shared" si="9"/>
        <v>0</v>
      </c>
      <c r="BI25">
        <f t="shared" si="9"/>
        <v>0</v>
      </c>
      <c r="BJ25">
        <f t="shared" si="9"/>
        <v>0</v>
      </c>
      <c r="BK25">
        <f t="shared" si="7"/>
        <v>0</v>
      </c>
      <c r="BL25">
        <f t="shared" si="8"/>
        <v>0</v>
      </c>
      <c r="BM25">
        <f t="shared" si="8"/>
        <v>0</v>
      </c>
    </row>
    <row r="26" spans="1:65">
      <c r="A26" s="5" t="str">
        <f>_xlfn.XLOOKUP($E26,'Raw Data'!$E:$E,'Raw Data'!A:A,"ERROR",0,1)</f>
        <v>AE</v>
      </c>
      <c r="B26" s="5" t="str">
        <f>_xlfn.XLOOKUP($E26,'Raw Data'!$E:$E,'Raw Data'!B:B,"ERROR",0,1)</f>
        <v>Hair Mousses</v>
      </c>
      <c r="C26" s="5" t="str">
        <f>_xlfn.XLOOKUP($E26,'Raw Data'!$E:$E,'Raw Data'!C:C,"ERROR",0,1)</f>
        <v>Wella</v>
      </c>
      <c r="D26" s="5" t="str">
        <f>_xlfn.XLOOKUP($E26,'Raw Data'!$E:$E,'Raw Data'!D:D,"ERROR",0,1)</f>
        <v>www.amazon.ae/dp/B07HZFYJ43</v>
      </c>
      <c r="E26" s="5" t="s">
        <v>142</v>
      </c>
      <c r="F26" s="9" t="str">
        <f>_xlfn.XLOOKUP($E26,'Raw Data'!$E:$E,'Raw Data'!F:F,"ERROR",0,1)</f>
        <v>Wella Pro Professionals Eimi Extra Volume Strong Hold Heat Protection Hair Styling Mousse For Body 75ml, White</v>
      </c>
      <c r="G26" s="10">
        <f>_xlfn.XLOOKUP($E26,'Raw Data'!$E:$E,'Raw Data'!G:G,"ERROR",0,1)</f>
        <v>140</v>
      </c>
      <c r="H26" s="9">
        <f>_xlfn.XLOOKUP($E26,'Raw Data'!$E:$E,'Raw Data'!H:H,"ERROR",0,1)</f>
        <v>8819.83</v>
      </c>
      <c r="I26" s="9">
        <f>_xlfn.XLOOKUP($E26,'Raw Data'!$E:$E,'Raw Data'!I:I,"ERROR",0,1)</f>
        <v>0.0118081745685629</v>
      </c>
      <c r="J26" s="9" t="str">
        <f>_xlfn.XLOOKUP($E26,'Raw Data'!$E:$E,'Raw Data'!J:J,"ERROR",0,1)</f>
        <v>Yes</v>
      </c>
      <c r="K26" s="14" t="str">
        <f t="array" ref="K26">_xlfn.IFS(AND(L26&gt;0,L26&lt;=5),"0 to 5",AND(L26&gt;5,L26&lt;=10),"5 to 10",AND(L26&gt;10,L26&lt;=15),"10 to 15",AND(L26&gt;15,L26&lt;=20),"15 to 20",AND(L26&gt;20,L26&lt;=30),"20 to 30",AND(L26&gt;30,L26&lt;=40),"30 to 40",AND(L26&gt;40,L26&lt;=50),"40 to 50",AND(L26&gt;50,L26&lt;=75),"50 to 75",AND(L26&gt;75,L26&lt;=100),"75 to 100",AND(L26&gt;100,L26&lt;=150),"100 to 150",AND(L26&gt;150,L26&lt;=200),"150 to 200",AND(L26&gt;200,L26&lt;=250),"200 to 250",AND(L26&gt;250,L26&lt;=300),"250 to 300",AND(L26&gt;300,L26&lt;=400),"300 to 400",AND(L26&gt;400,L26&lt;=500),"400 to 500",L26&gt;500,"500+")</f>
        <v>75 to 100</v>
      </c>
      <c r="L26" s="9">
        <f>_xlfn.XLOOKUP($E26,'Raw Data'!$E:$E,'Raw Data'!L:L,"ERROR",0,1)</f>
        <v>85.77</v>
      </c>
      <c r="M26" s="14" t="str">
        <f t="array" ref="M26">_xlfn.IFS(AND(N26&gt;0,N26&lt;=5),"0 to 5",AND(N26&gt;5,N26&lt;=10),"5 to 10",AND(N26&gt;10,N26&lt;=15),"10 to 15",AND(N26&gt;15,N26&lt;=20),"15 to 20",AND(N26&gt;20,N26&lt;=30),"20 to 30",AND(N26&gt;30,N26&lt;=40),"30 to 40",AND(N26&gt;40,N26&lt;=50),"40 to 50",AND(N26&gt;50,N26&lt;=75),"50 to 75",AND(N26&gt;75,N26&lt;=100),"75 to 100",AND(N26&gt;100,N26&lt;=150),"100 to 150",AND(N26&gt;150,N26&lt;=200),"150 to 200",AND(N26&gt;200,N26&lt;=250),"200 to 250",AND(N26&gt;250,N26&lt;=300),"250 to 300",AND(N26&gt;300,N26&lt;=400),"300 to 400",AND(N26&gt;400,N26&lt;=500),"400 to 500",N26&gt;500,"500+")</f>
        <v>75 to 100</v>
      </c>
      <c r="N26" s="9">
        <f>_xlfn.XLOOKUP($E26,'Raw Data'!$E:$E,'Raw Data'!N:N,"ERROR",0,1)</f>
        <v>89.88</v>
      </c>
      <c r="O26" s="14" t="str">
        <f t="array" ref="O26">_xlfn.IFS(P26=0,"No Discount",AND(P26&gt;0,P26&lt;=0.02),"0% to 2%",AND(P26&gt;0.02,P26&lt;=0.04),"2% to 4%",AND(P26&gt;0.04,P26&lt;=0.06),"4% to 6%",AND(P26&gt;0.06,P26&lt;=0.08),"6% to 8%",AND(P26&gt;0.08,P26&lt;=0.1),"8% to 10%",AND(P26&gt;0.1,P26&lt;=0.15),"10% to 15%",AND(P26&gt;0.15,P26&lt;=0.2),"15% to 20%",AND(P26&gt;0.2,P26&lt;=0.25),"20% to 25%",AND(P26&gt;0.25,P26&lt;=0.3),"25% to 30%",AND(P26&gt;0.3,P26&lt;=0.4),"30% to 40%",AND(P26&gt;0.4,P26&lt;=0.5),"40% to 50%",AND(P26&gt;0.5,P26&lt;=0.75),"50% to 75%",AND(P26&gt;0.75,P26&lt;=1),"75% to 100%")</f>
        <v>4% to 6%</v>
      </c>
      <c r="P26" s="10">
        <f>_xlfn.XLOOKUP($E26,'Raw Data'!$E:$E,'Raw Data'!P:P,"ERROR",0,1)</f>
        <v>0.0457276368491322</v>
      </c>
      <c r="Q26" s="9">
        <f>_xlfn.XLOOKUP($E26,'Raw Data'!$E:$E,'Raw Data'!Q:Q,"ERROR",0,1)</f>
        <v>75</v>
      </c>
      <c r="R26" s="9" t="str">
        <f>_xlfn.XLOOKUP($E26,'Raw Data'!$E:$E,'Raw Data'!R:R,"ERROR",0,1)</f>
        <v>ml</v>
      </c>
      <c r="S26" s="5" t="str">
        <f t="array" ref="S26">_xlfn.IFS(AND(T26&gt;0,T26&lt;=0.05),"0 to 0.05",AND(T26&gt;0.05,T26&lt;=0.1),"0.05 to 0.1",AND(T26&gt;0.1,T26&lt;=0.2),"0.1 to 0.2",AND(T26&gt;0.2,T26&lt;=0.3),"0.2 to 0.3",AND(T26&gt;0.3,T26&lt;=0.4),"0.3 to 0.4",AND(T26&gt;0.4,T26&lt;=0.5),"0.4 to 0.5",AND(T26&gt;0.5,T26&lt;=0.75),"0.5 to 0.75",AND(T26&gt;0.75,T26&lt;=1),"0.75 to 1",AND(T26&gt;1,T26&lt;=2),"1 to 2",AND(T26&gt;2,T26&lt;=3),"2 to 3",AND(T26&gt;3,T26&lt;=4),"3 to 4",AND(T26&gt;4,T26&lt;=5),"4 to 5",AND(T26&gt;5,T26&lt;=10),"5 to 10",T26&gt;10,"10+")</f>
        <v>1 to 2</v>
      </c>
      <c r="T26" s="10">
        <f t="shared" si="1"/>
        <v>1.14421100867863</v>
      </c>
      <c r="U26" s="15" t="str">
        <f t="array" ref="U26">_xlfn.IFS(AND(V26&gt;0,V26&lt;=0.05),"0 to 0.05",AND(V26&gt;0.05,V26&lt;=0.1),"0.05 to 0.1",AND(V26&gt;0.1,V26&lt;=0.2),"0.1 to 0.2",AND(V26&gt;0.2,V26&lt;=0.3),"0.2 to 0.3",AND(V26&gt;0.3,V26&lt;=0.4),"0.3 to 0.4",AND(V26&gt;0.4,V26&lt;=0.5),"0.4 to 0.5",AND(V26&gt;0.5,V26&lt;=0.75),"0.5 to 0.75",AND(V26&gt;0.75,V26&lt;=1),"0.75 to 1",AND(V26&gt;1,V26&lt;=2),"1 to 2",AND(V26&gt;2,V26&lt;=3),"2 to 3",AND(V26&gt;3,V26&lt;=4),"3 to 4",AND(V26&gt;4,V26&lt;=5),"4 to 5",AND(V26&gt;5,V26&lt;=10),"5 to 10",V26&gt;10,"10+")</f>
        <v>0.3 to 0.4</v>
      </c>
      <c r="V26" s="10">
        <f t="shared" si="2"/>
        <v>0.323740877628654</v>
      </c>
      <c r="W26" s="15" t="str">
        <f t="array" ref="W26">_xlfn.IFS(AND(X26&gt;0,X26&lt;=0.05),"0 to 0.05",AND(X26&gt;0.05,X26&lt;=0.1),"0.05 to 0.1",AND(X26&gt;0.1,X26&lt;=0.2),"0.1 to 0.2",AND(X26&gt;0.2,X26&lt;=0.3),"0.2 to 0.3",AND(X26&gt;0.3,X26&lt;=0.4),"0.3 to 0.4",AND(X26&gt;0.4,X26&lt;=0.5),"0.4 to 0.5",AND(X26&gt;0.5,X26&lt;=0.75),"0.5 to 0.75",AND(X26&gt;0.75,X26&lt;=1),"0.75 to 1",AND(X26&gt;1,X26&lt;=2),"1 to 2",AND(X26&gt;2,X26&lt;=3),"2 to 3",AND(X26&gt;3,X26&lt;=4),"3 to 4",AND(X26&gt;4,X26&lt;=5),"4 to 5",AND(X26&gt;5,X26&lt;=10),"5 to 10",X26&gt;10,"10+")</f>
        <v>0.3 to 0.4</v>
      </c>
      <c r="X26" s="16">
        <f t="shared" si="3"/>
        <v>0.308936972343231</v>
      </c>
      <c r="Y26" s="5" t="str">
        <f t="array" ref="Y26">_xlfn.IFS(AND(Z26&gt;0,Z26&lt;=1),"0 to 1",AND(Z26&gt;1,Z26&lt;=2),"1 to 2",AND(Z26&gt;2,Z26&lt;=4),"2 to 4",AND(Z26&gt;4,Z26&lt;=6),"4 to 6",AND(Z26&gt;6,Z26&lt;=8),"6 to 8",AND(Z26&gt;8,Z26&lt;=10),"8 to 10",AND(Z26&gt;10,Z26&lt;=15),"10 to 15",AND(Z26&gt;15,Z26&lt;=20),"15 to 20",AND(Z26&gt;20,Z26&lt;=25),"20 to 25",AND(Z26&gt;25,Z26&lt;=30),"25 to 30",AND(Z26&gt;30,Z26&lt;=40),"30 to 40",AND(Z26&gt;40,Z26&lt;=50),"40 to 50",Z26&gt;50,"50+")</f>
        <v>2 to 4</v>
      </c>
      <c r="Z26" s="9">
        <f t="array" ref="Z26">_xlfn.IFS(AA26="oz",_xlfn.IFS(R26="oz",Q26,R26="fl oz",Q26*1.04,R26="ml",Q26*0.0338),AA26="fl oz",_xlfn.IFS(R26="oz",Q26/1.04,R26="fl oz",Q26,R26="ml",Q26*0.0338/1.04),AA26="ml",_xlfn.IFS(R26="oz",Q26/0.0338,R26="fl oz",Q26*1.04/0.0338,R26="ml",Q26))</f>
        <v>2.535</v>
      </c>
      <c r="AA26" s="9" t="str">
        <f>_xlfn.XLOOKUP($E26,'Raw Data'!$E:$E,'Raw Data'!AA:AA,"ERROR",0,1)</f>
        <v>oz</v>
      </c>
      <c r="AB26" s="5" t="s">
        <v>143</v>
      </c>
      <c r="AC26" s="5" t="s">
        <v>144</v>
      </c>
      <c r="AD26" s="5" t="s">
        <v>43</v>
      </c>
      <c r="AE26">
        <f t="shared" si="4"/>
        <v>0</v>
      </c>
      <c r="AF26">
        <f t="shared" si="4"/>
        <v>0</v>
      </c>
      <c r="AG26">
        <f t="shared" si="4"/>
        <v>0</v>
      </c>
      <c r="AH26">
        <f t="shared" si="4"/>
        <v>0</v>
      </c>
      <c r="AI26">
        <f t="shared" si="4"/>
        <v>0</v>
      </c>
      <c r="AJ26">
        <f t="shared" si="4"/>
        <v>0</v>
      </c>
      <c r="AK26">
        <f t="shared" si="4"/>
        <v>0</v>
      </c>
      <c r="AL26">
        <f t="shared" si="4"/>
        <v>0</v>
      </c>
      <c r="AM26">
        <f t="shared" si="4"/>
        <v>1</v>
      </c>
      <c r="AN26">
        <f t="shared" si="4"/>
        <v>0</v>
      </c>
      <c r="AO26">
        <f t="shared" si="4"/>
        <v>0</v>
      </c>
      <c r="AP26">
        <f t="shared" si="4"/>
        <v>0</v>
      </c>
      <c r="AQ26">
        <f t="shared" si="4"/>
        <v>0</v>
      </c>
      <c r="AR26">
        <f t="shared" si="4"/>
        <v>0</v>
      </c>
      <c r="AS26">
        <f t="shared" si="4"/>
        <v>0</v>
      </c>
      <c r="AT26">
        <f t="shared" si="4"/>
        <v>0</v>
      </c>
      <c r="AU26">
        <f t="shared" si="9"/>
        <v>0</v>
      </c>
      <c r="AV26">
        <f t="shared" si="9"/>
        <v>0</v>
      </c>
      <c r="AW26">
        <f t="shared" si="9"/>
        <v>0</v>
      </c>
      <c r="AX26">
        <f t="shared" si="9"/>
        <v>0</v>
      </c>
      <c r="AY26">
        <f t="shared" si="9"/>
        <v>0</v>
      </c>
      <c r="AZ26">
        <f t="shared" si="9"/>
        <v>0</v>
      </c>
      <c r="BA26">
        <f t="shared" si="9"/>
        <v>0</v>
      </c>
      <c r="BB26">
        <f t="shared" si="9"/>
        <v>0</v>
      </c>
      <c r="BC26">
        <f t="shared" si="9"/>
        <v>0</v>
      </c>
      <c r="BD26">
        <f t="shared" si="9"/>
        <v>0</v>
      </c>
      <c r="BE26">
        <f t="shared" si="9"/>
        <v>0</v>
      </c>
      <c r="BF26">
        <f t="shared" si="9"/>
        <v>0</v>
      </c>
      <c r="BG26">
        <f t="shared" si="9"/>
        <v>0</v>
      </c>
      <c r="BH26">
        <f t="shared" si="9"/>
        <v>0</v>
      </c>
      <c r="BI26">
        <f t="shared" si="9"/>
        <v>0</v>
      </c>
      <c r="BJ26">
        <f t="shared" si="9"/>
        <v>0</v>
      </c>
      <c r="BK26">
        <f t="shared" si="7"/>
        <v>0</v>
      </c>
      <c r="BL26">
        <f t="shared" si="8"/>
        <v>0</v>
      </c>
      <c r="BM26">
        <f t="shared" si="8"/>
        <v>0</v>
      </c>
    </row>
    <row r="27" spans="1:65">
      <c r="A27" s="5" t="str">
        <f>_xlfn.XLOOKUP($E27,'Raw Data'!$E:$E,'Raw Data'!A:A,"ERROR",0,1)</f>
        <v>AE</v>
      </c>
      <c r="B27" s="5" t="str">
        <f>_xlfn.XLOOKUP($E27,'Raw Data'!$E:$E,'Raw Data'!B:B,"ERROR",0,1)</f>
        <v>Hair Mousses</v>
      </c>
      <c r="C27" s="5" t="str">
        <f>_xlfn.XLOOKUP($E27,'Raw Data'!$E:$E,'Raw Data'!C:C,"ERROR",0,1)</f>
        <v>Keranique</v>
      </c>
      <c r="D27" s="5" t="str">
        <f>_xlfn.XLOOKUP($E27,'Raw Data'!$E:$E,'Raw Data'!D:D,"ERROR",0,1)</f>
        <v>www.amazon.ae/dp/B00CRJWIIE</v>
      </c>
      <c r="E27" s="5" t="s">
        <v>145</v>
      </c>
      <c r="F27" s="9" t="str">
        <f>_xlfn.XLOOKUP($E27,'Raw Data'!$E:$E,'Raw Data'!F:F,"ERROR",0,1)</f>
        <v>Keranique Thickening &amp; Texturizing  Mousse , 3.4 Fl Oz â€“ Instant Volume, Thickness and Body, Leaving Hair with Smooth and Soft Touch | Strengthens Hair Shaft and Protects Against Breakage</v>
      </c>
      <c r="G27" s="10">
        <f>_xlfn.XLOOKUP($E27,'Raw Data'!$E:$E,'Raw Data'!G:G,"ERROR",0,1)</f>
        <v>82</v>
      </c>
      <c r="H27" s="9">
        <f>_xlfn.XLOOKUP($E27,'Raw Data'!$E:$E,'Raw Data'!H:H,"ERROR",0,1)</f>
        <v>8689.94</v>
      </c>
      <c r="I27" s="9">
        <f>_xlfn.XLOOKUP($E27,'Raw Data'!$E:$E,'Raw Data'!I:I,"ERROR",0,1)</f>
        <v>0.0116342750949097</v>
      </c>
      <c r="J27" s="9" t="str">
        <f>_xlfn.XLOOKUP($E27,'Raw Data'!$E:$E,'Raw Data'!J:J,"ERROR",0,1)</f>
        <v>Yes</v>
      </c>
      <c r="K27" s="14" t="str">
        <f t="array" ref="K27">_xlfn.IFS(AND(L27&gt;0,L27&lt;=5),"0 to 5",AND(L27&gt;5,L27&lt;=10),"5 to 10",AND(L27&gt;10,L27&lt;=15),"10 to 15",AND(L27&gt;15,L27&lt;=20),"15 to 20",AND(L27&gt;20,L27&lt;=30),"20 to 30",AND(L27&gt;30,L27&lt;=40),"30 to 40",AND(L27&gt;40,L27&lt;=50),"40 to 50",AND(L27&gt;50,L27&lt;=75),"50 to 75",AND(L27&gt;75,L27&lt;=100),"75 to 100",AND(L27&gt;100,L27&lt;=150),"100 to 150",AND(L27&gt;150,L27&lt;=200),"150 to 200",AND(L27&gt;200,L27&lt;=250),"200 to 250",AND(L27&gt;250,L27&lt;=300),"250 to 300",AND(L27&gt;300,L27&lt;=400),"300 to 400",AND(L27&gt;400,L27&lt;=500),"400 to 500",L27&gt;500,"500+")</f>
        <v>100 to 150</v>
      </c>
      <c r="L27" s="9">
        <f>_xlfn.XLOOKUP($E27,'Raw Data'!$E:$E,'Raw Data'!L:L,"ERROR",0,1)</f>
        <v>116.8</v>
      </c>
      <c r="M27" s="14" t="str">
        <f t="array" ref="M27">_xlfn.IFS(AND(N27&gt;0,N27&lt;=5),"0 to 5",AND(N27&gt;5,N27&lt;=10),"5 to 10",AND(N27&gt;10,N27&lt;=15),"10 to 15",AND(N27&gt;15,N27&lt;=20),"15 to 20",AND(N27&gt;20,N27&lt;=30),"20 to 30",AND(N27&gt;30,N27&lt;=40),"30 to 40",AND(N27&gt;40,N27&lt;=50),"40 to 50",AND(N27&gt;50,N27&lt;=75),"50 to 75",AND(N27&gt;75,N27&lt;=100),"75 to 100",AND(N27&gt;100,N27&lt;=150),"100 to 150",AND(N27&gt;150,N27&lt;=200),"150 to 200",AND(N27&gt;200,N27&lt;=250),"200 to 250",AND(N27&gt;250,N27&lt;=300),"250 to 300",AND(N27&gt;300,N27&lt;=400),"300 to 400",AND(N27&gt;400,N27&lt;=500),"400 to 500",N27&gt;500,"500+")</f>
        <v>100 to 150</v>
      </c>
      <c r="N27" s="9">
        <f>_xlfn.XLOOKUP($E27,'Raw Data'!$E:$E,'Raw Data'!N:N,"ERROR",0,1)</f>
        <v>123.46</v>
      </c>
      <c r="O27" s="14" t="str">
        <f t="array" ref="O27">_xlfn.IFS(P27=0,"No Discount",AND(P27&gt;0,P27&lt;=0.02),"0% to 2%",AND(P27&gt;0.02,P27&lt;=0.04),"2% to 4%",AND(P27&gt;0.04,P27&lt;=0.06),"4% to 6%",AND(P27&gt;0.06,P27&lt;=0.08),"6% to 8%",AND(P27&gt;0.08,P27&lt;=0.1),"8% to 10%",AND(P27&gt;0.1,P27&lt;=0.15),"10% to 15%",AND(P27&gt;0.15,P27&lt;=0.2),"15% to 20%",AND(P27&gt;0.2,P27&lt;=0.25),"20% to 25%",AND(P27&gt;0.25,P27&lt;=0.3),"25% to 30%",AND(P27&gt;0.3,P27&lt;=0.4),"30% to 40%",AND(P27&gt;0.4,P27&lt;=0.5),"40% to 50%",AND(P27&gt;0.5,P27&lt;=0.75),"50% to 75%",AND(P27&gt;0.75,P27&lt;=1),"75% to 100%")</f>
        <v>4% to 6%</v>
      </c>
      <c r="P27" s="10">
        <f>_xlfn.XLOOKUP($E27,'Raw Data'!$E:$E,'Raw Data'!P:P,"ERROR",0,1)</f>
        <v>0.0539445974404665</v>
      </c>
      <c r="Q27" s="9">
        <f>_xlfn.XLOOKUP($E27,'Raw Data'!$E:$E,'Raw Data'!Q:Q,"ERROR",0,1)</f>
        <v>3.4</v>
      </c>
      <c r="R27" s="9" t="str">
        <f>_xlfn.XLOOKUP($E27,'Raw Data'!$E:$E,'Raw Data'!R:R,"ERROR",0,1)</f>
        <v>fl oz</v>
      </c>
      <c r="S27" s="5" t="str">
        <f t="array" ref="S27">_xlfn.IFS(AND(T27&gt;0,T27&lt;=0.05),"0 to 0.05",AND(T27&gt;0.05,T27&lt;=0.1),"0.05 to 0.1",AND(T27&gt;0.1,T27&lt;=0.2),"0.1 to 0.2",AND(T27&gt;0.2,T27&lt;=0.3),"0.2 to 0.3",AND(T27&gt;0.3,T27&lt;=0.4),"0.3 to 0.4",AND(T27&gt;0.4,T27&lt;=0.5),"0.4 to 0.5",AND(T27&gt;0.5,T27&lt;=0.75),"0.5 to 0.75",AND(T27&gt;0.75,T27&lt;=1),"0.75 to 1",AND(T27&gt;1,T27&lt;=2),"1 to 2",AND(T27&gt;2,T27&lt;=3),"2 to 3",AND(T27&gt;3,T27&lt;=4),"3 to 4",AND(T27&gt;4,T27&lt;=5),"4 to 5",AND(T27&gt;5,T27&lt;=10),"5 to 10",T27&gt;10,"10+")</f>
        <v>1 to 2</v>
      </c>
      <c r="T27" s="10">
        <f t="shared" si="1"/>
        <v>1.1170671020678</v>
      </c>
      <c r="U27" s="15" t="str">
        <f t="array" ref="U27">_xlfn.IFS(AND(V27&gt;0,V27&lt;=0.05),"0 to 0.05",AND(V27&gt;0.05,V27&lt;=0.1),"0.05 to 0.1",AND(V27&gt;0.1,V27&lt;=0.2),"0.1 to 0.2",AND(V27&gt;0.2,V27&lt;=0.3),"0.2 to 0.3",AND(V27&gt;0.3,V27&lt;=0.4),"0.3 to 0.4",AND(V27&gt;0.4,V27&lt;=0.5),"0.4 to 0.5",AND(V27&gt;0.5,V27&lt;=0.75),"0.5 to 0.75",AND(V27&gt;0.75,V27&lt;=1),"0.75 to 1",AND(V27&gt;1,V27&lt;=2),"1 to 2",AND(V27&gt;2,V27&lt;=3),"2 to 3",AND(V27&gt;3,V27&lt;=4),"3 to 4",AND(V27&gt;4,V27&lt;=5),"4 to 5",AND(V27&gt;5,V27&lt;=10),"5 to 10",V27&gt;10,"10+")</f>
        <v>0.3 to 0.4</v>
      </c>
      <c r="V27" s="10">
        <f t="shared" si="2"/>
        <v>0.318805977686202</v>
      </c>
      <c r="W27" s="15" t="str">
        <f t="array" ref="W27">_xlfn.IFS(AND(X27&gt;0,X27&lt;=0.05),"0 to 0.05",AND(X27&gt;0.05,X27&lt;=0.1),"0.05 to 0.1",AND(X27&gt;0.1,X27&lt;=0.2),"0.1 to 0.2",AND(X27&gt;0.2,X27&lt;=0.3),"0.2 to 0.3",AND(X27&gt;0.3,X27&lt;=0.4),"0.3 to 0.4",AND(X27&gt;0.4,X27&lt;=0.5),"0.4 to 0.5",AND(X27&gt;0.5,X27&lt;=0.75),"0.5 to 0.75",AND(X27&gt;0.75,X27&lt;=1),"0.75 to 1",AND(X27&gt;1,X27&lt;=2),"1 to 2",AND(X27&gt;2,X27&lt;=3),"2 to 3",AND(X27&gt;3,X27&lt;=4),"3 to 4",AND(X27&gt;4,X27&lt;=5),"4 to 5",AND(X27&gt;5,X27&lt;=10),"5 to 10",X27&gt;10,"10+")</f>
        <v>0.3 to 0.4</v>
      </c>
      <c r="X27" s="16">
        <f t="shared" si="3"/>
        <v>0.301608117558306</v>
      </c>
      <c r="Y27" s="5" t="str">
        <f t="array" ref="Y27">_xlfn.IFS(AND(Z27&gt;0,Z27&lt;=1),"0 to 1",AND(Z27&gt;1,Z27&lt;=2),"1 to 2",AND(Z27&gt;2,Z27&lt;=4),"2 to 4",AND(Z27&gt;4,Z27&lt;=6),"4 to 6",AND(Z27&gt;6,Z27&lt;=8),"6 to 8",AND(Z27&gt;8,Z27&lt;=10),"8 to 10",AND(Z27&gt;10,Z27&lt;=15),"10 to 15",AND(Z27&gt;15,Z27&lt;=20),"15 to 20",AND(Z27&gt;20,Z27&lt;=25),"20 to 25",AND(Z27&gt;25,Z27&lt;=30),"25 to 30",AND(Z27&gt;30,Z27&lt;=40),"30 to 40",AND(Z27&gt;40,Z27&lt;=50),"40 to 50",Z27&gt;50,"50+")</f>
        <v>2 to 4</v>
      </c>
      <c r="Z27" s="9">
        <f t="array" ref="Z27">_xlfn.IFS(AA27="oz",_xlfn.IFS(R27="oz",Q27,R27="fl oz",Q27*1.04,R27="ml",Q27*0.0338),AA27="fl oz",_xlfn.IFS(R27="oz",Q27/1.04,R27="fl oz",Q27,R27="ml",Q27*0.0338/1.04),AA27="ml",_xlfn.IFS(R27="oz",Q27/0.0338,R27="fl oz",Q27*1.04/0.0338,R27="ml",Q27))</f>
        <v>3.536</v>
      </c>
      <c r="AA27" s="9" t="str">
        <f>_xlfn.XLOOKUP($E27,'Raw Data'!$E:$E,'Raw Data'!AA:AA,"ERROR",0,1)</f>
        <v>oz</v>
      </c>
      <c r="AB27" s="5" t="s">
        <v>146</v>
      </c>
      <c r="AC27" s="5" t="s">
        <v>147</v>
      </c>
      <c r="AD27" s="5" t="s">
        <v>148</v>
      </c>
      <c r="AE27">
        <f t="shared" si="4"/>
        <v>1</v>
      </c>
      <c r="AF27">
        <f t="shared" si="4"/>
        <v>0</v>
      </c>
      <c r="AG27">
        <f t="shared" si="4"/>
        <v>0</v>
      </c>
      <c r="AH27">
        <f t="shared" si="4"/>
        <v>0</v>
      </c>
      <c r="AI27">
        <f t="shared" si="4"/>
        <v>0</v>
      </c>
      <c r="AJ27">
        <f t="shared" si="4"/>
        <v>0</v>
      </c>
      <c r="AK27">
        <f t="shared" si="4"/>
        <v>0</v>
      </c>
      <c r="AL27">
        <f t="shared" si="4"/>
        <v>1</v>
      </c>
      <c r="AM27">
        <f t="shared" si="4"/>
        <v>1</v>
      </c>
      <c r="AN27">
        <f t="shared" si="4"/>
        <v>0</v>
      </c>
      <c r="AO27">
        <f t="shared" si="4"/>
        <v>0</v>
      </c>
      <c r="AP27">
        <f t="shared" si="4"/>
        <v>0</v>
      </c>
      <c r="AQ27">
        <f t="shared" si="4"/>
        <v>0</v>
      </c>
      <c r="AR27">
        <f t="shared" si="4"/>
        <v>0</v>
      </c>
      <c r="AS27">
        <f t="shared" si="4"/>
        <v>0</v>
      </c>
      <c r="AT27">
        <f t="shared" si="4"/>
        <v>0</v>
      </c>
      <c r="AU27">
        <f t="shared" si="9"/>
        <v>1</v>
      </c>
      <c r="AV27">
        <f t="shared" si="9"/>
        <v>1</v>
      </c>
      <c r="AW27">
        <f t="shared" si="9"/>
        <v>0</v>
      </c>
      <c r="AX27">
        <f t="shared" si="9"/>
        <v>0</v>
      </c>
      <c r="AY27">
        <f t="shared" si="9"/>
        <v>0</v>
      </c>
      <c r="AZ27">
        <f t="shared" si="9"/>
        <v>0</v>
      </c>
      <c r="BA27">
        <f t="shared" si="9"/>
        <v>0</v>
      </c>
      <c r="BB27">
        <f t="shared" si="9"/>
        <v>0</v>
      </c>
      <c r="BC27">
        <f t="shared" si="9"/>
        <v>0</v>
      </c>
      <c r="BD27">
        <f t="shared" si="9"/>
        <v>0</v>
      </c>
      <c r="BE27">
        <f t="shared" si="9"/>
        <v>0</v>
      </c>
      <c r="BF27">
        <f t="shared" si="9"/>
        <v>0</v>
      </c>
      <c r="BG27">
        <f t="shared" si="9"/>
        <v>1</v>
      </c>
      <c r="BH27">
        <f t="shared" si="9"/>
        <v>0</v>
      </c>
      <c r="BI27">
        <f t="shared" si="9"/>
        <v>0</v>
      </c>
      <c r="BJ27">
        <f t="shared" si="9"/>
        <v>0</v>
      </c>
      <c r="BK27">
        <f t="shared" si="7"/>
        <v>0</v>
      </c>
      <c r="BL27">
        <f t="shared" si="8"/>
        <v>0</v>
      </c>
      <c r="BM27">
        <f t="shared" si="8"/>
        <v>0</v>
      </c>
    </row>
    <row r="28" spans="1:65">
      <c r="A28" s="5" t="str">
        <f>_xlfn.XLOOKUP($E28,'Raw Data'!$E:$E,'Raw Data'!A:A,"ERROR",0,1)</f>
        <v>AE</v>
      </c>
      <c r="B28" s="5" t="str">
        <f>_xlfn.XLOOKUP($E28,'Raw Data'!$E:$E,'Raw Data'!B:B,"ERROR",0,1)</f>
        <v>Hair Mousses</v>
      </c>
      <c r="C28" s="5" t="str">
        <f>_xlfn.XLOOKUP($E28,'Raw Data'!$E:$E,'Raw Data'!C:C,"ERROR",0,1)</f>
        <v>Giovanni</v>
      </c>
      <c r="D28" s="5" t="str">
        <f>_xlfn.XLOOKUP($E28,'Raw Data'!$E:$E,'Raw Data'!D:D,"ERROR",0,1)</f>
        <v>www.amazon.ae/dp/B00066D618</v>
      </c>
      <c r="E28" s="5" t="s">
        <v>149</v>
      </c>
      <c r="F28" s="9" t="str">
        <f>_xlfn.XLOOKUP($E28,'Raw Data'!$E:$E,'Raw Data'!F:F,"ERROR",0,1)</f>
        <v>Giovanni Cosmetics, Inc. Natural Mousse 207ml, Air-Turbo, 207 ml (Pack of 1)</v>
      </c>
      <c r="G28" s="10">
        <f>_xlfn.XLOOKUP($E28,'Raw Data'!$E:$E,'Raw Data'!G:G,"ERROR",0,1)</f>
        <v>157</v>
      </c>
      <c r="H28" s="9">
        <f>_xlfn.XLOOKUP($E28,'Raw Data'!$E:$E,'Raw Data'!H:H,"ERROR",0,1)</f>
        <v>8122.12</v>
      </c>
      <c r="I28" s="9">
        <f>_xlfn.XLOOKUP($E28,'Raw Data'!$E:$E,'Raw Data'!I:I,"ERROR",0,1)</f>
        <v>0.010874065693649</v>
      </c>
      <c r="J28" s="9" t="str">
        <f>_xlfn.XLOOKUP($E28,'Raw Data'!$E:$E,'Raw Data'!J:J,"ERROR",0,1)</f>
        <v>Yes</v>
      </c>
      <c r="K28" s="14" t="str">
        <f t="array" ref="K28">_xlfn.IFS(AND(L28&gt;0,L28&lt;=5),"0 to 5",AND(L28&gt;5,L28&lt;=10),"5 to 10",AND(L28&gt;10,L28&lt;=15),"10 to 15",AND(L28&gt;15,L28&lt;=20),"15 to 20",AND(L28&gt;20,L28&lt;=30),"20 to 30",AND(L28&gt;30,L28&lt;=40),"30 to 40",AND(L28&gt;40,L28&lt;=50),"40 to 50",AND(L28&gt;50,L28&lt;=75),"50 to 75",AND(L28&gt;75,L28&lt;=100),"75 to 100",AND(L28&gt;100,L28&lt;=150),"100 to 150",AND(L28&gt;150,L28&lt;=200),"150 to 200",AND(L28&gt;200,L28&lt;=250),"200 to 250",AND(L28&gt;250,L28&lt;=300),"250 to 300",AND(L28&gt;300,L28&lt;=400),"300 to 400",AND(L28&gt;400,L28&lt;=500),"400 to 500",L28&gt;500,"500+")</f>
        <v>50 to 75</v>
      </c>
      <c r="L28" s="9">
        <f>_xlfn.XLOOKUP($E28,'Raw Data'!$E:$E,'Raw Data'!L:L,"ERROR",0,1)</f>
        <v>52.35</v>
      </c>
      <c r="M28" s="14" t="str">
        <f t="array" ref="M28">_xlfn.IFS(AND(N28&gt;0,N28&lt;=5),"0 to 5",AND(N28&gt;5,N28&lt;=10),"5 to 10",AND(N28&gt;10,N28&lt;=15),"10 to 15",AND(N28&gt;15,N28&lt;=20),"15 to 20",AND(N28&gt;20,N28&lt;=30),"20 to 30",AND(N28&gt;30,N28&lt;=40),"30 to 40",AND(N28&gt;40,N28&lt;=50),"40 to 50",AND(N28&gt;50,N28&lt;=75),"50 to 75",AND(N28&gt;75,N28&lt;=100),"75 to 100",AND(N28&gt;100,N28&lt;=150),"100 to 150",AND(N28&gt;150,N28&lt;=200),"150 to 200",AND(N28&gt;200,N28&lt;=250),"200 to 250",AND(N28&gt;250,N28&lt;=300),"250 to 300",AND(N28&gt;300,N28&lt;=400),"300 to 400",AND(N28&gt;400,N28&lt;=500),"400 to 500",N28&gt;500,"500+")</f>
        <v>50 to 75</v>
      </c>
      <c r="N28" s="9">
        <f>_xlfn.XLOOKUP($E28,'Raw Data'!$E:$E,'Raw Data'!N:N,"ERROR",0,1)</f>
        <v>54.69</v>
      </c>
      <c r="O28" s="14" t="str">
        <f t="array" ref="O28">_xlfn.IFS(P28=0,"No Discount",AND(P28&gt;0,P28&lt;=0.02),"0% to 2%",AND(P28&gt;0.02,P28&lt;=0.04),"2% to 4%",AND(P28&gt;0.04,P28&lt;=0.06),"4% to 6%",AND(P28&gt;0.06,P28&lt;=0.08),"6% to 8%",AND(P28&gt;0.08,P28&lt;=0.1),"8% to 10%",AND(P28&gt;0.1,P28&lt;=0.15),"10% to 15%",AND(P28&gt;0.15,P28&lt;=0.2),"15% to 20%",AND(P28&gt;0.2,P28&lt;=0.25),"20% to 25%",AND(P28&gt;0.25,P28&lt;=0.3),"25% to 30%",AND(P28&gt;0.3,P28&lt;=0.4),"30% to 40%",AND(P28&gt;0.4,P28&lt;=0.5),"40% to 50%",AND(P28&gt;0.5,P28&lt;=0.75),"50% to 75%",AND(P28&gt;0.75,P28&lt;=1),"75% to 100%")</f>
        <v>4% to 6%</v>
      </c>
      <c r="P28" s="10">
        <f>_xlfn.XLOOKUP($E28,'Raw Data'!$E:$E,'Raw Data'!P:P,"ERROR",0,1)</f>
        <v>0.0427866154690071</v>
      </c>
      <c r="Q28" s="9">
        <f>_xlfn.XLOOKUP($E28,'Raw Data'!$E:$E,'Raw Data'!Q:Q,"ERROR",0,1)</f>
        <v>207</v>
      </c>
      <c r="R28" s="9" t="str">
        <f>_xlfn.XLOOKUP($E28,'Raw Data'!$E:$E,'Raw Data'!R:R,"ERROR",0,1)</f>
        <v>ml</v>
      </c>
      <c r="S28" s="5" t="str">
        <f t="array" ref="S28">_xlfn.IFS(AND(T28&gt;0,T28&lt;=0.05),"0 to 0.05",AND(T28&gt;0.05,T28&lt;=0.1),"0.05 to 0.1",AND(T28&gt;0.1,T28&lt;=0.2),"0.1 to 0.2",AND(T28&gt;0.2,T28&lt;=0.3),"0.2 to 0.3",AND(T28&gt;0.3,T28&lt;=0.4),"0.3 to 0.4",AND(T28&gt;0.4,T28&lt;=0.5),"0.4 to 0.5",AND(T28&gt;0.5,T28&lt;=0.75),"0.5 to 0.75",AND(T28&gt;0.75,T28&lt;=1),"0.75 to 1",AND(T28&gt;1,T28&lt;=2),"1 to 2",AND(T28&gt;2,T28&lt;=3),"2 to 3",AND(T28&gt;3,T28&lt;=4),"3 to 4",AND(T28&gt;4,T28&lt;=5),"4 to 5",AND(T28&gt;5,T28&lt;=10),"5 to 10",T28&gt;10,"10+")</f>
        <v>0.2 to 0.3</v>
      </c>
      <c r="T28" s="10">
        <f t="shared" si="1"/>
        <v>0.253033670704794</v>
      </c>
      <c r="U28" s="15" t="str">
        <f t="array" ref="U28">_xlfn.IFS(AND(V28&gt;0,V28&lt;=0.05),"0 to 0.05",AND(V28&gt;0.05,V28&lt;=0.1),"0.05 to 0.1",AND(V28&gt;0.1,V28&lt;=0.2),"0.1 to 0.2",AND(V28&gt;0.2,V28&lt;=0.3),"0.2 to 0.3",AND(V28&gt;0.3,V28&lt;=0.4),"0.3 to 0.4",AND(V28&gt;0.4,V28&lt;=0.5),"0.4 to 0.5",AND(V28&gt;0.5,V28&lt;=0.75),"0.5 to 0.75",AND(V28&gt;0.75,V28&lt;=1),"0.75 to 1",AND(V28&gt;1,V28&lt;=2),"1 to 2",AND(V28&gt;2,V28&lt;=3),"2 to 3",AND(V28&gt;3,V28&lt;=4),"3 to 4",AND(V28&gt;4,V28&lt;=5),"4 to 5",AND(V28&gt;5,V28&lt;=10),"5 to 10",V28&gt;10,"10+")</f>
        <v>0.05 to 0.1</v>
      </c>
      <c r="V28" s="10">
        <f t="shared" si="2"/>
        <v>0.0713728957350182</v>
      </c>
      <c r="W28" s="15" t="str">
        <f t="array" ref="W28">_xlfn.IFS(AND(X28&gt;0,X28&lt;=0.05),"0 to 0.05",AND(X28&gt;0.05,X28&lt;=0.1),"0.05 to 0.1",AND(X28&gt;0.1,X28&lt;=0.2),"0.1 to 0.2",AND(X28&gt;0.2,X28&lt;=0.3),"0.2 to 0.3",AND(X28&gt;0.3,X28&lt;=0.4),"0.3 to 0.4",AND(X28&gt;0.4,X28&lt;=0.5),"0.4 to 0.5",AND(X28&gt;0.5,X28&lt;=0.75),"0.5 to 0.75",AND(X28&gt;0.75,X28&lt;=1),"0.75 to 1",AND(X28&gt;1,X28&lt;=2),"1 to 2",AND(X28&gt;2,X28&lt;=3),"2 to 3",AND(X28&gt;3,X28&lt;=4),"3 to 4",AND(X28&gt;4,X28&lt;=5),"4 to 5",AND(X28&gt;5,X28&lt;=10),"5 to 10",X28&gt;10,"10+")</f>
        <v>0.05 to 0.1</v>
      </c>
      <c r="X28" s="16">
        <f t="shared" si="3"/>
        <v>0.0683190910902944</v>
      </c>
      <c r="Y28" s="5" t="str">
        <f t="array" ref="Y28">_xlfn.IFS(AND(Z28&gt;0,Z28&lt;=1),"0 to 1",AND(Z28&gt;1,Z28&lt;=2),"1 to 2",AND(Z28&gt;2,Z28&lt;=4),"2 to 4",AND(Z28&gt;4,Z28&lt;=6),"4 to 6",AND(Z28&gt;6,Z28&lt;=8),"6 to 8",AND(Z28&gt;8,Z28&lt;=10),"8 to 10",AND(Z28&gt;10,Z28&lt;=15),"10 to 15",AND(Z28&gt;15,Z28&lt;=20),"15 to 20",AND(Z28&gt;20,Z28&lt;=25),"20 to 25",AND(Z28&gt;25,Z28&lt;=30),"25 to 30",AND(Z28&gt;30,Z28&lt;=40),"30 to 40",AND(Z28&gt;40,Z28&lt;=50),"40 to 50",Z28&gt;50,"50+")</f>
        <v>6 to 8</v>
      </c>
      <c r="Z28" s="9">
        <f t="array" ref="Z28">_xlfn.IFS(AA28="oz",_xlfn.IFS(R28="oz",Q28,R28="fl oz",Q28*1.04,R28="ml",Q28*0.0338),AA28="fl oz",_xlfn.IFS(R28="oz",Q28/1.04,R28="fl oz",Q28,R28="ml",Q28*0.0338/1.04),AA28="ml",_xlfn.IFS(R28="oz",Q28/0.0338,R28="fl oz",Q28*1.04/0.0338,R28="ml",Q28))</f>
        <v>6.9966</v>
      </c>
      <c r="AA28" s="9" t="str">
        <f>_xlfn.XLOOKUP($E28,'Raw Data'!$E:$E,'Raw Data'!AA:AA,"ERROR",0,1)</f>
        <v>oz</v>
      </c>
      <c r="AB28" s="5" t="s">
        <v>150</v>
      </c>
      <c r="AC28" s="5" t="s">
        <v>71</v>
      </c>
      <c r="AD28" s="5" t="s">
        <v>117</v>
      </c>
      <c r="AE28">
        <f t="shared" si="4"/>
        <v>0</v>
      </c>
      <c r="AF28">
        <f t="shared" si="4"/>
        <v>0</v>
      </c>
      <c r="AG28">
        <f t="shared" si="4"/>
        <v>0</v>
      </c>
      <c r="AH28">
        <f t="shared" si="4"/>
        <v>0</v>
      </c>
      <c r="AI28">
        <f t="shared" si="4"/>
        <v>0</v>
      </c>
      <c r="AJ28">
        <f t="shared" si="4"/>
        <v>0</v>
      </c>
      <c r="AK28">
        <f t="shared" si="4"/>
        <v>0</v>
      </c>
      <c r="AL28">
        <f t="shared" si="4"/>
        <v>0</v>
      </c>
      <c r="AM28">
        <f t="shared" si="4"/>
        <v>0</v>
      </c>
      <c r="AN28">
        <f t="shared" si="4"/>
        <v>0</v>
      </c>
      <c r="AO28">
        <f t="shared" si="4"/>
        <v>0</v>
      </c>
      <c r="AP28">
        <f t="shared" si="4"/>
        <v>0</v>
      </c>
      <c r="AQ28">
        <f t="shared" si="4"/>
        <v>0</v>
      </c>
      <c r="AR28">
        <f t="shared" si="4"/>
        <v>0</v>
      </c>
      <c r="AS28">
        <f t="shared" si="4"/>
        <v>0</v>
      </c>
      <c r="AT28">
        <f t="shared" si="4"/>
        <v>1</v>
      </c>
      <c r="AU28">
        <f t="shared" si="9"/>
        <v>0</v>
      </c>
      <c r="AV28">
        <f t="shared" si="9"/>
        <v>0</v>
      </c>
      <c r="AW28">
        <f t="shared" si="9"/>
        <v>0</v>
      </c>
      <c r="AX28">
        <f t="shared" si="9"/>
        <v>0</v>
      </c>
      <c r="AY28">
        <f t="shared" si="9"/>
        <v>0</v>
      </c>
      <c r="AZ28">
        <f t="shared" si="9"/>
        <v>0</v>
      </c>
      <c r="BA28">
        <f t="shared" si="9"/>
        <v>0</v>
      </c>
      <c r="BB28">
        <f t="shared" si="9"/>
        <v>0</v>
      </c>
      <c r="BC28">
        <f t="shared" si="9"/>
        <v>0</v>
      </c>
      <c r="BD28">
        <f t="shared" si="9"/>
        <v>0</v>
      </c>
      <c r="BE28">
        <f t="shared" si="9"/>
        <v>0</v>
      </c>
      <c r="BF28">
        <f t="shared" si="9"/>
        <v>0</v>
      </c>
      <c r="BG28">
        <f t="shared" si="9"/>
        <v>0</v>
      </c>
      <c r="BH28">
        <f t="shared" si="9"/>
        <v>0</v>
      </c>
      <c r="BI28">
        <f t="shared" si="9"/>
        <v>0</v>
      </c>
      <c r="BJ28">
        <f t="shared" si="9"/>
        <v>0</v>
      </c>
      <c r="BK28">
        <f t="shared" si="7"/>
        <v>0</v>
      </c>
      <c r="BL28">
        <f t="shared" si="8"/>
        <v>0</v>
      </c>
      <c r="BM28">
        <f t="shared" si="8"/>
        <v>0</v>
      </c>
    </row>
    <row r="29" spans="1:65">
      <c r="A29" s="5" t="str">
        <f>_xlfn.XLOOKUP($E29,'Raw Data'!$E:$E,'Raw Data'!A:A,"ERROR",0,1)</f>
        <v>AE</v>
      </c>
      <c r="B29" s="5" t="str">
        <f>_xlfn.XLOOKUP($E29,'Raw Data'!$E:$E,'Raw Data'!B:B,"ERROR",0,1)</f>
        <v>Hair Mousses</v>
      </c>
      <c r="C29" s="5" t="str">
        <f>_xlfn.XLOOKUP($E29,'Raw Data'!$E:$E,'Raw Data'!C:C,"ERROR",0,1)</f>
        <v>african pride</v>
      </c>
      <c r="D29" s="5" t="str">
        <f>_xlfn.XLOOKUP($E29,'Raw Data'!$E:$E,'Raw Data'!D:D,"ERROR",0,1)</f>
        <v>www.amazon.ae/dp/B07T6BD8FW</v>
      </c>
      <c r="E29" s="5" t="s">
        <v>151</v>
      </c>
      <c r="F29" s="9" t="str">
        <f>_xlfn.XLOOKUP($E29,'Raw Data'!$E:$E,'Raw Data'!F:F,"ERROR",0,1)</f>
        <v>African Pride Moisture Miracle Soft &amp; Smooth Curl  MoUSse  8.5Oz Rose Water And Organ Oil</v>
      </c>
      <c r="G29" s="10">
        <f>_xlfn.XLOOKUP($E29,'Raw Data'!$E:$E,'Raw Data'!G:G,"ERROR",0,1)</f>
        <v>241</v>
      </c>
      <c r="H29" s="9">
        <f>_xlfn.XLOOKUP($E29,'Raw Data'!$E:$E,'Raw Data'!H:H,"ERROR",0,1)</f>
        <v>7714.65</v>
      </c>
      <c r="I29" s="9">
        <f>_xlfn.XLOOKUP($E29,'Raw Data'!$E:$E,'Raw Data'!I:I,"ERROR",0,1)</f>
        <v>0.0103285362569759</v>
      </c>
      <c r="J29" s="9" t="str">
        <f>_xlfn.XLOOKUP($E29,'Raw Data'!$E:$E,'Raw Data'!J:J,"ERROR",0,1)</f>
        <v>Yes</v>
      </c>
      <c r="K29" s="14" t="str">
        <f t="array" ref="K29">_xlfn.IFS(AND(L29&gt;0,L29&lt;=5),"0 to 5",AND(L29&gt;5,L29&lt;=10),"5 to 10",AND(L29&gt;10,L29&lt;=15),"10 to 15",AND(L29&gt;15,L29&lt;=20),"15 to 20",AND(L29&gt;20,L29&lt;=30),"20 to 30",AND(L29&gt;30,L29&lt;=40),"30 to 40",AND(L29&gt;40,L29&lt;=50),"40 to 50",AND(L29&gt;50,L29&lt;=75),"50 to 75",AND(L29&gt;75,L29&lt;=100),"75 to 100",AND(L29&gt;100,L29&lt;=150),"100 to 150",AND(L29&gt;150,L29&lt;=200),"150 to 200",AND(L29&gt;200,L29&lt;=250),"200 to 250",AND(L29&gt;250,L29&lt;=300),"250 to 300",AND(L29&gt;300,L29&lt;=400),"300 to 400",AND(L29&gt;400,L29&lt;=500),"400 to 500",L29&gt;500,"500+")</f>
        <v>30 to 40</v>
      </c>
      <c r="L29" s="9">
        <f>_xlfn.XLOOKUP($E29,'Raw Data'!$E:$E,'Raw Data'!L:L,"ERROR",0,1)</f>
        <v>31.75</v>
      </c>
      <c r="M29" s="14" t="str">
        <f t="array" ref="M29">_xlfn.IFS(AND(N29&gt;0,N29&lt;=5),"0 to 5",AND(N29&gt;5,N29&lt;=10),"5 to 10",AND(N29&gt;10,N29&lt;=15),"10 to 15",AND(N29&gt;15,N29&lt;=20),"15 to 20",AND(N29&gt;20,N29&lt;=30),"20 to 30",AND(N29&gt;30,N29&lt;=40),"30 to 40",AND(N29&gt;40,N29&lt;=50),"40 to 50",AND(N29&gt;50,N29&lt;=75),"50 to 75",AND(N29&gt;75,N29&lt;=100),"75 to 100",AND(N29&gt;100,N29&lt;=150),"100 to 150",AND(N29&gt;150,N29&lt;=200),"150 to 200",AND(N29&gt;200,N29&lt;=250),"200 to 250",AND(N29&gt;250,N29&lt;=300),"250 to 300",AND(N29&gt;300,N29&lt;=400),"300 to 400",AND(N29&gt;400,N29&lt;=500),"400 to 500",N29&gt;500,"500+")</f>
        <v>30 to 40</v>
      </c>
      <c r="N29" s="9">
        <f>_xlfn.XLOOKUP($E29,'Raw Data'!$E:$E,'Raw Data'!N:N,"ERROR",0,1)</f>
        <v>31.78</v>
      </c>
      <c r="O29" s="14" t="str">
        <f t="array" ref="O29">_xlfn.IFS(P29=0,"No Discount",AND(P29&gt;0,P29&lt;=0.02),"0% to 2%",AND(P29&gt;0.02,P29&lt;=0.04),"2% to 4%",AND(P29&gt;0.04,P29&lt;=0.06),"4% to 6%",AND(P29&gt;0.06,P29&lt;=0.08),"6% to 8%",AND(P29&gt;0.08,P29&lt;=0.1),"8% to 10%",AND(P29&gt;0.1,P29&lt;=0.15),"10% to 15%",AND(P29&gt;0.15,P29&lt;=0.2),"15% to 20%",AND(P29&gt;0.2,P29&lt;=0.25),"20% to 25%",AND(P29&gt;0.25,P29&lt;=0.3),"25% to 30%",AND(P29&gt;0.3,P29&lt;=0.4),"30% to 40%",AND(P29&gt;0.4,P29&lt;=0.5),"40% to 50%",AND(P29&gt;0.5,P29&lt;=0.75),"50% to 75%",AND(P29&gt;0.75,P29&lt;=1),"75% to 100%")</f>
        <v>0% to 2%</v>
      </c>
      <c r="P29" s="10">
        <f>_xlfn.XLOOKUP($E29,'Raw Data'!$E:$E,'Raw Data'!P:P,"ERROR",0,1)</f>
        <v>0.000943989930774108</v>
      </c>
      <c r="Q29" s="9">
        <f>_xlfn.XLOOKUP($E29,'Raw Data'!$E:$E,'Raw Data'!Q:Q,"ERROR",0,1)</f>
        <v>8.5</v>
      </c>
      <c r="R29" s="9" t="str">
        <f>_xlfn.XLOOKUP($E29,'Raw Data'!$E:$E,'Raw Data'!R:R,"ERROR",0,1)</f>
        <v>oz</v>
      </c>
      <c r="S29" s="5" t="str">
        <f t="array" ref="S29">_xlfn.IFS(AND(T29&gt;0,T29&lt;=0.05),"0 to 0.05",AND(T29&gt;0.05,T29&lt;=0.1),"0.05 to 0.1",AND(T29&gt;0.1,T29&lt;=0.2),"0.1 to 0.2",AND(T29&gt;0.2,T29&lt;=0.3),"0.2 to 0.3",AND(T29&gt;0.3,T29&lt;=0.4),"0.3 to 0.4",AND(T29&gt;0.4,T29&lt;=0.5),"0.4 to 0.5",AND(T29&gt;0.5,T29&lt;=0.75),"0.5 to 0.75",AND(T29&gt;0.75,T29&lt;=1),"0.75 to 1",AND(T29&gt;1,T29&lt;=2),"1 to 2",AND(T29&gt;2,T29&lt;=3),"2 to 3",AND(T29&gt;3,T29&lt;=4),"3 to 4",AND(T29&gt;4,T29&lt;=5),"4 to 5",AND(T29&gt;5,T29&lt;=10),"5 to 10",T29&gt;10,"10+")</f>
        <v>0.1 to 0.2</v>
      </c>
      <c r="T29" s="10">
        <f t="shared" si="1"/>
        <v>0.126320396268078</v>
      </c>
      <c r="U29" s="15" t="str">
        <f t="array" ref="U29">_xlfn.IFS(AND(V29&gt;0,V29&lt;=0.05),"0 to 0.05",AND(V29&gt;0.05,V29&lt;=0.1),"0.05 to 0.1",AND(V29&gt;0.1,V29&lt;=0.2),"0.1 to 0.2",AND(V29&gt;0.2,V29&lt;=0.3),"0.2 to 0.3",AND(V29&gt;0.3,V29&lt;=0.4),"0.3 to 0.4",AND(V29&gt;0.4,V29&lt;=0.5),"0.4 to 0.5",AND(V29&gt;0.5,V29&lt;=0.75),"0.5 to 0.75",AND(V29&gt;0.75,V29&lt;=1),"0.75 to 1",AND(V29&gt;1,V29&lt;=2),"1 to 2",AND(V29&gt;2,V29&lt;=3),"2 to 3",AND(V29&gt;3,V29&lt;=4),"3 to 4",AND(V29&gt;4,V29&lt;=5),"4 to 5",AND(V29&gt;5,V29&lt;=10),"5 to 10",V29&gt;10,"10+")</f>
        <v>0 to 0.05</v>
      </c>
      <c r="V29" s="10">
        <f t="shared" si="2"/>
        <v>0.0341387336131612</v>
      </c>
      <c r="W29" s="15" t="str">
        <f t="array" ref="W29">_xlfn.IFS(AND(X29&gt;0,X29&lt;=0.05),"0 to 0.05",AND(X29&gt;0.05,X29&lt;=0.1),"0.05 to 0.1",AND(X29&gt;0.1,X29&lt;=0.2),"0.1 to 0.2",AND(X29&gt;0.2,X29&lt;=0.3),"0.2 to 0.3",AND(X29&gt;0.3,X29&lt;=0.4),"0.3 to 0.4",AND(X29&gt;0.4,X29&lt;=0.5),"0.4 to 0.5",AND(X29&gt;0.5,X29&lt;=0.75),"0.5 to 0.75",AND(X29&gt;0.75,X29&lt;=1),"0.75 to 1",AND(X29&gt;1,X29&lt;=2),"1 to 2",AND(X29&gt;2,X29&lt;=3),"2 to 3",AND(X29&gt;3,X29&lt;=4),"3 to 4",AND(X29&gt;4,X29&lt;=5),"4 to 5",AND(X29&gt;5,X29&lt;=10),"5 to 10",X29&gt;10,"10+")</f>
        <v>0 to 0.05</v>
      </c>
      <c r="X29" s="16">
        <f t="shared" si="3"/>
        <v>0.034106506992381</v>
      </c>
      <c r="Y29" s="5" t="str">
        <f t="array" ref="Y29">_xlfn.IFS(AND(Z29&gt;0,Z29&lt;=1),"0 to 1",AND(Z29&gt;1,Z29&lt;=2),"1 to 2",AND(Z29&gt;2,Z29&lt;=4),"2 to 4",AND(Z29&gt;4,Z29&lt;=6),"4 to 6",AND(Z29&gt;6,Z29&lt;=8),"6 to 8",AND(Z29&gt;8,Z29&lt;=10),"8 to 10",AND(Z29&gt;10,Z29&lt;=15),"10 to 15",AND(Z29&gt;15,Z29&lt;=20),"15 to 20",AND(Z29&gt;20,Z29&lt;=25),"20 to 25",AND(Z29&gt;25,Z29&lt;=30),"25 to 30",AND(Z29&gt;30,Z29&lt;=40),"30 to 40",AND(Z29&gt;40,Z29&lt;=50),"40 to 50",Z29&gt;50,"50+")</f>
        <v>8 to 10</v>
      </c>
      <c r="Z29" s="9">
        <f t="array" ref="Z29">_xlfn.IFS(AA29="oz",_xlfn.IFS(R29="oz",Q29,R29="fl oz",Q29*1.04,R29="ml",Q29*0.0338),AA29="fl oz",_xlfn.IFS(R29="oz",Q29/1.04,R29="fl oz",Q29,R29="ml",Q29*0.0338/1.04),AA29="ml",_xlfn.IFS(R29="oz",Q29/0.0338,R29="fl oz",Q29*1.04/0.0338,R29="ml",Q29))</f>
        <v>8.5</v>
      </c>
      <c r="AA29" s="9" t="str">
        <f>_xlfn.XLOOKUP($E29,'Raw Data'!$E:$E,'Raw Data'!AA:AA,"ERROR",0,1)</f>
        <v>oz</v>
      </c>
      <c r="AB29" s="5" t="s">
        <v>152</v>
      </c>
      <c r="AC29" s="5" t="s">
        <v>71</v>
      </c>
      <c r="AD29" s="5" t="s">
        <v>153</v>
      </c>
      <c r="AE29">
        <f t="shared" si="4"/>
        <v>0</v>
      </c>
      <c r="AF29">
        <f t="shared" si="4"/>
        <v>0</v>
      </c>
      <c r="AG29">
        <f t="shared" si="4"/>
        <v>0</v>
      </c>
      <c r="AH29">
        <f t="shared" si="4"/>
        <v>0</v>
      </c>
      <c r="AI29">
        <f t="shared" si="4"/>
        <v>0</v>
      </c>
      <c r="AJ29">
        <f t="shared" si="4"/>
        <v>0</v>
      </c>
      <c r="AK29">
        <f t="shared" si="4"/>
        <v>0</v>
      </c>
      <c r="AL29">
        <f t="shared" si="4"/>
        <v>0</v>
      </c>
      <c r="AM29">
        <f t="shared" si="4"/>
        <v>0</v>
      </c>
      <c r="AN29">
        <f t="shared" si="4"/>
        <v>0</v>
      </c>
      <c r="AO29">
        <f t="shared" si="4"/>
        <v>0</v>
      </c>
      <c r="AP29">
        <f t="shared" si="4"/>
        <v>0</v>
      </c>
      <c r="AQ29">
        <f t="shared" si="4"/>
        <v>0</v>
      </c>
      <c r="AR29">
        <f t="shared" si="4"/>
        <v>0</v>
      </c>
      <c r="AS29">
        <f t="shared" si="4"/>
        <v>0</v>
      </c>
      <c r="AT29">
        <f t="shared" si="4"/>
        <v>1</v>
      </c>
      <c r="AU29">
        <f t="shared" si="9"/>
        <v>0</v>
      </c>
      <c r="AV29">
        <f t="shared" si="9"/>
        <v>0</v>
      </c>
      <c r="AW29">
        <f t="shared" si="9"/>
        <v>0</v>
      </c>
      <c r="AX29">
        <f t="shared" si="9"/>
        <v>0</v>
      </c>
      <c r="AY29">
        <f t="shared" si="9"/>
        <v>0</v>
      </c>
      <c r="AZ29">
        <f t="shared" si="9"/>
        <v>0</v>
      </c>
      <c r="BA29">
        <f t="shared" si="9"/>
        <v>0</v>
      </c>
      <c r="BB29">
        <f t="shared" si="9"/>
        <v>0</v>
      </c>
      <c r="BC29">
        <f t="shared" si="9"/>
        <v>0</v>
      </c>
      <c r="BD29">
        <f t="shared" si="9"/>
        <v>0</v>
      </c>
      <c r="BE29">
        <f t="shared" si="9"/>
        <v>0</v>
      </c>
      <c r="BF29">
        <f t="shared" si="9"/>
        <v>0</v>
      </c>
      <c r="BG29">
        <f t="shared" si="9"/>
        <v>0</v>
      </c>
      <c r="BH29">
        <f t="shared" si="9"/>
        <v>0</v>
      </c>
      <c r="BI29">
        <f t="shared" si="9"/>
        <v>0</v>
      </c>
      <c r="BJ29">
        <f t="shared" si="9"/>
        <v>0</v>
      </c>
      <c r="BK29">
        <f t="shared" si="7"/>
        <v>0</v>
      </c>
      <c r="BL29">
        <f t="shared" si="8"/>
        <v>0</v>
      </c>
      <c r="BM29">
        <f t="shared" si="8"/>
        <v>0</v>
      </c>
    </row>
    <row r="30" spans="1:65">
      <c r="A30" s="5" t="str">
        <f>_xlfn.XLOOKUP($E30,'Raw Data'!$E:$E,'Raw Data'!A:A,"ERROR",0,1)</f>
        <v>AE</v>
      </c>
      <c r="B30" s="5" t="str">
        <f>_xlfn.XLOOKUP($E30,'Raw Data'!$E:$E,'Raw Data'!B:B,"ERROR",0,1)</f>
        <v>Hair Mousses</v>
      </c>
      <c r="C30" s="5" t="str">
        <f>_xlfn.XLOOKUP($E30,'Raw Data'!$E:$E,'Raw Data'!C:C,"ERROR",0,1)</f>
        <v>Wella</v>
      </c>
      <c r="D30" s="5" t="str">
        <f>_xlfn.XLOOKUP($E30,'Raw Data'!$E:$E,'Raw Data'!D:D,"ERROR",0,1)</f>
        <v>www.amazon.ae/dp/B004FGA172</v>
      </c>
      <c r="E30" s="5" t="s">
        <v>154</v>
      </c>
      <c r="F30" s="9" t="str">
        <f>_xlfn.XLOOKUP($E30,'Raw Data'!$E:$E,'Raw Data'!F:F,"ERROR",0,1)</f>
        <v>Wella Wellaflex Flexible Ultra Strong Hold Hair Mousse 200 ml</v>
      </c>
      <c r="G30" s="10">
        <f>_xlfn.XLOOKUP($E30,'Raw Data'!$E:$E,'Raw Data'!G:G,"ERROR",0,1)</f>
        <v>312</v>
      </c>
      <c r="H30" s="9">
        <f>_xlfn.XLOOKUP($E30,'Raw Data'!$E:$E,'Raw Data'!H:H,"ERROR",0,1)</f>
        <v>7486.35</v>
      </c>
      <c r="I30" s="9">
        <f>_xlfn.XLOOKUP($E30,'Raw Data'!$E:$E,'Raw Data'!I:I,"ERROR",0,1)</f>
        <v>0.0100228833981336</v>
      </c>
      <c r="J30" s="9" t="str">
        <f>_xlfn.XLOOKUP($E30,'Raw Data'!$E:$E,'Raw Data'!J:J,"ERROR",0,1)</f>
        <v>Yes</v>
      </c>
      <c r="K30" s="14" t="str">
        <f t="array" ref="K30">_xlfn.IFS(AND(L30&gt;0,L30&lt;=5),"0 to 5",AND(L30&gt;5,L30&lt;=10),"5 to 10",AND(L30&gt;10,L30&lt;=15),"10 to 15",AND(L30&gt;15,L30&lt;=20),"15 to 20",AND(L30&gt;20,L30&lt;=30),"20 to 30",AND(L30&gt;30,L30&lt;=40),"30 to 40",AND(L30&gt;40,L30&lt;=50),"40 to 50",AND(L30&gt;50,L30&lt;=75),"50 to 75",AND(L30&gt;75,L30&lt;=100),"75 to 100",AND(L30&gt;100,L30&lt;=150),"100 to 150",AND(L30&gt;150,L30&lt;=200),"150 to 200",AND(L30&gt;200,L30&lt;=250),"200 to 250",AND(L30&gt;250,L30&lt;=300),"250 to 300",AND(L30&gt;300,L30&lt;=400),"300 to 400",AND(L30&gt;400,L30&lt;=500),"400 to 500",L30&gt;500,"500+")</f>
        <v>20 to 30</v>
      </c>
      <c r="L30" s="9">
        <f>_xlfn.XLOOKUP($E30,'Raw Data'!$E:$E,'Raw Data'!L:L,"ERROR",0,1)</f>
        <v>26.86</v>
      </c>
      <c r="M30" s="14" t="str">
        <f t="array" ref="M30">_xlfn.IFS(AND(N30&gt;0,N30&lt;=5),"0 to 5",AND(N30&gt;5,N30&lt;=10),"5 to 10",AND(N30&gt;10,N30&lt;=15),"10 to 15",AND(N30&gt;15,N30&lt;=20),"15 to 20",AND(N30&gt;20,N30&lt;=30),"20 to 30",AND(N30&gt;30,N30&lt;=40),"30 to 40",AND(N30&gt;40,N30&lt;=50),"40 to 50",AND(N30&gt;50,N30&lt;=75),"50 to 75",AND(N30&gt;75,N30&lt;=100),"75 to 100",AND(N30&gt;100,N30&lt;=150),"100 to 150",AND(N30&gt;150,N30&lt;=200),"150 to 200",AND(N30&gt;200,N30&lt;=250),"200 to 250",AND(N30&gt;250,N30&lt;=300),"250 to 300",AND(N30&gt;300,N30&lt;=400),"300 to 400",AND(N30&gt;400,N30&lt;=500),"400 to 500",N30&gt;500,"500+")</f>
        <v>20 to 30</v>
      </c>
      <c r="N30" s="9">
        <f>_xlfn.XLOOKUP($E30,'Raw Data'!$E:$E,'Raw Data'!N:N,"ERROR",0,1)</f>
        <v>28.47</v>
      </c>
      <c r="O30" s="14" t="str">
        <f t="array" ref="O30">_xlfn.IFS(P30=0,"No Discount",AND(P30&gt;0,P30&lt;=0.02),"0% to 2%",AND(P30&gt;0.02,P30&lt;=0.04),"2% to 4%",AND(P30&gt;0.04,P30&lt;=0.06),"4% to 6%",AND(P30&gt;0.06,P30&lt;=0.08),"6% to 8%",AND(P30&gt;0.08,P30&lt;=0.1),"8% to 10%",AND(P30&gt;0.1,P30&lt;=0.15),"10% to 15%",AND(P30&gt;0.15,P30&lt;=0.2),"15% to 20%",AND(P30&gt;0.2,P30&lt;=0.25),"20% to 25%",AND(P30&gt;0.25,P30&lt;=0.3),"25% to 30%",AND(P30&gt;0.3,P30&lt;=0.4),"30% to 40%",AND(P30&gt;0.4,P30&lt;=0.5),"40% to 50%",AND(P30&gt;0.5,P30&lt;=0.75),"50% to 75%",AND(P30&gt;0.75,P30&lt;=1),"75% to 100%")</f>
        <v>4% to 6%</v>
      </c>
      <c r="P30" s="10">
        <f>_xlfn.XLOOKUP($E30,'Raw Data'!$E:$E,'Raw Data'!P:P,"ERROR",0,1)</f>
        <v>0.0565507551808921</v>
      </c>
      <c r="Q30" s="9">
        <f>_xlfn.XLOOKUP($E30,'Raw Data'!$E:$E,'Raw Data'!Q:Q,"ERROR",0,1)</f>
        <v>200</v>
      </c>
      <c r="R30" s="9" t="str">
        <f>_xlfn.XLOOKUP($E30,'Raw Data'!$E:$E,'Raw Data'!R:R,"ERROR",0,1)</f>
        <v>ml</v>
      </c>
      <c r="S30" s="5" t="str">
        <f t="array" ref="S30">_xlfn.IFS(AND(T30&gt;0,T30&lt;=0.05),"0 to 0.05",AND(T30&gt;0.05,T30&lt;=0.1),"0.05 to 0.1",AND(T30&gt;0.1,T30&lt;=0.2),"0.1 to 0.2",AND(T30&gt;0.2,T30&lt;=0.3),"0.2 to 0.3",AND(T30&gt;0.3,T30&lt;=0.4),"0.3 to 0.4",AND(T30&gt;0.4,T30&lt;=0.5),"0.4 to 0.5",AND(T30&gt;0.5,T30&lt;=0.75),"0.5 to 0.75",AND(T30&gt;0.75,T30&lt;=1),"0.75 to 1",AND(T30&gt;1,T30&lt;=2),"1 to 2",AND(T30&gt;2,T30&lt;=3),"2 to 3",AND(T30&gt;3,T30&lt;=4),"3 to 4",AND(T30&gt;4,T30&lt;=5),"4 to 5",AND(T30&gt;5,T30&lt;=10),"5 to 10",T30&gt;10,"10+")</f>
        <v>0.1 to 0.2</v>
      </c>
      <c r="T30" s="10">
        <f t="shared" si="1"/>
        <v>0.134371754516912</v>
      </c>
      <c r="U30" s="15" t="str">
        <f t="array" ref="U30">_xlfn.IFS(AND(V30&gt;0,V30&lt;=0.05),"0 to 0.05",AND(V30&gt;0.05,V30&lt;=0.1),"0.05 to 0.1",AND(V30&gt;0.1,V30&lt;=0.2),"0.1 to 0.2",AND(V30&gt;0.2,V30&lt;=0.3),"0.2 to 0.3",AND(V30&gt;0.3,V30&lt;=0.4),"0.3 to 0.4",AND(V30&gt;0.4,V30&lt;=0.5),"0.4 to 0.5",AND(V30&gt;0.5,V30&lt;=0.75),"0.5 to 0.75",AND(V30&gt;0.75,V30&lt;=1),"0.75 to 1",AND(V30&gt;1,V30&lt;=2),"1 to 2",AND(V30&gt;2,V30&lt;=3),"2 to 3",AND(V30&gt;3,V30&lt;=4),"3 to 4",AND(V30&gt;4,V30&lt;=5),"4 to 5",AND(V30&gt;5,V30&lt;=10),"5 to 10",V30&gt;10,"10+")</f>
        <v>0 to 0.05</v>
      </c>
      <c r="V30" s="10">
        <f t="shared" si="2"/>
        <v>0.038455034988684</v>
      </c>
      <c r="W30" s="15" t="str">
        <f t="array" ref="W30">_xlfn.IFS(AND(X30&gt;0,X30&lt;=0.05),"0 to 0.05",AND(X30&gt;0.05,X30&lt;=0.1),"0.05 to 0.1",AND(X30&gt;0.1,X30&lt;=0.2),"0.1 to 0.2",AND(X30&gt;0.2,X30&lt;=0.3),"0.2 to 0.3",AND(X30&gt;0.3,X30&lt;=0.4),"0.3 to 0.4",AND(X30&gt;0.4,X30&lt;=0.5),"0.4 to 0.5",AND(X30&gt;0.5,X30&lt;=0.75),"0.5 to 0.75",AND(X30&gt;0.75,X30&lt;=1),"0.75 to 1",AND(X30&gt;1,X30&lt;=2),"1 to 2",AND(X30&gt;2,X30&lt;=3),"2 to 3",AND(X30&gt;3,X30&lt;=4),"3 to 4",AND(X30&gt;4,X30&lt;=5),"4 to 5",AND(X30&gt;5,X30&lt;=10),"5 to 10",X30&gt;10,"10+")</f>
        <v>0 to 0.05</v>
      </c>
      <c r="X30" s="16">
        <f t="shared" si="3"/>
        <v>0.0362803737195663</v>
      </c>
      <c r="Y30" s="5" t="str">
        <f t="array" ref="Y30">_xlfn.IFS(AND(Z30&gt;0,Z30&lt;=1),"0 to 1",AND(Z30&gt;1,Z30&lt;=2),"1 to 2",AND(Z30&gt;2,Z30&lt;=4),"2 to 4",AND(Z30&gt;4,Z30&lt;=6),"4 to 6",AND(Z30&gt;6,Z30&lt;=8),"6 to 8",AND(Z30&gt;8,Z30&lt;=10),"8 to 10",AND(Z30&gt;10,Z30&lt;=15),"10 to 15",AND(Z30&gt;15,Z30&lt;=20),"15 to 20",AND(Z30&gt;20,Z30&lt;=25),"20 to 25",AND(Z30&gt;25,Z30&lt;=30),"25 to 30",AND(Z30&gt;30,Z30&lt;=40),"30 to 40",AND(Z30&gt;40,Z30&lt;=50),"40 to 50",Z30&gt;50,"50+")</f>
        <v>6 to 8</v>
      </c>
      <c r="Z30" s="9">
        <f t="array" ref="Z30">_xlfn.IFS(AA30="oz",_xlfn.IFS(R30="oz",Q30,R30="fl oz",Q30*1.04,R30="ml",Q30*0.0338),AA30="fl oz",_xlfn.IFS(R30="oz",Q30/1.04,R30="fl oz",Q30,R30="ml",Q30*0.0338/1.04),AA30="ml",_xlfn.IFS(R30="oz",Q30/0.0338,R30="fl oz",Q30*1.04/0.0338,R30="ml",Q30))</f>
        <v>6.76</v>
      </c>
      <c r="AA30" s="9" t="str">
        <f>_xlfn.XLOOKUP($E30,'Raw Data'!$E:$E,'Raw Data'!AA:AA,"ERROR",0,1)</f>
        <v>oz</v>
      </c>
      <c r="AB30" s="5" t="s">
        <v>155</v>
      </c>
      <c r="AC30" s="5" t="s">
        <v>86</v>
      </c>
      <c r="AD30" s="5" t="s">
        <v>87</v>
      </c>
      <c r="AE30">
        <f t="shared" si="4"/>
        <v>0</v>
      </c>
      <c r="AF30">
        <f t="shared" si="4"/>
        <v>0</v>
      </c>
      <c r="AG30">
        <f t="shared" si="4"/>
        <v>0</v>
      </c>
      <c r="AH30">
        <f t="shared" si="4"/>
        <v>0</v>
      </c>
      <c r="AI30">
        <f t="shared" si="4"/>
        <v>0</v>
      </c>
      <c r="AJ30">
        <f t="shared" si="4"/>
        <v>0</v>
      </c>
      <c r="AK30">
        <f t="shared" si="4"/>
        <v>0</v>
      </c>
      <c r="AL30">
        <f t="shared" si="4"/>
        <v>0</v>
      </c>
      <c r="AM30">
        <f t="shared" si="4"/>
        <v>1</v>
      </c>
      <c r="AN30">
        <f t="shared" si="4"/>
        <v>0</v>
      </c>
      <c r="AO30">
        <f t="shared" si="4"/>
        <v>0</v>
      </c>
      <c r="AP30">
        <f t="shared" si="4"/>
        <v>0</v>
      </c>
      <c r="AQ30">
        <f t="shared" si="4"/>
        <v>0</v>
      </c>
      <c r="AR30">
        <f t="shared" si="4"/>
        <v>0</v>
      </c>
      <c r="AS30">
        <f t="shared" si="4"/>
        <v>0</v>
      </c>
      <c r="AT30">
        <f t="shared" si="4"/>
        <v>1</v>
      </c>
      <c r="AU30">
        <f t="shared" si="9"/>
        <v>0</v>
      </c>
      <c r="AV30">
        <f t="shared" si="9"/>
        <v>0</v>
      </c>
      <c r="AW30">
        <f t="shared" si="9"/>
        <v>0</v>
      </c>
      <c r="AX30">
        <f t="shared" si="9"/>
        <v>0</v>
      </c>
      <c r="AY30">
        <f t="shared" si="9"/>
        <v>0</v>
      </c>
      <c r="AZ30">
        <f t="shared" si="9"/>
        <v>0</v>
      </c>
      <c r="BA30">
        <f t="shared" si="9"/>
        <v>0</v>
      </c>
      <c r="BB30">
        <f t="shared" si="9"/>
        <v>0</v>
      </c>
      <c r="BC30">
        <f t="shared" si="9"/>
        <v>0</v>
      </c>
      <c r="BD30">
        <f t="shared" si="9"/>
        <v>0</v>
      </c>
      <c r="BE30">
        <f t="shared" si="9"/>
        <v>0</v>
      </c>
      <c r="BF30">
        <f t="shared" si="9"/>
        <v>0</v>
      </c>
      <c r="BG30">
        <f t="shared" si="9"/>
        <v>0</v>
      </c>
      <c r="BH30">
        <f t="shared" si="9"/>
        <v>0</v>
      </c>
      <c r="BI30">
        <f t="shared" si="9"/>
        <v>0</v>
      </c>
      <c r="BJ30">
        <f t="shared" si="9"/>
        <v>0</v>
      </c>
      <c r="BK30">
        <f t="shared" si="7"/>
        <v>0</v>
      </c>
      <c r="BL30">
        <f t="shared" si="8"/>
        <v>0</v>
      </c>
      <c r="BM30">
        <f t="shared" si="8"/>
        <v>0</v>
      </c>
    </row>
    <row r="31" spans="1:65">
      <c r="A31" s="5" t="str">
        <f>_xlfn.XLOOKUP($E31,'Raw Data'!$E:$E,'Raw Data'!A:A,"ERROR",0,1)</f>
        <v>AE</v>
      </c>
      <c r="B31" s="5" t="str">
        <f>_xlfn.XLOOKUP($E31,'Raw Data'!$E:$E,'Raw Data'!B:B,"ERROR",0,1)</f>
        <v>Hair Mousses</v>
      </c>
      <c r="C31" s="5" t="str">
        <f>_xlfn.XLOOKUP($E31,'Raw Data'!$E:$E,'Raw Data'!C:C,"ERROR",0,1)</f>
        <v>ors</v>
      </c>
      <c r="D31" s="5" t="str">
        <f>_xlfn.XLOOKUP($E31,'Raw Data'!$E:$E,'Raw Data'!D:D,"ERROR",0,1)</f>
        <v>www.amazon.ae/dp/B018IVSRLQ</v>
      </c>
      <c r="E31" s="5" t="s">
        <v>156</v>
      </c>
      <c r="F31" s="9" t="str">
        <f>_xlfn.XLOOKUP($E31,'Raw Data'!$E:$E,'Raw Data'!F:F,"ERROR",0,1)</f>
        <v>Ors Mousse Wrap/ Set 7oz (2 Pack) by Organic Root (ORS) Ors Mousse Wrap/ Set 7oz (2 Pack) by Organic Root (ORS)</v>
      </c>
      <c r="G31" s="10">
        <f>_xlfn.XLOOKUP($E31,'Raw Data'!$E:$E,'Raw Data'!G:G,"ERROR",0,1)</f>
        <v>130</v>
      </c>
      <c r="H31" s="9">
        <f>_xlfn.XLOOKUP($E31,'Raw Data'!$E:$E,'Raw Data'!H:H,"ERROR",0,1)</f>
        <v>7471.68</v>
      </c>
      <c r="I31" s="9">
        <f>_xlfn.XLOOKUP($E31,'Raw Data'!$E:$E,'Raw Data'!I:I,"ERROR",0,1)</f>
        <v>0.0100032428924866</v>
      </c>
      <c r="J31" s="9" t="str">
        <f>_xlfn.XLOOKUP($E31,'Raw Data'!$E:$E,'Raw Data'!J:J,"ERROR",0,1)</f>
        <v>Yes</v>
      </c>
      <c r="K31" s="14" t="str">
        <f t="array" ref="K31">_xlfn.IFS(AND(L31&gt;0,L31&lt;=5),"0 to 5",AND(L31&gt;5,L31&lt;=10),"5 to 10",AND(L31&gt;10,L31&lt;=15),"10 to 15",AND(L31&gt;15,L31&lt;=20),"15 to 20",AND(L31&gt;20,L31&lt;=30),"20 to 30",AND(L31&gt;30,L31&lt;=40),"30 to 40",AND(L31&gt;40,L31&lt;=50),"40 to 50",AND(L31&gt;50,L31&lt;=75),"50 to 75",AND(L31&gt;75,L31&lt;=100),"75 to 100",AND(L31&gt;100,L31&lt;=150),"100 to 150",AND(L31&gt;150,L31&lt;=200),"150 to 200",AND(L31&gt;200,L31&lt;=250),"200 to 250",AND(L31&gt;250,L31&lt;=300),"250 to 300",AND(L31&gt;300,L31&lt;=400),"300 to 400",AND(L31&gt;400,L31&lt;=500),"400 to 500",L31&gt;500,"500+")</f>
        <v>50 to 75</v>
      </c>
      <c r="L31" s="9">
        <f>_xlfn.XLOOKUP($E31,'Raw Data'!$E:$E,'Raw Data'!L:L,"ERROR",0,1)</f>
        <v>61.88</v>
      </c>
      <c r="M31" s="14" t="str">
        <f t="array" ref="M31">_xlfn.IFS(AND(N31&gt;0,N31&lt;=5),"0 to 5",AND(N31&gt;5,N31&lt;=10),"5 to 10",AND(N31&gt;10,N31&lt;=15),"10 to 15",AND(N31&gt;15,N31&lt;=20),"15 to 20",AND(N31&gt;20,N31&lt;=30),"20 to 30",AND(N31&gt;30,N31&lt;=40),"30 to 40",AND(N31&gt;40,N31&lt;=50),"40 to 50",AND(N31&gt;50,N31&lt;=75),"50 to 75",AND(N31&gt;75,N31&lt;=100),"75 to 100",AND(N31&gt;100,N31&lt;=150),"100 to 150",AND(N31&gt;150,N31&lt;=200),"150 to 200",AND(N31&gt;200,N31&lt;=250),"200 to 250",AND(N31&gt;250,N31&lt;=300),"250 to 300",AND(N31&gt;300,N31&lt;=400),"300 to 400",AND(N31&gt;400,N31&lt;=500),"400 to 500",N31&gt;500,"500+")</f>
        <v>50 to 75</v>
      </c>
      <c r="N31" s="9">
        <f>_xlfn.XLOOKUP($E31,'Raw Data'!$E:$E,'Raw Data'!N:N,"ERROR",0,1)</f>
        <v>66.16</v>
      </c>
      <c r="O31" s="14" t="str">
        <f t="array" ref="O31">_xlfn.IFS(P31=0,"No Discount",AND(P31&gt;0,P31&lt;=0.02),"0% to 2%",AND(P31&gt;0.02,P31&lt;=0.04),"2% to 4%",AND(P31&gt;0.04,P31&lt;=0.06),"4% to 6%",AND(P31&gt;0.06,P31&lt;=0.08),"6% to 8%",AND(P31&gt;0.08,P31&lt;=0.1),"8% to 10%",AND(P31&gt;0.1,P31&lt;=0.15),"10% to 15%",AND(P31&gt;0.15,P31&lt;=0.2),"15% to 20%",AND(P31&gt;0.2,P31&lt;=0.25),"20% to 25%",AND(P31&gt;0.25,P31&lt;=0.3),"25% to 30%",AND(P31&gt;0.3,P31&lt;=0.4),"30% to 40%",AND(P31&gt;0.4,P31&lt;=0.5),"40% to 50%",AND(P31&gt;0.5,P31&lt;=0.75),"50% to 75%",AND(P31&gt;0.75,P31&lt;=1),"75% to 100%")</f>
        <v>6% to 8%</v>
      </c>
      <c r="P31" s="10">
        <f>_xlfn.XLOOKUP($E31,'Raw Data'!$E:$E,'Raw Data'!P:P,"ERROR",0,1)</f>
        <v>0.0646916565900846</v>
      </c>
      <c r="Q31" s="9">
        <f>_xlfn.XLOOKUP($E31,'Raw Data'!$E:$E,'Raw Data'!Q:Q,"ERROR",0,1)</f>
        <v>14</v>
      </c>
      <c r="R31" s="9" t="str">
        <f>_xlfn.XLOOKUP($E31,'Raw Data'!$E:$E,'Raw Data'!R:R,"ERROR",0,1)</f>
        <v>oz</v>
      </c>
      <c r="S31" s="5" t="str">
        <f t="array" ref="S31">_xlfn.IFS(AND(T31&gt;0,T31&lt;=0.05),"0 to 0.05",AND(T31&gt;0.05,T31&lt;=0.1),"0.05 to 0.1",AND(T31&gt;0.1,T31&lt;=0.2),"0.1 to 0.2",AND(T31&gt;0.2,T31&lt;=0.3),"0.2 to 0.3",AND(T31&gt;0.3,T31&lt;=0.4),"0.3 to 0.4",AND(T31&gt;0.4,T31&lt;=0.5),"0.4 to 0.5",AND(T31&gt;0.5,T31&lt;=0.75),"0.5 to 0.75",AND(T31&gt;0.75,T31&lt;=1),"0.75 to 1",AND(T31&gt;1,T31&lt;=2),"1 to 2",AND(T31&gt;2,T31&lt;=3),"2 to 3",AND(T31&gt;3,T31&lt;=4),"3 to 4",AND(T31&gt;4,T31&lt;=5),"4 to 5",AND(T31&gt;5,T31&lt;=10),"5 to 10",T31&gt;10,"10+")</f>
        <v>0.1 to 0.2</v>
      </c>
      <c r="T31" s="10">
        <f t="shared" si="1"/>
        <v>0.149475820087927</v>
      </c>
      <c r="U31" s="15" t="str">
        <f t="array" ref="U31">_xlfn.IFS(AND(V31&gt;0,V31&lt;=0.05),"0 to 0.05",AND(V31&gt;0.05,V31&lt;=0.1),"0.05 to 0.1",AND(V31&gt;0.1,V31&lt;=0.2),"0.1 to 0.2",AND(V31&gt;0.2,V31&lt;=0.3),"0.2 to 0.3",AND(V31&gt;0.3,V31&lt;=0.4),"0.3 to 0.4",AND(V31&gt;0.4,V31&lt;=0.5),"0.4 to 0.5",AND(V31&gt;0.5,V31&lt;=0.75),"0.5 to 0.75",AND(V31&gt;0.75,V31&lt;=1),"0.75 to 1",AND(V31&gt;1,V31&lt;=2),"1 to 2",AND(V31&gt;2,V31&lt;=3),"2 to 3",AND(V31&gt;3,V31&lt;=4),"3 to 4",AND(V31&gt;4,V31&lt;=5),"4 to 5",AND(V31&gt;5,V31&lt;=10),"5 to 10",V31&gt;10,"10+")</f>
        <v>0 to 0.05</v>
      </c>
      <c r="V31" s="10">
        <f t="shared" si="2"/>
        <v>0.0431499106237016</v>
      </c>
      <c r="W31" s="15" t="str">
        <f t="array" ref="W31">_xlfn.IFS(AND(X31&gt;0,X31&lt;=0.05),"0 to 0.05",AND(X31&gt;0.05,X31&lt;=0.1),"0.05 to 0.1",AND(X31&gt;0.1,X31&lt;=0.2),"0.1 to 0.2",AND(X31&gt;0.2,X31&lt;=0.3),"0.2 to 0.3",AND(X31&gt;0.3,X31&lt;=0.4),"0.3 to 0.4",AND(X31&gt;0.4,X31&lt;=0.5),"0.4 to 0.5",AND(X31&gt;0.5,X31&lt;=0.75),"0.5 to 0.75",AND(X31&gt;0.75,X31&lt;=1),"0.75 to 1",AND(X31&gt;1,X31&lt;=2),"1 to 2",AND(X31&gt;2,X31&lt;=3),"2 to 3",AND(X31&gt;3,X31&lt;=4),"3 to 4",AND(X31&gt;4,X31&lt;=5),"4 to 5",AND(X31&gt;5,X31&lt;=10),"5 to 10",X31&gt;10,"10+")</f>
        <v>0 to 0.05</v>
      </c>
      <c r="X31" s="16">
        <f t="shared" si="3"/>
        <v>0.0403584714237403</v>
      </c>
      <c r="Y31" s="5" t="str">
        <f t="array" ref="Y31">_xlfn.IFS(AND(Z31&gt;0,Z31&lt;=1),"0 to 1",AND(Z31&gt;1,Z31&lt;=2),"1 to 2",AND(Z31&gt;2,Z31&lt;=4),"2 to 4",AND(Z31&gt;4,Z31&lt;=6),"4 to 6",AND(Z31&gt;6,Z31&lt;=8),"6 to 8",AND(Z31&gt;8,Z31&lt;=10),"8 to 10",AND(Z31&gt;10,Z31&lt;=15),"10 to 15",AND(Z31&gt;15,Z31&lt;=20),"15 to 20",AND(Z31&gt;20,Z31&lt;=25),"20 to 25",AND(Z31&gt;25,Z31&lt;=30),"25 to 30",AND(Z31&gt;30,Z31&lt;=40),"30 to 40",AND(Z31&gt;40,Z31&lt;=50),"40 to 50",Z31&gt;50,"50+")</f>
        <v>10 to 15</v>
      </c>
      <c r="Z31" s="9">
        <f t="array" ref="Z31">_xlfn.IFS(AA31="oz",_xlfn.IFS(R31="oz",Q31,R31="fl oz",Q31*1.04,R31="ml",Q31*0.0338),AA31="fl oz",_xlfn.IFS(R31="oz",Q31/1.04,R31="fl oz",Q31,R31="ml",Q31*0.0338/1.04),AA31="ml",_xlfn.IFS(R31="oz",Q31/0.0338,R31="fl oz",Q31*1.04/0.0338,R31="ml",Q31))</f>
        <v>14</v>
      </c>
      <c r="AA31" s="9" t="str">
        <f>_xlfn.XLOOKUP($E31,'Raw Data'!$E:$E,'Raw Data'!AA:AA,"ERROR",0,1)</f>
        <v>oz</v>
      </c>
      <c r="AB31" s="5" t="s">
        <v>43</v>
      </c>
      <c r="AC31" s="5" t="s">
        <v>86</v>
      </c>
      <c r="AD31" s="5" t="s">
        <v>157</v>
      </c>
      <c r="AE31">
        <f t="shared" si="4"/>
        <v>0</v>
      </c>
      <c r="AF31">
        <f t="shared" si="4"/>
        <v>0</v>
      </c>
      <c r="AG31">
        <f t="shared" si="4"/>
        <v>0</v>
      </c>
      <c r="AH31">
        <f t="shared" si="4"/>
        <v>0</v>
      </c>
      <c r="AI31">
        <f t="shared" si="4"/>
        <v>0</v>
      </c>
      <c r="AJ31">
        <f t="shared" si="4"/>
        <v>0</v>
      </c>
      <c r="AK31">
        <f t="shared" si="4"/>
        <v>0</v>
      </c>
      <c r="AL31">
        <f t="shared" si="4"/>
        <v>0</v>
      </c>
      <c r="AM31">
        <f t="shared" si="4"/>
        <v>1</v>
      </c>
      <c r="AN31">
        <f t="shared" si="4"/>
        <v>0</v>
      </c>
      <c r="AO31">
        <f t="shared" si="4"/>
        <v>0</v>
      </c>
      <c r="AP31">
        <f t="shared" si="4"/>
        <v>0</v>
      </c>
      <c r="AQ31">
        <f t="shared" si="4"/>
        <v>0</v>
      </c>
      <c r="AR31">
        <f t="shared" si="4"/>
        <v>0</v>
      </c>
      <c r="AS31">
        <f t="shared" si="4"/>
        <v>0</v>
      </c>
      <c r="AT31">
        <f t="shared" si="4"/>
        <v>1</v>
      </c>
      <c r="AU31">
        <f t="shared" si="9"/>
        <v>0</v>
      </c>
      <c r="AV31">
        <f t="shared" si="9"/>
        <v>0</v>
      </c>
      <c r="AW31">
        <f t="shared" si="9"/>
        <v>0</v>
      </c>
      <c r="AX31">
        <f t="shared" si="9"/>
        <v>0</v>
      </c>
      <c r="AY31">
        <f t="shared" si="9"/>
        <v>0</v>
      </c>
      <c r="AZ31">
        <f t="shared" si="9"/>
        <v>0</v>
      </c>
      <c r="BA31">
        <f t="shared" si="9"/>
        <v>0</v>
      </c>
      <c r="BB31">
        <f t="shared" si="9"/>
        <v>0</v>
      </c>
      <c r="BC31">
        <f t="shared" si="9"/>
        <v>0</v>
      </c>
      <c r="BD31">
        <f t="shared" si="9"/>
        <v>0</v>
      </c>
      <c r="BE31">
        <f t="shared" si="9"/>
        <v>0</v>
      </c>
      <c r="BF31">
        <f t="shared" si="9"/>
        <v>0</v>
      </c>
      <c r="BG31">
        <f t="shared" si="9"/>
        <v>0</v>
      </c>
      <c r="BH31">
        <f t="shared" si="9"/>
        <v>0</v>
      </c>
      <c r="BI31">
        <f t="shared" si="9"/>
        <v>0</v>
      </c>
      <c r="BJ31">
        <f t="shared" si="9"/>
        <v>0</v>
      </c>
      <c r="BK31">
        <f t="shared" si="7"/>
        <v>0</v>
      </c>
      <c r="BL31">
        <f t="shared" si="8"/>
        <v>0</v>
      </c>
      <c r="BM31">
        <f t="shared" si="8"/>
        <v>0</v>
      </c>
    </row>
    <row r="32" spans="1:65">
      <c r="A32" s="5" t="str">
        <f>_xlfn.XLOOKUP($E32,'Raw Data'!$E:$E,'Raw Data'!A:A,"ERROR",0,1)</f>
        <v>AE</v>
      </c>
      <c r="B32" s="5" t="str">
        <f>_xlfn.XLOOKUP($E32,'Raw Data'!$E:$E,'Raw Data'!B:B,"ERROR",0,1)</f>
        <v>Hair Mousses</v>
      </c>
      <c r="C32" s="5" t="str">
        <f>_xlfn.XLOOKUP($E32,'Raw Data'!$E:$E,'Raw Data'!C:C,"ERROR",0,1)</f>
        <v>ogx</v>
      </c>
      <c r="D32" s="5" t="str">
        <f>_xlfn.XLOOKUP($E32,'Raw Data'!$E:$E,'Raw Data'!D:D,"ERROR",0,1)</f>
        <v>www.amazon.ae/dp/B0128QFRD8</v>
      </c>
      <c r="E32" s="5" t="s">
        <v>158</v>
      </c>
      <c r="F32" s="9" t="str">
        <f>_xlfn.XLOOKUP($E32,'Raw Data'!$E:$E,'Raw Data'!F:F,"ERROR",0,1)</f>
        <v>OGX Coconut Curls  Hair  Butter 6.6 oz, 187 G</v>
      </c>
      <c r="G32" s="10">
        <f>_xlfn.XLOOKUP($E32,'Raw Data'!$E:$E,'Raw Data'!G:G,"ERROR",0,1)</f>
        <v>130</v>
      </c>
      <c r="H32" s="9">
        <f>_xlfn.XLOOKUP($E32,'Raw Data'!$E:$E,'Raw Data'!H:H,"ERROR",0,1)</f>
        <v>6707.05</v>
      </c>
      <c r="I32" s="9">
        <f>_xlfn.XLOOKUP($E32,'Raw Data'!$E:$E,'Raw Data'!I:I,"ERROR",0,1)</f>
        <v>0.00897954010905877</v>
      </c>
      <c r="J32" s="9" t="str">
        <f>_xlfn.XLOOKUP($E32,'Raw Data'!$E:$E,'Raw Data'!J:J,"ERROR",0,1)</f>
        <v>Yes</v>
      </c>
      <c r="K32" s="14" t="str">
        <f t="array" ref="K32">_xlfn.IFS(AND(L32&gt;0,L32&lt;=5),"0 to 5",AND(L32&gt;5,L32&lt;=10),"5 to 10",AND(L32&gt;10,L32&lt;=15),"10 to 15",AND(L32&gt;15,L32&lt;=20),"15 to 20",AND(L32&gt;20,L32&lt;=30),"20 to 30",AND(L32&gt;30,L32&lt;=40),"30 to 40",AND(L32&gt;40,L32&lt;=50),"40 to 50",AND(L32&gt;50,L32&lt;=75),"50 to 75",AND(L32&gt;75,L32&lt;=100),"75 to 100",AND(L32&gt;100,L32&lt;=150),"100 to 150",AND(L32&gt;150,L32&lt;=200),"150 to 200",AND(L32&gt;200,L32&lt;=250),"200 to 250",AND(L32&gt;250,L32&lt;=300),"250 to 300",AND(L32&gt;300,L32&lt;=400),"300 to 400",AND(L32&gt;400,L32&lt;=500),"400 to 500",L32&gt;500,"500+")</f>
        <v>50 to 75</v>
      </c>
      <c r="L32" s="9">
        <f>_xlfn.XLOOKUP($E32,'Raw Data'!$E:$E,'Raw Data'!L:L,"ERROR",0,1)</f>
        <v>55.37</v>
      </c>
      <c r="M32" s="14" t="str">
        <f t="array" ref="M32">_xlfn.IFS(AND(N32&gt;0,N32&lt;=5),"0 to 5",AND(N32&gt;5,N32&lt;=10),"5 to 10",AND(N32&gt;10,N32&lt;=15),"10 to 15",AND(N32&gt;15,N32&lt;=20),"15 to 20",AND(N32&gt;20,N32&lt;=30),"20 to 30",AND(N32&gt;30,N32&lt;=40),"30 to 40",AND(N32&gt;40,N32&lt;=50),"40 to 50",AND(N32&gt;50,N32&lt;=75),"50 to 75",AND(N32&gt;75,N32&lt;=100),"75 to 100",AND(N32&gt;100,N32&lt;=150),"100 to 150",AND(N32&gt;150,N32&lt;=200),"150 to 200",AND(N32&gt;200,N32&lt;=250),"200 to 250",AND(N32&gt;250,N32&lt;=300),"250 to 300",AND(N32&gt;300,N32&lt;=400),"300 to 400",AND(N32&gt;400,N32&lt;=500),"400 to 500",N32&gt;500,"500+")</f>
        <v>50 to 75</v>
      </c>
      <c r="N32" s="9">
        <f>_xlfn.XLOOKUP($E32,'Raw Data'!$E:$E,'Raw Data'!N:N,"ERROR",0,1)</f>
        <v>60.01</v>
      </c>
      <c r="O32" s="14" t="str">
        <f t="array" ref="O32">_xlfn.IFS(P32=0,"No Discount",AND(P32&gt;0,P32&lt;=0.02),"0% to 2%",AND(P32&gt;0.02,P32&lt;=0.04),"2% to 4%",AND(P32&gt;0.04,P32&lt;=0.06),"4% to 6%",AND(P32&gt;0.06,P32&lt;=0.08),"6% to 8%",AND(P32&gt;0.08,P32&lt;=0.1),"8% to 10%",AND(P32&gt;0.1,P32&lt;=0.15),"10% to 15%",AND(P32&gt;0.15,P32&lt;=0.2),"15% to 20%",AND(P32&gt;0.2,P32&lt;=0.25),"20% to 25%",AND(P32&gt;0.25,P32&lt;=0.3),"25% to 30%",AND(P32&gt;0.3,P32&lt;=0.4),"30% to 40%",AND(P32&gt;0.4,P32&lt;=0.5),"40% to 50%",AND(P32&gt;0.5,P32&lt;=0.75),"50% to 75%",AND(P32&gt;0.75,P32&lt;=1),"75% to 100%")</f>
        <v>6% to 8%</v>
      </c>
      <c r="P32" s="10">
        <f>_xlfn.XLOOKUP($E32,'Raw Data'!$E:$E,'Raw Data'!P:P,"ERROR",0,1)</f>
        <v>0.0773204465922346</v>
      </c>
      <c r="Q32" s="9">
        <f>_xlfn.XLOOKUP($E32,'Raw Data'!$E:$E,'Raw Data'!Q:Q,"ERROR",0,1)</f>
        <v>6.6</v>
      </c>
      <c r="R32" s="9" t="str">
        <f>_xlfn.XLOOKUP($E32,'Raw Data'!$E:$E,'Raw Data'!R:R,"ERROR",0,1)</f>
        <v>oz</v>
      </c>
      <c r="S32" s="5" t="str">
        <f t="array" ref="S32">_xlfn.IFS(AND(T32&gt;0,T32&lt;=0.05),"0 to 0.05",AND(T32&gt;0.05,T32&lt;=0.1),"0.05 to 0.1",AND(T32&gt;0.1,T32&lt;=0.2),"0.1 to 0.2",AND(T32&gt;0.2,T32&lt;=0.3),"0.2 to 0.3",AND(T32&gt;0.3,T32&lt;=0.4),"0.3 to 0.4",AND(T32&gt;0.4,T32&lt;=0.5),"0.4 to 0.5",AND(T32&gt;0.5,T32&lt;=0.75),"0.5 to 0.75",AND(T32&gt;0.75,T32&lt;=1),"0.75 to 1",AND(T32&gt;1,T32&lt;=2),"1 to 2",AND(T32&gt;2,T32&lt;=3),"2 to 3",AND(T32&gt;3,T32&lt;=4),"3 to 4",AND(T32&gt;4,T32&lt;=5),"4 to 5",AND(T32&gt;5,T32&lt;=10),"5 to 10",T32&gt;10,"10+")</f>
        <v>0.2 to 0.3</v>
      </c>
      <c r="T32" s="10">
        <f t="shared" si="1"/>
        <v>0.283713017903075</v>
      </c>
      <c r="U32" s="15" t="str">
        <f t="array" ref="U32">_xlfn.IFS(AND(V32&gt;0,V32&lt;=0.05),"0 to 0.05",AND(V32&gt;0.05,V32&lt;=0.1),"0.05 to 0.1",AND(V32&gt;0.1,V32&lt;=0.2),"0.1 to 0.2",AND(V32&gt;0.2,V32&lt;=0.3),"0.2 to 0.3",AND(V32&gt;0.3,V32&lt;=0.4),"0.3 to 0.4",AND(V32&gt;0.4,V32&lt;=0.5),"0.4 to 0.5",AND(V32&gt;0.5,V32&lt;=0.75),"0.5 to 0.75",AND(V32&gt;0.75,V32&lt;=1),"0.75 to 1",AND(V32&gt;1,V32&lt;=2),"1 to 2",AND(V32&gt;2,V32&lt;=3),"2 to 3",AND(V32&gt;3,V32&lt;=4),"3 to 4",AND(V32&gt;4,V32&lt;=5),"4 to 5",AND(V32&gt;5,V32&lt;=10),"5 to 10",V32&gt;10,"10+")</f>
        <v>0.05 to 0.1</v>
      </c>
      <c r="V32" s="10">
        <f t="shared" si="2"/>
        <v>0.0830217972761091</v>
      </c>
      <c r="W32" s="15" t="str">
        <f t="array" ref="W32">_xlfn.IFS(AND(X32&gt;0,X32&lt;=0.05),"0 to 0.05",AND(X32&gt;0.05,X32&lt;=0.1),"0.05 to 0.1",AND(X32&gt;0.1,X32&lt;=0.2),"0.1 to 0.2",AND(X32&gt;0.2,X32&lt;=0.3),"0.2 to 0.3",AND(X32&gt;0.3,X32&lt;=0.4),"0.3 to 0.4",AND(X32&gt;0.4,X32&lt;=0.5),"0.4 to 0.5",AND(X32&gt;0.5,X32&lt;=0.75),"0.5 to 0.75",AND(X32&gt;0.75,X32&lt;=1),"0.75 to 1",AND(X32&gt;1,X32&lt;=2),"1 to 2",AND(X32&gt;2,X32&lt;=3),"2 to 3",AND(X32&gt;3,X32&lt;=4),"3 to 4",AND(X32&gt;4,X32&lt;=5),"4 to 5",AND(X32&gt;5,X32&lt;=10),"5 to 10",X32&gt;10,"10+")</f>
        <v>0.05 to 0.1</v>
      </c>
      <c r="X32" s="16">
        <f t="shared" si="3"/>
        <v>0.0766025148338304</v>
      </c>
      <c r="Y32" s="5" t="str">
        <f t="array" ref="Y32">_xlfn.IFS(AND(Z32&gt;0,Z32&lt;=1),"0 to 1",AND(Z32&gt;1,Z32&lt;=2),"1 to 2",AND(Z32&gt;2,Z32&lt;=4),"2 to 4",AND(Z32&gt;4,Z32&lt;=6),"4 to 6",AND(Z32&gt;6,Z32&lt;=8),"6 to 8",AND(Z32&gt;8,Z32&lt;=10),"8 to 10",AND(Z32&gt;10,Z32&lt;=15),"10 to 15",AND(Z32&gt;15,Z32&lt;=20),"15 to 20",AND(Z32&gt;20,Z32&lt;=25),"20 to 25",AND(Z32&gt;25,Z32&lt;=30),"25 to 30",AND(Z32&gt;30,Z32&lt;=40),"30 to 40",AND(Z32&gt;40,Z32&lt;=50),"40 to 50",Z32&gt;50,"50+")</f>
        <v>6 to 8</v>
      </c>
      <c r="Z32" s="9">
        <f t="array" ref="Z32">_xlfn.IFS(AA32="oz",_xlfn.IFS(R32="oz",Q32,R32="fl oz",Q32*1.04,R32="ml",Q32*0.0338),AA32="fl oz",_xlfn.IFS(R32="oz",Q32/1.04,R32="fl oz",Q32,R32="ml",Q32*0.0338/1.04),AA32="ml",_xlfn.IFS(R32="oz",Q32/0.0338,R32="fl oz",Q32*1.04/0.0338,R32="ml",Q32))</f>
        <v>6.6</v>
      </c>
      <c r="AA32" s="9" t="str">
        <f>_xlfn.XLOOKUP($E32,'Raw Data'!$E:$E,'Raw Data'!AA:AA,"ERROR",0,1)</f>
        <v>oz</v>
      </c>
      <c r="AB32" s="5" t="s">
        <v>160</v>
      </c>
      <c r="AC32" s="5" t="s">
        <v>43</v>
      </c>
      <c r="AD32" s="5" t="s">
        <v>161</v>
      </c>
      <c r="AE32">
        <f t="shared" si="4"/>
        <v>0</v>
      </c>
      <c r="AF32">
        <f t="shared" si="4"/>
        <v>0</v>
      </c>
      <c r="AG32">
        <f t="shared" si="4"/>
        <v>0</v>
      </c>
      <c r="AH32">
        <f t="shared" si="4"/>
        <v>0</v>
      </c>
      <c r="AI32">
        <f t="shared" si="4"/>
        <v>0</v>
      </c>
      <c r="AJ32">
        <f t="shared" si="4"/>
        <v>0</v>
      </c>
      <c r="AK32">
        <f t="shared" si="4"/>
        <v>0</v>
      </c>
      <c r="AL32">
        <f t="shared" si="4"/>
        <v>0</v>
      </c>
      <c r="AM32">
        <f t="shared" si="4"/>
        <v>0</v>
      </c>
      <c r="AN32">
        <f t="shared" si="4"/>
        <v>0</v>
      </c>
      <c r="AO32">
        <f t="shared" si="4"/>
        <v>0</v>
      </c>
      <c r="AP32">
        <f t="shared" si="4"/>
        <v>0</v>
      </c>
      <c r="AQ32">
        <f t="shared" si="4"/>
        <v>0</v>
      </c>
      <c r="AR32">
        <f t="shared" si="4"/>
        <v>1</v>
      </c>
      <c r="AS32">
        <f t="shared" si="4"/>
        <v>0</v>
      </c>
      <c r="AT32">
        <f t="shared" si="4"/>
        <v>0</v>
      </c>
      <c r="AU32">
        <f t="shared" si="9"/>
        <v>0</v>
      </c>
      <c r="AV32">
        <f t="shared" si="9"/>
        <v>0</v>
      </c>
      <c r="AW32">
        <f t="shared" si="9"/>
        <v>0</v>
      </c>
      <c r="AX32">
        <f t="shared" si="9"/>
        <v>0</v>
      </c>
      <c r="AY32">
        <f t="shared" si="9"/>
        <v>0</v>
      </c>
      <c r="AZ32">
        <f t="shared" si="9"/>
        <v>0</v>
      </c>
      <c r="BA32">
        <f t="shared" si="9"/>
        <v>0</v>
      </c>
      <c r="BB32">
        <f t="shared" si="9"/>
        <v>0</v>
      </c>
      <c r="BC32">
        <f t="shared" si="9"/>
        <v>0</v>
      </c>
      <c r="BD32">
        <f t="shared" si="9"/>
        <v>0</v>
      </c>
      <c r="BE32">
        <f t="shared" si="9"/>
        <v>0</v>
      </c>
      <c r="BF32">
        <f t="shared" si="9"/>
        <v>0</v>
      </c>
      <c r="BG32">
        <f t="shared" si="9"/>
        <v>0</v>
      </c>
      <c r="BH32">
        <f t="shared" si="9"/>
        <v>0</v>
      </c>
      <c r="BI32">
        <f t="shared" si="9"/>
        <v>0</v>
      </c>
      <c r="BJ32">
        <f t="shared" si="9"/>
        <v>0</v>
      </c>
      <c r="BK32">
        <f t="shared" si="7"/>
        <v>0</v>
      </c>
      <c r="BL32">
        <f t="shared" si="8"/>
        <v>0</v>
      </c>
      <c r="BM32">
        <f t="shared" si="8"/>
        <v>0</v>
      </c>
    </row>
    <row r="33" spans="1:65">
      <c r="A33" s="5" t="str">
        <f>_xlfn.XLOOKUP($E33,'Raw Data'!$E:$E,'Raw Data'!A:A,"ERROR",0,1)</f>
        <v>AE</v>
      </c>
      <c r="B33" s="5" t="str">
        <f>_xlfn.XLOOKUP($E33,'Raw Data'!$E:$E,'Raw Data'!B:B,"ERROR",0,1)</f>
        <v>Hair Mousses</v>
      </c>
      <c r="C33" s="5" t="str">
        <f>_xlfn.XLOOKUP($E33,'Raw Data'!$E:$E,'Raw Data'!C:C,"ERROR",0,1)</f>
        <v>l'oreal professionnel</v>
      </c>
      <c r="D33" s="5" t="str">
        <f>_xlfn.XLOOKUP($E33,'Raw Data'!$E:$E,'Raw Data'!D:D,"ERROR",0,1)</f>
        <v>www.amazon.ae/dp/B07PFNS9LX</v>
      </c>
      <c r="E33" s="5" t="s">
        <v>162</v>
      </c>
      <c r="F33" s="9" t="str">
        <f>_xlfn.XLOOKUP($E33,'Raw Data'!$E:$E,'Raw Data'!F:F,"ERROR",0,1)</f>
        <v>L'Oreal Professionnel Full Volume Extra | For All Hair Types | Styling Mousse | Provides Strong Hold | 8.454 Fl. Oz.</v>
      </c>
      <c r="G33" s="10">
        <f>_xlfn.XLOOKUP($E33,'Raw Data'!$E:$E,'Raw Data'!G:G,"ERROR",0,1)</f>
        <v>107</v>
      </c>
      <c r="H33" s="9">
        <f>_xlfn.XLOOKUP($E33,'Raw Data'!$E:$E,'Raw Data'!H:H,"ERROR",0,1)</f>
        <v>6663.21</v>
      </c>
      <c r="I33" s="9">
        <f>_xlfn.XLOOKUP($E33,'Raw Data'!$E:$E,'Raw Data'!I:I,"ERROR",0,1)</f>
        <v>0.00892084619170596</v>
      </c>
      <c r="J33" s="9" t="str">
        <f>_xlfn.XLOOKUP($E33,'Raw Data'!$E:$E,'Raw Data'!J:J,"ERROR",0,1)</f>
        <v>Yes</v>
      </c>
      <c r="K33" s="14" t="str">
        <f t="array" ref="K33">_xlfn.IFS(AND(L33&gt;0,L33&lt;=5),"0 to 5",AND(L33&gt;5,L33&lt;=10),"5 to 10",AND(L33&gt;10,L33&lt;=15),"10 to 15",AND(L33&gt;15,L33&lt;=20),"15 to 20",AND(L33&gt;20,L33&lt;=30),"20 to 30",AND(L33&gt;30,L33&lt;=40),"30 to 40",AND(L33&gt;40,L33&lt;=50),"40 to 50",AND(L33&gt;50,L33&lt;=75),"50 to 75",AND(L33&gt;75,L33&lt;=100),"75 to 100",AND(L33&gt;100,L33&lt;=150),"100 to 150",AND(L33&gt;150,L33&lt;=200),"150 to 200",AND(L33&gt;200,L33&lt;=250),"200 to 250",AND(L33&gt;250,L33&lt;=300),"250 to 300",AND(L33&gt;300,L33&lt;=400),"300 to 400",AND(L33&gt;400,L33&lt;=500),"400 to 500",L33&gt;500,"500+")</f>
        <v>50 to 75</v>
      </c>
      <c r="L33" s="9">
        <f>_xlfn.XLOOKUP($E33,'Raw Data'!$E:$E,'Raw Data'!L:L,"ERROR",0,1)</f>
        <v>63.2</v>
      </c>
      <c r="M33" s="14" t="str">
        <f t="array" ref="M33">_xlfn.IFS(AND(N33&gt;0,N33&lt;=5),"0 to 5",AND(N33&gt;5,N33&lt;=10),"5 to 10",AND(N33&gt;10,N33&lt;=15),"10 to 15",AND(N33&gt;15,N33&lt;=20),"15 to 20",AND(N33&gt;20,N33&lt;=30),"20 to 30",AND(N33&gt;30,N33&lt;=40),"30 to 40",AND(N33&gt;40,N33&lt;=50),"40 to 50",AND(N33&gt;50,N33&lt;=75),"50 to 75",AND(N33&gt;75,N33&lt;=100),"75 to 100",AND(N33&gt;100,N33&lt;=150),"100 to 150",AND(N33&gt;150,N33&lt;=200),"150 to 200",AND(N33&gt;200,N33&lt;=250),"200 to 250",AND(N33&gt;250,N33&lt;=300),"250 to 300",AND(N33&gt;300,N33&lt;=400),"300 to 400",AND(N33&gt;400,N33&lt;=500),"400 to 500",N33&gt;500,"500+")</f>
        <v>50 to 75</v>
      </c>
      <c r="N33" s="9">
        <f>_xlfn.XLOOKUP($E33,'Raw Data'!$E:$E,'Raw Data'!N:N,"ERROR",0,1)</f>
        <v>74.13</v>
      </c>
      <c r="O33" s="14" t="str">
        <f t="array" ref="O33">_xlfn.IFS(P33=0,"No Discount",AND(P33&gt;0,P33&lt;=0.02),"0% to 2%",AND(P33&gt;0.02,P33&lt;=0.04),"2% to 4%",AND(P33&gt;0.04,P33&lt;=0.06),"4% to 6%",AND(P33&gt;0.06,P33&lt;=0.08),"6% to 8%",AND(P33&gt;0.08,P33&lt;=0.1),"8% to 10%",AND(P33&gt;0.1,P33&lt;=0.15),"10% to 15%",AND(P33&gt;0.15,P33&lt;=0.2),"15% to 20%",AND(P33&gt;0.2,P33&lt;=0.25),"20% to 25%",AND(P33&gt;0.25,P33&lt;=0.3),"25% to 30%",AND(P33&gt;0.3,P33&lt;=0.4),"30% to 40%",AND(P33&gt;0.4,P33&lt;=0.5),"40% to 50%",AND(P33&gt;0.5,P33&lt;=0.75),"50% to 75%",AND(P33&gt;0.75,P33&lt;=1),"75% to 100%")</f>
        <v>10% to 15%</v>
      </c>
      <c r="P33" s="10">
        <f>_xlfn.XLOOKUP($E33,'Raw Data'!$E:$E,'Raw Data'!P:P,"ERROR",0,1)</f>
        <v>0.147443680021584</v>
      </c>
      <c r="Q33" s="9">
        <f>_xlfn.XLOOKUP($E33,'Raw Data'!$E:$E,'Raw Data'!Q:Q,"ERROR",0,1)</f>
        <v>8.454</v>
      </c>
      <c r="R33" s="9" t="str">
        <f>_xlfn.XLOOKUP($E33,'Raw Data'!$E:$E,'Raw Data'!R:R,"ERROR",0,1)</f>
        <v>fl oz</v>
      </c>
      <c r="S33" s="5" t="str">
        <f t="array" ref="S33">_xlfn.IFS(AND(T33&gt;0,T33&lt;=0.05),"0 to 0.05",AND(T33&gt;0.05,T33&lt;=0.1),"0.05 to 0.1",AND(T33&gt;0.1,T33&lt;=0.2),"0.1 to 0.2",AND(T33&gt;0.2,T33&lt;=0.3),"0.2 to 0.3",AND(T33&gt;0.3,T33&lt;=0.4),"0.3 to 0.4",AND(T33&gt;0.4,T33&lt;=0.5),"0.4 to 0.5",AND(T33&gt;0.5,T33&lt;=0.75),"0.5 to 0.75",AND(T33&gt;0.75,T33&lt;=1),"0.75 to 1",AND(T33&gt;1,T33&lt;=2),"1 to 2",AND(T33&gt;2,T33&lt;=3),"2 to 3",AND(T33&gt;3,T33&lt;=4),"3 to 4",AND(T33&gt;4,T33&lt;=5),"4 to 5",AND(T33&gt;5,T33&lt;=10),"5 to 10",T33&gt;10,"10+")</f>
        <v>0.2 to 0.3</v>
      </c>
      <c r="T33" s="10">
        <f t="shared" si="1"/>
        <v>0.243091722500989</v>
      </c>
      <c r="U33" s="15" t="str">
        <f t="array" ref="U33">_xlfn.IFS(AND(V33&gt;0,V33&lt;=0.05),"0 to 0.05",AND(V33&gt;0.05,V33&lt;=0.1),"0.05 to 0.1",AND(V33&gt;0.1,V33&lt;=0.2),"0.1 to 0.2",AND(V33&gt;0.2,V33&lt;=0.3),"0.2 to 0.3",AND(V33&gt;0.3,V33&lt;=0.4),"0.3 to 0.4",AND(V33&gt;0.4,V33&lt;=0.5),"0.4 to 0.5",AND(V33&gt;0.5,V33&lt;=0.75),"0.5 to 0.75",AND(V33&gt;0.75,V33&lt;=1),"0.75 to 1",AND(V33&gt;1,V33&lt;=2),"1 to 2",AND(V33&gt;2,V33&lt;=3),"2 to 3",AND(V33&gt;3,V33&lt;=4),"3 to 4",AND(V33&gt;4,V33&lt;=5),"4 to 5",AND(V33&gt;5,V33&lt;=10),"5 to 10",V33&gt;10,"10+")</f>
        <v>0.05 to 0.1</v>
      </c>
      <c r="V33" s="10">
        <f t="shared" si="2"/>
        <v>0.0769858407441383</v>
      </c>
      <c r="W33" s="15" t="str">
        <f t="array" ref="W33">_xlfn.IFS(AND(X33&gt;0,X33&lt;=0.05),"0 to 0.05",AND(X33&gt;0.05,X33&lt;=0.1),"0.05 to 0.1",AND(X33&gt;0.1,X33&lt;=0.2),"0.1 to 0.2",AND(X33&gt;0.2,X33&lt;=0.3),"0.2 to 0.3",AND(X33&gt;0.3,X33&lt;=0.4),"0.3 to 0.4",AND(X33&gt;0.4,X33&lt;=0.5),"0.4 to 0.5",AND(X33&gt;0.5,X33&lt;=0.75),"0.5 to 0.75",AND(X33&gt;0.75,X33&lt;=1),"0.75 to 1",AND(X33&gt;1,X33&lt;=2),"1 to 2",AND(X33&gt;2,X33&lt;=3),"2 to 3",AND(X33&gt;3,X33&lt;=4),"3 to 4",AND(X33&gt;4,X33&lt;=5),"4 to 5",AND(X33&gt;5,X33&lt;=10),"5 to 10",X33&gt;10,"10+")</f>
        <v>0.05 to 0.1</v>
      </c>
      <c r="X33" s="16">
        <f t="shared" si="3"/>
        <v>0.065634765075267</v>
      </c>
      <c r="Y33" s="5" t="str">
        <f t="array" ref="Y33">_xlfn.IFS(AND(Z33&gt;0,Z33&lt;=1),"0 to 1",AND(Z33&gt;1,Z33&lt;=2),"1 to 2",AND(Z33&gt;2,Z33&lt;=4),"2 to 4",AND(Z33&gt;4,Z33&lt;=6),"4 to 6",AND(Z33&gt;6,Z33&lt;=8),"6 to 8",AND(Z33&gt;8,Z33&lt;=10),"8 to 10",AND(Z33&gt;10,Z33&lt;=15),"10 to 15",AND(Z33&gt;15,Z33&lt;=20),"15 to 20",AND(Z33&gt;20,Z33&lt;=25),"20 to 25",AND(Z33&gt;25,Z33&lt;=30),"25 to 30",AND(Z33&gt;30,Z33&lt;=40),"30 to 40",AND(Z33&gt;40,Z33&lt;=50),"40 to 50",Z33&gt;50,"50+")</f>
        <v>8 to 10</v>
      </c>
      <c r="Z33" s="9">
        <f t="array" ref="Z33">_xlfn.IFS(AA33="oz",_xlfn.IFS(R33="oz",Q33,R33="fl oz",Q33*1.04,R33="ml",Q33*0.0338),AA33="fl oz",_xlfn.IFS(R33="oz",Q33/1.04,R33="fl oz",Q33,R33="ml",Q33*0.0338/1.04),AA33="ml",_xlfn.IFS(R33="oz",Q33/0.0338,R33="fl oz",Q33*1.04/0.0338,R33="ml",Q33))</f>
        <v>8.79216</v>
      </c>
      <c r="AA33" s="9" t="str">
        <f>_xlfn.XLOOKUP($E33,'Raw Data'!$E:$E,'Raw Data'!AA:AA,"ERROR",0,1)</f>
        <v>oz</v>
      </c>
      <c r="AB33" s="5" t="s">
        <v>163</v>
      </c>
      <c r="AC33" s="5" t="s">
        <v>164</v>
      </c>
      <c r="AD33" s="5" t="s">
        <v>165</v>
      </c>
      <c r="AE33">
        <f t="shared" si="4"/>
        <v>0</v>
      </c>
      <c r="AF33">
        <f t="shared" si="4"/>
        <v>0</v>
      </c>
      <c r="AG33">
        <f t="shared" si="4"/>
        <v>0</v>
      </c>
      <c r="AH33">
        <f t="shared" si="4"/>
        <v>0</v>
      </c>
      <c r="AI33">
        <f t="shared" si="4"/>
        <v>0</v>
      </c>
      <c r="AJ33">
        <f t="shared" si="4"/>
        <v>0</v>
      </c>
      <c r="AK33">
        <f t="shared" si="4"/>
        <v>1</v>
      </c>
      <c r="AL33">
        <f t="shared" si="4"/>
        <v>0</v>
      </c>
      <c r="AM33">
        <f t="shared" si="4"/>
        <v>0</v>
      </c>
      <c r="AN33">
        <f t="shared" si="4"/>
        <v>0</v>
      </c>
      <c r="AO33">
        <f t="shared" si="4"/>
        <v>0</v>
      </c>
      <c r="AP33">
        <f t="shared" si="4"/>
        <v>0</v>
      </c>
      <c r="AQ33">
        <f t="shared" si="4"/>
        <v>0</v>
      </c>
      <c r="AR33">
        <f t="shared" si="4"/>
        <v>0</v>
      </c>
      <c r="AS33">
        <f t="shared" si="4"/>
        <v>0</v>
      </c>
      <c r="AT33">
        <f t="shared" si="4"/>
        <v>0</v>
      </c>
      <c r="AU33">
        <f t="shared" si="9"/>
        <v>0</v>
      </c>
      <c r="AV33">
        <f t="shared" si="9"/>
        <v>0</v>
      </c>
      <c r="AW33">
        <f t="shared" si="9"/>
        <v>0</v>
      </c>
      <c r="AX33">
        <f t="shared" si="9"/>
        <v>0</v>
      </c>
      <c r="AY33">
        <f t="shared" si="9"/>
        <v>0</v>
      </c>
      <c r="AZ33">
        <f t="shared" si="9"/>
        <v>0</v>
      </c>
      <c r="BA33">
        <f t="shared" si="9"/>
        <v>0</v>
      </c>
      <c r="BB33">
        <f t="shared" si="9"/>
        <v>0</v>
      </c>
      <c r="BC33">
        <f t="shared" si="9"/>
        <v>0</v>
      </c>
      <c r="BD33">
        <f t="shared" si="9"/>
        <v>0</v>
      </c>
      <c r="BE33">
        <f t="shared" si="9"/>
        <v>0</v>
      </c>
      <c r="BF33">
        <f t="shared" si="9"/>
        <v>0</v>
      </c>
      <c r="BG33">
        <f t="shared" si="9"/>
        <v>0</v>
      </c>
      <c r="BH33">
        <f t="shared" si="9"/>
        <v>0</v>
      </c>
      <c r="BI33">
        <f t="shared" si="9"/>
        <v>0</v>
      </c>
      <c r="BJ33">
        <f t="shared" si="9"/>
        <v>0</v>
      </c>
      <c r="BK33">
        <f t="shared" si="7"/>
        <v>0</v>
      </c>
      <c r="BL33">
        <f t="shared" si="8"/>
        <v>0</v>
      </c>
      <c r="BM33">
        <f t="shared" si="8"/>
        <v>0</v>
      </c>
    </row>
    <row r="34" spans="1:65">
      <c r="A34" s="5" t="str">
        <f>_xlfn.XLOOKUP($E34,'Raw Data'!$E:$E,'Raw Data'!A:A,"ERROR",0,1)</f>
        <v>AE</v>
      </c>
      <c r="B34" s="5" t="str">
        <f>_xlfn.XLOOKUP($E34,'Raw Data'!$E:$E,'Raw Data'!B:B,"ERROR",0,1)</f>
        <v>Hair Mousses</v>
      </c>
      <c r="C34" s="5" t="str">
        <f>_xlfn.XLOOKUP($E34,'Raw Data'!$E:$E,'Raw Data'!C:C,"ERROR",0,1)</f>
        <v>Camille Rose</v>
      </c>
      <c r="D34" s="5" t="str">
        <f>_xlfn.XLOOKUP($E34,'Raw Data'!$E:$E,'Raw Data'!D:D,"ERROR",0,1)</f>
        <v>www.amazon.ae/dp/B0933PJLR3</v>
      </c>
      <c r="E34" s="5" t="s">
        <v>166</v>
      </c>
      <c r="F34" s="9" t="str">
        <f>_xlfn.XLOOKUP($E34,'Raw Data'!$E:$E,'Raw Data'!F:F,"ERROR",0,1)</f>
        <v>Camille Rose Spiked Honey Mousse 4-in-1 Hair Styler to Define Curls and Hold Styles Into Place while Nourishing and Adding Shine | With Honey and Nettle Root</v>
      </c>
      <c r="G34" s="10">
        <f>_xlfn.XLOOKUP($E34,'Raw Data'!$E:$E,'Raw Data'!G:G,"ERROR",0,1)</f>
        <v>72</v>
      </c>
      <c r="H34" s="9">
        <f>_xlfn.XLOOKUP($E34,'Raw Data'!$E:$E,'Raw Data'!H:H,"ERROR",0,1)</f>
        <v>6571.04</v>
      </c>
      <c r="I34" s="9">
        <f>_xlfn.XLOOKUP($E34,'Raw Data'!$E:$E,'Raw Data'!I:I,"ERROR",0,1)</f>
        <v>0.00879744705022767</v>
      </c>
      <c r="J34" s="9" t="str">
        <f>_xlfn.XLOOKUP($E34,'Raw Data'!$E:$E,'Raw Data'!J:J,"ERROR",0,1)</f>
        <v>Yes</v>
      </c>
      <c r="K34" s="14" t="str">
        <f t="array" ref="K34">_xlfn.IFS(AND(L34&gt;0,L34&lt;=5),"0 to 5",AND(L34&gt;5,L34&lt;=10),"5 to 10",AND(L34&gt;10,L34&lt;=15),"10 to 15",AND(L34&gt;15,L34&lt;=20),"15 to 20",AND(L34&gt;20,L34&lt;=30),"20 to 30",AND(L34&gt;30,L34&lt;=40),"30 to 40",AND(L34&gt;40,L34&lt;=50),"40 to 50",AND(L34&gt;50,L34&lt;=75),"50 to 75",AND(L34&gt;75,L34&lt;=100),"75 to 100",AND(L34&gt;100,L34&lt;=150),"100 to 150",AND(L34&gt;150,L34&lt;=200),"150 to 200",AND(L34&gt;200,L34&lt;=250),"200 to 250",AND(L34&gt;250,L34&lt;=300),"250 to 300",AND(L34&gt;300,L34&lt;=400),"300 to 400",AND(L34&gt;400,L34&lt;=500),"400 to 500",L34&gt;500,"500+")</f>
        <v>100 to 150</v>
      </c>
      <c r="L34" s="9">
        <f>_xlfn.XLOOKUP($E34,'Raw Data'!$E:$E,'Raw Data'!L:L,"ERROR",0,1)</f>
        <v>101.57</v>
      </c>
      <c r="M34" s="14" t="str">
        <f t="array" ref="M34">_xlfn.IFS(AND(N34&gt;0,N34&lt;=5),"0 to 5",AND(N34&gt;5,N34&lt;=10),"5 to 10",AND(N34&gt;10,N34&lt;=15),"10 to 15",AND(N34&gt;15,N34&lt;=20),"15 to 20",AND(N34&gt;20,N34&lt;=30),"20 to 30",AND(N34&gt;30,N34&lt;=40),"30 to 40",AND(N34&gt;40,N34&lt;=50),"40 to 50",AND(N34&gt;50,N34&lt;=75),"50 to 75",AND(N34&gt;75,N34&lt;=100),"75 to 100",AND(N34&gt;100,N34&lt;=150),"100 to 150",AND(N34&gt;150,N34&lt;=200),"150 to 200",AND(N34&gt;200,N34&lt;=250),"200 to 250",AND(N34&gt;250,N34&lt;=300),"250 to 300",AND(N34&gt;300,N34&lt;=400),"300 to 400",AND(N34&gt;400,N34&lt;=500),"400 to 500",N34&gt;500,"500+")</f>
        <v>100 to 150</v>
      </c>
      <c r="N34" s="9">
        <f>_xlfn.XLOOKUP($E34,'Raw Data'!$E:$E,'Raw Data'!N:N,"ERROR",0,1)</f>
        <v>119.03</v>
      </c>
      <c r="O34" s="14" t="str">
        <f t="array" ref="O34">_xlfn.IFS(P34=0,"No Discount",AND(P34&gt;0,P34&lt;=0.02),"0% to 2%",AND(P34&gt;0.02,P34&lt;=0.04),"2% to 4%",AND(P34&gt;0.04,P34&lt;=0.06),"4% to 6%",AND(P34&gt;0.06,P34&lt;=0.08),"6% to 8%",AND(P34&gt;0.08,P34&lt;=0.1),"8% to 10%",AND(P34&gt;0.1,P34&lt;=0.15),"10% to 15%",AND(P34&gt;0.15,P34&lt;=0.2),"15% to 20%",AND(P34&gt;0.2,P34&lt;=0.25),"20% to 25%",AND(P34&gt;0.25,P34&lt;=0.3),"25% to 30%",AND(P34&gt;0.3,P34&lt;=0.4),"30% to 40%",AND(P34&gt;0.4,P34&lt;=0.5),"40% to 50%",AND(P34&gt;0.5,P34&lt;=0.75),"50% to 75%",AND(P34&gt;0.75,P34&lt;=1),"75% to 100%")</f>
        <v>10% to 15%</v>
      </c>
      <c r="P34" s="10">
        <f>_xlfn.XLOOKUP($E34,'Raw Data'!$E:$E,'Raw Data'!P:P,"ERROR",0,1)</f>
        <v>0.146685709485004</v>
      </c>
      <c r="Q34" s="9">
        <v>8</v>
      </c>
      <c r="R34" s="9" t="s">
        <v>95</v>
      </c>
      <c r="S34" s="5" t="str">
        <f t="array" ref="S34">_xlfn.IFS(AND(T34&gt;0,T34&lt;=0.05),"0 to 0.05",AND(T34&gt;0.05,T34&lt;=0.1),"0.05 to 0.1",AND(T34&gt;0.1,T34&lt;=0.2),"0.1 to 0.2",AND(T34&gt;0.2,T34&lt;=0.3),"0.2 to 0.3",AND(T34&gt;0.3,T34&lt;=0.4),"0.3 to 0.4",AND(T34&gt;0.4,T34&lt;=0.5),"0.4 to 0.5",AND(T34&gt;0.5,T34&lt;=0.75),"0.5 to 0.75",AND(T34&gt;0.75,T34&lt;=1),"0.75 to 1",AND(T34&gt;1,T34&lt;=2),"1 to 2",AND(T34&gt;2,T34&lt;=3),"2 to 3",AND(T34&gt;3,T34&lt;=4),"3 to 4",AND(T34&gt;4,T34&lt;=5),"4 to 5",AND(T34&gt;5,T34&lt;=10),"5 to 10",T34&gt;10,"10+")</f>
        <v>0.4 to 0.5</v>
      </c>
      <c r="T34" s="10">
        <f t="shared" si="1"/>
        <v>0.412848586145001</v>
      </c>
      <c r="U34" s="15" t="str">
        <f t="array" ref="U34">_xlfn.IFS(AND(V34&gt;0,V34&lt;=0.05),"0 to 0.05",AND(V34&gt;0.05,V34&lt;=0.1),"0.05 to 0.1",AND(V34&gt;0.1,V34&lt;=0.2),"0.1 to 0.2",AND(V34&gt;0.2,V34&lt;=0.3),"0.2 to 0.3",AND(V34&gt;0.3,V34&lt;=0.4),"0.3 to 0.4",AND(V34&gt;0.4,V34&lt;=0.5),"0.4 to 0.5",AND(V34&gt;0.5,V34&lt;=0.75),"0.5 to 0.75",AND(V34&gt;0.75,V34&lt;=1),"0.75 to 1",AND(V34&gt;1,V34&lt;=2),"1 to 2",AND(V34&gt;2,V34&lt;=3),"2 to 3",AND(V34&gt;3,V34&lt;=4),"3 to 4",AND(V34&gt;4,V34&lt;=5),"4 to 5",AND(V34&gt;5,V34&lt;=10),"5 to 10",V34&gt;10,"10+")</f>
        <v>0.1 to 0.2</v>
      </c>
      <c r="V34" s="10">
        <f t="shared" si="2"/>
        <v>0.130630788090841</v>
      </c>
      <c r="W34" s="15" t="str">
        <f t="array" ref="W34">_xlfn.IFS(AND(X34&gt;0,X34&lt;=0.05),"0 to 0.05",AND(X34&gt;0.05,X34&lt;=0.1),"0.05 to 0.1",AND(X34&gt;0.1,X34&lt;=0.2),"0.1 to 0.2",AND(X34&gt;0.2,X34&lt;=0.3),"0.2 to 0.3",AND(X34&gt;0.3,X34&lt;=0.4),"0.3 to 0.4",AND(X34&gt;0.4,X34&lt;=0.5),"0.4 to 0.5",AND(X34&gt;0.5,X34&lt;=0.75),"0.5 to 0.75",AND(X34&gt;0.75,X34&lt;=1),"0.75 to 1",AND(X34&gt;1,X34&lt;=2),"1 to 2",AND(X34&gt;2,X34&lt;=3),"2 to 3",AND(X34&gt;3,X34&lt;=4),"3 to 4",AND(X34&gt;4,X34&lt;=5),"4 to 5",AND(X34&gt;5,X34&lt;=10),"5 to 10",X34&gt;10,"10+")</f>
        <v>0.1 to 0.2</v>
      </c>
      <c r="X34" s="16">
        <f t="shared" si="3"/>
        <v>0.11146911825915</v>
      </c>
      <c r="Y34" s="5" t="str">
        <f t="array" ref="Y34">_xlfn.IFS(AND(Z34&gt;0,Z34&lt;=1),"0 to 1",AND(Z34&gt;1,Z34&lt;=2),"1 to 2",AND(Z34&gt;2,Z34&lt;=4),"2 to 4",AND(Z34&gt;4,Z34&lt;=6),"4 to 6",AND(Z34&gt;6,Z34&lt;=8),"6 to 8",AND(Z34&gt;8,Z34&lt;=10),"8 to 10",AND(Z34&gt;10,Z34&lt;=15),"10 to 15",AND(Z34&gt;15,Z34&lt;=20),"15 to 20",AND(Z34&gt;20,Z34&lt;=25),"20 to 25",AND(Z34&gt;25,Z34&lt;=30),"25 to 30",AND(Z34&gt;30,Z34&lt;=40),"30 to 40",AND(Z34&gt;40,Z34&lt;=50),"40 to 50",Z34&gt;50,"50+")</f>
        <v>8 to 10</v>
      </c>
      <c r="Z34" s="9">
        <f t="array" ref="Z34">_xlfn.IFS(AA34="oz",_xlfn.IFS(R34="oz",Q34,R34="fl oz",Q34*1.04,R34="ml",Q34*0.0338),AA34="fl oz",_xlfn.IFS(R34="oz",Q34/1.04,R34="fl oz",Q34,R34="ml",Q34*0.0338/1.04),AA34="ml",_xlfn.IFS(R34="oz",Q34/0.0338,R34="fl oz",Q34*1.04/0.0338,R34="ml",Q34))</f>
        <v>8.32</v>
      </c>
      <c r="AA34" s="9" t="s">
        <v>96</v>
      </c>
      <c r="AB34" s="5" t="s">
        <v>167</v>
      </c>
      <c r="AC34" s="5" t="s">
        <v>168</v>
      </c>
      <c r="AD34" s="5" t="s">
        <v>169</v>
      </c>
      <c r="AE34">
        <f t="shared" ref="AE34:AT73" si="10">IF(IFERROR(SEARCH(AE$2,$AC34,1),0)=0,0,1)</f>
        <v>0</v>
      </c>
      <c r="AF34">
        <f t="shared" si="10"/>
        <v>0</v>
      </c>
      <c r="AG34">
        <f t="shared" si="10"/>
        <v>0</v>
      </c>
      <c r="AH34">
        <f t="shared" si="10"/>
        <v>0</v>
      </c>
      <c r="AI34">
        <f t="shared" si="10"/>
        <v>0</v>
      </c>
      <c r="AJ34">
        <f t="shared" si="10"/>
        <v>0</v>
      </c>
      <c r="AK34">
        <f t="shared" si="10"/>
        <v>0</v>
      </c>
      <c r="AL34">
        <f t="shared" si="10"/>
        <v>0</v>
      </c>
      <c r="AM34">
        <f t="shared" si="10"/>
        <v>0</v>
      </c>
      <c r="AN34">
        <f t="shared" si="10"/>
        <v>0</v>
      </c>
      <c r="AO34">
        <f t="shared" si="10"/>
        <v>0</v>
      </c>
      <c r="AP34">
        <f t="shared" si="10"/>
        <v>0</v>
      </c>
      <c r="AQ34">
        <f t="shared" si="10"/>
        <v>0</v>
      </c>
      <c r="AR34">
        <f t="shared" si="10"/>
        <v>0</v>
      </c>
      <c r="AS34">
        <f t="shared" si="10"/>
        <v>0</v>
      </c>
      <c r="AT34">
        <f t="shared" si="10"/>
        <v>1</v>
      </c>
      <c r="AU34">
        <f t="shared" si="9"/>
        <v>1</v>
      </c>
      <c r="AV34">
        <f t="shared" si="9"/>
        <v>0</v>
      </c>
      <c r="AW34">
        <f t="shared" si="9"/>
        <v>0</v>
      </c>
      <c r="AX34">
        <f t="shared" si="9"/>
        <v>0</v>
      </c>
      <c r="AY34">
        <f t="shared" si="9"/>
        <v>0</v>
      </c>
      <c r="AZ34">
        <f t="shared" si="9"/>
        <v>0</v>
      </c>
      <c r="BA34">
        <f t="shared" si="9"/>
        <v>0</v>
      </c>
      <c r="BB34">
        <f t="shared" si="9"/>
        <v>0</v>
      </c>
      <c r="BC34">
        <f t="shared" si="9"/>
        <v>1</v>
      </c>
      <c r="BD34">
        <f t="shared" si="9"/>
        <v>0</v>
      </c>
      <c r="BE34">
        <f t="shared" si="9"/>
        <v>0</v>
      </c>
      <c r="BF34">
        <f t="shared" si="9"/>
        <v>0</v>
      </c>
      <c r="BG34">
        <f t="shared" si="9"/>
        <v>0</v>
      </c>
      <c r="BH34">
        <f t="shared" si="9"/>
        <v>0</v>
      </c>
      <c r="BI34">
        <f t="shared" si="9"/>
        <v>0</v>
      </c>
      <c r="BJ34">
        <f t="shared" ref="BJ34:BM73" si="11">IF(IFERROR(SEARCH(BJ$2,$AC34,1),0)=0,0,1)</f>
        <v>0</v>
      </c>
      <c r="BK34">
        <f t="shared" si="11"/>
        <v>0</v>
      </c>
      <c r="BL34">
        <f t="shared" si="11"/>
        <v>0</v>
      </c>
      <c r="BM34">
        <f t="shared" si="11"/>
        <v>0</v>
      </c>
    </row>
    <row r="35" spans="1:65">
      <c r="A35" s="5" t="str">
        <f>_xlfn.XLOOKUP($E35,'Raw Data'!$E:$E,'Raw Data'!A:A,"ERROR",0,1)</f>
        <v>AE</v>
      </c>
      <c r="B35" s="5" t="str">
        <f>_xlfn.XLOOKUP($E35,'Raw Data'!$E:$E,'Raw Data'!B:B,"ERROR",0,1)</f>
        <v>Hair Mousses</v>
      </c>
      <c r="C35" s="5" t="str">
        <f>_xlfn.XLOOKUP($E35,'Raw Data'!$E:$E,'Raw Data'!C:C,"ERROR",0,1)</f>
        <v>l'oreal paris</v>
      </c>
      <c r="D35" s="5" t="str">
        <f>_xlfn.XLOOKUP($E35,'Raw Data'!$E:$E,'Raw Data'!D:D,"ERROR",0,1)</f>
        <v>www.amazon.ae/dp/B001QJKVZ8</v>
      </c>
      <c r="E35" s="5" t="s">
        <v>170</v>
      </c>
      <c r="F35" s="9" t="str">
        <f>_xlfn.XLOOKUP($E35,'Raw Data'!$E:$E,'Raw Data'!F:F,"ERROR",0,1)</f>
        <v>L'Oreal Elvive Stylise Extra Volume Firm Styling Mousse (200ml)</v>
      </c>
      <c r="G35" s="10">
        <f>_xlfn.XLOOKUP($E35,'Raw Data'!$E:$E,'Raw Data'!G:G,"ERROR",0,1)</f>
        <v>143</v>
      </c>
      <c r="H35" s="9">
        <f>_xlfn.XLOOKUP($E35,'Raw Data'!$E:$E,'Raw Data'!H:H,"ERROR",0,1)</f>
        <v>6493.17</v>
      </c>
      <c r="I35" s="9">
        <f>_xlfn.XLOOKUP($E35,'Raw Data'!$E:$E,'Raw Data'!I:I,"ERROR",0,1)</f>
        <v>0.00869319305058664</v>
      </c>
      <c r="J35" s="9" t="str">
        <f>_xlfn.XLOOKUP($E35,'Raw Data'!$E:$E,'Raw Data'!J:J,"ERROR",0,1)</f>
        <v>Yes</v>
      </c>
      <c r="K35" s="14" t="str">
        <f t="array" ref="K35">_xlfn.IFS(AND(L35&gt;0,L35&lt;=5),"0 to 5",AND(L35&gt;5,L35&lt;=10),"5 to 10",AND(L35&gt;10,L35&lt;=15),"10 to 15",AND(L35&gt;15,L35&lt;=20),"15 to 20",AND(L35&gt;20,L35&lt;=30),"20 to 30",AND(L35&gt;30,L35&lt;=40),"30 to 40",AND(L35&gt;40,L35&lt;=50),"40 to 50",AND(L35&gt;50,L35&lt;=75),"50 to 75",AND(L35&gt;75,L35&lt;=100),"75 to 100",AND(L35&gt;100,L35&lt;=150),"100 to 150",AND(L35&gt;150,L35&lt;=200),"150 to 200",AND(L35&gt;200,L35&lt;=250),"200 to 250",AND(L35&gt;250,L35&lt;=300),"250 to 300",AND(L35&gt;300,L35&lt;=400),"300 to 400",AND(L35&gt;400,L35&lt;=500),"400 to 500",L35&gt;500,"500+")</f>
        <v>40 to 50</v>
      </c>
      <c r="L35" s="9">
        <f>_xlfn.XLOOKUP($E35,'Raw Data'!$E:$E,'Raw Data'!L:L,"ERROR",0,1)</f>
        <v>49.73</v>
      </c>
      <c r="M35" s="14" t="str">
        <f t="array" ref="M35">_xlfn.IFS(AND(N35&gt;0,N35&lt;=5),"0 to 5",AND(N35&gt;5,N35&lt;=10),"5 to 10",AND(N35&gt;10,N35&lt;=15),"10 to 15",AND(N35&gt;15,N35&lt;=20),"15 to 20",AND(N35&gt;20,N35&lt;=30),"20 to 30",AND(N35&gt;30,N35&lt;=40),"30 to 40",AND(N35&gt;40,N35&lt;=50),"40 to 50",AND(N35&gt;50,N35&lt;=75),"50 to 75",AND(N35&gt;75,N35&lt;=100),"75 to 100",AND(N35&gt;100,N35&lt;=150),"100 to 150",AND(N35&gt;150,N35&lt;=200),"150 to 200",AND(N35&gt;200,N35&lt;=250),"200 to 250",AND(N35&gt;250,N35&lt;=300),"250 to 300",AND(N35&gt;300,N35&lt;=400),"300 to 400",AND(N35&gt;400,N35&lt;=500),"400 to 500",N35&gt;500,"500+")</f>
        <v>40 to 50</v>
      </c>
      <c r="N35" s="9">
        <f>_xlfn.XLOOKUP($E35,'Raw Data'!$E:$E,'Raw Data'!N:N,"ERROR",0,1)</f>
        <v>49.89</v>
      </c>
      <c r="O35" s="14" t="str">
        <f t="array" ref="O35">_xlfn.IFS(P35=0,"No Discount",AND(P35&gt;0,P35&lt;=0.02),"0% to 2%",AND(P35&gt;0.02,P35&lt;=0.04),"2% to 4%",AND(P35&gt;0.04,P35&lt;=0.06),"4% to 6%",AND(P35&gt;0.06,P35&lt;=0.08),"6% to 8%",AND(P35&gt;0.08,P35&lt;=0.1),"8% to 10%",AND(P35&gt;0.1,P35&lt;=0.15),"10% to 15%",AND(P35&gt;0.15,P35&lt;=0.2),"15% to 20%",AND(P35&gt;0.2,P35&lt;=0.25),"20% to 25%",AND(P35&gt;0.25,P35&lt;=0.3),"25% to 30%",AND(P35&gt;0.3,P35&lt;=0.4),"30% to 40%",AND(P35&gt;0.4,P35&lt;=0.5),"40% to 50%",AND(P35&gt;0.5,P35&lt;=0.75),"50% to 75%",AND(P35&gt;0.75,P35&lt;=1),"75% to 100%")</f>
        <v>0% to 2%</v>
      </c>
      <c r="P35" s="10">
        <f>_xlfn.XLOOKUP($E35,'Raw Data'!$E:$E,'Raw Data'!P:P,"ERROR",0,1)</f>
        <v>0.0032070555221488</v>
      </c>
      <c r="Q35" s="9">
        <f>_xlfn.XLOOKUP($E35,'Raw Data'!$E:$E,'Raw Data'!Q:Q,"ERROR",0,1)</f>
        <v>200</v>
      </c>
      <c r="R35" s="9" t="str">
        <f>_xlfn.XLOOKUP($E35,'Raw Data'!$E:$E,'Raw Data'!R:R,"ERROR",0,1)</f>
        <v>ml</v>
      </c>
      <c r="S35" s="5" t="str">
        <f t="array" ref="S35">_xlfn.IFS(AND(T35&gt;0,T35&lt;=0.05),"0 to 0.05",AND(T35&gt;0.05,T35&lt;=0.1),"0.05 to 0.1",AND(T35&gt;0.1,T35&lt;=0.2),"0.1 to 0.2",AND(T35&gt;0.2,T35&lt;=0.3),"0.2 to 0.3",AND(T35&gt;0.3,T35&lt;=0.4),"0.3 to 0.4",AND(T35&gt;0.4,T35&lt;=0.5),"0.4 to 0.5",AND(T35&gt;0.5,T35&lt;=0.75),"0.5 to 0.75",AND(T35&gt;0.75,T35&lt;=1),"0.75 to 1",AND(T35&gt;1,T35&lt;=2),"1 to 2",AND(T35&gt;2,T35&lt;=3),"2 to 3",AND(T35&gt;3,T35&lt;=4),"3 to 4",AND(T35&gt;4,T35&lt;=5),"4 to 5",AND(T35&gt;5,T35&lt;=10),"5 to 10",T35&gt;10,"10+")</f>
        <v>0.2 to 0.3</v>
      </c>
      <c r="T35" s="10">
        <f t="shared" si="1"/>
        <v>0.248782850041922</v>
      </c>
      <c r="U35" s="15" t="str">
        <f t="array" ref="U35">_xlfn.IFS(AND(V35&gt;0,V35&lt;=0.05),"0 to 0.05",AND(V35&gt;0.05,V35&lt;=0.1),"0.05 to 0.1",AND(V35&gt;0.1,V35&lt;=0.2),"0.1 to 0.2",AND(V35&gt;0.2,V35&lt;=0.3),"0.2 to 0.3",AND(V35&gt;0.3,V35&lt;=0.4),"0.3 to 0.4",AND(V35&gt;0.4,V35&lt;=0.5),"0.4 to 0.5",AND(V35&gt;0.5,V35&lt;=0.75),"0.5 to 0.75",AND(V35&gt;0.75,V35&lt;=1),"0.75 to 1",AND(V35&gt;1,V35&lt;=2),"1 to 2",AND(V35&gt;2,V35&lt;=3),"2 to 3",AND(V35&gt;3,V35&lt;=4),"3 to 4",AND(V35&gt;4,V35&lt;=5),"4 to 5",AND(V35&gt;5,V35&lt;=10),"5 to 10",V35&gt;10,"10+")</f>
        <v>0.05 to 0.1</v>
      </c>
      <c r="V35" s="10">
        <f t="shared" si="2"/>
        <v>0.0673874849169457</v>
      </c>
      <c r="W35" s="15" t="str">
        <f t="array" ref="W35">_xlfn.IFS(AND(X35&gt;0,X35&lt;=0.05),"0 to 0.05",AND(X35&gt;0.05,X35&lt;=0.1),"0.05 to 0.1",AND(X35&gt;0.1,X35&lt;=0.2),"0.1 to 0.2",AND(X35&gt;0.2,X35&lt;=0.3),"0.2 to 0.3",AND(X35&gt;0.3,X35&lt;=0.4),"0.3 to 0.4",AND(X35&gt;0.4,X35&lt;=0.5),"0.4 to 0.5",AND(X35&gt;0.5,X35&lt;=0.75),"0.5 to 0.75",AND(X35&gt;0.75,X35&lt;=1),"0.75 to 1",AND(X35&gt;1,X35&lt;=2),"1 to 2",AND(X35&gt;2,X35&lt;=3),"2 to 3",AND(X35&gt;3,X35&lt;=4),"3 to 4",AND(X35&gt;4,X35&lt;=5),"4 to 5",AND(X35&gt;5,X35&lt;=10),"5 to 10",X35&gt;10,"10+")</f>
        <v>0.05 to 0.1</v>
      </c>
      <c r="X35" s="16">
        <f t="shared" si="3"/>
        <v>0.067171369511319</v>
      </c>
      <c r="Y35" s="5" t="str">
        <f t="array" ref="Y35">_xlfn.IFS(AND(Z35&gt;0,Z35&lt;=1),"0 to 1",AND(Z35&gt;1,Z35&lt;=2),"1 to 2",AND(Z35&gt;2,Z35&lt;=4),"2 to 4",AND(Z35&gt;4,Z35&lt;=6),"4 to 6",AND(Z35&gt;6,Z35&lt;=8),"6 to 8",AND(Z35&gt;8,Z35&lt;=10),"8 to 10",AND(Z35&gt;10,Z35&lt;=15),"10 to 15",AND(Z35&gt;15,Z35&lt;=20),"15 to 20",AND(Z35&gt;20,Z35&lt;=25),"20 to 25",AND(Z35&gt;25,Z35&lt;=30),"25 to 30",AND(Z35&gt;30,Z35&lt;=40),"30 to 40",AND(Z35&gt;40,Z35&lt;=50),"40 to 50",Z35&gt;50,"50+")</f>
        <v>6 to 8</v>
      </c>
      <c r="Z35" s="9">
        <f t="array" ref="Z35">_xlfn.IFS(AA35="oz",_xlfn.IFS(R35="oz",Q35,R35="fl oz",Q35*1.04,R35="ml",Q35*0.0338),AA35="fl oz",_xlfn.IFS(R35="oz",Q35/1.04,R35="fl oz",Q35,R35="ml",Q35*0.0338/1.04),AA35="ml",_xlfn.IFS(R35="oz",Q35/0.0338,R35="fl oz",Q35*1.04/0.0338,R35="ml",Q35))</f>
        <v>6.76</v>
      </c>
      <c r="AA35" s="9" t="str">
        <f>_xlfn.XLOOKUP($E35,'Raw Data'!$E:$E,'Raw Data'!AA:AA,"ERROR",0,1)</f>
        <v>oz</v>
      </c>
      <c r="AB35" s="5" t="s">
        <v>171</v>
      </c>
      <c r="AC35" s="5" t="s">
        <v>86</v>
      </c>
      <c r="AD35" s="5" t="s">
        <v>172</v>
      </c>
      <c r="AE35">
        <f t="shared" si="10"/>
        <v>0</v>
      </c>
      <c r="AF35">
        <f t="shared" si="10"/>
        <v>0</v>
      </c>
      <c r="AG35">
        <f t="shared" si="10"/>
        <v>0</v>
      </c>
      <c r="AH35">
        <f t="shared" si="10"/>
        <v>0</v>
      </c>
      <c r="AI35">
        <f t="shared" si="10"/>
        <v>0</v>
      </c>
      <c r="AJ35">
        <f t="shared" si="10"/>
        <v>0</v>
      </c>
      <c r="AK35">
        <f t="shared" si="10"/>
        <v>0</v>
      </c>
      <c r="AL35">
        <f t="shared" si="10"/>
        <v>0</v>
      </c>
      <c r="AM35">
        <f t="shared" si="10"/>
        <v>1</v>
      </c>
      <c r="AN35">
        <f t="shared" si="10"/>
        <v>0</v>
      </c>
      <c r="AO35">
        <f t="shared" si="10"/>
        <v>0</v>
      </c>
      <c r="AP35">
        <f t="shared" si="10"/>
        <v>0</v>
      </c>
      <c r="AQ35">
        <f t="shared" si="10"/>
        <v>0</v>
      </c>
      <c r="AR35">
        <f t="shared" si="10"/>
        <v>0</v>
      </c>
      <c r="AS35">
        <f t="shared" si="10"/>
        <v>0</v>
      </c>
      <c r="AT35">
        <f t="shared" si="10"/>
        <v>1</v>
      </c>
      <c r="AU35">
        <f t="shared" ref="AU35:BJ73" si="12">IF(IFERROR(SEARCH(AU$2,$AC35,1),0)=0,0,1)</f>
        <v>0</v>
      </c>
      <c r="AV35">
        <f t="shared" si="12"/>
        <v>0</v>
      </c>
      <c r="AW35">
        <f t="shared" si="12"/>
        <v>0</v>
      </c>
      <c r="AX35">
        <f t="shared" si="12"/>
        <v>0</v>
      </c>
      <c r="AY35">
        <f t="shared" si="12"/>
        <v>0</v>
      </c>
      <c r="AZ35">
        <f t="shared" si="12"/>
        <v>0</v>
      </c>
      <c r="BA35">
        <f t="shared" si="12"/>
        <v>0</v>
      </c>
      <c r="BB35">
        <f t="shared" si="12"/>
        <v>0</v>
      </c>
      <c r="BC35">
        <f t="shared" si="12"/>
        <v>0</v>
      </c>
      <c r="BD35">
        <f t="shared" si="12"/>
        <v>0</v>
      </c>
      <c r="BE35">
        <f t="shared" si="12"/>
        <v>0</v>
      </c>
      <c r="BF35">
        <f t="shared" si="12"/>
        <v>0</v>
      </c>
      <c r="BG35">
        <f t="shared" si="12"/>
        <v>0</v>
      </c>
      <c r="BH35">
        <f t="shared" si="12"/>
        <v>0</v>
      </c>
      <c r="BI35">
        <f t="shared" si="12"/>
        <v>0</v>
      </c>
      <c r="BJ35">
        <f t="shared" si="12"/>
        <v>0</v>
      </c>
      <c r="BK35">
        <f t="shared" si="11"/>
        <v>0</v>
      </c>
      <c r="BL35">
        <f t="shared" si="11"/>
        <v>0</v>
      </c>
      <c r="BM35">
        <f t="shared" si="11"/>
        <v>0</v>
      </c>
    </row>
    <row r="36" spans="1:65">
      <c r="A36" s="5" t="str">
        <f>_xlfn.XLOOKUP($E36,'Raw Data'!$E:$E,'Raw Data'!A:A,"ERROR",0,1)</f>
        <v>AE</v>
      </c>
      <c r="B36" s="5" t="str">
        <f>_xlfn.XLOOKUP($E36,'Raw Data'!$E:$E,'Raw Data'!B:B,"ERROR",0,1)</f>
        <v>Hair Mousses</v>
      </c>
      <c r="C36" s="5" t="str">
        <f>_xlfn.XLOOKUP($E36,'Raw Data'!$E:$E,'Raw Data'!C:C,"ERROR",0,1)</f>
        <v>TIGI</v>
      </c>
      <c r="D36" s="5" t="str">
        <f>_xlfn.XLOOKUP($E36,'Raw Data'!$E:$E,'Raw Data'!D:D,"ERROR",0,1)</f>
        <v>www.amazon.ae/dp/B002RS6KV6</v>
      </c>
      <c r="E36" s="5" t="s">
        <v>173</v>
      </c>
      <c r="F36" s="9" t="str">
        <f>_xlfn.XLOOKUP($E36,'Raw Data'!$E:$E,'Raw Data'!F:F,"ERROR",0,1)</f>
        <v>Tigi Bed Head Foxy Curls Mousse, 250ml Tigi Bed Head Foxy Curls Mousse, 250ml</v>
      </c>
      <c r="G36" s="10">
        <f>_xlfn.XLOOKUP($E36,'Raw Data'!$E:$E,'Raw Data'!G:G,"ERROR",0,1)</f>
        <v>100</v>
      </c>
      <c r="H36" s="9">
        <f>_xlfn.XLOOKUP($E36,'Raw Data'!$E:$E,'Raw Data'!H:H,"ERROR",0,1)</f>
        <v>6057.23</v>
      </c>
      <c r="I36" s="9">
        <f>_xlfn.XLOOKUP($E36,'Raw Data'!$E:$E,'Raw Data'!I:I,"ERROR",0,1)</f>
        <v>0.00810954737698303</v>
      </c>
      <c r="J36" s="9" t="str">
        <f>_xlfn.XLOOKUP($E36,'Raw Data'!$E:$E,'Raw Data'!J:J,"ERROR",0,1)</f>
        <v>Yes</v>
      </c>
      <c r="K36" s="14" t="str">
        <f t="array" ref="K36">_xlfn.IFS(AND(L36&gt;0,L36&lt;=5),"0 to 5",AND(L36&gt;5,L36&lt;=10),"5 to 10",AND(L36&gt;10,L36&lt;=15),"10 to 15",AND(L36&gt;15,L36&lt;=20),"15 to 20",AND(L36&gt;20,L36&lt;=30),"20 to 30",AND(L36&gt;30,L36&lt;=40),"30 to 40",AND(L36&gt;40,L36&lt;=50),"40 to 50",AND(L36&gt;50,L36&lt;=75),"50 to 75",AND(L36&gt;75,L36&lt;=100),"75 to 100",AND(L36&gt;100,L36&lt;=150),"100 to 150",AND(L36&gt;150,L36&lt;=200),"150 to 200",AND(L36&gt;200,L36&lt;=250),"200 to 250",AND(L36&gt;250,L36&lt;=300),"250 to 300",AND(L36&gt;300,L36&lt;=400),"300 to 400",AND(L36&gt;400,L36&lt;=500),"400 to 500",L36&gt;500,"500+")</f>
        <v>50 to 75</v>
      </c>
      <c r="L36" s="9">
        <f>_xlfn.XLOOKUP($E36,'Raw Data'!$E:$E,'Raw Data'!L:L,"ERROR",0,1)</f>
        <v>61.3</v>
      </c>
      <c r="M36" s="14" t="str">
        <f t="array" ref="M36">_xlfn.IFS(AND(N36&gt;0,N36&lt;=5),"0 to 5",AND(N36&gt;5,N36&lt;=10),"5 to 10",AND(N36&gt;10,N36&lt;=15),"10 to 15",AND(N36&gt;15,N36&lt;=20),"15 to 20",AND(N36&gt;20,N36&lt;=30),"20 to 30",AND(N36&gt;30,N36&lt;=40),"30 to 40",AND(N36&gt;40,N36&lt;=50),"40 to 50",AND(N36&gt;50,N36&lt;=75),"50 to 75",AND(N36&gt;75,N36&lt;=100),"75 to 100",AND(N36&gt;100,N36&lt;=150),"100 to 150",AND(N36&gt;150,N36&lt;=200),"150 to 200",AND(N36&gt;200,N36&lt;=250),"200 to 250",AND(N36&gt;250,N36&lt;=300),"250 to 300",AND(N36&gt;300,N36&lt;=400),"300 to 400",AND(N36&gt;400,N36&lt;=500),"400 to 500",N36&gt;500,"500+")</f>
        <v>50 to 75</v>
      </c>
      <c r="N36" s="9">
        <f>_xlfn.XLOOKUP($E36,'Raw Data'!$E:$E,'Raw Data'!N:N,"ERROR",0,1)</f>
        <v>61.48</v>
      </c>
      <c r="O36" s="14" t="str">
        <f t="array" ref="O36">_xlfn.IFS(P36=0,"No Discount",AND(P36&gt;0,P36&lt;=0.02),"0% to 2%",AND(P36&gt;0.02,P36&lt;=0.04),"2% to 4%",AND(P36&gt;0.04,P36&lt;=0.06),"4% to 6%",AND(P36&gt;0.06,P36&lt;=0.08),"6% to 8%",AND(P36&gt;0.08,P36&lt;=0.1),"8% to 10%",AND(P36&gt;0.1,P36&lt;=0.15),"10% to 15%",AND(P36&gt;0.15,P36&lt;=0.2),"15% to 20%",AND(P36&gt;0.2,P36&lt;=0.25),"20% to 25%",AND(P36&gt;0.25,P36&lt;=0.3),"25% to 30%",AND(P36&gt;0.3,P36&lt;=0.4),"30% to 40%",AND(P36&gt;0.4,P36&lt;=0.5),"40% to 50%",AND(P36&gt;0.5,P36&lt;=0.75),"50% to 75%",AND(P36&gt;0.75,P36&lt;=1),"75% to 100%")</f>
        <v>0% to 2%</v>
      </c>
      <c r="P36" s="10">
        <f>_xlfn.XLOOKUP($E36,'Raw Data'!$E:$E,'Raw Data'!P:P,"ERROR",0,1)</f>
        <v>0.0029277813923227</v>
      </c>
      <c r="Q36" s="9">
        <f>_xlfn.XLOOKUP($E36,'Raw Data'!$E:$E,'Raw Data'!Q:Q,"ERROR",0,1)</f>
        <v>250</v>
      </c>
      <c r="R36" s="9" t="str">
        <f>_xlfn.XLOOKUP($E36,'Raw Data'!$E:$E,'Raw Data'!R:R,"ERROR",0,1)</f>
        <v>ml</v>
      </c>
      <c r="S36" s="5" t="str">
        <f t="array" ref="S36">_xlfn.IFS(AND(T36&gt;0,T36&lt;=0.05),"0 to 0.05",AND(T36&gt;0.05,T36&lt;=0.1),"0.05 to 0.1",AND(T36&gt;0.1,T36&lt;=0.2),"0.1 to 0.2",AND(T36&gt;0.2,T36&lt;=0.3),"0.2 to 0.3",AND(T36&gt;0.3,T36&lt;=0.4),"0.3 to 0.4",AND(T36&gt;0.4,T36&lt;=0.5),"0.4 to 0.5",AND(T36&gt;0.5,T36&lt;=0.75),"0.5 to 0.75",AND(T36&gt;0.75,T36&lt;=1),"0.75 to 1",AND(T36&gt;1,T36&lt;=2),"1 to 2",AND(T36&gt;2,T36&lt;=3),"2 to 3",AND(T36&gt;3,T36&lt;=4),"3 to 4",AND(T36&gt;4,T36&lt;=5),"4 to 5",AND(T36&gt;5,T36&lt;=10),"5 to 10",T36&gt;10,"10+")</f>
        <v>0.2 to 0.3</v>
      </c>
      <c r="T36" s="10">
        <f t="shared" si="1"/>
        <v>0.245331006757609</v>
      </c>
      <c r="U36" s="15" t="str">
        <f t="array" ref="U36">_xlfn.IFS(AND(V36&gt;0,V36&lt;=0.05),"0 to 0.05",AND(V36&gt;0.05,V36&lt;=0.1),"0.05 to 0.1",AND(V36&gt;0.1,V36&lt;=0.2),"0.1 to 0.2",AND(V36&gt;0.2,V36&lt;=0.3),"0.2 to 0.3",AND(V36&gt;0.3,V36&lt;=0.4),"0.3 to 0.4",AND(V36&gt;0.4,V36&lt;=0.5),"0.4 to 0.5",AND(V36&gt;0.5,V36&lt;=0.75),"0.5 to 0.75",AND(V36&gt;0.75,V36&lt;=1),"0.75 to 1",AND(V36&gt;1,V36&lt;=2),"1 to 2",AND(V36&gt;2,V36&lt;=3),"2 to 3",AND(V36&gt;3,V36&lt;=4),"3 to 4",AND(V36&gt;4,V36&lt;=5),"4 to 5",AND(V36&gt;5,V36&lt;=10),"5 to 10",V36&gt;10,"10+")</f>
        <v>0.05 to 0.1</v>
      </c>
      <c r="V36" s="10">
        <f t="shared" si="2"/>
        <v>0.0664338756896183</v>
      </c>
      <c r="W36" s="15" t="str">
        <f t="array" ref="W36">_xlfn.IFS(AND(X36&gt;0,X36&lt;=0.05),"0 to 0.05",AND(X36&gt;0.05,X36&lt;=0.1),"0.05 to 0.1",AND(X36&gt;0.1,X36&lt;=0.2),"0.1 to 0.2",AND(X36&gt;0.2,X36&lt;=0.3),"0.2 to 0.3",AND(X36&gt;0.3,X36&lt;=0.4),"0.3 to 0.4",AND(X36&gt;0.4,X36&lt;=0.5),"0.4 to 0.5",AND(X36&gt;0.5,X36&lt;=0.75),"0.5 to 0.75",AND(X36&gt;0.75,X36&lt;=1),"0.75 to 1",AND(X36&gt;1,X36&lt;=2),"1 to 2",AND(X36&gt;2,X36&lt;=3),"2 to 3",AND(X36&gt;3,X36&lt;=4),"3 to 4",AND(X36&gt;4,X36&lt;=5),"4 to 5",AND(X36&gt;5,X36&lt;=10),"5 to 10",X36&gt;10,"10+")</f>
        <v>0.05 to 0.1</v>
      </c>
      <c r="X36" s="16">
        <f t="shared" si="3"/>
        <v>0.0662393718245543</v>
      </c>
      <c r="Y36" s="5" t="str">
        <f t="array" ref="Y36">_xlfn.IFS(AND(Z36&gt;0,Z36&lt;=1),"0 to 1",AND(Z36&gt;1,Z36&lt;=2),"1 to 2",AND(Z36&gt;2,Z36&lt;=4),"2 to 4",AND(Z36&gt;4,Z36&lt;=6),"4 to 6",AND(Z36&gt;6,Z36&lt;=8),"6 to 8",AND(Z36&gt;8,Z36&lt;=10),"8 to 10",AND(Z36&gt;10,Z36&lt;=15),"10 to 15",AND(Z36&gt;15,Z36&lt;=20),"15 to 20",AND(Z36&gt;20,Z36&lt;=25),"20 to 25",AND(Z36&gt;25,Z36&lt;=30),"25 to 30",AND(Z36&gt;30,Z36&lt;=40),"30 to 40",AND(Z36&gt;40,Z36&lt;=50),"40 to 50",Z36&gt;50,"50+")</f>
        <v>8 to 10</v>
      </c>
      <c r="Z36" s="9">
        <f t="array" ref="Z36">_xlfn.IFS(AA36="oz",_xlfn.IFS(R36="oz",Q36,R36="fl oz",Q36*1.04,R36="ml",Q36*0.0338),AA36="fl oz",_xlfn.IFS(R36="oz",Q36/1.04,R36="fl oz",Q36,R36="ml",Q36*0.0338/1.04),AA36="ml",_xlfn.IFS(R36="oz",Q36/0.0338,R36="fl oz",Q36*1.04/0.0338,R36="ml",Q36))</f>
        <v>8.45</v>
      </c>
      <c r="AA36" s="9" t="str">
        <f>_xlfn.XLOOKUP($E36,'Raw Data'!$E:$E,'Raw Data'!AA:AA,"ERROR",0,1)</f>
        <v>oz</v>
      </c>
      <c r="AB36" s="5" t="s">
        <v>43</v>
      </c>
      <c r="AC36" s="5" t="s">
        <v>144</v>
      </c>
      <c r="AD36" s="5" t="s">
        <v>43</v>
      </c>
      <c r="AE36">
        <f t="shared" si="10"/>
        <v>0</v>
      </c>
      <c r="AF36">
        <f t="shared" si="10"/>
        <v>0</v>
      </c>
      <c r="AG36">
        <f t="shared" si="10"/>
        <v>0</v>
      </c>
      <c r="AH36">
        <f t="shared" si="10"/>
        <v>0</v>
      </c>
      <c r="AI36">
        <f t="shared" si="10"/>
        <v>0</v>
      </c>
      <c r="AJ36">
        <f t="shared" si="10"/>
        <v>0</v>
      </c>
      <c r="AK36">
        <f t="shared" si="10"/>
        <v>0</v>
      </c>
      <c r="AL36">
        <f t="shared" si="10"/>
        <v>0</v>
      </c>
      <c r="AM36">
        <f t="shared" si="10"/>
        <v>1</v>
      </c>
      <c r="AN36">
        <f t="shared" si="10"/>
        <v>0</v>
      </c>
      <c r="AO36">
        <f t="shared" si="10"/>
        <v>0</v>
      </c>
      <c r="AP36">
        <f t="shared" si="10"/>
        <v>0</v>
      </c>
      <c r="AQ36">
        <f t="shared" si="10"/>
        <v>0</v>
      </c>
      <c r="AR36">
        <f t="shared" si="10"/>
        <v>0</v>
      </c>
      <c r="AS36">
        <f t="shared" si="10"/>
        <v>0</v>
      </c>
      <c r="AT36">
        <f t="shared" si="10"/>
        <v>0</v>
      </c>
      <c r="AU36">
        <f t="shared" si="12"/>
        <v>0</v>
      </c>
      <c r="AV36">
        <f t="shared" si="12"/>
        <v>0</v>
      </c>
      <c r="AW36">
        <f t="shared" si="12"/>
        <v>0</v>
      </c>
      <c r="AX36">
        <f t="shared" si="12"/>
        <v>0</v>
      </c>
      <c r="AY36">
        <f t="shared" si="12"/>
        <v>0</v>
      </c>
      <c r="AZ36">
        <f t="shared" si="12"/>
        <v>0</v>
      </c>
      <c r="BA36">
        <f t="shared" si="12"/>
        <v>0</v>
      </c>
      <c r="BB36">
        <f t="shared" si="12"/>
        <v>0</v>
      </c>
      <c r="BC36">
        <f t="shared" si="12"/>
        <v>0</v>
      </c>
      <c r="BD36">
        <f t="shared" si="12"/>
        <v>0</v>
      </c>
      <c r="BE36">
        <f t="shared" si="12"/>
        <v>0</v>
      </c>
      <c r="BF36">
        <f t="shared" si="12"/>
        <v>0</v>
      </c>
      <c r="BG36">
        <f t="shared" si="12"/>
        <v>0</v>
      </c>
      <c r="BH36">
        <f t="shared" si="12"/>
        <v>0</v>
      </c>
      <c r="BI36">
        <f t="shared" si="12"/>
        <v>0</v>
      </c>
      <c r="BJ36">
        <f t="shared" si="12"/>
        <v>0</v>
      </c>
      <c r="BK36">
        <f t="shared" si="11"/>
        <v>0</v>
      </c>
      <c r="BL36">
        <f t="shared" si="11"/>
        <v>0</v>
      </c>
      <c r="BM36">
        <f t="shared" si="11"/>
        <v>0</v>
      </c>
    </row>
    <row r="37" spans="1:65">
      <c r="A37" s="5" t="str">
        <f>_xlfn.XLOOKUP($E37,'Raw Data'!$E:$E,'Raw Data'!A:A,"ERROR",0,1)</f>
        <v>AE</v>
      </c>
      <c r="B37" s="5" t="str">
        <f>_xlfn.XLOOKUP($E37,'Raw Data'!$E:$E,'Raw Data'!B:B,"ERROR",0,1)</f>
        <v>Hair Mousses</v>
      </c>
      <c r="C37" s="5" t="str">
        <f>_xlfn.XLOOKUP($E37,'Raw Data'!$E:$E,'Raw Data'!C:C,"ERROR",0,1)</f>
        <v>SHEA MOISTURE</v>
      </c>
      <c r="D37" s="5" t="str">
        <f>_xlfn.XLOOKUP($E37,'Raw Data'!$E:$E,'Raw Data'!D:D,"ERROR",0,1)</f>
        <v>www.amazon.ae/dp/B077GZSYRS</v>
      </c>
      <c r="E37" s="5" t="s">
        <v>174</v>
      </c>
      <c r="F37" s="9" t="str">
        <f>_xlfn.XLOOKUP($E37,'Raw Data'!$E:$E,'Raw Data'!F:F,"ERROR",0,1)</f>
        <v>Shea   Moisture  Coconut and Hibiscus Combination Pack - Daily  Moisture  Mist, 8 Ounce | Frizz-Free  Curl  Mousse, 7.5 Ounce |  Curl   Enhancing   Smoothie , 12 Ounce</v>
      </c>
      <c r="G37" s="10">
        <f>_xlfn.XLOOKUP($E37,'Raw Data'!$E:$E,'Raw Data'!G:G,"ERROR",0,1)</f>
        <v>37</v>
      </c>
      <c r="H37" s="9">
        <f>_xlfn.XLOOKUP($E37,'Raw Data'!$E:$E,'Raw Data'!H:H,"ERROR",0,1)</f>
        <v>5963.66</v>
      </c>
      <c r="I37" s="9">
        <f>_xlfn.XLOOKUP($E37,'Raw Data'!$E:$E,'Raw Data'!I:I,"ERROR",0,1)</f>
        <v>0.00798427388595424</v>
      </c>
      <c r="J37" s="9" t="str">
        <f>_xlfn.XLOOKUP($E37,'Raw Data'!$E:$E,'Raw Data'!J:J,"ERROR",0,1)</f>
        <v>Yes</v>
      </c>
      <c r="K37" s="14" t="str">
        <f t="array" ref="K37">_xlfn.IFS(AND(L37&gt;0,L37&lt;=5),"0 to 5",AND(L37&gt;5,L37&lt;=10),"5 to 10",AND(L37&gt;10,L37&lt;=15),"10 to 15",AND(L37&gt;15,L37&lt;=20),"15 to 20",AND(L37&gt;20,L37&lt;=30),"20 to 30",AND(L37&gt;30,L37&lt;=40),"30 to 40",AND(L37&gt;40,L37&lt;=50),"40 to 50",AND(L37&gt;50,L37&lt;=75),"50 to 75",AND(L37&gt;75,L37&lt;=100),"75 to 100",AND(L37&gt;100,L37&lt;=150),"100 to 150",AND(L37&gt;150,L37&lt;=200),"150 to 200",AND(L37&gt;200,L37&lt;=250),"200 to 250",AND(L37&gt;250,L37&lt;=300),"250 to 300",AND(L37&gt;300,L37&lt;=400),"300 to 400",AND(L37&gt;400,L37&lt;=500),"400 to 500",L37&gt;500,"500+")</f>
        <v>150 to 200</v>
      </c>
      <c r="L37" s="9">
        <f>_xlfn.XLOOKUP($E37,'Raw Data'!$E:$E,'Raw Data'!L:L,"ERROR",0,1)</f>
        <v>174.43</v>
      </c>
      <c r="M37" s="14" t="str">
        <f t="array" ref="M37">_xlfn.IFS(AND(N37&gt;0,N37&lt;=5),"0 to 5",AND(N37&gt;5,N37&lt;=10),"5 to 10",AND(N37&gt;10,N37&lt;=15),"10 to 15",AND(N37&gt;15,N37&lt;=20),"15 to 20",AND(N37&gt;20,N37&lt;=30),"20 to 30",AND(N37&gt;30,N37&lt;=40),"30 to 40",AND(N37&gt;40,N37&lt;=50),"40 to 50",AND(N37&gt;50,N37&lt;=75),"50 to 75",AND(N37&gt;75,N37&lt;=100),"75 to 100",AND(N37&gt;100,N37&lt;=150),"100 to 150",AND(N37&gt;150,N37&lt;=200),"150 to 200",AND(N37&gt;200,N37&lt;=250),"200 to 250",AND(N37&gt;250,N37&lt;=300),"250 to 300",AND(N37&gt;300,N37&lt;=400),"300 to 400",AND(N37&gt;400,N37&lt;=500),"400 to 500",N37&gt;500,"500+")</f>
        <v>150 to 200</v>
      </c>
      <c r="N37" s="9">
        <f>_xlfn.XLOOKUP($E37,'Raw Data'!$E:$E,'Raw Data'!N:N,"ERROR",0,1)</f>
        <v>187.51</v>
      </c>
      <c r="O37" s="14" t="str">
        <f t="array" ref="O37">_xlfn.IFS(P37=0,"No Discount",AND(P37&gt;0,P37&lt;=0.02),"0% to 2%",AND(P37&gt;0.02,P37&lt;=0.04),"2% to 4%",AND(P37&gt;0.04,P37&lt;=0.06),"4% to 6%",AND(P37&gt;0.06,P37&lt;=0.08),"6% to 8%",AND(P37&gt;0.08,P37&lt;=0.1),"8% to 10%",AND(P37&gt;0.1,P37&lt;=0.15),"10% to 15%",AND(P37&gt;0.15,P37&lt;=0.2),"15% to 20%",AND(P37&gt;0.2,P37&lt;=0.25),"20% to 25%",AND(P37&gt;0.25,P37&lt;=0.3),"25% to 30%",AND(P37&gt;0.3,P37&lt;=0.4),"30% to 40%",AND(P37&gt;0.4,P37&lt;=0.5),"40% to 50%",AND(P37&gt;0.5,P37&lt;=0.75),"50% to 75%",AND(P37&gt;0.75,P37&lt;=1),"75% to 100%")</f>
        <v>6% to 8%</v>
      </c>
      <c r="P37" s="10">
        <f>_xlfn.XLOOKUP($E37,'Raw Data'!$E:$E,'Raw Data'!P:P,"ERROR",0,1)</f>
        <v>0.0697562796650844</v>
      </c>
      <c r="Q37" s="9">
        <f>_xlfn.XLOOKUP($E37,'Raw Data'!$E:$E,'Raw Data'!Q:Q,"ERROR",0,1)</f>
        <v>27.5</v>
      </c>
      <c r="R37" s="9" t="str">
        <f>_xlfn.XLOOKUP($E37,'Raw Data'!$E:$E,'Raw Data'!R:R,"ERROR",0,1)</f>
        <v>oz</v>
      </c>
      <c r="S37" s="5" t="str">
        <f t="array" ref="S37">_xlfn.IFS(AND(T37&gt;0,T37&lt;=0.05),"0 to 0.05",AND(T37&gt;0.05,T37&lt;=0.1),"0.05 to 0.1",AND(T37&gt;0.1,T37&lt;=0.2),"0.1 to 0.2",AND(T37&gt;0.2,T37&lt;=0.3),"0.2 to 0.3",AND(T37&gt;0.3,T37&lt;=0.4),"0.3 to 0.4",AND(T37&gt;0.4,T37&lt;=0.5),"0.4 to 0.5",AND(T37&gt;0.5,T37&lt;=0.75),"0.5 to 0.75",AND(T37&gt;0.75,T37&lt;=1),"0.75 to 1",AND(T37&gt;1,T37&lt;=2),"1 to 2",AND(T37&gt;2,T37&lt;=3),"2 to 3",AND(T37&gt;3,T37&lt;=4),"3 to 4",AND(T37&gt;4,T37&lt;=5),"4 to 5",AND(T37&gt;5,T37&lt;=10),"5 to 10",T37&gt;10,"10+")</f>
        <v>0.2 to 0.3</v>
      </c>
      <c r="T37" s="10">
        <f t="shared" si="1"/>
        <v>0.214504872874842</v>
      </c>
      <c r="U37" s="15" t="str">
        <f t="array" ref="U37">_xlfn.IFS(AND(V37&gt;0,V37&lt;=0.05),"0 to 0.05",AND(V37&gt;0.05,V37&lt;=0.1),"0.05 to 0.1",AND(V37&gt;0.1,V37&lt;=0.2),"0.1 to 0.2",AND(V37&gt;0.2,V37&lt;=0.3),"0.2 to 0.3",AND(V37&gt;0.3,V37&lt;=0.4),"0.3 to 0.4",AND(V37&gt;0.4,V37&lt;=0.5),"0.4 to 0.5",AND(V37&gt;0.5,V37&lt;=0.75),"0.5 to 0.75",AND(V37&gt;0.75,V37&lt;=1),"0.75 to 1",AND(V37&gt;1,V37&lt;=2),"1 to 2",AND(V37&gt;2,V37&lt;=3),"2 to 3",AND(V37&gt;3,V37&lt;=4),"3 to 4",AND(V37&gt;4,V37&lt;=5),"4 to 5",AND(V37&gt;5,V37&lt;=10),"5 to 10",V37&gt;10,"10+")</f>
        <v>0.05 to 0.1</v>
      </c>
      <c r="V37" s="10">
        <f t="shared" si="2"/>
        <v>0.0622592922802595</v>
      </c>
      <c r="W37" s="15" t="str">
        <f t="array" ref="W37">_xlfn.IFS(AND(X37&gt;0,X37&lt;=0.05),"0 to 0.05",AND(X37&gt;0.05,X37&lt;=0.1),"0.05 to 0.1",AND(X37&gt;0.1,X37&lt;=0.2),"0.1 to 0.2",AND(X37&gt;0.2,X37&lt;=0.3),"0.2 to 0.3",AND(X37&gt;0.3,X37&lt;=0.4),"0.3 to 0.4",AND(X37&gt;0.4,X37&lt;=0.5),"0.4 to 0.5",AND(X37&gt;0.5,X37&lt;=0.75),"0.5 to 0.75",AND(X37&gt;0.75,X37&lt;=1),"0.75 to 1",AND(X37&gt;1,X37&lt;=2),"1 to 2",AND(X37&gt;2,X37&lt;=3),"2 to 3",AND(X37&gt;3,X37&lt;=4),"3 to 4",AND(X37&gt;4,X37&lt;=5),"4 to 5",AND(X37&gt;5,X37&lt;=10),"5 to 10",X37&gt;10,"10+")</f>
        <v>0.05 to 0.1</v>
      </c>
      <c r="X37" s="16">
        <f t="shared" si="3"/>
        <v>0.0579163156762075</v>
      </c>
      <c r="Y37" s="5" t="str">
        <f t="array" ref="Y37">_xlfn.IFS(AND(Z37&gt;0,Z37&lt;=1),"0 to 1",AND(Z37&gt;1,Z37&lt;=2),"1 to 2",AND(Z37&gt;2,Z37&lt;=4),"2 to 4",AND(Z37&gt;4,Z37&lt;=6),"4 to 6",AND(Z37&gt;6,Z37&lt;=8),"6 to 8",AND(Z37&gt;8,Z37&lt;=10),"8 to 10",AND(Z37&gt;10,Z37&lt;=15),"10 to 15",AND(Z37&gt;15,Z37&lt;=20),"15 to 20",AND(Z37&gt;20,Z37&lt;=25),"20 to 25",AND(Z37&gt;25,Z37&lt;=30),"25 to 30",AND(Z37&gt;30,Z37&lt;=40),"30 to 40",AND(Z37&gt;40,Z37&lt;=50),"40 to 50",Z37&gt;50,"50+")</f>
        <v>25 to 30</v>
      </c>
      <c r="Z37" s="9">
        <f t="array" ref="Z37">_xlfn.IFS(AA37="oz",_xlfn.IFS(R37="oz",Q37,R37="fl oz",Q37*1.04,R37="ml",Q37*0.0338),AA37="fl oz",_xlfn.IFS(R37="oz",Q37/1.04,R37="fl oz",Q37,R37="ml",Q37*0.0338/1.04),AA37="ml",_xlfn.IFS(R37="oz",Q37/0.0338,R37="fl oz",Q37*1.04/0.0338,R37="ml",Q37))</f>
        <v>27.5</v>
      </c>
      <c r="AA37" s="9" t="str">
        <f>_xlfn.XLOOKUP($E37,'Raw Data'!$E:$E,'Raw Data'!AA:AA,"ERROR",0,1)</f>
        <v>oz</v>
      </c>
      <c r="AB37" s="5" t="s">
        <v>176</v>
      </c>
      <c r="AC37" s="5" t="s">
        <v>177</v>
      </c>
      <c r="AD37" s="5" t="s">
        <v>178</v>
      </c>
      <c r="AE37">
        <f t="shared" si="10"/>
        <v>0</v>
      </c>
      <c r="AF37">
        <f t="shared" si="10"/>
        <v>0</v>
      </c>
      <c r="AG37">
        <f t="shared" si="10"/>
        <v>0</v>
      </c>
      <c r="AH37">
        <f t="shared" si="10"/>
        <v>0</v>
      </c>
      <c r="AI37">
        <f t="shared" si="10"/>
        <v>0</v>
      </c>
      <c r="AJ37">
        <f t="shared" si="10"/>
        <v>0</v>
      </c>
      <c r="AK37">
        <f t="shared" si="10"/>
        <v>0</v>
      </c>
      <c r="AL37">
        <f t="shared" si="10"/>
        <v>0</v>
      </c>
      <c r="AM37">
        <f t="shared" si="10"/>
        <v>0</v>
      </c>
      <c r="AN37">
        <f t="shared" si="10"/>
        <v>0</v>
      </c>
      <c r="AO37">
        <f t="shared" si="10"/>
        <v>0</v>
      </c>
      <c r="AP37">
        <f t="shared" si="10"/>
        <v>0</v>
      </c>
      <c r="AQ37">
        <f t="shared" si="10"/>
        <v>1</v>
      </c>
      <c r="AR37">
        <f t="shared" si="10"/>
        <v>0</v>
      </c>
      <c r="AS37">
        <f t="shared" si="10"/>
        <v>0</v>
      </c>
      <c r="AT37">
        <f t="shared" si="10"/>
        <v>0</v>
      </c>
      <c r="AU37">
        <f t="shared" si="12"/>
        <v>0</v>
      </c>
      <c r="AV37">
        <f t="shared" si="12"/>
        <v>0</v>
      </c>
      <c r="AW37">
        <f t="shared" si="12"/>
        <v>0</v>
      </c>
      <c r="AX37">
        <f t="shared" si="12"/>
        <v>0</v>
      </c>
      <c r="AY37">
        <f t="shared" si="12"/>
        <v>0</v>
      </c>
      <c r="AZ37">
        <f t="shared" si="12"/>
        <v>0</v>
      </c>
      <c r="BA37">
        <f t="shared" si="12"/>
        <v>0</v>
      </c>
      <c r="BB37">
        <f t="shared" si="12"/>
        <v>0</v>
      </c>
      <c r="BC37">
        <f t="shared" si="12"/>
        <v>0</v>
      </c>
      <c r="BD37">
        <f t="shared" si="12"/>
        <v>0</v>
      </c>
      <c r="BE37">
        <f t="shared" si="12"/>
        <v>0</v>
      </c>
      <c r="BF37">
        <f t="shared" si="12"/>
        <v>0</v>
      </c>
      <c r="BG37">
        <f t="shared" si="12"/>
        <v>0</v>
      </c>
      <c r="BH37">
        <f t="shared" si="12"/>
        <v>1</v>
      </c>
      <c r="BI37">
        <f t="shared" si="12"/>
        <v>0</v>
      </c>
      <c r="BJ37">
        <f t="shared" si="12"/>
        <v>0</v>
      </c>
      <c r="BK37">
        <f t="shared" si="11"/>
        <v>0</v>
      </c>
      <c r="BL37">
        <f t="shared" si="11"/>
        <v>0</v>
      </c>
      <c r="BM37">
        <f t="shared" si="11"/>
        <v>0</v>
      </c>
    </row>
    <row r="38" spans="1:65">
      <c r="A38" s="5" t="str">
        <f>_xlfn.XLOOKUP($E38,'Raw Data'!$E:$E,'Raw Data'!A:A,"ERROR",0,1)</f>
        <v>AE</v>
      </c>
      <c r="B38" s="5" t="str">
        <f>_xlfn.XLOOKUP($E38,'Raw Data'!$E:$E,'Raw Data'!B:B,"ERROR",0,1)</f>
        <v>Hair Mousses</v>
      </c>
      <c r="C38" s="5" t="str">
        <f>_xlfn.XLOOKUP($E38,'Raw Data'!$E:$E,'Raw Data'!C:C,"ERROR",0,1)</f>
        <v>Wella Pro</v>
      </c>
      <c r="D38" s="5" t="str">
        <f>_xlfn.XLOOKUP($E38,'Raw Data'!$E:$E,'Raw Data'!D:D,"ERROR",0,1)</f>
        <v>www.amazon.ae/dp/B07HZCNZBT</v>
      </c>
      <c r="E38" s="5" t="s">
        <v>179</v>
      </c>
      <c r="F38" s="9" t="str">
        <f>_xlfn.XLOOKUP($E38,'Raw Data'!$E:$E,'Raw Data'!F:F,"ERROR",0,1)</f>
        <v>EIMI Wella Professionals Extra Volume Mousse With Strong Hold and Perfect Body 300ml</v>
      </c>
      <c r="G38" s="10">
        <f>_xlfn.XLOOKUP($E38,'Raw Data'!$E:$E,'Raw Data'!G:G,"ERROR",0,1)</f>
        <v>71</v>
      </c>
      <c r="H38" s="9">
        <f>_xlfn.XLOOKUP($E38,'Raw Data'!$E:$E,'Raw Data'!H:H,"ERROR",0,1)</f>
        <v>5713.3</v>
      </c>
      <c r="I38" s="9">
        <f>_xlfn.XLOOKUP($E38,'Raw Data'!$E:$E,'Raw Data'!I:I,"ERROR",0,1)</f>
        <v>0.00764908663348051</v>
      </c>
      <c r="J38" s="9" t="str">
        <f>_xlfn.XLOOKUP($E38,'Raw Data'!$E:$E,'Raw Data'!J:J,"ERROR",0,1)</f>
        <v>Yes</v>
      </c>
      <c r="K38" s="14" t="str">
        <f t="array" ref="K38">_xlfn.IFS(AND(L38&gt;0,L38&lt;=5),"0 to 5",AND(L38&gt;5,L38&lt;=10),"5 to 10",AND(L38&gt;10,L38&lt;=15),"10 to 15",AND(L38&gt;15,L38&lt;=20),"15 to 20",AND(L38&gt;20,L38&lt;=30),"20 to 30",AND(L38&gt;30,L38&lt;=40),"30 to 40",AND(L38&gt;40,L38&lt;=50),"40 to 50",AND(L38&gt;50,L38&lt;=75),"50 to 75",AND(L38&gt;75,L38&lt;=100),"75 to 100",AND(L38&gt;100,L38&lt;=150),"100 to 150",AND(L38&gt;150,L38&lt;=200),"150 to 200",AND(L38&gt;200,L38&lt;=250),"200 to 250",AND(L38&gt;250,L38&lt;=300),"250 to 300",AND(L38&gt;300,L38&lt;=400),"300 to 400",AND(L38&gt;400,L38&lt;=500),"400 to 500",L38&gt;500,"500+")</f>
        <v>75 to 100</v>
      </c>
      <c r="L38" s="9">
        <f>_xlfn.XLOOKUP($E38,'Raw Data'!$E:$E,'Raw Data'!L:L,"ERROR",0,1)</f>
        <v>80.78</v>
      </c>
      <c r="M38" s="14" t="str">
        <f t="array" ref="M38">_xlfn.IFS(AND(N38&gt;0,N38&lt;=5),"0 to 5",AND(N38&gt;5,N38&lt;=10),"5 to 10",AND(N38&gt;10,N38&lt;=15),"10 to 15",AND(N38&gt;15,N38&lt;=20),"15 to 20",AND(N38&gt;20,N38&lt;=30),"20 to 30",AND(N38&gt;30,N38&lt;=40),"30 to 40",AND(N38&gt;40,N38&lt;=50),"40 to 50",AND(N38&gt;50,N38&lt;=75),"50 to 75",AND(N38&gt;75,N38&lt;=100),"75 to 100",AND(N38&gt;100,N38&lt;=150),"100 to 150",AND(N38&gt;150,N38&lt;=200),"150 to 200",AND(N38&gt;200,N38&lt;=250),"200 to 250",AND(N38&gt;250,N38&lt;=300),"250 to 300",AND(N38&gt;300,N38&lt;=400),"300 to 400",AND(N38&gt;400,N38&lt;=500),"400 to 500",N38&gt;500,"500+")</f>
        <v>75 to 100</v>
      </c>
      <c r="N38" s="9">
        <f>_xlfn.XLOOKUP($E38,'Raw Data'!$E:$E,'Raw Data'!N:N,"ERROR",0,1)</f>
        <v>80.78</v>
      </c>
      <c r="O38" s="14" t="str">
        <f t="array" ref="O38">_xlfn.IFS(P38=0,"No Discount",AND(P38&gt;0,P38&lt;=0.02),"0% to 2%",AND(P38&gt;0.02,P38&lt;=0.04),"2% to 4%",AND(P38&gt;0.04,P38&lt;=0.06),"4% to 6%",AND(P38&gt;0.06,P38&lt;=0.08),"6% to 8%",AND(P38&gt;0.08,P38&lt;=0.1),"8% to 10%",AND(P38&gt;0.1,P38&lt;=0.15),"10% to 15%",AND(P38&gt;0.15,P38&lt;=0.2),"15% to 20%",AND(P38&gt;0.2,P38&lt;=0.25),"20% to 25%",AND(P38&gt;0.25,P38&lt;=0.3),"25% to 30%",AND(P38&gt;0.3,P38&lt;=0.4),"30% to 40%",AND(P38&gt;0.4,P38&lt;=0.5),"40% to 50%",AND(P38&gt;0.5,P38&lt;=0.75),"50% to 75%",AND(P38&gt;0.75,P38&lt;=1),"75% to 100%")</f>
        <v>No Discount</v>
      </c>
      <c r="P38" s="10">
        <f>_xlfn.XLOOKUP($E38,'Raw Data'!$E:$E,'Raw Data'!P:P,"ERROR",0,1)</f>
        <v>0</v>
      </c>
      <c r="Q38" s="9">
        <f>_xlfn.XLOOKUP($E38,'Raw Data'!$E:$E,'Raw Data'!Q:Q,"ERROR",0,1)</f>
        <v>300</v>
      </c>
      <c r="R38" s="9" t="str">
        <f>_xlfn.XLOOKUP($E38,'Raw Data'!$E:$E,'Raw Data'!R:R,"ERROR",0,1)</f>
        <v>ml</v>
      </c>
      <c r="S38" s="5" t="str">
        <f t="array" ref="S38">_xlfn.IFS(AND(T38&gt;0,T38&lt;=0.05),"0 to 0.05",AND(T38&gt;0.05,T38&lt;=0.1),"0.05 to 0.1",AND(T38&gt;0.1,T38&lt;=0.2),"0.1 to 0.2",AND(T38&gt;0.2,T38&lt;=0.3),"0.2 to 0.3",AND(T38&gt;0.3,T38&lt;=0.4),"0.3 to 0.4",AND(T38&gt;0.4,T38&lt;=0.5),"0.4 to 0.5",AND(T38&gt;0.5,T38&lt;=0.75),"0.5 to 0.75",AND(T38&gt;0.75,T38&lt;=1),"0.75 to 1",AND(T38&gt;1,T38&lt;=2),"1 to 2",AND(T38&gt;2,T38&lt;=3),"2 to 3",AND(T38&gt;3,T38&lt;=4),"3 to 4",AND(T38&gt;4,T38&lt;=5),"4 to 5",AND(T38&gt;5,T38&lt;=10),"5 to 10",T38&gt;10,"10+")</f>
        <v>0.2 to 0.3</v>
      </c>
      <c r="T38" s="10">
        <f t="shared" si="1"/>
        <v>0.269410531890696</v>
      </c>
      <c r="U38" s="15" t="str">
        <f t="array" ref="U38">_xlfn.IFS(AND(V38&gt;0,V38&lt;=0.05),"0 to 0.05",AND(V38&gt;0.05,V38&lt;=0.1),"0.05 to 0.1",AND(V38&gt;0.1,V38&lt;=0.2),"0.1 to 0.2",AND(V38&gt;0.2,V38&lt;=0.3),"0.2 to 0.3",AND(V38&gt;0.3,V38&lt;=0.4),"0.3 to 0.4",AND(V38&gt;0.4,V38&lt;=0.5),"0.4 to 0.5",AND(V38&gt;0.5,V38&lt;=0.75),"0.5 to 0.75",AND(V38&gt;0.75,V38&lt;=1),"0.75 to 1",AND(V38&gt;1,V38&lt;=2),"1 to 2",AND(V38&gt;2,V38&lt;=3),"2 to 3",AND(V38&gt;3,V38&lt;=4),"3 to 4",AND(V38&gt;4,V38&lt;=5),"4 to 5",AND(V38&gt;5,V38&lt;=10),"5 to 10",V38&gt;10,"10+")</f>
        <v>0.05 to 0.1</v>
      </c>
      <c r="V38" s="10">
        <f t="shared" si="2"/>
        <v>0.072740843610488</v>
      </c>
      <c r="W38" s="15" t="str">
        <f t="array" ref="W38">_xlfn.IFS(AND(X38&gt;0,X38&lt;=0.05),"0 to 0.05",AND(X38&gt;0.05,X38&lt;=0.1),"0.05 to 0.1",AND(X38&gt;0.1,X38&lt;=0.2),"0.1 to 0.2",AND(X38&gt;0.2,X38&lt;=0.3),"0.2 to 0.3",AND(X38&gt;0.3,X38&lt;=0.4),"0.3 to 0.4",AND(X38&gt;0.4,X38&lt;=0.5),"0.4 to 0.5",AND(X38&gt;0.5,X38&lt;=0.75),"0.5 to 0.75",AND(X38&gt;0.75,X38&lt;=1),"0.75 to 1",AND(X38&gt;1,X38&lt;=2),"1 to 2",AND(X38&gt;2,X38&lt;=3),"2 to 3",AND(X38&gt;3,X38&lt;=4),"3 to 4",AND(X38&gt;4,X38&lt;=5),"4 to 5",AND(X38&gt;5,X38&lt;=10),"5 to 10",X38&gt;10,"10+")</f>
        <v>0.05 to 0.1</v>
      </c>
      <c r="X38" s="16">
        <f t="shared" si="3"/>
        <v>0.072740843610488</v>
      </c>
      <c r="Y38" s="5" t="str">
        <f t="array" ref="Y38">_xlfn.IFS(AND(Z38&gt;0,Z38&lt;=1),"0 to 1",AND(Z38&gt;1,Z38&lt;=2),"1 to 2",AND(Z38&gt;2,Z38&lt;=4),"2 to 4",AND(Z38&gt;4,Z38&lt;=6),"4 to 6",AND(Z38&gt;6,Z38&lt;=8),"6 to 8",AND(Z38&gt;8,Z38&lt;=10),"8 to 10",AND(Z38&gt;10,Z38&lt;=15),"10 to 15",AND(Z38&gt;15,Z38&lt;=20),"15 to 20",AND(Z38&gt;20,Z38&lt;=25),"20 to 25",AND(Z38&gt;25,Z38&lt;=30),"25 to 30",AND(Z38&gt;30,Z38&lt;=40),"30 to 40",AND(Z38&gt;40,Z38&lt;=50),"40 to 50",Z38&gt;50,"50+")</f>
        <v>10 to 15</v>
      </c>
      <c r="Z38" s="9">
        <f t="array" ref="Z38">_xlfn.IFS(AA38="oz",_xlfn.IFS(R38="oz",Q38,R38="fl oz",Q38*1.04,R38="ml",Q38*0.0338),AA38="fl oz",_xlfn.IFS(R38="oz",Q38/1.04,R38="fl oz",Q38,R38="ml",Q38*0.0338/1.04),AA38="ml",_xlfn.IFS(R38="oz",Q38/0.0338,R38="fl oz",Q38*1.04/0.0338,R38="ml",Q38))</f>
        <v>10.14</v>
      </c>
      <c r="AA38" s="9" t="str">
        <f>_xlfn.XLOOKUP($E38,'Raw Data'!$E:$E,'Raw Data'!AA:AA,"ERROR",0,1)</f>
        <v>oz</v>
      </c>
      <c r="AB38" s="5" t="s">
        <v>180</v>
      </c>
      <c r="AC38" s="5" t="s">
        <v>112</v>
      </c>
      <c r="AD38" s="5" t="s">
        <v>43</v>
      </c>
      <c r="AE38">
        <f t="shared" si="10"/>
        <v>0</v>
      </c>
      <c r="AF38">
        <f t="shared" si="10"/>
        <v>0</v>
      </c>
      <c r="AG38">
        <f t="shared" si="10"/>
        <v>0</v>
      </c>
      <c r="AH38">
        <f t="shared" si="10"/>
        <v>0</v>
      </c>
      <c r="AI38">
        <f t="shared" si="10"/>
        <v>0</v>
      </c>
      <c r="AJ38">
        <f t="shared" si="10"/>
        <v>0</v>
      </c>
      <c r="AK38">
        <f t="shared" si="10"/>
        <v>0</v>
      </c>
      <c r="AL38">
        <f t="shared" si="10"/>
        <v>0</v>
      </c>
      <c r="AM38">
        <f t="shared" si="10"/>
        <v>1</v>
      </c>
      <c r="AN38">
        <f t="shared" si="10"/>
        <v>0</v>
      </c>
      <c r="AO38">
        <f t="shared" si="10"/>
        <v>0</v>
      </c>
      <c r="AP38">
        <f t="shared" si="10"/>
        <v>0</v>
      </c>
      <c r="AQ38">
        <f t="shared" si="10"/>
        <v>0</v>
      </c>
      <c r="AR38">
        <f t="shared" si="10"/>
        <v>0</v>
      </c>
      <c r="AS38">
        <f t="shared" si="10"/>
        <v>0</v>
      </c>
      <c r="AT38">
        <f t="shared" si="10"/>
        <v>1</v>
      </c>
      <c r="AU38">
        <f t="shared" si="12"/>
        <v>0</v>
      </c>
      <c r="AV38">
        <f t="shared" si="12"/>
        <v>0</v>
      </c>
      <c r="AW38">
        <f t="shared" si="12"/>
        <v>0</v>
      </c>
      <c r="AX38">
        <f t="shared" si="12"/>
        <v>0</v>
      </c>
      <c r="AY38">
        <f t="shared" si="12"/>
        <v>0</v>
      </c>
      <c r="AZ38">
        <f t="shared" si="12"/>
        <v>0</v>
      </c>
      <c r="BA38">
        <f t="shared" si="12"/>
        <v>0</v>
      </c>
      <c r="BB38">
        <f t="shared" si="12"/>
        <v>0</v>
      </c>
      <c r="BC38">
        <f t="shared" si="12"/>
        <v>0</v>
      </c>
      <c r="BD38">
        <f t="shared" si="12"/>
        <v>0</v>
      </c>
      <c r="BE38">
        <f t="shared" si="12"/>
        <v>0</v>
      </c>
      <c r="BF38">
        <f t="shared" si="12"/>
        <v>0</v>
      </c>
      <c r="BG38">
        <f t="shared" si="12"/>
        <v>0</v>
      </c>
      <c r="BH38">
        <f t="shared" si="12"/>
        <v>0</v>
      </c>
      <c r="BI38">
        <f t="shared" si="12"/>
        <v>0</v>
      </c>
      <c r="BJ38">
        <f t="shared" si="12"/>
        <v>0</v>
      </c>
      <c r="BK38">
        <f t="shared" si="11"/>
        <v>0</v>
      </c>
      <c r="BL38">
        <f t="shared" si="11"/>
        <v>0</v>
      </c>
      <c r="BM38">
        <f t="shared" si="11"/>
        <v>0</v>
      </c>
    </row>
    <row r="39" spans="1:65">
      <c r="A39" s="5" t="str">
        <f>_xlfn.XLOOKUP($E39,'Raw Data'!$E:$E,'Raw Data'!A:A,"ERROR",0,1)</f>
        <v>AE</v>
      </c>
      <c r="B39" s="5" t="str">
        <f>_xlfn.XLOOKUP($E39,'Raw Data'!$E:$E,'Raw Data'!B:B,"ERROR",0,1)</f>
        <v>Hair Mousses</v>
      </c>
      <c r="C39" s="5" t="str">
        <f>_xlfn.XLOOKUP($E39,'Raw Data'!$E:$E,'Raw Data'!C:C,"ERROR",0,1)</f>
        <v>crÃ¨me of nature</v>
      </c>
      <c r="D39" s="5" t="str">
        <f>_xlfn.XLOOKUP($E39,'Raw Data'!$E:$E,'Raw Data'!D:D,"ERROR",0,1)</f>
        <v>www.amazon.ae/dp/B003Y5FHAQ</v>
      </c>
      <c r="E39" s="5" t="s">
        <v>181</v>
      </c>
      <c r="F39" s="9" t="str">
        <f>_xlfn.XLOOKUP($E39,'Raw Data'!$E:$E,'Raw Data'!F:F,"ERROR",0,1)</f>
        <v>Argan Oil Foaming Mousse by Creme of Nature, Style &amp; Shine, Creates Soft Wraps, Defines Curls, Prevents Frizz &amp; Adds Exotic Shine, 7 Fl Oz Argan Oil Foaming Mousse by Creme of Nature, Style &amp; Shine, Creates Soft Wraps, Defines Curls, Prevents Frizz &amp; Adds Exotic Shine, 7 Fl Oz</v>
      </c>
      <c r="G39" s="10">
        <f>_xlfn.XLOOKUP($E39,'Raw Data'!$E:$E,'Raw Data'!G:G,"ERROR",0,1)</f>
        <v>123</v>
      </c>
      <c r="H39" s="9">
        <f>_xlfn.XLOOKUP($E39,'Raw Data'!$E:$E,'Raw Data'!H:H,"ERROR",0,1)</f>
        <v>5241.05</v>
      </c>
      <c r="I39" s="9">
        <f>_xlfn.XLOOKUP($E39,'Raw Data'!$E:$E,'Raw Data'!I:I,"ERROR",0,1)</f>
        <v>0.00701682836546357</v>
      </c>
      <c r="J39" s="9" t="str">
        <f>_xlfn.XLOOKUP($E39,'Raw Data'!$E:$E,'Raw Data'!J:J,"ERROR",0,1)</f>
        <v>Yes</v>
      </c>
      <c r="K39" s="14" t="str">
        <f t="array" ref="K39">_xlfn.IFS(AND(L39&gt;0,L39&lt;=5),"0 to 5",AND(L39&gt;5,L39&lt;=10),"5 to 10",AND(L39&gt;10,L39&lt;=15),"10 to 15",AND(L39&gt;15,L39&lt;=20),"15 to 20",AND(L39&gt;20,L39&lt;=30),"20 to 30",AND(L39&gt;30,L39&lt;=40),"30 to 40",AND(L39&gt;40,L39&lt;=50),"40 to 50",AND(L39&gt;50,L39&lt;=75),"50 to 75",AND(L39&gt;75,L39&lt;=100),"75 to 100",AND(L39&gt;100,L39&lt;=150),"100 to 150",AND(L39&gt;150,L39&lt;=200),"150 to 200",AND(L39&gt;200,L39&lt;=250),"200 to 250",AND(L39&gt;250,L39&lt;=300),"250 to 300",AND(L39&gt;300,L39&lt;=400),"300 to 400",AND(L39&gt;400,L39&lt;=500),"400 to 500",L39&gt;500,"500+")</f>
        <v>40 to 50</v>
      </c>
      <c r="L39" s="9">
        <f>_xlfn.XLOOKUP($E39,'Raw Data'!$E:$E,'Raw Data'!L:L,"ERROR",0,1)</f>
        <v>43.5</v>
      </c>
      <c r="M39" s="14" t="str">
        <f t="array" ref="M39">_xlfn.IFS(AND(N39&gt;0,N39&lt;=5),"0 to 5",AND(N39&gt;5,N39&lt;=10),"5 to 10",AND(N39&gt;10,N39&lt;=15),"10 to 15",AND(N39&gt;15,N39&lt;=20),"15 to 20",AND(N39&gt;20,N39&lt;=30),"20 to 30",AND(N39&gt;30,N39&lt;=40),"30 to 40",AND(N39&gt;40,N39&lt;=50),"40 to 50",AND(N39&gt;50,N39&lt;=75),"50 to 75",AND(N39&gt;75,N39&lt;=100),"75 to 100",AND(N39&gt;100,N39&lt;=150),"100 to 150",AND(N39&gt;150,N39&lt;=200),"150 to 200",AND(N39&gt;200,N39&lt;=250),"200 to 250",AND(N39&gt;250,N39&lt;=300),"250 to 300",AND(N39&gt;300,N39&lt;=400),"300 to 400",AND(N39&gt;400,N39&lt;=500),"400 to 500",N39&gt;500,"500+")</f>
        <v>40 to 50</v>
      </c>
      <c r="N39" s="9">
        <f>_xlfn.XLOOKUP($E39,'Raw Data'!$E:$E,'Raw Data'!N:N,"ERROR",0,1)</f>
        <v>44.32</v>
      </c>
      <c r="O39" s="14" t="str">
        <f t="array" ref="O39">_xlfn.IFS(P39=0,"No Discount",AND(P39&gt;0,P39&lt;=0.02),"0% to 2%",AND(P39&gt;0.02,P39&lt;=0.04),"2% to 4%",AND(P39&gt;0.04,P39&lt;=0.06),"4% to 6%",AND(P39&gt;0.06,P39&lt;=0.08),"6% to 8%",AND(P39&gt;0.08,P39&lt;=0.1),"8% to 10%",AND(P39&gt;0.1,P39&lt;=0.15),"10% to 15%",AND(P39&gt;0.15,P39&lt;=0.2),"15% to 20%",AND(P39&gt;0.2,P39&lt;=0.25),"20% to 25%",AND(P39&gt;0.25,P39&lt;=0.3),"25% to 30%",AND(P39&gt;0.3,P39&lt;=0.4),"30% to 40%",AND(P39&gt;0.4,P39&lt;=0.5),"40% to 50%",AND(P39&gt;0.5,P39&lt;=0.75),"50% to 75%",AND(P39&gt;0.75,P39&lt;=1),"75% to 100%")</f>
        <v>0% to 2%</v>
      </c>
      <c r="P39" s="10">
        <f>_xlfn.XLOOKUP($E39,'Raw Data'!$E:$E,'Raw Data'!P:P,"ERROR",0,1)</f>
        <v>0.0185018050541516</v>
      </c>
      <c r="Q39" s="9">
        <f>_xlfn.XLOOKUP($E39,'Raw Data'!$E:$E,'Raw Data'!Q:Q,"ERROR",0,1)</f>
        <v>7</v>
      </c>
      <c r="R39" s="9" t="str">
        <f>_xlfn.XLOOKUP($E39,'Raw Data'!$E:$E,'Raw Data'!R:R,"ERROR",0,1)</f>
        <v>fl oz</v>
      </c>
      <c r="S39" s="5" t="str">
        <f t="array" ref="S39">_xlfn.IFS(AND(T39&gt;0,T39&lt;=0.05),"0 to 0.05",AND(T39&gt;0.05,T39&lt;=0.1),"0.05 to 0.1",AND(T39&gt;0.1,T39&lt;=0.2),"0.1 to 0.2",AND(T39&gt;0.2,T39&lt;=0.3),"0.2 to 0.3",AND(T39&gt;0.3,T39&lt;=0.4),"0.3 to 0.4",AND(T39&gt;0.4,T39&lt;=0.5),"0.4 to 0.5",AND(T39&gt;0.5,T39&lt;=0.75),"0.5 to 0.75",AND(T39&gt;0.75,T39&lt;=1),"0.75 to 1",AND(T39&gt;1,T39&lt;=2),"1 to 2",AND(T39&gt;2,T39&lt;=3),"2 to 3",AND(T39&gt;3,T39&lt;=4),"3 to 4",AND(T39&gt;4,T39&lt;=5),"4 to 5",AND(T39&gt;5,T39&lt;=10),"5 to 10",T39&gt;10,"10+")</f>
        <v>0.2 to 0.3</v>
      </c>
      <c r="T39" s="10">
        <f t="shared" si="1"/>
        <v>0.202072192264955</v>
      </c>
      <c r="U39" s="15" t="str">
        <f t="array" ref="U39">_xlfn.IFS(AND(V39&gt;0,V39&lt;=0.05),"0 to 0.05",AND(V39&gt;0.05,V39&lt;=0.1),"0.05 to 0.1",AND(V39&gt;0.1,V39&lt;=0.2),"0.1 to 0.2",AND(V39&gt;0.2,V39&lt;=0.3),"0.2 to 0.3",AND(V39&gt;0.3,V39&lt;=0.4),"0.3 to 0.4",AND(V39&gt;0.4,V39&lt;=0.5),"0.4 to 0.5",AND(V39&gt;0.5,V39&lt;=0.75),"0.5 to 0.75",AND(V39&gt;0.75,V39&lt;=1),"0.75 to 1",AND(V39&gt;1,V39&lt;=2),"1 to 2",AND(V39&gt;2,V39&lt;=3),"2 to 3",AND(V39&gt;3,V39&lt;=4),"3 to 4",AND(V39&gt;4,V39&lt;=5),"4 to 5",AND(V39&gt;5,V39&lt;=10),"5 to 10",V39&gt;10,"10+")</f>
        <v>0.05 to 0.1</v>
      </c>
      <c r="V39" s="10">
        <f t="shared" si="2"/>
        <v>0.0555879696901002</v>
      </c>
      <c r="W39" s="15" t="str">
        <f t="array" ref="W39">_xlfn.IFS(AND(X39&gt;0,X39&lt;=0.05),"0 to 0.05",AND(X39&gt;0.05,X39&lt;=0.1),"0.05 to 0.1",AND(X39&gt;0.1,X39&lt;=0.2),"0.1 to 0.2",AND(X39&gt;0.2,X39&lt;=0.3),"0.2 to 0.3",AND(X39&gt;0.3,X39&lt;=0.4),"0.3 to 0.4",AND(X39&gt;0.4,X39&lt;=0.5),"0.4 to 0.5",AND(X39&gt;0.5,X39&lt;=0.75),"0.5 to 0.75",AND(X39&gt;0.75,X39&lt;=1),"0.75 to 1",AND(X39&gt;1,X39&lt;=2),"1 to 2",AND(X39&gt;2,X39&lt;=3),"2 to 3",AND(X39&gt;3,X39&lt;=4),"3 to 4",AND(X39&gt;4,X39&lt;=5),"4 to 5",AND(X39&gt;5,X39&lt;=10),"5 to 10",X39&gt;10,"10+")</f>
        <v>0.05 to 0.1</v>
      </c>
      <c r="X39" s="16">
        <f t="shared" si="3"/>
        <v>0.0545594919115379</v>
      </c>
      <c r="Y39" s="5" t="str">
        <f t="array" ref="Y39">_xlfn.IFS(AND(Z39&gt;0,Z39&lt;=1),"0 to 1",AND(Z39&gt;1,Z39&lt;=2),"1 to 2",AND(Z39&gt;2,Z39&lt;=4),"2 to 4",AND(Z39&gt;4,Z39&lt;=6),"4 to 6",AND(Z39&gt;6,Z39&lt;=8),"6 to 8",AND(Z39&gt;8,Z39&lt;=10),"8 to 10",AND(Z39&gt;10,Z39&lt;=15),"10 to 15",AND(Z39&gt;15,Z39&lt;=20),"15 to 20",AND(Z39&gt;20,Z39&lt;=25),"20 to 25",AND(Z39&gt;25,Z39&lt;=30),"25 to 30",AND(Z39&gt;30,Z39&lt;=40),"30 to 40",AND(Z39&gt;40,Z39&lt;=50),"40 to 50",Z39&gt;50,"50+")</f>
        <v>6 to 8</v>
      </c>
      <c r="Z39" s="9">
        <f t="array" ref="Z39">_xlfn.IFS(AA39="oz",_xlfn.IFS(R39="oz",Q39,R39="fl oz",Q39*1.04,R39="ml",Q39*0.0338),AA39="fl oz",_xlfn.IFS(R39="oz",Q39/1.04,R39="fl oz",Q39,R39="ml",Q39*0.0338/1.04),AA39="ml",_xlfn.IFS(R39="oz",Q39/0.0338,R39="fl oz",Q39*1.04/0.0338,R39="ml",Q39))</f>
        <v>7.28</v>
      </c>
      <c r="AA39" s="9" t="str">
        <f>_xlfn.XLOOKUP($E39,'Raw Data'!$E:$E,'Raw Data'!AA:AA,"ERROR",0,1)</f>
        <v>oz</v>
      </c>
      <c r="AB39" s="5" t="s">
        <v>182</v>
      </c>
      <c r="AC39" s="5" t="s">
        <v>112</v>
      </c>
      <c r="AD39" s="5" t="s">
        <v>183</v>
      </c>
      <c r="AE39">
        <f t="shared" si="10"/>
        <v>0</v>
      </c>
      <c r="AF39">
        <f t="shared" si="10"/>
        <v>0</v>
      </c>
      <c r="AG39">
        <f t="shared" si="10"/>
        <v>0</v>
      </c>
      <c r="AH39">
        <f t="shared" si="10"/>
        <v>0</v>
      </c>
      <c r="AI39">
        <f t="shared" si="10"/>
        <v>0</v>
      </c>
      <c r="AJ39">
        <f t="shared" si="10"/>
        <v>0</v>
      </c>
      <c r="AK39">
        <f t="shared" si="10"/>
        <v>0</v>
      </c>
      <c r="AL39">
        <f t="shared" si="10"/>
        <v>0</v>
      </c>
      <c r="AM39">
        <f t="shared" si="10"/>
        <v>1</v>
      </c>
      <c r="AN39">
        <f t="shared" si="10"/>
        <v>0</v>
      </c>
      <c r="AO39">
        <f t="shared" si="10"/>
        <v>0</v>
      </c>
      <c r="AP39">
        <f t="shared" si="10"/>
        <v>0</v>
      </c>
      <c r="AQ39">
        <f t="shared" si="10"/>
        <v>0</v>
      </c>
      <c r="AR39">
        <f t="shared" si="10"/>
        <v>0</v>
      </c>
      <c r="AS39">
        <f t="shared" si="10"/>
        <v>0</v>
      </c>
      <c r="AT39">
        <f t="shared" si="10"/>
        <v>1</v>
      </c>
      <c r="AU39">
        <f t="shared" si="12"/>
        <v>0</v>
      </c>
      <c r="AV39">
        <f t="shared" si="12"/>
        <v>0</v>
      </c>
      <c r="AW39">
        <f t="shared" si="12"/>
        <v>0</v>
      </c>
      <c r="AX39">
        <f t="shared" si="12"/>
        <v>0</v>
      </c>
      <c r="AY39">
        <f t="shared" si="12"/>
        <v>0</v>
      </c>
      <c r="AZ39">
        <f t="shared" si="12"/>
        <v>0</v>
      </c>
      <c r="BA39">
        <f t="shared" si="12"/>
        <v>0</v>
      </c>
      <c r="BB39">
        <f t="shared" si="12"/>
        <v>0</v>
      </c>
      <c r="BC39">
        <f t="shared" si="12"/>
        <v>0</v>
      </c>
      <c r="BD39">
        <f t="shared" si="12"/>
        <v>0</v>
      </c>
      <c r="BE39">
        <f t="shared" si="12"/>
        <v>0</v>
      </c>
      <c r="BF39">
        <f t="shared" si="12"/>
        <v>0</v>
      </c>
      <c r="BG39">
        <f t="shared" si="12"/>
        <v>0</v>
      </c>
      <c r="BH39">
        <f t="shared" si="12"/>
        <v>0</v>
      </c>
      <c r="BI39">
        <f t="shared" si="12"/>
        <v>0</v>
      </c>
      <c r="BJ39">
        <f t="shared" si="12"/>
        <v>0</v>
      </c>
      <c r="BK39">
        <f t="shared" si="11"/>
        <v>0</v>
      </c>
      <c r="BL39">
        <f t="shared" si="11"/>
        <v>0</v>
      </c>
      <c r="BM39">
        <f t="shared" si="11"/>
        <v>0</v>
      </c>
    </row>
    <row r="40" spans="1:65">
      <c r="A40" s="5" t="str">
        <f>_xlfn.XLOOKUP($E40,'Raw Data'!$E:$E,'Raw Data'!A:A,"ERROR",0,1)</f>
        <v>AE</v>
      </c>
      <c r="B40" s="5" t="str">
        <f>_xlfn.XLOOKUP($E40,'Raw Data'!$E:$E,'Raw Data'!B:B,"ERROR",0,1)</f>
        <v>Hair Mousses</v>
      </c>
      <c r="C40" s="5" t="str">
        <f>_xlfn.XLOOKUP($E40,'Raw Data'!$E:$E,'Raw Data'!C:C,"ERROR",0,1)</f>
        <v>KERASTASE</v>
      </c>
      <c r="D40" s="5" t="str">
        <f>_xlfn.XLOOKUP($E40,'Raw Data'!$E:$E,'Raw Data'!D:D,"ERROR",0,1)</f>
        <v>www.amazon.ae/dp/B00JQNCIYI</v>
      </c>
      <c r="E40" s="5" t="s">
        <v>184</v>
      </c>
      <c r="F40" s="9" t="str">
        <f>_xlfn.XLOOKUP($E40,'Raw Data'!$E:$E,'Raw Data'!F:F,"ERROR",0,1)</f>
        <v>KERASTASE  Mousse  Bouffante  Hair   Mousse  | Volumizing and Bodying Styling Product | Strong Hold | Heat Protectant | With Vitamins | For All  Hair  Types | 150ml</v>
      </c>
      <c r="G40" s="10">
        <f>_xlfn.XLOOKUP($E40,'Raw Data'!$E:$E,'Raw Data'!G:G,"ERROR",0,1)</f>
        <v>24</v>
      </c>
      <c r="H40" s="9">
        <f>_xlfn.XLOOKUP($E40,'Raw Data'!$E:$E,'Raw Data'!H:H,"ERROR",0,1)</f>
        <v>4980.52</v>
      </c>
      <c r="I40" s="9">
        <f>_xlfn.XLOOKUP($E40,'Raw Data'!$E:$E,'Raw Data'!I:I,"ERROR",0,1)</f>
        <v>0.00666802530232656</v>
      </c>
      <c r="J40" s="9" t="str">
        <f>_xlfn.XLOOKUP($E40,'Raw Data'!$E:$E,'Raw Data'!J:J,"ERROR",0,1)</f>
        <v>Yes</v>
      </c>
      <c r="K40" s="14" t="str">
        <f t="array" ref="K40">_xlfn.IFS(AND(L40&gt;0,L40&lt;=5),"0 to 5",AND(L40&gt;5,L40&lt;=10),"5 to 10",AND(L40&gt;10,L40&lt;=15),"10 to 15",AND(L40&gt;15,L40&lt;=20),"15 to 20",AND(L40&gt;20,L40&lt;=30),"20 to 30",AND(L40&gt;30,L40&lt;=40),"30 to 40",AND(L40&gt;40,L40&lt;=50),"40 to 50",AND(L40&gt;50,L40&lt;=75),"50 to 75",AND(L40&gt;75,L40&lt;=100),"75 to 100",AND(L40&gt;100,L40&lt;=150),"100 to 150",AND(L40&gt;150,L40&lt;=200),"150 to 200",AND(L40&gt;200,L40&lt;=250),"200 to 250",AND(L40&gt;250,L40&lt;=300),"250 to 300",AND(L40&gt;300,L40&lt;=400),"300 to 400",AND(L40&gt;400,L40&lt;=500),"400 to 500",L40&gt;500,"500+")</f>
        <v>200 to 250</v>
      </c>
      <c r="L40" s="9">
        <f>_xlfn.XLOOKUP($E40,'Raw Data'!$E:$E,'Raw Data'!L:L,"ERROR",0,1)</f>
        <v>204.61</v>
      </c>
      <c r="M40" s="14" t="str">
        <f t="array" ref="M40">_xlfn.IFS(AND(N40&gt;0,N40&lt;=5),"0 to 5",AND(N40&gt;5,N40&lt;=10),"5 to 10",AND(N40&gt;10,N40&lt;=15),"10 to 15",AND(N40&gt;15,N40&lt;=20),"15 to 20",AND(N40&gt;20,N40&lt;=30),"20 to 30",AND(N40&gt;30,N40&lt;=40),"30 to 40",AND(N40&gt;40,N40&lt;=50),"40 to 50",AND(N40&gt;50,N40&lt;=75),"50 to 75",AND(N40&gt;75,N40&lt;=100),"75 to 100",AND(N40&gt;100,N40&lt;=150),"100 to 150",AND(N40&gt;150,N40&lt;=200),"150 to 200",AND(N40&gt;200,N40&lt;=250),"200 to 250",AND(N40&gt;250,N40&lt;=300),"250 to 300",AND(N40&gt;300,N40&lt;=400),"300 to 400",AND(N40&gt;400,N40&lt;=500),"400 to 500",N40&gt;500,"500+")</f>
        <v>200 to 250</v>
      </c>
      <c r="N40" s="9">
        <f>_xlfn.XLOOKUP($E40,'Raw Data'!$E:$E,'Raw Data'!N:N,"ERROR",0,1)</f>
        <v>212.93</v>
      </c>
      <c r="O40" s="14" t="str">
        <f t="array" ref="O40">_xlfn.IFS(P40=0,"No Discount",AND(P40&gt;0,P40&lt;=0.02),"0% to 2%",AND(P40&gt;0.02,P40&lt;=0.04),"2% to 4%",AND(P40&gt;0.04,P40&lt;=0.06),"4% to 6%",AND(P40&gt;0.06,P40&lt;=0.08),"6% to 8%",AND(P40&gt;0.08,P40&lt;=0.1),"8% to 10%",AND(P40&gt;0.1,P40&lt;=0.15),"10% to 15%",AND(P40&gt;0.15,P40&lt;=0.2),"15% to 20%",AND(P40&gt;0.2,P40&lt;=0.25),"20% to 25%",AND(P40&gt;0.25,P40&lt;=0.3),"25% to 30%",AND(P40&gt;0.3,P40&lt;=0.4),"30% to 40%",AND(P40&gt;0.4,P40&lt;=0.5),"40% to 50%",AND(P40&gt;0.5,P40&lt;=0.75),"50% to 75%",AND(P40&gt;0.75,P40&lt;=1),"75% to 100%")</f>
        <v>2% to 4%</v>
      </c>
      <c r="P40" s="10">
        <f>_xlfn.XLOOKUP($E40,'Raw Data'!$E:$E,'Raw Data'!P:P,"ERROR",0,1)</f>
        <v>0.0390738740431127</v>
      </c>
      <c r="Q40" s="9">
        <f>_xlfn.XLOOKUP($E40,'Raw Data'!$E:$E,'Raw Data'!Q:Q,"ERROR",0,1)</f>
        <v>150</v>
      </c>
      <c r="R40" s="9" t="str">
        <f>_xlfn.XLOOKUP($E40,'Raw Data'!$E:$E,'Raw Data'!R:R,"ERROR",0,1)</f>
        <v>ml</v>
      </c>
      <c r="S40" s="5" t="str">
        <f t="array" ref="S40">_xlfn.IFS(AND(T40&gt;0,T40&lt;=0.05),"0 to 0.05",AND(T40&gt;0.05,T40&lt;=0.1),"0.05 to 0.1",AND(T40&gt;0.1,T40&lt;=0.2),"0.1 to 0.2",AND(T40&gt;0.2,T40&lt;=0.3),"0.2 to 0.3",AND(T40&gt;0.3,T40&lt;=0.4),"0.3 to 0.4",AND(T40&gt;0.4,T40&lt;=0.5),"0.4 to 0.5",AND(T40&gt;0.5,T40&lt;=0.75),"0.5 to 0.75",AND(T40&gt;0.75,T40&lt;=1),"0.75 to 1",AND(T40&gt;1,T40&lt;=2),"1 to 2",AND(T40&gt;2,T40&lt;=3),"2 to 3",AND(T40&gt;3,T40&lt;=4),"3 to 4",AND(T40&gt;4,T40&lt;=5),"4 to 5",AND(T40&gt;5,T40&lt;=10),"5 to 10",T40&gt;10,"10+")</f>
        <v>1 to 2</v>
      </c>
      <c r="T40" s="10">
        <f t="shared" si="1"/>
        <v>1.36479546744628</v>
      </c>
      <c r="U40" s="15" t="str">
        <f t="array" ref="U40">_xlfn.IFS(AND(V40&gt;0,V40&lt;=0.05),"0 to 0.05",AND(V40&gt;0.05,V40&lt;=0.1),"0.05 to 0.1",AND(V40&gt;0.1,V40&lt;=0.2),"0.1 to 0.2",AND(V40&gt;0.2,V40&lt;=0.3),"0.2 to 0.3",AND(V40&gt;0.3,V40&lt;=0.4),"0.3 to 0.4",AND(V40&gt;0.4,V40&lt;=0.5),"0.4 to 0.5",AND(V40&gt;0.5,V40&lt;=0.75),"0.5 to 0.75",AND(V40&gt;0.75,V40&lt;=1),"0.75 to 1",AND(V40&gt;1,V40&lt;=2),"1 to 2",AND(V40&gt;2,V40&lt;=3),"2 to 3",AND(V40&gt;3,V40&lt;=4),"3 to 4",AND(V40&gt;4,V40&lt;=5),"4 to 5",AND(V40&gt;5,V40&lt;=10),"5 to 10",V40&gt;10,"10+")</f>
        <v>0.3 to 0.4</v>
      </c>
      <c r="V40" s="10">
        <f t="shared" si="2"/>
        <v>0.383478777667274</v>
      </c>
      <c r="W40" s="15" t="str">
        <f t="array" ref="W40">_xlfn.IFS(AND(X40&gt;0,X40&lt;=0.05),"0 to 0.05",AND(X40&gt;0.05,X40&lt;=0.1),"0.05 to 0.1",AND(X40&gt;0.1,X40&lt;=0.2),"0.1 to 0.2",AND(X40&gt;0.2,X40&lt;=0.3),"0.2 to 0.3",AND(X40&gt;0.3,X40&lt;=0.4),"0.3 to 0.4",AND(X40&gt;0.4,X40&lt;=0.5),"0.4 to 0.5",AND(X40&gt;0.5,X40&lt;=0.75),"0.5 to 0.75",AND(X40&gt;0.75,X40&lt;=1),"0.75 to 1",AND(X40&gt;1,X40&lt;=2),"1 to 2",AND(X40&gt;2,X40&lt;=3),"2 to 3",AND(X40&gt;3,X40&lt;=4),"3 to 4",AND(X40&gt;4,X40&lt;=5),"4 to 5",AND(X40&gt;5,X40&lt;=10),"5 to 10",X40&gt;10,"10+")</f>
        <v>0.3 to 0.4</v>
      </c>
      <c r="X40" s="16">
        <f t="shared" si="3"/>
        <v>0.368494776210496</v>
      </c>
      <c r="Y40" s="5" t="str">
        <f t="array" ref="Y40">_xlfn.IFS(AND(Z40&gt;0,Z40&lt;=1),"0 to 1",AND(Z40&gt;1,Z40&lt;=2),"1 to 2",AND(Z40&gt;2,Z40&lt;=4),"2 to 4",AND(Z40&gt;4,Z40&lt;=6),"4 to 6",AND(Z40&gt;6,Z40&lt;=8),"6 to 8",AND(Z40&gt;8,Z40&lt;=10),"8 to 10",AND(Z40&gt;10,Z40&lt;=15),"10 to 15",AND(Z40&gt;15,Z40&lt;=20),"15 to 20",AND(Z40&gt;20,Z40&lt;=25),"20 to 25",AND(Z40&gt;25,Z40&lt;=30),"25 to 30",AND(Z40&gt;30,Z40&lt;=40),"30 to 40",AND(Z40&gt;40,Z40&lt;=50),"40 to 50",Z40&gt;50,"50+")</f>
        <v>4 to 6</v>
      </c>
      <c r="Z40" s="9">
        <f t="array" ref="Z40">_xlfn.IFS(AA40="oz",_xlfn.IFS(R40="oz",Q40,R40="fl oz",Q40*1.04,R40="ml",Q40*0.0338),AA40="fl oz",_xlfn.IFS(R40="oz",Q40/1.04,R40="fl oz",Q40,R40="ml",Q40*0.0338/1.04),AA40="ml",_xlfn.IFS(R40="oz",Q40/0.0338,R40="fl oz",Q40*1.04/0.0338,R40="ml",Q40))</f>
        <v>5.07</v>
      </c>
      <c r="AA40" s="9" t="str">
        <f>_xlfn.XLOOKUP($E40,'Raw Data'!$E:$E,'Raw Data'!AA:AA,"ERROR",0,1)</f>
        <v>oz</v>
      </c>
      <c r="AB40" s="5" t="s">
        <v>185</v>
      </c>
      <c r="AC40" s="5" t="s">
        <v>112</v>
      </c>
      <c r="AD40" s="5" t="s">
        <v>43</v>
      </c>
      <c r="AE40">
        <f t="shared" si="10"/>
        <v>0</v>
      </c>
      <c r="AF40">
        <f t="shared" si="10"/>
        <v>0</v>
      </c>
      <c r="AG40">
        <f t="shared" si="10"/>
        <v>0</v>
      </c>
      <c r="AH40">
        <f t="shared" si="10"/>
        <v>0</v>
      </c>
      <c r="AI40">
        <f t="shared" si="10"/>
        <v>0</v>
      </c>
      <c r="AJ40">
        <f t="shared" si="10"/>
        <v>0</v>
      </c>
      <c r="AK40">
        <f t="shared" si="10"/>
        <v>0</v>
      </c>
      <c r="AL40">
        <f t="shared" si="10"/>
        <v>0</v>
      </c>
      <c r="AM40">
        <f t="shared" si="10"/>
        <v>1</v>
      </c>
      <c r="AN40">
        <f t="shared" si="10"/>
        <v>0</v>
      </c>
      <c r="AO40">
        <f t="shared" si="10"/>
        <v>0</v>
      </c>
      <c r="AP40">
        <f t="shared" si="10"/>
        <v>0</v>
      </c>
      <c r="AQ40">
        <f t="shared" si="10"/>
        <v>0</v>
      </c>
      <c r="AR40">
        <f t="shared" si="10"/>
        <v>0</v>
      </c>
      <c r="AS40">
        <f t="shared" si="10"/>
        <v>0</v>
      </c>
      <c r="AT40">
        <f t="shared" si="10"/>
        <v>1</v>
      </c>
      <c r="AU40">
        <f t="shared" si="12"/>
        <v>0</v>
      </c>
      <c r="AV40">
        <f t="shared" si="12"/>
        <v>0</v>
      </c>
      <c r="AW40">
        <f t="shared" si="12"/>
        <v>0</v>
      </c>
      <c r="AX40">
        <f t="shared" si="12"/>
        <v>0</v>
      </c>
      <c r="AY40">
        <f t="shared" si="12"/>
        <v>0</v>
      </c>
      <c r="AZ40">
        <f t="shared" si="12"/>
        <v>0</v>
      </c>
      <c r="BA40">
        <f t="shared" si="12"/>
        <v>0</v>
      </c>
      <c r="BB40">
        <f t="shared" si="12"/>
        <v>0</v>
      </c>
      <c r="BC40">
        <f t="shared" si="12"/>
        <v>0</v>
      </c>
      <c r="BD40">
        <f t="shared" si="12"/>
        <v>0</v>
      </c>
      <c r="BE40">
        <f t="shared" si="12"/>
        <v>0</v>
      </c>
      <c r="BF40">
        <f t="shared" si="12"/>
        <v>0</v>
      </c>
      <c r="BG40">
        <f t="shared" si="12"/>
        <v>0</v>
      </c>
      <c r="BH40">
        <f t="shared" si="12"/>
        <v>0</v>
      </c>
      <c r="BI40">
        <f t="shared" si="12"/>
        <v>0</v>
      </c>
      <c r="BJ40">
        <f t="shared" si="12"/>
        <v>0</v>
      </c>
      <c r="BK40">
        <f t="shared" si="11"/>
        <v>0</v>
      </c>
      <c r="BL40">
        <f t="shared" si="11"/>
        <v>0</v>
      </c>
      <c r="BM40">
        <f t="shared" si="11"/>
        <v>0</v>
      </c>
    </row>
    <row r="41" spans="1:65">
      <c r="A41" s="5" t="str">
        <f>_xlfn.XLOOKUP($E41,'Raw Data'!$E:$E,'Raw Data'!A:A,"ERROR",0,1)</f>
        <v>AE</v>
      </c>
      <c r="B41" s="5" t="str">
        <f>_xlfn.XLOOKUP($E41,'Raw Data'!$E:$E,'Raw Data'!B:B,"ERROR",0,1)</f>
        <v>Hair Mousses</v>
      </c>
      <c r="C41" s="5" t="str">
        <f>_xlfn.XLOOKUP($E41,'Raw Data'!$E:$E,'Raw Data'!C:C,"ERROR",0,1)</f>
        <v>Oribe</v>
      </c>
      <c r="D41" s="5" t="str">
        <f>_xlfn.XLOOKUP($E41,'Raw Data'!$E:$E,'Raw Data'!D:D,"ERROR",0,1)</f>
        <v>www.amazon.ae/dp/B00DHOROQ4</v>
      </c>
      <c r="E41" s="5" t="s">
        <v>186</v>
      </c>
      <c r="F41" s="9" t="str">
        <f>_xlfn.XLOOKUP($E41,'Raw Data'!$E:$E,'Raw Data'!F:F,"ERROR",0,1)</f>
        <v>Oribe Grandiose Hair Plumping Mousse, 5.8 Ounce Oribe Grandiose Hair Plumping Mousse, 5.8 Ounce</v>
      </c>
      <c r="G41" s="10">
        <f>_xlfn.XLOOKUP($E41,'Raw Data'!$E:$E,'Raw Data'!G:G,"ERROR",0,1)</f>
        <v>24</v>
      </c>
      <c r="H41" s="9">
        <f>_xlfn.XLOOKUP($E41,'Raw Data'!$E:$E,'Raw Data'!H:H,"ERROR",0,1)</f>
        <v>4963.76</v>
      </c>
      <c r="I41" s="9">
        <f>_xlfn.XLOOKUP($E41,'Raw Data'!$E:$E,'Raw Data'!I:I,"ERROR",0,1)</f>
        <v>0.00664558666056486</v>
      </c>
      <c r="J41" s="9" t="str">
        <f>_xlfn.XLOOKUP($E41,'Raw Data'!$E:$E,'Raw Data'!J:J,"ERROR",0,1)</f>
        <v>Yes</v>
      </c>
      <c r="K41" s="14" t="str">
        <f t="array" ref="K41">_xlfn.IFS(AND(L41&gt;0,L41&lt;=5),"0 to 5",AND(L41&gt;5,L41&lt;=10),"5 to 10",AND(L41&gt;10,L41&lt;=15),"10 to 15",AND(L41&gt;15,L41&lt;=20),"15 to 20",AND(L41&gt;20,L41&lt;=30),"20 to 30",AND(L41&gt;30,L41&lt;=40),"30 to 40",AND(L41&gt;40,L41&lt;=50),"40 to 50",AND(L41&gt;50,L41&lt;=75),"50 to 75",AND(L41&gt;75,L41&lt;=100),"75 to 100",AND(L41&gt;100,L41&lt;=150),"100 to 150",AND(L41&gt;150,L41&lt;=200),"150 to 200",AND(L41&gt;200,L41&lt;=250),"200 to 250",AND(L41&gt;250,L41&lt;=300),"250 to 300",AND(L41&gt;300,L41&lt;=400),"300 to 400",AND(L41&gt;400,L41&lt;=500),"400 to 500",L41&gt;500,"500+")</f>
        <v>200 to 250</v>
      </c>
      <c r="L41" s="9">
        <f>_xlfn.XLOOKUP($E41,'Raw Data'!$E:$E,'Raw Data'!L:L,"ERROR",0,1)</f>
        <v>206.26</v>
      </c>
      <c r="M41" s="14" t="str">
        <f t="array" ref="M41">_xlfn.IFS(AND(N41&gt;0,N41&lt;=5),"0 to 5",AND(N41&gt;5,N41&lt;=10),"5 to 10",AND(N41&gt;10,N41&lt;=15),"10 to 15",AND(N41&gt;15,N41&lt;=20),"15 to 20",AND(N41&gt;20,N41&lt;=30),"20 to 30",AND(N41&gt;30,N41&lt;=40),"30 to 40",AND(N41&gt;40,N41&lt;=50),"40 to 50",AND(N41&gt;50,N41&lt;=75),"50 to 75",AND(N41&gt;75,N41&lt;=100),"75 to 100",AND(N41&gt;100,N41&lt;=150),"100 to 150",AND(N41&gt;150,N41&lt;=200),"150 to 200",AND(N41&gt;200,N41&lt;=250),"200 to 250",AND(N41&gt;250,N41&lt;=300),"250 to 300",AND(N41&gt;300,N41&lt;=400),"300 to 400",AND(N41&gt;400,N41&lt;=500),"400 to 500",N41&gt;500,"500+")</f>
        <v>200 to 250</v>
      </c>
      <c r="N41" s="9">
        <f>_xlfn.XLOOKUP($E41,'Raw Data'!$E:$E,'Raw Data'!N:N,"ERROR",0,1)</f>
        <v>209.7</v>
      </c>
      <c r="O41" s="14" t="str">
        <f t="array" ref="O41">_xlfn.IFS(P41=0,"No Discount",AND(P41&gt;0,P41&lt;=0.02),"0% to 2%",AND(P41&gt;0.02,P41&lt;=0.04),"2% to 4%",AND(P41&gt;0.04,P41&lt;=0.06),"4% to 6%",AND(P41&gt;0.06,P41&lt;=0.08),"6% to 8%",AND(P41&gt;0.08,P41&lt;=0.1),"8% to 10%",AND(P41&gt;0.1,P41&lt;=0.15),"10% to 15%",AND(P41&gt;0.15,P41&lt;=0.2),"15% to 20%",AND(P41&gt;0.2,P41&lt;=0.25),"20% to 25%",AND(P41&gt;0.25,P41&lt;=0.3),"25% to 30%",AND(P41&gt;0.3,P41&lt;=0.4),"30% to 40%",AND(P41&gt;0.4,P41&lt;=0.5),"40% to 50%",AND(P41&gt;0.5,P41&lt;=0.75),"50% to 75%",AND(P41&gt;0.75,P41&lt;=1),"75% to 100%")</f>
        <v>0% to 2%</v>
      </c>
      <c r="P41" s="10">
        <f>_xlfn.XLOOKUP($E41,'Raw Data'!$E:$E,'Raw Data'!P:P,"ERROR",0,1)</f>
        <v>0.0164043872198379</v>
      </c>
      <c r="Q41" s="9">
        <f>_xlfn.XLOOKUP($E41,'Raw Data'!$E:$E,'Raw Data'!Q:Q,"ERROR",0,1)</f>
        <v>5.8</v>
      </c>
      <c r="R41" s="9" t="str">
        <f>_xlfn.XLOOKUP($E41,'Raw Data'!$E:$E,'Raw Data'!R:R,"ERROR",0,1)</f>
        <v>oz</v>
      </c>
      <c r="S41" s="5" t="str">
        <f t="array" ref="S41">_xlfn.IFS(AND(T41&gt;0,T41&lt;=0.05),"0 to 0.05",AND(T41&gt;0.05,T41&lt;=0.1),"0.05 to 0.1",AND(T41&gt;0.1,T41&lt;=0.2),"0.1 to 0.2",AND(T41&gt;0.2,T41&lt;=0.3),"0.2 to 0.3",AND(T41&gt;0.3,T41&lt;=0.4),"0.3 to 0.4",AND(T41&gt;0.4,T41&lt;=0.5),"0.4 to 0.5",AND(T41&gt;0.5,T41&lt;=0.75),"0.5 to 0.75",AND(T41&gt;0.75,T41&lt;=1),"0.75 to 1",AND(T41&gt;1,T41&lt;=2),"1 to 2",AND(T41&gt;2,T41&lt;=3),"2 to 3",AND(T41&gt;3,T41&lt;=4),"3 to 4",AND(T41&gt;4,T41&lt;=5),"4 to 5",AND(T41&gt;5,T41&lt;=10),"5 to 10",T41&gt;10,"10+")</f>
        <v>1 to 2</v>
      </c>
      <c r="T41" s="10">
        <f t="shared" si="1"/>
        <v>1.20264014086971</v>
      </c>
      <c r="U41" s="15" t="str">
        <f t="array" ref="U41">_xlfn.IFS(AND(V41&gt;0,V41&lt;=0.05),"0 to 0.05",AND(V41&gt;0.05,V41&lt;=0.1),"0.05 to 0.1",AND(V41&gt;0.1,V41&lt;=0.2),"0.1 to 0.2",AND(V41&gt;0.2,V41&lt;=0.3),"0.2 to 0.3",AND(V41&gt;0.3,V41&lt;=0.4),"0.3 to 0.4",AND(V41&gt;0.4,V41&lt;=0.5),"0.4 to 0.5",AND(V41&gt;0.5,V41&lt;=0.75),"0.5 to 0.75",AND(V41&gt;0.75,V41&lt;=1),"0.75 to 1",AND(V41&gt;1,V41&lt;=2),"1 to 2",AND(V41&gt;2,V41&lt;=3),"2 to 3",AND(V41&gt;3,V41&lt;=4),"3 to 4",AND(V41&gt;4,V41&lt;=5),"4 to 5",AND(V41&gt;5,V41&lt;=10),"5 to 10",V41&gt;10,"10+")</f>
        <v>0.3 to 0.4</v>
      </c>
      <c r="V41" s="10">
        <f t="shared" si="2"/>
        <v>0.330128392009609</v>
      </c>
      <c r="W41" s="15" t="str">
        <f t="array" ref="W41">_xlfn.IFS(AND(X41&gt;0,X41&lt;=0.05),"0 to 0.05",AND(X41&gt;0.05,X41&lt;=0.1),"0.05 to 0.1",AND(X41&gt;0.1,X41&lt;=0.2),"0.1 to 0.2",AND(X41&gt;0.2,X41&lt;=0.3),"0.2 to 0.3",AND(X41&gt;0.3,X41&lt;=0.4),"0.3 to 0.4",AND(X41&gt;0.4,X41&lt;=0.5),"0.4 to 0.5",AND(X41&gt;0.5,X41&lt;=0.75),"0.5 to 0.75",AND(X41&gt;0.75,X41&lt;=1),"0.75 to 1",AND(X41&gt;1,X41&lt;=2),"1 to 2",AND(X41&gt;2,X41&lt;=3),"2 to 3",AND(X41&gt;3,X41&lt;=4),"3 to 4",AND(X41&gt;4,X41&lt;=5),"4 to 5",AND(X41&gt;5,X41&lt;=10),"5 to 10",X41&gt;10,"10+")</f>
        <v>0.3 to 0.4</v>
      </c>
      <c r="X41" s="16">
        <f t="shared" si="3"/>
        <v>0.324712838034821</v>
      </c>
      <c r="Y41" s="5" t="str">
        <f t="array" ref="Y41">_xlfn.IFS(AND(Z41&gt;0,Z41&lt;=1),"0 to 1",AND(Z41&gt;1,Z41&lt;=2),"1 to 2",AND(Z41&gt;2,Z41&lt;=4),"2 to 4",AND(Z41&gt;4,Z41&lt;=6),"4 to 6",AND(Z41&gt;6,Z41&lt;=8),"6 to 8",AND(Z41&gt;8,Z41&lt;=10),"8 to 10",AND(Z41&gt;10,Z41&lt;=15),"10 to 15",AND(Z41&gt;15,Z41&lt;=20),"15 to 20",AND(Z41&gt;20,Z41&lt;=25),"20 to 25",AND(Z41&gt;25,Z41&lt;=30),"25 to 30",AND(Z41&gt;30,Z41&lt;=40),"30 to 40",AND(Z41&gt;40,Z41&lt;=50),"40 to 50",Z41&gt;50,"50+")</f>
        <v>4 to 6</v>
      </c>
      <c r="Z41" s="9">
        <f t="array" ref="Z41">_xlfn.IFS(AA41="oz",_xlfn.IFS(R41="oz",Q41,R41="fl oz",Q41*1.04,R41="ml",Q41*0.0338),AA41="fl oz",_xlfn.IFS(R41="oz",Q41/1.04,R41="fl oz",Q41,R41="ml",Q41*0.0338/1.04),AA41="ml",_xlfn.IFS(R41="oz",Q41/0.0338,R41="fl oz",Q41*1.04/0.0338,R41="ml",Q41))</f>
        <v>5.8</v>
      </c>
      <c r="AA41" s="9" t="str">
        <f>_xlfn.XLOOKUP($E41,'Raw Data'!$E:$E,'Raw Data'!AA:AA,"ERROR",0,1)</f>
        <v>oz</v>
      </c>
      <c r="AB41" s="5" t="s">
        <v>33</v>
      </c>
      <c r="AC41" s="5" t="s">
        <v>43</v>
      </c>
      <c r="AD41" s="5" t="s">
        <v>187</v>
      </c>
      <c r="AE41">
        <f t="shared" si="10"/>
        <v>0</v>
      </c>
      <c r="AF41">
        <f t="shared" si="10"/>
        <v>0</v>
      </c>
      <c r="AG41">
        <f t="shared" si="10"/>
        <v>0</v>
      </c>
      <c r="AH41">
        <f t="shared" si="10"/>
        <v>0</v>
      </c>
      <c r="AI41">
        <f t="shared" si="10"/>
        <v>0</v>
      </c>
      <c r="AJ41">
        <f t="shared" si="10"/>
        <v>0</v>
      </c>
      <c r="AK41">
        <f t="shared" si="10"/>
        <v>0</v>
      </c>
      <c r="AL41">
        <f t="shared" si="10"/>
        <v>0</v>
      </c>
      <c r="AM41">
        <f t="shared" si="10"/>
        <v>0</v>
      </c>
      <c r="AN41">
        <f t="shared" si="10"/>
        <v>0</v>
      </c>
      <c r="AO41">
        <f t="shared" si="10"/>
        <v>0</v>
      </c>
      <c r="AP41">
        <f t="shared" si="10"/>
        <v>0</v>
      </c>
      <c r="AQ41">
        <f t="shared" si="10"/>
        <v>0</v>
      </c>
      <c r="AR41">
        <f t="shared" si="10"/>
        <v>1</v>
      </c>
      <c r="AS41">
        <f t="shared" si="10"/>
        <v>0</v>
      </c>
      <c r="AT41">
        <f t="shared" si="10"/>
        <v>0</v>
      </c>
      <c r="AU41">
        <f t="shared" si="12"/>
        <v>0</v>
      </c>
      <c r="AV41">
        <f t="shared" si="12"/>
        <v>0</v>
      </c>
      <c r="AW41">
        <f t="shared" si="12"/>
        <v>0</v>
      </c>
      <c r="AX41">
        <f t="shared" si="12"/>
        <v>0</v>
      </c>
      <c r="AY41">
        <f t="shared" si="12"/>
        <v>0</v>
      </c>
      <c r="AZ41">
        <f t="shared" si="12"/>
        <v>0</v>
      </c>
      <c r="BA41">
        <f t="shared" si="12"/>
        <v>0</v>
      </c>
      <c r="BB41">
        <f t="shared" si="12"/>
        <v>0</v>
      </c>
      <c r="BC41">
        <f t="shared" si="12"/>
        <v>0</v>
      </c>
      <c r="BD41">
        <f t="shared" si="12"/>
        <v>0</v>
      </c>
      <c r="BE41">
        <f t="shared" si="12"/>
        <v>0</v>
      </c>
      <c r="BF41">
        <f t="shared" si="12"/>
        <v>0</v>
      </c>
      <c r="BG41">
        <f t="shared" si="12"/>
        <v>0</v>
      </c>
      <c r="BH41">
        <f t="shared" si="12"/>
        <v>0</v>
      </c>
      <c r="BI41">
        <f t="shared" si="12"/>
        <v>0</v>
      </c>
      <c r="BJ41">
        <f t="shared" si="12"/>
        <v>0</v>
      </c>
      <c r="BK41">
        <f t="shared" si="11"/>
        <v>0</v>
      </c>
      <c r="BL41">
        <f t="shared" si="11"/>
        <v>0</v>
      </c>
      <c r="BM41">
        <f t="shared" si="11"/>
        <v>0</v>
      </c>
    </row>
    <row r="42" spans="1:65">
      <c r="A42" s="5" t="str">
        <f>_xlfn.XLOOKUP($E42,'Raw Data'!$E:$E,'Raw Data'!A:A,"ERROR",0,1)</f>
        <v>AE</v>
      </c>
      <c r="B42" s="5" t="str">
        <f>_xlfn.XLOOKUP($E42,'Raw Data'!$E:$E,'Raw Data'!B:B,"ERROR",0,1)</f>
        <v>Hair Mousses</v>
      </c>
      <c r="C42" s="5" t="str">
        <f>_xlfn.XLOOKUP($E42,'Raw Data'!$E:$E,'Raw Data'!C:C,"ERROR",0,1)</f>
        <v>ogx</v>
      </c>
      <c r="D42" s="5" t="str">
        <f>_xlfn.XLOOKUP($E42,'Raw Data'!$E:$E,'Raw Data'!D:D,"ERROR",0,1)</f>
        <v>www.amazon.ae/dp/B00LAXO5VG</v>
      </c>
      <c r="E42" s="5" t="s">
        <v>188</v>
      </c>
      <c r="F42" s="9" t="str">
        <f>_xlfn.XLOOKUP($E42,'Raw Data'!$E:$E,'Raw Data'!F:F,"ERROR",0,1)</f>
        <v>OGX Renewing + Argan Oil of Morocco Voluminous Mousse, 8 Ounce</v>
      </c>
      <c r="G42" s="10">
        <f>_xlfn.XLOOKUP($E42,'Raw Data'!$E:$E,'Raw Data'!G:G,"ERROR",0,1)</f>
        <v>28</v>
      </c>
      <c r="H42" s="9">
        <f>_xlfn.XLOOKUP($E42,'Raw Data'!$E:$E,'Raw Data'!H:H,"ERROR",0,1)</f>
        <v>4757.5</v>
      </c>
      <c r="I42" s="9">
        <f>_xlfn.XLOOKUP($E42,'Raw Data'!$E:$E,'Raw Data'!I:I,"ERROR",0,1)</f>
        <v>0.00636944141893188</v>
      </c>
      <c r="J42" s="9" t="str">
        <f>_xlfn.XLOOKUP($E42,'Raw Data'!$E:$E,'Raw Data'!J:J,"ERROR",0,1)</f>
        <v>Yes</v>
      </c>
      <c r="K42" s="14" t="str">
        <f t="array" ref="K42">_xlfn.IFS(AND(L42&gt;0,L42&lt;=5),"0 to 5",AND(L42&gt;5,L42&lt;=10),"5 to 10",AND(L42&gt;10,L42&lt;=15),"10 to 15",AND(L42&gt;15,L42&lt;=20),"15 to 20",AND(L42&gt;20,L42&lt;=30),"20 to 30",AND(L42&gt;30,L42&lt;=40),"30 to 40",AND(L42&gt;40,L42&lt;=50),"40 to 50",AND(L42&gt;50,L42&lt;=75),"50 to 75",AND(L42&gt;75,L42&lt;=100),"75 to 100",AND(L42&gt;100,L42&lt;=150),"100 to 150",AND(L42&gt;150,L42&lt;=200),"150 to 200",AND(L42&gt;200,L42&lt;=250),"200 to 250",AND(L42&gt;250,L42&lt;=300),"250 to 300",AND(L42&gt;300,L42&lt;=400),"300 to 400",AND(L42&gt;400,L42&lt;=500),"400 to 500",L42&gt;500,"500+")</f>
        <v>200 to 250</v>
      </c>
      <c r="L42" s="9">
        <f>_xlfn.XLOOKUP($E42,'Raw Data'!$E:$E,'Raw Data'!L:L,"ERROR",0,1)</f>
        <v>203.02</v>
      </c>
      <c r="M42" s="14" t="str">
        <f t="array" ref="M42">_xlfn.IFS(AND(N42&gt;0,N42&lt;=5),"0 to 5",AND(N42&gt;5,N42&lt;=10),"5 to 10",AND(N42&gt;10,N42&lt;=15),"10 to 15",AND(N42&gt;15,N42&lt;=20),"15 to 20",AND(N42&gt;20,N42&lt;=30),"20 to 30",AND(N42&gt;30,N42&lt;=40),"30 to 40",AND(N42&gt;40,N42&lt;=50),"40 to 50",AND(N42&gt;50,N42&lt;=75),"50 to 75",AND(N42&gt;75,N42&lt;=100),"75 to 100",AND(N42&gt;100,N42&lt;=150),"100 to 150",AND(N42&gt;150,N42&lt;=200),"150 to 200",AND(N42&gt;200,N42&lt;=250),"200 to 250",AND(N42&gt;250,N42&lt;=300),"250 to 300",AND(N42&gt;300,N42&lt;=400),"300 to 400",AND(N42&gt;400,N42&lt;=500),"400 to 500",N42&gt;500,"500+")</f>
        <v>200 to 250</v>
      </c>
      <c r="N42" s="9">
        <f>_xlfn.XLOOKUP($E42,'Raw Data'!$E:$E,'Raw Data'!N:N,"ERROR",0,1)</f>
        <v>236.57</v>
      </c>
      <c r="O42" s="14" t="str">
        <f t="array" ref="O42">_xlfn.IFS(P42=0,"No Discount",AND(P42&gt;0,P42&lt;=0.02),"0% to 2%",AND(P42&gt;0.02,P42&lt;=0.04),"2% to 4%",AND(P42&gt;0.04,P42&lt;=0.06),"4% to 6%",AND(P42&gt;0.06,P42&lt;=0.08),"6% to 8%",AND(P42&gt;0.08,P42&lt;=0.1),"8% to 10%",AND(P42&gt;0.1,P42&lt;=0.15),"10% to 15%",AND(P42&gt;0.15,P42&lt;=0.2),"15% to 20%",AND(P42&gt;0.2,P42&lt;=0.25),"20% to 25%",AND(P42&gt;0.25,P42&lt;=0.3),"25% to 30%",AND(P42&gt;0.3,P42&lt;=0.4),"30% to 40%",AND(P42&gt;0.4,P42&lt;=0.5),"40% to 50%",AND(P42&gt;0.5,P42&lt;=0.75),"50% to 75%",AND(P42&gt;0.75,P42&lt;=1),"75% to 100%")</f>
        <v>10% to 15%</v>
      </c>
      <c r="P42" s="10">
        <f>_xlfn.XLOOKUP($E42,'Raw Data'!$E:$E,'Raw Data'!P:P,"ERROR",0,1)</f>
        <v>0.141818489242085</v>
      </c>
      <c r="Q42" s="9">
        <f>_xlfn.XLOOKUP($E42,'Raw Data'!$E:$E,'Raw Data'!Q:Q,"ERROR",0,1)</f>
        <v>8</v>
      </c>
      <c r="R42" s="9" t="str">
        <f>_xlfn.XLOOKUP($E42,'Raw Data'!$E:$E,'Raw Data'!R:R,"ERROR",0,1)</f>
        <v>oz</v>
      </c>
      <c r="S42" s="5" t="str">
        <f t="array" ref="S42">_xlfn.IFS(AND(T42&gt;0,T42&lt;=0.05),"0 to 0.05",AND(T42&gt;0.05,T42&lt;=0.1),"0.05 to 0.1",AND(T42&gt;0.1,T42&lt;=0.2),"0.1 to 0.2",AND(T42&gt;0.2,T42&lt;=0.3),"0.2 to 0.3",AND(T42&gt;0.3,T42&lt;=0.4),"0.3 to 0.4",AND(T42&gt;0.4,T42&lt;=0.5),"0.4 to 0.5",AND(T42&gt;0.5,T42&lt;=0.75),"0.5 to 0.75",AND(T42&gt;0.75,T42&lt;=1),"0.75 to 1",AND(T42&gt;1,T42&lt;=2),"1 to 2",AND(T42&gt;2,T42&lt;=3),"2 to 3",AND(T42&gt;3,T42&lt;=4),"3 to 4",AND(T42&gt;4,T42&lt;=5),"4 to 5",AND(T42&gt;5,T42&lt;=10),"5 to 10",T42&gt;10,"10+")</f>
        <v>0.75 to 1</v>
      </c>
      <c r="T42" s="10">
        <f t="shared" si="1"/>
        <v>0.858217788298952</v>
      </c>
      <c r="U42" s="15" t="str">
        <f t="array" ref="U42">_xlfn.IFS(AND(V42&gt;0,V42&lt;=0.05),"0 to 0.05",AND(V42&gt;0.05,V42&lt;=0.1),"0.05 to 0.1",AND(V42&gt;0.1,V42&lt;=0.2),"0.1 to 0.2",AND(V42&gt;0.2,V42&lt;=0.3),"0.2 to 0.3",AND(V42&gt;0.3,V42&lt;=0.4),"0.3 to 0.4",AND(V42&gt;0.4,V42&lt;=0.5),"0.4 to 0.5",AND(V42&gt;0.5,V42&lt;=0.75),"0.5 to 0.75",AND(V42&gt;0.75,V42&lt;=1),"0.75 to 1",AND(V42&gt;1,V42&lt;=2),"1 to 2",AND(V42&gt;2,V42&lt;=3),"2 to 3",AND(V42&gt;3,V42&lt;=4),"3 to 4",AND(V42&gt;4,V42&lt;=5),"4 to 5",AND(V42&gt;5,V42&lt;=10),"5 to 10",V42&gt;10,"10+")</f>
        <v>0.2 to 0.3</v>
      </c>
      <c r="V42" s="10">
        <f t="shared" si="2"/>
        <v>0.27001141359486</v>
      </c>
      <c r="W42" s="15" t="str">
        <f t="array" ref="W42">_xlfn.IFS(AND(X42&gt;0,X42&lt;=0.05),"0 to 0.05",AND(X42&gt;0.05,X42&lt;=0.1),"0.05 to 0.1",AND(X42&gt;0.1,X42&lt;=0.2),"0.1 to 0.2",AND(X42&gt;0.2,X42&lt;=0.3),"0.2 to 0.3",AND(X42&gt;0.3,X42&lt;=0.4),"0.3 to 0.4",AND(X42&gt;0.4,X42&lt;=0.5),"0.4 to 0.5",AND(X42&gt;0.5,X42&lt;=0.75),"0.5 to 0.75",AND(X42&gt;0.75,X42&lt;=1),"0.75 to 1",AND(X42&gt;1,X42&lt;=2),"1 to 2",AND(X42&gt;2,X42&lt;=3),"2 to 3",AND(X42&gt;3,X42&lt;=4),"3 to 4",AND(X42&gt;4,X42&lt;=5),"4 to 5",AND(X42&gt;5,X42&lt;=10),"5 to 10",X42&gt;10,"10+")</f>
        <v>0.2 to 0.3</v>
      </c>
      <c r="X42" s="16">
        <f t="shared" si="3"/>
        <v>0.231718802840717</v>
      </c>
      <c r="Y42" s="5" t="str">
        <f t="array" ref="Y42">_xlfn.IFS(AND(Z42&gt;0,Z42&lt;=1),"0 to 1",AND(Z42&gt;1,Z42&lt;=2),"1 to 2",AND(Z42&gt;2,Z42&lt;=4),"2 to 4",AND(Z42&gt;4,Z42&lt;=6),"4 to 6",AND(Z42&gt;6,Z42&lt;=8),"6 to 8",AND(Z42&gt;8,Z42&lt;=10),"8 to 10",AND(Z42&gt;10,Z42&lt;=15),"10 to 15",AND(Z42&gt;15,Z42&lt;=20),"15 to 20",AND(Z42&gt;20,Z42&lt;=25),"20 to 25",AND(Z42&gt;25,Z42&lt;=30),"25 to 30",AND(Z42&gt;30,Z42&lt;=40),"30 to 40",AND(Z42&gt;40,Z42&lt;=50),"40 to 50",Z42&gt;50,"50+")</f>
        <v>6 to 8</v>
      </c>
      <c r="Z42" s="9">
        <f t="array" ref="Z42">_xlfn.IFS(AA42="oz",_xlfn.IFS(R42="oz",Q42,R42="fl oz",Q42*1.04,R42="ml",Q42*0.0338),AA42="fl oz",_xlfn.IFS(R42="oz",Q42/1.04,R42="fl oz",Q42,R42="ml",Q42*0.0338/1.04),AA42="ml",_xlfn.IFS(R42="oz",Q42/0.0338,R42="fl oz",Q42*1.04/0.0338,R42="ml",Q42))</f>
        <v>8</v>
      </c>
      <c r="AA42" s="9" t="str">
        <f>_xlfn.XLOOKUP($E42,'Raw Data'!$E:$E,'Raw Data'!AA:AA,"ERROR",0,1)</f>
        <v>oz</v>
      </c>
      <c r="AB42" s="5" t="s">
        <v>189</v>
      </c>
      <c r="AC42" s="5" t="s">
        <v>104</v>
      </c>
      <c r="AD42" s="5" t="s">
        <v>190</v>
      </c>
      <c r="AE42">
        <f t="shared" si="10"/>
        <v>0</v>
      </c>
      <c r="AF42">
        <f t="shared" si="10"/>
        <v>0</v>
      </c>
      <c r="AG42">
        <f t="shared" si="10"/>
        <v>0</v>
      </c>
      <c r="AH42">
        <f t="shared" si="10"/>
        <v>0</v>
      </c>
      <c r="AI42">
        <f t="shared" si="10"/>
        <v>0</v>
      </c>
      <c r="AJ42">
        <f t="shared" si="10"/>
        <v>1</v>
      </c>
      <c r="AK42">
        <f t="shared" si="10"/>
        <v>0</v>
      </c>
      <c r="AL42">
        <f t="shared" si="10"/>
        <v>0</v>
      </c>
      <c r="AM42">
        <f t="shared" si="10"/>
        <v>0</v>
      </c>
      <c r="AN42">
        <f t="shared" si="10"/>
        <v>0</v>
      </c>
      <c r="AO42">
        <f t="shared" si="10"/>
        <v>0</v>
      </c>
      <c r="AP42">
        <f t="shared" si="10"/>
        <v>0</v>
      </c>
      <c r="AQ42">
        <f t="shared" si="10"/>
        <v>0</v>
      </c>
      <c r="AR42">
        <f t="shared" si="10"/>
        <v>0</v>
      </c>
      <c r="AS42">
        <f t="shared" si="10"/>
        <v>0</v>
      </c>
      <c r="AT42">
        <f t="shared" si="10"/>
        <v>0</v>
      </c>
      <c r="AU42">
        <f t="shared" si="12"/>
        <v>0</v>
      </c>
      <c r="AV42">
        <f t="shared" si="12"/>
        <v>0</v>
      </c>
      <c r="AW42">
        <f t="shared" si="12"/>
        <v>0</v>
      </c>
      <c r="AX42">
        <f t="shared" si="12"/>
        <v>0</v>
      </c>
      <c r="AY42">
        <f t="shared" si="12"/>
        <v>0</v>
      </c>
      <c r="AZ42">
        <f t="shared" si="12"/>
        <v>0</v>
      </c>
      <c r="BA42">
        <f t="shared" si="12"/>
        <v>0</v>
      </c>
      <c r="BB42">
        <f t="shared" si="12"/>
        <v>0</v>
      </c>
      <c r="BC42">
        <f t="shared" si="12"/>
        <v>0</v>
      </c>
      <c r="BD42">
        <f t="shared" si="12"/>
        <v>0</v>
      </c>
      <c r="BE42">
        <f t="shared" si="12"/>
        <v>0</v>
      </c>
      <c r="BF42">
        <f t="shared" si="12"/>
        <v>0</v>
      </c>
      <c r="BG42">
        <f t="shared" si="12"/>
        <v>0</v>
      </c>
      <c r="BH42">
        <f t="shared" si="12"/>
        <v>0</v>
      </c>
      <c r="BI42">
        <f t="shared" si="12"/>
        <v>0</v>
      </c>
      <c r="BJ42">
        <f t="shared" si="12"/>
        <v>0</v>
      </c>
      <c r="BK42">
        <f t="shared" si="11"/>
        <v>0</v>
      </c>
      <c r="BL42">
        <f t="shared" si="11"/>
        <v>0</v>
      </c>
      <c r="BM42">
        <f t="shared" si="11"/>
        <v>0</v>
      </c>
    </row>
    <row r="43" spans="1:65">
      <c r="A43" s="5" t="str">
        <f>_xlfn.XLOOKUP($E43,'Raw Data'!$E:$E,'Raw Data'!A:A,"ERROR",0,1)</f>
        <v>AE</v>
      </c>
      <c r="B43" s="5" t="str">
        <f>_xlfn.XLOOKUP($E43,'Raw Data'!$E:$E,'Raw Data'!B:B,"ERROR",0,1)</f>
        <v>Hair Mousses</v>
      </c>
      <c r="C43" s="5" t="str">
        <f>_xlfn.XLOOKUP($E43,'Raw Data'!$E:$E,'Raw Data'!C:C,"ERROR",0,1)</f>
        <v>schwarzkopf</v>
      </c>
      <c r="D43" s="5" t="str">
        <f>_xlfn.XLOOKUP($E43,'Raw Data'!$E:$E,'Raw Data'!D:D,"ERROR",0,1)</f>
        <v>www.amazon.ae/dp/B01BYKU536</v>
      </c>
      <c r="E43" s="5" t="s">
        <v>191</v>
      </c>
      <c r="F43" s="9" t="str">
        <f>_xlfn.XLOOKUP($E43,'Raw Data'!$E:$E,'Raw Data'!F:F,"ERROR",0,1)</f>
        <v>Schwarzkopf Got2b Twisted Curling Mousse - 250ml Schwarzkopf Got2b Twisted Curling Mousse - 250ml</v>
      </c>
      <c r="G43" s="10">
        <f>_xlfn.XLOOKUP($E43,'Raw Data'!$E:$E,'Raw Data'!G:G,"ERROR",0,1)</f>
        <v>114</v>
      </c>
      <c r="H43" s="9">
        <f>_xlfn.XLOOKUP($E43,'Raw Data'!$E:$E,'Raw Data'!H:H,"ERROR",0,1)</f>
        <v>4709.64</v>
      </c>
      <c r="I43" s="9">
        <f>_xlfn.XLOOKUP($E43,'Raw Data'!$E:$E,'Raw Data'!I:I,"ERROR",0,1)</f>
        <v>0.00630536544072693</v>
      </c>
      <c r="J43" s="9" t="str">
        <f>_xlfn.XLOOKUP($E43,'Raw Data'!$E:$E,'Raw Data'!J:J,"ERROR",0,1)</f>
        <v>Yes</v>
      </c>
      <c r="K43" s="14" t="str">
        <f t="array" ref="K43">_xlfn.IFS(AND(L43&gt;0,L43&lt;=5),"0 to 5",AND(L43&gt;5,L43&lt;=10),"5 to 10",AND(L43&gt;10,L43&lt;=15),"10 to 15",AND(L43&gt;15,L43&lt;=20),"15 to 20",AND(L43&gt;20,L43&lt;=30),"20 to 30",AND(L43&gt;30,L43&lt;=40),"30 to 40",AND(L43&gt;40,L43&lt;=50),"40 to 50",AND(L43&gt;50,L43&lt;=75),"50 to 75",AND(L43&gt;75,L43&lt;=100),"75 to 100",AND(L43&gt;100,L43&lt;=150),"100 to 150",AND(L43&gt;150,L43&lt;=200),"150 to 200",AND(L43&gt;200,L43&lt;=250),"200 to 250",AND(L43&gt;250,L43&lt;=300),"250 to 300",AND(L43&gt;300,L43&lt;=400),"300 to 400",AND(L43&gt;400,L43&lt;=500),"400 to 500",L43&gt;500,"500+")</f>
        <v>40 to 50</v>
      </c>
      <c r="L43" s="9">
        <f>_xlfn.XLOOKUP($E43,'Raw Data'!$E:$E,'Raw Data'!L:L,"ERROR",0,1)</f>
        <v>44.73</v>
      </c>
      <c r="M43" s="14" t="str">
        <f t="array" ref="M43">_xlfn.IFS(AND(N43&gt;0,N43&lt;=5),"0 to 5",AND(N43&gt;5,N43&lt;=10),"5 to 10",AND(N43&gt;10,N43&lt;=15),"10 to 15",AND(N43&gt;15,N43&lt;=20),"15 to 20",AND(N43&gt;20,N43&lt;=30),"20 to 30",AND(N43&gt;30,N43&lt;=40),"30 to 40",AND(N43&gt;40,N43&lt;=50),"40 to 50",AND(N43&gt;50,N43&lt;=75),"50 to 75",AND(N43&gt;75,N43&lt;=100),"75 to 100",AND(N43&gt;100,N43&lt;=150),"100 to 150",AND(N43&gt;150,N43&lt;=200),"150 to 200",AND(N43&gt;200,N43&lt;=250),"200 to 250",AND(N43&gt;250,N43&lt;=300),"250 to 300",AND(N43&gt;300,N43&lt;=400),"300 to 400",AND(N43&gt;400,N43&lt;=500),"400 to 500",N43&gt;500,"500+")</f>
        <v>50 to 75</v>
      </c>
      <c r="N43" s="9">
        <f>_xlfn.XLOOKUP($E43,'Raw Data'!$E:$E,'Raw Data'!N:N,"ERROR",0,1)</f>
        <v>57.63</v>
      </c>
      <c r="O43" s="14" t="str">
        <f t="array" ref="O43">_xlfn.IFS(P43=0,"No Discount",AND(P43&gt;0,P43&lt;=0.02),"0% to 2%",AND(P43&gt;0.02,P43&lt;=0.04),"2% to 4%",AND(P43&gt;0.04,P43&lt;=0.06),"4% to 6%",AND(P43&gt;0.06,P43&lt;=0.08),"6% to 8%",AND(P43&gt;0.08,P43&lt;=0.1),"8% to 10%",AND(P43&gt;0.1,P43&lt;=0.15),"10% to 15%",AND(P43&gt;0.15,P43&lt;=0.2),"15% to 20%",AND(P43&gt;0.2,P43&lt;=0.25),"20% to 25%",AND(P43&gt;0.25,P43&lt;=0.3),"25% to 30%",AND(P43&gt;0.3,P43&lt;=0.4),"30% to 40%",AND(P43&gt;0.4,P43&lt;=0.5),"40% to 50%",AND(P43&gt;0.5,P43&lt;=0.75),"50% to 75%",AND(P43&gt;0.75,P43&lt;=1),"75% to 100%")</f>
        <v>20% to 25%</v>
      </c>
      <c r="P43" s="10">
        <f>_xlfn.XLOOKUP($E43,'Raw Data'!$E:$E,'Raw Data'!P:P,"ERROR",0,1)</f>
        <v>0.223841749089016</v>
      </c>
      <c r="Q43" s="9">
        <f>_xlfn.XLOOKUP($E43,'Raw Data'!$E:$E,'Raw Data'!Q:Q,"ERROR",0,1)</f>
        <v>250</v>
      </c>
      <c r="R43" s="9" t="str">
        <f>_xlfn.XLOOKUP($E43,'Raw Data'!$E:$E,'Raw Data'!R:R,"ERROR",0,1)</f>
        <v>ml</v>
      </c>
      <c r="S43" s="5" t="str">
        <f t="array" ref="S43">_xlfn.IFS(AND(T43&gt;0,T43&lt;=0.05),"0 to 0.05",AND(T43&gt;0.05,T43&lt;=0.1),"0.05 to 0.1",AND(T43&gt;0.1,T43&lt;=0.2),"0.1 to 0.2",AND(T43&gt;0.2,T43&lt;=0.3),"0.2 to 0.3",AND(T43&gt;0.3,T43&lt;=0.4),"0.3 to 0.4",AND(T43&gt;0.4,T43&lt;=0.5),"0.4 to 0.5",AND(T43&gt;0.5,T43&lt;=0.75),"0.5 to 0.75",AND(T43&gt;0.75,T43&lt;=1),"0.75 to 1",AND(T43&gt;1,T43&lt;=2),"1 to 2",AND(T43&gt;2,T43&lt;=3),"2 to 3",AND(T43&gt;3,T43&lt;=4),"3 to 4",AND(T43&gt;4,T43&lt;=5),"4 to 5",AND(T43&gt;5,T43&lt;=10),"5 to 10",T43&gt;10,"10+")</f>
        <v>0.1 to 0.2</v>
      </c>
      <c r="T43" s="10">
        <f t="shared" si="1"/>
        <v>0.179015594327371</v>
      </c>
      <c r="U43" s="15" t="str">
        <f t="array" ref="U43">_xlfn.IFS(AND(V43&gt;0,V43&lt;=0.05),"0 to 0.05",AND(V43&gt;0.05,V43&lt;=0.1),"0.05 to 0.1",AND(V43&gt;0.1,V43&lt;=0.2),"0.1 to 0.2",AND(V43&gt;0.2,V43&lt;=0.3),"0.2 to 0.3",AND(V43&gt;0.3,V43&lt;=0.4),"0.3 to 0.4",AND(V43&gt;0.4,V43&lt;=0.5),"0.4 to 0.5",AND(V43&gt;0.5,V43&lt;=0.75),"0.5 to 0.75",AND(V43&gt;0.75,V43&lt;=1),"0.75 to 1",AND(V43&gt;1,V43&lt;=2),"1 to 2",AND(V43&gt;2,V43&lt;=3),"2 to 3",AND(V43&gt;3,V43&lt;=4),"3 to 4",AND(V43&gt;4,V43&lt;=5),"4 to 5",AND(V43&gt;5,V43&lt;=10),"5 to 10",V43&gt;10,"10+")</f>
        <v>0.05 to 0.1</v>
      </c>
      <c r="V43" s="10">
        <f t="shared" si="2"/>
        <v>0.0622736541313061</v>
      </c>
      <c r="W43" s="15" t="str">
        <f t="array" ref="W43">_xlfn.IFS(AND(X43&gt;0,X43&lt;=0.05),"0 to 0.05",AND(X43&gt;0.05,X43&lt;=0.1),"0.05 to 0.1",AND(X43&gt;0.1,X43&lt;=0.2),"0.1 to 0.2",AND(X43&gt;0.2,X43&lt;=0.3),"0.2 to 0.3",AND(X43&gt;0.3,X43&lt;=0.4),"0.3 to 0.4",AND(X43&gt;0.4,X43&lt;=0.5),"0.4 to 0.5",AND(X43&gt;0.5,X43&lt;=0.75),"0.5 to 0.75",AND(X43&gt;0.75,X43&lt;=1),"0.75 to 1",AND(X43&gt;1,X43&lt;=2),"1 to 2",AND(X43&gt;2,X43&lt;=3),"2 to 3",AND(X43&gt;3,X43&lt;=4),"3 to 4",AND(X43&gt;4,X43&lt;=5),"4 to 5",AND(X43&gt;5,X43&lt;=10),"5 to 10",X43&gt;10,"10+")</f>
        <v>0 to 0.05</v>
      </c>
      <c r="X43" s="16">
        <f t="shared" si="3"/>
        <v>0.0483342104683901</v>
      </c>
      <c r="Y43" s="5" t="str">
        <f t="array" ref="Y43">_xlfn.IFS(AND(Z43&gt;0,Z43&lt;=1),"0 to 1",AND(Z43&gt;1,Z43&lt;=2),"1 to 2",AND(Z43&gt;2,Z43&lt;=4),"2 to 4",AND(Z43&gt;4,Z43&lt;=6),"4 to 6",AND(Z43&gt;6,Z43&lt;=8),"6 to 8",AND(Z43&gt;8,Z43&lt;=10),"8 to 10",AND(Z43&gt;10,Z43&lt;=15),"10 to 15",AND(Z43&gt;15,Z43&lt;=20),"15 to 20",AND(Z43&gt;20,Z43&lt;=25),"20 to 25",AND(Z43&gt;25,Z43&lt;=30),"25 to 30",AND(Z43&gt;30,Z43&lt;=40),"30 to 40",AND(Z43&gt;40,Z43&lt;=50),"40 to 50",Z43&gt;50,"50+")</f>
        <v>8 to 10</v>
      </c>
      <c r="Z43" s="9">
        <f t="array" ref="Z43">_xlfn.IFS(AA43="oz",_xlfn.IFS(R43="oz",Q43,R43="fl oz",Q43*1.04,R43="ml",Q43*0.0338),AA43="fl oz",_xlfn.IFS(R43="oz",Q43/1.04,R43="fl oz",Q43,R43="ml",Q43*0.0338/1.04),AA43="ml",_xlfn.IFS(R43="oz",Q43/0.0338,R43="fl oz",Q43*1.04/0.0338,R43="ml",Q43))</f>
        <v>8.45</v>
      </c>
      <c r="AA43" s="9" t="str">
        <f>_xlfn.XLOOKUP($E43,'Raw Data'!$E:$E,'Raw Data'!AA:AA,"ERROR",0,1)</f>
        <v>oz</v>
      </c>
      <c r="AB43" s="5" t="s">
        <v>192</v>
      </c>
      <c r="AC43" s="5" t="s">
        <v>193</v>
      </c>
      <c r="AD43" s="5" t="s">
        <v>43</v>
      </c>
      <c r="AE43">
        <f t="shared" si="10"/>
        <v>0</v>
      </c>
      <c r="AF43">
        <f t="shared" si="10"/>
        <v>0</v>
      </c>
      <c r="AG43">
        <f t="shared" si="10"/>
        <v>0</v>
      </c>
      <c r="AH43">
        <f t="shared" si="10"/>
        <v>0</v>
      </c>
      <c r="AI43">
        <f t="shared" si="10"/>
        <v>0</v>
      </c>
      <c r="AJ43">
        <f t="shared" si="10"/>
        <v>0</v>
      </c>
      <c r="AK43">
        <f t="shared" si="10"/>
        <v>0</v>
      </c>
      <c r="AL43">
        <f t="shared" si="10"/>
        <v>0</v>
      </c>
      <c r="AM43">
        <f t="shared" si="10"/>
        <v>1</v>
      </c>
      <c r="AN43">
        <f t="shared" si="10"/>
        <v>0</v>
      </c>
      <c r="AO43">
        <f t="shared" si="10"/>
        <v>0</v>
      </c>
      <c r="AP43">
        <f t="shared" si="10"/>
        <v>0</v>
      </c>
      <c r="AQ43">
        <f t="shared" si="10"/>
        <v>0</v>
      </c>
      <c r="AR43">
        <f t="shared" si="10"/>
        <v>0</v>
      </c>
      <c r="AS43">
        <f t="shared" si="10"/>
        <v>0</v>
      </c>
      <c r="AT43">
        <f t="shared" si="10"/>
        <v>1</v>
      </c>
      <c r="AU43">
        <f t="shared" si="12"/>
        <v>0</v>
      </c>
      <c r="AV43">
        <f t="shared" si="12"/>
        <v>0</v>
      </c>
      <c r="AW43">
        <f t="shared" si="12"/>
        <v>0</v>
      </c>
      <c r="AX43">
        <f t="shared" si="12"/>
        <v>0</v>
      </c>
      <c r="AY43">
        <f t="shared" si="12"/>
        <v>1</v>
      </c>
      <c r="AZ43">
        <f t="shared" si="12"/>
        <v>0</v>
      </c>
      <c r="BA43">
        <f t="shared" si="12"/>
        <v>0</v>
      </c>
      <c r="BB43">
        <f t="shared" si="12"/>
        <v>0</v>
      </c>
      <c r="BC43">
        <f t="shared" si="12"/>
        <v>0</v>
      </c>
      <c r="BD43">
        <f t="shared" si="12"/>
        <v>0</v>
      </c>
      <c r="BE43">
        <f t="shared" si="12"/>
        <v>0</v>
      </c>
      <c r="BF43">
        <f t="shared" si="12"/>
        <v>0</v>
      </c>
      <c r="BG43">
        <f t="shared" si="12"/>
        <v>0</v>
      </c>
      <c r="BH43">
        <f t="shared" si="12"/>
        <v>0</v>
      </c>
      <c r="BI43">
        <f t="shared" si="12"/>
        <v>0</v>
      </c>
      <c r="BJ43">
        <f t="shared" si="12"/>
        <v>0</v>
      </c>
      <c r="BK43">
        <f t="shared" si="11"/>
        <v>0</v>
      </c>
      <c r="BL43">
        <f t="shared" si="11"/>
        <v>0</v>
      </c>
      <c r="BM43">
        <f t="shared" si="11"/>
        <v>0</v>
      </c>
    </row>
    <row r="44" spans="1:65">
      <c r="A44" s="5" t="str">
        <f>_xlfn.XLOOKUP($E44,'Raw Data'!$E:$E,'Raw Data'!A:A,"ERROR",0,1)</f>
        <v>AE</v>
      </c>
      <c r="B44" s="5" t="str">
        <f>_xlfn.XLOOKUP($E44,'Raw Data'!$E:$E,'Raw Data'!B:B,"ERROR",0,1)</f>
        <v>Hair Mousses</v>
      </c>
      <c r="C44" s="5" t="str">
        <f>_xlfn.XLOOKUP($E44,'Raw Data'!$E:$E,'Raw Data'!C:C,"ERROR",0,1)</f>
        <v>Keune</v>
      </c>
      <c r="D44" s="5" t="str">
        <f>_xlfn.XLOOKUP($E44,'Raw Data'!$E:$E,'Raw Data'!D:D,"ERROR",0,1)</f>
        <v>www.amazon.ae/dp/B07RJ22872</v>
      </c>
      <c r="E44" s="5" t="s">
        <v>194</v>
      </c>
      <c r="F44" s="9" t="str">
        <f>_xlfn.XLOOKUP($E44,'Raw Data'!$E:$E,'Raw Data'!F:F,"ERROR",0,1)</f>
        <v>Keune - Style Soft Mousse - Volumizing Mousse - 200ml</v>
      </c>
      <c r="G44" s="10">
        <f>_xlfn.XLOOKUP($E44,'Raw Data'!$E:$E,'Raw Data'!G:G,"ERROR",0,1)</f>
        <v>43</v>
      </c>
      <c r="H44" s="9">
        <f>_xlfn.XLOOKUP($E44,'Raw Data'!$E:$E,'Raw Data'!H:H,"ERROR",0,1)</f>
        <v>4705.3</v>
      </c>
      <c r="I44" s="9">
        <f>_xlfn.XLOOKUP($E44,'Raw Data'!$E:$E,'Raw Data'!I:I,"ERROR",0,1)</f>
        <v>0.00629955495712038</v>
      </c>
      <c r="J44" s="9" t="str">
        <f>_xlfn.XLOOKUP($E44,'Raw Data'!$E:$E,'Raw Data'!J:J,"ERROR",0,1)</f>
        <v>Yes</v>
      </c>
      <c r="K44" s="14" t="str">
        <f t="array" ref="K44">_xlfn.IFS(AND(L44&gt;0,L44&lt;=5),"0 to 5",AND(L44&gt;5,L44&lt;=10),"5 to 10",AND(L44&gt;10,L44&lt;=15),"10 to 15",AND(L44&gt;15,L44&lt;=20),"15 to 20",AND(L44&gt;20,L44&lt;=30),"20 to 30",AND(L44&gt;30,L44&lt;=40),"30 to 40",AND(L44&gt;40,L44&lt;=50),"40 to 50",AND(L44&gt;50,L44&lt;=75),"50 to 75",AND(L44&gt;75,L44&lt;=100),"75 to 100",AND(L44&gt;100,L44&lt;=150),"100 to 150",AND(L44&gt;150,L44&lt;=200),"150 to 200",AND(L44&gt;200,L44&lt;=250),"200 to 250",AND(L44&gt;250,L44&lt;=300),"250 to 300",AND(L44&gt;300,L44&lt;=400),"300 to 400",AND(L44&gt;400,L44&lt;=500),"400 to 500",L44&gt;500,"500+")</f>
        <v>75 to 100</v>
      </c>
      <c r="L44" s="9">
        <f>_xlfn.XLOOKUP($E44,'Raw Data'!$E:$E,'Raw Data'!L:L,"ERROR",0,1)</f>
        <v>99.63</v>
      </c>
      <c r="M44" s="14" t="str">
        <f t="array" ref="M44">_xlfn.IFS(AND(N44&gt;0,N44&lt;=5),"0 to 5",AND(N44&gt;5,N44&lt;=10),"5 to 10",AND(N44&gt;10,N44&lt;=15),"10 to 15",AND(N44&gt;15,N44&lt;=20),"15 to 20",AND(N44&gt;20,N44&lt;=30),"20 to 30",AND(N44&gt;30,N44&lt;=40),"30 to 40",AND(N44&gt;40,N44&lt;=50),"40 to 50",AND(N44&gt;50,N44&lt;=75),"50 to 75",AND(N44&gt;75,N44&lt;=100),"75 to 100",AND(N44&gt;100,N44&lt;=150),"100 to 150",AND(N44&gt;150,N44&lt;=200),"150 to 200",AND(N44&gt;200,N44&lt;=250),"200 to 250",AND(N44&gt;250,N44&lt;=300),"250 to 300",AND(N44&gt;300,N44&lt;=400),"300 to 400",AND(N44&gt;400,N44&lt;=500),"400 to 500",N44&gt;500,"500+")</f>
        <v>100 to 150</v>
      </c>
      <c r="N44" s="9">
        <f>_xlfn.XLOOKUP($E44,'Raw Data'!$E:$E,'Raw Data'!N:N,"ERROR",0,1)</f>
        <v>144.93</v>
      </c>
      <c r="O44" s="14" t="str">
        <f t="array" ref="O44">_xlfn.IFS(P44=0,"No Discount",AND(P44&gt;0,P44&lt;=0.02),"0% to 2%",AND(P44&gt;0.02,P44&lt;=0.04),"2% to 4%",AND(P44&gt;0.04,P44&lt;=0.06),"4% to 6%",AND(P44&gt;0.06,P44&lt;=0.08),"6% to 8%",AND(P44&gt;0.08,P44&lt;=0.1),"8% to 10%",AND(P44&gt;0.1,P44&lt;=0.15),"10% to 15%",AND(P44&gt;0.15,P44&lt;=0.2),"15% to 20%",AND(P44&gt;0.2,P44&lt;=0.25),"20% to 25%",AND(P44&gt;0.25,P44&lt;=0.3),"25% to 30%",AND(P44&gt;0.3,P44&lt;=0.4),"30% to 40%",AND(P44&gt;0.4,P44&lt;=0.5),"40% to 50%",AND(P44&gt;0.5,P44&lt;=0.75),"50% to 75%",AND(P44&gt;0.75,P44&lt;=1),"75% to 100%")</f>
        <v>30% to 40%</v>
      </c>
      <c r="P44" s="10">
        <f>_xlfn.XLOOKUP($E44,'Raw Data'!$E:$E,'Raw Data'!P:P,"ERROR",0,1)</f>
        <v>0.312564686400331</v>
      </c>
      <c r="Q44" s="9">
        <f>_xlfn.XLOOKUP($E44,'Raw Data'!$E:$E,'Raw Data'!Q:Q,"ERROR",0,1)</f>
        <v>200</v>
      </c>
      <c r="R44" s="9" t="str">
        <f>_xlfn.XLOOKUP($E44,'Raw Data'!$E:$E,'Raw Data'!R:R,"ERROR",0,1)</f>
        <v>ml</v>
      </c>
      <c r="S44" s="5" t="str">
        <f t="array" ref="S44">_xlfn.IFS(AND(T44&gt;0,T44&lt;=0.05),"0 to 0.05",AND(T44&gt;0.05,T44&lt;=0.1),"0.05 to 0.1",AND(T44&gt;0.1,T44&lt;=0.2),"0.1 to 0.2",AND(T44&gt;0.2,T44&lt;=0.3),"0.2 to 0.3",AND(T44&gt;0.3,T44&lt;=0.4),"0.3 to 0.4",AND(T44&gt;0.4,T44&lt;=0.5),"0.4 to 0.5",AND(T44&gt;0.5,T44&lt;=0.75),"0.5 to 0.75",AND(T44&gt;0.75,T44&lt;=1),"0.75 to 1",AND(T44&gt;1,T44&lt;=2),"1 to 2",AND(T44&gt;2,T44&lt;=3),"2 to 3",AND(T44&gt;3,T44&lt;=4),"3 to 4",AND(T44&gt;4,T44&lt;=5),"4 to 5",AND(T44&gt;5,T44&lt;=10),"5 to 10",T44&gt;10,"10+")</f>
        <v>0.4 to 0.5</v>
      </c>
      <c r="T44" s="10">
        <f t="shared" si="1"/>
        <v>0.498416154226357</v>
      </c>
      <c r="U44" s="15" t="str">
        <f t="array" ref="U44">_xlfn.IFS(AND(V44&gt;0,V44&lt;=0.05),"0 to 0.05",AND(V44&gt;0.05,V44&lt;=0.1),"0.05 to 0.1",AND(V44&gt;0.1,V44&lt;=0.2),"0.1 to 0.2",AND(V44&gt;0.2,V44&lt;=0.3),"0.2 to 0.3",AND(V44&gt;0.3,V44&lt;=0.4),"0.3 to 0.4",AND(V44&gt;0.4,V44&lt;=0.5),"0.4 to 0.5",AND(V44&gt;0.5,V44&lt;=0.75),"0.5 to 0.75",AND(V44&gt;0.75,V44&lt;=1),"0.75 to 1",AND(V44&gt;1,V44&lt;=2),"1 to 2",AND(V44&gt;2,V44&lt;=3),"2 to 3",AND(V44&gt;3,V44&lt;=4),"3 to 4",AND(V44&gt;4,V44&lt;=5),"4 to 5",AND(V44&gt;5,V44&lt;=10),"5 to 10",V44&gt;10,"10+")</f>
        <v>0.1 to 0.2</v>
      </c>
      <c r="V44" s="10">
        <f t="shared" si="2"/>
        <v>0.195760035859149</v>
      </c>
      <c r="W44" s="15" t="str">
        <f t="array" ref="W44">_xlfn.IFS(AND(X44&gt;0,X44&lt;=0.05),"0 to 0.05",AND(X44&gt;0.05,X44&lt;=0.1),"0.05 to 0.1",AND(X44&gt;0.1,X44&lt;=0.2),"0.1 to 0.2",AND(X44&gt;0.2,X44&lt;=0.3),"0.2 to 0.3",AND(X44&gt;0.3,X44&lt;=0.4),"0.3 to 0.4",AND(X44&gt;0.4,X44&lt;=0.5),"0.4 to 0.5",AND(X44&gt;0.5,X44&lt;=0.75),"0.5 to 0.75",AND(X44&gt;0.75,X44&lt;=1),"0.75 to 1",AND(X44&gt;1,X44&lt;=2),"1 to 2",AND(X44&gt;2,X44&lt;=3),"2 to 3",AND(X44&gt;3,X44&lt;=4),"3 to 4",AND(X44&gt;4,X44&lt;=5),"4 to 5",AND(X44&gt;5,X44&lt;=10),"5 to 10",X44&gt;10,"10+")</f>
        <v>0.1 to 0.2</v>
      </c>
      <c r="X44" s="16">
        <f t="shared" si="3"/>
        <v>0.134572361641116</v>
      </c>
      <c r="Y44" s="5" t="str">
        <f t="array" ref="Y44">_xlfn.IFS(AND(Z44&gt;0,Z44&lt;=1),"0 to 1",AND(Z44&gt;1,Z44&lt;=2),"1 to 2",AND(Z44&gt;2,Z44&lt;=4),"2 to 4",AND(Z44&gt;4,Z44&lt;=6),"4 to 6",AND(Z44&gt;6,Z44&lt;=8),"6 to 8",AND(Z44&gt;8,Z44&lt;=10),"8 to 10",AND(Z44&gt;10,Z44&lt;=15),"10 to 15",AND(Z44&gt;15,Z44&lt;=20),"15 to 20",AND(Z44&gt;20,Z44&lt;=25),"20 to 25",AND(Z44&gt;25,Z44&lt;=30),"25 to 30",AND(Z44&gt;30,Z44&lt;=40),"30 to 40",AND(Z44&gt;40,Z44&lt;=50),"40 to 50",Z44&gt;50,"50+")</f>
        <v>6 to 8</v>
      </c>
      <c r="Z44" s="9">
        <f t="array" ref="Z44">_xlfn.IFS(AA44="oz",_xlfn.IFS(R44="oz",Q44,R44="fl oz",Q44*1.04,R44="ml",Q44*0.0338),AA44="fl oz",_xlfn.IFS(R44="oz",Q44/1.04,R44="fl oz",Q44,R44="ml",Q44*0.0338/1.04),AA44="ml",_xlfn.IFS(R44="oz",Q44/0.0338,R44="fl oz",Q44*1.04/0.0338,R44="ml",Q44))</f>
        <v>6.76</v>
      </c>
      <c r="AA44" s="9" t="str">
        <f>_xlfn.XLOOKUP($E44,'Raw Data'!$E:$E,'Raw Data'!AA:AA,"ERROR",0,1)</f>
        <v>oz</v>
      </c>
      <c r="AB44" s="5" t="s">
        <v>195</v>
      </c>
      <c r="AC44" s="5" t="s">
        <v>193</v>
      </c>
      <c r="AD44" s="5" t="s">
        <v>43</v>
      </c>
      <c r="AE44">
        <f t="shared" si="10"/>
        <v>0</v>
      </c>
      <c r="AF44">
        <f t="shared" si="10"/>
        <v>0</v>
      </c>
      <c r="AG44">
        <f t="shared" si="10"/>
        <v>0</v>
      </c>
      <c r="AH44">
        <f t="shared" si="10"/>
        <v>0</v>
      </c>
      <c r="AI44">
        <f t="shared" si="10"/>
        <v>0</v>
      </c>
      <c r="AJ44">
        <f t="shared" si="10"/>
        <v>0</v>
      </c>
      <c r="AK44">
        <f t="shared" si="10"/>
        <v>0</v>
      </c>
      <c r="AL44">
        <f t="shared" si="10"/>
        <v>0</v>
      </c>
      <c r="AM44">
        <f t="shared" si="10"/>
        <v>1</v>
      </c>
      <c r="AN44">
        <f t="shared" si="10"/>
        <v>0</v>
      </c>
      <c r="AO44">
        <f t="shared" si="10"/>
        <v>0</v>
      </c>
      <c r="AP44">
        <f t="shared" si="10"/>
        <v>0</v>
      </c>
      <c r="AQ44">
        <f t="shared" si="10"/>
        <v>0</v>
      </c>
      <c r="AR44">
        <f t="shared" si="10"/>
        <v>0</v>
      </c>
      <c r="AS44">
        <f t="shared" si="10"/>
        <v>0</v>
      </c>
      <c r="AT44">
        <f t="shared" si="10"/>
        <v>1</v>
      </c>
      <c r="AU44">
        <f t="shared" si="12"/>
        <v>0</v>
      </c>
      <c r="AV44">
        <f t="shared" si="12"/>
        <v>0</v>
      </c>
      <c r="AW44">
        <f t="shared" si="12"/>
        <v>0</v>
      </c>
      <c r="AX44">
        <f t="shared" si="12"/>
        <v>0</v>
      </c>
      <c r="AY44">
        <f t="shared" si="12"/>
        <v>1</v>
      </c>
      <c r="AZ44">
        <f t="shared" si="12"/>
        <v>0</v>
      </c>
      <c r="BA44">
        <f t="shared" si="12"/>
        <v>0</v>
      </c>
      <c r="BB44">
        <f t="shared" si="12"/>
        <v>0</v>
      </c>
      <c r="BC44">
        <f t="shared" si="12"/>
        <v>0</v>
      </c>
      <c r="BD44">
        <f t="shared" si="12"/>
        <v>0</v>
      </c>
      <c r="BE44">
        <f t="shared" si="12"/>
        <v>0</v>
      </c>
      <c r="BF44">
        <f t="shared" si="12"/>
        <v>0</v>
      </c>
      <c r="BG44">
        <f t="shared" si="12"/>
        <v>0</v>
      </c>
      <c r="BH44">
        <f t="shared" si="12"/>
        <v>0</v>
      </c>
      <c r="BI44">
        <f t="shared" si="12"/>
        <v>0</v>
      </c>
      <c r="BJ44">
        <f t="shared" si="12"/>
        <v>0</v>
      </c>
      <c r="BK44">
        <f t="shared" si="11"/>
        <v>0</v>
      </c>
      <c r="BL44">
        <f t="shared" si="11"/>
        <v>0</v>
      </c>
      <c r="BM44">
        <f t="shared" si="11"/>
        <v>0</v>
      </c>
    </row>
    <row r="45" spans="1:65">
      <c r="A45" s="5" t="str">
        <f>_xlfn.XLOOKUP($E45,'Raw Data'!$E:$E,'Raw Data'!A:A,"ERROR",0,1)</f>
        <v>AE</v>
      </c>
      <c r="B45" s="5" t="str">
        <f>_xlfn.XLOOKUP($E45,'Raw Data'!$E:$E,'Raw Data'!B:B,"ERROR",0,1)</f>
        <v>Hair Mousses</v>
      </c>
      <c r="C45" s="5" t="str">
        <f>_xlfn.XLOOKUP($E45,'Raw Data'!$E:$E,'Raw Data'!C:C,"ERROR",0,1)</f>
        <v>cantu</v>
      </c>
      <c r="D45" s="5" t="str">
        <f>_xlfn.XLOOKUP($E45,'Raw Data'!$E:$E,'Raw Data'!D:D,"ERROR",0,1)</f>
        <v>www.amazon.ae/dp/B0178H2LK4</v>
      </c>
      <c r="E45" s="5" t="s">
        <v>196</v>
      </c>
      <c r="F45" s="9" t="str">
        <f>_xlfn.XLOOKUP($E45,'Raw Data'!$E:$E,'Raw Data'!F:F,"ERROR",0,1)</f>
        <v>Cantu Wave Whip Curling Mousse with Shea Butter for Natural Hair, 8.4 oz (Packaging May Vary) Cantu Wave Whip Curling Mousse with Shea Butter for Natural Hair, 8.4 oz (Packaging May Vary)</v>
      </c>
      <c r="G45" s="10">
        <f>_xlfn.XLOOKUP($E45,'Raw Data'!$E:$E,'Raw Data'!G:G,"ERROR",0,1)</f>
        <v>165</v>
      </c>
      <c r="H45" s="9">
        <f>_xlfn.XLOOKUP($E45,'Raw Data'!$E:$E,'Raw Data'!H:H,"ERROR",0,1)</f>
        <v>4681.01</v>
      </c>
      <c r="I45" s="9">
        <f>_xlfn.XLOOKUP($E45,'Raw Data'!$E:$E,'Raw Data'!I:I,"ERROR",0,1)</f>
        <v>0.0062670349924192</v>
      </c>
      <c r="J45" s="9" t="str">
        <f>_xlfn.XLOOKUP($E45,'Raw Data'!$E:$E,'Raw Data'!J:J,"ERROR",0,1)</f>
        <v>Yes</v>
      </c>
      <c r="K45" s="14" t="str">
        <f t="array" ref="K45">_xlfn.IFS(AND(L45&gt;0,L45&lt;=5),"0 to 5",AND(L45&gt;5,L45&lt;=10),"5 to 10",AND(L45&gt;10,L45&lt;=15),"10 to 15",AND(L45&gt;15,L45&lt;=20),"15 to 20",AND(L45&gt;20,L45&lt;=30),"20 to 30",AND(L45&gt;30,L45&lt;=40),"30 to 40",AND(L45&gt;40,L45&lt;=50),"40 to 50",AND(L45&gt;50,L45&lt;=75),"50 to 75",AND(L45&gt;75,L45&lt;=100),"75 to 100",AND(L45&gt;100,L45&lt;=150),"100 to 150",AND(L45&gt;150,L45&lt;=200),"150 to 200",AND(L45&gt;200,L45&lt;=250),"200 to 250",AND(L45&gt;250,L45&lt;=300),"250 to 300",AND(L45&gt;300,L45&lt;=400),"300 to 400",AND(L45&gt;400,L45&lt;=500),"400 to 500",L45&gt;500,"500+")</f>
        <v>20 to 30</v>
      </c>
      <c r="L45" s="9">
        <f>_xlfn.XLOOKUP($E45,'Raw Data'!$E:$E,'Raw Data'!L:L,"ERROR",0,1)</f>
        <v>29.11</v>
      </c>
      <c r="M45" s="14" t="str">
        <f t="array" ref="M45">_xlfn.IFS(AND(N45&gt;0,N45&lt;=5),"0 to 5",AND(N45&gt;5,N45&lt;=10),"5 to 10",AND(N45&gt;10,N45&lt;=15),"10 to 15",AND(N45&gt;15,N45&lt;=20),"15 to 20",AND(N45&gt;20,N45&lt;=30),"20 to 30",AND(N45&gt;30,N45&lt;=40),"30 to 40",AND(N45&gt;40,N45&lt;=50),"40 to 50",AND(N45&gt;50,N45&lt;=75),"50 to 75",AND(N45&gt;75,N45&lt;=100),"75 to 100",AND(N45&gt;100,N45&lt;=150),"100 to 150",AND(N45&gt;150,N45&lt;=200),"150 to 200",AND(N45&gt;200,N45&lt;=250),"200 to 250",AND(N45&gt;250,N45&lt;=300),"250 to 300",AND(N45&gt;300,N45&lt;=400),"300 to 400",AND(N45&gt;400,N45&lt;=500),"400 to 500",N45&gt;500,"500+")</f>
        <v>30 to 40</v>
      </c>
      <c r="N45" s="9">
        <f>_xlfn.XLOOKUP($E45,'Raw Data'!$E:$E,'Raw Data'!N:N,"ERROR",0,1)</f>
        <v>38.61</v>
      </c>
      <c r="O45" s="14" t="str">
        <f t="array" ref="O45">_xlfn.IFS(P45=0,"No Discount",AND(P45&gt;0,P45&lt;=0.02),"0% to 2%",AND(P45&gt;0.02,P45&lt;=0.04),"2% to 4%",AND(P45&gt;0.04,P45&lt;=0.06),"4% to 6%",AND(P45&gt;0.06,P45&lt;=0.08),"6% to 8%",AND(P45&gt;0.08,P45&lt;=0.1),"8% to 10%",AND(P45&gt;0.1,P45&lt;=0.15),"10% to 15%",AND(P45&gt;0.15,P45&lt;=0.2),"15% to 20%",AND(P45&gt;0.2,P45&lt;=0.25),"20% to 25%",AND(P45&gt;0.25,P45&lt;=0.3),"25% to 30%",AND(P45&gt;0.3,P45&lt;=0.4),"30% to 40%",AND(P45&gt;0.4,P45&lt;=0.5),"40% to 50%",AND(P45&gt;0.5,P45&lt;=0.75),"50% to 75%",AND(P45&gt;0.75,P45&lt;=1),"75% to 100%")</f>
        <v>20% to 25%</v>
      </c>
      <c r="P45" s="10">
        <f>_xlfn.XLOOKUP($E45,'Raw Data'!$E:$E,'Raw Data'!P:P,"ERROR",0,1)</f>
        <v>0.246050246050246</v>
      </c>
      <c r="Q45" s="9">
        <f>_xlfn.XLOOKUP($E45,'Raw Data'!$E:$E,'Raw Data'!Q:Q,"ERROR",0,1)</f>
        <v>8.4</v>
      </c>
      <c r="R45" s="9" t="str">
        <f>_xlfn.XLOOKUP($E45,'Raw Data'!$E:$E,'Raw Data'!R:R,"ERROR",0,1)</f>
        <v>oz</v>
      </c>
      <c r="S45" s="5" t="str">
        <f t="array" ref="S45">_xlfn.IFS(AND(T45&gt;0,T45&lt;=0.05),"0 to 0.05",AND(T45&gt;0.05,T45&lt;=0.1),"0.05 to 0.1",AND(T45&gt;0.1,T45&lt;=0.2),"0.1 to 0.2",AND(T45&gt;0.2,T45&lt;=0.3),"0.2 to 0.3",AND(T45&gt;0.3,T45&lt;=0.4),"0.3 to 0.4",AND(T45&gt;0.4,T45&lt;=0.5),"0.4 to 0.5",AND(T45&gt;0.5,T45&lt;=0.75),"0.5 to 0.75",AND(T45&gt;0.75,T45&lt;=1),"0.75 to 1",AND(T45&gt;1,T45&lt;=2),"1 to 2",AND(T45&gt;2,T45&lt;=3),"2 to 3",AND(T45&gt;3,T45&lt;=4),"3 to 4",AND(T45&gt;4,T45&lt;=5),"4 to 5",AND(T45&gt;5,T45&lt;=10),"5 to 10",T45&gt;10,"10+")</f>
        <v>0.1 to 0.2</v>
      </c>
      <c r="T45" s="10">
        <f t="shared" si="1"/>
        <v>0.117195677730003</v>
      </c>
      <c r="U45" s="15" t="str">
        <f t="array" ref="U45">_xlfn.IFS(AND(V45&gt;0,V45&lt;=0.05),"0 to 0.05",AND(V45&gt;0.05,V45&lt;=0.1),"0.05 to 0.1",AND(V45&gt;0.1,V45&lt;=0.2),"0.1 to 0.2",AND(V45&gt;0.2,V45&lt;=0.3),"0.2 to 0.3",AND(V45&gt;0.3,V45&lt;=0.4),"0.3 to 0.4",AND(V45&gt;0.4,V45&lt;=0.5),"0.4 to 0.5",AND(V45&gt;0.5,V45&lt;=0.75),"0.5 to 0.75",AND(V45&gt;0.75,V45&lt;=1),"0.75 to 1",AND(V45&gt;1,V45&lt;=2),"1 to 2",AND(V45&gt;2,V45&lt;=3),"2 to 3",AND(V45&gt;3,V45&lt;=4),"3 to 4",AND(V45&gt;4,V45&lt;=5),"4 to 5",AND(V45&gt;5,V45&lt;=10),"5 to 10",V45&gt;10,"10+")</f>
        <v>0 to 0.05</v>
      </c>
      <c r="V45" s="10">
        <f t="shared" si="2"/>
        <v>0.041969418812503</v>
      </c>
      <c r="W45" s="15" t="str">
        <f t="array" ref="W45">_xlfn.IFS(AND(X45&gt;0,X45&lt;=0.05),"0 to 0.05",AND(X45&gt;0.05,X45&lt;=0.1),"0.05 to 0.1",AND(X45&gt;0.1,X45&lt;=0.2),"0.1 to 0.2",AND(X45&gt;0.2,X45&lt;=0.3),"0.2 to 0.3",AND(X45&gt;0.3,X45&lt;=0.4),"0.3 to 0.4",AND(X45&gt;0.4,X45&lt;=0.5),"0.4 to 0.5",AND(X45&gt;0.5,X45&lt;=0.75),"0.5 to 0.75",AND(X45&gt;0.75,X45&lt;=1),"0.75 to 1",AND(X45&gt;1,X45&lt;=2),"1 to 2",AND(X45&gt;2,X45&lt;=3),"2 to 3",AND(X45&gt;3,X45&lt;=4),"3 to 4",AND(X45&gt;4,X45&lt;=5),"4 to 5",AND(X45&gt;5,X45&lt;=10),"5 to 10",X45&gt;10,"10+")</f>
        <v>0 to 0.05</v>
      </c>
      <c r="X45" s="16">
        <f t="shared" si="3"/>
        <v>0.0316428329871008</v>
      </c>
      <c r="Y45" s="5" t="str">
        <f t="array" ref="Y45">_xlfn.IFS(AND(Z45&gt;0,Z45&lt;=1),"0 to 1",AND(Z45&gt;1,Z45&lt;=2),"1 to 2",AND(Z45&gt;2,Z45&lt;=4),"2 to 4",AND(Z45&gt;4,Z45&lt;=6),"4 to 6",AND(Z45&gt;6,Z45&lt;=8),"6 to 8",AND(Z45&gt;8,Z45&lt;=10),"8 to 10",AND(Z45&gt;10,Z45&lt;=15),"10 to 15",AND(Z45&gt;15,Z45&lt;=20),"15 to 20",AND(Z45&gt;20,Z45&lt;=25),"20 to 25",AND(Z45&gt;25,Z45&lt;=30),"25 to 30",AND(Z45&gt;30,Z45&lt;=40),"30 to 40",AND(Z45&gt;40,Z45&lt;=50),"40 to 50",Z45&gt;50,"50+")</f>
        <v>8 to 10</v>
      </c>
      <c r="Z45" s="9">
        <f t="array" ref="Z45">_xlfn.IFS(AA45="oz",_xlfn.IFS(R45="oz",Q45,R45="fl oz",Q45*1.04,R45="ml",Q45*0.0338),AA45="fl oz",_xlfn.IFS(R45="oz",Q45/1.04,R45="fl oz",Q45,R45="ml",Q45*0.0338/1.04),AA45="ml",_xlfn.IFS(R45="oz",Q45/0.0338,R45="fl oz",Q45*1.04/0.0338,R45="ml",Q45))</f>
        <v>8.4</v>
      </c>
      <c r="AA45" s="9" t="str">
        <f>_xlfn.XLOOKUP($E45,'Raw Data'!$E:$E,'Raw Data'!AA:AA,"ERROR",0,1)</f>
        <v>oz</v>
      </c>
      <c r="AB45" s="5" t="s">
        <v>197</v>
      </c>
      <c r="AC45" s="5" t="s">
        <v>46</v>
      </c>
      <c r="AD45" s="5" t="s">
        <v>198</v>
      </c>
      <c r="AE45">
        <f t="shared" si="10"/>
        <v>0</v>
      </c>
      <c r="AF45">
        <f t="shared" si="10"/>
        <v>0</v>
      </c>
      <c r="AG45">
        <f t="shared" si="10"/>
        <v>0</v>
      </c>
      <c r="AH45">
        <f t="shared" si="10"/>
        <v>0</v>
      </c>
      <c r="AI45">
        <f t="shared" si="10"/>
        <v>0</v>
      </c>
      <c r="AJ45">
        <f t="shared" si="10"/>
        <v>0</v>
      </c>
      <c r="AK45">
        <f t="shared" si="10"/>
        <v>0</v>
      </c>
      <c r="AL45">
        <f t="shared" si="10"/>
        <v>0</v>
      </c>
      <c r="AM45">
        <f t="shared" si="10"/>
        <v>0</v>
      </c>
      <c r="AN45">
        <f t="shared" si="10"/>
        <v>0</v>
      </c>
      <c r="AO45">
        <f t="shared" si="10"/>
        <v>0</v>
      </c>
      <c r="AP45">
        <f t="shared" si="10"/>
        <v>0</v>
      </c>
      <c r="AQ45">
        <f t="shared" si="10"/>
        <v>0</v>
      </c>
      <c r="AR45">
        <f t="shared" si="10"/>
        <v>0</v>
      </c>
      <c r="AS45">
        <f t="shared" si="10"/>
        <v>0</v>
      </c>
      <c r="AT45">
        <f t="shared" si="10"/>
        <v>0</v>
      </c>
      <c r="AU45">
        <f t="shared" si="12"/>
        <v>0</v>
      </c>
      <c r="AV45">
        <f t="shared" si="12"/>
        <v>0</v>
      </c>
      <c r="AW45">
        <f t="shared" si="12"/>
        <v>0</v>
      </c>
      <c r="AX45">
        <f t="shared" si="12"/>
        <v>0</v>
      </c>
      <c r="AY45">
        <f t="shared" si="12"/>
        <v>0</v>
      </c>
      <c r="AZ45">
        <f t="shared" si="12"/>
        <v>0</v>
      </c>
      <c r="BA45">
        <f t="shared" si="12"/>
        <v>0</v>
      </c>
      <c r="BB45">
        <f t="shared" si="12"/>
        <v>1</v>
      </c>
      <c r="BC45">
        <f t="shared" si="12"/>
        <v>0</v>
      </c>
      <c r="BD45">
        <f t="shared" si="12"/>
        <v>0</v>
      </c>
      <c r="BE45">
        <f t="shared" si="12"/>
        <v>0</v>
      </c>
      <c r="BF45">
        <f t="shared" si="12"/>
        <v>0</v>
      </c>
      <c r="BG45">
        <f t="shared" si="12"/>
        <v>0</v>
      </c>
      <c r="BH45">
        <f t="shared" si="12"/>
        <v>0</v>
      </c>
      <c r="BI45">
        <f t="shared" si="12"/>
        <v>0</v>
      </c>
      <c r="BJ45">
        <f t="shared" si="12"/>
        <v>0</v>
      </c>
      <c r="BK45">
        <f t="shared" si="11"/>
        <v>0</v>
      </c>
      <c r="BL45">
        <f t="shared" si="11"/>
        <v>0</v>
      </c>
      <c r="BM45">
        <f t="shared" si="11"/>
        <v>0</v>
      </c>
    </row>
    <row r="46" spans="1:65">
      <c r="A46" s="5" t="str">
        <f>_xlfn.XLOOKUP($E46,'Raw Data'!$E:$E,'Raw Data'!A:A,"ERROR",0,1)</f>
        <v>AE</v>
      </c>
      <c r="B46" s="5" t="str">
        <f>_xlfn.XLOOKUP($E46,'Raw Data'!$E:$E,'Raw Data'!B:B,"ERROR",0,1)</f>
        <v>Hair Mousses</v>
      </c>
      <c r="C46" s="5" t="str">
        <f>_xlfn.XLOOKUP($E46,'Raw Data'!$E:$E,'Raw Data'!C:C,"ERROR",0,1)</f>
        <v>amika</v>
      </c>
      <c r="D46" s="5" t="str">
        <f>_xlfn.XLOOKUP($E46,'Raw Data'!$E:$E,'Raw Data'!D:D,"ERROR",0,1)</f>
        <v>www.amazon.ae/dp/B07H3GBS31</v>
      </c>
      <c r="E46" s="5" t="s">
        <v>199</v>
      </c>
      <c r="F46" s="9" t="str">
        <f>_xlfn.XLOOKUP($E46,'Raw Data'!$E:$E,'Raw Data'!F:F,"ERROR",0,1)</f>
        <v>amika plus size perfect body mousse amika plus size perfect body mousse</v>
      </c>
      <c r="G46" s="10">
        <f>_xlfn.XLOOKUP($E46,'Raw Data'!$E:$E,'Raw Data'!G:G,"ERROR",0,1)</f>
        <v>29</v>
      </c>
      <c r="H46" s="9">
        <f>_xlfn.XLOOKUP($E46,'Raw Data'!$E:$E,'Raw Data'!H:H,"ERROR",0,1)</f>
        <v>4565.66</v>
      </c>
      <c r="I46" s="9">
        <f>_xlfn.XLOOKUP($E46,'Raw Data'!$E:$E,'Raw Data'!I:I,"ERROR",0,1)</f>
        <v>0.00611260197766906</v>
      </c>
      <c r="J46" s="9" t="str">
        <f>_xlfn.XLOOKUP($E46,'Raw Data'!$E:$E,'Raw Data'!J:J,"ERROR",0,1)</f>
        <v>Yes</v>
      </c>
      <c r="K46" s="14" t="str">
        <f t="array" ref="K46">_xlfn.IFS(AND(L46&gt;0,L46&lt;=5),"0 to 5",AND(L46&gt;5,L46&lt;=10),"5 to 10",AND(L46&gt;10,L46&lt;=15),"10 to 15",AND(L46&gt;15,L46&lt;=20),"15 to 20",AND(L46&gt;20,L46&lt;=30),"20 to 30",AND(L46&gt;30,L46&lt;=40),"30 to 40",AND(L46&gt;40,L46&lt;=50),"40 to 50",AND(L46&gt;50,L46&lt;=75),"50 to 75",AND(L46&gt;75,L46&lt;=100),"75 to 100",AND(L46&gt;100,L46&lt;=150),"100 to 150",AND(L46&gt;150,L46&lt;=200),"150 to 200",AND(L46&gt;200,L46&lt;=250),"200 to 250",AND(L46&gt;250,L46&lt;=300),"250 to 300",AND(L46&gt;300,L46&lt;=400),"300 to 400",AND(L46&gt;400,L46&lt;=500),"400 to 500",L46&gt;500,"500+")</f>
        <v>150 to 200</v>
      </c>
      <c r="L46" s="9">
        <f>_xlfn.XLOOKUP($E46,'Raw Data'!$E:$E,'Raw Data'!L:L,"ERROR",0,1)</f>
        <v>154.86</v>
      </c>
      <c r="M46" s="14" t="str">
        <f t="array" ref="M46">_xlfn.IFS(AND(N46&gt;0,N46&lt;=5),"0 to 5",AND(N46&gt;5,N46&lt;=10),"5 to 10",AND(N46&gt;10,N46&lt;=15),"10 to 15",AND(N46&gt;15,N46&lt;=20),"15 to 20",AND(N46&gt;20,N46&lt;=30),"20 to 30",AND(N46&gt;30,N46&lt;=40),"30 to 40",AND(N46&gt;40,N46&lt;=50),"40 to 50",AND(N46&gt;50,N46&lt;=75),"50 to 75",AND(N46&gt;75,N46&lt;=100),"75 to 100",AND(N46&gt;100,N46&lt;=150),"100 to 150",AND(N46&gt;150,N46&lt;=200),"150 to 200",AND(N46&gt;200,N46&lt;=250),"200 to 250",AND(N46&gt;250,N46&lt;=300),"250 to 300",AND(N46&gt;300,N46&lt;=400),"300 to 400",AND(N46&gt;400,N46&lt;=500),"400 to 500",N46&gt;500,"500+")</f>
        <v>150 to 200</v>
      </c>
      <c r="N46" s="9">
        <f>_xlfn.XLOOKUP($E46,'Raw Data'!$E:$E,'Raw Data'!N:N,"ERROR",0,1)</f>
        <v>158.21</v>
      </c>
      <c r="O46" s="14" t="str">
        <f t="array" ref="O46">_xlfn.IFS(P46=0,"No Discount",AND(P46&gt;0,P46&lt;=0.02),"0% to 2%",AND(P46&gt;0.02,P46&lt;=0.04),"2% to 4%",AND(P46&gt;0.04,P46&lt;=0.06),"4% to 6%",AND(P46&gt;0.06,P46&lt;=0.08),"6% to 8%",AND(P46&gt;0.08,P46&lt;=0.1),"8% to 10%",AND(P46&gt;0.1,P46&lt;=0.15),"10% to 15%",AND(P46&gt;0.15,P46&lt;=0.2),"15% to 20%",AND(P46&gt;0.2,P46&lt;=0.25),"20% to 25%",AND(P46&gt;0.25,P46&lt;=0.3),"25% to 30%",AND(P46&gt;0.3,P46&lt;=0.4),"30% to 40%",AND(P46&gt;0.4,P46&lt;=0.5),"40% to 50%",AND(P46&gt;0.5,P46&lt;=0.75),"50% to 75%",AND(P46&gt;0.75,P46&lt;=1),"75% to 100%")</f>
        <v>2% to 4%</v>
      </c>
      <c r="P46" s="10">
        <f>_xlfn.XLOOKUP($E46,'Raw Data'!$E:$E,'Raw Data'!P:P,"ERROR",0,1)</f>
        <v>0.0211743884710195</v>
      </c>
      <c r="Q46" s="9">
        <v>8.5</v>
      </c>
      <c r="R46" s="9" t="s">
        <v>95</v>
      </c>
      <c r="S46" s="5" t="str">
        <f t="array" ref="S46">_xlfn.IFS(AND(T46&gt;0,T46&lt;=0.05),"0 to 0.05",AND(T46&gt;0.05,T46&lt;=0.1),"0.05 to 0.1",AND(T46&gt;0.1,T46&lt;=0.2),"0.1 to 0.2",AND(T46&gt;0.2,T46&lt;=0.3),"0.2 to 0.3",AND(T46&gt;0.3,T46&lt;=0.4),"0.3 to 0.4",AND(T46&gt;0.4,T46&lt;=0.5),"0.4 to 0.5",AND(T46&gt;0.5,T46&lt;=0.75),"0.5 to 0.75",AND(T46&gt;0.75,T46&lt;=1),"0.75 to 1",AND(T46&gt;1,T46&lt;=2),"1 to 2",AND(T46&gt;2,T46&lt;=3),"2 to 3",AND(T46&gt;3,T46&lt;=4),"3 to 4",AND(T46&gt;4,T46&lt;=5),"4 to 5",AND(T46&gt;5,T46&lt;=10),"5 to 10",T46&gt;10,"10+")</f>
        <v>0.5 to 0.75</v>
      </c>
      <c r="T46" s="10">
        <f t="shared" si="1"/>
        <v>0.592428121322669</v>
      </c>
      <c r="U46" s="15" t="str">
        <f t="array" ref="U46">_xlfn.IFS(AND(V46&gt;0,V46&lt;=0.05),"0 to 0.05",AND(V46&gt;0.05,V46&lt;=0.1),"0.05 to 0.1",AND(V46&gt;0.1,V46&lt;=0.2),"0.1 to 0.2",AND(V46&gt;0.2,V46&lt;=0.3),"0.2 to 0.3",AND(V46&gt;0.3,V46&lt;=0.4),"0.3 to 0.4",AND(V46&gt;0.4,V46&lt;=0.5),"0.4 to 0.5",AND(V46&gt;0.5,V46&lt;=0.75),"0.5 to 0.75",AND(V46&gt;0.75,V46&lt;=1),"0.75 to 1",AND(V46&gt;1,V46&lt;=2),"1 to 2",AND(V46&gt;2,V46&lt;=3),"2 to 3",AND(V46&gt;3,V46&lt;=4),"3 to 4",AND(V46&gt;4,V46&lt;=5),"4 to 5",AND(V46&gt;5,V46&lt;=10),"5 to 10",V46&gt;10,"10+")</f>
        <v>0.1 to 0.2</v>
      </c>
      <c r="V46" s="10">
        <f t="shared" si="2"/>
        <v>0.163415822872944</v>
      </c>
      <c r="W46" s="15" t="str">
        <f t="array" ref="W46">_xlfn.IFS(AND(X46&gt;0,X46&lt;=0.05),"0 to 0.05",AND(X46&gt;0.05,X46&lt;=0.1),"0.05 to 0.1",AND(X46&gt;0.1,X46&lt;=0.2),"0.1 to 0.2",AND(X46&gt;0.2,X46&lt;=0.3),"0.2 to 0.3",AND(X46&gt;0.3,X46&lt;=0.4),"0.3 to 0.4",AND(X46&gt;0.4,X46&lt;=0.5),"0.4 to 0.5",AND(X46&gt;0.5,X46&lt;=0.75),"0.5 to 0.75",AND(X46&gt;0.75,X46&lt;=1),"0.75 to 1",AND(X46&gt;1,X46&lt;=2),"1 to 2",AND(X46&gt;2,X46&lt;=3),"2 to 3",AND(X46&gt;3,X46&lt;=4),"3 to 4",AND(X46&gt;4,X46&lt;=5),"4 to 5",AND(X46&gt;5,X46&lt;=10),"5 to 10",X46&gt;10,"10+")</f>
        <v>0.1 to 0.2</v>
      </c>
      <c r="X46" s="16">
        <f t="shared" si="3"/>
        <v>0.159955592757121</v>
      </c>
      <c r="Y46" s="5" t="str">
        <f t="array" ref="Y46">_xlfn.IFS(AND(Z46&gt;0,Z46&lt;=1),"0 to 1",AND(Z46&gt;1,Z46&lt;=2),"1 to 2",AND(Z46&gt;2,Z46&lt;=4),"2 to 4",AND(Z46&gt;4,Z46&lt;=6),"4 to 6",AND(Z46&gt;6,Z46&lt;=8),"6 to 8",AND(Z46&gt;8,Z46&lt;=10),"8 to 10",AND(Z46&gt;10,Z46&lt;=15),"10 to 15",AND(Z46&gt;15,Z46&lt;=20),"15 to 20",AND(Z46&gt;20,Z46&lt;=25),"20 to 25",AND(Z46&gt;25,Z46&lt;=30),"25 to 30",AND(Z46&gt;30,Z46&lt;=40),"30 to 40",AND(Z46&gt;40,Z46&lt;=50),"40 to 50",Z46&gt;50,"50+")</f>
        <v>8 to 10</v>
      </c>
      <c r="Z46" s="9">
        <f t="array" ref="Z46">_xlfn.IFS(AA46="oz",_xlfn.IFS(R46="oz",Q46,R46="fl oz",Q46*1.04,R46="ml",Q46*0.0338),AA46="fl oz",_xlfn.IFS(R46="oz",Q46/1.04,R46="fl oz",Q46,R46="ml",Q46*0.0338/1.04),AA46="ml",_xlfn.IFS(R46="oz",Q46/0.0338,R46="fl oz",Q46*1.04/0.0338,R46="ml",Q46))</f>
        <v>8.84</v>
      </c>
      <c r="AA46" s="9" t="s">
        <v>96</v>
      </c>
      <c r="AB46" s="5" t="s">
        <v>200</v>
      </c>
      <c r="AC46" s="5" t="s">
        <v>201</v>
      </c>
      <c r="AD46" s="5" t="s">
        <v>202</v>
      </c>
      <c r="AE46">
        <f t="shared" si="10"/>
        <v>0</v>
      </c>
      <c r="AF46">
        <f t="shared" si="10"/>
        <v>1</v>
      </c>
      <c r="AG46">
        <f t="shared" si="10"/>
        <v>1</v>
      </c>
      <c r="AH46">
        <f t="shared" si="10"/>
        <v>1</v>
      </c>
      <c r="AI46">
        <f t="shared" si="10"/>
        <v>0</v>
      </c>
      <c r="AJ46">
        <f t="shared" si="10"/>
        <v>0</v>
      </c>
      <c r="AK46">
        <f t="shared" si="10"/>
        <v>0</v>
      </c>
      <c r="AL46">
        <f t="shared" si="10"/>
        <v>1</v>
      </c>
      <c r="AM46">
        <f t="shared" si="10"/>
        <v>1</v>
      </c>
      <c r="AN46">
        <f t="shared" si="10"/>
        <v>1</v>
      </c>
      <c r="AO46">
        <f t="shared" si="10"/>
        <v>1</v>
      </c>
      <c r="AP46">
        <f t="shared" si="10"/>
        <v>0</v>
      </c>
      <c r="AQ46">
        <f t="shared" si="10"/>
        <v>0</v>
      </c>
      <c r="AR46">
        <f t="shared" si="10"/>
        <v>0</v>
      </c>
      <c r="AS46">
        <f t="shared" si="10"/>
        <v>1</v>
      </c>
      <c r="AT46">
        <f t="shared" si="10"/>
        <v>1</v>
      </c>
      <c r="AU46">
        <f t="shared" si="12"/>
        <v>1</v>
      </c>
      <c r="AV46">
        <f t="shared" si="12"/>
        <v>0</v>
      </c>
      <c r="AW46">
        <f t="shared" si="12"/>
        <v>0</v>
      </c>
      <c r="AX46">
        <f t="shared" si="12"/>
        <v>0</v>
      </c>
      <c r="AY46">
        <f t="shared" si="12"/>
        <v>0</v>
      </c>
      <c r="AZ46">
        <f t="shared" si="12"/>
        <v>0</v>
      </c>
      <c r="BA46">
        <f t="shared" si="12"/>
        <v>0</v>
      </c>
      <c r="BB46">
        <f t="shared" si="12"/>
        <v>0</v>
      </c>
      <c r="BC46">
        <f t="shared" si="12"/>
        <v>0</v>
      </c>
      <c r="BD46">
        <f t="shared" si="12"/>
        <v>1</v>
      </c>
      <c r="BE46">
        <f t="shared" si="12"/>
        <v>0</v>
      </c>
      <c r="BF46">
        <f t="shared" si="12"/>
        <v>0</v>
      </c>
      <c r="BG46">
        <f t="shared" si="12"/>
        <v>0</v>
      </c>
      <c r="BH46">
        <f t="shared" si="12"/>
        <v>0</v>
      </c>
      <c r="BI46">
        <f t="shared" si="12"/>
        <v>1</v>
      </c>
      <c r="BJ46">
        <f t="shared" si="12"/>
        <v>0</v>
      </c>
      <c r="BK46">
        <f t="shared" si="11"/>
        <v>1</v>
      </c>
      <c r="BL46">
        <f t="shared" si="11"/>
        <v>1</v>
      </c>
      <c r="BM46">
        <f t="shared" si="11"/>
        <v>1</v>
      </c>
    </row>
    <row r="47" spans="1:65">
      <c r="A47" s="5" t="str">
        <f>_xlfn.XLOOKUP($E47,'Raw Data'!$E:$E,'Raw Data'!A:A,"ERROR",0,1)</f>
        <v>AE</v>
      </c>
      <c r="B47" s="5" t="str">
        <f>_xlfn.XLOOKUP($E47,'Raw Data'!$E:$E,'Raw Data'!B:B,"ERROR",0,1)</f>
        <v>Hair Mousses</v>
      </c>
      <c r="C47" s="5" t="str">
        <f>_xlfn.XLOOKUP($E47,'Raw Data'!$E:$E,'Raw Data'!C:C,"ERROR",0,1)</f>
        <v>shea moisture</v>
      </c>
      <c r="D47" s="5" t="str">
        <f>_xlfn.XLOOKUP($E47,'Raw Data'!$E:$E,'Raw Data'!D:D,"ERROR",0,1)</f>
        <v>www.amazon.ae/dp/B01CTBEIRS</v>
      </c>
      <c r="E47" s="5" t="s">
        <v>203</v>
      </c>
      <c r="F47" s="9" t="str">
        <f>_xlfn.XLOOKUP($E47,'Raw Data'!$E:$E,'Raw Data'!F:F,"ERROR",0,1)</f>
        <v>SheaMoisture  Curly   Hair  Products, Coconut &amp; Hibiscus Curl  Mousse , Frizz Free  Hair  with Silk Protein &amp; Neem Oil, Pack of 2-7.5 Oz Each</v>
      </c>
      <c r="G47" s="10">
        <f>_xlfn.XLOOKUP($E47,'Raw Data'!$E:$E,'Raw Data'!G:G,"ERROR",0,1)</f>
        <v>43</v>
      </c>
      <c r="H47" s="9">
        <f>_xlfn.XLOOKUP($E47,'Raw Data'!$E:$E,'Raw Data'!H:H,"ERROR",0,1)</f>
        <v>4526.67</v>
      </c>
      <c r="I47" s="9">
        <f>_xlfn.XLOOKUP($E47,'Raw Data'!$E:$E,'Raw Data'!I:I,"ERROR",0,1)</f>
        <v>0.00606040134268763</v>
      </c>
      <c r="J47" s="9" t="str">
        <f>_xlfn.XLOOKUP($E47,'Raw Data'!$E:$E,'Raw Data'!J:J,"ERROR",0,1)</f>
        <v>Yes</v>
      </c>
      <c r="K47" s="14" t="str">
        <f t="array" ref="K47">_xlfn.IFS(AND(L47&gt;0,L47&lt;=5),"0 to 5",AND(L47&gt;5,L47&lt;=10),"5 to 10",AND(L47&gt;10,L47&lt;=15),"10 to 15",AND(L47&gt;15,L47&lt;=20),"15 to 20",AND(L47&gt;20,L47&lt;=30),"20 to 30",AND(L47&gt;30,L47&lt;=40),"30 to 40",AND(L47&gt;40,L47&lt;=50),"40 to 50",AND(L47&gt;50,L47&lt;=75),"50 to 75",AND(L47&gt;75,L47&lt;=100),"75 to 100",AND(L47&gt;100,L47&lt;=150),"100 to 150",AND(L47&gt;150,L47&lt;=200),"150 to 200",AND(L47&gt;200,L47&lt;=250),"200 to 250",AND(L47&gt;250,L47&lt;=300),"250 to 300",AND(L47&gt;300,L47&lt;=400),"300 to 400",AND(L47&gt;400,L47&lt;=500),"400 to 500",L47&gt;500,"500+")</f>
        <v>100 to 150</v>
      </c>
      <c r="L47" s="9">
        <f>_xlfn.XLOOKUP($E47,'Raw Data'!$E:$E,'Raw Data'!L:L,"ERROR",0,1)</f>
        <v>102.08</v>
      </c>
      <c r="M47" s="14" t="str">
        <f t="array" ref="M47">_xlfn.IFS(AND(N47&gt;0,N47&lt;=5),"0 to 5",AND(N47&gt;5,N47&lt;=10),"5 to 10",AND(N47&gt;10,N47&lt;=15),"10 to 15",AND(N47&gt;15,N47&lt;=20),"15 to 20",AND(N47&gt;20,N47&lt;=30),"20 to 30",AND(N47&gt;30,N47&lt;=40),"30 to 40",AND(N47&gt;40,N47&lt;=50),"40 to 50",AND(N47&gt;50,N47&lt;=75),"50 to 75",AND(N47&gt;75,N47&lt;=100),"75 to 100",AND(N47&gt;100,N47&lt;=150),"100 to 150",AND(N47&gt;150,N47&lt;=200),"150 to 200",AND(N47&gt;200,N47&lt;=250),"200 to 250",AND(N47&gt;250,N47&lt;=300),"250 to 300",AND(N47&gt;300,N47&lt;=400),"300 to 400",AND(N47&gt;400,N47&lt;=500),"400 to 500",N47&gt;500,"500+")</f>
        <v>100 to 150</v>
      </c>
      <c r="N47" s="9">
        <f>_xlfn.XLOOKUP($E47,'Raw Data'!$E:$E,'Raw Data'!N:N,"ERROR",0,1)</f>
        <v>102.27</v>
      </c>
      <c r="O47" s="14" t="str">
        <f t="array" ref="O47">_xlfn.IFS(P47=0,"No Discount",AND(P47&gt;0,P47&lt;=0.02),"0% to 2%",AND(P47&gt;0.02,P47&lt;=0.04),"2% to 4%",AND(P47&gt;0.04,P47&lt;=0.06),"4% to 6%",AND(P47&gt;0.06,P47&lt;=0.08),"6% to 8%",AND(P47&gt;0.08,P47&lt;=0.1),"8% to 10%",AND(P47&gt;0.1,P47&lt;=0.15),"10% to 15%",AND(P47&gt;0.15,P47&lt;=0.2),"15% to 20%",AND(P47&gt;0.2,P47&lt;=0.25),"20% to 25%",AND(P47&gt;0.25,P47&lt;=0.3),"25% to 30%",AND(P47&gt;0.3,P47&lt;=0.4),"30% to 40%",AND(P47&gt;0.4,P47&lt;=0.5),"40% to 50%",AND(P47&gt;0.5,P47&lt;=0.75),"50% to 75%",AND(P47&gt;0.75,P47&lt;=1),"75% to 100%")</f>
        <v>0% to 2%</v>
      </c>
      <c r="P47" s="10">
        <f>_xlfn.XLOOKUP($E47,'Raw Data'!$E:$E,'Raw Data'!P:P,"ERROR",0,1)</f>
        <v>0.00185782731983962</v>
      </c>
      <c r="Q47" s="9">
        <f>_xlfn.XLOOKUP($E47,'Raw Data'!$E:$E,'Raw Data'!Q:Q,"ERROR",0,1)</f>
        <v>15</v>
      </c>
      <c r="R47" s="9" t="str">
        <f>_xlfn.XLOOKUP($E47,'Raw Data'!$E:$E,'Raw Data'!R:R,"ERROR",0,1)</f>
        <v>oz</v>
      </c>
      <c r="S47" s="5" t="str">
        <f t="array" ref="S47">_xlfn.IFS(AND(T47&gt;0,T47&lt;=0.05),"0 to 0.05",AND(T47&gt;0.05,T47&lt;=0.1),"0.05 to 0.1",AND(T47&gt;0.1,T47&lt;=0.2),"0.1 to 0.2",AND(T47&gt;0.2,T47&lt;=0.3),"0.2 to 0.3",AND(T47&gt;0.3,T47&lt;=0.4),"0.3 to 0.4",AND(T47&gt;0.4,T47&lt;=0.5),"0.4 to 0.5",AND(T47&gt;0.5,T47&lt;=0.75),"0.5 to 0.75",AND(T47&gt;0.75,T47&lt;=1),"0.75 to 1",AND(T47&gt;1,T47&lt;=2),"1 to 2",AND(T47&gt;2,T47&lt;=3),"2 to 3",AND(T47&gt;3,T47&lt;=4),"3 to 4",AND(T47&gt;4,T47&lt;=5),"4 to 5",AND(T47&gt;5,T47&lt;=10),"5 to 10",T47&gt;10,"10+")</f>
        <v>0.2 to 0.3</v>
      </c>
      <c r="T47" s="10">
        <f t="shared" si="1"/>
        <v>0.23014316311577</v>
      </c>
      <c r="U47" s="15" t="str">
        <f t="array" ref="U47">_xlfn.IFS(AND(V47&gt;0,V47&lt;=0.05),"0 to 0.05",AND(V47&gt;0.05,V47&lt;=0.1),"0.05 to 0.1",AND(V47&gt;0.1,V47&lt;=0.2),"0.1 to 0.2",AND(V47&gt;0.2,V47&lt;=0.3),"0.2 to 0.3",AND(V47&gt;0.3,V47&lt;=0.4),"0.3 to 0.4",AND(V47&gt;0.4,V47&lt;=0.5),"0.4 to 0.5",AND(V47&gt;0.5,V47&lt;=0.75),"0.5 to 0.75",AND(V47&gt;0.75,V47&lt;=1),"0.75 to 1",AND(V47&gt;1,V47&lt;=2),"1 to 2",AND(V47&gt;2,V47&lt;=3),"2 to 3",AND(V47&gt;3,V47&lt;=4),"3 to 4",AND(V47&gt;4,V47&lt;=5),"4 to 5",AND(V47&gt;5,V47&lt;=10),"5 to 10",V47&gt;10,"10+")</f>
        <v>0.05 to 0.1</v>
      </c>
      <c r="V47" s="10">
        <f t="shared" si="2"/>
        <v>0.0622543118025025</v>
      </c>
      <c r="W47" s="15" t="str">
        <f t="array" ref="W47">_xlfn.IFS(AND(X47&gt;0,X47&lt;=0.05),"0 to 0.05",AND(X47&gt;0.05,X47&lt;=0.1),"0.05 to 0.1",AND(X47&gt;0.1,X47&lt;=0.2),"0.1 to 0.2",AND(X47&gt;0.2,X47&lt;=0.3),"0.2 to 0.3",AND(X47&gt;0.3,X47&lt;=0.4),"0.3 to 0.4",AND(X47&gt;0.4,X47&lt;=0.5),"0.4 to 0.5",AND(X47&gt;0.5,X47&lt;=0.75),"0.5 to 0.75",AND(X47&gt;0.75,X47&lt;=1),"0.75 to 1",AND(X47&gt;1,X47&lt;=2),"1 to 2",AND(X47&gt;2,X47&lt;=3),"2 to 3",AND(X47&gt;3,X47&lt;=4),"3 to 4",AND(X47&gt;4,X47&lt;=5),"4 to 5",AND(X47&gt;5,X47&lt;=10),"5 to 10",X47&gt;10,"10+")</f>
        <v>0.05 to 0.1</v>
      </c>
      <c r="X47" s="16">
        <f t="shared" si="3"/>
        <v>0.062138654041258</v>
      </c>
      <c r="Y47" s="5" t="str">
        <f t="array" ref="Y47">_xlfn.IFS(AND(Z47&gt;0,Z47&lt;=1),"0 to 1",AND(Z47&gt;1,Z47&lt;=2),"1 to 2",AND(Z47&gt;2,Z47&lt;=4),"2 to 4",AND(Z47&gt;4,Z47&lt;=6),"4 to 6",AND(Z47&gt;6,Z47&lt;=8),"6 to 8",AND(Z47&gt;8,Z47&lt;=10),"8 to 10",AND(Z47&gt;10,Z47&lt;=15),"10 to 15",AND(Z47&gt;15,Z47&lt;=20),"15 to 20",AND(Z47&gt;20,Z47&lt;=25),"20 to 25",AND(Z47&gt;25,Z47&lt;=30),"25 to 30",AND(Z47&gt;30,Z47&lt;=40),"30 to 40",AND(Z47&gt;40,Z47&lt;=50),"40 to 50",Z47&gt;50,"50+")</f>
        <v>10 to 15</v>
      </c>
      <c r="Z47" s="9">
        <f t="array" ref="Z47">_xlfn.IFS(AA47="oz",_xlfn.IFS(R47="oz",Q47,R47="fl oz",Q47*1.04,R47="ml",Q47*0.0338),AA47="fl oz",_xlfn.IFS(R47="oz",Q47/1.04,R47="fl oz",Q47,R47="ml",Q47*0.0338/1.04),AA47="ml",_xlfn.IFS(R47="oz",Q47/0.0338,R47="fl oz",Q47*1.04/0.0338,R47="ml",Q47))</f>
        <v>15</v>
      </c>
      <c r="AA47" s="9" t="str">
        <f>_xlfn.XLOOKUP($E47,'Raw Data'!$E:$E,'Raw Data'!AA:AA,"ERROR",0,1)</f>
        <v>oz</v>
      </c>
      <c r="AB47" s="5" t="s">
        <v>205</v>
      </c>
      <c r="AC47" s="5" t="s">
        <v>206</v>
      </c>
      <c r="AD47" s="5" t="s">
        <v>207</v>
      </c>
      <c r="AE47">
        <f t="shared" si="10"/>
        <v>0</v>
      </c>
      <c r="AF47">
        <f t="shared" si="10"/>
        <v>0</v>
      </c>
      <c r="AG47">
        <f t="shared" si="10"/>
        <v>0</v>
      </c>
      <c r="AH47">
        <f t="shared" si="10"/>
        <v>0</v>
      </c>
      <c r="AI47">
        <f t="shared" si="10"/>
        <v>0</v>
      </c>
      <c r="AJ47">
        <f t="shared" si="10"/>
        <v>0</v>
      </c>
      <c r="AK47">
        <f t="shared" si="10"/>
        <v>0</v>
      </c>
      <c r="AL47">
        <f t="shared" si="10"/>
        <v>0</v>
      </c>
      <c r="AM47">
        <f t="shared" si="10"/>
        <v>0</v>
      </c>
      <c r="AN47">
        <f t="shared" si="10"/>
        <v>0</v>
      </c>
      <c r="AO47">
        <f t="shared" si="10"/>
        <v>1</v>
      </c>
      <c r="AP47">
        <f t="shared" si="10"/>
        <v>0</v>
      </c>
      <c r="AQ47">
        <f t="shared" si="10"/>
        <v>0</v>
      </c>
      <c r="AR47">
        <f t="shared" si="10"/>
        <v>0</v>
      </c>
      <c r="AS47">
        <f t="shared" si="10"/>
        <v>0</v>
      </c>
      <c r="AT47">
        <f t="shared" si="10"/>
        <v>1</v>
      </c>
      <c r="AU47">
        <f t="shared" si="12"/>
        <v>1</v>
      </c>
      <c r="AV47">
        <f t="shared" si="12"/>
        <v>0</v>
      </c>
      <c r="AW47">
        <f t="shared" si="12"/>
        <v>1</v>
      </c>
      <c r="AX47">
        <f t="shared" si="12"/>
        <v>0</v>
      </c>
      <c r="AY47">
        <f t="shared" si="12"/>
        <v>0</v>
      </c>
      <c r="AZ47">
        <f t="shared" si="12"/>
        <v>0</v>
      </c>
      <c r="BA47">
        <f t="shared" si="12"/>
        <v>0</v>
      </c>
      <c r="BB47">
        <f t="shared" si="12"/>
        <v>1</v>
      </c>
      <c r="BC47">
        <f t="shared" si="12"/>
        <v>0</v>
      </c>
      <c r="BD47">
        <f t="shared" si="12"/>
        <v>1</v>
      </c>
      <c r="BE47">
        <f t="shared" si="12"/>
        <v>0</v>
      </c>
      <c r="BF47">
        <f t="shared" si="12"/>
        <v>0</v>
      </c>
      <c r="BG47">
        <f t="shared" si="12"/>
        <v>0</v>
      </c>
      <c r="BH47">
        <f t="shared" si="12"/>
        <v>0</v>
      </c>
      <c r="BI47">
        <f t="shared" si="12"/>
        <v>0</v>
      </c>
      <c r="BJ47">
        <f t="shared" si="12"/>
        <v>0</v>
      </c>
      <c r="BK47">
        <f t="shared" si="11"/>
        <v>0</v>
      </c>
      <c r="BL47">
        <f t="shared" si="11"/>
        <v>0</v>
      </c>
      <c r="BM47">
        <f t="shared" si="11"/>
        <v>0</v>
      </c>
    </row>
    <row r="48" spans="1:65">
      <c r="A48" s="5" t="str">
        <f>_xlfn.XLOOKUP($E48,'Raw Data'!$E:$E,'Raw Data'!A:A,"ERROR",0,1)</f>
        <v>AE</v>
      </c>
      <c r="B48" s="5" t="str">
        <f>_xlfn.XLOOKUP($E48,'Raw Data'!$E:$E,'Raw Data'!B:B,"ERROR",0,1)</f>
        <v>Hair Mousses</v>
      </c>
      <c r="C48" s="5" t="str">
        <f>_xlfn.XLOOKUP($E48,'Raw Data'!$E:$E,'Raw Data'!C:C,"ERROR",0,1)</f>
        <v>Mielle Organics</v>
      </c>
      <c r="D48" s="5" t="str">
        <f>_xlfn.XLOOKUP($E48,'Raw Data'!$E:$E,'Raw Data'!D:D,"ERROR",0,1)</f>
        <v>www.amazon.ae/dp/B08TB9NSHQ</v>
      </c>
      <c r="E48" s="5" t="s">
        <v>208</v>
      </c>
      <c r="F48" s="9" t="str">
        <f>_xlfn.XLOOKUP($E48,'Raw Data'!$E:$E,'Raw Data'!F:F,"ERROR",0,1)</f>
        <v>Mielle Pomegranate &amp; Honey Curl Defining  Mousse  w/hold</v>
      </c>
      <c r="G48" s="10">
        <f>_xlfn.XLOOKUP($E48,'Raw Data'!$E:$E,'Raw Data'!G:G,"ERROR",0,1)</f>
        <v>68</v>
      </c>
      <c r="H48" s="9">
        <f>_xlfn.XLOOKUP($E48,'Raw Data'!$E:$E,'Raw Data'!H:H,"ERROR",0,1)</f>
        <v>4494.62</v>
      </c>
      <c r="I48" s="9">
        <f>_xlfn.XLOOKUP($E48,'Raw Data'!$E:$E,'Raw Data'!I:I,"ERROR",0,1)</f>
        <v>0.00601749212619225</v>
      </c>
      <c r="J48" s="9" t="str">
        <f>_xlfn.XLOOKUP($E48,'Raw Data'!$E:$E,'Raw Data'!J:J,"ERROR",0,1)</f>
        <v>Yes</v>
      </c>
      <c r="K48" s="14" t="str">
        <f t="array" ref="K48">_xlfn.IFS(AND(L48&gt;0,L48&lt;=5),"0 to 5",AND(L48&gt;5,L48&lt;=10),"5 to 10",AND(L48&gt;10,L48&lt;=15),"10 to 15",AND(L48&gt;15,L48&lt;=20),"15 to 20",AND(L48&gt;20,L48&lt;=30),"20 to 30",AND(L48&gt;30,L48&lt;=40),"30 to 40",AND(L48&gt;40,L48&lt;=50),"40 to 50",AND(L48&gt;50,L48&lt;=75),"50 to 75",AND(L48&gt;75,L48&lt;=100),"75 to 100",AND(L48&gt;100,L48&lt;=150),"100 to 150",AND(L48&gt;150,L48&lt;=200),"150 to 200",AND(L48&gt;200,L48&lt;=250),"200 to 250",AND(L48&gt;250,L48&lt;=300),"250 to 300",AND(L48&gt;300,L48&lt;=400),"300 to 400",AND(L48&gt;400,L48&lt;=500),"400 to 500",L48&gt;500,"500+")</f>
        <v>50 to 75</v>
      </c>
      <c r="L48" s="9">
        <f>_xlfn.XLOOKUP($E48,'Raw Data'!$E:$E,'Raw Data'!L:L,"ERROR",0,1)</f>
        <v>68.24</v>
      </c>
      <c r="M48" s="14" t="str">
        <f t="array" ref="M48">_xlfn.IFS(AND(N48&gt;0,N48&lt;=5),"0 to 5",AND(N48&gt;5,N48&lt;=10),"5 to 10",AND(N48&gt;10,N48&lt;=15),"10 to 15",AND(N48&gt;15,N48&lt;=20),"15 to 20",AND(N48&gt;20,N48&lt;=30),"20 to 30",AND(N48&gt;30,N48&lt;=40),"30 to 40",AND(N48&gt;40,N48&lt;=50),"40 to 50",AND(N48&gt;50,N48&lt;=75),"50 to 75",AND(N48&gt;75,N48&lt;=100),"75 to 100",AND(N48&gt;100,N48&lt;=150),"100 to 150",AND(N48&gt;150,N48&lt;=200),"150 to 200",AND(N48&gt;200,N48&lt;=250),"200 to 250",AND(N48&gt;250,N48&lt;=300),"250 to 300",AND(N48&gt;300,N48&lt;=400),"300 to 400",AND(N48&gt;400,N48&lt;=500),"400 to 500",N48&gt;500,"500+")</f>
        <v>50 to 75</v>
      </c>
      <c r="N48" s="9">
        <f>_xlfn.XLOOKUP($E48,'Raw Data'!$E:$E,'Raw Data'!N:N,"ERROR",0,1)</f>
        <v>74.87</v>
      </c>
      <c r="O48" s="14" t="str">
        <f t="array" ref="O48">_xlfn.IFS(P48=0,"No Discount",AND(P48&gt;0,P48&lt;=0.02),"0% to 2%",AND(P48&gt;0.02,P48&lt;=0.04),"2% to 4%",AND(P48&gt;0.04,P48&lt;=0.06),"4% to 6%",AND(P48&gt;0.06,P48&lt;=0.08),"6% to 8%",AND(P48&gt;0.08,P48&lt;=0.1),"8% to 10%",AND(P48&gt;0.1,P48&lt;=0.15),"10% to 15%",AND(P48&gt;0.15,P48&lt;=0.2),"15% to 20%",AND(P48&gt;0.2,P48&lt;=0.25),"20% to 25%",AND(P48&gt;0.25,P48&lt;=0.3),"25% to 30%",AND(P48&gt;0.3,P48&lt;=0.4),"30% to 40%",AND(P48&gt;0.4,P48&lt;=0.5),"40% to 50%",AND(P48&gt;0.5,P48&lt;=0.75),"50% to 75%",AND(P48&gt;0.75,P48&lt;=1),"75% to 100%")</f>
        <v>8% to 10%</v>
      </c>
      <c r="P48" s="10">
        <f>_xlfn.XLOOKUP($E48,'Raw Data'!$E:$E,'Raw Data'!P:P,"ERROR",0,1)</f>
        <v>0.088553492720716</v>
      </c>
      <c r="Q48" s="9">
        <v>7.5</v>
      </c>
      <c r="R48" s="9" t="s">
        <v>95</v>
      </c>
      <c r="S48" s="5" t="str">
        <f t="array" ref="S48">_xlfn.IFS(AND(T48&gt;0,T48&lt;=0.05),"0 to 0.05",AND(T48&gt;0.05,T48&lt;=0.1),"0.05 to 0.1",AND(T48&gt;0.1,T48&lt;=0.2),"0.1 to 0.2",AND(T48&gt;0.2,T48&lt;=0.3),"0.2 to 0.3",AND(T48&gt;0.3,T48&lt;=0.4),"0.3 to 0.4",AND(T48&gt;0.4,T48&lt;=0.5),"0.4 to 0.5",AND(T48&gt;0.5,T48&lt;=0.75),"0.5 to 0.75",AND(T48&gt;0.75,T48&lt;=1),"0.75 to 1",AND(T48&gt;1,T48&lt;=2),"1 to 2",AND(T48&gt;2,T48&lt;=3),"2 to 3",AND(T48&gt;3,T48&lt;=4),"3 to 4",AND(T48&gt;4,T48&lt;=5),"4 to 5",AND(T48&gt;5,T48&lt;=10),"5 to 10",T48&gt;10,"10+")</f>
        <v>0.2 to 0.3</v>
      </c>
      <c r="T48" s="10">
        <f t="shared" si="1"/>
        <v>0.295864658394249</v>
      </c>
      <c r="U48" s="15" t="str">
        <f t="array" ref="U48">_xlfn.IFS(AND(V48&gt;0,V48&lt;=0.05),"0 to 0.05",AND(V48&gt;0.05,V48&lt;=0.1),"0.05 to 0.1",AND(V48&gt;0.1,V48&lt;=0.2),"0.1 to 0.2",AND(V48&gt;0.2,V48&lt;=0.3),"0.2 to 0.3",AND(V48&gt;0.3,V48&lt;=0.4),"0.3 to 0.4",AND(V48&gt;0.4,V48&lt;=0.5),"0.4 to 0.5",AND(V48&gt;0.5,V48&lt;=0.75),"0.5 to 0.75",AND(V48&gt;0.75,V48&lt;=1),"0.75 to 1",AND(V48&gt;1,V48&lt;=2),"1 to 2",AND(V48&gt;2,V48&lt;=3),"2 to 3",AND(V48&gt;3,V48&lt;=4),"3 to 4",AND(V48&gt;4,V48&lt;=5),"4 to 5",AND(V48&gt;5,V48&lt;=10),"5 to 10",V48&gt;10,"10+")</f>
        <v>0.05 to 0.1</v>
      </c>
      <c r="V48" s="10">
        <f t="shared" si="2"/>
        <v>0.0876447022710127</v>
      </c>
      <c r="W48" s="15" t="str">
        <f t="array" ref="W48">_xlfn.IFS(AND(X48&gt;0,X48&lt;=0.05),"0 to 0.05",AND(X48&gt;0.05,X48&lt;=0.1),"0.05 to 0.1",AND(X48&gt;0.1,X48&lt;=0.2),"0.1 to 0.2",AND(X48&gt;0.2,X48&lt;=0.3),"0.2 to 0.3",AND(X48&gt;0.3,X48&lt;=0.4),"0.3 to 0.4",AND(X48&gt;0.4,X48&lt;=0.5),"0.4 to 0.5",AND(X48&gt;0.5,X48&lt;=0.75),"0.5 to 0.75",AND(X48&gt;0.75,X48&lt;=1),"0.75 to 1",AND(X48&gt;1,X48&lt;=2),"1 to 2",AND(X48&gt;2,X48&lt;=3),"2 to 3",AND(X48&gt;3,X48&lt;=4),"3 to 4",AND(X48&gt;4,X48&lt;=5),"4 to 5",AND(X48&gt;5,X48&lt;=10),"5 to 10",X48&gt;10,"10+")</f>
        <v>0.05 to 0.1</v>
      </c>
      <c r="X48" s="16">
        <f t="shared" si="3"/>
        <v>0.0798834577664473</v>
      </c>
      <c r="Y48" s="5" t="str">
        <f t="array" ref="Y48">_xlfn.IFS(AND(Z48&gt;0,Z48&lt;=1),"0 to 1",AND(Z48&gt;1,Z48&lt;=2),"1 to 2",AND(Z48&gt;2,Z48&lt;=4),"2 to 4",AND(Z48&gt;4,Z48&lt;=6),"4 to 6",AND(Z48&gt;6,Z48&lt;=8),"6 to 8",AND(Z48&gt;8,Z48&lt;=10),"8 to 10",AND(Z48&gt;10,Z48&lt;=15),"10 to 15",AND(Z48&gt;15,Z48&lt;=20),"15 to 20",AND(Z48&gt;20,Z48&lt;=25),"20 to 25",AND(Z48&gt;25,Z48&lt;=30),"25 to 30",AND(Z48&gt;30,Z48&lt;=40),"30 to 40",AND(Z48&gt;40,Z48&lt;=50),"40 to 50",Z48&gt;50,"50+")</f>
        <v>6 to 8</v>
      </c>
      <c r="Z48" s="9">
        <f t="array" ref="Z48">_xlfn.IFS(AA48="oz",_xlfn.IFS(R48="oz",Q48,R48="fl oz",Q48*1.04,R48="ml",Q48*0.0338),AA48="fl oz",_xlfn.IFS(R48="oz",Q48/1.04,R48="fl oz",Q48,R48="ml",Q48*0.0338/1.04),AA48="ml",_xlfn.IFS(R48="oz",Q48/0.0338,R48="fl oz",Q48*1.04/0.0338,R48="ml",Q48))</f>
        <v>7.8</v>
      </c>
      <c r="AA48" s="9" t="s">
        <v>96</v>
      </c>
      <c r="AB48" s="5" t="s">
        <v>209</v>
      </c>
      <c r="AC48" s="5" t="s">
        <v>164</v>
      </c>
      <c r="AD48" s="5" t="s">
        <v>210</v>
      </c>
      <c r="AE48">
        <f t="shared" si="10"/>
        <v>0</v>
      </c>
      <c r="AF48">
        <f t="shared" si="10"/>
        <v>0</v>
      </c>
      <c r="AG48">
        <f t="shared" si="10"/>
        <v>0</v>
      </c>
      <c r="AH48">
        <f t="shared" si="10"/>
        <v>0</v>
      </c>
      <c r="AI48">
        <f t="shared" si="10"/>
        <v>0</v>
      </c>
      <c r="AJ48">
        <f t="shared" si="10"/>
        <v>0</v>
      </c>
      <c r="AK48">
        <f t="shared" si="10"/>
        <v>1</v>
      </c>
      <c r="AL48">
        <f t="shared" si="10"/>
        <v>0</v>
      </c>
      <c r="AM48">
        <f t="shared" si="10"/>
        <v>0</v>
      </c>
      <c r="AN48">
        <f t="shared" si="10"/>
        <v>0</v>
      </c>
      <c r="AO48">
        <f t="shared" si="10"/>
        <v>0</v>
      </c>
      <c r="AP48">
        <f t="shared" si="10"/>
        <v>0</v>
      </c>
      <c r="AQ48">
        <f t="shared" si="10"/>
        <v>0</v>
      </c>
      <c r="AR48">
        <f t="shared" si="10"/>
        <v>0</v>
      </c>
      <c r="AS48">
        <f t="shared" si="10"/>
        <v>0</v>
      </c>
      <c r="AT48">
        <f t="shared" si="10"/>
        <v>0</v>
      </c>
      <c r="AU48">
        <f t="shared" si="12"/>
        <v>0</v>
      </c>
      <c r="AV48">
        <f t="shared" si="12"/>
        <v>0</v>
      </c>
      <c r="AW48">
        <f t="shared" si="12"/>
        <v>0</v>
      </c>
      <c r="AX48">
        <f t="shared" si="12"/>
        <v>0</v>
      </c>
      <c r="AY48">
        <f t="shared" si="12"/>
        <v>0</v>
      </c>
      <c r="AZ48">
        <f t="shared" si="12"/>
        <v>0</v>
      </c>
      <c r="BA48">
        <f t="shared" si="12"/>
        <v>0</v>
      </c>
      <c r="BB48">
        <f t="shared" si="12"/>
        <v>0</v>
      </c>
      <c r="BC48">
        <f t="shared" si="12"/>
        <v>0</v>
      </c>
      <c r="BD48">
        <f t="shared" si="12"/>
        <v>0</v>
      </c>
      <c r="BE48">
        <f t="shared" si="12"/>
        <v>0</v>
      </c>
      <c r="BF48">
        <f t="shared" si="12"/>
        <v>0</v>
      </c>
      <c r="BG48">
        <f t="shared" si="12"/>
        <v>0</v>
      </c>
      <c r="BH48">
        <f t="shared" si="12"/>
        <v>0</v>
      </c>
      <c r="BI48">
        <f t="shared" si="12"/>
        <v>0</v>
      </c>
      <c r="BJ48">
        <f t="shared" si="12"/>
        <v>0</v>
      </c>
      <c r="BK48">
        <f t="shared" si="11"/>
        <v>0</v>
      </c>
      <c r="BL48">
        <f t="shared" si="11"/>
        <v>0</v>
      </c>
      <c r="BM48">
        <f t="shared" si="11"/>
        <v>0</v>
      </c>
    </row>
    <row r="49" spans="1:65">
      <c r="A49" s="5" t="str">
        <f>_xlfn.XLOOKUP($E49,'Raw Data'!$E:$E,'Raw Data'!A:A,"ERROR",0,1)</f>
        <v>AE</v>
      </c>
      <c r="B49" s="5" t="str">
        <f>_xlfn.XLOOKUP($E49,'Raw Data'!$E:$E,'Raw Data'!B:B,"ERROR",0,1)</f>
        <v>Hair Mousses</v>
      </c>
      <c r="C49" s="5" t="str">
        <f>_xlfn.XLOOKUP($E49,'Raw Data'!$E:$E,'Raw Data'!C:C,"ERROR",0,1)</f>
        <v>l'oreal professionnel</v>
      </c>
      <c r="D49" s="5" t="str">
        <f>_xlfn.XLOOKUP($E49,'Raw Data'!$E:$E,'Raw Data'!D:D,"ERROR",0,1)</f>
        <v>www.amazon.ae/dp/B07YBF3T59</v>
      </c>
      <c r="E49" s="5" t="s">
        <v>211</v>
      </c>
      <c r="F49" s="9" t="str">
        <f>_xlfn.XLOOKUP($E49,'Raw Data'!$E:$E,'Raw Data'!F:F,"ERROR",0,1)</f>
        <v>Lâ€™OrÃ©al Professionnel Tecni Art Spiral Queen Nourishing Mousse 200ml</v>
      </c>
      <c r="G49" s="10">
        <f>_xlfn.XLOOKUP($E49,'Raw Data'!$E:$E,'Raw Data'!G:G,"ERROR",0,1)</f>
        <v>57</v>
      </c>
      <c r="H49" s="9">
        <f>_xlfn.XLOOKUP($E49,'Raw Data'!$E:$E,'Raw Data'!H:H,"ERROR",0,1)</f>
        <v>4026.53</v>
      </c>
      <c r="I49" s="9">
        <f>_xlfn.XLOOKUP($E49,'Raw Data'!$E:$E,'Raw Data'!I:I,"ERROR",0,1)</f>
        <v>0.00539080335398251</v>
      </c>
      <c r="J49" s="9" t="str">
        <f>_xlfn.XLOOKUP($E49,'Raw Data'!$E:$E,'Raw Data'!J:J,"ERROR",0,1)</f>
        <v>Yes</v>
      </c>
      <c r="K49" s="14" t="str">
        <f t="array" ref="K49">_xlfn.IFS(AND(L49&gt;0,L49&lt;=5),"0 to 5",AND(L49&gt;5,L49&lt;=10),"5 to 10",AND(L49&gt;10,L49&lt;=15),"10 to 15",AND(L49&gt;15,L49&lt;=20),"15 to 20",AND(L49&gt;20,L49&lt;=30),"20 to 30",AND(L49&gt;30,L49&lt;=40),"30 to 40",AND(L49&gt;40,L49&lt;=50),"40 to 50",AND(L49&gt;50,L49&lt;=75),"50 to 75",AND(L49&gt;75,L49&lt;=100),"75 to 100",AND(L49&gt;100,L49&lt;=150),"100 to 150",AND(L49&gt;150,L49&lt;=200),"150 to 200",AND(L49&gt;200,L49&lt;=250),"200 to 250",AND(L49&gt;250,L49&lt;=300),"250 to 300",AND(L49&gt;300,L49&lt;=400),"300 to 400",AND(L49&gt;400,L49&lt;=500),"400 to 500",L49&gt;500,"500+")</f>
        <v>50 to 75</v>
      </c>
      <c r="L49" s="9">
        <f>_xlfn.XLOOKUP($E49,'Raw Data'!$E:$E,'Raw Data'!L:L,"ERROR",0,1)</f>
        <v>69.47</v>
      </c>
      <c r="M49" s="14" t="str">
        <f t="array" ref="M49">_xlfn.IFS(AND(N49&gt;0,N49&lt;=5),"0 to 5",AND(N49&gt;5,N49&lt;=10),"5 to 10",AND(N49&gt;10,N49&lt;=15),"10 to 15",AND(N49&gt;15,N49&lt;=20),"15 to 20",AND(N49&gt;20,N49&lt;=30),"20 to 30",AND(N49&gt;30,N49&lt;=40),"30 to 40",AND(N49&gt;40,N49&lt;=50),"40 to 50",AND(N49&gt;50,N49&lt;=75),"50 to 75",AND(N49&gt;75,N49&lt;=100),"75 to 100",AND(N49&gt;100,N49&lt;=150),"100 to 150",AND(N49&gt;150,N49&lt;=200),"150 to 200",AND(N49&gt;200,N49&lt;=250),"200 to 250",AND(N49&gt;250,N49&lt;=300),"250 to 300",AND(N49&gt;300,N49&lt;=400),"300 to 400",AND(N49&gt;400,N49&lt;=500),"400 to 500",N49&gt;500,"500+")</f>
        <v>50 to 75</v>
      </c>
      <c r="N49" s="9">
        <f>_xlfn.XLOOKUP($E49,'Raw Data'!$E:$E,'Raw Data'!N:N,"ERROR",0,1)</f>
        <v>72.3</v>
      </c>
      <c r="O49" s="14" t="str">
        <f t="array" ref="O49">_xlfn.IFS(P49=0,"No Discount",AND(P49&gt;0,P49&lt;=0.02),"0% to 2%",AND(P49&gt;0.02,P49&lt;=0.04),"2% to 4%",AND(P49&gt;0.04,P49&lt;=0.06),"4% to 6%",AND(P49&gt;0.06,P49&lt;=0.08),"6% to 8%",AND(P49&gt;0.08,P49&lt;=0.1),"8% to 10%",AND(P49&gt;0.1,P49&lt;=0.15),"10% to 15%",AND(P49&gt;0.15,P49&lt;=0.2),"15% to 20%",AND(P49&gt;0.2,P49&lt;=0.25),"20% to 25%",AND(P49&gt;0.25,P49&lt;=0.3),"25% to 30%",AND(P49&gt;0.3,P49&lt;=0.4),"30% to 40%",AND(P49&gt;0.4,P49&lt;=0.5),"40% to 50%",AND(P49&gt;0.5,P49&lt;=0.75),"50% to 75%",AND(P49&gt;0.75,P49&lt;=1),"75% to 100%")</f>
        <v>2% to 4%</v>
      </c>
      <c r="P49" s="10">
        <f>_xlfn.XLOOKUP($E49,'Raw Data'!$E:$E,'Raw Data'!P:P,"ERROR",0,1)</f>
        <v>0.0391424619640387</v>
      </c>
      <c r="Q49" s="9">
        <f>_xlfn.XLOOKUP($E49,'Raw Data'!$E:$E,'Raw Data'!Q:Q,"ERROR",0,1)</f>
        <v>200</v>
      </c>
      <c r="R49" s="9" t="str">
        <f>_xlfn.XLOOKUP($E49,'Raw Data'!$E:$E,'Raw Data'!R:R,"ERROR",0,1)</f>
        <v>ml</v>
      </c>
      <c r="S49" s="5" t="str">
        <f t="array" ref="S49">_xlfn.IFS(AND(T49&gt;0,T49&lt;=0.05),"0 to 0.05",AND(T49&gt;0.05,T49&lt;=0.1),"0.05 to 0.1",AND(T49&gt;0.1,T49&lt;=0.2),"0.1 to 0.2",AND(T49&gt;0.2,T49&lt;=0.3),"0.2 to 0.3",AND(T49&gt;0.3,T49&lt;=0.4),"0.3 to 0.4",AND(T49&gt;0.4,T49&lt;=0.5),"0.4 to 0.5",AND(T49&gt;0.5,T49&lt;=0.75),"0.5 to 0.75",AND(T49&gt;0.75,T49&lt;=1),"0.75 to 1",AND(T49&gt;1,T49&lt;=2),"1 to 2",AND(T49&gt;2,T49&lt;=3),"2 to 3",AND(T49&gt;3,T49&lt;=4),"3 to 4",AND(T49&gt;4,T49&lt;=5),"4 to 5",AND(T49&gt;5,T49&lt;=10),"5 to 10",T49&gt;10,"10+")</f>
        <v>0.3 to 0.4</v>
      </c>
      <c r="T49" s="10">
        <f t="shared" si="1"/>
        <v>0.347535584001857</v>
      </c>
      <c r="U49" s="15" t="str">
        <f t="array" ref="U49">_xlfn.IFS(AND(V49&gt;0,V49&lt;=0.05),"0 to 0.05",AND(V49&gt;0.05,V49&lt;=0.1),"0.05 to 0.1",AND(V49&gt;0.1,V49&lt;=0.2),"0.1 to 0.2",AND(V49&gt;0.2,V49&lt;=0.3),"0.2 to 0.3",AND(V49&gt;0.3,V49&lt;=0.4),"0.3 to 0.4",AND(V49&gt;0.4,V49&lt;=0.5),"0.4 to 0.5",AND(V49&gt;0.5,V49&lt;=0.75),"0.5 to 0.75",AND(V49&gt;0.75,V49&lt;=1),"0.75 to 1",AND(V49&gt;1,V49&lt;=2),"1 to 2",AND(V49&gt;2,V49&lt;=3),"2 to 3",AND(V49&gt;3,V49&lt;=4),"3 to 4",AND(V49&gt;4,V49&lt;=5),"4 to 5",AND(V49&gt;5,V49&lt;=10),"5 to 10",V49&gt;10,"10+")</f>
        <v>0.05 to 0.1</v>
      </c>
      <c r="V49" s="10">
        <f t="shared" si="2"/>
        <v>0.097657148917522</v>
      </c>
      <c r="W49" s="15" t="str">
        <f t="array" ref="W49">_xlfn.IFS(AND(X49&gt;0,X49&lt;=0.05),"0 to 0.05",AND(X49&gt;0.05,X49&lt;=0.1),"0.05 to 0.1",AND(X49&gt;0.1,X49&lt;=0.2),"0.1 to 0.2",AND(X49&gt;0.2,X49&lt;=0.3),"0.2 to 0.3",AND(X49&gt;0.3,X49&lt;=0.4),"0.3 to 0.4",AND(X49&gt;0.4,X49&lt;=0.5),"0.4 to 0.5",AND(X49&gt;0.5,X49&lt;=0.75),"0.5 to 0.75",AND(X49&gt;0.75,X49&lt;=1),"0.75 to 1",AND(X49&gt;1,X49&lt;=2),"1 to 2",AND(X49&gt;2,X49&lt;=3),"2 to 3",AND(X49&gt;3,X49&lt;=4),"3 to 4",AND(X49&gt;4,X49&lt;=5),"4 to 5",AND(X49&gt;5,X49&lt;=10),"5 to 10",X49&gt;10,"10+")</f>
        <v>0.05 to 0.1</v>
      </c>
      <c r="X49" s="16">
        <f t="shared" si="3"/>
        <v>0.0938346076805014</v>
      </c>
      <c r="Y49" s="5" t="str">
        <f t="array" ref="Y49">_xlfn.IFS(AND(Z49&gt;0,Z49&lt;=1),"0 to 1",AND(Z49&gt;1,Z49&lt;=2),"1 to 2",AND(Z49&gt;2,Z49&lt;=4),"2 to 4",AND(Z49&gt;4,Z49&lt;=6),"4 to 6",AND(Z49&gt;6,Z49&lt;=8),"6 to 8",AND(Z49&gt;8,Z49&lt;=10),"8 to 10",AND(Z49&gt;10,Z49&lt;=15),"10 to 15",AND(Z49&gt;15,Z49&lt;=20),"15 to 20",AND(Z49&gt;20,Z49&lt;=25),"20 to 25",AND(Z49&gt;25,Z49&lt;=30),"25 to 30",AND(Z49&gt;30,Z49&lt;=40),"30 to 40",AND(Z49&gt;40,Z49&lt;=50),"40 to 50",Z49&gt;50,"50+")</f>
        <v>6 to 8</v>
      </c>
      <c r="Z49" s="9">
        <f t="array" ref="Z49">_xlfn.IFS(AA49="oz",_xlfn.IFS(R49="oz",Q49,R49="fl oz",Q49*1.04,R49="ml",Q49*0.0338),AA49="fl oz",_xlfn.IFS(R49="oz",Q49/1.04,R49="fl oz",Q49,R49="ml",Q49*0.0338/1.04),AA49="ml",_xlfn.IFS(R49="oz",Q49/0.0338,R49="fl oz",Q49*1.04/0.0338,R49="ml",Q49))</f>
        <v>6.76</v>
      </c>
      <c r="AA49" s="9" t="str">
        <f>_xlfn.XLOOKUP($E49,'Raw Data'!$E:$E,'Raw Data'!AA:AA,"ERROR",0,1)</f>
        <v>oz</v>
      </c>
      <c r="AB49" s="5" t="s">
        <v>212</v>
      </c>
      <c r="AC49" s="5" t="s">
        <v>86</v>
      </c>
      <c r="AD49" s="5" t="s">
        <v>43</v>
      </c>
      <c r="AE49">
        <f t="shared" si="10"/>
        <v>0</v>
      </c>
      <c r="AF49">
        <f t="shared" si="10"/>
        <v>0</v>
      </c>
      <c r="AG49">
        <f t="shared" si="10"/>
        <v>0</v>
      </c>
      <c r="AH49">
        <f t="shared" si="10"/>
        <v>0</v>
      </c>
      <c r="AI49">
        <f t="shared" si="10"/>
        <v>0</v>
      </c>
      <c r="AJ49">
        <f t="shared" si="10"/>
        <v>0</v>
      </c>
      <c r="AK49">
        <f t="shared" si="10"/>
        <v>0</v>
      </c>
      <c r="AL49">
        <f t="shared" si="10"/>
        <v>0</v>
      </c>
      <c r="AM49">
        <f t="shared" si="10"/>
        <v>1</v>
      </c>
      <c r="AN49">
        <f t="shared" si="10"/>
        <v>0</v>
      </c>
      <c r="AO49">
        <f t="shared" si="10"/>
        <v>0</v>
      </c>
      <c r="AP49">
        <f t="shared" si="10"/>
        <v>0</v>
      </c>
      <c r="AQ49">
        <f t="shared" si="10"/>
        <v>0</v>
      </c>
      <c r="AR49">
        <f t="shared" si="10"/>
        <v>0</v>
      </c>
      <c r="AS49">
        <f t="shared" si="10"/>
        <v>0</v>
      </c>
      <c r="AT49">
        <f t="shared" ref="AT49:BI73" si="13">IF(IFERROR(SEARCH(AT$2,$AC49,1),0)=0,0,1)</f>
        <v>1</v>
      </c>
      <c r="AU49">
        <f t="shared" si="13"/>
        <v>0</v>
      </c>
      <c r="AV49">
        <f t="shared" si="13"/>
        <v>0</v>
      </c>
      <c r="AW49">
        <f t="shared" si="13"/>
        <v>0</v>
      </c>
      <c r="AX49">
        <f t="shared" si="13"/>
        <v>0</v>
      </c>
      <c r="AY49">
        <f t="shared" si="13"/>
        <v>0</v>
      </c>
      <c r="AZ49">
        <f t="shared" si="13"/>
        <v>0</v>
      </c>
      <c r="BA49">
        <f t="shared" si="13"/>
        <v>0</v>
      </c>
      <c r="BB49">
        <f t="shared" si="13"/>
        <v>0</v>
      </c>
      <c r="BC49">
        <f t="shared" si="13"/>
        <v>0</v>
      </c>
      <c r="BD49">
        <f t="shared" si="13"/>
        <v>0</v>
      </c>
      <c r="BE49">
        <f t="shared" si="13"/>
        <v>0</v>
      </c>
      <c r="BF49">
        <f t="shared" si="13"/>
        <v>0</v>
      </c>
      <c r="BG49">
        <f t="shared" si="13"/>
        <v>0</v>
      </c>
      <c r="BH49">
        <f t="shared" si="13"/>
        <v>0</v>
      </c>
      <c r="BI49">
        <f t="shared" si="13"/>
        <v>0</v>
      </c>
      <c r="BJ49">
        <f t="shared" si="12"/>
        <v>0</v>
      </c>
      <c r="BK49">
        <f t="shared" si="11"/>
        <v>0</v>
      </c>
      <c r="BL49">
        <f t="shared" si="11"/>
        <v>0</v>
      </c>
      <c r="BM49">
        <f t="shared" si="11"/>
        <v>0</v>
      </c>
    </row>
    <row r="50" spans="1:65">
      <c r="A50" s="5" t="str">
        <f>_xlfn.XLOOKUP($E50,'Raw Data'!$E:$E,'Raw Data'!A:A,"ERROR",0,1)</f>
        <v>AE</v>
      </c>
      <c r="B50" s="5" t="str">
        <f>_xlfn.XLOOKUP($E50,'Raw Data'!$E:$E,'Raw Data'!B:B,"ERROR",0,1)</f>
        <v>Hair Mousses</v>
      </c>
      <c r="C50" s="5" t="str">
        <f>_xlfn.XLOOKUP($E50,'Raw Data'!$E:$E,'Raw Data'!C:C,"ERROR",0,1)</f>
        <v>black professional line</v>
      </c>
      <c r="D50" s="5" t="str">
        <f>_xlfn.XLOOKUP($E50,'Raw Data'!$E:$E,'Raw Data'!D:D,"ERROR",0,1)</f>
        <v>www.amazon.ae/dp/B07N6QS4BF</v>
      </c>
      <c r="E50" s="5" t="s">
        <v>213</v>
      </c>
      <c r="F50" s="9" t="str">
        <f>_xlfn.XLOOKUP($E50,'Raw Data'!$E:$E,'Raw Data'!F:F,"ERROR",0,1)</f>
        <v>Black  Mousse  Ultra Strong 400 ml</v>
      </c>
      <c r="G50" s="10">
        <f>_xlfn.XLOOKUP($E50,'Raw Data'!$E:$E,'Raw Data'!G:G,"ERROR",0,1)</f>
        <v>95</v>
      </c>
      <c r="H50" s="9">
        <f>_xlfn.XLOOKUP($E50,'Raw Data'!$E:$E,'Raw Data'!H:H,"ERROR",0,1)</f>
        <v>3853.83</v>
      </c>
      <c r="I50" s="9">
        <f>_xlfn.XLOOKUP($E50,'Raw Data'!$E:$E,'Raw Data'!I:I,"ERROR",0,1)</f>
        <v>0.00515958894871724</v>
      </c>
      <c r="J50" s="9" t="str">
        <f>_xlfn.XLOOKUP($E50,'Raw Data'!$E:$E,'Raw Data'!J:J,"ERROR",0,1)</f>
        <v>Yes</v>
      </c>
      <c r="K50" s="14" t="str">
        <f t="array" ref="K50">_xlfn.IFS(AND(L50&gt;0,L50&lt;=5),"0 to 5",AND(L50&gt;5,L50&lt;=10),"5 to 10",AND(L50&gt;10,L50&lt;=15),"10 to 15",AND(L50&gt;15,L50&lt;=20),"15 to 20",AND(L50&gt;20,L50&lt;=30),"20 to 30",AND(L50&gt;30,L50&lt;=40),"30 to 40",AND(L50&gt;40,L50&lt;=50),"40 to 50",AND(L50&gt;50,L50&lt;=75),"50 to 75",AND(L50&gt;75,L50&lt;=100),"75 to 100",AND(L50&gt;100,L50&lt;=150),"100 to 150",AND(L50&gt;150,L50&lt;=200),"150 to 200",AND(L50&gt;200,L50&lt;=250),"200 to 250",AND(L50&gt;250,L50&lt;=300),"250 to 300",AND(L50&gt;300,L50&lt;=400),"300 to 400",AND(L50&gt;400,L50&lt;=500),"400 to 500",L50&gt;500,"500+")</f>
        <v>40 to 50</v>
      </c>
      <c r="L50" s="9">
        <f>_xlfn.XLOOKUP($E50,'Raw Data'!$E:$E,'Raw Data'!L:L,"ERROR",0,1)</f>
        <v>43.24</v>
      </c>
      <c r="M50" s="14" t="str">
        <f t="array" ref="M50">_xlfn.IFS(AND(N50&gt;0,N50&lt;=5),"0 to 5",AND(N50&gt;5,N50&lt;=10),"5 to 10",AND(N50&gt;10,N50&lt;=15),"10 to 15",AND(N50&gt;15,N50&lt;=20),"15 to 20",AND(N50&gt;20,N50&lt;=30),"20 to 30",AND(N50&gt;30,N50&lt;=40),"30 to 40",AND(N50&gt;40,N50&lt;=50),"40 to 50",AND(N50&gt;50,N50&lt;=75),"50 to 75",AND(N50&gt;75,N50&lt;=100),"75 to 100",AND(N50&gt;100,N50&lt;=150),"100 to 150",AND(N50&gt;150,N50&lt;=200),"150 to 200",AND(N50&gt;200,N50&lt;=250),"200 to 250",AND(N50&gt;250,N50&lt;=300),"250 to 300",AND(N50&gt;300,N50&lt;=400),"300 to 400",AND(N50&gt;400,N50&lt;=500),"400 to 500",N50&gt;500,"500+")</f>
        <v>40 to 50</v>
      </c>
      <c r="N50" s="9">
        <f>_xlfn.XLOOKUP($E50,'Raw Data'!$E:$E,'Raw Data'!N:N,"ERROR",0,1)</f>
        <v>44.54</v>
      </c>
      <c r="O50" s="14" t="str">
        <f t="array" ref="O50">_xlfn.IFS(P50=0,"No Discount",AND(P50&gt;0,P50&lt;=0.02),"0% to 2%",AND(P50&gt;0.02,P50&lt;=0.04),"2% to 4%",AND(P50&gt;0.04,P50&lt;=0.06),"4% to 6%",AND(P50&gt;0.06,P50&lt;=0.08),"6% to 8%",AND(P50&gt;0.08,P50&lt;=0.1),"8% to 10%",AND(P50&gt;0.1,P50&lt;=0.15),"10% to 15%",AND(P50&gt;0.15,P50&lt;=0.2),"15% to 20%",AND(P50&gt;0.2,P50&lt;=0.25),"20% to 25%",AND(P50&gt;0.25,P50&lt;=0.3),"25% to 30%",AND(P50&gt;0.3,P50&lt;=0.4),"30% to 40%",AND(P50&gt;0.4,P50&lt;=0.5),"40% to 50%",AND(P50&gt;0.5,P50&lt;=0.75),"50% to 75%",AND(P50&gt;0.75,P50&lt;=1),"75% to 100%")</f>
        <v>2% to 4%</v>
      </c>
      <c r="P50" s="10">
        <f>_xlfn.XLOOKUP($E50,'Raw Data'!$E:$E,'Raw Data'!P:P,"ERROR",0,1)</f>
        <v>0.0291872474180511</v>
      </c>
      <c r="Q50" s="9">
        <f>_xlfn.XLOOKUP($E50,'Raw Data'!$E:$E,'Raw Data'!Q:Q,"ERROR",0,1)</f>
        <v>400</v>
      </c>
      <c r="R50" s="9" t="str">
        <f>_xlfn.XLOOKUP($E50,'Raw Data'!$E:$E,'Raw Data'!R:R,"ERROR",0,1)</f>
        <v>ml</v>
      </c>
      <c r="S50" s="5" t="str">
        <f t="array" ref="S50">_xlfn.IFS(AND(T50&gt;0,T50&lt;=0.05),"0 to 0.05",AND(T50&gt;0.05,T50&lt;=0.1),"0.05 to 0.1",AND(T50&gt;0.1,T50&lt;=0.2),"0.1 to 0.2",AND(T50&gt;0.2,T50&lt;=0.3),"0.2 to 0.3",AND(T50&gt;0.3,T50&lt;=0.4),"0.3 to 0.4",AND(T50&gt;0.4,T50&lt;=0.5),"0.4 to 0.5",AND(T50&gt;0.5,T50&lt;=0.75),"0.5 to 0.75",AND(T50&gt;0.75,T50&lt;=1),"0.75 to 1",AND(T50&gt;1,T50&lt;=2),"1 to 2",AND(T50&gt;2,T50&lt;=3),"2 to 3",AND(T50&gt;3,T50&lt;=4),"3 to 4",AND(T50&gt;4,T50&lt;=5),"4 to 5",AND(T50&gt;5,T50&lt;=10),"5 to 10",T50&gt;10,"10+")</f>
        <v>0.1 to 0.2</v>
      </c>
      <c r="T50" s="10">
        <f t="shared" si="1"/>
        <v>0.108157756241833</v>
      </c>
      <c r="U50" s="15" t="str">
        <f t="array" ref="U50">_xlfn.IFS(AND(V50&gt;0,V50&lt;=0.05),"0 to 0.05",AND(V50&gt;0.05,V50&lt;=0.1),"0.05 to 0.1",AND(V50&gt;0.1,V50&lt;=0.2),"0.1 to 0.2",AND(V50&gt;0.2,V50&lt;=0.3),"0.2 to 0.3",AND(V50&gt;0.3,V50&lt;=0.4),"0.3 to 0.4",AND(V50&gt;0.4,V50&lt;=0.5),"0.4 to 0.5",AND(V50&gt;0.5,V50&lt;=0.75),"0.5 to 0.75",AND(V50&gt;0.75,V50&lt;=1),"0.75 to 1",AND(V50&gt;1,V50&lt;=2),"1 to 2",AND(V50&gt;2,V50&lt;=3),"2 to 3",AND(V50&gt;3,V50&lt;=4),"3 to 4",AND(V50&gt;4,V50&lt;=5),"4 to 5",AND(V50&gt;5,V50&lt;=10),"5 to 10",V50&gt;10,"10+")</f>
        <v>0 to 0.05</v>
      </c>
      <c r="V50" s="10">
        <f t="shared" si="2"/>
        <v>0.030080563020653</v>
      </c>
      <c r="W50" s="15" t="str">
        <f t="array" ref="W50">_xlfn.IFS(AND(X50&gt;0,X50&lt;=0.05),"0 to 0.05",AND(X50&gt;0.05,X50&lt;=0.1),"0.05 to 0.1",AND(X50&gt;0.1,X50&lt;=0.2),"0.1 to 0.2",AND(X50&gt;0.2,X50&lt;=0.3),"0.2 to 0.3",AND(X50&gt;0.3,X50&lt;=0.4),"0.3 to 0.4",AND(X50&gt;0.4,X50&lt;=0.5),"0.4 to 0.5",AND(X50&gt;0.5,X50&lt;=0.75),"0.5 to 0.75",AND(X50&gt;0.75,X50&lt;=1),"0.75 to 1",AND(X50&gt;1,X50&lt;=2),"1 to 2",AND(X50&gt;2,X50&lt;=3),"2 to 3",AND(X50&gt;3,X50&lt;=4),"3 to 4",AND(X50&gt;4,X50&lt;=5),"4 to 5",AND(X50&gt;5,X50&lt;=10),"5 to 10",X50&gt;10,"10+")</f>
        <v>0 to 0.05</v>
      </c>
      <c r="X50" s="16">
        <f t="shared" si="3"/>
        <v>0.029202594185295</v>
      </c>
      <c r="Y50" s="5" t="str">
        <f t="array" ref="Y50">_xlfn.IFS(AND(Z50&gt;0,Z50&lt;=1),"0 to 1",AND(Z50&gt;1,Z50&lt;=2),"1 to 2",AND(Z50&gt;2,Z50&lt;=4),"2 to 4",AND(Z50&gt;4,Z50&lt;=6),"4 to 6",AND(Z50&gt;6,Z50&lt;=8),"6 to 8",AND(Z50&gt;8,Z50&lt;=10),"8 to 10",AND(Z50&gt;10,Z50&lt;=15),"10 to 15",AND(Z50&gt;15,Z50&lt;=20),"15 to 20",AND(Z50&gt;20,Z50&lt;=25),"20 to 25",AND(Z50&gt;25,Z50&lt;=30),"25 to 30",AND(Z50&gt;30,Z50&lt;=40),"30 to 40",AND(Z50&gt;40,Z50&lt;=50),"40 to 50",Z50&gt;50,"50+")</f>
        <v>10 to 15</v>
      </c>
      <c r="Z50" s="9">
        <f t="array" ref="Z50">_xlfn.IFS(AA50="oz",_xlfn.IFS(R50="oz",Q50,R50="fl oz",Q50*1.04,R50="ml",Q50*0.0338),AA50="fl oz",_xlfn.IFS(R50="oz",Q50/1.04,R50="fl oz",Q50,R50="ml",Q50*0.0338/1.04),AA50="ml",_xlfn.IFS(R50="oz",Q50/0.0338,R50="fl oz",Q50*1.04/0.0338,R50="ml",Q50))</f>
        <v>13.52</v>
      </c>
      <c r="AA50" s="9" t="str">
        <f>_xlfn.XLOOKUP($E50,'Raw Data'!$E:$E,'Raw Data'!AA:AA,"ERROR",0,1)</f>
        <v>oz</v>
      </c>
      <c r="AB50" s="5" t="s">
        <v>37</v>
      </c>
      <c r="AC50" s="5" t="s">
        <v>86</v>
      </c>
      <c r="AD50" s="5" t="s">
        <v>43</v>
      </c>
      <c r="AE50">
        <f t="shared" ref="AE50:AT73" si="14">IF(IFERROR(SEARCH(AE$2,$AC50,1),0)=0,0,1)</f>
        <v>0</v>
      </c>
      <c r="AF50">
        <f t="shared" si="14"/>
        <v>0</v>
      </c>
      <c r="AG50">
        <f t="shared" si="14"/>
        <v>0</v>
      </c>
      <c r="AH50">
        <f t="shared" si="14"/>
        <v>0</v>
      </c>
      <c r="AI50">
        <f t="shared" si="14"/>
        <v>0</v>
      </c>
      <c r="AJ50">
        <f t="shared" si="14"/>
        <v>0</v>
      </c>
      <c r="AK50">
        <f t="shared" si="14"/>
        <v>0</v>
      </c>
      <c r="AL50">
        <f t="shared" si="14"/>
        <v>0</v>
      </c>
      <c r="AM50">
        <f t="shared" si="14"/>
        <v>1</v>
      </c>
      <c r="AN50">
        <f t="shared" si="14"/>
        <v>0</v>
      </c>
      <c r="AO50">
        <f t="shared" si="14"/>
        <v>0</v>
      </c>
      <c r="AP50">
        <f t="shared" si="14"/>
        <v>0</v>
      </c>
      <c r="AQ50">
        <f t="shared" si="14"/>
        <v>0</v>
      </c>
      <c r="AR50">
        <f t="shared" si="14"/>
        <v>0</v>
      </c>
      <c r="AS50">
        <f t="shared" si="14"/>
        <v>0</v>
      </c>
      <c r="AT50">
        <f t="shared" si="14"/>
        <v>1</v>
      </c>
      <c r="AU50">
        <f t="shared" si="13"/>
        <v>0</v>
      </c>
      <c r="AV50">
        <f t="shared" si="13"/>
        <v>0</v>
      </c>
      <c r="AW50">
        <f t="shared" si="13"/>
        <v>0</v>
      </c>
      <c r="AX50">
        <f t="shared" si="13"/>
        <v>0</v>
      </c>
      <c r="AY50">
        <f t="shared" si="13"/>
        <v>0</v>
      </c>
      <c r="AZ50">
        <f t="shared" si="13"/>
        <v>0</v>
      </c>
      <c r="BA50">
        <f t="shared" si="13"/>
        <v>0</v>
      </c>
      <c r="BB50">
        <f t="shared" si="13"/>
        <v>0</v>
      </c>
      <c r="BC50">
        <f t="shared" si="13"/>
        <v>0</v>
      </c>
      <c r="BD50">
        <f t="shared" si="13"/>
        <v>0</v>
      </c>
      <c r="BE50">
        <f t="shared" si="13"/>
        <v>0</v>
      </c>
      <c r="BF50">
        <f t="shared" si="13"/>
        <v>0</v>
      </c>
      <c r="BG50">
        <f t="shared" si="13"/>
        <v>0</v>
      </c>
      <c r="BH50">
        <f t="shared" si="13"/>
        <v>0</v>
      </c>
      <c r="BI50">
        <f t="shared" si="13"/>
        <v>0</v>
      </c>
      <c r="BJ50">
        <f t="shared" si="12"/>
        <v>0</v>
      </c>
      <c r="BK50">
        <f t="shared" si="11"/>
        <v>0</v>
      </c>
      <c r="BL50">
        <f t="shared" si="11"/>
        <v>0</v>
      </c>
      <c r="BM50">
        <f t="shared" si="11"/>
        <v>0</v>
      </c>
    </row>
    <row r="51" spans="1:65">
      <c r="A51" s="5" t="str">
        <f>_xlfn.XLOOKUP($E51,'Raw Data'!$E:$E,'Raw Data'!A:A,"ERROR",0,1)</f>
        <v>AE</v>
      </c>
      <c r="B51" s="5" t="str">
        <f>_xlfn.XLOOKUP($E51,'Raw Data'!$E:$E,'Raw Data'!B:B,"ERROR",0,1)</f>
        <v>Hair Mousses</v>
      </c>
      <c r="C51" s="5" t="str">
        <f>_xlfn.XLOOKUP($E51,'Raw Data'!$E:$E,'Raw Data'!C:C,"ERROR",0,1)</f>
        <v>nivea</v>
      </c>
      <c r="D51" s="5" t="str">
        <f>_xlfn.XLOOKUP($E51,'Raw Data'!$E:$E,'Raw Data'!D:D,"ERROR",0,1)</f>
        <v>www.amazon.ae/dp/B0051D9DWC</v>
      </c>
      <c r="E51" s="5" t="s">
        <v>214</v>
      </c>
      <c r="F51" s="9" t="str">
        <f>_xlfn.XLOOKUP($E51,'Raw Data'!$E:$E,'Raw Data'!F:F,"ERROR",0,1)</f>
        <v>NIVEA Volume  Mousse   Hair  Care, 150 g</v>
      </c>
      <c r="G51" s="10">
        <f>_xlfn.XLOOKUP($E51,'Raw Data'!$E:$E,'Raw Data'!G:G,"ERROR",0,1)</f>
        <v>121</v>
      </c>
      <c r="H51" s="9">
        <f>_xlfn.XLOOKUP($E51,'Raw Data'!$E:$E,'Raw Data'!H:H,"ERROR",0,1)</f>
        <v>3736.78</v>
      </c>
      <c r="I51" s="9">
        <f>_xlfn.XLOOKUP($E51,'Raw Data'!$E:$E,'Raw Data'!I:I,"ERROR",0,1)</f>
        <v>0.00500287993808435</v>
      </c>
      <c r="J51" s="9" t="str">
        <f>_xlfn.XLOOKUP($E51,'Raw Data'!$E:$E,'Raw Data'!J:J,"ERROR",0,1)</f>
        <v>Yes</v>
      </c>
      <c r="K51" s="14" t="str">
        <f t="array" ref="K51">_xlfn.IFS(AND(L51&gt;0,L51&lt;=5),"0 to 5",AND(L51&gt;5,L51&lt;=10),"5 to 10",AND(L51&gt;10,L51&lt;=15),"10 to 15",AND(L51&gt;15,L51&lt;=20),"15 to 20",AND(L51&gt;20,L51&lt;=30),"20 to 30",AND(L51&gt;30,L51&lt;=40),"30 to 40",AND(L51&gt;40,L51&lt;=50),"40 to 50",AND(L51&gt;50,L51&lt;=75),"50 to 75",AND(L51&gt;75,L51&lt;=100),"75 to 100",AND(L51&gt;100,L51&lt;=150),"100 to 150",AND(L51&gt;150,L51&lt;=200),"150 to 200",AND(L51&gt;200,L51&lt;=250),"200 to 250",AND(L51&gt;250,L51&lt;=300),"250 to 300",AND(L51&gt;300,L51&lt;=400),"300 to 400",AND(L51&gt;400,L51&lt;=500),"400 to 500",L51&gt;500,"500+")</f>
        <v>30 to 40</v>
      </c>
      <c r="L51" s="9">
        <f>_xlfn.XLOOKUP($E51,'Raw Data'!$E:$E,'Raw Data'!L:L,"ERROR",0,1)</f>
        <v>31.93</v>
      </c>
      <c r="M51" s="14" t="str">
        <f t="array" ref="M51">_xlfn.IFS(AND(N51&gt;0,N51&lt;=5),"0 to 5",AND(N51&gt;5,N51&lt;=10),"5 to 10",AND(N51&gt;10,N51&lt;=15),"10 to 15",AND(N51&gt;15,N51&lt;=20),"15 to 20",AND(N51&gt;20,N51&lt;=30),"20 to 30",AND(N51&gt;30,N51&lt;=40),"30 to 40",AND(N51&gt;40,N51&lt;=50),"40 to 50",AND(N51&gt;50,N51&lt;=75),"50 to 75",AND(N51&gt;75,N51&lt;=100),"75 to 100",AND(N51&gt;100,N51&lt;=150),"100 to 150",AND(N51&gt;150,N51&lt;=200),"150 to 200",AND(N51&gt;200,N51&lt;=250),"200 to 250",AND(N51&gt;250,N51&lt;=300),"250 to 300",AND(N51&gt;300,N51&lt;=400),"300 to 400",AND(N51&gt;400,N51&lt;=500),"400 to 500",N51&gt;500,"500+")</f>
        <v>30 to 40</v>
      </c>
      <c r="N51" s="9">
        <f>_xlfn.XLOOKUP($E51,'Raw Data'!$E:$E,'Raw Data'!N:N,"ERROR",0,1)</f>
        <v>34.89</v>
      </c>
      <c r="O51" s="14" t="str">
        <f t="array" ref="O51">_xlfn.IFS(P51=0,"No Discount",AND(P51&gt;0,P51&lt;=0.02),"0% to 2%",AND(P51&gt;0.02,P51&lt;=0.04),"2% to 4%",AND(P51&gt;0.04,P51&lt;=0.06),"4% to 6%",AND(P51&gt;0.06,P51&lt;=0.08),"6% to 8%",AND(P51&gt;0.08,P51&lt;=0.1),"8% to 10%",AND(P51&gt;0.1,P51&lt;=0.15),"10% to 15%",AND(P51&gt;0.15,P51&lt;=0.2),"15% to 20%",AND(P51&gt;0.2,P51&lt;=0.25),"20% to 25%",AND(P51&gt;0.25,P51&lt;=0.3),"25% to 30%",AND(P51&gt;0.3,P51&lt;=0.4),"30% to 40%",AND(P51&gt;0.4,P51&lt;=0.5),"40% to 50%",AND(P51&gt;0.5,P51&lt;=0.75),"50% to 75%",AND(P51&gt;0.75,P51&lt;=1),"75% to 100%")</f>
        <v>8% to 10%</v>
      </c>
      <c r="P51" s="10">
        <f>_xlfn.XLOOKUP($E51,'Raw Data'!$E:$E,'Raw Data'!P:P,"ERROR",0,1)</f>
        <v>0.0848380624820866</v>
      </c>
      <c r="Q51" s="9">
        <f>_xlfn.XLOOKUP($E51,'Raw Data'!$E:$E,'Raw Data'!Q:Q,"ERROR",0,1)</f>
        <v>150</v>
      </c>
      <c r="R51" s="9" t="str">
        <f>_xlfn.XLOOKUP($E51,'Raw Data'!$E:$E,'Raw Data'!R:R,"ERROR",0,1)</f>
        <v>gm</v>
      </c>
      <c r="S51" s="5" t="e">
        <f t="array" ref="S51">_xlfn.IFS(AND(T51&gt;0,T51&lt;=0.05),"0 to 0.05",AND(T51&gt;0.05,T51&lt;=0.1),"0.05 to 0.1",AND(T51&gt;0.1,T51&lt;=0.2),"0.1 to 0.2",AND(T51&gt;0.2,T51&lt;=0.3),"0.2 to 0.3",AND(T51&gt;0.3,T51&lt;=0.4),"0.3 to 0.4",AND(T51&gt;0.4,T51&lt;=0.5),"0.4 to 0.5",AND(T51&gt;0.5,T51&lt;=0.75),"0.5 to 0.75",AND(T51&gt;0.75,T51&lt;=1),"0.75 to 1",AND(T51&gt;1,T51&lt;=2),"1 to 2",AND(T51&gt;2,T51&lt;=3),"2 to 3",AND(T51&gt;3,T51&lt;=4),"3 to 4",AND(T51&gt;4,T51&lt;=5),"4 to 5",AND(T51&gt;5,T51&lt;=10),"5 to 10",T51&gt;10,"10+")</f>
        <v>#N/A</v>
      </c>
      <c r="T51" s="10" t="e">
        <f t="shared" si="1"/>
        <v>#N/A</v>
      </c>
      <c r="U51" s="15" t="e">
        <f t="array" ref="U51">_xlfn.IFS(AND(V51&gt;0,V51&lt;=0.05),"0 to 0.05",AND(V51&gt;0.05,V51&lt;=0.1),"0.05 to 0.1",AND(V51&gt;0.1,V51&lt;=0.2),"0.1 to 0.2",AND(V51&gt;0.2,V51&lt;=0.3),"0.2 to 0.3",AND(V51&gt;0.3,V51&lt;=0.4),"0.3 to 0.4",AND(V51&gt;0.4,V51&lt;=0.5),"0.4 to 0.5",AND(V51&gt;0.5,V51&lt;=0.75),"0.5 to 0.75",AND(V51&gt;0.75,V51&lt;=1),"0.75 to 1",AND(V51&gt;1,V51&lt;=2),"1 to 2",AND(V51&gt;2,V51&lt;=3),"2 to 3",AND(V51&gt;3,V51&lt;=4),"3 to 4",AND(V51&gt;4,V51&lt;=5),"4 to 5",AND(V51&gt;5,V51&lt;=10),"5 to 10",V51&gt;10,"10+")</f>
        <v>#N/A</v>
      </c>
      <c r="V51" s="10" t="e">
        <f t="shared" si="2"/>
        <v>#N/A</v>
      </c>
      <c r="W51" s="15" t="e">
        <f t="array" ref="W51">_xlfn.IFS(AND(X51&gt;0,X51&lt;=0.05),"0 to 0.05",AND(X51&gt;0.05,X51&lt;=0.1),"0.05 to 0.1",AND(X51&gt;0.1,X51&lt;=0.2),"0.1 to 0.2",AND(X51&gt;0.2,X51&lt;=0.3),"0.2 to 0.3",AND(X51&gt;0.3,X51&lt;=0.4),"0.3 to 0.4",AND(X51&gt;0.4,X51&lt;=0.5),"0.4 to 0.5",AND(X51&gt;0.5,X51&lt;=0.75),"0.5 to 0.75",AND(X51&gt;0.75,X51&lt;=1),"0.75 to 1",AND(X51&gt;1,X51&lt;=2),"1 to 2",AND(X51&gt;2,X51&lt;=3),"2 to 3",AND(X51&gt;3,X51&lt;=4),"3 to 4",AND(X51&gt;4,X51&lt;=5),"4 to 5",AND(X51&gt;5,X51&lt;=10),"5 to 10",X51&gt;10,"10+")</f>
        <v>#N/A</v>
      </c>
      <c r="X51" s="16" t="e">
        <f t="shared" si="3"/>
        <v>#N/A</v>
      </c>
      <c r="Y51" s="5" t="e">
        <f t="array" ref="Y51">_xlfn.IFS(AND(Z51&gt;0,Z51&lt;=1),"0 to 1",AND(Z51&gt;1,Z51&lt;=2),"1 to 2",AND(Z51&gt;2,Z51&lt;=4),"2 to 4",AND(Z51&gt;4,Z51&lt;=6),"4 to 6",AND(Z51&gt;6,Z51&lt;=8),"6 to 8",AND(Z51&gt;8,Z51&lt;=10),"8 to 10",AND(Z51&gt;10,Z51&lt;=15),"10 to 15",AND(Z51&gt;15,Z51&lt;=20),"15 to 20",AND(Z51&gt;20,Z51&lt;=25),"20 to 25",AND(Z51&gt;25,Z51&lt;=30),"25 to 30",AND(Z51&gt;30,Z51&lt;=40),"30 to 40",AND(Z51&gt;40,Z51&lt;=50),"40 to 50",Z51&gt;50,"50+")</f>
        <v>#N/A</v>
      </c>
      <c r="Z51" s="9" t="e">
        <f t="array" ref="Z51">_xlfn.IFS(AA51="oz",_xlfn.IFS(R51="oz",Q51,R51="fl oz",Q51*1.04,R51="ml",Q51*0.0338),AA51="fl oz",_xlfn.IFS(R51="oz",Q51/1.04,R51="fl oz",Q51,R51="ml",Q51*0.0338/1.04),AA51="ml",_xlfn.IFS(R51="oz",Q51/0.0338,R51="fl oz",Q51*1.04/0.0338,R51="ml",Q51))</f>
        <v>#N/A</v>
      </c>
      <c r="AA51" s="9" t="str">
        <f>_xlfn.XLOOKUP($E51,'Raw Data'!$E:$E,'Raw Data'!AA:AA,"ERROR",0,1)</f>
        <v>oz</v>
      </c>
      <c r="AB51" s="5" t="s">
        <v>43</v>
      </c>
      <c r="AC51" s="5" t="s">
        <v>43</v>
      </c>
      <c r="AD51" s="5" t="s">
        <v>43</v>
      </c>
      <c r="AE51">
        <f t="shared" si="14"/>
        <v>0</v>
      </c>
      <c r="AF51">
        <f t="shared" si="14"/>
        <v>0</v>
      </c>
      <c r="AG51">
        <f t="shared" si="14"/>
        <v>0</v>
      </c>
      <c r="AH51">
        <f t="shared" si="14"/>
        <v>0</v>
      </c>
      <c r="AI51">
        <f t="shared" si="14"/>
        <v>0</v>
      </c>
      <c r="AJ51">
        <f t="shared" si="14"/>
        <v>0</v>
      </c>
      <c r="AK51">
        <f t="shared" si="14"/>
        <v>0</v>
      </c>
      <c r="AL51">
        <f t="shared" si="14"/>
        <v>0</v>
      </c>
      <c r="AM51">
        <f t="shared" si="14"/>
        <v>0</v>
      </c>
      <c r="AN51">
        <f t="shared" si="14"/>
        <v>0</v>
      </c>
      <c r="AO51">
        <f t="shared" si="14"/>
        <v>0</v>
      </c>
      <c r="AP51">
        <f t="shared" si="14"/>
        <v>0</v>
      </c>
      <c r="AQ51">
        <f t="shared" si="14"/>
        <v>0</v>
      </c>
      <c r="AR51">
        <f t="shared" si="14"/>
        <v>1</v>
      </c>
      <c r="AS51">
        <f t="shared" si="14"/>
        <v>0</v>
      </c>
      <c r="AT51">
        <f t="shared" si="14"/>
        <v>0</v>
      </c>
      <c r="AU51">
        <f t="shared" si="13"/>
        <v>0</v>
      </c>
      <c r="AV51">
        <f t="shared" si="13"/>
        <v>0</v>
      </c>
      <c r="AW51">
        <f t="shared" si="13"/>
        <v>0</v>
      </c>
      <c r="AX51">
        <f t="shared" si="13"/>
        <v>0</v>
      </c>
      <c r="AY51">
        <f t="shared" si="13"/>
        <v>0</v>
      </c>
      <c r="AZ51">
        <f t="shared" si="13"/>
        <v>0</v>
      </c>
      <c r="BA51">
        <f t="shared" si="13"/>
        <v>0</v>
      </c>
      <c r="BB51">
        <f t="shared" si="13"/>
        <v>0</v>
      </c>
      <c r="BC51">
        <f t="shared" si="13"/>
        <v>0</v>
      </c>
      <c r="BD51">
        <f t="shared" si="13"/>
        <v>0</v>
      </c>
      <c r="BE51">
        <f t="shared" si="13"/>
        <v>0</v>
      </c>
      <c r="BF51">
        <f t="shared" si="13"/>
        <v>0</v>
      </c>
      <c r="BG51">
        <f t="shared" si="13"/>
        <v>0</v>
      </c>
      <c r="BH51">
        <f t="shared" si="13"/>
        <v>0</v>
      </c>
      <c r="BI51">
        <f t="shared" si="13"/>
        <v>0</v>
      </c>
      <c r="BJ51">
        <f t="shared" si="12"/>
        <v>0</v>
      </c>
      <c r="BK51">
        <f t="shared" si="11"/>
        <v>0</v>
      </c>
      <c r="BL51">
        <f t="shared" si="11"/>
        <v>0</v>
      </c>
      <c r="BM51">
        <f t="shared" si="11"/>
        <v>0</v>
      </c>
    </row>
    <row r="52" spans="1:65">
      <c r="A52" s="5" t="str">
        <f>_xlfn.XLOOKUP($E52,'Raw Data'!$E:$E,'Raw Data'!A:A,"ERROR",0,1)</f>
        <v>AE</v>
      </c>
      <c r="B52" s="5" t="str">
        <f>_xlfn.XLOOKUP($E52,'Raw Data'!$E:$E,'Raw Data'!B:B,"ERROR",0,1)</f>
        <v>Hair Mousses</v>
      </c>
      <c r="C52" s="5" t="str">
        <f>_xlfn.XLOOKUP($E52,'Raw Data'!$E:$E,'Raw Data'!C:C,"ERROR",0,1)</f>
        <v>schwarzkopf</v>
      </c>
      <c r="D52" s="5" t="str">
        <f>_xlfn.XLOOKUP($E52,'Raw Data'!$E:$E,'Raw Data'!D:D,"ERROR",0,1)</f>
        <v>www.amazon.ae/dp/B07DLYGHF5</v>
      </c>
      <c r="E52" s="5" t="s">
        <v>215</v>
      </c>
      <c r="F52" s="9" t="str">
        <f>_xlfn.XLOOKUP($E52,'Raw Data'!$E:$E,'Raw Data'!F:F,"ERROR",0,1)</f>
        <v>Schwarzkopf Osis Fab Foam Classic Hold Mousse, Medium Control - 200ml Schwarzkopf Osis Fab Foam Classic Hold Mousse, Medium Control - 200ml</v>
      </c>
      <c r="G52" s="10">
        <f>_xlfn.XLOOKUP($E52,'Raw Data'!$E:$E,'Raw Data'!G:G,"ERROR",0,1)</f>
        <v>37</v>
      </c>
      <c r="H52" s="9">
        <f>_xlfn.XLOOKUP($E52,'Raw Data'!$E:$E,'Raw Data'!H:H,"ERROR",0,1)</f>
        <v>3557.73</v>
      </c>
      <c r="I52" s="9">
        <f>_xlfn.XLOOKUP($E52,'Raw Data'!$E:$E,'Raw Data'!I:I,"ERROR",0,1)</f>
        <v>0.00476316401878645</v>
      </c>
      <c r="J52" s="9" t="str">
        <f>_xlfn.XLOOKUP($E52,'Raw Data'!$E:$E,'Raw Data'!J:J,"ERROR",0,1)</f>
        <v>Yes</v>
      </c>
      <c r="K52" s="14" t="str">
        <f t="array" ref="K52">_xlfn.IFS(AND(L52&gt;0,L52&lt;=5),"0 to 5",AND(L52&gt;5,L52&lt;=10),"5 to 10",AND(L52&gt;10,L52&lt;=15),"10 to 15",AND(L52&gt;15,L52&lt;=20),"15 to 20",AND(L52&gt;20,L52&lt;=30),"20 to 30",AND(L52&gt;30,L52&lt;=40),"30 to 40",AND(L52&gt;40,L52&lt;=50),"40 to 50",AND(L52&gt;50,L52&lt;=75),"50 to 75",AND(L52&gt;75,L52&lt;=100),"75 to 100",AND(L52&gt;100,L52&lt;=150),"100 to 150",AND(L52&gt;150,L52&lt;=200),"150 to 200",AND(L52&gt;200,L52&lt;=250),"200 to 250",AND(L52&gt;250,L52&lt;=300),"250 to 300",AND(L52&gt;300,L52&lt;=400),"300 to 400",AND(L52&gt;400,L52&lt;=500),"400 to 500",L52&gt;500,"500+")</f>
        <v>75 to 100</v>
      </c>
      <c r="L52" s="9">
        <f>_xlfn.XLOOKUP($E52,'Raw Data'!$E:$E,'Raw Data'!L:L,"ERROR",0,1)</f>
        <v>97.69</v>
      </c>
      <c r="M52" s="14" t="str">
        <f t="array" ref="M52">_xlfn.IFS(AND(N52&gt;0,N52&lt;=5),"0 to 5",AND(N52&gt;5,N52&lt;=10),"5 to 10",AND(N52&gt;10,N52&lt;=15),"10 to 15",AND(N52&gt;15,N52&lt;=20),"15 to 20",AND(N52&gt;20,N52&lt;=30),"20 to 30",AND(N52&gt;30,N52&lt;=40),"30 to 40",AND(N52&gt;40,N52&lt;=50),"40 to 50",AND(N52&gt;50,N52&lt;=75),"50 to 75",AND(N52&gt;75,N52&lt;=100),"75 to 100",AND(N52&gt;100,N52&lt;=150),"100 to 150",AND(N52&gt;150,N52&lt;=200),"150 to 200",AND(N52&gt;200,N52&lt;=250),"200 to 250",AND(N52&gt;250,N52&lt;=300),"250 to 300",AND(N52&gt;300,N52&lt;=400),"300 to 400",AND(N52&gt;400,N52&lt;=500),"400 to 500",N52&gt;500,"500+")</f>
        <v>100 to 150</v>
      </c>
      <c r="N52" s="9">
        <f>_xlfn.XLOOKUP($E52,'Raw Data'!$E:$E,'Raw Data'!N:N,"ERROR",0,1)</f>
        <v>103.06</v>
      </c>
      <c r="O52" s="14" t="str">
        <f t="array" ref="O52">_xlfn.IFS(P52=0,"No Discount",AND(P52&gt;0,P52&lt;=0.02),"0% to 2%",AND(P52&gt;0.02,P52&lt;=0.04),"2% to 4%",AND(P52&gt;0.04,P52&lt;=0.06),"4% to 6%",AND(P52&gt;0.06,P52&lt;=0.08),"6% to 8%",AND(P52&gt;0.08,P52&lt;=0.1),"8% to 10%",AND(P52&gt;0.1,P52&lt;=0.15),"10% to 15%",AND(P52&gt;0.15,P52&lt;=0.2),"15% to 20%",AND(P52&gt;0.2,P52&lt;=0.25),"20% to 25%",AND(P52&gt;0.25,P52&lt;=0.3),"25% to 30%",AND(P52&gt;0.3,P52&lt;=0.4),"30% to 40%",AND(P52&gt;0.4,P52&lt;=0.5),"40% to 50%",AND(P52&gt;0.5,P52&lt;=0.75),"50% to 75%",AND(P52&gt;0.75,P52&lt;=1),"75% to 100%")</f>
        <v>4% to 6%</v>
      </c>
      <c r="P52" s="10">
        <f>_xlfn.XLOOKUP($E52,'Raw Data'!$E:$E,'Raw Data'!P:P,"ERROR",0,1)</f>
        <v>0.0521055695711237</v>
      </c>
      <c r="Q52" s="9">
        <f>_xlfn.XLOOKUP($E52,'Raw Data'!$E:$E,'Raw Data'!Q:Q,"ERROR",0,1)</f>
        <v>200</v>
      </c>
      <c r="R52" s="9" t="str">
        <f>_xlfn.XLOOKUP($E52,'Raw Data'!$E:$E,'Raw Data'!R:R,"ERROR",0,1)</f>
        <v>ml</v>
      </c>
      <c r="S52" s="5" t="str">
        <f t="array" ref="S52">_xlfn.IFS(AND(T52&gt;0,T52&lt;=0.05),"0 to 0.05",AND(T52&gt;0.05,T52&lt;=0.1),"0.05 to 0.1",AND(T52&gt;0.1,T52&lt;=0.2),"0.1 to 0.2",AND(T52&gt;0.2,T52&lt;=0.3),"0.2 to 0.3",AND(T52&gt;0.3,T52&lt;=0.4),"0.3 to 0.4",AND(T52&gt;0.4,T52&lt;=0.5),"0.4 to 0.5",AND(T52&gt;0.5,T52&lt;=0.75),"0.5 to 0.75",AND(T52&gt;0.75,T52&lt;=1),"0.75 to 1",AND(T52&gt;1,T52&lt;=2),"1 to 2",AND(T52&gt;2,T52&lt;=3),"2 to 3",AND(T52&gt;3,T52&lt;=4),"3 to 4",AND(T52&gt;4,T52&lt;=5),"4 to 5",AND(T52&gt;5,T52&lt;=10),"5 to 10",T52&gt;10,"10+")</f>
        <v>0.4 to 0.5</v>
      </c>
      <c r="T52" s="10">
        <f t="shared" si="1"/>
        <v>0.488710971658866</v>
      </c>
      <c r="U52" s="15" t="str">
        <f t="array" ref="U52">_xlfn.IFS(AND(V52&gt;0,V52&lt;=0.05),"0 to 0.05",AND(V52&gt;0.05,V52&lt;=0.1),"0.05 to 0.1",AND(V52&gt;0.1,V52&lt;=0.2),"0.1 to 0.2",AND(V52&gt;0.2,V52&lt;=0.3),"0.2 to 0.3",AND(V52&gt;0.3,V52&lt;=0.4),"0.3 to 0.4",AND(V52&gt;0.4,V52&lt;=0.5),"0.4 to 0.5",AND(V52&gt;0.5,V52&lt;=0.75),"0.5 to 0.75",AND(V52&gt;0.75,V52&lt;=1),"0.75 to 1",AND(V52&gt;1,V52&lt;=2),"1 to 2",AND(V52&gt;2,V52&lt;=3),"2 to 3",AND(V52&gt;3,V52&lt;=4),"3 to 4",AND(V52&gt;4,V52&lt;=5),"4 to 5",AND(V52&gt;5,V52&lt;=10),"5 to 10",V52&gt;10,"10+")</f>
        <v>0.1 to 0.2</v>
      </c>
      <c r="V52" s="10">
        <f t="shared" si="2"/>
        <v>0.139205335649237</v>
      </c>
      <c r="W52" s="15" t="str">
        <f t="array" ref="W52">_xlfn.IFS(AND(X52&gt;0,X52&lt;=0.05),"0 to 0.05",AND(X52&gt;0.05,X52&lt;=0.1),"0.05 to 0.1",AND(X52&gt;0.1,X52&lt;=0.2),"0.1 to 0.2",AND(X52&gt;0.2,X52&lt;=0.3),"0.2 to 0.3",AND(X52&gt;0.3,X52&lt;=0.4),"0.3 to 0.4",AND(X52&gt;0.4,X52&lt;=0.5),"0.4 to 0.5",AND(X52&gt;0.5,X52&lt;=0.75),"0.5 to 0.75",AND(X52&gt;0.75,X52&lt;=1),"0.75 to 1",AND(X52&gt;1,X52&lt;=2),"1 to 2",AND(X52&gt;2,X52&lt;=3),"2 to 3",AND(X52&gt;3,X52&lt;=4),"3 to 4",AND(X52&gt;4,X52&lt;=5),"4 to 5",AND(X52&gt;5,X52&lt;=10),"5 to 10",X52&gt;10,"10+")</f>
        <v>0.1 to 0.2</v>
      </c>
      <c r="X52" s="16">
        <f t="shared" si="3"/>
        <v>0.131951962347894</v>
      </c>
      <c r="Y52" s="5" t="str">
        <f t="array" ref="Y52">_xlfn.IFS(AND(Z52&gt;0,Z52&lt;=1),"0 to 1",AND(Z52&gt;1,Z52&lt;=2),"1 to 2",AND(Z52&gt;2,Z52&lt;=4),"2 to 4",AND(Z52&gt;4,Z52&lt;=6),"4 to 6",AND(Z52&gt;6,Z52&lt;=8),"6 to 8",AND(Z52&gt;8,Z52&lt;=10),"8 to 10",AND(Z52&gt;10,Z52&lt;=15),"10 to 15",AND(Z52&gt;15,Z52&lt;=20),"15 to 20",AND(Z52&gt;20,Z52&lt;=25),"20 to 25",AND(Z52&gt;25,Z52&lt;=30),"25 to 30",AND(Z52&gt;30,Z52&lt;=40),"30 to 40",AND(Z52&gt;40,Z52&lt;=50),"40 to 50",Z52&gt;50,"50+")</f>
        <v>6 to 8</v>
      </c>
      <c r="Z52" s="9">
        <f t="array" ref="Z52">_xlfn.IFS(AA52="oz",_xlfn.IFS(R52="oz",Q52,R52="fl oz",Q52*1.04,R52="ml",Q52*0.0338),AA52="fl oz",_xlfn.IFS(R52="oz",Q52/1.04,R52="fl oz",Q52,R52="ml",Q52*0.0338/1.04),AA52="ml",_xlfn.IFS(R52="oz",Q52/0.0338,R52="fl oz",Q52*1.04/0.0338,R52="ml",Q52))</f>
        <v>6.76</v>
      </c>
      <c r="AA52" s="9" t="str">
        <f>_xlfn.XLOOKUP($E52,'Raw Data'!$E:$E,'Raw Data'!AA:AA,"ERROR",0,1)</f>
        <v>oz</v>
      </c>
      <c r="AB52" s="5" t="s">
        <v>43</v>
      </c>
      <c r="AC52" s="5" t="s">
        <v>86</v>
      </c>
      <c r="AD52" s="5" t="s">
        <v>43</v>
      </c>
      <c r="AE52">
        <f t="shared" si="14"/>
        <v>0</v>
      </c>
      <c r="AF52">
        <f t="shared" si="14"/>
        <v>0</v>
      </c>
      <c r="AG52">
        <f t="shared" si="14"/>
        <v>0</v>
      </c>
      <c r="AH52">
        <f t="shared" si="14"/>
        <v>0</v>
      </c>
      <c r="AI52">
        <f t="shared" si="14"/>
        <v>0</v>
      </c>
      <c r="AJ52">
        <f t="shared" si="14"/>
        <v>0</v>
      </c>
      <c r="AK52">
        <f t="shared" si="14"/>
        <v>0</v>
      </c>
      <c r="AL52">
        <f t="shared" si="14"/>
        <v>0</v>
      </c>
      <c r="AM52">
        <f t="shared" si="14"/>
        <v>1</v>
      </c>
      <c r="AN52">
        <f t="shared" si="14"/>
        <v>0</v>
      </c>
      <c r="AO52">
        <f t="shared" si="14"/>
        <v>0</v>
      </c>
      <c r="AP52">
        <f t="shared" si="14"/>
        <v>0</v>
      </c>
      <c r="AQ52">
        <f t="shared" si="14"/>
        <v>0</v>
      </c>
      <c r="AR52">
        <f t="shared" si="14"/>
        <v>0</v>
      </c>
      <c r="AS52">
        <f t="shared" si="14"/>
        <v>0</v>
      </c>
      <c r="AT52">
        <f t="shared" si="14"/>
        <v>1</v>
      </c>
      <c r="AU52">
        <f t="shared" si="13"/>
        <v>0</v>
      </c>
      <c r="AV52">
        <f t="shared" si="13"/>
        <v>0</v>
      </c>
      <c r="AW52">
        <f t="shared" si="13"/>
        <v>0</v>
      </c>
      <c r="AX52">
        <f t="shared" si="13"/>
        <v>0</v>
      </c>
      <c r="AY52">
        <f t="shared" si="13"/>
        <v>0</v>
      </c>
      <c r="AZ52">
        <f t="shared" si="13"/>
        <v>0</v>
      </c>
      <c r="BA52">
        <f t="shared" si="13"/>
        <v>0</v>
      </c>
      <c r="BB52">
        <f t="shared" si="13"/>
        <v>0</v>
      </c>
      <c r="BC52">
        <f t="shared" si="13"/>
        <v>0</v>
      </c>
      <c r="BD52">
        <f t="shared" si="13"/>
        <v>0</v>
      </c>
      <c r="BE52">
        <f t="shared" si="13"/>
        <v>0</v>
      </c>
      <c r="BF52">
        <f t="shared" si="13"/>
        <v>0</v>
      </c>
      <c r="BG52">
        <f t="shared" si="13"/>
        <v>0</v>
      </c>
      <c r="BH52">
        <f t="shared" si="13"/>
        <v>0</v>
      </c>
      <c r="BI52">
        <f t="shared" si="13"/>
        <v>0</v>
      </c>
      <c r="BJ52">
        <f t="shared" si="12"/>
        <v>0</v>
      </c>
      <c r="BK52">
        <f t="shared" si="11"/>
        <v>0</v>
      </c>
      <c r="BL52">
        <f t="shared" si="11"/>
        <v>0</v>
      </c>
      <c r="BM52">
        <f t="shared" si="11"/>
        <v>0</v>
      </c>
    </row>
    <row r="53" spans="1:65">
      <c r="A53" s="5" t="str">
        <f>_xlfn.XLOOKUP($E53,'Raw Data'!$E:$E,'Raw Data'!A:A,"ERROR",0,1)</f>
        <v>AE</v>
      </c>
      <c r="B53" s="5" t="str">
        <f>_xlfn.XLOOKUP($E53,'Raw Data'!$E:$E,'Raw Data'!B:B,"ERROR",0,1)</f>
        <v>Hair Mousses</v>
      </c>
      <c r="C53" s="5" t="str">
        <f>_xlfn.XLOOKUP($E53,'Raw Data'!$E:$E,'Raw Data'!C:C,"ERROR",0,1)</f>
        <v>john frieda</v>
      </c>
      <c r="D53" s="5" t="str">
        <f>_xlfn.XLOOKUP($E53,'Raw Data'!$E:$E,'Raw Data'!D:D,"ERROR",0,1)</f>
        <v>www.amazon.ae/dp/B099P7RKBV</v>
      </c>
      <c r="E53" s="5" t="s">
        <v>216</v>
      </c>
      <c r="F53" s="9" t="str">
        <f>_xlfn.XLOOKUP($E53,'Raw Data'!$E:$E,'Raw Data'!F:F,"ERROR",0,1)</f>
        <v>John Frieda Frizz Ease Curly Hair Reviver Mousse Enhances Curls, a Soft Flexible Hold for Curly or Frizzy Hair, Alcohol-Free, 7.2 oz (Pack of 2)</v>
      </c>
      <c r="G53" s="10">
        <f>_xlfn.XLOOKUP($E53,'Raw Data'!$E:$E,'Raw Data'!G:G,"ERROR",0,1)</f>
        <v>28</v>
      </c>
      <c r="H53" s="9">
        <f>_xlfn.XLOOKUP($E53,'Raw Data'!$E:$E,'Raw Data'!H:H,"ERROR",0,1)</f>
        <v>3321.01</v>
      </c>
      <c r="I53" s="9">
        <f>_xlfn.XLOOKUP($E53,'Raw Data'!$E:$E,'Raw Data'!I:I,"ERROR",0,1)</f>
        <v>0.00444623828621902</v>
      </c>
      <c r="J53" s="9" t="str">
        <f>_xlfn.XLOOKUP($E53,'Raw Data'!$E:$E,'Raw Data'!J:J,"ERROR",0,1)</f>
        <v>Yes</v>
      </c>
      <c r="K53" s="14" t="str">
        <f t="array" ref="K53">_xlfn.IFS(AND(L53&gt;0,L53&lt;=5),"0 to 5",AND(L53&gt;5,L53&lt;=10),"5 to 10",AND(L53&gt;10,L53&lt;=15),"10 to 15",AND(L53&gt;15,L53&lt;=20),"15 to 20",AND(L53&gt;20,L53&lt;=30),"20 to 30",AND(L53&gt;30,L53&lt;=40),"30 to 40",AND(L53&gt;40,L53&lt;=50),"40 to 50",AND(L53&gt;50,L53&lt;=75),"50 to 75",AND(L53&gt;75,L53&lt;=100),"75 to 100",AND(L53&gt;100,L53&lt;=150),"100 to 150",AND(L53&gt;150,L53&lt;=200),"150 to 200",AND(L53&gt;200,L53&lt;=250),"200 to 250",AND(L53&gt;250,L53&lt;=300),"250 to 300",AND(L53&gt;300,L53&lt;=400),"300 to 400",AND(L53&gt;400,L53&lt;=500),"400 to 500",L53&gt;500,"500+")</f>
        <v>100 to 150</v>
      </c>
      <c r="L53" s="9">
        <f>_xlfn.XLOOKUP($E53,'Raw Data'!$E:$E,'Raw Data'!L:L,"ERROR",0,1)</f>
        <v>121.72</v>
      </c>
      <c r="M53" s="14" t="str">
        <f t="array" ref="M53">_xlfn.IFS(AND(N53&gt;0,N53&lt;=5),"0 to 5",AND(N53&gt;5,N53&lt;=10),"5 to 10",AND(N53&gt;10,N53&lt;=15),"10 to 15",AND(N53&gt;15,N53&lt;=20),"15 to 20",AND(N53&gt;20,N53&lt;=30),"20 to 30",AND(N53&gt;30,N53&lt;=40),"30 to 40",AND(N53&gt;40,N53&lt;=50),"40 to 50",AND(N53&gt;50,N53&lt;=75),"50 to 75",AND(N53&gt;75,N53&lt;=100),"75 to 100",AND(N53&gt;100,N53&lt;=150),"100 to 150",AND(N53&gt;150,N53&lt;=200),"150 to 200",AND(N53&gt;200,N53&lt;=250),"200 to 250",AND(N53&gt;250,N53&lt;=300),"250 to 300",AND(N53&gt;300,N53&lt;=400),"300 to 400",AND(N53&gt;400,N53&lt;=500),"400 to 500",N53&gt;500,"500+")</f>
        <v>100 to 150</v>
      </c>
      <c r="N53" s="9">
        <f>_xlfn.XLOOKUP($E53,'Raw Data'!$E:$E,'Raw Data'!N:N,"ERROR",0,1)</f>
        <v>129.85</v>
      </c>
      <c r="O53" s="14" t="str">
        <f t="array" ref="O53">_xlfn.IFS(P53=0,"No Discount",AND(P53&gt;0,P53&lt;=0.02),"0% to 2%",AND(P53&gt;0.02,P53&lt;=0.04),"2% to 4%",AND(P53&gt;0.04,P53&lt;=0.06),"4% to 6%",AND(P53&gt;0.06,P53&lt;=0.08),"6% to 8%",AND(P53&gt;0.08,P53&lt;=0.1),"8% to 10%",AND(P53&gt;0.1,P53&lt;=0.15),"10% to 15%",AND(P53&gt;0.15,P53&lt;=0.2),"15% to 20%",AND(P53&gt;0.2,P53&lt;=0.25),"20% to 25%",AND(P53&gt;0.25,P53&lt;=0.3),"25% to 30%",AND(P53&gt;0.3,P53&lt;=0.4),"30% to 40%",AND(P53&gt;0.4,P53&lt;=0.5),"40% to 50%",AND(P53&gt;0.5,P53&lt;=0.75),"50% to 75%",AND(P53&gt;0.75,P53&lt;=1),"75% to 100%")</f>
        <v>6% to 8%</v>
      </c>
      <c r="P53" s="10">
        <f>_xlfn.XLOOKUP($E53,'Raw Data'!$E:$E,'Raw Data'!P:P,"ERROR",0,1)</f>
        <v>0.0626107046592222</v>
      </c>
      <c r="Q53" s="9">
        <f>_xlfn.XLOOKUP($E53,'Raw Data'!$E:$E,'Raw Data'!Q:Q,"ERROR",0,1)</f>
        <v>14.4</v>
      </c>
      <c r="R53" s="9" t="str">
        <f>_xlfn.XLOOKUP($E53,'Raw Data'!$E:$E,'Raw Data'!R:R,"ERROR",0,1)</f>
        <v>oz</v>
      </c>
      <c r="S53" s="5" t="str">
        <f t="array" ref="S53">_xlfn.IFS(AND(T53&gt;0,T53&lt;=0.05),"0 to 0.05",AND(T53&gt;0.05,T53&lt;=0.1),"0.05 to 0.1",AND(T53&gt;0.1,T53&lt;=0.2),"0.1 to 0.2",AND(T53&gt;0.2,T53&lt;=0.3),"0.2 to 0.3",AND(T53&gt;0.3,T53&lt;=0.4),"0.3 to 0.4",AND(T53&gt;0.4,T53&lt;=0.5),"0.4 to 0.5",AND(T53&gt;0.5,T53&lt;=0.75),"0.5 to 0.75",AND(T53&gt;0.75,T53&lt;=1),"0.75 to 1",AND(T53&gt;1,T53&lt;=2),"1 to 2",AND(T53&gt;2,T53&lt;=3),"2 to 3",AND(T53&gt;3,T53&lt;=4),"3 to 4",AND(T53&gt;4,T53&lt;=5),"4 to 5",AND(T53&gt;5,T53&lt;=10),"5 to 10",T53&gt;10,"10+")</f>
        <v>0.2 to 0.3</v>
      </c>
      <c r="T53" s="10">
        <f t="shared" si="1"/>
        <v>0.285856536279262</v>
      </c>
      <c r="U53" s="15" t="str">
        <f t="array" ref="U53">_xlfn.IFS(AND(V53&gt;0,V53&lt;=0.05),"0 to 0.05",AND(V53&gt;0.05,V53&lt;=0.1),"0.05 to 0.1",AND(V53&gt;0.1,V53&lt;=0.2),"0.1 to 0.2",AND(V53&gt;0.2,V53&lt;=0.3),"0.2 to 0.3",AND(V53&gt;0.3,V53&lt;=0.4),"0.3 to 0.4",AND(V53&gt;0.4,V53&lt;=0.5),"0.4 to 0.5",AND(V53&gt;0.5,V53&lt;=0.75),"0.5 to 0.75",AND(V53&gt;0.75,V53&lt;=1),"0.75 to 1",AND(V53&gt;1,V53&lt;=2),"1 to 2",AND(V53&gt;2,V53&lt;=3),"2 to 3",AND(V53&gt;3,V53&lt;=4),"3 to 4",AND(V53&gt;4,V53&lt;=5),"4 to 5",AND(V53&gt;5,V53&lt;=10),"5 to 10",V53&gt;10,"10+")</f>
        <v>0.05 to 0.1</v>
      </c>
      <c r="V53" s="10">
        <f t="shared" si="2"/>
        <v>0.0823364051403449</v>
      </c>
      <c r="W53" s="15" t="str">
        <f t="array" ref="W53">_xlfn.IFS(AND(X53&gt;0,X53&lt;=0.05),"0 to 0.05",AND(X53&gt;0.05,X53&lt;=0.1),"0.05 to 0.1",AND(X53&gt;0.1,X53&lt;=0.2),"0.1 to 0.2",AND(X53&gt;0.2,X53&lt;=0.3),"0.2 to 0.3",AND(X53&gt;0.3,X53&lt;=0.4),"0.3 to 0.4",AND(X53&gt;0.4,X53&lt;=0.5),"0.4 to 0.5",AND(X53&gt;0.5,X53&lt;=0.75),"0.5 to 0.75",AND(X53&gt;0.75,X53&lt;=1),"0.75 to 1",AND(X53&gt;1,X53&lt;=2),"1 to 2",AND(X53&gt;2,X53&lt;=3),"2 to 3",AND(X53&gt;3,X53&lt;=4),"3 to 4",AND(X53&gt;4,X53&lt;=5),"4 to 5",AND(X53&gt;5,X53&lt;=10),"5 to 10",X53&gt;10,"10+")</f>
        <v>0.05 to 0.1</v>
      </c>
      <c r="X53" s="16">
        <f t="shared" si="3"/>
        <v>0.0771812647954007</v>
      </c>
      <c r="Y53" s="5" t="str">
        <f t="array" ref="Y53">_xlfn.IFS(AND(Z53&gt;0,Z53&lt;=1),"0 to 1",AND(Z53&gt;1,Z53&lt;=2),"1 to 2",AND(Z53&gt;2,Z53&lt;=4),"2 to 4",AND(Z53&gt;4,Z53&lt;=6),"4 to 6",AND(Z53&gt;6,Z53&lt;=8),"6 to 8",AND(Z53&gt;8,Z53&lt;=10),"8 to 10",AND(Z53&gt;10,Z53&lt;=15),"10 to 15",AND(Z53&gt;15,Z53&lt;=20),"15 to 20",AND(Z53&gt;20,Z53&lt;=25),"20 to 25",AND(Z53&gt;25,Z53&lt;=30),"25 to 30",AND(Z53&gt;30,Z53&lt;=40),"30 to 40",AND(Z53&gt;40,Z53&lt;=50),"40 to 50",Z53&gt;50,"50+")</f>
        <v>10 to 15</v>
      </c>
      <c r="Z53" s="9">
        <f t="array" ref="Z53">_xlfn.IFS(AA53="oz",_xlfn.IFS(R53="oz",Q53,R53="fl oz",Q53*1.04,R53="ml",Q53*0.0338),AA53="fl oz",_xlfn.IFS(R53="oz",Q53/1.04,R53="fl oz",Q53,R53="ml",Q53*0.0338/1.04),AA53="ml",_xlfn.IFS(R53="oz",Q53/0.0338,R53="fl oz",Q53*1.04/0.0338,R53="ml",Q53))</f>
        <v>14.4</v>
      </c>
      <c r="AA53" s="9" t="str">
        <f>_xlfn.XLOOKUP($E53,'Raw Data'!$E:$E,'Raw Data'!AA:AA,"ERROR",0,1)</f>
        <v>oz</v>
      </c>
      <c r="AB53" s="5" t="s">
        <v>217</v>
      </c>
      <c r="AC53" s="5" t="s">
        <v>218</v>
      </c>
      <c r="AD53" s="5" t="s">
        <v>219</v>
      </c>
      <c r="AE53">
        <f t="shared" si="14"/>
        <v>1</v>
      </c>
      <c r="AF53">
        <f t="shared" si="14"/>
        <v>0</v>
      </c>
      <c r="AG53">
        <f t="shared" si="14"/>
        <v>0</v>
      </c>
      <c r="AH53">
        <f t="shared" si="14"/>
        <v>0</v>
      </c>
      <c r="AI53">
        <f t="shared" si="14"/>
        <v>0</v>
      </c>
      <c r="AJ53">
        <f t="shared" si="14"/>
        <v>0</v>
      </c>
      <c r="AK53">
        <f t="shared" si="14"/>
        <v>0</v>
      </c>
      <c r="AL53">
        <f t="shared" si="14"/>
        <v>0</v>
      </c>
      <c r="AM53">
        <f t="shared" si="14"/>
        <v>1</v>
      </c>
      <c r="AN53">
        <f t="shared" si="14"/>
        <v>0</v>
      </c>
      <c r="AO53">
        <f t="shared" si="14"/>
        <v>0</v>
      </c>
      <c r="AP53">
        <f t="shared" si="14"/>
        <v>0</v>
      </c>
      <c r="AQ53">
        <f t="shared" si="14"/>
        <v>0</v>
      </c>
      <c r="AR53">
        <f t="shared" si="14"/>
        <v>0</v>
      </c>
      <c r="AS53">
        <f t="shared" si="14"/>
        <v>0</v>
      </c>
      <c r="AT53">
        <f t="shared" si="14"/>
        <v>0</v>
      </c>
      <c r="AU53">
        <f t="shared" si="13"/>
        <v>0</v>
      </c>
      <c r="AV53">
        <f t="shared" si="13"/>
        <v>0</v>
      </c>
      <c r="AW53">
        <f t="shared" si="13"/>
        <v>0</v>
      </c>
      <c r="AX53">
        <f t="shared" si="13"/>
        <v>0</v>
      </c>
      <c r="AY53">
        <f t="shared" si="13"/>
        <v>0</v>
      </c>
      <c r="AZ53">
        <f t="shared" si="13"/>
        <v>0</v>
      </c>
      <c r="BA53">
        <f t="shared" si="13"/>
        <v>0</v>
      </c>
      <c r="BB53">
        <f t="shared" si="13"/>
        <v>0</v>
      </c>
      <c r="BC53">
        <f t="shared" si="13"/>
        <v>0</v>
      </c>
      <c r="BD53">
        <f t="shared" si="13"/>
        <v>0</v>
      </c>
      <c r="BE53">
        <f t="shared" si="13"/>
        <v>0</v>
      </c>
      <c r="BF53">
        <f t="shared" si="13"/>
        <v>0</v>
      </c>
      <c r="BG53">
        <f t="shared" si="13"/>
        <v>0</v>
      </c>
      <c r="BH53">
        <f t="shared" si="13"/>
        <v>0</v>
      </c>
      <c r="BI53">
        <f t="shared" si="13"/>
        <v>0</v>
      </c>
      <c r="BJ53">
        <f t="shared" si="12"/>
        <v>0</v>
      </c>
      <c r="BK53">
        <f t="shared" si="11"/>
        <v>0</v>
      </c>
      <c r="BL53">
        <f t="shared" si="11"/>
        <v>0</v>
      </c>
      <c r="BM53">
        <f t="shared" si="11"/>
        <v>0</v>
      </c>
    </row>
    <row r="54" spans="1:65">
      <c r="A54" s="5" t="str">
        <f>_xlfn.XLOOKUP($E54,'Raw Data'!$E:$E,'Raw Data'!A:A,"ERROR",0,1)</f>
        <v>AE</v>
      </c>
      <c r="B54" s="5" t="str">
        <f>_xlfn.XLOOKUP($E54,'Raw Data'!$E:$E,'Raw Data'!B:B,"ERROR",0,1)</f>
        <v>Hair Mousses</v>
      </c>
      <c r="C54" s="5" t="str">
        <f>_xlfn.XLOOKUP($E54,'Raw Data'!$E:$E,'Raw Data'!C:C,"ERROR",0,1)</f>
        <v>Label</v>
      </c>
      <c r="D54" s="5" t="str">
        <f>_xlfn.XLOOKUP($E54,'Raw Data'!$E:$E,'Raw Data'!D:D,"ERROR",0,1)</f>
        <v>www.amazon.ae/dp/B001W9QIZY</v>
      </c>
      <c r="E54" s="5" t="s">
        <v>220</v>
      </c>
      <c r="F54" s="9" t="str">
        <f>_xlfn.XLOOKUP($E54,'Raw Data'!$E:$E,'Raw Data'!F:F,"ERROR",0,1)</f>
        <v>Volume  Mousse  200ml</v>
      </c>
      <c r="G54" s="10">
        <f>_xlfn.XLOOKUP($E54,'Raw Data'!$E:$E,'Raw Data'!G:G,"ERROR",0,1)</f>
        <v>28</v>
      </c>
      <c r="H54" s="9">
        <f>_xlfn.XLOOKUP($E54,'Raw Data'!$E:$E,'Raw Data'!H:H,"ERROR",0,1)</f>
        <v>3018.7</v>
      </c>
      <c r="I54" s="9">
        <f>_xlfn.XLOOKUP($E54,'Raw Data'!$E:$E,'Raw Data'!I:I,"ERROR",0,1)</f>
        <v>0.00404149927721065</v>
      </c>
      <c r="J54" s="9" t="str">
        <f>_xlfn.XLOOKUP($E54,'Raw Data'!$E:$E,'Raw Data'!J:J,"ERROR",0,1)</f>
        <v>Yes</v>
      </c>
      <c r="K54" s="14" t="str">
        <f t="array" ref="K54">_xlfn.IFS(AND(L54&gt;0,L54&lt;=5),"0 to 5",AND(L54&gt;5,L54&lt;=10),"5 to 10",AND(L54&gt;10,L54&lt;=15),"10 to 15",AND(L54&gt;15,L54&lt;=20),"15 to 20",AND(L54&gt;20,L54&lt;=30),"20 to 30",AND(L54&gt;30,L54&lt;=40),"30 to 40",AND(L54&gt;40,L54&lt;=50),"40 to 50",AND(L54&gt;50,L54&lt;=75),"50 to 75",AND(L54&gt;75,L54&lt;=100),"75 to 100",AND(L54&gt;100,L54&lt;=150),"100 to 150",AND(L54&gt;150,L54&lt;=200),"150 to 200",AND(L54&gt;200,L54&lt;=250),"200 to 250",AND(L54&gt;250,L54&lt;=300),"250 to 300",AND(L54&gt;300,L54&lt;=400),"300 to 400",AND(L54&gt;400,L54&lt;=500),"400 to 500",L54&gt;500,"500+")</f>
        <v>100 to 150</v>
      </c>
      <c r="L54" s="9">
        <f>_xlfn.XLOOKUP($E54,'Raw Data'!$E:$E,'Raw Data'!L:L,"ERROR",0,1)</f>
        <v>110.59</v>
      </c>
      <c r="M54" s="14" t="str">
        <f t="array" ref="M54">_xlfn.IFS(AND(N54&gt;0,N54&lt;=5),"0 to 5",AND(N54&gt;5,N54&lt;=10),"5 to 10",AND(N54&gt;10,N54&lt;=15),"10 to 15",AND(N54&gt;15,N54&lt;=20),"15 to 20",AND(N54&gt;20,N54&lt;=30),"20 to 30",AND(N54&gt;30,N54&lt;=40),"30 to 40",AND(N54&gt;40,N54&lt;=50),"40 to 50",AND(N54&gt;50,N54&lt;=75),"50 to 75",AND(N54&gt;75,N54&lt;=100),"75 to 100",AND(N54&gt;100,N54&lt;=150),"100 to 150",AND(N54&gt;150,N54&lt;=200),"150 to 200",AND(N54&gt;200,N54&lt;=250),"200 to 250",AND(N54&gt;250,N54&lt;=300),"250 to 300",AND(N54&gt;300,N54&lt;=400),"300 to 400",AND(N54&gt;400,N54&lt;=500),"400 to 500",N54&gt;500,"500+")</f>
        <v>100 to 150</v>
      </c>
      <c r="N54" s="9">
        <f>_xlfn.XLOOKUP($E54,'Raw Data'!$E:$E,'Raw Data'!N:N,"ERROR",0,1)</f>
        <v>113.07</v>
      </c>
      <c r="O54" s="14" t="str">
        <f t="array" ref="O54">_xlfn.IFS(P54=0,"No Discount",AND(P54&gt;0,P54&lt;=0.02),"0% to 2%",AND(P54&gt;0.02,P54&lt;=0.04),"2% to 4%",AND(P54&gt;0.04,P54&lt;=0.06),"4% to 6%",AND(P54&gt;0.06,P54&lt;=0.08),"6% to 8%",AND(P54&gt;0.08,P54&lt;=0.1),"8% to 10%",AND(P54&gt;0.1,P54&lt;=0.15),"10% to 15%",AND(P54&gt;0.15,P54&lt;=0.2),"15% to 20%",AND(P54&gt;0.2,P54&lt;=0.25),"20% to 25%",AND(P54&gt;0.25,P54&lt;=0.3),"25% to 30%",AND(P54&gt;0.3,P54&lt;=0.4),"30% to 40%",AND(P54&gt;0.4,P54&lt;=0.5),"40% to 50%",AND(P54&gt;0.5,P54&lt;=0.75),"50% to 75%",AND(P54&gt;0.75,P54&lt;=1),"75% to 100%")</f>
        <v>2% to 4%</v>
      </c>
      <c r="P54" s="10">
        <f>_xlfn.XLOOKUP($E54,'Raw Data'!$E:$E,'Raw Data'!P:P,"ERROR",0,1)</f>
        <v>0.0219333156451755</v>
      </c>
      <c r="Q54" s="9">
        <f>_xlfn.XLOOKUP($E54,'Raw Data'!$E:$E,'Raw Data'!Q:Q,"ERROR",0,1)</f>
        <v>200</v>
      </c>
      <c r="R54" s="9" t="str">
        <f>_xlfn.XLOOKUP($E54,'Raw Data'!$E:$E,'Raw Data'!R:R,"ERROR",0,1)</f>
        <v>ml</v>
      </c>
      <c r="S54" s="5" t="str">
        <f t="array" ref="S54">_xlfn.IFS(AND(T54&gt;0,T54&lt;=0.05),"0 to 0.05",AND(T54&gt;0.05,T54&lt;=0.1),"0.05 to 0.1",AND(T54&gt;0.1,T54&lt;=0.2),"0.1 to 0.2",AND(T54&gt;0.2,T54&lt;=0.3),"0.2 to 0.3",AND(T54&gt;0.3,T54&lt;=0.4),"0.3 to 0.4",AND(T54&gt;0.4,T54&lt;=0.5),"0.4 to 0.5",AND(T54&gt;0.5,T54&lt;=0.75),"0.5 to 0.75",AND(T54&gt;0.75,T54&lt;=1),"0.75 to 1",AND(T54&gt;1,T54&lt;=2),"1 to 2",AND(T54&gt;2,T54&lt;=3),"2 to 3",AND(T54&gt;3,T54&lt;=4),"3 to 4",AND(T54&gt;4,T54&lt;=5),"4 to 5",AND(T54&gt;5,T54&lt;=10),"5 to 10",T54&gt;10,"10+")</f>
        <v>0.5 to 0.75</v>
      </c>
      <c r="T54" s="10">
        <f t="shared" si="1"/>
        <v>0.553245433061255</v>
      </c>
      <c r="U54" s="15" t="str">
        <f t="array" ref="U54">_xlfn.IFS(AND(V54&gt;0,V54&lt;=0.05),"0 to 0.05",AND(V54&gt;0.05,V54&lt;=0.1),"0.05 to 0.1",AND(V54&gt;0.1,V54&lt;=0.2),"0.1 to 0.2",AND(V54&gt;0.2,V54&lt;=0.3),"0.2 to 0.3",AND(V54&gt;0.3,V54&lt;=0.4),"0.3 to 0.4",AND(V54&gt;0.4,V54&lt;=0.5),"0.4 to 0.5",AND(V54&gt;0.5,V54&lt;=0.75),"0.5 to 0.75",AND(V54&gt;0.75,V54&lt;=1),"0.75 to 1",AND(V54&gt;1,V54&lt;=2),"1 to 2",AND(V54&gt;2,V54&lt;=3),"2 to 3",AND(V54&gt;3,V54&lt;=4),"3 to 4",AND(V54&gt;4,V54&lt;=5),"4 to 5",AND(V54&gt;5,V54&lt;=10),"5 to 10",V54&gt;10,"10+")</f>
        <v>0.1 to 0.2</v>
      </c>
      <c r="V54" s="10">
        <f t="shared" si="2"/>
        <v>0.152726055713751</v>
      </c>
      <c r="W54" s="15" t="str">
        <f t="array" ref="W54">_xlfn.IFS(AND(X54&gt;0,X54&lt;=0.05),"0 to 0.05",AND(X54&gt;0.05,X54&lt;=0.1),"0.05 to 0.1",AND(X54&gt;0.1,X54&lt;=0.2),"0.1 to 0.2",AND(X54&gt;0.2,X54&lt;=0.3),"0.2 to 0.3",AND(X54&gt;0.3,X54&lt;=0.4),"0.3 to 0.4",AND(X54&gt;0.4,X54&lt;=0.5),"0.4 to 0.5",AND(X54&gt;0.5,X54&lt;=0.75),"0.5 to 0.75",AND(X54&gt;0.75,X54&lt;=1),"0.75 to 1",AND(X54&gt;1,X54&lt;=2),"1 to 2",AND(X54&gt;2,X54&lt;=3),"2 to 3",AND(X54&gt;3,X54&lt;=4),"3 to 4",AND(X54&gt;4,X54&lt;=5),"4 to 5",AND(X54&gt;5,X54&lt;=10),"5 to 10",X54&gt;10,"10+")</f>
        <v>0.1 to 0.2</v>
      </c>
      <c r="X54" s="16">
        <f t="shared" si="3"/>
        <v>0.149376266926539</v>
      </c>
      <c r="Y54" s="5" t="str">
        <f t="array" ref="Y54">_xlfn.IFS(AND(Z54&gt;0,Z54&lt;=1),"0 to 1",AND(Z54&gt;1,Z54&lt;=2),"1 to 2",AND(Z54&gt;2,Z54&lt;=4),"2 to 4",AND(Z54&gt;4,Z54&lt;=6),"4 to 6",AND(Z54&gt;6,Z54&lt;=8),"6 to 8",AND(Z54&gt;8,Z54&lt;=10),"8 to 10",AND(Z54&gt;10,Z54&lt;=15),"10 to 15",AND(Z54&gt;15,Z54&lt;=20),"15 to 20",AND(Z54&gt;20,Z54&lt;=25),"20 to 25",AND(Z54&gt;25,Z54&lt;=30),"25 to 30",AND(Z54&gt;30,Z54&lt;=40),"30 to 40",AND(Z54&gt;40,Z54&lt;=50),"40 to 50",Z54&gt;50,"50+")</f>
        <v>6 to 8</v>
      </c>
      <c r="Z54" s="9">
        <f t="array" ref="Z54">_xlfn.IFS(AA54="oz",_xlfn.IFS(R54="oz",Q54,R54="fl oz",Q54*1.04,R54="ml",Q54*0.0338),AA54="fl oz",_xlfn.IFS(R54="oz",Q54/1.04,R54="fl oz",Q54,R54="ml",Q54*0.0338/1.04),AA54="ml",_xlfn.IFS(R54="oz",Q54/0.0338,R54="fl oz",Q54*1.04/0.0338,R54="ml",Q54))</f>
        <v>6.76</v>
      </c>
      <c r="AA54" s="9" t="str">
        <f>_xlfn.XLOOKUP($E54,'Raw Data'!$E:$E,'Raw Data'!AA:AA,"ERROR",0,1)</f>
        <v>oz</v>
      </c>
      <c r="AB54" s="5" t="s">
        <v>32</v>
      </c>
      <c r="AC54" s="5" t="s">
        <v>221</v>
      </c>
      <c r="AD54" s="5" t="s">
        <v>222</v>
      </c>
      <c r="AE54">
        <f t="shared" si="14"/>
        <v>0</v>
      </c>
      <c r="AF54">
        <f t="shared" si="14"/>
        <v>0</v>
      </c>
      <c r="AG54">
        <f t="shared" si="14"/>
        <v>0</v>
      </c>
      <c r="AH54">
        <f t="shared" si="14"/>
        <v>0</v>
      </c>
      <c r="AI54">
        <f t="shared" si="14"/>
        <v>0</v>
      </c>
      <c r="AJ54">
        <f t="shared" si="14"/>
        <v>0</v>
      </c>
      <c r="AK54">
        <f t="shared" si="14"/>
        <v>0</v>
      </c>
      <c r="AL54">
        <f t="shared" si="14"/>
        <v>0</v>
      </c>
      <c r="AM54">
        <f t="shared" si="14"/>
        <v>1</v>
      </c>
      <c r="AN54">
        <f t="shared" si="14"/>
        <v>0</v>
      </c>
      <c r="AO54">
        <f t="shared" si="14"/>
        <v>0</v>
      </c>
      <c r="AP54">
        <f t="shared" si="14"/>
        <v>0</v>
      </c>
      <c r="AQ54">
        <f t="shared" si="14"/>
        <v>0</v>
      </c>
      <c r="AR54">
        <f t="shared" si="14"/>
        <v>0</v>
      </c>
      <c r="AS54">
        <f t="shared" si="14"/>
        <v>0</v>
      </c>
      <c r="AT54">
        <f t="shared" si="14"/>
        <v>0</v>
      </c>
      <c r="AU54">
        <f t="shared" si="13"/>
        <v>0</v>
      </c>
      <c r="AV54">
        <f t="shared" si="13"/>
        <v>0</v>
      </c>
      <c r="AW54">
        <f t="shared" si="13"/>
        <v>0</v>
      </c>
      <c r="AX54">
        <f t="shared" si="13"/>
        <v>0</v>
      </c>
      <c r="AY54">
        <f t="shared" si="13"/>
        <v>0</v>
      </c>
      <c r="AZ54">
        <f t="shared" si="13"/>
        <v>0</v>
      </c>
      <c r="BA54">
        <f t="shared" si="13"/>
        <v>0</v>
      </c>
      <c r="BB54">
        <f t="shared" si="13"/>
        <v>0</v>
      </c>
      <c r="BC54">
        <f t="shared" si="13"/>
        <v>0</v>
      </c>
      <c r="BD54">
        <f t="shared" si="13"/>
        <v>0</v>
      </c>
      <c r="BE54">
        <f t="shared" si="13"/>
        <v>0</v>
      </c>
      <c r="BF54">
        <f t="shared" si="13"/>
        <v>0</v>
      </c>
      <c r="BG54">
        <f t="shared" si="13"/>
        <v>0</v>
      </c>
      <c r="BH54">
        <f t="shared" si="13"/>
        <v>0</v>
      </c>
      <c r="BI54">
        <f t="shared" si="13"/>
        <v>0</v>
      </c>
      <c r="BJ54">
        <f t="shared" si="12"/>
        <v>0</v>
      </c>
      <c r="BK54">
        <f t="shared" si="11"/>
        <v>0</v>
      </c>
      <c r="BL54">
        <f t="shared" si="11"/>
        <v>0</v>
      </c>
      <c r="BM54">
        <f t="shared" si="11"/>
        <v>0</v>
      </c>
    </row>
    <row r="55" spans="1:65">
      <c r="A55" s="5" t="str">
        <f>_xlfn.XLOOKUP($E55,'Raw Data'!$E:$E,'Raw Data'!A:A,"ERROR",0,1)</f>
        <v>AE</v>
      </c>
      <c r="B55" s="5" t="str">
        <f>_xlfn.XLOOKUP($E55,'Raw Data'!$E:$E,'Raw Data'!B:B,"ERROR",0,1)</f>
        <v>Hair Mousses</v>
      </c>
      <c r="C55" s="5" t="str">
        <f>_xlfn.XLOOKUP($E55,'Raw Data'!$E:$E,'Raw Data'!C:C,"ERROR",0,1)</f>
        <v>kenra</v>
      </c>
      <c r="D55" s="5" t="str">
        <f>_xlfn.XLOOKUP($E55,'Raw Data'!$E:$E,'Raw Data'!D:D,"ERROR",0,1)</f>
        <v>www.amazon.ae/dp/B00147QL8S</v>
      </c>
      <c r="E55" s="5" t="s">
        <v>223</v>
      </c>
      <c r="F55" s="9" t="str">
        <f>_xlfn.XLOOKUP($E55,'Raw Data'!$E:$E,'Raw Data'!F:F,"ERROR",0,1)</f>
        <v>Kenra Volume Mousse Extra 17 | Firm Hold Mousse | All Hair Types Kenra Volume Mousse Extra 17 | Firm Hold Mousse | All Hair Types</v>
      </c>
      <c r="G55" s="10">
        <f>_xlfn.XLOOKUP($E55,'Raw Data'!$E:$E,'Raw Data'!G:G,"ERROR",0,1)</f>
        <v>27</v>
      </c>
      <c r="H55" s="9">
        <f>_xlfn.XLOOKUP($E55,'Raw Data'!$E:$E,'Raw Data'!H:H,"ERROR",0,1)</f>
        <v>2858.66</v>
      </c>
      <c r="I55" s="9">
        <f>_xlfn.XLOOKUP($E55,'Raw Data'!$E:$E,'Raw Data'!I:I,"ERROR",0,1)</f>
        <v>0.00382723434716633</v>
      </c>
      <c r="J55" s="9" t="str">
        <f>_xlfn.XLOOKUP($E55,'Raw Data'!$E:$E,'Raw Data'!J:J,"ERROR",0,1)</f>
        <v>Yes</v>
      </c>
      <c r="K55" s="14" t="str">
        <f t="array" ref="K55">_xlfn.IFS(AND(L55&gt;0,L55&lt;=5),"0 to 5",AND(L55&gt;5,L55&lt;=10),"5 to 10",AND(L55&gt;10,L55&lt;=15),"10 to 15",AND(L55&gt;15,L55&lt;=20),"15 to 20",AND(L55&gt;20,L55&lt;=30),"20 to 30",AND(L55&gt;30,L55&lt;=40),"30 to 40",AND(L55&gt;40,L55&lt;=50),"40 to 50",AND(L55&gt;50,L55&lt;=75),"50 to 75",AND(L55&gt;75,L55&lt;=100),"75 to 100",AND(L55&gt;100,L55&lt;=150),"100 to 150",AND(L55&gt;150,L55&lt;=200),"150 to 200",AND(L55&gt;200,L55&lt;=250),"200 to 250",AND(L55&gt;250,L55&lt;=300),"250 to 300",AND(L55&gt;300,L55&lt;=400),"300 to 400",AND(L55&gt;400,L55&lt;=500),"400 to 500",L55&gt;500,"500+")</f>
        <v>100 to 150</v>
      </c>
      <c r="L55" s="9">
        <f>_xlfn.XLOOKUP($E55,'Raw Data'!$E:$E,'Raw Data'!L:L,"ERROR",0,1)</f>
        <v>105.54</v>
      </c>
      <c r="M55" s="14" t="str">
        <f t="array" ref="M55">_xlfn.IFS(AND(N55&gt;0,N55&lt;=5),"0 to 5",AND(N55&gt;5,N55&lt;=10),"5 to 10",AND(N55&gt;10,N55&lt;=15),"10 to 15",AND(N55&gt;15,N55&lt;=20),"15 to 20",AND(N55&gt;20,N55&lt;=30),"20 to 30",AND(N55&gt;30,N55&lt;=40),"30 to 40",AND(N55&gt;40,N55&lt;=50),"40 to 50",AND(N55&gt;50,N55&lt;=75),"50 to 75",AND(N55&gt;75,N55&lt;=100),"75 to 100",AND(N55&gt;100,N55&lt;=150),"100 to 150",AND(N55&gt;150,N55&lt;=200),"150 to 200",AND(N55&gt;200,N55&lt;=250),"200 to 250",AND(N55&gt;250,N55&lt;=300),"250 to 300",AND(N55&gt;300,N55&lt;=400),"300 to 400",AND(N55&gt;400,N55&lt;=500),"400 to 500",N55&gt;500,"500+")</f>
        <v>100 to 150</v>
      </c>
      <c r="N55" s="9">
        <f>_xlfn.XLOOKUP($E55,'Raw Data'!$E:$E,'Raw Data'!N:N,"ERROR",0,1)</f>
        <v>110.36</v>
      </c>
      <c r="O55" s="14" t="str">
        <f t="array" ref="O55">_xlfn.IFS(P55=0,"No Discount",AND(P55&gt;0,P55&lt;=0.02),"0% to 2%",AND(P55&gt;0.02,P55&lt;=0.04),"2% to 4%",AND(P55&gt;0.04,P55&lt;=0.06),"4% to 6%",AND(P55&gt;0.06,P55&lt;=0.08),"6% to 8%",AND(P55&gt;0.08,P55&lt;=0.1),"8% to 10%",AND(P55&gt;0.1,P55&lt;=0.15),"10% to 15%",AND(P55&gt;0.15,P55&lt;=0.2),"15% to 20%",AND(P55&gt;0.2,P55&lt;=0.25),"20% to 25%",AND(P55&gt;0.25,P55&lt;=0.3),"25% to 30%",AND(P55&gt;0.3,P55&lt;=0.4),"30% to 40%",AND(P55&gt;0.4,P55&lt;=0.5),"40% to 50%",AND(P55&gt;0.5,P55&lt;=0.75),"50% to 75%",AND(P55&gt;0.75,P55&lt;=1),"75% to 100%")</f>
        <v>4% to 6%</v>
      </c>
      <c r="P55" s="10">
        <f>_xlfn.XLOOKUP($E55,'Raw Data'!$E:$E,'Raw Data'!P:P,"ERROR",0,1)</f>
        <v>0.04367524465386</v>
      </c>
      <c r="Q55" s="9">
        <v>8</v>
      </c>
      <c r="R55" s="9" t="s">
        <v>96</v>
      </c>
      <c r="S55" s="5" t="str">
        <f t="array" ref="S55">_xlfn.IFS(AND(T55&gt;0,T55&lt;=0.05),"0 to 0.05",AND(T55&gt;0.05,T55&lt;=0.1),"0.05 to 0.1",AND(T55&gt;0.1,T55&lt;=0.2),"0.1 to 0.2",AND(T55&gt;0.2,T55&lt;=0.3),"0.2 to 0.3",AND(T55&gt;0.3,T55&lt;=0.4),"0.3 to 0.4",AND(T55&gt;0.4,T55&lt;=0.5),"0.4 to 0.5",AND(T55&gt;0.5,T55&lt;=0.75),"0.5 to 0.75",AND(T55&gt;0.75,T55&lt;=1),"0.75 to 1",AND(T55&gt;1,T55&lt;=2),"1 to 2",AND(T55&gt;2,T55&lt;=3),"2 to 3",AND(T55&gt;3,T55&lt;=4),"3 to 4",AND(T55&gt;4,T55&lt;=5),"4 to 5",AND(T55&gt;5,T55&lt;=10),"5 to 10",T55&gt;10,"10+")</f>
        <v>0.4 to 0.5</v>
      </c>
      <c r="T55" s="10">
        <f t="shared" si="1"/>
        <v>0.44614474129185</v>
      </c>
      <c r="U55" s="15" t="str">
        <f t="array" ref="U55">_xlfn.IFS(AND(V55&gt;0,V55&lt;=0.05),"0 to 0.05",AND(V55&gt;0.05,V55&lt;=0.1),"0.05 to 0.1",AND(V55&gt;0.1,V55&lt;=0.2),"0.1 to 0.2",AND(V55&gt;0.2,V55&lt;=0.3),"0.2 to 0.3",AND(V55&gt;0.3,V55&lt;=0.4),"0.3 to 0.4",AND(V55&gt;0.4,V55&lt;=0.5),"0.4 to 0.5",AND(V55&gt;0.5,V55&lt;=0.75),"0.5 to 0.75",AND(V55&gt;0.75,V55&lt;=1),"0.75 to 1",AND(V55&gt;1,V55&lt;=2),"1 to 2",AND(V55&gt;2,V55&lt;=3),"2 to 3",AND(V55&gt;3,V55&lt;=4),"3 to 4",AND(V55&gt;4,V55&lt;=5),"4 to 5",AND(V55&gt;5,V55&lt;=10),"5 to 10",V55&gt;10,"10+")</f>
        <v>0.1 to 0.2</v>
      </c>
      <c r="V55" s="10">
        <f t="shared" si="2"/>
        <v>0.125960432871153</v>
      </c>
      <c r="W55" s="15" t="str">
        <f t="array" ref="W55">_xlfn.IFS(AND(X55&gt;0,X55&lt;=0.05),"0 to 0.05",AND(X55&gt;0.05,X55&lt;=0.1),"0.05 to 0.1",AND(X55&gt;0.1,X55&lt;=0.2),"0.1 to 0.2",AND(X55&gt;0.2,X55&lt;=0.3),"0.2 to 0.3",AND(X55&gt;0.3,X55&lt;=0.4),"0.3 to 0.4",AND(X55&gt;0.4,X55&lt;=0.5),"0.4 to 0.5",AND(X55&gt;0.5,X55&lt;=0.75),"0.5 to 0.75",AND(X55&gt;0.75,X55&lt;=1),"0.75 to 1",AND(X55&gt;1,X55&lt;=2),"1 to 2",AND(X55&gt;2,X55&lt;=3),"2 to 3",AND(X55&gt;3,X55&lt;=4),"3 to 4",AND(X55&gt;4,X55&lt;=5),"4 to 5",AND(X55&gt;5,X55&lt;=10),"5 to 10",X55&gt;10,"10+")</f>
        <v>0.1 to 0.2</v>
      </c>
      <c r="X55" s="16">
        <f t="shared" si="3"/>
        <v>0.120459080148799</v>
      </c>
      <c r="Y55" s="5" t="str">
        <f t="array" ref="Y55">_xlfn.IFS(AND(Z55&gt;0,Z55&lt;=1),"0 to 1",AND(Z55&gt;1,Z55&lt;=2),"1 to 2",AND(Z55&gt;2,Z55&lt;=4),"2 to 4",AND(Z55&gt;4,Z55&lt;=6),"4 to 6",AND(Z55&gt;6,Z55&lt;=8),"6 to 8",AND(Z55&gt;8,Z55&lt;=10),"8 to 10",AND(Z55&gt;10,Z55&lt;=15),"10 to 15",AND(Z55&gt;15,Z55&lt;=20),"15 to 20",AND(Z55&gt;20,Z55&lt;=25),"20 to 25",AND(Z55&gt;25,Z55&lt;=30),"25 to 30",AND(Z55&gt;30,Z55&lt;=40),"30 to 40",AND(Z55&gt;40,Z55&lt;=50),"40 to 50",Z55&gt;50,"50+")</f>
        <v>6 to 8</v>
      </c>
      <c r="Z55" s="9">
        <f t="array" ref="Z55">_xlfn.IFS(AA55="oz",_xlfn.IFS(R55="oz",Q55,R55="fl oz",Q55*1.04,R55="ml",Q55*0.0338),AA55="fl oz",_xlfn.IFS(R55="oz",Q55/1.04,R55="fl oz",Q55,R55="ml",Q55*0.0338/1.04),AA55="ml",_xlfn.IFS(R55="oz",Q55/0.0338,R55="fl oz",Q55*1.04/0.0338,R55="ml",Q55))</f>
        <v>8</v>
      </c>
      <c r="AA55" s="9" t="s">
        <v>96</v>
      </c>
      <c r="AB55" s="5" t="s">
        <v>224</v>
      </c>
      <c r="AC55" s="5" t="s">
        <v>225</v>
      </c>
      <c r="AD55" s="5" t="s">
        <v>226</v>
      </c>
      <c r="AE55">
        <f t="shared" si="14"/>
        <v>1</v>
      </c>
      <c r="AF55">
        <f t="shared" si="14"/>
        <v>0</v>
      </c>
      <c r="AG55">
        <f t="shared" si="14"/>
        <v>0</v>
      </c>
      <c r="AH55">
        <f t="shared" si="14"/>
        <v>0</v>
      </c>
      <c r="AI55">
        <f t="shared" si="14"/>
        <v>0</v>
      </c>
      <c r="AJ55">
        <f t="shared" si="14"/>
        <v>0</v>
      </c>
      <c r="AK55">
        <f t="shared" si="14"/>
        <v>0</v>
      </c>
      <c r="AL55">
        <f t="shared" si="14"/>
        <v>0</v>
      </c>
      <c r="AM55">
        <f t="shared" si="14"/>
        <v>1</v>
      </c>
      <c r="AN55">
        <f t="shared" si="14"/>
        <v>0</v>
      </c>
      <c r="AO55">
        <f t="shared" si="14"/>
        <v>0</v>
      </c>
      <c r="AP55">
        <f t="shared" si="14"/>
        <v>0</v>
      </c>
      <c r="AQ55">
        <f t="shared" si="14"/>
        <v>0</v>
      </c>
      <c r="AR55">
        <f t="shared" si="14"/>
        <v>0</v>
      </c>
      <c r="AS55">
        <f t="shared" si="14"/>
        <v>0</v>
      </c>
      <c r="AT55">
        <f t="shared" si="14"/>
        <v>0</v>
      </c>
      <c r="AU55">
        <f t="shared" si="13"/>
        <v>0</v>
      </c>
      <c r="AV55">
        <f t="shared" si="13"/>
        <v>0</v>
      </c>
      <c r="AW55">
        <f t="shared" si="13"/>
        <v>0</v>
      </c>
      <c r="AX55">
        <f t="shared" si="13"/>
        <v>0</v>
      </c>
      <c r="AY55">
        <f t="shared" si="13"/>
        <v>0</v>
      </c>
      <c r="AZ55">
        <f t="shared" si="13"/>
        <v>0</v>
      </c>
      <c r="BA55">
        <f t="shared" si="13"/>
        <v>0</v>
      </c>
      <c r="BB55">
        <f t="shared" si="13"/>
        <v>1</v>
      </c>
      <c r="BC55">
        <f t="shared" si="13"/>
        <v>0</v>
      </c>
      <c r="BD55">
        <f t="shared" si="13"/>
        <v>0</v>
      </c>
      <c r="BE55">
        <f t="shared" si="13"/>
        <v>0</v>
      </c>
      <c r="BF55">
        <f t="shared" si="13"/>
        <v>0</v>
      </c>
      <c r="BG55">
        <f t="shared" si="13"/>
        <v>0</v>
      </c>
      <c r="BH55">
        <f t="shared" si="13"/>
        <v>0</v>
      </c>
      <c r="BI55">
        <f t="shared" si="13"/>
        <v>0</v>
      </c>
      <c r="BJ55">
        <f t="shared" si="12"/>
        <v>0</v>
      </c>
      <c r="BK55">
        <f t="shared" si="11"/>
        <v>0</v>
      </c>
      <c r="BL55">
        <f t="shared" si="11"/>
        <v>0</v>
      </c>
      <c r="BM55">
        <f t="shared" si="11"/>
        <v>0</v>
      </c>
    </row>
    <row r="56" spans="1:65">
      <c r="A56" s="5" t="str">
        <f>_xlfn.XLOOKUP($E56,'Raw Data'!$E:$E,'Raw Data'!A:A,"ERROR",0,1)</f>
        <v>AE</v>
      </c>
      <c r="B56" s="5" t="str">
        <f>_xlfn.XLOOKUP($E56,'Raw Data'!$E:$E,'Raw Data'!B:B,"ERROR",0,1)</f>
        <v>Hair Mousses</v>
      </c>
      <c r="C56" s="5" t="str">
        <f>_xlfn.XLOOKUP($E56,'Raw Data'!$E:$E,'Raw Data'!C:C,"ERROR",0,1)</f>
        <v>agadir</v>
      </c>
      <c r="D56" s="5" t="str">
        <f>_xlfn.XLOOKUP($E56,'Raw Data'!$E:$E,'Raw Data'!D:D,"ERROR",0,1)</f>
        <v>www.amazon.ae/dp/B004C4BUGI</v>
      </c>
      <c r="E56" s="5" t="s">
        <v>227</v>
      </c>
      <c r="F56" s="9" t="str">
        <f>_xlfn.XLOOKUP($E56,'Raw Data'!$E:$E,'Raw Data'!F:F,"ERROR",0,1)</f>
        <v>Agadir Argan Oil Volumizing Styling Mousse 8.5 Oz Agadir Argan Oil Volumizing Styling Mousse 8.5 Oz</v>
      </c>
      <c r="G56" s="10">
        <f>_xlfn.XLOOKUP($E56,'Raw Data'!$E:$E,'Raw Data'!G:G,"ERROR",0,1)</f>
        <v>43</v>
      </c>
      <c r="H56" s="9">
        <f>_xlfn.XLOOKUP($E56,'Raw Data'!$E:$E,'Raw Data'!H:H,"ERROR",0,1)</f>
        <v>2786.6</v>
      </c>
      <c r="I56" s="9">
        <f>_xlfn.XLOOKUP($E56,'Raw Data'!$E:$E,'Raw Data'!I:I,"ERROR",0,1)</f>
        <v>0.00373075889815987</v>
      </c>
      <c r="J56" s="9" t="str">
        <f>_xlfn.XLOOKUP($E56,'Raw Data'!$E:$E,'Raw Data'!J:J,"ERROR",0,1)</f>
        <v>Yes</v>
      </c>
      <c r="K56" s="14" t="str">
        <f t="array" ref="K56">_xlfn.IFS(AND(L56&gt;0,L56&lt;=5),"0 to 5",AND(L56&gt;5,L56&lt;=10),"5 to 10",AND(L56&gt;10,L56&lt;=15),"10 to 15",AND(L56&gt;15,L56&lt;=20),"15 to 20",AND(L56&gt;20,L56&lt;=30),"20 to 30",AND(L56&gt;30,L56&lt;=40),"30 to 40",AND(L56&gt;40,L56&lt;=50),"40 to 50",AND(L56&gt;50,L56&lt;=75),"50 to 75",AND(L56&gt;75,L56&lt;=100),"75 to 100",AND(L56&gt;100,L56&lt;=150),"100 to 150",AND(L56&gt;150,L56&lt;=200),"150 to 200",AND(L56&gt;200,L56&lt;=250),"200 to 250",AND(L56&gt;250,L56&lt;=300),"250 to 300",AND(L56&gt;300,L56&lt;=400),"300 to 400",AND(L56&gt;400,L56&lt;=500),"400 to 500",L56&gt;500,"500+")</f>
        <v>50 to 75</v>
      </c>
      <c r="L56" s="9">
        <f>_xlfn.XLOOKUP($E56,'Raw Data'!$E:$E,'Raw Data'!L:L,"ERROR",0,1)</f>
        <v>65.15</v>
      </c>
      <c r="M56" s="14" t="str">
        <f t="array" ref="M56">_xlfn.IFS(AND(N56&gt;0,N56&lt;=5),"0 to 5",AND(N56&gt;5,N56&lt;=10),"5 to 10",AND(N56&gt;10,N56&lt;=15),"10 to 15",AND(N56&gt;15,N56&lt;=20),"15 to 20",AND(N56&gt;20,N56&lt;=30),"20 to 30",AND(N56&gt;30,N56&lt;=40),"30 to 40",AND(N56&gt;40,N56&lt;=50),"40 to 50",AND(N56&gt;50,N56&lt;=75),"50 to 75",AND(N56&gt;75,N56&lt;=100),"75 to 100",AND(N56&gt;100,N56&lt;=150),"100 to 150",AND(N56&gt;150,N56&lt;=200),"150 to 200",AND(N56&gt;200,N56&lt;=250),"200 to 250",AND(N56&gt;250,N56&lt;=300),"250 to 300",AND(N56&gt;300,N56&lt;=400),"300 to 400",AND(N56&gt;400,N56&lt;=500),"400 to 500",N56&gt;500,"500+")</f>
        <v>50 to 75</v>
      </c>
      <c r="N56" s="9">
        <f>_xlfn.XLOOKUP($E56,'Raw Data'!$E:$E,'Raw Data'!N:N,"ERROR",0,1)</f>
        <v>68.65</v>
      </c>
      <c r="O56" s="14" t="str">
        <f t="array" ref="O56">_xlfn.IFS(P56=0,"No Discount",AND(P56&gt;0,P56&lt;=0.02),"0% to 2%",AND(P56&gt;0.02,P56&lt;=0.04),"2% to 4%",AND(P56&gt;0.04,P56&lt;=0.06),"4% to 6%",AND(P56&gt;0.06,P56&lt;=0.08),"6% to 8%",AND(P56&gt;0.08,P56&lt;=0.1),"8% to 10%",AND(P56&gt;0.1,P56&lt;=0.15),"10% to 15%",AND(P56&gt;0.15,P56&lt;=0.2),"15% to 20%",AND(P56&gt;0.2,P56&lt;=0.25),"20% to 25%",AND(P56&gt;0.25,P56&lt;=0.3),"25% to 30%",AND(P56&gt;0.3,P56&lt;=0.4),"30% to 40%",AND(P56&gt;0.4,P56&lt;=0.5),"40% to 50%",AND(P56&gt;0.5,P56&lt;=0.75),"50% to 75%",AND(P56&gt;0.75,P56&lt;=1),"75% to 100%")</f>
        <v>4% to 6%</v>
      </c>
      <c r="P56" s="10">
        <f>_xlfn.XLOOKUP($E56,'Raw Data'!$E:$E,'Raw Data'!P:P,"ERROR",0,1)</f>
        <v>0.0509832483612527</v>
      </c>
      <c r="Q56" s="9">
        <f>_xlfn.XLOOKUP($E56,'Raw Data'!$E:$E,'Raw Data'!Q:Q,"ERROR",0,1)</f>
        <v>8.5</v>
      </c>
      <c r="R56" s="9" t="str">
        <f>_xlfn.XLOOKUP($E56,'Raw Data'!$E:$E,'Raw Data'!R:R,"ERROR",0,1)</f>
        <v>oz</v>
      </c>
      <c r="S56" s="5" t="str">
        <f t="array" ref="S56">_xlfn.IFS(AND(T56&gt;0,T56&lt;=0.05),"0 to 0.05",AND(T56&gt;0.05,T56&lt;=0.1),"0.05 to 0.1",AND(T56&gt;0.1,T56&lt;=0.2),"0.1 to 0.2",AND(T56&gt;0.2,T56&lt;=0.3),"0.2 to 0.3",AND(T56&gt;0.3,T56&lt;=0.4),"0.3 to 0.4",AND(T56&gt;0.4,T56&lt;=0.5),"0.4 to 0.5",AND(T56&gt;0.5,T56&lt;=0.75),"0.5 to 0.75",AND(T56&gt;0.75,T56&lt;=1),"0.75 to 1",AND(T56&gt;1,T56&lt;=2),"1 to 2",AND(T56&gt;2,T56&lt;=3),"2 to 3",AND(T56&gt;3,T56&lt;=4),"3 to 4",AND(T56&gt;4,T56&lt;=5),"4 to 5",AND(T56&gt;5,T56&lt;=10),"5 to 10",T56&gt;10,"10+")</f>
        <v>0.2 to 0.3</v>
      </c>
      <c r="T56" s="10">
        <f t="shared" si="1"/>
        <v>0.259205474546937</v>
      </c>
      <c r="U56" s="15" t="str">
        <f t="array" ref="U56">_xlfn.IFS(AND(V56&gt;0,V56&lt;=0.05),"0 to 0.05",AND(V56&gt;0.05,V56&lt;=0.1),"0.05 to 0.1",AND(V56&gt;0.1,V56&lt;=0.2),"0.1 to 0.2",AND(V56&gt;0.2,V56&lt;=0.3),"0.2 to 0.3",AND(V56&gt;0.3,V56&lt;=0.4),"0.3 to 0.4",AND(V56&gt;0.4,V56&lt;=0.5),"0.4 to 0.5",AND(V56&gt;0.5,V56&lt;=0.75),"0.5 to 0.75",AND(V56&gt;0.75,V56&lt;=1),"0.75 to 1",AND(V56&gt;1,V56&lt;=2),"1 to 2",AND(V56&gt;2,V56&lt;=3),"2 to 3",AND(V56&gt;3,V56&lt;=4),"3 to 4",AND(V56&gt;4,V56&lt;=5),"4 to 5",AND(V56&gt;5,V56&lt;=10),"5 to 10",V56&gt;10,"10+")</f>
        <v>0.05 to 0.1</v>
      </c>
      <c r="V56" s="10">
        <f t="shared" si="2"/>
        <v>0.0737452505520301</v>
      </c>
      <c r="W56" s="15" t="str">
        <f t="array" ref="W56">_xlfn.IFS(AND(X56&gt;0,X56&lt;=0.05),"0 to 0.05",AND(X56&gt;0.05,X56&lt;=0.1),"0.05 to 0.1",AND(X56&gt;0.1,X56&lt;=0.2),"0.1 to 0.2",AND(X56&gt;0.2,X56&lt;=0.3),"0.2 to 0.3",AND(X56&gt;0.3,X56&lt;=0.4),"0.3 to 0.4",AND(X56&gt;0.4,X56&lt;=0.5),"0.4 to 0.5",AND(X56&gt;0.5,X56&lt;=0.75),"0.5 to 0.75",AND(X56&gt;0.75,X56&lt;=1),"0.75 to 1",AND(X56&gt;1,X56&lt;=2),"1 to 2",AND(X56&gt;2,X56&lt;=3),"2 to 3",AND(X56&gt;3,X56&lt;=4),"3 to 4",AND(X56&gt;4,X56&lt;=5),"4 to 5",AND(X56&gt;5,X56&lt;=10),"5 to 10",X56&gt;10,"10+")</f>
        <v>0.05 to 0.1</v>
      </c>
      <c r="X56" s="16">
        <f t="shared" si="3"/>
        <v>0.0699854781276731</v>
      </c>
      <c r="Y56" s="5" t="str">
        <f t="array" ref="Y56">_xlfn.IFS(AND(Z56&gt;0,Z56&lt;=1),"0 to 1",AND(Z56&gt;1,Z56&lt;=2),"1 to 2",AND(Z56&gt;2,Z56&lt;=4),"2 to 4",AND(Z56&gt;4,Z56&lt;=6),"4 to 6",AND(Z56&gt;6,Z56&lt;=8),"6 to 8",AND(Z56&gt;8,Z56&lt;=10),"8 to 10",AND(Z56&gt;10,Z56&lt;=15),"10 to 15",AND(Z56&gt;15,Z56&lt;=20),"15 to 20",AND(Z56&gt;20,Z56&lt;=25),"20 to 25",AND(Z56&gt;25,Z56&lt;=30),"25 to 30",AND(Z56&gt;30,Z56&lt;=40),"30 to 40",AND(Z56&gt;40,Z56&lt;=50),"40 to 50",Z56&gt;50,"50+")</f>
        <v>8 to 10</v>
      </c>
      <c r="Z56" s="9">
        <f t="array" ref="Z56">_xlfn.IFS(AA56="oz",_xlfn.IFS(R56="oz",Q56,R56="fl oz",Q56*1.04,R56="ml",Q56*0.0338),AA56="fl oz",_xlfn.IFS(R56="oz",Q56/1.04,R56="fl oz",Q56,R56="ml",Q56*0.0338/1.04),AA56="ml",_xlfn.IFS(R56="oz",Q56/0.0338,R56="fl oz",Q56*1.04/0.0338,R56="ml",Q56))</f>
        <v>8.5</v>
      </c>
      <c r="AA56" s="9" t="str">
        <f>_xlfn.XLOOKUP($E56,'Raw Data'!$E:$E,'Raw Data'!AA:AA,"ERROR",0,1)</f>
        <v>oz</v>
      </c>
      <c r="AB56" s="5" t="s">
        <v>228</v>
      </c>
      <c r="AC56" s="5" t="s">
        <v>229</v>
      </c>
      <c r="AD56" s="5" t="s">
        <v>127</v>
      </c>
      <c r="AE56">
        <f t="shared" si="14"/>
        <v>1</v>
      </c>
      <c r="AF56">
        <f t="shared" si="14"/>
        <v>0</v>
      </c>
      <c r="AG56">
        <f t="shared" si="14"/>
        <v>0</v>
      </c>
      <c r="AH56">
        <f t="shared" si="14"/>
        <v>0</v>
      </c>
      <c r="AI56">
        <f t="shared" si="14"/>
        <v>0</v>
      </c>
      <c r="AJ56">
        <f t="shared" si="14"/>
        <v>0</v>
      </c>
      <c r="AK56">
        <f t="shared" si="14"/>
        <v>0</v>
      </c>
      <c r="AL56">
        <f t="shared" si="14"/>
        <v>0</v>
      </c>
      <c r="AM56">
        <f t="shared" si="14"/>
        <v>1</v>
      </c>
      <c r="AN56">
        <f t="shared" si="14"/>
        <v>0</v>
      </c>
      <c r="AO56">
        <f t="shared" si="14"/>
        <v>0</v>
      </c>
      <c r="AP56">
        <f t="shared" si="14"/>
        <v>0</v>
      </c>
      <c r="AQ56">
        <f t="shared" si="14"/>
        <v>0</v>
      </c>
      <c r="AR56">
        <f t="shared" si="14"/>
        <v>0</v>
      </c>
      <c r="AS56">
        <f t="shared" si="14"/>
        <v>0</v>
      </c>
      <c r="AT56">
        <f t="shared" si="14"/>
        <v>1</v>
      </c>
      <c r="AU56">
        <f t="shared" si="13"/>
        <v>0</v>
      </c>
      <c r="AV56">
        <f t="shared" si="13"/>
        <v>0</v>
      </c>
      <c r="AW56">
        <f t="shared" si="13"/>
        <v>0</v>
      </c>
      <c r="AX56">
        <f t="shared" si="13"/>
        <v>0</v>
      </c>
      <c r="AY56">
        <f t="shared" si="13"/>
        <v>0</v>
      </c>
      <c r="AZ56">
        <f t="shared" si="13"/>
        <v>0</v>
      </c>
      <c r="BA56">
        <f t="shared" si="13"/>
        <v>1</v>
      </c>
      <c r="BB56">
        <f t="shared" si="13"/>
        <v>0</v>
      </c>
      <c r="BC56">
        <f t="shared" si="13"/>
        <v>0</v>
      </c>
      <c r="BD56">
        <f t="shared" si="13"/>
        <v>0</v>
      </c>
      <c r="BE56">
        <f t="shared" si="13"/>
        <v>1</v>
      </c>
      <c r="BF56">
        <f t="shared" si="13"/>
        <v>0</v>
      </c>
      <c r="BG56">
        <f t="shared" si="13"/>
        <v>0</v>
      </c>
      <c r="BH56">
        <f t="shared" si="13"/>
        <v>0</v>
      </c>
      <c r="BI56">
        <f t="shared" si="13"/>
        <v>0</v>
      </c>
      <c r="BJ56">
        <f t="shared" si="12"/>
        <v>0</v>
      </c>
      <c r="BK56">
        <f t="shared" si="11"/>
        <v>0</v>
      </c>
      <c r="BL56">
        <f t="shared" si="11"/>
        <v>0</v>
      </c>
      <c r="BM56">
        <f t="shared" si="11"/>
        <v>0</v>
      </c>
    </row>
    <row r="57" spans="1:65">
      <c r="A57" s="5" t="str">
        <f>_xlfn.XLOOKUP($E57,'Raw Data'!$E:$E,'Raw Data'!A:A,"ERROR",0,1)</f>
        <v>AE</v>
      </c>
      <c r="B57" s="5" t="str">
        <f>_xlfn.XLOOKUP($E57,'Raw Data'!$E:$E,'Raw Data'!B:B,"ERROR",0,1)</f>
        <v>Hair Mousses</v>
      </c>
      <c r="C57" s="5" t="str">
        <f>_xlfn.XLOOKUP($E57,'Raw Data'!$E:$E,'Raw Data'!C:C,"ERROR",0,1)</f>
        <v>aveda</v>
      </c>
      <c r="D57" s="5" t="str">
        <f>_xlfn.XLOOKUP($E57,'Raw Data'!$E:$E,'Raw Data'!D:D,"ERROR",0,1)</f>
        <v>www.amazon.ae/dp/B0007CXWXI</v>
      </c>
      <c r="E57" s="5" t="s">
        <v>230</v>
      </c>
      <c r="F57" s="9" t="str">
        <f>_xlfn.XLOOKUP($E57,'Raw Data'!$E:$E,'Raw Data'!F:F,"ERROR",0,1)</f>
        <v>Aveda Phomollient Styling Foam (200Ml) [Personal Care]</v>
      </c>
      <c r="G57" s="10">
        <f>_xlfn.XLOOKUP($E57,'Raw Data'!$E:$E,'Raw Data'!G:G,"ERROR",0,1)</f>
        <v>25</v>
      </c>
      <c r="H57" s="9">
        <f>_xlfn.XLOOKUP($E57,'Raw Data'!$E:$E,'Raw Data'!H:H,"ERROR",0,1)</f>
        <v>2711.77</v>
      </c>
      <c r="I57" s="9">
        <f>_xlfn.XLOOKUP($E57,'Raw Data'!$E:$E,'Raw Data'!I:I,"ERROR",0,1)</f>
        <v>0.00363057491468564</v>
      </c>
      <c r="J57" s="9" t="str">
        <f>_xlfn.XLOOKUP($E57,'Raw Data'!$E:$E,'Raw Data'!J:J,"ERROR",0,1)</f>
        <v>Yes</v>
      </c>
      <c r="K57" s="14" t="str">
        <f t="array" ref="K57">_xlfn.IFS(AND(L57&gt;0,L57&lt;=5),"0 to 5",AND(L57&gt;5,L57&lt;=10),"5 to 10",AND(L57&gt;10,L57&lt;=15),"10 to 15",AND(L57&gt;15,L57&lt;=20),"15 to 20",AND(L57&gt;20,L57&lt;=30),"20 to 30",AND(L57&gt;30,L57&lt;=40),"30 to 40",AND(L57&gt;40,L57&lt;=50),"40 to 50",AND(L57&gt;50,L57&lt;=75),"50 to 75",AND(L57&gt;75,L57&lt;=100),"75 to 100",AND(L57&gt;100,L57&lt;=150),"100 to 150",AND(L57&gt;150,L57&lt;=200),"150 to 200",AND(L57&gt;200,L57&lt;=250),"200 to 250",AND(L57&gt;250,L57&lt;=300),"250 to 300",AND(L57&gt;300,L57&lt;=400),"300 to 400",AND(L57&gt;400,L57&lt;=500),"400 to 500",L57&gt;500,"500+")</f>
        <v>100 to 150</v>
      </c>
      <c r="L57" s="9">
        <f>_xlfn.XLOOKUP($E57,'Raw Data'!$E:$E,'Raw Data'!L:L,"ERROR",0,1)</f>
        <v>114.49</v>
      </c>
      <c r="M57" s="14" t="str">
        <f t="array" ref="M57">_xlfn.IFS(AND(N57&gt;0,N57&lt;=5),"0 to 5",AND(N57&gt;5,N57&lt;=10),"5 to 10",AND(N57&gt;10,N57&lt;=15),"10 to 15",AND(N57&gt;15,N57&lt;=20),"15 to 20",AND(N57&gt;20,N57&lt;=30),"20 to 30",AND(N57&gt;30,N57&lt;=40),"30 to 40",AND(N57&gt;40,N57&lt;=50),"40 to 50",AND(N57&gt;50,N57&lt;=75),"50 to 75",AND(N57&gt;75,N57&lt;=100),"75 to 100",AND(N57&gt;100,N57&lt;=150),"100 to 150",AND(N57&gt;150,N57&lt;=200),"150 to 200",AND(N57&gt;200,N57&lt;=250),"200 to 250",AND(N57&gt;250,N57&lt;=300),"250 to 300",AND(N57&gt;300,N57&lt;=400),"300 to 400",AND(N57&gt;400,N57&lt;=500),"400 to 500",N57&gt;500,"500+")</f>
        <v>100 to 150</v>
      </c>
      <c r="N57" s="9">
        <f>_xlfn.XLOOKUP($E57,'Raw Data'!$E:$E,'Raw Data'!N:N,"ERROR",0,1)</f>
        <v>121.08</v>
      </c>
      <c r="O57" s="14" t="str">
        <f t="array" ref="O57">_xlfn.IFS(P57=0,"No Discount",AND(P57&gt;0,P57&lt;=0.02),"0% to 2%",AND(P57&gt;0.02,P57&lt;=0.04),"2% to 4%",AND(P57&gt;0.04,P57&lt;=0.06),"4% to 6%",AND(P57&gt;0.06,P57&lt;=0.08),"6% to 8%",AND(P57&gt;0.08,P57&lt;=0.1),"8% to 10%",AND(P57&gt;0.1,P57&lt;=0.15),"10% to 15%",AND(P57&gt;0.15,P57&lt;=0.2),"15% to 20%",AND(P57&gt;0.2,P57&lt;=0.25),"20% to 25%",AND(P57&gt;0.25,P57&lt;=0.3),"25% to 30%",AND(P57&gt;0.3,P57&lt;=0.4),"30% to 40%",AND(P57&gt;0.4,P57&lt;=0.5),"40% to 50%",AND(P57&gt;0.5,P57&lt;=0.75),"50% to 75%",AND(P57&gt;0.75,P57&lt;=1),"75% to 100%")</f>
        <v>4% to 6%</v>
      </c>
      <c r="P57" s="10">
        <f>_xlfn.XLOOKUP($E57,'Raw Data'!$E:$E,'Raw Data'!P:P,"ERROR",0,1)</f>
        <v>0.0544268252395111</v>
      </c>
      <c r="Q57" s="9">
        <f>_xlfn.XLOOKUP($E57,'Raw Data'!$E:$E,'Raw Data'!Q:Q,"ERROR",0,1)</f>
        <v>200</v>
      </c>
      <c r="R57" s="9" t="str">
        <f>_xlfn.XLOOKUP($E57,'Raw Data'!$E:$E,'Raw Data'!R:R,"ERROR",0,1)</f>
        <v>ml</v>
      </c>
      <c r="S57" s="5" t="str">
        <f t="array" ref="S57">_xlfn.IFS(AND(T57&gt;0,T57&lt;=0.05),"0 to 0.05",AND(T57&gt;0.05,T57&lt;=0.1),"0.05 to 0.1",AND(T57&gt;0.1,T57&lt;=0.2),"0.1 to 0.2",AND(T57&gt;0.2,T57&lt;=0.3),"0.2 to 0.3",AND(T57&gt;0.3,T57&lt;=0.4),"0.3 to 0.4",AND(T57&gt;0.4,T57&lt;=0.5),"0.4 to 0.5",AND(T57&gt;0.5,T57&lt;=0.75),"0.5 to 0.75",AND(T57&gt;0.75,T57&lt;=1),"0.75 to 1",AND(T57&gt;1,T57&lt;=2),"1 to 2",AND(T57&gt;2,T57&lt;=3),"2 to 3",AND(T57&gt;3,T57&lt;=4),"3 to 4",AND(T57&gt;4,T57&lt;=5),"4 to 5",AND(T57&gt;5,T57&lt;=10),"5 to 10",T57&gt;10,"10+")</f>
        <v>0.5 to 0.75</v>
      </c>
      <c r="T57" s="10">
        <f t="shared" si="1"/>
        <v>0.572755851624768</v>
      </c>
      <c r="U57" s="15" t="str">
        <f t="array" ref="U57">_xlfn.IFS(AND(V57&gt;0,V57&lt;=0.05),"0 to 0.05",AND(V57&gt;0.05,V57&lt;=0.1),"0.05 to 0.1",AND(V57&gt;0.1,V57&lt;=0.2),"0.1 to 0.2",AND(V57&gt;0.2,V57&lt;=0.3),"0.2 to 0.3",AND(V57&gt;0.3,V57&lt;=0.4),"0.3 to 0.4",AND(V57&gt;0.4,V57&lt;=0.5),"0.4 to 0.5",AND(V57&gt;0.5,V57&lt;=0.75),"0.5 to 0.75",AND(V57&gt;0.75,V57&lt;=1),"0.75 to 1",AND(V57&gt;1,V57&lt;=2),"1 to 2",AND(V57&gt;2,V57&lt;=3),"2 to 3",AND(V57&gt;3,V57&lt;=4),"3 to 4",AND(V57&gt;4,V57&lt;=5),"4 to 5",AND(V57&gt;5,V57&lt;=10),"5 to 10",V57&gt;10,"10+")</f>
        <v>0.1 to 0.2</v>
      </c>
      <c r="V57" s="10">
        <f t="shared" si="2"/>
        <v>0.163545333207933</v>
      </c>
      <c r="W57" s="15" t="str">
        <f t="array" ref="W57">_xlfn.IFS(AND(X57&gt;0,X57&lt;=0.05),"0 to 0.05",AND(X57&gt;0.05,X57&lt;=0.1),"0.05 to 0.1",AND(X57&gt;0.1,X57&lt;=0.2),"0.1 to 0.2",AND(X57&gt;0.2,X57&lt;=0.3),"0.2 to 0.3",AND(X57&gt;0.3,X57&lt;=0.4),"0.3 to 0.4",AND(X57&gt;0.4,X57&lt;=0.5),"0.4 to 0.5",AND(X57&gt;0.5,X57&lt;=0.75),"0.5 to 0.75",AND(X57&gt;0.75,X57&lt;=1),"0.75 to 1",AND(X57&gt;1,X57&lt;=2),"1 to 2",AND(X57&gt;2,X57&lt;=3),"2 to 3",AND(X57&gt;3,X57&lt;=4),"3 to 4",AND(X57&gt;4,X57&lt;=5),"4 to 5",AND(X57&gt;5,X57&lt;=10),"5 to 10",X57&gt;10,"10+")</f>
        <v>0.1 to 0.2</v>
      </c>
      <c r="X57" s="16">
        <f t="shared" si="3"/>
        <v>0.154644079938687</v>
      </c>
      <c r="Y57" s="5" t="str">
        <f t="array" ref="Y57">_xlfn.IFS(AND(Z57&gt;0,Z57&lt;=1),"0 to 1",AND(Z57&gt;1,Z57&lt;=2),"1 to 2",AND(Z57&gt;2,Z57&lt;=4),"2 to 4",AND(Z57&gt;4,Z57&lt;=6),"4 to 6",AND(Z57&gt;6,Z57&lt;=8),"6 to 8",AND(Z57&gt;8,Z57&lt;=10),"8 to 10",AND(Z57&gt;10,Z57&lt;=15),"10 to 15",AND(Z57&gt;15,Z57&lt;=20),"15 to 20",AND(Z57&gt;20,Z57&lt;=25),"20 to 25",AND(Z57&gt;25,Z57&lt;=30),"25 to 30",AND(Z57&gt;30,Z57&lt;=40),"30 to 40",AND(Z57&gt;40,Z57&lt;=50),"40 to 50",Z57&gt;50,"50+")</f>
        <v>6 to 8</v>
      </c>
      <c r="Z57" s="9">
        <f t="array" ref="Z57">_xlfn.IFS(AA57="oz",_xlfn.IFS(R57="oz",Q57,R57="fl oz",Q57*1.04,R57="ml",Q57*0.0338),AA57="fl oz",_xlfn.IFS(R57="oz",Q57/1.04,R57="fl oz",Q57,R57="ml",Q57*0.0338/1.04),AA57="ml",_xlfn.IFS(R57="oz",Q57/0.0338,R57="fl oz",Q57*1.04/0.0338,R57="ml",Q57))</f>
        <v>6.76</v>
      </c>
      <c r="AA57" s="9" t="str">
        <f>_xlfn.XLOOKUP($E57,'Raw Data'!$E:$E,'Raw Data'!AA:AA,"ERROR",0,1)</f>
        <v>oz</v>
      </c>
      <c r="AB57" s="5" t="s">
        <v>231</v>
      </c>
      <c r="AC57" s="5" t="s">
        <v>48</v>
      </c>
      <c r="AD57" s="5" t="s">
        <v>232</v>
      </c>
      <c r="AE57">
        <f t="shared" si="14"/>
        <v>0</v>
      </c>
      <c r="AF57">
        <f t="shared" si="14"/>
        <v>0</v>
      </c>
      <c r="AG57">
        <f t="shared" si="14"/>
        <v>0</v>
      </c>
      <c r="AH57">
        <f t="shared" si="14"/>
        <v>1</v>
      </c>
      <c r="AI57">
        <f t="shared" si="14"/>
        <v>0</v>
      </c>
      <c r="AJ57">
        <f t="shared" si="14"/>
        <v>0</v>
      </c>
      <c r="AK57">
        <f t="shared" si="14"/>
        <v>0</v>
      </c>
      <c r="AL57">
        <f t="shared" si="14"/>
        <v>0</v>
      </c>
      <c r="AM57">
        <f t="shared" si="14"/>
        <v>0</v>
      </c>
      <c r="AN57">
        <f t="shared" si="14"/>
        <v>0</v>
      </c>
      <c r="AO57">
        <f t="shared" si="14"/>
        <v>0</v>
      </c>
      <c r="AP57">
        <f t="shared" si="14"/>
        <v>0</v>
      </c>
      <c r="AQ57">
        <f t="shared" si="14"/>
        <v>0</v>
      </c>
      <c r="AR57">
        <f t="shared" si="14"/>
        <v>0</v>
      </c>
      <c r="AS57">
        <f t="shared" si="14"/>
        <v>0</v>
      </c>
      <c r="AT57">
        <f t="shared" si="14"/>
        <v>0</v>
      </c>
      <c r="AU57">
        <f t="shared" si="13"/>
        <v>0</v>
      </c>
      <c r="AV57">
        <f t="shared" si="13"/>
        <v>0</v>
      </c>
      <c r="AW57">
        <f t="shared" si="13"/>
        <v>0</v>
      </c>
      <c r="AX57">
        <f t="shared" si="13"/>
        <v>0</v>
      </c>
      <c r="AY57">
        <f t="shared" si="13"/>
        <v>0</v>
      </c>
      <c r="AZ57">
        <f t="shared" si="13"/>
        <v>0</v>
      </c>
      <c r="BA57">
        <f t="shared" si="13"/>
        <v>0</v>
      </c>
      <c r="BB57">
        <f t="shared" si="13"/>
        <v>0</v>
      </c>
      <c r="BC57">
        <f t="shared" si="13"/>
        <v>0</v>
      </c>
      <c r="BD57">
        <f t="shared" si="13"/>
        <v>0</v>
      </c>
      <c r="BE57">
        <f t="shared" si="13"/>
        <v>0</v>
      </c>
      <c r="BF57">
        <f t="shared" si="13"/>
        <v>0</v>
      </c>
      <c r="BG57">
        <f t="shared" si="13"/>
        <v>0</v>
      </c>
      <c r="BH57">
        <f t="shared" si="13"/>
        <v>0</v>
      </c>
      <c r="BI57">
        <f t="shared" si="13"/>
        <v>0</v>
      </c>
      <c r="BJ57">
        <f t="shared" si="12"/>
        <v>0</v>
      </c>
      <c r="BK57">
        <f t="shared" si="11"/>
        <v>0</v>
      </c>
      <c r="BL57">
        <f t="shared" si="11"/>
        <v>0</v>
      </c>
      <c r="BM57">
        <f t="shared" si="11"/>
        <v>0</v>
      </c>
    </row>
    <row r="58" spans="1:65">
      <c r="A58" s="5" t="str">
        <f>_xlfn.XLOOKUP($E58,'Raw Data'!$E:$E,'Raw Data'!A:A,"ERROR",0,1)</f>
        <v>AE</v>
      </c>
      <c r="B58" s="5" t="str">
        <f>_xlfn.XLOOKUP($E58,'Raw Data'!$E:$E,'Raw Data'!B:B,"ERROR",0,1)</f>
        <v>Hair Mousses</v>
      </c>
      <c r="C58" s="5" t="str">
        <f>_xlfn.XLOOKUP($E58,'Raw Data'!$E:$E,'Raw Data'!C:C,"ERROR",0,1)</f>
        <v>Wood</v>
      </c>
      <c r="D58" s="5" t="str">
        <f>_xlfn.XLOOKUP($E58,'Raw Data'!$E:$E,'Raw Data'!D:D,"ERROR",0,1)</f>
        <v>www.amazon.ae/dp/B0009VS7O6</v>
      </c>
      <c r="E58" s="5" t="s">
        <v>233</v>
      </c>
      <c r="F58" s="9" t="str">
        <f>_xlfn.XLOOKUP($E58,'Raw Data'!$E:$E,'Raw Data'!F:F,"ERROR",0,1)</f>
        <v>Fantasia Liquid Mousse Spritz Super Hold, 12 Fl Oz</v>
      </c>
      <c r="G58" s="10">
        <f>_xlfn.XLOOKUP($E58,'Raw Data'!$E:$E,'Raw Data'!G:G,"ERROR",0,1)</f>
        <v>35</v>
      </c>
      <c r="H58" s="9">
        <f>_xlfn.XLOOKUP($E58,'Raw Data'!$E:$E,'Raw Data'!H:H,"ERROR",0,1)</f>
        <v>2624.88</v>
      </c>
      <c r="I58" s="9">
        <f>_xlfn.XLOOKUP($E58,'Raw Data'!$E:$E,'Raw Data'!I:I,"ERROR",0,1)</f>
        <v>0.00351424474865495</v>
      </c>
      <c r="J58" s="9" t="str">
        <f>_xlfn.XLOOKUP($E58,'Raw Data'!$E:$E,'Raw Data'!J:J,"ERROR",0,1)</f>
        <v>Yes</v>
      </c>
      <c r="K58" s="14" t="str">
        <f t="array" ref="K58">_xlfn.IFS(AND(L58&gt;0,L58&lt;=5),"0 to 5",AND(L58&gt;5,L58&lt;=10),"5 to 10",AND(L58&gt;10,L58&lt;=15),"10 to 15",AND(L58&gt;15,L58&lt;=20),"15 to 20",AND(L58&gt;20,L58&lt;=30),"20 to 30",AND(L58&gt;30,L58&lt;=40),"30 to 40",AND(L58&gt;40,L58&lt;=50),"40 to 50",AND(L58&gt;50,L58&lt;=75),"50 to 75",AND(L58&gt;75,L58&lt;=100),"75 to 100",AND(L58&gt;100,L58&lt;=150),"100 to 150",AND(L58&gt;150,L58&lt;=200),"150 to 200",AND(L58&gt;200,L58&lt;=250),"200 to 250",AND(L58&gt;250,L58&lt;=300),"250 to 300",AND(L58&gt;300,L58&lt;=400),"300 to 400",AND(L58&gt;400,L58&lt;=500),"400 to 500",L58&gt;500,"500+")</f>
        <v>75 to 100</v>
      </c>
      <c r="L58" s="9">
        <f>_xlfn.XLOOKUP($E58,'Raw Data'!$E:$E,'Raw Data'!L:L,"ERROR",0,1)</f>
        <v>77.65</v>
      </c>
      <c r="M58" s="14" t="str">
        <f t="array" ref="M58">_xlfn.IFS(AND(N58&gt;0,N58&lt;=5),"0 to 5",AND(N58&gt;5,N58&lt;=10),"5 to 10",AND(N58&gt;10,N58&lt;=15),"10 to 15",AND(N58&gt;15,N58&lt;=20),"15 to 20",AND(N58&gt;20,N58&lt;=30),"20 to 30",AND(N58&gt;30,N58&lt;=40),"30 to 40",AND(N58&gt;40,N58&lt;=50),"40 to 50",AND(N58&gt;50,N58&lt;=75),"50 to 75",AND(N58&gt;75,N58&lt;=100),"75 to 100",AND(N58&gt;100,N58&lt;=150),"100 to 150",AND(N58&gt;150,N58&lt;=200),"150 to 200",AND(N58&gt;200,N58&lt;=250),"200 to 250",AND(N58&gt;250,N58&lt;=300),"250 to 300",AND(N58&gt;300,N58&lt;=400),"300 to 400",AND(N58&gt;400,N58&lt;=500),"400 to 500",N58&gt;500,"500+")</f>
        <v>100 to 150</v>
      </c>
      <c r="N58" s="9">
        <f>_xlfn.XLOOKUP($E58,'Raw Data'!$E:$E,'Raw Data'!N:N,"ERROR",0,1)</f>
        <v>108.61</v>
      </c>
      <c r="O58" s="14" t="str">
        <f t="array" ref="O58">_xlfn.IFS(P58=0,"No Discount",AND(P58&gt;0,P58&lt;=0.02),"0% to 2%",AND(P58&gt;0.02,P58&lt;=0.04),"2% to 4%",AND(P58&gt;0.04,P58&lt;=0.06),"4% to 6%",AND(P58&gt;0.06,P58&lt;=0.08),"6% to 8%",AND(P58&gt;0.08,P58&lt;=0.1),"8% to 10%",AND(P58&gt;0.1,P58&lt;=0.15),"10% to 15%",AND(P58&gt;0.15,P58&lt;=0.2),"15% to 20%",AND(P58&gt;0.2,P58&lt;=0.25),"20% to 25%",AND(P58&gt;0.25,P58&lt;=0.3),"25% to 30%",AND(P58&gt;0.3,P58&lt;=0.4),"30% to 40%",AND(P58&gt;0.4,P58&lt;=0.5),"40% to 50%",AND(P58&gt;0.5,P58&lt;=0.75),"50% to 75%",AND(P58&gt;0.75,P58&lt;=1),"75% to 100%")</f>
        <v>25% to 30%</v>
      </c>
      <c r="P58" s="10">
        <f>_xlfn.XLOOKUP($E58,'Raw Data'!$E:$E,'Raw Data'!P:P,"ERROR",0,1)</f>
        <v>0.285056624620201</v>
      </c>
      <c r="Q58" s="9">
        <f>_xlfn.XLOOKUP($E58,'Raw Data'!$E:$E,'Raw Data'!Q:Q,"ERROR",0,1)</f>
        <v>12</v>
      </c>
      <c r="R58" s="9" t="str">
        <f>_xlfn.XLOOKUP($E58,'Raw Data'!$E:$E,'Raw Data'!R:R,"ERROR",0,1)</f>
        <v>fl oz</v>
      </c>
      <c r="S58" s="5" t="str">
        <f t="array" ref="S58">_xlfn.IFS(AND(T58&gt;0,T58&lt;=0.05),"0 to 0.05",AND(T58&gt;0.05,T58&lt;=0.1),"0.05 to 0.1",AND(T58&gt;0.1,T58&lt;=0.2),"0.1 to 0.2",AND(T58&gt;0.2,T58&lt;=0.3),"0.2 to 0.3",AND(T58&gt;0.3,T58&lt;=0.4),"0.3 to 0.4",AND(T58&gt;0.4,T58&lt;=0.5),"0.4 to 0.5",AND(T58&gt;0.5,T58&lt;=0.75),"0.5 to 0.75",AND(T58&gt;0.75,T58&lt;=1),"0.75 to 1",AND(T58&gt;1,T58&lt;=2),"1 to 2",AND(T58&gt;2,T58&lt;=3),"2 to 3",AND(T58&gt;3,T58&lt;=4),"3 to 4",AND(T58&gt;4,T58&lt;=5),"4 to 5",AND(T58&gt;5,T58&lt;=10),"5 to 10",T58&gt;10,"10+")</f>
        <v>0.2 to 0.3</v>
      </c>
      <c r="T58" s="10">
        <f t="shared" si="1"/>
        <v>0.210414444646775</v>
      </c>
      <c r="U58" s="15" t="str">
        <f t="array" ref="U58">_xlfn.IFS(AND(V58&gt;0,V58&lt;=0.05),"0 to 0.05",AND(V58&gt;0.05,V58&lt;=0.1),"0.05 to 0.1",AND(V58&gt;0.1,V58&lt;=0.2),"0.1 to 0.2",AND(V58&gt;0.2,V58&lt;=0.3),"0.2 to 0.3",AND(V58&gt;0.3,V58&lt;=0.4),"0.3 to 0.4",AND(V58&gt;0.4,V58&lt;=0.5),"0.4 to 0.5",AND(V58&gt;0.5,V58&lt;=0.75),"0.5 to 0.75",AND(V58&gt;0.75,V58&lt;=1),"0.75 to 1",AND(V58&gt;1,V58&lt;=2),"1 to 2",AND(V58&gt;2,V58&lt;=3),"2 to 3",AND(V58&gt;3,V58&lt;=4),"3 to 4",AND(V58&gt;4,V58&lt;=5),"4 to 5",AND(V58&gt;5,V58&lt;=10),"5 to 10",V58&gt;10,"10+")</f>
        <v>0.05 to 0.1</v>
      </c>
      <c r="V58" s="10">
        <f t="shared" si="2"/>
        <v>0.0794634960068677</v>
      </c>
      <c r="W58" s="15" t="str">
        <f t="array" ref="W58">_xlfn.IFS(AND(X58&gt;0,X58&lt;=0.05),"0 to 0.05",AND(X58&gt;0.05,X58&lt;=0.1),"0.05 to 0.1",AND(X58&gt;0.1,X58&lt;=0.2),"0.1 to 0.2",AND(X58&gt;0.2,X58&lt;=0.3),"0.2 to 0.3",AND(X58&gt;0.3,X58&lt;=0.4),"0.3 to 0.4",AND(X58&gt;0.4,X58&lt;=0.5),"0.4 to 0.5",AND(X58&gt;0.5,X58&lt;=0.75),"0.5 to 0.75",AND(X58&gt;0.75,X58&lt;=1),"0.75 to 1",AND(X58&gt;1,X58&lt;=2),"1 to 2",AND(X58&gt;2,X58&lt;=3),"2 to 3",AND(X58&gt;3,X58&lt;=4),"3 to 4",AND(X58&gt;4,X58&lt;=5),"4 to 5",AND(X58&gt;5,X58&lt;=10),"5 to 10",X58&gt;10,"10+")</f>
        <v>0.05 to 0.1</v>
      </c>
      <c r="X58" s="16">
        <f t="shared" si="3"/>
        <v>0.0568119000546292</v>
      </c>
      <c r="Y58" s="5" t="str">
        <f t="array" ref="Y58">_xlfn.IFS(AND(Z58&gt;0,Z58&lt;=1),"0 to 1",AND(Z58&gt;1,Z58&lt;=2),"1 to 2",AND(Z58&gt;2,Z58&lt;=4),"2 to 4",AND(Z58&gt;4,Z58&lt;=6),"4 to 6",AND(Z58&gt;6,Z58&lt;=8),"6 to 8",AND(Z58&gt;8,Z58&lt;=10),"8 to 10",AND(Z58&gt;10,Z58&lt;=15),"10 to 15",AND(Z58&gt;15,Z58&lt;=20),"15 to 20",AND(Z58&gt;20,Z58&lt;=25),"20 to 25",AND(Z58&gt;25,Z58&lt;=30),"25 to 30",AND(Z58&gt;30,Z58&lt;=40),"30 to 40",AND(Z58&gt;40,Z58&lt;=50),"40 to 50",Z58&gt;50,"50+")</f>
        <v>10 to 15</v>
      </c>
      <c r="Z58" s="9">
        <f t="array" ref="Z58">_xlfn.IFS(AA58="oz",_xlfn.IFS(R58="oz",Q58,R58="fl oz",Q58*1.04,R58="ml",Q58*0.0338),AA58="fl oz",_xlfn.IFS(R58="oz",Q58/1.04,R58="fl oz",Q58,R58="ml",Q58*0.0338/1.04),AA58="ml",_xlfn.IFS(R58="oz",Q58/0.0338,R58="fl oz",Q58*1.04/0.0338,R58="ml",Q58))</f>
        <v>12.48</v>
      </c>
      <c r="AA58" s="9" t="str">
        <f>_xlfn.XLOOKUP($E58,'Raw Data'!$E:$E,'Raw Data'!AA:AA,"ERROR",0,1)</f>
        <v>oz</v>
      </c>
      <c r="AB58" s="5" t="s">
        <v>234</v>
      </c>
      <c r="AC58" s="5" t="s">
        <v>144</v>
      </c>
      <c r="AD58" s="5" t="s">
        <v>43</v>
      </c>
      <c r="AE58">
        <f t="shared" si="14"/>
        <v>0</v>
      </c>
      <c r="AF58">
        <f t="shared" si="14"/>
        <v>0</v>
      </c>
      <c r="AG58">
        <f t="shared" si="14"/>
        <v>0</v>
      </c>
      <c r="AH58">
        <f t="shared" si="14"/>
        <v>0</v>
      </c>
      <c r="AI58">
        <f t="shared" si="14"/>
        <v>0</v>
      </c>
      <c r="AJ58">
        <f t="shared" si="14"/>
        <v>0</v>
      </c>
      <c r="AK58">
        <f t="shared" si="14"/>
        <v>0</v>
      </c>
      <c r="AL58">
        <f t="shared" si="14"/>
        <v>0</v>
      </c>
      <c r="AM58">
        <f t="shared" si="14"/>
        <v>1</v>
      </c>
      <c r="AN58">
        <f t="shared" si="14"/>
        <v>0</v>
      </c>
      <c r="AO58">
        <f t="shared" si="14"/>
        <v>0</v>
      </c>
      <c r="AP58">
        <f t="shared" si="14"/>
        <v>0</v>
      </c>
      <c r="AQ58">
        <f t="shared" si="14"/>
        <v>0</v>
      </c>
      <c r="AR58">
        <f t="shared" si="14"/>
        <v>0</v>
      </c>
      <c r="AS58">
        <f t="shared" si="14"/>
        <v>0</v>
      </c>
      <c r="AT58">
        <f t="shared" si="14"/>
        <v>0</v>
      </c>
      <c r="AU58">
        <f t="shared" si="13"/>
        <v>0</v>
      </c>
      <c r="AV58">
        <f t="shared" si="13"/>
        <v>0</v>
      </c>
      <c r="AW58">
        <f t="shared" si="13"/>
        <v>0</v>
      </c>
      <c r="AX58">
        <f t="shared" si="13"/>
        <v>0</v>
      </c>
      <c r="AY58">
        <f t="shared" si="13"/>
        <v>0</v>
      </c>
      <c r="AZ58">
        <f t="shared" si="13"/>
        <v>0</v>
      </c>
      <c r="BA58">
        <f t="shared" si="13"/>
        <v>0</v>
      </c>
      <c r="BB58">
        <f t="shared" si="13"/>
        <v>0</v>
      </c>
      <c r="BC58">
        <f t="shared" si="13"/>
        <v>0</v>
      </c>
      <c r="BD58">
        <f t="shared" si="13"/>
        <v>0</v>
      </c>
      <c r="BE58">
        <f t="shared" si="13"/>
        <v>0</v>
      </c>
      <c r="BF58">
        <f t="shared" si="13"/>
        <v>0</v>
      </c>
      <c r="BG58">
        <f t="shared" si="13"/>
        <v>0</v>
      </c>
      <c r="BH58">
        <f t="shared" si="13"/>
        <v>0</v>
      </c>
      <c r="BI58">
        <f t="shared" si="13"/>
        <v>0</v>
      </c>
      <c r="BJ58">
        <f t="shared" si="12"/>
        <v>0</v>
      </c>
      <c r="BK58">
        <f t="shared" si="11"/>
        <v>0</v>
      </c>
      <c r="BL58">
        <f t="shared" si="11"/>
        <v>0</v>
      </c>
      <c r="BM58">
        <f t="shared" si="11"/>
        <v>0</v>
      </c>
    </row>
    <row r="59" spans="1:65">
      <c r="A59" s="5" t="str">
        <f>_xlfn.XLOOKUP($E59,'Raw Data'!$E:$E,'Raw Data'!A:A,"ERROR",0,1)</f>
        <v>AE</v>
      </c>
      <c r="B59" s="5" t="str">
        <f>_xlfn.XLOOKUP($E59,'Raw Data'!$E:$E,'Raw Data'!B:B,"ERROR",0,1)</f>
        <v>Hair Mousses</v>
      </c>
      <c r="C59" s="5" t="str">
        <f>_xlfn.XLOOKUP($E59,'Raw Data'!$E:$E,'Raw Data'!C:C,"ERROR",0,1)</f>
        <v>Oribe</v>
      </c>
      <c r="D59" s="5" t="str">
        <f>_xlfn.XLOOKUP($E59,'Raw Data'!$E:$E,'Raw Data'!D:D,"ERROR",0,1)</f>
        <v>www.amazon.ae/dp/B00DHONW8I</v>
      </c>
      <c r="E59" s="5" t="s">
        <v>235</v>
      </c>
      <c r="F59" s="9" t="str">
        <f>_xlfn.XLOOKUP($E59,'Raw Data'!$E:$E,'Raw Data'!F:F,"ERROR",0,1)</f>
        <v>Oribe Curl Shaping Mousse , 5.7 Fl Oz (Pack of 1) Oribe Curl Shaping Mousse , 5.7 Fl Oz (Pack of 1)</v>
      </c>
      <c r="G59" s="10">
        <f>_xlfn.XLOOKUP($E59,'Raw Data'!$E:$E,'Raw Data'!G:G,"ERROR",0,1)</f>
        <v>13</v>
      </c>
      <c r="H59" s="9">
        <f>_xlfn.XLOOKUP($E59,'Raw Data'!$E:$E,'Raw Data'!H:H,"ERROR",0,1)</f>
        <v>2616</v>
      </c>
      <c r="I59" s="9">
        <f>_xlfn.XLOOKUP($E59,'Raw Data'!$E:$E,'Raw Data'!I:I,"ERROR",0,1)</f>
        <v>0.00350235601722035</v>
      </c>
      <c r="J59" s="9" t="str">
        <f>_xlfn.XLOOKUP($E59,'Raw Data'!$E:$E,'Raw Data'!J:J,"ERROR",0,1)</f>
        <v>Yes</v>
      </c>
      <c r="K59" s="14" t="str">
        <f t="array" ref="K59">_xlfn.IFS(AND(L59&gt;0,L59&lt;=5),"0 to 5",AND(L59&gt;5,L59&lt;=10),"5 to 10",AND(L59&gt;10,L59&lt;=15),"10 to 15",AND(L59&gt;15,L59&lt;=20),"15 to 20",AND(L59&gt;20,L59&lt;=30),"20 to 30",AND(L59&gt;30,L59&lt;=40),"30 to 40",AND(L59&gt;40,L59&lt;=50),"40 to 50",AND(L59&gt;50,L59&lt;=75),"50 to 75",AND(L59&gt;75,L59&lt;=100),"75 to 100",AND(L59&gt;100,L59&lt;=150),"100 to 150",AND(L59&gt;150,L59&lt;=200),"150 to 200",AND(L59&gt;200,L59&lt;=250),"200 to 250",AND(L59&gt;250,L59&lt;=300),"250 to 300",AND(L59&gt;300,L59&lt;=400),"300 to 400",AND(L59&gt;400,L59&lt;=500),"400 to 500",L59&gt;500,"500+")</f>
        <v>200 to 250</v>
      </c>
      <c r="L59" s="9">
        <f>_xlfn.XLOOKUP($E59,'Raw Data'!$E:$E,'Raw Data'!L:L,"ERROR",0,1)</f>
        <v>206.52</v>
      </c>
      <c r="M59" s="14" t="str">
        <f t="array" ref="M59">_xlfn.IFS(AND(N59&gt;0,N59&lt;=5),"0 to 5",AND(N59&gt;5,N59&lt;=10),"5 to 10",AND(N59&gt;10,N59&lt;=15),"10 to 15",AND(N59&gt;15,N59&lt;=20),"15 to 20",AND(N59&gt;20,N59&lt;=30),"20 to 30",AND(N59&gt;30,N59&lt;=40),"30 to 40",AND(N59&gt;40,N59&lt;=50),"40 to 50",AND(N59&gt;50,N59&lt;=75),"50 to 75",AND(N59&gt;75,N59&lt;=100),"75 to 100",AND(N59&gt;100,N59&lt;=150),"100 to 150",AND(N59&gt;150,N59&lt;=200),"150 to 200",AND(N59&gt;200,N59&lt;=250),"200 to 250",AND(N59&gt;250,N59&lt;=300),"250 to 300",AND(N59&gt;300,N59&lt;=400),"300 to 400",AND(N59&gt;400,N59&lt;=500),"400 to 500",N59&gt;500,"500+")</f>
        <v>200 to 250</v>
      </c>
      <c r="N59" s="9">
        <f>_xlfn.XLOOKUP($E59,'Raw Data'!$E:$E,'Raw Data'!N:N,"ERROR",0,1)</f>
        <v>212.25</v>
      </c>
      <c r="O59" s="14" t="str">
        <f t="array" ref="O59">_xlfn.IFS(P59=0,"No Discount",AND(P59&gt;0,P59&lt;=0.02),"0% to 2%",AND(P59&gt;0.02,P59&lt;=0.04),"2% to 4%",AND(P59&gt;0.04,P59&lt;=0.06),"4% to 6%",AND(P59&gt;0.06,P59&lt;=0.08),"6% to 8%",AND(P59&gt;0.08,P59&lt;=0.1),"8% to 10%",AND(P59&gt;0.1,P59&lt;=0.15),"10% to 15%",AND(P59&gt;0.15,P59&lt;=0.2),"15% to 20%",AND(P59&gt;0.2,P59&lt;=0.25),"20% to 25%",AND(P59&gt;0.25,P59&lt;=0.3),"25% to 30%",AND(P59&gt;0.3,P59&lt;=0.4),"30% to 40%",AND(P59&gt;0.4,P59&lt;=0.5),"40% to 50%",AND(P59&gt;0.5,P59&lt;=0.75),"50% to 75%",AND(P59&gt;0.75,P59&lt;=1),"75% to 100%")</f>
        <v>2% to 4%</v>
      </c>
      <c r="P59" s="10">
        <f>_xlfn.XLOOKUP($E59,'Raw Data'!$E:$E,'Raw Data'!P:P,"ERROR",0,1)</f>
        <v>0.0269964664310954</v>
      </c>
      <c r="Q59" s="9">
        <f>_xlfn.XLOOKUP($E59,'Raw Data'!$E:$E,'Raw Data'!Q:Q,"ERROR",0,1)</f>
        <v>5.7</v>
      </c>
      <c r="R59" s="9" t="str">
        <f>_xlfn.XLOOKUP($E59,'Raw Data'!$E:$E,'Raw Data'!R:R,"ERROR",0,1)</f>
        <v>fl oz</v>
      </c>
      <c r="S59" s="5" t="str">
        <f t="array" ref="S59">_xlfn.IFS(AND(T59&gt;0,T59&lt;=0.05),"0 to 0.05",AND(T59&gt;0.05,T59&lt;=0.1),"0.05 to 0.1",AND(T59&gt;0.1,T59&lt;=0.2),"0.1 to 0.2",AND(T59&gt;0.2,T59&lt;=0.3),"0.2 to 0.3",AND(T59&gt;0.3,T59&lt;=0.4),"0.3 to 0.4",AND(T59&gt;0.4,T59&lt;=0.5),"0.4 to 0.5",AND(T59&gt;0.5,T59&lt;=0.75),"0.5 to 0.75",AND(T59&gt;0.75,T59&lt;=1),"0.75 to 1",AND(T59&gt;1,T59&lt;=2),"1 to 2",AND(T59&gt;2,T59&lt;=3),"2 to 3",AND(T59&gt;3,T59&lt;=4),"3 to 4",AND(T59&gt;4,T59&lt;=5),"4 to 5",AND(T59&gt;5,T59&lt;=10),"5 to 10",T59&gt;10,"10+")</f>
        <v>1 to 2</v>
      </c>
      <c r="T59" s="10">
        <f t="shared" si="1"/>
        <v>1.1781554508002</v>
      </c>
      <c r="U59" s="15" t="str">
        <f t="array" ref="U59">_xlfn.IFS(AND(V59&gt;0,V59&lt;=0.05),"0 to 0.05",AND(V59&gt;0.05,V59&lt;=0.1),"0.05 to 0.1",AND(V59&gt;0.1,V59&lt;=0.2),"0.1 to 0.2",AND(V59&gt;0.2,V59&lt;=0.3),"0.2 to 0.3",AND(V59&gt;0.3,V59&lt;=0.4),"0.3 to 0.4",AND(V59&gt;0.4,V59&lt;=0.5),"0.4 to 0.5",AND(V59&gt;0.5,V59&lt;=0.75),"0.5 to 0.75",AND(V59&gt;0.75,V59&lt;=1),"0.75 to 1",AND(V59&gt;1,V59&lt;=2),"1 to 2",AND(V59&gt;2,V59&lt;=3),"2 to 3",AND(V59&gt;3,V59&lt;=4),"3 to 4",AND(V59&gt;4,V59&lt;=5),"4 to 5",AND(V59&gt;5,V59&lt;=10),"5 to 10",V59&gt;10,"10+")</f>
        <v>0.3 to 0.4</v>
      </c>
      <c r="V59" s="10">
        <f t="shared" si="2"/>
        <v>0.326927868955707</v>
      </c>
      <c r="W59" s="15" t="str">
        <f t="array" ref="W59">_xlfn.IFS(AND(X59&gt;0,X59&lt;=0.05),"0 to 0.05",AND(X59&gt;0.05,X59&lt;=0.1),"0.05 to 0.1",AND(X59&gt;0.1,X59&lt;=0.2),"0.1 to 0.2",AND(X59&gt;0.2,X59&lt;=0.3),"0.2 to 0.3",AND(X59&gt;0.3,X59&lt;=0.4),"0.3 to 0.4",AND(X59&gt;0.4,X59&lt;=0.5),"0.4 to 0.5",AND(X59&gt;0.5,X59&lt;=0.75),"0.5 to 0.75",AND(X59&gt;0.75,X59&lt;=1),"0.75 to 1",AND(X59&gt;1,X59&lt;=2),"1 to 2",AND(X59&gt;2,X59&lt;=3),"2 to 3",AND(X59&gt;3,X59&lt;=4),"3 to 4",AND(X59&gt;4,X59&lt;=5),"4 to 5",AND(X59&gt;5,X59&lt;=10),"5 to 10",X59&gt;10,"10+")</f>
        <v>0.3 to 0.4</v>
      </c>
      <c r="X59" s="16">
        <f t="shared" si="3"/>
        <v>0.318101971716054</v>
      </c>
      <c r="Y59" s="5" t="str">
        <f t="array" ref="Y59">_xlfn.IFS(AND(Z59&gt;0,Z59&lt;=1),"0 to 1",AND(Z59&gt;1,Z59&lt;=2),"1 to 2",AND(Z59&gt;2,Z59&lt;=4),"2 to 4",AND(Z59&gt;4,Z59&lt;=6),"4 to 6",AND(Z59&gt;6,Z59&lt;=8),"6 to 8",AND(Z59&gt;8,Z59&lt;=10),"8 to 10",AND(Z59&gt;10,Z59&lt;=15),"10 to 15",AND(Z59&gt;15,Z59&lt;=20),"15 to 20",AND(Z59&gt;20,Z59&lt;=25),"20 to 25",AND(Z59&gt;25,Z59&lt;=30),"25 to 30",AND(Z59&gt;30,Z59&lt;=40),"30 to 40",AND(Z59&gt;40,Z59&lt;=50),"40 to 50",Z59&gt;50,"50+")</f>
        <v>4 to 6</v>
      </c>
      <c r="Z59" s="9">
        <f t="array" ref="Z59">_xlfn.IFS(AA59="oz",_xlfn.IFS(R59="oz",Q59,R59="fl oz",Q59*1.04,R59="ml",Q59*0.0338),AA59="fl oz",_xlfn.IFS(R59="oz",Q59/1.04,R59="fl oz",Q59,R59="ml",Q59*0.0338/1.04),AA59="ml",_xlfn.IFS(R59="oz",Q59/0.0338,R59="fl oz",Q59*1.04/0.0338,R59="ml",Q59))</f>
        <v>5.928</v>
      </c>
      <c r="AA59" s="9" t="str">
        <f>_xlfn.XLOOKUP($E59,'Raw Data'!$E:$E,'Raw Data'!AA:AA,"ERROR",0,1)</f>
        <v>oz</v>
      </c>
      <c r="AB59" s="5" t="s">
        <v>236</v>
      </c>
      <c r="AC59" s="5" t="s">
        <v>43</v>
      </c>
      <c r="AD59" s="5" t="s">
        <v>43</v>
      </c>
      <c r="AE59">
        <f t="shared" si="14"/>
        <v>0</v>
      </c>
      <c r="AF59">
        <f t="shared" si="14"/>
        <v>0</v>
      </c>
      <c r="AG59">
        <f t="shared" si="14"/>
        <v>0</v>
      </c>
      <c r="AH59">
        <f t="shared" si="14"/>
        <v>0</v>
      </c>
      <c r="AI59">
        <f t="shared" si="14"/>
        <v>0</v>
      </c>
      <c r="AJ59">
        <f t="shared" si="14"/>
        <v>0</v>
      </c>
      <c r="AK59">
        <f t="shared" si="14"/>
        <v>0</v>
      </c>
      <c r="AL59">
        <f t="shared" si="14"/>
        <v>0</v>
      </c>
      <c r="AM59">
        <f t="shared" si="14"/>
        <v>0</v>
      </c>
      <c r="AN59">
        <f t="shared" si="14"/>
        <v>0</v>
      </c>
      <c r="AO59">
        <f t="shared" si="14"/>
        <v>0</v>
      </c>
      <c r="AP59">
        <f t="shared" si="14"/>
        <v>0</v>
      </c>
      <c r="AQ59">
        <f t="shared" si="14"/>
        <v>0</v>
      </c>
      <c r="AR59">
        <f t="shared" si="14"/>
        <v>1</v>
      </c>
      <c r="AS59">
        <f t="shared" si="14"/>
        <v>0</v>
      </c>
      <c r="AT59">
        <f t="shared" si="14"/>
        <v>0</v>
      </c>
      <c r="AU59">
        <f t="shared" si="13"/>
        <v>0</v>
      </c>
      <c r="AV59">
        <f t="shared" si="13"/>
        <v>0</v>
      </c>
      <c r="AW59">
        <f t="shared" si="13"/>
        <v>0</v>
      </c>
      <c r="AX59">
        <f t="shared" si="13"/>
        <v>0</v>
      </c>
      <c r="AY59">
        <f t="shared" si="13"/>
        <v>0</v>
      </c>
      <c r="AZ59">
        <f t="shared" si="13"/>
        <v>0</v>
      </c>
      <c r="BA59">
        <f t="shared" si="13"/>
        <v>0</v>
      </c>
      <c r="BB59">
        <f t="shared" si="13"/>
        <v>0</v>
      </c>
      <c r="BC59">
        <f t="shared" si="13"/>
        <v>0</v>
      </c>
      <c r="BD59">
        <f t="shared" si="13"/>
        <v>0</v>
      </c>
      <c r="BE59">
        <f t="shared" si="13"/>
        <v>0</v>
      </c>
      <c r="BF59">
        <f t="shared" si="13"/>
        <v>0</v>
      </c>
      <c r="BG59">
        <f t="shared" si="13"/>
        <v>0</v>
      </c>
      <c r="BH59">
        <f t="shared" si="13"/>
        <v>0</v>
      </c>
      <c r="BI59">
        <f t="shared" si="13"/>
        <v>0</v>
      </c>
      <c r="BJ59">
        <f t="shared" si="12"/>
        <v>0</v>
      </c>
      <c r="BK59">
        <f t="shared" si="11"/>
        <v>0</v>
      </c>
      <c r="BL59">
        <f t="shared" si="11"/>
        <v>0</v>
      </c>
      <c r="BM59">
        <f t="shared" si="11"/>
        <v>0</v>
      </c>
    </row>
    <row r="60" spans="1:65">
      <c r="A60" s="5" t="str">
        <f>_xlfn.XLOOKUP($E60,'Raw Data'!$E:$E,'Raw Data'!A:A,"ERROR",0,1)</f>
        <v>AE</v>
      </c>
      <c r="B60" s="5" t="str">
        <f>_xlfn.XLOOKUP($E60,'Raw Data'!$E:$E,'Raw Data'!B:B,"ERROR",0,1)</f>
        <v>Hair Mousses</v>
      </c>
      <c r="C60" s="5" t="str">
        <f>_xlfn.XLOOKUP($E60,'Raw Data'!$E:$E,'Raw Data'!C:C,"ERROR",0,1)</f>
        <v>The Doux</v>
      </c>
      <c r="D60" s="5" t="str">
        <f>_xlfn.XLOOKUP($E60,'Raw Data'!$E:$E,'Raw Data'!D:D,"ERROR",0,1)</f>
        <v>www.amazon.ae/dp/B08J4GB7YG</v>
      </c>
      <c r="E60" s="5" t="s">
        <v>237</v>
      </c>
      <c r="F60" s="9" t="str">
        <f>_xlfn.XLOOKUP($E60,'Raw Data'!$E:$E,'Raw Data'!F:F,"ERROR",0,1)</f>
        <v>The Doux Mousse Define Texture Foam 7 Oz. The Doux Mousse Define Texture Foam 7 Oz.</v>
      </c>
      <c r="G60" s="10">
        <f>_xlfn.XLOOKUP($E60,'Raw Data'!$E:$E,'Raw Data'!G:G,"ERROR",0,1)</f>
        <v>27</v>
      </c>
      <c r="H60" s="9">
        <f>_xlfn.XLOOKUP($E60,'Raw Data'!$E:$E,'Raw Data'!H:H,"ERROR",0,1)</f>
        <v>2610.34</v>
      </c>
      <c r="I60" s="9">
        <f>_xlfn.XLOOKUP($E60,'Raw Data'!$E:$E,'Raw Data'!I:I,"ERROR",0,1)</f>
        <v>0.0034947782897519</v>
      </c>
      <c r="J60" s="9" t="str">
        <f>_xlfn.XLOOKUP($E60,'Raw Data'!$E:$E,'Raw Data'!J:J,"ERROR",0,1)</f>
        <v>Yes</v>
      </c>
      <c r="K60" s="14" t="str">
        <f t="array" ref="K60">_xlfn.IFS(AND(L60&gt;0,L60&lt;=5),"0 to 5",AND(L60&gt;5,L60&lt;=10),"5 to 10",AND(L60&gt;10,L60&lt;=15),"10 to 15",AND(L60&gt;15,L60&lt;=20),"15 to 20",AND(L60&gt;20,L60&lt;=30),"20 to 30",AND(L60&gt;30,L60&lt;=40),"30 to 40",AND(L60&gt;40,L60&lt;=50),"40 to 50",AND(L60&gt;50,L60&lt;=75),"50 to 75",AND(L60&gt;75,L60&lt;=100),"75 to 100",AND(L60&gt;100,L60&lt;=150),"100 to 150",AND(L60&gt;150,L60&lt;=200),"150 to 200",AND(L60&gt;200,L60&lt;=250),"200 to 250",AND(L60&gt;250,L60&lt;=300),"250 to 300",AND(L60&gt;300,L60&lt;=400),"300 to 400",AND(L60&gt;400,L60&lt;=500),"400 to 500",L60&gt;500,"500+")</f>
        <v>100 to 150</v>
      </c>
      <c r="L60" s="9">
        <f>_xlfn.XLOOKUP($E60,'Raw Data'!$E:$E,'Raw Data'!L:L,"ERROR",0,1)</f>
        <v>105.37</v>
      </c>
      <c r="M60" s="14" t="str">
        <f t="array" ref="M60">_xlfn.IFS(AND(N60&gt;0,N60&lt;=5),"0 to 5",AND(N60&gt;5,N60&lt;=10),"5 to 10",AND(N60&gt;10,N60&lt;=15),"10 to 15",AND(N60&gt;15,N60&lt;=20),"15 to 20",AND(N60&gt;20,N60&lt;=30),"20 to 30",AND(N60&gt;30,N60&lt;=40),"30 to 40",AND(N60&gt;40,N60&lt;=50),"40 to 50",AND(N60&gt;50,N60&lt;=75),"50 to 75",AND(N60&gt;75,N60&lt;=100),"75 to 100",AND(N60&gt;100,N60&lt;=150),"100 to 150",AND(N60&gt;150,N60&lt;=200),"150 to 200",AND(N60&gt;200,N60&lt;=250),"200 to 250",AND(N60&gt;250,N60&lt;=300),"250 to 300",AND(N60&gt;300,N60&lt;=400),"300 to 400",AND(N60&gt;400,N60&lt;=500),"400 to 500",N60&gt;500,"500+")</f>
        <v>100 to 150</v>
      </c>
      <c r="N60" s="9">
        <f>_xlfn.XLOOKUP($E60,'Raw Data'!$E:$E,'Raw Data'!N:N,"ERROR",0,1)</f>
        <v>107.84</v>
      </c>
      <c r="O60" s="14" t="str">
        <f t="array" ref="O60">_xlfn.IFS(P60=0,"No Discount",AND(P60&gt;0,P60&lt;=0.02),"0% to 2%",AND(P60&gt;0.02,P60&lt;=0.04),"2% to 4%",AND(P60&gt;0.04,P60&lt;=0.06),"4% to 6%",AND(P60&gt;0.06,P60&lt;=0.08),"6% to 8%",AND(P60&gt;0.08,P60&lt;=0.1),"8% to 10%",AND(P60&gt;0.1,P60&lt;=0.15),"10% to 15%",AND(P60&gt;0.15,P60&lt;=0.2),"15% to 20%",AND(P60&gt;0.2,P60&lt;=0.25),"20% to 25%",AND(P60&gt;0.25,P60&lt;=0.3),"25% to 30%",AND(P60&gt;0.3,P60&lt;=0.4),"30% to 40%",AND(P60&gt;0.4,P60&lt;=0.5),"40% to 50%",AND(P60&gt;0.5,P60&lt;=0.75),"50% to 75%",AND(P60&gt;0.75,P60&lt;=1),"75% to 100%")</f>
        <v>2% to 4%</v>
      </c>
      <c r="P60" s="10">
        <f>_xlfn.XLOOKUP($E60,'Raw Data'!$E:$E,'Raw Data'!P:P,"ERROR",0,1)</f>
        <v>0.0229043026706231</v>
      </c>
      <c r="Q60" s="9">
        <f>_xlfn.XLOOKUP($E60,'Raw Data'!$E:$E,'Raw Data'!Q:Q,"ERROR",0,1)</f>
        <v>7</v>
      </c>
      <c r="R60" s="9" t="str">
        <f>_xlfn.XLOOKUP($E60,'Raw Data'!$E:$E,'Raw Data'!R:R,"ERROR",0,1)</f>
        <v>oz</v>
      </c>
      <c r="S60" s="5" t="str">
        <f t="array" ref="S60">_xlfn.IFS(AND(T60&gt;0,T60&lt;=0.05),"0 to 0.05",AND(T60&gt;0.05,T60&lt;=0.1),"0.05 to 0.1",AND(T60&gt;0.1,T60&lt;=0.2),"0.1 to 0.2",AND(T60&gt;0.2,T60&lt;=0.3),"0.2 to 0.3",AND(T60&gt;0.3,T60&lt;=0.4),"0.3 to 0.4",AND(T60&gt;0.4,T60&lt;=0.5),"0.4 to 0.5",AND(T60&gt;0.5,T60&lt;=0.75),"0.5 to 0.75",AND(T60&gt;0.75,T60&lt;=1),"0.75 to 1",AND(T60&gt;1,T60&lt;=2),"1 to 2",AND(T60&gt;2,T60&lt;=3),"2 to 3",AND(T60&gt;3,T60&lt;=4),"3 to 4",AND(T60&gt;4,T60&lt;=5),"4 to 5",AND(T60&gt;5,T60&lt;=10),"5 to 10",T60&gt;10,"10+")</f>
        <v>0.5 to 0.75</v>
      </c>
      <c r="T60" s="10">
        <f t="shared" si="1"/>
        <v>0.509058408618774</v>
      </c>
      <c r="U60" s="15" t="str">
        <f t="array" ref="U60">_xlfn.IFS(AND(V60&gt;0,V60&lt;=0.05),"0 to 0.05",AND(V60&gt;0.05,V60&lt;=0.1),"0.05 to 0.1",AND(V60&gt;0.1,V60&lt;=0.2),"0.1 to 0.2",AND(V60&gt;0.2,V60&lt;=0.3),"0.2 to 0.3",AND(V60&gt;0.3,V60&lt;=0.4),"0.3 to 0.4",AND(V60&gt;0.4,V60&lt;=0.5),"0.4 to 0.5",AND(V60&gt;0.5,V60&lt;=0.75),"0.5 to 0.75",AND(V60&gt;0.75,V60&lt;=1),"0.75 to 1",AND(V60&gt;1,V60&lt;=2),"1 to 2",AND(V60&gt;2,V60&lt;=3),"2 to 3",AND(V60&gt;3,V60&lt;=4),"3 to 4",AND(V60&gt;4,V60&lt;=5),"4 to 5",AND(V60&gt;5,V60&lt;=10),"5 to 10",V60&gt;10,"10+")</f>
        <v>0.1 to 0.2</v>
      </c>
      <c r="V60" s="10">
        <f t="shared" si="2"/>
        <v>0.140667665104594</v>
      </c>
      <c r="W60" s="15" t="str">
        <f t="array" ref="W60">_xlfn.IFS(AND(X60&gt;0,X60&lt;=0.05),"0 to 0.05",AND(X60&gt;0.05,X60&lt;=0.1),"0.05 to 0.1",AND(X60&gt;0.1,X60&lt;=0.2),"0.1 to 0.2",AND(X60&gt;0.2,X60&lt;=0.3),"0.2 to 0.3",AND(X60&gt;0.3,X60&lt;=0.4),"0.3 to 0.4",AND(X60&gt;0.4,X60&lt;=0.5),"0.4 to 0.5",AND(X60&gt;0.5,X60&lt;=0.75),"0.5 to 0.75",AND(X60&gt;0.75,X60&lt;=1),"0.75 to 1",AND(X60&gt;1,X60&lt;=2),"1 to 2",AND(X60&gt;2,X60&lt;=3),"2 to 3",AND(X60&gt;3,X60&lt;=4),"3 to 4",AND(X60&gt;4,X60&lt;=5),"4 to 5",AND(X60&gt;5,X60&lt;=10),"5 to 10",X60&gt;10,"10+")</f>
        <v>0.1 to 0.2</v>
      </c>
      <c r="X60" s="16">
        <f t="shared" si="3"/>
        <v>0.137445770327069</v>
      </c>
      <c r="Y60" s="5" t="str">
        <f t="array" ref="Y60">_xlfn.IFS(AND(Z60&gt;0,Z60&lt;=1),"0 to 1",AND(Z60&gt;1,Z60&lt;=2),"1 to 2",AND(Z60&gt;2,Z60&lt;=4),"2 to 4",AND(Z60&gt;4,Z60&lt;=6),"4 to 6",AND(Z60&gt;6,Z60&lt;=8),"6 to 8",AND(Z60&gt;8,Z60&lt;=10),"8 to 10",AND(Z60&gt;10,Z60&lt;=15),"10 to 15",AND(Z60&gt;15,Z60&lt;=20),"15 to 20",AND(Z60&gt;20,Z60&lt;=25),"20 to 25",AND(Z60&gt;25,Z60&lt;=30),"25 to 30",AND(Z60&gt;30,Z60&lt;=40),"30 to 40",AND(Z60&gt;40,Z60&lt;=50),"40 to 50",Z60&gt;50,"50+")</f>
        <v>6 to 8</v>
      </c>
      <c r="Z60" s="9">
        <f t="array" ref="Z60">_xlfn.IFS(AA60="oz",_xlfn.IFS(R60="oz",Q60,R60="fl oz",Q60*1.04,R60="ml",Q60*0.0338),AA60="fl oz",_xlfn.IFS(R60="oz",Q60/1.04,R60="fl oz",Q60,R60="ml",Q60*0.0338/1.04),AA60="ml",_xlfn.IFS(R60="oz",Q60/0.0338,R60="fl oz",Q60*1.04/0.0338,R60="ml",Q60))</f>
        <v>7</v>
      </c>
      <c r="AA60" s="9" t="str">
        <f>_xlfn.XLOOKUP($E60,'Raw Data'!$E:$E,'Raw Data'!AA:AA,"ERROR",0,1)</f>
        <v>oz</v>
      </c>
      <c r="AB60" s="5" t="s">
        <v>238</v>
      </c>
      <c r="AC60" s="5" t="s">
        <v>46</v>
      </c>
      <c r="AD60" s="5" t="s">
        <v>239</v>
      </c>
      <c r="AE60">
        <f t="shared" si="14"/>
        <v>0</v>
      </c>
      <c r="AF60">
        <f t="shared" si="14"/>
        <v>0</v>
      </c>
      <c r="AG60">
        <f t="shared" si="14"/>
        <v>0</v>
      </c>
      <c r="AH60">
        <f t="shared" si="14"/>
        <v>0</v>
      </c>
      <c r="AI60">
        <f t="shared" si="14"/>
        <v>0</v>
      </c>
      <c r="AJ60">
        <f t="shared" si="14"/>
        <v>0</v>
      </c>
      <c r="AK60">
        <f t="shared" si="14"/>
        <v>0</v>
      </c>
      <c r="AL60">
        <f t="shared" si="14"/>
        <v>0</v>
      </c>
      <c r="AM60">
        <f t="shared" si="14"/>
        <v>0</v>
      </c>
      <c r="AN60">
        <f t="shared" si="14"/>
        <v>0</v>
      </c>
      <c r="AO60">
        <f t="shared" si="14"/>
        <v>0</v>
      </c>
      <c r="AP60">
        <f t="shared" si="14"/>
        <v>0</v>
      </c>
      <c r="AQ60">
        <f t="shared" si="14"/>
        <v>0</v>
      </c>
      <c r="AR60">
        <f t="shared" si="14"/>
        <v>0</v>
      </c>
      <c r="AS60">
        <f t="shared" si="14"/>
        <v>0</v>
      </c>
      <c r="AT60">
        <f t="shared" si="14"/>
        <v>0</v>
      </c>
      <c r="AU60">
        <f t="shared" si="13"/>
        <v>0</v>
      </c>
      <c r="AV60">
        <f t="shared" si="13"/>
        <v>0</v>
      </c>
      <c r="AW60">
        <f t="shared" si="13"/>
        <v>0</v>
      </c>
      <c r="AX60">
        <f t="shared" si="13"/>
        <v>0</v>
      </c>
      <c r="AY60">
        <f t="shared" si="13"/>
        <v>0</v>
      </c>
      <c r="AZ60">
        <f t="shared" si="13"/>
        <v>0</v>
      </c>
      <c r="BA60">
        <f t="shared" si="13"/>
        <v>0</v>
      </c>
      <c r="BB60">
        <f t="shared" si="13"/>
        <v>1</v>
      </c>
      <c r="BC60">
        <f t="shared" si="13"/>
        <v>0</v>
      </c>
      <c r="BD60">
        <f t="shared" si="13"/>
        <v>0</v>
      </c>
      <c r="BE60">
        <f t="shared" si="13"/>
        <v>0</v>
      </c>
      <c r="BF60">
        <f t="shared" si="13"/>
        <v>0</v>
      </c>
      <c r="BG60">
        <f t="shared" si="13"/>
        <v>0</v>
      </c>
      <c r="BH60">
        <f t="shared" si="13"/>
        <v>0</v>
      </c>
      <c r="BI60">
        <f t="shared" si="13"/>
        <v>0</v>
      </c>
      <c r="BJ60">
        <f t="shared" si="12"/>
        <v>0</v>
      </c>
      <c r="BK60">
        <f t="shared" si="11"/>
        <v>0</v>
      </c>
      <c r="BL60">
        <f t="shared" si="11"/>
        <v>0</v>
      </c>
      <c r="BM60">
        <f t="shared" si="11"/>
        <v>0</v>
      </c>
    </row>
    <row r="61" spans="1:65">
      <c r="A61" s="5" t="str">
        <f>_xlfn.XLOOKUP($E61,'Raw Data'!$E:$E,'Raw Data'!A:A,"ERROR",0,1)</f>
        <v>AE</v>
      </c>
      <c r="B61" s="5" t="str">
        <f>_xlfn.XLOOKUP($E61,'Raw Data'!$E:$E,'Raw Data'!B:B,"ERROR",0,1)</f>
        <v>Hair Mousses</v>
      </c>
      <c r="C61" s="5" t="str">
        <f>_xlfn.XLOOKUP($E61,'Raw Data'!$E:$E,'Raw Data'!C:C,"ERROR",0,1)</f>
        <v>ORIBE</v>
      </c>
      <c r="D61" s="5" t="str">
        <f>_xlfn.XLOOKUP($E61,'Raw Data'!$E:$E,'Raw Data'!D:D,"ERROR",0,1)</f>
        <v>www.amazon.ae/dp/B00J9PYDZ0</v>
      </c>
      <c r="E61" s="5" t="s">
        <v>240</v>
      </c>
      <c r="F61" s="9" t="str">
        <f>_xlfn.XLOOKUP($E61,'Raw Data'!$E:$E,'Raw Data'!F:F,"ERROR",0,1)</f>
        <v>Oribe Grandiose Hair Plumping  Mousse , 2.5 oz</v>
      </c>
      <c r="G61" s="10">
        <f>_xlfn.XLOOKUP($E61,'Raw Data'!$E:$E,'Raw Data'!G:G,"ERROR",0,1)</f>
        <v>20</v>
      </c>
      <c r="H61" s="9">
        <f>_xlfn.XLOOKUP($E61,'Raw Data'!$E:$E,'Raw Data'!H:H,"ERROR",0,1)</f>
        <v>2551.87</v>
      </c>
      <c r="I61" s="9">
        <f>_xlfn.XLOOKUP($E61,'Raw Data'!$E:$E,'Raw Data'!I:I,"ERROR",0,1)</f>
        <v>0.00341649741959636</v>
      </c>
      <c r="J61" s="9" t="str">
        <f>_xlfn.XLOOKUP($E61,'Raw Data'!$E:$E,'Raw Data'!J:J,"ERROR",0,1)</f>
        <v>Yes</v>
      </c>
      <c r="K61" s="14" t="str">
        <f t="array" ref="K61">_xlfn.IFS(AND(L61&gt;0,L61&lt;=5),"0 to 5",AND(L61&gt;5,L61&lt;=10),"5 to 10",AND(L61&gt;10,L61&lt;=15),"10 to 15",AND(L61&gt;15,L61&lt;=20),"15 to 20",AND(L61&gt;20,L61&lt;=30),"20 to 30",AND(L61&gt;30,L61&lt;=40),"30 to 40",AND(L61&gt;40,L61&lt;=50),"40 to 50",AND(L61&gt;50,L61&lt;=75),"50 to 75",AND(L61&gt;75,L61&lt;=100),"75 to 100",AND(L61&gt;100,L61&lt;=150),"100 to 150",AND(L61&gt;150,L61&lt;=200),"150 to 200",AND(L61&gt;200,L61&lt;=250),"200 to 250",AND(L61&gt;250,L61&lt;=300),"250 to 300",AND(L61&gt;300,L61&lt;=400),"300 to 400",AND(L61&gt;400,L61&lt;=500),"400 to 500",L61&gt;500,"500+")</f>
        <v>100 to 150</v>
      </c>
      <c r="L61" s="9">
        <f>_xlfn.XLOOKUP($E61,'Raw Data'!$E:$E,'Raw Data'!L:L,"ERROR",0,1)</f>
        <v>129.9</v>
      </c>
      <c r="M61" s="14" t="str">
        <f t="array" ref="M61">_xlfn.IFS(AND(N61&gt;0,N61&lt;=5),"0 to 5",AND(N61&gt;5,N61&lt;=10),"5 to 10",AND(N61&gt;10,N61&lt;=15),"10 to 15",AND(N61&gt;15,N61&lt;=20),"15 to 20",AND(N61&gt;20,N61&lt;=30),"20 to 30",AND(N61&gt;30,N61&lt;=40),"30 to 40",AND(N61&gt;40,N61&lt;=50),"40 to 50",AND(N61&gt;50,N61&lt;=75),"50 to 75",AND(N61&gt;75,N61&lt;=100),"75 to 100",AND(N61&gt;100,N61&lt;=150),"100 to 150",AND(N61&gt;150,N61&lt;=200),"150 to 200",AND(N61&gt;200,N61&lt;=250),"200 to 250",AND(N61&gt;250,N61&lt;=300),"250 to 300",AND(N61&gt;300,N61&lt;=400),"300 to 400",AND(N61&gt;400,N61&lt;=500),"400 to 500",N61&gt;500,"500+")</f>
        <v>100 to 150</v>
      </c>
      <c r="N61" s="9">
        <f>_xlfn.XLOOKUP($E61,'Raw Data'!$E:$E,'Raw Data'!N:N,"ERROR",0,1)</f>
        <v>137.75</v>
      </c>
      <c r="O61" s="14" t="str">
        <f t="array" ref="O61">_xlfn.IFS(P61=0,"No Discount",AND(P61&gt;0,P61&lt;=0.02),"0% to 2%",AND(P61&gt;0.02,P61&lt;=0.04),"2% to 4%",AND(P61&gt;0.04,P61&lt;=0.06),"4% to 6%",AND(P61&gt;0.06,P61&lt;=0.08),"6% to 8%",AND(P61&gt;0.08,P61&lt;=0.1),"8% to 10%",AND(P61&gt;0.1,P61&lt;=0.15),"10% to 15%",AND(P61&gt;0.15,P61&lt;=0.2),"15% to 20%",AND(P61&gt;0.2,P61&lt;=0.25),"20% to 25%",AND(P61&gt;0.25,P61&lt;=0.3),"25% to 30%",AND(P61&gt;0.3,P61&lt;=0.4),"30% to 40%",AND(P61&gt;0.4,P61&lt;=0.5),"40% to 50%",AND(P61&gt;0.5,P61&lt;=0.75),"50% to 75%",AND(P61&gt;0.75,P61&lt;=1),"75% to 100%")</f>
        <v>4% to 6%</v>
      </c>
      <c r="P61" s="10">
        <f>_xlfn.XLOOKUP($E61,'Raw Data'!$E:$E,'Raw Data'!P:P,"ERROR",0,1)</f>
        <v>0.0569872958257713</v>
      </c>
      <c r="Q61" s="9">
        <f>_xlfn.XLOOKUP($E61,'Raw Data'!$E:$E,'Raw Data'!Q:Q,"ERROR",0,1)</f>
        <v>2.5</v>
      </c>
      <c r="R61" s="9" t="str">
        <f>_xlfn.XLOOKUP($E61,'Raw Data'!$E:$E,'Raw Data'!R:R,"ERROR",0,1)</f>
        <v>oz</v>
      </c>
      <c r="S61" s="5" t="str">
        <f t="array" ref="S61">_xlfn.IFS(AND(T61&gt;0,T61&lt;=0.05),"0 to 0.05",AND(T61&gt;0.05,T61&lt;=0.1),"0.05 to 0.1",AND(T61&gt;0.1,T61&lt;=0.2),"0.1 to 0.2",AND(T61&gt;0.2,T61&lt;=0.3),"0.2 to 0.3",AND(T61&gt;0.3,T61&lt;=0.4),"0.3 to 0.4",AND(T61&gt;0.4,T61&lt;=0.5),"0.4 to 0.5",AND(T61&gt;0.5,T61&lt;=0.75),"0.5 to 0.75",AND(T61&gt;0.75,T61&lt;=1),"0.75 to 1",AND(T61&gt;1,T61&lt;=2),"1 to 2",AND(T61&gt;2,T61&lt;=3),"2 to 3",AND(T61&gt;3,T61&lt;=4),"3 to 4",AND(T61&gt;4,T61&lt;=5),"4 to 5",AND(T61&gt;5,T61&lt;=10),"5 to 10",T61&gt;10,"10+")</f>
        <v>1 to 2</v>
      </c>
      <c r="T61" s="10">
        <f t="shared" si="1"/>
        <v>1.75718633750423</v>
      </c>
      <c r="U61" s="15" t="str">
        <f t="array" ref="U61">_xlfn.IFS(AND(V61&gt;0,V61&lt;=0.05),"0 to 0.05",AND(V61&gt;0.05,V61&lt;=0.1),"0.05 to 0.1",AND(V61&gt;0.1,V61&lt;=0.2),"0.1 to 0.2",AND(V61&gt;0.2,V61&lt;=0.3),"0.2 to 0.3",AND(V61&gt;0.3,V61&lt;=0.4),"0.3 to 0.4",AND(V61&gt;0.4,V61&lt;=0.5),"0.4 to 0.5",AND(V61&gt;0.5,V61&lt;=0.75),"0.5 to 0.75",AND(V61&gt;0.75,V61&lt;=1),"0.75 to 1",AND(V61&gt;1,V61&lt;=2),"1 to 2",AND(V61&gt;2,V61&lt;=3),"2 to 3",AND(V61&gt;3,V61&lt;=4),"3 to 4",AND(V61&gt;4,V61&lt;=5),"4 to 5",AND(V61&gt;5,V61&lt;=10),"5 to 10",V61&gt;10,"10+")</f>
        <v>0.5 to 0.75</v>
      </c>
      <c r="V61" s="10">
        <f t="shared" si="2"/>
        <v>0.503111261413595</v>
      </c>
      <c r="W61" s="15" t="str">
        <f t="array" ref="W61">_xlfn.IFS(AND(X61&gt;0,X61&lt;=0.05),"0 to 0.05",AND(X61&gt;0.05,X61&lt;=0.1),"0.05 to 0.1",AND(X61&gt;0.1,X61&lt;=0.2),"0.1 to 0.2",AND(X61&gt;0.2,X61&lt;=0.3),"0.2 to 0.3",AND(X61&gt;0.3,X61&lt;=0.4),"0.3 to 0.4",AND(X61&gt;0.4,X61&lt;=0.5),"0.4 to 0.5",AND(X61&gt;0.5,X61&lt;=0.75),"0.5 to 0.75",AND(X61&gt;0.75,X61&lt;=1),"0.75 to 1",AND(X61&gt;1,X61&lt;=2),"1 to 2",AND(X61&gt;2,X61&lt;=3),"2 to 3",AND(X61&gt;3,X61&lt;=4),"3 to 4",AND(X61&gt;4,X61&lt;=5),"4 to 5",AND(X61&gt;5,X61&lt;=10),"5 to 10",X61&gt;10,"10+")</f>
        <v>0.4 to 0.5</v>
      </c>
      <c r="X61" s="16">
        <f t="shared" si="3"/>
        <v>0.474440311126141</v>
      </c>
      <c r="Y61" s="5" t="str">
        <f t="array" ref="Y61">_xlfn.IFS(AND(Z61&gt;0,Z61&lt;=1),"0 to 1",AND(Z61&gt;1,Z61&lt;=2),"1 to 2",AND(Z61&gt;2,Z61&lt;=4),"2 to 4",AND(Z61&gt;4,Z61&lt;=6),"4 to 6",AND(Z61&gt;6,Z61&lt;=8),"6 to 8",AND(Z61&gt;8,Z61&lt;=10),"8 to 10",AND(Z61&gt;10,Z61&lt;=15),"10 to 15",AND(Z61&gt;15,Z61&lt;=20),"15 to 20",AND(Z61&gt;20,Z61&lt;=25),"20 to 25",AND(Z61&gt;25,Z61&lt;=30),"25 to 30",AND(Z61&gt;30,Z61&lt;=40),"30 to 40",AND(Z61&gt;40,Z61&lt;=50),"40 to 50",Z61&gt;50,"50+")</f>
        <v>2 to 4</v>
      </c>
      <c r="Z61" s="9">
        <f t="array" ref="Z61">_xlfn.IFS(AA61="oz",_xlfn.IFS(R61="oz",Q61,R61="fl oz",Q61*1.04,R61="ml",Q61*0.0338),AA61="fl oz",_xlfn.IFS(R61="oz",Q61/1.04,R61="fl oz",Q61,R61="ml",Q61*0.0338/1.04),AA61="ml",_xlfn.IFS(R61="oz",Q61/0.0338,R61="fl oz",Q61*1.04/0.0338,R61="ml",Q61))</f>
        <v>2.5</v>
      </c>
      <c r="AA61" s="9" t="str">
        <f>_xlfn.XLOOKUP($E61,'Raw Data'!$E:$E,'Raw Data'!AA:AA,"ERROR",0,1)</f>
        <v>oz</v>
      </c>
      <c r="AB61" s="5" t="s">
        <v>33</v>
      </c>
      <c r="AC61" s="5" t="s">
        <v>241</v>
      </c>
      <c r="AD61" s="5" t="s">
        <v>242</v>
      </c>
      <c r="AE61">
        <f t="shared" si="14"/>
        <v>0</v>
      </c>
      <c r="AF61">
        <f t="shared" si="14"/>
        <v>0</v>
      </c>
      <c r="AG61">
        <f t="shared" si="14"/>
        <v>0</v>
      </c>
      <c r="AH61">
        <f t="shared" si="14"/>
        <v>0</v>
      </c>
      <c r="AI61">
        <f t="shared" si="14"/>
        <v>1</v>
      </c>
      <c r="AJ61">
        <f t="shared" si="14"/>
        <v>0</v>
      </c>
      <c r="AK61">
        <f t="shared" si="14"/>
        <v>0</v>
      </c>
      <c r="AL61">
        <f t="shared" si="14"/>
        <v>0</v>
      </c>
      <c r="AM61">
        <f t="shared" si="14"/>
        <v>0</v>
      </c>
      <c r="AN61">
        <f t="shared" si="14"/>
        <v>1</v>
      </c>
      <c r="AO61">
        <f t="shared" si="14"/>
        <v>0</v>
      </c>
      <c r="AP61">
        <f t="shared" si="14"/>
        <v>0</v>
      </c>
      <c r="AQ61">
        <f t="shared" si="14"/>
        <v>0</v>
      </c>
      <c r="AR61">
        <f t="shared" si="14"/>
        <v>0</v>
      </c>
      <c r="AS61">
        <f t="shared" si="14"/>
        <v>0</v>
      </c>
      <c r="AT61">
        <f t="shared" si="14"/>
        <v>1</v>
      </c>
      <c r="AU61">
        <f t="shared" si="13"/>
        <v>0</v>
      </c>
      <c r="AV61">
        <f t="shared" si="13"/>
        <v>0</v>
      </c>
      <c r="AW61">
        <f t="shared" si="13"/>
        <v>0</v>
      </c>
      <c r="AX61">
        <f t="shared" si="13"/>
        <v>0</v>
      </c>
      <c r="AY61">
        <f t="shared" si="13"/>
        <v>0</v>
      </c>
      <c r="AZ61">
        <f t="shared" si="13"/>
        <v>0</v>
      </c>
      <c r="BA61">
        <f t="shared" si="13"/>
        <v>0</v>
      </c>
      <c r="BB61">
        <f t="shared" si="13"/>
        <v>0</v>
      </c>
      <c r="BC61">
        <f t="shared" si="13"/>
        <v>0</v>
      </c>
      <c r="BD61">
        <f t="shared" si="13"/>
        <v>0</v>
      </c>
      <c r="BE61">
        <f t="shared" si="13"/>
        <v>1</v>
      </c>
      <c r="BF61">
        <f t="shared" si="13"/>
        <v>0</v>
      </c>
      <c r="BG61">
        <f t="shared" si="13"/>
        <v>0</v>
      </c>
      <c r="BH61">
        <f t="shared" si="13"/>
        <v>0</v>
      </c>
      <c r="BI61">
        <f t="shared" si="13"/>
        <v>0</v>
      </c>
      <c r="BJ61">
        <f t="shared" si="12"/>
        <v>0</v>
      </c>
      <c r="BK61">
        <f t="shared" si="11"/>
        <v>0</v>
      </c>
      <c r="BL61">
        <f t="shared" si="11"/>
        <v>0</v>
      </c>
      <c r="BM61">
        <f t="shared" si="11"/>
        <v>1</v>
      </c>
    </row>
    <row r="62" spans="1:65">
      <c r="A62" s="5" t="str">
        <f>_xlfn.XLOOKUP($E62,'Raw Data'!$E:$E,'Raw Data'!A:A,"ERROR",0,1)</f>
        <v>AE</v>
      </c>
      <c r="B62" s="5" t="str">
        <f>_xlfn.XLOOKUP($E62,'Raw Data'!$E:$E,'Raw Data'!B:B,"ERROR",0,1)</f>
        <v>Hair Mousses</v>
      </c>
      <c r="C62" s="5" t="str">
        <f>_xlfn.XLOOKUP($E62,'Raw Data'!$E:$E,'Raw Data'!C:C,"ERROR",0,1)</f>
        <v>Aussie</v>
      </c>
      <c r="D62" s="5" t="str">
        <f>_xlfn.XLOOKUP($E62,'Raw Data'!$E:$E,'Raw Data'!D:D,"ERROR",0,1)</f>
        <v>www.amazon.ae/dp/B07MM68THK</v>
      </c>
      <c r="E62" s="5" t="s">
        <v>243</v>
      </c>
      <c r="F62" s="9" t="str">
        <f>_xlfn.XLOOKUP($E62,'Raw Data'!$E:$E,'Raw Data'!F:F,"ERROR",0,1)</f>
        <v>Aussie Miracle Curls Mousse, 6oz (Maximum Hold)</v>
      </c>
      <c r="G62" s="10">
        <f>_xlfn.XLOOKUP($E62,'Raw Data'!$E:$E,'Raw Data'!G:G,"ERROR",0,1)</f>
        <v>32</v>
      </c>
      <c r="H62" s="9">
        <f>_xlfn.XLOOKUP($E62,'Raw Data'!$E:$E,'Raw Data'!H:H,"ERROR",0,1)</f>
        <v>2384.44</v>
      </c>
      <c r="I62" s="9">
        <f>_xlfn.XLOOKUP($E62,'Raw Data'!$E:$E,'Raw Data'!I:I,"ERROR",0,1)</f>
        <v>0.00319233860156762</v>
      </c>
      <c r="J62" s="9" t="str">
        <f>_xlfn.XLOOKUP($E62,'Raw Data'!$E:$E,'Raw Data'!J:J,"ERROR",0,1)</f>
        <v>Yes</v>
      </c>
      <c r="K62" s="14" t="str">
        <f t="array" ref="K62">_xlfn.IFS(AND(L62&gt;0,L62&lt;=5),"0 to 5",AND(L62&gt;5,L62&lt;=10),"5 to 10",AND(L62&gt;10,L62&lt;=15),"10 to 15",AND(L62&gt;15,L62&lt;=20),"15 to 20",AND(L62&gt;20,L62&lt;=30),"20 to 30",AND(L62&gt;30,L62&lt;=40),"30 to 40",AND(L62&gt;40,L62&lt;=50),"40 to 50",AND(L62&gt;50,L62&lt;=75),"50 to 75",AND(L62&gt;75,L62&lt;=100),"75 to 100",AND(L62&gt;100,L62&lt;=150),"100 to 150",AND(L62&gt;150,L62&lt;=200),"150 to 200",AND(L62&gt;200,L62&lt;=250),"200 to 250",AND(L62&gt;250,L62&lt;=300),"250 to 300",AND(L62&gt;300,L62&lt;=400),"300 to 400",AND(L62&gt;400,L62&lt;=500),"400 to 500",L62&gt;500,"500+")</f>
        <v>75 to 100</v>
      </c>
      <c r="L62" s="9">
        <f>_xlfn.XLOOKUP($E62,'Raw Data'!$E:$E,'Raw Data'!L:L,"ERROR",0,1)</f>
        <v>75.23</v>
      </c>
      <c r="M62" s="14" t="str">
        <f t="array" ref="M62">_xlfn.IFS(AND(N62&gt;0,N62&lt;=5),"0 to 5",AND(N62&gt;5,N62&lt;=10),"5 to 10",AND(N62&gt;10,N62&lt;=15),"10 to 15",AND(N62&gt;15,N62&lt;=20),"15 to 20",AND(N62&gt;20,N62&lt;=30),"20 to 30",AND(N62&gt;30,N62&lt;=40),"30 to 40",AND(N62&gt;40,N62&lt;=50),"40 to 50",AND(N62&gt;50,N62&lt;=75),"50 to 75",AND(N62&gt;75,N62&lt;=100),"75 to 100",AND(N62&gt;100,N62&lt;=150),"100 to 150",AND(N62&gt;150,N62&lt;=200),"150 to 200",AND(N62&gt;200,N62&lt;=250),"200 to 250",AND(N62&gt;250,N62&lt;=300),"250 to 300",AND(N62&gt;300,N62&lt;=400),"300 to 400",AND(N62&gt;400,N62&lt;=500),"400 to 500",N62&gt;500,"500+")</f>
        <v>75 to 100</v>
      </c>
      <c r="N62" s="9">
        <f>_xlfn.XLOOKUP($E62,'Raw Data'!$E:$E,'Raw Data'!N:N,"ERROR",0,1)</f>
        <v>76.61</v>
      </c>
      <c r="O62" s="14" t="str">
        <f t="array" ref="O62">_xlfn.IFS(P62=0,"No Discount",AND(P62&gt;0,P62&lt;=0.02),"0% to 2%",AND(P62&gt;0.02,P62&lt;=0.04),"2% to 4%",AND(P62&gt;0.04,P62&lt;=0.06),"4% to 6%",AND(P62&gt;0.06,P62&lt;=0.08),"6% to 8%",AND(P62&gt;0.08,P62&lt;=0.1),"8% to 10%",AND(P62&gt;0.1,P62&lt;=0.15),"10% to 15%",AND(P62&gt;0.15,P62&lt;=0.2),"15% to 20%",AND(P62&gt;0.2,P62&lt;=0.25),"20% to 25%",AND(P62&gt;0.25,P62&lt;=0.3),"25% to 30%",AND(P62&gt;0.3,P62&lt;=0.4),"30% to 40%",AND(P62&gt;0.4,P62&lt;=0.5),"40% to 50%",AND(P62&gt;0.5,P62&lt;=0.75),"50% to 75%",AND(P62&gt;0.75,P62&lt;=1),"75% to 100%")</f>
        <v>0% to 2%</v>
      </c>
      <c r="P62" s="10">
        <f>_xlfn.XLOOKUP($E62,'Raw Data'!$E:$E,'Raw Data'!P:P,"ERROR",0,1)</f>
        <v>0.0180133141887481</v>
      </c>
      <c r="Q62" s="9">
        <f>_xlfn.XLOOKUP($E62,'Raw Data'!$E:$E,'Raw Data'!Q:Q,"ERROR",0,1)</f>
        <v>6</v>
      </c>
      <c r="R62" s="9" t="str">
        <f>_xlfn.XLOOKUP($E62,'Raw Data'!$E:$E,'Raw Data'!R:R,"ERROR",0,1)</f>
        <v>oz</v>
      </c>
      <c r="S62" s="5" t="str">
        <f t="array" ref="S62">_xlfn.IFS(AND(T62&gt;0,T62&lt;=0.05),"0 to 0.05",AND(T62&gt;0.05,T62&lt;=0.1),"0.05 to 0.1",AND(T62&gt;0.1,T62&lt;=0.2),"0.1 to 0.2",AND(T62&gt;0.2,T62&lt;=0.3),"0.2 to 0.3",AND(T62&gt;0.3,T62&lt;=0.4),"0.3 to 0.4",AND(T62&gt;0.4,T62&lt;=0.5),"0.4 to 0.5",AND(T62&gt;0.5,T62&lt;=0.75),"0.5 to 0.75",AND(T62&gt;0.75,T62&lt;=1),"0.75 to 1",AND(T62&gt;1,T62&lt;=2),"1 to 2",AND(T62&gt;2,T62&lt;=3),"2 to 3",AND(T62&gt;3,T62&lt;=4),"3 to 4",AND(T62&gt;4,T62&lt;=5),"4 to 5",AND(T62&gt;5,T62&lt;=10),"5 to 10",T62&gt;10,"10+")</f>
        <v>0.4 to 0.5</v>
      </c>
      <c r="T62" s="10">
        <f t="shared" si="1"/>
        <v>0.424022094465111</v>
      </c>
      <c r="U62" s="15" t="str">
        <f t="array" ref="U62">_xlfn.IFS(AND(V62&gt;0,V62&lt;=0.05),"0 to 0.05",AND(V62&gt;0.05,V62&lt;=0.1),"0.05 to 0.1",AND(V62&gt;0.1,V62&lt;=0.2),"0.1 to 0.2",AND(V62&gt;0.2,V62&lt;=0.3),"0.2 to 0.3",AND(V62&gt;0.3,V62&lt;=0.4),"0.3 to 0.4",AND(V62&gt;0.4,V62&lt;=0.5),"0.4 to 0.5",AND(V62&gt;0.5,V62&lt;=0.75),"0.5 to 0.75",AND(V62&gt;0.75,V62&lt;=1),"0.75 to 1",AND(V62&gt;1,V62&lt;=2),"1 to 2",AND(V62&gt;2,V62&lt;=3),"2 to 3",AND(V62&gt;3,V62&lt;=4),"3 to 4",AND(V62&gt;4,V62&lt;=5),"4 to 5",AND(V62&gt;5,V62&lt;=10),"5 to 10",V62&gt;10,"10+")</f>
        <v>0.1 to 0.2</v>
      </c>
      <c r="V62" s="10">
        <f t="shared" si="2"/>
        <v>0.116586066959757</v>
      </c>
      <c r="W62" s="15" t="str">
        <f t="array" ref="W62">_xlfn.IFS(AND(X62&gt;0,X62&lt;=0.05),"0 to 0.05",AND(X62&gt;0.05,X62&lt;=0.1),"0.05 to 0.1",AND(X62&gt;0.1,X62&lt;=0.2),"0.1 to 0.2",AND(X62&gt;0.2,X62&lt;=0.3),"0.2 to 0.3",AND(X62&gt;0.3,X62&lt;=0.4),"0.3 to 0.4",AND(X62&gt;0.4,X62&lt;=0.5),"0.4 to 0.5",AND(X62&gt;0.5,X62&lt;=0.75),"0.5 to 0.75",AND(X62&gt;0.75,X62&lt;=1),"0.75 to 1",AND(X62&gt;1,X62&lt;=2),"1 to 2",AND(X62&gt;2,X62&lt;=3),"2 to 3",AND(X62&gt;3,X62&lt;=4),"3 to 4",AND(X62&gt;4,X62&lt;=5),"4 to 5",AND(X62&gt;5,X62&lt;=10),"5 to 10",X62&gt;10,"10+")</f>
        <v>0.1 to 0.2</v>
      </c>
      <c r="X62" s="16">
        <f t="shared" si="3"/>
        <v>0.11448596550558</v>
      </c>
      <c r="Y62" s="5" t="str">
        <f t="array" ref="Y62">_xlfn.IFS(AND(Z62&gt;0,Z62&lt;=1),"0 to 1",AND(Z62&gt;1,Z62&lt;=2),"1 to 2",AND(Z62&gt;2,Z62&lt;=4),"2 to 4",AND(Z62&gt;4,Z62&lt;=6),"4 to 6",AND(Z62&gt;6,Z62&lt;=8),"6 to 8",AND(Z62&gt;8,Z62&lt;=10),"8 to 10",AND(Z62&gt;10,Z62&lt;=15),"10 to 15",AND(Z62&gt;15,Z62&lt;=20),"15 to 20",AND(Z62&gt;20,Z62&lt;=25),"20 to 25",AND(Z62&gt;25,Z62&lt;=30),"25 to 30",AND(Z62&gt;30,Z62&lt;=40),"30 to 40",AND(Z62&gt;40,Z62&lt;=50),"40 to 50",Z62&gt;50,"50+")</f>
        <v>4 to 6</v>
      </c>
      <c r="Z62" s="9">
        <f t="array" ref="Z62">_xlfn.IFS(AA62="oz",_xlfn.IFS(R62="oz",Q62,R62="fl oz",Q62*1.04,R62="ml",Q62*0.0338),AA62="fl oz",_xlfn.IFS(R62="oz",Q62/1.04,R62="fl oz",Q62,R62="ml",Q62*0.0338/1.04),AA62="ml",_xlfn.IFS(R62="oz",Q62/0.0338,R62="fl oz",Q62*1.04/0.0338,R62="ml",Q62))</f>
        <v>6</v>
      </c>
      <c r="AA62" s="9" t="str">
        <f>_xlfn.XLOOKUP($E62,'Raw Data'!$E:$E,'Raw Data'!AA:AA,"ERROR",0,1)</f>
        <v>oz</v>
      </c>
      <c r="AB62" s="5" t="s">
        <v>36</v>
      </c>
      <c r="AC62" s="5" t="s">
        <v>138</v>
      </c>
      <c r="AD62" s="5" t="s">
        <v>244</v>
      </c>
      <c r="AE62">
        <f t="shared" si="14"/>
        <v>0</v>
      </c>
      <c r="AF62">
        <f t="shared" si="14"/>
        <v>0</v>
      </c>
      <c r="AG62">
        <f t="shared" si="14"/>
        <v>0</v>
      </c>
      <c r="AH62">
        <f t="shared" si="14"/>
        <v>0</v>
      </c>
      <c r="AI62">
        <f t="shared" si="14"/>
        <v>0</v>
      </c>
      <c r="AJ62">
        <f t="shared" si="14"/>
        <v>0</v>
      </c>
      <c r="AK62">
        <f t="shared" si="14"/>
        <v>0</v>
      </c>
      <c r="AL62">
        <f t="shared" si="14"/>
        <v>0</v>
      </c>
      <c r="AM62">
        <f t="shared" si="14"/>
        <v>1</v>
      </c>
      <c r="AN62">
        <f t="shared" si="14"/>
        <v>0</v>
      </c>
      <c r="AO62">
        <f t="shared" si="14"/>
        <v>0</v>
      </c>
      <c r="AP62">
        <f t="shared" si="14"/>
        <v>0</v>
      </c>
      <c r="AQ62">
        <f t="shared" si="14"/>
        <v>0</v>
      </c>
      <c r="AR62">
        <f t="shared" si="14"/>
        <v>0</v>
      </c>
      <c r="AS62">
        <f t="shared" si="14"/>
        <v>0</v>
      </c>
      <c r="AT62">
        <f t="shared" si="14"/>
        <v>0</v>
      </c>
      <c r="AU62">
        <f t="shared" si="13"/>
        <v>0</v>
      </c>
      <c r="AV62">
        <f t="shared" si="13"/>
        <v>0</v>
      </c>
      <c r="AW62">
        <f t="shared" si="13"/>
        <v>0</v>
      </c>
      <c r="AX62">
        <f t="shared" si="13"/>
        <v>0</v>
      </c>
      <c r="AY62">
        <f t="shared" si="13"/>
        <v>0</v>
      </c>
      <c r="AZ62">
        <f t="shared" si="13"/>
        <v>0</v>
      </c>
      <c r="BA62">
        <f t="shared" si="13"/>
        <v>0</v>
      </c>
      <c r="BB62">
        <f t="shared" si="13"/>
        <v>1</v>
      </c>
      <c r="BC62">
        <f t="shared" si="13"/>
        <v>0</v>
      </c>
      <c r="BD62">
        <f t="shared" si="13"/>
        <v>0</v>
      </c>
      <c r="BE62">
        <f t="shared" si="13"/>
        <v>0</v>
      </c>
      <c r="BF62">
        <f t="shared" si="13"/>
        <v>0</v>
      </c>
      <c r="BG62">
        <f t="shared" si="13"/>
        <v>0</v>
      </c>
      <c r="BH62">
        <f t="shared" si="13"/>
        <v>0</v>
      </c>
      <c r="BI62">
        <f t="shared" si="13"/>
        <v>0</v>
      </c>
      <c r="BJ62">
        <f t="shared" si="12"/>
        <v>0</v>
      </c>
      <c r="BK62">
        <f t="shared" si="11"/>
        <v>0</v>
      </c>
      <c r="BL62">
        <f t="shared" si="11"/>
        <v>0</v>
      </c>
      <c r="BM62">
        <f t="shared" si="11"/>
        <v>0</v>
      </c>
    </row>
    <row r="63" spans="1:65">
      <c r="A63" s="5" t="str">
        <f>_xlfn.XLOOKUP($E63,'Raw Data'!$E:$E,'Raw Data'!A:A,"ERROR",0,1)</f>
        <v>AE</v>
      </c>
      <c r="B63" s="5" t="str">
        <f>_xlfn.XLOOKUP($E63,'Raw Data'!$E:$E,'Raw Data'!B:B,"ERROR",0,1)</f>
        <v>Hair Mousses</v>
      </c>
      <c r="C63" s="5" t="str">
        <f>_xlfn.XLOOKUP($E63,'Raw Data'!$E:$E,'Raw Data'!C:C,"ERROR",0,1)</f>
        <v>Wella</v>
      </c>
      <c r="D63" s="5" t="str">
        <f>_xlfn.XLOOKUP($E63,'Raw Data'!$E:$E,'Raw Data'!D:D,"ERROR",0,1)</f>
        <v>www.amazon.ae/dp/B01BG8PV4E</v>
      </c>
      <c r="E63" s="5" t="s">
        <v>245</v>
      </c>
      <c r="F63" s="9" t="str">
        <f>_xlfn.XLOOKUP($E63,'Raw Data'!$E:$E,'Raw Data'!F:F,"ERROR",0,1)</f>
        <v>Wella Professionals EIMI Extra Volume Strong Hold Volumizing Hair Mousse | 300 ml | Hair Volumizer with Heat Protection &amp; Shine</v>
      </c>
      <c r="G63" s="10">
        <f>_xlfn.XLOOKUP($E63,'Raw Data'!$E:$E,'Raw Data'!G:G,"ERROR",0,1)</f>
        <v>25</v>
      </c>
      <c r="H63" s="9">
        <f>_xlfn.XLOOKUP($E63,'Raw Data'!$E:$E,'Raw Data'!H:H,"ERROR",0,1)</f>
        <v>2382.6</v>
      </c>
      <c r="I63" s="9">
        <f>_xlfn.XLOOKUP($E63,'Raw Data'!$E:$E,'Raw Data'!I:I,"ERROR",0,1)</f>
        <v>0.00318987517072982</v>
      </c>
      <c r="J63" s="9" t="str">
        <f>_xlfn.XLOOKUP($E63,'Raw Data'!$E:$E,'Raw Data'!J:J,"ERROR",0,1)</f>
        <v>Yes</v>
      </c>
      <c r="K63" s="14" t="str">
        <f t="array" ref="K63">_xlfn.IFS(AND(L63&gt;0,L63&lt;=5),"0 to 5",AND(L63&gt;5,L63&lt;=10),"5 to 10",AND(L63&gt;10,L63&lt;=15),"10 to 15",AND(L63&gt;15,L63&lt;=20),"15 to 20",AND(L63&gt;20,L63&lt;=30),"20 to 30",AND(L63&gt;30,L63&lt;=40),"30 to 40",AND(L63&gt;40,L63&lt;=50),"40 to 50",AND(L63&gt;50,L63&lt;=75),"50 to 75",AND(L63&gt;75,L63&lt;=100),"75 to 100",AND(L63&gt;100,L63&lt;=150),"100 to 150",AND(L63&gt;150,L63&lt;=200),"150 to 200",AND(L63&gt;200,L63&lt;=250),"200 to 250",AND(L63&gt;250,L63&lt;=300),"250 to 300",AND(L63&gt;300,L63&lt;=400),"300 to 400",AND(L63&gt;400,L63&lt;=500),"400 to 500",L63&gt;500,"500+")</f>
        <v>75 to 100</v>
      </c>
      <c r="L63" s="9">
        <f>_xlfn.XLOOKUP($E63,'Raw Data'!$E:$E,'Raw Data'!L:L,"ERROR",0,1)</f>
        <v>94.91</v>
      </c>
      <c r="M63" s="14" t="str">
        <f t="array" ref="M63">_xlfn.IFS(AND(N63&gt;0,N63&lt;=5),"0 to 5",AND(N63&gt;5,N63&lt;=10),"5 to 10",AND(N63&gt;10,N63&lt;=15),"10 to 15",AND(N63&gt;15,N63&lt;=20),"15 to 20",AND(N63&gt;20,N63&lt;=30),"20 to 30",AND(N63&gt;30,N63&lt;=40),"30 to 40",AND(N63&gt;40,N63&lt;=50),"40 to 50",AND(N63&gt;50,N63&lt;=75),"50 to 75",AND(N63&gt;75,N63&lt;=100),"75 to 100",AND(N63&gt;100,N63&lt;=150),"100 to 150",AND(N63&gt;150,N63&lt;=200),"150 to 200",AND(N63&gt;200,N63&lt;=250),"200 to 250",AND(N63&gt;250,N63&lt;=300),"250 to 300",AND(N63&gt;300,N63&lt;=400),"300 to 400",AND(N63&gt;400,N63&lt;=500),"400 to 500",N63&gt;500,"500+")</f>
        <v>75 to 100</v>
      </c>
      <c r="N63" s="9">
        <f>_xlfn.XLOOKUP($E63,'Raw Data'!$E:$E,'Raw Data'!N:N,"ERROR",0,1)</f>
        <v>96.54</v>
      </c>
      <c r="O63" s="14" t="str">
        <f t="array" ref="O63">_xlfn.IFS(P63=0,"No Discount",AND(P63&gt;0,P63&lt;=0.02),"0% to 2%",AND(P63&gt;0.02,P63&lt;=0.04),"2% to 4%",AND(P63&gt;0.04,P63&lt;=0.06),"4% to 6%",AND(P63&gt;0.06,P63&lt;=0.08),"6% to 8%",AND(P63&gt;0.08,P63&lt;=0.1),"8% to 10%",AND(P63&gt;0.1,P63&lt;=0.15),"10% to 15%",AND(P63&gt;0.15,P63&lt;=0.2),"15% to 20%",AND(P63&gt;0.2,P63&lt;=0.25),"20% to 25%",AND(P63&gt;0.25,P63&lt;=0.3),"25% to 30%",AND(P63&gt;0.3,P63&lt;=0.4),"30% to 40%",AND(P63&gt;0.4,P63&lt;=0.5),"40% to 50%",AND(P63&gt;0.5,P63&lt;=0.75),"50% to 75%",AND(P63&gt;0.75,P63&lt;=1),"75% to 100%")</f>
        <v>0% to 2%</v>
      </c>
      <c r="P63" s="10">
        <f>_xlfn.XLOOKUP($E63,'Raw Data'!$E:$E,'Raw Data'!P:P,"ERROR",0,1)</f>
        <v>0.0168841930805885</v>
      </c>
      <c r="Q63" s="9">
        <f>_xlfn.XLOOKUP($E63,'Raw Data'!$E:$E,'Raw Data'!Q:Q,"ERROR",0,1)</f>
        <v>300</v>
      </c>
      <c r="R63" s="9" t="str">
        <f>_xlfn.XLOOKUP($E63,'Raw Data'!$E:$E,'Raw Data'!R:R,"ERROR",0,1)</f>
        <v>ml</v>
      </c>
      <c r="S63" s="5" t="str">
        <f t="array" ref="S63">_xlfn.IFS(AND(T63&gt;0,T63&lt;=0.05),"0 to 0.05",AND(T63&gt;0.05,T63&lt;=0.1),"0.05 to 0.1",AND(T63&gt;0.1,T63&lt;=0.2),"0.1 to 0.2",AND(T63&gt;0.2,T63&lt;=0.3),"0.2 to 0.3",AND(T63&gt;0.3,T63&lt;=0.4),"0.3 to 0.4",AND(T63&gt;0.4,T63&lt;=0.5),"0.4 to 0.5",AND(T63&gt;0.5,T63&lt;=0.75),"0.5 to 0.75",AND(T63&gt;0.75,T63&lt;=1),"0.75 to 1",AND(T63&gt;1,T63&lt;=2),"1 to 2",AND(T63&gt;2,T63&lt;=3),"2 to 3",AND(T63&gt;3,T63&lt;=4),"3 to 4",AND(T63&gt;4,T63&lt;=5),"4 to 5",AND(T63&gt;5,T63&lt;=10),"5 to 10",T63&gt;10,"10+")</f>
        <v>0.3 to 0.4</v>
      </c>
      <c r="T63" s="10">
        <f t="shared" si="1"/>
        <v>0.31653569672872</v>
      </c>
      <c r="U63" s="15" t="str">
        <f t="array" ref="U63">_xlfn.IFS(AND(V63&gt;0,V63&lt;=0.05),"0 to 0.05",AND(V63&gt;0.05,V63&lt;=0.1),"0.05 to 0.1",AND(V63&gt;0.1,V63&lt;=0.2),"0.1 to 0.2",AND(V63&gt;0.2,V63&lt;=0.3),"0.2 to 0.3",AND(V63&gt;0.3,V63&lt;=0.4),"0.3 to 0.4",AND(V63&gt;0.4,V63&lt;=0.5),"0.4 to 0.5",AND(V63&gt;0.5,V63&lt;=0.75),"0.5 to 0.75",AND(V63&gt;0.75,V63&lt;=1),"0.75 to 1",AND(V63&gt;1,V63&lt;=2),"1 to 2",AND(V63&gt;2,V63&lt;=3),"2 to 3",AND(V63&gt;3,V63&lt;=4),"3 to 4",AND(V63&gt;4,V63&lt;=5),"4 to 5",AND(V63&gt;5,V63&lt;=10),"5 to 10",V63&gt;10,"10+")</f>
        <v>0.05 to 0.1</v>
      </c>
      <c r="V63" s="10">
        <f t="shared" si="2"/>
        <v>0.0869324219133017</v>
      </c>
      <c r="W63" s="15" t="str">
        <f t="array" ref="W63">_xlfn.IFS(AND(X63&gt;0,X63&lt;=0.05),"0 to 0.05",AND(X63&gt;0.05,X63&lt;=0.1),"0.05 to 0.1",AND(X63&gt;0.1,X63&lt;=0.2),"0.1 to 0.2",AND(X63&gt;0.2,X63&lt;=0.3),"0.2 to 0.3",AND(X63&gt;0.3,X63&lt;=0.4),"0.3 to 0.4",AND(X63&gt;0.4,X63&lt;=0.5),"0.4 to 0.5",AND(X63&gt;0.5,X63&lt;=0.75),"0.5 to 0.75",AND(X63&gt;0.75,X63&lt;=1),"0.75 to 1",AND(X63&gt;1,X63&lt;=2),"1 to 2",AND(X63&gt;2,X63&lt;=3),"2 to 3",AND(X63&gt;3,X63&lt;=4),"3 to 4",AND(X63&gt;4,X63&lt;=5),"4 to 5",AND(X63&gt;5,X63&lt;=10),"5 to 10",X63&gt;10,"10+")</f>
        <v>0.05 to 0.1</v>
      </c>
      <c r="X63" s="16">
        <f t="shared" si="3"/>
        <v>0.0854646381167544</v>
      </c>
      <c r="Y63" s="5" t="str">
        <f t="array" ref="Y63">_xlfn.IFS(AND(Z63&gt;0,Z63&lt;=1),"0 to 1",AND(Z63&gt;1,Z63&lt;=2),"1 to 2",AND(Z63&gt;2,Z63&lt;=4),"2 to 4",AND(Z63&gt;4,Z63&lt;=6),"4 to 6",AND(Z63&gt;6,Z63&lt;=8),"6 to 8",AND(Z63&gt;8,Z63&lt;=10),"8 to 10",AND(Z63&gt;10,Z63&lt;=15),"10 to 15",AND(Z63&gt;15,Z63&lt;=20),"15 to 20",AND(Z63&gt;20,Z63&lt;=25),"20 to 25",AND(Z63&gt;25,Z63&lt;=30),"25 to 30",AND(Z63&gt;30,Z63&lt;=40),"30 to 40",AND(Z63&gt;40,Z63&lt;=50),"40 to 50",Z63&gt;50,"50+")</f>
        <v>10 to 15</v>
      </c>
      <c r="Z63" s="9">
        <f t="array" ref="Z63">_xlfn.IFS(AA63="oz",_xlfn.IFS(R63="oz",Q63,R63="fl oz",Q63*1.04,R63="ml",Q63*0.0338),AA63="fl oz",_xlfn.IFS(R63="oz",Q63/1.04,R63="fl oz",Q63,R63="ml",Q63*0.0338/1.04),AA63="ml",_xlfn.IFS(R63="oz",Q63/0.0338,R63="fl oz",Q63*1.04/0.0338,R63="ml",Q63))</f>
        <v>10.14</v>
      </c>
      <c r="AA63" s="9" t="str">
        <f>_xlfn.XLOOKUP($E63,'Raw Data'!$E:$E,'Raw Data'!AA:AA,"ERROR",0,1)</f>
        <v>oz</v>
      </c>
      <c r="AB63" s="5" t="s">
        <v>246</v>
      </c>
      <c r="AC63" s="5" t="s">
        <v>144</v>
      </c>
      <c r="AD63" s="5" t="s">
        <v>43</v>
      </c>
      <c r="AE63">
        <f t="shared" si="14"/>
        <v>0</v>
      </c>
      <c r="AF63">
        <f t="shared" si="14"/>
        <v>0</v>
      </c>
      <c r="AG63">
        <f t="shared" si="14"/>
        <v>0</v>
      </c>
      <c r="AH63">
        <f t="shared" si="14"/>
        <v>0</v>
      </c>
      <c r="AI63">
        <f t="shared" si="14"/>
        <v>0</v>
      </c>
      <c r="AJ63">
        <f t="shared" si="14"/>
        <v>0</v>
      </c>
      <c r="AK63">
        <f t="shared" si="14"/>
        <v>0</v>
      </c>
      <c r="AL63">
        <f t="shared" si="14"/>
        <v>0</v>
      </c>
      <c r="AM63">
        <f t="shared" si="14"/>
        <v>1</v>
      </c>
      <c r="AN63">
        <f t="shared" si="14"/>
        <v>0</v>
      </c>
      <c r="AO63">
        <f t="shared" si="14"/>
        <v>0</v>
      </c>
      <c r="AP63">
        <f t="shared" si="14"/>
        <v>0</v>
      </c>
      <c r="AQ63">
        <f t="shared" si="14"/>
        <v>0</v>
      </c>
      <c r="AR63">
        <f t="shared" si="14"/>
        <v>0</v>
      </c>
      <c r="AS63">
        <f t="shared" si="14"/>
        <v>0</v>
      </c>
      <c r="AT63">
        <f t="shared" si="14"/>
        <v>0</v>
      </c>
      <c r="AU63">
        <f t="shared" si="13"/>
        <v>0</v>
      </c>
      <c r="AV63">
        <f t="shared" si="13"/>
        <v>0</v>
      </c>
      <c r="AW63">
        <f t="shared" si="13"/>
        <v>0</v>
      </c>
      <c r="AX63">
        <f t="shared" si="13"/>
        <v>0</v>
      </c>
      <c r="AY63">
        <f t="shared" si="13"/>
        <v>0</v>
      </c>
      <c r="AZ63">
        <f t="shared" si="13"/>
        <v>0</v>
      </c>
      <c r="BA63">
        <f t="shared" si="13"/>
        <v>0</v>
      </c>
      <c r="BB63">
        <f t="shared" si="13"/>
        <v>0</v>
      </c>
      <c r="BC63">
        <f t="shared" si="13"/>
        <v>0</v>
      </c>
      <c r="BD63">
        <f t="shared" si="13"/>
        <v>0</v>
      </c>
      <c r="BE63">
        <f t="shared" si="13"/>
        <v>0</v>
      </c>
      <c r="BF63">
        <f t="shared" si="13"/>
        <v>0</v>
      </c>
      <c r="BG63">
        <f t="shared" si="13"/>
        <v>0</v>
      </c>
      <c r="BH63">
        <f t="shared" si="13"/>
        <v>0</v>
      </c>
      <c r="BI63">
        <f t="shared" si="13"/>
        <v>0</v>
      </c>
      <c r="BJ63">
        <f t="shared" si="12"/>
        <v>0</v>
      </c>
      <c r="BK63">
        <f t="shared" si="11"/>
        <v>0</v>
      </c>
      <c r="BL63">
        <f t="shared" si="11"/>
        <v>0</v>
      </c>
      <c r="BM63">
        <f t="shared" si="11"/>
        <v>0</v>
      </c>
    </row>
    <row r="64" spans="1:65">
      <c r="A64" s="5" t="str">
        <f>_xlfn.XLOOKUP($E64,'Raw Data'!$E:$E,'Raw Data'!A:A,"ERROR",0,1)</f>
        <v>AE</v>
      </c>
      <c r="B64" s="5" t="str">
        <f>_xlfn.XLOOKUP($E64,'Raw Data'!$E:$E,'Raw Data'!B:B,"ERROR",0,1)</f>
        <v>Hair Mousses</v>
      </c>
      <c r="C64" s="5" t="str">
        <f>_xlfn.XLOOKUP($E64,'Raw Data'!$E:$E,'Raw Data'!C:C,"ERROR",0,1)</f>
        <v>Enliven</v>
      </c>
      <c r="D64" s="5" t="str">
        <f>_xlfn.XLOOKUP($E64,'Raw Data'!$E:$E,'Raw Data'!D:D,"ERROR",0,1)</f>
        <v>www.amazon.ae/dp/B007E9M67A</v>
      </c>
      <c r="E64" s="5" t="s">
        <v>247</v>
      </c>
      <c r="F64" s="9" t="str">
        <f>_xlfn.XLOOKUP($E64,'Raw Data'!$E:$E,'Raw Data'!F:F,"ERROR",0,1)</f>
        <v>Enliven Pro V Hair Mousse - 300 ml, white, Unscented Enliven Pro V Hair Mousse - 300 ml, white, Unscented</v>
      </c>
      <c r="G64" s="10">
        <f>_xlfn.XLOOKUP($E64,'Raw Data'!$E:$E,'Raw Data'!G:G,"ERROR",0,1)</f>
        <v>37</v>
      </c>
      <c r="H64" s="9">
        <f>_xlfn.XLOOKUP($E64,'Raw Data'!$E:$E,'Raw Data'!H:H,"ERROR",0,1)</f>
        <v>2372.56</v>
      </c>
      <c r="I64" s="9">
        <f>_xlfn.XLOOKUP($E64,'Raw Data'!$E:$E,'Raw Data'!I:I,"ERROR",0,1)</f>
        <v>0.00317643340681052</v>
      </c>
      <c r="J64" s="9" t="str">
        <f>_xlfn.XLOOKUP($E64,'Raw Data'!$E:$E,'Raw Data'!J:J,"ERROR",0,1)</f>
        <v>Yes</v>
      </c>
      <c r="K64" s="14" t="str">
        <f t="array" ref="K64">_xlfn.IFS(AND(L64&gt;0,L64&lt;=5),"0 to 5",AND(L64&gt;5,L64&lt;=10),"5 to 10",AND(L64&gt;10,L64&lt;=15),"10 to 15",AND(L64&gt;15,L64&lt;=20),"15 to 20",AND(L64&gt;20,L64&lt;=30),"20 to 30",AND(L64&gt;30,L64&lt;=40),"30 to 40",AND(L64&gt;40,L64&lt;=50),"40 to 50",AND(L64&gt;50,L64&lt;=75),"50 to 75",AND(L64&gt;75,L64&lt;=100),"75 to 100",AND(L64&gt;100,L64&lt;=150),"100 to 150",AND(L64&gt;150,L64&lt;=200),"150 to 200",AND(L64&gt;200,L64&lt;=250),"200 to 250",AND(L64&gt;250,L64&lt;=300),"250 to 300",AND(L64&gt;300,L64&lt;=400),"300 to 400",AND(L64&gt;400,L64&lt;=500),"400 to 500",L64&gt;500,"500+")</f>
        <v>50 to 75</v>
      </c>
      <c r="L64" s="9">
        <f>_xlfn.XLOOKUP($E64,'Raw Data'!$E:$E,'Raw Data'!L:L,"ERROR",0,1)</f>
        <v>66.84</v>
      </c>
      <c r="M64" s="14" t="str">
        <f t="array" ref="M64">_xlfn.IFS(AND(N64&gt;0,N64&lt;=5),"0 to 5",AND(N64&gt;5,N64&lt;=10),"5 to 10",AND(N64&gt;10,N64&lt;=15),"10 to 15",AND(N64&gt;15,N64&lt;=20),"15 to 20",AND(N64&gt;20,N64&lt;=30),"20 to 30",AND(N64&gt;30,N64&lt;=40),"30 to 40",AND(N64&gt;40,N64&lt;=50),"40 to 50",AND(N64&gt;50,N64&lt;=75),"50 to 75",AND(N64&gt;75,N64&lt;=100),"75 to 100",AND(N64&gt;100,N64&lt;=150),"100 to 150",AND(N64&gt;150,N64&lt;=200),"150 to 200",AND(N64&gt;200,N64&lt;=250),"200 to 250",AND(N64&gt;250,N64&lt;=300),"250 to 300",AND(N64&gt;300,N64&lt;=400),"300 to 400",AND(N64&gt;400,N64&lt;=500),"400 to 500",N64&gt;500,"500+")</f>
        <v>50 to 75</v>
      </c>
      <c r="N64" s="9">
        <f>_xlfn.XLOOKUP($E64,'Raw Data'!$E:$E,'Raw Data'!N:N,"ERROR",0,1)</f>
        <v>70.31</v>
      </c>
      <c r="O64" s="14" t="str">
        <f t="array" ref="O64">_xlfn.IFS(P64=0,"No Discount",AND(P64&gt;0,P64&lt;=0.02),"0% to 2%",AND(P64&gt;0.02,P64&lt;=0.04),"2% to 4%",AND(P64&gt;0.04,P64&lt;=0.06),"4% to 6%",AND(P64&gt;0.06,P64&lt;=0.08),"6% to 8%",AND(P64&gt;0.08,P64&lt;=0.1),"8% to 10%",AND(P64&gt;0.1,P64&lt;=0.15),"10% to 15%",AND(P64&gt;0.15,P64&lt;=0.2),"15% to 20%",AND(P64&gt;0.2,P64&lt;=0.25),"20% to 25%",AND(P64&gt;0.25,P64&lt;=0.3),"25% to 30%",AND(P64&gt;0.3,P64&lt;=0.4),"30% to 40%",AND(P64&gt;0.4,P64&lt;=0.5),"40% to 50%",AND(P64&gt;0.5,P64&lt;=0.75),"50% to 75%",AND(P64&gt;0.75,P64&lt;=1),"75% to 100%")</f>
        <v>4% to 6%</v>
      </c>
      <c r="P64" s="10">
        <f>_xlfn.XLOOKUP($E64,'Raw Data'!$E:$E,'Raw Data'!P:P,"ERROR",0,1)</f>
        <v>0.0493528658796757</v>
      </c>
      <c r="Q64" s="9">
        <f>_xlfn.XLOOKUP($E64,'Raw Data'!$E:$E,'Raw Data'!Q:Q,"ERROR",0,1)</f>
        <v>300</v>
      </c>
      <c r="R64" s="9" t="str">
        <f>_xlfn.XLOOKUP($E64,'Raw Data'!$E:$E,'Raw Data'!R:R,"ERROR",0,1)</f>
        <v>ml</v>
      </c>
      <c r="S64" s="5" t="str">
        <f t="array" ref="S64">_xlfn.IFS(AND(T64&gt;0,T64&lt;=0.05),"0 to 0.05",AND(T64&gt;0.05,T64&lt;=0.1),"0.05 to 0.1",AND(T64&gt;0.1,T64&lt;=0.2),"0.1 to 0.2",AND(T64&gt;0.2,T64&lt;=0.3),"0.2 to 0.3",AND(T64&gt;0.3,T64&lt;=0.4),"0.3 to 0.4",AND(T64&gt;0.4,T64&lt;=0.5),"0.4 to 0.5",AND(T64&gt;0.5,T64&lt;=0.75),"0.5 to 0.75",AND(T64&gt;0.75,T64&lt;=1),"0.75 to 1",AND(T64&gt;1,T64&lt;=2),"1 to 2",AND(T64&gt;2,T64&lt;=3),"2 to 3",AND(T64&gt;3,T64&lt;=4),"3 to 4",AND(T64&gt;4,T64&lt;=5),"4 to 5",AND(T64&gt;5,T64&lt;=10),"5 to 10",T64&gt;10,"10+")</f>
        <v>0.2 to 0.3</v>
      </c>
      <c r="T64" s="10">
        <f t="shared" si="1"/>
        <v>0.222919038766701</v>
      </c>
      <c r="U64" s="15" t="str">
        <f t="array" ref="U64">_xlfn.IFS(AND(V64&gt;0,V64&lt;=0.05),"0 to 0.05",AND(V64&gt;0.05,V64&lt;=0.1),"0.05 to 0.1",AND(V64&gt;0.1,V64&lt;=0.2),"0.1 to 0.2",AND(V64&gt;0.2,V64&lt;=0.3),"0.2 to 0.3",AND(V64&gt;0.3,V64&lt;=0.4),"0.3 to 0.4",AND(V64&gt;0.4,V64&lt;=0.5),"0.4 to 0.5",AND(V64&gt;0.5,V64&lt;=0.75),"0.5 to 0.75",AND(V64&gt;0.75,V64&lt;=1),"0.75 to 1",AND(V64&gt;1,V64&lt;=2),"1 to 2",AND(V64&gt;2,V64&lt;=3),"2 to 3",AND(V64&gt;3,V64&lt;=4),"3 to 4",AND(V64&gt;4,V64&lt;=5),"4 to 5",AND(V64&gt;5,V64&lt;=10),"5 to 10",V64&gt;10,"10+")</f>
        <v>0.05 to 0.1</v>
      </c>
      <c r="V64" s="10">
        <f t="shared" si="2"/>
        <v>0.0633128090400274</v>
      </c>
      <c r="W64" s="15" t="str">
        <f t="array" ref="W64">_xlfn.IFS(AND(X64&gt;0,X64&lt;=0.05),"0 to 0.05",AND(X64&gt;0.05,X64&lt;=0.1),"0.05 to 0.1",AND(X64&gt;0.1,X64&lt;=0.2),"0.1 to 0.2",AND(X64&gt;0.2,X64&lt;=0.3),"0.2 to 0.3",AND(X64&gt;0.3,X64&lt;=0.4),"0.3 to 0.4",AND(X64&gt;0.4,X64&lt;=0.5),"0.4 to 0.5",AND(X64&gt;0.5,X64&lt;=0.75),"0.5 to 0.75",AND(X64&gt;0.75,X64&lt;=1),"0.75 to 1",AND(X64&gt;1,X64&lt;=2),"1 to 2",AND(X64&gt;2,X64&lt;=3),"2 to 3",AND(X64&gt;3,X64&lt;=4),"3 to 4",AND(X64&gt;4,X64&lt;=5),"4 to 5",AND(X64&gt;5,X64&lt;=10),"5 to 10",X64&gt;10,"10+")</f>
        <v>0.05 to 0.1</v>
      </c>
      <c r="X64" s="16">
        <f t="shared" si="3"/>
        <v>0.0601881404670094</v>
      </c>
      <c r="Y64" s="5" t="str">
        <f t="array" ref="Y64">_xlfn.IFS(AND(Z64&gt;0,Z64&lt;=1),"0 to 1",AND(Z64&gt;1,Z64&lt;=2),"1 to 2",AND(Z64&gt;2,Z64&lt;=4),"2 to 4",AND(Z64&gt;4,Z64&lt;=6),"4 to 6",AND(Z64&gt;6,Z64&lt;=8),"6 to 8",AND(Z64&gt;8,Z64&lt;=10),"8 to 10",AND(Z64&gt;10,Z64&lt;=15),"10 to 15",AND(Z64&gt;15,Z64&lt;=20),"15 to 20",AND(Z64&gt;20,Z64&lt;=25),"20 to 25",AND(Z64&gt;25,Z64&lt;=30),"25 to 30",AND(Z64&gt;30,Z64&lt;=40),"30 to 40",AND(Z64&gt;40,Z64&lt;=50),"40 to 50",Z64&gt;50,"50+")</f>
        <v>10 to 15</v>
      </c>
      <c r="Z64" s="9">
        <f t="array" ref="Z64">_xlfn.IFS(AA64="oz",_xlfn.IFS(R64="oz",Q64,R64="fl oz",Q64*1.04,R64="ml",Q64*0.0338),AA64="fl oz",_xlfn.IFS(R64="oz",Q64/1.04,R64="fl oz",Q64,R64="ml",Q64*0.0338/1.04),AA64="ml",_xlfn.IFS(R64="oz",Q64/0.0338,R64="fl oz",Q64*1.04/0.0338,R64="ml",Q64))</f>
        <v>10.14</v>
      </c>
      <c r="AA64" s="9" t="str">
        <f>_xlfn.XLOOKUP($E64,'Raw Data'!$E:$E,'Raw Data'!AA:AA,"ERROR",0,1)</f>
        <v>oz</v>
      </c>
      <c r="AB64" s="5" t="s">
        <v>36</v>
      </c>
      <c r="AC64" s="5" t="s">
        <v>144</v>
      </c>
      <c r="AD64" s="5" t="s">
        <v>248</v>
      </c>
      <c r="AE64">
        <f t="shared" si="14"/>
        <v>0</v>
      </c>
      <c r="AF64">
        <f t="shared" si="14"/>
        <v>0</v>
      </c>
      <c r="AG64">
        <f t="shared" si="14"/>
        <v>0</v>
      </c>
      <c r="AH64">
        <f t="shared" si="14"/>
        <v>0</v>
      </c>
      <c r="AI64">
        <f t="shared" si="14"/>
        <v>0</v>
      </c>
      <c r="AJ64">
        <f t="shared" si="14"/>
        <v>0</v>
      </c>
      <c r="AK64">
        <f t="shared" si="14"/>
        <v>0</v>
      </c>
      <c r="AL64">
        <f t="shared" si="14"/>
        <v>0</v>
      </c>
      <c r="AM64">
        <f t="shared" si="14"/>
        <v>1</v>
      </c>
      <c r="AN64">
        <f t="shared" si="14"/>
        <v>0</v>
      </c>
      <c r="AO64">
        <f t="shared" si="14"/>
        <v>0</v>
      </c>
      <c r="AP64">
        <f t="shared" si="14"/>
        <v>0</v>
      </c>
      <c r="AQ64">
        <f t="shared" si="14"/>
        <v>0</v>
      </c>
      <c r="AR64">
        <f t="shared" si="14"/>
        <v>0</v>
      </c>
      <c r="AS64">
        <f t="shared" si="14"/>
        <v>0</v>
      </c>
      <c r="AT64">
        <f t="shared" si="14"/>
        <v>0</v>
      </c>
      <c r="AU64">
        <f t="shared" si="13"/>
        <v>0</v>
      </c>
      <c r="AV64">
        <f t="shared" si="13"/>
        <v>0</v>
      </c>
      <c r="AW64">
        <f t="shared" si="13"/>
        <v>0</v>
      </c>
      <c r="AX64">
        <f t="shared" si="13"/>
        <v>0</v>
      </c>
      <c r="AY64">
        <f t="shared" si="13"/>
        <v>0</v>
      </c>
      <c r="AZ64">
        <f t="shared" si="13"/>
        <v>0</v>
      </c>
      <c r="BA64">
        <f t="shared" si="13"/>
        <v>0</v>
      </c>
      <c r="BB64">
        <f t="shared" si="13"/>
        <v>0</v>
      </c>
      <c r="BC64">
        <f t="shared" si="13"/>
        <v>0</v>
      </c>
      <c r="BD64">
        <f t="shared" si="13"/>
        <v>0</v>
      </c>
      <c r="BE64">
        <f t="shared" si="13"/>
        <v>0</v>
      </c>
      <c r="BF64">
        <f t="shared" si="13"/>
        <v>0</v>
      </c>
      <c r="BG64">
        <f t="shared" si="13"/>
        <v>0</v>
      </c>
      <c r="BH64">
        <f t="shared" si="13"/>
        <v>0</v>
      </c>
      <c r="BI64">
        <f t="shared" si="13"/>
        <v>0</v>
      </c>
      <c r="BJ64">
        <f t="shared" si="12"/>
        <v>0</v>
      </c>
      <c r="BK64">
        <f t="shared" si="11"/>
        <v>0</v>
      </c>
      <c r="BL64">
        <f t="shared" si="11"/>
        <v>0</v>
      </c>
      <c r="BM64">
        <f t="shared" si="11"/>
        <v>0</v>
      </c>
    </row>
    <row r="65" spans="1:65">
      <c r="A65" s="5" t="str">
        <f>_xlfn.XLOOKUP($E65,'Raw Data'!$E:$E,'Raw Data'!A:A,"ERROR",0,1)</f>
        <v>AE</v>
      </c>
      <c r="B65" s="5" t="str">
        <f>_xlfn.XLOOKUP($E65,'Raw Data'!$E:$E,'Raw Data'!B:B,"ERROR",0,1)</f>
        <v>Hair Mousses</v>
      </c>
      <c r="C65" s="5" t="str">
        <f>_xlfn.XLOOKUP($E65,'Raw Data'!$E:$E,'Raw Data'!C:C,"ERROR",0,1)</f>
        <v>ogx</v>
      </c>
      <c r="D65" s="5" t="str">
        <f>_xlfn.XLOOKUP($E65,'Raw Data'!$E:$E,'Raw Data'!D:D,"ERROR",0,1)</f>
        <v>www.amazon.ae/dp/B077732ZF6</v>
      </c>
      <c r="E65" s="5" t="s">
        <v>249</v>
      </c>
      <c r="F65" s="9" t="str">
        <f>_xlfn.XLOOKUP($E65,'Raw Data'!$E:$E,'Raw Data'!F:F,"ERROR",0,1)</f>
        <v>Ogx Coconut Curls Decadent Creamy Mousse 7.9 Ounce (2 Pack)</v>
      </c>
      <c r="G65" s="10">
        <f>_xlfn.XLOOKUP($E65,'Raw Data'!$E:$E,'Raw Data'!G:G,"ERROR",0,1)</f>
        <v>23</v>
      </c>
      <c r="H65" s="9">
        <f>_xlfn.XLOOKUP($E65,'Raw Data'!$E:$E,'Raw Data'!H:H,"ERROR",0,1)</f>
        <v>2336.51</v>
      </c>
      <c r="I65" s="9">
        <f>_xlfn.XLOOKUP($E65,'Raw Data'!$E:$E,'Raw Data'!I:I,"ERROR",0,1)</f>
        <v>0.00312816890588514</v>
      </c>
      <c r="J65" s="9" t="str">
        <f>_xlfn.XLOOKUP($E65,'Raw Data'!$E:$E,'Raw Data'!J:J,"ERROR",0,1)</f>
        <v>Yes</v>
      </c>
      <c r="K65" s="14" t="str">
        <f t="array" ref="K65">_xlfn.IFS(AND(L65&gt;0,L65&lt;=5),"0 to 5",AND(L65&gt;5,L65&lt;=10),"5 to 10",AND(L65&gt;10,L65&lt;=15),"10 to 15",AND(L65&gt;15,L65&lt;=20),"15 to 20",AND(L65&gt;20,L65&lt;=30),"20 to 30",AND(L65&gt;30,L65&lt;=40),"30 to 40",AND(L65&gt;40,L65&lt;=50),"40 to 50",AND(L65&gt;50,L65&lt;=75),"50 to 75",AND(L65&gt;75,L65&lt;=100),"75 to 100",AND(L65&gt;100,L65&lt;=150),"100 to 150",AND(L65&gt;150,L65&lt;=200),"150 to 200",AND(L65&gt;200,L65&lt;=250),"200 to 250",AND(L65&gt;250,L65&lt;=300),"250 to 300",AND(L65&gt;300,L65&lt;=400),"300 to 400",AND(L65&gt;400,L65&lt;=500),"400 to 500",L65&gt;500,"500+")</f>
        <v>100 to 150</v>
      </c>
      <c r="L65" s="9">
        <f>_xlfn.XLOOKUP($E65,'Raw Data'!$E:$E,'Raw Data'!L:L,"ERROR",0,1)</f>
        <v>108.7</v>
      </c>
      <c r="M65" s="14" t="str">
        <f t="array" ref="M65">_xlfn.IFS(AND(N65&gt;0,N65&lt;=5),"0 to 5",AND(N65&gt;5,N65&lt;=10),"5 to 10",AND(N65&gt;10,N65&lt;=15),"10 to 15",AND(N65&gt;15,N65&lt;=20),"15 to 20",AND(N65&gt;20,N65&lt;=30),"20 to 30",AND(N65&gt;30,N65&lt;=40),"30 to 40",AND(N65&gt;40,N65&lt;=50),"40 to 50",AND(N65&gt;50,N65&lt;=75),"50 to 75",AND(N65&gt;75,N65&lt;=100),"75 to 100",AND(N65&gt;100,N65&lt;=150),"100 to 150",AND(N65&gt;150,N65&lt;=200),"150 to 200",AND(N65&gt;200,N65&lt;=250),"200 to 250",AND(N65&gt;250,N65&lt;=300),"250 to 300",AND(N65&gt;300,N65&lt;=400),"300 to 400",AND(N65&gt;400,N65&lt;=500),"400 to 500",N65&gt;500,"500+")</f>
        <v>100 to 150</v>
      </c>
      <c r="N65" s="9">
        <f>_xlfn.XLOOKUP($E65,'Raw Data'!$E:$E,'Raw Data'!N:N,"ERROR",0,1)</f>
        <v>119.44</v>
      </c>
      <c r="O65" s="14" t="str">
        <f t="array" ref="O65">_xlfn.IFS(P65=0,"No Discount",AND(P65&gt;0,P65&lt;=0.02),"0% to 2%",AND(P65&gt;0.02,P65&lt;=0.04),"2% to 4%",AND(P65&gt;0.04,P65&lt;=0.06),"4% to 6%",AND(P65&gt;0.06,P65&lt;=0.08),"6% to 8%",AND(P65&gt;0.08,P65&lt;=0.1),"8% to 10%",AND(P65&gt;0.1,P65&lt;=0.15),"10% to 15%",AND(P65&gt;0.15,P65&lt;=0.2),"15% to 20%",AND(P65&gt;0.2,P65&lt;=0.25),"20% to 25%",AND(P65&gt;0.25,P65&lt;=0.3),"25% to 30%",AND(P65&gt;0.3,P65&lt;=0.4),"30% to 40%",AND(P65&gt;0.4,P65&lt;=0.5),"40% to 50%",AND(P65&gt;0.5,P65&lt;=0.75),"50% to 75%",AND(P65&gt;0.75,P65&lt;=1),"75% to 100%")</f>
        <v>8% to 10%</v>
      </c>
      <c r="P65" s="10">
        <f>_xlfn.XLOOKUP($E65,'Raw Data'!$E:$E,'Raw Data'!P:P,"ERROR",0,1)</f>
        <v>0.0899196249162759</v>
      </c>
      <c r="Q65" s="9">
        <f>_xlfn.XLOOKUP($E65,'Raw Data'!$E:$E,'Raw Data'!Q:Q,"ERROR",0,1)</f>
        <v>15.8</v>
      </c>
      <c r="R65" s="9" t="str">
        <f>_xlfn.XLOOKUP($E65,'Raw Data'!$E:$E,'Raw Data'!R:R,"ERROR",0,1)</f>
        <v>oz</v>
      </c>
      <c r="S65" s="5" t="str">
        <f t="array" ref="S65">_xlfn.IFS(AND(T65&gt;0,T65&lt;=0.05),"0 to 0.05",AND(T65&gt;0.05,T65&lt;=0.1),"0.05 to 0.1",AND(T65&gt;0.1,T65&lt;=0.2),"0.1 to 0.2",AND(T65&gt;0.2,T65&lt;=0.3),"0.2 to 0.3",AND(T65&gt;0.3,T65&lt;=0.4),"0.3 to 0.4",AND(T65&gt;0.4,T65&lt;=0.5),"0.4 to 0.5",AND(T65&gt;0.5,T65&lt;=0.75),"0.5 to 0.75",AND(T65&gt;0.75,T65&lt;=1),"0.75 to 1",AND(T65&gt;1,T65&lt;=2),"1 to 2",AND(T65&gt;2,T65&lt;=3),"2 to 3",AND(T65&gt;3,T65&lt;=4),"3 to 4",AND(T65&gt;4,T65&lt;=5),"4 to 5",AND(T65&gt;5,T65&lt;=10),"5 to 10",T65&gt;10,"10+")</f>
        <v>0.2 to 0.3</v>
      </c>
      <c r="T65" s="10">
        <f t="shared" si="1"/>
        <v>0.232659683308862</v>
      </c>
      <c r="U65" s="15" t="str">
        <f t="array" ref="U65">_xlfn.IFS(AND(V65&gt;0,V65&lt;=0.05),"0 to 0.05",AND(V65&gt;0.05,V65&lt;=0.1),"0.05 to 0.1",AND(V65&gt;0.1,V65&lt;=0.2),"0.1 to 0.2",AND(V65&gt;0.2,V65&lt;=0.3),"0.2 to 0.3",AND(V65&gt;0.3,V65&lt;=0.4),"0.3 to 0.4",AND(V65&gt;0.4,V65&lt;=0.5),"0.4 to 0.5",AND(V65&gt;0.5,V65&lt;=0.75),"0.5 to 0.75",AND(V65&gt;0.75,V65&lt;=1),"0.75 to 1",AND(V65&gt;1,V65&lt;=2),"1 to 2",AND(V65&gt;2,V65&lt;=3),"2 to 3",AND(V65&gt;3,V65&lt;=4),"3 to 4",AND(V65&gt;4,V65&lt;=5),"4 to 5",AND(V65&gt;5,V65&lt;=10),"5 to 10",V65&gt;10,"10+")</f>
        <v>0.05 to 0.1</v>
      </c>
      <c r="V65" s="10">
        <f t="shared" si="2"/>
        <v>0.0690247984828962</v>
      </c>
      <c r="W65" s="15" t="str">
        <f t="array" ref="W65">_xlfn.IFS(AND(X65&gt;0,X65&lt;=0.05),"0 to 0.05",AND(X65&gt;0.05,X65&lt;=0.1),"0.05 to 0.1",AND(X65&gt;0.1,X65&lt;=0.2),"0.1 to 0.2",AND(X65&gt;0.2,X65&lt;=0.3),"0.2 to 0.3",AND(X65&gt;0.3,X65&lt;=0.4),"0.3 to 0.4",AND(X65&gt;0.4,X65&lt;=0.5),"0.4 to 0.5",AND(X65&gt;0.5,X65&lt;=0.75),"0.5 to 0.75",AND(X65&gt;0.75,X65&lt;=1),"0.75 to 1",AND(X65&gt;1,X65&lt;=2),"1 to 2",AND(X65&gt;2,X65&lt;=3),"2 to 3",AND(X65&gt;3,X65&lt;=4),"3 to 4",AND(X65&gt;4,X65&lt;=5),"4 to 5",AND(X65&gt;5,X65&lt;=10),"5 to 10",X65&gt;10,"10+")</f>
        <v>0.05 to 0.1</v>
      </c>
      <c r="X65" s="16">
        <f t="shared" si="3"/>
        <v>0.0628181144933926</v>
      </c>
      <c r="Y65" s="5" t="str">
        <f t="array" ref="Y65">_xlfn.IFS(AND(Z65&gt;0,Z65&lt;=1),"0 to 1",AND(Z65&gt;1,Z65&lt;=2),"1 to 2",AND(Z65&gt;2,Z65&lt;=4),"2 to 4",AND(Z65&gt;4,Z65&lt;=6),"4 to 6",AND(Z65&gt;6,Z65&lt;=8),"6 to 8",AND(Z65&gt;8,Z65&lt;=10),"8 to 10",AND(Z65&gt;10,Z65&lt;=15),"10 to 15",AND(Z65&gt;15,Z65&lt;=20),"15 to 20",AND(Z65&gt;20,Z65&lt;=25),"20 to 25",AND(Z65&gt;25,Z65&lt;=30),"25 to 30",AND(Z65&gt;30,Z65&lt;=40),"30 to 40",AND(Z65&gt;40,Z65&lt;=50),"40 to 50",Z65&gt;50,"50+")</f>
        <v>15 to 20</v>
      </c>
      <c r="Z65" s="9">
        <f t="array" ref="Z65">_xlfn.IFS(AA65="oz",_xlfn.IFS(R65="oz",Q65,R65="fl oz",Q65*1.04,R65="ml",Q65*0.0338),AA65="fl oz",_xlfn.IFS(R65="oz",Q65/1.04,R65="fl oz",Q65,R65="ml",Q65*0.0338/1.04),AA65="ml",_xlfn.IFS(R65="oz",Q65/0.0338,R65="fl oz",Q65*1.04/0.0338,R65="ml",Q65))</f>
        <v>15.8</v>
      </c>
      <c r="AA65" s="9" t="str">
        <f>_xlfn.XLOOKUP($E65,'Raw Data'!$E:$E,'Raw Data'!AA:AA,"ERROR",0,1)</f>
        <v>oz</v>
      </c>
      <c r="AB65" s="5" t="s">
        <v>250</v>
      </c>
      <c r="AC65" s="5" t="s">
        <v>43</v>
      </c>
      <c r="AD65" s="5" t="s">
        <v>251</v>
      </c>
      <c r="AE65">
        <f t="shared" si="14"/>
        <v>0</v>
      </c>
      <c r="AF65">
        <f t="shared" si="14"/>
        <v>0</v>
      </c>
      <c r="AG65">
        <f t="shared" si="14"/>
        <v>0</v>
      </c>
      <c r="AH65">
        <f t="shared" si="14"/>
        <v>0</v>
      </c>
      <c r="AI65">
        <f t="shared" si="14"/>
        <v>0</v>
      </c>
      <c r="AJ65">
        <f t="shared" si="14"/>
        <v>0</v>
      </c>
      <c r="AK65">
        <f t="shared" si="14"/>
        <v>0</v>
      </c>
      <c r="AL65">
        <f t="shared" si="14"/>
        <v>0</v>
      </c>
      <c r="AM65">
        <f t="shared" si="14"/>
        <v>0</v>
      </c>
      <c r="AN65">
        <f t="shared" si="14"/>
        <v>0</v>
      </c>
      <c r="AO65">
        <f t="shared" si="14"/>
        <v>0</v>
      </c>
      <c r="AP65">
        <f t="shared" si="14"/>
        <v>0</v>
      </c>
      <c r="AQ65">
        <f t="shared" si="14"/>
        <v>0</v>
      </c>
      <c r="AR65">
        <f t="shared" si="14"/>
        <v>1</v>
      </c>
      <c r="AS65">
        <f t="shared" si="14"/>
        <v>0</v>
      </c>
      <c r="AT65">
        <f t="shared" ref="AT65:BI73" si="15">IF(IFERROR(SEARCH(AT$2,$AC65,1),0)=0,0,1)</f>
        <v>0</v>
      </c>
      <c r="AU65">
        <f t="shared" si="15"/>
        <v>0</v>
      </c>
      <c r="AV65">
        <f t="shared" si="15"/>
        <v>0</v>
      </c>
      <c r="AW65">
        <f t="shared" si="15"/>
        <v>0</v>
      </c>
      <c r="AX65">
        <f t="shared" si="15"/>
        <v>0</v>
      </c>
      <c r="AY65">
        <f t="shared" si="15"/>
        <v>0</v>
      </c>
      <c r="AZ65">
        <f t="shared" si="15"/>
        <v>0</v>
      </c>
      <c r="BA65">
        <f t="shared" si="15"/>
        <v>0</v>
      </c>
      <c r="BB65">
        <f t="shared" si="15"/>
        <v>0</v>
      </c>
      <c r="BC65">
        <f t="shared" si="15"/>
        <v>0</v>
      </c>
      <c r="BD65">
        <f t="shared" si="15"/>
        <v>0</v>
      </c>
      <c r="BE65">
        <f t="shared" si="15"/>
        <v>0</v>
      </c>
      <c r="BF65">
        <f t="shared" si="15"/>
        <v>0</v>
      </c>
      <c r="BG65">
        <f t="shared" si="15"/>
        <v>0</v>
      </c>
      <c r="BH65">
        <f t="shared" si="15"/>
        <v>0</v>
      </c>
      <c r="BI65">
        <f t="shared" si="15"/>
        <v>0</v>
      </c>
      <c r="BJ65">
        <f t="shared" si="12"/>
        <v>0</v>
      </c>
      <c r="BK65">
        <f t="shared" si="11"/>
        <v>0</v>
      </c>
      <c r="BL65">
        <f t="shared" si="11"/>
        <v>0</v>
      </c>
      <c r="BM65">
        <f t="shared" si="11"/>
        <v>0</v>
      </c>
    </row>
    <row r="66" spans="1:65">
      <c r="A66" s="5" t="str">
        <f>_xlfn.XLOOKUP($E66,'Raw Data'!$E:$E,'Raw Data'!A:A,"ERROR",0,1)</f>
        <v>AE</v>
      </c>
      <c r="B66" s="5" t="str">
        <f>_xlfn.XLOOKUP($E66,'Raw Data'!$E:$E,'Raw Data'!B:B,"ERROR",0,1)</f>
        <v>Hair Mousses</v>
      </c>
      <c r="C66" s="5" t="str">
        <f>_xlfn.XLOOKUP($E66,'Raw Data'!$E:$E,'Raw Data'!C:C,"ERROR",0,1)</f>
        <v>keune</v>
      </c>
      <c r="D66" s="5" t="str">
        <f>_xlfn.XLOOKUP($E66,'Raw Data'!$E:$E,'Raw Data'!D:D,"ERROR",0,1)</f>
        <v>www.amazon.ae/dp/B07TLL5SYV</v>
      </c>
      <c r="E66" s="5" t="s">
        <v>252</v>
      </c>
      <c r="F66" s="9" t="str">
        <f>_xlfn.XLOOKUP($E66,'Raw Data'!$E:$E,'Raw Data'!F:F,"ERROR",0,1)</f>
        <v>Keune - Style Strong Mousse - Volumizing Mousse - Dramatic Volume, Conditions Hair with UV Filter Formula - 500ML</v>
      </c>
      <c r="G66" s="10">
        <f>_xlfn.XLOOKUP($E66,'Raw Data'!$E:$E,'Raw Data'!G:G,"ERROR",0,1)</f>
        <v>27</v>
      </c>
      <c r="H66" s="9">
        <f>_xlfn.XLOOKUP($E66,'Raw Data'!$E:$E,'Raw Data'!H:H,"ERROR",0,1)</f>
        <v>2254.41</v>
      </c>
      <c r="I66" s="9">
        <f>_xlfn.XLOOKUP($E66,'Raw Data'!$E:$E,'Raw Data'!I:I,"ERROR",0,1)</f>
        <v>0.00301825169295937</v>
      </c>
      <c r="J66" s="9" t="str">
        <f>_xlfn.XLOOKUP($E66,'Raw Data'!$E:$E,'Raw Data'!J:J,"ERROR",0,1)</f>
        <v>Yes</v>
      </c>
      <c r="K66" s="14" t="str">
        <f t="array" ref="K66">_xlfn.IFS(AND(L66&gt;0,L66&lt;=5),"0 to 5",AND(L66&gt;5,L66&lt;=10),"5 to 10",AND(L66&gt;10,L66&lt;=15),"10 to 15",AND(L66&gt;15,L66&lt;=20),"15 to 20",AND(L66&gt;20,L66&lt;=30),"20 to 30",AND(L66&gt;30,L66&lt;=40),"30 to 40",AND(L66&gt;40,L66&lt;=50),"40 to 50",AND(L66&gt;50,L66&lt;=75),"50 to 75",AND(L66&gt;75,L66&lt;=100),"75 to 100",AND(L66&gt;100,L66&lt;=150),"100 to 150",AND(L66&gt;150,L66&lt;=200),"150 to 200",AND(L66&gt;200,L66&lt;=250),"200 to 250",AND(L66&gt;250,L66&lt;=300),"250 to 300",AND(L66&gt;300,L66&lt;=400),"300 to 400",AND(L66&gt;400,L66&lt;=500),"400 to 500",L66&gt;500,"500+")</f>
        <v>75 to 100</v>
      </c>
      <c r="L66" s="9">
        <f>_xlfn.XLOOKUP($E66,'Raw Data'!$E:$E,'Raw Data'!L:L,"ERROR",0,1)</f>
        <v>85</v>
      </c>
      <c r="M66" s="14" t="str">
        <f t="array" ref="M66">_xlfn.IFS(AND(N66&gt;0,N66&lt;=5),"0 to 5",AND(N66&gt;5,N66&lt;=10),"5 to 10",AND(N66&gt;10,N66&lt;=15),"10 to 15",AND(N66&gt;15,N66&lt;=20),"15 to 20",AND(N66&gt;20,N66&lt;=30),"20 to 30",AND(N66&gt;30,N66&lt;=40),"30 to 40",AND(N66&gt;40,N66&lt;=50),"40 to 50",AND(N66&gt;50,N66&lt;=75),"50 to 75",AND(N66&gt;75,N66&lt;=100),"75 to 100",AND(N66&gt;100,N66&lt;=150),"100 to 150",AND(N66&gt;150,N66&lt;=200),"150 to 200",AND(N66&gt;200,N66&lt;=250),"200 to 250",AND(N66&gt;250,N66&lt;=300),"250 to 300",AND(N66&gt;300,N66&lt;=400),"300 to 400",AND(N66&gt;400,N66&lt;=500),"400 to 500",N66&gt;500,"500+")</f>
        <v>75 to 100</v>
      </c>
      <c r="N66" s="9">
        <f>_xlfn.XLOOKUP($E66,'Raw Data'!$E:$E,'Raw Data'!N:N,"ERROR",0,1)</f>
        <v>85</v>
      </c>
      <c r="O66" s="14" t="str">
        <f t="array" ref="O66">_xlfn.IFS(P66=0,"No Discount",AND(P66&gt;0,P66&lt;=0.02),"0% to 2%",AND(P66&gt;0.02,P66&lt;=0.04),"2% to 4%",AND(P66&gt;0.04,P66&lt;=0.06),"4% to 6%",AND(P66&gt;0.06,P66&lt;=0.08),"6% to 8%",AND(P66&gt;0.08,P66&lt;=0.1),"8% to 10%",AND(P66&gt;0.1,P66&lt;=0.15),"10% to 15%",AND(P66&gt;0.15,P66&lt;=0.2),"15% to 20%",AND(P66&gt;0.2,P66&lt;=0.25),"20% to 25%",AND(P66&gt;0.25,P66&lt;=0.3),"25% to 30%",AND(P66&gt;0.3,P66&lt;=0.4),"30% to 40%",AND(P66&gt;0.4,P66&lt;=0.5),"40% to 50%",AND(P66&gt;0.5,P66&lt;=0.75),"50% to 75%",AND(P66&gt;0.75,P66&lt;=1),"75% to 100%")</f>
        <v>No Discount</v>
      </c>
      <c r="P66" s="10">
        <f>_xlfn.XLOOKUP($E66,'Raw Data'!$E:$E,'Raw Data'!P:P,"ERROR",0,1)</f>
        <v>0</v>
      </c>
      <c r="Q66" s="9">
        <f>_xlfn.XLOOKUP($E66,'Raw Data'!$E:$E,'Raw Data'!Q:Q,"ERROR",0,1)</f>
        <v>500</v>
      </c>
      <c r="R66" s="9" t="str">
        <f>_xlfn.XLOOKUP($E66,'Raw Data'!$E:$E,'Raw Data'!R:R,"ERROR",0,1)</f>
        <v>ml</v>
      </c>
      <c r="S66" s="5" t="str">
        <f t="array" ref="S66">_xlfn.IFS(AND(T66&gt;0,T66&lt;=0.05),"0 to 0.05",AND(T66&gt;0.05,T66&lt;=0.1),"0.05 to 0.1",AND(T66&gt;0.1,T66&lt;=0.2),"0.1 to 0.2",AND(T66&gt;0.2,T66&lt;=0.3),"0.2 to 0.3",AND(T66&gt;0.3,T66&lt;=0.4),"0.3 to 0.4",AND(T66&gt;0.4,T66&lt;=0.5),"0.4 to 0.5",AND(T66&gt;0.5,T66&lt;=0.75),"0.5 to 0.75",AND(T66&gt;0.75,T66&lt;=1),"0.75 to 1",AND(T66&gt;1,T66&lt;=2),"1 to 2",AND(T66&gt;2,T66&lt;=3),"2 to 3",AND(T66&gt;3,T66&lt;=4),"3 to 4",AND(T66&gt;4,T66&lt;=5),"4 to 5",AND(T66&gt;5,T66&lt;=10),"5 to 10",T66&gt;10,"10+")</f>
        <v>0.1 to 0.2</v>
      </c>
      <c r="T66" s="10">
        <f t="shared" si="1"/>
        <v>0.17009082850242</v>
      </c>
      <c r="U66" s="15" t="str">
        <f t="array" ref="U66">_xlfn.IFS(AND(V66&gt;0,V66&lt;=0.05),"0 to 0.05",AND(V66&gt;0.05,V66&lt;=0.1),"0.05 to 0.1",AND(V66&gt;0.1,V66&lt;=0.2),"0.1 to 0.2",AND(V66&gt;0.2,V66&lt;=0.3),"0.2 to 0.3",AND(V66&gt;0.3,V66&lt;=0.4),"0.3 to 0.4",AND(V66&gt;0.4,V66&lt;=0.5),"0.4 to 0.5",AND(V66&gt;0.5,V66&lt;=0.75),"0.5 to 0.75",AND(V66&gt;0.75,V66&lt;=1),"0.75 to 1",AND(V66&gt;1,V66&lt;=2),"1 to 2",AND(V66&gt;2,V66&lt;=3),"2 to 3",AND(V66&gt;3,V66&lt;=4),"3 to 4",AND(V66&gt;4,V66&lt;=5),"4 to 5",AND(V66&gt;5,V66&lt;=10),"5 to 10",V66&gt;10,"10+")</f>
        <v>0 to 0.05</v>
      </c>
      <c r="V66" s="10">
        <f t="shared" si="2"/>
        <v>0.0459245236956535</v>
      </c>
      <c r="W66" s="15" t="str">
        <f t="array" ref="W66">_xlfn.IFS(AND(X66&gt;0,X66&lt;=0.05),"0 to 0.05",AND(X66&gt;0.05,X66&lt;=0.1),"0.05 to 0.1",AND(X66&gt;0.1,X66&lt;=0.2),"0.1 to 0.2",AND(X66&gt;0.2,X66&lt;=0.3),"0.2 to 0.3",AND(X66&gt;0.3,X66&lt;=0.4),"0.3 to 0.4",AND(X66&gt;0.4,X66&lt;=0.5),"0.4 to 0.5",AND(X66&gt;0.5,X66&lt;=0.75),"0.5 to 0.75",AND(X66&gt;0.75,X66&lt;=1),"0.75 to 1",AND(X66&gt;1,X66&lt;=2),"1 to 2",AND(X66&gt;2,X66&lt;=3),"2 to 3",AND(X66&gt;3,X66&lt;=4),"3 to 4",AND(X66&gt;4,X66&lt;=5),"4 to 5",AND(X66&gt;5,X66&lt;=10),"5 to 10",X66&gt;10,"10+")</f>
        <v>0 to 0.05</v>
      </c>
      <c r="X66" s="16">
        <f t="shared" si="3"/>
        <v>0.0459245236956535</v>
      </c>
      <c r="Y66" s="5" t="str">
        <f t="array" ref="Y66">_xlfn.IFS(AND(Z66&gt;0,Z66&lt;=1),"0 to 1",AND(Z66&gt;1,Z66&lt;=2),"1 to 2",AND(Z66&gt;2,Z66&lt;=4),"2 to 4",AND(Z66&gt;4,Z66&lt;=6),"4 to 6",AND(Z66&gt;6,Z66&lt;=8),"6 to 8",AND(Z66&gt;8,Z66&lt;=10),"8 to 10",AND(Z66&gt;10,Z66&lt;=15),"10 to 15",AND(Z66&gt;15,Z66&lt;=20),"15 to 20",AND(Z66&gt;20,Z66&lt;=25),"20 to 25",AND(Z66&gt;25,Z66&lt;=30),"25 to 30",AND(Z66&gt;30,Z66&lt;=40),"30 to 40",AND(Z66&gt;40,Z66&lt;=50),"40 to 50",Z66&gt;50,"50+")</f>
        <v>15 to 20</v>
      </c>
      <c r="Z66" s="9">
        <f t="array" ref="Z66">_xlfn.IFS(AA66="oz",_xlfn.IFS(R66="oz",Q66,R66="fl oz",Q66*1.04,R66="ml",Q66*0.0338),AA66="fl oz",_xlfn.IFS(R66="oz",Q66/1.04,R66="fl oz",Q66,R66="ml",Q66*0.0338/1.04),AA66="ml",_xlfn.IFS(R66="oz",Q66/0.0338,R66="fl oz",Q66*1.04/0.0338,R66="ml",Q66))</f>
        <v>16.9</v>
      </c>
      <c r="AA66" s="9" t="str">
        <f>_xlfn.XLOOKUP($E66,'Raw Data'!$E:$E,'Raw Data'!AA:AA,"ERROR",0,1)</f>
        <v>oz</v>
      </c>
      <c r="AB66" s="5" t="s">
        <v>253</v>
      </c>
      <c r="AC66" s="5" t="s">
        <v>43</v>
      </c>
      <c r="AD66" s="5" t="s">
        <v>43</v>
      </c>
      <c r="AE66">
        <f t="shared" ref="AE66:AT73" si="16">IF(IFERROR(SEARCH(AE$2,$AC66,1),0)=0,0,1)</f>
        <v>0</v>
      </c>
      <c r="AF66">
        <f t="shared" si="16"/>
        <v>0</v>
      </c>
      <c r="AG66">
        <f t="shared" si="16"/>
        <v>0</v>
      </c>
      <c r="AH66">
        <f t="shared" si="16"/>
        <v>0</v>
      </c>
      <c r="AI66">
        <f t="shared" si="16"/>
        <v>0</v>
      </c>
      <c r="AJ66">
        <f t="shared" si="16"/>
        <v>0</v>
      </c>
      <c r="AK66">
        <f t="shared" si="16"/>
        <v>0</v>
      </c>
      <c r="AL66">
        <f t="shared" si="16"/>
        <v>0</v>
      </c>
      <c r="AM66">
        <f t="shared" si="16"/>
        <v>0</v>
      </c>
      <c r="AN66">
        <f t="shared" si="16"/>
        <v>0</v>
      </c>
      <c r="AO66">
        <f t="shared" si="16"/>
        <v>0</v>
      </c>
      <c r="AP66">
        <f t="shared" si="16"/>
        <v>0</v>
      </c>
      <c r="AQ66">
        <f t="shared" si="16"/>
        <v>0</v>
      </c>
      <c r="AR66">
        <f t="shared" si="16"/>
        <v>1</v>
      </c>
      <c r="AS66">
        <f t="shared" si="16"/>
        <v>0</v>
      </c>
      <c r="AT66">
        <f t="shared" si="16"/>
        <v>0</v>
      </c>
      <c r="AU66">
        <f t="shared" si="15"/>
        <v>0</v>
      </c>
      <c r="AV66">
        <f t="shared" si="15"/>
        <v>0</v>
      </c>
      <c r="AW66">
        <f t="shared" si="15"/>
        <v>0</v>
      </c>
      <c r="AX66">
        <f t="shared" si="15"/>
        <v>0</v>
      </c>
      <c r="AY66">
        <f t="shared" si="15"/>
        <v>0</v>
      </c>
      <c r="AZ66">
        <f t="shared" si="15"/>
        <v>0</v>
      </c>
      <c r="BA66">
        <f t="shared" si="15"/>
        <v>0</v>
      </c>
      <c r="BB66">
        <f t="shared" si="15"/>
        <v>0</v>
      </c>
      <c r="BC66">
        <f t="shared" si="15"/>
        <v>0</v>
      </c>
      <c r="BD66">
        <f t="shared" si="15"/>
        <v>0</v>
      </c>
      <c r="BE66">
        <f t="shared" si="15"/>
        <v>0</v>
      </c>
      <c r="BF66">
        <f t="shared" si="15"/>
        <v>0</v>
      </c>
      <c r="BG66">
        <f t="shared" si="15"/>
        <v>0</v>
      </c>
      <c r="BH66">
        <f t="shared" si="15"/>
        <v>0</v>
      </c>
      <c r="BI66">
        <f t="shared" si="15"/>
        <v>0</v>
      </c>
      <c r="BJ66">
        <f t="shared" si="12"/>
        <v>0</v>
      </c>
      <c r="BK66">
        <f t="shared" si="11"/>
        <v>0</v>
      </c>
      <c r="BL66">
        <f t="shared" si="11"/>
        <v>0</v>
      </c>
      <c r="BM66">
        <f t="shared" si="11"/>
        <v>0</v>
      </c>
    </row>
    <row r="67" spans="1:65">
      <c r="A67" s="5" t="str">
        <f>_xlfn.XLOOKUP($E67,'Raw Data'!$E:$E,'Raw Data'!A:A,"ERROR",0,1)</f>
        <v>AE</v>
      </c>
      <c r="B67" s="5" t="str">
        <f>_xlfn.XLOOKUP($E67,'Raw Data'!$E:$E,'Raw Data'!B:B,"ERROR",0,1)</f>
        <v>Hair Mousses</v>
      </c>
      <c r="C67" s="5" t="str">
        <f>_xlfn.XLOOKUP($E67,'Raw Data'!$E:$E,'Raw Data'!C:C,"ERROR",0,1)</f>
        <v>HASK</v>
      </c>
      <c r="D67" s="5" t="str">
        <f>_xlfn.XLOOKUP($E67,'Raw Data'!$E:$E,'Raw Data'!D:D,"ERROR",0,1)</f>
        <v>www.amazon.ae/dp/B08NV3HGMS</v>
      </c>
      <c r="E67" s="5" t="s">
        <v>254</v>
      </c>
      <c r="F67" s="9" t="str">
        <f>_xlfn.XLOOKUP($E67,'Raw Data'!$E:$E,'Raw Data'!F:F,"ERROR",0,1)</f>
        <v>Curl Care COCONUT &amp; ARGAN OIL</v>
      </c>
      <c r="G67" s="10">
        <f>_xlfn.XLOOKUP($E67,'Raw Data'!$E:$E,'Raw Data'!G:G,"ERROR",0,1)</f>
        <v>19</v>
      </c>
      <c r="H67" s="9">
        <f>_xlfn.XLOOKUP($E67,'Raw Data'!$E:$E,'Raw Data'!H:H,"ERROR",0,1)</f>
        <v>2219.15</v>
      </c>
      <c r="I67" s="9">
        <f>_xlfn.XLOOKUP($E67,'Raw Data'!$E:$E,'Raw Data'!I:I,"ERROR",0,1)</f>
        <v>0.00297104486070892</v>
      </c>
      <c r="J67" s="9" t="str">
        <f>_xlfn.XLOOKUP($E67,'Raw Data'!$E:$E,'Raw Data'!J:J,"ERROR",0,1)</f>
        <v>Yes</v>
      </c>
      <c r="K67" s="14" t="str">
        <f t="array" ref="K67">_xlfn.IFS(AND(L67&gt;0,L67&lt;=5),"0 to 5",AND(L67&gt;5,L67&lt;=10),"5 to 10",AND(L67&gt;10,L67&lt;=15),"10 to 15",AND(L67&gt;15,L67&lt;=20),"15 to 20",AND(L67&gt;20,L67&lt;=30),"20 to 30",AND(L67&gt;30,L67&lt;=40),"30 to 40",AND(L67&gt;40,L67&lt;=50),"40 to 50",AND(L67&gt;50,L67&lt;=75),"50 to 75",AND(L67&gt;75,L67&lt;=100),"75 to 100",AND(L67&gt;100,L67&lt;=150),"100 to 150",AND(L67&gt;150,L67&lt;=200),"150 to 200",AND(L67&gt;200,L67&lt;=250),"200 to 250",AND(L67&gt;250,L67&lt;=300),"250 to 300",AND(L67&gt;300,L67&lt;=400),"300 to 400",AND(L67&gt;400,L67&lt;=500),"400 to 500",L67&gt;500,"500+")</f>
        <v>100 to 150</v>
      </c>
      <c r="L67" s="9">
        <f>_xlfn.XLOOKUP($E67,'Raw Data'!$E:$E,'Raw Data'!L:L,"ERROR",0,1)</f>
        <v>113.88</v>
      </c>
      <c r="M67" s="14" t="str">
        <f t="array" ref="M67">_xlfn.IFS(AND(N67&gt;0,N67&lt;=5),"0 to 5",AND(N67&gt;5,N67&lt;=10),"5 to 10",AND(N67&gt;10,N67&lt;=15),"10 to 15",AND(N67&gt;15,N67&lt;=20),"15 to 20",AND(N67&gt;20,N67&lt;=30),"20 to 30",AND(N67&gt;30,N67&lt;=40),"30 to 40",AND(N67&gt;40,N67&lt;=50),"40 to 50",AND(N67&gt;50,N67&lt;=75),"50 to 75",AND(N67&gt;75,N67&lt;=100),"75 to 100",AND(N67&gt;100,N67&lt;=150),"100 to 150",AND(N67&gt;150,N67&lt;=200),"150 to 200",AND(N67&gt;200,N67&lt;=250),"200 to 250",AND(N67&gt;250,N67&lt;=300),"250 to 300",AND(N67&gt;300,N67&lt;=400),"300 to 400",AND(N67&gt;400,N67&lt;=500),"400 to 500",N67&gt;500,"500+")</f>
        <v>100 to 150</v>
      </c>
      <c r="N67" s="9">
        <f>_xlfn.XLOOKUP($E67,'Raw Data'!$E:$E,'Raw Data'!N:N,"ERROR",0,1)</f>
        <v>118.8</v>
      </c>
      <c r="O67" s="14" t="str">
        <f t="array" ref="O67">_xlfn.IFS(P67=0,"No Discount",AND(P67&gt;0,P67&lt;=0.02),"0% to 2%",AND(P67&gt;0.02,P67&lt;=0.04),"2% to 4%",AND(P67&gt;0.04,P67&lt;=0.06),"4% to 6%",AND(P67&gt;0.06,P67&lt;=0.08),"6% to 8%",AND(P67&gt;0.08,P67&lt;=0.1),"8% to 10%",AND(P67&gt;0.1,P67&lt;=0.15),"10% to 15%",AND(P67&gt;0.15,P67&lt;=0.2),"15% to 20%",AND(P67&gt;0.2,P67&lt;=0.25),"20% to 25%",AND(P67&gt;0.25,P67&lt;=0.3),"25% to 30%",AND(P67&gt;0.3,P67&lt;=0.4),"30% to 40%",AND(P67&gt;0.4,P67&lt;=0.5),"40% to 50%",AND(P67&gt;0.5,P67&lt;=0.75),"50% to 75%",AND(P67&gt;0.75,P67&lt;=1),"75% to 100%")</f>
        <v>4% to 6%</v>
      </c>
      <c r="P67" s="10">
        <f>_xlfn.XLOOKUP($E67,'Raw Data'!$E:$E,'Raw Data'!P:P,"ERROR",0,1)</f>
        <v>0.0414141414141414</v>
      </c>
      <c r="Q67" s="9">
        <v>7</v>
      </c>
      <c r="R67" s="9" t="s">
        <v>95</v>
      </c>
      <c r="S67" s="5" t="str">
        <f t="array" ref="S67">_xlfn.IFS(AND(T67&gt;0,T67&lt;=0.05),"0 to 0.05",AND(T67&gt;0.05,T67&lt;=0.1),"0.05 to 0.1",AND(T67&gt;0.1,T67&lt;=0.2),"0.1 to 0.2",AND(T67&gt;0.2,T67&lt;=0.3),"0.2 to 0.3",AND(T67&gt;0.3,T67&lt;=0.4),"0.3 to 0.4",AND(T67&gt;0.4,T67&lt;=0.5),"0.4 to 0.5",AND(T67&gt;0.5,T67&lt;=0.75),"0.5 to 0.75",AND(T67&gt;0.75,T67&lt;=1),"0.75 to 1",AND(T67&gt;1,T67&lt;=2),"1 to 2",AND(T67&gt;2,T67&lt;=3),"2 to 3",AND(T67&gt;3,T67&lt;=4),"3 to 4",AND(T67&gt;4,T67&lt;=5),"4 to 5",AND(T67&gt;5,T67&lt;=10),"5 to 10",T67&gt;10,"10+")</f>
        <v>0.5 to 0.75</v>
      </c>
      <c r="T67" s="10">
        <f t="shared" si="1"/>
        <v>0.529011063336393</v>
      </c>
      <c r="U67" s="15" t="str">
        <f t="array" ref="U67">_xlfn.IFS(AND(V67&gt;0,V67&lt;=0.05),"0 to 0.05",AND(V67&gt;0.05,V67&lt;=0.1),"0.05 to 0.1",AND(V67&gt;0.1,V67&lt;=0.2),"0.1 to 0.2",AND(V67&gt;0.2,V67&lt;=0.3),"0.2 to 0.3",AND(V67&gt;0.3,V67&lt;=0.4),"0.3 to 0.4",AND(V67&gt;0.4,V67&lt;=0.5),"0.4 to 0.5",AND(V67&gt;0.5,V67&lt;=0.75),"0.5 to 0.75",AND(V67&gt;0.75,V67&lt;=1),"0.75 to 1",AND(V67&gt;1,V67&lt;=2),"1 to 2",AND(V67&gt;2,V67&lt;=3),"2 to 3",AND(V67&gt;3,V67&lt;=4),"3 to 4",AND(V67&gt;4,V67&lt;=5),"4 to 5",AND(V67&gt;5,V67&lt;=10),"5 to 10",V67&gt;10,"10+")</f>
        <v>0.1 to 0.2</v>
      </c>
      <c r="V67" s="10">
        <f t="shared" si="2"/>
        <v>0.1490038537722</v>
      </c>
      <c r="W67" s="15" t="str">
        <f t="array" ref="W67">_xlfn.IFS(AND(X67&gt;0,X67&lt;=0.05),"0 to 0.05",AND(X67&gt;0.05,X67&lt;=0.1),"0.05 to 0.1",AND(X67&gt;0.1,X67&lt;=0.2),"0.1 to 0.2",AND(X67&gt;0.2,X67&lt;=0.3),"0.2 to 0.3",AND(X67&gt;0.3,X67&lt;=0.4),"0.3 to 0.4",AND(X67&gt;0.4,X67&lt;=0.5),"0.4 to 0.5",AND(X67&gt;0.5,X67&lt;=0.75),"0.5 to 0.75",AND(X67&gt;0.75,X67&lt;=1),"0.75 to 1",AND(X67&gt;1,X67&lt;=2),"1 to 2",AND(X67&gt;2,X67&lt;=3),"2 to 3",AND(X67&gt;3,X67&lt;=4),"3 to 4",AND(X67&gt;4,X67&lt;=5),"4 to 5",AND(X67&gt;5,X67&lt;=10),"5 to 10",X67&gt;10,"10+")</f>
        <v>0.1 to 0.2</v>
      </c>
      <c r="X67" s="16">
        <f t="shared" si="3"/>
        <v>0.142832987100826</v>
      </c>
      <c r="Y67" s="5" t="str">
        <f t="array" ref="Y67">_xlfn.IFS(AND(Z67&gt;0,Z67&lt;=1),"0 to 1",AND(Z67&gt;1,Z67&lt;=2),"1 to 2",AND(Z67&gt;2,Z67&lt;=4),"2 to 4",AND(Z67&gt;4,Z67&lt;=6),"4 to 6",AND(Z67&gt;6,Z67&lt;=8),"6 to 8",AND(Z67&gt;8,Z67&lt;=10),"8 to 10",AND(Z67&gt;10,Z67&lt;=15),"10 to 15",AND(Z67&gt;15,Z67&lt;=20),"15 to 20",AND(Z67&gt;20,Z67&lt;=25),"20 to 25",AND(Z67&gt;25,Z67&lt;=30),"25 to 30",AND(Z67&gt;30,Z67&lt;=40),"30 to 40",AND(Z67&gt;40,Z67&lt;=50),"40 to 50",Z67&gt;50,"50+")</f>
        <v>6 to 8</v>
      </c>
      <c r="Z67" s="9">
        <f t="array" ref="Z67">_xlfn.IFS(AA67="oz",_xlfn.IFS(R67="oz",Q67,R67="fl oz",Q67*1.04,R67="ml",Q67*0.0338),AA67="fl oz",_xlfn.IFS(R67="oz",Q67/1.04,R67="fl oz",Q67,R67="ml",Q67*0.0338/1.04),AA67="ml",_xlfn.IFS(R67="oz",Q67/0.0338,R67="fl oz",Q67*1.04/0.0338,R67="ml",Q67))</f>
        <v>7.28</v>
      </c>
      <c r="AA67" s="9" t="s">
        <v>96</v>
      </c>
      <c r="AB67" s="5" t="s">
        <v>255</v>
      </c>
      <c r="AC67" s="5" t="s">
        <v>256</v>
      </c>
      <c r="AD67" s="5" t="s">
        <v>257</v>
      </c>
      <c r="AE67">
        <f t="shared" si="16"/>
        <v>1</v>
      </c>
      <c r="AF67">
        <f t="shared" si="16"/>
        <v>0</v>
      </c>
      <c r="AG67">
        <f t="shared" si="16"/>
        <v>0</v>
      </c>
      <c r="AH67">
        <f t="shared" si="16"/>
        <v>0</v>
      </c>
      <c r="AI67">
        <f t="shared" si="16"/>
        <v>1</v>
      </c>
      <c r="AJ67">
        <f t="shared" si="16"/>
        <v>0</v>
      </c>
      <c r="AK67">
        <f t="shared" si="16"/>
        <v>0</v>
      </c>
      <c r="AL67">
        <f t="shared" si="16"/>
        <v>0</v>
      </c>
      <c r="AM67">
        <f t="shared" si="16"/>
        <v>0</v>
      </c>
      <c r="AN67">
        <f t="shared" si="16"/>
        <v>1</v>
      </c>
      <c r="AO67">
        <f t="shared" si="16"/>
        <v>0</v>
      </c>
      <c r="AP67">
        <f t="shared" si="16"/>
        <v>0</v>
      </c>
      <c r="AQ67">
        <f t="shared" si="16"/>
        <v>0</v>
      </c>
      <c r="AR67">
        <f t="shared" si="16"/>
        <v>0</v>
      </c>
      <c r="AS67">
        <f t="shared" si="16"/>
        <v>0</v>
      </c>
      <c r="AT67">
        <f t="shared" si="16"/>
        <v>1</v>
      </c>
      <c r="AU67">
        <f t="shared" si="15"/>
        <v>0</v>
      </c>
      <c r="AV67">
        <f t="shared" si="15"/>
        <v>0</v>
      </c>
      <c r="AW67">
        <f t="shared" si="15"/>
        <v>0</v>
      </c>
      <c r="AX67">
        <f t="shared" si="15"/>
        <v>1</v>
      </c>
      <c r="AY67">
        <f t="shared" si="15"/>
        <v>1</v>
      </c>
      <c r="AZ67">
        <f t="shared" si="15"/>
        <v>0</v>
      </c>
      <c r="BA67">
        <f t="shared" si="15"/>
        <v>0</v>
      </c>
      <c r="BB67">
        <f t="shared" si="15"/>
        <v>1</v>
      </c>
      <c r="BC67">
        <f t="shared" si="15"/>
        <v>0</v>
      </c>
      <c r="BD67">
        <f t="shared" si="15"/>
        <v>0</v>
      </c>
      <c r="BE67">
        <f t="shared" si="15"/>
        <v>1</v>
      </c>
      <c r="BF67">
        <f t="shared" si="15"/>
        <v>0</v>
      </c>
      <c r="BG67">
        <f t="shared" si="15"/>
        <v>0</v>
      </c>
      <c r="BH67">
        <f t="shared" si="15"/>
        <v>0</v>
      </c>
      <c r="BI67">
        <f t="shared" si="15"/>
        <v>0</v>
      </c>
      <c r="BJ67">
        <f t="shared" si="12"/>
        <v>0</v>
      </c>
      <c r="BK67">
        <f t="shared" si="11"/>
        <v>0</v>
      </c>
      <c r="BL67">
        <f t="shared" si="11"/>
        <v>0</v>
      </c>
      <c r="BM67">
        <f t="shared" si="11"/>
        <v>0</v>
      </c>
    </row>
    <row r="68" spans="1:65">
      <c r="A68" s="5" t="str">
        <f>_xlfn.XLOOKUP($E68,'Raw Data'!$E:$E,'Raw Data'!A:A,"ERROR",0,1)</f>
        <v>AE</v>
      </c>
      <c r="B68" s="5" t="str">
        <f>_xlfn.XLOOKUP($E68,'Raw Data'!$E:$E,'Raw Data'!B:B,"ERROR",0,1)</f>
        <v>Hair Mousses</v>
      </c>
      <c r="C68" s="5" t="str">
        <f>_xlfn.XLOOKUP($E68,'Raw Data'!$E:$E,'Raw Data'!C:C,"ERROR",0,1)</f>
        <v>not you mother's</v>
      </c>
      <c r="D68" s="5" t="str">
        <f>_xlfn.XLOOKUP($E68,'Raw Data'!$E:$E,'Raw Data'!D:D,"ERROR",0,1)</f>
        <v>www.amazon.ae/dp/B07QD2KWDN</v>
      </c>
      <c r="E68" s="5" t="s">
        <v>258</v>
      </c>
      <c r="F68" s="9" t="str">
        <f>_xlfn.XLOOKUP($E68,'Raw Data'!$E:$E,'Raw Data'!F:F,"ERROR",0,1)</f>
        <v>Not Your Mother's Not Your Mothers Curl Talk Curl Activating Mousse 7 Ounce (2 Pack)</v>
      </c>
      <c r="G68" s="10">
        <f>_xlfn.XLOOKUP($E68,'Raw Data'!$E:$E,'Raw Data'!G:G,"ERROR",0,1)</f>
        <v>20</v>
      </c>
      <c r="H68" s="9">
        <f>_xlfn.XLOOKUP($E68,'Raw Data'!$E:$E,'Raw Data'!H:H,"ERROR",0,1)</f>
        <v>2180.78</v>
      </c>
      <c r="I68" s="9">
        <f>_xlfn.XLOOKUP($E68,'Raw Data'!$E:$E,'Raw Data'!I:I,"ERROR",0,1)</f>
        <v>0.00291967429481414</v>
      </c>
      <c r="J68" s="9" t="str">
        <f>_xlfn.XLOOKUP($E68,'Raw Data'!$E:$E,'Raw Data'!J:J,"ERROR",0,1)</f>
        <v>Yes</v>
      </c>
      <c r="K68" s="14" t="str">
        <f t="array" ref="K68">_xlfn.IFS(AND(L68&gt;0,L68&lt;=5),"0 to 5",AND(L68&gt;5,L68&lt;=10),"5 to 10",AND(L68&gt;10,L68&lt;=15),"10 to 15",AND(L68&gt;15,L68&lt;=20),"15 to 20",AND(L68&gt;20,L68&lt;=30),"20 to 30",AND(L68&gt;30,L68&lt;=40),"30 to 40",AND(L68&gt;40,L68&lt;=50),"40 to 50",AND(L68&gt;50,L68&lt;=75),"50 to 75",AND(L68&gt;75,L68&lt;=100),"75 to 100",AND(L68&gt;100,L68&lt;=150),"100 to 150",AND(L68&gt;150,L68&lt;=200),"150 to 200",AND(L68&gt;200,L68&lt;=250),"200 to 250",AND(L68&gt;250,L68&lt;=300),"250 to 300",AND(L68&gt;300,L68&lt;=400),"300 to 400",AND(L68&gt;400,L68&lt;=500),"400 to 500",L68&gt;500,"500+")</f>
        <v>100 to 150</v>
      </c>
      <c r="L68" s="9">
        <f>_xlfn.XLOOKUP($E68,'Raw Data'!$E:$E,'Raw Data'!L:L,"ERROR",0,1)</f>
        <v>108.12</v>
      </c>
      <c r="M68" s="14" t="str">
        <f t="array" ref="M68">_xlfn.IFS(AND(N68&gt;0,N68&lt;=5),"0 to 5",AND(N68&gt;5,N68&lt;=10),"5 to 10",AND(N68&gt;10,N68&lt;=15),"10 to 15",AND(N68&gt;15,N68&lt;=20),"15 to 20",AND(N68&gt;20,N68&lt;=30),"20 to 30",AND(N68&gt;30,N68&lt;=40),"30 to 40",AND(N68&gt;40,N68&lt;=50),"40 to 50",AND(N68&gt;50,N68&lt;=75),"50 to 75",AND(N68&gt;75,N68&lt;=100),"75 to 100",AND(N68&gt;100,N68&lt;=150),"100 to 150",AND(N68&gt;150,N68&lt;=200),"150 to 200",AND(N68&gt;200,N68&lt;=250),"200 to 250",AND(N68&gt;250,N68&lt;=300),"250 to 300",AND(N68&gt;300,N68&lt;=400),"300 to 400",AND(N68&gt;400,N68&lt;=500),"400 to 500",N68&gt;500,"500+")</f>
        <v>100 to 150</v>
      </c>
      <c r="N68" s="9">
        <f>_xlfn.XLOOKUP($E68,'Raw Data'!$E:$E,'Raw Data'!N:N,"ERROR",0,1)</f>
        <v>112.9</v>
      </c>
      <c r="O68" s="14" t="str">
        <f t="array" ref="O68">_xlfn.IFS(P68=0,"No Discount",AND(P68&gt;0,P68&lt;=0.02),"0% to 2%",AND(P68&gt;0.02,P68&lt;=0.04),"2% to 4%",AND(P68&gt;0.04,P68&lt;=0.06),"4% to 6%",AND(P68&gt;0.06,P68&lt;=0.08),"6% to 8%",AND(P68&gt;0.08,P68&lt;=0.1),"8% to 10%",AND(P68&gt;0.1,P68&lt;=0.15),"10% to 15%",AND(P68&gt;0.15,P68&lt;=0.2),"15% to 20%",AND(P68&gt;0.2,P68&lt;=0.25),"20% to 25%",AND(P68&gt;0.25,P68&lt;=0.3),"25% to 30%",AND(P68&gt;0.3,P68&lt;=0.4),"30% to 40%",AND(P68&gt;0.4,P68&lt;=0.5),"40% to 50%",AND(P68&gt;0.5,P68&lt;=0.75),"50% to 75%",AND(P68&gt;0.75,P68&lt;=1),"75% to 100%")</f>
        <v>4% to 6%</v>
      </c>
      <c r="P68" s="10">
        <f>_xlfn.XLOOKUP($E68,'Raw Data'!$E:$E,'Raw Data'!P:P,"ERROR",0,1)</f>
        <v>0.0423383525243578</v>
      </c>
      <c r="Q68" s="9">
        <f>_xlfn.XLOOKUP($E68,'Raw Data'!$E:$E,'Raw Data'!Q:Q,"ERROR",0,1)</f>
        <v>14</v>
      </c>
      <c r="R68" s="9" t="str">
        <f>_xlfn.XLOOKUP($E68,'Raw Data'!$E:$E,'Raw Data'!R:R,"ERROR",0,1)</f>
        <v>oz</v>
      </c>
      <c r="S68" s="5" t="str">
        <f t="array" ref="S68">_xlfn.IFS(AND(T68&gt;0,T68&lt;=0.05),"0 to 0.05",AND(T68&gt;0.05,T68&lt;=0.1),"0.05 to 0.1",AND(T68&gt;0.1,T68&lt;=0.2),"0.1 to 0.2",AND(T68&gt;0.2,T68&lt;=0.3),"0.2 to 0.3",AND(T68&gt;0.3,T68&lt;=0.4),"0.3 to 0.4",AND(T68&gt;0.4,T68&lt;=0.5),"0.4 to 0.5",AND(T68&gt;0.5,T68&lt;=0.75),"0.5 to 0.75",AND(T68&gt;0.75,T68&lt;=1),"0.75 to 1",AND(T68&gt;1,T68&lt;=2),"1 to 2",AND(T68&gt;2,T68&lt;=3),"2 to 3",AND(T68&gt;3,T68&lt;=4),"3 to 4",AND(T68&gt;4,T68&lt;=5),"4 to 5",AND(T68&gt;5,T68&lt;=10),"5 to 10",T68&gt;10,"10+")</f>
        <v>0.2 to 0.3</v>
      </c>
      <c r="T68" s="10">
        <f t="shared" ref="T68:T73" si="17">L68/(Z68*29.57)</f>
        <v>0.261172037296488</v>
      </c>
      <c r="U68" s="15" t="str">
        <f t="array" ref="U68">_xlfn.IFS(AND(V68&gt;0,V68&lt;=0.05),"0 to 0.05",AND(V68&gt;0.05,V68&lt;=0.1),"0.05 to 0.1",AND(V68&gt;0.1,V68&lt;=0.2),"0.1 to 0.2",AND(V68&gt;0.2,V68&lt;=0.3),"0.2 to 0.3",AND(V68&gt;0.3,V68&lt;=0.4),"0.3 to 0.4",AND(V68&gt;0.4,V68&lt;=0.5),"0.4 to 0.5",AND(V68&gt;0.5,V68&lt;=0.75),"0.5 to 0.75",AND(V68&gt;0.75,V68&lt;=1),"0.75 to 1",AND(V68&gt;1,V68&lt;=2),"1 to 2",AND(V68&gt;2,V68&lt;=3),"2 to 3",AND(V68&gt;3,V68&lt;=4),"3 to 4",AND(V68&gt;4,V68&lt;=5),"4 to 5",AND(V68&gt;5,V68&lt;=10),"5 to 10",V68&gt;10,"10+")</f>
        <v>0.05 to 0.1</v>
      </c>
      <c r="V68" s="10">
        <f t="shared" ref="V68:V73" si="18">N68/($Z68*29.57)*0.27</f>
        <v>0.0736339919802889</v>
      </c>
      <c r="W68" s="15" t="str">
        <f t="array" ref="W68">_xlfn.IFS(AND(X68&gt;0,X68&lt;=0.05),"0 to 0.05",AND(X68&gt;0.05,X68&lt;=0.1),"0.05 to 0.1",AND(X68&gt;0.1,X68&lt;=0.2),"0.1 to 0.2",AND(X68&gt;0.2,X68&lt;=0.3),"0.2 to 0.3",AND(X68&gt;0.3,X68&lt;=0.4),"0.3 to 0.4",AND(X68&gt;0.4,X68&lt;=0.5),"0.4 to 0.5",AND(X68&gt;0.5,X68&lt;=0.75),"0.5 to 0.75",AND(X68&gt;0.75,X68&lt;=1),"0.75 to 1",AND(X68&gt;1,X68&lt;=2),"1 to 2",AND(X68&gt;2,X68&lt;=3),"2 to 3",AND(X68&gt;3,X68&lt;=4),"3 to 4",AND(X68&gt;4,X68&lt;=5),"4 to 5",AND(X68&gt;5,X68&lt;=10),"5 to 10",X68&gt;10,"10+")</f>
        <v>0.05 to 0.1</v>
      </c>
      <c r="X68" s="16">
        <f t="shared" ref="X68:X73" si="19">L68/($Z68*29.57)*0.27</f>
        <v>0.0705164500700517</v>
      </c>
      <c r="Y68" s="5" t="str">
        <f t="array" ref="Y68">_xlfn.IFS(AND(Z68&gt;0,Z68&lt;=1),"0 to 1",AND(Z68&gt;1,Z68&lt;=2),"1 to 2",AND(Z68&gt;2,Z68&lt;=4),"2 to 4",AND(Z68&gt;4,Z68&lt;=6),"4 to 6",AND(Z68&gt;6,Z68&lt;=8),"6 to 8",AND(Z68&gt;8,Z68&lt;=10),"8 to 10",AND(Z68&gt;10,Z68&lt;=15),"10 to 15",AND(Z68&gt;15,Z68&lt;=20),"15 to 20",AND(Z68&gt;20,Z68&lt;=25),"20 to 25",AND(Z68&gt;25,Z68&lt;=30),"25 to 30",AND(Z68&gt;30,Z68&lt;=40),"30 to 40",AND(Z68&gt;40,Z68&lt;=50),"40 to 50",Z68&gt;50,"50+")</f>
        <v>10 to 15</v>
      </c>
      <c r="Z68" s="9">
        <f t="array" ref="Z68">_xlfn.IFS(AA68="oz",_xlfn.IFS(R68="oz",Q68,R68="fl oz",Q68*1.04,R68="ml",Q68*0.0338),AA68="fl oz",_xlfn.IFS(R68="oz",Q68/1.04,R68="fl oz",Q68,R68="ml",Q68*0.0338/1.04),AA68="ml",_xlfn.IFS(R68="oz",Q68/0.0338,R68="fl oz",Q68*1.04/0.0338,R68="ml",Q68))</f>
        <v>14</v>
      </c>
      <c r="AA68" s="9" t="str">
        <f>_xlfn.XLOOKUP($E68,'Raw Data'!$E:$E,'Raw Data'!AA:AA,"ERROR",0,1)</f>
        <v>oz</v>
      </c>
      <c r="AB68" s="5" t="s">
        <v>259</v>
      </c>
      <c r="AC68" s="5" t="s">
        <v>43</v>
      </c>
      <c r="AD68" s="5" t="s">
        <v>43</v>
      </c>
      <c r="AE68">
        <f t="shared" si="16"/>
        <v>0</v>
      </c>
      <c r="AF68">
        <f t="shared" si="16"/>
        <v>0</v>
      </c>
      <c r="AG68">
        <f t="shared" si="16"/>
        <v>0</v>
      </c>
      <c r="AH68">
        <f t="shared" si="16"/>
        <v>0</v>
      </c>
      <c r="AI68">
        <f t="shared" si="16"/>
        <v>0</v>
      </c>
      <c r="AJ68">
        <f t="shared" si="16"/>
        <v>0</v>
      </c>
      <c r="AK68">
        <f t="shared" si="16"/>
        <v>0</v>
      </c>
      <c r="AL68">
        <f t="shared" si="16"/>
        <v>0</v>
      </c>
      <c r="AM68">
        <f t="shared" si="16"/>
        <v>0</v>
      </c>
      <c r="AN68">
        <f t="shared" si="16"/>
        <v>0</v>
      </c>
      <c r="AO68">
        <f t="shared" si="16"/>
        <v>0</v>
      </c>
      <c r="AP68">
        <f t="shared" si="16"/>
        <v>0</v>
      </c>
      <c r="AQ68">
        <f t="shared" si="16"/>
        <v>0</v>
      </c>
      <c r="AR68">
        <f t="shared" si="16"/>
        <v>1</v>
      </c>
      <c r="AS68">
        <f t="shared" si="16"/>
        <v>0</v>
      </c>
      <c r="AT68">
        <f t="shared" si="16"/>
        <v>0</v>
      </c>
      <c r="AU68">
        <f t="shared" si="15"/>
        <v>0</v>
      </c>
      <c r="AV68">
        <f t="shared" si="15"/>
        <v>0</v>
      </c>
      <c r="AW68">
        <f t="shared" si="15"/>
        <v>0</v>
      </c>
      <c r="AX68">
        <f t="shared" si="15"/>
        <v>0</v>
      </c>
      <c r="AY68">
        <f t="shared" si="15"/>
        <v>0</v>
      </c>
      <c r="AZ68">
        <f t="shared" si="15"/>
        <v>0</v>
      </c>
      <c r="BA68">
        <f t="shared" si="15"/>
        <v>0</v>
      </c>
      <c r="BB68">
        <f t="shared" si="15"/>
        <v>0</v>
      </c>
      <c r="BC68">
        <f t="shared" si="15"/>
        <v>0</v>
      </c>
      <c r="BD68">
        <f t="shared" si="15"/>
        <v>0</v>
      </c>
      <c r="BE68">
        <f t="shared" si="15"/>
        <v>0</v>
      </c>
      <c r="BF68">
        <f t="shared" si="15"/>
        <v>0</v>
      </c>
      <c r="BG68">
        <f t="shared" si="15"/>
        <v>0</v>
      </c>
      <c r="BH68">
        <f t="shared" si="15"/>
        <v>0</v>
      </c>
      <c r="BI68">
        <f t="shared" si="15"/>
        <v>0</v>
      </c>
      <c r="BJ68">
        <f t="shared" si="12"/>
        <v>0</v>
      </c>
      <c r="BK68">
        <f t="shared" si="11"/>
        <v>0</v>
      </c>
      <c r="BL68">
        <f t="shared" si="11"/>
        <v>0</v>
      </c>
      <c r="BM68">
        <f t="shared" si="11"/>
        <v>0</v>
      </c>
    </row>
    <row r="69" spans="1:65">
      <c r="A69" s="5" t="str">
        <f>_xlfn.XLOOKUP($E69,'Raw Data'!$E:$E,'Raw Data'!A:A,"ERROR",0,1)</f>
        <v>AE</v>
      </c>
      <c r="B69" s="5" t="str">
        <f>_xlfn.XLOOKUP($E69,'Raw Data'!$E:$E,'Raw Data'!B:B,"ERROR",0,1)</f>
        <v>Hair Mousses</v>
      </c>
      <c r="C69" s="5" t="str">
        <f>_xlfn.XLOOKUP($E69,'Raw Data'!$E:$E,'Raw Data'!C:C,"ERROR",0,1)</f>
        <v>cantu</v>
      </c>
      <c r="D69" s="5" t="str">
        <f>_xlfn.XLOOKUP($E69,'Raw Data'!$E:$E,'Raw Data'!D:D,"ERROR",0,1)</f>
        <v>www.amazon.ae/dp/B0B6WQPCWR</v>
      </c>
      <c r="E69" s="5" t="s">
        <v>260</v>
      </c>
      <c r="F69" s="9" t="str">
        <f>_xlfn.XLOOKUP($E69,'Raw Data'!$E:$E,'Raw Data'!F:F,"ERROR",0,1)</f>
        <v>CANTU Avocado Hydrating Styling Mousse 248ml, Clear (packaging may vary)</v>
      </c>
      <c r="G69" s="10">
        <f>_xlfn.XLOOKUP($E69,'Raw Data'!$E:$E,'Raw Data'!G:G,"ERROR",0,1)</f>
        <v>48</v>
      </c>
      <c r="H69" s="9">
        <f>_xlfn.XLOOKUP($E69,'Raw Data'!$E:$E,'Raw Data'!H:H,"ERROR",0,1)</f>
        <v>2150.03</v>
      </c>
      <c r="I69" s="9">
        <f>_xlfn.XLOOKUP($E69,'Raw Data'!$E:$E,'Raw Data'!I:I,"ERROR",0,1)</f>
        <v>0.00287850554575851</v>
      </c>
      <c r="J69" s="9" t="str">
        <f>_xlfn.XLOOKUP($E69,'Raw Data'!$E:$E,'Raw Data'!J:J,"ERROR",0,1)</f>
        <v>Yes</v>
      </c>
      <c r="K69" s="14" t="str">
        <f t="array" ref="K69">_xlfn.IFS(AND(L69&gt;0,L69&lt;=5),"0 to 5",AND(L69&gt;5,L69&lt;=10),"5 to 10",AND(L69&gt;10,L69&lt;=15),"10 to 15",AND(L69&gt;15,L69&lt;=20),"15 to 20",AND(L69&gt;20,L69&lt;=30),"20 to 30",AND(L69&gt;30,L69&lt;=40),"30 to 40",AND(L69&gt;40,L69&lt;=50),"40 to 50",AND(L69&gt;50,L69&lt;=75),"50 to 75",AND(L69&gt;75,L69&lt;=100),"75 to 100",AND(L69&gt;100,L69&lt;=150),"100 to 150",AND(L69&gt;150,L69&lt;=200),"150 to 200",AND(L69&gt;200,L69&lt;=250),"200 to 250",AND(L69&gt;250,L69&lt;=300),"250 to 300",AND(L69&gt;300,L69&lt;=400),"300 to 400",AND(L69&gt;400,L69&lt;=500),"400 to 500",L69&gt;500,"500+")</f>
        <v>40 to 50</v>
      </c>
      <c r="L69" s="9">
        <f>_xlfn.XLOOKUP($E69,'Raw Data'!$E:$E,'Raw Data'!L:L,"ERROR",0,1)</f>
        <v>44.1</v>
      </c>
      <c r="M69" s="14" t="str">
        <f t="array" ref="M69">_xlfn.IFS(AND(N69&gt;0,N69&lt;=5),"0 to 5",AND(N69&gt;5,N69&lt;=10),"5 to 10",AND(N69&gt;10,N69&lt;=15),"10 to 15",AND(N69&gt;15,N69&lt;=20),"15 to 20",AND(N69&gt;20,N69&lt;=30),"20 to 30",AND(N69&gt;30,N69&lt;=40),"30 to 40",AND(N69&gt;40,N69&lt;=50),"40 to 50",AND(N69&gt;50,N69&lt;=75),"50 to 75",AND(N69&gt;75,N69&lt;=100),"75 to 100",AND(N69&gt;100,N69&lt;=150),"100 to 150",AND(N69&gt;150,N69&lt;=200),"150 to 200",AND(N69&gt;200,N69&lt;=250),"200 to 250",AND(N69&gt;250,N69&lt;=300),"250 to 300",AND(N69&gt;300,N69&lt;=400),"300 to 400",AND(N69&gt;400,N69&lt;=500),"400 to 500",N69&gt;500,"500+")</f>
        <v>40 to 50</v>
      </c>
      <c r="N69" s="9">
        <f>_xlfn.XLOOKUP($E69,'Raw Data'!$E:$E,'Raw Data'!N:N,"ERROR",0,1)</f>
        <v>45.3</v>
      </c>
      <c r="O69" s="14" t="str">
        <f t="array" ref="O69">_xlfn.IFS(P69=0,"No Discount",AND(P69&gt;0,P69&lt;=0.02),"0% to 2%",AND(P69&gt;0.02,P69&lt;=0.04),"2% to 4%",AND(P69&gt;0.04,P69&lt;=0.06),"4% to 6%",AND(P69&gt;0.06,P69&lt;=0.08),"6% to 8%",AND(P69&gt;0.08,P69&lt;=0.1),"8% to 10%",AND(P69&gt;0.1,P69&lt;=0.15),"10% to 15%",AND(P69&gt;0.15,P69&lt;=0.2),"15% to 20%",AND(P69&gt;0.2,P69&lt;=0.25),"20% to 25%",AND(P69&gt;0.25,P69&lt;=0.3),"25% to 30%",AND(P69&gt;0.3,P69&lt;=0.4),"30% to 40%",AND(P69&gt;0.4,P69&lt;=0.5),"40% to 50%",AND(P69&gt;0.5,P69&lt;=0.75),"50% to 75%",AND(P69&gt;0.75,P69&lt;=1),"75% to 100%")</f>
        <v>2% to 4%</v>
      </c>
      <c r="P69" s="10">
        <f>_xlfn.XLOOKUP($E69,'Raw Data'!$E:$E,'Raw Data'!P:P,"ERROR",0,1)</f>
        <v>0.0264900662251655</v>
      </c>
      <c r="Q69" s="9">
        <f>_xlfn.XLOOKUP($E69,'Raw Data'!$E:$E,'Raw Data'!Q:Q,"ERROR",0,1)</f>
        <v>248</v>
      </c>
      <c r="R69" s="9" t="str">
        <f>_xlfn.XLOOKUP($E69,'Raw Data'!$E:$E,'Raw Data'!R:R,"ERROR",0,1)</f>
        <v>ml</v>
      </c>
      <c r="S69" s="5" t="str">
        <f t="array" ref="S69">_xlfn.IFS(AND(T69&gt;0,T69&lt;=0.05),"0 to 0.05",AND(T69&gt;0.05,T69&lt;=0.1),"0.05 to 0.1",AND(T69&gt;0.1,T69&lt;=0.2),"0.1 to 0.2",AND(T69&gt;0.2,T69&lt;=0.3),"0.2 to 0.3",AND(T69&gt;0.3,T69&lt;=0.4),"0.3 to 0.4",AND(T69&gt;0.4,T69&lt;=0.5),"0.4 to 0.5",AND(T69&gt;0.5,T69&lt;=0.75),"0.5 to 0.75",AND(T69&gt;0.75,T69&lt;=1),"0.75 to 1",AND(T69&gt;1,T69&lt;=2),"1 to 2",AND(T69&gt;2,T69&lt;=3),"2 to 3",AND(T69&gt;3,T69&lt;=4),"3 to 4",AND(T69&gt;4,T69&lt;=5),"4 to 5",AND(T69&gt;5,T69&lt;=10),"5 to 10",T69&gt;10,"10+")</f>
        <v>0.1 to 0.2</v>
      </c>
      <c r="T69" s="10">
        <f t="shared" si="17"/>
        <v>0.177917588637494</v>
      </c>
      <c r="U69" s="15" t="str">
        <f t="array" ref="U69">_xlfn.IFS(AND(V69&gt;0,V69&lt;=0.05),"0 to 0.05",AND(V69&gt;0.05,V69&lt;=0.1),"0.05 to 0.1",AND(V69&gt;0.1,V69&lt;=0.2),"0.1 to 0.2",AND(V69&gt;0.2,V69&lt;=0.3),"0.2 to 0.3",AND(V69&gt;0.3,V69&lt;=0.4),"0.3 to 0.4",AND(V69&gt;0.4,V69&lt;=0.5),"0.4 to 0.5",AND(V69&gt;0.5,V69&lt;=0.75),"0.5 to 0.75",AND(V69&gt;0.75,V69&lt;=1),"0.75 to 1",AND(V69&gt;1,V69&lt;=2),"1 to 2",AND(V69&gt;2,V69&lt;=3),"2 to 3",AND(V69&gt;3,V69&lt;=4),"3 to 4",AND(V69&gt;4,V69&lt;=5),"4 to 5",AND(V69&gt;5,V69&lt;=10),"5 to 10",V69&gt;10,"10+")</f>
        <v>0 to 0.05</v>
      </c>
      <c r="V69" s="10">
        <f t="shared" si="18"/>
        <v>0.0493448985629294</v>
      </c>
      <c r="W69" s="15" t="str">
        <f t="array" ref="W69">_xlfn.IFS(AND(X69&gt;0,X69&lt;=0.05),"0 to 0.05",AND(X69&gt;0.05,X69&lt;=0.1),"0.05 to 0.1",AND(X69&gt;0.1,X69&lt;=0.2),"0.1 to 0.2",AND(X69&gt;0.2,X69&lt;=0.3),"0.2 to 0.3",AND(X69&gt;0.3,X69&lt;=0.4),"0.3 to 0.4",AND(X69&gt;0.4,X69&lt;=0.5),"0.4 to 0.5",AND(X69&gt;0.5,X69&lt;=0.75),"0.5 to 0.75",AND(X69&gt;0.75,X69&lt;=1),"0.75 to 1",AND(X69&gt;1,X69&lt;=2),"1 to 2",AND(X69&gt;2,X69&lt;=3),"2 to 3",AND(X69&gt;3,X69&lt;=4),"3 to 4",AND(X69&gt;4,X69&lt;=5),"4 to 5",AND(X69&gt;5,X69&lt;=10),"5 to 10",X69&gt;10,"10+")</f>
        <v>0 to 0.05</v>
      </c>
      <c r="X69" s="16">
        <f t="shared" si="19"/>
        <v>0.0480377489321233</v>
      </c>
      <c r="Y69" s="5" t="str">
        <f t="array" ref="Y69">_xlfn.IFS(AND(Z69&gt;0,Z69&lt;=1),"0 to 1",AND(Z69&gt;1,Z69&lt;=2),"1 to 2",AND(Z69&gt;2,Z69&lt;=4),"2 to 4",AND(Z69&gt;4,Z69&lt;=6),"4 to 6",AND(Z69&gt;6,Z69&lt;=8),"6 to 8",AND(Z69&gt;8,Z69&lt;=10),"8 to 10",AND(Z69&gt;10,Z69&lt;=15),"10 to 15",AND(Z69&gt;15,Z69&lt;=20),"15 to 20",AND(Z69&gt;20,Z69&lt;=25),"20 to 25",AND(Z69&gt;25,Z69&lt;=30),"25 to 30",AND(Z69&gt;30,Z69&lt;=40),"30 to 40",AND(Z69&gt;40,Z69&lt;=50),"40 to 50",Z69&gt;50,"50+")</f>
        <v>8 to 10</v>
      </c>
      <c r="Z69" s="9">
        <f t="array" ref="Z69">_xlfn.IFS(AA69="oz",_xlfn.IFS(R69="oz",Q69,R69="fl oz",Q69*1.04,R69="ml",Q69*0.0338),AA69="fl oz",_xlfn.IFS(R69="oz",Q69/1.04,R69="fl oz",Q69,R69="ml",Q69*0.0338/1.04),AA69="ml",_xlfn.IFS(R69="oz",Q69/0.0338,R69="fl oz",Q69*1.04/0.0338,R69="ml",Q69))</f>
        <v>8.3824</v>
      </c>
      <c r="AA69" s="9" t="str">
        <f>_xlfn.XLOOKUP($E69,'Raw Data'!$E:$E,'Raw Data'!AA:AA,"ERROR",0,1)</f>
        <v>oz</v>
      </c>
      <c r="AB69" s="5" t="s">
        <v>261</v>
      </c>
      <c r="AC69" s="5" t="s">
        <v>262</v>
      </c>
      <c r="AD69" s="5" t="s">
        <v>263</v>
      </c>
      <c r="AE69">
        <f t="shared" si="16"/>
        <v>0</v>
      </c>
      <c r="AF69">
        <f t="shared" si="16"/>
        <v>0</v>
      </c>
      <c r="AG69">
        <f t="shared" si="16"/>
        <v>0</v>
      </c>
      <c r="AH69">
        <f t="shared" si="16"/>
        <v>0</v>
      </c>
      <c r="AI69">
        <f t="shared" si="16"/>
        <v>0</v>
      </c>
      <c r="AJ69">
        <f t="shared" si="16"/>
        <v>0</v>
      </c>
      <c r="AK69">
        <f t="shared" si="16"/>
        <v>0</v>
      </c>
      <c r="AL69">
        <f t="shared" si="16"/>
        <v>0</v>
      </c>
      <c r="AM69">
        <f t="shared" si="16"/>
        <v>0</v>
      </c>
      <c r="AN69">
        <f t="shared" si="16"/>
        <v>0</v>
      </c>
      <c r="AO69">
        <f t="shared" si="16"/>
        <v>0</v>
      </c>
      <c r="AP69">
        <f t="shared" si="16"/>
        <v>0</v>
      </c>
      <c r="AQ69">
        <f t="shared" si="16"/>
        <v>0</v>
      </c>
      <c r="AR69">
        <f t="shared" si="16"/>
        <v>0</v>
      </c>
      <c r="AS69">
        <f t="shared" si="16"/>
        <v>0</v>
      </c>
      <c r="AT69">
        <f t="shared" si="16"/>
        <v>1</v>
      </c>
      <c r="AU69">
        <f t="shared" si="15"/>
        <v>0</v>
      </c>
      <c r="AV69">
        <f t="shared" si="15"/>
        <v>0</v>
      </c>
      <c r="AW69">
        <f t="shared" si="15"/>
        <v>0</v>
      </c>
      <c r="AX69">
        <f t="shared" si="15"/>
        <v>0</v>
      </c>
      <c r="AY69">
        <f t="shared" si="15"/>
        <v>0</v>
      </c>
      <c r="AZ69">
        <f t="shared" si="15"/>
        <v>1</v>
      </c>
      <c r="BA69">
        <f t="shared" si="15"/>
        <v>0</v>
      </c>
      <c r="BB69">
        <f t="shared" si="15"/>
        <v>0</v>
      </c>
      <c r="BC69">
        <f t="shared" si="15"/>
        <v>0</v>
      </c>
      <c r="BD69">
        <f t="shared" si="15"/>
        <v>0</v>
      </c>
      <c r="BE69">
        <f t="shared" si="15"/>
        <v>0</v>
      </c>
      <c r="BF69">
        <f t="shared" si="15"/>
        <v>0</v>
      </c>
      <c r="BG69">
        <f t="shared" si="15"/>
        <v>0</v>
      </c>
      <c r="BH69">
        <f t="shared" si="15"/>
        <v>0</v>
      </c>
      <c r="BI69">
        <f t="shared" si="15"/>
        <v>0</v>
      </c>
      <c r="BJ69">
        <f t="shared" si="12"/>
        <v>0</v>
      </c>
      <c r="BK69">
        <f t="shared" si="11"/>
        <v>0</v>
      </c>
      <c r="BL69">
        <f t="shared" si="11"/>
        <v>0</v>
      </c>
      <c r="BM69">
        <f t="shared" si="11"/>
        <v>0</v>
      </c>
    </row>
    <row r="70" spans="1:65">
      <c r="A70" s="5" t="str">
        <f>_xlfn.XLOOKUP($E70,'Raw Data'!$E:$E,'Raw Data'!A:A,"ERROR",0,1)</f>
        <v>AE</v>
      </c>
      <c r="B70" s="5" t="str">
        <f>_xlfn.XLOOKUP($E70,'Raw Data'!$E:$E,'Raw Data'!B:B,"ERROR",0,1)</f>
        <v>Hair Mousses</v>
      </c>
      <c r="C70" s="5" t="str">
        <f>_xlfn.XLOOKUP($E70,'Raw Data'!$E:$E,'Raw Data'!C:C,"ERROR",0,1)</f>
        <v>Wella</v>
      </c>
      <c r="D70" s="5" t="str">
        <f>_xlfn.XLOOKUP($E70,'Raw Data'!$E:$E,'Raw Data'!D:D,"ERROR",0,1)</f>
        <v>www.amazon.ae/dp/B0117XPSUK</v>
      </c>
      <c r="E70" s="5" t="s">
        <v>264</v>
      </c>
      <c r="F70" s="9" t="str">
        <f>_xlfn.XLOOKUP($E70,'Raw Data'!$E:$E,'Raw Data'!F:F,"ERROR",0,1)</f>
        <v>Wella Professionals Eimi Natural Volume Mousse per Dare Volume - 300 ml</v>
      </c>
      <c r="G70" s="10">
        <f>_xlfn.XLOOKUP($E70,'Raw Data'!$E:$E,'Raw Data'!G:G,"ERROR",0,1)</f>
        <v>35</v>
      </c>
      <c r="H70" s="9">
        <f>_xlfn.XLOOKUP($E70,'Raw Data'!$E:$E,'Raw Data'!H:H,"ERROR",0,1)</f>
        <v>2121.8</v>
      </c>
      <c r="I70" s="9">
        <f>_xlfn.XLOOKUP($E70,'Raw Data'!$E:$E,'Raw Data'!I:I,"ERROR",0,1)</f>
        <v>0.00284071062589378</v>
      </c>
      <c r="J70" s="9" t="str">
        <f>_xlfn.XLOOKUP($E70,'Raw Data'!$E:$E,'Raw Data'!J:J,"ERROR",0,1)</f>
        <v>Yes</v>
      </c>
      <c r="K70" s="14" t="str">
        <f t="array" ref="K70">_xlfn.IFS(AND(L70&gt;0,L70&lt;=5),"0 to 5",AND(L70&gt;5,L70&lt;=10),"5 to 10",AND(L70&gt;10,L70&lt;=15),"10 to 15",AND(L70&gt;15,L70&lt;=20),"15 to 20",AND(L70&gt;20,L70&lt;=30),"20 to 30",AND(L70&gt;30,L70&lt;=40),"30 to 40",AND(L70&gt;40,L70&lt;=50),"40 to 50",AND(L70&gt;50,L70&lt;=75),"50 to 75",AND(L70&gt;75,L70&lt;=100),"75 to 100",AND(L70&gt;100,L70&lt;=150),"100 to 150",AND(L70&gt;150,L70&lt;=200),"150 to 200",AND(L70&gt;200,L70&lt;=250),"200 to 250",AND(L70&gt;250,L70&lt;=300),"250 to 300",AND(L70&gt;300,L70&lt;=400),"300 to 400",AND(L70&gt;400,L70&lt;=500),"400 to 500",L70&gt;500,"500+")</f>
        <v>50 to 75</v>
      </c>
      <c r="L70" s="9">
        <f>_xlfn.XLOOKUP($E70,'Raw Data'!$E:$E,'Raw Data'!L:L,"ERROR",0,1)</f>
        <v>60</v>
      </c>
      <c r="M70" s="14" t="str">
        <f t="array" ref="M70">_xlfn.IFS(AND(N70&gt;0,N70&lt;=5),"0 to 5",AND(N70&gt;5,N70&lt;=10),"5 to 10",AND(N70&gt;10,N70&lt;=15),"10 to 15",AND(N70&gt;15,N70&lt;=20),"15 to 20",AND(N70&gt;20,N70&lt;=30),"20 to 30",AND(N70&gt;30,N70&lt;=40),"30 to 40",AND(N70&gt;40,N70&lt;=50),"40 to 50",AND(N70&gt;50,N70&lt;=75),"50 to 75",AND(N70&gt;75,N70&lt;=100),"75 to 100",AND(N70&gt;100,N70&lt;=150),"100 to 150",AND(N70&gt;150,N70&lt;=200),"150 to 200",AND(N70&gt;200,N70&lt;=250),"200 to 250",AND(N70&gt;250,N70&lt;=300),"250 to 300",AND(N70&gt;300,N70&lt;=400),"300 to 400",AND(N70&gt;400,N70&lt;=500),"400 to 500",N70&gt;500,"500+")</f>
        <v>50 to 75</v>
      </c>
      <c r="N70" s="9">
        <f>_xlfn.XLOOKUP($E70,'Raw Data'!$E:$E,'Raw Data'!N:N,"ERROR",0,1)</f>
        <v>60</v>
      </c>
      <c r="O70" s="14" t="str">
        <f t="array" ref="O70">_xlfn.IFS(P70=0,"No Discount",AND(P70&gt;0,P70&lt;=0.02),"0% to 2%",AND(P70&gt;0.02,P70&lt;=0.04),"2% to 4%",AND(P70&gt;0.04,P70&lt;=0.06),"4% to 6%",AND(P70&gt;0.06,P70&lt;=0.08),"6% to 8%",AND(P70&gt;0.08,P70&lt;=0.1),"8% to 10%",AND(P70&gt;0.1,P70&lt;=0.15),"10% to 15%",AND(P70&gt;0.15,P70&lt;=0.2),"15% to 20%",AND(P70&gt;0.2,P70&lt;=0.25),"20% to 25%",AND(P70&gt;0.25,P70&lt;=0.3),"25% to 30%",AND(P70&gt;0.3,P70&lt;=0.4),"30% to 40%",AND(P70&gt;0.4,P70&lt;=0.5),"40% to 50%",AND(P70&gt;0.5,P70&lt;=0.75),"50% to 75%",AND(P70&gt;0.75,P70&lt;=1),"75% to 100%")</f>
        <v>No Discount</v>
      </c>
      <c r="P70" s="10">
        <f>_xlfn.XLOOKUP($E70,'Raw Data'!$E:$E,'Raw Data'!P:P,"ERROR",0,1)</f>
        <v>0</v>
      </c>
      <c r="Q70" s="9">
        <f>_xlfn.XLOOKUP($E70,'Raw Data'!$E:$E,'Raw Data'!Q:Q,"ERROR",0,1)</f>
        <v>300</v>
      </c>
      <c r="R70" s="9" t="str">
        <f>_xlfn.XLOOKUP($E70,'Raw Data'!$E:$E,'Raw Data'!R:R,"ERROR",0,1)</f>
        <v>ml</v>
      </c>
      <c r="S70" s="5" t="str">
        <f t="array" ref="S70">_xlfn.IFS(AND(T70&gt;0,T70&lt;=0.05),"0 to 0.05",AND(T70&gt;0.05,T70&lt;=0.1),"0.05 to 0.1",AND(T70&gt;0.1,T70&lt;=0.2),"0.1 to 0.2",AND(T70&gt;0.2,T70&lt;=0.3),"0.2 to 0.3",AND(T70&gt;0.3,T70&lt;=0.4),"0.3 to 0.4",AND(T70&gt;0.4,T70&lt;=0.5),"0.4 to 0.5",AND(T70&gt;0.5,T70&lt;=0.75),"0.5 to 0.75",AND(T70&gt;0.75,T70&lt;=1),"0.75 to 1",AND(T70&gt;1,T70&lt;=2),"1 to 2",AND(T70&gt;2,T70&lt;=3),"2 to 3",AND(T70&gt;3,T70&lt;=4),"3 to 4",AND(T70&gt;4,T70&lt;=5),"4 to 5",AND(T70&gt;5,T70&lt;=10),"5 to 10",T70&gt;10,"10+")</f>
        <v>0.2 to 0.3</v>
      </c>
      <c r="T70" s="10">
        <f t="shared" si="17"/>
        <v>0.200106857061671</v>
      </c>
      <c r="U70" s="15" t="str">
        <f t="array" ref="U70">_xlfn.IFS(AND(V70&gt;0,V70&lt;=0.05),"0 to 0.05",AND(V70&gt;0.05,V70&lt;=0.1),"0.05 to 0.1",AND(V70&gt;0.1,V70&lt;=0.2),"0.1 to 0.2",AND(V70&gt;0.2,V70&lt;=0.3),"0.2 to 0.3",AND(V70&gt;0.3,V70&lt;=0.4),"0.3 to 0.4",AND(V70&gt;0.4,V70&lt;=0.5),"0.4 to 0.5",AND(V70&gt;0.5,V70&lt;=0.75),"0.5 to 0.75",AND(V70&gt;0.75,V70&lt;=1),"0.75 to 1",AND(V70&gt;1,V70&lt;=2),"1 to 2",AND(V70&gt;2,V70&lt;=3),"2 to 3",AND(V70&gt;3,V70&lt;=4),"3 to 4",AND(V70&gt;4,V70&lt;=5),"4 to 5",AND(V70&gt;5,V70&lt;=10),"5 to 10",V70&gt;10,"10+")</f>
        <v>0.05 to 0.1</v>
      </c>
      <c r="V70" s="10">
        <f t="shared" si="18"/>
        <v>0.0540288514066512</v>
      </c>
      <c r="W70" s="15" t="str">
        <f t="array" ref="W70">_xlfn.IFS(AND(X70&gt;0,X70&lt;=0.05),"0 to 0.05",AND(X70&gt;0.05,X70&lt;=0.1),"0.05 to 0.1",AND(X70&gt;0.1,X70&lt;=0.2),"0.1 to 0.2",AND(X70&gt;0.2,X70&lt;=0.3),"0.2 to 0.3",AND(X70&gt;0.3,X70&lt;=0.4),"0.3 to 0.4",AND(X70&gt;0.4,X70&lt;=0.5),"0.4 to 0.5",AND(X70&gt;0.5,X70&lt;=0.75),"0.5 to 0.75",AND(X70&gt;0.75,X70&lt;=1),"0.75 to 1",AND(X70&gt;1,X70&lt;=2),"1 to 2",AND(X70&gt;2,X70&lt;=3),"2 to 3",AND(X70&gt;3,X70&lt;=4),"3 to 4",AND(X70&gt;4,X70&lt;=5),"4 to 5",AND(X70&gt;5,X70&lt;=10),"5 to 10",X70&gt;10,"10+")</f>
        <v>0.05 to 0.1</v>
      </c>
      <c r="X70" s="16">
        <f t="shared" si="19"/>
        <v>0.0540288514066512</v>
      </c>
      <c r="Y70" s="5" t="str">
        <f t="array" ref="Y70">_xlfn.IFS(AND(Z70&gt;0,Z70&lt;=1),"0 to 1",AND(Z70&gt;1,Z70&lt;=2),"1 to 2",AND(Z70&gt;2,Z70&lt;=4),"2 to 4",AND(Z70&gt;4,Z70&lt;=6),"4 to 6",AND(Z70&gt;6,Z70&lt;=8),"6 to 8",AND(Z70&gt;8,Z70&lt;=10),"8 to 10",AND(Z70&gt;10,Z70&lt;=15),"10 to 15",AND(Z70&gt;15,Z70&lt;=20),"15 to 20",AND(Z70&gt;20,Z70&lt;=25),"20 to 25",AND(Z70&gt;25,Z70&lt;=30),"25 to 30",AND(Z70&gt;30,Z70&lt;=40),"30 to 40",AND(Z70&gt;40,Z70&lt;=50),"40 to 50",Z70&gt;50,"50+")</f>
        <v>10 to 15</v>
      </c>
      <c r="Z70" s="9">
        <f t="array" ref="Z70">_xlfn.IFS(AA70="oz",_xlfn.IFS(R70="oz",Q70,R70="fl oz",Q70*1.04,R70="ml",Q70*0.0338),AA70="fl oz",_xlfn.IFS(R70="oz",Q70/1.04,R70="fl oz",Q70,R70="ml",Q70*0.0338/1.04),AA70="ml",_xlfn.IFS(R70="oz",Q70/0.0338,R70="fl oz",Q70*1.04/0.0338,R70="ml",Q70))</f>
        <v>10.14</v>
      </c>
      <c r="AA70" s="9" t="str">
        <f>_xlfn.XLOOKUP($E70,'Raw Data'!$E:$E,'Raw Data'!AA:AA,"ERROR",0,1)</f>
        <v>oz</v>
      </c>
      <c r="AB70" s="5" t="s">
        <v>265</v>
      </c>
      <c r="AC70" s="5" t="s">
        <v>144</v>
      </c>
      <c r="AD70" s="5" t="s">
        <v>43</v>
      </c>
      <c r="AE70">
        <f t="shared" si="16"/>
        <v>0</v>
      </c>
      <c r="AF70">
        <f t="shared" si="16"/>
        <v>0</v>
      </c>
      <c r="AG70">
        <f t="shared" si="16"/>
        <v>0</v>
      </c>
      <c r="AH70">
        <f t="shared" si="16"/>
        <v>0</v>
      </c>
      <c r="AI70">
        <f t="shared" si="16"/>
        <v>0</v>
      </c>
      <c r="AJ70">
        <f t="shared" si="16"/>
        <v>0</v>
      </c>
      <c r="AK70">
        <f t="shared" si="16"/>
        <v>0</v>
      </c>
      <c r="AL70">
        <f t="shared" si="16"/>
        <v>0</v>
      </c>
      <c r="AM70">
        <f t="shared" si="16"/>
        <v>1</v>
      </c>
      <c r="AN70">
        <f t="shared" si="16"/>
        <v>0</v>
      </c>
      <c r="AO70">
        <f t="shared" si="16"/>
        <v>0</v>
      </c>
      <c r="AP70">
        <f t="shared" si="16"/>
        <v>0</v>
      </c>
      <c r="AQ70">
        <f t="shared" si="16"/>
        <v>0</v>
      </c>
      <c r="AR70">
        <f t="shared" si="16"/>
        <v>0</v>
      </c>
      <c r="AS70">
        <f t="shared" si="16"/>
        <v>0</v>
      </c>
      <c r="AT70">
        <f t="shared" si="16"/>
        <v>0</v>
      </c>
      <c r="AU70">
        <f t="shared" si="15"/>
        <v>0</v>
      </c>
      <c r="AV70">
        <f t="shared" si="15"/>
        <v>0</v>
      </c>
      <c r="AW70">
        <f t="shared" si="15"/>
        <v>0</v>
      </c>
      <c r="AX70">
        <f t="shared" si="15"/>
        <v>0</v>
      </c>
      <c r="AY70">
        <f t="shared" si="15"/>
        <v>0</v>
      </c>
      <c r="AZ70">
        <f t="shared" si="15"/>
        <v>0</v>
      </c>
      <c r="BA70">
        <f t="shared" si="15"/>
        <v>0</v>
      </c>
      <c r="BB70">
        <f t="shared" si="15"/>
        <v>0</v>
      </c>
      <c r="BC70">
        <f t="shared" si="15"/>
        <v>0</v>
      </c>
      <c r="BD70">
        <f t="shared" si="15"/>
        <v>0</v>
      </c>
      <c r="BE70">
        <f t="shared" si="15"/>
        <v>0</v>
      </c>
      <c r="BF70">
        <f t="shared" si="15"/>
        <v>0</v>
      </c>
      <c r="BG70">
        <f t="shared" si="15"/>
        <v>0</v>
      </c>
      <c r="BH70">
        <f t="shared" si="15"/>
        <v>0</v>
      </c>
      <c r="BI70">
        <f t="shared" si="15"/>
        <v>0</v>
      </c>
      <c r="BJ70">
        <f t="shared" si="12"/>
        <v>0</v>
      </c>
      <c r="BK70">
        <f t="shared" si="11"/>
        <v>0</v>
      </c>
      <c r="BL70">
        <f t="shared" si="11"/>
        <v>0</v>
      </c>
      <c r="BM70">
        <f t="shared" si="11"/>
        <v>0</v>
      </c>
    </row>
    <row r="71" spans="1:65">
      <c r="A71" s="5" t="str">
        <f>_xlfn.XLOOKUP($E71,'Raw Data'!$E:$E,'Raw Data'!A:A,"ERROR",0,1)</f>
        <v>AE</v>
      </c>
      <c r="B71" s="5" t="str">
        <f>_xlfn.XLOOKUP($E71,'Raw Data'!$E:$E,'Raw Data'!B:B,"ERROR",0,1)</f>
        <v>Hair Mousses</v>
      </c>
      <c r="C71" s="5" t="str">
        <f>_xlfn.XLOOKUP($E71,'Raw Data'!$E:$E,'Raw Data'!C:C,"ERROR",0,1)</f>
        <v>Mielle</v>
      </c>
      <c r="D71" s="5" t="str">
        <f>_xlfn.XLOOKUP($E71,'Raw Data'!$E:$E,'Raw Data'!D:D,"ERROR",0,1)</f>
        <v>www.amazon.ae/dp/B06XYSHCST</v>
      </c>
      <c r="E71" s="5" t="s">
        <v>266</v>
      </c>
      <c r="F71" s="9" t="str">
        <f>_xlfn.XLOOKUP($E71,'Raw Data'!$E:$E,'Raw Data'!F:F,"ERROR",0,1)</f>
        <v>Mielle Organics Brazilian Curly Cocktail Curl  Mousse  7.5oz"Pack of 2"</v>
      </c>
      <c r="G71" s="10">
        <f>_xlfn.XLOOKUP($E71,'Raw Data'!$E:$E,'Raw Data'!G:G,"ERROR",0,1)</f>
        <v>19</v>
      </c>
      <c r="H71" s="9">
        <f>_xlfn.XLOOKUP($E71,'Raw Data'!$E:$E,'Raw Data'!H:H,"ERROR",0,1)</f>
        <v>2120.93</v>
      </c>
      <c r="I71" s="9">
        <f>_xlfn.XLOOKUP($E71,'Raw Data'!$E:$E,'Raw Data'!I:I,"ERROR",0,1)</f>
        <v>0.00283954585153026</v>
      </c>
      <c r="J71" s="9" t="str">
        <f>_xlfn.XLOOKUP($E71,'Raw Data'!$E:$E,'Raw Data'!J:J,"ERROR",0,1)</f>
        <v>Yes</v>
      </c>
      <c r="K71" s="14" t="str">
        <f t="array" ref="K71">_xlfn.IFS(AND(L71&gt;0,L71&lt;=5),"0 to 5",AND(L71&gt;5,L71&lt;=10),"5 to 10",AND(L71&gt;10,L71&lt;=15),"10 to 15",AND(L71&gt;15,L71&lt;=20),"15 to 20",AND(L71&gt;20,L71&lt;=30),"20 to 30",AND(L71&gt;30,L71&lt;=40),"30 to 40",AND(L71&gt;40,L71&lt;=50),"40 to 50",AND(L71&gt;50,L71&lt;=75),"50 to 75",AND(L71&gt;75,L71&lt;=100),"75 to 100",AND(L71&gt;100,L71&lt;=150),"100 to 150",AND(L71&gt;150,L71&lt;=200),"150 to 200",AND(L71&gt;200,L71&lt;=250),"200 to 250",AND(L71&gt;250,L71&lt;=300),"250 to 300",AND(L71&gt;300,L71&lt;=400),"300 to 400",AND(L71&gt;400,L71&lt;=500),"400 to 500",L71&gt;500,"500+")</f>
        <v>100 to 150</v>
      </c>
      <c r="L71" s="9">
        <f>_xlfn.XLOOKUP($E71,'Raw Data'!$E:$E,'Raw Data'!L:L,"ERROR",0,1)</f>
        <v>113.29</v>
      </c>
      <c r="M71" s="14" t="str">
        <f t="array" ref="M71">_xlfn.IFS(AND(N71&gt;0,N71&lt;=5),"0 to 5",AND(N71&gt;5,N71&lt;=10),"5 to 10",AND(N71&gt;10,N71&lt;=15),"10 to 15",AND(N71&gt;15,N71&lt;=20),"15 to 20",AND(N71&gt;20,N71&lt;=30),"20 to 30",AND(N71&gt;30,N71&lt;=40),"30 to 40",AND(N71&gt;40,N71&lt;=50),"40 to 50",AND(N71&gt;50,N71&lt;=75),"50 to 75",AND(N71&gt;75,N71&lt;=100),"75 to 100",AND(N71&gt;100,N71&lt;=150),"100 to 150",AND(N71&gt;150,N71&lt;=200),"150 to 200",AND(N71&gt;200,N71&lt;=250),"200 to 250",AND(N71&gt;250,N71&lt;=300),"250 to 300",AND(N71&gt;300,N71&lt;=400),"300 to 400",AND(N71&gt;400,N71&lt;=500),"400 to 500",N71&gt;500,"500+")</f>
        <v>100 to 150</v>
      </c>
      <c r="N71" s="9">
        <f>_xlfn.XLOOKUP($E71,'Raw Data'!$E:$E,'Raw Data'!N:N,"ERROR",0,1)</f>
        <v>115.72</v>
      </c>
      <c r="O71" s="14" t="str">
        <f t="array" ref="O71">_xlfn.IFS(P71=0,"No Discount",AND(P71&gt;0,P71&lt;=0.02),"0% to 2%",AND(P71&gt;0.02,P71&lt;=0.04),"2% to 4%",AND(P71&gt;0.04,P71&lt;=0.06),"4% to 6%",AND(P71&gt;0.06,P71&lt;=0.08),"6% to 8%",AND(P71&gt;0.08,P71&lt;=0.1),"8% to 10%",AND(P71&gt;0.1,P71&lt;=0.15),"10% to 15%",AND(P71&gt;0.15,P71&lt;=0.2),"15% to 20%",AND(P71&gt;0.2,P71&lt;=0.25),"20% to 25%",AND(P71&gt;0.25,P71&lt;=0.3),"25% to 30%",AND(P71&gt;0.3,P71&lt;=0.4),"30% to 40%",AND(P71&gt;0.4,P71&lt;=0.5),"40% to 50%",AND(P71&gt;0.5,P71&lt;=0.75),"50% to 75%",AND(P71&gt;0.75,P71&lt;=1),"75% to 100%")</f>
        <v>2% to 4%</v>
      </c>
      <c r="P71" s="10">
        <f>_xlfn.XLOOKUP($E71,'Raw Data'!$E:$E,'Raw Data'!P:P,"ERROR",0,1)</f>
        <v>0.0209989630141721</v>
      </c>
      <c r="Q71" s="9">
        <f>_xlfn.XLOOKUP($E71,'Raw Data'!$E:$E,'Raw Data'!Q:Q,"ERROR",0,1)</f>
        <v>15</v>
      </c>
      <c r="R71" s="9" t="str">
        <f>_xlfn.XLOOKUP($E71,'Raw Data'!$E:$E,'Raw Data'!R:R,"ERROR",0,1)</f>
        <v>oz</v>
      </c>
      <c r="S71" s="5" t="str">
        <f t="array" ref="S71">_xlfn.IFS(AND(T71&gt;0,T71&lt;=0.05),"0 to 0.05",AND(T71&gt;0.05,T71&lt;=0.1),"0.05 to 0.1",AND(T71&gt;0.1,T71&lt;=0.2),"0.1 to 0.2",AND(T71&gt;0.2,T71&lt;=0.3),"0.2 to 0.3",AND(T71&gt;0.3,T71&lt;=0.4),"0.3 to 0.4",AND(T71&gt;0.4,T71&lt;=0.5),"0.4 to 0.5",AND(T71&gt;0.5,T71&lt;=0.75),"0.5 to 0.75",AND(T71&gt;0.75,T71&lt;=1),"0.75 to 1",AND(T71&gt;1,T71&lt;=2),"1 to 2",AND(T71&gt;2,T71&lt;=3),"2 to 3",AND(T71&gt;3,T71&lt;=4),"3 to 4",AND(T71&gt;4,T71&lt;=5),"4 to 5",AND(T71&gt;5,T71&lt;=10),"5 to 10",T71&gt;10,"10+")</f>
        <v>0.2 to 0.3</v>
      </c>
      <c r="T71" s="10">
        <f t="shared" si="17"/>
        <v>0.255416525758088</v>
      </c>
      <c r="U71" s="15" t="str">
        <f t="array" ref="U71">_xlfn.IFS(AND(V71&gt;0,V71&lt;=0.05),"0 to 0.05",AND(V71&gt;0.05,V71&lt;=0.1),"0.05 to 0.1",AND(V71&gt;0.1,V71&lt;=0.2),"0.1 to 0.2",AND(V71&gt;0.2,V71&lt;=0.3),"0.2 to 0.3",AND(V71&gt;0.3,V71&lt;=0.4),"0.3 to 0.4",AND(V71&gt;0.4,V71&lt;=0.5),"0.4 to 0.5",AND(V71&gt;0.5,V71&lt;=0.75),"0.5 to 0.75",AND(V71&gt;0.75,V71&lt;=1),"0.75 to 1",AND(V71&gt;1,V71&lt;=2),"1 to 2",AND(V71&gt;2,V71&lt;=3),"2 to 3",AND(V71&gt;3,V71&lt;=4),"3 to 4",AND(V71&gt;4,V71&lt;=5),"4 to 5",AND(V71&gt;5,V71&lt;=10),"5 to 10",V71&gt;10,"10+")</f>
        <v>0.05 to 0.1</v>
      </c>
      <c r="V71" s="10">
        <f t="shared" si="18"/>
        <v>0.0704416638484951</v>
      </c>
      <c r="W71" s="15" t="str">
        <f t="array" ref="W71">_xlfn.IFS(AND(X71&gt;0,X71&lt;=0.05),"0 to 0.05",AND(X71&gt;0.05,X71&lt;=0.1),"0.05 to 0.1",AND(X71&gt;0.1,X71&lt;=0.2),"0.1 to 0.2",AND(X71&gt;0.2,X71&lt;=0.3),"0.2 to 0.3",AND(X71&gt;0.3,X71&lt;=0.4),"0.3 to 0.4",AND(X71&gt;0.4,X71&lt;=0.5),"0.4 to 0.5",AND(X71&gt;0.5,X71&lt;=0.75),"0.5 to 0.75",AND(X71&gt;0.75,X71&lt;=1),"0.75 to 1",AND(X71&gt;1,X71&lt;=2),"1 to 2",AND(X71&gt;2,X71&lt;=3),"2 to 3",AND(X71&gt;3,X71&lt;=4),"3 to 4",AND(X71&gt;4,X71&lt;=5),"4 to 5",AND(X71&gt;5,X71&lt;=10),"5 to 10",X71&gt;10,"10+")</f>
        <v>0.05 to 0.1</v>
      </c>
      <c r="X71" s="16">
        <f t="shared" si="19"/>
        <v>0.0689624619546838</v>
      </c>
      <c r="Y71" s="5" t="str">
        <f t="array" ref="Y71">_xlfn.IFS(AND(Z71&gt;0,Z71&lt;=1),"0 to 1",AND(Z71&gt;1,Z71&lt;=2),"1 to 2",AND(Z71&gt;2,Z71&lt;=4),"2 to 4",AND(Z71&gt;4,Z71&lt;=6),"4 to 6",AND(Z71&gt;6,Z71&lt;=8),"6 to 8",AND(Z71&gt;8,Z71&lt;=10),"8 to 10",AND(Z71&gt;10,Z71&lt;=15),"10 to 15",AND(Z71&gt;15,Z71&lt;=20),"15 to 20",AND(Z71&gt;20,Z71&lt;=25),"20 to 25",AND(Z71&gt;25,Z71&lt;=30),"25 to 30",AND(Z71&gt;30,Z71&lt;=40),"30 to 40",AND(Z71&gt;40,Z71&lt;=50),"40 to 50",Z71&gt;50,"50+")</f>
        <v>10 to 15</v>
      </c>
      <c r="Z71" s="9">
        <f t="array" ref="Z71">_xlfn.IFS(AA71="oz",_xlfn.IFS(R71="oz",Q71,R71="fl oz",Q71*1.04,R71="ml",Q71*0.0338),AA71="fl oz",_xlfn.IFS(R71="oz",Q71/1.04,R71="fl oz",Q71,R71="ml",Q71*0.0338/1.04),AA71="ml",_xlfn.IFS(R71="oz",Q71/0.0338,R71="fl oz",Q71*1.04/0.0338,R71="ml",Q71))</f>
        <v>15</v>
      </c>
      <c r="AA71" s="9" t="str">
        <f>_xlfn.XLOOKUP($E71,'Raw Data'!$E:$E,'Raw Data'!AA:AA,"ERROR",0,1)</f>
        <v>oz</v>
      </c>
      <c r="AB71" s="5" t="s">
        <v>43</v>
      </c>
      <c r="AC71" s="5" t="s">
        <v>267</v>
      </c>
      <c r="AD71" s="5" t="s">
        <v>268</v>
      </c>
      <c r="AE71">
        <f t="shared" si="16"/>
        <v>0</v>
      </c>
      <c r="AF71">
        <f t="shared" si="16"/>
        <v>0</v>
      </c>
      <c r="AG71">
        <f t="shared" si="16"/>
        <v>0</v>
      </c>
      <c r="AH71">
        <f t="shared" si="16"/>
        <v>0</v>
      </c>
      <c r="AI71">
        <f t="shared" si="16"/>
        <v>0</v>
      </c>
      <c r="AJ71">
        <f t="shared" si="16"/>
        <v>0</v>
      </c>
      <c r="AK71">
        <f t="shared" si="16"/>
        <v>1</v>
      </c>
      <c r="AL71">
        <f t="shared" si="16"/>
        <v>0</v>
      </c>
      <c r="AM71">
        <f t="shared" si="16"/>
        <v>1</v>
      </c>
      <c r="AN71">
        <f t="shared" si="16"/>
        <v>0</v>
      </c>
      <c r="AO71">
        <f t="shared" si="16"/>
        <v>0</v>
      </c>
      <c r="AP71">
        <f t="shared" si="16"/>
        <v>0</v>
      </c>
      <c r="AQ71">
        <f t="shared" si="16"/>
        <v>0</v>
      </c>
      <c r="AR71">
        <f t="shared" si="16"/>
        <v>0</v>
      </c>
      <c r="AS71">
        <f t="shared" si="16"/>
        <v>0</v>
      </c>
      <c r="AT71">
        <f t="shared" si="16"/>
        <v>0</v>
      </c>
      <c r="AU71">
        <f t="shared" si="15"/>
        <v>0</v>
      </c>
      <c r="AV71">
        <f t="shared" si="15"/>
        <v>0</v>
      </c>
      <c r="AW71">
        <f t="shared" si="15"/>
        <v>0</v>
      </c>
      <c r="AX71">
        <f t="shared" si="15"/>
        <v>0</v>
      </c>
      <c r="AY71">
        <f t="shared" si="15"/>
        <v>0</v>
      </c>
      <c r="AZ71">
        <f t="shared" si="15"/>
        <v>0</v>
      </c>
      <c r="BA71">
        <f t="shared" si="15"/>
        <v>0</v>
      </c>
      <c r="BB71">
        <f t="shared" si="15"/>
        <v>0</v>
      </c>
      <c r="BC71">
        <f t="shared" si="15"/>
        <v>0</v>
      </c>
      <c r="BD71">
        <f t="shared" si="15"/>
        <v>0</v>
      </c>
      <c r="BE71">
        <f t="shared" si="15"/>
        <v>0</v>
      </c>
      <c r="BF71">
        <f t="shared" si="15"/>
        <v>0</v>
      </c>
      <c r="BG71">
        <f t="shared" si="15"/>
        <v>0</v>
      </c>
      <c r="BH71">
        <f t="shared" si="15"/>
        <v>0</v>
      </c>
      <c r="BI71">
        <f t="shared" si="15"/>
        <v>0</v>
      </c>
      <c r="BJ71">
        <f t="shared" si="12"/>
        <v>0</v>
      </c>
      <c r="BK71">
        <f t="shared" si="11"/>
        <v>0</v>
      </c>
      <c r="BL71">
        <f t="shared" si="11"/>
        <v>0</v>
      </c>
      <c r="BM71">
        <f t="shared" si="11"/>
        <v>0</v>
      </c>
    </row>
    <row r="72" spans="1:65">
      <c r="A72" s="5" t="str">
        <f>_xlfn.XLOOKUP($E72,'Raw Data'!$E:$E,'Raw Data'!A:A,"ERROR",0,1)</f>
        <v>AE</v>
      </c>
      <c r="B72" s="5" t="str">
        <f>_xlfn.XLOOKUP($E72,'Raw Data'!$E:$E,'Raw Data'!B:B,"ERROR",0,1)</f>
        <v>Hair Mousses</v>
      </c>
      <c r="C72" s="5" t="str">
        <f>_xlfn.XLOOKUP($E72,'Raw Data'!$E:$E,'Raw Data'!C:C,"ERROR",0,1)</f>
        <v>Garnier</v>
      </c>
      <c r="D72" s="5" t="str">
        <f>_xlfn.XLOOKUP($E72,'Raw Data'!$E:$E,'Raw Data'!D:D,"ERROR",0,1)</f>
        <v>www.amazon.ae/dp/B000JEAYT4</v>
      </c>
      <c r="E72" s="5" t="s">
        <v>269</v>
      </c>
      <c r="F72" s="9" t="str">
        <f>_xlfn.XLOOKUP($E72,'Raw Data'!$E:$E,'Raw Data'!F:F,"ERROR",0,1)</f>
        <v>Garnier Fructis Style Curl Construct Creation Mousse, 6.8 Oz, 1 Count (Packaging May Vary)</v>
      </c>
      <c r="G72" s="10">
        <f>_xlfn.XLOOKUP($E72,'Raw Data'!$E:$E,'Raw Data'!G:G,"ERROR",0,1)</f>
        <v>42</v>
      </c>
      <c r="H72" s="9">
        <f>_xlfn.XLOOKUP($E72,'Raw Data'!$E:$E,'Raw Data'!H:H,"ERROR",0,1)</f>
        <v>2092.59</v>
      </c>
      <c r="I72" s="9">
        <f>_xlfn.XLOOKUP($E72,'Raw Data'!$E:$E,'Raw Data'!I:I,"ERROR",0,1)</f>
        <v>0.0028016036613437</v>
      </c>
      <c r="J72" s="9" t="str">
        <f>_xlfn.XLOOKUP($E72,'Raw Data'!$E:$E,'Raw Data'!J:J,"ERROR",0,1)</f>
        <v>Yes</v>
      </c>
      <c r="K72" s="14" t="str">
        <f t="array" ref="K72">_xlfn.IFS(AND(L72&gt;0,L72&lt;=5),"0 to 5",AND(L72&gt;5,L72&lt;=10),"5 to 10",AND(L72&gt;10,L72&lt;=15),"10 to 15",AND(L72&gt;15,L72&lt;=20),"15 to 20",AND(L72&gt;20,L72&lt;=30),"20 to 30",AND(L72&gt;30,L72&lt;=40),"30 to 40",AND(L72&gt;40,L72&lt;=50),"40 to 50",AND(L72&gt;50,L72&lt;=75),"50 to 75",AND(L72&gt;75,L72&lt;=100),"75 to 100",AND(L72&gt;100,L72&lt;=150),"100 to 150",AND(L72&gt;150,L72&lt;=200),"150 to 200",AND(L72&gt;200,L72&lt;=250),"200 to 250",AND(L72&gt;250,L72&lt;=300),"250 to 300",AND(L72&gt;300,L72&lt;=400),"300 to 400",AND(L72&gt;400,L72&lt;=500),"400 to 500",L72&gt;500,"500+")</f>
        <v>50 to 75</v>
      </c>
      <c r="L72" s="9">
        <f>_xlfn.XLOOKUP($E72,'Raw Data'!$E:$E,'Raw Data'!L:L,"ERROR",0,1)</f>
        <v>53.36</v>
      </c>
      <c r="M72" s="14" t="str">
        <f t="array" ref="M72">_xlfn.IFS(AND(N72&gt;0,N72&lt;=5),"0 to 5",AND(N72&gt;5,N72&lt;=10),"5 to 10",AND(N72&gt;10,N72&lt;=15),"10 to 15",AND(N72&gt;15,N72&lt;=20),"15 to 20",AND(N72&gt;20,N72&lt;=30),"20 to 30",AND(N72&gt;30,N72&lt;=40),"30 to 40",AND(N72&gt;40,N72&lt;=50),"40 to 50",AND(N72&gt;50,N72&lt;=75),"50 to 75",AND(N72&gt;75,N72&lt;=100),"75 to 100",AND(N72&gt;100,N72&lt;=150),"100 to 150",AND(N72&gt;150,N72&lt;=200),"150 to 200",AND(N72&gt;200,N72&lt;=250),"200 to 250",AND(N72&gt;250,N72&lt;=300),"250 to 300",AND(N72&gt;300,N72&lt;=400),"300 to 400",AND(N72&gt;400,N72&lt;=500),"400 to 500",N72&gt;500,"500+")</f>
        <v>50 to 75</v>
      </c>
      <c r="N72" s="9">
        <f>_xlfn.XLOOKUP($E72,'Raw Data'!$E:$E,'Raw Data'!N:N,"ERROR",0,1)</f>
        <v>64.88</v>
      </c>
      <c r="O72" s="14" t="str">
        <f t="array" ref="O72">_xlfn.IFS(P72=0,"No Discount",AND(P72&gt;0,P72&lt;=0.02),"0% to 2%",AND(P72&gt;0.02,P72&lt;=0.04),"2% to 4%",AND(P72&gt;0.04,P72&lt;=0.06),"4% to 6%",AND(P72&gt;0.06,P72&lt;=0.08),"6% to 8%",AND(P72&gt;0.08,P72&lt;=0.1),"8% to 10%",AND(P72&gt;0.1,P72&lt;=0.15),"10% to 15%",AND(P72&gt;0.15,P72&lt;=0.2),"15% to 20%",AND(P72&gt;0.2,P72&lt;=0.25),"20% to 25%",AND(P72&gt;0.25,P72&lt;=0.3),"25% to 30%",AND(P72&gt;0.3,P72&lt;=0.4),"30% to 40%",AND(P72&gt;0.4,P72&lt;=0.5),"40% to 50%",AND(P72&gt;0.5,P72&lt;=0.75),"50% to 75%",AND(P72&gt;0.75,P72&lt;=1),"75% to 100%")</f>
        <v>15% to 20%</v>
      </c>
      <c r="P72" s="10">
        <f>_xlfn.XLOOKUP($E72,'Raw Data'!$E:$E,'Raw Data'!P:P,"ERROR",0,1)</f>
        <v>0.177558569667078</v>
      </c>
      <c r="Q72" s="9">
        <f>_xlfn.XLOOKUP($E72,'Raw Data'!$E:$E,'Raw Data'!Q:Q,"ERROR",0,1)</f>
        <v>6.8</v>
      </c>
      <c r="R72" s="9" t="str">
        <f>_xlfn.XLOOKUP($E72,'Raw Data'!$E:$E,'Raw Data'!R:R,"ERROR",0,1)</f>
        <v>oz</v>
      </c>
      <c r="S72" s="5" t="str">
        <f t="array" ref="S72">_xlfn.IFS(AND(T72&gt;0,T72&lt;=0.05),"0 to 0.05",AND(T72&gt;0.05,T72&lt;=0.1),"0.05 to 0.1",AND(T72&gt;0.1,T72&lt;=0.2),"0.1 to 0.2",AND(T72&gt;0.2,T72&lt;=0.3),"0.2 to 0.3",AND(T72&gt;0.3,T72&lt;=0.4),"0.3 to 0.4",AND(T72&gt;0.4,T72&lt;=0.5),"0.4 to 0.5",AND(T72&gt;0.5,T72&lt;=0.75),"0.5 to 0.75",AND(T72&gt;0.75,T72&lt;=1),"0.75 to 1",AND(T72&gt;1,T72&lt;=2),"1 to 2",AND(T72&gt;2,T72&lt;=3),"2 to 3",AND(T72&gt;3,T72&lt;=4),"3 to 4",AND(T72&gt;4,T72&lt;=5),"4 to 5",AND(T72&gt;5,T72&lt;=10),"5 to 10",T72&gt;10,"10+")</f>
        <v>0.2 to 0.3</v>
      </c>
      <c r="T72" s="10">
        <f t="shared" si="17"/>
        <v>0.265372297041915</v>
      </c>
      <c r="U72" s="15" t="str">
        <f t="array" ref="U72">_xlfn.IFS(AND(V72&gt;0,V72&lt;=0.05),"0 to 0.05",AND(V72&gt;0.05,V72&lt;=0.1),"0.05 to 0.1",AND(V72&gt;0.1,V72&lt;=0.2),"0.1 to 0.2",AND(V72&gt;0.2,V72&lt;=0.3),"0.2 to 0.3",AND(V72&gt;0.3,V72&lt;=0.4),"0.3 to 0.4",AND(V72&gt;0.4,V72&lt;=0.5),"0.4 to 0.5",AND(V72&gt;0.5,V72&lt;=0.75),"0.5 to 0.75",AND(V72&gt;0.75,V72&lt;=1),"0.75 to 1",AND(V72&gt;1,V72&lt;=2),"1 to 2",AND(V72&gt;2,V72&lt;=3),"2 to 3",AND(V72&gt;3,V72&lt;=4),"3 to 4",AND(V72&gt;4,V72&lt;=5),"4 to 5",AND(V72&gt;5,V72&lt;=10),"5 to 10",V72&gt;10,"10+")</f>
        <v>0.05 to 0.1</v>
      </c>
      <c r="V72" s="10">
        <f t="shared" si="18"/>
        <v>0.0871192981758141</v>
      </c>
      <c r="W72" s="15" t="str">
        <f t="array" ref="W72">_xlfn.IFS(AND(X72&gt;0,X72&lt;=0.05),"0 to 0.05",AND(X72&gt;0.05,X72&lt;=0.1),"0.05 to 0.1",AND(X72&gt;0.1,X72&lt;=0.2),"0.1 to 0.2",AND(X72&gt;0.2,X72&lt;=0.3),"0.2 to 0.3",AND(X72&gt;0.3,X72&lt;=0.4),"0.3 to 0.4",AND(X72&gt;0.4,X72&lt;=0.5),"0.4 to 0.5",AND(X72&gt;0.5,X72&lt;=0.75),"0.5 to 0.75",AND(X72&gt;0.75,X72&lt;=1),"0.75 to 1",AND(X72&gt;1,X72&lt;=2),"1 to 2",AND(X72&gt;2,X72&lt;=3),"2 to 3",AND(X72&gt;3,X72&lt;=4),"3 to 4",AND(X72&gt;4,X72&lt;=5),"4 to 5",AND(X72&gt;5,X72&lt;=10),"5 to 10",X72&gt;10,"10+")</f>
        <v>0.05 to 0.1</v>
      </c>
      <c r="X72" s="16">
        <f t="shared" si="19"/>
        <v>0.0716505202013169</v>
      </c>
      <c r="Y72" s="5" t="str">
        <f t="array" ref="Y72">_xlfn.IFS(AND(Z72&gt;0,Z72&lt;=1),"0 to 1",AND(Z72&gt;1,Z72&lt;=2),"1 to 2",AND(Z72&gt;2,Z72&lt;=4),"2 to 4",AND(Z72&gt;4,Z72&lt;=6),"4 to 6",AND(Z72&gt;6,Z72&lt;=8),"6 to 8",AND(Z72&gt;8,Z72&lt;=10),"8 to 10",AND(Z72&gt;10,Z72&lt;=15),"10 to 15",AND(Z72&gt;15,Z72&lt;=20),"15 to 20",AND(Z72&gt;20,Z72&lt;=25),"20 to 25",AND(Z72&gt;25,Z72&lt;=30),"25 to 30",AND(Z72&gt;30,Z72&lt;=40),"30 to 40",AND(Z72&gt;40,Z72&lt;=50),"40 to 50",Z72&gt;50,"50+")</f>
        <v>6 to 8</v>
      </c>
      <c r="Z72" s="9">
        <f t="array" ref="Z72">_xlfn.IFS(AA72="oz",_xlfn.IFS(R72="oz",Q72,R72="fl oz",Q72*1.04,R72="ml",Q72*0.0338),AA72="fl oz",_xlfn.IFS(R72="oz",Q72/1.04,R72="fl oz",Q72,R72="ml",Q72*0.0338/1.04),AA72="ml",_xlfn.IFS(R72="oz",Q72/0.0338,R72="fl oz",Q72*1.04/0.0338,R72="ml",Q72))</f>
        <v>6.8</v>
      </c>
      <c r="AA72" s="9" t="str">
        <f>_xlfn.XLOOKUP($E72,'Raw Data'!$E:$E,'Raw Data'!AA:AA,"ERROR",0,1)</f>
        <v>oz</v>
      </c>
      <c r="AB72" s="5" t="s">
        <v>270</v>
      </c>
      <c r="AC72" s="5" t="s">
        <v>40</v>
      </c>
      <c r="AD72" s="5" t="s">
        <v>43</v>
      </c>
      <c r="AE72">
        <f t="shared" si="16"/>
        <v>0</v>
      </c>
      <c r="AF72">
        <f t="shared" si="16"/>
        <v>0</v>
      </c>
      <c r="AG72">
        <f t="shared" si="16"/>
        <v>0</v>
      </c>
      <c r="AH72">
        <f t="shared" si="16"/>
        <v>0</v>
      </c>
      <c r="AI72">
        <f t="shared" si="16"/>
        <v>0</v>
      </c>
      <c r="AJ72">
        <f t="shared" si="16"/>
        <v>0</v>
      </c>
      <c r="AK72">
        <f t="shared" si="16"/>
        <v>0</v>
      </c>
      <c r="AL72">
        <f t="shared" si="16"/>
        <v>0</v>
      </c>
      <c r="AM72">
        <f t="shared" si="16"/>
        <v>0</v>
      </c>
      <c r="AN72">
        <f t="shared" si="16"/>
        <v>0</v>
      </c>
      <c r="AO72">
        <f t="shared" si="16"/>
        <v>0</v>
      </c>
      <c r="AP72">
        <f t="shared" si="16"/>
        <v>0</v>
      </c>
      <c r="AQ72">
        <f t="shared" si="16"/>
        <v>0</v>
      </c>
      <c r="AR72">
        <f t="shared" si="16"/>
        <v>0</v>
      </c>
      <c r="AS72">
        <f t="shared" si="16"/>
        <v>0</v>
      </c>
      <c r="AT72">
        <f t="shared" si="16"/>
        <v>1</v>
      </c>
      <c r="AU72">
        <f t="shared" si="15"/>
        <v>0</v>
      </c>
      <c r="AV72">
        <f t="shared" si="15"/>
        <v>0</v>
      </c>
      <c r="AW72">
        <f t="shared" si="15"/>
        <v>0</v>
      </c>
      <c r="AX72">
        <f t="shared" si="15"/>
        <v>0</v>
      </c>
      <c r="AY72">
        <f t="shared" si="15"/>
        <v>0</v>
      </c>
      <c r="AZ72">
        <f t="shared" si="15"/>
        <v>0</v>
      </c>
      <c r="BA72">
        <f t="shared" si="15"/>
        <v>0</v>
      </c>
      <c r="BB72">
        <f t="shared" si="15"/>
        <v>0</v>
      </c>
      <c r="BC72">
        <f t="shared" si="15"/>
        <v>0</v>
      </c>
      <c r="BD72">
        <f t="shared" si="15"/>
        <v>0</v>
      </c>
      <c r="BE72">
        <f t="shared" si="15"/>
        <v>0</v>
      </c>
      <c r="BF72">
        <f t="shared" si="15"/>
        <v>0</v>
      </c>
      <c r="BG72">
        <f t="shared" si="15"/>
        <v>0</v>
      </c>
      <c r="BH72">
        <f t="shared" si="15"/>
        <v>0</v>
      </c>
      <c r="BI72">
        <f t="shared" si="15"/>
        <v>0</v>
      </c>
      <c r="BJ72">
        <f t="shared" si="12"/>
        <v>0</v>
      </c>
      <c r="BK72">
        <f t="shared" si="11"/>
        <v>0</v>
      </c>
      <c r="BL72">
        <f t="shared" si="11"/>
        <v>0</v>
      </c>
      <c r="BM72">
        <f t="shared" si="11"/>
        <v>0</v>
      </c>
    </row>
    <row r="73" spans="1:65">
      <c r="A73" s="5" t="str">
        <f>_xlfn.XLOOKUP($E73,'Raw Data'!$E:$E,'Raw Data'!A:A,"ERROR",0,1)</f>
        <v>AE</v>
      </c>
      <c r="B73" s="5" t="str">
        <f>_xlfn.XLOOKUP($E73,'Raw Data'!$E:$E,'Raw Data'!B:B,"ERROR",0,1)</f>
        <v>Hair Mousses</v>
      </c>
      <c r="C73" s="5" t="str">
        <f>_xlfn.XLOOKUP($E73,'Raw Data'!$E:$E,'Raw Data'!C:C,"ERROR",0,1)</f>
        <v>thedoux</v>
      </c>
      <c r="D73" s="5" t="str">
        <f>_xlfn.XLOOKUP($E73,'Raw Data'!$E:$E,'Raw Data'!D:D,"ERROR",0,1)</f>
        <v>www.amazon.ae/dp/B079F4YNMS</v>
      </c>
      <c r="E73" s="5" t="s">
        <v>271</v>
      </c>
      <c r="F73" s="9" t="str">
        <f>_xlfn.XLOOKUP($E73,'Raw Data'!$E:$E,'Raw Data'!F:F,"ERROR",0,1)</f>
        <v>The Doux Mousse Def Texture Foam, 7 fl oz The Doux Mousse Def Texture Foam, 7 fl oz</v>
      </c>
      <c r="G73" s="10">
        <f>_xlfn.XLOOKUP($E73,'Raw Data'!$E:$E,'Raw Data'!G:G,"ERROR",0,1)</f>
        <v>21</v>
      </c>
      <c r="H73" s="9">
        <f>_xlfn.XLOOKUP($E73,'Raw Data'!$E:$E,'Raw Data'!H:H,"ERROR",0,1)</f>
        <v>2034.35</v>
      </c>
      <c r="I73" s="9">
        <f>_xlfn.XLOOKUP($E73,'Raw Data'!$E:$E,'Raw Data'!I:I,"ERROR",0,1)</f>
        <v>0.00272363072004289</v>
      </c>
      <c r="J73" s="9" t="str">
        <f>_xlfn.XLOOKUP($E73,'Raw Data'!$E:$E,'Raw Data'!J:J,"ERROR",0,1)</f>
        <v>Yes</v>
      </c>
      <c r="K73" s="14" t="str">
        <f t="array" ref="K73">_xlfn.IFS(AND(L73&gt;0,L73&lt;=5),"0 to 5",AND(L73&gt;5,L73&lt;=10),"5 to 10",AND(L73&gt;10,L73&lt;=15),"10 to 15",AND(L73&gt;15,L73&lt;=20),"15 to 20",AND(L73&gt;20,L73&lt;=30),"20 to 30",AND(L73&gt;30,L73&lt;=40),"30 to 40",AND(L73&gt;40,L73&lt;=50),"40 to 50",AND(L73&gt;50,L73&lt;=75),"50 to 75",AND(L73&gt;75,L73&lt;=100),"75 to 100",AND(L73&gt;100,L73&lt;=150),"100 to 150",AND(L73&gt;150,L73&lt;=200),"150 to 200",AND(L73&gt;200,L73&lt;=250),"200 to 250",AND(L73&gt;250,L73&lt;=300),"250 to 300",AND(L73&gt;300,L73&lt;=400),"300 to 400",AND(L73&gt;400,L73&lt;=500),"400 to 500",L73&gt;500,"500+")</f>
        <v>75 to 100</v>
      </c>
      <c r="L73" s="9">
        <f>_xlfn.XLOOKUP($E73,'Raw Data'!$E:$E,'Raw Data'!L:L,"ERROR",0,1)</f>
        <v>96.61</v>
      </c>
      <c r="M73" s="14" t="str">
        <f t="array" ref="M73">_xlfn.IFS(AND(N73&gt;0,N73&lt;=5),"0 to 5",AND(N73&gt;5,N73&lt;=10),"5 to 10",AND(N73&gt;10,N73&lt;=15),"10 to 15",AND(N73&gt;15,N73&lt;=20),"15 to 20",AND(N73&gt;20,N73&lt;=30),"20 to 30",AND(N73&gt;30,N73&lt;=40),"30 to 40",AND(N73&gt;40,N73&lt;=50),"40 to 50",AND(N73&gt;50,N73&lt;=75),"50 to 75",AND(N73&gt;75,N73&lt;=100),"75 to 100",AND(N73&gt;100,N73&lt;=150),"100 to 150",AND(N73&gt;150,N73&lt;=200),"150 to 200",AND(N73&gt;200,N73&lt;=250),"200 to 250",AND(N73&gt;250,N73&lt;=300),"250 to 300",AND(N73&gt;300,N73&lt;=400),"300 to 400",AND(N73&gt;400,N73&lt;=500),"400 to 500",N73&gt;500,"500+")</f>
        <v>75 to 100</v>
      </c>
      <c r="N73" s="9">
        <f>_xlfn.XLOOKUP($E73,'Raw Data'!$E:$E,'Raw Data'!N:N,"ERROR",0,1)</f>
        <v>98.06</v>
      </c>
      <c r="O73" s="14" t="str">
        <f t="array" ref="O73">_xlfn.IFS(P73=0,"No Discount",AND(P73&gt;0,P73&lt;=0.02),"0% to 2%",AND(P73&gt;0.02,P73&lt;=0.04),"2% to 4%",AND(P73&gt;0.04,P73&lt;=0.06),"4% to 6%",AND(P73&gt;0.06,P73&lt;=0.08),"6% to 8%",AND(P73&gt;0.08,P73&lt;=0.1),"8% to 10%",AND(P73&gt;0.1,P73&lt;=0.15),"10% to 15%",AND(P73&gt;0.15,P73&lt;=0.2),"15% to 20%",AND(P73&gt;0.2,P73&lt;=0.25),"20% to 25%",AND(P73&gt;0.25,P73&lt;=0.3),"25% to 30%",AND(P73&gt;0.3,P73&lt;=0.4),"30% to 40%",AND(P73&gt;0.4,P73&lt;=0.5),"40% to 50%",AND(P73&gt;0.5,P73&lt;=0.75),"50% to 75%",AND(P73&gt;0.75,P73&lt;=1),"75% to 100%")</f>
        <v>0% to 2%</v>
      </c>
      <c r="P73" s="10">
        <f>_xlfn.XLOOKUP($E73,'Raw Data'!$E:$E,'Raw Data'!P:P,"ERROR",0,1)</f>
        <v>0.0147868651845809</v>
      </c>
      <c r="Q73" s="9">
        <f>_xlfn.XLOOKUP($E73,'Raw Data'!$E:$E,'Raw Data'!Q:Q,"ERROR",0,1)</f>
        <v>7</v>
      </c>
      <c r="R73" s="9" t="str">
        <f>_xlfn.XLOOKUP($E73,'Raw Data'!$E:$E,'Raw Data'!R:R,"ERROR",0,1)</f>
        <v>fl oz</v>
      </c>
      <c r="S73" s="5" t="str">
        <f t="array" ref="S73">_xlfn.IFS(AND(T73&gt;0,T73&lt;=0.05),"0 to 0.05",AND(T73&gt;0.05,T73&lt;=0.1),"0.05 to 0.1",AND(T73&gt;0.1,T73&lt;=0.2),"0.1 to 0.2",AND(T73&gt;0.2,T73&lt;=0.3),"0.2 to 0.3",AND(T73&gt;0.3,T73&lt;=0.4),"0.3 to 0.4",AND(T73&gt;0.4,T73&lt;=0.5),"0.4 to 0.5",AND(T73&gt;0.5,T73&lt;=0.75),"0.5 to 0.75",AND(T73&gt;0.75,T73&lt;=1),"0.75 to 1",AND(T73&gt;1,T73&lt;=2),"1 to 2",AND(T73&gt;2,T73&lt;=3),"2 to 3",AND(T73&gt;3,T73&lt;=4),"3 to 4",AND(T73&gt;4,T73&lt;=5),"4 to 5",AND(T73&gt;5,T73&lt;=10),"5 to 10",T73&gt;10,"10+")</f>
        <v>0.4 to 0.5</v>
      </c>
      <c r="T73" s="10">
        <f t="shared" si="17"/>
        <v>0.448786080338329</v>
      </c>
      <c r="U73" s="15" t="str">
        <f t="array" ref="U73">_xlfn.IFS(AND(V73&gt;0,V73&lt;=0.05),"0 to 0.05",AND(V73&gt;0.05,V73&lt;=0.1),"0.05 to 0.1",AND(V73&gt;0.1,V73&lt;=0.2),"0.1 to 0.2",AND(V73&gt;0.2,V73&lt;=0.3),"0.2 to 0.3",AND(V73&gt;0.3,V73&lt;=0.4),"0.3 to 0.4",AND(V73&gt;0.4,V73&lt;=0.5),"0.4 to 0.5",AND(V73&gt;0.5,V73&lt;=0.75),"0.5 to 0.75",AND(V73&gt;0.75,V73&lt;=1),"0.75 to 1",AND(V73&gt;1,V73&lt;=2),"1 to 2",AND(V73&gt;2,V73&lt;=3),"2 to 3",AND(V73&gt;3,V73&lt;=4),"3 to 4",AND(V73&gt;4,V73&lt;=5),"4 to 5",AND(V73&gt;5,V73&lt;=10),"5 to 10",V73&gt;10,"10+")</f>
        <v>0.1 to 0.2</v>
      </c>
      <c r="V73" s="10">
        <f t="shared" si="18"/>
        <v>0.122990891421733</v>
      </c>
      <c r="W73" s="15" t="str">
        <f t="array" ref="W73">_xlfn.IFS(AND(X73&gt;0,X73&lt;=0.05),"0 to 0.05",AND(X73&gt;0.05,X73&lt;=0.1),"0.05 to 0.1",AND(X73&gt;0.1,X73&lt;=0.2),"0.1 to 0.2",AND(X73&gt;0.2,X73&lt;=0.3),"0.2 to 0.3",AND(X73&gt;0.3,X73&lt;=0.4),"0.3 to 0.4",AND(X73&gt;0.4,X73&lt;=0.5),"0.4 to 0.5",AND(X73&gt;0.5,X73&lt;=0.75),"0.5 to 0.75",AND(X73&gt;0.75,X73&lt;=1),"0.75 to 1",AND(X73&gt;1,X73&lt;=2),"1 to 2",AND(X73&gt;2,X73&lt;=3),"2 to 3",AND(X73&gt;3,X73&lt;=4),"3 to 4",AND(X73&gt;4,X73&lt;=5),"4 to 5",AND(X73&gt;5,X73&lt;=10),"5 to 10",X73&gt;10,"10+")</f>
        <v>0.1 to 0.2</v>
      </c>
      <c r="X73" s="16">
        <f t="shared" si="19"/>
        <v>0.121172241691349</v>
      </c>
      <c r="Y73" s="5" t="str">
        <f t="array" ref="Y73">_xlfn.IFS(AND(Z73&gt;0,Z73&lt;=1),"0 to 1",AND(Z73&gt;1,Z73&lt;=2),"1 to 2",AND(Z73&gt;2,Z73&lt;=4),"2 to 4",AND(Z73&gt;4,Z73&lt;=6),"4 to 6",AND(Z73&gt;6,Z73&lt;=8),"6 to 8",AND(Z73&gt;8,Z73&lt;=10),"8 to 10",AND(Z73&gt;10,Z73&lt;=15),"10 to 15",AND(Z73&gt;15,Z73&lt;=20),"15 to 20",AND(Z73&gt;20,Z73&lt;=25),"20 to 25",AND(Z73&gt;25,Z73&lt;=30),"25 to 30",AND(Z73&gt;30,Z73&lt;=40),"30 to 40",AND(Z73&gt;40,Z73&lt;=50),"40 to 50",Z73&gt;50,"50+")</f>
        <v>6 to 8</v>
      </c>
      <c r="Z73" s="9">
        <f t="array" ref="Z73">_xlfn.IFS(AA73="oz",_xlfn.IFS(R73="oz",Q73,R73="fl oz",Q73*1.04,R73="ml",Q73*0.0338),AA73="fl oz",_xlfn.IFS(R73="oz",Q73/1.04,R73="fl oz",Q73,R73="ml",Q73*0.0338/1.04),AA73="ml",_xlfn.IFS(R73="oz",Q73/0.0338,R73="fl oz",Q73*1.04/0.0338,R73="ml",Q73))</f>
        <v>7.28</v>
      </c>
      <c r="AA73" s="9" t="str">
        <f>_xlfn.XLOOKUP($E73,'Raw Data'!$E:$E,'Raw Data'!AA:AA,"ERROR",0,1)</f>
        <v>oz</v>
      </c>
      <c r="AB73" s="5" t="s">
        <v>272</v>
      </c>
      <c r="AC73" s="5" t="s">
        <v>46</v>
      </c>
      <c r="AD73" s="5" t="s">
        <v>273</v>
      </c>
      <c r="AE73">
        <f t="shared" si="16"/>
        <v>0</v>
      </c>
      <c r="AF73">
        <f t="shared" si="16"/>
        <v>0</v>
      </c>
      <c r="AG73">
        <f t="shared" si="16"/>
        <v>0</v>
      </c>
      <c r="AH73">
        <f t="shared" si="16"/>
        <v>0</v>
      </c>
      <c r="AI73">
        <f t="shared" si="16"/>
        <v>0</v>
      </c>
      <c r="AJ73">
        <f t="shared" si="16"/>
        <v>0</v>
      </c>
      <c r="AK73">
        <f t="shared" si="16"/>
        <v>0</v>
      </c>
      <c r="AL73">
        <f t="shared" si="16"/>
        <v>0</v>
      </c>
      <c r="AM73">
        <f t="shared" si="16"/>
        <v>0</v>
      </c>
      <c r="AN73">
        <f t="shared" si="16"/>
        <v>0</v>
      </c>
      <c r="AO73">
        <f t="shared" si="16"/>
        <v>0</v>
      </c>
      <c r="AP73">
        <f t="shared" si="16"/>
        <v>0</v>
      </c>
      <c r="AQ73">
        <f t="shared" si="16"/>
        <v>0</v>
      </c>
      <c r="AR73">
        <f t="shared" si="16"/>
        <v>0</v>
      </c>
      <c r="AS73">
        <f t="shared" si="16"/>
        <v>0</v>
      </c>
      <c r="AT73">
        <f t="shared" si="16"/>
        <v>0</v>
      </c>
      <c r="AU73">
        <f t="shared" si="15"/>
        <v>0</v>
      </c>
      <c r="AV73">
        <f t="shared" si="15"/>
        <v>0</v>
      </c>
      <c r="AW73">
        <f t="shared" si="15"/>
        <v>0</v>
      </c>
      <c r="AX73">
        <f t="shared" si="15"/>
        <v>0</v>
      </c>
      <c r="AY73">
        <f t="shared" si="15"/>
        <v>0</v>
      </c>
      <c r="AZ73">
        <f t="shared" si="15"/>
        <v>0</v>
      </c>
      <c r="BA73">
        <f t="shared" si="15"/>
        <v>0</v>
      </c>
      <c r="BB73">
        <f t="shared" si="15"/>
        <v>1</v>
      </c>
      <c r="BC73">
        <f t="shared" si="15"/>
        <v>0</v>
      </c>
      <c r="BD73">
        <f t="shared" si="15"/>
        <v>0</v>
      </c>
      <c r="BE73">
        <f t="shared" si="15"/>
        <v>0</v>
      </c>
      <c r="BF73">
        <f t="shared" si="15"/>
        <v>0</v>
      </c>
      <c r="BG73">
        <f t="shared" si="15"/>
        <v>0</v>
      </c>
      <c r="BH73">
        <f t="shared" si="15"/>
        <v>0</v>
      </c>
      <c r="BI73">
        <f t="shared" si="15"/>
        <v>0</v>
      </c>
      <c r="BJ73">
        <f t="shared" si="12"/>
        <v>0</v>
      </c>
      <c r="BK73">
        <f t="shared" si="11"/>
        <v>0</v>
      </c>
      <c r="BL73">
        <f t="shared" si="11"/>
        <v>0</v>
      </c>
      <c r="BM73">
        <f t="shared" si="11"/>
        <v>0</v>
      </c>
    </row>
  </sheetData>
  <conditionalFormatting sqref="H2:J2">
    <cfRule type="colorScale" priority="2">
      <colorScale>
        <cfvo type="min"/>
        <cfvo type="percentile" val="50"/>
        <cfvo type="max"/>
        <color rgb="FFF8696B"/>
        <color rgb="FFFFEB84"/>
        <color rgb="FF63BE7B"/>
      </colorScale>
    </cfRule>
  </conditionalFormatting>
  <conditionalFormatting sqref="AE3:BM73">
    <cfRule type="cellIs" dxfId="2" priority="1" operator="greaterThan">
      <formula>0</formula>
    </cfRule>
  </conditionalFormatting>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sheetPr>
  <dimension ref="A1:BD74"/>
  <sheetViews>
    <sheetView topLeftCell="I62" workbookViewId="0">
      <selection activeCell="BJ11" sqref="BJ11"/>
    </sheetView>
  </sheetViews>
  <sheetFormatPr defaultColWidth="9" defaultRowHeight="14.4"/>
  <cols>
    <col min="29" max="29" width="20.8518518518519" customWidth="1"/>
  </cols>
  <sheetData>
    <row r="1" spans="31:56">
      <c r="AE1" s="18">
        <f>SUM(AE4:AE74)</f>
        <v>85510.23</v>
      </c>
      <c r="AF1" s="18">
        <f t="shared" ref="AF1:BD1" si="0">SUM(AF4:AF74)</f>
        <v>4565.66</v>
      </c>
      <c r="AG1" s="18">
        <f t="shared" si="0"/>
        <v>4565.66</v>
      </c>
      <c r="AH1" s="18">
        <f t="shared" si="0"/>
        <v>60784.37</v>
      </c>
      <c r="AI1" s="18">
        <f t="shared" si="0"/>
        <v>40948.98</v>
      </c>
      <c r="AJ1" s="18">
        <f t="shared" si="0"/>
        <v>38096.32</v>
      </c>
      <c r="AK1" s="18">
        <f t="shared" si="0"/>
        <v>13255.6</v>
      </c>
      <c r="AL1" s="18">
        <f t="shared" si="0"/>
        <v>288435.2</v>
      </c>
      <c r="AM1" s="18">
        <f t="shared" si="0"/>
        <v>34154.24</v>
      </c>
      <c r="AN1" s="18">
        <f t="shared" si="0"/>
        <v>76107.73</v>
      </c>
      <c r="AO1" s="18">
        <f t="shared" si="0"/>
        <v>101148.89</v>
      </c>
      <c r="AP1" s="18">
        <f t="shared" si="0"/>
        <v>4565.66</v>
      </c>
      <c r="AQ1" s="18">
        <f t="shared" si="0"/>
        <v>392043.13</v>
      </c>
      <c r="AR1" s="18">
        <f t="shared" si="0"/>
        <v>8689.94</v>
      </c>
      <c r="AS1" s="18">
        <f t="shared" si="0"/>
        <v>29050.55</v>
      </c>
      <c r="AT1" s="18">
        <f t="shared" si="0"/>
        <v>2219.15</v>
      </c>
      <c r="AU1" s="18">
        <f t="shared" si="0"/>
        <v>86304.63</v>
      </c>
      <c r="AV1" s="18">
        <f t="shared" si="0"/>
        <v>2150.03</v>
      </c>
      <c r="AW1" s="18">
        <f t="shared" si="0"/>
        <v>2786.6</v>
      </c>
      <c r="AX1" s="18">
        <f t="shared" si="0"/>
        <v>79762.22</v>
      </c>
      <c r="AY1" s="18">
        <f t="shared" si="0"/>
        <v>6571.04</v>
      </c>
      <c r="AZ1" s="18">
        <f t="shared" si="0"/>
        <v>170277.74</v>
      </c>
      <c r="BA1" s="18">
        <f t="shared" si="0"/>
        <v>17316.87</v>
      </c>
      <c r="BB1" s="18">
        <f t="shared" si="0"/>
        <v>4565.66</v>
      </c>
      <c r="BC1" s="18">
        <f t="shared" si="0"/>
        <v>4565.66</v>
      </c>
      <c r="BD1" s="18">
        <f t="shared" si="0"/>
        <v>7117.53</v>
      </c>
    </row>
    <row r="2" s="6" customFormat="1" spans="5:56">
      <c r="E2" s="6">
        <v>1</v>
      </c>
      <c r="F2" s="6">
        <v>2</v>
      </c>
      <c r="G2" s="6">
        <v>3</v>
      </c>
      <c r="H2" s="6">
        <v>4</v>
      </c>
      <c r="I2" s="6">
        <v>5</v>
      </c>
      <c r="J2" s="6">
        <v>6</v>
      </c>
      <c r="K2" s="6">
        <v>7</v>
      </c>
      <c r="L2" s="6">
        <v>8</v>
      </c>
      <c r="M2" s="6">
        <v>9</v>
      </c>
      <c r="N2" s="6">
        <v>10</v>
      </c>
      <c r="O2" s="6">
        <v>11</v>
      </c>
      <c r="P2" s="6">
        <v>12</v>
      </c>
      <c r="Q2" s="6">
        <v>13</v>
      </c>
      <c r="R2" s="6">
        <v>14</v>
      </c>
      <c r="S2" s="6">
        <v>15</v>
      </c>
      <c r="T2" s="6">
        <v>16</v>
      </c>
      <c r="U2" s="6">
        <v>17</v>
      </c>
      <c r="V2" s="6">
        <v>18</v>
      </c>
      <c r="W2" s="6">
        <v>19</v>
      </c>
      <c r="X2" s="6">
        <v>20</v>
      </c>
      <c r="Y2" s="6">
        <v>21</v>
      </c>
      <c r="Z2" s="6">
        <v>22</v>
      </c>
      <c r="AA2" s="6">
        <v>23</v>
      </c>
      <c r="AB2" s="6">
        <v>24</v>
      </c>
      <c r="AC2" s="6">
        <v>25</v>
      </c>
      <c r="AD2" s="6">
        <v>26</v>
      </c>
      <c r="AE2" s="6">
        <v>27</v>
      </c>
      <c r="AF2" s="6">
        <v>28</v>
      </c>
      <c r="AG2" s="6">
        <v>29</v>
      </c>
      <c r="AH2" s="6">
        <v>30</v>
      </c>
      <c r="AI2" s="6">
        <v>31</v>
      </c>
      <c r="AJ2" s="6">
        <v>32</v>
      </c>
      <c r="AK2" s="6">
        <v>33</v>
      </c>
      <c r="AL2" s="6">
        <v>34</v>
      </c>
      <c r="AM2" s="6">
        <v>35</v>
      </c>
      <c r="AN2" s="6">
        <v>36</v>
      </c>
      <c r="AO2" s="6">
        <v>37</v>
      </c>
      <c r="AP2" s="6">
        <v>38</v>
      </c>
      <c r="AQ2" s="6">
        <v>39</v>
      </c>
      <c r="AR2" s="6">
        <v>40</v>
      </c>
      <c r="AS2" s="6">
        <v>41</v>
      </c>
      <c r="AT2" s="6">
        <v>42</v>
      </c>
      <c r="AU2" s="6">
        <v>43</v>
      </c>
      <c r="AV2" s="6">
        <v>44</v>
      </c>
      <c r="AW2" s="6">
        <v>45</v>
      </c>
      <c r="AX2" s="6">
        <v>46</v>
      </c>
      <c r="AY2" s="6">
        <v>47</v>
      </c>
      <c r="AZ2" s="6">
        <v>48</v>
      </c>
      <c r="BA2" s="6">
        <v>49</v>
      </c>
      <c r="BB2" s="6">
        <v>50</v>
      </c>
      <c r="BC2" s="6">
        <v>51</v>
      </c>
      <c r="BD2" s="6">
        <v>52</v>
      </c>
    </row>
    <row r="3" spans="1:56">
      <c r="A3" s="7" t="s">
        <v>0</v>
      </c>
      <c r="B3" s="7" t="s">
        <v>1</v>
      </c>
      <c r="C3" s="7" t="s">
        <v>2</v>
      </c>
      <c r="D3" s="7" t="s">
        <v>3</v>
      </c>
      <c r="E3" s="7" t="s">
        <v>4</v>
      </c>
      <c r="F3" s="8" t="s">
        <v>5</v>
      </c>
      <c r="G3" s="7" t="s">
        <v>6</v>
      </c>
      <c r="H3" s="7" t="s">
        <v>7</v>
      </c>
      <c r="I3" s="11" t="s">
        <v>8</v>
      </c>
      <c r="J3" s="7" t="s">
        <v>9</v>
      </c>
      <c r="K3" s="12" t="s">
        <v>10</v>
      </c>
      <c r="L3" s="12" t="s">
        <v>11</v>
      </c>
      <c r="M3" s="12" t="s">
        <v>12</v>
      </c>
      <c r="N3" s="12" t="s">
        <v>13</v>
      </c>
      <c r="O3" s="13" t="s">
        <v>14</v>
      </c>
      <c r="P3" s="13" t="s">
        <v>15</v>
      </c>
      <c r="Q3" s="7" t="s">
        <v>16</v>
      </c>
      <c r="R3" s="7" t="s">
        <v>17</v>
      </c>
      <c r="S3" s="7" t="s">
        <v>18</v>
      </c>
      <c r="T3" s="7" t="s">
        <v>19</v>
      </c>
      <c r="U3" s="7" t="s">
        <v>20</v>
      </c>
      <c r="V3" s="7" t="s">
        <v>21</v>
      </c>
      <c r="W3" s="7" t="s">
        <v>22</v>
      </c>
      <c r="X3" s="7" t="s">
        <v>23</v>
      </c>
      <c r="Y3" s="7" t="s">
        <v>24</v>
      </c>
      <c r="Z3" s="7" t="s">
        <v>25</v>
      </c>
      <c r="AA3" s="7" t="s">
        <v>26</v>
      </c>
      <c r="AB3" s="7" t="s">
        <v>29</v>
      </c>
      <c r="AC3" s="7" t="s">
        <v>39</v>
      </c>
      <c r="AD3" s="7" t="s">
        <v>49</v>
      </c>
      <c r="AE3" s="17" t="s">
        <v>45</v>
      </c>
      <c r="AF3" s="17" t="s">
        <v>528</v>
      </c>
      <c r="AG3" s="17" t="s">
        <v>531</v>
      </c>
      <c r="AH3" s="17" t="s">
        <v>48</v>
      </c>
      <c r="AI3" s="17" t="s">
        <v>104</v>
      </c>
      <c r="AJ3" s="17" t="s">
        <v>164</v>
      </c>
      <c r="AK3" s="17" t="s">
        <v>518</v>
      </c>
      <c r="AL3" s="17" t="s">
        <v>41</v>
      </c>
      <c r="AM3" s="17" t="s">
        <v>510</v>
      </c>
      <c r="AN3" s="17" t="s">
        <v>47</v>
      </c>
      <c r="AO3" s="17" t="s">
        <v>43</v>
      </c>
      <c r="AP3" s="17" t="s">
        <v>533</v>
      </c>
      <c r="AQ3" s="17" t="s">
        <v>40</v>
      </c>
      <c r="AR3" s="17" t="s">
        <v>521</v>
      </c>
      <c r="AS3" s="17" t="s">
        <v>512</v>
      </c>
      <c r="AT3" s="17" t="s">
        <v>545</v>
      </c>
      <c r="AU3" s="17" t="s">
        <v>44</v>
      </c>
      <c r="AV3" s="17" t="s">
        <v>548</v>
      </c>
      <c r="AW3" s="17" t="s">
        <v>542</v>
      </c>
      <c r="AX3" s="17" t="s">
        <v>46</v>
      </c>
      <c r="AY3" s="17" t="s">
        <v>526</v>
      </c>
      <c r="AZ3" s="17" t="s">
        <v>42</v>
      </c>
      <c r="BA3" s="17" t="s">
        <v>515</v>
      </c>
      <c r="BB3" s="17" t="s">
        <v>536</v>
      </c>
      <c r="BC3" s="17" t="s">
        <v>539</v>
      </c>
      <c r="BD3" s="17" t="s">
        <v>523</v>
      </c>
    </row>
    <row r="4" spans="1:56">
      <c r="A4" s="5" t="str">
        <f>_xlfn.XLOOKUP($E4,'Raw Data'!$E:$E,'Raw Data'!A:A,"ERROR",0,1)</f>
        <v>AE</v>
      </c>
      <c r="B4" s="5" t="str">
        <f>_xlfn.XLOOKUP($E4,'Raw Data'!$E:$E,'Raw Data'!B:B,"ERROR",0,1)</f>
        <v>Hair Mousses</v>
      </c>
      <c r="C4" s="5" t="str">
        <f>_xlfn.XLOOKUP($E4,'Raw Data'!$E:$E,'Raw Data'!C:C,"ERROR",0,1)</f>
        <v>Not Your Mother's</v>
      </c>
      <c r="D4" s="5" t="str">
        <f>_xlfn.XLOOKUP($E4,'Raw Data'!$E:$E,'Raw Data'!D:D,"ERROR",0,1)</f>
        <v>www.amazon.ae/dp/B07QD2L6BC</v>
      </c>
      <c r="E4" s="5" t="s">
        <v>59</v>
      </c>
      <c r="F4" s="9" t="str">
        <f>_xlfn.XLOOKUP($E4,'Raw Data'!$E:$E,'Raw Data'!F:F,"ERROR",0,1)</f>
        <v>Not Your Mother's Curl Talk Curl Activating Mousse - 7 oz Not Your Mother's Curl Talk Curl Activating Mousse - 7 oz</v>
      </c>
      <c r="G4" s="10">
        <f>_xlfn.XLOOKUP($E4,'Raw Data'!$E:$E,'Raw Data'!G:G,"ERROR",0,1)</f>
        <v>842</v>
      </c>
      <c r="H4" s="9">
        <f>_xlfn.XLOOKUP($E4,'Raw Data'!$E:$E,'Raw Data'!H:H,"ERROR",0,1)</f>
        <v>40817.31</v>
      </c>
      <c r="I4" s="9">
        <f>_xlfn.XLOOKUP($E4,'Raw Data'!$E:$E,'Raw Data'!I:I,"ERROR",0,1)</f>
        <v>0.0546470761793762</v>
      </c>
      <c r="J4" s="9" t="str">
        <f>_xlfn.XLOOKUP($E4,'Raw Data'!$E:$E,'Raw Data'!J:J,"ERROR",0,1)</f>
        <v>Yes</v>
      </c>
      <c r="K4" s="14" t="str">
        <f t="array" ref="K4">_xlfn.IFS(AND(L4&gt;0,L4&lt;=5),"0 to 5",AND(L4&gt;5,L4&lt;=10),"5 to 10",AND(L4&gt;10,L4&lt;=15),"10 to 15",AND(L4&gt;15,L4&lt;=20),"15 to 20",AND(L4&gt;20,L4&lt;=30),"20 to 30",AND(L4&gt;30,L4&lt;=40),"30 to 40",AND(L4&gt;40,L4&lt;=50),"40 to 50",AND(L4&gt;50,L4&lt;=75),"50 to 75",AND(L4&gt;75,L4&lt;=100),"75 to 100",AND(L4&gt;100,L4&lt;=150),"100 to 150",AND(L4&gt;150,L4&lt;=200),"150 to 200",AND(L4&gt;200,L4&lt;=250),"200 to 250",AND(L4&gt;250,L4&lt;=300),"250 to 300",AND(L4&gt;300,L4&lt;=400),"300 to 400",AND(L4&gt;400,L4&lt;=500),"400 to 500",L4&gt;500,"500+")</f>
        <v>40 to 50</v>
      </c>
      <c r="L4" s="9">
        <f>_xlfn.XLOOKUP($E4,'Raw Data'!$E:$E,'Raw Data'!L:L,"ERROR",0,1)</f>
        <v>48.26</v>
      </c>
      <c r="M4" s="14" t="str">
        <f t="array" ref="M4">_xlfn.IFS(AND(N4&gt;0,N4&lt;=5),"0 to 5",AND(N4&gt;5,N4&lt;=10),"5 to 10",AND(N4&gt;10,N4&lt;=15),"10 to 15",AND(N4&gt;15,N4&lt;=20),"15 to 20",AND(N4&gt;20,N4&lt;=30),"20 to 30",AND(N4&gt;30,N4&lt;=40),"30 to 40",AND(N4&gt;40,N4&lt;=50),"40 to 50",AND(N4&gt;50,N4&lt;=75),"50 to 75",AND(N4&gt;75,N4&lt;=100),"75 to 100",AND(N4&gt;100,N4&lt;=150),"100 to 150",AND(N4&gt;150,N4&lt;=200),"150 to 200",AND(N4&gt;200,N4&lt;=250),"200 to 250",AND(N4&gt;250,N4&lt;=300),"250 to 300",AND(N4&gt;300,N4&lt;=400),"300 to 400",AND(N4&gt;400,N4&lt;=500),"400 to 500",N4&gt;500,"500+")</f>
        <v>50 to 75</v>
      </c>
      <c r="N4" s="9">
        <f>_xlfn.XLOOKUP($E4,'Raw Data'!$E:$E,'Raw Data'!N:N,"ERROR",0,1)</f>
        <v>52.22</v>
      </c>
      <c r="O4" s="14" t="str">
        <f t="array" ref="O4">_xlfn.IFS(P4=0,"No Discount",AND(P4&gt;0,P4&lt;=0.02),"0% to 2%",AND(P4&gt;0.02,P4&lt;=0.04),"2% to 4%",AND(P4&gt;0.04,P4&lt;=0.06),"4% to 6%",AND(P4&gt;0.06,P4&lt;=0.08),"6% to 8%",AND(P4&gt;0.08,P4&lt;=0.1),"8% to 10%",AND(P4&gt;0.1,P4&lt;=0.15),"10% to 15%",AND(P4&gt;0.15,P4&lt;=0.2),"15% to 20%",AND(P4&gt;0.2,P4&lt;=0.25),"20% to 25%",AND(P4&gt;0.25,P4&lt;=0.3),"25% to 30%",AND(P4&gt;0.3,P4&lt;=0.4),"30% to 40%",AND(P4&gt;0.4,P4&lt;=0.5),"40% to 50%",AND(P4&gt;0.5,P4&lt;=0.75),"50% to 75%",AND(P4&gt;0.75,P4&lt;=1),"75% to 100%")</f>
        <v>6% to 8%</v>
      </c>
      <c r="P4" s="10">
        <f>_xlfn.XLOOKUP($E4,'Raw Data'!$E:$E,'Raw Data'!P:P,"ERROR",0,1)</f>
        <v>0.0758330141708158</v>
      </c>
      <c r="Q4" s="9">
        <f>_xlfn.XLOOKUP($E4,'Raw Data'!$E:$E,'Raw Data'!Q:Q,"ERROR",0,1)</f>
        <v>7</v>
      </c>
      <c r="R4" s="9" t="str">
        <f>_xlfn.XLOOKUP($E4,'Raw Data'!$E:$E,'Raw Data'!R:R,"ERROR",0,1)</f>
        <v>oz</v>
      </c>
      <c r="S4" s="5" t="str">
        <f t="array" ref="S4">_xlfn.IFS(AND(T4&gt;0,T4&lt;=0.05),"0 to 0.05",AND(T4&gt;0.05,T4&lt;=0.1),"0.05 to 0.1",AND(T4&gt;0.1,T4&lt;=0.2),"0.1 to 0.2",AND(T4&gt;0.2,T4&lt;=0.3),"0.2 to 0.3",AND(T4&gt;0.3,T4&lt;=0.4),"0.3 to 0.4",AND(T4&gt;0.4,T4&lt;=0.5),"0.4 to 0.5",AND(T4&gt;0.5,T4&lt;=0.75),"0.5 to 0.75",AND(T4&gt;0.75,T4&lt;=1),"0.75 to 1",AND(T4&gt;1,T4&lt;=2),"1 to 2",AND(T4&gt;2,T4&lt;=3),"2 to 3",AND(T4&gt;3,T4&lt;=4),"3 to 4",AND(T4&gt;4,T4&lt;=5),"4 to 5",AND(T4&gt;5,T4&lt;=10),"5 to 10",T4&gt;10,"10+")</f>
        <v>0.2 to 0.3</v>
      </c>
      <c r="T4" s="10">
        <f>L4/(Z4*29.57)</f>
        <v>0.233151359969081</v>
      </c>
      <c r="U4" s="15" t="str">
        <f t="array" ref="U4">_xlfn.IFS(AND(V4&gt;0,V4&lt;=0.05),"0 to 0.05",AND(V4&gt;0.05,V4&lt;=0.1),"0.05 to 0.1",AND(V4&gt;0.1,V4&lt;=0.2),"0.1 to 0.2",AND(V4&gt;0.2,V4&lt;=0.3),"0.2 to 0.3",AND(V4&gt;0.3,V4&lt;=0.4),"0.3 to 0.4",AND(V4&gt;0.4,V4&lt;=0.5),"0.4 to 0.5",AND(V4&gt;0.5,V4&lt;=0.75),"0.5 to 0.75",AND(V4&gt;0.75,V4&lt;=1),"0.75 to 1",AND(V4&gt;1,V4&lt;=2),"1 to 2",AND(V4&gt;2,V4&lt;=3),"2 to 3",AND(V4&gt;3,V4&lt;=4),"3 to 4",AND(V4&gt;4,V4&lt;=5),"4 to 5",AND(V4&gt;5,V4&lt;=10),"5 to 10",V4&gt;10,"10+")</f>
        <v>0.05 to 0.1</v>
      </c>
      <c r="V4" s="10">
        <f>N4/($Z4*29.57)*0.27</f>
        <v>0.0681163341224214</v>
      </c>
      <c r="W4" s="15" t="str">
        <f t="array" ref="W4">_xlfn.IFS(AND(X4&gt;0,X4&lt;=0.05),"0 to 0.05",AND(X4&gt;0.05,X4&lt;=0.1),"0.05 to 0.1",AND(X4&gt;0.1,X4&lt;=0.2),"0.1 to 0.2",AND(X4&gt;0.2,X4&lt;=0.3),"0.2 to 0.3",AND(X4&gt;0.3,X4&lt;=0.4),"0.3 to 0.4",AND(X4&gt;0.4,X4&lt;=0.5),"0.4 to 0.5",AND(X4&gt;0.5,X4&lt;=0.75),"0.5 to 0.75",AND(X4&gt;0.75,X4&lt;=1),"0.75 to 1",AND(X4&gt;1,X4&lt;=2),"1 to 2",AND(X4&gt;2,X4&lt;=3),"2 to 3",AND(X4&gt;3,X4&lt;=4),"3 to 4",AND(X4&gt;4,X4&lt;=5),"4 to 5",AND(X4&gt;5,X4&lt;=10),"5 to 10",X4&gt;10,"10+")</f>
        <v>0.05 to 0.1</v>
      </c>
      <c r="X4" s="16">
        <f>L4/($Z4*29.57)*0.27</f>
        <v>0.0629508671916518</v>
      </c>
      <c r="Y4" s="5" t="str">
        <f t="array" ref="Y4">_xlfn.IFS(AND(Z4&gt;0,Z4&lt;=1),"0 to 1",AND(Z4&gt;1,Z4&lt;=2),"1 to 2",AND(Z4&gt;2,Z4&lt;=4),"2 to 4",AND(Z4&gt;4,Z4&lt;=6),"4 to 6",AND(Z4&gt;6,Z4&lt;=8),"6 to 8",AND(Z4&gt;8,Z4&lt;=10),"8 to 10",AND(Z4&gt;10,Z4&lt;=15),"10 to 15",AND(Z4&gt;15,Z4&lt;=20),"15 to 20",AND(Z4&gt;20,Z4&lt;=25),"20 to 25",AND(Z4&gt;25,Z4&lt;=30),"25 to 30",AND(Z4&gt;30,Z4&lt;=40),"30 to 40",AND(Z4&gt;40,Z4&lt;=50),"40 to 50",Z4&gt;50,"50+")</f>
        <v>6 to 8</v>
      </c>
      <c r="Z4" s="9">
        <f t="array" ref="Z4">_xlfn.IFS(AA4="oz",_xlfn.IFS(R4="oz",Q4,R4="fl oz",Q4*1.04,R4="ml",Q4*0.0338),AA4="fl oz",_xlfn.IFS(R4="oz",Q4/1.04,R4="fl oz",Q4,R4="ml",Q4*0.0338/1.04),AA4="ml",_xlfn.IFS(R4="oz",Q4/0.0338,R4="fl oz",Q4*1.04/0.0338,R4="ml",Q4))</f>
        <v>7</v>
      </c>
      <c r="AA4" s="9" t="str">
        <f>_xlfn.XLOOKUP($E4,'Raw Data'!$E:$E,'Raw Data'!AA:AA,"ERROR",0,1)</f>
        <v>oz</v>
      </c>
      <c r="AB4" s="5" t="s">
        <v>62</v>
      </c>
      <c r="AC4" s="5" t="s">
        <v>63</v>
      </c>
      <c r="AD4" s="5" t="s">
        <v>43</v>
      </c>
      <c r="AE4">
        <f>IF(SUMIF('Claims Backend'!$AE$1:$BM$1,AE$3,'Claims Backend'!$AE3:$BM3)&gt;=1,1,0)*$H4</f>
        <v>40817.31</v>
      </c>
      <c r="AF4">
        <f>IF(SUMIF('Claims Backend'!$AE$1:$BM$1,AF$3,'Claims Backend'!$AE3:$BM3)&gt;=1,1,0)*$H4</f>
        <v>0</v>
      </c>
      <c r="AG4">
        <f>IF(SUMIF('Claims Backend'!$AE$1:$BM$1,AG$3,'Claims Backend'!$AE3:$BM3)&gt;=1,1,0)*$H4</f>
        <v>0</v>
      </c>
      <c r="AH4">
        <f>IF(SUMIF('Claims Backend'!$AE$1:$BM$1,AH$3,'Claims Backend'!$AE3:$BM3)&gt;=1,1,0)*$H4</f>
        <v>0</v>
      </c>
      <c r="AI4">
        <f>IF(SUMIF('Claims Backend'!$AE$1:$BM$1,AI$3,'Claims Backend'!$AE3:$BM3)&gt;=1,1,0)*$H4</f>
        <v>0</v>
      </c>
      <c r="AJ4">
        <f>IF(SUMIF('Claims Backend'!$AE$1:$BM$1,AJ$3,'Claims Backend'!$AE3:$BM3)&gt;=1,1,0)*$H4</f>
        <v>0</v>
      </c>
      <c r="AK4">
        <f>IF(SUMIF('Claims Backend'!$AE$1:$BM$1,AK$3,'Claims Backend'!$AE3:$BM3)&gt;=1,1,0)*$H4</f>
        <v>0</v>
      </c>
      <c r="AL4">
        <f>IF(SUMIF('Claims Backend'!$AE$1:$BM$1,AL$3,'Claims Backend'!$AE3:$BM3)&gt;=1,1,0)*$H4</f>
        <v>0</v>
      </c>
      <c r="AM4">
        <f>IF(SUMIF('Claims Backend'!$AE$1:$BM$1,AM$3,'Claims Backend'!$AE3:$BM3)&gt;=1,1,0)*$H4</f>
        <v>0</v>
      </c>
      <c r="AN4">
        <f>IF(SUMIF('Claims Backend'!$AE$1:$BM$1,AN$3,'Claims Backend'!$AE3:$BM3)&gt;=1,1,0)*$H4</f>
        <v>0</v>
      </c>
      <c r="AO4">
        <f>IF(SUMIF('Claims Backend'!$AE$1:$BM$1,AO$3,'Claims Backend'!$AE3:$BM3)&gt;=1,1,0)*$H4</f>
        <v>0</v>
      </c>
      <c r="AP4">
        <f>IF(SUMIF('Claims Backend'!$AE$1:$BM$1,AP$3,'Claims Backend'!$AE3:$BM3)&gt;=1,1,0)*$H4</f>
        <v>0</v>
      </c>
      <c r="AQ4">
        <f>IF(SUMIF('Claims Backend'!$AE$1:$BM$1,AQ$3,'Claims Backend'!$AE3:$BM3)&gt;=1,1,0)*$H4</f>
        <v>0</v>
      </c>
      <c r="AR4">
        <f>IF(SUMIF('Claims Backend'!$AE$1:$BM$1,AR$3,'Claims Backend'!$AE3:$BM3)&gt;=1,1,0)*$H4</f>
        <v>0</v>
      </c>
      <c r="AS4">
        <f>IF(SUMIF('Claims Backend'!$AE$1:$BM$1,AS$3,'Claims Backend'!$AE3:$BM3)&gt;=1,1,0)*$H4</f>
        <v>0</v>
      </c>
      <c r="AT4">
        <f>IF(SUMIF('Claims Backend'!$AE$1:$BM$1,AT$3,'Claims Backend'!$AE3:$BM3)&gt;=1,1,0)*$H4</f>
        <v>0</v>
      </c>
      <c r="AU4">
        <f>IF(SUMIF('Claims Backend'!$AE$1:$BM$1,AU$3,'Claims Backend'!$AE3:$BM3)&gt;=1,1,0)*$H4</f>
        <v>0</v>
      </c>
      <c r="AV4">
        <f>IF(SUMIF('Claims Backend'!$AE$1:$BM$1,AV$3,'Claims Backend'!$AE3:$BM3)&gt;=1,1,0)*$H4</f>
        <v>0</v>
      </c>
      <c r="AW4">
        <f>IF(SUMIF('Claims Backend'!$AE$1:$BM$1,AW$3,'Claims Backend'!$AE3:$BM3)&gt;=1,1,0)*$H4</f>
        <v>0</v>
      </c>
      <c r="AX4">
        <f>IF(SUMIF('Claims Backend'!$AE$1:$BM$1,AX$3,'Claims Backend'!$AE3:$BM3)&gt;=1,1,0)*$H4</f>
        <v>0</v>
      </c>
      <c r="AY4">
        <f>IF(SUMIF('Claims Backend'!$AE$1:$BM$1,AY$3,'Claims Backend'!$AE3:$BM3)&gt;=1,1,0)*$H4</f>
        <v>0</v>
      </c>
      <c r="AZ4">
        <f>IF(SUMIF('Claims Backend'!$AE$1:$BM$1,AZ$3,'Claims Backend'!$AE3:$BM3)&gt;=1,1,0)*$H4</f>
        <v>0</v>
      </c>
      <c r="BA4">
        <f>IF(SUMIF('Claims Backend'!$AE$1:$BM$1,BA$3,'Claims Backend'!$AE3:$BM3)&gt;=1,1,0)*$H4</f>
        <v>0</v>
      </c>
      <c r="BB4">
        <f>IF(SUMIF('Claims Backend'!$AE$1:$BM$1,BB$3,'Claims Backend'!$AE3:$BM3)&gt;=1,1,0)*$H4</f>
        <v>0</v>
      </c>
      <c r="BC4">
        <f>IF(SUMIF('Claims Backend'!$AE$1:$BM$1,BC$3,'Claims Backend'!$AE3:$BM3)&gt;=1,1,0)*$H4</f>
        <v>0</v>
      </c>
      <c r="BD4">
        <f>IF(SUMIF('Claims Backend'!$AE$1:$BM$1,BD$3,'Claims Backend'!$AE3:$BM3)&gt;=1,1,0)*$H4</f>
        <v>0</v>
      </c>
    </row>
    <row r="5" spans="1:56">
      <c r="A5" s="5" t="str">
        <f>_xlfn.XLOOKUP($E5,'Raw Data'!$E:$E,'Raw Data'!A:A,"ERROR",0,1)</f>
        <v>AE</v>
      </c>
      <c r="B5" s="5" t="str">
        <f>_xlfn.XLOOKUP($E5,'Raw Data'!$E:$E,'Raw Data'!B:B,"ERROR",0,1)</f>
        <v>Hair Mousses</v>
      </c>
      <c r="C5" s="5" t="str">
        <f>_xlfn.XLOOKUP($E5,'Raw Data'!$E:$E,'Raw Data'!C:C,"ERROR",0,1)</f>
        <v>sheamoisture</v>
      </c>
      <c r="D5" s="5" t="str">
        <f>_xlfn.XLOOKUP($E5,'Raw Data'!$E:$E,'Raw Data'!D:D,"ERROR",0,1)</f>
        <v>www.amazon.ae/dp/B00F9H0IKQ</v>
      </c>
      <c r="E5" s="5" t="s">
        <v>64</v>
      </c>
      <c r="F5" s="9" t="str">
        <f>_xlfn.XLOOKUP($E5,'Raw Data'!$E:$E,'Raw Data'!F:F,"ERROR",0,1)</f>
        <v>SHEA MOISTURE Sheamoisture Coconut &amp; Hibiscus Frizz-free Curl Mousse - 7.5 Fl Oz, 7.5 Oz (290612 )</v>
      </c>
      <c r="G5" s="10">
        <f>_xlfn.XLOOKUP($E5,'Raw Data'!$E:$E,'Raw Data'!G:G,"ERROR",0,1)</f>
        <v>740</v>
      </c>
      <c r="H5" s="9">
        <f>_xlfn.XLOOKUP($E5,'Raw Data'!$E:$E,'Raw Data'!H:H,"ERROR",0,1)</f>
        <v>38623.74</v>
      </c>
      <c r="I5" s="9">
        <f>_xlfn.XLOOKUP($E5,'Raw Data'!$E:$E,'Raw Data'!I:I,"ERROR",0,1)</f>
        <v>0.0517102783625972</v>
      </c>
      <c r="J5" s="9" t="str">
        <f>_xlfn.XLOOKUP($E5,'Raw Data'!$E:$E,'Raw Data'!J:J,"ERROR",0,1)</f>
        <v>Yes</v>
      </c>
      <c r="K5" s="14" t="str">
        <f t="array" ref="K5">_xlfn.IFS(AND(L5&gt;0,L5&lt;=5),"0 to 5",AND(L5&gt;5,L5&lt;=10),"5 to 10",AND(L5&gt;10,L5&lt;=15),"10 to 15",AND(L5&gt;15,L5&lt;=20),"15 to 20",AND(L5&gt;20,L5&lt;=30),"20 to 30",AND(L5&gt;30,L5&lt;=40),"30 to 40",AND(L5&gt;40,L5&lt;=50),"40 to 50",AND(L5&gt;50,L5&lt;=75),"50 to 75",AND(L5&gt;75,L5&lt;=100),"75 to 100",AND(L5&gt;100,L5&lt;=150),"100 to 150",AND(L5&gt;150,L5&lt;=200),"150 to 200",AND(L5&gt;200,L5&lt;=250),"200 to 250",AND(L5&gt;250,L5&lt;=300),"250 to 300",AND(L5&gt;300,L5&lt;=400),"300 to 400",AND(L5&gt;400,L5&lt;=500),"400 to 500",L5&gt;500,"500+")</f>
        <v>50 to 75</v>
      </c>
      <c r="L5" s="9">
        <f>_xlfn.XLOOKUP($E5,'Raw Data'!$E:$E,'Raw Data'!L:L,"ERROR",0,1)</f>
        <v>52.11</v>
      </c>
      <c r="M5" s="14" t="str">
        <f t="array" ref="M5">_xlfn.IFS(AND(N5&gt;0,N5&lt;=5),"0 to 5",AND(N5&gt;5,N5&lt;=10),"5 to 10",AND(N5&gt;10,N5&lt;=15),"10 to 15",AND(N5&gt;15,N5&lt;=20),"15 to 20",AND(N5&gt;20,N5&lt;=30),"20 to 30",AND(N5&gt;30,N5&lt;=40),"30 to 40",AND(N5&gt;40,N5&lt;=50),"40 to 50",AND(N5&gt;50,N5&lt;=75),"50 to 75",AND(N5&gt;75,N5&lt;=100),"75 to 100",AND(N5&gt;100,N5&lt;=150),"100 to 150",AND(N5&gt;150,N5&lt;=200),"150 to 200",AND(N5&gt;200,N5&lt;=250),"200 to 250",AND(N5&gt;250,N5&lt;=300),"250 to 300",AND(N5&gt;300,N5&lt;=400),"300 to 400",AND(N5&gt;400,N5&lt;=500),"400 to 500",N5&gt;500,"500+")</f>
        <v>50 to 75</v>
      </c>
      <c r="N5" s="9">
        <f>_xlfn.XLOOKUP($E5,'Raw Data'!$E:$E,'Raw Data'!N:N,"ERROR",0,1)</f>
        <v>52.56</v>
      </c>
      <c r="O5" s="14" t="str">
        <f t="array" ref="O5">_xlfn.IFS(P5=0,"No Discount",AND(P5&gt;0,P5&lt;=0.02),"0% to 2%",AND(P5&gt;0.02,P5&lt;=0.04),"2% to 4%",AND(P5&gt;0.04,P5&lt;=0.06),"4% to 6%",AND(P5&gt;0.06,P5&lt;=0.08),"6% to 8%",AND(P5&gt;0.08,P5&lt;=0.1),"8% to 10%",AND(P5&gt;0.1,P5&lt;=0.15),"10% to 15%",AND(P5&gt;0.15,P5&lt;=0.2),"15% to 20%",AND(P5&gt;0.2,P5&lt;=0.25),"20% to 25%",AND(P5&gt;0.25,P5&lt;=0.3),"25% to 30%",AND(P5&gt;0.3,P5&lt;=0.4),"30% to 40%",AND(P5&gt;0.4,P5&lt;=0.5),"40% to 50%",AND(P5&gt;0.5,P5&lt;=0.75),"50% to 75%",AND(P5&gt;0.75,P5&lt;=1),"75% to 100%")</f>
        <v>0% to 2%</v>
      </c>
      <c r="P5" s="10">
        <f>_xlfn.XLOOKUP($E5,'Raw Data'!$E:$E,'Raw Data'!P:P,"ERROR",0,1)</f>
        <v>0.00856164383561649</v>
      </c>
      <c r="Q5" s="9">
        <f>_xlfn.XLOOKUP($E5,'Raw Data'!$E:$E,'Raw Data'!Q:Q,"ERROR",0,1)</f>
        <v>7.5</v>
      </c>
      <c r="R5" s="9" t="str">
        <f>_xlfn.XLOOKUP($E5,'Raw Data'!$E:$E,'Raw Data'!R:R,"ERROR",0,1)</f>
        <v>oz</v>
      </c>
      <c r="S5" s="5" t="str">
        <f t="array" ref="S5">_xlfn.IFS(AND(T5&gt;0,T5&lt;=0.05),"0 to 0.05",AND(T5&gt;0.05,T5&lt;=0.1),"0.05 to 0.1",AND(T5&gt;0.1,T5&lt;=0.2),"0.1 to 0.2",AND(T5&gt;0.2,T5&lt;=0.3),"0.2 to 0.3",AND(T5&gt;0.3,T5&lt;=0.4),"0.3 to 0.4",AND(T5&gt;0.4,T5&lt;=0.5),"0.4 to 0.5",AND(T5&gt;0.5,T5&lt;=0.75),"0.5 to 0.75",AND(T5&gt;0.75,T5&lt;=1),"0.75 to 1",AND(T5&gt;1,T5&lt;=2),"1 to 2",AND(T5&gt;2,T5&lt;=3),"2 to 3",AND(T5&gt;3,T5&lt;=4),"3 to 4",AND(T5&gt;4,T5&lt;=5),"4 to 5",AND(T5&gt;5,T5&lt;=10),"5 to 10",T5&gt;10,"10+")</f>
        <v>0.2 to 0.3</v>
      </c>
      <c r="T5" s="10">
        <f t="shared" ref="T5:T68" si="1">L5/(Z5*29.57)</f>
        <v>0.234967872844099</v>
      </c>
      <c r="U5" s="15" t="str">
        <f t="array" ref="U5">_xlfn.IFS(AND(V5&gt;0,V5&lt;=0.05),"0 to 0.05",AND(V5&gt;0.05,V5&lt;=0.1),"0.05 to 0.1",AND(V5&gt;0.1,V5&lt;=0.2),"0.1 to 0.2",AND(V5&gt;0.2,V5&lt;=0.3),"0.2 to 0.3",AND(V5&gt;0.3,V5&lt;=0.4),"0.3 to 0.4",AND(V5&gt;0.4,V5&lt;=0.5),"0.4 to 0.5",AND(V5&gt;0.5,V5&lt;=0.75),"0.5 to 0.75",AND(V5&gt;0.75,V5&lt;=1),"0.75 to 1",AND(V5&gt;1,V5&lt;=2),"1 to 2",AND(V5&gt;2,V5&lt;=3),"2 to 3",AND(V5&gt;3,V5&lt;=4),"3 to 4",AND(V5&gt;4,V5&lt;=5),"4 to 5",AND(V5&gt;5,V5&lt;=10),"5 to 10",V5&gt;10,"10+")</f>
        <v>0.05 to 0.1</v>
      </c>
      <c r="V5" s="10">
        <f t="shared" ref="V5:V68" si="2">N5/($Z5*29.57)*0.27</f>
        <v>0.0639891782211701</v>
      </c>
      <c r="W5" s="15" t="str">
        <f t="array" ref="W5">_xlfn.IFS(AND(X5&gt;0,X5&lt;=0.05),"0 to 0.05",AND(X5&gt;0.05,X5&lt;=0.1),"0.05 to 0.1",AND(X5&gt;0.1,X5&lt;=0.2),"0.1 to 0.2",AND(X5&gt;0.2,X5&lt;=0.3),"0.2 to 0.3",AND(X5&gt;0.3,X5&lt;=0.4),"0.3 to 0.4",AND(X5&gt;0.4,X5&lt;=0.5),"0.4 to 0.5",AND(X5&gt;0.5,X5&lt;=0.75),"0.5 to 0.75",AND(X5&gt;0.75,X5&lt;=1),"0.75 to 1",AND(X5&gt;1,X5&lt;=2),"1 to 2",AND(X5&gt;2,X5&lt;=3),"2 to 3",AND(X5&gt;3,X5&lt;=4),"3 to 4",AND(X5&gt;4,X5&lt;=5),"4 to 5",AND(X5&gt;5,X5&lt;=10),"5 to 10",X5&gt;10,"10+")</f>
        <v>0.05 to 0.1</v>
      </c>
      <c r="X5" s="16">
        <f t="shared" ref="X5:X68" si="3">L5/($Z5*29.57)*0.27</f>
        <v>0.0634413256679067</v>
      </c>
      <c r="Y5" s="5" t="str">
        <f t="array" ref="Y5">_xlfn.IFS(AND(Z5&gt;0,Z5&lt;=1),"0 to 1",AND(Z5&gt;1,Z5&lt;=2),"1 to 2",AND(Z5&gt;2,Z5&lt;=4),"2 to 4",AND(Z5&gt;4,Z5&lt;=6),"4 to 6",AND(Z5&gt;6,Z5&lt;=8),"6 to 8",AND(Z5&gt;8,Z5&lt;=10),"8 to 10",AND(Z5&gt;10,Z5&lt;=15),"10 to 15",AND(Z5&gt;15,Z5&lt;=20),"15 to 20",AND(Z5&gt;20,Z5&lt;=25),"20 to 25",AND(Z5&gt;25,Z5&lt;=30),"25 to 30",AND(Z5&gt;30,Z5&lt;=40),"30 to 40",AND(Z5&gt;40,Z5&lt;=50),"40 to 50",Z5&gt;50,"50+")</f>
        <v>6 to 8</v>
      </c>
      <c r="Z5" s="9">
        <f t="array" ref="Z5">_xlfn.IFS(AA5="oz",_xlfn.IFS(R5="oz",Q5,R5="fl oz",Q5*1.04,R5="ml",Q5*0.0338),AA5="fl oz",_xlfn.IFS(R5="oz",Q5/1.04,R5="fl oz",Q5,R5="ml",Q5*0.0338/1.04),AA5="ml",_xlfn.IFS(R5="oz",Q5/0.0338,R5="fl oz",Q5*1.04/0.0338,R5="ml",Q5))</f>
        <v>7.5</v>
      </c>
      <c r="AA5" s="9" t="str">
        <f>_xlfn.XLOOKUP($E5,'Raw Data'!$E:$E,'Raw Data'!AA:AA,"ERROR",0,1)</f>
        <v>oz</v>
      </c>
      <c r="AB5" s="5" t="s">
        <v>66</v>
      </c>
      <c r="AC5" s="5" t="s">
        <v>67</v>
      </c>
      <c r="AD5" s="5" t="s">
        <v>68</v>
      </c>
      <c r="AE5">
        <f>IF(SUMIF('Claims Backend'!$AE$1:$BM$1,AE$3,'Claims Backend'!$AE4:$BM4)&gt;=1,1,0)*$H5</f>
        <v>0</v>
      </c>
      <c r="AF5">
        <f>IF(SUMIF('Claims Backend'!$AE$1:$BM$1,AF$3,'Claims Backend'!$AE4:$BM4)&gt;=1,1,0)*$H5</f>
        <v>0</v>
      </c>
      <c r="AG5">
        <f>IF(SUMIF('Claims Backend'!$AE$1:$BM$1,AG$3,'Claims Backend'!$AE4:$BM4)&gt;=1,1,0)*$H5</f>
        <v>0</v>
      </c>
      <c r="AH5">
        <f>IF(SUMIF('Claims Backend'!$AE$1:$BM$1,AH$3,'Claims Backend'!$AE4:$BM4)&gt;=1,1,0)*$H5</f>
        <v>0</v>
      </c>
      <c r="AI5">
        <f>IF(SUMIF('Claims Backend'!$AE$1:$BM$1,AI$3,'Claims Backend'!$AE4:$BM4)&gt;=1,1,0)*$H5</f>
        <v>0</v>
      </c>
      <c r="AJ5">
        <f>IF(SUMIF('Claims Backend'!$AE$1:$BM$1,AJ$3,'Claims Backend'!$AE4:$BM4)&gt;=1,1,0)*$H5</f>
        <v>0</v>
      </c>
      <c r="AK5">
        <f>IF(SUMIF('Claims Backend'!$AE$1:$BM$1,AK$3,'Claims Backend'!$AE4:$BM4)&gt;=1,1,0)*$H5</f>
        <v>0</v>
      </c>
      <c r="AL5">
        <f>IF(SUMIF('Claims Backend'!$AE$1:$BM$1,AL$3,'Claims Backend'!$AE4:$BM4)&gt;=1,1,0)*$H5</f>
        <v>0</v>
      </c>
      <c r="AM5">
        <f>IF(SUMIF('Claims Backend'!$AE$1:$BM$1,AM$3,'Claims Backend'!$AE4:$BM4)&gt;=1,1,0)*$H5</f>
        <v>0</v>
      </c>
      <c r="AN5">
        <f>IF(SUMIF('Claims Backend'!$AE$1:$BM$1,AN$3,'Claims Backend'!$AE4:$BM4)&gt;=1,1,0)*$H5</f>
        <v>0</v>
      </c>
      <c r="AO5">
        <f>IF(SUMIF('Claims Backend'!$AE$1:$BM$1,AO$3,'Claims Backend'!$AE4:$BM4)&gt;=1,1,0)*$H5</f>
        <v>38623.74</v>
      </c>
      <c r="AP5">
        <f>IF(SUMIF('Claims Backend'!$AE$1:$BM$1,AP$3,'Claims Backend'!$AE4:$BM4)&gt;=1,1,0)*$H5</f>
        <v>0</v>
      </c>
      <c r="AQ5">
        <f>IF(SUMIF('Claims Backend'!$AE$1:$BM$1,AQ$3,'Claims Backend'!$AE4:$BM4)&gt;=1,1,0)*$H5</f>
        <v>38623.74</v>
      </c>
      <c r="AR5">
        <f>IF(SUMIF('Claims Backend'!$AE$1:$BM$1,AR$3,'Claims Backend'!$AE4:$BM4)&gt;=1,1,0)*$H5</f>
        <v>0</v>
      </c>
      <c r="AS5">
        <f>IF(SUMIF('Claims Backend'!$AE$1:$BM$1,AS$3,'Claims Backend'!$AE4:$BM4)&gt;=1,1,0)*$H5</f>
        <v>0</v>
      </c>
      <c r="AT5">
        <f>IF(SUMIF('Claims Backend'!$AE$1:$BM$1,AT$3,'Claims Backend'!$AE4:$BM4)&gt;=1,1,0)*$H5</f>
        <v>0</v>
      </c>
      <c r="AU5">
        <f>IF(SUMIF('Claims Backend'!$AE$1:$BM$1,AU$3,'Claims Backend'!$AE4:$BM4)&gt;=1,1,0)*$H5</f>
        <v>0</v>
      </c>
      <c r="AV5">
        <f>IF(SUMIF('Claims Backend'!$AE$1:$BM$1,AV$3,'Claims Backend'!$AE4:$BM4)&gt;=1,1,0)*$H5</f>
        <v>0</v>
      </c>
      <c r="AW5">
        <f>IF(SUMIF('Claims Backend'!$AE$1:$BM$1,AW$3,'Claims Backend'!$AE4:$BM4)&gt;=1,1,0)*$H5</f>
        <v>0</v>
      </c>
      <c r="AX5">
        <f>IF(SUMIF('Claims Backend'!$AE$1:$BM$1,AX$3,'Claims Backend'!$AE4:$BM4)&gt;=1,1,0)*$H5</f>
        <v>0</v>
      </c>
      <c r="AY5">
        <f>IF(SUMIF('Claims Backend'!$AE$1:$BM$1,AY$3,'Claims Backend'!$AE4:$BM4)&gt;=1,1,0)*$H5</f>
        <v>0</v>
      </c>
      <c r="AZ5">
        <f>IF(SUMIF('Claims Backend'!$AE$1:$BM$1,AZ$3,'Claims Backend'!$AE4:$BM4)&gt;=1,1,0)*$H5</f>
        <v>38623.74</v>
      </c>
      <c r="BA5">
        <f>IF(SUMIF('Claims Backend'!$AE$1:$BM$1,BA$3,'Claims Backend'!$AE4:$BM4)&gt;=1,1,0)*$H5</f>
        <v>0</v>
      </c>
      <c r="BB5">
        <f>IF(SUMIF('Claims Backend'!$AE$1:$BM$1,BB$3,'Claims Backend'!$AE4:$BM4)&gt;=1,1,0)*$H5</f>
        <v>0</v>
      </c>
      <c r="BC5">
        <f>IF(SUMIF('Claims Backend'!$AE$1:$BM$1,BC$3,'Claims Backend'!$AE4:$BM4)&gt;=1,1,0)*$H5</f>
        <v>0</v>
      </c>
      <c r="BD5">
        <f>IF(SUMIF('Claims Backend'!$AE$1:$BM$1,BD$3,'Claims Backend'!$AE4:$BM4)&gt;=1,1,0)*$H5</f>
        <v>0</v>
      </c>
    </row>
    <row r="6" spans="1:56">
      <c r="A6" s="5" t="str">
        <f>_xlfn.XLOOKUP($E6,'Raw Data'!$E:$E,'Raw Data'!A:A,"ERROR",0,1)</f>
        <v>AE</v>
      </c>
      <c r="B6" s="5" t="str">
        <f>_xlfn.XLOOKUP($E6,'Raw Data'!$E:$E,'Raw Data'!B:B,"ERROR",0,1)</f>
        <v>Hair Mousses</v>
      </c>
      <c r="C6" s="5" t="str">
        <f>_xlfn.XLOOKUP($E6,'Raw Data'!$E:$E,'Raw Data'!C:C,"ERROR",0,1)</f>
        <v>cantu</v>
      </c>
      <c r="D6" s="5" t="str">
        <f>_xlfn.XLOOKUP($E6,'Raw Data'!$E:$E,'Raw Data'!D:D,"ERROR",0,1)</f>
        <v>www.amazon.ae/dp/B0178H2MFS</v>
      </c>
      <c r="E6" s="5" t="s">
        <v>69</v>
      </c>
      <c r="F6" s="9" t="str">
        <f>_xlfn.XLOOKUP($E6,'Raw Data'!$E:$E,'Raw Data'!F:F,"ERROR",0,1)</f>
        <v>Cantu Shea Butter For Natural Hair Wave Whip Curling MoUSse, 8.4Oz (248Ml)</v>
      </c>
      <c r="G6" s="10">
        <f>_xlfn.XLOOKUP($E6,'Raw Data'!$E:$E,'Raw Data'!G:G,"ERROR",0,1)</f>
        <v>969</v>
      </c>
      <c r="H6" s="9">
        <f>_xlfn.XLOOKUP($E6,'Raw Data'!$E:$E,'Raw Data'!H:H,"ERROR",0,1)</f>
        <v>26276.8</v>
      </c>
      <c r="I6" s="9">
        <f>_xlfn.XLOOKUP($E6,'Raw Data'!$E:$E,'Raw Data'!I:I,"ERROR",0,1)</f>
        <v>0.0351799344775595</v>
      </c>
      <c r="J6" s="9" t="str">
        <f>_xlfn.XLOOKUP($E6,'Raw Data'!$E:$E,'Raw Data'!J:J,"ERROR",0,1)</f>
        <v>Yes</v>
      </c>
      <c r="K6" s="14" t="str">
        <f t="array" ref="K6">_xlfn.IFS(AND(L6&gt;0,L6&lt;=5),"0 to 5",AND(L6&gt;5,L6&lt;=10),"5 to 10",AND(L6&gt;10,L6&lt;=15),"10 to 15",AND(L6&gt;15,L6&lt;=20),"15 to 20",AND(L6&gt;20,L6&lt;=30),"20 to 30",AND(L6&gt;30,L6&lt;=40),"30 to 40",AND(L6&gt;40,L6&lt;=50),"40 to 50",AND(L6&gt;50,L6&lt;=75),"50 to 75",AND(L6&gt;75,L6&lt;=100),"75 to 100",AND(L6&gt;100,L6&lt;=150),"100 to 150",AND(L6&gt;150,L6&lt;=200),"150 to 200",AND(L6&gt;200,L6&lt;=250),"200 to 250",AND(L6&gt;250,L6&lt;=300),"250 to 300",AND(L6&gt;300,L6&lt;=400),"300 to 400",AND(L6&gt;400,L6&lt;=500),"400 to 500",L6&gt;500,"500+")</f>
        <v>20 to 30</v>
      </c>
      <c r="L6" s="9">
        <f>_xlfn.XLOOKUP($E6,'Raw Data'!$E:$E,'Raw Data'!L:L,"ERROR",0,1)</f>
        <v>27.16</v>
      </c>
      <c r="M6" s="14" t="str">
        <f t="array" ref="M6">_xlfn.IFS(AND(N6&gt;0,N6&lt;=5),"0 to 5",AND(N6&gt;5,N6&lt;=10),"5 to 10",AND(N6&gt;10,N6&lt;=15),"10 to 15",AND(N6&gt;15,N6&lt;=20),"15 to 20",AND(N6&gt;20,N6&lt;=30),"20 to 30",AND(N6&gt;30,N6&lt;=40),"30 to 40",AND(N6&gt;40,N6&lt;=50),"40 to 50",AND(N6&gt;50,N6&lt;=75),"50 to 75",AND(N6&gt;75,N6&lt;=100),"75 to 100",AND(N6&gt;100,N6&lt;=150),"100 to 150",AND(N6&gt;150,N6&lt;=200),"150 to 200",AND(N6&gt;200,N6&lt;=250),"200 to 250",AND(N6&gt;250,N6&lt;=300),"250 to 300",AND(N6&gt;300,N6&lt;=400),"300 to 400",AND(N6&gt;400,N6&lt;=500),"400 to 500",N6&gt;500,"500+")</f>
        <v>20 to 30</v>
      </c>
      <c r="N6" s="9">
        <f>_xlfn.XLOOKUP($E6,'Raw Data'!$E:$E,'Raw Data'!N:N,"ERROR",0,1)</f>
        <v>28.04</v>
      </c>
      <c r="O6" s="14" t="str">
        <f t="array" ref="O6">_xlfn.IFS(P6=0,"No Discount",AND(P6&gt;0,P6&lt;=0.02),"0% to 2%",AND(P6&gt;0.02,P6&lt;=0.04),"2% to 4%",AND(P6&gt;0.04,P6&lt;=0.06),"4% to 6%",AND(P6&gt;0.06,P6&lt;=0.08),"6% to 8%",AND(P6&gt;0.08,P6&lt;=0.1),"8% to 10%",AND(P6&gt;0.1,P6&lt;=0.15),"10% to 15%",AND(P6&gt;0.15,P6&lt;=0.2),"15% to 20%",AND(P6&gt;0.2,P6&lt;=0.25),"20% to 25%",AND(P6&gt;0.25,P6&lt;=0.3),"25% to 30%",AND(P6&gt;0.3,P6&lt;=0.4),"30% to 40%",AND(P6&gt;0.4,P6&lt;=0.5),"40% to 50%",AND(P6&gt;0.5,P6&lt;=0.75),"50% to 75%",AND(P6&gt;0.75,P6&lt;=1),"75% to 100%")</f>
        <v>2% to 4%</v>
      </c>
      <c r="P6" s="10">
        <f>_xlfn.XLOOKUP($E6,'Raw Data'!$E:$E,'Raw Data'!P:P,"ERROR",0,1)</f>
        <v>0.0313837375178316</v>
      </c>
      <c r="Q6" s="9">
        <f>_xlfn.XLOOKUP($E6,'Raw Data'!$E:$E,'Raw Data'!Q:Q,"ERROR",0,1)</f>
        <v>8.4</v>
      </c>
      <c r="R6" s="9" t="str">
        <f>_xlfn.XLOOKUP($E6,'Raw Data'!$E:$E,'Raw Data'!R:R,"ERROR",0,1)</f>
        <v>oz</v>
      </c>
      <c r="S6" s="5" t="str">
        <f t="array" ref="S6">_xlfn.IFS(AND(T6&gt;0,T6&lt;=0.05),"0 to 0.05",AND(T6&gt;0.05,T6&lt;=0.1),"0.05 to 0.1",AND(T6&gt;0.1,T6&lt;=0.2),"0.1 to 0.2",AND(T6&gt;0.2,T6&lt;=0.3),"0.2 to 0.3",AND(T6&gt;0.3,T6&lt;=0.4),"0.3 to 0.4",AND(T6&gt;0.4,T6&lt;=0.5),"0.4 to 0.5",AND(T6&gt;0.5,T6&lt;=0.75),"0.5 to 0.75",AND(T6&gt;0.75,T6&lt;=1),"0.75 to 1",AND(T6&gt;1,T6&lt;=2),"1 to 2",AND(T6&gt;2,T6&lt;=3),"2 to 3",AND(T6&gt;3,T6&lt;=4),"3 to 4",AND(T6&gt;4,T6&lt;=5),"4 to 5",AND(T6&gt;5,T6&lt;=10),"5 to 10",T6&gt;10,"10+")</f>
        <v>0.1 to 0.2</v>
      </c>
      <c r="T6" s="10">
        <f t="shared" si="1"/>
        <v>0.109345056927066</v>
      </c>
      <c r="U6" s="15" t="str">
        <f t="array" ref="U6">_xlfn.IFS(AND(V6&gt;0,V6&lt;=0.05),"0 to 0.05",AND(V6&gt;0.05,V6&lt;=0.1),"0.05 to 0.1",AND(V6&gt;0.1,V6&lt;=0.2),"0.1 to 0.2",AND(V6&gt;0.2,V6&lt;=0.3),"0.2 to 0.3",AND(V6&gt;0.3,V6&lt;=0.4),"0.3 to 0.4",AND(V6&gt;0.4,V6&lt;=0.5),"0.4 to 0.5",AND(V6&gt;0.5,V6&lt;=0.75),"0.5 to 0.75",AND(V6&gt;0.75,V6&lt;=1),"0.75 to 1",AND(V6&gt;1,V6&lt;=2),"1 to 2",AND(V6&gt;2,V6&lt;=3),"2 to 3",AND(V6&gt;3,V6&lt;=4),"3 to 4",AND(V6&gt;4,V6&lt;=5),"4 to 5",AND(V6&gt;5,V6&lt;=10),"5 to 10",V6&gt;10,"10+")</f>
        <v>0 to 0.05</v>
      </c>
      <c r="V6" s="10">
        <f t="shared" si="2"/>
        <v>0.0304797333204503</v>
      </c>
      <c r="W6" s="15" t="str">
        <f t="array" ref="W6">_xlfn.IFS(AND(X6&gt;0,X6&lt;=0.05),"0 to 0.05",AND(X6&gt;0.05,X6&lt;=0.1),"0.05 to 0.1",AND(X6&gt;0.1,X6&lt;=0.2),"0.1 to 0.2",AND(X6&gt;0.2,X6&lt;=0.3),"0.2 to 0.3",AND(X6&gt;0.3,X6&lt;=0.4),"0.3 to 0.4",AND(X6&gt;0.4,X6&lt;=0.5),"0.4 to 0.5",AND(X6&gt;0.5,X6&lt;=0.75),"0.5 to 0.75",AND(X6&gt;0.75,X6&lt;=1),"0.75 to 1",AND(X6&gt;1,X6&lt;=2),"1 to 2",AND(X6&gt;2,X6&lt;=3),"2 to 3",AND(X6&gt;3,X6&lt;=4),"3 to 4",AND(X6&gt;4,X6&lt;=5),"4 to 5",AND(X6&gt;5,X6&lt;=10),"5 to 10",X6&gt;10,"10+")</f>
        <v>0 to 0.05</v>
      </c>
      <c r="X6" s="16">
        <f t="shared" si="3"/>
        <v>0.0295231653703077</v>
      </c>
      <c r="Y6" s="5" t="str">
        <f t="array" ref="Y6">_xlfn.IFS(AND(Z6&gt;0,Z6&lt;=1),"0 to 1",AND(Z6&gt;1,Z6&lt;=2),"1 to 2",AND(Z6&gt;2,Z6&lt;=4),"2 to 4",AND(Z6&gt;4,Z6&lt;=6),"4 to 6",AND(Z6&gt;6,Z6&lt;=8),"6 to 8",AND(Z6&gt;8,Z6&lt;=10),"8 to 10",AND(Z6&gt;10,Z6&lt;=15),"10 to 15",AND(Z6&gt;15,Z6&lt;=20),"15 to 20",AND(Z6&gt;20,Z6&lt;=25),"20 to 25",AND(Z6&gt;25,Z6&lt;=30),"25 to 30",AND(Z6&gt;30,Z6&lt;=40),"30 to 40",AND(Z6&gt;40,Z6&lt;=50),"40 to 50",Z6&gt;50,"50+")</f>
        <v>8 to 10</v>
      </c>
      <c r="Z6" s="9">
        <f t="array" ref="Z6">_xlfn.IFS(AA6="oz",_xlfn.IFS(R6="oz",Q6,R6="fl oz",Q6*1.04,R6="ml",Q6*0.0338),AA6="fl oz",_xlfn.IFS(R6="oz",Q6/1.04,R6="fl oz",Q6,R6="ml",Q6*0.0338/1.04),AA6="ml",_xlfn.IFS(R6="oz",Q6/0.0338,R6="fl oz",Q6*1.04/0.0338,R6="ml",Q6))</f>
        <v>8.4</v>
      </c>
      <c r="AA6" s="9" t="str">
        <f>_xlfn.XLOOKUP($E6,'Raw Data'!$E:$E,'Raw Data'!AA:AA,"ERROR",0,1)</f>
        <v>oz</v>
      </c>
      <c r="AB6" s="5" t="s">
        <v>70</v>
      </c>
      <c r="AC6" s="5" t="s">
        <v>71</v>
      </c>
      <c r="AD6" s="5" t="s">
        <v>72</v>
      </c>
      <c r="AE6">
        <f>IF(SUMIF('Claims Backend'!$AE$1:$BM$1,AE$3,'Claims Backend'!$AE5:$BM5)&gt;=1,1,0)*$H6</f>
        <v>0</v>
      </c>
      <c r="AF6">
        <f>IF(SUMIF('Claims Backend'!$AE$1:$BM$1,AF$3,'Claims Backend'!$AE5:$BM5)&gt;=1,1,0)*$H6</f>
        <v>0</v>
      </c>
      <c r="AG6">
        <f>IF(SUMIF('Claims Backend'!$AE$1:$BM$1,AG$3,'Claims Backend'!$AE5:$BM5)&gt;=1,1,0)*$H6</f>
        <v>0</v>
      </c>
      <c r="AH6">
        <f>IF(SUMIF('Claims Backend'!$AE$1:$BM$1,AH$3,'Claims Backend'!$AE5:$BM5)&gt;=1,1,0)*$H6</f>
        <v>0</v>
      </c>
      <c r="AI6">
        <f>IF(SUMIF('Claims Backend'!$AE$1:$BM$1,AI$3,'Claims Backend'!$AE5:$BM5)&gt;=1,1,0)*$H6</f>
        <v>0</v>
      </c>
      <c r="AJ6">
        <f>IF(SUMIF('Claims Backend'!$AE$1:$BM$1,AJ$3,'Claims Backend'!$AE5:$BM5)&gt;=1,1,0)*$H6</f>
        <v>0</v>
      </c>
      <c r="AK6">
        <f>IF(SUMIF('Claims Backend'!$AE$1:$BM$1,AK$3,'Claims Backend'!$AE5:$BM5)&gt;=1,1,0)*$H6</f>
        <v>0</v>
      </c>
      <c r="AL6">
        <f>IF(SUMIF('Claims Backend'!$AE$1:$BM$1,AL$3,'Claims Backend'!$AE5:$BM5)&gt;=1,1,0)*$H6</f>
        <v>0</v>
      </c>
      <c r="AM6">
        <f>IF(SUMIF('Claims Backend'!$AE$1:$BM$1,AM$3,'Claims Backend'!$AE5:$BM5)&gt;=1,1,0)*$H6</f>
        <v>0</v>
      </c>
      <c r="AN6">
        <f>IF(SUMIF('Claims Backend'!$AE$1:$BM$1,AN$3,'Claims Backend'!$AE5:$BM5)&gt;=1,1,0)*$H6</f>
        <v>0</v>
      </c>
      <c r="AO6">
        <f>IF(SUMIF('Claims Backend'!$AE$1:$BM$1,AO$3,'Claims Backend'!$AE5:$BM5)&gt;=1,1,0)*$H6</f>
        <v>0</v>
      </c>
      <c r="AP6">
        <f>IF(SUMIF('Claims Backend'!$AE$1:$BM$1,AP$3,'Claims Backend'!$AE5:$BM5)&gt;=1,1,0)*$H6</f>
        <v>0</v>
      </c>
      <c r="AQ6">
        <f>IF(SUMIF('Claims Backend'!$AE$1:$BM$1,AQ$3,'Claims Backend'!$AE5:$BM5)&gt;=1,1,0)*$H6</f>
        <v>26276.8</v>
      </c>
      <c r="AR6">
        <f>IF(SUMIF('Claims Backend'!$AE$1:$BM$1,AR$3,'Claims Backend'!$AE5:$BM5)&gt;=1,1,0)*$H6</f>
        <v>0</v>
      </c>
      <c r="AS6">
        <f>IF(SUMIF('Claims Backend'!$AE$1:$BM$1,AS$3,'Claims Backend'!$AE5:$BM5)&gt;=1,1,0)*$H6</f>
        <v>0</v>
      </c>
      <c r="AT6">
        <f>IF(SUMIF('Claims Backend'!$AE$1:$BM$1,AT$3,'Claims Backend'!$AE5:$BM5)&gt;=1,1,0)*$H6</f>
        <v>0</v>
      </c>
      <c r="AU6">
        <f>IF(SUMIF('Claims Backend'!$AE$1:$BM$1,AU$3,'Claims Backend'!$AE5:$BM5)&gt;=1,1,0)*$H6</f>
        <v>0</v>
      </c>
      <c r="AV6">
        <f>IF(SUMIF('Claims Backend'!$AE$1:$BM$1,AV$3,'Claims Backend'!$AE5:$BM5)&gt;=1,1,0)*$H6</f>
        <v>0</v>
      </c>
      <c r="AW6">
        <f>IF(SUMIF('Claims Backend'!$AE$1:$BM$1,AW$3,'Claims Backend'!$AE5:$BM5)&gt;=1,1,0)*$H6</f>
        <v>0</v>
      </c>
      <c r="AX6">
        <f>IF(SUMIF('Claims Backend'!$AE$1:$BM$1,AX$3,'Claims Backend'!$AE5:$BM5)&gt;=1,1,0)*$H6</f>
        <v>0</v>
      </c>
      <c r="AY6">
        <f>IF(SUMIF('Claims Backend'!$AE$1:$BM$1,AY$3,'Claims Backend'!$AE5:$BM5)&gt;=1,1,0)*$H6</f>
        <v>0</v>
      </c>
      <c r="AZ6">
        <f>IF(SUMIF('Claims Backend'!$AE$1:$BM$1,AZ$3,'Claims Backend'!$AE5:$BM5)&gt;=1,1,0)*$H6</f>
        <v>0</v>
      </c>
      <c r="BA6">
        <f>IF(SUMIF('Claims Backend'!$AE$1:$BM$1,BA$3,'Claims Backend'!$AE5:$BM5)&gt;=1,1,0)*$H6</f>
        <v>0</v>
      </c>
      <c r="BB6">
        <f>IF(SUMIF('Claims Backend'!$AE$1:$BM$1,BB$3,'Claims Backend'!$AE5:$BM5)&gt;=1,1,0)*$H6</f>
        <v>0</v>
      </c>
      <c r="BC6">
        <f>IF(SUMIF('Claims Backend'!$AE$1:$BM$1,BC$3,'Claims Backend'!$AE5:$BM5)&gt;=1,1,0)*$H6</f>
        <v>0</v>
      </c>
      <c r="BD6">
        <f>IF(SUMIF('Claims Backend'!$AE$1:$BM$1,BD$3,'Claims Backend'!$AE5:$BM5)&gt;=1,1,0)*$H6</f>
        <v>0</v>
      </c>
    </row>
    <row r="7" spans="1:56">
      <c r="A7" s="5" t="str">
        <f>_xlfn.XLOOKUP($E7,'Raw Data'!$E:$E,'Raw Data'!A:A,"ERROR",0,1)</f>
        <v>AE</v>
      </c>
      <c r="B7" s="5" t="str">
        <f>_xlfn.XLOOKUP($E7,'Raw Data'!$E:$E,'Raw Data'!B:B,"ERROR",0,1)</f>
        <v>Hair Mousses</v>
      </c>
      <c r="C7" s="5" t="str">
        <f>_xlfn.XLOOKUP($E7,'Raw Data'!$E:$E,'Raw Data'!C:C,"ERROR",0,1)</f>
        <v>Maui Moisture</v>
      </c>
      <c r="D7" s="5" t="str">
        <f>_xlfn.XLOOKUP($E7,'Raw Data'!$E:$E,'Raw Data'!D:D,"ERROR",0,1)</f>
        <v>www.amazon.ae/dp/B08LZ2R5MM</v>
      </c>
      <c r="E7" s="5" t="s">
        <v>73</v>
      </c>
      <c r="F7" s="9" t="str">
        <f>_xlfn.XLOOKUP($E7,'Raw Data'!$E:$E,'Raw Data'!F:F,"ERROR",0,1)</f>
        <v>Maui Moisture Flexible Hold + Coconut Milk Curl Foam Mousse, for Curly Hair Styling, No Drying Alcohols, Parabens or Silicone, 8.5oz Maui Moisture Flexible Hold + Coconut Milk Curl Foam Mousse, for Curly Hair Styling, No Drying Alcohols, Parabens or Silicone, 8.5oz</v>
      </c>
      <c r="G7" s="10">
        <f>_xlfn.XLOOKUP($E7,'Raw Data'!$E:$E,'Raw Data'!G:G,"ERROR",0,1)</f>
        <v>489</v>
      </c>
      <c r="H7" s="9">
        <f>_xlfn.XLOOKUP($E7,'Raw Data'!$E:$E,'Raw Data'!H:H,"ERROR",0,1)</f>
        <v>24817.56</v>
      </c>
      <c r="I7" s="9">
        <f>_xlfn.XLOOKUP($E7,'Raw Data'!$E:$E,'Raw Data'!I:I,"ERROR",0,1)</f>
        <v>0.033226273164651</v>
      </c>
      <c r="J7" s="9" t="str">
        <f>_xlfn.XLOOKUP($E7,'Raw Data'!$E:$E,'Raw Data'!J:J,"ERROR",0,1)</f>
        <v>Yes</v>
      </c>
      <c r="K7" s="14" t="str">
        <f t="array" ref="K7">_xlfn.IFS(AND(L7&gt;0,L7&lt;=5),"0 to 5",AND(L7&gt;5,L7&lt;=10),"5 to 10",AND(L7&gt;10,L7&lt;=15),"10 to 15",AND(L7&gt;15,L7&lt;=20),"15 to 20",AND(L7&gt;20,L7&lt;=30),"20 to 30",AND(L7&gt;30,L7&lt;=40),"30 to 40",AND(L7&gt;40,L7&lt;=50),"40 to 50",AND(L7&gt;50,L7&lt;=75),"50 to 75",AND(L7&gt;75,L7&lt;=100),"75 to 100",AND(L7&gt;100,L7&lt;=150),"100 to 150",AND(L7&gt;150,L7&lt;=200),"150 to 200",AND(L7&gt;200,L7&lt;=250),"200 to 250",AND(L7&gt;250,L7&lt;=300),"250 to 300",AND(L7&gt;300,L7&lt;=400),"300 to 400",AND(L7&gt;400,L7&lt;=500),"400 to 500",L7&gt;500,"500+")</f>
        <v>50 to 75</v>
      </c>
      <c r="L7" s="9">
        <f>_xlfn.XLOOKUP($E7,'Raw Data'!$E:$E,'Raw Data'!L:L,"ERROR",0,1)</f>
        <v>51.34</v>
      </c>
      <c r="M7" s="14" t="str">
        <f t="array" ref="M7">_xlfn.IFS(AND(N7&gt;0,N7&lt;=5),"0 to 5",AND(N7&gt;5,N7&lt;=10),"5 to 10",AND(N7&gt;10,N7&lt;=15),"10 to 15",AND(N7&gt;15,N7&lt;=20),"15 to 20",AND(N7&gt;20,N7&lt;=30),"20 to 30",AND(N7&gt;30,N7&lt;=40),"30 to 40",AND(N7&gt;40,N7&lt;=50),"40 to 50",AND(N7&gt;50,N7&lt;=75),"50 to 75",AND(N7&gt;75,N7&lt;=100),"75 to 100",AND(N7&gt;100,N7&lt;=150),"100 to 150",AND(N7&gt;150,N7&lt;=200),"150 to 200",AND(N7&gt;200,N7&lt;=250),"200 to 250",AND(N7&gt;250,N7&lt;=300),"250 to 300",AND(N7&gt;300,N7&lt;=400),"300 to 400",AND(N7&gt;400,N7&lt;=500),"400 to 500",N7&gt;500,"500+")</f>
        <v>50 to 75</v>
      </c>
      <c r="N7" s="9">
        <f>_xlfn.XLOOKUP($E7,'Raw Data'!$E:$E,'Raw Data'!N:N,"ERROR",0,1)</f>
        <v>52</v>
      </c>
      <c r="O7" s="14" t="str">
        <f t="array" ref="O7">_xlfn.IFS(P7=0,"No Discount",AND(P7&gt;0,P7&lt;=0.02),"0% to 2%",AND(P7&gt;0.02,P7&lt;=0.04),"2% to 4%",AND(P7&gt;0.04,P7&lt;=0.06),"4% to 6%",AND(P7&gt;0.06,P7&lt;=0.08),"6% to 8%",AND(P7&gt;0.08,P7&lt;=0.1),"8% to 10%",AND(P7&gt;0.1,P7&lt;=0.15),"10% to 15%",AND(P7&gt;0.15,P7&lt;=0.2),"15% to 20%",AND(P7&gt;0.2,P7&lt;=0.25),"20% to 25%",AND(P7&gt;0.25,P7&lt;=0.3),"25% to 30%",AND(P7&gt;0.3,P7&lt;=0.4),"30% to 40%",AND(P7&gt;0.4,P7&lt;=0.5),"40% to 50%",AND(P7&gt;0.5,P7&lt;=0.75),"50% to 75%",AND(P7&gt;0.75,P7&lt;=1),"75% to 100%")</f>
        <v>0% to 2%</v>
      </c>
      <c r="P7" s="10">
        <f>_xlfn.XLOOKUP($E7,'Raw Data'!$E:$E,'Raw Data'!P:P,"ERROR",0,1)</f>
        <v>0.0126923076923076</v>
      </c>
      <c r="Q7" s="9">
        <f>_xlfn.XLOOKUP($E7,'Raw Data'!$E:$E,'Raw Data'!Q:Q,"ERROR",0,1)</f>
        <v>8.5</v>
      </c>
      <c r="R7" s="9" t="str">
        <f>_xlfn.XLOOKUP($E7,'Raw Data'!$E:$E,'Raw Data'!R:R,"ERROR",0,1)</f>
        <v>oz</v>
      </c>
      <c r="S7" s="5" t="str">
        <f t="array" ref="S7">_xlfn.IFS(AND(T7&gt;0,T7&lt;=0.05),"0 to 0.05",AND(T7&gt;0.05,T7&lt;=0.1),"0.05 to 0.1",AND(T7&gt;0.1,T7&lt;=0.2),"0.1 to 0.2",AND(T7&gt;0.2,T7&lt;=0.3),"0.2 to 0.3",AND(T7&gt;0.3,T7&lt;=0.4),"0.3 to 0.4",AND(T7&gt;0.4,T7&lt;=0.5),"0.4 to 0.5",AND(T7&gt;0.5,T7&lt;=0.75),"0.5 to 0.75",AND(T7&gt;0.75,T7&lt;=1),"0.75 to 1",AND(T7&gt;1,T7&lt;=2),"1 to 2",AND(T7&gt;2,T7&lt;=3),"2 to 3",AND(T7&gt;3,T7&lt;=4),"3 to 4",AND(T7&gt;4,T7&lt;=5),"4 to 5",AND(T7&gt;5,T7&lt;=10),"5 to 10",T7&gt;10,"10+")</f>
        <v>0.2 to 0.3</v>
      </c>
      <c r="T7" s="10">
        <f t="shared" si="1"/>
        <v>0.204261075414271</v>
      </c>
      <c r="U7" s="15" t="str">
        <f t="array" ref="U7">_xlfn.IFS(AND(V7&gt;0,V7&lt;=0.05),"0 to 0.05",AND(V7&gt;0.05,V7&lt;=0.1),"0.05 to 0.1",AND(V7&gt;0.1,V7&lt;=0.2),"0.1 to 0.2",AND(V7&gt;0.2,V7&lt;=0.3),"0.2 to 0.3",AND(V7&gt;0.3,V7&lt;=0.4),"0.3 to 0.4",AND(V7&gt;0.4,V7&lt;=0.5),"0.4 to 0.5",AND(V7&gt;0.5,V7&lt;=0.75),"0.5 to 0.75",AND(V7&gt;0.75,V7&lt;=1),"0.75 to 1",AND(V7&gt;1,V7&lt;=2),"1 to 2",AND(V7&gt;2,V7&lt;=3),"2 to 3",AND(V7&gt;3,V7&lt;=4),"3 to 4",AND(V7&gt;4,V7&lt;=5),"4 to 5",AND(V7&gt;5,V7&lt;=10),"5 to 10",V7&gt;10,"10+")</f>
        <v>0.05 to 0.1</v>
      </c>
      <c r="V7" s="10">
        <f t="shared" si="2"/>
        <v>0.0558594760190177</v>
      </c>
      <c r="W7" s="15" t="str">
        <f t="array" ref="W7">_xlfn.IFS(AND(X7&gt;0,X7&lt;=0.05),"0 to 0.05",AND(X7&gt;0.05,X7&lt;=0.1),"0.05 to 0.1",AND(X7&gt;0.1,X7&lt;=0.2),"0.1 to 0.2",AND(X7&gt;0.2,X7&lt;=0.3),"0.2 to 0.3",AND(X7&gt;0.3,X7&lt;=0.4),"0.3 to 0.4",AND(X7&gt;0.4,X7&lt;=0.5),"0.4 to 0.5",AND(X7&gt;0.5,X7&lt;=0.75),"0.5 to 0.75",AND(X7&gt;0.75,X7&lt;=1),"0.75 to 1",AND(X7&gt;1,X7&lt;=2),"1 to 2",AND(X7&gt;2,X7&lt;=3),"2 to 3",AND(X7&gt;3,X7&lt;=4),"3 to 4",AND(X7&gt;4,X7&lt;=5),"4 to 5",AND(X7&gt;5,X7&lt;=10),"5 to 10",X7&gt;10,"10+")</f>
        <v>0.05 to 0.1</v>
      </c>
      <c r="X7" s="16">
        <f t="shared" si="3"/>
        <v>0.0551504903618532</v>
      </c>
      <c r="Y7" s="5" t="str">
        <f t="array" ref="Y7">_xlfn.IFS(AND(Z7&gt;0,Z7&lt;=1),"0 to 1",AND(Z7&gt;1,Z7&lt;=2),"1 to 2",AND(Z7&gt;2,Z7&lt;=4),"2 to 4",AND(Z7&gt;4,Z7&lt;=6),"4 to 6",AND(Z7&gt;6,Z7&lt;=8),"6 to 8",AND(Z7&gt;8,Z7&lt;=10),"8 to 10",AND(Z7&gt;10,Z7&lt;=15),"10 to 15",AND(Z7&gt;15,Z7&lt;=20),"15 to 20",AND(Z7&gt;20,Z7&lt;=25),"20 to 25",AND(Z7&gt;25,Z7&lt;=30),"25 to 30",AND(Z7&gt;30,Z7&lt;=40),"30 to 40",AND(Z7&gt;40,Z7&lt;=50),"40 to 50",Z7&gt;50,"50+")</f>
        <v>8 to 10</v>
      </c>
      <c r="Z7" s="9">
        <f t="array" ref="Z7">_xlfn.IFS(AA7="oz",_xlfn.IFS(R7="oz",Q7,R7="fl oz",Q7*1.04,R7="ml",Q7*0.0338),AA7="fl oz",_xlfn.IFS(R7="oz",Q7/1.04,R7="fl oz",Q7,R7="ml",Q7*0.0338/1.04),AA7="ml",_xlfn.IFS(R7="oz",Q7/0.0338,R7="fl oz",Q7*1.04/0.0338,R7="ml",Q7))</f>
        <v>8.5</v>
      </c>
      <c r="AA7" s="9" t="str">
        <f>_xlfn.XLOOKUP($E7,'Raw Data'!$E:$E,'Raw Data'!AA:AA,"ERROR",0,1)</f>
        <v>oz</v>
      </c>
      <c r="AB7" s="5" t="s">
        <v>74</v>
      </c>
      <c r="AC7" s="5" t="s">
        <v>75</v>
      </c>
      <c r="AD7" s="5" t="s">
        <v>76</v>
      </c>
      <c r="AE7">
        <f>IF(SUMIF('Claims Backend'!$AE$1:$BM$1,AE$3,'Claims Backend'!$AE6:$BM6)&gt;=1,1,0)*$H7</f>
        <v>24817.56</v>
      </c>
      <c r="AF7">
        <f>IF(SUMIF('Claims Backend'!$AE$1:$BM$1,AF$3,'Claims Backend'!$AE6:$BM6)&gt;=1,1,0)*$H7</f>
        <v>0</v>
      </c>
      <c r="AG7">
        <f>IF(SUMIF('Claims Backend'!$AE$1:$BM$1,AG$3,'Claims Backend'!$AE6:$BM6)&gt;=1,1,0)*$H7</f>
        <v>0</v>
      </c>
      <c r="AH7">
        <f>IF(SUMIF('Claims Backend'!$AE$1:$BM$1,AH$3,'Claims Backend'!$AE6:$BM6)&gt;=1,1,0)*$H7</f>
        <v>0</v>
      </c>
      <c r="AI7">
        <f>IF(SUMIF('Claims Backend'!$AE$1:$BM$1,AI$3,'Claims Backend'!$AE6:$BM6)&gt;=1,1,0)*$H7</f>
        <v>0</v>
      </c>
      <c r="AJ7">
        <f>IF(SUMIF('Claims Backend'!$AE$1:$BM$1,AJ$3,'Claims Backend'!$AE6:$BM6)&gt;=1,1,0)*$H7</f>
        <v>24817.56</v>
      </c>
      <c r="AK7">
        <f>IF(SUMIF('Claims Backend'!$AE$1:$BM$1,AK$3,'Claims Backend'!$AE6:$BM6)&gt;=1,1,0)*$H7</f>
        <v>0</v>
      </c>
      <c r="AL7">
        <f>IF(SUMIF('Claims Backend'!$AE$1:$BM$1,AL$3,'Claims Backend'!$AE6:$BM6)&gt;=1,1,0)*$H7</f>
        <v>0</v>
      </c>
      <c r="AM7">
        <f>IF(SUMIF('Claims Backend'!$AE$1:$BM$1,AM$3,'Claims Backend'!$AE6:$BM6)&gt;=1,1,0)*$H7</f>
        <v>24817.56</v>
      </c>
      <c r="AN7">
        <f>IF(SUMIF('Claims Backend'!$AE$1:$BM$1,AN$3,'Claims Backend'!$AE6:$BM6)&gt;=1,1,0)*$H7</f>
        <v>24817.56</v>
      </c>
      <c r="AO7">
        <f>IF(SUMIF('Claims Backend'!$AE$1:$BM$1,AO$3,'Claims Backend'!$AE6:$BM6)&gt;=1,1,0)*$H7</f>
        <v>0</v>
      </c>
      <c r="AP7">
        <f>IF(SUMIF('Claims Backend'!$AE$1:$BM$1,AP$3,'Claims Backend'!$AE6:$BM6)&gt;=1,1,0)*$H7</f>
        <v>0</v>
      </c>
      <c r="AQ7">
        <f>IF(SUMIF('Claims Backend'!$AE$1:$BM$1,AQ$3,'Claims Backend'!$AE6:$BM6)&gt;=1,1,0)*$H7</f>
        <v>24817.56</v>
      </c>
      <c r="AR7">
        <f>IF(SUMIF('Claims Backend'!$AE$1:$BM$1,AR$3,'Claims Backend'!$AE6:$BM6)&gt;=1,1,0)*$H7</f>
        <v>0</v>
      </c>
      <c r="AS7">
        <f>IF(SUMIF('Claims Backend'!$AE$1:$BM$1,AS$3,'Claims Backend'!$AE6:$BM6)&gt;=1,1,0)*$H7</f>
        <v>0</v>
      </c>
      <c r="AT7">
        <f>IF(SUMIF('Claims Backend'!$AE$1:$BM$1,AT$3,'Claims Backend'!$AE6:$BM6)&gt;=1,1,0)*$H7</f>
        <v>0</v>
      </c>
      <c r="AU7">
        <f>IF(SUMIF('Claims Backend'!$AE$1:$BM$1,AU$3,'Claims Backend'!$AE6:$BM6)&gt;=1,1,0)*$H7</f>
        <v>0</v>
      </c>
      <c r="AV7">
        <f>IF(SUMIF('Claims Backend'!$AE$1:$BM$1,AV$3,'Claims Backend'!$AE6:$BM6)&gt;=1,1,0)*$H7</f>
        <v>0</v>
      </c>
      <c r="AW7">
        <f>IF(SUMIF('Claims Backend'!$AE$1:$BM$1,AW$3,'Claims Backend'!$AE6:$BM6)&gt;=1,1,0)*$H7</f>
        <v>0</v>
      </c>
      <c r="AX7">
        <f>IF(SUMIF('Claims Backend'!$AE$1:$BM$1,AX$3,'Claims Backend'!$AE6:$BM6)&gt;=1,1,0)*$H7</f>
        <v>24817.56</v>
      </c>
      <c r="AY7">
        <f>IF(SUMIF('Claims Backend'!$AE$1:$BM$1,AY$3,'Claims Backend'!$AE6:$BM6)&gt;=1,1,0)*$H7</f>
        <v>0</v>
      </c>
      <c r="AZ7">
        <f>IF(SUMIF('Claims Backend'!$AE$1:$BM$1,AZ$3,'Claims Backend'!$AE6:$BM6)&gt;=1,1,0)*$H7</f>
        <v>24817.56</v>
      </c>
      <c r="BA7">
        <f>IF(SUMIF('Claims Backend'!$AE$1:$BM$1,BA$3,'Claims Backend'!$AE6:$BM6)&gt;=1,1,0)*$H7</f>
        <v>0</v>
      </c>
      <c r="BB7">
        <f>IF(SUMIF('Claims Backend'!$AE$1:$BM$1,BB$3,'Claims Backend'!$AE6:$BM6)&gt;=1,1,0)*$H7</f>
        <v>0</v>
      </c>
      <c r="BC7">
        <f>IF(SUMIF('Claims Backend'!$AE$1:$BM$1,BC$3,'Claims Backend'!$AE6:$BM6)&gt;=1,1,0)*$H7</f>
        <v>0</v>
      </c>
      <c r="BD7">
        <f>IF(SUMIF('Claims Backend'!$AE$1:$BM$1,BD$3,'Claims Backend'!$AE6:$BM6)&gt;=1,1,0)*$H7</f>
        <v>0</v>
      </c>
    </row>
    <row r="8" spans="1:56">
      <c r="A8" s="5" t="str">
        <f>_xlfn.XLOOKUP($E8,'Raw Data'!$E:$E,'Raw Data'!A:A,"ERROR",0,1)</f>
        <v>AE</v>
      </c>
      <c r="B8" s="5" t="str">
        <f>_xlfn.XLOOKUP($E8,'Raw Data'!$E:$E,'Raw Data'!B:B,"ERROR",0,1)</f>
        <v>Hair Mousses</v>
      </c>
      <c r="C8" s="5" t="str">
        <f>_xlfn.XLOOKUP($E8,'Raw Data'!$E:$E,'Raw Data'!C:C,"ERROR",0,1)</f>
        <v>SheaMoisture</v>
      </c>
      <c r="D8" s="5" t="str">
        <f>_xlfn.XLOOKUP($E8,'Raw Data'!$E:$E,'Raw Data'!D:D,"ERROR",0,1)</f>
        <v>www.amazon.ae/dp/B07NQCBRK3</v>
      </c>
      <c r="E8" s="5" t="s">
        <v>77</v>
      </c>
      <c r="F8" s="9" t="str">
        <f>_xlfn.XLOOKUP($E8,'Raw Data'!$E:$E,'Raw Data'!F:F,"ERROR",0,1)</f>
        <v>SheaMoisture  Curl   Mousse  for Frizz Control Coconut and Hibiscus with Shea Butter 7.5 oz</v>
      </c>
      <c r="G8" s="10">
        <f>_xlfn.XLOOKUP($E8,'Raw Data'!$E:$E,'Raw Data'!G:G,"ERROR",0,1)</f>
        <v>506</v>
      </c>
      <c r="H8" s="9">
        <f>_xlfn.XLOOKUP($E8,'Raw Data'!$E:$E,'Raw Data'!H:H,"ERROR",0,1)</f>
        <v>24523.88</v>
      </c>
      <c r="I8" s="9">
        <f>_xlfn.XLOOKUP($E8,'Raw Data'!$E:$E,'Raw Data'!I:I,"ERROR",0,1)</f>
        <v>0.0328330881818004</v>
      </c>
      <c r="J8" s="9" t="str">
        <f>_xlfn.XLOOKUP($E8,'Raw Data'!$E:$E,'Raw Data'!J:J,"ERROR",0,1)</f>
        <v>Yes</v>
      </c>
      <c r="K8" s="14" t="str">
        <f t="array" ref="K8">_xlfn.IFS(AND(L8&gt;0,L8&lt;=5),"0 to 5",AND(L8&gt;5,L8&lt;=10),"5 to 10",AND(L8&gt;10,L8&lt;=15),"10 to 15",AND(L8&gt;15,L8&lt;=20),"15 to 20",AND(L8&gt;20,L8&lt;=30),"20 to 30",AND(L8&gt;30,L8&lt;=40),"30 to 40",AND(L8&gt;40,L8&lt;=50),"40 to 50",AND(L8&gt;50,L8&lt;=75),"50 to 75",AND(L8&gt;75,L8&lt;=100),"75 to 100",AND(L8&gt;100,L8&lt;=150),"100 to 150",AND(L8&gt;150,L8&lt;=200),"150 to 200",AND(L8&gt;200,L8&lt;=250),"200 to 250",AND(L8&gt;250,L8&lt;=300),"250 to 300",AND(L8&gt;300,L8&lt;=400),"300 to 400",AND(L8&gt;400,L8&lt;=500),"400 to 500",L8&gt;500,"500+")</f>
        <v>40 to 50</v>
      </c>
      <c r="L8" s="9">
        <f>_xlfn.XLOOKUP($E8,'Raw Data'!$E:$E,'Raw Data'!L:L,"ERROR",0,1)</f>
        <v>48.89</v>
      </c>
      <c r="M8" s="14" t="str">
        <f t="array" ref="M8">_xlfn.IFS(AND(N8&gt;0,N8&lt;=5),"0 to 5",AND(N8&gt;5,N8&lt;=10),"5 to 10",AND(N8&gt;10,N8&lt;=15),"10 to 15",AND(N8&gt;15,N8&lt;=20),"15 to 20",AND(N8&gt;20,N8&lt;=30),"20 to 30",AND(N8&gt;30,N8&lt;=40),"30 to 40",AND(N8&gt;40,N8&lt;=50),"40 to 50",AND(N8&gt;50,N8&lt;=75),"50 to 75",AND(N8&gt;75,N8&lt;=100),"75 to 100",AND(N8&gt;100,N8&lt;=150),"100 to 150",AND(N8&gt;150,N8&lt;=200),"150 to 200",AND(N8&gt;200,N8&lt;=250),"200 to 250",AND(N8&gt;250,N8&lt;=300),"250 to 300",AND(N8&gt;300,N8&lt;=400),"300 to 400",AND(N8&gt;400,N8&lt;=500),"400 to 500",N8&gt;500,"500+")</f>
        <v>50 to 75</v>
      </c>
      <c r="N8" s="9">
        <f>_xlfn.XLOOKUP($E8,'Raw Data'!$E:$E,'Raw Data'!N:N,"ERROR",0,1)</f>
        <v>50.16</v>
      </c>
      <c r="O8" s="14" t="str">
        <f t="array" ref="O8">_xlfn.IFS(P8=0,"No Discount",AND(P8&gt;0,P8&lt;=0.02),"0% to 2%",AND(P8&gt;0.02,P8&lt;=0.04),"2% to 4%",AND(P8&gt;0.04,P8&lt;=0.06),"4% to 6%",AND(P8&gt;0.06,P8&lt;=0.08),"6% to 8%",AND(P8&gt;0.08,P8&lt;=0.1),"8% to 10%",AND(P8&gt;0.1,P8&lt;=0.15),"10% to 15%",AND(P8&gt;0.15,P8&lt;=0.2),"15% to 20%",AND(P8&gt;0.2,P8&lt;=0.25),"20% to 25%",AND(P8&gt;0.25,P8&lt;=0.3),"25% to 30%",AND(P8&gt;0.3,P8&lt;=0.4),"30% to 40%",AND(P8&gt;0.4,P8&lt;=0.5),"40% to 50%",AND(P8&gt;0.5,P8&lt;=0.75),"50% to 75%",AND(P8&gt;0.75,P8&lt;=1),"75% to 100%")</f>
        <v>2% to 4%</v>
      </c>
      <c r="P8" s="10">
        <f>_xlfn.XLOOKUP($E8,'Raw Data'!$E:$E,'Raw Data'!P:P,"ERROR",0,1)</f>
        <v>0.0253189792663476</v>
      </c>
      <c r="Q8" s="9">
        <f>_xlfn.XLOOKUP($E8,'Raw Data'!$E:$E,'Raw Data'!Q:Q,"ERROR",0,1)</f>
        <v>7.5</v>
      </c>
      <c r="R8" s="9" t="str">
        <f>_xlfn.XLOOKUP($E8,'Raw Data'!$E:$E,'Raw Data'!R:R,"ERROR",0,1)</f>
        <v>oz</v>
      </c>
      <c r="S8" s="5" t="str">
        <f t="array" ref="S8">_xlfn.IFS(AND(T8&gt;0,T8&lt;=0.05),"0 to 0.05",AND(T8&gt;0.05,T8&lt;=0.1),"0.05 to 0.1",AND(T8&gt;0.1,T8&lt;=0.2),"0.1 to 0.2",AND(T8&gt;0.2,T8&lt;=0.3),"0.2 to 0.3",AND(T8&gt;0.3,T8&lt;=0.4),"0.3 to 0.4",AND(T8&gt;0.4,T8&lt;=0.5),"0.4 to 0.5",AND(T8&gt;0.5,T8&lt;=0.75),"0.5 to 0.75",AND(T8&gt;0.75,T8&lt;=1),"0.75 to 1",AND(T8&gt;1,T8&lt;=2),"1 to 2",AND(T8&gt;2,T8&lt;=3),"2 to 3",AND(T8&gt;3,T8&lt;=4),"3 to 4",AND(T8&gt;4,T8&lt;=5),"4 to 5",AND(T8&gt;5,T8&lt;=10),"5 to 10",T8&gt;10,"10+")</f>
        <v>0.2 to 0.3</v>
      </c>
      <c r="T8" s="10">
        <f t="shared" si="1"/>
        <v>0.220448652913989</v>
      </c>
      <c r="U8" s="15" t="str">
        <f t="array" ref="U8">_xlfn.IFS(AND(V8&gt;0,V8&lt;=0.05),"0 to 0.05",AND(V8&gt;0.05,V8&lt;=0.1),"0.05 to 0.1",AND(V8&gt;0.1,V8&lt;=0.2),"0.1 to 0.2",AND(V8&gt;0.2,V8&lt;=0.3),"0.2 to 0.3",AND(V8&gt;0.3,V8&lt;=0.4),"0.3 to 0.4",AND(V8&gt;0.4,V8&lt;=0.5),"0.4 to 0.5",AND(V8&gt;0.5,V8&lt;=0.75),"0.5 to 0.75",AND(V8&gt;0.75,V8&lt;=1),"0.75 to 1",AND(V8&gt;1,V8&lt;=2),"1 to 2",AND(V8&gt;2,V8&lt;=3),"2 to 3",AND(V8&gt;3,V8&lt;=4),"3 to 4",AND(V8&gt;4,V8&lt;=5),"4 to 5",AND(V8&gt;5,V8&lt;=10),"5 to 10",V8&gt;10,"10+")</f>
        <v>0.05 to 0.1</v>
      </c>
      <c r="V8" s="10">
        <f t="shared" si="2"/>
        <v>0.0610672979370984</v>
      </c>
      <c r="W8" s="15" t="str">
        <f t="array" ref="W8">_xlfn.IFS(AND(X8&gt;0,X8&lt;=0.05),"0 to 0.05",AND(X8&gt;0.05,X8&lt;=0.1),"0.05 to 0.1",AND(X8&gt;0.1,X8&lt;=0.2),"0.1 to 0.2",AND(X8&gt;0.2,X8&lt;=0.3),"0.2 to 0.3",AND(X8&gt;0.3,X8&lt;=0.4),"0.3 to 0.4",AND(X8&gt;0.4,X8&lt;=0.5),"0.4 to 0.5",AND(X8&gt;0.5,X8&lt;=0.75),"0.5 to 0.75",AND(X8&gt;0.75,X8&lt;=1),"0.75 to 1",AND(X8&gt;1,X8&lt;=2),"1 to 2",AND(X8&gt;2,X8&lt;=3),"2 to 3",AND(X8&gt;3,X8&lt;=4),"3 to 4",AND(X8&gt;4,X8&lt;=5),"4 to 5",AND(X8&gt;5,X8&lt;=10),"5 to 10",X8&gt;10,"10+")</f>
        <v>0.05 to 0.1</v>
      </c>
      <c r="X8" s="16">
        <f t="shared" si="3"/>
        <v>0.0595211362867771</v>
      </c>
      <c r="Y8" s="5" t="str">
        <f t="array" ref="Y8">_xlfn.IFS(AND(Z8&gt;0,Z8&lt;=1),"0 to 1",AND(Z8&gt;1,Z8&lt;=2),"1 to 2",AND(Z8&gt;2,Z8&lt;=4),"2 to 4",AND(Z8&gt;4,Z8&lt;=6),"4 to 6",AND(Z8&gt;6,Z8&lt;=8),"6 to 8",AND(Z8&gt;8,Z8&lt;=10),"8 to 10",AND(Z8&gt;10,Z8&lt;=15),"10 to 15",AND(Z8&gt;15,Z8&lt;=20),"15 to 20",AND(Z8&gt;20,Z8&lt;=25),"20 to 25",AND(Z8&gt;25,Z8&lt;=30),"25 to 30",AND(Z8&gt;30,Z8&lt;=40),"30 to 40",AND(Z8&gt;40,Z8&lt;=50),"40 to 50",Z8&gt;50,"50+")</f>
        <v>6 to 8</v>
      </c>
      <c r="Z8" s="9">
        <f t="array" ref="Z8">_xlfn.IFS(AA8="oz",_xlfn.IFS(R8="oz",Q8,R8="fl oz",Q8*1.04,R8="ml",Q8*0.0338),AA8="fl oz",_xlfn.IFS(R8="oz",Q8/1.04,R8="fl oz",Q8,R8="ml",Q8*0.0338/1.04),AA8="ml",_xlfn.IFS(R8="oz",Q8/0.0338,R8="fl oz",Q8*1.04/0.0338,R8="ml",Q8))</f>
        <v>7.5</v>
      </c>
      <c r="AA8" s="9" t="str">
        <f>_xlfn.XLOOKUP($E8,'Raw Data'!$E:$E,'Raw Data'!AA:AA,"ERROR",0,1)</f>
        <v>oz</v>
      </c>
      <c r="AB8" s="5" t="s">
        <v>78</v>
      </c>
      <c r="AC8" s="5" t="s">
        <v>79</v>
      </c>
      <c r="AD8" s="5" t="s">
        <v>80</v>
      </c>
      <c r="AE8">
        <f>IF(SUMIF('Claims Backend'!$AE$1:$BM$1,AE$3,'Claims Backend'!$AE7:$BM7)&gt;=1,1,0)*$H8</f>
        <v>0</v>
      </c>
      <c r="AF8">
        <f>IF(SUMIF('Claims Backend'!$AE$1:$BM$1,AF$3,'Claims Backend'!$AE7:$BM7)&gt;=1,1,0)*$H8</f>
        <v>0</v>
      </c>
      <c r="AG8">
        <f>IF(SUMIF('Claims Backend'!$AE$1:$BM$1,AG$3,'Claims Backend'!$AE7:$BM7)&gt;=1,1,0)*$H8</f>
        <v>0</v>
      </c>
      <c r="AH8">
        <f>IF(SUMIF('Claims Backend'!$AE$1:$BM$1,AH$3,'Claims Backend'!$AE7:$BM7)&gt;=1,1,0)*$H8</f>
        <v>0</v>
      </c>
      <c r="AI8">
        <f>IF(SUMIF('Claims Backend'!$AE$1:$BM$1,AI$3,'Claims Backend'!$AE7:$BM7)&gt;=1,1,0)*$H8</f>
        <v>0</v>
      </c>
      <c r="AJ8">
        <f>IF(SUMIF('Claims Backend'!$AE$1:$BM$1,AJ$3,'Claims Backend'!$AE7:$BM7)&gt;=1,1,0)*$H8</f>
        <v>0</v>
      </c>
      <c r="AK8">
        <f>IF(SUMIF('Claims Backend'!$AE$1:$BM$1,AK$3,'Claims Backend'!$AE7:$BM7)&gt;=1,1,0)*$H8</f>
        <v>0</v>
      </c>
      <c r="AL8">
        <f>IF(SUMIF('Claims Backend'!$AE$1:$BM$1,AL$3,'Claims Backend'!$AE7:$BM7)&gt;=1,1,0)*$H8</f>
        <v>0</v>
      </c>
      <c r="AM8">
        <f>IF(SUMIF('Claims Backend'!$AE$1:$BM$1,AM$3,'Claims Backend'!$AE7:$BM7)&gt;=1,1,0)*$H8</f>
        <v>0</v>
      </c>
      <c r="AN8">
        <f>IF(SUMIF('Claims Backend'!$AE$1:$BM$1,AN$3,'Claims Backend'!$AE7:$BM7)&gt;=1,1,0)*$H8</f>
        <v>24523.88</v>
      </c>
      <c r="AO8">
        <f>IF(SUMIF('Claims Backend'!$AE$1:$BM$1,AO$3,'Claims Backend'!$AE7:$BM7)&gt;=1,1,0)*$H8</f>
        <v>0</v>
      </c>
      <c r="AP8">
        <f>IF(SUMIF('Claims Backend'!$AE$1:$BM$1,AP$3,'Claims Backend'!$AE7:$BM7)&gt;=1,1,0)*$H8</f>
        <v>0</v>
      </c>
      <c r="AQ8">
        <f>IF(SUMIF('Claims Backend'!$AE$1:$BM$1,AQ$3,'Claims Backend'!$AE7:$BM7)&gt;=1,1,0)*$H8</f>
        <v>24523.88</v>
      </c>
      <c r="AR8">
        <f>IF(SUMIF('Claims Backend'!$AE$1:$BM$1,AR$3,'Claims Backend'!$AE7:$BM7)&gt;=1,1,0)*$H8</f>
        <v>0</v>
      </c>
      <c r="AS8">
        <f>IF(SUMIF('Claims Backend'!$AE$1:$BM$1,AS$3,'Claims Backend'!$AE7:$BM7)&gt;=1,1,0)*$H8</f>
        <v>24523.88</v>
      </c>
      <c r="AT8">
        <f>IF(SUMIF('Claims Backend'!$AE$1:$BM$1,AT$3,'Claims Backend'!$AE7:$BM7)&gt;=1,1,0)*$H8</f>
        <v>0</v>
      </c>
      <c r="AU8">
        <f>IF(SUMIF('Claims Backend'!$AE$1:$BM$1,AU$3,'Claims Backend'!$AE7:$BM7)&gt;=1,1,0)*$H8</f>
        <v>0</v>
      </c>
      <c r="AV8">
        <f>IF(SUMIF('Claims Backend'!$AE$1:$BM$1,AV$3,'Claims Backend'!$AE7:$BM7)&gt;=1,1,0)*$H8</f>
        <v>0</v>
      </c>
      <c r="AW8">
        <f>IF(SUMIF('Claims Backend'!$AE$1:$BM$1,AW$3,'Claims Backend'!$AE7:$BM7)&gt;=1,1,0)*$H8</f>
        <v>0</v>
      </c>
      <c r="AX8">
        <f>IF(SUMIF('Claims Backend'!$AE$1:$BM$1,AX$3,'Claims Backend'!$AE7:$BM7)&gt;=1,1,0)*$H8</f>
        <v>24523.88</v>
      </c>
      <c r="AY8">
        <f>IF(SUMIF('Claims Backend'!$AE$1:$BM$1,AY$3,'Claims Backend'!$AE7:$BM7)&gt;=1,1,0)*$H8</f>
        <v>0</v>
      </c>
      <c r="AZ8">
        <f>IF(SUMIF('Claims Backend'!$AE$1:$BM$1,AZ$3,'Claims Backend'!$AE7:$BM7)&gt;=1,1,0)*$H8</f>
        <v>24523.88</v>
      </c>
      <c r="BA8">
        <f>IF(SUMIF('Claims Backend'!$AE$1:$BM$1,BA$3,'Claims Backend'!$AE7:$BM7)&gt;=1,1,0)*$H8</f>
        <v>0</v>
      </c>
      <c r="BB8">
        <f>IF(SUMIF('Claims Backend'!$AE$1:$BM$1,BB$3,'Claims Backend'!$AE7:$BM7)&gt;=1,1,0)*$H8</f>
        <v>0</v>
      </c>
      <c r="BC8">
        <f>IF(SUMIF('Claims Backend'!$AE$1:$BM$1,BC$3,'Claims Backend'!$AE7:$BM7)&gt;=1,1,0)*$H8</f>
        <v>0</v>
      </c>
      <c r="BD8">
        <f>IF(SUMIF('Claims Backend'!$AE$1:$BM$1,BD$3,'Claims Backend'!$AE7:$BM7)&gt;=1,1,0)*$H8</f>
        <v>0</v>
      </c>
    </row>
    <row r="9" spans="1:56">
      <c r="A9" s="5" t="str">
        <f>_xlfn.XLOOKUP($E9,'Raw Data'!$E:$E,'Raw Data'!A:A,"ERROR",0,1)</f>
        <v>AE</v>
      </c>
      <c r="B9" s="5" t="str">
        <f>_xlfn.XLOOKUP($E9,'Raw Data'!$E:$E,'Raw Data'!B:B,"ERROR",0,1)</f>
        <v>Hair Mousses</v>
      </c>
      <c r="C9" s="5" t="str">
        <f>_xlfn.XLOOKUP($E9,'Raw Data'!$E:$E,'Raw Data'!C:C,"ERROR",0,1)</f>
        <v>gk hair</v>
      </c>
      <c r="D9" s="5" t="str">
        <f>_xlfn.XLOOKUP($E9,'Raw Data'!$E:$E,'Raw Data'!D:D,"ERROR",0,1)</f>
        <v>www.amazon.ae/dp/B01M2ZXXL6</v>
      </c>
      <c r="E9" s="5" t="s">
        <v>81</v>
      </c>
      <c r="F9" s="9" t="str">
        <f>_xlfn.XLOOKUP($E9,'Raw Data'!$E:$E,'Raw Data'!F:F,"ERROR",0,1)</f>
        <v>GK HAIR Global Keratin Volumizing Hair Styling  Mousse  (8.5 Fl Oz/250ml) -Enhances Curls Added Volume with Medium Hold &amp; Boost Shine Moisturizing Blow Dry Frizz Control  Foam  for All Hair Types -Unisex</v>
      </c>
      <c r="G9" s="10">
        <f>_xlfn.XLOOKUP($E9,'Raw Data'!$E:$E,'Raw Data'!G:G,"ERROR",0,1)</f>
        <v>211</v>
      </c>
      <c r="H9" s="9">
        <f>_xlfn.XLOOKUP($E9,'Raw Data'!$E:$E,'Raw Data'!H:H,"ERROR",0,1)</f>
        <v>20583.84</v>
      </c>
      <c r="I9" s="9">
        <f>_xlfn.XLOOKUP($E9,'Raw Data'!$E:$E,'Raw Data'!I:I,"ERROR",0,1)</f>
        <v>0.0275580794654055</v>
      </c>
      <c r="J9" s="9" t="str">
        <f>_xlfn.XLOOKUP($E9,'Raw Data'!$E:$E,'Raw Data'!J:J,"ERROR",0,1)</f>
        <v>Yes</v>
      </c>
      <c r="K9" s="14" t="str">
        <f t="array" ref="K9">_xlfn.IFS(AND(L9&gt;0,L9&lt;=5),"0 to 5",AND(L9&gt;5,L9&lt;=10),"5 to 10",AND(L9&gt;10,L9&lt;=15),"10 to 15",AND(L9&gt;15,L9&lt;=20),"15 to 20",AND(L9&gt;20,L9&lt;=30),"20 to 30",AND(L9&gt;30,L9&lt;=40),"30 to 40",AND(L9&gt;40,L9&lt;=50),"40 to 50",AND(L9&gt;50,L9&lt;=75),"50 to 75",AND(L9&gt;75,L9&lt;=100),"75 to 100",AND(L9&gt;100,L9&lt;=150),"100 to 150",AND(L9&gt;150,L9&lt;=200),"150 to 200",AND(L9&gt;200,L9&lt;=250),"200 to 250",AND(L9&gt;250,L9&lt;=300),"250 to 300",AND(L9&gt;300,L9&lt;=400),"300 to 400",AND(L9&gt;400,L9&lt;=500),"400 to 500",L9&gt;500,"500+")</f>
        <v>75 to 100</v>
      </c>
      <c r="L9" s="9">
        <f>_xlfn.XLOOKUP($E9,'Raw Data'!$E:$E,'Raw Data'!L:L,"ERROR",0,1)</f>
        <v>99.03</v>
      </c>
      <c r="M9" s="14" t="str">
        <f t="array" ref="M9">_xlfn.IFS(AND(N9&gt;0,N9&lt;=5),"0 to 5",AND(N9&gt;5,N9&lt;=10),"5 to 10",AND(N9&gt;10,N9&lt;=15),"10 to 15",AND(N9&gt;15,N9&lt;=20),"15 to 20",AND(N9&gt;20,N9&lt;=30),"20 to 30",AND(N9&gt;30,N9&lt;=40),"30 to 40",AND(N9&gt;40,N9&lt;=50),"40 to 50",AND(N9&gt;50,N9&lt;=75),"50 to 75",AND(N9&gt;75,N9&lt;=100),"75 to 100",AND(N9&gt;100,N9&lt;=150),"100 to 150",AND(N9&gt;150,N9&lt;=200),"150 to 200",AND(N9&gt;200,N9&lt;=250),"200 to 250",AND(N9&gt;250,N9&lt;=300),"250 to 300",AND(N9&gt;300,N9&lt;=400),"300 to 400",AND(N9&gt;400,N9&lt;=500),"400 to 500",N9&gt;500,"500+")</f>
        <v>100 to 150</v>
      </c>
      <c r="N9" s="9">
        <f>_xlfn.XLOOKUP($E9,'Raw Data'!$E:$E,'Raw Data'!N:N,"ERROR",0,1)</f>
        <v>101.11</v>
      </c>
      <c r="O9" s="14" t="str">
        <f t="array" ref="O9">_xlfn.IFS(P9=0,"No Discount",AND(P9&gt;0,P9&lt;=0.02),"0% to 2%",AND(P9&gt;0.02,P9&lt;=0.04),"2% to 4%",AND(P9&gt;0.04,P9&lt;=0.06),"4% to 6%",AND(P9&gt;0.06,P9&lt;=0.08),"6% to 8%",AND(P9&gt;0.08,P9&lt;=0.1),"8% to 10%",AND(P9&gt;0.1,P9&lt;=0.15),"10% to 15%",AND(P9&gt;0.15,P9&lt;=0.2),"15% to 20%",AND(P9&gt;0.2,P9&lt;=0.25),"20% to 25%",AND(P9&gt;0.25,P9&lt;=0.3),"25% to 30%",AND(P9&gt;0.3,P9&lt;=0.4),"30% to 40%",AND(P9&gt;0.4,P9&lt;=0.5),"40% to 50%",AND(P9&gt;0.5,P9&lt;=0.75),"50% to 75%",AND(P9&gt;0.75,P9&lt;=1),"75% to 100%")</f>
        <v>2% to 4%</v>
      </c>
      <c r="P9" s="10">
        <f>_xlfn.XLOOKUP($E9,'Raw Data'!$E:$E,'Raw Data'!P:P,"ERROR",0,1)</f>
        <v>0.0205716546335674</v>
      </c>
      <c r="Q9" s="9">
        <f>_xlfn.XLOOKUP($E9,'Raw Data'!$E:$E,'Raw Data'!Q:Q,"ERROR",0,1)</f>
        <v>8.5</v>
      </c>
      <c r="R9" s="9" t="str">
        <f>_xlfn.XLOOKUP($E9,'Raw Data'!$E:$E,'Raw Data'!R:R,"ERROR",0,1)</f>
        <v>fl oz</v>
      </c>
      <c r="S9" s="5" t="str">
        <f t="array" ref="S9">_xlfn.IFS(AND(T9&gt;0,T9&lt;=0.05),"0 to 0.05",AND(T9&gt;0.05,T9&lt;=0.1),"0.05 to 0.1",AND(T9&gt;0.1,T9&lt;=0.2),"0.1 to 0.2",AND(T9&gt;0.2,T9&lt;=0.3),"0.2 to 0.3",AND(T9&gt;0.3,T9&lt;=0.4),"0.3 to 0.4",AND(T9&gt;0.4,T9&lt;=0.5),"0.4 to 0.5",AND(T9&gt;0.5,T9&lt;=0.75),"0.5 to 0.75",AND(T9&gt;0.75,T9&lt;=1),"0.75 to 1",AND(T9&gt;1,T9&lt;=2),"1 to 2",AND(T9&gt;2,T9&lt;=3),"2 to 3",AND(T9&gt;3,T9&lt;=4),"3 to 4",AND(T9&gt;4,T9&lt;=5),"4 to 5",AND(T9&gt;5,T9&lt;=10),"5 to 10",T9&gt;10,"10+")</f>
        <v>0.3 to 0.4</v>
      </c>
      <c r="T9" s="10">
        <f t="shared" si="1"/>
        <v>0.378846421636213</v>
      </c>
      <c r="U9" s="15" t="str">
        <f t="array" ref="U9">_xlfn.IFS(AND(V9&gt;0,V9&lt;=0.05),"0 to 0.05",AND(V9&gt;0.05,V9&lt;=0.1),"0.05 to 0.1",AND(V9&gt;0.1,V9&lt;=0.2),"0.1 to 0.2",AND(V9&gt;0.2,V9&lt;=0.3),"0.2 to 0.3",AND(V9&gt;0.3,V9&lt;=0.4),"0.3 to 0.4",AND(V9&gt;0.4,V9&lt;=0.5),"0.4 to 0.5",AND(V9&gt;0.5,V9&lt;=0.75),"0.5 to 0.75",AND(V9&gt;0.75,V9&lt;=1),"0.75 to 1",AND(V9&gt;1,V9&lt;=2),"1 to 2",AND(V9&gt;2,V9&lt;=3),"2 to 3",AND(V9&gt;3,V9&lt;=4),"3 to 4",AND(V9&gt;4,V9&lt;=5),"4 to 5",AND(V9&gt;5,V9&lt;=10),"5 to 10",V9&gt;10,"10+")</f>
        <v>0.1 to 0.2</v>
      </c>
      <c r="V9" s="10">
        <f t="shared" si="2"/>
        <v>0.104436975227124</v>
      </c>
      <c r="W9" s="15" t="str">
        <f t="array" ref="W9">_xlfn.IFS(AND(X9&gt;0,X9&lt;=0.05),"0 to 0.05",AND(X9&gt;0.05,X9&lt;=0.1),"0.05 to 0.1",AND(X9&gt;0.1,X9&lt;=0.2),"0.1 to 0.2",AND(X9&gt;0.2,X9&lt;=0.3),"0.2 to 0.3",AND(X9&gt;0.3,X9&lt;=0.4),"0.3 to 0.4",AND(X9&gt;0.4,X9&lt;=0.5),"0.4 to 0.5",AND(X9&gt;0.5,X9&lt;=0.75),"0.5 to 0.75",AND(X9&gt;0.75,X9&lt;=1),"0.75 to 1",AND(X9&gt;1,X9&lt;=2),"1 to 2",AND(X9&gt;2,X9&lt;=3),"2 to 3",AND(X9&gt;3,X9&lt;=4),"3 to 4",AND(X9&gt;4,X9&lt;=5),"4 to 5",AND(X9&gt;5,X9&lt;=10),"5 to 10",X9&gt;10,"10+")</f>
        <v>0.1 to 0.2</v>
      </c>
      <c r="X9" s="16">
        <f t="shared" si="3"/>
        <v>0.102288533841777</v>
      </c>
      <c r="Y9" s="5" t="str">
        <f t="array" ref="Y9">_xlfn.IFS(AND(Z9&gt;0,Z9&lt;=1),"0 to 1",AND(Z9&gt;1,Z9&lt;=2),"1 to 2",AND(Z9&gt;2,Z9&lt;=4),"2 to 4",AND(Z9&gt;4,Z9&lt;=6),"4 to 6",AND(Z9&gt;6,Z9&lt;=8),"6 to 8",AND(Z9&gt;8,Z9&lt;=10),"8 to 10",AND(Z9&gt;10,Z9&lt;=15),"10 to 15",AND(Z9&gt;15,Z9&lt;=20),"15 to 20",AND(Z9&gt;20,Z9&lt;=25),"20 to 25",AND(Z9&gt;25,Z9&lt;=30),"25 to 30",AND(Z9&gt;30,Z9&lt;=40),"30 to 40",AND(Z9&gt;40,Z9&lt;=50),"40 to 50",Z9&gt;50,"50+")</f>
        <v>8 to 10</v>
      </c>
      <c r="Z9" s="9">
        <f t="array" ref="Z9">_xlfn.IFS(AA9="oz",_xlfn.IFS(R9="oz",Q9,R9="fl oz",Q9*1.04,R9="ml",Q9*0.0338),AA9="fl oz",_xlfn.IFS(R9="oz",Q9/1.04,R9="fl oz",Q9,R9="ml",Q9*0.0338/1.04),AA9="ml",_xlfn.IFS(R9="oz",Q9/0.0338,R9="fl oz",Q9*1.04/0.0338,R9="ml",Q9))</f>
        <v>8.84</v>
      </c>
      <c r="AA9" s="9" t="str">
        <f>_xlfn.XLOOKUP($E9,'Raw Data'!$E:$E,'Raw Data'!AA:AA,"ERROR",0,1)</f>
        <v>oz</v>
      </c>
      <c r="AB9" s="5" t="s">
        <v>82</v>
      </c>
      <c r="AC9" s="5" t="s">
        <v>83</v>
      </c>
      <c r="AD9" s="5" t="s">
        <v>54</v>
      </c>
      <c r="AE9">
        <f>IF(SUMIF('Claims Backend'!$AE$1:$BM$1,AE$3,'Claims Backend'!$AE8:$BM8)&gt;=1,1,0)*$H9</f>
        <v>0</v>
      </c>
      <c r="AF9">
        <f>IF(SUMIF('Claims Backend'!$AE$1:$BM$1,AF$3,'Claims Backend'!$AE8:$BM8)&gt;=1,1,0)*$H9</f>
        <v>0</v>
      </c>
      <c r="AG9">
        <f>IF(SUMIF('Claims Backend'!$AE$1:$BM$1,AG$3,'Claims Backend'!$AE8:$BM8)&gt;=1,1,0)*$H9</f>
        <v>0</v>
      </c>
      <c r="AH9">
        <f>IF(SUMIF('Claims Backend'!$AE$1:$BM$1,AH$3,'Claims Backend'!$AE8:$BM8)&gt;=1,1,0)*$H9</f>
        <v>0</v>
      </c>
      <c r="AI9">
        <f>IF(SUMIF('Claims Backend'!$AE$1:$BM$1,AI$3,'Claims Backend'!$AE8:$BM8)&gt;=1,1,0)*$H9</f>
        <v>0</v>
      </c>
      <c r="AJ9">
        <f>IF(SUMIF('Claims Backend'!$AE$1:$BM$1,AJ$3,'Claims Backend'!$AE8:$BM8)&gt;=1,1,0)*$H9</f>
        <v>0</v>
      </c>
      <c r="AK9">
        <f>IF(SUMIF('Claims Backend'!$AE$1:$BM$1,AK$3,'Claims Backend'!$AE8:$BM8)&gt;=1,1,0)*$H9</f>
        <v>0</v>
      </c>
      <c r="AL9">
        <f>IF(SUMIF('Claims Backend'!$AE$1:$BM$1,AL$3,'Claims Backend'!$AE8:$BM8)&gt;=1,1,0)*$H9</f>
        <v>0</v>
      </c>
      <c r="AM9">
        <f>IF(SUMIF('Claims Backend'!$AE$1:$BM$1,AM$3,'Claims Backend'!$AE8:$BM8)&gt;=1,1,0)*$H9</f>
        <v>0</v>
      </c>
      <c r="AN9">
        <f>IF(SUMIF('Claims Backend'!$AE$1:$BM$1,AN$3,'Claims Backend'!$AE8:$BM8)&gt;=1,1,0)*$H9</f>
        <v>0</v>
      </c>
      <c r="AO9">
        <f>IF(SUMIF('Claims Backend'!$AE$1:$BM$1,AO$3,'Claims Backend'!$AE8:$BM8)&gt;=1,1,0)*$H9</f>
        <v>20583.84</v>
      </c>
      <c r="AP9">
        <f>IF(SUMIF('Claims Backend'!$AE$1:$BM$1,AP$3,'Claims Backend'!$AE8:$BM8)&gt;=1,1,0)*$H9</f>
        <v>0</v>
      </c>
      <c r="AQ9">
        <f>IF(SUMIF('Claims Backend'!$AE$1:$BM$1,AQ$3,'Claims Backend'!$AE8:$BM8)&gt;=1,1,0)*$H9</f>
        <v>20583.84</v>
      </c>
      <c r="AR9">
        <f>IF(SUMIF('Claims Backend'!$AE$1:$BM$1,AR$3,'Claims Backend'!$AE8:$BM8)&gt;=1,1,0)*$H9</f>
        <v>0</v>
      </c>
      <c r="AS9">
        <f>IF(SUMIF('Claims Backend'!$AE$1:$BM$1,AS$3,'Claims Backend'!$AE8:$BM8)&gt;=1,1,0)*$H9</f>
        <v>0</v>
      </c>
      <c r="AT9">
        <f>IF(SUMIF('Claims Backend'!$AE$1:$BM$1,AT$3,'Claims Backend'!$AE8:$BM8)&gt;=1,1,0)*$H9</f>
        <v>0</v>
      </c>
      <c r="AU9">
        <f>IF(SUMIF('Claims Backend'!$AE$1:$BM$1,AU$3,'Claims Backend'!$AE8:$BM8)&gt;=1,1,0)*$H9</f>
        <v>0</v>
      </c>
      <c r="AV9">
        <f>IF(SUMIF('Claims Backend'!$AE$1:$BM$1,AV$3,'Claims Backend'!$AE8:$BM8)&gt;=1,1,0)*$H9</f>
        <v>0</v>
      </c>
      <c r="AW9">
        <f>IF(SUMIF('Claims Backend'!$AE$1:$BM$1,AW$3,'Claims Backend'!$AE8:$BM8)&gt;=1,1,0)*$H9</f>
        <v>0</v>
      </c>
      <c r="AX9">
        <f>IF(SUMIF('Claims Backend'!$AE$1:$BM$1,AX$3,'Claims Backend'!$AE8:$BM8)&gt;=1,1,0)*$H9</f>
        <v>0</v>
      </c>
      <c r="AY9">
        <f>IF(SUMIF('Claims Backend'!$AE$1:$BM$1,AY$3,'Claims Backend'!$AE8:$BM8)&gt;=1,1,0)*$H9</f>
        <v>0</v>
      </c>
      <c r="AZ9">
        <f>IF(SUMIF('Claims Backend'!$AE$1:$BM$1,AZ$3,'Claims Backend'!$AE8:$BM8)&gt;=1,1,0)*$H9</f>
        <v>20583.84</v>
      </c>
      <c r="BA9">
        <f>IF(SUMIF('Claims Backend'!$AE$1:$BM$1,BA$3,'Claims Backend'!$AE8:$BM8)&gt;=1,1,0)*$H9</f>
        <v>0</v>
      </c>
      <c r="BB9">
        <f>IF(SUMIF('Claims Backend'!$AE$1:$BM$1,BB$3,'Claims Backend'!$AE8:$BM8)&gt;=1,1,0)*$H9</f>
        <v>0</v>
      </c>
      <c r="BC9">
        <f>IF(SUMIF('Claims Backend'!$AE$1:$BM$1,BC$3,'Claims Backend'!$AE8:$BM8)&gt;=1,1,0)*$H9</f>
        <v>0</v>
      </c>
      <c r="BD9">
        <f>IF(SUMIF('Claims Backend'!$AE$1:$BM$1,BD$3,'Claims Backend'!$AE8:$BM8)&gt;=1,1,0)*$H9</f>
        <v>0</v>
      </c>
    </row>
    <row r="10" spans="1:56">
      <c r="A10" s="5" t="str">
        <f>_xlfn.XLOOKUP($E10,'Raw Data'!$E:$E,'Raw Data'!A:A,"ERROR",0,1)</f>
        <v>AE</v>
      </c>
      <c r="B10" s="5" t="str">
        <f>_xlfn.XLOOKUP($E10,'Raw Data'!$E:$E,'Raw Data'!B:B,"ERROR",0,1)</f>
        <v>Hair Mousses</v>
      </c>
      <c r="C10" s="5" t="str">
        <f>_xlfn.XLOOKUP($E10,'Raw Data'!$E:$E,'Raw Data'!C:C,"ERROR",0,1)</f>
        <v>Wella</v>
      </c>
      <c r="D10" s="5" t="str">
        <f>_xlfn.XLOOKUP($E10,'Raw Data'!$E:$E,'Raw Data'!D:D,"ERROR",0,1)</f>
        <v>www.amazon.ae/dp/B07P2CCKQG</v>
      </c>
      <c r="E10" s="5" t="s">
        <v>84</v>
      </c>
      <c r="F10" s="9" t="str">
        <f>_xlfn.XLOOKUP($E10,'Raw Data'!$E:$E,'Raw Data'!F:F,"ERROR",0,1)</f>
        <v>Wella's Wellaflex 2Nd Day Volume Mousse,Extra Strong Hold- 200 ml</v>
      </c>
      <c r="G10" s="10">
        <f>_xlfn.XLOOKUP($E10,'Raw Data'!$E:$E,'Raw Data'!G:G,"ERROR",0,1)</f>
        <v>714</v>
      </c>
      <c r="H10" s="9">
        <f>_xlfn.XLOOKUP($E10,'Raw Data'!$E:$E,'Raw Data'!H:H,"ERROR",0,1)</f>
        <v>19672.78</v>
      </c>
      <c r="I10" s="9">
        <f>_xlfn.XLOOKUP($E10,'Raw Data'!$E:$E,'Raw Data'!I:I,"ERROR",0,1)</f>
        <v>0.0263383331072065</v>
      </c>
      <c r="J10" s="9" t="str">
        <f>_xlfn.XLOOKUP($E10,'Raw Data'!$E:$E,'Raw Data'!J:J,"ERROR",0,1)</f>
        <v>Yes</v>
      </c>
      <c r="K10" s="14" t="str">
        <f t="array" ref="K10">_xlfn.IFS(AND(L10&gt;0,L10&lt;=5),"0 to 5",AND(L10&gt;5,L10&lt;=10),"5 to 10",AND(L10&gt;10,L10&lt;=15),"10 to 15",AND(L10&gt;15,L10&lt;=20),"15 to 20",AND(L10&gt;20,L10&lt;=30),"20 to 30",AND(L10&gt;30,L10&lt;=40),"30 to 40",AND(L10&gt;40,L10&lt;=50),"40 to 50",AND(L10&gt;50,L10&lt;=75),"50 to 75",AND(L10&gt;75,L10&lt;=100),"75 to 100",AND(L10&gt;100,L10&lt;=150),"100 to 150",AND(L10&gt;150,L10&lt;=200),"150 to 200",AND(L10&gt;200,L10&lt;=250),"200 to 250",AND(L10&gt;250,L10&lt;=300),"250 to 300",AND(L10&gt;300,L10&lt;=400),"300 to 400",AND(L10&gt;400,L10&lt;=500),"400 to 500",L10&gt;500,"500+")</f>
        <v>20 to 30</v>
      </c>
      <c r="L10" s="9">
        <f>_xlfn.XLOOKUP($E10,'Raw Data'!$E:$E,'Raw Data'!L:L,"ERROR",0,1)</f>
        <v>29.52</v>
      </c>
      <c r="M10" s="14" t="str">
        <f t="array" ref="M10">_xlfn.IFS(AND(N10&gt;0,N10&lt;=5),"0 to 5",AND(N10&gt;5,N10&lt;=10),"5 to 10",AND(N10&gt;10,N10&lt;=15),"10 to 15",AND(N10&gt;15,N10&lt;=20),"15 to 20",AND(N10&gt;20,N10&lt;=30),"20 to 30",AND(N10&gt;30,N10&lt;=40),"30 to 40",AND(N10&gt;40,N10&lt;=50),"40 to 50",AND(N10&gt;50,N10&lt;=75),"50 to 75",AND(N10&gt;75,N10&lt;=100),"75 to 100",AND(N10&gt;100,N10&lt;=150),"100 to 150",AND(N10&gt;150,N10&lt;=200),"150 to 200",AND(N10&gt;200,N10&lt;=250),"200 to 250",AND(N10&gt;250,N10&lt;=300),"250 to 300",AND(N10&gt;300,N10&lt;=400),"300 to 400",AND(N10&gt;400,N10&lt;=500),"400 to 500",N10&gt;500,"500+")</f>
        <v>30 to 40</v>
      </c>
      <c r="N10" s="9">
        <f>_xlfn.XLOOKUP($E10,'Raw Data'!$E:$E,'Raw Data'!N:N,"ERROR",0,1)</f>
        <v>31.92</v>
      </c>
      <c r="O10" s="14" t="str">
        <f t="array" ref="O10">_xlfn.IFS(P10=0,"No Discount",AND(P10&gt;0,P10&lt;=0.02),"0% to 2%",AND(P10&gt;0.02,P10&lt;=0.04),"2% to 4%",AND(P10&gt;0.04,P10&lt;=0.06),"4% to 6%",AND(P10&gt;0.06,P10&lt;=0.08),"6% to 8%",AND(P10&gt;0.08,P10&lt;=0.1),"8% to 10%",AND(P10&gt;0.1,P10&lt;=0.15),"10% to 15%",AND(P10&gt;0.15,P10&lt;=0.2),"15% to 20%",AND(P10&gt;0.2,P10&lt;=0.25),"20% to 25%",AND(P10&gt;0.25,P10&lt;=0.3),"25% to 30%",AND(P10&gt;0.3,P10&lt;=0.4),"30% to 40%",AND(P10&gt;0.4,P10&lt;=0.5),"40% to 50%",AND(P10&gt;0.5,P10&lt;=0.75),"50% to 75%",AND(P10&gt;0.75,P10&lt;=1),"75% to 100%")</f>
        <v>6% to 8%</v>
      </c>
      <c r="P10" s="10">
        <f>_xlfn.XLOOKUP($E10,'Raw Data'!$E:$E,'Raw Data'!P:P,"ERROR",0,1)</f>
        <v>0.0751879699248121</v>
      </c>
      <c r="Q10" s="9">
        <f>_xlfn.XLOOKUP($E10,'Raw Data'!$E:$E,'Raw Data'!Q:Q,"ERROR",0,1)</f>
        <v>200</v>
      </c>
      <c r="R10" s="9" t="str">
        <f>_xlfn.XLOOKUP($E10,'Raw Data'!$E:$E,'Raw Data'!R:R,"ERROR",0,1)</f>
        <v>ml</v>
      </c>
      <c r="S10" s="5" t="str">
        <f t="array" ref="S10">_xlfn.IFS(AND(T10&gt;0,T10&lt;=0.05),"0 to 0.05",AND(T10&gt;0.05,T10&lt;=0.1),"0.05 to 0.1",AND(T10&gt;0.1,T10&lt;=0.2),"0.1 to 0.2",AND(T10&gt;0.2,T10&lt;=0.3),"0.2 to 0.3",AND(T10&gt;0.3,T10&lt;=0.4),"0.3 to 0.4",AND(T10&gt;0.4,T10&lt;=0.5),"0.4 to 0.5",AND(T10&gt;0.5,T10&lt;=0.75),"0.5 to 0.75",AND(T10&gt;0.75,T10&lt;=1),"0.75 to 1",AND(T10&gt;1,T10&lt;=2),"1 to 2",AND(T10&gt;2,T10&lt;=3),"2 to 3",AND(T10&gt;3,T10&lt;=4),"3 to 4",AND(T10&gt;4,T10&lt;=5),"4 to 5",AND(T10&gt;5,T10&lt;=10),"5 to 10",T10&gt;10,"10+")</f>
        <v>0.1 to 0.2</v>
      </c>
      <c r="T10" s="10">
        <f t="shared" si="1"/>
        <v>0.147678860511513</v>
      </c>
      <c r="U10" s="15" t="str">
        <f t="array" ref="U10">_xlfn.IFS(AND(V10&gt;0,V10&lt;=0.05),"0 to 0.05",AND(V10&gt;0.05,V10&lt;=0.1),"0.05 to 0.1",AND(V10&gt;0.1,V10&lt;=0.2),"0.1 to 0.2",AND(V10&gt;0.2,V10&lt;=0.3),"0.2 to 0.3",AND(V10&gt;0.3,V10&lt;=0.4),"0.3 to 0.4",AND(V10&gt;0.4,V10&lt;=0.5),"0.4 to 0.5",AND(V10&gt;0.5,V10&lt;=0.75),"0.5 to 0.75",AND(V10&gt;0.75,V10&lt;=1),"0.75 to 1",AND(V10&gt;1,V10&lt;=2),"1 to 2",AND(V10&gt;2,V10&lt;=3),"2 to 3",AND(V10&gt;3,V10&lt;=4),"3 to 4",AND(V10&gt;4,V10&lt;=5),"4 to 5",AND(V10&gt;5,V10&lt;=10),"5 to 10",V10&gt;10,"10+")</f>
        <v>0 to 0.05</v>
      </c>
      <c r="V10" s="10">
        <f t="shared" si="2"/>
        <v>0.0431150234225076</v>
      </c>
      <c r="W10" s="15" t="str">
        <f t="array" ref="W10">_xlfn.IFS(AND(X10&gt;0,X10&lt;=0.05),"0 to 0.05",AND(X10&gt;0.05,X10&lt;=0.1),"0.05 to 0.1",AND(X10&gt;0.1,X10&lt;=0.2),"0.1 to 0.2",AND(X10&gt;0.2,X10&lt;=0.3),"0.2 to 0.3",AND(X10&gt;0.3,X10&lt;=0.4),"0.3 to 0.4",AND(X10&gt;0.4,X10&lt;=0.5),"0.4 to 0.5",AND(X10&gt;0.5,X10&lt;=0.75),"0.5 to 0.75",AND(X10&gt;0.75,X10&lt;=1),"0.75 to 1",AND(X10&gt;1,X10&lt;=2),"1 to 2",AND(X10&gt;2,X10&lt;=3),"2 to 3",AND(X10&gt;3,X10&lt;=4),"3 to 4",AND(X10&gt;4,X10&lt;=5),"4 to 5",AND(X10&gt;5,X10&lt;=10),"5 to 10",X10&gt;10,"10+")</f>
        <v>0 to 0.05</v>
      </c>
      <c r="X10" s="16">
        <f t="shared" si="3"/>
        <v>0.0398732923381085</v>
      </c>
      <c r="Y10" s="5" t="str">
        <f t="array" ref="Y10">_xlfn.IFS(AND(Z10&gt;0,Z10&lt;=1),"0 to 1",AND(Z10&gt;1,Z10&lt;=2),"1 to 2",AND(Z10&gt;2,Z10&lt;=4),"2 to 4",AND(Z10&gt;4,Z10&lt;=6),"4 to 6",AND(Z10&gt;6,Z10&lt;=8),"6 to 8",AND(Z10&gt;8,Z10&lt;=10),"8 to 10",AND(Z10&gt;10,Z10&lt;=15),"10 to 15",AND(Z10&gt;15,Z10&lt;=20),"15 to 20",AND(Z10&gt;20,Z10&lt;=25),"20 to 25",AND(Z10&gt;25,Z10&lt;=30),"25 to 30",AND(Z10&gt;30,Z10&lt;=40),"30 to 40",AND(Z10&gt;40,Z10&lt;=50),"40 to 50",Z10&gt;50,"50+")</f>
        <v>6 to 8</v>
      </c>
      <c r="Z10" s="9">
        <f t="array" ref="Z10">_xlfn.IFS(AA10="oz",_xlfn.IFS(R10="oz",Q10,R10="fl oz",Q10*1.04,R10="ml",Q10*0.0338),AA10="fl oz",_xlfn.IFS(R10="oz",Q10/1.04,R10="fl oz",Q10,R10="ml",Q10*0.0338/1.04),AA10="ml",_xlfn.IFS(R10="oz",Q10/0.0338,R10="fl oz",Q10*1.04/0.0338,R10="ml",Q10))</f>
        <v>6.76</v>
      </c>
      <c r="AA10" s="9" t="str">
        <f>_xlfn.XLOOKUP($E10,'Raw Data'!$E:$E,'Raw Data'!AA:AA,"ERROR",0,1)</f>
        <v>oz</v>
      </c>
      <c r="AB10" s="5" t="s">
        <v>85</v>
      </c>
      <c r="AC10" s="5" t="s">
        <v>86</v>
      </c>
      <c r="AD10" s="5" t="s">
        <v>87</v>
      </c>
      <c r="AE10">
        <f>IF(SUMIF('Claims Backend'!$AE$1:$BM$1,AE$3,'Claims Backend'!$AE9:$BM9)&gt;=1,1,0)*$H10</f>
        <v>0</v>
      </c>
      <c r="AF10">
        <f>IF(SUMIF('Claims Backend'!$AE$1:$BM$1,AF$3,'Claims Backend'!$AE9:$BM9)&gt;=1,1,0)*$H10</f>
        <v>0</v>
      </c>
      <c r="AG10">
        <f>IF(SUMIF('Claims Backend'!$AE$1:$BM$1,AG$3,'Claims Backend'!$AE9:$BM9)&gt;=1,1,0)*$H10</f>
        <v>0</v>
      </c>
      <c r="AH10">
        <f>IF(SUMIF('Claims Backend'!$AE$1:$BM$1,AH$3,'Claims Backend'!$AE9:$BM9)&gt;=1,1,0)*$H10</f>
        <v>0</v>
      </c>
      <c r="AI10">
        <f>IF(SUMIF('Claims Backend'!$AE$1:$BM$1,AI$3,'Claims Backend'!$AE9:$BM9)&gt;=1,1,0)*$H10</f>
        <v>0</v>
      </c>
      <c r="AJ10">
        <f>IF(SUMIF('Claims Backend'!$AE$1:$BM$1,AJ$3,'Claims Backend'!$AE9:$BM9)&gt;=1,1,0)*$H10</f>
        <v>0</v>
      </c>
      <c r="AK10">
        <f>IF(SUMIF('Claims Backend'!$AE$1:$BM$1,AK$3,'Claims Backend'!$AE9:$BM9)&gt;=1,1,0)*$H10</f>
        <v>0</v>
      </c>
      <c r="AL10">
        <f>IF(SUMIF('Claims Backend'!$AE$1:$BM$1,AL$3,'Claims Backend'!$AE9:$BM9)&gt;=1,1,0)*$H10</f>
        <v>19672.78</v>
      </c>
      <c r="AM10">
        <f>IF(SUMIF('Claims Backend'!$AE$1:$BM$1,AM$3,'Claims Backend'!$AE9:$BM9)&gt;=1,1,0)*$H10</f>
        <v>0</v>
      </c>
      <c r="AN10">
        <f>IF(SUMIF('Claims Backend'!$AE$1:$BM$1,AN$3,'Claims Backend'!$AE9:$BM9)&gt;=1,1,0)*$H10</f>
        <v>0</v>
      </c>
      <c r="AO10">
        <f>IF(SUMIF('Claims Backend'!$AE$1:$BM$1,AO$3,'Claims Backend'!$AE9:$BM9)&gt;=1,1,0)*$H10</f>
        <v>0</v>
      </c>
      <c r="AP10">
        <f>IF(SUMIF('Claims Backend'!$AE$1:$BM$1,AP$3,'Claims Backend'!$AE9:$BM9)&gt;=1,1,0)*$H10</f>
        <v>0</v>
      </c>
      <c r="AQ10">
        <f>IF(SUMIF('Claims Backend'!$AE$1:$BM$1,AQ$3,'Claims Backend'!$AE9:$BM9)&gt;=1,1,0)*$H10</f>
        <v>19672.78</v>
      </c>
      <c r="AR10">
        <f>IF(SUMIF('Claims Backend'!$AE$1:$BM$1,AR$3,'Claims Backend'!$AE9:$BM9)&gt;=1,1,0)*$H10</f>
        <v>0</v>
      </c>
      <c r="AS10">
        <f>IF(SUMIF('Claims Backend'!$AE$1:$BM$1,AS$3,'Claims Backend'!$AE9:$BM9)&gt;=1,1,0)*$H10</f>
        <v>0</v>
      </c>
      <c r="AT10">
        <f>IF(SUMIF('Claims Backend'!$AE$1:$BM$1,AT$3,'Claims Backend'!$AE9:$BM9)&gt;=1,1,0)*$H10</f>
        <v>0</v>
      </c>
      <c r="AU10">
        <f>IF(SUMIF('Claims Backend'!$AE$1:$BM$1,AU$3,'Claims Backend'!$AE9:$BM9)&gt;=1,1,0)*$H10</f>
        <v>0</v>
      </c>
      <c r="AV10">
        <f>IF(SUMIF('Claims Backend'!$AE$1:$BM$1,AV$3,'Claims Backend'!$AE9:$BM9)&gt;=1,1,0)*$H10</f>
        <v>0</v>
      </c>
      <c r="AW10">
        <f>IF(SUMIF('Claims Backend'!$AE$1:$BM$1,AW$3,'Claims Backend'!$AE9:$BM9)&gt;=1,1,0)*$H10</f>
        <v>0</v>
      </c>
      <c r="AX10">
        <f>IF(SUMIF('Claims Backend'!$AE$1:$BM$1,AX$3,'Claims Backend'!$AE9:$BM9)&gt;=1,1,0)*$H10</f>
        <v>0</v>
      </c>
      <c r="AY10">
        <f>IF(SUMIF('Claims Backend'!$AE$1:$BM$1,AY$3,'Claims Backend'!$AE9:$BM9)&gt;=1,1,0)*$H10</f>
        <v>0</v>
      </c>
      <c r="AZ10">
        <f>IF(SUMIF('Claims Backend'!$AE$1:$BM$1,AZ$3,'Claims Backend'!$AE9:$BM9)&gt;=1,1,0)*$H10</f>
        <v>0</v>
      </c>
      <c r="BA10">
        <f>IF(SUMIF('Claims Backend'!$AE$1:$BM$1,BA$3,'Claims Backend'!$AE9:$BM9)&gt;=1,1,0)*$H10</f>
        <v>0</v>
      </c>
      <c r="BB10">
        <f>IF(SUMIF('Claims Backend'!$AE$1:$BM$1,BB$3,'Claims Backend'!$AE9:$BM9)&gt;=1,1,0)*$H10</f>
        <v>0</v>
      </c>
      <c r="BC10">
        <f>IF(SUMIF('Claims Backend'!$AE$1:$BM$1,BC$3,'Claims Backend'!$AE9:$BM9)&gt;=1,1,0)*$H10</f>
        <v>0</v>
      </c>
      <c r="BD10">
        <f>IF(SUMIF('Claims Backend'!$AE$1:$BM$1,BD$3,'Claims Backend'!$AE9:$BM9)&gt;=1,1,0)*$H10</f>
        <v>0</v>
      </c>
    </row>
    <row r="11" spans="1:56">
      <c r="A11" s="5" t="str">
        <f>_xlfn.XLOOKUP($E11,'Raw Data'!$E:$E,'Raw Data'!A:A,"ERROR",0,1)</f>
        <v>AE</v>
      </c>
      <c r="B11" s="5" t="str">
        <f>_xlfn.XLOOKUP($E11,'Raw Data'!$E:$E,'Raw Data'!B:B,"ERROR",0,1)</f>
        <v>Hair Mousses</v>
      </c>
      <c r="C11" s="5" t="str">
        <f>_xlfn.XLOOKUP($E11,'Raw Data'!$E:$E,'Raw Data'!C:C,"ERROR",0,1)</f>
        <v>Wella</v>
      </c>
      <c r="D11" s="5" t="str">
        <f>_xlfn.XLOOKUP($E11,'Raw Data'!$E:$E,'Raw Data'!D:D,"ERROR",0,1)</f>
        <v>www.amazon.ae/dp/B07VGQPP32</v>
      </c>
      <c r="E11" s="5" t="s">
        <v>88</v>
      </c>
      <c r="F11" s="9" t="str">
        <f>_xlfn.XLOOKUP($E11,'Raw Data'!$E:$E,'Raw Data'!F:F,"ERROR",0,1)</f>
        <v>Wella New Wave Curls &amp; Waves Mousse - 200ml</v>
      </c>
      <c r="G11" s="10">
        <f>_xlfn.XLOOKUP($E11,'Raw Data'!$E:$E,'Raw Data'!G:G,"ERROR",0,1)</f>
        <v>1067</v>
      </c>
      <c r="H11" s="9">
        <f>_xlfn.XLOOKUP($E11,'Raw Data'!$E:$E,'Raw Data'!H:H,"ERROR",0,1)</f>
        <v>18707.83</v>
      </c>
      <c r="I11" s="9">
        <f>_xlfn.XLOOKUP($E11,'Raw Data'!$E:$E,'Raw Data'!I:I,"ERROR",0,1)</f>
        <v>0.0250464376795242</v>
      </c>
      <c r="J11" s="9" t="str">
        <f>_xlfn.XLOOKUP($E11,'Raw Data'!$E:$E,'Raw Data'!J:J,"ERROR",0,1)</f>
        <v>Yes</v>
      </c>
      <c r="K11" s="14" t="str">
        <f t="array" ref="K11">_xlfn.IFS(AND(L11&gt;0,L11&lt;=5),"0 to 5",AND(L11&gt;5,L11&lt;=10),"5 to 10",AND(L11&gt;10,L11&lt;=15),"10 to 15",AND(L11&gt;15,L11&lt;=20),"15 to 20",AND(L11&gt;20,L11&lt;=30),"20 to 30",AND(L11&gt;30,L11&lt;=40),"30 to 40",AND(L11&gt;40,L11&lt;=50),"40 to 50",AND(L11&gt;50,L11&lt;=75),"50 to 75",AND(L11&gt;75,L11&lt;=100),"75 to 100",AND(L11&gt;100,L11&lt;=150),"100 to 150",AND(L11&gt;150,L11&lt;=200),"150 to 200",AND(L11&gt;200,L11&lt;=250),"200 to 250",AND(L11&gt;250,L11&lt;=300),"250 to 300",AND(L11&gt;300,L11&lt;=400),"300 to 400",AND(L11&gt;400,L11&lt;=500),"400 to 500",L11&gt;500,"500+")</f>
        <v>15 to 20</v>
      </c>
      <c r="L11" s="9">
        <f>_xlfn.XLOOKUP($E11,'Raw Data'!$E:$E,'Raw Data'!L:L,"ERROR",0,1)</f>
        <v>17.51</v>
      </c>
      <c r="M11" s="14" t="str">
        <f t="array" ref="M11">_xlfn.IFS(AND(N11&gt;0,N11&lt;=5),"0 to 5",AND(N11&gt;5,N11&lt;=10),"5 to 10",AND(N11&gt;10,N11&lt;=15),"10 to 15",AND(N11&gt;15,N11&lt;=20),"15 to 20",AND(N11&gt;20,N11&lt;=30),"20 to 30",AND(N11&gt;30,N11&lt;=40),"30 to 40",AND(N11&gt;40,N11&lt;=50),"40 to 50",AND(N11&gt;50,N11&lt;=75),"50 to 75",AND(N11&gt;75,N11&lt;=100),"75 to 100",AND(N11&gt;100,N11&lt;=150),"100 to 150",AND(N11&gt;150,N11&lt;=200),"150 to 200",AND(N11&gt;200,N11&lt;=250),"200 to 250",AND(N11&gt;250,N11&lt;=300),"250 to 300",AND(N11&gt;300,N11&lt;=400),"300 to 400",AND(N11&gt;400,N11&lt;=500),"400 to 500",N11&gt;500,"500+")</f>
        <v>15 to 20</v>
      </c>
      <c r="N11" s="9">
        <f>_xlfn.XLOOKUP($E11,'Raw Data'!$E:$E,'Raw Data'!N:N,"ERROR",0,1)</f>
        <v>17.86</v>
      </c>
      <c r="O11" s="14" t="str">
        <f t="array" ref="O11">_xlfn.IFS(P11=0,"No Discount",AND(P11&gt;0,P11&lt;=0.02),"0% to 2%",AND(P11&gt;0.02,P11&lt;=0.04),"2% to 4%",AND(P11&gt;0.04,P11&lt;=0.06),"4% to 6%",AND(P11&gt;0.06,P11&lt;=0.08),"6% to 8%",AND(P11&gt;0.08,P11&lt;=0.1),"8% to 10%",AND(P11&gt;0.1,P11&lt;=0.15),"10% to 15%",AND(P11&gt;0.15,P11&lt;=0.2),"15% to 20%",AND(P11&gt;0.2,P11&lt;=0.25),"20% to 25%",AND(P11&gt;0.25,P11&lt;=0.3),"25% to 30%",AND(P11&gt;0.3,P11&lt;=0.4),"30% to 40%",AND(P11&gt;0.4,P11&lt;=0.5),"40% to 50%",AND(P11&gt;0.5,P11&lt;=0.75),"50% to 75%",AND(P11&gt;0.75,P11&lt;=1),"75% to 100%")</f>
        <v>0% to 2%</v>
      </c>
      <c r="P11" s="10">
        <f>_xlfn.XLOOKUP($E11,'Raw Data'!$E:$E,'Raw Data'!P:P,"ERROR",0,1)</f>
        <v>0.0195968645016796</v>
      </c>
      <c r="Q11" s="9">
        <f>_xlfn.XLOOKUP($E11,'Raw Data'!$E:$E,'Raw Data'!Q:Q,"ERROR",0,1)</f>
        <v>200</v>
      </c>
      <c r="R11" s="9" t="str">
        <f>_xlfn.XLOOKUP($E11,'Raw Data'!$E:$E,'Raw Data'!R:R,"ERROR",0,1)</f>
        <v>ml</v>
      </c>
      <c r="S11" s="5" t="str">
        <f t="array" ref="S11">_xlfn.IFS(AND(T11&gt;0,T11&lt;=0.05),"0 to 0.05",AND(T11&gt;0.05,T11&lt;=0.1),"0.05 to 0.1",AND(T11&gt;0.1,T11&lt;=0.2),"0.1 to 0.2",AND(T11&gt;0.2,T11&lt;=0.3),"0.2 to 0.3",AND(T11&gt;0.3,T11&lt;=0.4),"0.3 to 0.4",AND(T11&gt;0.4,T11&lt;=0.5),"0.4 to 0.5",AND(T11&gt;0.5,T11&lt;=0.75),"0.5 to 0.75",AND(T11&gt;0.75,T11&lt;=1),"0.75 to 1",AND(T11&gt;1,T11&lt;=2),"1 to 2",AND(T11&gt;2,T11&lt;=3),"2 to 3",AND(T11&gt;3,T11&lt;=4),"3 to 4",AND(T11&gt;4,T11&lt;=5),"4 to 5",AND(T11&gt;5,T11&lt;=10),"5 to 10",T11&gt;10,"10+")</f>
        <v>0.05 to 0.1</v>
      </c>
      <c r="T11" s="10">
        <f t="shared" si="1"/>
        <v>0.0875967766787464</v>
      </c>
      <c r="U11" s="15" t="str">
        <f t="array" ref="U11">_xlfn.IFS(AND(V11&gt;0,V11&lt;=0.05),"0 to 0.05",AND(V11&gt;0.05,V11&lt;=0.1),"0.05 to 0.1",AND(V11&gt;0.1,V11&lt;=0.2),"0.1 to 0.2",AND(V11&gt;0.2,V11&lt;=0.3),"0.2 to 0.3",AND(V11&gt;0.3,V11&lt;=0.4),"0.3 to 0.4",AND(V11&gt;0.4,V11&lt;=0.5),"0.4 to 0.5",AND(V11&gt;0.5,V11&lt;=0.75),"0.5 to 0.75",AND(V11&gt;0.75,V11&lt;=1),"0.75 to 1",AND(V11&gt;1,V11&lt;=2),"1 to 2",AND(V11&gt;2,V11&lt;=3),"2 to 3",AND(V11&gt;3,V11&lt;=4),"3 to 4",AND(V11&gt;4,V11&lt;=5),"4 to 5",AND(V11&gt;5,V11&lt;=10),"5 to 10",V11&gt;10,"10+")</f>
        <v>0 to 0.05</v>
      </c>
      <c r="V11" s="10">
        <f t="shared" si="2"/>
        <v>0.0241238821530697</v>
      </c>
      <c r="W11" s="15" t="str">
        <f t="array" ref="W11">_xlfn.IFS(AND(X11&gt;0,X11&lt;=0.05),"0 to 0.05",AND(X11&gt;0.05,X11&lt;=0.1),"0.05 to 0.1",AND(X11&gt;0.1,X11&lt;=0.2),"0.1 to 0.2",AND(X11&gt;0.2,X11&lt;=0.3),"0.2 to 0.3",AND(X11&gt;0.3,X11&lt;=0.4),"0.3 to 0.4",AND(X11&gt;0.4,X11&lt;=0.5),"0.4 to 0.5",AND(X11&gt;0.5,X11&lt;=0.75),"0.5 to 0.75",AND(X11&gt;0.75,X11&lt;=1),"0.75 to 1",AND(X11&gt;1,X11&lt;=2),"1 to 2",AND(X11&gt;2,X11&lt;=3),"2 to 3",AND(X11&gt;3,X11&lt;=4),"3 to 4",AND(X11&gt;4,X11&lt;=5),"4 to 5",AND(X11&gt;5,X11&lt;=10),"5 to 10",X11&gt;10,"10+")</f>
        <v>0 to 0.05</v>
      </c>
      <c r="X11" s="16">
        <f t="shared" si="3"/>
        <v>0.0236511297032615</v>
      </c>
      <c r="Y11" s="5" t="str">
        <f t="array" ref="Y11">_xlfn.IFS(AND(Z11&gt;0,Z11&lt;=1),"0 to 1",AND(Z11&gt;1,Z11&lt;=2),"1 to 2",AND(Z11&gt;2,Z11&lt;=4),"2 to 4",AND(Z11&gt;4,Z11&lt;=6),"4 to 6",AND(Z11&gt;6,Z11&lt;=8),"6 to 8",AND(Z11&gt;8,Z11&lt;=10),"8 to 10",AND(Z11&gt;10,Z11&lt;=15),"10 to 15",AND(Z11&gt;15,Z11&lt;=20),"15 to 20",AND(Z11&gt;20,Z11&lt;=25),"20 to 25",AND(Z11&gt;25,Z11&lt;=30),"25 to 30",AND(Z11&gt;30,Z11&lt;=40),"30 to 40",AND(Z11&gt;40,Z11&lt;=50),"40 to 50",Z11&gt;50,"50+")</f>
        <v>6 to 8</v>
      </c>
      <c r="Z11" s="9">
        <f t="array" ref="Z11">_xlfn.IFS(AA11="oz",_xlfn.IFS(R11="oz",Q11,R11="fl oz",Q11*1.04,R11="ml",Q11*0.0338),AA11="fl oz",_xlfn.IFS(R11="oz",Q11/1.04,R11="fl oz",Q11,R11="ml",Q11*0.0338/1.04),AA11="ml",_xlfn.IFS(R11="oz",Q11/0.0338,R11="fl oz",Q11*1.04/0.0338,R11="ml",Q11))</f>
        <v>6.76</v>
      </c>
      <c r="AA11" s="9" t="str">
        <f>_xlfn.XLOOKUP($E11,'Raw Data'!$E:$E,'Raw Data'!AA:AA,"ERROR",0,1)</f>
        <v>oz</v>
      </c>
      <c r="AB11" s="5" t="s">
        <v>89</v>
      </c>
      <c r="AC11" s="5" t="s">
        <v>86</v>
      </c>
      <c r="AD11" s="5" t="s">
        <v>90</v>
      </c>
      <c r="AE11">
        <f>IF(SUMIF('Claims Backend'!$AE$1:$BM$1,AE$3,'Claims Backend'!$AE10:$BM10)&gt;=1,1,0)*$H11</f>
        <v>0</v>
      </c>
      <c r="AF11">
        <f>IF(SUMIF('Claims Backend'!$AE$1:$BM$1,AF$3,'Claims Backend'!$AE10:$BM10)&gt;=1,1,0)*$H11</f>
        <v>0</v>
      </c>
      <c r="AG11">
        <f>IF(SUMIF('Claims Backend'!$AE$1:$BM$1,AG$3,'Claims Backend'!$AE10:$BM10)&gt;=1,1,0)*$H11</f>
        <v>0</v>
      </c>
      <c r="AH11">
        <f>IF(SUMIF('Claims Backend'!$AE$1:$BM$1,AH$3,'Claims Backend'!$AE10:$BM10)&gt;=1,1,0)*$H11</f>
        <v>0</v>
      </c>
      <c r="AI11">
        <f>IF(SUMIF('Claims Backend'!$AE$1:$BM$1,AI$3,'Claims Backend'!$AE10:$BM10)&gt;=1,1,0)*$H11</f>
        <v>0</v>
      </c>
      <c r="AJ11">
        <f>IF(SUMIF('Claims Backend'!$AE$1:$BM$1,AJ$3,'Claims Backend'!$AE10:$BM10)&gt;=1,1,0)*$H11</f>
        <v>0</v>
      </c>
      <c r="AK11">
        <f>IF(SUMIF('Claims Backend'!$AE$1:$BM$1,AK$3,'Claims Backend'!$AE10:$BM10)&gt;=1,1,0)*$H11</f>
        <v>0</v>
      </c>
      <c r="AL11">
        <f>IF(SUMIF('Claims Backend'!$AE$1:$BM$1,AL$3,'Claims Backend'!$AE10:$BM10)&gt;=1,1,0)*$H11</f>
        <v>18707.83</v>
      </c>
      <c r="AM11">
        <f>IF(SUMIF('Claims Backend'!$AE$1:$BM$1,AM$3,'Claims Backend'!$AE10:$BM10)&gt;=1,1,0)*$H11</f>
        <v>0</v>
      </c>
      <c r="AN11">
        <f>IF(SUMIF('Claims Backend'!$AE$1:$BM$1,AN$3,'Claims Backend'!$AE10:$BM10)&gt;=1,1,0)*$H11</f>
        <v>0</v>
      </c>
      <c r="AO11">
        <f>IF(SUMIF('Claims Backend'!$AE$1:$BM$1,AO$3,'Claims Backend'!$AE10:$BM10)&gt;=1,1,0)*$H11</f>
        <v>0</v>
      </c>
      <c r="AP11">
        <f>IF(SUMIF('Claims Backend'!$AE$1:$BM$1,AP$3,'Claims Backend'!$AE10:$BM10)&gt;=1,1,0)*$H11</f>
        <v>0</v>
      </c>
      <c r="AQ11">
        <f>IF(SUMIF('Claims Backend'!$AE$1:$BM$1,AQ$3,'Claims Backend'!$AE10:$BM10)&gt;=1,1,0)*$H11</f>
        <v>18707.83</v>
      </c>
      <c r="AR11">
        <f>IF(SUMIF('Claims Backend'!$AE$1:$BM$1,AR$3,'Claims Backend'!$AE10:$BM10)&gt;=1,1,0)*$H11</f>
        <v>0</v>
      </c>
      <c r="AS11">
        <f>IF(SUMIF('Claims Backend'!$AE$1:$BM$1,AS$3,'Claims Backend'!$AE10:$BM10)&gt;=1,1,0)*$H11</f>
        <v>0</v>
      </c>
      <c r="AT11">
        <f>IF(SUMIF('Claims Backend'!$AE$1:$BM$1,AT$3,'Claims Backend'!$AE10:$BM10)&gt;=1,1,0)*$H11</f>
        <v>0</v>
      </c>
      <c r="AU11">
        <f>IF(SUMIF('Claims Backend'!$AE$1:$BM$1,AU$3,'Claims Backend'!$AE10:$BM10)&gt;=1,1,0)*$H11</f>
        <v>0</v>
      </c>
      <c r="AV11">
        <f>IF(SUMIF('Claims Backend'!$AE$1:$BM$1,AV$3,'Claims Backend'!$AE10:$BM10)&gt;=1,1,0)*$H11</f>
        <v>0</v>
      </c>
      <c r="AW11">
        <f>IF(SUMIF('Claims Backend'!$AE$1:$BM$1,AW$3,'Claims Backend'!$AE10:$BM10)&gt;=1,1,0)*$H11</f>
        <v>0</v>
      </c>
      <c r="AX11">
        <f>IF(SUMIF('Claims Backend'!$AE$1:$BM$1,AX$3,'Claims Backend'!$AE10:$BM10)&gt;=1,1,0)*$H11</f>
        <v>0</v>
      </c>
      <c r="AY11">
        <f>IF(SUMIF('Claims Backend'!$AE$1:$BM$1,AY$3,'Claims Backend'!$AE10:$BM10)&gt;=1,1,0)*$H11</f>
        <v>0</v>
      </c>
      <c r="AZ11">
        <f>IF(SUMIF('Claims Backend'!$AE$1:$BM$1,AZ$3,'Claims Backend'!$AE10:$BM10)&gt;=1,1,0)*$H11</f>
        <v>0</v>
      </c>
      <c r="BA11">
        <f>IF(SUMIF('Claims Backend'!$AE$1:$BM$1,BA$3,'Claims Backend'!$AE10:$BM10)&gt;=1,1,0)*$H11</f>
        <v>0</v>
      </c>
      <c r="BB11">
        <f>IF(SUMIF('Claims Backend'!$AE$1:$BM$1,BB$3,'Claims Backend'!$AE10:$BM10)&gt;=1,1,0)*$H11</f>
        <v>0</v>
      </c>
      <c r="BC11">
        <f>IF(SUMIF('Claims Backend'!$AE$1:$BM$1,BC$3,'Claims Backend'!$AE10:$BM10)&gt;=1,1,0)*$H11</f>
        <v>0</v>
      </c>
      <c r="BD11">
        <f>IF(SUMIF('Claims Backend'!$AE$1:$BM$1,BD$3,'Claims Backend'!$AE10:$BM10)&gt;=1,1,0)*$H11</f>
        <v>0</v>
      </c>
    </row>
    <row r="12" spans="1:56">
      <c r="A12" s="5" t="str">
        <f>_xlfn.XLOOKUP($E12,'Raw Data'!$E:$E,'Raw Data'!A:A,"ERROR",0,1)</f>
        <v>AE</v>
      </c>
      <c r="B12" s="5" t="str">
        <f>_xlfn.XLOOKUP($E12,'Raw Data'!$E:$E,'Raw Data'!B:B,"ERROR",0,1)</f>
        <v>Hair Mousses</v>
      </c>
      <c r="C12" s="5" t="str">
        <f>_xlfn.XLOOKUP($E12,'Raw Data'!$E:$E,'Raw Data'!C:C,"ERROR",0,1)</f>
        <v>kevin murphy</v>
      </c>
      <c r="D12" s="5" t="str">
        <f>_xlfn.XLOOKUP($E12,'Raw Data'!$E:$E,'Raw Data'!D:D,"ERROR",0,1)</f>
        <v>www.amazon.ae/dp/B004K033ZK</v>
      </c>
      <c r="E12" s="5" t="s">
        <v>91</v>
      </c>
      <c r="F12" s="9" t="str">
        <f>_xlfn.XLOOKUP($E12,'Raw Data'!$E:$E,'Raw Data'!F:F,"ERROR",0,1)</f>
        <v>KEVIN MURPHY Body Builder Volumising  Mousse , 12 Ounce</v>
      </c>
      <c r="G12" s="10">
        <f>_xlfn.XLOOKUP($E12,'Raw Data'!$E:$E,'Raw Data'!G:G,"ERROR",0,1)</f>
        <v>171</v>
      </c>
      <c r="H12" s="9">
        <f>_xlfn.XLOOKUP($E12,'Raw Data'!$E:$E,'Raw Data'!H:H,"ERROR",0,1)</f>
        <v>18330.83</v>
      </c>
      <c r="I12" s="9">
        <f>_xlfn.XLOOKUP($E12,'Raw Data'!$E:$E,'Raw Data'!I:I,"ERROR",0,1)</f>
        <v>0.0245417021219967</v>
      </c>
      <c r="J12" s="9" t="str">
        <f>_xlfn.XLOOKUP($E12,'Raw Data'!$E:$E,'Raw Data'!J:J,"ERROR",0,1)</f>
        <v>Yes</v>
      </c>
      <c r="K12" s="14" t="str">
        <f t="array" ref="K12">_xlfn.IFS(AND(L12&gt;0,L12&lt;=5),"0 to 5",AND(L12&gt;5,L12&lt;=10),"5 to 10",AND(L12&gt;10,L12&lt;=15),"10 to 15",AND(L12&gt;15,L12&lt;=20),"15 to 20",AND(L12&gt;20,L12&lt;=30),"20 to 30",AND(L12&gt;30,L12&lt;=40),"30 to 40",AND(L12&gt;40,L12&lt;=50),"40 to 50",AND(L12&gt;50,L12&lt;=75),"50 to 75",AND(L12&gt;75,L12&lt;=100),"75 to 100",AND(L12&gt;100,L12&lt;=150),"100 to 150",AND(L12&gt;150,L12&lt;=200),"150 to 200",AND(L12&gt;200,L12&lt;=250),"200 to 250",AND(L12&gt;250,L12&lt;=300),"250 to 300",AND(L12&gt;300,L12&lt;=400),"300 to 400",AND(L12&gt;400,L12&lt;=500),"400 to 500",L12&gt;500,"500+")</f>
        <v>100 to 150</v>
      </c>
      <c r="L12" s="9">
        <f>_xlfn.XLOOKUP($E12,'Raw Data'!$E:$E,'Raw Data'!L:L,"ERROR",0,1)</f>
        <v>106.74</v>
      </c>
      <c r="M12" s="14" t="str">
        <f t="array" ref="M12">_xlfn.IFS(AND(N12&gt;0,N12&lt;=5),"0 to 5",AND(N12&gt;5,N12&lt;=10),"5 to 10",AND(N12&gt;10,N12&lt;=15),"10 to 15",AND(N12&gt;15,N12&lt;=20),"15 to 20",AND(N12&gt;20,N12&lt;=30),"20 to 30",AND(N12&gt;30,N12&lt;=40),"30 to 40",AND(N12&gt;40,N12&lt;=50),"40 to 50",AND(N12&gt;50,N12&lt;=75),"50 to 75",AND(N12&gt;75,N12&lt;=100),"75 to 100",AND(N12&gt;100,N12&lt;=150),"100 to 150",AND(N12&gt;150,N12&lt;=200),"150 to 200",AND(N12&gt;200,N12&lt;=250),"200 to 250",AND(N12&gt;250,N12&lt;=300),"250 to 300",AND(N12&gt;300,N12&lt;=400),"300 to 400",AND(N12&gt;400,N12&lt;=500),"400 to 500",N12&gt;500,"500+")</f>
        <v>100 to 150</v>
      </c>
      <c r="N12" s="9">
        <f>_xlfn.XLOOKUP($E12,'Raw Data'!$E:$E,'Raw Data'!N:N,"ERROR",0,1)</f>
        <v>114.37</v>
      </c>
      <c r="O12" s="14" t="str">
        <f t="array" ref="O12">_xlfn.IFS(P12=0,"No Discount",AND(P12&gt;0,P12&lt;=0.02),"0% to 2%",AND(P12&gt;0.02,P12&lt;=0.04),"2% to 4%",AND(P12&gt;0.04,P12&lt;=0.06),"4% to 6%",AND(P12&gt;0.06,P12&lt;=0.08),"6% to 8%",AND(P12&gt;0.08,P12&lt;=0.1),"8% to 10%",AND(P12&gt;0.1,P12&lt;=0.15),"10% to 15%",AND(P12&gt;0.15,P12&lt;=0.2),"15% to 20%",AND(P12&gt;0.2,P12&lt;=0.25),"20% to 25%",AND(P12&gt;0.25,P12&lt;=0.3),"25% to 30%",AND(P12&gt;0.3,P12&lt;=0.4),"30% to 40%",AND(P12&gt;0.4,P12&lt;=0.5),"40% to 50%",AND(P12&gt;0.5,P12&lt;=0.75),"50% to 75%",AND(P12&gt;0.75,P12&lt;=1),"75% to 100%")</f>
        <v>6% to 8%</v>
      </c>
      <c r="P12" s="10">
        <f>_xlfn.XLOOKUP($E12,'Raw Data'!$E:$E,'Raw Data'!P:P,"ERROR",0,1)</f>
        <v>0.0667132989420303</v>
      </c>
      <c r="Q12" s="9">
        <f>_xlfn.XLOOKUP($E12,'Raw Data'!$E:$E,'Raw Data'!Q:Q,"ERROR",0,1)</f>
        <v>12</v>
      </c>
      <c r="R12" s="9" t="str">
        <f>_xlfn.XLOOKUP($E12,'Raw Data'!$E:$E,'Raw Data'!R:R,"ERROR",0,1)</f>
        <v>oz</v>
      </c>
      <c r="S12" s="5" t="str">
        <f t="array" ref="S12">_xlfn.IFS(AND(T12&gt;0,T12&lt;=0.05),"0 to 0.05",AND(T12&gt;0.05,T12&lt;=0.1),"0.05 to 0.1",AND(T12&gt;0.1,T12&lt;=0.2),"0.1 to 0.2",AND(T12&gt;0.2,T12&lt;=0.3),"0.2 to 0.3",AND(T12&gt;0.3,T12&lt;=0.4),"0.3 to 0.4",AND(T12&gt;0.4,T12&lt;=0.5),"0.4 to 0.5",AND(T12&gt;0.5,T12&lt;=0.75),"0.5 to 0.75",AND(T12&gt;0.75,T12&lt;=1),"0.75 to 1",AND(T12&gt;1,T12&lt;=2),"1 to 2",AND(T12&gt;2,T12&lt;=3),"2 to 3",AND(T12&gt;3,T12&lt;=4),"3 to 4",AND(T12&gt;4,T12&lt;=5),"4 to 5",AND(T12&gt;5,T12&lt;=10),"5 to 10",T12&gt;10,"10+")</f>
        <v>0.3 to 0.4</v>
      </c>
      <c r="T12" s="10">
        <f t="shared" si="1"/>
        <v>0.300811633412242</v>
      </c>
      <c r="U12" s="15" t="str">
        <f t="array" ref="U12">_xlfn.IFS(AND(V12&gt;0,V12&lt;=0.05),"0 to 0.05",AND(V12&gt;0.05,V12&lt;=0.1),"0.05 to 0.1",AND(V12&gt;0.1,V12&lt;=0.2),"0.1 to 0.2",AND(V12&gt;0.2,V12&lt;=0.3),"0.2 to 0.3",AND(V12&gt;0.3,V12&lt;=0.4),"0.3 to 0.4",AND(V12&gt;0.4,V12&lt;=0.5),"0.4 to 0.5",AND(V12&gt;0.5,V12&lt;=0.75),"0.5 to 0.75",AND(V12&gt;0.75,V12&lt;=1),"0.75 to 1",AND(V12&gt;1,V12&lt;=2),"1 to 2",AND(V12&gt;2,V12&lt;=3),"2 to 3",AND(V12&gt;3,V12&lt;=4),"3 to 4",AND(V12&gt;4,V12&lt;=5),"4 to 5",AND(V12&gt;5,V12&lt;=10),"5 to 10",V12&gt;10,"10+")</f>
        <v>0.05 to 0.1</v>
      </c>
      <c r="V12" s="10">
        <f t="shared" si="2"/>
        <v>0.0870248562732499</v>
      </c>
      <c r="W12" s="15" t="str">
        <f t="array" ref="W12">_xlfn.IFS(AND(X12&gt;0,X12&lt;=0.05),"0 to 0.05",AND(X12&gt;0.05,X12&lt;=0.1),"0.05 to 0.1",AND(X12&gt;0.1,X12&lt;=0.2),"0.1 to 0.2",AND(X12&gt;0.2,X12&lt;=0.3),"0.2 to 0.3",AND(X12&gt;0.3,X12&lt;=0.4),"0.3 to 0.4",AND(X12&gt;0.4,X12&lt;=0.5),"0.4 to 0.5",AND(X12&gt;0.5,X12&lt;=0.75),"0.5 to 0.75",AND(X12&gt;0.75,X12&lt;=1),"0.75 to 1",AND(X12&gt;1,X12&lt;=2),"1 to 2",AND(X12&gt;2,X12&lt;=3),"2 to 3",AND(X12&gt;3,X12&lt;=4),"3 to 4",AND(X12&gt;4,X12&lt;=5),"4 to 5",AND(X12&gt;5,X12&lt;=10),"5 to 10",X12&gt;10,"10+")</f>
        <v>0.05 to 0.1</v>
      </c>
      <c r="X12" s="16">
        <f t="shared" si="3"/>
        <v>0.0812191410213054</v>
      </c>
      <c r="Y12" s="5" t="str">
        <f t="array" ref="Y12">_xlfn.IFS(AND(Z12&gt;0,Z12&lt;=1),"0 to 1",AND(Z12&gt;1,Z12&lt;=2),"1 to 2",AND(Z12&gt;2,Z12&lt;=4),"2 to 4",AND(Z12&gt;4,Z12&lt;=6),"4 to 6",AND(Z12&gt;6,Z12&lt;=8),"6 to 8",AND(Z12&gt;8,Z12&lt;=10),"8 to 10",AND(Z12&gt;10,Z12&lt;=15),"10 to 15",AND(Z12&gt;15,Z12&lt;=20),"15 to 20",AND(Z12&gt;20,Z12&lt;=25),"20 to 25",AND(Z12&gt;25,Z12&lt;=30),"25 to 30",AND(Z12&gt;30,Z12&lt;=40),"30 to 40",AND(Z12&gt;40,Z12&lt;=50),"40 to 50",Z12&gt;50,"50+")</f>
        <v>10 to 15</v>
      </c>
      <c r="Z12" s="9">
        <f t="array" ref="Z12">_xlfn.IFS(AA12="oz",_xlfn.IFS(R12="oz",Q12,R12="fl oz",Q12*1.04,R12="ml",Q12*0.0338),AA12="fl oz",_xlfn.IFS(R12="oz",Q12/1.04,R12="fl oz",Q12,R12="ml",Q12*0.0338/1.04),AA12="ml",_xlfn.IFS(R12="oz",Q12/0.0338,R12="fl oz",Q12*1.04/0.0338,R12="ml",Q12))</f>
        <v>12</v>
      </c>
      <c r="AA12" s="9" t="str">
        <f>_xlfn.XLOOKUP($E12,'Raw Data'!$E:$E,'Raw Data'!AA:AA,"ERROR",0,1)</f>
        <v>oz</v>
      </c>
      <c r="AB12" s="5" t="s">
        <v>92</v>
      </c>
      <c r="AC12" s="5" t="s">
        <v>93</v>
      </c>
      <c r="AD12" s="5" t="s">
        <v>43</v>
      </c>
      <c r="AE12">
        <f>IF(SUMIF('Claims Backend'!$AE$1:$BM$1,AE$3,'Claims Backend'!$AE11:$BM11)&gt;=1,1,0)*$H12</f>
        <v>0</v>
      </c>
      <c r="AF12">
        <f>IF(SUMIF('Claims Backend'!$AE$1:$BM$1,AF$3,'Claims Backend'!$AE11:$BM11)&gt;=1,1,0)*$H12</f>
        <v>0</v>
      </c>
      <c r="AG12">
        <f>IF(SUMIF('Claims Backend'!$AE$1:$BM$1,AG$3,'Claims Backend'!$AE11:$BM11)&gt;=1,1,0)*$H12</f>
        <v>0</v>
      </c>
      <c r="AH12">
        <f>IF(SUMIF('Claims Backend'!$AE$1:$BM$1,AH$3,'Claims Backend'!$AE11:$BM11)&gt;=1,1,0)*$H12</f>
        <v>0</v>
      </c>
      <c r="AI12">
        <f>IF(SUMIF('Claims Backend'!$AE$1:$BM$1,AI$3,'Claims Backend'!$AE11:$BM11)&gt;=1,1,0)*$H12</f>
        <v>18330.83</v>
      </c>
      <c r="AJ12">
        <f>IF(SUMIF('Claims Backend'!$AE$1:$BM$1,AJ$3,'Claims Backend'!$AE11:$BM11)&gt;=1,1,0)*$H12</f>
        <v>0</v>
      </c>
      <c r="AK12">
        <f>IF(SUMIF('Claims Backend'!$AE$1:$BM$1,AK$3,'Claims Backend'!$AE11:$BM11)&gt;=1,1,0)*$H12</f>
        <v>0</v>
      </c>
      <c r="AL12">
        <f>IF(SUMIF('Claims Backend'!$AE$1:$BM$1,AL$3,'Claims Backend'!$AE11:$BM11)&gt;=1,1,0)*$H12</f>
        <v>18330.83</v>
      </c>
      <c r="AM12">
        <f>IF(SUMIF('Claims Backend'!$AE$1:$BM$1,AM$3,'Claims Backend'!$AE11:$BM11)&gt;=1,1,0)*$H12</f>
        <v>0</v>
      </c>
      <c r="AN12">
        <f>IF(SUMIF('Claims Backend'!$AE$1:$BM$1,AN$3,'Claims Backend'!$AE11:$BM11)&gt;=1,1,0)*$H12</f>
        <v>0</v>
      </c>
      <c r="AO12">
        <f>IF(SUMIF('Claims Backend'!$AE$1:$BM$1,AO$3,'Claims Backend'!$AE11:$BM11)&gt;=1,1,0)*$H12</f>
        <v>0</v>
      </c>
      <c r="AP12">
        <f>IF(SUMIF('Claims Backend'!$AE$1:$BM$1,AP$3,'Claims Backend'!$AE11:$BM11)&gt;=1,1,0)*$H12</f>
        <v>0</v>
      </c>
      <c r="AQ12">
        <f>IF(SUMIF('Claims Backend'!$AE$1:$BM$1,AQ$3,'Claims Backend'!$AE11:$BM11)&gt;=1,1,0)*$H12</f>
        <v>0</v>
      </c>
      <c r="AR12">
        <f>IF(SUMIF('Claims Backend'!$AE$1:$BM$1,AR$3,'Claims Backend'!$AE11:$BM11)&gt;=1,1,0)*$H12</f>
        <v>0</v>
      </c>
      <c r="AS12">
        <f>IF(SUMIF('Claims Backend'!$AE$1:$BM$1,AS$3,'Claims Backend'!$AE11:$BM11)&gt;=1,1,0)*$H12</f>
        <v>0</v>
      </c>
      <c r="AT12">
        <f>IF(SUMIF('Claims Backend'!$AE$1:$BM$1,AT$3,'Claims Backend'!$AE11:$BM11)&gt;=1,1,0)*$H12</f>
        <v>0</v>
      </c>
      <c r="AU12">
        <f>IF(SUMIF('Claims Backend'!$AE$1:$BM$1,AU$3,'Claims Backend'!$AE11:$BM11)&gt;=1,1,0)*$H12</f>
        <v>0</v>
      </c>
      <c r="AV12">
        <f>IF(SUMIF('Claims Backend'!$AE$1:$BM$1,AV$3,'Claims Backend'!$AE11:$BM11)&gt;=1,1,0)*$H12</f>
        <v>0</v>
      </c>
      <c r="AW12">
        <f>IF(SUMIF('Claims Backend'!$AE$1:$BM$1,AW$3,'Claims Backend'!$AE11:$BM11)&gt;=1,1,0)*$H12</f>
        <v>0</v>
      </c>
      <c r="AX12">
        <f>IF(SUMIF('Claims Backend'!$AE$1:$BM$1,AX$3,'Claims Backend'!$AE11:$BM11)&gt;=1,1,0)*$H12</f>
        <v>0</v>
      </c>
      <c r="AY12">
        <f>IF(SUMIF('Claims Backend'!$AE$1:$BM$1,AY$3,'Claims Backend'!$AE11:$BM11)&gt;=1,1,0)*$H12</f>
        <v>0</v>
      </c>
      <c r="AZ12">
        <f>IF(SUMIF('Claims Backend'!$AE$1:$BM$1,AZ$3,'Claims Backend'!$AE11:$BM11)&gt;=1,1,0)*$H12</f>
        <v>0</v>
      </c>
      <c r="BA12">
        <f>IF(SUMIF('Claims Backend'!$AE$1:$BM$1,BA$3,'Claims Backend'!$AE11:$BM11)&gt;=1,1,0)*$H12</f>
        <v>0</v>
      </c>
      <c r="BB12">
        <f>IF(SUMIF('Claims Backend'!$AE$1:$BM$1,BB$3,'Claims Backend'!$AE11:$BM11)&gt;=1,1,0)*$H12</f>
        <v>0</v>
      </c>
      <c r="BC12">
        <f>IF(SUMIF('Claims Backend'!$AE$1:$BM$1,BC$3,'Claims Backend'!$AE11:$BM11)&gt;=1,1,0)*$H12</f>
        <v>0</v>
      </c>
      <c r="BD12">
        <f>IF(SUMIF('Claims Backend'!$AE$1:$BM$1,BD$3,'Claims Backend'!$AE11:$BM11)&gt;=1,1,0)*$H12</f>
        <v>0</v>
      </c>
    </row>
    <row r="13" spans="1:56">
      <c r="A13" s="5" t="str">
        <f>_xlfn.XLOOKUP($E13,'Raw Data'!$E:$E,'Raw Data'!A:A,"ERROR",0,1)</f>
        <v>AE</v>
      </c>
      <c r="B13" s="5" t="str">
        <f>_xlfn.XLOOKUP($E13,'Raw Data'!$E:$E,'Raw Data'!B:B,"ERROR",0,1)</f>
        <v>Hair Mousses</v>
      </c>
      <c r="C13" s="5" t="str">
        <f>_xlfn.XLOOKUP($E13,'Raw Data'!$E:$E,'Raw Data'!C:C,"ERROR",0,1)</f>
        <v>umberto giannini</v>
      </c>
      <c r="D13" s="5" t="str">
        <f>_xlfn.XLOOKUP($E13,'Raw Data'!$E:$E,'Raw Data'!D:D,"ERROR",0,1)</f>
        <v>www.amazon.ae/dp/B06VSMMF7D</v>
      </c>
      <c r="E13" s="5" t="s">
        <v>94</v>
      </c>
      <c r="F13" s="9" t="str">
        <f>_xlfn.XLOOKUP($E13,'Raw Data'!$E:$E,'Raw Data'!F:F,"ERROR",0,1)</f>
        <v>Umberto Giannini Curl Whip Curl Activating Mousse, Vegan &amp; Cruelty Free Frizz Solution Mousse for Curly or Wavy Hair</v>
      </c>
      <c r="G13" s="10">
        <f>_xlfn.XLOOKUP($E13,'Raw Data'!$E:$E,'Raw Data'!G:G,"ERROR",0,1)</f>
        <v>259</v>
      </c>
      <c r="H13" s="9">
        <f>_xlfn.XLOOKUP($E13,'Raw Data'!$E:$E,'Raw Data'!H:H,"ERROR",0,1)</f>
        <v>18310.75</v>
      </c>
      <c r="I13" s="9">
        <f>_xlfn.XLOOKUP($E13,'Raw Data'!$E:$E,'Raw Data'!I:I,"ERROR",0,1)</f>
        <v>0.0245148185941581</v>
      </c>
      <c r="J13" s="9" t="str">
        <f>_xlfn.XLOOKUP($E13,'Raw Data'!$E:$E,'Raw Data'!J:J,"ERROR",0,1)</f>
        <v>Yes</v>
      </c>
      <c r="K13" s="14" t="str">
        <f t="array" ref="K13">_xlfn.IFS(AND(L13&gt;0,L13&lt;=5),"0 to 5",AND(L13&gt;5,L13&lt;=10),"5 to 10",AND(L13&gt;10,L13&lt;=15),"10 to 15",AND(L13&gt;15,L13&lt;=20),"15 to 20",AND(L13&gt;20,L13&lt;=30),"20 to 30",AND(L13&gt;30,L13&lt;=40),"30 to 40",AND(L13&gt;40,L13&lt;=50),"40 to 50",AND(L13&gt;50,L13&lt;=75),"50 to 75",AND(L13&gt;75,L13&lt;=100),"75 to 100",AND(L13&gt;100,L13&lt;=150),"100 to 150",AND(L13&gt;150,L13&lt;=200),"150 to 200",AND(L13&gt;200,L13&lt;=250),"200 to 250",AND(L13&gt;250,L13&lt;=300),"250 to 300",AND(L13&gt;300,L13&lt;=400),"300 to 400",AND(L13&gt;400,L13&lt;=500),"400 to 500",L13&gt;500,"500+")</f>
        <v>50 to 75</v>
      </c>
      <c r="L13" s="9">
        <f>_xlfn.XLOOKUP($E13,'Raw Data'!$E:$E,'Raw Data'!L:L,"ERROR",0,1)</f>
        <v>71.36</v>
      </c>
      <c r="M13" s="14" t="str">
        <f t="array" ref="M13">_xlfn.IFS(AND(N13&gt;0,N13&lt;=5),"0 to 5",AND(N13&gt;5,N13&lt;=10),"5 to 10",AND(N13&gt;10,N13&lt;=15),"10 to 15",AND(N13&gt;15,N13&lt;=20),"15 to 20",AND(N13&gt;20,N13&lt;=30),"20 to 30",AND(N13&gt;30,N13&lt;=40),"30 to 40",AND(N13&gt;40,N13&lt;=50),"40 to 50",AND(N13&gt;50,N13&lt;=75),"50 to 75",AND(N13&gt;75,N13&lt;=100),"75 to 100",AND(N13&gt;100,N13&lt;=150),"100 to 150",AND(N13&gt;150,N13&lt;=200),"150 to 200",AND(N13&gt;200,N13&lt;=250),"200 to 250",AND(N13&gt;250,N13&lt;=300),"250 to 300",AND(N13&gt;300,N13&lt;=400),"300 to 400",AND(N13&gt;400,N13&lt;=500),"400 to 500",N13&gt;500,"500+")</f>
        <v>75 to 100</v>
      </c>
      <c r="N13" s="9">
        <f>_xlfn.XLOOKUP($E13,'Raw Data'!$E:$E,'Raw Data'!N:N,"ERROR",0,1)</f>
        <v>75.72</v>
      </c>
      <c r="O13" s="14" t="str">
        <f t="array" ref="O13">_xlfn.IFS(P13=0,"No Discount",AND(P13&gt;0,P13&lt;=0.02),"0% to 2%",AND(P13&gt;0.02,P13&lt;=0.04),"2% to 4%",AND(P13&gt;0.04,P13&lt;=0.06),"4% to 6%",AND(P13&gt;0.06,P13&lt;=0.08),"6% to 8%",AND(P13&gt;0.08,P13&lt;=0.1),"8% to 10%",AND(P13&gt;0.1,P13&lt;=0.15),"10% to 15%",AND(P13&gt;0.15,P13&lt;=0.2),"15% to 20%",AND(P13&gt;0.2,P13&lt;=0.25),"20% to 25%",AND(P13&gt;0.25,P13&lt;=0.3),"25% to 30%",AND(P13&gt;0.3,P13&lt;=0.4),"30% to 40%",AND(P13&gt;0.4,P13&lt;=0.5),"40% to 50%",AND(P13&gt;0.5,P13&lt;=0.75),"50% to 75%",AND(P13&gt;0.75,P13&lt;=1),"75% to 100%")</f>
        <v>4% to 6%</v>
      </c>
      <c r="P13" s="10">
        <f>_xlfn.XLOOKUP($E13,'Raw Data'!$E:$E,'Raw Data'!P:P,"ERROR",0,1)</f>
        <v>0.057580559957739</v>
      </c>
      <c r="Q13" s="9">
        <v>6.7</v>
      </c>
      <c r="R13" s="9" t="s">
        <v>95</v>
      </c>
      <c r="S13" s="5" t="str">
        <f t="array" ref="S13">_xlfn.IFS(AND(T13&gt;0,T13&lt;=0.05),"0 to 0.05",AND(T13&gt;0.05,T13&lt;=0.1),"0.05 to 0.1",AND(T13&gt;0.1,T13&lt;=0.2),"0.1 to 0.2",AND(T13&gt;0.2,T13&lt;=0.3),"0.2 to 0.3",AND(T13&gt;0.3,T13&lt;=0.4),"0.3 to 0.4",AND(T13&gt;0.4,T13&lt;=0.5),"0.4 to 0.5",AND(T13&gt;0.5,T13&lt;=0.75),"0.5 to 0.75",AND(T13&gt;0.75,T13&lt;=1),"0.75 to 1",AND(T13&gt;1,T13&lt;=2),"1 to 2",AND(T13&gt;2,T13&lt;=3),"2 to 3",AND(T13&gt;3,T13&lt;=4),"3 to 4",AND(T13&gt;4,T13&lt;=5),"4 to 5",AND(T13&gt;5,T13&lt;=10),"5 to 10",T13&gt;10,"10+")</f>
        <v>0.3 to 0.4</v>
      </c>
      <c r="T13" s="10">
        <f t="shared" si="1"/>
        <v>0.34633419619211</v>
      </c>
      <c r="U13" s="15" t="str">
        <f t="array" ref="U13">_xlfn.IFS(AND(V13&gt;0,V13&lt;=0.05),"0 to 0.05",AND(V13&gt;0.05,V13&lt;=0.1),"0.05 to 0.1",AND(V13&gt;0.1,V13&lt;=0.2),"0.1 to 0.2",AND(V13&gt;0.2,V13&lt;=0.3),"0.2 to 0.3",AND(V13&gt;0.3,V13&lt;=0.4),"0.3 to 0.4",AND(V13&gt;0.4,V13&lt;=0.5),"0.4 to 0.5",AND(V13&gt;0.5,V13&lt;=0.75),"0.5 to 0.75",AND(V13&gt;0.75,V13&lt;=1),"0.75 to 1",AND(V13&gt;1,V13&lt;=2),"1 to 2",AND(V13&gt;2,V13&lt;=3),"2 to 3",AND(V13&gt;3,V13&lt;=4),"3 to 4",AND(V13&gt;4,V13&lt;=5),"4 to 5",AND(V13&gt;5,V13&lt;=10),"5 to 10",V13&gt;10,"10+")</f>
        <v>0.05 to 0.1</v>
      </c>
      <c r="V13" s="10">
        <f t="shared" si="2"/>
        <v>0.0992235824079312</v>
      </c>
      <c r="W13" s="15" t="str">
        <f t="array" ref="W13">_xlfn.IFS(AND(X13&gt;0,X13&lt;=0.05),"0 to 0.05",AND(X13&gt;0.05,X13&lt;=0.1),"0.05 to 0.1",AND(X13&gt;0.1,X13&lt;=0.2),"0.1 to 0.2",AND(X13&gt;0.2,X13&lt;=0.3),"0.2 to 0.3",AND(X13&gt;0.3,X13&lt;=0.4),"0.3 to 0.4",AND(X13&gt;0.4,X13&lt;=0.5),"0.4 to 0.5",AND(X13&gt;0.5,X13&lt;=0.75),"0.5 to 0.75",AND(X13&gt;0.75,X13&lt;=1),"0.75 to 1",AND(X13&gt;1,X13&lt;=2),"1 to 2",AND(X13&gt;2,X13&lt;=3),"2 to 3",AND(X13&gt;3,X13&lt;=4),"3 to 4",AND(X13&gt;4,X13&lt;=5),"4 to 5",AND(X13&gt;5,X13&lt;=10),"5 to 10",X13&gt;10,"10+")</f>
        <v>0.05 to 0.1</v>
      </c>
      <c r="X13" s="16">
        <f t="shared" si="3"/>
        <v>0.0935102329718697</v>
      </c>
      <c r="Y13" s="5" t="str">
        <f t="array" ref="Y13">_xlfn.IFS(AND(Z13&gt;0,Z13&lt;=1),"0 to 1",AND(Z13&gt;1,Z13&lt;=2),"1 to 2",AND(Z13&gt;2,Z13&lt;=4),"2 to 4",AND(Z13&gt;4,Z13&lt;=6),"4 to 6",AND(Z13&gt;6,Z13&lt;=8),"6 to 8",AND(Z13&gt;8,Z13&lt;=10),"8 to 10",AND(Z13&gt;10,Z13&lt;=15),"10 to 15",AND(Z13&gt;15,Z13&lt;=20),"15 to 20",AND(Z13&gt;20,Z13&lt;=25),"20 to 25",AND(Z13&gt;25,Z13&lt;=30),"25 to 30",AND(Z13&gt;30,Z13&lt;=40),"30 to 40",AND(Z13&gt;40,Z13&lt;=50),"40 to 50",Z13&gt;50,"50+")</f>
        <v>6 to 8</v>
      </c>
      <c r="Z13" s="9">
        <f t="array" ref="Z13">_xlfn.IFS(AA13="oz",_xlfn.IFS(R13="oz",Q13,R13="fl oz",Q13*1.04,R13="ml",Q13*0.0338),AA13="fl oz",_xlfn.IFS(R13="oz",Q13/1.04,R13="fl oz",Q13,R13="ml",Q13*0.0338/1.04),AA13="ml",_xlfn.IFS(R13="oz",Q13/0.0338,R13="fl oz",Q13*1.04/0.0338,R13="ml",Q13))</f>
        <v>6.968</v>
      </c>
      <c r="AA13" s="9" t="s">
        <v>96</v>
      </c>
      <c r="AB13" s="5" t="s">
        <v>97</v>
      </c>
      <c r="AC13" s="5" t="s">
        <v>98</v>
      </c>
      <c r="AD13" s="5" t="s">
        <v>43</v>
      </c>
      <c r="AE13">
        <f>IF(SUMIF('Claims Backend'!$AE$1:$BM$1,AE$3,'Claims Backend'!$AE12:$BM12)&gt;=1,1,0)*$H13</f>
        <v>0</v>
      </c>
      <c r="AF13">
        <f>IF(SUMIF('Claims Backend'!$AE$1:$BM$1,AF$3,'Claims Backend'!$AE12:$BM12)&gt;=1,1,0)*$H13</f>
        <v>0</v>
      </c>
      <c r="AG13">
        <f>IF(SUMIF('Claims Backend'!$AE$1:$BM$1,AG$3,'Claims Backend'!$AE12:$BM12)&gt;=1,1,0)*$H13</f>
        <v>0</v>
      </c>
      <c r="AH13">
        <f>IF(SUMIF('Claims Backend'!$AE$1:$BM$1,AH$3,'Claims Backend'!$AE12:$BM12)&gt;=1,1,0)*$H13</f>
        <v>18310.75</v>
      </c>
      <c r="AI13">
        <f>IF(SUMIF('Claims Backend'!$AE$1:$BM$1,AI$3,'Claims Backend'!$AE12:$BM12)&gt;=1,1,0)*$H13</f>
        <v>0</v>
      </c>
      <c r="AJ13">
        <f>IF(SUMIF('Claims Backend'!$AE$1:$BM$1,AJ$3,'Claims Backend'!$AE12:$BM12)&gt;=1,1,0)*$H13</f>
        <v>0</v>
      </c>
      <c r="AK13">
        <f>IF(SUMIF('Claims Backend'!$AE$1:$BM$1,AK$3,'Claims Backend'!$AE12:$BM12)&gt;=1,1,0)*$H13</f>
        <v>0</v>
      </c>
      <c r="AL13">
        <f>IF(SUMIF('Claims Backend'!$AE$1:$BM$1,AL$3,'Claims Backend'!$AE12:$BM12)&gt;=1,1,0)*$H13</f>
        <v>18310.75</v>
      </c>
      <c r="AM13">
        <f>IF(SUMIF('Claims Backend'!$AE$1:$BM$1,AM$3,'Claims Backend'!$AE12:$BM12)&gt;=1,1,0)*$H13</f>
        <v>0</v>
      </c>
      <c r="AN13">
        <f>IF(SUMIF('Claims Backend'!$AE$1:$BM$1,AN$3,'Claims Backend'!$AE12:$BM12)&gt;=1,1,0)*$H13</f>
        <v>0</v>
      </c>
      <c r="AO13">
        <f>IF(SUMIF('Claims Backend'!$AE$1:$BM$1,AO$3,'Claims Backend'!$AE12:$BM12)&gt;=1,1,0)*$H13</f>
        <v>0</v>
      </c>
      <c r="AP13">
        <f>IF(SUMIF('Claims Backend'!$AE$1:$BM$1,AP$3,'Claims Backend'!$AE12:$BM12)&gt;=1,1,0)*$H13</f>
        <v>0</v>
      </c>
      <c r="AQ13">
        <f>IF(SUMIF('Claims Backend'!$AE$1:$BM$1,AQ$3,'Claims Backend'!$AE12:$BM12)&gt;=1,1,0)*$H13</f>
        <v>0</v>
      </c>
      <c r="AR13">
        <f>IF(SUMIF('Claims Backend'!$AE$1:$BM$1,AR$3,'Claims Backend'!$AE12:$BM12)&gt;=1,1,0)*$H13</f>
        <v>0</v>
      </c>
      <c r="AS13">
        <f>IF(SUMIF('Claims Backend'!$AE$1:$BM$1,AS$3,'Claims Backend'!$AE12:$BM12)&gt;=1,1,0)*$H13</f>
        <v>0</v>
      </c>
      <c r="AT13">
        <f>IF(SUMIF('Claims Backend'!$AE$1:$BM$1,AT$3,'Claims Backend'!$AE12:$BM12)&gt;=1,1,0)*$H13</f>
        <v>0</v>
      </c>
      <c r="AU13">
        <f>IF(SUMIF('Claims Backend'!$AE$1:$BM$1,AU$3,'Claims Backend'!$AE12:$BM12)&gt;=1,1,0)*$H13</f>
        <v>18310.75</v>
      </c>
      <c r="AV13">
        <f>IF(SUMIF('Claims Backend'!$AE$1:$BM$1,AV$3,'Claims Backend'!$AE12:$BM12)&gt;=1,1,0)*$H13</f>
        <v>0</v>
      </c>
      <c r="AW13">
        <f>IF(SUMIF('Claims Backend'!$AE$1:$BM$1,AW$3,'Claims Backend'!$AE12:$BM12)&gt;=1,1,0)*$H13</f>
        <v>0</v>
      </c>
      <c r="AX13">
        <f>IF(SUMIF('Claims Backend'!$AE$1:$BM$1,AX$3,'Claims Backend'!$AE12:$BM12)&gt;=1,1,0)*$H13</f>
        <v>0</v>
      </c>
      <c r="AY13">
        <f>IF(SUMIF('Claims Backend'!$AE$1:$BM$1,AY$3,'Claims Backend'!$AE12:$BM12)&gt;=1,1,0)*$H13</f>
        <v>0</v>
      </c>
      <c r="AZ13">
        <f>IF(SUMIF('Claims Backend'!$AE$1:$BM$1,AZ$3,'Claims Backend'!$AE12:$BM12)&gt;=1,1,0)*$H13</f>
        <v>0</v>
      </c>
      <c r="BA13">
        <f>IF(SUMIF('Claims Backend'!$AE$1:$BM$1,BA$3,'Claims Backend'!$AE12:$BM12)&gt;=1,1,0)*$H13</f>
        <v>0</v>
      </c>
      <c r="BB13">
        <f>IF(SUMIF('Claims Backend'!$AE$1:$BM$1,BB$3,'Claims Backend'!$AE12:$BM12)&gt;=1,1,0)*$H13</f>
        <v>0</v>
      </c>
      <c r="BC13">
        <f>IF(SUMIF('Claims Backend'!$AE$1:$BM$1,BC$3,'Claims Backend'!$AE12:$BM12)&gt;=1,1,0)*$H13</f>
        <v>0</v>
      </c>
      <c r="BD13">
        <f>IF(SUMIF('Claims Backend'!$AE$1:$BM$1,BD$3,'Claims Backend'!$AE12:$BM12)&gt;=1,1,0)*$H13</f>
        <v>0</v>
      </c>
    </row>
    <row r="14" spans="1:56">
      <c r="A14" s="5" t="str">
        <f>_xlfn.XLOOKUP($E14,'Raw Data'!$E:$E,'Raw Data'!A:A,"ERROR",0,1)</f>
        <v>AE</v>
      </c>
      <c r="B14" s="5" t="str">
        <f>_xlfn.XLOOKUP($E14,'Raw Data'!$E:$E,'Raw Data'!B:B,"ERROR",0,1)</f>
        <v>Hair Mousses</v>
      </c>
      <c r="C14" s="5" t="str">
        <f>_xlfn.XLOOKUP($E14,'Raw Data'!$E:$E,'Raw Data'!C:C,"ERROR",0,1)</f>
        <v>Wella</v>
      </c>
      <c r="D14" s="5" t="str">
        <f>_xlfn.XLOOKUP($E14,'Raw Data'!$E:$E,'Raw Data'!D:D,"ERROR",0,1)</f>
        <v>www.amazon.ae/dp/B07VDJC4V7</v>
      </c>
      <c r="E14" s="5" t="s">
        <v>99</v>
      </c>
      <c r="F14" s="9" t="str">
        <f>_xlfn.XLOOKUP($E14,'Raw Data'!$E:$E,'Raw Data'!F:F,"ERROR",0,1)</f>
        <v>Wella New Wave Smoothing  Mousse  - 200ml</v>
      </c>
      <c r="G14" s="10">
        <f>_xlfn.XLOOKUP($E14,'Raw Data'!$E:$E,'Raw Data'!G:G,"ERROR",0,1)</f>
        <v>1085</v>
      </c>
      <c r="H14" s="9">
        <f>_xlfn.XLOOKUP($E14,'Raw Data'!$E:$E,'Raw Data'!H:H,"ERROR",0,1)</f>
        <v>18035.08</v>
      </c>
      <c r="I14" s="9">
        <f>_xlfn.XLOOKUP($E14,'Raw Data'!$E:$E,'Raw Data'!I:I,"ERROR",0,1)</f>
        <v>0.0241457457794535</v>
      </c>
      <c r="J14" s="9" t="str">
        <f>_xlfn.XLOOKUP($E14,'Raw Data'!$E:$E,'Raw Data'!J:J,"ERROR",0,1)</f>
        <v>Yes</v>
      </c>
      <c r="K14" s="14" t="str">
        <f t="array" ref="K14">_xlfn.IFS(AND(L14&gt;0,L14&lt;=5),"0 to 5",AND(L14&gt;5,L14&lt;=10),"5 to 10",AND(L14&gt;10,L14&lt;=15),"10 to 15",AND(L14&gt;15,L14&lt;=20),"15 to 20",AND(L14&gt;20,L14&lt;=30),"20 to 30",AND(L14&gt;30,L14&lt;=40),"30 to 40",AND(L14&gt;40,L14&lt;=50),"40 to 50",AND(L14&gt;50,L14&lt;=75),"50 to 75",AND(L14&gt;75,L14&lt;=100),"75 to 100",AND(L14&gt;100,L14&lt;=150),"100 to 150",AND(L14&gt;150,L14&lt;=200),"150 to 200",AND(L14&gt;200,L14&lt;=250),"200 to 250",AND(L14&gt;250,L14&lt;=300),"250 to 300",AND(L14&gt;300,L14&lt;=400),"300 to 400",AND(L14&gt;400,L14&lt;=500),"400 to 500",L14&gt;500,"500+")</f>
        <v>15 to 20</v>
      </c>
      <c r="L14" s="9">
        <f>_xlfn.XLOOKUP($E14,'Raw Data'!$E:$E,'Raw Data'!L:L,"ERROR",0,1)</f>
        <v>16.62</v>
      </c>
      <c r="M14" s="14" t="str">
        <f t="array" ref="M14">_xlfn.IFS(AND(N14&gt;0,N14&lt;=5),"0 to 5",AND(N14&gt;5,N14&lt;=10),"5 to 10",AND(N14&gt;10,N14&lt;=15),"10 to 15",AND(N14&gt;15,N14&lt;=20),"15 to 20",AND(N14&gt;20,N14&lt;=30),"20 to 30",AND(N14&gt;30,N14&lt;=40),"30 to 40",AND(N14&gt;40,N14&lt;=50),"40 to 50",AND(N14&gt;50,N14&lt;=75),"50 to 75",AND(N14&gt;75,N14&lt;=100),"75 to 100",AND(N14&gt;100,N14&lt;=150),"100 to 150",AND(N14&gt;150,N14&lt;=200),"150 to 200",AND(N14&gt;200,N14&lt;=250),"200 to 250",AND(N14&gt;250,N14&lt;=300),"250 to 300",AND(N14&gt;300,N14&lt;=400),"300 to 400",AND(N14&gt;400,N14&lt;=500),"400 to 500",N14&gt;500,"500+")</f>
        <v>15 to 20</v>
      </c>
      <c r="N14" s="9">
        <f>_xlfn.XLOOKUP($E14,'Raw Data'!$E:$E,'Raw Data'!N:N,"ERROR",0,1)</f>
        <v>17.17</v>
      </c>
      <c r="O14" s="14" t="str">
        <f t="array" ref="O14">_xlfn.IFS(P14=0,"No Discount",AND(P14&gt;0,P14&lt;=0.02),"0% to 2%",AND(P14&gt;0.02,P14&lt;=0.04),"2% to 4%",AND(P14&gt;0.04,P14&lt;=0.06),"4% to 6%",AND(P14&gt;0.06,P14&lt;=0.08),"6% to 8%",AND(P14&gt;0.08,P14&lt;=0.1),"8% to 10%",AND(P14&gt;0.1,P14&lt;=0.15),"10% to 15%",AND(P14&gt;0.15,P14&lt;=0.2),"15% to 20%",AND(P14&gt;0.2,P14&lt;=0.25),"20% to 25%",AND(P14&gt;0.25,P14&lt;=0.3),"25% to 30%",AND(P14&gt;0.3,P14&lt;=0.4),"30% to 40%",AND(P14&gt;0.4,P14&lt;=0.5),"40% to 50%",AND(P14&gt;0.5,P14&lt;=0.75),"50% to 75%",AND(P14&gt;0.75,P14&lt;=1),"75% to 100%")</f>
        <v>2% to 4%</v>
      </c>
      <c r="P14" s="10">
        <f>_xlfn.XLOOKUP($E14,'Raw Data'!$E:$E,'Raw Data'!P:P,"ERROR",0,1)</f>
        <v>0.0320326150262085</v>
      </c>
      <c r="Q14" s="9">
        <f>_xlfn.XLOOKUP($E14,'Raw Data'!$E:$E,'Raw Data'!Q:Q,"ERROR",0,1)</f>
        <v>200</v>
      </c>
      <c r="R14" s="9" t="str">
        <f>_xlfn.XLOOKUP($E14,'Raw Data'!$E:$E,'Raw Data'!R:R,"ERROR",0,1)</f>
        <v>ml</v>
      </c>
      <c r="S14" s="5" t="str">
        <f t="array" ref="S14">_xlfn.IFS(AND(T14&gt;0,T14&lt;=0.05),"0 to 0.05",AND(T14&gt;0.05,T14&lt;=0.1),"0.05 to 0.1",AND(T14&gt;0.1,T14&lt;=0.2),"0.1 to 0.2",AND(T14&gt;0.2,T14&lt;=0.3),"0.2 to 0.3",AND(T14&gt;0.3,T14&lt;=0.4),"0.3 to 0.4",AND(T14&gt;0.4,T14&lt;=0.5),"0.4 to 0.5",AND(T14&gt;0.5,T14&lt;=0.75),"0.5 to 0.75",AND(T14&gt;0.75,T14&lt;=1),"0.75 to 1",AND(T14&gt;1,T14&lt;=2),"1 to 2",AND(T14&gt;2,T14&lt;=3),"2 to 3",AND(T14&gt;3,T14&lt;=4),"3 to 4",AND(T14&gt;4,T14&lt;=5),"4 to 5",AND(T14&gt;5,T14&lt;=10),"5 to 10",T14&gt;10,"10+")</f>
        <v>0.05 to 0.1</v>
      </c>
      <c r="T14" s="10">
        <f t="shared" si="1"/>
        <v>0.0831443991091243</v>
      </c>
      <c r="U14" s="15" t="str">
        <f t="array" ref="U14">_xlfn.IFS(AND(V14&gt;0,V14&lt;=0.05),"0 to 0.05",AND(V14&gt;0.05,V14&lt;=0.1),"0.05 to 0.1",AND(V14&gt;0.1,V14&lt;=0.2),"0.1 to 0.2",AND(V14&gt;0.2,V14&lt;=0.3),"0.2 to 0.3",AND(V14&gt;0.3,V14&lt;=0.4),"0.3 to 0.4",AND(V14&gt;0.4,V14&lt;=0.5),"0.4 to 0.5",AND(V14&gt;0.5,V14&lt;=0.75),"0.5 to 0.75",AND(V14&gt;0.75,V14&lt;=1),"0.75 to 1",AND(V14&gt;1,V14&lt;=2),"1 to 2",AND(V14&gt;2,V14&lt;=3),"2 to 3",AND(V14&gt;3,V14&lt;=4),"3 to 4",AND(V14&gt;4,V14&lt;=5),"4 to 5",AND(V14&gt;5,V14&lt;=10),"5 to 10",V14&gt;10,"10+")</f>
        <v>0 to 0.05</v>
      </c>
      <c r="V14" s="10">
        <f t="shared" si="2"/>
        <v>0.023191884466305</v>
      </c>
      <c r="W14" s="15" t="str">
        <f t="array" ref="W14">_xlfn.IFS(AND(X14&gt;0,X14&lt;=0.05),"0 to 0.05",AND(X14&gt;0.05,X14&lt;=0.1),"0.05 to 0.1",AND(X14&gt;0.1,X14&lt;=0.2),"0.1 to 0.2",AND(X14&gt;0.2,X14&lt;=0.3),"0.2 to 0.3",AND(X14&gt;0.3,X14&lt;=0.4),"0.3 to 0.4",AND(X14&gt;0.4,X14&lt;=0.5),"0.4 to 0.5",AND(X14&gt;0.5,X14&lt;=0.75),"0.5 to 0.75",AND(X14&gt;0.75,X14&lt;=1),"0.75 to 1",AND(X14&gt;1,X14&lt;=2),"1 to 2",AND(X14&gt;2,X14&lt;=3),"2 to 3",AND(X14&gt;3,X14&lt;=4),"3 to 4",AND(X14&gt;4,X14&lt;=5),"4 to 5",AND(X14&gt;5,X14&lt;=10),"5 to 10",X14&gt;10,"10+")</f>
        <v>0 to 0.05</v>
      </c>
      <c r="X14" s="16">
        <f t="shared" si="3"/>
        <v>0.0224489877594636</v>
      </c>
      <c r="Y14" s="5" t="str">
        <f t="array" ref="Y14">_xlfn.IFS(AND(Z14&gt;0,Z14&lt;=1),"0 to 1",AND(Z14&gt;1,Z14&lt;=2),"1 to 2",AND(Z14&gt;2,Z14&lt;=4),"2 to 4",AND(Z14&gt;4,Z14&lt;=6),"4 to 6",AND(Z14&gt;6,Z14&lt;=8),"6 to 8",AND(Z14&gt;8,Z14&lt;=10),"8 to 10",AND(Z14&gt;10,Z14&lt;=15),"10 to 15",AND(Z14&gt;15,Z14&lt;=20),"15 to 20",AND(Z14&gt;20,Z14&lt;=25),"20 to 25",AND(Z14&gt;25,Z14&lt;=30),"25 to 30",AND(Z14&gt;30,Z14&lt;=40),"30 to 40",AND(Z14&gt;40,Z14&lt;=50),"40 to 50",Z14&gt;50,"50+")</f>
        <v>6 to 8</v>
      </c>
      <c r="Z14" s="9">
        <f t="array" ref="Z14">_xlfn.IFS(AA14="oz",_xlfn.IFS(R14="oz",Q14,R14="fl oz",Q14*1.04,R14="ml",Q14*0.0338),AA14="fl oz",_xlfn.IFS(R14="oz",Q14/1.04,R14="fl oz",Q14,R14="ml",Q14*0.0338/1.04),AA14="ml",_xlfn.IFS(R14="oz",Q14/0.0338,R14="fl oz",Q14*1.04/0.0338,R14="ml",Q14))</f>
        <v>6.76</v>
      </c>
      <c r="AA14" s="9" t="str">
        <f>_xlfn.XLOOKUP($E14,'Raw Data'!$E:$E,'Raw Data'!AA:AA,"ERROR",0,1)</f>
        <v>oz</v>
      </c>
      <c r="AB14" s="5" t="s">
        <v>100</v>
      </c>
      <c r="AC14" s="5" t="s">
        <v>86</v>
      </c>
      <c r="AD14" s="5" t="s">
        <v>101</v>
      </c>
      <c r="AE14">
        <f>IF(SUMIF('Claims Backend'!$AE$1:$BM$1,AE$3,'Claims Backend'!$AE13:$BM13)&gt;=1,1,0)*$H14</f>
        <v>0</v>
      </c>
      <c r="AF14">
        <f>IF(SUMIF('Claims Backend'!$AE$1:$BM$1,AF$3,'Claims Backend'!$AE13:$BM13)&gt;=1,1,0)*$H14</f>
        <v>0</v>
      </c>
      <c r="AG14">
        <f>IF(SUMIF('Claims Backend'!$AE$1:$BM$1,AG$3,'Claims Backend'!$AE13:$BM13)&gt;=1,1,0)*$H14</f>
        <v>0</v>
      </c>
      <c r="AH14">
        <f>IF(SUMIF('Claims Backend'!$AE$1:$BM$1,AH$3,'Claims Backend'!$AE13:$BM13)&gt;=1,1,0)*$H14</f>
        <v>0</v>
      </c>
      <c r="AI14">
        <f>IF(SUMIF('Claims Backend'!$AE$1:$BM$1,AI$3,'Claims Backend'!$AE13:$BM13)&gt;=1,1,0)*$H14</f>
        <v>0</v>
      </c>
      <c r="AJ14">
        <f>IF(SUMIF('Claims Backend'!$AE$1:$BM$1,AJ$3,'Claims Backend'!$AE13:$BM13)&gt;=1,1,0)*$H14</f>
        <v>0</v>
      </c>
      <c r="AK14">
        <f>IF(SUMIF('Claims Backend'!$AE$1:$BM$1,AK$3,'Claims Backend'!$AE13:$BM13)&gt;=1,1,0)*$H14</f>
        <v>0</v>
      </c>
      <c r="AL14">
        <f>IF(SUMIF('Claims Backend'!$AE$1:$BM$1,AL$3,'Claims Backend'!$AE13:$BM13)&gt;=1,1,0)*$H14</f>
        <v>18035.08</v>
      </c>
      <c r="AM14">
        <f>IF(SUMIF('Claims Backend'!$AE$1:$BM$1,AM$3,'Claims Backend'!$AE13:$BM13)&gt;=1,1,0)*$H14</f>
        <v>0</v>
      </c>
      <c r="AN14">
        <f>IF(SUMIF('Claims Backend'!$AE$1:$BM$1,AN$3,'Claims Backend'!$AE13:$BM13)&gt;=1,1,0)*$H14</f>
        <v>0</v>
      </c>
      <c r="AO14">
        <f>IF(SUMIF('Claims Backend'!$AE$1:$BM$1,AO$3,'Claims Backend'!$AE13:$BM13)&gt;=1,1,0)*$H14</f>
        <v>0</v>
      </c>
      <c r="AP14">
        <f>IF(SUMIF('Claims Backend'!$AE$1:$BM$1,AP$3,'Claims Backend'!$AE13:$BM13)&gt;=1,1,0)*$H14</f>
        <v>0</v>
      </c>
      <c r="AQ14">
        <f>IF(SUMIF('Claims Backend'!$AE$1:$BM$1,AQ$3,'Claims Backend'!$AE13:$BM13)&gt;=1,1,0)*$H14</f>
        <v>18035.08</v>
      </c>
      <c r="AR14">
        <f>IF(SUMIF('Claims Backend'!$AE$1:$BM$1,AR$3,'Claims Backend'!$AE13:$BM13)&gt;=1,1,0)*$H14</f>
        <v>0</v>
      </c>
      <c r="AS14">
        <f>IF(SUMIF('Claims Backend'!$AE$1:$BM$1,AS$3,'Claims Backend'!$AE13:$BM13)&gt;=1,1,0)*$H14</f>
        <v>0</v>
      </c>
      <c r="AT14">
        <f>IF(SUMIF('Claims Backend'!$AE$1:$BM$1,AT$3,'Claims Backend'!$AE13:$BM13)&gt;=1,1,0)*$H14</f>
        <v>0</v>
      </c>
      <c r="AU14">
        <f>IF(SUMIF('Claims Backend'!$AE$1:$BM$1,AU$3,'Claims Backend'!$AE13:$BM13)&gt;=1,1,0)*$H14</f>
        <v>0</v>
      </c>
      <c r="AV14">
        <f>IF(SUMIF('Claims Backend'!$AE$1:$BM$1,AV$3,'Claims Backend'!$AE13:$BM13)&gt;=1,1,0)*$H14</f>
        <v>0</v>
      </c>
      <c r="AW14">
        <f>IF(SUMIF('Claims Backend'!$AE$1:$BM$1,AW$3,'Claims Backend'!$AE13:$BM13)&gt;=1,1,0)*$H14</f>
        <v>0</v>
      </c>
      <c r="AX14">
        <f>IF(SUMIF('Claims Backend'!$AE$1:$BM$1,AX$3,'Claims Backend'!$AE13:$BM13)&gt;=1,1,0)*$H14</f>
        <v>0</v>
      </c>
      <c r="AY14">
        <f>IF(SUMIF('Claims Backend'!$AE$1:$BM$1,AY$3,'Claims Backend'!$AE13:$BM13)&gt;=1,1,0)*$H14</f>
        <v>0</v>
      </c>
      <c r="AZ14">
        <f>IF(SUMIF('Claims Backend'!$AE$1:$BM$1,AZ$3,'Claims Backend'!$AE13:$BM13)&gt;=1,1,0)*$H14</f>
        <v>0</v>
      </c>
      <c r="BA14">
        <f>IF(SUMIF('Claims Backend'!$AE$1:$BM$1,BA$3,'Claims Backend'!$AE13:$BM13)&gt;=1,1,0)*$H14</f>
        <v>0</v>
      </c>
      <c r="BB14">
        <f>IF(SUMIF('Claims Backend'!$AE$1:$BM$1,BB$3,'Claims Backend'!$AE13:$BM13)&gt;=1,1,0)*$H14</f>
        <v>0</v>
      </c>
      <c r="BC14">
        <f>IF(SUMIF('Claims Backend'!$AE$1:$BM$1,BC$3,'Claims Backend'!$AE13:$BM13)&gt;=1,1,0)*$H14</f>
        <v>0</v>
      </c>
      <c r="BD14">
        <f>IF(SUMIF('Claims Backend'!$AE$1:$BM$1,BD$3,'Claims Backend'!$AE13:$BM13)&gt;=1,1,0)*$H14</f>
        <v>0</v>
      </c>
    </row>
    <row r="15" spans="1:56">
      <c r="A15" s="5" t="str">
        <f>_xlfn.XLOOKUP($E15,'Raw Data'!$E:$E,'Raw Data'!A:A,"ERROR",0,1)</f>
        <v>AE</v>
      </c>
      <c r="B15" s="5" t="str">
        <f>_xlfn.XLOOKUP($E15,'Raw Data'!$E:$E,'Raw Data'!B:B,"ERROR",0,1)</f>
        <v>Hair Mousses</v>
      </c>
      <c r="C15" s="5" t="str">
        <f>_xlfn.XLOOKUP($E15,'Raw Data'!$E:$E,'Raw Data'!C:C,"ERROR",0,1)</f>
        <v>Organic Root Stimulator</v>
      </c>
      <c r="D15" s="5" t="str">
        <f>_xlfn.XLOOKUP($E15,'Raw Data'!$E:$E,'Raw Data'!D:D,"ERROR",0,1)</f>
        <v>www.amazon.ae/dp/B00449Q4SU</v>
      </c>
      <c r="E15" s="5" t="s">
        <v>102</v>
      </c>
      <c r="F15" s="9" t="str">
        <f>_xlfn.XLOOKUP($E15,'Raw Data'!$E:$E,'Raw Data'!F:F,"ERROR",0,1)</f>
        <v>ORS Olive Oil Hold &amp; Shine Wrap/Set Mousse ORS Olive Oil Hold &amp; Shine Wrap/Set Mousse</v>
      </c>
      <c r="G15" s="10">
        <f>_xlfn.XLOOKUP($E15,'Raw Data'!$E:$E,'Raw Data'!G:G,"ERROR",0,1)</f>
        <v>453</v>
      </c>
      <c r="H15" s="9">
        <f>_xlfn.XLOOKUP($E15,'Raw Data'!$E:$E,'Raw Data'!H:H,"ERROR",0,1)</f>
        <v>17860.65</v>
      </c>
      <c r="I15" s="9">
        <f>_xlfn.XLOOKUP($E15,'Raw Data'!$E:$E,'Raw Data'!I:I,"ERROR",0,1)</f>
        <v>0.0239122152136723</v>
      </c>
      <c r="J15" s="9" t="str">
        <f>_xlfn.XLOOKUP($E15,'Raw Data'!$E:$E,'Raw Data'!J:J,"ERROR",0,1)</f>
        <v>Yes</v>
      </c>
      <c r="K15" s="14" t="str">
        <f t="array" ref="K15">_xlfn.IFS(AND(L15&gt;0,L15&lt;=5),"0 to 5",AND(L15&gt;5,L15&lt;=10),"5 to 10",AND(L15&gt;10,L15&lt;=15),"10 to 15",AND(L15&gt;15,L15&lt;=20),"15 to 20",AND(L15&gt;20,L15&lt;=30),"20 to 30",AND(L15&gt;30,L15&lt;=40),"30 to 40",AND(L15&gt;40,L15&lt;=50),"40 to 50",AND(L15&gt;50,L15&lt;=75),"50 to 75",AND(L15&gt;75,L15&lt;=100),"75 to 100",AND(L15&gt;100,L15&lt;=150),"100 to 150",AND(L15&gt;150,L15&lt;=200),"150 to 200",AND(L15&gt;200,L15&lt;=250),"200 to 250",AND(L15&gt;250,L15&lt;=300),"250 to 300",AND(L15&gt;300,L15&lt;=400),"300 to 400",AND(L15&gt;400,L15&lt;=500),"400 to 500",L15&gt;500,"500+")</f>
        <v>30 to 40</v>
      </c>
      <c r="L15" s="9">
        <f>_xlfn.XLOOKUP($E15,'Raw Data'!$E:$E,'Raw Data'!L:L,"ERROR",0,1)</f>
        <v>39.51</v>
      </c>
      <c r="M15" s="14" t="str">
        <f t="array" ref="M15">_xlfn.IFS(AND(N15&gt;0,N15&lt;=5),"0 to 5",AND(N15&gt;5,N15&lt;=10),"5 to 10",AND(N15&gt;10,N15&lt;=15),"10 to 15",AND(N15&gt;15,N15&lt;=20),"15 to 20",AND(N15&gt;20,N15&lt;=30),"20 to 30",AND(N15&gt;30,N15&lt;=40),"30 to 40",AND(N15&gt;40,N15&lt;=50),"40 to 50",AND(N15&gt;50,N15&lt;=75),"50 to 75",AND(N15&gt;75,N15&lt;=100),"75 to 100",AND(N15&gt;100,N15&lt;=150),"100 to 150",AND(N15&gt;150,N15&lt;=200),"150 to 200",AND(N15&gt;200,N15&lt;=250),"200 to 250",AND(N15&gt;250,N15&lt;=300),"250 to 300",AND(N15&gt;300,N15&lt;=400),"300 to 400",AND(N15&gt;400,N15&lt;=500),"400 to 500",N15&gt;500,"500+")</f>
        <v>40 to 50</v>
      </c>
      <c r="N15" s="9">
        <f>_xlfn.XLOOKUP($E15,'Raw Data'!$E:$E,'Raw Data'!N:N,"ERROR",0,1)</f>
        <v>40.84</v>
      </c>
      <c r="O15" s="14" t="str">
        <f t="array" ref="O15">_xlfn.IFS(P15=0,"No Discount",AND(P15&gt;0,P15&lt;=0.02),"0% to 2%",AND(P15&gt;0.02,P15&lt;=0.04),"2% to 4%",AND(P15&gt;0.04,P15&lt;=0.06),"4% to 6%",AND(P15&gt;0.06,P15&lt;=0.08),"6% to 8%",AND(P15&gt;0.08,P15&lt;=0.1),"8% to 10%",AND(P15&gt;0.1,P15&lt;=0.15),"10% to 15%",AND(P15&gt;0.15,P15&lt;=0.2),"15% to 20%",AND(P15&gt;0.2,P15&lt;=0.25),"20% to 25%",AND(P15&gt;0.25,P15&lt;=0.3),"25% to 30%",AND(P15&gt;0.3,P15&lt;=0.4),"30% to 40%",AND(P15&gt;0.4,P15&lt;=0.5),"40% to 50%",AND(P15&gt;0.5,P15&lt;=0.75),"50% to 75%",AND(P15&gt;0.75,P15&lt;=1),"75% to 100%")</f>
        <v>2% to 4%</v>
      </c>
      <c r="P15" s="10">
        <f>_xlfn.XLOOKUP($E15,'Raw Data'!$E:$E,'Raw Data'!P:P,"ERROR",0,1)</f>
        <v>0.0325661116552401</v>
      </c>
      <c r="Q15" s="9">
        <v>7</v>
      </c>
      <c r="R15" s="9" t="s">
        <v>95</v>
      </c>
      <c r="S15" s="5" t="str">
        <f t="array" ref="S15">_xlfn.IFS(AND(T15&gt;0,T15&lt;=0.05),"0 to 0.05",AND(T15&gt;0.05,T15&lt;=0.1),"0.05 to 0.1",AND(T15&gt;0.1,T15&lt;=0.2),"0.1 to 0.2",AND(T15&gt;0.2,T15&lt;=0.3),"0.2 to 0.3",AND(T15&gt;0.3,T15&lt;=0.4),"0.3 to 0.4",AND(T15&gt;0.4,T15&lt;=0.5),"0.4 to 0.5",AND(T15&gt;0.5,T15&lt;=0.75),"0.5 to 0.75",AND(T15&gt;0.75,T15&lt;=1),"0.75 to 1",AND(T15&gt;1,T15&lt;=2),"1 to 2",AND(T15&gt;2,T15&lt;=3),"2 to 3",AND(T15&gt;3,T15&lt;=4),"3 to 4",AND(T15&gt;4,T15&lt;=5),"4 to 5",AND(T15&gt;5,T15&lt;=10),"5 to 10",T15&gt;10,"10+")</f>
        <v>0.1 to 0.2</v>
      </c>
      <c r="T15" s="10">
        <f t="shared" si="1"/>
        <v>0.183537294629618</v>
      </c>
      <c r="U15" s="15" t="str">
        <f t="array" ref="U15">_xlfn.IFS(AND(V15&gt;0,V15&lt;=0.05),"0 to 0.05",AND(V15&gt;0.05,V15&lt;=0.1),"0.05 to 0.1",AND(V15&gt;0.1,V15&lt;=0.2),"0.1 to 0.2",AND(V15&gt;0.2,V15&lt;=0.3),"0.2 to 0.3",AND(V15&gt;0.3,V15&lt;=0.4),"0.3 to 0.4",AND(V15&gt;0.4,V15&lt;=0.5),"0.4 to 0.5",AND(V15&gt;0.5,V15&lt;=0.75),"0.5 to 0.75",AND(V15&gt;0.75,V15&lt;=1),"0.75 to 1",AND(V15&gt;1,V15&lt;=2),"1 to 2",AND(V15&gt;2,V15&lt;=3),"2 to 3",AND(V15&gt;3,V15&lt;=4),"3 to 4",AND(V15&gt;4,V15&lt;=5),"4 to 5",AND(V15&gt;5,V15&lt;=10),"5 to 10",V15&gt;10,"10+")</f>
        <v>0.05 to 0.1</v>
      </c>
      <c r="V15" s="10">
        <f t="shared" si="2"/>
        <v>0.0512232103371772</v>
      </c>
      <c r="W15" s="15" t="str">
        <f t="array" ref="W15">_xlfn.IFS(AND(X15&gt;0,X15&lt;=0.05),"0 to 0.05",AND(X15&gt;0.05,X15&lt;=0.1),"0.05 to 0.1",AND(X15&gt;0.1,X15&lt;=0.2),"0.1 to 0.2",AND(X15&gt;0.2,X15&lt;=0.3),"0.2 to 0.3",AND(X15&gt;0.3,X15&lt;=0.4),"0.3 to 0.4",AND(X15&gt;0.4,X15&lt;=0.5),"0.4 to 0.5",AND(X15&gt;0.5,X15&lt;=0.75),"0.5 to 0.75",AND(X15&gt;0.75,X15&lt;=1),"0.75 to 1",AND(X15&gt;1,X15&lt;=2),"1 to 2",AND(X15&gt;2,X15&lt;=3),"2 to 3",AND(X15&gt;3,X15&lt;=4),"3 to 4",AND(X15&gt;4,X15&lt;=5),"4 to 5",AND(X15&gt;5,X15&lt;=10),"5 to 10",X15&gt;10,"10+")</f>
        <v>0 to 0.05</v>
      </c>
      <c r="X15" s="16">
        <f t="shared" si="3"/>
        <v>0.0495550695499968</v>
      </c>
      <c r="Y15" s="5" t="str">
        <f t="array" ref="Y15">_xlfn.IFS(AND(Z15&gt;0,Z15&lt;=1),"0 to 1",AND(Z15&gt;1,Z15&lt;=2),"1 to 2",AND(Z15&gt;2,Z15&lt;=4),"2 to 4",AND(Z15&gt;4,Z15&lt;=6),"4 to 6",AND(Z15&gt;6,Z15&lt;=8),"6 to 8",AND(Z15&gt;8,Z15&lt;=10),"8 to 10",AND(Z15&gt;10,Z15&lt;=15),"10 to 15",AND(Z15&gt;15,Z15&lt;=20),"15 to 20",AND(Z15&gt;20,Z15&lt;=25),"20 to 25",AND(Z15&gt;25,Z15&lt;=30),"25 to 30",AND(Z15&gt;30,Z15&lt;=40),"30 to 40",AND(Z15&gt;40,Z15&lt;=50),"40 to 50",Z15&gt;50,"50+")</f>
        <v>6 to 8</v>
      </c>
      <c r="Z15" s="9">
        <f t="array" ref="Z15">_xlfn.IFS(AA15="oz",_xlfn.IFS(R15="oz",Q15,R15="fl oz",Q15*1.04,R15="ml",Q15*0.0338),AA15="fl oz",_xlfn.IFS(R15="oz",Q15/1.04,R15="fl oz",Q15,R15="ml",Q15*0.0338/1.04),AA15="ml",_xlfn.IFS(R15="oz",Q15/0.0338,R15="fl oz",Q15*1.04/0.0338,R15="ml",Q15))</f>
        <v>7.28</v>
      </c>
      <c r="AA15" s="9" t="s">
        <v>96</v>
      </c>
      <c r="AB15" s="5" t="s">
        <v>103</v>
      </c>
      <c r="AC15" s="5" t="s">
        <v>104</v>
      </c>
      <c r="AD15" s="5" t="s">
        <v>105</v>
      </c>
      <c r="AE15">
        <f>IF(SUMIF('Claims Backend'!$AE$1:$BM$1,AE$3,'Claims Backend'!$AE14:$BM14)&gt;=1,1,0)*$H15</f>
        <v>0</v>
      </c>
      <c r="AF15">
        <f>IF(SUMIF('Claims Backend'!$AE$1:$BM$1,AF$3,'Claims Backend'!$AE14:$BM14)&gt;=1,1,0)*$H15</f>
        <v>0</v>
      </c>
      <c r="AG15">
        <f>IF(SUMIF('Claims Backend'!$AE$1:$BM$1,AG$3,'Claims Backend'!$AE14:$BM14)&gt;=1,1,0)*$H15</f>
        <v>0</v>
      </c>
      <c r="AH15">
        <f>IF(SUMIF('Claims Backend'!$AE$1:$BM$1,AH$3,'Claims Backend'!$AE14:$BM14)&gt;=1,1,0)*$H15</f>
        <v>0</v>
      </c>
      <c r="AI15">
        <f>IF(SUMIF('Claims Backend'!$AE$1:$BM$1,AI$3,'Claims Backend'!$AE14:$BM14)&gt;=1,1,0)*$H15</f>
        <v>17860.65</v>
      </c>
      <c r="AJ15">
        <f>IF(SUMIF('Claims Backend'!$AE$1:$BM$1,AJ$3,'Claims Backend'!$AE14:$BM14)&gt;=1,1,0)*$H15</f>
        <v>0</v>
      </c>
      <c r="AK15">
        <f>IF(SUMIF('Claims Backend'!$AE$1:$BM$1,AK$3,'Claims Backend'!$AE14:$BM14)&gt;=1,1,0)*$H15</f>
        <v>0</v>
      </c>
      <c r="AL15">
        <f>IF(SUMIF('Claims Backend'!$AE$1:$BM$1,AL$3,'Claims Backend'!$AE14:$BM14)&gt;=1,1,0)*$H15</f>
        <v>0</v>
      </c>
      <c r="AM15">
        <f>IF(SUMIF('Claims Backend'!$AE$1:$BM$1,AM$3,'Claims Backend'!$AE14:$BM14)&gt;=1,1,0)*$H15</f>
        <v>0</v>
      </c>
      <c r="AN15">
        <f>IF(SUMIF('Claims Backend'!$AE$1:$BM$1,AN$3,'Claims Backend'!$AE14:$BM14)&gt;=1,1,0)*$H15</f>
        <v>0</v>
      </c>
      <c r="AO15">
        <f>IF(SUMIF('Claims Backend'!$AE$1:$BM$1,AO$3,'Claims Backend'!$AE14:$BM14)&gt;=1,1,0)*$H15</f>
        <v>0</v>
      </c>
      <c r="AP15">
        <f>IF(SUMIF('Claims Backend'!$AE$1:$BM$1,AP$3,'Claims Backend'!$AE14:$BM14)&gt;=1,1,0)*$H15</f>
        <v>0</v>
      </c>
      <c r="AQ15">
        <f>IF(SUMIF('Claims Backend'!$AE$1:$BM$1,AQ$3,'Claims Backend'!$AE14:$BM14)&gt;=1,1,0)*$H15</f>
        <v>0</v>
      </c>
      <c r="AR15">
        <f>IF(SUMIF('Claims Backend'!$AE$1:$BM$1,AR$3,'Claims Backend'!$AE14:$BM14)&gt;=1,1,0)*$H15</f>
        <v>0</v>
      </c>
      <c r="AS15">
        <f>IF(SUMIF('Claims Backend'!$AE$1:$BM$1,AS$3,'Claims Backend'!$AE14:$BM14)&gt;=1,1,0)*$H15</f>
        <v>0</v>
      </c>
      <c r="AT15">
        <f>IF(SUMIF('Claims Backend'!$AE$1:$BM$1,AT$3,'Claims Backend'!$AE14:$BM14)&gt;=1,1,0)*$H15</f>
        <v>0</v>
      </c>
      <c r="AU15">
        <f>IF(SUMIF('Claims Backend'!$AE$1:$BM$1,AU$3,'Claims Backend'!$AE14:$BM14)&gt;=1,1,0)*$H15</f>
        <v>0</v>
      </c>
      <c r="AV15">
        <f>IF(SUMIF('Claims Backend'!$AE$1:$BM$1,AV$3,'Claims Backend'!$AE14:$BM14)&gt;=1,1,0)*$H15</f>
        <v>0</v>
      </c>
      <c r="AW15">
        <f>IF(SUMIF('Claims Backend'!$AE$1:$BM$1,AW$3,'Claims Backend'!$AE14:$BM14)&gt;=1,1,0)*$H15</f>
        <v>0</v>
      </c>
      <c r="AX15">
        <f>IF(SUMIF('Claims Backend'!$AE$1:$BM$1,AX$3,'Claims Backend'!$AE14:$BM14)&gt;=1,1,0)*$H15</f>
        <v>0</v>
      </c>
      <c r="AY15">
        <f>IF(SUMIF('Claims Backend'!$AE$1:$BM$1,AY$3,'Claims Backend'!$AE14:$BM14)&gt;=1,1,0)*$H15</f>
        <v>0</v>
      </c>
      <c r="AZ15">
        <f>IF(SUMIF('Claims Backend'!$AE$1:$BM$1,AZ$3,'Claims Backend'!$AE14:$BM14)&gt;=1,1,0)*$H15</f>
        <v>0</v>
      </c>
      <c r="BA15">
        <f>IF(SUMIF('Claims Backend'!$AE$1:$BM$1,BA$3,'Claims Backend'!$AE14:$BM14)&gt;=1,1,0)*$H15</f>
        <v>0</v>
      </c>
      <c r="BB15">
        <f>IF(SUMIF('Claims Backend'!$AE$1:$BM$1,BB$3,'Claims Backend'!$AE14:$BM14)&gt;=1,1,0)*$H15</f>
        <v>0</v>
      </c>
      <c r="BC15">
        <f>IF(SUMIF('Claims Backend'!$AE$1:$BM$1,BC$3,'Claims Backend'!$AE14:$BM14)&gt;=1,1,0)*$H15</f>
        <v>0</v>
      </c>
      <c r="BD15">
        <f>IF(SUMIF('Claims Backend'!$AE$1:$BM$1,BD$3,'Claims Backend'!$AE14:$BM14)&gt;=1,1,0)*$H15</f>
        <v>0</v>
      </c>
    </row>
    <row r="16" spans="1:56">
      <c r="A16" s="5" t="str">
        <f>_xlfn.XLOOKUP($E16,'Raw Data'!$E:$E,'Raw Data'!A:A,"ERROR",0,1)</f>
        <v>AE</v>
      </c>
      <c r="B16" s="5" t="str">
        <f>_xlfn.XLOOKUP($E16,'Raw Data'!$E:$E,'Raw Data'!B:B,"ERROR",0,1)</f>
        <v>Hair Mousses</v>
      </c>
      <c r="C16" s="5" t="str">
        <f>_xlfn.XLOOKUP($E16,'Raw Data'!$E:$E,'Raw Data'!C:C,"ERROR",0,1)</f>
        <v>giovanni</v>
      </c>
      <c r="D16" s="5" t="str">
        <f>_xlfn.XLOOKUP($E16,'Raw Data'!$E:$E,'Raw Data'!D:D,"ERROR",0,1)</f>
        <v>www.amazon.ae/dp/B00FYD32HG</v>
      </c>
      <c r="E16" s="5" t="s">
        <v>106</v>
      </c>
      <c r="F16" s="9" t="str">
        <f>_xlfn.XLOOKUP($E16,'Raw Data'!$E:$E,'Raw Data'!F:F,"ERROR",0,1)</f>
        <v>GIOVANNI 2chic Ultra-Volume Foam Styling  Mousse , 7 oz. - Daily  Volumizing  Formula with Papaya &amp; Tangerine Butter, Promotes Weightless Control for  Fine  Limp  Thin   Hair , No Parabens, Color Safe</v>
      </c>
      <c r="G16" s="10">
        <f>_xlfn.XLOOKUP($E16,'Raw Data'!$E:$E,'Raw Data'!G:G,"ERROR",0,1)</f>
        <v>403</v>
      </c>
      <c r="H16" s="9">
        <f>_xlfn.XLOOKUP($E16,'Raw Data'!$E:$E,'Raw Data'!H:H,"ERROR",0,1)</f>
        <v>17673.96</v>
      </c>
      <c r="I16" s="9">
        <f>_xlfn.XLOOKUP($E16,'Raw Data'!$E:$E,'Raw Data'!I:I,"ERROR",0,1)</f>
        <v>0.023662270701113</v>
      </c>
      <c r="J16" s="9" t="str">
        <f>_xlfn.XLOOKUP($E16,'Raw Data'!$E:$E,'Raw Data'!J:J,"ERROR",0,1)</f>
        <v>Yes</v>
      </c>
      <c r="K16" s="14" t="str">
        <f t="array" ref="K16">_xlfn.IFS(AND(L16&gt;0,L16&lt;=5),"0 to 5",AND(L16&gt;5,L16&lt;=10),"5 to 10",AND(L16&gt;10,L16&lt;=15),"10 to 15",AND(L16&gt;15,L16&lt;=20),"15 to 20",AND(L16&gt;20,L16&lt;=30),"20 to 30",AND(L16&gt;30,L16&lt;=40),"30 to 40",AND(L16&gt;40,L16&lt;=50),"40 to 50",AND(L16&gt;50,L16&lt;=75),"50 to 75",AND(L16&gt;75,L16&lt;=100),"75 to 100",AND(L16&gt;100,L16&lt;=150),"100 to 150",AND(L16&gt;150,L16&lt;=200),"150 to 200",AND(L16&gt;200,L16&lt;=250),"200 to 250",AND(L16&gt;250,L16&lt;=300),"250 to 300",AND(L16&gt;300,L16&lt;=400),"300 to 400",AND(L16&gt;400,L16&lt;=500),"400 to 500",L16&gt;500,"500+")</f>
        <v>40 to 50</v>
      </c>
      <c r="L16" s="9">
        <f>_xlfn.XLOOKUP($E16,'Raw Data'!$E:$E,'Raw Data'!L:L,"ERROR",0,1)</f>
        <v>44</v>
      </c>
      <c r="M16" s="14" t="str">
        <f t="array" ref="M16">_xlfn.IFS(AND(N16&gt;0,N16&lt;=5),"0 to 5",AND(N16&gt;5,N16&lt;=10),"5 to 10",AND(N16&gt;10,N16&lt;=15),"10 to 15",AND(N16&gt;15,N16&lt;=20),"15 to 20",AND(N16&gt;20,N16&lt;=30),"20 to 30",AND(N16&gt;30,N16&lt;=40),"30 to 40",AND(N16&gt;40,N16&lt;=50),"40 to 50",AND(N16&gt;50,N16&lt;=75),"50 to 75",AND(N16&gt;75,N16&lt;=100),"75 to 100",AND(N16&gt;100,N16&lt;=150),"100 to 150",AND(N16&gt;150,N16&lt;=200),"150 to 200",AND(N16&gt;200,N16&lt;=250),"200 to 250",AND(N16&gt;250,N16&lt;=300),"250 to 300",AND(N16&gt;300,N16&lt;=400),"300 to 400",AND(N16&gt;400,N16&lt;=500),"400 to 500",N16&gt;500,"500+")</f>
        <v>50 to 75</v>
      </c>
      <c r="N16" s="9">
        <f>_xlfn.XLOOKUP($E16,'Raw Data'!$E:$E,'Raw Data'!N:N,"ERROR",0,1)</f>
        <v>51.47</v>
      </c>
      <c r="O16" s="14" t="str">
        <f t="array" ref="O16">_xlfn.IFS(P16=0,"No Discount",AND(P16&gt;0,P16&lt;=0.02),"0% to 2%",AND(P16&gt;0.02,P16&lt;=0.04),"2% to 4%",AND(P16&gt;0.04,P16&lt;=0.06),"4% to 6%",AND(P16&gt;0.06,P16&lt;=0.08),"6% to 8%",AND(P16&gt;0.08,P16&lt;=0.1),"8% to 10%",AND(P16&gt;0.1,P16&lt;=0.15),"10% to 15%",AND(P16&gt;0.15,P16&lt;=0.2),"15% to 20%",AND(P16&gt;0.2,P16&lt;=0.25),"20% to 25%",AND(P16&gt;0.25,P16&lt;=0.3),"25% to 30%",AND(P16&gt;0.3,P16&lt;=0.4),"30% to 40%",AND(P16&gt;0.4,P16&lt;=0.5),"40% to 50%",AND(P16&gt;0.5,P16&lt;=0.75),"50% to 75%",AND(P16&gt;0.75,P16&lt;=1),"75% to 100%")</f>
        <v>10% to 15%</v>
      </c>
      <c r="P16" s="10">
        <f>_xlfn.XLOOKUP($E16,'Raw Data'!$E:$E,'Raw Data'!P:P,"ERROR",0,1)</f>
        <v>0.145133087235283</v>
      </c>
      <c r="Q16" s="9">
        <f>_xlfn.XLOOKUP($E16,'Raw Data'!$E:$E,'Raw Data'!Q:Q,"ERROR",0,1)</f>
        <v>7</v>
      </c>
      <c r="R16" s="9" t="str">
        <f>_xlfn.XLOOKUP($E16,'Raw Data'!$E:$E,'Raw Data'!R:R,"ERROR",0,1)</f>
        <v>oz</v>
      </c>
      <c r="S16" s="5" t="str">
        <f t="array" ref="S16">_xlfn.IFS(AND(T16&gt;0,T16&lt;=0.05),"0 to 0.05",AND(T16&gt;0.05,T16&lt;=0.1),"0.05 to 0.1",AND(T16&gt;0.1,T16&lt;=0.2),"0.1 to 0.2",AND(T16&gt;0.2,T16&lt;=0.3),"0.2 to 0.3",AND(T16&gt;0.3,T16&lt;=0.4),"0.3 to 0.4",AND(T16&gt;0.4,T16&lt;=0.5),"0.4 to 0.5",AND(T16&gt;0.5,T16&lt;=0.75),"0.5 to 0.75",AND(T16&gt;0.75,T16&lt;=1),"0.75 to 1",AND(T16&gt;1,T16&lt;=2),"1 to 2",AND(T16&gt;2,T16&lt;=3),"2 to 3",AND(T16&gt;3,T16&lt;=4),"3 to 4",AND(T16&gt;4,T16&lt;=5),"4 to 5",AND(T16&gt;5,T16&lt;=10),"5 to 10",T16&gt;10,"10+")</f>
        <v>0.2 to 0.3</v>
      </c>
      <c r="T16" s="10">
        <f t="shared" si="1"/>
        <v>0.212570655587226</v>
      </c>
      <c r="U16" s="15" t="str">
        <f t="array" ref="U16">_xlfn.IFS(AND(V16&gt;0,V16&lt;=0.05),"0 to 0.05",AND(V16&gt;0.05,V16&lt;=0.1),"0.05 to 0.1",AND(V16&gt;0.1,V16&lt;=0.2),"0.1 to 0.2",AND(V16&gt;0.2,V16&lt;=0.3),"0.2 to 0.3",AND(V16&gt;0.3,V16&lt;=0.4),"0.3 to 0.4",AND(V16&gt;0.4,V16&lt;=0.5),"0.4 to 0.5",AND(V16&gt;0.5,V16&lt;=0.75),"0.5 to 0.75",AND(V16&gt;0.75,V16&lt;=1),"0.75 to 1",AND(V16&gt;1,V16&lt;=2),"1 to 2",AND(V16&gt;2,V16&lt;=3),"2 to 3",AND(V16&gt;3,V16&lt;=4),"3 to 4",AND(V16&gt;4,V16&lt;=5),"4 to 5",AND(V16&gt;5,V16&lt;=10),"5 to 10",V16&gt;10,"10+")</f>
        <v>0.05 to 0.1</v>
      </c>
      <c r="V16" s="10">
        <f t="shared" si="2"/>
        <v>0.0671380259915938</v>
      </c>
      <c r="W16" s="15" t="str">
        <f t="array" ref="W16">_xlfn.IFS(AND(X16&gt;0,X16&lt;=0.05),"0 to 0.05",AND(X16&gt;0.05,X16&lt;=0.1),"0.05 to 0.1",AND(X16&gt;0.1,X16&lt;=0.2),"0.1 to 0.2",AND(X16&gt;0.2,X16&lt;=0.3),"0.2 to 0.3",AND(X16&gt;0.3,X16&lt;=0.4),"0.3 to 0.4",AND(X16&gt;0.4,X16&lt;=0.5),"0.4 to 0.5",AND(X16&gt;0.5,X16&lt;=0.75),"0.5 to 0.75",AND(X16&gt;0.75,X16&lt;=1),"0.75 to 1",AND(X16&gt;1,X16&lt;=2),"1 to 2",AND(X16&gt;2,X16&lt;=3),"2 to 3",AND(X16&gt;3,X16&lt;=4),"3 to 4",AND(X16&gt;4,X16&lt;=5),"4 to 5",AND(X16&gt;5,X16&lt;=10),"5 to 10",X16&gt;10,"10+")</f>
        <v>0.05 to 0.1</v>
      </c>
      <c r="X16" s="16">
        <f t="shared" si="3"/>
        <v>0.0573940770085511</v>
      </c>
      <c r="Y16" s="5" t="str">
        <f t="array" ref="Y16">_xlfn.IFS(AND(Z16&gt;0,Z16&lt;=1),"0 to 1",AND(Z16&gt;1,Z16&lt;=2),"1 to 2",AND(Z16&gt;2,Z16&lt;=4),"2 to 4",AND(Z16&gt;4,Z16&lt;=6),"4 to 6",AND(Z16&gt;6,Z16&lt;=8),"6 to 8",AND(Z16&gt;8,Z16&lt;=10),"8 to 10",AND(Z16&gt;10,Z16&lt;=15),"10 to 15",AND(Z16&gt;15,Z16&lt;=20),"15 to 20",AND(Z16&gt;20,Z16&lt;=25),"20 to 25",AND(Z16&gt;25,Z16&lt;=30),"25 to 30",AND(Z16&gt;30,Z16&lt;=40),"30 to 40",AND(Z16&gt;40,Z16&lt;=50),"40 to 50",Z16&gt;50,"50+")</f>
        <v>6 to 8</v>
      </c>
      <c r="Z16" s="9">
        <f t="array" ref="Z16">_xlfn.IFS(AA16="oz",_xlfn.IFS(R16="oz",Q16,R16="fl oz",Q16*1.04,R16="ml",Q16*0.0338),AA16="fl oz",_xlfn.IFS(R16="oz",Q16/1.04,R16="fl oz",Q16,R16="ml",Q16*0.0338/1.04),AA16="ml",_xlfn.IFS(R16="oz",Q16/0.0338,R16="fl oz",Q16*1.04/0.0338,R16="ml",Q16))</f>
        <v>7</v>
      </c>
      <c r="AA16" s="9" t="str">
        <f>_xlfn.XLOOKUP($E16,'Raw Data'!$E:$E,'Raw Data'!AA:AA,"ERROR",0,1)</f>
        <v>oz</v>
      </c>
      <c r="AB16" s="5" t="s">
        <v>107</v>
      </c>
      <c r="AC16" s="5" t="s">
        <v>108</v>
      </c>
      <c r="AD16" s="5" t="s">
        <v>109</v>
      </c>
      <c r="AE16">
        <f>IF(SUMIF('Claims Backend'!$AE$1:$BM$1,AE$3,'Claims Backend'!$AE15:$BM15)&gt;=1,1,0)*$H16</f>
        <v>0</v>
      </c>
      <c r="AF16">
        <f>IF(SUMIF('Claims Backend'!$AE$1:$BM$1,AF$3,'Claims Backend'!$AE15:$BM15)&gt;=1,1,0)*$H16</f>
        <v>0</v>
      </c>
      <c r="AG16">
        <f>IF(SUMIF('Claims Backend'!$AE$1:$BM$1,AG$3,'Claims Backend'!$AE15:$BM15)&gt;=1,1,0)*$H16</f>
        <v>0</v>
      </c>
      <c r="AH16">
        <f>IF(SUMIF('Claims Backend'!$AE$1:$BM$1,AH$3,'Claims Backend'!$AE15:$BM15)&gt;=1,1,0)*$H16</f>
        <v>17673.96</v>
      </c>
      <c r="AI16">
        <f>IF(SUMIF('Claims Backend'!$AE$1:$BM$1,AI$3,'Claims Backend'!$AE15:$BM15)&gt;=1,1,0)*$H16</f>
        <v>0</v>
      </c>
      <c r="AJ16">
        <f>IF(SUMIF('Claims Backend'!$AE$1:$BM$1,AJ$3,'Claims Backend'!$AE15:$BM15)&gt;=1,1,0)*$H16</f>
        <v>0</v>
      </c>
      <c r="AK16">
        <f>IF(SUMIF('Claims Backend'!$AE$1:$BM$1,AK$3,'Claims Backend'!$AE15:$BM15)&gt;=1,1,0)*$H16</f>
        <v>0</v>
      </c>
      <c r="AL16">
        <f>IF(SUMIF('Claims Backend'!$AE$1:$BM$1,AL$3,'Claims Backend'!$AE15:$BM15)&gt;=1,1,0)*$H16</f>
        <v>0</v>
      </c>
      <c r="AM16">
        <f>IF(SUMIF('Claims Backend'!$AE$1:$BM$1,AM$3,'Claims Backend'!$AE15:$BM15)&gt;=1,1,0)*$H16</f>
        <v>0</v>
      </c>
      <c r="AN16">
        <f>IF(SUMIF('Claims Backend'!$AE$1:$BM$1,AN$3,'Claims Backend'!$AE15:$BM15)&gt;=1,1,0)*$H16</f>
        <v>17673.96</v>
      </c>
      <c r="AO16">
        <f>IF(SUMIF('Claims Backend'!$AE$1:$BM$1,AO$3,'Claims Backend'!$AE15:$BM15)&gt;=1,1,0)*$H16</f>
        <v>0</v>
      </c>
      <c r="AP16">
        <f>IF(SUMIF('Claims Backend'!$AE$1:$BM$1,AP$3,'Claims Backend'!$AE15:$BM15)&gt;=1,1,0)*$H16</f>
        <v>0</v>
      </c>
      <c r="AQ16">
        <f>IF(SUMIF('Claims Backend'!$AE$1:$BM$1,AQ$3,'Claims Backend'!$AE15:$BM15)&gt;=1,1,0)*$H16</f>
        <v>17673.96</v>
      </c>
      <c r="AR16">
        <f>IF(SUMIF('Claims Backend'!$AE$1:$BM$1,AR$3,'Claims Backend'!$AE15:$BM15)&gt;=1,1,0)*$H16</f>
        <v>0</v>
      </c>
      <c r="AS16">
        <f>IF(SUMIF('Claims Backend'!$AE$1:$BM$1,AS$3,'Claims Backend'!$AE15:$BM15)&gt;=1,1,0)*$H16</f>
        <v>0</v>
      </c>
      <c r="AT16">
        <f>IF(SUMIF('Claims Backend'!$AE$1:$BM$1,AT$3,'Claims Backend'!$AE15:$BM15)&gt;=1,1,0)*$H16</f>
        <v>0</v>
      </c>
      <c r="AU16">
        <f>IF(SUMIF('Claims Backend'!$AE$1:$BM$1,AU$3,'Claims Backend'!$AE15:$BM15)&gt;=1,1,0)*$H16</f>
        <v>17673.96</v>
      </c>
      <c r="AV16">
        <f>IF(SUMIF('Claims Backend'!$AE$1:$BM$1,AV$3,'Claims Backend'!$AE15:$BM15)&gt;=1,1,0)*$H16</f>
        <v>0</v>
      </c>
      <c r="AW16">
        <f>IF(SUMIF('Claims Backend'!$AE$1:$BM$1,AW$3,'Claims Backend'!$AE15:$BM15)&gt;=1,1,0)*$H16</f>
        <v>0</v>
      </c>
      <c r="AX16">
        <f>IF(SUMIF('Claims Backend'!$AE$1:$BM$1,AX$3,'Claims Backend'!$AE15:$BM15)&gt;=1,1,0)*$H16</f>
        <v>0</v>
      </c>
      <c r="AY16">
        <f>IF(SUMIF('Claims Backend'!$AE$1:$BM$1,AY$3,'Claims Backend'!$AE15:$BM15)&gt;=1,1,0)*$H16</f>
        <v>0</v>
      </c>
      <c r="AZ16">
        <f>IF(SUMIF('Claims Backend'!$AE$1:$BM$1,AZ$3,'Claims Backend'!$AE15:$BM15)&gt;=1,1,0)*$H16</f>
        <v>17673.96</v>
      </c>
      <c r="BA16">
        <f>IF(SUMIF('Claims Backend'!$AE$1:$BM$1,BA$3,'Claims Backend'!$AE15:$BM15)&gt;=1,1,0)*$H16</f>
        <v>0</v>
      </c>
      <c r="BB16">
        <f>IF(SUMIF('Claims Backend'!$AE$1:$BM$1,BB$3,'Claims Backend'!$AE15:$BM15)&gt;=1,1,0)*$H16</f>
        <v>0</v>
      </c>
      <c r="BC16">
        <f>IF(SUMIF('Claims Backend'!$AE$1:$BM$1,BC$3,'Claims Backend'!$AE15:$BM15)&gt;=1,1,0)*$H16</f>
        <v>0</v>
      </c>
      <c r="BD16">
        <f>IF(SUMIF('Claims Backend'!$AE$1:$BM$1,BD$3,'Claims Backend'!$AE15:$BM15)&gt;=1,1,0)*$H16</f>
        <v>0</v>
      </c>
    </row>
    <row r="17" spans="1:56">
      <c r="A17" s="5" t="str">
        <f>_xlfn.XLOOKUP($E17,'Raw Data'!$E:$E,'Raw Data'!A:A,"ERROR",0,1)</f>
        <v>AE</v>
      </c>
      <c r="B17" s="5" t="str">
        <f>_xlfn.XLOOKUP($E17,'Raw Data'!$E:$E,'Raw Data'!B:B,"ERROR",0,1)</f>
        <v>Hair Mousses</v>
      </c>
      <c r="C17" s="5" t="str">
        <f>_xlfn.XLOOKUP($E17,'Raw Data'!$E:$E,'Raw Data'!C:C,"ERROR",0,1)</f>
        <v>john frieda</v>
      </c>
      <c r="D17" s="5" t="str">
        <f>_xlfn.XLOOKUP($E17,'Raw Data'!$E:$E,'Raw Data'!D:D,"ERROR",0,1)</f>
        <v>www.amazon.ae/dp/B006OHM1M8</v>
      </c>
      <c r="E17" s="5" t="s">
        <v>110</v>
      </c>
      <c r="F17" s="9" t="str">
        <f>_xlfn.XLOOKUP($E17,'Raw Data'!$E:$E,'Raw Data'!F:F,"ERROR",0,1)</f>
        <v>John Frieda Frizz Ease Curl Reviver  Mousse , Enhances Curls, Soft Flexible Hold,  Mousse  for Curly or Frizzy  Hair , 7.2 Ounces, Alcohol-Free</v>
      </c>
      <c r="G17" s="10">
        <f>_xlfn.XLOOKUP($E17,'Raw Data'!$E:$E,'Raw Data'!G:G,"ERROR",0,1)</f>
        <v>131</v>
      </c>
      <c r="H17" s="9">
        <f>_xlfn.XLOOKUP($E17,'Raw Data'!$E:$E,'Raw Data'!H:H,"ERROR",0,1)</f>
        <v>16861.24</v>
      </c>
      <c r="I17" s="9">
        <f>_xlfn.XLOOKUP($E17,'Raw Data'!$E:$E,'Raw Data'!I:I,"ERROR",0,1)</f>
        <v>0.0225741840106255</v>
      </c>
      <c r="J17" s="9" t="str">
        <f>_xlfn.XLOOKUP($E17,'Raw Data'!$E:$E,'Raw Data'!J:J,"ERROR",0,1)</f>
        <v>Yes</v>
      </c>
      <c r="K17" s="14" t="str">
        <f t="array" ref="K17">_xlfn.IFS(AND(L17&gt;0,L17&lt;=5),"0 to 5",AND(L17&gt;5,L17&lt;=10),"5 to 10",AND(L17&gt;10,L17&lt;=15),"10 to 15",AND(L17&gt;15,L17&lt;=20),"15 to 20",AND(L17&gt;20,L17&lt;=30),"20 to 30",AND(L17&gt;30,L17&lt;=40),"30 to 40",AND(L17&gt;40,L17&lt;=50),"40 to 50",AND(L17&gt;50,L17&lt;=75),"50 to 75",AND(L17&gt;75,L17&lt;=100),"75 to 100",AND(L17&gt;100,L17&lt;=150),"100 to 150",AND(L17&gt;150,L17&lt;=200),"150 to 200",AND(L17&gt;200,L17&lt;=250),"200 to 250",AND(L17&gt;250,L17&lt;=300),"250 to 300",AND(L17&gt;300,L17&lt;=400),"300 to 400",AND(L17&gt;400,L17&lt;=500),"400 to 500",L17&gt;500,"500+")</f>
        <v>100 to 150</v>
      </c>
      <c r="L17" s="9">
        <f>_xlfn.XLOOKUP($E17,'Raw Data'!$E:$E,'Raw Data'!L:L,"ERROR",0,1)</f>
        <v>124.65</v>
      </c>
      <c r="M17" s="14" t="str">
        <f t="array" ref="M17">_xlfn.IFS(AND(N17&gt;0,N17&lt;=5),"0 to 5",AND(N17&gt;5,N17&lt;=10),"5 to 10",AND(N17&gt;10,N17&lt;=15),"10 to 15",AND(N17&gt;15,N17&lt;=20),"15 to 20",AND(N17&gt;20,N17&lt;=30),"20 to 30",AND(N17&gt;30,N17&lt;=40),"30 to 40",AND(N17&gt;40,N17&lt;=50),"40 to 50",AND(N17&gt;50,N17&lt;=75),"50 to 75",AND(N17&gt;75,N17&lt;=100),"75 to 100",AND(N17&gt;100,N17&lt;=150),"100 to 150",AND(N17&gt;150,N17&lt;=200),"150 to 200",AND(N17&gt;200,N17&lt;=250),"200 to 250",AND(N17&gt;250,N17&lt;=300),"250 to 300",AND(N17&gt;300,N17&lt;=400),"300 to 400",AND(N17&gt;400,N17&lt;=500),"400 to 500",N17&gt;500,"500+")</f>
        <v>100 to 150</v>
      </c>
      <c r="N17" s="9">
        <f>_xlfn.XLOOKUP($E17,'Raw Data'!$E:$E,'Raw Data'!N:N,"ERROR",0,1)</f>
        <v>135.33</v>
      </c>
      <c r="O17" s="14" t="str">
        <f t="array" ref="O17">_xlfn.IFS(P17=0,"No Discount",AND(P17&gt;0,P17&lt;=0.02),"0% to 2%",AND(P17&gt;0.02,P17&lt;=0.04),"2% to 4%",AND(P17&gt;0.04,P17&lt;=0.06),"4% to 6%",AND(P17&gt;0.06,P17&lt;=0.08),"6% to 8%",AND(P17&gt;0.08,P17&lt;=0.1),"8% to 10%",AND(P17&gt;0.1,P17&lt;=0.15),"10% to 15%",AND(P17&gt;0.15,P17&lt;=0.2),"15% to 20%",AND(P17&gt;0.2,P17&lt;=0.25),"20% to 25%",AND(P17&gt;0.25,P17&lt;=0.3),"25% to 30%",AND(P17&gt;0.3,P17&lt;=0.4),"30% to 40%",AND(P17&gt;0.4,P17&lt;=0.5),"40% to 50%",AND(P17&gt;0.5,P17&lt;=0.75),"50% to 75%",AND(P17&gt;0.75,P17&lt;=1),"75% to 100%")</f>
        <v>6% to 8%</v>
      </c>
      <c r="P17" s="10">
        <f>_xlfn.XLOOKUP($E17,'Raw Data'!$E:$E,'Raw Data'!P:P,"ERROR",0,1)</f>
        <v>0.078918199955664</v>
      </c>
      <c r="Q17" s="9">
        <f>_xlfn.XLOOKUP($E17,'Raw Data'!$E:$E,'Raw Data'!Q:Q,"ERROR",0,1)</f>
        <v>7.2</v>
      </c>
      <c r="R17" s="9" t="str">
        <f>_xlfn.XLOOKUP($E17,'Raw Data'!$E:$E,'Raw Data'!R:R,"ERROR",0,1)</f>
        <v>oz</v>
      </c>
      <c r="S17" s="5" t="str">
        <f t="array" ref="S17">_xlfn.IFS(AND(T17&gt;0,T17&lt;=0.05),"0 to 0.05",AND(T17&gt;0.05,T17&lt;=0.1),"0.05 to 0.1",AND(T17&gt;0.1,T17&lt;=0.2),"0.1 to 0.2",AND(T17&gt;0.2,T17&lt;=0.3),"0.2 to 0.3",AND(T17&gt;0.3,T17&lt;=0.4),"0.3 to 0.4",AND(T17&gt;0.4,T17&lt;=0.5),"0.4 to 0.5",AND(T17&gt;0.5,T17&lt;=0.75),"0.5 to 0.75",AND(T17&gt;0.75,T17&lt;=1),"0.75 to 1",AND(T17&gt;1,T17&lt;=2),"1 to 2",AND(T17&gt;2,T17&lt;=3),"2 to 3",AND(T17&gt;3,T17&lt;=4),"3 to 4",AND(T17&gt;4,T17&lt;=5),"4 to 5",AND(T17&gt;5,T17&lt;=10),"5 to 10",T17&gt;10,"10+")</f>
        <v>0.5 to 0.75</v>
      </c>
      <c r="T17" s="10">
        <f t="shared" si="1"/>
        <v>0.58547514372675</v>
      </c>
      <c r="U17" s="15" t="str">
        <f t="array" ref="U17">_xlfn.IFS(AND(V17&gt;0,V17&lt;=0.05),"0 to 0.05",AND(V17&gt;0.05,V17&lt;=0.1),"0.05 to 0.1",AND(V17&gt;0.1,V17&lt;=0.2),"0.1 to 0.2",AND(V17&gt;0.2,V17&lt;=0.3),"0.2 to 0.3",AND(V17&gt;0.3,V17&lt;=0.4),"0.3 to 0.4",AND(V17&gt;0.4,V17&lt;=0.5),"0.4 to 0.5",AND(V17&gt;0.5,V17&lt;=0.75),"0.5 to 0.75",AND(V17&gt;0.75,V17&lt;=1),"0.75 to 1",AND(V17&gt;1,V17&lt;=2),"1 to 2",AND(V17&gt;2,V17&lt;=3),"2 to 3",AND(V17&gt;3,V17&lt;=4),"3 to 4",AND(V17&gt;4,V17&lt;=5),"4 to 5",AND(V17&gt;5,V17&lt;=10),"5 to 10",V17&gt;10,"10+")</f>
        <v>0.1 to 0.2</v>
      </c>
      <c r="V17" s="10">
        <f t="shared" si="2"/>
        <v>0.171622421373013</v>
      </c>
      <c r="W17" s="15" t="str">
        <f t="array" ref="W17">_xlfn.IFS(AND(X17&gt;0,X17&lt;=0.05),"0 to 0.05",AND(X17&gt;0.05,X17&lt;=0.1),"0.05 to 0.1",AND(X17&gt;0.1,X17&lt;=0.2),"0.1 to 0.2",AND(X17&gt;0.2,X17&lt;=0.3),"0.2 to 0.3",AND(X17&gt;0.3,X17&lt;=0.4),"0.3 to 0.4",AND(X17&gt;0.4,X17&lt;=0.5),"0.4 to 0.5",AND(X17&gt;0.5,X17&lt;=0.75),"0.5 to 0.75",AND(X17&gt;0.75,X17&lt;=1),"0.75 to 1",AND(X17&gt;1,X17&lt;=2),"1 to 2",AND(X17&gt;2,X17&lt;=3),"2 to 3",AND(X17&gt;3,X17&lt;=4),"3 to 4",AND(X17&gt;4,X17&lt;=5),"4 to 5",AND(X17&gt;5,X17&lt;=10),"5 to 10",X17&gt;10,"10+")</f>
        <v>0.1 to 0.2</v>
      </c>
      <c r="X17" s="16">
        <f t="shared" si="3"/>
        <v>0.158078288806223</v>
      </c>
      <c r="Y17" s="5" t="str">
        <f t="array" ref="Y17">_xlfn.IFS(AND(Z17&gt;0,Z17&lt;=1),"0 to 1",AND(Z17&gt;1,Z17&lt;=2),"1 to 2",AND(Z17&gt;2,Z17&lt;=4),"2 to 4",AND(Z17&gt;4,Z17&lt;=6),"4 to 6",AND(Z17&gt;6,Z17&lt;=8),"6 to 8",AND(Z17&gt;8,Z17&lt;=10),"8 to 10",AND(Z17&gt;10,Z17&lt;=15),"10 to 15",AND(Z17&gt;15,Z17&lt;=20),"15 to 20",AND(Z17&gt;20,Z17&lt;=25),"20 to 25",AND(Z17&gt;25,Z17&lt;=30),"25 to 30",AND(Z17&gt;30,Z17&lt;=40),"30 to 40",AND(Z17&gt;40,Z17&lt;=50),"40 to 50",Z17&gt;50,"50+")</f>
        <v>6 to 8</v>
      </c>
      <c r="Z17" s="9">
        <f t="array" ref="Z17">_xlfn.IFS(AA17="oz",_xlfn.IFS(R17="oz",Q17,R17="fl oz",Q17*1.04,R17="ml",Q17*0.0338),AA17="fl oz",_xlfn.IFS(R17="oz",Q17/1.04,R17="fl oz",Q17,R17="ml",Q17*0.0338/1.04),AA17="ml",_xlfn.IFS(R17="oz",Q17/0.0338,R17="fl oz",Q17*1.04/0.0338,R17="ml",Q17))</f>
        <v>7.2</v>
      </c>
      <c r="AA17" s="9" t="str">
        <f>_xlfn.XLOOKUP($E17,'Raw Data'!$E:$E,'Raw Data'!AA:AA,"ERROR",0,1)</f>
        <v>oz</v>
      </c>
      <c r="AB17" s="5" t="s">
        <v>111</v>
      </c>
      <c r="AC17" s="5" t="s">
        <v>112</v>
      </c>
      <c r="AD17" s="5" t="s">
        <v>113</v>
      </c>
      <c r="AE17">
        <f>IF(SUMIF('Claims Backend'!$AE$1:$BM$1,AE$3,'Claims Backend'!$AE16:$BM16)&gt;=1,1,0)*$H17</f>
        <v>0</v>
      </c>
      <c r="AF17">
        <f>IF(SUMIF('Claims Backend'!$AE$1:$BM$1,AF$3,'Claims Backend'!$AE16:$BM16)&gt;=1,1,0)*$H17</f>
        <v>0</v>
      </c>
      <c r="AG17">
        <f>IF(SUMIF('Claims Backend'!$AE$1:$BM$1,AG$3,'Claims Backend'!$AE16:$BM16)&gt;=1,1,0)*$H17</f>
        <v>0</v>
      </c>
      <c r="AH17">
        <f>IF(SUMIF('Claims Backend'!$AE$1:$BM$1,AH$3,'Claims Backend'!$AE16:$BM16)&gt;=1,1,0)*$H17</f>
        <v>0</v>
      </c>
      <c r="AI17">
        <f>IF(SUMIF('Claims Backend'!$AE$1:$BM$1,AI$3,'Claims Backend'!$AE16:$BM16)&gt;=1,1,0)*$H17</f>
        <v>0</v>
      </c>
      <c r="AJ17">
        <f>IF(SUMIF('Claims Backend'!$AE$1:$BM$1,AJ$3,'Claims Backend'!$AE16:$BM16)&gt;=1,1,0)*$H17</f>
        <v>0</v>
      </c>
      <c r="AK17">
        <f>IF(SUMIF('Claims Backend'!$AE$1:$BM$1,AK$3,'Claims Backend'!$AE16:$BM16)&gt;=1,1,0)*$H17</f>
        <v>0</v>
      </c>
      <c r="AL17">
        <f>IF(SUMIF('Claims Backend'!$AE$1:$BM$1,AL$3,'Claims Backend'!$AE16:$BM16)&gt;=1,1,0)*$H17</f>
        <v>16861.24</v>
      </c>
      <c r="AM17">
        <f>IF(SUMIF('Claims Backend'!$AE$1:$BM$1,AM$3,'Claims Backend'!$AE16:$BM16)&gt;=1,1,0)*$H17</f>
        <v>0</v>
      </c>
      <c r="AN17">
        <f>IF(SUMIF('Claims Backend'!$AE$1:$BM$1,AN$3,'Claims Backend'!$AE16:$BM16)&gt;=1,1,0)*$H17</f>
        <v>0</v>
      </c>
      <c r="AO17">
        <f>IF(SUMIF('Claims Backend'!$AE$1:$BM$1,AO$3,'Claims Backend'!$AE16:$BM16)&gt;=1,1,0)*$H17</f>
        <v>0</v>
      </c>
      <c r="AP17">
        <f>IF(SUMIF('Claims Backend'!$AE$1:$BM$1,AP$3,'Claims Backend'!$AE16:$BM16)&gt;=1,1,0)*$H17</f>
        <v>0</v>
      </c>
      <c r="AQ17">
        <f>IF(SUMIF('Claims Backend'!$AE$1:$BM$1,AQ$3,'Claims Backend'!$AE16:$BM16)&gt;=1,1,0)*$H17</f>
        <v>16861.24</v>
      </c>
      <c r="AR17">
        <f>IF(SUMIF('Claims Backend'!$AE$1:$BM$1,AR$3,'Claims Backend'!$AE16:$BM16)&gt;=1,1,0)*$H17</f>
        <v>0</v>
      </c>
      <c r="AS17">
        <f>IF(SUMIF('Claims Backend'!$AE$1:$BM$1,AS$3,'Claims Backend'!$AE16:$BM16)&gt;=1,1,0)*$H17</f>
        <v>0</v>
      </c>
      <c r="AT17">
        <f>IF(SUMIF('Claims Backend'!$AE$1:$BM$1,AT$3,'Claims Backend'!$AE16:$BM16)&gt;=1,1,0)*$H17</f>
        <v>0</v>
      </c>
      <c r="AU17">
        <f>IF(SUMIF('Claims Backend'!$AE$1:$BM$1,AU$3,'Claims Backend'!$AE16:$BM16)&gt;=1,1,0)*$H17</f>
        <v>0</v>
      </c>
      <c r="AV17">
        <f>IF(SUMIF('Claims Backend'!$AE$1:$BM$1,AV$3,'Claims Backend'!$AE16:$BM16)&gt;=1,1,0)*$H17</f>
        <v>0</v>
      </c>
      <c r="AW17">
        <f>IF(SUMIF('Claims Backend'!$AE$1:$BM$1,AW$3,'Claims Backend'!$AE16:$BM16)&gt;=1,1,0)*$H17</f>
        <v>0</v>
      </c>
      <c r="AX17">
        <f>IF(SUMIF('Claims Backend'!$AE$1:$BM$1,AX$3,'Claims Backend'!$AE16:$BM16)&gt;=1,1,0)*$H17</f>
        <v>0</v>
      </c>
      <c r="AY17">
        <f>IF(SUMIF('Claims Backend'!$AE$1:$BM$1,AY$3,'Claims Backend'!$AE16:$BM16)&gt;=1,1,0)*$H17</f>
        <v>0</v>
      </c>
      <c r="AZ17">
        <f>IF(SUMIF('Claims Backend'!$AE$1:$BM$1,AZ$3,'Claims Backend'!$AE16:$BM16)&gt;=1,1,0)*$H17</f>
        <v>0</v>
      </c>
      <c r="BA17">
        <f>IF(SUMIF('Claims Backend'!$AE$1:$BM$1,BA$3,'Claims Backend'!$AE16:$BM16)&gt;=1,1,0)*$H17</f>
        <v>0</v>
      </c>
      <c r="BB17">
        <f>IF(SUMIF('Claims Backend'!$AE$1:$BM$1,BB$3,'Claims Backend'!$AE16:$BM16)&gt;=1,1,0)*$H17</f>
        <v>0</v>
      </c>
      <c r="BC17">
        <f>IF(SUMIF('Claims Backend'!$AE$1:$BM$1,BC$3,'Claims Backend'!$AE16:$BM16)&gt;=1,1,0)*$H17</f>
        <v>0</v>
      </c>
      <c r="BD17">
        <f>IF(SUMIF('Claims Backend'!$AE$1:$BM$1,BD$3,'Claims Backend'!$AE16:$BM16)&gt;=1,1,0)*$H17</f>
        <v>0</v>
      </c>
    </row>
    <row r="18" spans="1:56">
      <c r="A18" s="5" t="str">
        <f>_xlfn.XLOOKUP($E18,'Raw Data'!$E:$E,'Raw Data'!A:A,"ERROR",0,1)</f>
        <v>AE</v>
      </c>
      <c r="B18" s="5" t="str">
        <f>_xlfn.XLOOKUP($E18,'Raw Data'!$E:$E,'Raw Data'!B:B,"ERROR",0,1)</f>
        <v>Hair Mousses</v>
      </c>
      <c r="C18" s="5" t="str">
        <f>_xlfn.XLOOKUP($E18,'Raw Data'!$E:$E,'Raw Data'!C:C,"ERROR",0,1)</f>
        <v>Wella</v>
      </c>
      <c r="D18" s="5" t="str">
        <f>_xlfn.XLOOKUP($E18,'Raw Data'!$E:$E,'Raw Data'!D:D,"ERROR",0,1)</f>
        <v>www.amazon.ae/dp/B00138KV20</v>
      </c>
      <c r="E18" s="5" t="s">
        <v>114</v>
      </c>
      <c r="F18" s="9" t="str">
        <f>_xlfn.XLOOKUP($E18,'Raw Data'!$E:$E,'Raw Data'!F:F,"ERROR",0,1)</f>
        <v>WELLAFLEX FLEXIBLE EXTRA STRONG HOLD  MOUSSE</v>
      </c>
      <c r="G18" s="10">
        <f>_xlfn.XLOOKUP($E18,'Raw Data'!$E:$E,'Raw Data'!G:G,"ERROR",0,1)</f>
        <v>596</v>
      </c>
      <c r="H18" s="9">
        <f>_xlfn.XLOOKUP($E18,'Raw Data'!$E:$E,'Raw Data'!H:H,"ERROR",0,1)</f>
        <v>13971.21</v>
      </c>
      <c r="I18" s="9">
        <f>_xlfn.XLOOKUP($E18,'Raw Data'!$E:$E,'Raw Data'!I:I,"ERROR",0,1)</f>
        <v>0.0187049508453169</v>
      </c>
      <c r="J18" s="9" t="str">
        <f>_xlfn.XLOOKUP($E18,'Raw Data'!$E:$E,'Raw Data'!J:J,"ERROR",0,1)</f>
        <v>Yes</v>
      </c>
      <c r="K18" s="14" t="str">
        <f t="array" ref="K18">_xlfn.IFS(AND(L18&gt;0,L18&lt;=5),"0 to 5",AND(L18&gt;5,L18&lt;=10),"5 to 10",AND(L18&gt;10,L18&lt;=15),"10 to 15",AND(L18&gt;15,L18&lt;=20),"15 to 20",AND(L18&gt;20,L18&lt;=30),"20 to 30",AND(L18&gt;30,L18&lt;=40),"30 to 40",AND(L18&gt;40,L18&lt;=50),"40 to 50",AND(L18&gt;50,L18&lt;=75),"50 to 75",AND(L18&gt;75,L18&lt;=100),"75 to 100",AND(L18&gt;100,L18&lt;=150),"100 to 150",AND(L18&gt;150,L18&lt;=200),"150 to 200",AND(L18&gt;200,L18&lt;=250),"200 to 250",AND(L18&gt;250,L18&lt;=300),"250 to 300",AND(L18&gt;300,L18&lt;=400),"300 to 400",AND(L18&gt;400,L18&lt;=500),"400 to 500",L18&gt;500,"500+")</f>
        <v>20 to 30</v>
      </c>
      <c r="L18" s="9">
        <f>_xlfn.XLOOKUP($E18,'Raw Data'!$E:$E,'Raw Data'!L:L,"ERROR",0,1)</f>
        <v>23.48</v>
      </c>
      <c r="M18" s="14" t="str">
        <f t="array" ref="M18">_xlfn.IFS(AND(N18&gt;0,N18&lt;=5),"0 to 5",AND(N18&gt;5,N18&lt;=10),"5 to 10",AND(N18&gt;10,N18&lt;=15),"10 to 15",AND(N18&gt;15,N18&lt;=20),"15 to 20",AND(N18&gt;20,N18&lt;=30),"20 to 30",AND(N18&gt;30,N18&lt;=40),"30 to 40",AND(N18&gt;40,N18&lt;=50),"40 to 50",AND(N18&gt;50,N18&lt;=75),"50 to 75",AND(N18&gt;75,N18&lt;=100),"75 to 100",AND(N18&gt;100,N18&lt;=150),"100 to 150",AND(N18&gt;150,N18&lt;=200),"150 to 200",AND(N18&gt;200,N18&lt;=250),"200 to 250",AND(N18&gt;250,N18&lt;=300),"250 to 300",AND(N18&gt;300,N18&lt;=400),"300 to 400",AND(N18&gt;400,N18&lt;=500),"400 to 500",N18&gt;500,"500+")</f>
        <v>20 to 30</v>
      </c>
      <c r="N18" s="9">
        <f>_xlfn.XLOOKUP($E18,'Raw Data'!$E:$E,'Raw Data'!N:N,"ERROR",0,1)</f>
        <v>23.67</v>
      </c>
      <c r="O18" s="14" t="str">
        <f t="array" ref="O18">_xlfn.IFS(P18=0,"No Discount",AND(P18&gt;0,P18&lt;=0.02),"0% to 2%",AND(P18&gt;0.02,P18&lt;=0.04),"2% to 4%",AND(P18&gt;0.04,P18&lt;=0.06),"4% to 6%",AND(P18&gt;0.06,P18&lt;=0.08),"6% to 8%",AND(P18&gt;0.08,P18&lt;=0.1),"8% to 10%",AND(P18&gt;0.1,P18&lt;=0.15),"10% to 15%",AND(P18&gt;0.15,P18&lt;=0.2),"15% to 20%",AND(P18&gt;0.2,P18&lt;=0.25),"20% to 25%",AND(P18&gt;0.25,P18&lt;=0.3),"25% to 30%",AND(P18&gt;0.3,P18&lt;=0.4),"30% to 40%",AND(P18&gt;0.4,P18&lt;=0.5),"40% to 50%",AND(P18&gt;0.5,P18&lt;=0.75),"50% to 75%",AND(P18&gt;0.75,P18&lt;=1),"75% to 100%")</f>
        <v>0% to 2%</v>
      </c>
      <c r="P18" s="10">
        <f>_xlfn.XLOOKUP($E18,'Raw Data'!$E:$E,'Raw Data'!P:P,"ERROR",0,1)</f>
        <v>0.00802703844528945</v>
      </c>
      <c r="Q18" s="9">
        <v>200</v>
      </c>
      <c r="R18" s="9" t="s">
        <v>115</v>
      </c>
      <c r="S18" s="5" t="str">
        <f t="array" ref="S18">_xlfn.IFS(AND(T18&gt;0,T18&lt;=0.05),"0 to 0.05",AND(T18&gt;0.05,T18&lt;=0.1),"0.05 to 0.1",AND(T18&gt;0.1,T18&lt;=0.2),"0.1 to 0.2",AND(T18&gt;0.2,T18&lt;=0.3),"0.2 to 0.3",AND(T18&gt;0.3,T18&lt;=0.4),"0.3 to 0.4",AND(T18&gt;0.4,T18&lt;=0.5),"0.4 to 0.5",AND(T18&gt;0.5,T18&lt;=0.75),"0.5 to 0.75",AND(T18&gt;0.75,T18&lt;=1),"0.75 to 1",AND(T18&gt;1,T18&lt;=2),"1 to 2",AND(T18&gt;2,T18&lt;=3),"2 to 3",AND(T18&gt;3,T18&lt;=4),"3 to 4",AND(T18&gt;4,T18&lt;=5),"4 to 5",AND(T18&gt;5,T18&lt;=10),"5 to 10",T18&gt;10,"10+")</f>
        <v>0.1 to 0.2</v>
      </c>
      <c r="T18" s="10">
        <f t="shared" si="1"/>
        <v>0.117462725095201</v>
      </c>
      <c r="U18" s="15" t="str">
        <f t="array" ref="U18">_xlfn.IFS(AND(V18&gt;0,V18&lt;=0.05),"0 to 0.05",AND(V18&gt;0.05,V18&lt;=0.1),"0.05 to 0.1",AND(V18&gt;0.1,V18&lt;=0.2),"0.1 to 0.2",AND(V18&gt;0.2,V18&lt;=0.3),"0.2 to 0.3",AND(V18&gt;0.3,V18&lt;=0.4),"0.3 to 0.4",AND(V18&gt;0.4,V18&lt;=0.5),"0.4 to 0.5",AND(V18&gt;0.5,V18&lt;=0.75),"0.5 to 0.75",AND(V18&gt;0.75,V18&lt;=1),"0.75 to 1",AND(V18&gt;1,V18&lt;=2),"1 to 2",AND(V18&gt;2,V18&lt;=3),"2 to 3",AND(V18&gt;3,V18&lt;=4),"3 to 4",AND(V18&gt;4,V18&lt;=5),"4 to 5",AND(V18&gt;5,V18&lt;=10),"5 to 10",V18&gt;10,"10+")</f>
        <v>0 to 0.05</v>
      </c>
      <c r="V18" s="10">
        <f t="shared" si="2"/>
        <v>0.0319715728198858</v>
      </c>
      <c r="W18" s="15" t="str">
        <f t="array" ref="W18">_xlfn.IFS(AND(X18&gt;0,X18&lt;=0.05),"0 to 0.05",AND(X18&gt;0.05,X18&lt;=0.1),"0.05 to 0.1",AND(X18&gt;0.1,X18&lt;=0.2),"0.1 to 0.2",AND(X18&gt;0.2,X18&lt;=0.3),"0.2 to 0.3",AND(X18&gt;0.3,X18&lt;=0.4),"0.3 to 0.4",AND(X18&gt;0.4,X18&lt;=0.5),"0.4 to 0.5",AND(X18&gt;0.5,X18&lt;=0.75),"0.5 to 0.75",AND(X18&gt;0.75,X18&lt;=1),"0.75 to 1",AND(X18&gt;1,X18&lt;=2),"1 to 2",AND(X18&gt;2,X18&lt;=3),"2 to 3",AND(X18&gt;3,X18&lt;=4),"3 to 4",AND(X18&gt;4,X18&lt;=5),"4 to 5",AND(X18&gt;5,X18&lt;=10),"5 to 10",X18&gt;10,"10+")</f>
        <v>0 to 0.05</v>
      </c>
      <c r="X18" s="16">
        <f t="shared" si="3"/>
        <v>0.0317149357757042</v>
      </c>
      <c r="Y18" s="5" t="str">
        <f t="array" ref="Y18">_xlfn.IFS(AND(Z18&gt;0,Z18&lt;=1),"0 to 1",AND(Z18&gt;1,Z18&lt;=2),"1 to 2",AND(Z18&gt;2,Z18&lt;=4),"2 to 4",AND(Z18&gt;4,Z18&lt;=6),"4 to 6",AND(Z18&gt;6,Z18&lt;=8),"6 to 8",AND(Z18&gt;8,Z18&lt;=10),"8 to 10",AND(Z18&gt;10,Z18&lt;=15),"10 to 15",AND(Z18&gt;15,Z18&lt;=20),"15 to 20",AND(Z18&gt;20,Z18&lt;=25),"20 to 25",AND(Z18&gt;25,Z18&lt;=30),"25 to 30",AND(Z18&gt;30,Z18&lt;=40),"30 to 40",AND(Z18&gt;40,Z18&lt;=50),"40 to 50",Z18&gt;50,"50+")</f>
        <v>6 to 8</v>
      </c>
      <c r="Z18" s="9">
        <f t="array" ref="Z18">_xlfn.IFS(AA18="oz",_xlfn.IFS(R18="oz",Q18,R18="fl oz",Q18*1.04,R18="ml",Q18*0.0338),AA18="fl oz",_xlfn.IFS(R18="oz",Q18/1.04,R18="fl oz",Q18,R18="ml",Q18*0.0338/1.04),AA18="ml",_xlfn.IFS(R18="oz",Q18/0.0338,R18="fl oz",Q18*1.04/0.0338,R18="ml",Q18))</f>
        <v>6.76</v>
      </c>
      <c r="AA18" s="9" t="s">
        <v>96</v>
      </c>
      <c r="AB18" s="5" t="s">
        <v>116</v>
      </c>
      <c r="AC18" s="5" t="s">
        <v>112</v>
      </c>
      <c r="AD18" s="5" t="s">
        <v>117</v>
      </c>
      <c r="AE18">
        <f>IF(SUMIF('Claims Backend'!$AE$1:$BM$1,AE$3,'Claims Backend'!$AE17:$BM17)&gt;=1,1,0)*$H18</f>
        <v>0</v>
      </c>
      <c r="AF18">
        <f>IF(SUMIF('Claims Backend'!$AE$1:$BM$1,AF$3,'Claims Backend'!$AE17:$BM17)&gt;=1,1,0)*$H18</f>
        <v>0</v>
      </c>
      <c r="AG18">
        <f>IF(SUMIF('Claims Backend'!$AE$1:$BM$1,AG$3,'Claims Backend'!$AE17:$BM17)&gt;=1,1,0)*$H18</f>
        <v>0</v>
      </c>
      <c r="AH18">
        <f>IF(SUMIF('Claims Backend'!$AE$1:$BM$1,AH$3,'Claims Backend'!$AE17:$BM17)&gt;=1,1,0)*$H18</f>
        <v>0</v>
      </c>
      <c r="AI18">
        <f>IF(SUMIF('Claims Backend'!$AE$1:$BM$1,AI$3,'Claims Backend'!$AE17:$BM17)&gt;=1,1,0)*$H18</f>
        <v>0</v>
      </c>
      <c r="AJ18">
        <f>IF(SUMIF('Claims Backend'!$AE$1:$BM$1,AJ$3,'Claims Backend'!$AE17:$BM17)&gt;=1,1,0)*$H18</f>
        <v>0</v>
      </c>
      <c r="AK18">
        <f>IF(SUMIF('Claims Backend'!$AE$1:$BM$1,AK$3,'Claims Backend'!$AE17:$BM17)&gt;=1,1,0)*$H18</f>
        <v>0</v>
      </c>
      <c r="AL18">
        <f>IF(SUMIF('Claims Backend'!$AE$1:$BM$1,AL$3,'Claims Backend'!$AE17:$BM17)&gt;=1,1,0)*$H18</f>
        <v>13971.21</v>
      </c>
      <c r="AM18">
        <f>IF(SUMIF('Claims Backend'!$AE$1:$BM$1,AM$3,'Claims Backend'!$AE17:$BM17)&gt;=1,1,0)*$H18</f>
        <v>0</v>
      </c>
      <c r="AN18">
        <f>IF(SUMIF('Claims Backend'!$AE$1:$BM$1,AN$3,'Claims Backend'!$AE17:$BM17)&gt;=1,1,0)*$H18</f>
        <v>0</v>
      </c>
      <c r="AO18">
        <f>IF(SUMIF('Claims Backend'!$AE$1:$BM$1,AO$3,'Claims Backend'!$AE17:$BM17)&gt;=1,1,0)*$H18</f>
        <v>0</v>
      </c>
      <c r="AP18">
        <f>IF(SUMIF('Claims Backend'!$AE$1:$BM$1,AP$3,'Claims Backend'!$AE17:$BM17)&gt;=1,1,0)*$H18</f>
        <v>0</v>
      </c>
      <c r="AQ18">
        <f>IF(SUMIF('Claims Backend'!$AE$1:$BM$1,AQ$3,'Claims Backend'!$AE17:$BM17)&gt;=1,1,0)*$H18</f>
        <v>13971.21</v>
      </c>
      <c r="AR18">
        <f>IF(SUMIF('Claims Backend'!$AE$1:$BM$1,AR$3,'Claims Backend'!$AE17:$BM17)&gt;=1,1,0)*$H18</f>
        <v>0</v>
      </c>
      <c r="AS18">
        <f>IF(SUMIF('Claims Backend'!$AE$1:$BM$1,AS$3,'Claims Backend'!$AE17:$BM17)&gt;=1,1,0)*$H18</f>
        <v>0</v>
      </c>
      <c r="AT18">
        <f>IF(SUMIF('Claims Backend'!$AE$1:$BM$1,AT$3,'Claims Backend'!$AE17:$BM17)&gt;=1,1,0)*$H18</f>
        <v>0</v>
      </c>
      <c r="AU18">
        <f>IF(SUMIF('Claims Backend'!$AE$1:$BM$1,AU$3,'Claims Backend'!$AE17:$BM17)&gt;=1,1,0)*$H18</f>
        <v>0</v>
      </c>
      <c r="AV18">
        <f>IF(SUMIF('Claims Backend'!$AE$1:$BM$1,AV$3,'Claims Backend'!$AE17:$BM17)&gt;=1,1,0)*$H18</f>
        <v>0</v>
      </c>
      <c r="AW18">
        <f>IF(SUMIF('Claims Backend'!$AE$1:$BM$1,AW$3,'Claims Backend'!$AE17:$BM17)&gt;=1,1,0)*$H18</f>
        <v>0</v>
      </c>
      <c r="AX18">
        <f>IF(SUMIF('Claims Backend'!$AE$1:$BM$1,AX$3,'Claims Backend'!$AE17:$BM17)&gt;=1,1,0)*$H18</f>
        <v>0</v>
      </c>
      <c r="AY18">
        <f>IF(SUMIF('Claims Backend'!$AE$1:$BM$1,AY$3,'Claims Backend'!$AE17:$BM17)&gt;=1,1,0)*$H18</f>
        <v>0</v>
      </c>
      <c r="AZ18">
        <f>IF(SUMIF('Claims Backend'!$AE$1:$BM$1,AZ$3,'Claims Backend'!$AE17:$BM17)&gt;=1,1,0)*$H18</f>
        <v>0</v>
      </c>
      <c r="BA18">
        <f>IF(SUMIF('Claims Backend'!$AE$1:$BM$1,BA$3,'Claims Backend'!$AE17:$BM17)&gt;=1,1,0)*$H18</f>
        <v>0</v>
      </c>
      <c r="BB18">
        <f>IF(SUMIF('Claims Backend'!$AE$1:$BM$1,BB$3,'Claims Backend'!$AE17:$BM17)&gt;=1,1,0)*$H18</f>
        <v>0</v>
      </c>
      <c r="BC18">
        <f>IF(SUMIF('Claims Backend'!$AE$1:$BM$1,BC$3,'Claims Backend'!$AE17:$BM17)&gt;=1,1,0)*$H18</f>
        <v>0</v>
      </c>
      <c r="BD18">
        <f>IF(SUMIF('Claims Backend'!$AE$1:$BM$1,BD$3,'Claims Backend'!$AE17:$BM17)&gt;=1,1,0)*$H18</f>
        <v>0</v>
      </c>
    </row>
    <row r="19" spans="1:56">
      <c r="A19" s="5" t="str">
        <f>_xlfn.XLOOKUP($E19,'Raw Data'!$E:$E,'Raw Data'!A:A,"ERROR",0,1)</f>
        <v>AE</v>
      </c>
      <c r="B19" s="5" t="str">
        <f>_xlfn.XLOOKUP($E19,'Raw Data'!$E:$E,'Raw Data'!B:B,"ERROR",0,1)</f>
        <v>Hair Mousses</v>
      </c>
      <c r="C19" s="5" t="str">
        <f>_xlfn.XLOOKUP($E19,'Raw Data'!$E:$E,'Raw Data'!C:C,"ERROR",0,1)</f>
        <v>Schwarzkopf</v>
      </c>
      <c r="D19" s="5" t="str">
        <f>_xlfn.XLOOKUP($E19,'Raw Data'!$E:$E,'Raw Data'!D:D,"ERROR",0,1)</f>
        <v>www.amazon.ae/dp/B0046M0OVI</v>
      </c>
      <c r="E19" s="5" t="s">
        <v>118</v>
      </c>
      <c r="F19" s="9" t="str">
        <f>_xlfn.XLOOKUP($E19,'Raw Data'!$E:$E,'Raw Data'!F:F,"ERROR",0,1)</f>
        <v>GOT 2 B SEXY VOLUME MOUSSE 250ML</v>
      </c>
      <c r="G19" s="10">
        <f>_xlfn.XLOOKUP($E19,'Raw Data'!$E:$E,'Raw Data'!G:G,"ERROR",0,1)</f>
        <v>264</v>
      </c>
      <c r="H19" s="9">
        <f>_xlfn.XLOOKUP($E19,'Raw Data'!$E:$E,'Raw Data'!H:H,"ERROR",0,1)</f>
        <v>13760.8</v>
      </c>
      <c r="I19" s="9">
        <f>_xlfn.XLOOKUP($E19,'Raw Data'!$E:$E,'Raw Data'!I:I,"ERROR",0,1)</f>
        <v>0.0184232494960878</v>
      </c>
      <c r="J19" s="9" t="str">
        <f>_xlfn.XLOOKUP($E19,'Raw Data'!$E:$E,'Raw Data'!J:J,"ERROR",0,1)</f>
        <v>Yes</v>
      </c>
      <c r="K19" s="14" t="str">
        <f t="array" ref="K19">_xlfn.IFS(AND(L19&gt;0,L19&lt;=5),"0 to 5",AND(L19&gt;5,L19&lt;=10),"5 to 10",AND(L19&gt;10,L19&lt;=15),"10 to 15",AND(L19&gt;15,L19&lt;=20),"15 to 20",AND(L19&gt;20,L19&lt;=30),"20 to 30",AND(L19&gt;30,L19&lt;=40),"30 to 40",AND(L19&gt;40,L19&lt;=50),"40 to 50",AND(L19&gt;50,L19&lt;=75),"50 to 75",AND(L19&gt;75,L19&lt;=100),"75 to 100",AND(L19&gt;100,L19&lt;=150),"100 to 150",AND(L19&gt;150,L19&lt;=200),"150 to 200",AND(L19&gt;200,L19&lt;=250),"200 to 250",AND(L19&gt;250,L19&lt;=300),"250 to 300",AND(L19&gt;300,L19&lt;=400),"300 to 400",AND(L19&gt;400,L19&lt;=500),"400 to 500",L19&gt;500,"500+")</f>
        <v>50 to 75</v>
      </c>
      <c r="L19" s="9">
        <f>_xlfn.XLOOKUP($E19,'Raw Data'!$E:$E,'Raw Data'!L:L,"ERROR",0,1)</f>
        <v>53.42</v>
      </c>
      <c r="M19" s="14" t="str">
        <f t="array" ref="M19">_xlfn.IFS(AND(N19&gt;0,N19&lt;=5),"0 to 5",AND(N19&gt;5,N19&lt;=10),"5 to 10",AND(N19&gt;10,N19&lt;=15),"10 to 15",AND(N19&gt;15,N19&lt;=20),"15 to 20",AND(N19&gt;20,N19&lt;=30),"20 to 30",AND(N19&gt;30,N19&lt;=40),"30 to 40",AND(N19&gt;40,N19&lt;=50),"40 to 50",AND(N19&gt;50,N19&lt;=75),"50 to 75",AND(N19&gt;75,N19&lt;=100),"75 to 100",AND(N19&gt;100,N19&lt;=150),"100 to 150",AND(N19&gt;150,N19&lt;=200),"150 to 200",AND(N19&gt;200,N19&lt;=250),"200 to 250",AND(N19&gt;250,N19&lt;=300),"250 to 300",AND(N19&gt;300,N19&lt;=400),"300 to 400",AND(N19&gt;400,N19&lt;=500),"400 to 500",N19&gt;500,"500+")</f>
        <v>50 to 75</v>
      </c>
      <c r="N19" s="9">
        <f>_xlfn.XLOOKUP($E19,'Raw Data'!$E:$E,'Raw Data'!N:N,"ERROR",0,1)</f>
        <v>55.01</v>
      </c>
      <c r="O19" s="14" t="str">
        <f t="array" ref="O19">_xlfn.IFS(P19=0,"No Discount",AND(P19&gt;0,P19&lt;=0.02),"0% to 2%",AND(P19&gt;0.02,P19&lt;=0.04),"2% to 4%",AND(P19&gt;0.04,P19&lt;=0.06),"4% to 6%",AND(P19&gt;0.06,P19&lt;=0.08),"6% to 8%",AND(P19&gt;0.08,P19&lt;=0.1),"8% to 10%",AND(P19&gt;0.1,P19&lt;=0.15),"10% to 15%",AND(P19&gt;0.15,P19&lt;=0.2),"15% to 20%",AND(P19&gt;0.2,P19&lt;=0.25),"20% to 25%",AND(P19&gt;0.25,P19&lt;=0.3),"25% to 30%",AND(P19&gt;0.3,P19&lt;=0.4),"30% to 40%",AND(P19&gt;0.4,P19&lt;=0.5),"40% to 50%",AND(P19&gt;0.5,P19&lt;=0.75),"50% to 75%",AND(P19&gt;0.75,P19&lt;=1),"75% to 100%")</f>
        <v>2% to 4%</v>
      </c>
      <c r="P19" s="10">
        <f>_xlfn.XLOOKUP($E19,'Raw Data'!$E:$E,'Raw Data'!P:P,"ERROR",0,1)</f>
        <v>0.0289038356662424</v>
      </c>
      <c r="Q19" s="9">
        <f>_xlfn.XLOOKUP($E19,'Raw Data'!$E:$E,'Raw Data'!Q:Q,"ERROR",0,1)</f>
        <v>250</v>
      </c>
      <c r="R19" s="9" t="str">
        <f>_xlfn.XLOOKUP($E19,'Raw Data'!$E:$E,'Raw Data'!R:R,"ERROR",0,1)</f>
        <v>ml</v>
      </c>
      <c r="S19" s="5" t="str">
        <f t="array" ref="S19">_xlfn.IFS(AND(T19&gt;0,T19&lt;=0.05),"0 to 0.05",AND(T19&gt;0.05,T19&lt;=0.1),"0.05 to 0.1",AND(T19&gt;0.1,T19&lt;=0.2),"0.1 to 0.2",AND(T19&gt;0.2,T19&lt;=0.3),"0.2 to 0.3",AND(T19&gt;0.3,T19&lt;=0.4),"0.3 to 0.4",AND(T19&gt;0.4,T19&lt;=0.5),"0.4 to 0.5",AND(T19&gt;0.5,T19&lt;=0.75),"0.5 to 0.75",AND(T19&gt;0.75,T19&lt;=1),"0.75 to 1",AND(T19&gt;1,T19&lt;=2),"1 to 2",AND(T19&gt;2,T19&lt;=3),"2 to 3",AND(T19&gt;3,T19&lt;=4),"3 to 4",AND(T19&gt;4,T19&lt;=5),"4 to 5",AND(T19&gt;5,T19&lt;=10),"5 to 10",T19&gt;10,"10+")</f>
        <v>0.2 to 0.3</v>
      </c>
      <c r="T19" s="10">
        <f t="shared" si="1"/>
        <v>0.213794166084689</v>
      </c>
      <c r="U19" s="15" t="str">
        <f t="array" ref="U19">_xlfn.IFS(AND(V19&gt;0,V19&lt;=0.05),"0 to 0.05",AND(V19&gt;0.05,V19&lt;=0.1),"0.05 to 0.1",AND(V19&gt;0.1,V19&lt;=0.2),"0.1 to 0.2",AND(V19&gt;0.2,V19&lt;=0.3),"0.2 to 0.3",AND(V19&gt;0.3,V19&lt;=0.4),"0.3 to 0.4",AND(V19&gt;0.4,V19&lt;=0.5),"0.4 to 0.5",AND(V19&gt;0.5,V19&lt;=0.75),"0.5 to 0.75",AND(V19&gt;0.75,V19&lt;=1),"0.75 to 1",AND(V19&gt;1,V19&lt;=2),"1 to 2",AND(V19&gt;2,V19&lt;=3),"2 to 3",AND(V19&gt;3,V19&lt;=4),"3 to 4",AND(V19&gt;4,V19&lt;=5),"4 to 5",AND(V19&gt;5,V19&lt;=10),"5 to 10",V19&gt;10,"10+")</f>
        <v>0.05 to 0.1</v>
      </c>
      <c r="V19" s="10">
        <f t="shared" si="2"/>
        <v>0.0594425423175976</v>
      </c>
      <c r="W19" s="15" t="str">
        <f t="array" ref="W19">_xlfn.IFS(AND(X19&gt;0,X19&lt;=0.05),"0 to 0.05",AND(X19&gt;0.05,X19&lt;=0.1),"0.05 to 0.1",AND(X19&gt;0.1,X19&lt;=0.2),"0.1 to 0.2",AND(X19&gt;0.2,X19&lt;=0.3),"0.2 to 0.3",AND(X19&gt;0.3,X19&lt;=0.4),"0.3 to 0.4",AND(X19&gt;0.4,X19&lt;=0.5),"0.4 to 0.5",AND(X19&gt;0.5,X19&lt;=0.75),"0.5 to 0.75",AND(X19&gt;0.75,X19&lt;=1),"0.75 to 1",AND(X19&gt;1,X19&lt;=2),"1 to 2",AND(X19&gt;2,X19&lt;=3),"2 to 3",AND(X19&gt;3,X19&lt;=4),"3 to 4",AND(X19&gt;4,X19&lt;=5),"4 to 5",AND(X19&gt;5,X19&lt;=10),"5 to 10",X19&gt;10,"10+")</f>
        <v>0.05 to 0.1</v>
      </c>
      <c r="X19" s="16">
        <f t="shared" si="3"/>
        <v>0.0577244248428661</v>
      </c>
      <c r="Y19" s="5" t="str">
        <f t="array" ref="Y19">_xlfn.IFS(AND(Z19&gt;0,Z19&lt;=1),"0 to 1",AND(Z19&gt;1,Z19&lt;=2),"1 to 2",AND(Z19&gt;2,Z19&lt;=4),"2 to 4",AND(Z19&gt;4,Z19&lt;=6),"4 to 6",AND(Z19&gt;6,Z19&lt;=8),"6 to 8",AND(Z19&gt;8,Z19&lt;=10),"8 to 10",AND(Z19&gt;10,Z19&lt;=15),"10 to 15",AND(Z19&gt;15,Z19&lt;=20),"15 to 20",AND(Z19&gt;20,Z19&lt;=25),"20 to 25",AND(Z19&gt;25,Z19&lt;=30),"25 to 30",AND(Z19&gt;30,Z19&lt;=40),"30 to 40",AND(Z19&gt;40,Z19&lt;=50),"40 to 50",Z19&gt;50,"50+")</f>
        <v>8 to 10</v>
      </c>
      <c r="Z19" s="9">
        <f t="array" ref="Z19">_xlfn.IFS(AA19="oz",_xlfn.IFS(R19="oz",Q19,R19="fl oz",Q19*1.04,R19="ml",Q19*0.0338),AA19="fl oz",_xlfn.IFS(R19="oz",Q19/1.04,R19="fl oz",Q19,R19="ml",Q19*0.0338/1.04),AA19="ml",_xlfn.IFS(R19="oz",Q19/0.0338,R19="fl oz",Q19*1.04/0.0338,R19="ml",Q19))</f>
        <v>8.45</v>
      </c>
      <c r="AA19" s="9" t="str">
        <f>_xlfn.XLOOKUP($E19,'Raw Data'!$E:$E,'Raw Data'!AA:AA,"ERROR",0,1)</f>
        <v>oz</v>
      </c>
      <c r="AB19" s="5" t="s">
        <v>32</v>
      </c>
      <c r="AC19" s="5" t="s">
        <v>119</v>
      </c>
      <c r="AD19" s="5" t="s">
        <v>43</v>
      </c>
      <c r="AE19">
        <f>IF(SUMIF('Claims Backend'!$AE$1:$BM$1,AE$3,'Claims Backend'!$AE18:$BM18)&gt;=1,1,0)*$H19</f>
        <v>0</v>
      </c>
      <c r="AF19">
        <f>IF(SUMIF('Claims Backend'!$AE$1:$BM$1,AF$3,'Claims Backend'!$AE18:$BM18)&gt;=1,1,0)*$H19</f>
        <v>0</v>
      </c>
      <c r="AG19">
        <f>IF(SUMIF('Claims Backend'!$AE$1:$BM$1,AG$3,'Claims Backend'!$AE18:$BM18)&gt;=1,1,0)*$H19</f>
        <v>0</v>
      </c>
      <c r="AH19">
        <f>IF(SUMIF('Claims Backend'!$AE$1:$BM$1,AH$3,'Claims Backend'!$AE18:$BM18)&gt;=1,1,0)*$H19</f>
        <v>0</v>
      </c>
      <c r="AI19">
        <f>IF(SUMIF('Claims Backend'!$AE$1:$BM$1,AI$3,'Claims Backend'!$AE18:$BM18)&gt;=1,1,0)*$H19</f>
        <v>0</v>
      </c>
      <c r="AJ19">
        <f>IF(SUMIF('Claims Backend'!$AE$1:$BM$1,AJ$3,'Claims Backend'!$AE18:$BM18)&gt;=1,1,0)*$H19</f>
        <v>0</v>
      </c>
      <c r="AK19">
        <f>IF(SUMIF('Claims Backend'!$AE$1:$BM$1,AK$3,'Claims Backend'!$AE18:$BM18)&gt;=1,1,0)*$H19</f>
        <v>0</v>
      </c>
      <c r="AL19">
        <f>IF(SUMIF('Claims Backend'!$AE$1:$BM$1,AL$3,'Claims Backend'!$AE18:$BM18)&gt;=1,1,0)*$H19</f>
        <v>13760.8</v>
      </c>
      <c r="AM19">
        <f>IF(SUMIF('Claims Backend'!$AE$1:$BM$1,AM$3,'Claims Backend'!$AE18:$BM18)&gt;=1,1,0)*$H19</f>
        <v>0</v>
      </c>
      <c r="AN19">
        <f>IF(SUMIF('Claims Backend'!$AE$1:$BM$1,AN$3,'Claims Backend'!$AE18:$BM18)&gt;=1,1,0)*$H19</f>
        <v>0</v>
      </c>
      <c r="AO19">
        <f>IF(SUMIF('Claims Backend'!$AE$1:$BM$1,AO$3,'Claims Backend'!$AE18:$BM18)&gt;=1,1,0)*$H19</f>
        <v>0</v>
      </c>
      <c r="AP19">
        <f>IF(SUMIF('Claims Backend'!$AE$1:$BM$1,AP$3,'Claims Backend'!$AE18:$BM18)&gt;=1,1,0)*$H19</f>
        <v>0</v>
      </c>
      <c r="AQ19">
        <f>IF(SUMIF('Claims Backend'!$AE$1:$BM$1,AQ$3,'Claims Backend'!$AE18:$BM18)&gt;=1,1,0)*$H19</f>
        <v>0</v>
      </c>
      <c r="AR19">
        <f>IF(SUMIF('Claims Backend'!$AE$1:$BM$1,AR$3,'Claims Backend'!$AE18:$BM18)&gt;=1,1,0)*$H19</f>
        <v>0</v>
      </c>
      <c r="AS19">
        <f>IF(SUMIF('Claims Backend'!$AE$1:$BM$1,AS$3,'Claims Backend'!$AE18:$BM18)&gt;=1,1,0)*$H19</f>
        <v>0</v>
      </c>
      <c r="AT19">
        <f>IF(SUMIF('Claims Backend'!$AE$1:$BM$1,AT$3,'Claims Backend'!$AE18:$BM18)&gt;=1,1,0)*$H19</f>
        <v>0</v>
      </c>
      <c r="AU19">
        <f>IF(SUMIF('Claims Backend'!$AE$1:$BM$1,AU$3,'Claims Backend'!$AE18:$BM18)&gt;=1,1,0)*$H19</f>
        <v>13760.8</v>
      </c>
      <c r="AV19">
        <f>IF(SUMIF('Claims Backend'!$AE$1:$BM$1,AV$3,'Claims Backend'!$AE18:$BM18)&gt;=1,1,0)*$H19</f>
        <v>0</v>
      </c>
      <c r="AW19">
        <f>IF(SUMIF('Claims Backend'!$AE$1:$BM$1,AW$3,'Claims Backend'!$AE18:$BM18)&gt;=1,1,0)*$H19</f>
        <v>0</v>
      </c>
      <c r="AX19">
        <f>IF(SUMIF('Claims Backend'!$AE$1:$BM$1,AX$3,'Claims Backend'!$AE18:$BM18)&gt;=1,1,0)*$H19</f>
        <v>0</v>
      </c>
      <c r="AY19">
        <f>IF(SUMIF('Claims Backend'!$AE$1:$BM$1,AY$3,'Claims Backend'!$AE18:$BM18)&gt;=1,1,0)*$H19</f>
        <v>0</v>
      </c>
      <c r="AZ19">
        <f>IF(SUMIF('Claims Backend'!$AE$1:$BM$1,AZ$3,'Claims Backend'!$AE18:$BM18)&gt;=1,1,0)*$H19</f>
        <v>0</v>
      </c>
      <c r="BA19">
        <f>IF(SUMIF('Claims Backend'!$AE$1:$BM$1,BA$3,'Claims Backend'!$AE18:$BM18)&gt;=1,1,0)*$H19</f>
        <v>0</v>
      </c>
      <c r="BB19">
        <f>IF(SUMIF('Claims Backend'!$AE$1:$BM$1,BB$3,'Claims Backend'!$AE18:$BM18)&gt;=1,1,0)*$H19</f>
        <v>0</v>
      </c>
      <c r="BC19">
        <f>IF(SUMIF('Claims Backend'!$AE$1:$BM$1,BC$3,'Claims Backend'!$AE18:$BM18)&gt;=1,1,0)*$H19</f>
        <v>0</v>
      </c>
      <c r="BD19">
        <f>IF(SUMIF('Claims Backend'!$AE$1:$BM$1,BD$3,'Claims Backend'!$AE18:$BM18)&gt;=1,1,0)*$H19</f>
        <v>0</v>
      </c>
    </row>
    <row r="20" spans="1:56">
      <c r="A20" s="5" t="str">
        <f>_xlfn.XLOOKUP($E20,'Raw Data'!$E:$E,'Raw Data'!A:A,"ERROR",0,1)</f>
        <v>AE</v>
      </c>
      <c r="B20" s="5" t="str">
        <f>_xlfn.XLOOKUP($E20,'Raw Data'!$E:$E,'Raw Data'!B:B,"ERROR",0,1)</f>
        <v>Hair Mousses</v>
      </c>
      <c r="C20" s="5" t="str">
        <f>_xlfn.XLOOKUP($E20,'Raw Data'!$E:$E,'Raw Data'!C:C,"ERROR",0,1)</f>
        <v>Cake</v>
      </c>
      <c r="D20" s="5" t="str">
        <f>_xlfn.XLOOKUP($E20,'Raw Data'!$E:$E,'Raw Data'!D:D,"ERROR",0,1)</f>
        <v>www.amazon.ae/dp/B07PFY5KNL</v>
      </c>
      <c r="E20" s="5" t="s">
        <v>120</v>
      </c>
      <c r="F20" s="9" t="str">
        <f>_xlfn.XLOOKUP($E20,'Raw Data'!$E:$E,'Raw Data'!F:F,"ERROR",0,1)</f>
        <v>Cake Beauty Whipped Curl Defining &amp;  Volumizing   Mousse  â€“ Aloe Vera &amp; Vitamin E for Flexible Hold - Vegan No Heat Curls  Mousse  for Wavy &amp; Curly  Hair  - Sulfate &amp; Cruelty Free  Hair  Products For Women</v>
      </c>
      <c r="G20" s="10">
        <f>_xlfn.XLOOKUP($E20,'Raw Data'!$E:$E,'Raw Data'!G:G,"ERROR",0,1)</f>
        <v>251</v>
      </c>
      <c r="H20" s="9">
        <f>_xlfn.XLOOKUP($E20,'Raw Data'!$E:$E,'Raw Data'!H:H,"ERROR",0,1)</f>
        <v>12751.21</v>
      </c>
      <c r="I20" s="9">
        <f>_xlfn.XLOOKUP($E20,'Raw Data'!$E:$E,'Raw Data'!I:I,"ERROR",0,1)</f>
        <v>0.0170715890941668</v>
      </c>
      <c r="J20" s="9" t="str">
        <f>_xlfn.XLOOKUP($E20,'Raw Data'!$E:$E,'Raw Data'!J:J,"ERROR",0,1)</f>
        <v>Yes</v>
      </c>
      <c r="K20" s="14" t="str">
        <f t="array" ref="K20">_xlfn.IFS(AND(L20&gt;0,L20&lt;=5),"0 to 5",AND(L20&gt;5,L20&lt;=10),"5 to 10",AND(L20&gt;10,L20&lt;=15),"10 to 15",AND(L20&gt;15,L20&lt;=20),"15 to 20",AND(L20&gt;20,L20&lt;=30),"20 to 30",AND(L20&gt;30,L20&lt;=40),"30 to 40",AND(L20&gt;40,L20&lt;=50),"40 to 50",AND(L20&gt;50,L20&lt;=75),"50 to 75",AND(L20&gt;75,L20&lt;=100),"75 to 100",AND(L20&gt;100,L20&lt;=150),"100 to 150",AND(L20&gt;150,L20&lt;=200),"150 to 200",AND(L20&gt;200,L20&lt;=250),"200 to 250",AND(L20&gt;250,L20&lt;=300),"250 to 300",AND(L20&gt;300,L20&lt;=400),"300 to 400",AND(L20&gt;400,L20&lt;=500),"400 to 500",L20&gt;500,"500+")</f>
        <v>50 to 75</v>
      </c>
      <c r="L20" s="9">
        <f>_xlfn.XLOOKUP($E20,'Raw Data'!$E:$E,'Raw Data'!L:L,"ERROR",0,1)</f>
        <v>50.9</v>
      </c>
      <c r="M20" s="14" t="str">
        <f t="array" ref="M20">_xlfn.IFS(AND(N20&gt;0,N20&lt;=5),"0 to 5",AND(N20&gt;5,N20&lt;=10),"5 to 10",AND(N20&gt;10,N20&lt;=15),"10 to 15",AND(N20&gt;15,N20&lt;=20),"15 to 20",AND(N20&gt;20,N20&lt;=30),"20 to 30",AND(N20&gt;30,N20&lt;=40),"30 to 40",AND(N20&gt;40,N20&lt;=50),"40 to 50",AND(N20&gt;50,N20&lt;=75),"50 to 75",AND(N20&gt;75,N20&lt;=100),"75 to 100",AND(N20&gt;100,N20&lt;=150),"100 to 150",AND(N20&gt;150,N20&lt;=200),"150 to 200",AND(N20&gt;200,N20&lt;=250),"200 to 250",AND(N20&gt;250,N20&lt;=300),"250 to 300",AND(N20&gt;300,N20&lt;=400),"300 to 400",AND(N20&gt;400,N20&lt;=500),"400 to 500",N20&gt;500,"500+")</f>
        <v>50 to 75</v>
      </c>
      <c r="N20" s="9">
        <f>_xlfn.XLOOKUP($E20,'Raw Data'!$E:$E,'Raw Data'!N:N,"ERROR",0,1)</f>
        <v>51.34</v>
      </c>
      <c r="O20" s="14" t="str">
        <f t="array" ref="O20">_xlfn.IFS(P20=0,"No Discount",AND(P20&gt;0,P20&lt;=0.02),"0% to 2%",AND(P20&gt;0.02,P20&lt;=0.04),"2% to 4%",AND(P20&gt;0.04,P20&lt;=0.06),"4% to 6%",AND(P20&gt;0.06,P20&lt;=0.08),"6% to 8%",AND(P20&gt;0.08,P20&lt;=0.1),"8% to 10%",AND(P20&gt;0.1,P20&lt;=0.15),"10% to 15%",AND(P20&gt;0.15,P20&lt;=0.2),"15% to 20%",AND(P20&gt;0.2,P20&lt;=0.25),"20% to 25%",AND(P20&gt;0.25,P20&lt;=0.3),"25% to 30%",AND(P20&gt;0.3,P20&lt;=0.4),"30% to 40%",AND(P20&gt;0.4,P20&lt;=0.5),"40% to 50%",AND(P20&gt;0.5,P20&lt;=0.75),"50% to 75%",AND(P20&gt;0.75,P20&lt;=1),"75% to 100%")</f>
        <v>0% to 2%</v>
      </c>
      <c r="P20" s="10">
        <f>_xlfn.XLOOKUP($E20,'Raw Data'!$E:$E,'Raw Data'!P:P,"ERROR",0,1)</f>
        <v>0.00857031554343601</v>
      </c>
      <c r="Q20" s="9">
        <v>250</v>
      </c>
      <c r="R20" s="9" t="s">
        <v>115</v>
      </c>
      <c r="S20" s="5" t="str">
        <f t="array" ref="S20">_xlfn.IFS(AND(T20&gt;0,T20&lt;=0.05),"0 to 0.05",AND(T20&gt;0.05,T20&lt;=0.1),"0.05 to 0.1",AND(T20&gt;0.1,T20&lt;=0.2),"0.1 to 0.2",AND(T20&gt;0.2,T20&lt;=0.3),"0.2 to 0.3",AND(T20&gt;0.3,T20&lt;=0.4),"0.3 to 0.4",AND(T20&gt;0.4,T20&lt;=0.5),"0.4 to 0.5",AND(T20&gt;0.5,T20&lt;=0.75),"0.5 to 0.75",AND(T20&gt;0.75,T20&lt;=1),"0.75 to 1",AND(T20&gt;1,T20&lt;=2),"1 to 2",AND(T20&gt;2,T20&lt;=3),"2 to 3",AND(T20&gt;3,T20&lt;=4),"3 to 4",AND(T20&gt;4,T20&lt;=5),"4 to 5",AND(T20&gt;5,T20&lt;=10),"5 to 10",T20&gt;10,"10+")</f>
        <v>0.2 to 0.3</v>
      </c>
      <c r="T20" s="10">
        <f t="shared" si="1"/>
        <v>0.203708780488781</v>
      </c>
      <c r="U20" s="15" t="str">
        <f t="array" ref="U20">_xlfn.IFS(AND(V20&gt;0,V20&lt;=0.05),"0 to 0.05",AND(V20&gt;0.05,V20&lt;=0.1),"0.05 to 0.1",AND(V20&gt;0.1,V20&lt;=0.2),"0.1 to 0.2",AND(V20&gt;0.2,V20&lt;=0.3),"0.2 to 0.3",AND(V20&gt;0.3,V20&lt;=0.4),"0.3 to 0.4",AND(V20&gt;0.4,V20&lt;=0.5),"0.4 to 0.5",AND(V20&gt;0.5,V20&lt;=0.75),"0.5 to 0.75",AND(V20&gt;0.75,V20&lt;=1),"0.75 to 1",AND(V20&gt;1,V20&lt;=2),"1 to 2",AND(V20&gt;2,V20&lt;=3),"2 to 3",AND(V20&gt;3,V20&lt;=4),"3 to 4",AND(V20&gt;4,V20&lt;=5),"4 to 5",AND(V20&gt;5,V20&lt;=10),"5 to 10",V20&gt;10,"10+")</f>
        <v>0.05 to 0.1</v>
      </c>
      <c r="V20" s="10">
        <f t="shared" si="2"/>
        <v>0.0554768246243494</v>
      </c>
      <c r="W20" s="15" t="str">
        <f t="array" ref="W20">_xlfn.IFS(AND(X20&gt;0,X20&lt;=0.05),"0 to 0.05",AND(X20&gt;0.05,X20&lt;=0.1),"0.05 to 0.1",AND(X20&gt;0.1,X20&lt;=0.2),"0.1 to 0.2",AND(X20&gt;0.2,X20&lt;=0.3),"0.2 to 0.3",AND(X20&gt;0.3,X20&lt;=0.4),"0.3 to 0.4",AND(X20&gt;0.4,X20&lt;=0.5),"0.4 to 0.5",AND(X20&gt;0.5,X20&lt;=0.75),"0.5 to 0.75",AND(X20&gt;0.75,X20&lt;=1),"0.75 to 1",AND(X20&gt;1,X20&lt;=2),"1 to 2",AND(X20&gt;2,X20&lt;=3),"2 to 3",AND(X20&gt;3,X20&lt;=4),"3 to 4",AND(X20&gt;4,X20&lt;=5),"4 to 5",AND(X20&gt;5,X20&lt;=10),"5 to 10",X20&gt;10,"10+")</f>
        <v>0.05 to 0.1</v>
      </c>
      <c r="X20" s="16">
        <f t="shared" si="3"/>
        <v>0.0550013707319709</v>
      </c>
      <c r="Y20" s="5" t="str">
        <f t="array" ref="Y20">_xlfn.IFS(AND(Z20&gt;0,Z20&lt;=1),"0 to 1",AND(Z20&gt;1,Z20&lt;=2),"1 to 2",AND(Z20&gt;2,Z20&lt;=4),"2 to 4",AND(Z20&gt;4,Z20&lt;=6),"4 to 6",AND(Z20&gt;6,Z20&lt;=8),"6 to 8",AND(Z20&gt;8,Z20&lt;=10),"8 to 10",AND(Z20&gt;10,Z20&lt;=15),"10 to 15",AND(Z20&gt;15,Z20&lt;=20),"15 to 20",AND(Z20&gt;20,Z20&lt;=25),"20 to 25",AND(Z20&gt;25,Z20&lt;=30),"25 to 30",AND(Z20&gt;30,Z20&lt;=40),"30 to 40",AND(Z20&gt;40,Z20&lt;=50),"40 to 50",Z20&gt;50,"50+")</f>
        <v>8 to 10</v>
      </c>
      <c r="Z20" s="9">
        <f t="array" ref="Z20">_xlfn.IFS(AA20="oz",_xlfn.IFS(R20="oz",Q20,R20="fl oz",Q20*1.04,R20="ml",Q20*0.0338),AA20="fl oz",_xlfn.IFS(R20="oz",Q20/1.04,R20="fl oz",Q20,R20="ml",Q20*0.0338/1.04),AA20="ml",_xlfn.IFS(R20="oz",Q20/0.0338,R20="fl oz",Q20*1.04/0.0338,R20="ml",Q20))</f>
        <v>8.45</v>
      </c>
      <c r="AA20" s="9" t="s">
        <v>96</v>
      </c>
      <c r="AB20" s="5" t="s">
        <v>121</v>
      </c>
      <c r="AC20" s="5" t="s">
        <v>122</v>
      </c>
      <c r="AD20" s="5" t="s">
        <v>123</v>
      </c>
      <c r="AE20">
        <f>IF(SUMIF('Claims Backend'!$AE$1:$BM$1,AE$3,'Claims Backend'!$AE19:$BM19)&gt;=1,1,0)*$H20</f>
        <v>0</v>
      </c>
      <c r="AF20">
        <f>IF(SUMIF('Claims Backend'!$AE$1:$BM$1,AF$3,'Claims Backend'!$AE19:$BM19)&gt;=1,1,0)*$H20</f>
        <v>0</v>
      </c>
      <c r="AG20">
        <f>IF(SUMIF('Claims Backend'!$AE$1:$BM$1,AG$3,'Claims Backend'!$AE19:$BM19)&gt;=1,1,0)*$H20</f>
        <v>0</v>
      </c>
      <c r="AH20">
        <f>IF(SUMIF('Claims Backend'!$AE$1:$BM$1,AH$3,'Claims Backend'!$AE19:$BM19)&gt;=1,1,0)*$H20</f>
        <v>12751.21</v>
      </c>
      <c r="AI20">
        <f>IF(SUMIF('Claims Backend'!$AE$1:$BM$1,AI$3,'Claims Backend'!$AE19:$BM19)&gt;=1,1,0)*$H20</f>
        <v>0</v>
      </c>
      <c r="AJ20">
        <f>IF(SUMIF('Claims Backend'!$AE$1:$BM$1,AJ$3,'Claims Backend'!$AE19:$BM19)&gt;=1,1,0)*$H20</f>
        <v>0</v>
      </c>
      <c r="AK20">
        <f>IF(SUMIF('Claims Backend'!$AE$1:$BM$1,AK$3,'Claims Backend'!$AE19:$BM19)&gt;=1,1,0)*$H20</f>
        <v>0</v>
      </c>
      <c r="AL20">
        <f>IF(SUMIF('Claims Backend'!$AE$1:$BM$1,AL$3,'Claims Backend'!$AE19:$BM19)&gt;=1,1,0)*$H20</f>
        <v>0</v>
      </c>
      <c r="AM20">
        <f>IF(SUMIF('Claims Backend'!$AE$1:$BM$1,AM$3,'Claims Backend'!$AE19:$BM19)&gt;=1,1,0)*$H20</f>
        <v>0</v>
      </c>
      <c r="AN20">
        <f>IF(SUMIF('Claims Backend'!$AE$1:$BM$1,AN$3,'Claims Backend'!$AE19:$BM19)&gt;=1,1,0)*$H20</f>
        <v>0</v>
      </c>
      <c r="AO20">
        <f>IF(SUMIF('Claims Backend'!$AE$1:$BM$1,AO$3,'Claims Backend'!$AE19:$BM19)&gt;=1,1,0)*$H20</f>
        <v>0</v>
      </c>
      <c r="AP20">
        <f>IF(SUMIF('Claims Backend'!$AE$1:$BM$1,AP$3,'Claims Backend'!$AE19:$BM19)&gt;=1,1,0)*$H20</f>
        <v>0</v>
      </c>
      <c r="AQ20">
        <f>IF(SUMIF('Claims Backend'!$AE$1:$BM$1,AQ$3,'Claims Backend'!$AE19:$BM19)&gt;=1,1,0)*$H20</f>
        <v>12751.21</v>
      </c>
      <c r="AR20">
        <f>IF(SUMIF('Claims Backend'!$AE$1:$BM$1,AR$3,'Claims Backend'!$AE19:$BM19)&gt;=1,1,0)*$H20</f>
        <v>0</v>
      </c>
      <c r="AS20">
        <f>IF(SUMIF('Claims Backend'!$AE$1:$BM$1,AS$3,'Claims Backend'!$AE19:$BM19)&gt;=1,1,0)*$H20</f>
        <v>0</v>
      </c>
      <c r="AT20">
        <f>IF(SUMIF('Claims Backend'!$AE$1:$BM$1,AT$3,'Claims Backend'!$AE19:$BM19)&gt;=1,1,0)*$H20</f>
        <v>0</v>
      </c>
      <c r="AU20">
        <f>IF(SUMIF('Claims Backend'!$AE$1:$BM$1,AU$3,'Claims Backend'!$AE19:$BM19)&gt;=1,1,0)*$H20</f>
        <v>12751.21</v>
      </c>
      <c r="AV20">
        <f>IF(SUMIF('Claims Backend'!$AE$1:$BM$1,AV$3,'Claims Backend'!$AE19:$BM19)&gt;=1,1,0)*$H20</f>
        <v>0</v>
      </c>
      <c r="AW20">
        <f>IF(SUMIF('Claims Backend'!$AE$1:$BM$1,AW$3,'Claims Backend'!$AE19:$BM19)&gt;=1,1,0)*$H20</f>
        <v>0</v>
      </c>
      <c r="AX20">
        <f>IF(SUMIF('Claims Backend'!$AE$1:$BM$1,AX$3,'Claims Backend'!$AE19:$BM19)&gt;=1,1,0)*$H20</f>
        <v>0</v>
      </c>
      <c r="AY20">
        <f>IF(SUMIF('Claims Backend'!$AE$1:$BM$1,AY$3,'Claims Backend'!$AE19:$BM19)&gt;=1,1,0)*$H20</f>
        <v>0</v>
      </c>
      <c r="AZ20">
        <f>IF(SUMIF('Claims Backend'!$AE$1:$BM$1,AZ$3,'Claims Backend'!$AE19:$BM19)&gt;=1,1,0)*$H20</f>
        <v>12751.21</v>
      </c>
      <c r="BA20">
        <f>IF(SUMIF('Claims Backend'!$AE$1:$BM$1,BA$3,'Claims Backend'!$AE19:$BM19)&gt;=1,1,0)*$H20</f>
        <v>12751.21</v>
      </c>
      <c r="BB20">
        <f>IF(SUMIF('Claims Backend'!$AE$1:$BM$1,BB$3,'Claims Backend'!$AE19:$BM19)&gt;=1,1,0)*$H20</f>
        <v>0</v>
      </c>
      <c r="BC20">
        <f>IF(SUMIF('Claims Backend'!$AE$1:$BM$1,BC$3,'Claims Backend'!$AE19:$BM19)&gt;=1,1,0)*$H20</f>
        <v>0</v>
      </c>
      <c r="BD20">
        <f>IF(SUMIF('Claims Backend'!$AE$1:$BM$1,BD$3,'Claims Backend'!$AE19:$BM19)&gt;=1,1,0)*$H20</f>
        <v>0</v>
      </c>
    </row>
    <row r="21" spans="1:56">
      <c r="A21" s="5" t="str">
        <f>_xlfn.XLOOKUP($E21,'Raw Data'!$E:$E,'Raw Data'!A:A,"ERROR",0,1)</f>
        <v>AE</v>
      </c>
      <c r="B21" s="5" t="str">
        <f>_xlfn.XLOOKUP($E21,'Raw Data'!$E:$E,'Raw Data'!B:B,"ERROR",0,1)</f>
        <v>Hair Mousses</v>
      </c>
      <c r="C21" s="5" t="str">
        <f>_xlfn.XLOOKUP($E21,'Raw Data'!$E:$E,'Raw Data'!C:C,"ERROR",0,1)</f>
        <v>pilot</v>
      </c>
      <c r="D21" s="5" t="str">
        <f>_xlfn.XLOOKUP($E21,'Raw Data'!$E:$E,'Raw Data'!D:D,"ERROR",0,1)</f>
        <v>www.amazon.ae/dp/B0BCZBNKNY</v>
      </c>
      <c r="E21" s="5" t="s">
        <v>124</v>
      </c>
      <c r="F21" s="9" t="str">
        <f>_xlfn.XLOOKUP($E21,'Raw Data'!$E:$E,'Raw Data'!F:F,"ERROR",0,1)</f>
        <v>HD Life Mousse Volume &amp; Shine 300 ml Creamy mousse, Vegan formula, Extra shine, Volume, Frizz control Mousse - Made in Italy HD Life Mousse Volume &amp; Shine 300 ml Creamy mousse, Vegan formula, Extra shine, Volume, Frizz control Mousse - Made in Italy</v>
      </c>
      <c r="G21" s="10">
        <f>_xlfn.XLOOKUP($E21,'Raw Data'!$E:$E,'Raw Data'!G:G,"ERROR",0,1)</f>
        <v>237</v>
      </c>
      <c r="H21" s="9">
        <f>_xlfn.XLOOKUP($E21,'Raw Data'!$E:$E,'Raw Data'!H:H,"ERROR",0,1)</f>
        <v>12173.82</v>
      </c>
      <c r="I21" s="9">
        <f>_xlfn.XLOOKUP($E21,'Raw Data'!$E:$E,'Raw Data'!I:I,"ERROR",0,1)</f>
        <v>0.0162985671749073</v>
      </c>
      <c r="J21" s="9" t="str">
        <f>_xlfn.XLOOKUP($E21,'Raw Data'!$E:$E,'Raw Data'!J:J,"ERROR",0,1)</f>
        <v>Yes</v>
      </c>
      <c r="K21" s="14" t="str">
        <f t="array" ref="K21">_xlfn.IFS(AND(L21&gt;0,L21&lt;=5),"0 to 5",AND(L21&gt;5,L21&lt;=10),"5 to 10",AND(L21&gt;10,L21&lt;=15),"10 to 15",AND(L21&gt;15,L21&lt;=20),"15 to 20",AND(L21&gt;20,L21&lt;=30),"20 to 30",AND(L21&gt;30,L21&lt;=40),"30 to 40",AND(L21&gt;40,L21&lt;=50),"40 to 50",AND(L21&gt;50,L21&lt;=75),"50 to 75",AND(L21&gt;75,L21&lt;=100),"75 to 100",AND(L21&gt;100,L21&lt;=150),"100 to 150",AND(L21&gt;150,L21&lt;=200),"150 to 200",AND(L21&gt;200,L21&lt;=250),"200 to 250",AND(L21&gt;250,L21&lt;=300),"250 to 300",AND(L21&gt;300,L21&lt;=400),"300 to 400",AND(L21&gt;400,L21&lt;=500),"400 to 500",L21&gt;500,"500+")</f>
        <v>50 to 75</v>
      </c>
      <c r="L21" s="9">
        <f>_xlfn.XLOOKUP($E21,'Raw Data'!$E:$E,'Raw Data'!L:L,"ERROR",0,1)</f>
        <v>50.48</v>
      </c>
      <c r="M21" s="14" t="str">
        <f t="array" ref="M21">_xlfn.IFS(AND(N21&gt;0,N21&lt;=5),"0 to 5",AND(N21&gt;5,N21&lt;=10),"5 to 10",AND(N21&gt;10,N21&lt;=15),"10 to 15",AND(N21&gt;15,N21&lt;=20),"15 to 20",AND(N21&gt;20,N21&lt;=30),"20 to 30",AND(N21&gt;30,N21&lt;=40),"30 to 40",AND(N21&gt;40,N21&lt;=50),"40 to 50",AND(N21&gt;50,N21&lt;=75),"50 to 75",AND(N21&gt;75,N21&lt;=100),"75 to 100",AND(N21&gt;100,N21&lt;=150),"100 to 150",AND(N21&gt;150,N21&lt;=200),"150 to 200",AND(N21&gt;200,N21&lt;=250),"200 to 250",AND(N21&gt;250,N21&lt;=300),"250 to 300",AND(N21&gt;300,N21&lt;=400),"300 to 400",AND(N21&gt;400,N21&lt;=500),"400 to 500",N21&gt;500,"500+")</f>
        <v>50 to 75</v>
      </c>
      <c r="N21" s="9">
        <f>_xlfn.XLOOKUP($E21,'Raw Data'!$E:$E,'Raw Data'!N:N,"ERROR",0,1)</f>
        <v>53.43</v>
      </c>
      <c r="O21" s="14" t="str">
        <f t="array" ref="O21">_xlfn.IFS(P21=0,"No Discount",AND(P21&gt;0,P21&lt;=0.02),"0% to 2%",AND(P21&gt;0.02,P21&lt;=0.04),"2% to 4%",AND(P21&gt;0.04,P21&lt;=0.06),"4% to 6%",AND(P21&gt;0.06,P21&lt;=0.08),"6% to 8%",AND(P21&gt;0.08,P21&lt;=0.1),"8% to 10%",AND(P21&gt;0.1,P21&lt;=0.15),"10% to 15%",AND(P21&gt;0.15,P21&lt;=0.2),"15% to 20%",AND(P21&gt;0.2,P21&lt;=0.25),"20% to 25%",AND(P21&gt;0.25,P21&lt;=0.3),"25% to 30%",AND(P21&gt;0.3,P21&lt;=0.4),"30% to 40%",AND(P21&gt;0.4,P21&lt;=0.5),"40% to 50%",AND(P21&gt;0.5,P21&lt;=0.75),"50% to 75%",AND(P21&gt;0.75,P21&lt;=1),"75% to 100%")</f>
        <v>4% to 6%</v>
      </c>
      <c r="P21" s="10">
        <f>_xlfn.XLOOKUP($E21,'Raw Data'!$E:$E,'Raw Data'!P:P,"ERROR",0,1)</f>
        <v>0.0552124274752013</v>
      </c>
      <c r="Q21" s="9">
        <f>_xlfn.XLOOKUP($E21,'Raw Data'!$E:$E,'Raw Data'!Q:Q,"ERROR",0,1)</f>
        <v>300</v>
      </c>
      <c r="R21" s="9" t="str">
        <f>_xlfn.XLOOKUP($E21,'Raw Data'!$E:$E,'Raw Data'!R:R,"ERROR",0,1)</f>
        <v>ml</v>
      </c>
      <c r="S21" s="5" t="str">
        <f t="array" ref="S21">_xlfn.IFS(AND(T21&gt;0,T21&lt;=0.05),"0 to 0.05",AND(T21&gt;0.05,T21&lt;=0.1),"0.05 to 0.1",AND(T21&gt;0.1,T21&lt;=0.2),"0.1 to 0.2",AND(T21&gt;0.2,T21&lt;=0.3),"0.2 to 0.3",AND(T21&gt;0.3,T21&lt;=0.4),"0.3 to 0.4",AND(T21&gt;0.4,T21&lt;=0.5),"0.4 to 0.5",AND(T21&gt;0.5,T21&lt;=0.75),"0.5 to 0.75",AND(T21&gt;0.75,T21&lt;=1),"0.75 to 1",AND(T21&gt;1,T21&lt;=2),"1 to 2",AND(T21&gt;2,T21&lt;=3),"2 to 3",AND(T21&gt;3,T21&lt;=4),"3 to 4",AND(T21&gt;4,T21&lt;=5),"4 to 5",AND(T21&gt;5,T21&lt;=10),"5 to 10",T21&gt;10,"10+")</f>
        <v>0.1 to 0.2</v>
      </c>
      <c r="T21" s="10">
        <f t="shared" si="1"/>
        <v>0.168356569074552</v>
      </c>
      <c r="U21" s="15" t="str">
        <f t="array" ref="U21">_xlfn.IFS(AND(V21&gt;0,V21&lt;=0.05),"0 to 0.05",AND(V21&gt;0.05,V21&lt;=0.1),"0.05 to 0.1",AND(V21&gt;0.1,V21&lt;=0.2),"0.1 to 0.2",AND(V21&gt;0.2,V21&lt;=0.3),"0.2 to 0.3",AND(V21&gt;0.3,V21&lt;=0.4),"0.3 to 0.4",AND(V21&gt;0.4,V21&lt;=0.5),"0.4 to 0.5",AND(V21&gt;0.5,V21&lt;=0.75),"0.5 to 0.75",AND(V21&gt;0.75,V21&lt;=1),"0.75 to 1",AND(V21&gt;1,V21&lt;=2),"1 to 2",AND(V21&gt;2,V21&lt;=3),"2 to 3",AND(V21&gt;3,V21&lt;=4),"3 to 4",AND(V21&gt;4,V21&lt;=5),"4 to 5",AND(V21&gt;5,V21&lt;=10),"5 to 10",V21&gt;10,"10+")</f>
        <v>0 to 0.05</v>
      </c>
      <c r="V21" s="10">
        <f t="shared" si="2"/>
        <v>0.0481126921776229</v>
      </c>
      <c r="W21" s="15" t="str">
        <f t="array" ref="W21">_xlfn.IFS(AND(X21&gt;0,X21&lt;=0.05),"0 to 0.05",AND(X21&gt;0.05,X21&lt;=0.1),"0.05 to 0.1",AND(X21&gt;0.1,X21&lt;=0.2),"0.1 to 0.2",AND(X21&gt;0.2,X21&lt;=0.3),"0.2 to 0.3",AND(X21&gt;0.3,X21&lt;=0.4),"0.3 to 0.4",AND(X21&gt;0.4,X21&lt;=0.5),"0.4 to 0.5",AND(X21&gt;0.5,X21&lt;=0.75),"0.5 to 0.75",AND(X21&gt;0.75,X21&lt;=1),"0.75 to 1",AND(X21&gt;1,X21&lt;=2),"1 to 2",AND(X21&gt;2,X21&lt;=3),"2 to 3",AND(X21&gt;3,X21&lt;=4),"3 to 4",AND(X21&gt;4,X21&lt;=5),"4 to 5",AND(X21&gt;5,X21&lt;=10),"5 to 10",X21&gt;10,"10+")</f>
        <v>0 to 0.05</v>
      </c>
      <c r="X21" s="16">
        <f t="shared" si="3"/>
        <v>0.0454562736501292</v>
      </c>
      <c r="Y21" s="5" t="str">
        <f t="array" ref="Y21">_xlfn.IFS(AND(Z21&gt;0,Z21&lt;=1),"0 to 1",AND(Z21&gt;1,Z21&lt;=2),"1 to 2",AND(Z21&gt;2,Z21&lt;=4),"2 to 4",AND(Z21&gt;4,Z21&lt;=6),"4 to 6",AND(Z21&gt;6,Z21&lt;=8),"6 to 8",AND(Z21&gt;8,Z21&lt;=10),"8 to 10",AND(Z21&gt;10,Z21&lt;=15),"10 to 15",AND(Z21&gt;15,Z21&lt;=20),"15 to 20",AND(Z21&gt;20,Z21&lt;=25),"20 to 25",AND(Z21&gt;25,Z21&lt;=30),"25 to 30",AND(Z21&gt;30,Z21&lt;=40),"30 to 40",AND(Z21&gt;40,Z21&lt;=50),"40 to 50",Z21&gt;50,"50+")</f>
        <v>10 to 15</v>
      </c>
      <c r="Z21" s="9">
        <f t="array" ref="Z21">_xlfn.IFS(AA21="oz",_xlfn.IFS(R21="oz",Q21,R21="fl oz",Q21*1.04,R21="ml",Q21*0.0338),AA21="fl oz",_xlfn.IFS(R21="oz",Q21/1.04,R21="fl oz",Q21,R21="ml",Q21*0.0338/1.04),AA21="ml",_xlfn.IFS(R21="oz",Q21/0.0338,R21="fl oz",Q21*1.04/0.0338,R21="ml",Q21))</f>
        <v>10.14</v>
      </c>
      <c r="AA21" s="9" t="str">
        <f>_xlfn.XLOOKUP($E21,'Raw Data'!$E:$E,'Raw Data'!AA:AA,"ERROR",0,1)</f>
        <v>oz</v>
      </c>
      <c r="AB21" s="5" t="s">
        <v>125</v>
      </c>
      <c r="AC21" s="5" t="s">
        <v>126</v>
      </c>
      <c r="AD21" s="5" t="s">
        <v>127</v>
      </c>
      <c r="AE21">
        <f>IF(SUMIF('Claims Backend'!$AE$1:$BM$1,AE$3,'Claims Backend'!$AE20:$BM20)&gt;=1,1,0)*$H21</f>
        <v>0</v>
      </c>
      <c r="AF21">
        <f>IF(SUMIF('Claims Backend'!$AE$1:$BM$1,AF$3,'Claims Backend'!$AE20:$BM20)&gt;=1,1,0)*$H21</f>
        <v>0</v>
      </c>
      <c r="AG21">
        <f>IF(SUMIF('Claims Backend'!$AE$1:$BM$1,AG$3,'Claims Backend'!$AE20:$BM20)&gt;=1,1,0)*$H21</f>
        <v>0</v>
      </c>
      <c r="AH21">
        <f>IF(SUMIF('Claims Backend'!$AE$1:$BM$1,AH$3,'Claims Backend'!$AE20:$BM20)&gt;=1,1,0)*$H21</f>
        <v>0</v>
      </c>
      <c r="AI21">
        <f>IF(SUMIF('Claims Backend'!$AE$1:$BM$1,AI$3,'Claims Backend'!$AE20:$BM20)&gt;=1,1,0)*$H21</f>
        <v>0</v>
      </c>
      <c r="AJ21">
        <f>IF(SUMIF('Claims Backend'!$AE$1:$BM$1,AJ$3,'Claims Backend'!$AE20:$BM20)&gt;=1,1,0)*$H21</f>
        <v>0</v>
      </c>
      <c r="AK21">
        <f>IF(SUMIF('Claims Backend'!$AE$1:$BM$1,AK$3,'Claims Backend'!$AE20:$BM20)&gt;=1,1,0)*$H21</f>
        <v>0</v>
      </c>
      <c r="AL21">
        <f>IF(SUMIF('Claims Backend'!$AE$1:$BM$1,AL$3,'Claims Backend'!$AE20:$BM20)&gt;=1,1,0)*$H21</f>
        <v>0</v>
      </c>
      <c r="AM21">
        <f>IF(SUMIF('Claims Backend'!$AE$1:$BM$1,AM$3,'Claims Backend'!$AE20:$BM20)&gt;=1,1,0)*$H21</f>
        <v>0</v>
      </c>
      <c r="AN21">
        <f>IF(SUMIF('Claims Backend'!$AE$1:$BM$1,AN$3,'Claims Backend'!$AE20:$BM20)&gt;=1,1,0)*$H21</f>
        <v>0</v>
      </c>
      <c r="AO21">
        <f>IF(SUMIF('Claims Backend'!$AE$1:$BM$1,AO$3,'Claims Backend'!$AE20:$BM20)&gt;=1,1,0)*$H21</f>
        <v>0</v>
      </c>
      <c r="AP21">
        <f>IF(SUMIF('Claims Backend'!$AE$1:$BM$1,AP$3,'Claims Backend'!$AE20:$BM20)&gt;=1,1,0)*$H21</f>
        <v>0</v>
      </c>
      <c r="AQ21">
        <f>IF(SUMIF('Claims Backend'!$AE$1:$BM$1,AQ$3,'Claims Backend'!$AE20:$BM20)&gt;=1,1,0)*$H21</f>
        <v>0</v>
      </c>
      <c r="AR21">
        <f>IF(SUMIF('Claims Backend'!$AE$1:$BM$1,AR$3,'Claims Backend'!$AE20:$BM20)&gt;=1,1,0)*$H21</f>
        <v>0</v>
      </c>
      <c r="AS21">
        <f>IF(SUMIF('Claims Backend'!$AE$1:$BM$1,AS$3,'Claims Backend'!$AE20:$BM20)&gt;=1,1,0)*$H21</f>
        <v>0</v>
      </c>
      <c r="AT21">
        <f>IF(SUMIF('Claims Backend'!$AE$1:$BM$1,AT$3,'Claims Backend'!$AE20:$BM20)&gt;=1,1,0)*$H21</f>
        <v>0</v>
      </c>
      <c r="AU21">
        <f>IF(SUMIF('Claims Backend'!$AE$1:$BM$1,AU$3,'Claims Backend'!$AE20:$BM20)&gt;=1,1,0)*$H21</f>
        <v>12173.82</v>
      </c>
      <c r="AV21">
        <f>IF(SUMIF('Claims Backend'!$AE$1:$BM$1,AV$3,'Claims Backend'!$AE20:$BM20)&gt;=1,1,0)*$H21</f>
        <v>0</v>
      </c>
      <c r="AW21">
        <f>IF(SUMIF('Claims Backend'!$AE$1:$BM$1,AW$3,'Claims Backend'!$AE20:$BM20)&gt;=1,1,0)*$H21</f>
        <v>0</v>
      </c>
      <c r="AX21">
        <f>IF(SUMIF('Claims Backend'!$AE$1:$BM$1,AX$3,'Claims Backend'!$AE20:$BM20)&gt;=1,1,0)*$H21</f>
        <v>0</v>
      </c>
      <c r="AY21">
        <f>IF(SUMIF('Claims Backend'!$AE$1:$BM$1,AY$3,'Claims Backend'!$AE20:$BM20)&gt;=1,1,0)*$H21</f>
        <v>0</v>
      </c>
      <c r="AZ21">
        <f>IF(SUMIF('Claims Backend'!$AE$1:$BM$1,AZ$3,'Claims Backend'!$AE20:$BM20)&gt;=1,1,0)*$H21</f>
        <v>0</v>
      </c>
      <c r="BA21">
        <f>IF(SUMIF('Claims Backend'!$AE$1:$BM$1,BA$3,'Claims Backend'!$AE20:$BM20)&gt;=1,1,0)*$H21</f>
        <v>0</v>
      </c>
      <c r="BB21">
        <f>IF(SUMIF('Claims Backend'!$AE$1:$BM$1,BB$3,'Claims Backend'!$AE20:$BM20)&gt;=1,1,0)*$H21</f>
        <v>0</v>
      </c>
      <c r="BC21">
        <f>IF(SUMIF('Claims Backend'!$AE$1:$BM$1,BC$3,'Claims Backend'!$AE20:$BM20)&gt;=1,1,0)*$H21</f>
        <v>0</v>
      </c>
      <c r="BD21">
        <f>IF(SUMIF('Claims Backend'!$AE$1:$BM$1,BD$3,'Claims Backend'!$AE20:$BM20)&gt;=1,1,0)*$H21</f>
        <v>0</v>
      </c>
    </row>
    <row r="22" spans="1:56">
      <c r="A22" s="5" t="str">
        <f>_xlfn.XLOOKUP($E22,'Raw Data'!$E:$E,'Raw Data'!A:A,"ERROR",0,1)</f>
        <v>AE</v>
      </c>
      <c r="B22" s="5" t="str">
        <f>_xlfn.XLOOKUP($E22,'Raw Data'!$E:$E,'Raw Data'!B:B,"ERROR",0,1)</f>
        <v>Hair Mousses</v>
      </c>
      <c r="C22" s="5" t="str">
        <f>_xlfn.XLOOKUP($E22,'Raw Data'!$E:$E,'Raw Data'!C:C,"ERROR",0,1)</f>
        <v>others</v>
      </c>
      <c r="D22" s="5" t="str">
        <f>_xlfn.XLOOKUP($E22,'Raw Data'!$E:$E,'Raw Data'!D:D,"ERROR",0,1)</f>
        <v>www.amazon.ae/dp/B000TG63EW</v>
      </c>
      <c r="E22" s="5" t="s">
        <v>128</v>
      </c>
      <c r="F22" s="9" t="str">
        <f>_xlfn.XLOOKUP($E22,'Raw Data'!$E:$E,'Raw Data'!F:F,"ERROR",0,1)</f>
        <v>Coconut Oil and Shea Wrap Me Foaming Curl Mousse by Lotta Body, Creates Soft Wraps, Hair Mousse for Curly Hair, Defines Curls, Anti Frizz, 7 Fl Oz Coconut Oil and Shea Wrap Me Foaming Curl Mousse by Lotta Body, Creates Soft Wraps, Hair Mousse for Curly Hair, Defines Curls, Anti Frizz, 7 Fl Oz</v>
      </c>
      <c r="G22" s="10">
        <f>_xlfn.XLOOKUP($E22,'Raw Data'!$E:$E,'Raw Data'!G:G,"ERROR",0,1)</f>
        <v>322</v>
      </c>
      <c r="H22" s="9">
        <f>_xlfn.XLOOKUP($E22,'Raw Data'!$E:$E,'Raw Data'!H:H,"ERROR",0,1)</f>
        <v>11182.36</v>
      </c>
      <c r="I22" s="9">
        <f>_xlfn.XLOOKUP($E22,'Raw Data'!$E:$E,'Raw Data'!I:I,"ERROR",0,1)</f>
        <v>0.0149711795996652</v>
      </c>
      <c r="J22" s="9" t="str">
        <f>_xlfn.XLOOKUP($E22,'Raw Data'!$E:$E,'Raw Data'!J:J,"ERROR",0,1)</f>
        <v>Yes</v>
      </c>
      <c r="K22" s="14" t="str">
        <f t="array" ref="K22">_xlfn.IFS(AND(L22&gt;0,L22&lt;=5),"0 to 5",AND(L22&gt;5,L22&lt;=10),"5 to 10",AND(L22&gt;10,L22&lt;=15),"10 to 15",AND(L22&gt;15,L22&lt;=20),"15 to 20",AND(L22&gt;20,L22&lt;=30),"20 to 30",AND(L22&gt;30,L22&lt;=40),"30 to 40",AND(L22&gt;40,L22&lt;=50),"40 to 50",AND(L22&gt;50,L22&lt;=75),"50 to 75",AND(L22&gt;75,L22&lt;=100),"75 to 100",AND(L22&gt;100,L22&lt;=150),"100 to 150",AND(L22&gt;150,L22&lt;=200),"150 to 200",AND(L22&gt;200,L22&lt;=250),"200 to 250",AND(L22&gt;250,L22&lt;=300),"250 to 300",AND(L22&gt;300,L22&lt;=400),"300 to 400",AND(L22&gt;400,L22&lt;=500),"400 to 500",L22&gt;500,"500+")</f>
        <v>30 to 40</v>
      </c>
      <c r="L22" s="9">
        <f>_xlfn.XLOOKUP($E22,'Raw Data'!$E:$E,'Raw Data'!L:L,"ERROR",0,1)</f>
        <v>35.34</v>
      </c>
      <c r="M22" s="14" t="str">
        <f t="array" ref="M22">_xlfn.IFS(AND(N22&gt;0,N22&lt;=5),"0 to 5",AND(N22&gt;5,N22&lt;=10),"5 to 10",AND(N22&gt;10,N22&lt;=15),"10 to 15",AND(N22&gt;15,N22&lt;=20),"15 to 20",AND(N22&gt;20,N22&lt;=30),"20 to 30",AND(N22&gt;30,N22&lt;=40),"30 to 40",AND(N22&gt;40,N22&lt;=50),"40 to 50",AND(N22&gt;50,N22&lt;=75),"50 to 75",AND(N22&gt;75,N22&lt;=100),"75 to 100",AND(N22&gt;100,N22&lt;=150),"100 to 150",AND(N22&gt;150,N22&lt;=200),"150 to 200",AND(N22&gt;200,N22&lt;=250),"200 to 250",AND(N22&gt;250,N22&lt;=300),"250 to 300",AND(N22&gt;300,N22&lt;=400),"300 to 400",AND(N22&gt;400,N22&lt;=500),"400 to 500",N22&gt;500,"500+")</f>
        <v>30 to 40</v>
      </c>
      <c r="N22" s="9">
        <f>_xlfn.XLOOKUP($E22,'Raw Data'!$E:$E,'Raw Data'!N:N,"ERROR",0,1)</f>
        <v>37.58</v>
      </c>
      <c r="O22" s="14" t="str">
        <f t="array" ref="O22">_xlfn.IFS(P22=0,"No Discount",AND(P22&gt;0,P22&lt;=0.02),"0% to 2%",AND(P22&gt;0.02,P22&lt;=0.04),"2% to 4%",AND(P22&gt;0.04,P22&lt;=0.06),"4% to 6%",AND(P22&gt;0.06,P22&lt;=0.08),"6% to 8%",AND(P22&gt;0.08,P22&lt;=0.1),"8% to 10%",AND(P22&gt;0.1,P22&lt;=0.15),"10% to 15%",AND(P22&gt;0.15,P22&lt;=0.2),"15% to 20%",AND(P22&gt;0.2,P22&lt;=0.25),"20% to 25%",AND(P22&gt;0.25,P22&lt;=0.3),"25% to 30%",AND(P22&gt;0.3,P22&lt;=0.4),"30% to 40%",AND(P22&gt;0.4,P22&lt;=0.5),"40% to 50%",AND(P22&gt;0.5,P22&lt;=0.75),"50% to 75%",AND(P22&gt;0.75,P22&lt;=1),"75% to 100%")</f>
        <v>4% to 6%</v>
      </c>
      <c r="P22" s="10">
        <f>_xlfn.XLOOKUP($E22,'Raw Data'!$E:$E,'Raw Data'!P:P,"ERROR",0,1)</f>
        <v>0.0596061734965406</v>
      </c>
      <c r="Q22" s="9">
        <f>_xlfn.XLOOKUP($E22,'Raw Data'!$E:$E,'Raw Data'!Q:Q,"ERROR",0,1)</f>
        <v>7</v>
      </c>
      <c r="R22" s="9" t="str">
        <f>_xlfn.XLOOKUP($E22,'Raw Data'!$E:$E,'Raw Data'!R:R,"ERROR",0,1)</f>
        <v>fl oz</v>
      </c>
      <c r="S22" s="5" t="str">
        <f t="array" ref="S22">_xlfn.IFS(AND(T22&gt;0,T22&lt;=0.05),"0 to 0.05",AND(T22&gt;0.05,T22&lt;=0.1),"0.05 to 0.1",AND(T22&gt;0.1,T22&lt;=0.2),"0.1 to 0.2",AND(T22&gt;0.2,T22&lt;=0.3),"0.2 to 0.3",AND(T22&gt;0.3,T22&lt;=0.4),"0.3 to 0.4",AND(T22&gt;0.4,T22&lt;=0.5),"0.4 to 0.5",AND(T22&gt;0.5,T22&lt;=0.75),"0.5 to 0.75",AND(T22&gt;0.75,T22&lt;=1),"0.75 to 1",AND(T22&gt;1,T22&lt;=2),"1 to 2",AND(T22&gt;2,T22&lt;=3),"2 to 3",AND(T22&gt;3,T22&lt;=4),"3 to 4",AND(T22&gt;4,T22&lt;=5),"4 to 5",AND(T22&gt;5,T22&lt;=10),"5 to 10",T22&gt;10,"10+")</f>
        <v>0.1 to 0.2</v>
      </c>
      <c r="T22" s="10">
        <f t="shared" si="1"/>
        <v>0.164166236198702</v>
      </c>
      <c r="U22" s="15" t="str">
        <f t="array" ref="U22">_xlfn.IFS(AND(V22&gt;0,V22&lt;=0.05),"0 to 0.05",AND(V22&gt;0.05,V22&lt;=0.1),"0.05 to 0.1",AND(V22&gt;0.1,V22&lt;=0.2),"0.1 to 0.2",AND(V22&gt;0.2,V22&lt;=0.3),"0.2 to 0.3",AND(V22&gt;0.3,V22&lt;=0.4),"0.3 to 0.4",AND(V22&gt;0.4,V22&lt;=0.5),"0.4 to 0.5",AND(V22&gt;0.5,V22&lt;=0.75),"0.5 to 0.75",AND(V22&gt;0.75,V22&lt;=1),"0.75 to 1",AND(V22&gt;1,V22&lt;=2),"1 to 2",AND(V22&gt;2,V22&lt;=3),"2 to 3",AND(V22&gt;3,V22&lt;=4),"3 to 4",AND(V22&gt;4,V22&lt;=5),"4 to 5",AND(V22&gt;5,V22&lt;=10),"5 to 10",V22&gt;10,"10+")</f>
        <v>0 to 0.05</v>
      </c>
      <c r="V22" s="10">
        <f t="shared" si="2"/>
        <v>0.0471343840467953</v>
      </c>
      <c r="W22" s="15" t="str">
        <f t="array" ref="W22">_xlfn.IFS(AND(X22&gt;0,X22&lt;=0.05),"0 to 0.05",AND(X22&gt;0.05,X22&lt;=0.1),"0.05 to 0.1",AND(X22&gt;0.1,X22&lt;=0.2),"0.1 to 0.2",AND(X22&gt;0.2,X22&lt;=0.3),"0.2 to 0.3",AND(X22&gt;0.3,X22&lt;=0.4),"0.3 to 0.4",AND(X22&gt;0.4,X22&lt;=0.5),"0.4 to 0.5",AND(X22&gt;0.5,X22&lt;=0.75),"0.5 to 0.75",AND(X22&gt;0.75,X22&lt;=1),"0.75 to 1",AND(X22&gt;1,X22&lt;=2),"1 to 2",AND(X22&gt;2,X22&lt;=3),"2 to 3",AND(X22&gt;3,X22&lt;=4),"3 to 4",AND(X22&gt;4,X22&lt;=5),"4 to 5",AND(X22&gt;5,X22&lt;=10),"5 to 10",X22&gt;10,"10+")</f>
        <v>0 to 0.05</v>
      </c>
      <c r="X22" s="16">
        <f t="shared" si="3"/>
        <v>0.0443248837736494</v>
      </c>
      <c r="Y22" s="5" t="str">
        <f t="array" ref="Y22">_xlfn.IFS(AND(Z22&gt;0,Z22&lt;=1),"0 to 1",AND(Z22&gt;1,Z22&lt;=2),"1 to 2",AND(Z22&gt;2,Z22&lt;=4),"2 to 4",AND(Z22&gt;4,Z22&lt;=6),"4 to 6",AND(Z22&gt;6,Z22&lt;=8),"6 to 8",AND(Z22&gt;8,Z22&lt;=10),"8 to 10",AND(Z22&gt;10,Z22&lt;=15),"10 to 15",AND(Z22&gt;15,Z22&lt;=20),"15 to 20",AND(Z22&gt;20,Z22&lt;=25),"20 to 25",AND(Z22&gt;25,Z22&lt;=30),"25 to 30",AND(Z22&gt;30,Z22&lt;=40),"30 to 40",AND(Z22&gt;40,Z22&lt;=50),"40 to 50",Z22&gt;50,"50+")</f>
        <v>6 to 8</v>
      </c>
      <c r="Z22" s="9">
        <f t="array" ref="Z22">_xlfn.IFS(AA22="oz",_xlfn.IFS(R22="oz",Q22,R22="fl oz",Q22*1.04,R22="ml",Q22*0.0338),AA22="fl oz",_xlfn.IFS(R22="oz",Q22/1.04,R22="fl oz",Q22,R22="ml",Q22*0.0338/1.04),AA22="ml",_xlfn.IFS(R22="oz",Q22/0.0338,R22="fl oz",Q22*1.04/0.0338,R22="ml",Q22))</f>
        <v>7.28</v>
      </c>
      <c r="AA22" s="9" t="str">
        <f>_xlfn.XLOOKUP($E22,'Raw Data'!$E:$E,'Raw Data'!AA:AA,"ERROR",0,1)</f>
        <v>oz</v>
      </c>
      <c r="AB22" s="5" t="s">
        <v>129</v>
      </c>
      <c r="AC22" s="5" t="s">
        <v>43</v>
      </c>
      <c r="AD22" s="5" t="s">
        <v>130</v>
      </c>
      <c r="AE22">
        <f>IF(SUMIF('Claims Backend'!$AE$1:$BM$1,AE$3,'Claims Backend'!$AE21:$BM21)&gt;=1,1,0)*$H22</f>
        <v>0</v>
      </c>
      <c r="AF22">
        <f>IF(SUMIF('Claims Backend'!$AE$1:$BM$1,AF$3,'Claims Backend'!$AE21:$BM21)&gt;=1,1,0)*$H22</f>
        <v>0</v>
      </c>
      <c r="AG22">
        <f>IF(SUMIF('Claims Backend'!$AE$1:$BM$1,AG$3,'Claims Backend'!$AE21:$BM21)&gt;=1,1,0)*$H22</f>
        <v>0</v>
      </c>
      <c r="AH22">
        <f>IF(SUMIF('Claims Backend'!$AE$1:$BM$1,AH$3,'Claims Backend'!$AE21:$BM21)&gt;=1,1,0)*$H22</f>
        <v>0</v>
      </c>
      <c r="AI22">
        <f>IF(SUMIF('Claims Backend'!$AE$1:$BM$1,AI$3,'Claims Backend'!$AE21:$BM21)&gt;=1,1,0)*$H22</f>
        <v>0</v>
      </c>
      <c r="AJ22">
        <f>IF(SUMIF('Claims Backend'!$AE$1:$BM$1,AJ$3,'Claims Backend'!$AE21:$BM21)&gt;=1,1,0)*$H22</f>
        <v>0</v>
      </c>
      <c r="AK22">
        <f>IF(SUMIF('Claims Backend'!$AE$1:$BM$1,AK$3,'Claims Backend'!$AE21:$BM21)&gt;=1,1,0)*$H22</f>
        <v>0</v>
      </c>
      <c r="AL22">
        <f>IF(SUMIF('Claims Backend'!$AE$1:$BM$1,AL$3,'Claims Backend'!$AE21:$BM21)&gt;=1,1,0)*$H22</f>
        <v>0</v>
      </c>
      <c r="AM22">
        <f>IF(SUMIF('Claims Backend'!$AE$1:$BM$1,AM$3,'Claims Backend'!$AE21:$BM21)&gt;=1,1,0)*$H22</f>
        <v>0</v>
      </c>
      <c r="AN22">
        <f>IF(SUMIF('Claims Backend'!$AE$1:$BM$1,AN$3,'Claims Backend'!$AE21:$BM21)&gt;=1,1,0)*$H22</f>
        <v>0</v>
      </c>
      <c r="AO22">
        <f>IF(SUMIF('Claims Backend'!$AE$1:$BM$1,AO$3,'Claims Backend'!$AE21:$BM21)&gt;=1,1,0)*$H22</f>
        <v>11182.36</v>
      </c>
      <c r="AP22">
        <f>IF(SUMIF('Claims Backend'!$AE$1:$BM$1,AP$3,'Claims Backend'!$AE21:$BM21)&gt;=1,1,0)*$H22</f>
        <v>0</v>
      </c>
      <c r="AQ22">
        <f>IF(SUMIF('Claims Backend'!$AE$1:$BM$1,AQ$3,'Claims Backend'!$AE21:$BM21)&gt;=1,1,0)*$H22</f>
        <v>0</v>
      </c>
      <c r="AR22">
        <f>IF(SUMIF('Claims Backend'!$AE$1:$BM$1,AR$3,'Claims Backend'!$AE21:$BM21)&gt;=1,1,0)*$H22</f>
        <v>0</v>
      </c>
      <c r="AS22">
        <f>IF(SUMIF('Claims Backend'!$AE$1:$BM$1,AS$3,'Claims Backend'!$AE21:$BM21)&gt;=1,1,0)*$H22</f>
        <v>0</v>
      </c>
      <c r="AT22">
        <f>IF(SUMIF('Claims Backend'!$AE$1:$BM$1,AT$3,'Claims Backend'!$AE21:$BM21)&gt;=1,1,0)*$H22</f>
        <v>0</v>
      </c>
      <c r="AU22">
        <f>IF(SUMIF('Claims Backend'!$AE$1:$BM$1,AU$3,'Claims Backend'!$AE21:$BM21)&gt;=1,1,0)*$H22</f>
        <v>0</v>
      </c>
      <c r="AV22">
        <f>IF(SUMIF('Claims Backend'!$AE$1:$BM$1,AV$3,'Claims Backend'!$AE21:$BM21)&gt;=1,1,0)*$H22</f>
        <v>0</v>
      </c>
      <c r="AW22">
        <f>IF(SUMIF('Claims Backend'!$AE$1:$BM$1,AW$3,'Claims Backend'!$AE21:$BM21)&gt;=1,1,0)*$H22</f>
        <v>0</v>
      </c>
      <c r="AX22">
        <f>IF(SUMIF('Claims Backend'!$AE$1:$BM$1,AX$3,'Claims Backend'!$AE21:$BM21)&gt;=1,1,0)*$H22</f>
        <v>0</v>
      </c>
      <c r="AY22">
        <f>IF(SUMIF('Claims Backend'!$AE$1:$BM$1,AY$3,'Claims Backend'!$AE21:$BM21)&gt;=1,1,0)*$H22</f>
        <v>0</v>
      </c>
      <c r="AZ22">
        <f>IF(SUMIF('Claims Backend'!$AE$1:$BM$1,AZ$3,'Claims Backend'!$AE21:$BM21)&gt;=1,1,0)*$H22</f>
        <v>0</v>
      </c>
      <c r="BA22">
        <f>IF(SUMIF('Claims Backend'!$AE$1:$BM$1,BA$3,'Claims Backend'!$AE21:$BM21)&gt;=1,1,0)*$H22</f>
        <v>0</v>
      </c>
      <c r="BB22">
        <f>IF(SUMIF('Claims Backend'!$AE$1:$BM$1,BB$3,'Claims Backend'!$AE21:$BM21)&gt;=1,1,0)*$H22</f>
        <v>0</v>
      </c>
      <c r="BC22">
        <f>IF(SUMIF('Claims Backend'!$AE$1:$BM$1,BC$3,'Claims Backend'!$AE21:$BM21)&gt;=1,1,0)*$H22</f>
        <v>0</v>
      </c>
      <c r="BD22">
        <f>IF(SUMIF('Claims Backend'!$AE$1:$BM$1,BD$3,'Claims Backend'!$AE21:$BM21)&gt;=1,1,0)*$H22</f>
        <v>0</v>
      </c>
    </row>
    <row r="23" spans="1:56">
      <c r="A23" s="5" t="str">
        <f>_xlfn.XLOOKUP($E23,'Raw Data'!$E:$E,'Raw Data'!A:A,"ERROR",0,1)</f>
        <v>AE</v>
      </c>
      <c r="B23" s="5" t="str">
        <f>_xlfn.XLOOKUP($E23,'Raw Data'!$E:$E,'Raw Data'!B:B,"ERROR",0,1)</f>
        <v>Hair Mousses</v>
      </c>
      <c r="C23" s="5" t="str">
        <f>_xlfn.XLOOKUP($E23,'Raw Data'!$E:$E,'Raw Data'!C:C,"ERROR",0,1)</f>
        <v>Wella</v>
      </c>
      <c r="D23" s="5" t="str">
        <f>_xlfn.XLOOKUP($E23,'Raw Data'!$E:$E,'Raw Data'!D:D,"ERROR",0,1)</f>
        <v>www.amazon.ae/dp/B01L4MSZ36</v>
      </c>
      <c r="E23" s="5" t="s">
        <v>131</v>
      </c>
      <c r="F23" s="9" t="str">
        <f>_xlfn.XLOOKUP($E23,'Raw Data'!$E:$E,'Raw Data'!F:F,"ERROR",0,1)</f>
        <v>WELLAFLEX CURLS &amp; WAVES STRONG HOLD  MOUSSE</v>
      </c>
      <c r="G23" s="10">
        <f>_xlfn.XLOOKUP($E23,'Raw Data'!$E:$E,'Raw Data'!G:G,"ERROR",0,1)</f>
        <v>482</v>
      </c>
      <c r="H23" s="9">
        <f>_xlfn.XLOOKUP($E23,'Raw Data'!$E:$E,'Raw Data'!H:H,"ERROR",0,1)</f>
        <v>10863.87</v>
      </c>
      <c r="I23" s="9">
        <f>_xlfn.XLOOKUP($E23,'Raw Data'!$E:$E,'Raw Data'!I:I,"ERROR",0,1)</f>
        <v>0.0145447784651375</v>
      </c>
      <c r="J23" s="9" t="str">
        <f>_xlfn.XLOOKUP($E23,'Raw Data'!$E:$E,'Raw Data'!J:J,"ERROR",0,1)</f>
        <v>Yes</v>
      </c>
      <c r="K23" s="14" t="str">
        <f t="array" ref="K23">_xlfn.IFS(AND(L23&gt;0,L23&lt;=5),"0 to 5",AND(L23&gt;5,L23&lt;=10),"5 to 10",AND(L23&gt;10,L23&lt;=15),"10 to 15",AND(L23&gt;15,L23&lt;=20),"15 to 20",AND(L23&gt;20,L23&lt;=30),"20 to 30",AND(L23&gt;30,L23&lt;=40),"30 to 40",AND(L23&gt;40,L23&lt;=50),"40 to 50",AND(L23&gt;50,L23&lt;=75),"50 to 75",AND(L23&gt;75,L23&lt;=100),"75 to 100",AND(L23&gt;100,L23&lt;=150),"100 to 150",AND(L23&gt;150,L23&lt;=200),"150 to 200",AND(L23&gt;200,L23&lt;=250),"200 to 250",AND(L23&gt;250,L23&lt;=300),"250 to 300",AND(L23&gt;300,L23&lt;=400),"300 to 400",AND(L23&gt;400,L23&lt;=500),"400 to 500",L23&gt;500,"500+")</f>
        <v>20 to 30</v>
      </c>
      <c r="L23" s="9">
        <f>_xlfn.XLOOKUP($E23,'Raw Data'!$E:$E,'Raw Data'!L:L,"ERROR",0,1)</f>
        <v>22.84</v>
      </c>
      <c r="M23" s="14" t="str">
        <f t="array" ref="M23">_xlfn.IFS(AND(N23&gt;0,N23&lt;=5),"0 to 5",AND(N23&gt;5,N23&lt;=10),"5 to 10",AND(N23&gt;10,N23&lt;=15),"10 to 15",AND(N23&gt;15,N23&lt;=20),"15 to 20",AND(N23&gt;20,N23&lt;=30),"20 to 30",AND(N23&gt;30,N23&lt;=40),"30 to 40",AND(N23&gt;40,N23&lt;=50),"40 to 50",AND(N23&gt;50,N23&lt;=75),"50 to 75",AND(N23&gt;75,N23&lt;=100),"75 to 100",AND(N23&gt;100,N23&lt;=150),"100 to 150",AND(N23&gt;150,N23&lt;=200),"150 to 200",AND(N23&gt;200,N23&lt;=250),"200 to 250",AND(N23&gt;250,N23&lt;=300),"250 to 300",AND(N23&gt;300,N23&lt;=400),"300 to 400",AND(N23&gt;400,N23&lt;=500),"400 to 500",N23&gt;500,"500+")</f>
        <v>20 to 30</v>
      </c>
      <c r="N23" s="9">
        <f>_xlfn.XLOOKUP($E23,'Raw Data'!$E:$E,'Raw Data'!N:N,"ERROR",0,1)</f>
        <v>23.91</v>
      </c>
      <c r="O23" s="14" t="str">
        <f t="array" ref="O23">_xlfn.IFS(P23=0,"No Discount",AND(P23&gt;0,P23&lt;=0.02),"0% to 2%",AND(P23&gt;0.02,P23&lt;=0.04),"2% to 4%",AND(P23&gt;0.04,P23&lt;=0.06),"4% to 6%",AND(P23&gt;0.06,P23&lt;=0.08),"6% to 8%",AND(P23&gt;0.08,P23&lt;=0.1),"8% to 10%",AND(P23&gt;0.1,P23&lt;=0.15),"10% to 15%",AND(P23&gt;0.15,P23&lt;=0.2),"15% to 20%",AND(P23&gt;0.2,P23&lt;=0.25),"20% to 25%",AND(P23&gt;0.25,P23&lt;=0.3),"25% to 30%",AND(P23&gt;0.3,P23&lt;=0.4),"30% to 40%",AND(P23&gt;0.4,P23&lt;=0.5),"40% to 50%",AND(P23&gt;0.5,P23&lt;=0.75),"50% to 75%",AND(P23&gt;0.75,P23&lt;=1),"75% to 100%")</f>
        <v>4% to 6%</v>
      </c>
      <c r="P23" s="10">
        <f>_xlfn.XLOOKUP($E23,'Raw Data'!$E:$E,'Raw Data'!P:P,"ERROR",0,1)</f>
        <v>0.0447511501463823</v>
      </c>
      <c r="Q23" s="9">
        <v>200</v>
      </c>
      <c r="R23" s="9" t="s">
        <v>115</v>
      </c>
      <c r="S23" s="5" t="str">
        <f t="array" ref="S23">_xlfn.IFS(AND(T23&gt;0,T23&lt;=0.05),"0 to 0.05",AND(T23&gt;0.05,T23&lt;=0.1),"0.05 to 0.1",AND(T23&gt;0.1,T23&lt;=0.2),"0.1 to 0.2",AND(T23&gt;0.2,T23&lt;=0.3),"0.2 to 0.3",AND(T23&gt;0.3,T23&lt;=0.4),"0.3 to 0.4",AND(T23&gt;0.4,T23&lt;=0.5),"0.4 to 0.5",AND(T23&gt;0.5,T23&lt;=0.75),"0.5 to 0.75",AND(T23&gt;0.75,T23&lt;=1),"0.75 to 1",AND(T23&gt;1,T23&lt;=2),"1 to 2",AND(T23&gt;2,T23&lt;=3),"2 to 3",AND(T23&gt;3,T23&lt;=4),"3 to 4",AND(T23&gt;4,T23&lt;=5),"4 to 5",AND(T23&gt;5,T23&lt;=10),"5 to 10",T23&gt;10,"10+")</f>
        <v>0.1 to 0.2</v>
      </c>
      <c r="T23" s="10">
        <f t="shared" si="1"/>
        <v>0.114261015382214</v>
      </c>
      <c r="U23" s="15" t="str">
        <f t="array" ref="U23">_xlfn.IFS(AND(V23&gt;0,V23&lt;=0.05),"0 to 0.05",AND(V23&gt;0.05,V23&lt;=0.1),"0.05 to 0.1",AND(V23&gt;0.1,V23&lt;=0.2),"0.1 to 0.2",AND(V23&gt;0.2,V23&lt;=0.3),"0.2 to 0.3",AND(V23&gt;0.3,V23&lt;=0.4),"0.3 to 0.4",AND(V23&gt;0.4,V23&lt;=0.5),"0.4 to 0.5",AND(V23&gt;0.5,V23&lt;=0.75),"0.5 to 0.75",AND(V23&gt;0.75,V23&lt;=1),"0.75 to 1",AND(V23&gt;1,V23&lt;=2),"1 to 2",AND(V23&gt;2,V23&lt;=3),"2 to 3",AND(V23&gt;3,V23&lt;=4),"3 to 4",AND(V23&gt;4,V23&lt;=5),"4 to 5",AND(V23&gt;5,V23&lt;=10),"5 to 10",V23&gt;10,"10+")</f>
        <v>0 to 0.05</v>
      </c>
      <c r="V23" s="10">
        <f t="shared" si="2"/>
        <v>0.0322957459283257</v>
      </c>
      <c r="W23" s="15" t="str">
        <f t="array" ref="W23">_xlfn.IFS(AND(X23&gt;0,X23&lt;=0.05),"0 to 0.05",AND(X23&gt;0.05,X23&lt;=0.1),"0.05 to 0.1",AND(X23&gt;0.1,X23&lt;=0.2),"0.1 to 0.2",AND(X23&gt;0.2,X23&lt;=0.3),"0.2 to 0.3",AND(X23&gt;0.3,X23&lt;=0.4),"0.3 to 0.4",AND(X23&gt;0.4,X23&lt;=0.5),"0.4 to 0.5",AND(X23&gt;0.5,X23&lt;=0.75),"0.5 to 0.75",AND(X23&gt;0.75,X23&lt;=1),"0.75 to 1",AND(X23&gt;1,X23&lt;=2),"1 to 2",AND(X23&gt;2,X23&lt;=3),"2 to 3",AND(X23&gt;3,X23&lt;=4),"3 to 4",AND(X23&gt;4,X23&lt;=5),"4 to 5",AND(X23&gt;5,X23&lt;=10),"5 to 10",X23&gt;10,"10+")</f>
        <v>0 to 0.05</v>
      </c>
      <c r="X23" s="16">
        <f t="shared" si="3"/>
        <v>0.0308504741531978</v>
      </c>
      <c r="Y23" s="5" t="str">
        <f t="array" ref="Y23">_xlfn.IFS(AND(Z23&gt;0,Z23&lt;=1),"0 to 1",AND(Z23&gt;1,Z23&lt;=2),"1 to 2",AND(Z23&gt;2,Z23&lt;=4),"2 to 4",AND(Z23&gt;4,Z23&lt;=6),"4 to 6",AND(Z23&gt;6,Z23&lt;=8),"6 to 8",AND(Z23&gt;8,Z23&lt;=10),"8 to 10",AND(Z23&gt;10,Z23&lt;=15),"10 to 15",AND(Z23&gt;15,Z23&lt;=20),"15 to 20",AND(Z23&gt;20,Z23&lt;=25),"20 to 25",AND(Z23&gt;25,Z23&lt;=30),"25 to 30",AND(Z23&gt;30,Z23&lt;=40),"30 to 40",AND(Z23&gt;40,Z23&lt;=50),"40 to 50",Z23&gt;50,"50+")</f>
        <v>6 to 8</v>
      </c>
      <c r="Z23" s="9">
        <f t="array" ref="Z23">_xlfn.IFS(AA23="oz",_xlfn.IFS(R23="oz",Q23,R23="fl oz",Q23*1.04,R23="ml",Q23*0.0338),AA23="fl oz",_xlfn.IFS(R23="oz",Q23/1.04,R23="fl oz",Q23,R23="ml",Q23*0.0338/1.04),AA23="ml",_xlfn.IFS(R23="oz",Q23/0.0338,R23="fl oz",Q23*1.04/0.0338,R23="ml",Q23))</f>
        <v>6.76</v>
      </c>
      <c r="AA23" s="9" t="s">
        <v>96</v>
      </c>
      <c r="AB23" s="5" t="s">
        <v>132</v>
      </c>
      <c r="AC23" s="5" t="s">
        <v>112</v>
      </c>
      <c r="AD23" s="5" t="s">
        <v>87</v>
      </c>
      <c r="AE23">
        <f>IF(SUMIF('Claims Backend'!$AE$1:$BM$1,AE$3,'Claims Backend'!$AE22:$BM22)&gt;=1,1,0)*$H23</f>
        <v>0</v>
      </c>
      <c r="AF23">
        <f>IF(SUMIF('Claims Backend'!$AE$1:$BM$1,AF$3,'Claims Backend'!$AE22:$BM22)&gt;=1,1,0)*$H23</f>
        <v>0</v>
      </c>
      <c r="AG23">
        <f>IF(SUMIF('Claims Backend'!$AE$1:$BM$1,AG$3,'Claims Backend'!$AE22:$BM22)&gt;=1,1,0)*$H23</f>
        <v>0</v>
      </c>
      <c r="AH23">
        <f>IF(SUMIF('Claims Backend'!$AE$1:$BM$1,AH$3,'Claims Backend'!$AE22:$BM22)&gt;=1,1,0)*$H23</f>
        <v>0</v>
      </c>
      <c r="AI23">
        <f>IF(SUMIF('Claims Backend'!$AE$1:$BM$1,AI$3,'Claims Backend'!$AE22:$BM22)&gt;=1,1,0)*$H23</f>
        <v>0</v>
      </c>
      <c r="AJ23">
        <f>IF(SUMIF('Claims Backend'!$AE$1:$BM$1,AJ$3,'Claims Backend'!$AE22:$BM22)&gt;=1,1,0)*$H23</f>
        <v>0</v>
      </c>
      <c r="AK23">
        <f>IF(SUMIF('Claims Backend'!$AE$1:$BM$1,AK$3,'Claims Backend'!$AE22:$BM22)&gt;=1,1,0)*$H23</f>
        <v>0</v>
      </c>
      <c r="AL23">
        <f>IF(SUMIF('Claims Backend'!$AE$1:$BM$1,AL$3,'Claims Backend'!$AE22:$BM22)&gt;=1,1,0)*$H23</f>
        <v>10863.87</v>
      </c>
      <c r="AM23">
        <f>IF(SUMIF('Claims Backend'!$AE$1:$BM$1,AM$3,'Claims Backend'!$AE22:$BM22)&gt;=1,1,0)*$H23</f>
        <v>0</v>
      </c>
      <c r="AN23">
        <f>IF(SUMIF('Claims Backend'!$AE$1:$BM$1,AN$3,'Claims Backend'!$AE22:$BM22)&gt;=1,1,0)*$H23</f>
        <v>0</v>
      </c>
      <c r="AO23">
        <f>IF(SUMIF('Claims Backend'!$AE$1:$BM$1,AO$3,'Claims Backend'!$AE22:$BM22)&gt;=1,1,0)*$H23</f>
        <v>0</v>
      </c>
      <c r="AP23">
        <f>IF(SUMIF('Claims Backend'!$AE$1:$BM$1,AP$3,'Claims Backend'!$AE22:$BM22)&gt;=1,1,0)*$H23</f>
        <v>0</v>
      </c>
      <c r="AQ23">
        <f>IF(SUMIF('Claims Backend'!$AE$1:$BM$1,AQ$3,'Claims Backend'!$AE22:$BM22)&gt;=1,1,0)*$H23</f>
        <v>10863.87</v>
      </c>
      <c r="AR23">
        <f>IF(SUMIF('Claims Backend'!$AE$1:$BM$1,AR$3,'Claims Backend'!$AE22:$BM22)&gt;=1,1,0)*$H23</f>
        <v>0</v>
      </c>
      <c r="AS23">
        <f>IF(SUMIF('Claims Backend'!$AE$1:$BM$1,AS$3,'Claims Backend'!$AE22:$BM22)&gt;=1,1,0)*$H23</f>
        <v>0</v>
      </c>
      <c r="AT23">
        <f>IF(SUMIF('Claims Backend'!$AE$1:$BM$1,AT$3,'Claims Backend'!$AE22:$BM22)&gt;=1,1,0)*$H23</f>
        <v>0</v>
      </c>
      <c r="AU23">
        <f>IF(SUMIF('Claims Backend'!$AE$1:$BM$1,AU$3,'Claims Backend'!$AE22:$BM22)&gt;=1,1,0)*$H23</f>
        <v>0</v>
      </c>
      <c r="AV23">
        <f>IF(SUMIF('Claims Backend'!$AE$1:$BM$1,AV$3,'Claims Backend'!$AE22:$BM22)&gt;=1,1,0)*$H23</f>
        <v>0</v>
      </c>
      <c r="AW23">
        <f>IF(SUMIF('Claims Backend'!$AE$1:$BM$1,AW$3,'Claims Backend'!$AE22:$BM22)&gt;=1,1,0)*$H23</f>
        <v>0</v>
      </c>
      <c r="AX23">
        <f>IF(SUMIF('Claims Backend'!$AE$1:$BM$1,AX$3,'Claims Backend'!$AE22:$BM22)&gt;=1,1,0)*$H23</f>
        <v>0</v>
      </c>
      <c r="AY23">
        <f>IF(SUMIF('Claims Backend'!$AE$1:$BM$1,AY$3,'Claims Backend'!$AE22:$BM22)&gt;=1,1,0)*$H23</f>
        <v>0</v>
      </c>
      <c r="AZ23">
        <f>IF(SUMIF('Claims Backend'!$AE$1:$BM$1,AZ$3,'Claims Backend'!$AE22:$BM22)&gt;=1,1,0)*$H23</f>
        <v>0</v>
      </c>
      <c r="BA23">
        <f>IF(SUMIF('Claims Backend'!$AE$1:$BM$1,BA$3,'Claims Backend'!$AE22:$BM22)&gt;=1,1,0)*$H23</f>
        <v>0</v>
      </c>
      <c r="BB23">
        <f>IF(SUMIF('Claims Backend'!$AE$1:$BM$1,BB$3,'Claims Backend'!$AE22:$BM22)&gt;=1,1,0)*$H23</f>
        <v>0</v>
      </c>
      <c r="BC23">
        <f>IF(SUMIF('Claims Backend'!$AE$1:$BM$1,BC$3,'Claims Backend'!$AE22:$BM22)&gt;=1,1,0)*$H23</f>
        <v>0</v>
      </c>
      <c r="BD23">
        <f>IF(SUMIF('Claims Backend'!$AE$1:$BM$1,BD$3,'Claims Backend'!$AE22:$BM22)&gt;=1,1,0)*$H23</f>
        <v>0</v>
      </c>
    </row>
    <row r="24" spans="1:56">
      <c r="A24" s="5" t="str">
        <f>_xlfn.XLOOKUP($E24,'Raw Data'!$E:$E,'Raw Data'!A:A,"ERROR",0,1)</f>
        <v>AE</v>
      </c>
      <c r="B24" s="5" t="str">
        <f>_xlfn.XLOOKUP($E24,'Raw Data'!$E:$E,'Raw Data'!B:B,"ERROR",0,1)</f>
        <v>Hair Mousses</v>
      </c>
      <c r="C24" s="5" t="str">
        <f>_xlfn.XLOOKUP($E24,'Raw Data'!$E:$E,'Raw Data'!C:C,"ERROR",0,1)</f>
        <v>Keune</v>
      </c>
      <c r="D24" s="5" t="str">
        <f>_xlfn.XLOOKUP($E24,'Raw Data'!$E:$E,'Raw Data'!D:D,"ERROR",0,1)</f>
        <v>www.amazon.ae/dp/B07RL8Z98T</v>
      </c>
      <c r="E24" s="5" t="s">
        <v>133</v>
      </c>
      <c r="F24" s="9" t="str">
        <f>_xlfn.XLOOKUP($E24,'Raw Data'!$E:$E,'Raw Data'!F:F,"ERROR",0,1)</f>
        <v>Keune - Style Strong Mousse - Volumizing Mousse - 200ml</v>
      </c>
      <c r="G24" s="10">
        <f>_xlfn.XLOOKUP($E24,'Raw Data'!$E:$E,'Raw Data'!G:G,"ERROR",0,1)</f>
        <v>81</v>
      </c>
      <c r="H24" s="9">
        <f>_xlfn.XLOOKUP($E24,'Raw Data'!$E:$E,'Raw Data'!H:H,"ERROR",0,1)</f>
        <v>9413.39</v>
      </c>
      <c r="I24" s="9">
        <f>_xlfn.XLOOKUP($E24,'Raw Data'!$E:$E,'Raw Data'!I:I,"ERROR",0,1)</f>
        <v>0.0126028452251307</v>
      </c>
      <c r="J24" s="9" t="str">
        <f>_xlfn.XLOOKUP($E24,'Raw Data'!$E:$E,'Raw Data'!J:J,"ERROR",0,1)</f>
        <v>Yes</v>
      </c>
      <c r="K24" s="14" t="str">
        <f t="array" ref="K24">_xlfn.IFS(AND(L24&gt;0,L24&lt;=5),"0 to 5",AND(L24&gt;5,L24&lt;=10),"5 to 10",AND(L24&gt;10,L24&lt;=15),"10 to 15",AND(L24&gt;15,L24&lt;=20),"15 to 20",AND(L24&gt;20,L24&lt;=30),"20 to 30",AND(L24&gt;30,L24&lt;=40),"30 to 40",AND(L24&gt;40,L24&lt;=50),"40 to 50",AND(L24&gt;50,L24&lt;=75),"50 to 75",AND(L24&gt;75,L24&lt;=100),"75 to 100",AND(L24&gt;100,L24&lt;=150),"100 to 150",AND(L24&gt;150,L24&lt;=200),"150 to 200",AND(L24&gt;200,L24&lt;=250),"200 to 250",AND(L24&gt;250,L24&lt;=300),"250 to 300",AND(L24&gt;300,L24&lt;=400),"300 to 400",AND(L24&gt;400,L24&lt;=500),"400 to 500",L24&gt;500,"500+")</f>
        <v>100 to 150</v>
      </c>
      <c r="L24" s="9">
        <f>_xlfn.XLOOKUP($E24,'Raw Data'!$E:$E,'Raw Data'!L:L,"ERROR",0,1)</f>
        <v>108.41</v>
      </c>
      <c r="M24" s="14" t="str">
        <f t="array" ref="M24">_xlfn.IFS(AND(N24&gt;0,N24&lt;=5),"0 to 5",AND(N24&gt;5,N24&lt;=10),"5 to 10",AND(N24&gt;10,N24&lt;=15),"10 to 15",AND(N24&gt;15,N24&lt;=20),"15 to 20",AND(N24&gt;20,N24&lt;=30),"20 to 30",AND(N24&gt;30,N24&lt;=40),"30 to 40",AND(N24&gt;40,N24&lt;=50),"40 to 50",AND(N24&gt;50,N24&lt;=75),"50 to 75",AND(N24&gt;75,N24&lt;=100),"75 to 100",AND(N24&gt;100,N24&lt;=150),"100 to 150",AND(N24&gt;150,N24&lt;=200),"150 to 200",AND(N24&gt;200,N24&lt;=250),"200 to 250",AND(N24&gt;250,N24&lt;=300),"250 to 300",AND(N24&gt;300,N24&lt;=400),"300 to 400",AND(N24&gt;400,N24&lt;=500),"400 to 500",N24&gt;500,"500+")</f>
        <v>100 to 150</v>
      </c>
      <c r="N24" s="9">
        <f>_xlfn.XLOOKUP($E24,'Raw Data'!$E:$E,'Raw Data'!N:N,"ERROR",0,1)</f>
        <v>137.5</v>
      </c>
      <c r="O24" s="14" t="str">
        <f t="array" ref="O24">_xlfn.IFS(P24=0,"No Discount",AND(P24&gt;0,P24&lt;=0.02),"0% to 2%",AND(P24&gt;0.02,P24&lt;=0.04),"2% to 4%",AND(P24&gt;0.04,P24&lt;=0.06),"4% to 6%",AND(P24&gt;0.06,P24&lt;=0.08),"6% to 8%",AND(P24&gt;0.08,P24&lt;=0.1),"8% to 10%",AND(P24&gt;0.1,P24&lt;=0.15),"10% to 15%",AND(P24&gt;0.15,P24&lt;=0.2),"15% to 20%",AND(P24&gt;0.2,P24&lt;=0.25),"20% to 25%",AND(P24&gt;0.25,P24&lt;=0.3),"25% to 30%",AND(P24&gt;0.3,P24&lt;=0.4),"30% to 40%",AND(P24&gt;0.4,P24&lt;=0.5),"40% to 50%",AND(P24&gt;0.5,P24&lt;=0.75),"50% to 75%",AND(P24&gt;0.75,P24&lt;=1),"75% to 100%")</f>
        <v>20% to 25%</v>
      </c>
      <c r="P24" s="10">
        <f>_xlfn.XLOOKUP($E24,'Raw Data'!$E:$E,'Raw Data'!P:P,"ERROR",0,1)</f>
        <v>0.211563636363636</v>
      </c>
      <c r="Q24" s="9">
        <f>_xlfn.XLOOKUP($E24,'Raw Data'!$E:$E,'Raw Data'!Q:Q,"ERROR",0,1)</f>
        <v>200</v>
      </c>
      <c r="R24" s="9" t="str">
        <f>_xlfn.XLOOKUP($E24,'Raw Data'!$E:$E,'Raw Data'!R:R,"ERROR",0,1)</f>
        <v>ml</v>
      </c>
      <c r="S24" s="5" t="str">
        <f t="array" ref="S24">_xlfn.IFS(AND(T24&gt;0,T24&lt;=0.05),"0 to 0.05",AND(T24&gt;0.05,T24&lt;=0.1),"0.05 to 0.1",AND(T24&gt;0.1,T24&lt;=0.2),"0.1 to 0.2",AND(T24&gt;0.2,T24&lt;=0.3),"0.2 to 0.3",AND(T24&gt;0.3,T24&lt;=0.4),"0.3 to 0.4",AND(T24&gt;0.4,T24&lt;=0.5),"0.4 to 0.5",AND(T24&gt;0.5,T24&lt;=0.75),"0.5 to 0.75",AND(T24&gt;0.75,T24&lt;=1),"0.75 to 1",AND(T24&gt;1,T24&lt;=2),"1 to 2",AND(T24&gt;2,T24&lt;=3),"2 to 3",AND(T24&gt;3,T24&lt;=4),"3 to 4",AND(T24&gt;4,T24&lt;=5),"4 to 5",AND(T24&gt;5,T24&lt;=10),"5 to 10",T24&gt;10,"10+")</f>
        <v>0.5 to 0.75</v>
      </c>
      <c r="T24" s="10">
        <f t="shared" si="1"/>
        <v>0.542339609351394</v>
      </c>
      <c r="U24" s="15" t="str">
        <f t="array" ref="U24">_xlfn.IFS(AND(V24&gt;0,V24&lt;=0.05),"0 to 0.05",AND(V24&gt;0.05,V24&lt;=0.1),"0.05 to 0.1",AND(V24&gt;0.1,V24&lt;=0.2),"0.1 to 0.2",AND(V24&gt;0.2,V24&lt;=0.3),"0.2 to 0.3",AND(V24&gt;0.3,V24&lt;=0.4),"0.3 to 0.4",AND(V24&gt;0.4,V24&lt;=0.5),"0.4 to 0.5",AND(V24&gt;0.5,V24&lt;=0.75),"0.5 to 0.75",AND(V24&gt;0.75,V24&lt;=1),"0.75 to 1",AND(V24&gt;1,V24&lt;=2),"1 to 2",AND(V24&gt;2,V24&lt;=3),"2 to 3",AND(V24&gt;3,V24&lt;=4),"3 to 4",AND(V24&gt;4,V24&lt;=5),"4 to 5",AND(V24&gt;5,V24&lt;=10),"5 to 10",V24&gt;10,"10+")</f>
        <v>0.1 to 0.2</v>
      </c>
      <c r="V24" s="10">
        <f t="shared" si="2"/>
        <v>0.185724176710363</v>
      </c>
      <c r="W24" s="15" t="str">
        <f t="array" ref="W24">_xlfn.IFS(AND(X24&gt;0,X24&lt;=0.05),"0 to 0.05",AND(X24&gt;0.05,X24&lt;=0.1),"0.05 to 0.1",AND(X24&gt;0.1,X24&lt;=0.2),"0.1 to 0.2",AND(X24&gt;0.2,X24&lt;=0.3),"0.2 to 0.3",AND(X24&gt;0.3,X24&lt;=0.4),"0.3 to 0.4",AND(X24&gt;0.4,X24&lt;=0.5),"0.4 to 0.5",AND(X24&gt;0.5,X24&lt;=0.75),"0.5 to 0.75",AND(X24&gt;0.75,X24&lt;=1),"0.75 to 1",AND(X24&gt;1,X24&lt;=2),"1 to 2",AND(X24&gt;2,X24&lt;=3),"2 to 3",AND(X24&gt;3,X24&lt;=4),"3 to 4",AND(X24&gt;4,X24&lt;=5),"4 to 5",AND(X24&gt;5,X24&lt;=10),"5 to 10",X24&gt;10,"10+")</f>
        <v>0.1 to 0.2</v>
      </c>
      <c r="X24" s="16">
        <f t="shared" si="3"/>
        <v>0.146431694524876</v>
      </c>
      <c r="Y24" s="5" t="str">
        <f t="array" ref="Y24">_xlfn.IFS(AND(Z24&gt;0,Z24&lt;=1),"0 to 1",AND(Z24&gt;1,Z24&lt;=2),"1 to 2",AND(Z24&gt;2,Z24&lt;=4),"2 to 4",AND(Z24&gt;4,Z24&lt;=6),"4 to 6",AND(Z24&gt;6,Z24&lt;=8),"6 to 8",AND(Z24&gt;8,Z24&lt;=10),"8 to 10",AND(Z24&gt;10,Z24&lt;=15),"10 to 15",AND(Z24&gt;15,Z24&lt;=20),"15 to 20",AND(Z24&gt;20,Z24&lt;=25),"20 to 25",AND(Z24&gt;25,Z24&lt;=30),"25 to 30",AND(Z24&gt;30,Z24&lt;=40),"30 to 40",AND(Z24&gt;40,Z24&lt;=50),"40 to 50",Z24&gt;50,"50+")</f>
        <v>6 to 8</v>
      </c>
      <c r="Z24" s="9">
        <f t="array" ref="Z24">_xlfn.IFS(AA24="oz",_xlfn.IFS(R24="oz",Q24,R24="fl oz",Q24*1.04,R24="ml",Q24*0.0338),AA24="fl oz",_xlfn.IFS(R24="oz",Q24/1.04,R24="fl oz",Q24,R24="ml",Q24*0.0338/1.04),AA24="ml",_xlfn.IFS(R24="oz",Q24/0.0338,R24="fl oz",Q24*1.04/0.0338,R24="ml",Q24))</f>
        <v>6.76</v>
      </c>
      <c r="AA24" s="9" t="str">
        <f>_xlfn.XLOOKUP($E24,'Raw Data'!$E:$E,'Raw Data'!AA:AA,"ERROR",0,1)</f>
        <v>oz</v>
      </c>
      <c r="AB24" s="5" t="s">
        <v>134</v>
      </c>
      <c r="AC24" s="5" t="s">
        <v>112</v>
      </c>
      <c r="AD24" s="5" t="s">
        <v>135</v>
      </c>
      <c r="AE24">
        <f>IF(SUMIF('Claims Backend'!$AE$1:$BM$1,AE$3,'Claims Backend'!$AE23:$BM23)&gt;=1,1,0)*$H24</f>
        <v>0</v>
      </c>
      <c r="AF24">
        <f>IF(SUMIF('Claims Backend'!$AE$1:$BM$1,AF$3,'Claims Backend'!$AE23:$BM23)&gt;=1,1,0)*$H24</f>
        <v>0</v>
      </c>
      <c r="AG24">
        <f>IF(SUMIF('Claims Backend'!$AE$1:$BM$1,AG$3,'Claims Backend'!$AE23:$BM23)&gt;=1,1,0)*$H24</f>
        <v>0</v>
      </c>
      <c r="AH24">
        <f>IF(SUMIF('Claims Backend'!$AE$1:$BM$1,AH$3,'Claims Backend'!$AE23:$BM23)&gt;=1,1,0)*$H24</f>
        <v>0</v>
      </c>
      <c r="AI24">
        <f>IF(SUMIF('Claims Backend'!$AE$1:$BM$1,AI$3,'Claims Backend'!$AE23:$BM23)&gt;=1,1,0)*$H24</f>
        <v>0</v>
      </c>
      <c r="AJ24">
        <f>IF(SUMIF('Claims Backend'!$AE$1:$BM$1,AJ$3,'Claims Backend'!$AE23:$BM23)&gt;=1,1,0)*$H24</f>
        <v>0</v>
      </c>
      <c r="AK24">
        <f>IF(SUMIF('Claims Backend'!$AE$1:$BM$1,AK$3,'Claims Backend'!$AE23:$BM23)&gt;=1,1,0)*$H24</f>
        <v>0</v>
      </c>
      <c r="AL24">
        <f>IF(SUMIF('Claims Backend'!$AE$1:$BM$1,AL$3,'Claims Backend'!$AE23:$BM23)&gt;=1,1,0)*$H24</f>
        <v>9413.39</v>
      </c>
      <c r="AM24">
        <f>IF(SUMIF('Claims Backend'!$AE$1:$BM$1,AM$3,'Claims Backend'!$AE23:$BM23)&gt;=1,1,0)*$H24</f>
        <v>0</v>
      </c>
      <c r="AN24">
        <f>IF(SUMIF('Claims Backend'!$AE$1:$BM$1,AN$3,'Claims Backend'!$AE23:$BM23)&gt;=1,1,0)*$H24</f>
        <v>0</v>
      </c>
      <c r="AO24">
        <f>IF(SUMIF('Claims Backend'!$AE$1:$BM$1,AO$3,'Claims Backend'!$AE23:$BM23)&gt;=1,1,0)*$H24</f>
        <v>0</v>
      </c>
      <c r="AP24">
        <f>IF(SUMIF('Claims Backend'!$AE$1:$BM$1,AP$3,'Claims Backend'!$AE23:$BM23)&gt;=1,1,0)*$H24</f>
        <v>0</v>
      </c>
      <c r="AQ24">
        <f>IF(SUMIF('Claims Backend'!$AE$1:$BM$1,AQ$3,'Claims Backend'!$AE23:$BM23)&gt;=1,1,0)*$H24</f>
        <v>9413.39</v>
      </c>
      <c r="AR24">
        <f>IF(SUMIF('Claims Backend'!$AE$1:$BM$1,AR$3,'Claims Backend'!$AE23:$BM23)&gt;=1,1,0)*$H24</f>
        <v>0</v>
      </c>
      <c r="AS24">
        <f>IF(SUMIF('Claims Backend'!$AE$1:$BM$1,AS$3,'Claims Backend'!$AE23:$BM23)&gt;=1,1,0)*$H24</f>
        <v>0</v>
      </c>
      <c r="AT24">
        <f>IF(SUMIF('Claims Backend'!$AE$1:$BM$1,AT$3,'Claims Backend'!$AE23:$BM23)&gt;=1,1,0)*$H24</f>
        <v>0</v>
      </c>
      <c r="AU24">
        <f>IF(SUMIF('Claims Backend'!$AE$1:$BM$1,AU$3,'Claims Backend'!$AE23:$BM23)&gt;=1,1,0)*$H24</f>
        <v>0</v>
      </c>
      <c r="AV24">
        <f>IF(SUMIF('Claims Backend'!$AE$1:$BM$1,AV$3,'Claims Backend'!$AE23:$BM23)&gt;=1,1,0)*$H24</f>
        <v>0</v>
      </c>
      <c r="AW24">
        <f>IF(SUMIF('Claims Backend'!$AE$1:$BM$1,AW$3,'Claims Backend'!$AE23:$BM23)&gt;=1,1,0)*$H24</f>
        <v>0</v>
      </c>
      <c r="AX24">
        <f>IF(SUMIF('Claims Backend'!$AE$1:$BM$1,AX$3,'Claims Backend'!$AE23:$BM23)&gt;=1,1,0)*$H24</f>
        <v>0</v>
      </c>
      <c r="AY24">
        <f>IF(SUMIF('Claims Backend'!$AE$1:$BM$1,AY$3,'Claims Backend'!$AE23:$BM23)&gt;=1,1,0)*$H24</f>
        <v>0</v>
      </c>
      <c r="AZ24">
        <f>IF(SUMIF('Claims Backend'!$AE$1:$BM$1,AZ$3,'Claims Backend'!$AE23:$BM23)&gt;=1,1,0)*$H24</f>
        <v>0</v>
      </c>
      <c r="BA24">
        <f>IF(SUMIF('Claims Backend'!$AE$1:$BM$1,BA$3,'Claims Backend'!$AE23:$BM23)&gt;=1,1,0)*$H24</f>
        <v>0</v>
      </c>
      <c r="BB24">
        <f>IF(SUMIF('Claims Backend'!$AE$1:$BM$1,BB$3,'Claims Backend'!$AE23:$BM23)&gt;=1,1,0)*$H24</f>
        <v>0</v>
      </c>
      <c r="BC24">
        <f>IF(SUMIF('Claims Backend'!$AE$1:$BM$1,BC$3,'Claims Backend'!$AE23:$BM23)&gt;=1,1,0)*$H24</f>
        <v>0</v>
      </c>
      <c r="BD24">
        <f>IF(SUMIF('Claims Backend'!$AE$1:$BM$1,BD$3,'Claims Backend'!$AE23:$BM23)&gt;=1,1,0)*$H24</f>
        <v>0</v>
      </c>
    </row>
    <row r="25" spans="1:56">
      <c r="A25" s="5" t="str">
        <f>_xlfn.XLOOKUP($E25,'Raw Data'!$E:$E,'Raw Data'!A:A,"ERROR",0,1)</f>
        <v>AE</v>
      </c>
      <c r="B25" s="5" t="str">
        <f>_xlfn.XLOOKUP($E25,'Raw Data'!$E:$E,'Raw Data'!B:B,"ERROR",0,1)</f>
        <v>Hair Mousses</v>
      </c>
      <c r="C25" s="5" t="str">
        <f>_xlfn.XLOOKUP($E25,'Raw Data'!$E:$E,'Raw Data'!C:C,"ERROR",0,1)</f>
        <v>Garnier</v>
      </c>
      <c r="D25" s="5" t="str">
        <f>_xlfn.XLOOKUP($E25,'Raw Data'!$E:$E,'Raw Data'!D:D,"ERROR",0,1)</f>
        <v>www.amazon.ae/dp/B00T6FNWLY</v>
      </c>
      <c r="E25" s="5" t="s">
        <v>136</v>
      </c>
      <c r="F25" s="9" t="str">
        <f>_xlfn.XLOOKUP($E25,'Raw Data'!$E:$E,'Raw Data'!F:F,"ERROR",0,1)</f>
        <v>Garnier Fructis Style Mega Full Thickening Lotion, 5.0 Oz, 1 Count (Packaging May Vary)</v>
      </c>
      <c r="G25" s="10">
        <f>_xlfn.XLOOKUP($E25,'Raw Data'!$E:$E,'Raw Data'!G:G,"ERROR",0,1)</f>
        <v>186</v>
      </c>
      <c r="H25" s="9">
        <f>_xlfn.XLOOKUP($E25,'Raw Data'!$E:$E,'Raw Data'!H:H,"ERROR",0,1)</f>
        <v>9106.16</v>
      </c>
      <c r="I25" s="9">
        <f>_xlfn.XLOOKUP($E25,'Raw Data'!$E:$E,'Raw Data'!I:I,"ERROR",0,1)</f>
        <v>0.0121915192162734</v>
      </c>
      <c r="J25" s="9" t="str">
        <f>_xlfn.XLOOKUP($E25,'Raw Data'!$E:$E,'Raw Data'!J:J,"ERROR",0,1)</f>
        <v>Yes</v>
      </c>
      <c r="K25" s="14" t="str">
        <f t="array" ref="K25">_xlfn.IFS(AND(L25&gt;0,L25&lt;=5),"0 to 5",AND(L25&gt;5,L25&lt;=10),"5 to 10",AND(L25&gt;10,L25&lt;=15),"10 to 15",AND(L25&gt;15,L25&lt;=20),"15 to 20",AND(L25&gt;20,L25&lt;=30),"20 to 30",AND(L25&gt;30,L25&lt;=40),"30 to 40",AND(L25&gt;40,L25&lt;=50),"40 to 50",AND(L25&gt;50,L25&lt;=75),"50 to 75",AND(L25&gt;75,L25&lt;=100),"75 to 100",AND(L25&gt;100,L25&lt;=150),"100 to 150",AND(L25&gt;150,L25&lt;=200),"150 to 200",AND(L25&gt;200,L25&lt;=250),"200 to 250",AND(L25&gt;250,L25&lt;=300),"250 to 300",AND(L25&gt;300,L25&lt;=400),"300 to 400",AND(L25&gt;400,L25&lt;=500),"400 to 500",L25&gt;500,"500+")</f>
        <v>50 to 75</v>
      </c>
      <c r="L25" s="9">
        <f>_xlfn.XLOOKUP($E25,'Raw Data'!$E:$E,'Raw Data'!L:L,"ERROR",0,1)</f>
        <v>50.56</v>
      </c>
      <c r="M25" s="14" t="str">
        <f t="array" ref="M25">_xlfn.IFS(AND(N25&gt;0,N25&lt;=5),"0 to 5",AND(N25&gt;5,N25&lt;=10),"5 to 10",AND(N25&gt;10,N25&lt;=15),"10 to 15",AND(N25&gt;15,N25&lt;=20),"15 to 20",AND(N25&gt;20,N25&lt;=30),"20 to 30",AND(N25&gt;30,N25&lt;=40),"30 to 40",AND(N25&gt;40,N25&lt;=50),"40 to 50",AND(N25&gt;50,N25&lt;=75),"50 to 75",AND(N25&gt;75,N25&lt;=100),"75 to 100",AND(N25&gt;100,N25&lt;=150),"100 to 150",AND(N25&gt;150,N25&lt;=200),"150 to 200",AND(N25&gt;200,N25&lt;=250),"200 to 250",AND(N25&gt;250,N25&lt;=300),"250 to 300",AND(N25&gt;300,N25&lt;=400),"300 to 400",AND(N25&gt;400,N25&lt;=500),"400 to 500",N25&gt;500,"500+")</f>
        <v>50 to 75</v>
      </c>
      <c r="N25" s="9">
        <f>_xlfn.XLOOKUP($E25,'Raw Data'!$E:$E,'Raw Data'!N:N,"ERROR",0,1)</f>
        <v>57.81</v>
      </c>
      <c r="O25" s="14" t="str">
        <f t="array" ref="O25">_xlfn.IFS(P25=0,"No Discount",AND(P25&gt;0,P25&lt;=0.02),"0% to 2%",AND(P25&gt;0.02,P25&lt;=0.04),"2% to 4%",AND(P25&gt;0.04,P25&lt;=0.06),"4% to 6%",AND(P25&gt;0.06,P25&lt;=0.08),"6% to 8%",AND(P25&gt;0.08,P25&lt;=0.1),"8% to 10%",AND(P25&gt;0.1,P25&lt;=0.15),"10% to 15%",AND(P25&gt;0.15,P25&lt;=0.2),"15% to 20%",AND(P25&gt;0.2,P25&lt;=0.25),"20% to 25%",AND(P25&gt;0.25,P25&lt;=0.3),"25% to 30%",AND(P25&gt;0.3,P25&lt;=0.4),"30% to 40%",AND(P25&gt;0.4,P25&lt;=0.5),"40% to 50%",AND(P25&gt;0.5,P25&lt;=0.75),"50% to 75%",AND(P25&gt;0.75,P25&lt;=1),"75% to 100%")</f>
        <v>10% to 15%</v>
      </c>
      <c r="P25" s="10">
        <f>_xlfn.XLOOKUP($E25,'Raw Data'!$E:$E,'Raw Data'!P:P,"ERROR",0,1)</f>
        <v>0.125410828576371</v>
      </c>
      <c r="Q25" s="9">
        <f>_xlfn.XLOOKUP($E25,'Raw Data'!$E:$E,'Raw Data'!Q:Q,"ERROR",0,1)</f>
        <v>5</v>
      </c>
      <c r="R25" s="9" t="str">
        <f>_xlfn.XLOOKUP($E25,'Raw Data'!$E:$E,'Raw Data'!R:R,"ERROR",0,1)</f>
        <v>oz</v>
      </c>
      <c r="S25" s="5" t="str">
        <f t="array" ref="S25">_xlfn.IFS(AND(T25&gt;0,T25&lt;=0.05),"0 to 0.05",AND(T25&gt;0.05,T25&lt;=0.1),"0.05 to 0.1",AND(T25&gt;0.1,T25&lt;=0.2),"0.1 to 0.2",AND(T25&gt;0.2,T25&lt;=0.3),"0.2 to 0.3",AND(T25&gt;0.3,T25&lt;=0.4),"0.3 to 0.4",AND(T25&gt;0.4,T25&lt;=0.5),"0.4 to 0.5",AND(T25&gt;0.5,T25&lt;=0.75),"0.5 to 0.75",AND(T25&gt;0.75,T25&lt;=1),"0.75 to 1",AND(T25&gt;1,T25&lt;=2),"1 to 2",AND(T25&gt;2,T25&lt;=3),"2 to 3",AND(T25&gt;3,T25&lt;=4),"3 to 4",AND(T25&gt;4,T25&lt;=5),"4 to 5",AND(T25&gt;5,T25&lt;=10),"5 to 10",T25&gt;10,"10+")</f>
        <v>0.3 to 0.4</v>
      </c>
      <c r="T25" s="10">
        <f t="shared" si="1"/>
        <v>0.341968211024687</v>
      </c>
      <c r="U25" s="15" t="str">
        <f t="array" ref="U25">_xlfn.IFS(AND(V25&gt;0,V25&lt;=0.05),"0 to 0.05",AND(V25&gt;0.05,V25&lt;=0.1),"0.05 to 0.1",AND(V25&gt;0.1,V25&lt;=0.2),"0.1 to 0.2",AND(V25&gt;0.2,V25&lt;=0.3),"0.2 to 0.3",AND(V25&gt;0.3,V25&lt;=0.4),"0.3 to 0.4",AND(V25&gt;0.4,V25&lt;=0.5),"0.4 to 0.5",AND(V25&gt;0.5,V25&lt;=0.75),"0.5 to 0.75",AND(V25&gt;0.75,V25&lt;=1),"0.75 to 1",AND(V25&gt;1,V25&lt;=2),"1 to 2",AND(V25&gt;2,V25&lt;=3),"2 to 3",AND(V25&gt;3,V25&lt;=4),"3 to 4",AND(V25&gt;4,V25&lt;=5),"4 to 5",AND(V25&gt;5,V25&lt;=10),"5 to 10",V25&gt;10,"10+")</f>
        <v>0.1 to 0.2</v>
      </c>
      <c r="V25" s="10">
        <f t="shared" si="2"/>
        <v>0.105571187013865</v>
      </c>
      <c r="W25" s="15" t="str">
        <f t="array" ref="W25">_xlfn.IFS(AND(X25&gt;0,X25&lt;=0.05),"0 to 0.05",AND(X25&gt;0.05,X25&lt;=0.1),"0.05 to 0.1",AND(X25&gt;0.1,X25&lt;=0.2),"0.1 to 0.2",AND(X25&gt;0.2,X25&lt;=0.3),"0.2 to 0.3",AND(X25&gt;0.3,X25&lt;=0.4),"0.3 to 0.4",AND(X25&gt;0.4,X25&lt;=0.5),"0.4 to 0.5",AND(X25&gt;0.5,X25&lt;=0.75),"0.5 to 0.75",AND(X25&gt;0.75,X25&lt;=1),"0.75 to 1",AND(X25&gt;1,X25&lt;=2),"1 to 2",AND(X25&gt;2,X25&lt;=3),"2 to 3",AND(X25&gt;3,X25&lt;=4),"3 to 4",AND(X25&gt;4,X25&lt;=5),"4 to 5",AND(X25&gt;5,X25&lt;=10),"5 to 10",X25&gt;10,"10+")</f>
        <v>0.05 to 0.1</v>
      </c>
      <c r="X25" s="16">
        <f t="shared" si="3"/>
        <v>0.0923314169766656</v>
      </c>
      <c r="Y25" s="5" t="str">
        <f t="array" ref="Y25">_xlfn.IFS(AND(Z25&gt;0,Z25&lt;=1),"0 to 1",AND(Z25&gt;1,Z25&lt;=2),"1 to 2",AND(Z25&gt;2,Z25&lt;=4),"2 to 4",AND(Z25&gt;4,Z25&lt;=6),"4 to 6",AND(Z25&gt;6,Z25&lt;=8),"6 to 8",AND(Z25&gt;8,Z25&lt;=10),"8 to 10",AND(Z25&gt;10,Z25&lt;=15),"10 to 15",AND(Z25&gt;15,Z25&lt;=20),"15 to 20",AND(Z25&gt;20,Z25&lt;=25),"20 to 25",AND(Z25&gt;25,Z25&lt;=30),"25 to 30",AND(Z25&gt;30,Z25&lt;=40),"30 to 40",AND(Z25&gt;40,Z25&lt;=50),"40 to 50",Z25&gt;50,"50+")</f>
        <v>4 to 6</v>
      </c>
      <c r="Z25" s="9">
        <f t="array" ref="Z25">_xlfn.IFS(AA25="oz",_xlfn.IFS(R25="oz",Q25,R25="fl oz",Q25*1.04,R25="ml",Q25*0.0338),AA25="fl oz",_xlfn.IFS(R25="oz",Q25/1.04,R25="fl oz",Q25,R25="ml",Q25*0.0338/1.04),AA25="ml",_xlfn.IFS(R25="oz",Q25/0.0338,R25="fl oz",Q25*1.04/0.0338,R25="ml",Q25))</f>
        <v>5</v>
      </c>
      <c r="AA25" s="9" t="str">
        <f>_xlfn.XLOOKUP($E25,'Raw Data'!$E:$E,'Raw Data'!AA:AA,"ERROR",0,1)</f>
        <v>oz</v>
      </c>
      <c r="AB25" s="5" t="s">
        <v>137</v>
      </c>
      <c r="AC25" s="5" t="s">
        <v>138</v>
      </c>
      <c r="AD25" s="5" t="s">
        <v>139</v>
      </c>
      <c r="AE25">
        <f>IF(SUMIF('Claims Backend'!$AE$1:$BM$1,AE$3,'Claims Backend'!$AE24:$BM24)&gt;=1,1,0)*$H25</f>
        <v>0</v>
      </c>
      <c r="AF25">
        <f>IF(SUMIF('Claims Backend'!$AE$1:$BM$1,AF$3,'Claims Backend'!$AE24:$BM24)&gt;=1,1,0)*$H25</f>
        <v>0</v>
      </c>
      <c r="AG25">
        <f>IF(SUMIF('Claims Backend'!$AE$1:$BM$1,AG$3,'Claims Backend'!$AE24:$BM24)&gt;=1,1,0)*$H25</f>
        <v>0</v>
      </c>
      <c r="AH25">
        <f>IF(SUMIF('Claims Backend'!$AE$1:$BM$1,AH$3,'Claims Backend'!$AE24:$BM24)&gt;=1,1,0)*$H25</f>
        <v>0</v>
      </c>
      <c r="AI25">
        <f>IF(SUMIF('Claims Backend'!$AE$1:$BM$1,AI$3,'Claims Backend'!$AE24:$BM24)&gt;=1,1,0)*$H25</f>
        <v>0</v>
      </c>
      <c r="AJ25">
        <f>IF(SUMIF('Claims Backend'!$AE$1:$BM$1,AJ$3,'Claims Backend'!$AE24:$BM24)&gt;=1,1,0)*$H25</f>
        <v>0</v>
      </c>
      <c r="AK25">
        <f>IF(SUMIF('Claims Backend'!$AE$1:$BM$1,AK$3,'Claims Backend'!$AE24:$BM24)&gt;=1,1,0)*$H25</f>
        <v>0</v>
      </c>
      <c r="AL25">
        <f>IF(SUMIF('Claims Backend'!$AE$1:$BM$1,AL$3,'Claims Backend'!$AE24:$BM24)&gt;=1,1,0)*$H25</f>
        <v>9106.16</v>
      </c>
      <c r="AM25">
        <f>IF(SUMIF('Claims Backend'!$AE$1:$BM$1,AM$3,'Claims Backend'!$AE24:$BM24)&gt;=1,1,0)*$H25</f>
        <v>0</v>
      </c>
      <c r="AN25">
        <f>IF(SUMIF('Claims Backend'!$AE$1:$BM$1,AN$3,'Claims Backend'!$AE24:$BM24)&gt;=1,1,0)*$H25</f>
        <v>0</v>
      </c>
      <c r="AO25">
        <f>IF(SUMIF('Claims Backend'!$AE$1:$BM$1,AO$3,'Claims Backend'!$AE24:$BM24)&gt;=1,1,0)*$H25</f>
        <v>0</v>
      </c>
      <c r="AP25">
        <f>IF(SUMIF('Claims Backend'!$AE$1:$BM$1,AP$3,'Claims Backend'!$AE24:$BM24)&gt;=1,1,0)*$H25</f>
        <v>0</v>
      </c>
      <c r="AQ25">
        <f>IF(SUMIF('Claims Backend'!$AE$1:$BM$1,AQ$3,'Claims Backend'!$AE24:$BM24)&gt;=1,1,0)*$H25</f>
        <v>0</v>
      </c>
      <c r="AR25">
        <f>IF(SUMIF('Claims Backend'!$AE$1:$BM$1,AR$3,'Claims Backend'!$AE24:$BM24)&gt;=1,1,0)*$H25</f>
        <v>0</v>
      </c>
      <c r="AS25">
        <f>IF(SUMIF('Claims Backend'!$AE$1:$BM$1,AS$3,'Claims Backend'!$AE24:$BM24)&gt;=1,1,0)*$H25</f>
        <v>0</v>
      </c>
      <c r="AT25">
        <f>IF(SUMIF('Claims Backend'!$AE$1:$BM$1,AT$3,'Claims Backend'!$AE24:$BM24)&gt;=1,1,0)*$H25</f>
        <v>0</v>
      </c>
      <c r="AU25">
        <f>IF(SUMIF('Claims Backend'!$AE$1:$BM$1,AU$3,'Claims Backend'!$AE24:$BM24)&gt;=1,1,0)*$H25</f>
        <v>0</v>
      </c>
      <c r="AV25">
        <f>IF(SUMIF('Claims Backend'!$AE$1:$BM$1,AV$3,'Claims Backend'!$AE24:$BM24)&gt;=1,1,0)*$H25</f>
        <v>0</v>
      </c>
      <c r="AW25">
        <f>IF(SUMIF('Claims Backend'!$AE$1:$BM$1,AW$3,'Claims Backend'!$AE24:$BM24)&gt;=1,1,0)*$H25</f>
        <v>0</v>
      </c>
      <c r="AX25">
        <f>IF(SUMIF('Claims Backend'!$AE$1:$BM$1,AX$3,'Claims Backend'!$AE24:$BM24)&gt;=1,1,0)*$H25</f>
        <v>9106.16</v>
      </c>
      <c r="AY25">
        <f>IF(SUMIF('Claims Backend'!$AE$1:$BM$1,AY$3,'Claims Backend'!$AE24:$BM24)&gt;=1,1,0)*$H25</f>
        <v>0</v>
      </c>
      <c r="AZ25">
        <f>IF(SUMIF('Claims Backend'!$AE$1:$BM$1,AZ$3,'Claims Backend'!$AE24:$BM24)&gt;=1,1,0)*$H25</f>
        <v>0</v>
      </c>
      <c r="BA25">
        <f>IF(SUMIF('Claims Backend'!$AE$1:$BM$1,BA$3,'Claims Backend'!$AE24:$BM24)&gt;=1,1,0)*$H25</f>
        <v>0</v>
      </c>
      <c r="BB25">
        <f>IF(SUMIF('Claims Backend'!$AE$1:$BM$1,BB$3,'Claims Backend'!$AE24:$BM24)&gt;=1,1,0)*$H25</f>
        <v>0</v>
      </c>
      <c r="BC25">
        <f>IF(SUMIF('Claims Backend'!$AE$1:$BM$1,BC$3,'Claims Backend'!$AE24:$BM24)&gt;=1,1,0)*$H25</f>
        <v>0</v>
      </c>
      <c r="BD25">
        <f>IF(SUMIF('Claims Backend'!$AE$1:$BM$1,BD$3,'Claims Backend'!$AE24:$BM24)&gt;=1,1,0)*$H25</f>
        <v>0</v>
      </c>
    </row>
    <row r="26" spans="1:56">
      <c r="A26" s="5" t="str">
        <f>_xlfn.XLOOKUP($E26,'Raw Data'!$E:$E,'Raw Data'!A:A,"ERROR",0,1)</f>
        <v>AE</v>
      </c>
      <c r="B26" s="5" t="str">
        <f>_xlfn.XLOOKUP($E26,'Raw Data'!$E:$E,'Raw Data'!B:B,"ERROR",0,1)</f>
        <v>Hair Mousses</v>
      </c>
      <c r="C26" s="5" t="str">
        <f>_xlfn.XLOOKUP($E26,'Raw Data'!$E:$E,'Raw Data'!C:C,"ERROR",0,1)</f>
        <v>kerastase</v>
      </c>
      <c r="D26" s="5" t="str">
        <f>_xlfn.XLOOKUP($E26,'Raw Data'!$E:$E,'Raw Data'!D:D,"ERROR",0,1)</f>
        <v>www.amazon.ae/dp/B00UXOXJ10</v>
      </c>
      <c r="E26" s="5" t="s">
        <v>140</v>
      </c>
      <c r="F26" s="9" t="str">
        <f>_xlfn.XLOOKUP($E26,'Raw Data'!$E:$E,'Raw Data'!F:F,"ERROR",0,1)</f>
        <v>KERASTASE Densifique Mousse Fluid Ounce, Multicolor, 5.1 Fl Oz</v>
      </c>
      <c r="G26" s="10">
        <f>_xlfn.XLOOKUP($E26,'Raw Data'!$E:$E,'Raw Data'!G:G,"ERROR",0,1)</f>
        <v>57</v>
      </c>
      <c r="H26" s="9">
        <f>_xlfn.XLOOKUP($E26,'Raw Data'!$E:$E,'Raw Data'!H:H,"ERROR",0,1)</f>
        <v>9037.32</v>
      </c>
      <c r="I26" s="9">
        <f>_xlfn.XLOOKUP($E26,'Raw Data'!$E:$E,'Raw Data'!I:I,"ERROR",0,1)</f>
        <v>0.0120993547712331</v>
      </c>
      <c r="J26" s="9" t="str">
        <f>_xlfn.XLOOKUP($E26,'Raw Data'!$E:$E,'Raw Data'!J:J,"ERROR",0,1)</f>
        <v>Yes</v>
      </c>
      <c r="K26" s="14" t="str">
        <f t="array" ref="K26">_xlfn.IFS(AND(L26&gt;0,L26&lt;=5),"0 to 5",AND(L26&gt;5,L26&lt;=10),"5 to 10",AND(L26&gt;10,L26&lt;=15),"10 to 15",AND(L26&gt;15,L26&lt;=20),"15 to 20",AND(L26&gt;20,L26&lt;=30),"20 to 30",AND(L26&gt;30,L26&lt;=40),"30 to 40",AND(L26&gt;40,L26&lt;=50),"40 to 50",AND(L26&gt;50,L26&lt;=75),"50 to 75",AND(L26&gt;75,L26&lt;=100),"75 to 100",AND(L26&gt;100,L26&lt;=150),"100 to 150",AND(L26&gt;150,L26&lt;=200),"150 to 200",AND(L26&gt;200,L26&lt;=250),"200 to 250",AND(L26&gt;250,L26&lt;=300),"250 to 300",AND(L26&gt;300,L26&lt;=400),"300 to 400",AND(L26&gt;400,L26&lt;=500),"400 to 500",L26&gt;500,"500+")</f>
        <v>150 to 200</v>
      </c>
      <c r="L26" s="9">
        <f>_xlfn.XLOOKUP($E26,'Raw Data'!$E:$E,'Raw Data'!L:L,"ERROR",0,1)</f>
        <v>158.42</v>
      </c>
      <c r="M26" s="14" t="str">
        <f t="array" ref="M26">_xlfn.IFS(AND(N26&gt;0,N26&lt;=5),"0 to 5",AND(N26&gt;5,N26&lt;=10),"5 to 10",AND(N26&gt;10,N26&lt;=15),"10 to 15",AND(N26&gt;15,N26&lt;=20),"15 to 20",AND(N26&gt;20,N26&lt;=30),"20 to 30",AND(N26&gt;30,N26&lt;=40),"30 to 40",AND(N26&gt;40,N26&lt;=50),"40 to 50",AND(N26&gt;50,N26&lt;=75),"50 to 75",AND(N26&gt;75,N26&lt;=100),"75 to 100",AND(N26&gt;100,N26&lt;=150),"100 to 150",AND(N26&gt;150,N26&lt;=200),"150 to 200",AND(N26&gt;200,N26&lt;=250),"200 to 250",AND(N26&gt;250,N26&lt;=300),"250 to 300",AND(N26&gt;300,N26&lt;=400),"300 to 400",AND(N26&gt;400,N26&lt;=500),"400 to 500",N26&gt;500,"500+")</f>
        <v>150 to 200</v>
      </c>
      <c r="N26" s="9">
        <f>_xlfn.XLOOKUP($E26,'Raw Data'!$E:$E,'Raw Data'!N:N,"ERROR",0,1)</f>
        <v>173.06</v>
      </c>
      <c r="O26" s="14" t="str">
        <f t="array" ref="O26">_xlfn.IFS(P26=0,"No Discount",AND(P26&gt;0,P26&lt;=0.02),"0% to 2%",AND(P26&gt;0.02,P26&lt;=0.04),"2% to 4%",AND(P26&gt;0.04,P26&lt;=0.06),"4% to 6%",AND(P26&gt;0.06,P26&lt;=0.08),"6% to 8%",AND(P26&gt;0.08,P26&lt;=0.1),"8% to 10%",AND(P26&gt;0.1,P26&lt;=0.15),"10% to 15%",AND(P26&gt;0.15,P26&lt;=0.2),"15% to 20%",AND(P26&gt;0.2,P26&lt;=0.25),"20% to 25%",AND(P26&gt;0.25,P26&lt;=0.3),"25% to 30%",AND(P26&gt;0.3,P26&lt;=0.4),"30% to 40%",AND(P26&gt;0.4,P26&lt;=0.5),"40% to 50%",AND(P26&gt;0.5,P26&lt;=0.75),"50% to 75%",AND(P26&gt;0.75,P26&lt;=1),"75% to 100%")</f>
        <v>8% to 10%</v>
      </c>
      <c r="P26" s="10">
        <f>_xlfn.XLOOKUP($E26,'Raw Data'!$E:$E,'Raw Data'!P:P,"ERROR",0,1)</f>
        <v>0.0845949381717324</v>
      </c>
      <c r="Q26" s="9">
        <f>_xlfn.XLOOKUP($E26,'Raw Data'!$E:$E,'Raw Data'!Q:Q,"ERROR",0,1)</f>
        <v>5.1</v>
      </c>
      <c r="R26" s="9" t="str">
        <f>_xlfn.XLOOKUP($E26,'Raw Data'!$E:$E,'Raw Data'!R:R,"ERROR",0,1)</f>
        <v>fl oz</v>
      </c>
      <c r="S26" s="5" t="str">
        <f t="array" ref="S26">_xlfn.IFS(AND(T26&gt;0,T26&lt;=0.05),"0 to 0.05",AND(T26&gt;0.05,T26&lt;=0.1),"0.05 to 0.1",AND(T26&gt;0.1,T26&lt;=0.2),"0.1 to 0.2",AND(T26&gt;0.2,T26&lt;=0.3),"0.2 to 0.3",AND(T26&gt;0.3,T26&lt;=0.4),"0.3 to 0.4",AND(T26&gt;0.4,T26&lt;=0.5),"0.4 to 0.5",AND(T26&gt;0.5,T26&lt;=0.75),"0.5 to 0.75",AND(T26&gt;0.75,T26&lt;=1),"0.75 to 1",AND(T26&gt;1,T26&lt;=2),"1 to 2",AND(T26&gt;2,T26&lt;=3),"2 to 3",AND(T26&gt;3,T26&lt;=4),"3 to 4",AND(T26&gt;4,T26&lt;=5),"4 to 5",AND(T26&gt;5,T26&lt;=10),"5 to 10",T26&gt;10,"10+")</f>
        <v>1 to 2</v>
      </c>
      <c r="T26" s="10">
        <f t="shared" si="1"/>
        <v>1.01007859765742</v>
      </c>
      <c r="U26" s="15" t="str">
        <f t="array" ref="U26">_xlfn.IFS(AND(V26&gt;0,V26&lt;=0.05),"0 to 0.05",AND(V26&gt;0.05,V26&lt;=0.1),"0.05 to 0.1",AND(V26&gt;0.1,V26&lt;=0.2),"0.1 to 0.2",AND(V26&gt;0.2,V26&lt;=0.3),"0.2 to 0.3",AND(V26&gt;0.3,V26&lt;=0.4),"0.3 to 0.4",AND(V26&gt;0.4,V26&lt;=0.5),"0.4 to 0.5",AND(V26&gt;0.5,V26&lt;=0.75),"0.5 to 0.75",AND(V26&gt;0.75,V26&lt;=1),"0.75 to 1",AND(V26&gt;1,V26&lt;=2),"1 to 2",AND(V26&gt;2,V26&lt;=3),"2 to 3",AND(V26&gt;3,V26&lt;=4),"3 to 4",AND(V26&gt;4,V26&lt;=5),"4 to 5",AND(V26&gt;5,V26&lt;=10),"5 to 10",V26&gt;10,"10+")</f>
        <v>0.2 to 0.3</v>
      </c>
      <c r="V26" s="10">
        <f t="shared" si="2"/>
        <v>0.297924091464842</v>
      </c>
      <c r="W26" s="15" t="str">
        <f t="array" ref="W26">_xlfn.IFS(AND(X26&gt;0,X26&lt;=0.05),"0 to 0.05",AND(X26&gt;0.05,X26&lt;=0.1),"0.05 to 0.1",AND(X26&gt;0.1,X26&lt;=0.2),"0.1 to 0.2",AND(X26&gt;0.2,X26&lt;=0.3),"0.2 to 0.3",AND(X26&gt;0.3,X26&lt;=0.4),"0.3 to 0.4",AND(X26&gt;0.4,X26&lt;=0.5),"0.4 to 0.5",AND(X26&gt;0.5,X26&lt;=0.75),"0.5 to 0.75",AND(X26&gt;0.75,X26&lt;=1),"0.75 to 1",AND(X26&gt;1,X26&lt;=2),"1 to 2",AND(X26&gt;2,X26&lt;=3),"2 to 3",AND(X26&gt;3,X26&lt;=4),"3 to 4",AND(X26&gt;4,X26&lt;=5),"4 to 5",AND(X26&gt;5,X26&lt;=10),"5 to 10",X26&gt;10,"10+")</f>
        <v>0.2 to 0.3</v>
      </c>
      <c r="X26" s="16">
        <f t="shared" si="3"/>
        <v>0.272721221367504</v>
      </c>
      <c r="Y26" s="5" t="str">
        <f t="array" ref="Y26">_xlfn.IFS(AND(Z26&gt;0,Z26&lt;=1),"0 to 1",AND(Z26&gt;1,Z26&lt;=2),"1 to 2",AND(Z26&gt;2,Z26&lt;=4),"2 to 4",AND(Z26&gt;4,Z26&lt;=6),"4 to 6",AND(Z26&gt;6,Z26&lt;=8),"6 to 8",AND(Z26&gt;8,Z26&lt;=10),"8 to 10",AND(Z26&gt;10,Z26&lt;=15),"10 to 15",AND(Z26&gt;15,Z26&lt;=20),"15 to 20",AND(Z26&gt;20,Z26&lt;=25),"20 to 25",AND(Z26&gt;25,Z26&lt;=30),"25 to 30",AND(Z26&gt;30,Z26&lt;=40),"30 to 40",AND(Z26&gt;40,Z26&lt;=50),"40 to 50",Z26&gt;50,"50+")</f>
        <v>4 to 6</v>
      </c>
      <c r="Z26" s="9">
        <f t="array" ref="Z26">_xlfn.IFS(AA26="oz",_xlfn.IFS(R26="oz",Q26,R26="fl oz",Q26*1.04,R26="ml",Q26*0.0338),AA26="fl oz",_xlfn.IFS(R26="oz",Q26/1.04,R26="fl oz",Q26,R26="ml",Q26*0.0338/1.04),AA26="ml",_xlfn.IFS(R26="oz",Q26/0.0338,R26="fl oz",Q26*1.04/0.0338,R26="ml",Q26))</f>
        <v>5.304</v>
      </c>
      <c r="AA26" s="9" t="str">
        <f>_xlfn.XLOOKUP($E26,'Raw Data'!$E:$E,'Raw Data'!AA:AA,"ERROR",0,1)</f>
        <v>oz</v>
      </c>
      <c r="AB26" s="5" t="s">
        <v>141</v>
      </c>
      <c r="AC26" s="5" t="s">
        <v>86</v>
      </c>
      <c r="AD26" s="5" t="s">
        <v>43</v>
      </c>
      <c r="AE26">
        <f>IF(SUMIF('Claims Backend'!$AE$1:$BM$1,AE$3,'Claims Backend'!$AE25:$BM25)&gt;=1,1,0)*$H26</f>
        <v>0</v>
      </c>
      <c r="AF26">
        <f>IF(SUMIF('Claims Backend'!$AE$1:$BM$1,AF$3,'Claims Backend'!$AE25:$BM25)&gt;=1,1,0)*$H26</f>
        <v>0</v>
      </c>
      <c r="AG26">
        <f>IF(SUMIF('Claims Backend'!$AE$1:$BM$1,AG$3,'Claims Backend'!$AE25:$BM25)&gt;=1,1,0)*$H26</f>
        <v>0</v>
      </c>
      <c r="AH26">
        <f>IF(SUMIF('Claims Backend'!$AE$1:$BM$1,AH$3,'Claims Backend'!$AE25:$BM25)&gt;=1,1,0)*$H26</f>
        <v>0</v>
      </c>
      <c r="AI26">
        <f>IF(SUMIF('Claims Backend'!$AE$1:$BM$1,AI$3,'Claims Backend'!$AE25:$BM25)&gt;=1,1,0)*$H26</f>
        <v>0</v>
      </c>
      <c r="AJ26">
        <f>IF(SUMIF('Claims Backend'!$AE$1:$BM$1,AJ$3,'Claims Backend'!$AE25:$BM25)&gt;=1,1,0)*$H26</f>
        <v>0</v>
      </c>
      <c r="AK26">
        <f>IF(SUMIF('Claims Backend'!$AE$1:$BM$1,AK$3,'Claims Backend'!$AE25:$BM25)&gt;=1,1,0)*$H26</f>
        <v>0</v>
      </c>
      <c r="AL26">
        <f>IF(SUMIF('Claims Backend'!$AE$1:$BM$1,AL$3,'Claims Backend'!$AE25:$BM25)&gt;=1,1,0)*$H26</f>
        <v>9037.32</v>
      </c>
      <c r="AM26">
        <f>IF(SUMIF('Claims Backend'!$AE$1:$BM$1,AM$3,'Claims Backend'!$AE25:$BM25)&gt;=1,1,0)*$H26</f>
        <v>0</v>
      </c>
      <c r="AN26">
        <f>IF(SUMIF('Claims Backend'!$AE$1:$BM$1,AN$3,'Claims Backend'!$AE25:$BM25)&gt;=1,1,0)*$H26</f>
        <v>0</v>
      </c>
      <c r="AO26">
        <f>IF(SUMIF('Claims Backend'!$AE$1:$BM$1,AO$3,'Claims Backend'!$AE25:$BM25)&gt;=1,1,0)*$H26</f>
        <v>0</v>
      </c>
      <c r="AP26">
        <f>IF(SUMIF('Claims Backend'!$AE$1:$BM$1,AP$3,'Claims Backend'!$AE25:$BM25)&gt;=1,1,0)*$H26</f>
        <v>0</v>
      </c>
      <c r="AQ26">
        <f>IF(SUMIF('Claims Backend'!$AE$1:$BM$1,AQ$3,'Claims Backend'!$AE25:$BM25)&gt;=1,1,0)*$H26</f>
        <v>9037.32</v>
      </c>
      <c r="AR26">
        <f>IF(SUMIF('Claims Backend'!$AE$1:$BM$1,AR$3,'Claims Backend'!$AE25:$BM25)&gt;=1,1,0)*$H26</f>
        <v>0</v>
      </c>
      <c r="AS26">
        <f>IF(SUMIF('Claims Backend'!$AE$1:$BM$1,AS$3,'Claims Backend'!$AE25:$BM25)&gt;=1,1,0)*$H26</f>
        <v>0</v>
      </c>
      <c r="AT26">
        <f>IF(SUMIF('Claims Backend'!$AE$1:$BM$1,AT$3,'Claims Backend'!$AE25:$BM25)&gt;=1,1,0)*$H26</f>
        <v>0</v>
      </c>
      <c r="AU26">
        <f>IF(SUMIF('Claims Backend'!$AE$1:$BM$1,AU$3,'Claims Backend'!$AE25:$BM25)&gt;=1,1,0)*$H26</f>
        <v>0</v>
      </c>
      <c r="AV26">
        <f>IF(SUMIF('Claims Backend'!$AE$1:$BM$1,AV$3,'Claims Backend'!$AE25:$BM25)&gt;=1,1,0)*$H26</f>
        <v>0</v>
      </c>
      <c r="AW26">
        <f>IF(SUMIF('Claims Backend'!$AE$1:$BM$1,AW$3,'Claims Backend'!$AE25:$BM25)&gt;=1,1,0)*$H26</f>
        <v>0</v>
      </c>
      <c r="AX26">
        <f>IF(SUMIF('Claims Backend'!$AE$1:$BM$1,AX$3,'Claims Backend'!$AE25:$BM25)&gt;=1,1,0)*$H26</f>
        <v>0</v>
      </c>
      <c r="AY26">
        <f>IF(SUMIF('Claims Backend'!$AE$1:$BM$1,AY$3,'Claims Backend'!$AE25:$BM25)&gt;=1,1,0)*$H26</f>
        <v>0</v>
      </c>
      <c r="AZ26">
        <f>IF(SUMIF('Claims Backend'!$AE$1:$BM$1,AZ$3,'Claims Backend'!$AE25:$BM25)&gt;=1,1,0)*$H26</f>
        <v>0</v>
      </c>
      <c r="BA26">
        <f>IF(SUMIF('Claims Backend'!$AE$1:$BM$1,BA$3,'Claims Backend'!$AE25:$BM25)&gt;=1,1,0)*$H26</f>
        <v>0</v>
      </c>
      <c r="BB26">
        <f>IF(SUMIF('Claims Backend'!$AE$1:$BM$1,BB$3,'Claims Backend'!$AE25:$BM25)&gt;=1,1,0)*$H26</f>
        <v>0</v>
      </c>
      <c r="BC26">
        <f>IF(SUMIF('Claims Backend'!$AE$1:$BM$1,BC$3,'Claims Backend'!$AE25:$BM25)&gt;=1,1,0)*$H26</f>
        <v>0</v>
      </c>
      <c r="BD26">
        <f>IF(SUMIF('Claims Backend'!$AE$1:$BM$1,BD$3,'Claims Backend'!$AE25:$BM25)&gt;=1,1,0)*$H26</f>
        <v>0</v>
      </c>
    </row>
    <row r="27" spans="1:56">
      <c r="A27" s="5" t="str">
        <f>_xlfn.XLOOKUP($E27,'Raw Data'!$E:$E,'Raw Data'!A:A,"ERROR",0,1)</f>
        <v>AE</v>
      </c>
      <c r="B27" s="5" t="str">
        <f>_xlfn.XLOOKUP($E27,'Raw Data'!$E:$E,'Raw Data'!B:B,"ERROR",0,1)</f>
        <v>Hair Mousses</v>
      </c>
      <c r="C27" s="5" t="str">
        <f>_xlfn.XLOOKUP($E27,'Raw Data'!$E:$E,'Raw Data'!C:C,"ERROR",0,1)</f>
        <v>Wella</v>
      </c>
      <c r="D27" s="5" t="str">
        <f>_xlfn.XLOOKUP($E27,'Raw Data'!$E:$E,'Raw Data'!D:D,"ERROR",0,1)</f>
        <v>www.amazon.ae/dp/B07HZFYJ43</v>
      </c>
      <c r="E27" s="5" t="s">
        <v>142</v>
      </c>
      <c r="F27" s="9" t="str">
        <f>_xlfn.XLOOKUP($E27,'Raw Data'!$E:$E,'Raw Data'!F:F,"ERROR",0,1)</f>
        <v>Wella Pro Professionals Eimi Extra Volume Strong Hold Heat Protection Hair Styling Mousse For Body 75ml, White</v>
      </c>
      <c r="G27" s="10">
        <f>_xlfn.XLOOKUP($E27,'Raw Data'!$E:$E,'Raw Data'!G:G,"ERROR",0,1)</f>
        <v>140</v>
      </c>
      <c r="H27" s="9">
        <f>_xlfn.XLOOKUP($E27,'Raw Data'!$E:$E,'Raw Data'!H:H,"ERROR",0,1)</f>
        <v>8819.83</v>
      </c>
      <c r="I27" s="9">
        <f>_xlfn.XLOOKUP($E27,'Raw Data'!$E:$E,'Raw Data'!I:I,"ERROR",0,1)</f>
        <v>0.0118081745685629</v>
      </c>
      <c r="J27" s="9" t="str">
        <f>_xlfn.XLOOKUP($E27,'Raw Data'!$E:$E,'Raw Data'!J:J,"ERROR",0,1)</f>
        <v>Yes</v>
      </c>
      <c r="K27" s="14" t="str">
        <f t="array" ref="K27">_xlfn.IFS(AND(L27&gt;0,L27&lt;=5),"0 to 5",AND(L27&gt;5,L27&lt;=10),"5 to 10",AND(L27&gt;10,L27&lt;=15),"10 to 15",AND(L27&gt;15,L27&lt;=20),"15 to 20",AND(L27&gt;20,L27&lt;=30),"20 to 30",AND(L27&gt;30,L27&lt;=40),"30 to 40",AND(L27&gt;40,L27&lt;=50),"40 to 50",AND(L27&gt;50,L27&lt;=75),"50 to 75",AND(L27&gt;75,L27&lt;=100),"75 to 100",AND(L27&gt;100,L27&lt;=150),"100 to 150",AND(L27&gt;150,L27&lt;=200),"150 to 200",AND(L27&gt;200,L27&lt;=250),"200 to 250",AND(L27&gt;250,L27&lt;=300),"250 to 300",AND(L27&gt;300,L27&lt;=400),"300 to 400",AND(L27&gt;400,L27&lt;=500),"400 to 500",L27&gt;500,"500+")</f>
        <v>75 to 100</v>
      </c>
      <c r="L27" s="9">
        <f>_xlfn.XLOOKUP($E27,'Raw Data'!$E:$E,'Raw Data'!L:L,"ERROR",0,1)</f>
        <v>85.77</v>
      </c>
      <c r="M27" s="14" t="str">
        <f t="array" ref="M27">_xlfn.IFS(AND(N27&gt;0,N27&lt;=5),"0 to 5",AND(N27&gt;5,N27&lt;=10),"5 to 10",AND(N27&gt;10,N27&lt;=15),"10 to 15",AND(N27&gt;15,N27&lt;=20),"15 to 20",AND(N27&gt;20,N27&lt;=30),"20 to 30",AND(N27&gt;30,N27&lt;=40),"30 to 40",AND(N27&gt;40,N27&lt;=50),"40 to 50",AND(N27&gt;50,N27&lt;=75),"50 to 75",AND(N27&gt;75,N27&lt;=100),"75 to 100",AND(N27&gt;100,N27&lt;=150),"100 to 150",AND(N27&gt;150,N27&lt;=200),"150 to 200",AND(N27&gt;200,N27&lt;=250),"200 to 250",AND(N27&gt;250,N27&lt;=300),"250 to 300",AND(N27&gt;300,N27&lt;=400),"300 to 400",AND(N27&gt;400,N27&lt;=500),"400 to 500",N27&gt;500,"500+")</f>
        <v>75 to 100</v>
      </c>
      <c r="N27" s="9">
        <f>_xlfn.XLOOKUP($E27,'Raw Data'!$E:$E,'Raw Data'!N:N,"ERROR",0,1)</f>
        <v>89.88</v>
      </c>
      <c r="O27" s="14" t="str">
        <f t="array" ref="O27">_xlfn.IFS(P27=0,"No Discount",AND(P27&gt;0,P27&lt;=0.02),"0% to 2%",AND(P27&gt;0.02,P27&lt;=0.04),"2% to 4%",AND(P27&gt;0.04,P27&lt;=0.06),"4% to 6%",AND(P27&gt;0.06,P27&lt;=0.08),"6% to 8%",AND(P27&gt;0.08,P27&lt;=0.1),"8% to 10%",AND(P27&gt;0.1,P27&lt;=0.15),"10% to 15%",AND(P27&gt;0.15,P27&lt;=0.2),"15% to 20%",AND(P27&gt;0.2,P27&lt;=0.25),"20% to 25%",AND(P27&gt;0.25,P27&lt;=0.3),"25% to 30%",AND(P27&gt;0.3,P27&lt;=0.4),"30% to 40%",AND(P27&gt;0.4,P27&lt;=0.5),"40% to 50%",AND(P27&gt;0.5,P27&lt;=0.75),"50% to 75%",AND(P27&gt;0.75,P27&lt;=1),"75% to 100%")</f>
        <v>4% to 6%</v>
      </c>
      <c r="P27" s="10">
        <f>_xlfn.XLOOKUP($E27,'Raw Data'!$E:$E,'Raw Data'!P:P,"ERROR",0,1)</f>
        <v>0.0457276368491322</v>
      </c>
      <c r="Q27" s="9">
        <f>_xlfn.XLOOKUP($E27,'Raw Data'!$E:$E,'Raw Data'!Q:Q,"ERROR",0,1)</f>
        <v>75</v>
      </c>
      <c r="R27" s="9" t="str">
        <f>_xlfn.XLOOKUP($E27,'Raw Data'!$E:$E,'Raw Data'!R:R,"ERROR",0,1)</f>
        <v>ml</v>
      </c>
      <c r="S27" s="5" t="str">
        <f t="array" ref="S27">_xlfn.IFS(AND(T27&gt;0,T27&lt;=0.05),"0 to 0.05",AND(T27&gt;0.05,T27&lt;=0.1),"0.05 to 0.1",AND(T27&gt;0.1,T27&lt;=0.2),"0.1 to 0.2",AND(T27&gt;0.2,T27&lt;=0.3),"0.2 to 0.3",AND(T27&gt;0.3,T27&lt;=0.4),"0.3 to 0.4",AND(T27&gt;0.4,T27&lt;=0.5),"0.4 to 0.5",AND(T27&gt;0.5,T27&lt;=0.75),"0.5 to 0.75",AND(T27&gt;0.75,T27&lt;=1),"0.75 to 1",AND(T27&gt;1,T27&lt;=2),"1 to 2",AND(T27&gt;2,T27&lt;=3),"2 to 3",AND(T27&gt;3,T27&lt;=4),"3 to 4",AND(T27&gt;4,T27&lt;=5),"4 to 5",AND(T27&gt;5,T27&lt;=10),"5 to 10",T27&gt;10,"10+")</f>
        <v>1 to 2</v>
      </c>
      <c r="T27" s="10">
        <f t="shared" si="1"/>
        <v>1.14421100867863</v>
      </c>
      <c r="U27" s="15" t="str">
        <f t="array" ref="U27">_xlfn.IFS(AND(V27&gt;0,V27&lt;=0.05),"0 to 0.05",AND(V27&gt;0.05,V27&lt;=0.1),"0.05 to 0.1",AND(V27&gt;0.1,V27&lt;=0.2),"0.1 to 0.2",AND(V27&gt;0.2,V27&lt;=0.3),"0.2 to 0.3",AND(V27&gt;0.3,V27&lt;=0.4),"0.3 to 0.4",AND(V27&gt;0.4,V27&lt;=0.5),"0.4 to 0.5",AND(V27&gt;0.5,V27&lt;=0.75),"0.5 to 0.75",AND(V27&gt;0.75,V27&lt;=1),"0.75 to 1",AND(V27&gt;1,V27&lt;=2),"1 to 2",AND(V27&gt;2,V27&lt;=3),"2 to 3",AND(V27&gt;3,V27&lt;=4),"3 to 4",AND(V27&gt;4,V27&lt;=5),"4 to 5",AND(V27&gt;5,V27&lt;=10),"5 to 10",V27&gt;10,"10+")</f>
        <v>0.3 to 0.4</v>
      </c>
      <c r="V27" s="10">
        <f t="shared" si="2"/>
        <v>0.323740877628654</v>
      </c>
      <c r="W27" s="15" t="str">
        <f t="array" ref="W27">_xlfn.IFS(AND(X27&gt;0,X27&lt;=0.05),"0 to 0.05",AND(X27&gt;0.05,X27&lt;=0.1),"0.05 to 0.1",AND(X27&gt;0.1,X27&lt;=0.2),"0.1 to 0.2",AND(X27&gt;0.2,X27&lt;=0.3),"0.2 to 0.3",AND(X27&gt;0.3,X27&lt;=0.4),"0.3 to 0.4",AND(X27&gt;0.4,X27&lt;=0.5),"0.4 to 0.5",AND(X27&gt;0.5,X27&lt;=0.75),"0.5 to 0.75",AND(X27&gt;0.75,X27&lt;=1),"0.75 to 1",AND(X27&gt;1,X27&lt;=2),"1 to 2",AND(X27&gt;2,X27&lt;=3),"2 to 3",AND(X27&gt;3,X27&lt;=4),"3 to 4",AND(X27&gt;4,X27&lt;=5),"4 to 5",AND(X27&gt;5,X27&lt;=10),"5 to 10",X27&gt;10,"10+")</f>
        <v>0.3 to 0.4</v>
      </c>
      <c r="X27" s="16">
        <f t="shared" si="3"/>
        <v>0.308936972343231</v>
      </c>
      <c r="Y27" s="5" t="str">
        <f t="array" ref="Y27">_xlfn.IFS(AND(Z27&gt;0,Z27&lt;=1),"0 to 1",AND(Z27&gt;1,Z27&lt;=2),"1 to 2",AND(Z27&gt;2,Z27&lt;=4),"2 to 4",AND(Z27&gt;4,Z27&lt;=6),"4 to 6",AND(Z27&gt;6,Z27&lt;=8),"6 to 8",AND(Z27&gt;8,Z27&lt;=10),"8 to 10",AND(Z27&gt;10,Z27&lt;=15),"10 to 15",AND(Z27&gt;15,Z27&lt;=20),"15 to 20",AND(Z27&gt;20,Z27&lt;=25),"20 to 25",AND(Z27&gt;25,Z27&lt;=30),"25 to 30",AND(Z27&gt;30,Z27&lt;=40),"30 to 40",AND(Z27&gt;40,Z27&lt;=50),"40 to 50",Z27&gt;50,"50+")</f>
        <v>2 to 4</v>
      </c>
      <c r="Z27" s="9">
        <f t="array" ref="Z27">_xlfn.IFS(AA27="oz",_xlfn.IFS(R27="oz",Q27,R27="fl oz",Q27*1.04,R27="ml",Q27*0.0338),AA27="fl oz",_xlfn.IFS(R27="oz",Q27/1.04,R27="fl oz",Q27,R27="ml",Q27*0.0338/1.04),AA27="ml",_xlfn.IFS(R27="oz",Q27/0.0338,R27="fl oz",Q27*1.04/0.0338,R27="ml",Q27))</f>
        <v>2.535</v>
      </c>
      <c r="AA27" s="9" t="str">
        <f>_xlfn.XLOOKUP($E27,'Raw Data'!$E:$E,'Raw Data'!AA:AA,"ERROR",0,1)</f>
        <v>oz</v>
      </c>
      <c r="AB27" s="5" t="s">
        <v>143</v>
      </c>
      <c r="AC27" s="5" t="s">
        <v>144</v>
      </c>
      <c r="AD27" s="5" t="s">
        <v>43</v>
      </c>
      <c r="AE27">
        <f>IF(SUMIF('Claims Backend'!$AE$1:$BM$1,AE$3,'Claims Backend'!$AE26:$BM26)&gt;=1,1,0)*$H27</f>
        <v>0</v>
      </c>
      <c r="AF27">
        <f>IF(SUMIF('Claims Backend'!$AE$1:$BM$1,AF$3,'Claims Backend'!$AE26:$BM26)&gt;=1,1,0)*$H27</f>
        <v>0</v>
      </c>
      <c r="AG27">
        <f>IF(SUMIF('Claims Backend'!$AE$1:$BM$1,AG$3,'Claims Backend'!$AE26:$BM26)&gt;=1,1,0)*$H27</f>
        <v>0</v>
      </c>
      <c r="AH27">
        <f>IF(SUMIF('Claims Backend'!$AE$1:$BM$1,AH$3,'Claims Backend'!$AE26:$BM26)&gt;=1,1,0)*$H27</f>
        <v>0</v>
      </c>
      <c r="AI27">
        <f>IF(SUMIF('Claims Backend'!$AE$1:$BM$1,AI$3,'Claims Backend'!$AE26:$BM26)&gt;=1,1,0)*$H27</f>
        <v>0</v>
      </c>
      <c r="AJ27">
        <f>IF(SUMIF('Claims Backend'!$AE$1:$BM$1,AJ$3,'Claims Backend'!$AE26:$BM26)&gt;=1,1,0)*$H27</f>
        <v>0</v>
      </c>
      <c r="AK27">
        <f>IF(SUMIF('Claims Backend'!$AE$1:$BM$1,AK$3,'Claims Backend'!$AE26:$BM26)&gt;=1,1,0)*$H27</f>
        <v>0</v>
      </c>
      <c r="AL27">
        <f>IF(SUMIF('Claims Backend'!$AE$1:$BM$1,AL$3,'Claims Backend'!$AE26:$BM26)&gt;=1,1,0)*$H27</f>
        <v>8819.83</v>
      </c>
      <c r="AM27">
        <f>IF(SUMIF('Claims Backend'!$AE$1:$BM$1,AM$3,'Claims Backend'!$AE26:$BM26)&gt;=1,1,0)*$H27</f>
        <v>0</v>
      </c>
      <c r="AN27">
        <f>IF(SUMIF('Claims Backend'!$AE$1:$BM$1,AN$3,'Claims Backend'!$AE26:$BM26)&gt;=1,1,0)*$H27</f>
        <v>0</v>
      </c>
      <c r="AO27">
        <f>IF(SUMIF('Claims Backend'!$AE$1:$BM$1,AO$3,'Claims Backend'!$AE26:$BM26)&gt;=1,1,0)*$H27</f>
        <v>0</v>
      </c>
      <c r="AP27">
        <f>IF(SUMIF('Claims Backend'!$AE$1:$BM$1,AP$3,'Claims Backend'!$AE26:$BM26)&gt;=1,1,0)*$H27</f>
        <v>0</v>
      </c>
      <c r="AQ27">
        <f>IF(SUMIF('Claims Backend'!$AE$1:$BM$1,AQ$3,'Claims Backend'!$AE26:$BM26)&gt;=1,1,0)*$H27</f>
        <v>0</v>
      </c>
      <c r="AR27">
        <f>IF(SUMIF('Claims Backend'!$AE$1:$BM$1,AR$3,'Claims Backend'!$AE26:$BM26)&gt;=1,1,0)*$H27</f>
        <v>0</v>
      </c>
      <c r="AS27">
        <f>IF(SUMIF('Claims Backend'!$AE$1:$BM$1,AS$3,'Claims Backend'!$AE26:$BM26)&gt;=1,1,0)*$H27</f>
        <v>0</v>
      </c>
      <c r="AT27">
        <f>IF(SUMIF('Claims Backend'!$AE$1:$BM$1,AT$3,'Claims Backend'!$AE26:$BM26)&gt;=1,1,0)*$H27</f>
        <v>0</v>
      </c>
      <c r="AU27">
        <f>IF(SUMIF('Claims Backend'!$AE$1:$BM$1,AU$3,'Claims Backend'!$AE26:$BM26)&gt;=1,1,0)*$H27</f>
        <v>0</v>
      </c>
      <c r="AV27">
        <f>IF(SUMIF('Claims Backend'!$AE$1:$BM$1,AV$3,'Claims Backend'!$AE26:$BM26)&gt;=1,1,0)*$H27</f>
        <v>0</v>
      </c>
      <c r="AW27">
        <f>IF(SUMIF('Claims Backend'!$AE$1:$BM$1,AW$3,'Claims Backend'!$AE26:$BM26)&gt;=1,1,0)*$H27</f>
        <v>0</v>
      </c>
      <c r="AX27">
        <f>IF(SUMIF('Claims Backend'!$AE$1:$BM$1,AX$3,'Claims Backend'!$AE26:$BM26)&gt;=1,1,0)*$H27</f>
        <v>0</v>
      </c>
      <c r="AY27">
        <f>IF(SUMIF('Claims Backend'!$AE$1:$BM$1,AY$3,'Claims Backend'!$AE26:$BM26)&gt;=1,1,0)*$H27</f>
        <v>0</v>
      </c>
      <c r="AZ27">
        <f>IF(SUMIF('Claims Backend'!$AE$1:$BM$1,AZ$3,'Claims Backend'!$AE26:$BM26)&gt;=1,1,0)*$H27</f>
        <v>0</v>
      </c>
      <c r="BA27">
        <f>IF(SUMIF('Claims Backend'!$AE$1:$BM$1,BA$3,'Claims Backend'!$AE26:$BM26)&gt;=1,1,0)*$H27</f>
        <v>0</v>
      </c>
      <c r="BB27">
        <f>IF(SUMIF('Claims Backend'!$AE$1:$BM$1,BB$3,'Claims Backend'!$AE26:$BM26)&gt;=1,1,0)*$H27</f>
        <v>0</v>
      </c>
      <c r="BC27">
        <f>IF(SUMIF('Claims Backend'!$AE$1:$BM$1,BC$3,'Claims Backend'!$AE26:$BM26)&gt;=1,1,0)*$H27</f>
        <v>0</v>
      </c>
      <c r="BD27">
        <f>IF(SUMIF('Claims Backend'!$AE$1:$BM$1,BD$3,'Claims Backend'!$AE26:$BM26)&gt;=1,1,0)*$H27</f>
        <v>0</v>
      </c>
    </row>
    <row r="28" spans="1:56">
      <c r="A28" s="5" t="str">
        <f>_xlfn.XLOOKUP($E28,'Raw Data'!$E:$E,'Raw Data'!A:A,"ERROR",0,1)</f>
        <v>AE</v>
      </c>
      <c r="B28" s="5" t="str">
        <f>_xlfn.XLOOKUP($E28,'Raw Data'!$E:$E,'Raw Data'!B:B,"ERROR",0,1)</f>
        <v>Hair Mousses</v>
      </c>
      <c r="C28" s="5" t="str">
        <f>_xlfn.XLOOKUP($E28,'Raw Data'!$E:$E,'Raw Data'!C:C,"ERROR",0,1)</f>
        <v>Keranique</v>
      </c>
      <c r="D28" s="5" t="str">
        <f>_xlfn.XLOOKUP($E28,'Raw Data'!$E:$E,'Raw Data'!D:D,"ERROR",0,1)</f>
        <v>www.amazon.ae/dp/B00CRJWIIE</v>
      </c>
      <c r="E28" s="5" t="s">
        <v>145</v>
      </c>
      <c r="F28" s="9" t="str">
        <f>_xlfn.XLOOKUP($E28,'Raw Data'!$E:$E,'Raw Data'!F:F,"ERROR",0,1)</f>
        <v>Keranique Thickening &amp; Texturizing  Mousse , 3.4 Fl Oz â€“ Instant Volume, Thickness and Body, Leaving Hair with Smooth and Soft Touch | Strengthens Hair Shaft and Protects Against Breakage</v>
      </c>
      <c r="G28" s="10">
        <f>_xlfn.XLOOKUP($E28,'Raw Data'!$E:$E,'Raw Data'!G:G,"ERROR",0,1)</f>
        <v>82</v>
      </c>
      <c r="H28" s="9">
        <f>_xlfn.XLOOKUP($E28,'Raw Data'!$E:$E,'Raw Data'!H:H,"ERROR",0,1)</f>
        <v>8689.94</v>
      </c>
      <c r="I28" s="9">
        <f>_xlfn.XLOOKUP($E28,'Raw Data'!$E:$E,'Raw Data'!I:I,"ERROR",0,1)</f>
        <v>0.0116342750949097</v>
      </c>
      <c r="J28" s="9" t="str">
        <f>_xlfn.XLOOKUP($E28,'Raw Data'!$E:$E,'Raw Data'!J:J,"ERROR",0,1)</f>
        <v>Yes</v>
      </c>
      <c r="K28" s="14" t="str">
        <f t="array" ref="K28">_xlfn.IFS(AND(L28&gt;0,L28&lt;=5),"0 to 5",AND(L28&gt;5,L28&lt;=10),"5 to 10",AND(L28&gt;10,L28&lt;=15),"10 to 15",AND(L28&gt;15,L28&lt;=20),"15 to 20",AND(L28&gt;20,L28&lt;=30),"20 to 30",AND(L28&gt;30,L28&lt;=40),"30 to 40",AND(L28&gt;40,L28&lt;=50),"40 to 50",AND(L28&gt;50,L28&lt;=75),"50 to 75",AND(L28&gt;75,L28&lt;=100),"75 to 100",AND(L28&gt;100,L28&lt;=150),"100 to 150",AND(L28&gt;150,L28&lt;=200),"150 to 200",AND(L28&gt;200,L28&lt;=250),"200 to 250",AND(L28&gt;250,L28&lt;=300),"250 to 300",AND(L28&gt;300,L28&lt;=400),"300 to 400",AND(L28&gt;400,L28&lt;=500),"400 to 500",L28&gt;500,"500+")</f>
        <v>100 to 150</v>
      </c>
      <c r="L28" s="9">
        <f>_xlfn.XLOOKUP($E28,'Raw Data'!$E:$E,'Raw Data'!L:L,"ERROR",0,1)</f>
        <v>116.8</v>
      </c>
      <c r="M28" s="14" t="str">
        <f t="array" ref="M28">_xlfn.IFS(AND(N28&gt;0,N28&lt;=5),"0 to 5",AND(N28&gt;5,N28&lt;=10),"5 to 10",AND(N28&gt;10,N28&lt;=15),"10 to 15",AND(N28&gt;15,N28&lt;=20),"15 to 20",AND(N28&gt;20,N28&lt;=30),"20 to 30",AND(N28&gt;30,N28&lt;=40),"30 to 40",AND(N28&gt;40,N28&lt;=50),"40 to 50",AND(N28&gt;50,N28&lt;=75),"50 to 75",AND(N28&gt;75,N28&lt;=100),"75 to 100",AND(N28&gt;100,N28&lt;=150),"100 to 150",AND(N28&gt;150,N28&lt;=200),"150 to 200",AND(N28&gt;200,N28&lt;=250),"200 to 250",AND(N28&gt;250,N28&lt;=300),"250 to 300",AND(N28&gt;300,N28&lt;=400),"300 to 400",AND(N28&gt;400,N28&lt;=500),"400 to 500",N28&gt;500,"500+")</f>
        <v>100 to 150</v>
      </c>
      <c r="N28" s="9">
        <f>_xlfn.XLOOKUP($E28,'Raw Data'!$E:$E,'Raw Data'!N:N,"ERROR",0,1)</f>
        <v>123.46</v>
      </c>
      <c r="O28" s="14" t="str">
        <f t="array" ref="O28">_xlfn.IFS(P28=0,"No Discount",AND(P28&gt;0,P28&lt;=0.02),"0% to 2%",AND(P28&gt;0.02,P28&lt;=0.04),"2% to 4%",AND(P28&gt;0.04,P28&lt;=0.06),"4% to 6%",AND(P28&gt;0.06,P28&lt;=0.08),"6% to 8%",AND(P28&gt;0.08,P28&lt;=0.1),"8% to 10%",AND(P28&gt;0.1,P28&lt;=0.15),"10% to 15%",AND(P28&gt;0.15,P28&lt;=0.2),"15% to 20%",AND(P28&gt;0.2,P28&lt;=0.25),"20% to 25%",AND(P28&gt;0.25,P28&lt;=0.3),"25% to 30%",AND(P28&gt;0.3,P28&lt;=0.4),"30% to 40%",AND(P28&gt;0.4,P28&lt;=0.5),"40% to 50%",AND(P28&gt;0.5,P28&lt;=0.75),"50% to 75%",AND(P28&gt;0.75,P28&lt;=1),"75% to 100%")</f>
        <v>4% to 6%</v>
      </c>
      <c r="P28" s="10">
        <f>_xlfn.XLOOKUP($E28,'Raw Data'!$E:$E,'Raw Data'!P:P,"ERROR",0,1)</f>
        <v>0.0539445974404665</v>
      </c>
      <c r="Q28" s="9">
        <f>_xlfn.XLOOKUP($E28,'Raw Data'!$E:$E,'Raw Data'!Q:Q,"ERROR",0,1)</f>
        <v>3.4</v>
      </c>
      <c r="R28" s="9" t="str">
        <f>_xlfn.XLOOKUP($E28,'Raw Data'!$E:$E,'Raw Data'!R:R,"ERROR",0,1)</f>
        <v>fl oz</v>
      </c>
      <c r="S28" s="5" t="str">
        <f t="array" ref="S28">_xlfn.IFS(AND(T28&gt;0,T28&lt;=0.05),"0 to 0.05",AND(T28&gt;0.05,T28&lt;=0.1),"0.05 to 0.1",AND(T28&gt;0.1,T28&lt;=0.2),"0.1 to 0.2",AND(T28&gt;0.2,T28&lt;=0.3),"0.2 to 0.3",AND(T28&gt;0.3,T28&lt;=0.4),"0.3 to 0.4",AND(T28&gt;0.4,T28&lt;=0.5),"0.4 to 0.5",AND(T28&gt;0.5,T28&lt;=0.75),"0.5 to 0.75",AND(T28&gt;0.75,T28&lt;=1),"0.75 to 1",AND(T28&gt;1,T28&lt;=2),"1 to 2",AND(T28&gt;2,T28&lt;=3),"2 to 3",AND(T28&gt;3,T28&lt;=4),"3 to 4",AND(T28&gt;4,T28&lt;=5),"4 to 5",AND(T28&gt;5,T28&lt;=10),"5 to 10",T28&gt;10,"10+")</f>
        <v>1 to 2</v>
      </c>
      <c r="T28" s="10">
        <f t="shared" si="1"/>
        <v>1.1170671020678</v>
      </c>
      <c r="U28" s="15" t="str">
        <f t="array" ref="U28">_xlfn.IFS(AND(V28&gt;0,V28&lt;=0.05),"0 to 0.05",AND(V28&gt;0.05,V28&lt;=0.1),"0.05 to 0.1",AND(V28&gt;0.1,V28&lt;=0.2),"0.1 to 0.2",AND(V28&gt;0.2,V28&lt;=0.3),"0.2 to 0.3",AND(V28&gt;0.3,V28&lt;=0.4),"0.3 to 0.4",AND(V28&gt;0.4,V28&lt;=0.5),"0.4 to 0.5",AND(V28&gt;0.5,V28&lt;=0.75),"0.5 to 0.75",AND(V28&gt;0.75,V28&lt;=1),"0.75 to 1",AND(V28&gt;1,V28&lt;=2),"1 to 2",AND(V28&gt;2,V28&lt;=3),"2 to 3",AND(V28&gt;3,V28&lt;=4),"3 to 4",AND(V28&gt;4,V28&lt;=5),"4 to 5",AND(V28&gt;5,V28&lt;=10),"5 to 10",V28&gt;10,"10+")</f>
        <v>0.3 to 0.4</v>
      </c>
      <c r="V28" s="10">
        <f t="shared" si="2"/>
        <v>0.318805977686202</v>
      </c>
      <c r="W28" s="15" t="str">
        <f t="array" ref="W28">_xlfn.IFS(AND(X28&gt;0,X28&lt;=0.05),"0 to 0.05",AND(X28&gt;0.05,X28&lt;=0.1),"0.05 to 0.1",AND(X28&gt;0.1,X28&lt;=0.2),"0.1 to 0.2",AND(X28&gt;0.2,X28&lt;=0.3),"0.2 to 0.3",AND(X28&gt;0.3,X28&lt;=0.4),"0.3 to 0.4",AND(X28&gt;0.4,X28&lt;=0.5),"0.4 to 0.5",AND(X28&gt;0.5,X28&lt;=0.75),"0.5 to 0.75",AND(X28&gt;0.75,X28&lt;=1),"0.75 to 1",AND(X28&gt;1,X28&lt;=2),"1 to 2",AND(X28&gt;2,X28&lt;=3),"2 to 3",AND(X28&gt;3,X28&lt;=4),"3 to 4",AND(X28&gt;4,X28&lt;=5),"4 to 5",AND(X28&gt;5,X28&lt;=10),"5 to 10",X28&gt;10,"10+")</f>
        <v>0.3 to 0.4</v>
      </c>
      <c r="X28" s="16">
        <f t="shared" si="3"/>
        <v>0.301608117558306</v>
      </c>
      <c r="Y28" s="5" t="str">
        <f t="array" ref="Y28">_xlfn.IFS(AND(Z28&gt;0,Z28&lt;=1),"0 to 1",AND(Z28&gt;1,Z28&lt;=2),"1 to 2",AND(Z28&gt;2,Z28&lt;=4),"2 to 4",AND(Z28&gt;4,Z28&lt;=6),"4 to 6",AND(Z28&gt;6,Z28&lt;=8),"6 to 8",AND(Z28&gt;8,Z28&lt;=10),"8 to 10",AND(Z28&gt;10,Z28&lt;=15),"10 to 15",AND(Z28&gt;15,Z28&lt;=20),"15 to 20",AND(Z28&gt;20,Z28&lt;=25),"20 to 25",AND(Z28&gt;25,Z28&lt;=30),"25 to 30",AND(Z28&gt;30,Z28&lt;=40),"30 to 40",AND(Z28&gt;40,Z28&lt;=50),"40 to 50",Z28&gt;50,"50+")</f>
        <v>2 to 4</v>
      </c>
      <c r="Z28" s="9">
        <f t="array" ref="Z28">_xlfn.IFS(AA28="oz",_xlfn.IFS(R28="oz",Q28,R28="fl oz",Q28*1.04,R28="ml",Q28*0.0338),AA28="fl oz",_xlfn.IFS(R28="oz",Q28/1.04,R28="fl oz",Q28,R28="ml",Q28*0.0338/1.04),AA28="ml",_xlfn.IFS(R28="oz",Q28/0.0338,R28="fl oz",Q28*1.04/0.0338,R28="ml",Q28))</f>
        <v>3.536</v>
      </c>
      <c r="AA28" s="9" t="str">
        <f>_xlfn.XLOOKUP($E28,'Raw Data'!$E:$E,'Raw Data'!AA:AA,"ERROR",0,1)</f>
        <v>oz</v>
      </c>
      <c r="AB28" s="5" t="s">
        <v>146</v>
      </c>
      <c r="AC28" s="5" t="s">
        <v>147</v>
      </c>
      <c r="AD28" s="5" t="s">
        <v>148</v>
      </c>
      <c r="AE28">
        <f>IF(SUMIF('Claims Backend'!$AE$1:$BM$1,AE$3,'Claims Backend'!$AE27:$BM27)&gt;=1,1,0)*$H28</f>
        <v>8689.94</v>
      </c>
      <c r="AF28">
        <f>IF(SUMIF('Claims Backend'!$AE$1:$BM$1,AF$3,'Claims Backend'!$AE27:$BM27)&gt;=1,1,0)*$H28</f>
        <v>0</v>
      </c>
      <c r="AG28">
        <f>IF(SUMIF('Claims Backend'!$AE$1:$BM$1,AG$3,'Claims Backend'!$AE27:$BM27)&gt;=1,1,0)*$H28</f>
        <v>0</v>
      </c>
      <c r="AH28">
        <f>IF(SUMIF('Claims Backend'!$AE$1:$BM$1,AH$3,'Claims Backend'!$AE27:$BM27)&gt;=1,1,0)*$H28</f>
        <v>0</v>
      </c>
      <c r="AI28">
        <f>IF(SUMIF('Claims Backend'!$AE$1:$BM$1,AI$3,'Claims Backend'!$AE27:$BM27)&gt;=1,1,0)*$H28</f>
        <v>0</v>
      </c>
      <c r="AJ28">
        <f>IF(SUMIF('Claims Backend'!$AE$1:$BM$1,AJ$3,'Claims Backend'!$AE27:$BM27)&gt;=1,1,0)*$H28</f>
        <v>0</v>
      </c>
      <c r="AK28">
        <f>IF(SUMIF('Claims Backend'!$AE$1:$BM$1,AK$3,'Claims Backend'!$AE27:$BM27)&gt;=1,1,0)*$H28</f>
        <v>8689.94</v>
      </c>
      <c r="AL28">
        <f>IF(SUMIF('Claims Backend'!$AE$1:$BM$1,AL$3,'Claims Backend'!$AE27:$BM27)&gt;=1,1,0)*$H28</f>
        <v>8689.94</v>
      </c>
      <c r="AM28">
        <f>IF(SUMIF('Claims Backend'!$AE$1:$BM$1,AM$3,'Claims Backend'!$AE27:$BM27)&gt;=1,1,0)*$H28</f>
        <v>0</v>
      </c>
      <c r="AN28">
        <f>IF(SUMIF('Claims Backend'!$AE$1:$BM$1,AN$3,'Claims Backend'!$AE27:$BM27)&gt;=1,1,0)*$H28</f>
        <v>0</v>
      </c>
      <c r="AO28">
        <f>IF(SUMIF('Claims Backend'!$AE$1:$BM$1,AO$3,'Claims Backend'!$AE27:$BM27)&gt;=1,1,0)*$H28</f>
        <v>0</v>
      </c>
      <c r="AP28">
        <f>IF(SUMIF('Claims Backend'!$AE$1:$BM$1,AP$3,'Claims Backend'!$AE27:$BM27)&gt;=1,1,0)*$H28</f>
        <v>0</v>
      </c>
      <c r="AQ28">
        <f>IF(SUMIF('Claims Backend'!$AE$1:$BM$1,AQ$3,'Claims Backend'!$AE27:$BM27)&gt;=1,1,0)*$H28</f>
        <v>8689.94</v>
      </c>
      <c r="AR28">
        <f>IF(SUMIF('Claims Backend'!$AE$1:$BM$1,AR$3,'Claims Backend'!$AE27:$BM27)&gt;=1,1,0)*$H28</f>
        <v>8689.94</v>
      </c>
      <c r="AS28">
        <f>IF(SUMIF('Claims Backend'!$AE$1:$BM$1,AS$3,'Claims Backend'!$AE27:$BM27)&gt;=1,1,0)*$H28</f>
        <v>0</v>
      </c>
      <c r="AT28">
        <f>IF(SUMIF('Claims Backend'!$AE$1:$BM$1,AT$3,'Claims Backend'!$AE27:$BM27)&gt;=1,1,0)*$H28</f>
        <v>0</v>
      </c>
      <c r="AU28">
        <f>IF(SUMIF('Claims Backend'!$AE$1:$BM$1,AU$3,'Claims Backend'!$AE27:$BM27)&gt;=1,1,0)*$H28</f>
        <v>0</v>
      </c>
      <c r="AV28">
        <f>IF(SUMIF('Claims Backend'!$AE$1:$BM$1,AV$3,'Claims Backend'!$AE27:$BM27)&gt;=1,1,0)*$H28</f>
        <v>0</v>
      </c>
      <c r="AW28">
        <f>IF(SUMIF('Claims Backend'!$AE$1:$BM$1,AW$3,'Claims Backend'!$AE27:$BM27)&gt;=1,1,0)*$H28</f>
        <v>0</v>
      </c>
      <c r="AX28">
        <f>IF(SUMIF('Claims Backend'!$AE$1:$BM$1,AX$3,'Claims Backend'!$AE27:$BM27)&gt;=1,1,0)*$H28</f>
        <v>0</v>
      </c>
      <c r="AY28">
        <f>IF(SUMIF('Claims Backend'!$AE$1:$BM$1,AY$3,'Claims Backend'!$AE27:$BM27)&gt;=1,1,0)*$H28</f>
        <v>0</v>
      </c>
      <c r="AZ28">
        <f>IF(SUMIF('Claims Backend'!$AE$1:$BM$1,AZ$3,'Claims Backend'!$AE27:$BM27)&gt;=1,1,0)*$H28</f>
        <v>8689.94</v>
      </c>
      <c r="BA28">
        <f>IF(SUMIF('Claims Backend'!$AE$1:$BM$1,BA$3,'Claims Backend'!$AE27:$BM27)&gt;=1,1,0)*$H28</f>
        <v>0</v>
      </c>
      <c r="BB28">
        <f>IF(SUMIF('Claims Backend'!$AE$1:$BM$1,BB$3,'Claims Backend'!$AE27:$BM27)&gt;=1,1,0)*$H28</f>
        <v>0</v>
      </c>
      <c r="BC28">
        <f>IF(SUMIF('Claims Backend'!$AE$1:$BM$1,BC$3,'Claims Backend'!$AE27:$BM27)&gt;=1,1,0)*$H28</f>
        <v>0</v>
      </c>
      <c r="BD28">
        <f>IF(SUMIF('Claims Backend'!$AE$1:$BM$1,BD$3,'Claims Backend'!$AE27:$BM27)&gt;=1,1,0)*$H28</f>
        <v>0</v>
      </c>
    </row>
    <row r="29" spans="1:56">
      <c r="A29" s="5" t="str">
        <f>_xlfn.XLOOKUP($E29,'Raw Data'!$E:$E,'Raw Data'!A:A,"ERROR",0,1)</f>
        <v>AE</v>
      </c>
      <c r="B29" s="5" t="str">
        <f>_xlfn.XLOOKUP($E29,'Raw Data'!$E:$E,'Raw Data'!B:B,"ERROR",0,1)</f>
        <v>Hair Mousses</v>
      </c>
      <c r="C29" s="5" t="str">
        <f>_xlfn.XLOOKUP($E29,'Raw Data'!$E:$E,'Raw Data'!C:C,"ERROR",0,1)</f>
        <v>Giovanni</v>
      </c>
      <c r="D29" s="5" t="str">
        <f>_xlfn.XLOOKUP($E29,'Raw Data'!$E:$E,'Raw Data'!D:D,"ERROR",0,1)</f>
        <v>www.amazon.ae/dp/B00066D618</v>
      </c>
      <c r="E29" s="5" t="s">
        <v>149</v>
      </c>
      <c r="F29" s="9" t="str">
        <f>_xlfn.XLOOKUP($E29,'Raw Data'!$E:$E,'Raw Data'!F:F,"ERROR",0,1)</f>
        <v>Giovanni Cosmetics, Inc. Natural Mousse 207ml, Air-Turbo, 207 ml (Pack of 1)</v>
      </c>
      <c r="G29" s="10">
        <f>_xlfn.XLOOKUP($E29,'Raw Data'!$E:$E,'Raw Data'!G:G,"ERROR",0,1)</f>
        <v>157</v>
      </c>
      <c r="H29" s="9">
        <f>_xlfn.XLOOKUP($E29,'Raw Data'!$E:$E,'Raw Data'!H:H,"ERROR",0,1)</f>
        <v>8122.12</v>
      </c>
      <c r="I29" s="9">
        <f>_xlfn.XLOOKUP($E29,'Raw Data'!$E:$E,'Raw Data'!I:I,"ERROR",0,1)</f>
        <v>0.010874065693649</v>
      </c>
      <c r="J29" s="9" t="str">
        <f>_xlfn.XLOOKUP($E29,'Raw Data'!$E:$E,'Raw Data'!J:J,"ERROR",0,1)</f>
        <v>Yes</v>
      </c>
      <c r="K29" s="14" t="str">
        <f t="array" ref="K29">_xlfn.IFS(AND(L29&gt;0,L29&lt;=5),"0 to 5",AND(L29&gt;5,L29&lt;=10),"5 to 10",AND(L29&gt;10,L29&lt;=15),"10 to 15",AND(L29&gt;15,L29&lt;=20),"15 to 20",AND(L29&gt;20,L29&lt;=30),"20 to 30",AND(L29&gt;30,L29&lt;=40),"30 to 40",AND(L29&gt;40,L29&lt;=50),"40 to 50",AND(L29&gt;50,L29&lt;=75),"50 to 75",AND(L29&gt;75,L29&lt;=100),"75 to 100",AND(L29&gt;100,L29&lt;=150),"100 to 150",AND(L29&gt;150,L29&lt;=200),"150 to 200",AND(L29&gt;200,L29&lt;=250),"200 to 250",AND(L29&gt;250,L29&lt;=300),"250 to 300",AND(L29&gt;300,L29&lt;=400),"300 to 400",AND(L29&gt;400,L29&lt;=500),"400 to 500",L29&gt;500,"500+")</f>
        <v>50 to 75</v>
      </c>
      <c r="L29" s="9">
        <f>_xlfn.XLOOKUP($E29,'Raw Data'!$E:$E,'Raw Data'!L:L,"ERROR",0,1)</f>
        <v>52.35</v>
      </c>
      <c r="M29" s="14" t="str">
        <f t="array" ref="M29">_xlfn.IFS(AND(N29&gt;0,N29&lt;=5),"0 to 5",AND(N29&gt;5,N29&lt;=10),"5 to 10",AND(N29&gt;10,N29&lt;=15),"10 to 15",AND(N29&gt;15,N29&lt;=20),"15 to 20",AND(N29&gt;20,N29&lt;=30),"20 to 30",AND(N29&gt;30,N29&lt;=40),"30 to 40",AND(N29&gt;40,N29&lt;=50),"40 to 50",AND(N29&gt;50,N29&lt;=75),"50 to 75",AND(N29&gt;75,N29&lt;=100),"75 to 100",AND(N29&gt;100,N29&lt;=150),"100 to 150",AND(N29&gt;150,N29&lt;=200),"150 to 200",AND(N29&gt;200,N29&lt;=250),"200 to 250",AND(N29&gt;250,N29&lt;=300),"250 to 300",AND(N29&gt;300,N29&lt;=400),"300 to 400",AND(N29&gt;400,N29&lt;=500),"400 to 500",N29&gt;500,"500+")</f>
        <v>50 to 75</v>
      </c>
      <c r="N29" s="9">
        <f>_xlfn.XLOOKUP($E29,'Raw Data'!$E:$E,'Raw Data'!N:N,"ERROR",0,1)</f>
        <v>54.69</v>
      </c>
      <c r="O29" s="14" t="str">
        <f t="array" ref="O29">_xlfn.IFS(P29=0,"No Discount",AND(P29&gt;0,P29&lt;=0.02),"0% to 2%",AND(P29&gt;0.02,P29&lt;=0.04),"2% to 4%",AND(P29&gt;0.04,P29&lt;=0.06),"4% to 6%",AND(P29&gt;0.06,P29&lt;=0.08),"6% to 8%",AND(P29&gt;0.08,P29&lt;=0.1),"8% to 10%",AND(P29&gt;0.1,P29&lt;=0.15),"10% to 15%",AND(P29&gt;0.15,P29&lt;=0.2),"15% to 20%",AND(P29&gt;0.2,P29&lt;=0.25),"20% to 25%",AND(P29&gt;0.25,P29&lt;=0.3),"25% to 30%",AND(P29&gt;0.3,P29&lt;=0.4),"30% to 40%",AND(P29&gt;0.4,P29&lt;=0.5),"40% to 50%",AND(P29&gt;0.5,P29&lt;=0.75),"50% to 75%",AND(P29&gt;0.75,P29&lt;=1),"75% to 100%")</f>
        <v>4% to 6%</v>
      </c>
      <c r="P29" s="10">
        <f>_xlfn.XLOOKUP($E29,'Raw Data'!$E:$E,'Raw Data'!P:P,"ERROR",0,1)</f>
        <v>0.0427866154690071</v>
      </c>
      <c r="Q29" s="9">
        <f>_xlfn.XLOOKUP($E29,'Raw Data'!$E:$E,'Raw Data'!Q:Q,"ERROR",0,1)</f>
        <v>207</v>
      </c>
      <c r="R29" s="9" t="str">
        <f>_xlfn.XLOOKUP($E29,'Raw Data'!$E:$E,'Raw Data'!R:R,"ERROR",0,1)</f>
        <v>ml</v>
      </c>
      <c r="S29" s="5" t="str">
        <f t="array" ref="S29">_xlfn.IFS(AND(T29&gt;0,T29&lt;=0.05),"0 to 0.05",AND(T29&gt;0.05,T29&lt;=0.1),"0.05 to 0.1",AND(T29&gt;0.1,T29&lt;=0.2),"0.1 to 0.2",AND(T29&gt;0.2,T29&lt;=0.3),"0.2 to 0.3",AND(T29&gt;0.3,T29&lt;=0.4),"0.3 to 0.4",AND(T29&gt;0.4,T29&lt;=0.5),"0.4 to 0.5",AND(T29&gt;0.5,T29&lt;=0.75),"0.5 to 0.75",AND(T29&gt;0.75,T29&lt;=1),"0.75 to 1",AND(T29&gt;1,T29&lt;=2),"1 to 2",AND(T29&gt;2,T29&lt;=3),"2 to 3",AND(T29&gt;3,T29&lt;=4),"3 to 4",AND(T29&gt;4,T29&lt;=5),"4 to 5",AND(T29&gt;5,T29&lt;=10),"5 to 10",T29&gt;10,"10+")</f>
        <v>0.2 to 0.3</v>
      </c>
      <c r="T29" s="10">
        <f t="shared" si="1"/>
        <v>0.253033670704794</v>
      </c>
      <c r="U29" s="15" t="str">
        <f t="array" ref="U29">_xlfn.IFS(AND(V29&gt;0,V29&lt;=0.05),"0 to 0.05",AND(V29&gt;0.05,V29&lt;=0.1),"0.05 to 0.1",AND(V29&gt;0.1,V29&lt;=0.2),"0.1 to 0.2",AND(V29&gt;0.2,V29&lt;=0.3),"0.2 to 0.3",AND(V29&gt;0.3,V29&lt;=0.4),"0.3 to 0.4",AND(V29&gt;0.4,V29&lt;=0.5),"0.4 to 0.5",AND(V29&gt;0.5,V29&lt;=0.75),"0.5 to 0.75",AND(V29&gt;0.75,V29&lt;=1),"0.75 to 1",AND(V29&gt;1,V29&lt;=2),"1 to 2",AND(V29&gt;2,V29&lt;=3),"2 to 3",AND(V29&gt;3,V29&lt;=4),"3 to 4",AND(V29&gt;4,V29&lt;=5),"4 to 5",AND(V29&gt;5,V29&lt;=10),"5 to 10",V29&gt;10,"10+")</f>
        <v>0.05 to 0.1</v>
      </c>
      <c r="V29" s="10">
        <f t="shared" si="2"/>
        <v>0.0713728957350182</v>
      </c>
      <c r="W29" s="15" t="str">
        <f t="array" ref="W29">_xlfn.IFS(AND(X29&gt;0,X29&lt;=0.05),"0 to 0.05",AND(X29&gt;0.05,X29&lt;=0.1),"0.05 to 0.1",AND(X29&gt;0.1,X29&lt;=0.2),"0.1 to 0.2",AND(X29&gt;0.2,X29&lt;=0.3),"0.2 to 0.3",AND(X29&gt;0.3,X29&lt;=0.4),"0.3 to 0.4",AND(X29&gt;0.4,X29&lt;=0.5),"0.4 to 0.5",AND(X29&gt;0.5,X29&lt;=0.75),"0.5 to 0.75",AND(X29&gt;0.75,X29&lt;=1),"0.75 to 1",AND(X29&gt;1,X29&lt;=2),"1 to 2",AND(X29&gt;2,X29&lt;=3),"2 to 3",AND(X29&gt;3,X29&lt;=4),"3 to 4",AND(X29&gt;4,X29&lt;=5),"4 to 5",AND(X29&gt;5,X29&lt;=10),"5 to 10",X29&gt;10,"10+")</f>
        <v>0.05 to 0.1</v>
      </c>
      <c r="X29" s="16">
        <f t="shared" si="3"/>
        <v>0.0683190910902944</v>
      </c>
      <c r="Y29" s="5" t="str">
        <f t="array" ref="Y29">_xlfn.IFS(AND(Z29&gt;0,Z29&lt;=1),"0 to 1",AND(Z29&gt;1,Z29&lt;=2),"1 to 2",AND(Z29&gt;2,Z29&lt;=4),"2 to 4",AND(Z29&gt;4,Z29&lt;=6),"4 to 6",AND(Z29&gt;6,Z29&lt;=8),"6 to 8",AND(Z29&gt;8,Z29&lt;=10),"8 to 10",AND(Z29&gt;10,Z29&lt;=15),"10 to 15",AND(Z29&gt;15,Z29&lt;=20),"15 to 20",AND(Z29&gt;20,Z29&lt;=25),"20 to 25",AND(Z29&gt;25,Z29&lt;=30),"25 to 30",AND(Z29&gt;30,Z29&lt;=40),"30 to 40",AND(Z29&gt;40,Z29&lt;=50),"40 to 50",Z29&gt;50,"50+")</f>
        <v>6 to 8</v>
      </c>
      <c r="Z29" s="9">
        <f t="array" ref="Z29">_xlfn.IFS(AA29="oz",_xlfn.IFS(R29="oz",Q29,R29="fl oz",Q29*1.04,R29="ml",Q29*0.0338),AA29="fl oz",_xlfn.IFS(R29="oz",Q29/1.04,R29="fl oz",Q29,R29="ml",Q29*0.0338/1.04),AA29="ml",_xlfn.IFS(R29="oz",Q29/0.0338,R29="fl oz",Q29*1.04/0.0338,R29="ml",Q29))</f>
        <v>6.9966</v>
      </c>
      <c r="AA29" s="9" t="str">
        <f>_xlfn.XLOOKUP($E29,'Raw Data'!$E:$E,'Raw Data'!AA:AA,"ERROR",0,1)</f>
        <v>oz</v>
      </c>
      <c r="AB29" s="5" t="s">
        <v>150</v>
      </c>
      <c r="AC29" s="5" t="s">
        <v>71</v>
      </c>
      <c r="AD29" s="5" t="s">
        <v>117</v>
      </c>
      <c r="AE29">
        <f>IF(SUMIF('Claims Backend'!$AE$1:$BM$1,AE$3,'Claims Backend'!$AE28:$BM28)&gt;=1,1,0)*$H29</f>
        <v>0</v>
      </c>
      <c r="AF29">
        <f>IF(SUMIF('Claims Backend'!$AE$1:$BM$1,AF$3,'Claims Backend'!$AE28:$BM28)&gt;=1,1,0)*$H29</f>
        <v>0</v>
      </c>
      <c r="AG29">
        <f>IF(SUMIF('Claims Backend'!$AE$1:$BM$1,AG$3,'Claims Backend'!$AE28:$BM28)&gt;=1,1,0)*$H29</f>
        <v>0</v>
      </c>
      <c r="AH29">
        <f>IF(SUMIF('Claims Backend'!$AE$1:$BM$1,AH$3,'Claims Backend'!$AE28:$BM28)&gt;=1,1,0)*$H29</f>
        <v>0</v>
      </c>
      <c r="AI29">
        <f>IF(SUMIF('Claims Backend'!$AE$1:$BM$1,AI$3,'Claims Backend'!$AE28:$BM28)&gt;=1,1,0)*$H29</f>
        <v>0</v>
      </c>
      <c r="AJ29">
        <f>IF(SUMIF('Claims Backend'!$AE$1:$BM$1,AJ$3,'Claims Backend'!$AE28:$BM28)&gt;=1,1,0)*$H29</f>
        <v>0</v>
      </c>
      <c r="AK29">
        <f>IF(SUMIF('Claims Backend'!$AE$1:$BM$1,AK$3,'Claims Backend'!$AE28:$BM28)&gt;=1,1,0)*$H29</f>
        <v>0</v>
      </c>
      <c r="AL29">
        <f>IF(SUMIF('Claims Backend'!$AE$1:$BM$1,AL$3,'Claims Backend'!$AE28:$BM28)&gt;=1,1,0)*$H29</f>
        <v>0</v>
      </c>
      <c r="AM29">
        <f>IF(SUMIF('Claims Backend'!$AE$1:$BM$1,AM$3,'Claims Backend'!$AE28:$BM28)&gt;=1,1,0)*$H29</f>
        <v>0</v>
      </c>
      <c r="AN29">
        <f>IF(SUMIF('Claims Backend'!$AE$1:$BM$1,AN$3,'Claims Backend'!$AE28:$BM28)&gt;=1,1,0)*$H29</f>
        <v>0</v>
      </c>
      <c r="AO29">
        <f>IF(SUMIF('Claims Backend'!$AE$1:$BM$1,AO$3,'Claims Backend'!$AE28:$BM28)&gt;=1,1,0)*$H29</f>
        <v>0</v>
      </c>
      <c r="AP29">
        <f>IF(SUMIF('Claims Backend'!$AE$1:$BM$1,AP$3,'Claims Backend'!$AE28:$BM28)&gt;=1,1,0)*$H29</f>
        <v>0</v>
      </c>
      <c r="AQ29">
        <f>IF(SUMIF('Claims Backend'!$AE$1:$BM$1,AQ$3,'Claims Backend'!$AE28:$BM28)&gt;=1,1,0)*$H29</f>
        <v>8122.12</v>
      </c>
      <c r="AR29">
        <f>IF(SUMIF('Claims Backend'!$AE$1:$BM$1,AR$3,'Claims Backend'!$AE28:$BM28)&gt;=1,1,0)*$H29</f>
        <v>0</v>
      </c>
      <c r="AS29">
        <f>IF(SUMIF('Claims Backend'!$AE$1:$BM$1,AS$3,'Claims Backend'!$AE28:$BM28)&gt;=1,1,0)*$H29</f>
        <v>0</v>
      </c>
      <c r="AT29">
        <f>IF(SUMIF('Claims Backend'!$AE$1:$BM$1,AT$3,'Claims Backend'!$AE28:$BM28)&gt;=1,1,0)*$H29</f>
        <v>0</v>
      </c>
      <c r="AU29">
        <f>IF(SUMIF('Claims Backend'!$AE$1:$BM$1,AU$3,'Claims Backend'!$AE28:$BM28)&gt;=1,1,0)*$H29</f>
        <v>0</v>
      </c>
      <c r="AV29">
        <f>IF(SUMIF('Claims Backend'!$AE$1:$BM$1,AV$3,'Claims Backend'!$AE28:$BM28)&gt;=1,1,0)*$H29</f>
        <v>0</v>
      </c>
      <c r="AW29">
        <f>IF(SUMIF('Claims Backend'!$AE$1:$BM$1,AW$3,'Claims Backend'!$AE28:$BM28)&gt;=1,1,0)*$H29</f>
        <v>0</v>
      </c>
      <c r="AX29">
        <f>IF(SUMIF('Claims Backend'!$AE$1:$BM$1,AX$3,'Claims Backend'!$AE28:$BM28)&gt;=1,1,0)*$H29</f>
        <v>0</v>
      </c>
      <c r="AY29">
        <f>IF(SUMIF('Claims Backend'!$AE$1:$BM$1,AY$3,'Claims Backend'!$AE28:$BM28)&gt;=1,1,0)*$H29</f>
        <v>0</v>
      </c>
      <c r="AZ29">
        <f>IF(SUMIF('Claims Backend'!$AE$1:$BM$1,AZ$3,'Claims Backend'!$AE28:$BM28)&gt;=1,1,0)*$H29</f>
        <v>0</v>
      </c>
      <c r="BA29">
        <f>IF(SUMIF('Claims Backend'!$AE$1:$BM$1,BA$3,'Claims Backend'!$AE28:$BM28)&gt;=1,1,0)*$H29</f>
        <v>0</v>
      </c>
      <c r="BB29">
        <f>IF(SUMIF('Claims Backend'!$AE$1:$BM$1,BB$3,'Claims Backend'!$AE28:$BM28)&gt;=1,1,0)*$H29</f>
        <v>0</v>
      </c>
      <c r="BC29">
        <f>IF(SUMIF('Claims Backend'!$AE$1:$BM$1,BC$3,'Claims Backend'!$AE28:$BM28)&gt;=1,1,0)*$H29</f>
        <v>0</v>
      </c>
      <c r="BD29">
        <f>IF(SUMIF('Claims Backend'!$AE$1:$BM$1,BD$3,'Claims Backend'!$AE28:$BM28)&gt;=1,1,0)*$H29</f>
        <v>0</v>
      </c>
    </row>
    <row r="30" spans="1:56">
      <c r="A30" s="5" t="str">
        <f>_xlfn.XLOOKUP($E30,'Raw Data'!$E:$E,'Raw Data'!A:A,"ERROR",0,1)</f>
        <v>AE</v>
      </c>
      <c r="B30" s="5" t="str">
        <f>_xlfn.XLOOKUP($E30,'Raw Data'!$E:$E,'Raw Data'!B:B,"ERROR",0,1)</f>
        <v>Hair Mousses</v>
      </c>
      <c r="C30" s="5" t="str">
        <f>_xlfn.XLOOKUP($E30,'Raw Data'!$E:$E,'Raw Data'!C:C,"ERROR",0,1)</f>
        <v>african pride</v>
      </c>
      <c r="D30" s="5" t="str">
        <f>_xlfn.XLOOKUP($E30,'Raw Data'!$E:$E,'Raw Data'!D:D,"ERROR",0,1)</f>
        <v>www.amazon.ae/dp/B07T6BD8FW</v>
      </c>
      <c r="E30" s="5" t="s">
        <v>151</v>
      </c>
      <c r="F30" s="9" t="str">
        <f>_xlfn.XLOOKUP($E30,'Raw Data'!$E:$E,'Raw Data'!F:F,"ERROR",0,1)</f>
        <v>African Pride Moisture Miracle Soft &amp; Smooth Curl  MoUSse  8.5Oz Rose Water And Organ Oil</v>
      </c>
      <c r="G30" s="10">
        <f>_xlfn.XLOOKUP($E30,'Raw Data'!$E:$E,'Raw Data'!G:G,"ERROR",0,1)</f>
        <v>241</v>
      </c>
      <c r="H30" s="9">
        <f>_xlfn.XLOOKUP($E30,'Raw Data'!$E:$E,'Raw Data'!H:H,"ERROR",0,1)</f>
        <v>7714.65</v>
      </c>
      <c r="I30" s="9">
        <f>_xlfn.XLOOKUP($E30,'Raw Data'!$E:$E,'Raw Data'!I:I,"ERROR",0,1)</f>
        <v>0.0103285362569759</v>
      </c>
      <c r="J30" s="9" t="str">
        <f>_xlfn.XLOOKUP($E30,'Raw Data'!$E:$E,'Raw Data'!J:J,"ERROR",0,1)</f>
        <v>Yes</v>
      </c>
      <c r="K30" s="14" t="str">
        <f t="array" ref="K30">_xlfn.IFS(AND(L30&gt;0,L30&lt;=5),"0 to 5",AND(L30&gt;5,L30&lt;=10),"5 to 10",AND(L30&gt;10,L30&lt;=15),"10 to 15",AND(L30&gt;15,L30&lt;=20),"15 to 20",AND(L30&gt;20,L30&lt;=30),"20 to 30",AND(L30&gt;30,L30&lt;=40),"30 to 40",AND(L30&gt;40,L30&lt;=50),"40 to 50",AND(L30&gt;50,L30&lt;=75),"50 to 75",AND(L30&gt;75,L30&lt;=100),"75 to 100",AND(L30&gt;100,L30&lt;=150),"100 to 150",AND(L30&gt;150,L30&lt;=200),"150 to 200",AND(L30&gt;200,L30&lt;=250),"200 to 250",AND(L30&gt;250,L30&lt;=300),"250 to 300",AND(L30&gt;300,L30&lt;=400),"300 to 400",AND(L30&gt;400,L30&lt;=500),"400 to 500",L30&gt;500,"500+")</f>
        <v>30 to 40</v>
      </c>
      <c r="L30" s="9">
        <f>_xlfn.XLOOKUP($E30,'Raw Data'!$E:$E,'Raw Data'!L:L,"ERROR",0,1)</f>
        <v>31.75</v>
      </c>
      <c r="M30" s="14" t="str">
        <f t="array" ref="M30">_xlfn.IFS(AND(N30&gt;0,N30&lt;=5),"0 to 5",AND(N30&gt;5,N30&lt;=10),"5 to 10",AND(N30&gt;10,N30&lt;=15),"10 to 15",AND(N30&gt;15,N30&lt;=20),"15 to 20",AND(N30&gt;20,N30&lt;=30),"20 to 30",AND(N30&gt;30,N30&lt;=40),"30 to 40",AND(N30&gt;40,N30&lt;=50),"40 to 50",AND(N30&gt;50,N30&lt;=75),"50 to 75",AND(N30&gt;75,N30&lt;=100),"75 to 100",AND(N30&gt;100,N30&lt;=150),"100 to 150",AND(N30&gt;150,N30&lt;=200),"150 to 200",AND(N30&gt;200,N30&lt;=250),"200 to 250",AND(N30&gt;250,N30&lt;=300),"250 to 300",AND(N30&gt;300,N30&lt;=400),"300 to 400",AND(N30&gt;400,N30&lt;=500),"400 to 500",N30&gt;500,"500+")</f>
        <v>30 to 40</v>
      </c>
      <c r="N30" s="9">
        <f>_xlfn.XLOOKUP($E30,'Raw Data'!$E:$E,'Raw Data'!N:N,"ERROR",0,1)</f>
        <v>31.78</v>
      </c>
      <c r="O30" s="14" t="str">
        <f t="array" ref="O30">_xlfn.IFS(P30=0,"No Discount",AND(P30&gt;0,P30&lt;=0.02),"0% to 2%",AND(P30&gt;0.02,P30&lt;=0.04),"2% to 4%",AND(P30&gt;0.04,P30&lt;=0.06),"4% to 6%",AND(P30&gt;0.06,P30&lt;=0.08),"6% to 8%",AND(P30&gt;0.08,P30&lt;=0.1),"8% to 10%",AND(P30&gt;0.1,P30&lt;=0.15),"10% to 15%",AND(P30&gt;0.15,P30&lt;=0.2),"15% to 20%",AND(P30&gt;0.2,P30&lt;=0.25),"20% to 25%",AND(P30&gt;0.25,P30&lt;=0.3),"25% to 30%",AND(P30&gt;0.3,P30&lt;=0.4),"30% to 40%",AND(P30&gt;0.4,P30&lt;=0.5),"40% to 50%",AND(P30&gt;0.5,P30&lt;=0.75),"50% to 75%",AND(P30&gt;0.75,P30&lt;=1),"75% to 100%")</f>
        <v>0% to 2%</v>
      </c>
      <c r="P30" s="10">
        <f>_xlfn.XLOOKUP($E30,'Raw Data'!$E:$E,'Raw Data'!P:P,"ERROR",0,1)</f>
        <v>0.000943989930774108</v>
      </c>
      <c r="Q30" s="9">
        <f>_xlfn.XLOOKUP($E30,'Raw Data'!$E:$E,'Raw Data'!Q:Q,"ERROR",0,1)</f>
        <v>8.5</v>
      </c>
      <c r="R30" s="9" t="str">
        <f>_xlfn.XLOOKUP($E30,'Raw Data'!$E:$E,'Raw Data'!R:R,"ERROR",0,1)</f>
        <v>oz</v>
      </c>
      <c r="S30" s="5" t="str">
        <f t="array" ref="S30">_xlfn.IFS(AND(T30&gt;0,T30&lt;=0.05),"0 to 0.05",AND(T30&gt;0.05,T30&lt;=0.1),"0.05 to 0.1",AND(T30&gt;0.1,T30&lt;=0.2),"0.1 to 0.2",AND(T30&gt;0.2,T30&lt;=0.3),"0.2 to 0.3",AND(T30&gt;0.3,T30&lt;=0.4),"0.3 to 0.4",AND(T30&gt;0.4,T30&lt;=0.5),"0.4 to 0.5",AND(T30&gt;0.5,T30&lt;=0.75),"0.5 to 0.75",AND(T30&gt;0.75,T30&lt;=1),"0.75 to 1",AND(T30&gt;1,T30&lt;=2),"1 to 2",AND(T30&gt;2,T30&lt;=3),"2 to 3",AND(T30&gt;3,T30&lt;=4),"3 to 4",AND(T30&gt;4,T30&lt;=5),"4 to 5",AND(T30&gt;5,T30&lt;=10),"5 to 10",T30&gt;10,"10+")</f>
        <v>0.1 to 0.2</v>
      </c>
      <c r="T30" s="10">
        <f t="shared" si="1"/>
        <v>0.126320396268078</v>
      </c>
      <c r="U30" s="15" t="str">
        <f t="array" ref="U30">_xlfn.IFS(AND(V30&gt;0,V30&lt;=0.05),"0 to 0.05",AND(V30&gt;0.05,V30&lt;=0.1),"0.05 to 0.1",AND(V30&gt;0.1,V30&lt;=0.2),"0.1 to 0.2",AND(V30&gt;0.2,V30&lt;=0.3),"0.2 to 0.3",AND(V30&gt;0.3,V30&lt;=0.4),"0.3 to 0.4",AND(V30&gt;0.4,V30&lt;=0.5),"0.4 to 0.5",AND(V30&gt;0.5,V30&lt;=0.75),"0.5 to 0.75",AND(V30&gt;0.75,V30&lt;=1),"0.75 to 1",AND(V30&gt;1,V30&lt;=2),"1 to 2",AND(V30&gt;2,V30&lt;=3),"2 to 3",AND(V30&gt;3,V30&lt;=4),"3 to 4",AND(V30&gt;4,V30&lt;=5),"4 to 5",AND(V30&gt;5,V30&lt;=10),"5 to 10",V30&gt;10,"10+")</f>
        <v>0 to 0.05</v>
      </c>
      <c r="V30" s="10">
        <f t="shared" si="2"/>
        <v>0.0341387336131612</v>
      </c>
      <c r="W30" s="15" t="str">
        <f t="array" ref="W30">_xlfn.IFS(AND(X30&gt;0,X30&lt;=0.05),"0 to 0.05",AND(X30&gt;0.05,X30&lt;=0.1),"0.05 to 0.1",AND(X30&gt;0.1,X30&lt;=0.2),"0.1 to 0.2",AND(X30&gt;0.2,X30&lt;=0.3),"0.2 to 0.3",AND(X30&gt;0.3,X30&lt;=0.4),"0.3 to 0.4",AND(X30&gt;0.4,X30&lt;=0.5),"0.4 to 0.5",AND(X30&gt;0.5,X30&lt;=0.75),"0.5 to 0.75",AND(X30&gt;0.75,X30&lt;=1),"0.75 to 1",AND(X30&gt;1,X30&lt;=2),"1 to 2",AND(X30&gt;2,X30&lt;=3),"2 to 3",AND(X30&gt;3,X30&lt;=4),"3 to 4",AND(X30&gt;4,X30&lt;=5),"4 to 5",AND(X30&gt;5,X30&lt;=10),"5 to 10",X30&gt;10,"10+")</f>
        <v>0 to 0.05</v>
      </c>
      <c r="X30" s="16">
        <f t="shared" si="3"/>
        <v>0.034106506992381</v>
      </c>
      <c r="Y30" s="5" t="str">
        <f t="array" ref="Y30">_xlfn.IFS(AND(Z30&gt;0,Z30&lt;=1),"0 to 1",AND(Z30&gt;1,Z30&lt;=2),"1 to 2",AND(Z30&gt;2,Z30&lt;=4),"2 to 4",AND(Z30&gt;4,Z30&lt;=6),"4 to 6",AND(Z30&gt;6,Z30&lt;=8),"6 to 8",AND(Z30&gt;8,Z30&lt;=10),"8 to 10",AND(Z30&gt;10,Z30&lt;=15),"10 to 15",AND(Z30&gt;15,Z30&lt;=20),"15 to 20",AND(Z30&gt;20,Z30&lt;=25),"20 to 25",AND(Z30&gt;25,Z30&lt;=30),"25 to 30",AND(Z30&gt;30,Z30&lt;=40),"30 to 40",AND(Z30&gt;40,Z30&lt;=50),"40 to 50",Z30&gt;50,"50+")</f>
        <v>8 to 10</v>
      </c>
      <c r="Z30" s="9">
        <f t="array" ref="Z30">_xlfn.IFS(AA30="oz",_xlfn.IFS(R30="oz",Q30,R30="fl oz",Q30*1.04,R30="ml",Q30*0.0338),AA30="fl oz",_xlfn.IFS(R30="oz",Q30/1.04,R30="fl oz",Q30,R30="ml",Q30*0.0338/1.04),AA30="ml",_xlfn.IFS(R30="oz",Q30/0.0338,R30="fl oz",Q30*1.04/0.0338,R30="ml",Q30))</f>
        <v>8.5</v>
      </c>
      <c r="AA30" s="9" t="str">
        <f>_xlfn.XLOOKUP($E30,'Raw Data'!$E:$E,'Raw Data'!AA:AA,"ERROR",0,1)</f>
        <v>oz</v>
      </c>
      <c r="AB30" s="5" t="s">
        <v>152</v>
      </c>
      <c r="AC30" s="5" t="s">
        <v>71</v>
      </c>
      <c r="AD30" s="5" t="s">
        <v>153</v>
      </c>
      <c r="AE30">
        <f>IF(SUMIF('Claims Backend'!$AE$1:$BM$1,AE$3,'Claims Backend'!$AE29:$BM29)&gt;=1,1,0)*$H30</f>
        <v>0</v>
      </c>
      <c r="AF30">
        <f>IF(SUMIF('Claims Backend'!$AE$1:$BM$1,AF$3,'Claims Backend'!$AE29:$BM29)&gt;=1,1,0)*$H30</f>
        <v>0</v>
      </c>
      <c r="AG30">
        <f>IF(SUMIF('Claims Backend'!$AE$1:$BM$1,AG$3,'Claims Backend'!$AE29:$BM29)&gt;=1,1,0)*$H30</f>
        <v>0</v>
      </c>
      <c r="AH30">
        <f>IF(SUMIF('Claims Backend'!$AE$1:$BM$1,AH$3,'Claims Backend'!$AE29:$BM29)&gt;=1,1,0)*$H30</f>
        <v>0</v>
      </c>
      <c r="AI30">
        <f>IF(SUMIF('Claims Backend'!$AE$1:$BM$1,AI$3,'Claims Backend'!$AE29:$BM29)&gt;=1,1,0)*$H30</f>
        <v>0</v>
      </c>
      <c r="AJ30">
        <f>IF(SUMIF('Claims Backend'!$AE$1:$BM$1,AJ$3,'Claims Backend'!$AE29:$BM29)&gt;=1,1,0)*$H30</f>
        <v>0</v>
      </c>
      <c r="AK30">
        <f>IF(SUMIF('Claims Backend'!$AE$1:$BM$1,AK$3,'Claims Backend'!$AE29:$BM29)&gt;=1,1,0)*$H30</f>
        <v>0</v>
      </c>
      <c r="AL30">
        <f>IF(SUMIF('Claims Backend'!$AE$1:$BM$1,AL$3,'Claims Backend'!$AE29:$BM29)&gt;=1,1,0)*$H30</f>
        <v>0</v>
      </c>
      <c r="AM30">
        <f>IF(SUMIF('Claims Backend'!$AE$1:$BM$1,AM$3,'Claims Backend'!$AE29:$BM29)&gt;=1,1,0)*$H30</f>
        <v>0</v>
      </c>
      <c r="AN30">
        <f>IF(SUMIF('Claims Backend'!$AE$1:$BM$1,AN$3,'Claims Backend'!$AE29:$BM29)&gt;=1,1,0)*$H30</f>
        <v>0</v>
      </c>
      <c r="AO30">
        <f>IF(SUMIF('Claims Backend'!$AE$1:$BM$1,AO$3,'Claims Backend'!$AE29:$BM29)&gt;=1,1,0)*$H30</f>
        <v>0</v>
      </c>
      <c r="AP30">
        <f>IF(SUMIF('Claims Backend'!$AE$1:$BM$1,AP$3,'Claims Backend'!$AE29:$BM29)&gt;=1,1,0)*$H30</f>
        <v>0</v>
      </c>
      <c r="AQ30">
        <f>IF(SUMIF('Claims Backend'!$AE$1:$BM$1,AQ$3,'Claims Backend'!$AE29:$BM29)&gt;=1,1,0)*$H30</f>
        <v>7714.65</v>
      </c>
      <c r="AR30">
        <f>IF(SUMIF('Claims Backend'!$AE$1:$BM$1,AR$3,'Claims Backend'!$AE29:$BM29)&gt;=1,1,0)*$H30</f>
        <v>0</v>
      </c>
      <c r="AS30">
        <f>IF(SUMIF('Claims Backend'!$AE$1:$BM$1,AS$3,'Claims Backend'!$AE29:$BM29)&gt;=1,1,0)*$H30</f>
        <v>0</v>
      </c>
      <c r="AT30">
        <f>IF(SUMIF('Claims Backend'!$AE$1:$BM$1,AT$3,'Claims Backend'!$AE29:$BM29)&gt;=1,1,0)*$H30</f>
        <v>0</v>
      </c>
      <c r="AU30">
        <f>IF(SUMIF('Claims Backend'!$AE$1:$BM$1,AU$3,'Claims Backend'!$AE29:$BM29)&gt;=1,1,0)*$H30</f>
        <v>0</v>
      </c>
      <c r="AV30">
        <f>IF(SUMIF('Claims Backend'!$AE$1:$BM$1,AV$3,'Claims Backend'!$AE29:$BM29)&gt;=1,1,0)*$H30</f>
        <v>0</v>
      </c>
      <c r="AW30">
        <f>IF(SUMIF('Claims Backend'!$AE$1:$BM$1,AW$3,'Claims Backend'!$AE29:$BM29)&gt;=1,1,0)*$H30</f>
        <v>0</v>
      </c>
      <c r="AX30">
        <f>IF(SUMIF('Claims Backend'!$AE$1:$BM$1,AX$3,'Claims Backend'!$AE29:$BM29)&gt;=1,1,0)*$H30</f>
        <v>0</v>
      </c>
      <c r="AY30">
        <f>IF(SUMIF('Claims Backend'!$AE$1:$BM$1,AY$3,'Claims Backend'!$AE29:$BM29)&gt;=1,1,0)*$H30</f>
        <v>0</v>
      </c>
      <c r="AZ30">
        <f>IF(SUMIF('Claims Backend'!$AE$1:$BM$1,AZ$3,'Claims Backend'!$AE29:$BM29)&gt;=1,1,0)*$H30</f>
        <v>0</v>
      </c>
      <c r="BA30">
        <f>IF(SUMIF('Claims Backend'!$AE$1:$BM$1,BA$3,'Claims Backend'!$AE29:$BM29)&gt;=1,1,0)*$H30</f>
        <v>0</v>
      </c>
      <c r="BB30">
        <f>IF(SUMIF('Claims Backend'!$AE$1:$BM$1,BB$3,'Claims Backend'!$AE29:$BM29)&gt;=1,1,0)*$H30</f>
        <v>0</v>
      </c>
      <c r="BC30">
        <f>IF(SUMIF('Claims Backend'!$AE$1:$BM$1,BC$3,'Claims Backend'!$AE29:$BM29)&gt;=1,1,0)*$H30</f>
        <v>0</v>
      </c>
      <c r="BD30">
        <f>IF(SUMIF('Claims Backend'!$AE$1:$BM$1,BD$3,'Claims Backend'!$AE29:$BM29)&gt;=1,1,0)*$H30</f>
        <v>0</v>
      </c>
    </row>
    <row r="31" spans="1:56">
      <c r="A31" s="5" t="str">
        <f>_xlfn.XLOOKUP($E31,'Raw Data'!$E:$E,'Raw Data'!A:A,"ERROR",0,1)</f>
        <v>AE</v>
      </c>
      <c r="B31" s="5" t="str">
        <f>_xlfn.XLOOKUP($E31,'Raw Data'!$E:$E,'Raw Data'!B:B,"ERROR",0,1)</f>
        <v>Hair Mousses</v>
      </c>
      <c r="C31" s="5" t="str">
        <f>_xlfn.XLOOKUP($E31,'Raw Data'!$E:$E,'Raw Data'!C:C,"ERROR",0,1)</f>
        <v>Wella</v>
      </c>
      <c r="D31" s="5" t="str">
        <f>_xlfn.XLOOKUP($E31,'Raw Data'!$E:$E,'Raw Data'!D:D,"ERROR",0,1)</f>
        <v>www.amazon.ae/dp/B004FGA172</v>
      </c>
      <c r="E31" s="5" t="s">
        <v>154</v>
      </c>
      <c r="F31" s="9" t="str">
        <f>_xlfn.XLOOKUP($E31,'Raw Data'!$E:$E,'Raw Data'!F:F,"ERROR",0,1)</f>
        <v>Wella Wellaflex Flexible Ultra Strong Hold Hair Mousse 200 ml</v>
      </c>
      <c r="G31" s="10">
        <f>_xlfn.XLOOKUP($E31,'Raw Data'!$E:$E,'Raw Data'!G:G,"ERROR",0,1)</f>
        <v>312</v>
      </c>
      <c r="H31" s="9">
        <f>_xlfn.XLOOKUP($E31,'Raw Data'!$E:$E,'Raw Data'!H:H,"ERROR",0,1)</f>
        <v>7486.35</v>
      </c>
      <c r="I31" s="9">
        <f>_xlfn.XLOOKUP($E31,'Raw Data'!$E:$E,'Raw Data'!I:I,"ERROR",0,1)</f>
        <v>0.0100228833981336</v>
      </c>
      <c r="J31" s="9" t="str">
        <f>_xlfn.XLOOKUP($E31,'Raw Data'!$E:$E,'Raw Data'!J:J,"ERROR",0,1)</f>
        <v>Yes</v>
      </c>
      <c r="K31" s="14" t="str">
        <f t="array" ref="K31">_xlfn.IFS(AND(L31&gt;0,L31&lt;=5),"0 to 5",AND(L31&gt;5,L31&lt;=10),"5 to 10",AND(L31&gt;10,L31&lt;=15),"10 to 15",AND(L31&gt;15,L31&lt;=20),"15 to 20",AND(L31&gt;20,L31&lt;=30),"20 to 30",AND(L31&gt;30,L31&lt;=40),"30 to 40",AND(L31&gt;40,L31&lt;=50),"40 to 50",AND(L31&gt;50,L31&lt;=75),"50 to 75",AND(L31&gt;75,L31&lt;=100),"75 to 100",AND(L31&gt;100,L31&lt;=150),"100 to 150",AND(L31&gt;150,L31&lt;=200),"150 to 200",AND(L31&gt;200,L31&lt;=250),"200 to 250",AND(L31&gt;250,L31&lt;=300),"250 to 300",AND(L31&gt;300,L31&lt;=400),"300 to 400",AND(L31&gt;400,L31&lt;=500),"400 to 500",L31&gt;500,"500+")</f>
        <v>20 to 30</v>
      </c>
      <c r="L31" s="9">
        <f>_xlfn.XLOOKUP($E31,'Raw Data'!$E:$E,'Raw Data'!L:L,"ERROR",0,1)</f>
        <v>26.86</v>
      </c>
      <c r="M31" s="14" t="str">
        <f t="array" ref="M31">_xlfn.IFS(AND(N31&gt;0,N31&lt;=5),"0 to 5",AND(N31&gt;5,N31&lt;=10),"5 to 10",AND(N31&gt;10,N31&lt;=15),"10 to 15",AND(N31&gt;15,N31&lt;=20),"15 to 20",AND(N31&gt;20,N31&lt;=30),"20 to 30",AND(N31&gt;30,N31&lt;=40),"30 to 40",AND(N31&gt;40,N31&lt;=50),"40 to 50",AND(N31&gt;50,N31&lt;=75),"50 to 75",AND(N31&gt;75,N31&lt;=100),"75 to 100",AND(N31&gt;100,N31&lt;=150),"100 to 150",AND(N31&gt;150,N31&lt;=200),"150 to 200",AND(N31&gt;200,N31&lt;=250),"200 to 250",AND(N31&gt;250,N31&lt;=300),"250 to 300",AND(N31&gt;300,N31&lt;=400),"300 to 400",AND(N31&gt;400,N31&lt;=500),"400 to 500",N31&gt;500,"500+")</f>
        <v>20 to 30</v>
      </c>
      <c r="N31" s="9">
        <f>_xlfn.XLOOKUP($E31,'Raw Data'!$E:$E,'Raw Data'!N:N,"ERROR",0,1)</f>
        <v>28.47</v>
      </c>
      <c r="O31" s="14" t="str">
        <f t="array" ref="O31">_xlfn.IFS(P31=0,"No Discount",AND(P31&gt;0,P31&lt;=0.02),"0% to 2%",AND(P31&gt;0.02,P31&lt;=0.04),"2% to 4%",AND(P31&gt;0.04,P31&lt;=0.06),"4% to 6%",AND(P31&gt;0.06,P31&lt;=0.08),"6% to 8%",AND(P31&gt;0.08,P31&lt;=0.1),"8% to 10%",AND(P31&gt;0.1,P31&lt;=0.15),"10% to 15%",AND(P31&gt;0.15,P31&lt;=0.2),"15% to 20%",AND(P31&gt;0.2,P31&lt;=0.25),"20% to 25%",AND(P31&gt;0.25,P31&lt;=0.3),"25% to 30%",AND(P31&gt;0.3,P31&lt;=0.4),"30% to 40%",AND(P31&gt;0.4,P31&lt;=0.5),"40% to 50%",AND(P31&gt;0.5,P31&lt;=0.75),"50% to 75%",AND(P31&gt;0.75,P31&lt;=1),"75% to 100%")</f>
        <v>4% to 6%</v>
      </c>
      <c r="P31" s="10">
        <f>_xlfn.XLOOKUP($E31,'Raw Data'!$E:$E,'Raw Data'!P:P,"ERROR",0,1)</f>
        <v>0.0565507551808921</v>
      </c>
      <c r="Q31" s="9">
        <f>_xlfn.XLOOKUP($E31,'Raw Data'!$E:$E,'Raw Data'!Q:Q,"ERROR",0,1)</f>
        <v>200</v>
      </c>
      <c r="R31" s="9" t="str">
        <f>_xlfn.XLOOKUP($E31,'Raw Data'!$E:$E,'Raw Data'!R:R,"ERROR",0,1)</f>
        <v>ml</v>
      </c>
      <c r="S31" s="5" t="str">
        <f t="array" ref="S31">_xlfn.IFS(AND(T31&gt;0,T31&lt;=0.05),"0 to 0.05",AND(T31&gt;0.05,T31&lt;=0.1),"0.05 to 0.1",AND(T31&gt;0.1,T31&lt;=0.2),"0.1 to 0.2",AND(T31&gt;0.2,T31&lt;=0.3),"0.2 to 0.3",AND(T31&gt;0.3,T31&lt;=0.4),"0.3 to 0.4",AND(T31&gt;0.4,T31&lt;=0.5),"0.4 to 0.5",AND(T31&gt;0.5,T31&lt;=0.75),"0.5 to 0.75",AND(T31&gt;0.75,T31&lt;=1),"0.75 to 1",AND(T31&gt;1,T31&lt;=2),"1 to 2",AND(T31&gt;2,T31&lt;=3),"2 to 3",AND(T31&gt;3,T31&lt;=4),"3 to 4",AND(T31&gt;4,T31&lt;=5),"4 to 5",AND(T31&gt;5,T31&lt;=10),"5 to 10",T31&gt;10,"10+")</f>
        <v>0.1 to 0.2</v>
      </c>
      <c r="T31" s="10">
        <f t="shared" si="1"/>
        <v>0.134371754516912</v>
      </c>
      <c r="U31" s="15" t="str">
        <f t="array" ref="U31">_xlfn.IFS(AND(V31&gt;0,V31&lt;=0.05),"0 to 0.05",AND(V31&gt;0.05,V31&lt;=0.1),"0.05 to 0.1",AND(V31&gt;0.1,V31&lt;=0.2),"0.1 to 0.2",AND(V31&gt;0.2,V31&lt;=0.3),"0.2 to 0.3",AND(V31&gt;0.3,V31&lt;=0.4),"0.3 to 0.4",AND(V31&gt;0.4,V31&lt;=0.5),"0.4 to 0.5",AND(V31&gt;0.5,V31&lt;=0.75),"0.5 to 0.75",AND(V31&gt;0.75,V31&lt;=1),"0.75 to 1",AND(V31&gt;1,V31&lt;=2),"1 to 2",AND(V31&gt;2,V31&lt;=3),"2 to 3",AND(V31&gt;3,V31&lt;=4),"3 to 4",AND(V31&gt;4,V31&lt;=5),"4 to 5",AND(V31&gt;5,V31&lt;=10),"5 to 10",V31&gt;10,"10+")</f>
        <v>0 to 0.05</v>
      </c>
      <c r="V31" s="10">
        <f t="shared" si="2"/>
        <v>0.038455034988684</v>
      </c>
      <c r="W31" s="15" t="str">
        <f t="array" ref="W31">_xlfn.IFS(AND(X31&gt;0,X31&lt;=0.05),"0 to 0.05",AND(X31&gt;0.05,X31&lt;=0.1),"0.05 to 0.1",AND(X31&gt;0.1,X31&lt;=0.2),"0.1 to 0.2",AND(X31&gt;0.2,X31&lt;=0.3),"0.2 to 0.3",AND(X31&gt;0.3,X31&lt;=0.4),"0.3 to 0.4",AND(X31&gt;0.4,X31&lt;=0.5),"0.4 to 0.5",AND(X31&gt;0.5,X31&lt;=0.75),"0.5 to 0.75",AND(X31&gt;0.75,X31&lt;=1),"0.75 to 1",AND(X31&gt;1,X31&lt;=2),"1 to 2",AND(X31&gt;2,X31&lt;=3),"2 to 3",AND(X31&gt;3,X31&lt;=4),"3 to 4",AND(X31&gt;4,X31&lt;=5),"4 to 5",AND(X31&gt;5,X31&lt;=10),"5 to 10",X31&gt;10,"10+")</f>
        <v>0 to 0.05</v>
      </c>
      <c r="X31" s="16">
        <f t="shared" si="3"/>
        <v>0.0362803737195663</v>
      </c>
      <c r="Y31" s="5" t="str">
        <f t="array" ref="Y31">_xlfn.IFS(AND(Z31&gt;0,Z31&lt;=1),"0 to 1",AND(Z31&gt;1,Z31&lt;=2),"1 to 2",AND(Z31&gt;2,Z31&lt;=4),"2 to 4",AND(Z31&gt;4,Z31&lt;=6),"4 to 6",AND(Z31&gt;6,Z31&lt;=8),"6 to 8",AND(Z31&gt;8,Z31&lt;=10),"8 to 10",AND(Z31&gt;10,Z31&lt;=15),"10 to 15",AND(Z31&gt;15,Z31&lt;=20),"15 to 20",AND(Z31&gt;20,Z31&lt;=25),"20 to 25",AND(Z31&gt;25,Z31&lt;=30),"25 to 30",AND(Z31&gt;30,Z31&lt;=40),"30 to 40",AND(Z31&gt;40,Z31&lt;=50),"40 to 50",Z31&gt;50,"50+")</f>
        <v>6 to 8</v>
      </c>
      <c r="Z31" s="9">
        <f t="array" ref="Z31">_xlfn.IFS(AA31="oz",_xlfn.IFS(R31="oz",Q31,R31="fl oz",Q31*1.04,R31="ml",Q31*0.0338),AA31="fl oz",_xlfn.IFS(R31="oz",Q31/1.04,R31="fl oz",Q31,R31="ml",Q31*0.0338/1.04),AA31="ml",_xlfn.IFS(R31="oz",Q31/0.0338,R31="fl oz",Q31*1.04/0.0338,R31="ml",Q31))</f>
        <v>6.76</v>
      </c>
      <c r="AA31" s="9" t="str">
        <f>_xlfn.XLOOKUP($E31,'Raw Data'!$E:$E,'Raw Data'!AA:AA,"ERROR",0,1)</f>
        <v>oz</v>
      </c>
      <c r="AB31" s="5" t="s">
        <v>155</v>
      </c>
      <c r="AC31" s="5" t="s">
        <v>86</v>
      </c>
      <c r="AD31" s="5" t="s">
        <v>87</v>
      </c>
      <c r="AE31">
        <f>IF(SUMIF('Claims Backend'!$AE$1:$BM$1,AE$3,'Claims Backend'!$AE30:$BM30)&gt;=1,1,0)*$H31</f>
        <v>0</v>
      </c>
      <c r="AF31">
        <f>IF(SUMIF('Claims Backend'!$AE$1:$BM$1,AF$3,'Claims Backend'!$AE30:$BM30)&gt;=1,1,0)*$H31</f>
        <v>0</v>
      </c>
      <c r="AG31">
        <f>IF(SUMIF('Claims Backend'!$AE$1:$BM$1,AG$3,'Claims Backend'!$AE30:$BM30)&gt;=1,1,0)*$H31</f>
        <v>0</v>
      </c>
      <c r="AH31">
        <f>IF(SUMIF('Claims Backend'!$AE$1:$BM$1,AH$3,'Claims Backend'!$AE30:$BM30)&gt;=1,1,0)*$H31</f>
        <v>0</v>
      </c>
      <c r="AI31">
        <f>IF(SUMIF('Claims Backend'!$AE$1:$BM$1,AI$3,'Claims Backend'!$AE30:$BM30)&gt;=1,1,0)*$H31</f>
        <v>0</v>
      </c>
      <c r="AJ31">
        <f>IF(SUMIF('Claims Backend'!$AE$1:$BM$1,AJ$3,'Claims Backend'!$AE30:$BM30)&gt;=1,1,0)*$H31</f>
        <v>0</v>
      </c>
      <c r="AK31">
        <f>IF(SUMIF('Claims Backend'!$AE$1:$BM$1,AK$3,'Claims Backend'!$AE30:$BM30)&gt;=1,1,0)*$H31</f>
        <v>0</v>
      </c>
      <c r="AL31">
        <f>IF(SUMIF('Claims Backend'!$AE$1:$BM$1,AL$3,'Claims Backend'!$AE30:$BM30)&gt;=1,1,0)*$H31</f>
        <v>7486.35</v>
      </c>
      <c r="AM31">
        <f>IF(SUMIF('Claims Backend'!$AE$1:$BM$1,AM$3,'Claims Backend'!$AE30:$BM30)&gt;=1,1,0)*$H31</f>
        <v>0</v>
      </c>
      <c r="AN31">
        <f>IF(SUMIF('Claims Backend'!$AE$1:$BM$1,AN$3,'Claims Backend'!$AE30:$BM30)&gt;=1,1,0)*$H31</f>
        <v>0</v>
      </c>
      <c r="AO31">
        <f>IF(SUMIF('Claims Backend'!$AE$1:$BM$1,AO$3,'Claims Backend'!$AE30:$BM30)&gt;=1,1,0)*$H31</f>
        <v>0</v>
      </c>
      <c r="AP31">
        <f>IF(SUMIF('Claims Backend'!$AE$1:$BM$1,AP$3,'Claims Backend'!$AE30:$BM30)&gt;=1,1,0)*$H31</f>
        <v>0</v>
      </c>
      <c r="AQ31">
        <f>IF(SUMIF('Claims Backend'!$AE$1:$BM$1,AQ$3,'Claims Backend'!$AE30:$BM30)&gt;=1,1,0)*$H31</f>
        <v>7486.35</v>
      </c>
      <c r="AR31">
        <f>IF(SUMIF('Claims Backend'!$AE$1:$BM$1,AR$3,'Claims Backend'!$AE30:$BM30)&gt;=1,1,0)*$H31</f>
        <v>0</v>
      </c>
      <c r="AS31">
        <f>IF(SUMIF('Claims Backend'!$AE$1:$BM$1,AS$3,'Claims Backend'!$AE30:$BM30)&gt;=1,1,0)*$H31</f>
        <v>0</v>
      </c>
      <c r="AT31">
        <f>IF(SUMIF('Claims Backend'!$AE$1:$BM$1,AT$3,'Claims Backend'!$AE30:$BM30)&gt;=1,1,0)*$H31</f>
        <v>0</v>
      </c>
      <c r="AU31">
        <f>IF(SUMIF('Claims Backend'!$AE$1:$BM$1,AU$3,'Claims Backend'!$AE30:$BM30)&gt;=1,1,0)*$H31</f>
        <v>0</v>
      </c>
      <c r="AV31">
        <f>IF(SUMIF('Claims Backend'!$AE$1:$BM$1,AV$3,'Claims Backend'!$AE30:$BM30)&gt;=1,1,0)*$H31</f>
        <v>0</v>
      </c>
      <c r="AW31">
        <f>IF(SUMIF('Claims Backend'!$AE$1:$BM$1,AW$3,'Claims Backend'!$AE30:$BM30)&gt;=1,1,0)*$H31</f>
        <v>0</v>
      </c>
      <c r="AX31">
        <f>IF(SUMIF('Claims Backend'!$AE$1:$BM$1,AX$3,'Claims Backend'!$AE30:$BM30)&gt;=1,1,0)*$H31</f>
        <v>0</v>
      </c>
      <c r="AY31">
        <f>IF(SUMIF('Claims Backend'!$AE$1:$BM$1,AY$3,'Claims Backend'!$AE30:$BM30)&gt;=1,1,0)*$H31</f>
        <v>0</v>
      </c>
      <c r="AZ31">
        <f>IF(SUMIF('Claims Backend'!$AE$1:$BM$1,AZ$3,'Claims Backend'!$AE30:$BM30)&gt;=1,1,0)*$H31</f>
        <v>0</v>
      </c>
      <c r="BA31">
        <f>IF(SUMIF('Claims Backend'!$AE$1:$BM$1,BA$3,'Claims Backend'!$AE30:$BM30)&gt;=1,1,0)*$H31</f>
        <v>0</v>
      </c>
      <c r="BB31">
        <f>IF(SUMIF('Claims Backend'!$AE$1:$BM$1,BB$3,'Claims Backend'!$AE30:$BM30)&gt;=1,1,0)*$H31</f>
        <v>0</v>
      </c>
      <c r="BC31">
        <f>IF(SUMIF('Claims Backend'!$AE$1:$BM$1,BC$3,'Claims Backend'!$AE30:$BM30)&gt;=1,1,0)*$H31</f>
        <v>0</v>
      </c>
      <c r="BD31">
        <f>IF(SUMIF('Claims Backend'!$AE$1:$BM$1,BD$3,'Claims Backend'!$AE30:$BM30)&gt;=1,1,0)*$H31</f>
        <v>0</v>
      </c>
    </row>
    <row r="32" spans="1:56">
      <c r="A32" s="5" t="str">
        <f>_xlfn.XLOOKUP($E32,'Raw Data'!$E:$E,'Raw Data'!A:A,"ERROR",0,1)</f>
        <v>AE</v>
      </c>
      <c r="B32" s="5" t="str">
        <f>_xlfn.XLOOKUP($E32,'Raw Data'!$E:$E,'Raw Data'!B:B,"ERROR",0,1)</f>
        <v>Hair Mousses</v>
      </c>
      <c r="C32" s="5" t="str">
        <f>_xlfn.XLOOKUP($E32,'Raw Data'!$E:$E,'Raw Data'!C:C,"ERROR",0,1)</f>
        <v>ors</v>
      </c>
      <c r="D32" s="5" t="str">
        <f>_xlfn.XLOOKUP($E32,'Raw Data'!$E:$E,'Raw Data'!D:D,"ERROR",0,1)</f>
        <v>www.amazon.ae/dp/B018IVSRLQ</v>
      </c>
      <c r="E32" s="5" t="s">
        <v>156</v>
      </c>
      <c r="F32" s="9" t="str">
        <f>_xlfn.XLOOKUP($E32,'Raw Data'!$E:$E,'Raw Data'!F:F,"ERROR",0,1)</f>
        <v>Ors Mousse Wrap/ Set 7oz (2 Pack) by Organic Root (ORS) Ors Mousse Wrap/ Set 7oz (2 Pack) by Organic Root (ORS)</v>
      </c>
      <c r="G32" s="10">
        <f>_xlfn.XLOOKUP($E32,'Raw Data'!$E:$E,'Raw Data'!G:G,"ERROR",0,1)</f>
        <v>130</v>
      </c>
      <c r="H32" s="9">
        <f>_xlfn.XLOOKUP($E32,'Raw Data'!$E:$E,'Raw Data'!H:H,"ERROR",0,1)</f>
        <v>7471.68</v>
      </c>
      <c r="I32" s="9">
        <f>_xlfn.XLOOKUP($E32,'Raw Data'!$E:$E,'Raw Data'!I:I,"ERROR",0,1)</f>
        <v>0.0100032428924866</v>
      </c>
      <c r="J32" s="9" t="str">
        <f>_xlfn.XLOOKUP($E32,'Raw Data'!$E:$E,'Raw Data'!J:J,"ERROR",0,1)</f>
        <v>Yes</v>
      </c>
      <c r="K32" s="14" t="str">
        <f t="array" ref="K32">_xlfn.IFS(AND(L32&gt;0,L32&lt;=5),"0 to 5",AND(L32&gt;5,L32&lt;=10),"5 to 10",AND(L32&gt;10,L32&lt;=15),"10 to 15",AND(L32&gt;15,L32&lt;=20),"15 to 20",AND(L32&gt;20,L32&lt;=30),"20 to 30",AND(L32&gt;30,L32&lt;=40),"30 to 40",AND(L32&gt;40,L32&lt;=50),"40 to 50",AND(L32&gt;50,L32&lt;=75),"50 to 75",AND(L32&gt;75,L32&lt;=100),"75 to 100",AND(L32&gt;100,L32&lt;=150),"100 to 150",AND(L32&gt;150,L32&lt;=200),"150 to 200",AND(L32&gt;200,L32&lt;=250),"200 to 250",AND(L32&gt;250,L32&lt;=300),"250 to 300",AND(L32&gt;300,L32&lt;=400),"300 to 400",AND(L32&gt;400,L32&lt;=500),"400 to 500",L32&gt;500,"500+")</f>
        <v>50 to 75</v>
      </c>
      <c r="L32" s="9">
        <f>_xlfn.XLOOKUP($E32,'Raw Data'!$E:$E,'Raw Data'!L:L,"ERROR",0,1)</f>
        <v>61.88</v>
      </c>
      <c r="M32" s="14" t="str">
        <f t="array" ref="M32">_xlfn.IFS(AND(N32&gt;0,N32&lt;=5),"0 to 5",AND(N32&gt;5,N32&lt;=10),"5 to 10",AND(N32&gt;10,N32&lt;=15),"10 to 15",AND(N32&gt;15,N32&lt;=20),"15 to 20",AND(N32&gt;20,N32&lt;=30),"20 to 30",AND(N32&gt;30,N32&lt;=40),"30 to 40",AND(N32&gt;40,N32&lt;=50),"40 to 50",AND(N32&gt;50,N32&lt;=75),"50 to 75",AND(N32&gt;75,N32&lt;=100),"75 to 100",AND(N32&gt;100,N32&lt;=150),"100 to 150",AND(N32&gt;150,N32&lt;=200),"150 to 200",AND(N32&gt;200,N32&lt;=250),"200 to 250",AND(N32&gt;250,N32&lt;=300),"250 to 300",AND(N32&gt;300,N32&lt;=400),"300 to 400",AND(N32&gt;400,N32&lt;=500),"400 to 500",N32&gt;500,"500+")</f>
        <v>50 to 75</v>
      </c>
      <c r="N32" s="9">
        <f>_xlfn.XLOOKUP($E32,'Raw Data'!$E:$E,'Raw Data'!N:N,"ERROR",0,1)</f>
        <v>66.16</v>
      </c>
      <c r="O32" s="14" t="str">
        <f t="array" ref="O32">_xlfn.IFS(P32=0,"No Discount",AND(P32&gt;0,P32&lt;=0.02),"0% to 2%",AND(P32&gt;0.02,P32&lt;=0.04),"2% to 4%",AND(P32&gt;0.04,P32&lt;=0.06),"4% to 6%",AND(P32&gt;0.06,P32&lt;=0.08),"6% to 8%",AND(P32&gt;0.08,P32&lt;=0.1),"8% to 10%",AND(P32&gt;0.1,P32&lt;=0.15),"10% to 15%",AND(P32&gt;0.15,P32&lt;=0.2),"15% to 20%",AND(P32&gt;0.2,P32&lt;=0.25),"20% to 25%",AND(P32&gt;0.25,P32&lt;=0.3),"25% to 30%",AND(P32&gt;0.3,P32&lt;=0.4),"30% to 40%",AND(P32&gt;0.4,P32&lt;=0.5),"40% to 50%",AND(P32&gt;0.5,P32&lt;=0.75),"50% to 75%",AND(P32&gt;0.75,P32&lt;=1),"75% to 100%")</f>
        <v>6% to 8%</v>
      </c>
      <c r="P32" s="10">
        <f>_xlfn.XLOOKUP($E32,'Raw Data'!$E:$E,'Raw Data'!P:P,"ERROR",0,1)</f>
        <v>0.0646916565900846</v>
      </c>
      <c r="Q32" s="9">
        <f>_xlfn.XLOOKUP($E32,'Raw Data'!$E:$E,'Raw Data'!Q:Q,"ERROR",0,1)</f>
        <v>14</v>
      </c>
      <c r="R32" s="9" t="str">
        <f>_xlfn.XLOOKUP($E32,'Raw Data'!$E:$E,'Raw Data'!R:R,"ERROR",0,1)</f>
        <v>oz</v>
      </c>
      <c r="S32" s="5" t="str">
        <f t="array" ref="S32">_xlfn.IFS(AND(T32&gt;0,T32&lt;=0.05),"0 to 0.05",AND(T32&gt;0.05,T32&lt;=0.1),"0.05 to 0.1",AND(T32&gt;0.1,T32&lt;=0.2),"0.1 to 0.2",AND(T32&gt;0.2,T32&lt;=0.3),"0.2 to 0.3",AND(T32&gt;0.3,T32&lt;=0.4),"0.3 to 0.4",AND(T32&gt;0.4,T32&lt;=0.5),"0.4 to 0.5",AND(T32&gt;0.5,T32&lt;=0.75),"0.5 to 0.75",AND(T32&gt;0.75,T32&lt;=1),"0.75 to 1",AND(T32&gt;1,T32&lt;=2),"1 to 2",AND(T32&gt;2,T32&lt;=3),"2 to 3",AND(T32&gt;3,T32&lt;=4),"3 to 4",AND(T32&gt;4,T32&lt;=5),"4 to 5",AND(T32&gt;5,T32&lt;=10),"5 to 10",T32&gt;10,"10+")</f>
        <v>0.1 to 0.2</v>
      </c>
      <c r="T32" s="10">
        <f t="shared" si="1"/>
        <v>0.149475820087927</v>
      </c>
      <c r="U32" s="15" t="str">
        <f t="array" ref="U32">_xlfn.IFS(AND(V32&gt;0,V32&lt;=0.05),"0 to 0.05",AND(V32&gt;0.05,V32&lt;=0.1),"0.05 to 0.1",AND(V32&gt;0.1,V32&lt;=0.2),"0.1 to 0.2",AND(V32&gt;0.2,V32&lt;=0.3),"0.2 to 0.3",AND(V32&gt;0.3,V32&lt;=0.4),"0.3 to 0.4",AND(V32&gt;0.4,V32&lt;=0.5),"0.4 to 0.5",AND(V32&gt;0.5,V32&lt;=0.75),"0.5 to 0.75",AND(V32&gt;0.75,V32&lt;=1),"0.75 to 1",AND(V32&gt;1,V32&lt;=2),"1 to 2",AND(V32&gt;2,V32&lt;=3),"2 to 3",AND(V32&gt;3,V32&lt;=4),"3 to 4",AND(V32&gt;4,V32&lt;=5),"4 to 5",AND(V32&gt;5,V32&lt;=10),"5 to 10",V32&gt;10,"10+")</f>
        <v>0 to 0.05</v>
      </c>
      <c r="V32" s="10">
        <f t="shared" si="2"/>
        <v>0.0431499106237016</v>
      </c>
      <c r="W32" s="15" t="str">
        <f t="array" ref="W32">_xlfn.IFS(AND(X32&gt;0,X32&lt;=0.05),"0 to 0.05",AND(X32&gt;0.05,X32&lt;=0.1),"0.05 to 0.1",AND(X32&gt;0.1,X32&lt;=0.2),"0.1 to 0.2",AND(X32&gt;0.2,X32&lt;=0.3),"0.2 to 0.3",AND(X32&gt;0.3,X32&lt;=0.4),"0.3 to 0.4",AND(X32&gt;0.4,X32&lt;=0.5),"0.4 to 0.5",AND(X32&gt;0.5,X32&lt;=0.75),"0.5 to 0.75",AND(X32&gt;0.75,X32&lt;=1),"0.75 to 1",AND(X32&gt;1,X32&lt;=2),"1 to 2",AND(X32&gt;2,X32&lt;=3),"2 to 3",AND(X32&gt;3,X32&lt;=4),"3 to 4",AND(X32&gt;4,X32&lt;=5),"4 to 5",AND(X32&gt;5,X32&lt;=10),"5 to 10",X32&gt;10,"10+")</f>
        <v>0 to 0.05</v>
      </c>
      <c r="X32" s="16">
        <f t="shared" si="3"/>
        <v>0.0403584714237403</v>
      </c>
      <c r="Y32" s="5" t="str">
        <f t="array" ref="Y32">_xlfn.IFS(AND(Z32&gt;0,Z32&lt;=1),"0 to 1",AND(Z32&gt;1,Z32&lt;=2),"1 to 2",AND(Z32&gt;2,Z32&lt;=4),"2 to 4",AND(Z32&gt;4,Z32&lt;=6),"4 to 6",AND(Z32&gt;6,Z32&lt;=8),"6 to 8",AND(Z32&gt;8,Z32&lt;=10),"8 to 10",AND(Z32&gt;10,Z32&lt;=15),"10 to 15",AND(Z32&gt;15,Z32&lt;=20),"15 to 20",AND(Z32&gt;20,Z32&lt;=25),"20 to 25",AND(Z32&gt;25,Z32&lt;=30),"25 to 30",AND(Z32&gt;30,Z32&lt;=40),"30 to 40",AND(Z32&gt;40,Z32&lt;=50),"40 to 50",Z32&gt;50,"50+")</f>
        <v>10 to 15</v>
      </c>
      <c r="Z32" s="9">
        <f t="array" ref="Z32">_xlfn.IFS(AA32="oz",_xlfn.IFS(R32="oz",Q32,R32="fl oz",Q32*1.04,R32="ml",Q32*0.0338),AA32="fl oz",_xlfn.IFS(R32="oz",Q32/1.04,R32="fl oz",Q32,R32="ml",Q32*0.0338/1.04),AA32="ml",_xlfn.IFS(R32="oz",Q32/0.0338,R32="fl oz",Q32*1.04/0.0338,R32="ml",Q32))</f>
        <v>14</v>
      </c>
      <c r="AA32" s="9" t="str">
        <f>_xlfn.XLOOKUP($E32,'Raw Data'!$E:$E,'Raw Data'!AA:AA,"ERROR",0,1)</f>
        <v>oz</v>
      </c>
      <c r="AB32" s="5" t="s">
        <v>43</v>
      </c>
      <c r="AC32" s="5" t="s">
        <v>86</v>
      </c>
      <c r="AD32" s="5" t="s">
        <v>157</v>
      </c>
      <c r="AE32">
        <f>IF(SUMIF('Claims Backend'!$AE$1:$BM$1,AE$3,'Claims Backend'!$AE31:$BM31)&gt;=1,1,0)*$H32</f>
        <v>0</v>
      </c>
      <c r="AF32">
        <f>IF(SUMIF('Claims Backend'!$AE$1:$BM$1,AF$3,'Claims Backend'!$AE31:$BM31)&gt;=1,1,0)*$H32</f>
        <v>0</v>
      </c>
      <c r="AG32">
        <f>IF(SUMIF('Claims Backend'!$AE$1:$BM$1,AG$3,'Claims Backend'!$AE31:$BM31)&gt;=1,1,0)*$H32</f>
        <v>0</v>
      </c>
      <c r="AH32">
        <f>IF(SUMIF('Claims Backend'!$AE$1:$BM$1,AH$3,'Claims Backend'!$AE31:$BM31)&gt;=1,1,0)*$H32</f>
        <v>0</v>
      </c>
      <c r="AI32">
        <f>IF(SUMIF('Claims Backend'!$AE$1:$BM$1,AI$3,'Claims Backend'!$AE31:$BM31)&gt;=1,1,0)*$H32</f>
        <v>0</v>
      </c>
      <c r="AJ32">
        <f>IF(SUMIF('Claims Backend'!$AE$1:$BM$1,AJ$3,'Claims Backend'!$AE31:$BM31)&gt;=1,1,0)*$H32</f>
        <v>0</v>
      </c>
      <c r="AK32">
        <f>IF(SUMIF('Claims Backend'!$AE$1:$BM$1,AK$3,'Claims Backend'!$AE31:$BM31)&gt;=1,1,0)*$H32</f>
        <v>0</v>
      </c>
      <c r="AL32">
        <f>IF(SUMIF('Claims Backend'!$AE$1:$BM$1,AL$3,'Claims Backend'!$AE31:$BM31)&gt;=1,1,0)*$H32</f>
        <v>7471.68</v>
      </c>
      <c r="AM32">
        <f>IF(SUMIF('Claims Backend'!$AE$1:$BM$1,AM$3,'Claims Backend'!$AE31:$BM31)&gt;=1,1,0)*$H32</f>
        <v>0</v>
      </c>
      <c r="AN32">
        <f>IF(SUMIF('Claims Backend'!$AE$1:$BM$1,AN$3,'Claims Backend'!$AE31:$BM31)&gt;=1,1,0)*$H32</f>
        <v>0</v>
      </c>
      <c r="AO32">
        <f>IF(SUMIF('Claims Backend'!$AE$1:$BM$1,AO$3,'Claims Backend'!$AE31:$BM31)&gt;=1,1,0)*$H32</f>
        <v>0</v>
      </c>
      <c r="AP32">
        <f>IF(SUMIF('Claims Backend'!$AE$1:$BM$1,AP$3,'Claims Backend'!$AE31:$BM31)&gt;=1,1,0)*$H32</f>
        <v>0</v>
      </c>
      <c r="AQ32">
        <f>IF(SUMIF('Claims Backend'!$AE$1:$BM$1,AQ$3,'Claims Backend'!$AE31:$BM31)&gt;=1,1,0)*$H32</f>
        <v>7471.68</v>
      </c>
      <c r="AR32">
        <f>IF(SUMIF('Claims Backend'!$AE$1:$BM$1,AR$3,'Claims Backend'!$AE31:$BM31)&gt;=1,1,0)*$H32</f>
        <v>0</v>
      </c>
      <c r="AS32">
        <f>IF(SUMIF('Claims Backend'!$AE$1:$BM$1,AS$3,'Claims Backend'!$AE31:$BM31)&gt;=1,1,0)*$H32</f>
        <v>0</v>
      </c>
      <c r="AT32">
        <f>IF(SUMIF('Claims Backend'!$AE$1:$BM$1,AT$3,'Claims Backend'!$AE31:$BM31)&gt;=1,1,0)*$H32</f>
        <v>0</v>
      </c>
      <c r="AU32">
        <f>IF(SUMIF('Claims Backend'!$AE$1:$BM$1,AU$3,'Claims Backend'!$AE31:$BM31)&gt;=1,1,0)*$H32</f>
        <v>0</v>
      </c>
      <c r="AV32">
        <f>IF(SUMIF('Claims Backend'!$AE$1:$BM$1,AV$3,'Claims Backend'!$AE31:$BM31)&gt;=1,1,0)*$H32</f>
        <v>0</v>
      </c>
      <c r="AW32">
        <f>IF(SUMIF('Claims Backend'!$AE$1:$BM$1,AW$3,'Claims Backend'!$AE31:$BM31)&gt;=1,1,0)*$H32</f>
        <v>0</v>
      </c>
      <c r="AX32">
        <f>IF(SUMIF('Claims Backend'!$AE$1:$BM$1,AX$3,'Claims Backend'!$AE31:$BM31)&gt;=1,1,0)*$H32</f>
        <v>0</v>
      </c>
      <c r="AY32">
        <f>IF(SUMIF('Claims Backend'!$AE$1:$BM$1,AY$3,'Claims Backend'!$AE31:$BM31)&gt;=1,1,0)*$H32</f>
        <v>0</v>
      </c>
      <c r="AZ32">
        <f>IF(SUMIF('Claims Backend'!$AE$1:$BM$1,AZ$3,'Claims Backend'!$AE31:$BM31)&gt;=1,1,0)*$H32</f>
        <v>0</v>
      </c>
      <c r="BA32">
        <f>IF(SUMIF('Claims Backend'!$AE$1:$BM$1,BA$3,'Claims Backend'!$AE31:$BM31)&gt;=1,1,0)*$H32</f>
        <v>0</v>
      </c>
      <c r="BB32">
        <f>IF(SUMIF('Claims Backend'!$AE$1:$BM$1,BB$3,'Claims Backend'!$AE31:$BM31)&gt;=1,1,0)*$H32</f>
        <v>0</v>
      </c>
      <c r="BC32">
        <f>IF(SUMIF('Claims Backend'!$AE$1:$BM$1,BC$3,'Claims Backend'!$AE31:$BM31)&gt;=1,1,0)*$H32</f>
        <v>0</v>
      </c>
      <c r="BD32">
        <f>IF(SUMIF('Claims Backend'!$AE$1:$BM$1,BD$3,'Claims Backend'!$AE31:$BM31)&gt;=1,1,0)*$H32</f>
        <v>0</v>
      </c>
    </row>
    <row r="33" spans="1:56">
      <c r="A33" s="5" t="str">
        <f>_xlfn.XLOOKUP($E33,'Raw Data'!$E:$E,'Raw Data'!A:A,"ERROR",0,1)</f>
        <v>AE</v>
      </c>
      <c r="B33" s="5" t="str">
        <f>_xlfn.XLOOKUP($E33,'Raw Data'!$E:$E,'Raw Data'!B:B,"ERROR",0,1)</f>
        <v>Hair Mousses</v>
      </c>
      <c r="C33" s="5" t="str">
        <f>_xlfn.XLOOKUP($E33,'Raw Data'!$E:$E,'Raw Data'!C:C,"ERROR",0,1)</f>
        <v>ogx</v>
      </c>
      <c r="D33" s="5" t="str">
        <f>_xlfn.XLOOKUP($E33,'Raw Data'!$E:$E,'Raw Data'!D:D,"ERROR",0,1)</f>
        <v>www.amazon.ae/dp/B0128QFRD8</v>
      </c>
      <c r="E33" s="5" t="s">
        <v>158</v>
      </c>
      <c r="F33" s="9" t="str">
        <f>_xlfn.XLOOKUP($E33,'Raw Data'!$E:$E,'Raw Data'!F:F,"ERROR",0,1)</f>
        <v>OGX Coconut Curls  Hair  Butter 6.6 oz, 187 G</v>
      </c>
      <c r="G33" s="10">
        <f>_xlfn.XLOOKUP($E33,'Raw Data'!$E:$E,'Raw Data'!G:G,"ERROR",0,1)</f>
        <v>130</v>
      </c>
      <c r="H33" s="9">
        <f>_xlfn.XLOOKUP($E33,'Raw Data'!$E:$E,'Raw Data'!H:H,"ERROR",0,1)</f>
        <v>6707.05</v>
      </c>
      <c r="I33" s="9">
        <f>_xlfn.XLOOKUP($E33,'Raw Data'!$E:$E,'Raw Data'!I:I,"ERROR",0,1)</f>
        <v>0.00897954010905877</v>
      </c>
      <c r="J33" s="9" t="str">
        <f>_xlfn.XLOOKUP($E33,'Raw Data'!$E:$E,'Raw Data'!J:J,"ERROR",0,1)</f>
        <v>Yes</v>
      </c>
      <c r="K33" s="14" t="str">
        <f t="array" ref="K33">_xlfn.IFS(AND(L33&gt;0,L33&lt;=5),"0 to 5",AND(L33&gt;5,L33&lt;=10),"5 to 10",AND(L33&gt;10,L33&lt;=15),"10 to 15",AND(L33&gt;15,L33&lt;=20),"15 to 20",AND(L33&gt;20,L33&lt;=30),"20 to 30",AND(L33&gt;30,L33&lt;=40),"30 to 40",AND(L33&gt;40,L33&lt;=50),"40 to 50",AND(L33&gt;50,L33&lt;=75),"50 to 75",AND(L33&gt;75,L33&lt;=100),"75 to 100",AND(L33&gt;100,L33&lt;=150),"100 to 150",AND(L33&gt;150,L33&lt;=200),"150 to 200",AND(L33&gt;200,L33&lt;=250),"200 to 250",AND(L33&gt;250,L33&lt;=300),"250 to 300",AND(L33&gt;300,L33&lt;=400),"300 to 400",AND(L33&gt;400,L33&lt;=500),"400 to 500",L33&gt;500,"500+")</f>
        <v>50 to 75</v>
      </c>
      <c r="L33" s="9">
        <f>_xlfn.XLOOKUP($E33,'Raw Data'!$E:$E,'Raw Data'!L:L,"ERROR",0,1)</f>
        <v>55.37</v>
      </c>
      <c r="M33" s="14" t="str">
        <f t="array" ref="M33">_xlfn.IFS(AND(N33&gt;0,N33&lt;=5),"0 to 5",AND(N33&gt;5,N33&lt;=10),"5 to 10",AND(N33&gt;10,N33&lt;=15),"10 to 15",AND(N33&gt;15,N33&lt;=20),"15 to 20",AND(N33&gt;20,N33&lt;=30),"20 to 30",AND(N33&gt;30,N33&lt;=40),"30 to 40",AND(N33&gt;40,N33&lt;=50),"40 to 50",AND(N33&gt;50,N33&lt;=75),"50 to 75",AND(N33&gt;75,N33&lt;=100),"75 to 100",AND(N33&gt;100,N33&lt;=150),"100 to 150",AND(N33&gt;150,N33&lt;=200),"150 to 200",AND(N33&gt;200,N33&lt;=250),"200 to 250",AND(N33&gt;250,N33&lt;=300),"250 to 300",AND(N33&gt;300,N33&lt;=400),"300 to 400",AND(N33&gt;400,N33&lt;=500),"400 to 500",N33&gt;500,"500+")</f>
        <v>50 to 75</v>
      </c>
      <c r="N33" s="9">
        <f>_xlfn.XLOOKUP($E33,'Raw Data'!$E:$E,'Raw Data'!N:N,"ERROR",0,1)</f>
        <v>60.01</v>
      </c>
      <c r="O33" s="14" t="str">
        <f t="array" ref="O33">_xlfn.IFS(P33=0,"No Discount",AND(P33&gt;0,P33&lt;=0.02),"0% to 2%",AND(P33&gt;0.02,P33&lt;=0.04),"2% to 4%",AND(P33&gt;0.04,P33&lt;=0.06),"4% to 6%",AND(P33&gt;0.06,P33&lt;=0.08),"6% to 8%",AND(P33&gt;0.08,P33&lt;=0.1),"8% to 10%",AND(P33&gt;0.1,P33&lt;=0.15),"10% to 15%",AND(P33&gt;0.15,P33&lt;=0.2),"15% to 20%",AND(P33&gt;0.2,P33&lt;=0.25),"20% to 25%",AND(P33&gt;0.25,P33&lt;=0.3),"25% to 30%",AND(P33&gt;0.3,P33&lt;=0.4),"30% to 40%",AND(P33&gt;0.4,P33&lt;=0.5),"40% to 50%",AND(P33&gt;0.5,P33&lt;=0.75),"50% to 75%",AND(P33&gt;0.75,P33&lt;=1),"75% to 100%")</f>
        <v>6% to 8%</v>
      </c>
      <c r="P33" s="10">
        <f>_xlfn.XLOOKUP($E33,'Raw Data'!$E:$E,'Raw Data'!P:P,"ERROR",0,1)</f>
        <v>0.0773204465922346</v>
      </c>
      <c r="Q33" s="9">
        <f>_xlfn.XLOOKUP($E33,'Raw Data'!$E:$E,'Raw Data'!Q:Q,"ERROR",0,1)</f>
        <v>6.6</v>
      </c>
      <c r="R33" s="9" t="str">
        <f>_xlfn.XLOOKUP($E33,'Raw Data'!$E:$E,'Raw Data'!R:R,"ERROR",0,1)</f>
        <v>oz</v>
      </c>
      <c r="S33" s="5" t="str">
        <f t="array" ref="S33">_xlfn.IFS(AND(T33&gt;0,T33&lt;=0.05),"0 to 0.05",AND(T33&gt;0.05,T33&lt;=0.1),"0.05 to 0.1",AND(T33&gt;0.1,T33&lt;=0.2),"0.1 to 0.2",AND(T33&gt;0.2,T33&lt;=0.3),"0.2 to 0.3",AND(T33&gt;0.3,T33&lt;=0.4),"0.3 to 0.4",AND(T33&gt;0.4,T33&lt;=0.5),"0.4 to 0.5",AND(T33&gt;0.5,T33&lt;=0.75),"0.5 to 0.75",AND(T33&gt;0.75,T33&lt;=1),"0.75 to 1",AND(T33&gt;1,T33&lt;=2),"1 to 2",AND(T33&gt;2,T33&lt;=3),"2 to 3",AND(T33&gt;3,T33&lt;=4),"3 to 4",AND(T33&gt;4,T33&lt;=5),"4 to 5",AND(T33&gt;5,T33&lt;=10),"5 to 10",T33&gt;10,"10+")</f>
        <v>0.2 to 0.3</v>
      </c>
      <c r="T33" s="10">
        <f t="shared" si="1"/>
        <v>0.283713017903075</v>
      </c>
      <c r="U33" s="15" t="str">
        <f t="array" ref="U33">_xlfn.IFS(AND(V33&gt;0,V33&lt;=0.05),"0 to 0.05",AND(V33&gt;0.05,V33&lt;=0.1),"0.05 to 0.1",AND(V33&gt;0.1,V33&lt;=0.2),"0.1 to 0.2",AND(V33&gt;0.2,V33&lt;=0.3),"0.2 to 0.3",AND(V33&gt;0.3,V33&lt;=0.4),"0.3 to 0.4",AND(V33&gt;0.4,V33&lt;=0.5),"0.4 to 0.5",AND(V33&gt;0.5,V33&lt;=0.75),"0.5 to 0.75",AND(V33&gt;0.75,V33&lt;=1),"0.75 to 1",AND(V33&gt;1,V33&lt;=2),"1 to 2",AND(V33&gt;2,V33&lt;=3),"2 to 3",AND(V33&gt;3,V33&lt;=4),"3 to 4",AND(V33&gt;4,V33&lt;=5),"4 to 5",AND(V33&gt;5,V33&lt;=10),"5 to 10",V33&gt;10,"10+")</f>
        <v>0.05 to 0.1</v>
      </c>
      <c r="V33" s="10">
        <f t="shared" si="2"/>
        <v>0.0830217972761091</v>
      </c>
      <c r="W33" s="15" t="str">
        <f t="array" ref="W33">_xlfn.IFS(AND(X33&gt;0,X33&lt;=0.05),"0 to 0.05",AND(X33&gt;0.05,X33&lt;=0.1),"0.05 to 0.1",AND(X33&gt;0.1,X33&lt;=0.2),"0.1 to 0.2",AND(X33&gt;0.2,X33&lt;=0.3),"0.2 to 0.3",AND(X33&gt;0.3,X33&lt;=0.4),"0.3 to 0.4",AND(X33&gt;0.4,X33&lt;=0.5),"0.4 to 0.5",AND(X33&gt;0.5,X33&lt;=0.75),"0.5 to 0.75",AND(X33&gt;0.75,X33&lt;=1),"0.75 to 1",AND(X33&gt;1,X33&lt;=2),"1 to 2",AND(X33&gt;2,X33&lt;=3),"2 to 3",AND(X33&gt;3,X33&lt;=4),"3 to 4",AND(X33&gt;4,X33&lt;=5),"4 to 5",AND(X33&gt;5,X33&lt;=10),"5 to 10",X33&gt;10,"10+")</f>
        <v>0.05 to 0.1</v>
      </c>
      <c r="X33" s="16">
        <f t="shared" si="3"/>
        <v>0.0766025148338304</v>
      </c>
      <c r="Y33" s="5" t="str">
        <f t="array" ref="Y33">_xlfn.IFS(AND(Z33&gt;0,Z33&lt;=1),"0 to 1",AND(Z33&gt;1,Z33&lt;=2),"1 to 2",AND(Z33&gt;2,Z33&lt;=4),"2 to 4",AND(Z33&gt;4,Z33&lt;=6),"4 to 6",AND(Z33&gt;6,Z33&lt;=8),"6 to 8",AND(Z33&gt;8,Z33&lt;=10),"8 to 10",AND(Z33&gt;10,Z33&lt;=15),"10 to 15",AND(Z33&gt;15,Z33&lt;=20),"15 to 20",AND(Z33&gt;20,Z33&lt;=25),"20 to 25",AND(Z33&gt;25,Z33&lt;=30),"25 to 30",AND(Z33&gt;30,Z33&lt;=40),"30 to 40",AND(Z33&gt;40,Z33&lt;=50),"40 to 50",Z33&gt;50,"50+")</f>
        <v>6 to 8</v>
      </c>
      <c r="Z33" s="9">
        <f t="array" ref="Z33">_xlfn.IFS(AA33="oz",_xlfn.IFS(R33="oz",Q33,R33="fl oz",Q33*1.04,R33="ml",Q33*0.0338),AA33="fl oz",_xlfn.IFS(R33="oz",Q33/1.04,R33="fl oz",Q33,R33="ml",Q33*0.0338/1.04),AA33="ml",_xlfn.IFS(R33="oz",Q33/0.0338,R33="fl oz",Q33*1.04/0.0338,R33="ml",Q33))</f>
        <v>6.6</v>
      </c>
      <c r="AA33" s="9" t="str">
        <f>_xlfn.XLOOKUP($E33,'Raw Data'!$E:$E,'Raw Data'!AA:AA,"ERROR",0,1)</f>
        <v>oz</v>
      </c>
      <c r="AB33" s="5" t="s">
        <v>160</v>
      </c>
      <c r="AC33" s="5" t="s">
        <v>43</v>
      </c>
      <c r="AD33" s="5" t="s">
        <v>161</v>
      </c>
      <c r="AE33">
        <f>IF(SUMIF('Claims Backend'!$AE$1:$BM$1,AE$3,'Claims Backend'!$AE32:$BM32)&gt;=1,1,0)*$H33</f>
        <v>0</v>
      </c>
      <c r="AF33">
        <f>IF(SUMIF('Claims Backend'!$AE$1:$BM$1,AF$3,'Claims Backend'!$AE32:$BM32)&gt;=1,1,0)*$H33</f>
        <v>0</v>
      </c>
      <c r="AG33">
        <f>IF(SUMIF('Claims Backend'!$AE$1:$BM$1,AG$3,'Claims Backend'!$AE32:$BM32)&gt;=1,1,0)*$H33</f>
        <v>0</v>
      </c>
      <c r="AH33">
        <f>IF(SUMIF('Claims Backend'!$AE$1:$BM$1,AH$3,'Claims Backend'!$AE32:$BM32)&gt;=1,1,0)*$H33</f>
        <v>0</v>
      </c>
      <c r="AI33">
        <f>IF(SUMIF('Claims Backend'!$AE$1:$BM$1,AI$3,'Claims Backend'!$AE32:$BM32)&gt;=1,1,0)*$H33</f>
        <v>0</v>
      </c>
      <c r="AJ33">
        <f>IF(SUMIF('Claims Backend'!$AE$1:$BM$1,AJ$3,'Claims Backend'!$AE32:$BM32)&gt;=1,1,0)*$H33</f>
        <v>0</v>
      </c>
      <c r="AK33">
        <f>IF(SUMIF('Claims Backend'!$AE$1:$BM$1,AK$3,'Claims Backend'!$AE32:$BM32)&gt;=1,1,0)*$H33</f>
        <v>0</v>
      </c>
      <c r="AL33">
        <f>IF(SUMIF('Claims Backend'!$AE$1:$BM$1,AL$3,'Claims Backend'!$AE32:$BM32)&gt;=1,1,0)*$H33</f>
        <v>0</v>
      </c>
      <c r="AM33">
        <f>IF(SUMIF('Claims Backend'!$AE$1:$BM$1,AM$3,'Claims Backend'!$AE32:$BM32)&gt;=1,1,0)*$H33</f>
        <v>0</v>
      </c>
      <c r="AN33">
        <f>IF(SUMIF('Claims Backend'!$AE$1:$BM$1,AN$3,'Claims Backend'!$AE32:$BM32)&gt;=1,1,0)*$H33</f>
        <v>0</v>
      </c>
      <c r="AO33">
        <f>IF(SUMIF('Claims Backend'!$AE$1:$BM$1,AO$3,'Claims Backend'!$AE32:$BM32)&gt;=1,1,0)*$H33</f>
        <v>6707.05</v>
      </c>
      <c r="AP33">
        <f>IF(SUMIF('Claims Backend'!$AE$1:$BM$1,AP$3,'Claims Backend'!$AE32:$BM32)&gt;=1,1,0)*$H33</f>
        <v>0</v>
      </c>
      <c r="AQ33">
        <f>IF(SUMIF('Claims Backend'!$AE$1:$BM$1,AQ$3,'Claims Backend'!$AE32:$BM32)&gt;=1,1,0)*$H33</f>
        <v>0</v>
      </c>
      <c r="AR33">
        <f>IF(SUMIF('Claims Backend'!$AE$1:$BM$1,AR$3,'Claims Backend'!$AE32:$BM32)&gt;=1,1,0)*$H33</f>
        <v>0</v>
      </c>
      <c r="AS33">
        <f>IF(SUMIF('Claims Backend'!$AE$1:$BM$1,AS$3,'Claims Backend'!$AE32:$BM32)&gt;=1,1,0)*$H33</f>
        <v>0</v>
      </c>
      <c r="AT33">
        <f>IF(SUMIF('Claims Backend'!$AE$1:$BM$1,AT$3,'Claims Backend'!$AE32:$BM32)&gt;=1,1,0)*$H33</f>
        <v>0</v>
      </c>
      <c r="AU33">
        <f>IF(SUMIF('Claims Backend'!$AE$1:$BM$1,AU$3,'Claims Backend'!$AE32:$BM32)&gt;=1,1,0)*$H33</f>
        <v>0</v>
      </c>
      <c r="AV33">
        <f>IF(SUMIF('Claims Backend'!$AE$1:$BM$1,AV$3,'Claims Backend'!$AE32:$BM32)&gt;=1,1,0)*$H33</f>
        <v>0</v>
      </c>
      <c r="AW33">
        <f>IF(SUMIF('Claims Backend'!$AE$1:$BM$1,AW$3,'Claims Backend'!$AE32:$BM32)&gt;=1,1,0)*$H33</f>
        <v>0</v>
      </c>
      <c r="AX33">
        <f>IF(SUMIF('Claims Backend'!$AE$1:$BM$1,AX$3,'Claims Backend'!$AE32:$BM32)&gt;=1,1,0)*$H33</f>
        <v>0</v>
      </c>
      <c r="AY33">
        <f>IF(SUMIF('Claims Backend'!$AE$1:$BM$1,AY$3,'Claims Backend'!$AE32:$BM32)&gt;=1,1,0)*$H33</f>
        <v>0</v>
      </c>
      <c r="AZ33">
        <f>IF(SUMIF('Claims Backend'!$AE$1:$BM$1,AZ$3,'Claims Backend'!$AE32:$BM32)&gt;=1,1,0)*$H33</f>
        <v>0</v>
      </c>
      <c r="BA33">
        <f>IF(SUMIF('Claims Backend'!$AE$1:$BM$1,BA$3,'Claims Backend'!$AE32:$BM32)&gt;=1,1,0)*$H33</f>
        <v>0</v>
      </c>
      <c r="BB33">
        <f>IF(SUMIF('Claims Backend'!$AE$1:$BM$1,BB$3,'Claims Backend'!$AE32:$BM32)&gt;=1,1,0)*$H33</f>
        <v>0</v>
      </c>
      <c r="BC33">
        <f>IF(SUMIF('Claims Backend'!$AE$1:$BM$1,BC$3,'Claims Backend'!$AE32:$BM32)&gt;=1,1,0)*$H33</f>
        <v>0</v>
      </c>
      <c r="BD33">
        <f>IF(SUMIF('Claims Backend'!$AE$1:$BM$1,BD$3,'Claims Backend'!$AE32:$BM32)&gt;=1,1,0)*$H33</f>
        <v>0</v>
      </c>
    </row>
    <row r="34" spans="1:56">
      <c r="A34" s="5" t="str">
        <f>_xlfn.XLOOKUP($E34,'Raw Data'!$E:$E,'Raw Data'!A:A,"ERROR",0,1)</f>
        <v>AE</v>
      </c>
      <c r="B34" s="5" t="str">
        <f>_xlfn.XLOOKUP($E34,'Raw Data'!$E:$E,'Raw Data'!B:B,"ERROR",0,1)</f>
        <v>Hair Mousses</v>
      </c>
      <c r="C34" s="5" t="str">
        <f>_xlfn.XLOOKUP($E34,'Raw Data'!$E:$E,'Raw Data'!C:C,"ERROR",0,1)</f>
        <v>l'oreal professionnel</v>
      </c>
      <c r="D34" s="5" t="str">
        <f>_xlfn.XLOOKUP($E34,'Raw Data'!$E:$E,'Raw Data'!D:D,"ERROR",0,1)</f>
        <v>www.amazon.ae/dp/B07PFNS9LX</v>
      </c>
      <c r="E34" s="5" t="s">
        <v>162</v>
      </c>
      <c r="F34" s="9" t="str">
        <f>_xlfn.XLOOKUP($E34,'Raw Data'!$E:$E,'Raw Data'!F:F,"ERROR",0,1)</f>
        <v>L'Oreal Professionnel Full Volume Extra | For All Hair Types | Styling Mousse | Provides Strong Hold | 8.454 Fl. Oz.</v>
      </c>
      <c r="G34" s="10">
        <f>_xlfn.XLOOKUP($E34,'Raw Data'!$E:$E,'Raw Data'!G:G,"ERROR",0,1)</f>
        <v>107</v>
      </c>
      <c r="H34" s="9">
        <f>_xlfn.XLOOKUP($E34,'Raw Data'!$E:$E,'Raw Data'!H:H,"ERROR",0,1)</f>
        <v>6663.21</v>
      </c>
      <c r="I34" s="9">
        <f>_xlfn.XLOOKUP($E34,'Raw Data'!$E:$E,'Raw Data'!I:I,"ERROR",0,1)</f>
        <v>0.00892084619170596</v>
      </c>
      <c r="J34" s="9" t="str">
        <f>_xlfn.XLOOKUP($E34,'Raw Data'!$E:$E,'Raw Data'!J:J,"ERROR",0,1)</f>
        <v>Yes</v>
      </c>
      <c r="K34" s="14" t="str">
        <f t="array" ref="K34">_xlfn.IFS(AND(L34&gt;0,L34&lt;=5),"0 to 5",AND(L34&gt;5,L34&lt;=10),"5 to 10",AND(L34&gt;10,L34&lt;=15),"10 to 15",AND(L34&gt;15,L34&lt;=20),"15 to 20",AND(L34&gt;20,L34&lt;=30),"20 to 30",AND(L34&gt;30,L34&lt;=40),"30 to 40",AND(L34&gt;40,L34&lt;=50),"40 to 50",AND(L34&gt;50,L34&lt;=75),"50 to 75",AND(L34&gt;75,L34&lt;=100),"75 to 100",AND(L34&gt;100,L34&lt;=150),"100 to 150",AND(L34&gt;150,L34&lt;=200),"150 to 200",AND(L34&gt;200,L34&lt;=250),"200 to 250",AND(L34&gt;250,L34&lt;=300),"250 to 300",AND(L34&gt;300,L34&lt;=400),"300 to 400",AND(L34&gt;400,L34&lt;=500),"400 to 500",L34&gt;500,"500+")</f>
        <v>50 to 75</v>
      </c>
      <c r="L34" s="9">
        <f>_xlfn.XLOOKUP($E34,'Raw Data'!$E:$E,'Raw Data'!L:L,"ERROR",0,1)</f>
        <v>63.2</v>
      </c>
      <c r="M34" s="14" t="str">
        <f t="array" ref="M34">_xlfn.IFS(AND(N34&gt;0,N34&lt;=5),"0 to 5",AND(N34&gt;5,N34&lt;=10),"5 to 10",AND(N34&gt;10,N34&lt;=15),"10 to 15",AND(N34&gt;15,N34&lt;=20),"15 to 20",AND(N34&gt;20,N34&lt;=30),"20 to 30",AND(N34&gt;30,N34&lt;=40),"30 to 40",AND(N34&gt;40,N34&lt;=50),"40 to 50",AND(N34&gt;50,N34&lt;=75),"50 to 75",AND(N34&gt;75,N34&lt;=100),"75 to 100",AND(N34&gt;100,N34&lt;=150),"100 to 150",AND(N34&gt;150,N34&lt;=200),"150 to 200",AND(N34&gt;200,N34&lt;=250),"200 to 250",AND(N34&gt;250,N34&lt;=300),"250 to 300",AND(N34&gt;300,N34&lt;=400),"300 to 400",AND(N34&gt;400,N34&lt;=500),"400 to 500",N34&gt;500,"500+")</f>
        <v>50 to 75</v>
      </c>
      <c r="N34" s="9">
        <f>_xlfn.XLOOKUP($E34,'Raw Data'!$E:$E,'Raw Data'!N:N,"ERROR",0,1)</f>
        <v>74.13</v>
      </c>
      <c r="O34" s="14" t="str">
        <f t="array" ref="O34">_xlfn.IFS(P34=0,"No Discount",AND(P34&gt;0,P34&lt;=0.02),"0% to 2%",AND(P34&gt;0.02,P34&lt;=0.04),"2% to 4%",AND(P34&gt;0.04,P34&lt;=0.06),"4% to 6%",AND(P34&gt;0.06,P34&lt;=0.08),"6% to 8%",AND(P34&gt;0.08,P34&lt;=0.1),"8% to 10%",AND(P34&gt;0.1,P34&lt;=0.15),"10% to 15%",AND(P34&gt;0.15,P34&lt;=0.2),"15% to 20%",AND(P34&gt;0.2,P34&lt;=0.25),"20% to 25%",AND(P34&gt;0.25,P34&lt;=0.3),"25% to 30%",AND(P34&gt;0.3,P34&lt;=0.4),"30% to 40%",AND(P34&gt;0.4,P34&lt;=0.5),"40% to 50%",AND(P34&gt;0.5,P34&lt;=0.75),"50% to 75%",AND(P34&gt;0.75,P34&lt;=1),"75% to 100%")</f>
        <v>10% to 15%</v>
      </c>
      <c r="P34" s="10">
        <f>_xlfn.XLOOKUP($E34,'Raw Data'!$E:$E,'Raw Data'!P:P,"ERROR",0,1)</f>
        <v>0.147443680021584</v>
      </c>
      <c r="Q34" s="9">
        <f>_xlfn.XLOOKUP($E34,'Raw Data'!$E:$E,'Raw Data'!Q:Q,"ERROR",0,1)</f>
        <v>8.454</v>
      </c>
      <c r="R34" s="9" t="str">
        <f>_xlfn.XLOOKUP($E34,'Raw Data'!$E:$E,'Raw Data'!R:R,"ERROR",0,1)</f>
        <v>fl oz</v>
      </c>
      <c r="S34" s="5" t="str">
        <f t="array" ref="S34">_xlfn.IFS(AND(T34&gt;0,T34&lt;=0.05),"0 to 0.05",AND(T34&gt;0.05,T34&lt;=0.1),"0.05 to 0.1",AND(T34&gt;0.1,T34&lt;=0.2),"0.1 to 0.2",AND(T34&gt;0.2,T34&lt;=0.3),"0.2 to 0.3",AND(T34&gt;0.3,T34&lt;=0.4),"0.3 to 0.4",AND(T34&gt;0.4,T34&lt;=0.5),"0.4 to 0.5",AND(T34&gt;0.5,T34&lt;=0.75),"0.5 to 0.75",AND(T34&gt;0.75,T34&lt;=1),"0.75 to 1",AND(T34&gt;1,T34&lt;=2),"1 to 2",AND(T34&gt;2,T34&lt;=3),"2 to 3",AND(T34&gt;3,T34&lt;=4),"3 to 4",AND(T34&gt;4,T34&lt;=5),"4 to 5",AND(T34&gt;5,T34&lt;=10),"5 to 10",T34&gt;10,"10+")</f>
        <v>0.2 to 0.3</v>
      </c>
      <c r="T34" s="10">
        <f t="shared" si="1"/>
        <v>0.243091722500989</v>
      </c>
      <c r="U34" s="15" t="str">
        <f t="array" ref="U34">_xlfn.IFS(AND(V34&gt;0,V34&lt;=0.05),"0 to 0.05",AND(V34&gt;0.05,V34&lt;=0.1),"0.05 to 0.1",AND(V34&gt;0.1,V34&lt;=0.2),"0.1 to 0.2",AND(V34&gt;0.2,V34&lt;=0.3),"0.2 to 0.3",AND(V34&gt;0.3,V34&lt;=0.4),"0.3 to 0.4",AND(V34&gt;0.4,V34&lt;=0.5),"0.4 to 0.5",AND(V34&gt;0.5,V34&lt;=0.75),"0.5 to 0.75",AND(V34&gt;0.75,V34&lt;=1),"0.75 to 1",AND(V34&gt;1,V34&lt;=2),"1 to 2",AND(V34&gt;2,V34&lt;=3),"2 to 3",AND(V34&gt;3,V34&lt;=4),"3 to 4",AND(V34&gt;4,V34&lt;=5),"4 to 5",AND(V34&gt;5,V34&lt;=10),"5 to 10",V34&gt;10,"10+")</f>
        <v>0.05 to 0.1</v>
      </c>
      <c r="V34" s="10">
        <f t="shared" si="2"/>
        <v>0.0769858407441383</v>
      </c>
      <c r="W34" s="15" t="str">
        <f t="array" ref="W34">_xlfn.IFS(AND(X34&gt;0,X34&lt;=0.05),"0 to 0.05",AND(X34&gt;0.05,X34&lt;=0.1),"0.05 to 0.1",AND(X34&gt;0.1,X34&lt;=0.2),"0.1 to 0.2",AND(X34&gt;0.2,X34&lt;=0.3),"0.2 to 0.3",AND(X34&gt;0.3,X34&lt;=0.4),"0.3 to 0.4",AND(X34&gt;0.4,X34&lt;=0.5),"0.4 to 0.5",AND(X34&gt;0.5,X34&lt;=0.75),"0.5 to 0.75",AND(X34&gt;0.75,X34&lt;=1),"0.75 to 1",AND(X34&gt;1,X34&lt;=2),"1 to 2",AND(X34&gt;2,X34&lt;=3),"2 to 3",AND(X34&gt;3,X34&lt;=4),"3 to 4",AND(X34&gt;4,X34&lt;=5),"4 to 5",AND(X34&gt;5,X34&lt;=10),"5 to 10",X34&gt;10,"10+")</f>
        <v>0.05 to 0.1</v>
      </c>
      <c r="X34" s="16">
        <f t="shared" si="3"/>
        <v>0.065634765075267</v>
      </c>
      <c r="Y34" s="5" t="str">
        <f t="array" ref="Y34">_xlfn.IFS(AND(Z34&gt;0,Z34&lt;=1),"0 to 1",AND(Z34&gt;1,Z34&lt;=2),"1 to 2",AND(Z34&gt;2,Z34&lt;=4),"2 to 4",AND(Z34&gt;4,Z34&lt;=6),"4 to 6",AND(Z34&gt;6,Z34&lt;=8),"6 to 8",AND(Z34&gt;8,Z34&lt;=10),"8 to 10",AND(Z34&gt;10,Z34&lt;=15),"10 to 15",AND(Z34&gt;15,Z34&lt;=20),"15 to 20",AND(Z34&gt;20,Z34&lt;=25),"20 to 25",AND(Z34&gt;25,Z34&lt;=30),"25 to 30",AND(Z34&gt;30,Z34&lt;=40),"30 to 40",AND(Z34&gt;40,Z34&lt;=50),"40 to 50",Z34&gt;50,"50+")</f>
        <v>8 to 10</v>
      </c>
      <c r="Z34" s="9">
        <f t="array" ref="Z34">_xlfn.IFS(AA34="oz",_xlfn.IFS(R34="oz",Q34,R34="fl oz",Q34*1.04,R34="ml",Q34*0.0338),AA34="fl oz",_xlfn.IFS(R34="oz",Q34/1.04,R34="fl oz",Q34,R34="ml",Q34*0.0338/1.04),AA34="ml",_xlfn.IFS(R34="oz",Q34/0.0338,R34="fl oz",Q34*1.04/0.0338,R34="ml",Q34))</f>
        <v>8.79216</v>
      </c>
      <c r="AA34" s="9" t="str">
        <f>_xlfn.XLOOKUP($E34,'Raw Data'!$E:$E,'Raw Data'!AA:AA,"ERROR",0,1)</f>
        <v>oz</v>
      </c>
      <c r="AB34" s="5" t="s">
        <v>163</v>
      </c>
      <c r="AC34" s="5" t="s">
        <v>164</v>
      </c>
      <c r="AD34" s="5" t="s">
        <v>165</v>
      </c>
      <c r="AE34">
        <f>IF(SUMIF('Claims Backend'!$AE$1:$BM$1,AE$3,'Claims Backend'!$AE33:$BM33)&gt;=1,1,0)*$H34</f>
        <v>0</v>
      </c>
      <c r="AF34">
        <f>IF(SUMIF('Claims Backend'!$AE$1:$BM$1,AF$3,'Claims Backend'!$AE33:$BM33)&gt;=1,1,0)*$H34</f>
        <v>0</v>
      </c>
      <c r="AG34">
        <f>IF(SUMIF('Claims Backend'!$AE$1:$BM$1,AG$3,'Claims Backend'!$AE33:$BM33)&gt;=1,1,0)*$H34</f>
        <v>0</v>
      </c>
      <c r="AH34">
        <f>IF(SUMIF('Claims Backend'!$AE$1:$BM$1,AH$3,'Claims Backend'!$AE33:$BM33)&gt;=1,1,0)*$H34</f>
        <v>0</v>
      </c>
      <c r="AI34">
        <f>IF(SUMIF('Claims Backend'!$AE$1:$BM$1,AI$3,'Claims Backend'!$AE33:$BM33)&gt;=1,1,0)*$H34</f>
        <v>0</v>
      </c>
      <c r="AJ34">
        <f>IF(SUMIF('Claims Backend'!$AE$1:$BM$1,AJ$3,'Claims Backend'!$AE33:$BM33)&gt;=1,1,0)*$H34</f>
        <v>6663.21</v>
      </c>
      <c r="AK34">
        <f>IF(SUMIF('Claims Backend'!$AE$1:$BM$1,AK$3,'Claims Backend'!$AE33:$BM33)&gt;=1,1,0)*$H34</f>
        <v>0</v>
      </c>
      <c r="AL34">
        <f>IF(SUMIF('Claims Backend'!$AE$1:$BM$1,AL$3,'Claims Backend'!$AE33:$BM33)&gt;=1,1,0)*$H34</f>
        <v>0</v>
      </c>
      <c r="AM34">
        <f>IF(SUMIF('Claims Backend'!$AE$1:$BM$1,AM$3,'Claims Backend'!$AE33:$BM33)&gt;=1,1,0)*$H34</f>
        <v>0</v>
      </c>
      <c r="AN34">
        <f>IF(SUMIF('Claims Backend'!$AE$1:$BM$1,AN$3,'Claims Backend'!$AE33:$BM33)&gt;=1,1,0)*$H34</f>
        <v>0</v>
      </c>
      <c r="AO34">
        <f>IF(SUMIF('Claims Backend'!$AE$1:$BM$1,AO$3,'Claims Backend'!$AE33:$BM33)&gt;=1,1,0)*$H34</f>
        <v>0</v>
      </c>
      <c r="AP34">
        <f>IF(SUMIF('Claims Backend'!$AE$1:$BM$1,AP$3,'Claims Backend'!$AE33:$BM33)&gt;=1,1,0)*$H34</f>
        <v>0</v>
      </c>
      <c r="AQ34">
        <f>IF(SUMIF('Claims Backend'!$AE$1:$BM$1,AQ$3,'Claims Backend'!$AE33:$BM33)&gt;=1,1,0)*$H34</f>
        <v>0</v>
      </c>
      <c r="AR34">
        <f>IF(SUMIF('Claims Backend'!$AE$1:$BM$1,AR$3,'Claims Backend'!$AE33:$BM33)&gt;=1,1,0)*$H34</f>
        <v>0</v>
      </c>
      <c r="AS34">
        <f>IF(SUMIF('Claims Backend'!$AE$1:$BM$1,AS$3,'Claims Backend'!$AE33:$BM33)&gt;=1,1,0)*$H34</f>
        <v>0</v>
      </c>
      <c r="AT34">
        <f>IF(SUMIF('Claims Backend'!$AE$1:$BM$1,AT$3,'Claims Backend'!$AE33:$BM33)&gt;=1,1,0)*$H34</f>
        <v>0</v>
      </c>
      <c r="AU34">
        <f>IF(SUMIF('Claims Backend'!$AE$1:$BM$1,AU$3,'Claims Backend'!$AE33:$BM33)&gt;=1,1,0)*$H34</f>
        <v>0</v>
      </c>
      <c r="AV34">
        <f>IF(SUMIF('Claims Backend'!$AE$1:$BM$1,AV$3,'Claims Backend'!$AE33:$BM33)&gt;=1,1,0)*$H34</f>
        <v>0</v>
      </c>
      <c r="AW34">
        <f>IF(SUMIF('Claims Backend'!$AE$1:$BM$1,AW$3,'Claims Backend'!$AE33:$BM33)&gt;=1,1,0)*$H34</f>
        <v>0</v>
      </c>
      <c r="AX34">
        <f>IF(SUMIF('Claims Backend'!$AE$1:$BM$1,AX$3,'Claims Backend'!$AE33:$BM33)&gt;=1,1,0)*$H34</f>
        <v>0</v>
      </c>
      <c r="AY34">
        <f>IF(SUMIF('Claims Backend'!$AE$1:$BM$1,AY$3,'Claims Backend'!$AE33:$BM33)&gt;=1,1,0)*$H34</f>
        <v>0</v>
      </c>
      <c r="AZ34">
        <f>IF(SUMIF('Claims Backend'!$AE$1:$BM$1,AZ$3,'Claims Backend'!$AE33:$BM33)&gt;=1,1,0)*$H34</f>
        <v>0</v>
      </c>
      <c r="BA34">
        <f>IF(SUMIF('Claims Backend'!$AE$1:$BM$1,BA$3,'Claims Backend'!$AE33:$BM33)&gt;=1,1,0)*$H34</f>
        <v>0</v>
      </c>
      <c r="BB34">
        <f>IF(SUMIF('Claims Backend'!$AE$1:$BM$1,BB$3,'Claims Backend'!$AE33:$BM33)&gt;=1,1,0)*$H34</f>
        <v>0</v>
      </c>
      <c r="BC34">
        <f>IF(SUMIF('Claims Backend'!$AE$1:$BM$1,BC$3,'Claims Backend'!$AE33:$BM33)&gt;=1,1,0)*$H34</f>
        <v>0</v>
      </c>
      <c r="BD34">
        <f>IF(SUMIF('Claims Backend'!$AE$1:$BM$1,BD$3,'Claims Backend'!$AE33:$BM33)&gt;=1,1,0)*$H34</f>
        <v>0</v>
      </c>
    </row>
    <row r="35" spans="1:56">
      <c r="A35" s="5" t="str">
        <f>_xlfn.XLOOKUP($E35,'Raw Data'!$E:$E,'Raw Data'!A:A,"ERROR",0,1)</f>
        <v>AE</v>
      </c>
      <c r="B35" s="5" t="str">
        <f>_xlfn.XLOOKUP($E35,'Raw Data'!$E:$E,'Raw Data'!B:B,"ERROR",0,1)</f>
        <v>Hair Mousses</v>
      </c>
      <c r="C35" s="5" t="str">
        <f>_xlfn.XLOOKUP($E35,'Raw Data'!$E:$E,'Raw Data'!C:C,"ERROR",0,1)</f>
        <v>Camille Rose</v>
      </c>
      <c r="D35" s="5" t="str">
        <f>_xlfn.XLOOKUP($E35,'Raw Data'!$E:$E,'Raw Data'!D:D,"ERROR",0,1)</f>
        <v>www.amazon.ae/dp/B0933PJLR3</v>
      </c>
      <c r="E35" s="5" t="s">
        <v>166</v>
      </c>
      <c r="F35" s="9" t="str">
        <f>_xlfn.XLOOKUP($E35,'Raw Data'!$E:$E,'Raw Data'!F:F,"ERROR",0,1)</f>
        <v>Camille Rose Spiked Honey Mousse 4-in-1 Hair Styler to Define Curls and Hold Styles Into Place while Nourishing and Adding Shine | With Honey and Nettle Root</v>
      </c>
      <c r="G35" s="10">
        <f>_xlfn.XLOOKUP($E35,'Raw Data'!$E:$E,'Raw Data'!G:G,"ERROR",0,1)</f>
        <v>72</v>
      </c>
      <c r="H35" s="9">
        <f>_xlfn.XLOOKUP($E35,'Raw Data'!$E:$E,'Raw Data'!H:H,"ERROR",0,1)</f>
        <v>6571.04</v>
      </c>
      <c r="I35" s="9">
        <f>_xlfn.XLOOKUP($E35,'Raw Data'!$E:$E,'Raw Data'!I:I,"ERROR",0,1)</f>
        <v>0.00879744705022767</v>
      </c>
      <c r="J35" s="9" t="str">
        <f>_xlfn.XLOOKUP($E35,'Raw Data'!$E:$E,'Raw Data'!J:J,"ERROR",0,1)</f>
        <v>Yes</v>
      </c>
      <c r="K35" s="14" t="str">
        <f t="array" ref="K35">_xlfn.IFS(AND(L35&gt;0,L35&lt;=5),"0 to 5",AND(L35&gt;5,L35&lt;=10),"5 to 10",AND(L35&gt;10,L35&lt;=15),"10 to 15",AND(L35&gt;15,L35&lt;=20),"15 to 20",AND(L35&gt;20,L35&lt;=30),"20 to 30",AND(L35&gt;30,L35&lt;=40),"30 to 40",AND(L35&gt;40,L35&lt;=50),"40 to 50",AND(L35&gt;50,L35&lt;=75),"50 to 75",AND(L35&gt;75,L35&lt;=100),"75 to 100",AND(L35&gt;100,L35&lt;=150),"100 to 150",AND(L35&gt;150,L35&lt;=200),"150 to 200",AND(L35&gt;200,L35&lt;=250),"200 to 250",AND(L35&gt;250,L35&lt;=300),"250 to 300",AND(L35&gt;300,L35&lt;=400),"300 to 400",AND(L35&gt;400,L35&lt;=500),"400 to 500",L35&gt;500,"500+")</f>
        <v>100 to 150</v>
      </c>
      <c r="L35" s="9">
        <f>_xlfn.XLOOKUP($E35,'Raw Data'!$E:$E,'Raw Data'!L:L,"ERROR",0,1)</f>
        <v>101.57</v>
      </c>
      <c r="M35" s="14" t="str">
        <f t="array" ref="M35">_xlfn.IFS(AND(N35&gt;0,N35&lt;=5),"0 to 5",AND(N35&gt;5,N35&lt;=10),"5 to 10",AND(N35&gt;10,N35&lt;=15),"10 to 15",AND(N35&gt;15,N35&lt;=20),"15 to 20",AND(N35&gt;20,N35&lt;=30),"20 to 30",AND(N35&gt;30,N35&lt;=40),"30 to 40",AND(N35&gt;40,N35&lt;=50),"40 to 50",AND(N35&gt;50,N35&lt;=75),"50 to 75",AND(N35&gt;75,N35&lt;=100),"75 to 100",AND(N35&gt;100,N35&lt;=150),"100 to 150",AND(N35&gt;150,N35&lt;=200),"150 to 200",AND(N35&gt;200,N35&lt;=250),"200 to 250",AND(N35&gt;250,N35&lt;=300),"250 to 300",AND(N35&gt;300,N35&lt;=400),"300 to 400",AND(N35&gt;400,N35&lt;=500),"400 to 500",N35&gt;500,"500+")</f>
        <v>100 to 150</v>
      </c>
      <c r="N35" s="9">
        <f>_xlfn.XLOOKUP($E35,'Raw Data'!$E:$E,'Raw Data'!N:N,"ERROR",0,1)</f>
        <v>119.03</v>
      </c>
      <c r="O35" s="14" t="str">
        <f t="array" ref="O35">_xlfn.IFS(P35=0,"No Discount",AND(P35&gt;0,P35&lt;=0.02),"0% to 2%",AND(P35&gt;0.02,P35&lt;=0.04),"2% to 4%",AND(P35&gt;0.04,P35&lt;=0.06),"4% to 6%",AND(P35&gt;0.06,P35&lt;=0.08),"6% to 8%",AND(P35&gt;0.08,P35&lt;=0.1),"8% to 10%",AND(P35&gt;0.1,P35&lt;=0.15),"10% to 15%",AND(P35&gt;0.15,P35&lt;=0.2),"15% to 20%",AND(P35&gt;0.2,P35&lt;=0.25),"20% to 25%",AND(P35&gt;0.25,P35&lt;=0.3),"25% to 30%",AND(P35&gt;0.3,P35&lt;=0.4),"30% to 40%",AND(P35&gt;0.4,P35&lt;=0.5),"40% to 50%",AND(P35&gt;0.5,P35&lt;=0.75),"50% to 75%",AND(P35&gt;0.75,P35&lt;=1),"75% to 100%")</f>
        <v>10% to 15%</v>
      </c>
      <c r="P35" s="10">
        <f>_xlfn.XLOOKUP($E35,'Raw Data'!$E:$E,'Raw Data'!P:P,"ERROR",0,1)</f>
        <v>0.146685709485004</v>
      </c>
      <c r="Q35" s="9">
        <v>8</v>
      </c>
      <c r="R35" s="9" t="s">
        <v>95</v>
      </c>
      <c r="S35" s="5" t="str">
        <f t="array" ref="S35">_xlfn.IFS(AND(T35&gt;0,T35&lt;=0.05),"0 to 0.05",AND(T35&gt;0.05,T35&lt;=0.1),"0.05 to 0.1",AND(T35&gt;0.1,T35&lt;=0.2),"0.1 to 0.2",AND(T35&gt;0.2,T35&lt;=0.3),"0.2 to 0.3",AND(T35&gt;0.3,T35&lt;=0.4),"0.3 to 0.4",AND(T35&gt;0.4,T35&lt;=0.5),"0.4 to 0.5",AND(T35&gt;0.5,T35&lt;=0.75),"0.5 to 0.75",AND(T35&gt;0.75,T35&lt;=1),"0.75 to 1",AND(T35&gt;1,T35&lt;=2),"1 to 2",AND(T35&gt;2,T35&lt;=3),"2 to 3",AND(T35&gt;3,T35&lt;=4),"3 to 4",AND(T35&gt;4,T35&lt;=5),"4 to 5",AND(T35&gt;5,T35&lt;=10),"5 to 10",T35&gt;10,"10+")</f>
        <v>0.4 to 0.5</v>
      </c>
      <c r="T35" s="10">
        <f t="shared" si="1"/>
        <v>0.412848586145001</v>
      </c>
      <c r="U35" s="15" t="str">
        <f t="array" ref="U35">_xlfn.IFS(AND(V35&gt;0,V35&lt;=0.05),"0 to 0.05",AND(V35&gt;0.05,V35&lt;=0.1),"0.05 to 0.1",AND(V35&gt;0.1,V35&lt;=0.2),"0.1 to 0.2",AND(V35&gt;0.2,V35&lt;=0.3),"0.2 to 0.3",AND(V35&gt;0.3,V35&lt;=0.4),"0.3 to 0.4",AND(V35&gt;0.4,V35&lt;=0.5),"0.4 to 0.5",AND(V35&gt;0.5,V35&lt;=0.75),"0.5 to 0.75",AND(V35&gt;0.75,V35&lt;=1),"0.75 to 1",AND(V35&gt;1,V35&lt;=2),"1 to 2",AND(V35&gt;2,V35&lt;=3),"2 to 3",AND(V35&gt;3,V35&lt;=4),"3 to 4",AND(V35&gt;4,V35&lt;=5),"4 to 5",AND(V35&gt;5,V35&lt;=10),"5 to 10",V35&gt;10,"10+")</f>
        <v>0.1 to 0.2</v>
      </c>
      <c r="V35" s="10">
        <f t="shared" si="2"/>
        <v>0.130630788090841</v>
      </c>
      <c r="W35" s="15" t="str">
        <f t="array" ref="W35">_xlfn.IFS(AND(X35&gt;0,X35&lt;=0.05),"0 to 0.05",AND(X35&gt;0.05,X35&lt;=0.1),"0.05 to 0.1",AND(X35&gt;0.1,X35&lt;=0.2),"0.1 to 0.2",AND(X35&gt;0.2,X35&lt;=0.3),"0.2 to 0.3",AND(X35&gt;0.3,X35&lt;=0.4),"0.3 to 0.4",AND(X35&gt;0.4,X35&lt;=0.5),"0.4 to 0.5",AND(X35&gt;0.5,X35&lt;=0.75),"0.5 to 0.75",AND(X35&gt;0.75,X35&lt;=1),"0.75 to 1",AND(X35&gt;1,X35&lt;=2),"1 to 2",AND(X35&gt;2,X35&lt;=3),"2 to 3",AND(X35&gt;3,X35&lt;=4),"3 to 4",AND(X35&gt;4,X35&lt;=5),"4 to 5",AND(X35&gt;5,X35&lt;=10),"5 to 10",X35&gt;10,"10+")</f>
        <v>0.1 to 0.2</v>
      </c>
      <c r="X35" s="16">
        <f t="shared" si="3"/>
        <v>0.11146911825915</v>
      </c>
      <c r="Y35" s="5" t="str">
        <f t="array" ref="Y35">_xlfn.IFS(AND(Z35&gt;0,Z35&lt;=1),"0 to 1",AND(Z35&gt;1,Z35&lt;=2),"1 to 2",AND(Z35&gt;2,Z35&lt;=4),"2 to 4",AND(Z35&gt;4,Z35&lt;=6),"4 to 6",AND(Z35&gt;6,Z35&lt;=8),"6 to 8",AND(Z35&gt;8,Z35&lt;=10),"8 to 10",AND(Z35&gt;10,Z35&lt;=15),"10 to 15",AND(Z35&gt;15,Z35&lt;=20),"15 to 20",AND(Z35&gt;20,Z35&lt;=25),"20 to 25",AND(Z35&gt;25,Z35&lt;=30),"25 to 30",AND(Z35&gt;30,Z35&lt;=40),"30 to 40",AND(Z35&gt;40,Z35&lt;=50),"40 to 50",Z35&gt;50,"50+")</f>
        <v>8 to 10</v>
      </c>
      <c r="Z35" s="9">
        <f t="array" ref="Z35">_xlfn.IFS(AA35="oz",_xlfn.IFS(R35="oz",Q35,R35="fl oz",Q35*1.04,R35="ml",Q35*0.0338),AA35="fl oz",_xlfn.IFS(R35="oz",Q35/1.04,R35="fl oz",Q35,R35="ml",Q35*0.0338/1.04),AA35="ml",_xlfn.IFS(R35="oz",Q35/0.0338,R35="fl oz",Q35*1.04/0.0338,R35="ml",Q35))</f>
        <v>8.32</v>
      </c>
      <c r="AA35" s="9" t="s">
        <v>96</v>
      </c>
      <c r="AB35" s="5" t="s">
        <v>167</v>
      </c>
      <c r="AC35" s="5" t="s">
        <v>168</v>
      </c>
      <c r="AD35" s="5" t="s">
        <v>169</v>
      </c>
      <c r="AE35">
        <f>IF(SUMIF('Claims Backend'!$AE$1:$BM$1,AE$3,'Claims Backend'!$AE34:$BM34)&gt;=1,1,0)*$H35</f>
        <v>0</v>
      </c>
      <c r="AF35">
        <f>IF(SUMIF('Claims Backend'!$AE$1:$BM$1,AF$3,'Claims Backend'!$AE34:$BM34)&gt;=1,1,0)*$H35</f>
        <v>0</v>
      </c>
      <c r="AG35">
        <f>IF(SUMIF('Claims Backend'!$AE$1:$BM$1,AG$3,'Claims Backend'!$AE34:$BM34)&gt;=1,1,0)*$H35</f>
        <v>0</v>
      </c>
      <c r="AH35">
        <f>IF(SUMIF('Claims Backend'!$AE$1:$BM$1,AH$3,'Claims Backend'!$AE34:$BM34)&gt;=1,1,0)*$H35</f>
        <v>0</v>
      </c>
      <c r="AI35">
        <f>IF(SUMIF('Claims Backend'!$AE$1:$BM$1,AI$3,'Claims Backend'!$AE34:$BM34)&gt;=1,1,0)*$H35</f>
        <v>0</v>
      </c>
      <c r="AJ35">
        <f>IF(SUMIF('Claims Backend'!$AE$1:$BM$1,AJ$3,'Claims Backend'!$AE34:$BM34)&gt;=1,1,0)*$H35</f>
        <v>0</v>
      </c>
      <c r="AK35">
        <f>IF(SUMIF('Claims Backend'!$AE$1:$BM$1,AK$3,'Claims Backend'!$AE34:$BM34)&gt;=1,1,0)*$H35</f>
        <v>0</v>
      </c>
      <c r="AL35">
        <f>IF(SUMIF('Claims Backend'!$AE$1:$BM$1,AL$3,'Claims Backend'!$AE34:$BM34)&gt;=1,1,0)*$H35</f>
        <v>0</v>
      </c>
      <c r="AM35">
        <f>IF(SUMIF('Claims Backend'!$AE$1:$BM$1,AM$3,'Claims Backend'!$AE34:$BM34)&gt;=1,1,0)*$H35</f>
        <v>0</v>
      </c>
      <c r="AN35">
        <f>IF(SUMIF('Claims Backend'!$AE$1:$BM$1,AN$3,'Claims Backend'!$AE34:$BM34)&gt;=1,1,0)*$H35</f>
        <v>0</v>
      </c>
      <c r="AO35">
        <f>IF(SUMIF('Claims Backend'!$AE$1:$BM$1,AO$3,'Claims Backend'!$AE34:$BM34)&gt;=1,1,0)*$H35</f>
        <v>0</v>
      </c>
      <c r="AP35">
        <f>IF(SUMIF('Claims Backend'!$AE$1:$BM$1,AP$3,'Claims Backend'!$AE34:$BM34)&gt;=1,1,0)*$H35</f>
        <v>0</v>
      </c>
      <c r="AQ35">
        <f>IF(SUMIF('Claims Backend'!$AE$1:$BM$1,AQ$3,'Claims Backend'!$AE34:$BM34)&gt;=1,1,0)*$H35</f>
        <v>6571.04</v>
      </c>
      <c r="AR35">
        <f>IF(SUMIF('Claims Backend'!$AE$1:$BM$1,AR$3,'Claims Backend'!$AE34:$BM34)&gt;=1,1,0)*$H35</f>
        <v>0</v>
      </c>
      <c r="AS35">
        <f>IF(SUMIF('Claims Backend'!$AE$1:$BM$1,AS$3,'Claims Backend'!$AE34:$BM34)&gt;=1,1,0)*$H35</f>
        <v>0</v>
      </c>
      <c r="AT35">
        <f>IF(SUMIF('Claims Backend'!$AE$1:$BM$1,AT$3,'Claims Backend'!$AE34:$BM34)&gt;=1,1,0)*$H35</f>
        <v>0</v>
      </c>
      <c r="AU35">
        <f>IF(SUMIF('Claims Backend'!$AE$1:$BM$1,AU$3,'Claims Backend'!$AE34:$BM34)&gt;=1,1,0)*$H35</f>
        <v>0</v>
      </c>
      <c r="AV35">
        <f>IF(SUMIF('Claims Backend'!$AE$1:$BM$1,AV$3,'Claims Backend'!$AE34:$BM34)&gt;=1,1,0)*$H35</f>
        <v>0</v>
      </c>
      <c r="AW35">
        <f>IF(SUMIF('Claims Backend'!$AE$1:$BM$1,AW$3,'Claims Backend'!$AE34:$BM34)&gt;=1,1,0)*$H35</f>
        <v>0</v>
      </c>
      <c r="AX35">
        <f>IF(SUMIF('Claims Backend'!$AE$1:$BM$1,AX$3,'Claims Backend'!$AE34:$BM34)&gt;=1,1,0)*$H35</f>
        <v>0</v>
      </c>
      <c r="AY35">
        <f>IF(SUMIF('Claims Backend'!$AE$1:$BM$1,AY$3,'Claims Backend'!$AE34:$BM34)&gt;=1,1,0)*$H35</f>
        <v>6571.04</v>
      </c>
      <c r="AZ35">
        <f>IF(SUMIF('Claims Backend'!$AE$1:$BM$1,AZ$3,'Claims Backend'!$AE34:$BM34)&gt;=1,1,0)*$H35</f>
        <v>0</v>
      </c>
      <c r="BA35">
        <f>IF(SUMIF('Claims Backend'!$AE$1:$BM$1,BA$3,'Claims Backend'!$AE34:$BM34)&gt;=1,1,0)*$H35</f>
        <v>0</v>
      </c>
      <c r="BB35">
        <f>IF(SUMIF('Claims Backend'!$AE$1:$BM$1,BB$3,'Claims Backend'!$AE34:$BM34)&gt;=1,1,0)*$H35</f>
        <v>0</v>
      </c>
      <c r="BC35">
        <f>IF(SUMIF('Claims Backend'!$AE$1:$BM$1,BC$3,'Claims Backend'!$AE34:$BM34)&gt;=1,1,0)*$H35</f>
        <v>0</v>
      </c>
      <c r="BD35">
        <f>IF(SUMIF('Claims Backend'!$AE$1:$BM$1,BD$3,'Claims Backend'!$AE34:$BM34)&gt;=1,1,0)*$H35</f>
        <v>0</v>
      </c>
    </row>
    <row r="36" spans="1:56">
      <c r="A36" s="5" t="str">
        <f>_xlfn.XLOOKUP($E36,'Raw Data'!$E:$E,'Raw Data'!A:A,"ERROR",0,1)</f>
        <v>AE</v>
      </c>
      <c r="B36" s="5" t="str">
        <f>_xlfn.XLOOKUP($E36,'Raw Data'!$E:$E,'Raw Data'!B:B,"ERROR",0,1)</f>
        <v>Hair Mousses</v>
      </c>
      <c r="C36" s="5" t="str">
        <f>_xlfn.XLOOKUP($E36,'Raw Data'!$E:$E,'Raw Data'!C:C,"ERROR",0,1)</f>
        <v>l'oreal paris</v>
      </c>
      <c r="D36" s="5" t="str">
        <f>_xlfn.XLOOKUP($E36,'Raw Data'!$E:$E,'Raw Data'!D:D,"ERROR",0,1)</f>
        <v>www.amazon.ae/dp/B001QJKVZ8</v>
      </c>
      <c r="E36" s="5" t="s">
        <v>170</v>
      </c>
      <c r="F36" s="9" t="str">
        <f>_xlfn.XLOOKUP($E36,'Raw Data'!$E:$E,'Raw Data'!F:F,"ERROR",0,1)</f>
        <v>L'Oreal Elvive Stylise Extra Volume Firm Styling Mousse (200ml)</v>
      </c>
      <c r="G36" s="10">
        <f>_xlfn.XLOOKUP($E36,'Raw Data'!$E:$E,'Raw Data'!G:G,"ERROR",0,1)</f>
        <v>143</v>
      </c>
      <c r="H36" s="9">
        <f>_xlfn.XLOOKUP($E36,'Raw Data'!$E:$E,'Raw Data'!H:H,"ERROR",0,1)</f>
        <v>6493.17</v>
      </c>
      <c r="I36" s="9">
        <f>_xlfn.XLOOKUP($E36,'Raw Data'!$E:$E,'Raw Data'!I:I,"ERROR",0,1)</f>
        <v>0.00869319305058664</v>
      </c>
      <c r="J36" s="9" t="str">
        <f>_xlfn.XLOOKUP($E36,'Raw Data'!$E:$E,'Raw Data'!J:J,"ERROR",0,1)</f>
        <v>Yes</v>
      </c>
      <c r="K36" s="14" t="str">
        <f t="array" ref="K36">_xlfn.IFS(AND(L36&gt;0,L36&lt;=5),"0 to 5",AND(L36&gt;5,L36&lt;=10),"5 to 10",AND(L36&gt;10,L36&lt;=15),"10 to 15",AND(L36&gt;15,L36&lt;=20),"15 to 20",AND(L36&gt;20,L36&lt;=30),"20 to 30",AND(L36&gt;30,L36&lt;=40),"30 to 40",AND(L36&gt;40,L36&lt;=50),"40 to 50",AND(L36&gt;50,L36&lt;=75),"50 to 75",AND(L36&gt;75,L36&lt;=100),"75 to 100",AND(L36&gt;100,L36&lt;=150),"100 to 150",AND(L36&gt;150,L36&lt;=200),"150 to 200",AND(L36&gt;200,L36&lt;=250),"200 to 250",AND(L36&gt;250,L36&lt;=300),"250 to 300",AND(L36&gt;300,L36&lt;=400),"300 to 400",AND(L36&gt;400,L36&lt;=500),"400 to 500",L36&gt;500,"500+")</f>
        <v>40 to 50</v>
      </c>
      <c r="L36" s="9">
        <f>_xlfn.XLOOKUP($E36,'Raw Data'!$E:$E,'Raw Data'!L:L,"ERROR",0,1)</f>
        <v>49.73</v>
      </c>
      <c r="M36" s="14" t="str">
        <f t="array" ref="M36">_xlfn.IFS(AND(N36&gt;0,N36&lt;=5),"0 to 5",AND(N36&gt;5,N36&lt;=10),"5 to 10",AND(N36&gt;10,N36&lt;=15),"10 to 15",AND(N36&gt;15,N36&lt;=20),"15 to 20",AND(N36&gt;20,N36&lt;=30),"20 to 30",AND(N36&gt;30,N36&lt;=40),"30 to 40",AND(N36&gt;40,N36&lt;=50),"40 to 50",AND(N36&gt;50,N36&lt;=75),"50 to 75",AND(N36&gt;75,N36&lt;=100),"75 to 100",AND(N36&gt;100,N36&lt;=150),"100 to 150",AND(N36&gt;150,N36&lt;=200),"150 to 200",AND(N36&gt;200,N36&lt;=250),"200 to 250",AND(N36&gt;250,N36&lt;=300),"250 to 300",AND(N36&gt;300,N36&lt;=400),"300 to 400",AND(N36&gt;400,N36&lt;=500),"400 to 500",N36&gt;500,"500+")</f>
        <v>40 to 50</v>
      </c>
      <c r="N36" s="9">
        <f>_xlfn.XLOOKUP($E36,'Raw Data'!$E:$E,'Raw Data'!N:N,"ERROR",0,1)</f>
        <v>49.89</v>
      </c>
      <c r="O36" s="14" t="str">
        <f t="array" ref="O36">_xlfn.IFS(P36=0,"No Discount",AND(P36&gt;0,P36&lt;=0.02),"0% to 2%",AND(P36&gt;0.02,P36&lt;=0.04),"2% to 4%",AND(P36&gt;0.04,P36&lt;=0.06),"4% to 6%",AND(P36&gt;0.06,P36&lt;=0.08),"6% to 8%",AND(P36&gt;0.08,P36&lt;=0.1),"8% to 10%",AND(P36&gt;0.1,P36&lt;=0.15),"10% to 15%",AND(P36&gt;0.15,P36&lt;=0.2),"15% to 20%",AND(P36&gt;0.2,P36&lt;=0.25),"20% to 25%",AND(P36&gt;0.25,P36&lt;=0.3),"25% to 30%",AND(P36&gt;0.3,P36&lt;=0.4),"30% to 40%",AND(P36&gt;0.4,P36&lt;=0.5),"40% to 50%",AND(P36&gt;0.5,P36&lt;=0.75),"50% to 75%",AND(P36&gt;0.75,P36&lt;=1),"75% to 100%")</f>
        <v>0% to 2%</v>
      </c>
      <c r="P36" s="10">
        <f>_xlfn.XLOOKUP($E36,'Raw Data'!$E:$E,'Raw Data'!P:P,"ERROR",0,1)</f>
        <v>0.0032070555221488</v>
      </c>
      <c r="Q36" s="9">
        <f>_xlfn.XLOOKUP($E36,'Raw Data'!$E:$E,'Raw Data'!Q:Q,"ERROR",0,1)</f>
        <v>200</v>
      </c>
      <c r="R36" s="9" t="str">
        <f>_xlfn.XLOOKUP($E36,'Raw Data'!$E:$E,'Raw Data'!R:R,"ERROR",0,1)</f>
        <v>ml</v>
      </c>
      <c r="S36" s="5" t="str">
        <f t="array" ref="S36">_xlfn.IFS(AND(T36&gt;0,T36&lt;=0.05),"0 to 0.05",AND(T36&gt;0.05,T36&lt;=0.1),"0.05 to 0.1",AND(T36&gt;0.1,T36&lt;=0.2),"0.1 to 0.2",AND(T36&gt;0.2,T36&lt;=0.3),"0.2 to 0.3",AND(T36&gt;0.3,T36&lt;=0.4),"0.3 to 0.4",AND(T36&gt;0.4,T36&lt;=0.5),"0.4 to 0.5",AND(T36&gt;0.5,T36&lt;=0.75),"0.5 to 0.75",AND(T36&gt;0.75,T36&lt;=1),"0.75 to 1",AND(T36&gt;1,T36&lt;=2),"1 to 2",AND(T36&gt;2,T36&lt;=3),"2 to 3",AND(T36&gt;3,T36&lt;=4),"3 to 4",AND(T36&gt;4,T36&lt;=5),"4 to 5",AND(T36&gt;5,T36&lt;=10),"5 to 10",T36&gt;10,"10+")</f>
        <v>0.2 to 0.3</v>
      </c>
      <c r="T36" s="10">
        <f t="shared" si="1"/>
        <v>0.248782850041922</v>
      </c>
      <c r="U36" s="15" t="str">
        <f t="array" ref="U36">_xlfn.IFS(AND(V36&gt;0,V36&lt;=0.05),"0 to 0.05",AND(V36&gt;0.05,V36&lt;=0.1),"0.05 to 0.1",AND(V36&gt;0.1,V36&lt;=0.2),"0.1 to 0.2",AND(V36&gt;0.2,V36&lt;=0.3),"0.2 to 0.3",AND(V36&gt;0.3,V36&lt;=0.4),"0.3 to 0.4",AND(V36&gt;0.4,V36&lt;=0.5),"0.4 to 0.5",AND(V36&gt;0.5,V36&lt;=0.75),"0.5 to 0.75",AND(V36&gt;0.75,V36&lt;=1),"0.75 to 1",AND(V36&gt;1,V36&lt;=2),"1 to 2",AND(V36&gt;2,V36&lt;=3),"2 to 3",AND(V36&gt;3,V36&lt;=4),"3 to 4",AND(V36&gt;4,V36&lt;=5),"4 to 5",AND(V36&gt;5,V36&lt;=10),"5 to 10",V36&gt;10,"10+")</f>
        <v>0.05 to 0.1</v>
      </c>
      <c r="V36" s="10">
        <f t="shared" si="2"/>
        <v>0.0673874849169457</v>
      </c>
      <c r="W36" s="15" t="str">
        <f t="array" ref="W36">_xlfn.IFS(AND(X36&gt;0,X36&lt;=0.05),"0 to 0.05",AND(X36&gt;0.05,X36&lt;=0.1),"0.05 to 0.1",AND(X36&gt;0.1,X36&lt;=0.2),"0.1 to 0.2",AND(X36&gt;0.2,X36&lt;=0.3),"0.2 to 0.3",AND(X36&gt;0.3,X36&lt;=0.4),"0.3 to 0.4",AND(X36&gt;0.4,X36&lt;=0.5),"0.4 to 0.5",AND(X36&gt;0.5,X36&lt;=0.75),"0.5 to 0.75",AND(X36&gt;0.75,X36&lt;=1),"0.75 to 1",AND(X36&gt;1,X36&lt;=2),"1 to 2",AND(X36&gt;2,X36&lt;=3),"2 to 3",AND(X36&gt;3,X36&lt;=4),"3 to 4",AND(X36&gt;4,X36&lt;=5),"4 to 5",AND(X36&gt;5,X36&lt;=10),"5 to 10",X36&gt;10,"10+")</f>
        <v>0.05 to 0.1</v>
      </c>
      <c r="X36" s="16">
        <f t="shared" si="3"/>
        <v>0.067171369511319</v>
      </c>
      <c r="Y36" s="5" t="str">
        <f t="array" ref="Y36">_xlfn.IFS(AND(Z36&gt;0,Z36&lt;=1),"0 to 1",AND(Z36&gt;1,Z36&lt;=2),"1 to 2",AND(Z36&gt;2,Z36&lt;=4),"2 to 4",AND(Z36&gt;4,Z36&lt;=6),"4 to 6",AND(Z36&gt;6,Z36&lt;=8),"6 to 8",AND(Z36&gt;8,Z36&lt;=10),"8 to 10",AND(Z36&gt;10,Z36&lt;=15),"10 to 15",AND(Z36&gt;15,Z36&lt;=20),"15 to 20",AND(Z36&gt;20,Z36&lt;=25),"20 to 25",AND(Z36&gt;25,Z36&lt;=30),"25 to 30",AND(Z36&gt;30,Z36&lt;=40),"30 to 40",AND(Z36&gt;40,Z36&lt;=50),"40 to 50",Z36&gt;50,"50+")</f>
        <v>6 to 8</v>
      </c>
      <c r="Z36" s="9">
        <f t="array" ref="Z36">_xlfn.IFS(AA36="oz",_xlfn.IFS(R36="oz",Q36,R36="fl oz",Q36*1.04,R36="ml",Q36*0.0338),AA36="fl oz",_xlfn.IFS(R36="oz",Q36/1.04,R36="fl oz",Q36,R36="ml",Q36*0.0338/1.04),AA36="ml",_xlfn.IFS(R36="oz",Q36/0.0338,R36="fl oz",Q36*1.04/0.0338,R36="ml",Q36))</f>
        <v>6.76</v>
      </c>
      <c r="AA36" s="9" t="str">
        <f>_xlfn.XLOOKUP($E36,'Raw Data'!$E:$E,'Raw Data'!AA:AA,"ERROR",0,1)</f>
        <v>oz</v>
      </c>
      <c r="AB36" s="5" t="s">
        <v>171</v>
      </c>
      <c r="AC36" s="5" t="s">
        <v>86</v>
      </c>
      <c r="AD36" s="5" t="s">
        <v>172</v>
      </c>
      <c r="AE36">
        <f>IF(SUMIF('Claims Backend'!$AE$1:$BM$1,AE$3,'Claims Backend'!$AE35:$BM35)&gt;=1,1,0)*$H36</f>
        <v>0</v>
      </c>
      <c r="AF36">
        <f>IF(SUMIF('Claims Backend'!$AE$1:$BM$1,AF$3,'Claims Backend'!$AE35:$BM35)&gt;=1,1,0)*$H36</f>
        <v>0</v>
      </c>
      <c r="AG36">
        <f>IF(SUMIF('Claims Backend'!$AE$1:$BM$1,AG$3,'Claims Backend'!$AE35:$BM35)&gt;=1,1,0)*$H36</f>
        <v>0</v>
      </c>
      <c r="AH36">
        <f>IF(SUMIF('Claims Backend'!$AE$1:$BM$1,AH$3,'Claims Backend'!$AE35:$BM35)&gt;=1,1,0)*$H36</f>
        <v>0</v>
      </c>
      <c r="AI36">
        <f>IF(SUMIF('Claims Backend'!$AE$1:$BM$1,AI$3,'Claims Backend'!$AE35:$BM35)&gt;=1,1,0)*$H36</f>
        <v>0</v>
      </c>
      <c r="AJ36">
        <f>IF(SUMIF('Claims Backend'!$AE$1:$BM$1,AJ$3,'Claims Backend'!$AE35:$BM35)&gt;=1,1,0)*$H36</f>
        <v>0</v>
      </c>
      <c r="AK36">
        <f>IF(SUMIF('Claims Backend'!$AE$1:$BM$1,AK$3,'Claims Backend'!$AE35:$BM35)&gt;=1,1,0)*$H36</f>
        <v>0</v>
      </c>
      <c r="AL36">
        <f>IF(SUMIF('Claims Backend'!$AE$1:$BM$1,AL$3,'Claims Backend'!$AE35:$BM35)&gt;=1,1,0)*$H36</f>
        <v>6493.17</v>
      </c>
      <c r="AM36">
        <f>IF(SUMIF('Claims Backend'!$AE$1:$BM$1,AM$3,'Claims Backend'!$AE35:$BM35)&gt;=1,1,0)*$H36</f>
        <v>0</v>
      </c>
      <c r="AN36">
        <f>IF(SUMIF('Claims Backend'!$AE$1:$BM$1,AN$3,'Claims Backend'!$AE35:$BM35)&gt;=1,1,0)*$H36</f>
        <v>0</v>
      </c>
      <c r="AO36">
        <f>IF(SUMIF('Claims Backend'!$AE$1:$BM$1,AO$3,'Claims Backend'!$AE35:$BM35)&gt;=1,1,0)*$H36</f>
        <v>0</v>
      </c>
      <c r="AP36">
        <f>IF(SUMIF('Claims Backend'!$AE$1:$BM$1,AP$3,'Claims Backend'!$AE35:$BM35)&gt;=1,1,0)*$H36</f>
        <v>0</v>
      </c>
      <c r="AQ36">
        <f>IF(SUMIF('Claims Backend'!$AE$1:$BM$1,AQ$3,'Claims Backend'!$AE35:$BM35)&gt;=1,1,0)*$H36</f>
        <v>6493.17</v>
      </c>
      <c r="AR36">
        <f>IF(SUMIF('Claims Backend'!$AE$1:$BM$1,AR$3,'Claims Backend'!$AE35:$BM35)&gt;=1,1,0)*$H36</f>
        <v>0</v>
      </c>
      <c r="AS36">
        <f>IF(SUMIF('Claims Backend'!$AE$1:$BM$1,AS$3,'Claims Backend'!$AE35:$BM35)&gt;=1,1,0)*$H36</f>
        <v>0</v>
      </c>
      <c r="AT36">
        <f>IF(SUMIF('Claims Backend'!$AE$1:$BM$1,AT$3,'Claims Backend'!$AE35:$BM35)&gt;=1,1,0)*$H36</f>
        <v>0</v>
      </c>
      <c r="AU36">
        <f>IF(SUMIF('Claims Backend'!$AE$1:$BM$1,AU$3,'Claims Backend'!$AE35:$BM35)&gt;=1,1,0)*$H36</f>
        <v>0</v>
      </c>
      <c r="AV36">
        <f>IF(SUMIF('Claims Backend'!$AE$1:$BM$1,AV$3,'Claims Backend'!$AE35:$BM35)&gt;=1,1,0)*$H36</f>
        <v>0</v>
      </c>
      <c r="AW36">
        <f>IF(SUMIF('Claims Backend'!$AE$1:$BM$1,AW$3,'Claims Backend'!$AE35:$BM35)&gt;=1,1,0)*$H36</f>
        <v>0</v>
      </c>
      <c r="AX36">
        <f>IF(SUMIF('Claims Backend'!$AE$1:$BM$1,AX$3,'Claims Backend'!$AE35:$BM35)&gt;=1,1,0)*$H36</f>
        <v>0</v>
      </c>
      <c r="AY36">
        <f>IF(SUMIF('Claims Backend'!$AE$1:$BM$1,AY$3,'Claims Backend'!$AE35:$BM35)&gt;=1,1,0)*$H36</f>
        <v>0</v>
      </c>
      <c r="AZ36">
        <f>IF(SUMIF('Claims Backend'!$AE$1:$BM$1,AZ$3,'Claims Backend'!$AE35:$BM35)&gt;=1,1,0)*$H36</f>
        <v>0</v>
      </c>
      <c r="BA36">
        <f>IF(SUMIF('Claims Backend'!$AE$1:$BM$1,BA$3,'Claims Backend'!$AE35:$BM35)&gt;=1,1,0)*$H36</f>
        <v>0</v>
      </c>
      <c r="BB36">
        <f>IF(SUMIF('Claims Backend'!$AE$1:$BM$1,BB$3,'Claims Backend'!$AE35:$BM35)&gt;=1,1,0)*$H36</f>
        <v>0</v>
      </c>
      <c r="BC36">
        <f>IF(SUMIF('Claims Backend'!$AE$1:$BM$1,BC$3,'Claims Backend'!$AE35:$BM35)&gt;=1,1,0)*$H36</f>
        <v>0</v>
      </c>
      <c r="BD36">
        <f>IF(SUMIF('Claims Backend'!$AE$1:$BM$1,BD$3,'Claims Backend'!$AE35:$BM35)&gt;=1,1,0)*$H36</f>
        <v>0</v>
      </c>
    </row>
    <row r="37" spans="1:56">
      <c r="A37" s="5" t="str">
        <f>_xlfn.XLOOKUP($E37,'Raw Data'!$E:$E,'Raw Data'!A:A,"ERROR",0,1)</f>
        <v>AE</v>
      </c>
      <c r="B37" s="5" t="str">
        <f>_xlfn.XLOOKUP($E37,'Raw Data'!$E:$E,'Raw Data'!B:B,"ERROR",0,1)</f>
        <v>Hair Mousses</v>
      </c>
      <c r="C37" s="5" t="str">
        <f>_xlfn.XLOOKUP($E37,'Raw Data'!$E:$E,'Raw Data'!C:C,"ERROR",0,1)</f>
        <v>TIGI</v>
      </c>
      <c r="D37" s="5" t="str">
        <f>_xlfn.XLOOKUP($E37,'Raw Data'!$E:$E,'Raw Data'!D:D,"ERROR",0,1)</f>
        <v>www.amazon.ae/dp/B002RS6KV6</v>
      </c>
      <c r="E37" s="5" t="s">
        <v>173</v>
      </c>
      <c r="F37" s="9" t="str">
        <f>_xlfn.XLOOKUP($E37,'Raw Data'!$E:$E,'Raw Data'!F:F,"ERROR",0,1)</f>
        <v>Tigi Bed Head Foxy Curls Mousse, 250ml Tigi Bed Head Foxy Curls Mousse, 250ml</v>
      </c>
      <c r="G37" s="10">
        <f>_xlfn.XLOOKUP($E37,'Raw Data'!$E:$E,'Raw Data'!G:G,"ERROR",0,1)</f>
        <v>100</v>
      </c>
      <c r="H37" s="9">
        <f>_xlfn.XLOOKUP($E37,'Raw Data'!$E:$E,'Raw Data'!H:H,"ERROR",0,1)</f>
        <v>6057.23</v>
      </c>
      <c r="I37" s="9">
        <f>_xlfn.XLOOKUP($E37,'Raw Data'!$E:$E,'Raw Data'!I:I,"ERROR",0,1)</f>
        <v>0.00810954737698303</v>
      </c>
      <c r="J37" s="9" t="str">
        <f>_xlfn.XLOOKUP($E37,'Raw Data'!$E:$E,'Raw Data'!J:J,"ERROR",0,1)</f>
        <v>Yes</v>
      </c>
      <c r="K37" s="14" t="str">
        <f t="array" ref="K37">_xlfn.IFS(AND(L37&gt;0,L37&lt;=5),"0 to 5",AND(L37&gt;5,L37&lt;=10),"5 to 10",AND(L37&gt;10,L37&lt;=15),"10 to 15",AND(L37&gt;15,L37&lt;=20),"15 to 20",AND(L37&gt;20,L37&lt;=30),"20 to 30",AND(L37&gt;30,L37&lt;=40),"30 to 40",AND(L37&gt;40,L37&lt;=50),"40 to 50",AND(L37&gt;50,L37&lt;=75),"50 to 75",AND(L37&gt;75,L37&lt;=100),"75 to 100",AND(L37&gt;100,L37&lt;=150),"100 to 150",AND(L37&gt;150,L37&lt;=200),"150 to 200",AND(L37&gt;200,L37&lt;=250),"200 to 250",AND(L37&gt;250,L37&lt;=300),"250 to 300",AND(L37&gt;300,L37&lt;=400),"300 to 400",AND(L37&gt;400,L37&lt;=500),"400 to 500",L37&gt;500,"500+")</f>
        <v>50 to 75</v>
      </c>
      <c r="L37" s="9">
        <f>_xlfn.XLOOKUP($E37,'Raw Data'!$E:$E,'Raw Data'!L:L,"ERROR",0,1)</f>
        <v>61.3</v>
      </c>
      <c r="M37" s="14" t="str">
        <f t="array" ref="M37">_xlfn.IFS(AND(N37&gt;0,N37&lt;=5),"0 to 5",AND(N37&gt;5,N37&lt;=10),"5 to 10",AND(N37&gt;10,N37&lt;=15),"10 to 15",AND(N37&gt;15,N37&lt;=20),"15 to 20",AND(N37&gt;20,N37&lt;=30),"20 to 30",AND(N37&gt;30,N37&lt;=40),"30 to 40",AND(N37&gt;40,N37&lt;=50),"40 to 50",AND(N37&gt;50,N37&lt;=75),"50 to 75",AND(N37&gt;75,N37&lt;=100),"75 to 100",AND(N37&gt;100,N37&lt;=150),"100 to 150",AND(N37&gt;150,N37&lt;=200),"150 to 200",AND(N37&gt;200,N37&lt;=250),"200 to 250",AND(N37&gt;250,N37&lt;=300),"250 to 300",AND(N37&gt;300,N37&lt;=400),"300 to 400",AND(N37&gt;400,N37&lt;=500),"400 to 500",N37&gt;500,"500+")</f>
        <v>50 to 75</v>
      </c>
      <c r="N37" s="9">
        <f>_xlfn.XLOOKUP($E37,'Raw Data'!$E:$E,'Raw Data'!N:N,"ERROR",0,1)</f>
        <v>61.48</v>
      </c>
      <c r="O37" s="14" t="str">
        <f t="array" ref="O37">_xlfn.IFS(P37=0,"No Discount",AND(P37&gt;0,P37&lt;=0.02),"0% to 2%",AND(P37&gt;0.02,P37&lt;=0.04),"2% to 4%",AND(P37&gt;0.04,P37&lt;=0.06),"4% to 6%",AND(P37&gt;0.06,P37&lt;=0.08),"6% to 8%",AND(P37&gt;0.08,P37&lt;=0.1),"8% to 10%",AND(P37&gt;0.1,P37&lt;=0.15),"10% to 15%",AND(P37&gt;0.15,P37&lt;=0.2),"15% to 20%",AND(P37&gt;0.2,P37&lt;=0.25),"20% to 25%",AND(P37&gt;0.25,P37&lt;=0.3),"25% to 30%",AND(P37&gt;0.3,P37&lt;=0.4),"30% to 40%",AND(P37&gt;0.4,P37&lt;=0.5),"40% to 50%",AND(P37&gt;0.5,P37&lt;=0.75),"50% to 75%",AND(P37&gt;0.75,P37&lt;=1),"75% to 100%")</f>
        <v>0% to 2%</v>
      </c>
      <c r="P37" s="10">
        <f>_xlfn.XLOOKUP($E37,'Raw Data'!$E:$E,'Raw Data'!P:P,"ERROR",0,1)</f>
        <v>0.0029277813923227</v>
      </c>
      <c r="Q37" s="9">
        <f>_xlfn.XLOOKUP($E37,'Raw Data'!$E:$E,'Raw Data'!Q:Q,"ERROR",0,1)</f>
        <v>250</v>
      </c>
      <c r="R37" s="9" t="str">
        <f>_xlfn.XLOOKUP($E37,'Raw Data'!$E:$E,'Raw Data'!R:R,"ERROR",0,1)</f>
        <v>ml</v>
      </c>
      <c r="S37" s="5" t="str">
        <f t="array" ref="S37">_xlfn.IFS(AND(T37&gt;0,T37&lt;=0.05),"0 to 0.05",AND(T37&gt;0.05,T37&lt;=0.1),"0.05 to 0.1",AND(T37&gt;0.1,T37&lt;=0.2),"0.1 to 0.2",AND(T37&gt;0.2,T37&lt;=0.3),"0.2 to 0.3",AND(T37&gt;0.3,T37&lt;=0.4),"0.3 to 0.4",AND(T37&gt;0.4,T37&lt;=0.5),"0.4 to 0.5",AND(T37&gt;0.5,T37&lt;=0.75),"0.5 to 0.75",AND(T37&gt;0.75,T37&lt;=1),"0.75 to 1",AND(T37&gt;1,T37&lt;=2),"1 to 2",AND(T37&gt;2,T37&lt;=3),"2 to 3",AND(T37&gt;3,T37&lt;=4),"3 to 4",AND(T37&gt;4,T37&lt;=5),"4 to 5",AND(T37&gt;5,T37&lt;=10),"5 to 10",T37&gt;10,"10+")</f>
        <v>0.2 to 0.3</v>
      </c>
      <c r="T37" s="10">
        <f t="shared" si="1"/>
        <v>0.245331006757609</v>
      </c>
      <c r="U37" s="15" t="str">
        <f t="array" ref="U37">_xlfn.IFS(AND(V37&gt;0,V37&lt;=0.05),"0 to 0.05",AND(V37&gt;0.05,V37&lt;=0.1),"0.05 to 0.1",AND(V37&gt;0.1,V37&lt;=0.2),"0.1 to 0.2",AND(V37&gt;0.2,V37&lt;=0.3),"0.2 to 0.3",AND(V37&gt;0.3,V37&lt;=0.4),"0.3 to 0.4",AND(V37&gt;0.4,V37&lt;=0.5),"0.4 to 0.5",AND(V37&gt;0.5,V37&lt;=0.75),"0.5 to 0.75",AND(V37&gt;0.75,V37&lt;=1),"0.75 to 1",AND(V37&gt;1,V37&lt;=2),"1 to 2",AND(V37&gt;2,V37&lt;=3),"2 to 3",AND(V37&gt;3,V37&lt;=4),"3 to 4",AND(V37&gt;4,V37&lt;=5),"4 to 5",AND(V37&gt;5,V37&lt;=10),"5 to 10",V37&gt;10,"10+")</f>
        <v>0.05 to 0.1</v>
      </c>
      <c r="V37" s="10">
        <f t="shared" si="2"/>
        <v>0.0664338756896183</v>
      </c>
      <c r="W37" s="15" t="str">
        <f t="array" ref="W37">_xlfn.IFS(AND(X37&gt;0,X37&lt;=0.05),"0 to 0.05",AND(X37&gt;0.05,X37&lt;=0.1),"0.05 to 0.1",AND(X37&gt;0.1,X37&lt;=0.2),"0.1 to 0.2",AND(X37&gt;0.2,X37&lt;=0.3),"0.2 to 0.3",AND(X37&gt;0.3,X37&lt;=0.4),"0.3 to 0.4",AND(X37&gt;0.4,X37&lt;=0.5),"0.4 to 0.5",AND(X37&gt;0.5,X37&lt;=0.75),"0.5 to 0.75",AND(X37&gt;0.75,X37&lt;=1),"0.75 to 1",AND(X37&gt;1,X37&lt;=2),"1 to 2",AND(X37&gt;2,X37&lt;=3),"2 to 3",AND(X37&gt;3,X37&lt;=4),"3 to 4",AND(X37&gt;4,X37&lt;=5),"4 to 5",AND(X37&gt;5,X37&lt;=10),"5 to 10",X37&gt;10,"10+")</f>
        <v>0.05 to 0.1</v>
      </c>
      <c r="X37" s="16">
        <f t="shared" si="3"/>
        <v>0.0662393718245543</v>
      </c>
      <c r="Y37" s="5" t="str">
        <f t="array" ref="Y37">_xlfn.IFS(AND(Z37&gt;0,Z37&lt;=1),"0 to 1",AND(Z37&gt;1,Z37&lt;=2),"1 to 2",AND(Z37&gt;2,Z37&lt;=4),"2 to 4",AND(Z37&gt;4,Z37&lt;=6),"4 to 6",AND(Z37&gt;6,Z37&lt;=8),"6 to 8",AND(Z37&gt;8,Z37&lt;=10),"8 to 10",AND(Z37&gt;10,Z37&lt;=15),"10 to 15",AND(Z37&gt;15,Z37&lt;=20),"15 to 20",AND(Z37&gt;20,Z37&lt;=25),"20 to 25",AND(Z37&gt;25,Z37&lt;=30),"25 to 30",AND(Z37&gt;30,Z37&lt;=40),"30 to 40",AND(Z37&gt;40,Z37&lt;=50),"40 to 50",Z37&gt;50,"50+")</f>
        <v>8 to 10</v>
      </c>
      <c r="Z37" s="9">
        <f t="array" ref="Z37">_xlfn.IFS(AA37="oz",_xlfn.IFS(R37="oz",Q37,R37="fl oz",Q37*1.04,R37="ml",Q37*0.0338),AA37="fl oz",_xlfn.IFS(R37="oz",Q37/1.04,R37="fl oz",Q37,R37="ml",Q37*0.0338/1.04),AA37="ml",_xlfn.IFS(R37="oz",Q37/0.0338,R37="fl oz",Q37*1.04/0.0338,R37="ml",Q37))</f>
        <v>8.45</v>
      </c>
      <c r="AA37" s="9" t="str">
        <f>_xlfn.XLOOKUP($E37,'Raw Data'!$E:$E,'Raw Data'!AA:AA,"ERROR",0,1)</f>
        <v>oz</v>
      </c>
      <c r="AB37" s="5" t="s">
        <v>43</v>
      </c>
      <c r="AC37" s="5" t="s">
        <v>144</v>
      </c>
      <c r="AD37" s="5" t="s">
        <v>43</v>
      </c>
      <c r="AE37">
        <f>IF(SUMIF('Claims Backend'!$AE$1:$BM$1,AE$3,'Claims Backend'!$AE36:$BM36)&gt;=1,1,0)*$H37</f>
        <v>0</v>
      </c>
      <c r="AF37">
        <f>IF(SUMIF('Claims Backend'!$AE$1:$BM$1,AF$3,'Claims Backend'!$AE36:$BM36)&gt;=1,1,0)*$H37</f>
        <v>0</v>
      </c>
      <c r="AG37">
        <f>IF(SUMIF('Claims Backend'!$AE$1:$BM$1,AG$3,'Claims Backend'!$AE36:$BM36)&gt;=1,1,0)*$H37</f>
        <v>0</v>
      </c>
      <c r="AH37">
        <f>IF(SUMIF('Claims Backend'!$AE$1:$BM$1,AH$3,'Claims Backend'!$AE36:$BM36)&gt;=1,1,0)*$H37</f>
        <v>0</v>
      </c>
      <c r="AI37">
        <f>IF(SUMIF('Claims Backend'!$AE$1:$BM$1,AI$3,'Claims Backend'!$AE36:$BM36)&gt;=1,1,0)*$H37</f>
        <v>0</v>
      </c>
      <c r="AJ37">
        <f>IF(SUMIF('Claims Backend'!$AE$1:$BM$1,AJ$3,'Claims Backend'!$AE36:$BM36)&gt;=1,1,0)*$H37</f>
        <v>0</v>
      </c>
      <c r="AK37">
        <f>IF(SUMIF('Claims Backend'!$AE$1:$BM$1,AK$3,'Claims Backend'!$AE36:$BM36)&gt;=1,1,0)*$H37</f>
        <v>0</v>
      </c>
      <c r="AL37">
        <f>IF(SUMIF('Claims Backend'!$AE$1:$BM$1,AL$3,'Claims Backend'!$AE36:$BM36)&gt;=1,1,0)*$H37</f>
        <v>6057.23</v>
      </c>
      <c r="AM37">
        <f>IF(SUMIF('Claims Backend'!$AE$1:$BM$1,AM$3,'Claims Backend'!$AE36:$BM36)&gt;=1,1,0)*$H37</f>
        <v>0</v>
      </c>
      <c r="AN37">
        <f>IF(SUMIF('Claims Backend'!$AE$1:$BM$1,AN$3,'Claims Backend'!$AE36:$BM36)&gt;=1,1,0)*$H37</f>
        <v>0</v>
      </c>
      <c r="AO37">
        <f>IF(SUMIF('Claims Backend'!$AE$1:$BM$1,AO$3,'Claims Backend'!$AE36:$BM36)&gt;=1,1,0)*$H37</f>
        <v>0</v>
      </c>
      <c r="AP37">
        <f>IF(SUMIF('Claims Backend'!$AE$1:$BM$1,AP$3,'Claims Backend'!$AE36:$BM36)&gt;=1,1,0)*$H37</f>
        <v>0</v>
      </c>
      <c r="AQ37">
        <f>IF(SUMIF('Claims Backend'!$AE$1:$BM$1,AQ$3,'Claims Backend'!$AE36:$BM36)&gt;=1,1,0)*$H37</f>
        <v>0</v>
      </c>
      <c r="AR37">
        <f>IF(SUMIF('Claims Backend'!$AE$1:$BM$1,AR$3,'Claims Backend'!$AE36:$BM36)&gt;=1,1,0)*$H37</f>
        <v>0</v>
      </c>
      <c r="AS37">
        <f>IF(SUMIF('Claims Backend'!$AE$1:$BM$1,AS$3,'Claims Backend'!$AE36:$BM36)&gt;=1,1,0)*$H37</f>
        <v>0</v>
      </c>
      <c r="AT37">
        <f>IF(SUMIF('Claims Backend'!$AE$1:$BM$1,AT$3,'Claims Backend'!$AE36:$BM36)&gt;=1,1,0)*$H37</f>
        <v>0</v>
      </c>
      <c r="AU37">
        <f>IF(SUMIF('Claims Backend'!$AE$1:$BM$1,AU$3,'Claims Backend'!$AE36:$BM36)&gt;=1,1,0)*$H37</f>
        <v>0</v>
      </c>
      <c r="AV37">
        <f>IF(SUMIF('Claims Backend'!$AE$1:$BM$1,AV$3,'Claims Backend'!$AE36:$BM36)&gt;=1,1,0)*$H37</f>
        <v>0</v>
      </c>
      <c r="AW37">
        <f>IF(SUMIF('Claims Backend'!$AE$1:$BM$1,AW$3,'Claims Backend'!$AE36:$BM36)&gt;=1,1,0)*$H37</f>
        <v>0</v>
      </c>
      <c r="AX37">
        <f>IF(SUMIF('Claims Backend'!$AE$1:$BM$1,AX$3,'Claims Backend'!$AE36:$BM36)&gt;=1,1,0)*$H37</f>
        <v>0</v>
      </c>
      <c r="AY37">
        <f>IF(SUMIF('Claims Backend'!$AE$1:$BM$1,AY$3,'Claims Backend'!$AE36:$BM36)&gt;=1,1,0)*$H37</f>
        <v>0</v>
      </c>
      <c r="AZ37">
        <f>IF(SUMIF('Claims Backend'!$AE$1:$BM$1,AZ$3,'Claims Backend'!$AE36:$BM36)&gt;=1,1,0)*$H37</f>
        <v>0</v>
      </c>
      <c r="BA37">
        <f>IF(SUMIF('Claims Backend'!$AE$1:$BM$1,BA$3,'Claims Backend'!$AE36:$BM36)&gt;=1,1,0)*$H37</f>
        <v>0</v>
      </c>
      <c r="BB37">
        <f>IF(SUMIF('Claims Backend'!$AE$1:$BM$1,BB$3,'Claims Backend'!$AE36:$BM36)&gt;=1,1,0)*$H37</f>
        <v>0</v>
      </c>
      <c r="BC37">
        <f>IF(SUMIF('Claims Backend'!$AE$1:$BM$1,BC$3,'Claims Backend'!$AE36:$BM36)&gt;=1,1,0)*$H37</f>
        <v>0</v>
      </c>
      <c r="BD37">
        <f>IF(SUMIF('Claims Backend'!$AE$1:$BM$1,BD$3,'Claims Backend'!$AE36:$BM36)&gt;=1,1,0)*$H37</f>
        <v>0</v>
      </c>
    </row>
    <row r="38" spans="1:56">
      <c r="A38" s="5" t="str">
        <f>_xlfn.XLOOKUP($E38,'Raw Data'!$E:$E,'Raw Data'!A:A,"ERROR",0,1)</f>
        <v>AE</v>
      </c>
      <c r="B38" s="5" t="str">
        <f>_xlfn.XLOOKUP($E38,'Raw Data'!$E:$E,'Raw Data'!B:B,"ERROR",0,1)</f>
        <v>Hair Mousses</v>
      </c>
      <c r="C38" s="5" t="str">
        <f>_xlfn.XLOOKUP($E38,'Raw Data'!$E:$E,'Raw Data'!C:C,"ERROR",0,1)</f>
        <v>SHEA MOISTURE</v>
      </c>
      <c r="D38" s="5" t="str">
        <f>_xlfn.XLOOKUP($E38,'Raw Data'!$E:$E,'Raw Data'!D:D,"ERROR",0,1)</f>
        <v>www.amazon.ae/dp/B077GZSYRS</v>
      </c>
      <c r="E38" s="5" t="s">
        <v>174</v>
      </c>
      <c r="F38" s="9" t="str">
        <f>_xlfn.XLOOKUP($E38,'Raw Data'!$E:$E,'Raw Data'!F:F,"ERROR",0,1)</f>
        <v>Shea   Moisture  Coconut and Hibiscus Combination Pack - Daily  Moisture  Mist, 8 Ounce | Frizz-Free  Curl  Mousse, 7.5 Ounce |  Curl   Enhancing   Smoothie , 12 Ounce</v>
      </c>
      <c r="G38" s="10">
        <f>_xlfn.XLOOKUP($E38,'Raw Data'!$E:$E,'Raw Data'!G:G,"ERROR",0,1)</f>
        <v>37</v>
      </c>
      <c r="H38" s="9">
        <f>_xlfn.XLOOKUP($E38,'Raw Data'!$E:$E,'Raw Data'!H:H,"ERROR",0,1)</f>
        <v>5963.66</v>
      </c>
      <c r="I38" s="9">
        <f>_xlfn.XLOOKUP($E38,'Raw Data'!$E:$E,'Raw Data'!I:I,"ERROR",0,1)</f>
        <v>0.00798427388595424</v>
      </c>
      <c r="J38" s="9" t="str">
        <f>_xlfn.XLOOKUP($E38,'Raw Data'!$E:$E,'Raw Data'!J:J,"ERROR",0,1)</f>
        <v>Yes</v>
      </c>
      <c r="K38" s="14" t="str">
        <f t="array" ref="K38">_xlfn.IFS(AND(L38&gt;0,L38&lt;=5),"0 to 5",AND(L38&gt;5,L38&lt;=10),"5 to 10",AND(L38&gt;10,L38&lt;=15),"10 to 15",AND(L38&gt;15,L38&lt;=20),"15 to 20",AND(L38&gt;20,L38&lt;=30),"20 to 30",AND(L38&gt;30,L38&lt;=40),"30 to 40",AND(L38&gt;40,L38&lt;=50),"40 to 50",AND(L38&gt;50,L38&lt;=75),"50 to 75",AND(L38&gt;75,L38&lt;=100),"75 to 100",AND(L38&gt;100,L38&lt;=150),"100 to 150",AND(L38&gt;150,L38&lt;=200),"150 to 200",AND(L38&gt;200,L38&lt;=250),"200 to 250",AND(L38&gt;250,L38&lt;=300),"250 to 300",AND(L38&gt;300,L38&lt;=400),"300 to 400",AND(L38&gt;400,L38&lt;=500),"400 to 500",L38&gt;500,"500+")</f>
        <v>150 to 200</v>
      </c>
      <c r="L38" s="9">
        <f>_xlfn.XLOOKUP($E38,'Raw Data'!$E:$E,'Raw Data'!L:L,"ERROR",0,1)</f>
        <v>174.43</v>
      </c>
      <c r="M38" s="14" t="str">
        <f t="array" ref="M38">_xlfn.IFS(AND(N38&gt;0,N38&lt;=5),"0 to 5",AND(N38&gt;5,N38&lt;=10),"5 to 10",AND(N38&gt;10,N38&lt;=15),"10 to 15",AND(N38&gt;15,N38&lt;=20),"15 to 20",AND(N38&gt;20,N38&lt;=30),"20 to 30",AND(N38&gt;30,N38&lt;=40),"30 to 40",AND(N38&gt;40,N38&lt;=50),"40 to 50",AND(N38&gt;50,N38&lt;=75),"50 to 75",AND(N38&gt;75,N38&lt;=100),"75 to 100",AND(N38&gt;100,N38&lt;=150),"100 to 150",AND(N38&gt;150,N38&lt;=200),"150 to 200",AND(N38&gt;200,N38&lt;=250),"200 to 250",AND(N38&gt;250,N38&lt;=300),"250 to 300",AND(N38&gt;300,N38&lt;=400),"300 to 400",AND(N38&gt;400,N38&lt;=500),"400 to 500",N38&gt;500,"500+")</f>
        <v>150 to 200</v>
      </c>
      <c r="N38" s="9">
        <f>_xlfn.XLOOKUP($E38,'Raw Data'!$E:$E,'Raw Data'!N:N,"ERROR",0,1)</f>
        <v>187.51</v>
      </c>
      <c r="O38" s="14" t="str">
        <f t="array" ref="O38">_xlfn.IFS(P38=0,"No Discount",AND(P38&gt;0,P38&lt;=0.02),"0% to 2%",AND(P38&gt;0.02,P38&lt;=0.04),"2% to 4%",AND(P38&gt;0.04,P38&lt;=0.06),"4% to 6%",AND(P38&gt;0.06,P38&lt;=0.08),"6% to 8%",AND(P38&gt;0.08,P38&lt;=0.1),"8% to 10%",AND(P38&gt;0.1,P38&lt;=0.15),"10% to 15%",AND(P38&gt;0.15,P38&lt;=0.2),"15% to 20%",AND(P38&gt;0.2,P38&lt;=0.25),"20% to 25%",AND(P38&gt;0.25,P38&lt;=0.3),"25% to 30%",AND(P38&gt;0.3,P38&lt;=0.4),"30% to 40%",AND(P38&gt;0.4,P38&lt;=0.5),"40% to 50%",AND(P38&gt;0.5,P38&lt;=0.75),"50% to 75%",AND(P38&gt;0.75,P38&lt;=1),"75% to 100%")</f>
        <v>6% to 8%</v>
      </c>
      <c r="P38" s="10">
        <f>_xlfn.XLOOKUP($E38,'Raw Data'!$E:$E,'Raw Data'!P:P,"ERROR",0,1)</f>
        <v>0.0697562796650844</v>
      </c>
      <c r="Q38" s="9">
        <f>_xlfn.XLOOKUP($E38,'Raw Data'!$E:$E,'Raw Data'!Q:Q,"ERROR",0,1)</f>
        <v>27.5</v>
      </c>
      <c r="R38" s="9" t="str">
        <f>_xlfn.XLOOKUP($E38,'Raw Data'!$E:$E,'Raw Data'!R:R,"ERROR",0,1)</f>
        <v>oz</v>
      </c>
      <c r="S38" s="5" t="str">
        <f t="array" ref="S38">_xlfn.IFS(AND(T38&gt;0,T38&lt;=0.05),"0 to 0.05",AND(T38&gt;0.05,T38&lt;=0.1),"0.05 to 0.1",AND(T38&gt;0.1,T38&lt;=0.2),"0.1 to 0.2",AND(T38&gt;0.2,T38&lt;=0.3),"0.2 to 0.3",AND(T38&gt;0.3,T38&lt;=0.4),"0.3 to 0.4",AND(T38&gt;0.4,T38&lt;=0.5),"0.4 to 0.5",AND(T38&gt;0.5,T38&lt;=0.75),"0.5 to 0.75",AND(T38&gt;0.75,T38&lt;=1),"0.75 to 1",AND(T38&gt;1,T38&lt;=2),"1 to 2",AND(T38&gt;2,T38&lt;=3),"2 to 3",AND(T38&gt;3,T38&lt;=4),"3 to 4",AND(T38&gt;4,T38&lt;=5),"4 to 5",AND(T38&gt;5,T38&lt;=10),"5 to 10",T38&gt;10,"10+")</f>
        <v>0.2 to 0.3</v>
      </c>
      <c r="T38" s="10">
        <f t="shared" si="1"/>
        <v>0.214504872874842</v>
      </c>
      <c r="U38" s="15" t="str">
        <f t="array" ref="U38">_xlfn.IFS(AND(V38&gt;0,V38&lt;=0.05),"0 to 0.05",AND(V38&gt;0.05,V38&lt;=0.1),"0.05 to 0.1",AND(V38&gt;0.1,V38&lt;=0.2),"0.1 to 0.2",AND(V38&gt;0.2,V38&lt;=0.3),"0.2 to 0.3",AND(V38&gt;0.3,V38&lt;=0.4),"0.3 to 0.4",AND(V38&gt;0.4,V38&lt;=0.5),"0.4 to 0.5",AND(V38&gt;0.5,V38&lt;=0.75),"0.5 to 0.75",AND(V38&gt;0.75,V38&lt;=1),"0.75 to 1",AND(V38&gt;1,V38&lt;=2),"1 to 2",AND(V38&gt;2,V38&lt;=3),"2 to 3",AND(V38&gt;3,V38&lt;=4),"3 to 4",AND(V38&gt;4,V38&lt;=5),"4 to 5",AND(V38&gt;5,V38&lt;=10),"5 to 10",V38&gt;10,"10+")</f>
        <v>0.05 to 0.1</v>
      </c>
      <c r="V38" s="10">
        <f t="shared" si="2"/>
        <v>0.0622592922802595</v>
      </c>
      <c r="W38" s="15" t="str">
        <f t="array" ref="W38">_xlfn.IFS(AND(X38&gt;0,X38&lt;=0.05),"0 to 0.05",AND(X38&gt;0.05,X38&lt;=0.1),"0.05 to 0.1",AND(X38&gt;0.1,X38&lt;=0.2),"0.1 to 0.2",AND(X38&gt;0.2,X38&lt;=0.3),"0.2 to 0.3",AND(X38&gt;0.3,X38&lt;=0.4),"0.3 to 0.4",AND(X38&gt;0.4,X38&lt;=0.5),"0.4 to 0.5",AND(X38&gt;0.5,X38&lt;=0.75),"0.5 to 0.75",AND(X38&gt;0.75,X38&lt;=1),"0.75 to 1",AND(X38&gt;1,X38&lt;=2),"1 to 2",AND(X38&gt;2,X38&lt;=3),"2 to 3",AND(X38&gt;3,X38&lt;=4),"3 to 4",AND(X38&gt;4,X38&lt;=5),"4 to 5",AND(X38&gt;5,X38&lt;=10),"5 to 10",X38&gt;10,"10+")</f>
        <v>0.05 to 0.1</v>
      </c>
      <c r="X38" s="16">
        <f t="shared" si="3"/>
        <v>0.0579163156762075</v>
      </c>
      <c r="Y38" s="5" t="str">
        <f t="array" ref="Y38">_xlfn.IFS(AND(Z38&gt;0,Z38&lt;=1),"0 to 1",AND(Z38&gt;1,Z38&lt;=2),"1 to 2",AND(Z38&gt;2,Z38&lt;=4),"2 to 4",AND(Z38&gt;4,Z38&lt;=6),"4 to 6",AND(Z38&gt;6,Z38&lt;=8),"6 to 8",AND(Z38&gt;8,Z38&lt;=10),"8 to 10",AND(Z38&gt;10,Z38&lt;=15),"10 to 15",AND(Z38&gt;15,Z38&lt;=20),"15 to 20",AND(Z38&gt;20,Z38&lt;=25),"20 to 25",AND(Z38&gt;25,Z38&lt;=30),"25 to 30",AND(Z38&gt;30,Z38&lt;=40),"30 to 40",AND(Z38&gt;40,Z38&lt;=50),"40 to 50",Z38&gt;50,"50+")</f>
        <v>25 to 30</v>
      </c>
      <c r="Z38" s="9">
        <f t="array" ref="Z38">_xlfn.IFS(AA38="oz",_xlfn.IFS(R38="oz",Q38,R38="fl oz",Q38*1.04,R38="ml",Q38*0.0338),AA38="fl oz",_xlfn.IFS(R38="oz",Q38/1.04,R38="fl oz",Q38,R38="ml",Q38*0.0338/1.04),AA38="ml",_xlfn.IFS(R38="oz",Q38/0.0338,R38="fl oz",Q38*1.04/0.0338,R38="ml",Q38))</f>
        <v>27.5</v>
      </c>
      <c r="AA38" s="9" t="str">
        <f>_xlfn.XLOOKUP($E38,'Raw Data'!$E:$E,'Raw Data'!AA:AA,"ERROR",0,1)</f>
        <v>oz</v>
      </c>
      <c r="AB38" s="5" t="s">
        <v>176</v>
      </c>
      <c r="AC38" s="5" t="s">
        <v>177</v>
      </c>
      <c r="AD38" s="5" t="s">
        <v>178</v>
      </c>
      <c r="AE38">
        <f>IF(SUMIF('Claims Backend'!$AE$1:$BM$1,AE$3,'Claims Backend'!$AE37:$BM37)&gt;=1,1,0)*$H38</f>
        <v>0</v>
      </c>
      <c r="AF38">
        <f>IF(SUMIF('Claims Backend'!$AE$1:$BM$1,AF$3,'Claims Backend'!$AE37:$BM37)&gt;=1,1,0)*$H38</f>
        <v>0</v>
      </c>
      <c r="AG38">
        <f>IF(SUMIF('Claims Backend'!$AE$1:$BM$1,AG$3,'Claims Backend'!$AE37:$BM37)&gt;=1,1,0)*$H38</f>
        <v>0</v>
      </c>
      <c r="AH38">
        <f>IF(SUMIF('Claims Backend'!$AE$1:$BM$1,AH$3,'Claims Backend'!$AE37:$BM37)&gt;=1,1,0)*$H38</f>
        <v>0</v>
      </c>
      <c r="AI38">
        <f>IF(SUMIF('Claims Backend'!$AE$1:$BM$1,AI$3,'Claims Backend'!$AE37:$BM37)&gt;=1,1,0)*$H38</f>
        <v>0</v>
      </c>
      <c r="AJ38">
        <f>IF(SUMIF('Claims Backend'!$AE$1:$BM$1,AJ$3,'Claims Backend'!$AE37:$BM37)&gt;=1,1,0)*$H38</f>
        <v>0</v>
      </c>
      <c r="AK38">
        <f>IF(SUMIF('Claims Backend'!$AE$1:$BM$1,AK$3,'Claims Backend'!$AE37:$BM37)&gt;=1,1,0)*$H38</f>
        <v>0</v>
      </c>
      <c r="AL38">
        <f>IF(SUMIF('Claims Backend'!$AE$1:$BM$1,AL$3,'Claims Backend'!$AE37:$BM37)&gt;=1,1,0)*$H38</f>
        <v>0</v>
      </c>
      <c r="AM38">
        <f>IF(SUMIF('Claims Backend'!$AE$1:$BM$1,AM$3,'Claims Backend'!$AE37:$BM37)&gt;=1,1,0)*$H38</f>
        <v>0</v>
      </c>
      <c r="AN38">
        <f>IF(SUMIF('Claims Backend'!$AE$1:$BM$1,AN$3,'Claims Backend'!$AE37:$BM37)&gt;=1,1,0)*$H38</f>
        <v>0</v>
      </c>
      <c r="AO38">
        <f>IF(SUMIF('Claims Backend'!$AE$1:$BM$1,AO$3,'Claims Backend'!$AE37:$BM37)&gt;=1,1,0)*$H38</f>
        <v>5963.66</v>
      </c>
      <c r="AP38">
        <f>IF(SUMIF('Claims Backend'!$AE$1:$BM$1,AP$3,'Claims Backend'!$AE37:$BM37)&gt;=1,1,0)*$H38</f>
        <v>0</v>
      </c>
      <c r="AQ38">
        <f>IF(SUMIF('Claims Backend'!$AE$1:$BM$1,AQ$3,'Claims Backend'!$AE37:$BM37)&gt;=1,1,0)*$H38</f>
        <v>0</v>
      </c>
      <c r="AR38">
        <f>IF(SUMIF('Claims Backend'!$AE$1:$BM$1,AR$3,'Claims Backend'!$AE37:$BM37)&gt;=1,1,0)*$H38</f>
        <v>0</v>
      </c>
      <c r="AS38">
        <f>IF(SUMIF('Claims Backend'!$AE$1:$BM$1,AS$3,'Claims Backend'!$AE37:$BM37)&gt;=1,1,0)*$H38</f>
        <v>0</v>
      </c>
      <c r="AT38">
        <f>IF(SUMIF('Claims Backend'!$AE$1:$BM$1,AT$3,'Claims Backend'!$AE37:$BM37)&gt;=1,1,0)*$H38</f>
        <v>0</v>
      </c>
      <c r="AU38">
        <f>IF(SUMIF('Claims Backend'!$AE$1:$BM$1,AU$3,'Claims Backend'!$AE37:$BM37)&gt;=1,1,0)*$H38</f>
        <v>0</v>
      </c>
      <c r="AV38">
        <f>IF(SUMIF('Claims Backend'!$AE$1:$BM$1,AV$3,'Claims Backend'!$AE37:$BM37)&gt;=1,1,0)*$H38</f>
        <v>0</v>
      </c>
      <c r="AW38">
        <f>IF(SUMIF('Claims Backend'!$AE$1:$BM$1,AW$3,'Claims Backend'!$AE37:$BM37)&gt;=1,1,0)*$H38</f>
        <v>0</v>
      </c>
      <c r="AX38">
        <f>IF(SUMIF('Claims Backend'!$AE$1:$BM$1,AX$3,'Claims Backend'!$AE37:$BM37)&gt;=1,1,0)*$H38</f>
        <v>0</v>
      </c>
      <c r="AY38">
        <f>IF(SUMIF('Claims Backend'!$AE$1:$BM$1,AY$3,'Claims Backend'!$AE37:$BM37)&gt;=1,1,0)*$H38</f>
        <v>0</v>
      </c>
      <c r="AZ38">
        <f>IF(SUMIF('Claims Backend'!$AE$1:$BM$1,AZ$3,'Claims Backend'!$AE37:$BM37)&gt;=1,1,0)*$H38</f>
        <v>5963.66</v>
      </c>
      <c r="BA38">
        <f>IF(SUMIF('Claims Backend'!$AE$1:$BM$1,BA$3,'Claims Backend'!$AE37:$BM37)&gt;=1,1,0)*$H38</f>
        <v>0</v>
      </c>
      <c r="BB38">
        <f>IF(SUMIF('Claims Backend'!$AE$1:$BM$1,BB$3,'Claims Backend'!$AE37:$BM37)&gt;=1,1,0)*$H38</f>
        <v>0</v>
      </c>
      <c r="BC38">
        <f>IF(SUMIF('Claims Backend'!$AE$1:$BM$1,BC$3,'Claims Backend'!$AE37:$BM37)&gt;=1,1,0)*$H38</f>
        <v>0</v>
      </c>
      <c r="BD38">
        <f>IF(SUMIF('Claims Backend'!$AE$1:$BM$1,BD$3,'Claims Backend'!$AE37:$BM37)&gt;=1,1,0)*$H38</f>
        <v>0</v>
      </c>
    </row>
    <row r="39" spans="1:56">
      <c r="A39" s="5" t="str">
        <f>_xlfn.XLOOKUP($E39,'Raw Data'!$E:$E,'Raw Data'!A:A,"ERROR",0,1)</f>
        <v>AE</v>
      </c>
      <c r="B39" s="5" t="str">
        <f>_xlfn.XLOOKUP($E39,'Raw Data'!$E:$E,'Raw Data'!B:B,"ERROR",0,1)</f>
        <v>Hair Mousses</v>
      </c>
      <c r="C39" s="5" t="str">
        <f>_xlfn.XLOOKUP($E39,'Raw Data'!$E:$E,'Raw Data'!C:C,"ERROR",0,1)</f>
        <v>Wella Pro</v>
      </c>
      <c r="D39" s="5" t="str">
        <f>_xlfn.XLOOKUP($E39,'Raw Data'!$E:$E,'Raw Data'!D:D,"ERROR",0,1)</f>
        <v>www.amazon.ae/dp/B07HZCNZBT</v>
      </c>
      <c r="E39" s="5" t="s">
        <v>179</v>
      </c>
      <c r="F39" s="9" t="str">
        <f>_xlfn.XLOOKUP($E39,'Raw Data'!$E:$E,'Raw Data'!F:F,"ERROR",0,1)</f>
        <v>EIMI Wella Professionals Extra Volume Mousse With Strong Hold and Perfect Body 300ml</v>
      </c>
      <c r="G39" s="10">
        <f>_xlfn.XLOOKUP($E39,'Raw Data'!$E:$E,'Raw Data'!G:G,"ERROR",0,1)</f>
        <v>71</v>
      </c>
      <c r="H39" s="9">
        <f>_xlfn.XLOOKUP($E39,'Raw Data'!$E:$E,'Raw Data'!H:H,"ERROR",0,1)</f>
        <v>5713.3</v>
      </c>
      <c r="I39" s="9">
        <f>_xlfn.XLOOKUP($E39,'Raw Data'!$E:$E,'Raw Data'!I:I,"ERROR",0,1)</f>
        <v>0.00764908663348051</v>
      </c>
      <c r="J39" s="9" t="str">
        <f>_xlfn.XLOOKUP($E39,'Raw Data'!$E:$E,'Raw Data'!J:J,"ERROR",0,1)</f>
        <v>Yes</v>
      </c>
      <c r="K39" s="14" t="str">
        <f t="array" ref="K39">_xlfn.IFS(AND(L39&gt;0,L39&lt;=5),"0 to 5",AND(L39&gt;5,L39&lt;=10),"5 to 10",AND(L39&gt;10,L39&lt;=15),"10 to 15",AND(L39&gt;15,L39&lt;=20),"15 to 20",AND(L39&gt;20,L39&lt;=30),"20 to 30",AND(L39&gt;30,L39&lt;=40),"30 to 40",AND(L39&gt;40,L39&lt;=50),"40 to 50",AND(L39&gt;50,L39&lt;=75),"50 to 75",AND(L39&gt;75,L39&lt;=100),"75 to 100",AND(L39&gt;100,L39&lt;=150),"100 to 150",AND(L39&gt;150,L39&lt;=200),"150 to 200",AND(L39&gt;200,L39&lt;=250),"200 to 250",AND(L39&gt;250,L39&lt;=300),"250 to 300",AND(L39&gt;300,L39&lt;=400),"300 to 400",AND(L39&gt;400,L39&lt;=500),"400 to 500",L39&gt;500,"500+")</f>
        <v>75 to 100</v>
      </c>
      <c r="L39" s="9">
        <f>_xlfn.XLOOKUP($E39,'Raw Data'!$E:$E,'Raw Data'!L:L,"ERROR",0,1)</f>
        <v>80.78</v>
      </c>
      <c r="M39" s="14" t="str">
        <f t="array" ref="M39">_xlfn.IFS(AND(N39&gt;0,N39&lt;=5),"0 to 5",AND(N39&gt;5,N39&lt;=10),"5 to 10",AND(N39&gt;10,N39&lt;=15),"10 to 15",AND(N39&gt;15,N39&lt;=20),"15 to 20",AND(N39&gt;20,N39&lt;=30),"20 to 30",AND(N39&gt;30,N39&lt;=40),"30 to 40",AND(N39&gt;40,N39&lt;=50),"40 to 50",AND(N39&gt;50,N39&lt;=75),"50 to 75",AND(N39&gt;75,N39&lt;=100),"75 to 100",AND(N39&gt;100,N39&lt;=150),"100 to 150",AND(N39&gt;150,N39&lt;=200),"150 to 200",AND(N39&gt;200,N39&lt;=250),"200 to 250",AND(N39&gt;250,N39&lt;=300),"250 to 300",AND(N39&gt;300,N39&lt;=400),"300 to 400",AND(N39&gt;400,N39&lt;=500),"400 to 500",N39&gt;500,"500+")</f>
        <v>75 to 100</v>
      </c>
      <c r="N39" s="9">
        <f>_xlfn.XLOOKUP($E39,'Raw Data'!$E:$E,'Raw Data'!N:N,"ERROR",0,1)</f>
        <v>80.78</v>
      </c>
      <c r="O39" s="14" t="str">
        <f t="array" ref="O39">_xlfn.IFS(P39=0,"No Discount",AND(P39&gt;0,P39&lt;=0.02),"0% to 2%",AND(P39&gt;0.02,P39&lt;=0.04),"2% to 4%",AND(P39&gt;0.04,P39&lt;=0.06),"4% to 6%",AND(P39&gt;0.06,P39&lt;=0.08),"6% to 8%",AND(P39&gt;0.08,P39&lt;=0.1),"8% to 10%",AND(P39&gt;0.1,P39&lt;=0.15),"10% to 15%",AND(P39&gt;0.15,P39&lt;=0.2),"15% to 20%",AND(P39&gt;0.2,P39&lt;=0.25),"20% to 25%",AND(P39&gt;0.25,P39&lt;=0.3),"25% to 30%",AND(P39&gt;0.3,P39&lt;=0.4),"30% to 40%",AND(P39&gt;0.4,P39&lt;=0.5),"40% to 50%",AND(P39&gt;0.5,P39&lt;=0.75),"50% to 75%",AND(P39&gt;0.75,P39&lt;=1),"75% to 100%")</f>
        <v>No Discount</v>
      </c>
      <c r="P39" s="10">
        <f>_xlfn.XLOOKUP($E39,'Raw Data'!$E:$E,'Raw Data'!P:P,"ERROR",0,1)</f>
        <v>0</v>
      </c>
      <c r="Q39" s="9">
        <f>_xlfn.XLOOKUP($E39,'Raw Data'!$E:$E,'Raw Data'!Q:Q,"ERROR",0,1)</f>
        <v>300</v>
      </c>
      <c r="R39" s="9" t="str">
        <f>_xlfn.XLOOKUP($E39,'Raw Data'!$E:$E,'Raw Data'!R:R,"ERROR",0,1)</f>
        <v>ml</v>
      </c>
      <c r="S39" s="5" t="str">
        <f t="array" ref="S39">_xlfn.IFS(AND(T39&gt;0,T39&lt;=0.05),"0 to 0.05",AND(T39&gt;0.05,T39&lt;=0.1),"0.05 to 0.1",AND(T39&gt;0.1,T39&lt;=0.2),"0.1 to 0.2",AND(T39&gt;0.2,T39&lt;=0.3),"0.2 to 0.3",AND(T39&gt;0.3,T39&lt;=0.4),"0.3 to 0.4",AND(T39&gt;0.4,T39&lt;=0.5),"0.4 to 0.5",AND(T39&gt;0.5,T39&lt;=0.75),"0.5 to 0.75",AND(T39&gt;0.75,T39&lt;=1),"0.75 to 1",AND(T39&gt;1,T39&lt;=2),"1 to 2",AND(T39&gt;2,T39&lt;=3),"2 to 3",AND(T39&gt;3,T39&lt;=4),"3 to 4",AND(T39&gt;4,T39&lt;=5),"4 to 5",AND(T39&gt;5,T39&lt;=10),"5 to 10",T39&gt;10,"10+")</f>
        <v>0.2 to 0.3</v>
      </c>
      <c r="T39" s="10">
        <f t="shared" si="1"/>
        <v>0.269410531890696</v>
      </c>
      <c r="U39" s="15" t="str">
        <f t="array" ref="U39">_xlfn.IFS(AND(V39&gt;0,V39&lt;=0.05),"0 to 0.05",AND(V39&gt;0.05,V39&lt;=0.1),"0.05 to 0.1",AND(V39&gt;0.1,V39&lt;=0.2),"0.1 to 0.2",AND(V39&gt;0.2,V39&lt;=0.3),"0.2 to 0.3",AND(V39&gt;0.3,V39&lt;=0.4),"0.3 to 0.4",AND(V39&gt;0.4,V39&lt;=0.5),"0.4 to 0.5",AND(V39&gt;0.5,V39&lt;=0.75),"0.5 to 0.75",AND(V39&gt;0.75,V39&lt;=1),"0.75 to 1",AND(V39&gt;1,V39&lt;=2),"1 to 2",AND(V39&gt;2,V39&lt;=3),"2 to 3",AND(V39&gt;3,V39&lt;=4),"3 to 4",AND(V39&gt;4,V39&lt;=5),"4 to 5",AND(V39&gt;5,V39&lt;=10),"5 to 10",V39&gt;10,"10+")</f>
        <v>0.05 to 0.1</v>
      </c>
      <c r="V39" s="10">
        <f t="shared" si="2"/>
        <v>0.072740843610488</v>
      </c>
      <c r="W39" s="15" t="str">
        <f t="array" ref="W39">_xlfn.IFS(AND(X39&gt;0,X39&lt;=0.05),"0 to 0.05",AND(X39&gt;0.05,X39&lt;=0.1),"0.05 to 0.1",AND(X39&gt;0.1,X39&lt;=0.2),"0.1 to 0.2",AND(X39&gt;0.2,X39&lt;=0.3),"0.2 to 0.3",AND(X39&gt;0.3,X39&lt;=0.4),"0.3 to 0.4",AND(X39&gt;0.4,X39&lt;=0.5),"0.4 to 0.5",AND(X39&gt;0.5,X39&lt;=0.75),"0.5 to 0.75",AND(X39&gt;0.75,X39&lt;=1),"0.75 to 1",AND(X39&gt;1,X39&lt;=2),"1 to 2",AND(X39&gt;2,X39&lt;=3),"2 to 3",AND(X39&gt;3,X39&lt;=4),"3 to 4",AND(X39&gt;4,X39&lt;=5),"4 to 5",AND(X39&gt;5,X39&lt;=10),"5 to 10",X39&gt;10,"10+")</f>
        <v>0.05 to 0.1</v>
      </c>
      <c r="X39" s="16">
        <f t="shared" si="3"/>
        <v>0.072740843610488</v>
      </c>
      <c r="Y39" s="5" t="str">
        <f t="array" ref="Y39">_xlfn.IFS(AND(Z39&gt;0,Z39&lt;=1),"0 to 1",AND(Z39&gt;1,Z39&lt;=2),"1 to 2",AND(Z39&gt;2,Z39&lt;=4),"2 to 4",AND(Z39&gt;4,Z39&lt;=6),"4 to 6",AND(Z39&gt;6,Z39&lt;=8),"6 to 8",AND(Z39&gt;8,Z39&lt;=10),"8 to 10",AND(Z39&gt;10,Z39&lt;=15),"10 to 15",AND(Z39&gt;15,Z39&lt;=20),"15 to 20",AND(Z39&gt;20,Z39&lt;=25),"20 to 25",AND(Z39&gt;25,Z39&lt;=30),"25 to 30",AND(Z39&gt;30,Z39&lt;=40),"30 to 40",AND(Z39&gt;40,Z39&lt;=50),"40 to 50",Z39&gt;50,"50+")</f>
        <v>10 to 15</v>
      </c>
      <c r="Z39" s="9">
        <f t="array" ref="Z39">_xlfn.IFS(AA39="oz",_xlfn.IFS(R39="oz",Q39,R39="fl oz",Q39*1.04,R39="ml",Q39*0.0338),AA39="fl oz",_xlfn.IFS(R39="oz",Q39/1.04,R39="fl oz",Q39,R39="ml",Q39*0.0338/1.04),AA39="ml",_xlfn.IFS(R39="oz",Q39/0.0338,R39="fl oz",Q39*1.04/0.0338,R39="ml",Q39))</f>
        <v>10.14</v>
      </c>
      <c r="AA39" s="9" t="str">
        <f>_xlfn.XLOOKUP($E39,'Raw Data'!$E:$E,'Raw Data'!AA:AA,"ERROR",0,1)</f>
        <v>oz</v>
      </c>
      <c r="AB39" s="5" t="s">
        <v>180</v>
      </c>
      <c r="AC39" s="5" t="s">
        <v>112</v>
      </c>
      <c r="AD39" s="5" t="s">
        <v>43</v>
      </c>
      <c r="AE39">
        <f>IF(SUMIF('Claims Backend'!$AE$1:$BM$1,AE$3,'Claims Backend'!$AE38:$BM38)&gt;=1,1,0)*$H39</f>
        <v>0</v>
      </c>
      <c r="AF39">
        <f>IF(SUMIF('Claims Backend'!$AE$1:$BM$1,AF$3,'Claims Backend'!$AE38:$BM38)&gt;=1,1,0)*$H39</f>
        <v>0</v>
      </c>
      <c r="AG39">
        <f>IF(SUMIF('Claims Backend'!$AE$1:$BM$1,AG$3,'Claims Backend'!$AE38:$BM38)&gt;=1,1,0)*$H39</f>
        <v>0</v>
      </c>
      <c r="AH39">
        <f>IF(SUMIF('Claims Backend'!$AE$1:$BM$1,AH$3,'Claims Backend'!$AE38:$BM38)&gt;=1,1,0)*$H39</f>
        <v>0</v>
      </c>
      <c r="AI39">
        <f>IF(SUMIF('Claims Backend'!$AE$1:$BM$1,AI$3,'Claims Backend'!$AE38:$BM38)&gt;=1,1,0)*$H39</f>
        <v>0</v>
      </c>
      <c r="AJ39">
        <f>IF(SUMIF('Claims Backend'!$AE$1:$BM$1,AJ$3,'Claims Backend'!$AE38:$BM38)&gt;=1,1,0)*$H39</f>
        <v>0</v>
      </c>
      <c r="AK39">
        <f>IF(SUMIF('Claims Backend'!$AE$1:$BM$1,AK$3,'Claims Backend'!$AE38:$BM38)&gt;=1,1,0)*$H39</f>
        <v>0</v>
      </c>
      <c r="AL39">
        <f>IF(SUMIF('Claims Backend'!$AE$1:$BM$1,AL$3,'Claims Backend'!$AE38:$BM38)&gt;=1,1,0)*$H39</f>
        <v>5713.3</v>
      </c>
      <c r="AM39">
        <f>IF(SUMIF('Claims Backend'!$AE$1:$BM$1,AM$3,'Claims Backend'!$AE38:$BM38)&gt;=1,1,0)*$H39</f>
        <v>0</v>
      </c>
      <c r="AN39">
        <f>IF(SUMIF('Claims Backend'!$AE$1:$BM$1,AN$3,'Claims Backend'!$AE38:$BM38)&gt;=1,1,0)*$H39</f>
        <v>0</v>
      </c>
      <c r="AO39">
        <f>IF(SUMIF('Claims Backend'!$AE$1:$BM$1,AO$3,'Claims Backend'!$AE38:$BM38)&gt;=1,1,0)*$H39</f>
        <v>0</v>
      </c>
      <c r="AP39">
        <f>IF(SUMIF('Claims Backend'!$AE$1:$BM$1,AP$3,'Claims Backend'!$AE38:$BM38)&gt;=1,1,0)*$H39</f>
        <v>0</v>
      </c>
      <c r="AQ39">
        <f>IF(SUMIF('Claims Backend'!$AE$1:$BM$1,AQ$3,'Claims Backend'!$AE38:$BM38)&gt;=1,1,0)*$H39</f>
        <v>5713.3</v>
      </c>
      <c r="AR39">
        <f>IF(SUMIF('Claims Backend'!$AE$1:$BM$1,AR$3,'Claims Backend'!$AE38:$BM38)&gt;=1,1,0)*$H39</f>
        <v>0</v>
      </c>
      <c r="AS39">
        <f>IF(SUMIF('Claims Backend'!$AE$1:$BM$1,AS$3,'Claims Backend'!$AE38:$BM38)&gt;=1,1,0)*$H39</f>
        <v>0</v>
      </c>
      <c r="AT39">
        <f>IF(SUMIF('Claims Backend'!$AE$1:$BM$1,AT$3,'Claims Backend'!$AE38:$BM38)&gt;=1,1,0)*$H39</f>
        <v>0</v>
      </c>
      <c r="AU39">
        <f>IF(SUMIF('Claims Backend'!$AE$1:$BM$1,AU$3,'Claims Backend'!$AE38:$BM38)&gt;=1,1,0)*$H39</f>
        <v>0</v>
      </c>
      <c r="AV39">
        <f>IF(SUMIF('Claims Backend'!$AE$1:$BM$1,AV$3,'Claims Backend'!$AE38:$BM38)&gt;=1,1,0)*$H39</f>
        <v>0</v>
      </c>
      <c r="AW39">
        <f>IF(SUMIF('Claims Backend'!$AE$1:$BM$1,AW$3,'Claims Backend'!$AE38:$BM38)&gt;=1,1,0)*$H39</f>
        <v>0</v>
      </c>
      <c r="AX39">
        <f>IF(SUMIF('Claims Backend'!$AE$1:$BM$1,AX$3,'Claims Backend'!$AE38:$BM38)&gt;=1,1,0)*$H39</f>
        <v>0</v>
      </c>
      <c r="AY39">
        <f>IF(SUMIF('Claims Backend'!$AE$1:$BM$1,AY$3,'Claims Backend'!$AE38:$BM38)&gt;=1,1,0)*$H39</f>
        <v>0</v>
      </c>
      <c r="AZ39">
        <f>IF(SUMIF('Claims Backend'!$AE$1:$BM$1,AZ$3,'Claims Backend'!$AE38:$BM38)&gt;=1,1,0)*$H39</f>
        <v>0</v>
      </c>
      <c r="BA39">
        <f>IF(SUMIF('Claims Backend'!$AE$1:$BM$1,BA$3,'Claims Backend'!$AE38:$BM38)&gt;=1,1,0)*$H39</f>
        <v>0</v>
      </c>
      <c r="BB39">
        <f>IF(SUMIF('Claims Backend'!$AE$1:$BM$1,BB$3,'Claims Backend'!$AE38:$BM38)&gt;=1,1,0)*$H39</f>
        <v>0</v>
      </c>
      <c r="BC39">
        <f>IF(SUMIF('Claims Backend'!$AE$1:$BM$1,BC$3,'Claims Backend'!$AE38:$BM38)&gt;=1,1,0)*$H39</f>
        <v>0</v>
      </c>
      <c r="BD39">
        <f>IF(SUMIF('Claims Backend'!$AE$1:$BM$1,BD$3,'Claims Backend'!$AE38:$BM38)&gt;=1,1,0)*$H39</f>
        <v>0</v>
      </c>
    </row>
    <row r="40" spans="1:56">
      <c r="A40" s="5" t="str">
        <f>_xlfn.XLOOKUP($E40,'Raw Data'!$E:$E,'Raw Data'!A:A,"ERROR",0,1)</f>
        <v>AE</v>
      </c>
      <c r="B40" s="5" t="str">
        <f>_xlfn.XLOOKUP($E40,'Raw Data'!$E:$E,'Raw Data'!B:B,"ERROR",0,1)</f>
        <v>Hair Mousses</v>
      </c>
      <c r="C40" s="5" t="str">
        <f>_xlfn.XLOOKUP($E40,'Raw Data'!$E:$E,'Raw Data'!C:C,"ERROR",0,1)</f>
        <v>crÃ¨me of nature</v>
      </c>
      <c r="D40" s="5" t="str">
        <f>_xlfn.XLOOKUP($E40,'Raw Data'!$E:$E,'Raw Data'!D:D,"ERROR",0,1)</f>
        <v>www.amazon.ae/dp/B003Y5FHAQ</v>
      </c>
      <c r="E40" s="5" t="s">
        <v>181</v>
      </c>
      <c r="F40" s="9" t="str">
        <f>_xlfn.XLOOKUP($E40,'Raw Data'!$E:$E,'Raw Data'!F:F,"ERROR",0,1)</f>
        <v>Argan Oil Foaming Mousse by Creme of Nature, Style &amp; Shine, Creates Soft Wraps, Defines Curls, Prevents Frizz &amp; Adds Exotic Shine, 7 Fl Oz Argan Oil Foaming Mousse by Creme of Nature, Style &amp; Shine, Creates Soft Wraps, Defines Curls, Prevents Frizz &amp; Adds Exotic Shine, 7 Fl Oz</v>
      </c>
      <c r="G40" s="10">
        <f>_xlfn.XLOOKUP($E40,'Raw Data'!$E:$E,'Raw Data'!G:G,"ERROR",0,1)</f>
        <v>123</v>
      </c>
      <c r="H40" s="9">
        <f>_xlfn.XLOOKUP($E40,'Raw Data'!$E:$E,'Raw Data'!H:H,"ERROR",0,1)</f>
        <v>5241.05</v>
      </c>
      <c r="I40" s="9">
        <f>_xlfn.XLOOKUP($E40,'Raw Data'!$E:$E,'Raw Data'!I:I,"ERROR",0,1)</f>
        <v>0.00701682836546357</v>
      </c>
      <c r="J40" s="9" t="str">
        <f>_xlfn.XLOOKUP($E40,'Raw Data'!$E:$E,'Raw Data'!J:J,"ERROR",0,1)</f>
        <v>Yes</v>
      </c>
      <c r="K40" s="14" t="str">
        <f t="array" ref="K40">_xlfn.IFS(AND(L40&gt;0,L40&lt;=5),"0 to 5",AND(L40&gt;5,L40&lt;=10),"5 to 10",AND(L40&gt;10,L40&lt;=15),"10 to 15",AND(L40&gt;15,L40&lt;=20),"15 to 20",AND(L40&gt;20,L40&lt;=30),"20 to 30",AND(L40&gt;30,L40&lt;=40),"30 to 40",AND(L40&gt;40,L40&lt;=50),"40 to 50",AND(L40&gt;50,L40&lt;=75),"50 to 75",AND(L40&gt;75,L40&lt;=100),"75 to 100",AND(L40&gt;100,L40&lt;=150),"100 to 150",AND(L40&gt;150,L40&lt;=200),"150 to 200",AND(L40&gt;200,L40&lt;=250),"200 to 250",AND(L40&gt;250,L40&lt;=300),"250 to 300",AND(L40&gt;300,L40&lt;=400),"300 to 400",AND(L40&gt;400,L40&lt;=500),"400 to 500",L40&gt;500,"500+")</f>
        <v>40 to 50</v>
      </c>
      <c r="L40" s="9">
        <f>_xlfn.XLOOKUP($E40,'Raw Data'!$E:$E,'Raw Data'!L:L,"ERROR",0,1)</f>
        <v>43.5</v>
      </c>
      <c r="M40" s="14" t="str">
        <f t="array" ref="M40">_xlfn.IFS(AND(N40&gt;0,N40&lt;=5),"0 to 5",AND(N40&gt;5,N40&lt;=10),"5 to 10",AND(N40&gt;10,N40&lt;=15),"10 to 15",AND(N40&gt;15,N40&lt;=20),"15 to 20",AND(N40&gt;20,N40&lt;=30),"20 to 30",AND(N40&gt;30,N40&lt;=40),"30 to 40",AND(N40&gt;40,N40&lt;=50),"40 to 50",AND(N40&gt;50,N40&lt;=75),"50 to 75",AND(N40&gt;75,N40&lt;=100),"75 to 100",AND(N40&gt;100,N40&lt;=150),"100 to 150",AND(N40&gt;150,N40&lt;=200),"150 to 200",AND(N40&gt;200,N40&lt;=250),"200 to 250",AND(N40&gt;250,N40&lt;=300),"250 to 300",AND(N40&gt;300,N40&lt;=400),"300 to 400",AND(N40&gt;400,N40&lt;=500),"400 to 500",N40&gt;500,"500+")</f>
        <v>40 to 50</v>
      </c>
      <c r="N40" s="9">
        <f>_xlfn.XLOOKUP($E40,'Raw Data'!$E:$E,'Raw Data'!N:N,"ERROR",0,1)</f>
        <v>44.32</v>
      </c>
      <c r="O40" s="14" t="str">
        <f t="array" ref="O40">_xlfn.IFS(P40=0,"No Discount",AND(P40&gt;0,P40&lt;=0.02),"0% to 2%",AND(P40&gt;0.02,P40&lt;=0.04),"2% to 4%",AND(P40&gt;0.04,P40&lt;=0.06),"4% to 6%",AND(P40&gt;0.06,P40&lt;=0.08),"6% to 8%",AND(P40&gt;0.08,P40&lt;=0.1),"8% to 10%",AND(P40&gt;0.1,P40&lt;=0.15),"10% to 15%",AND(P40&gt;0.15,P40&lt;=0.2),"15% to 20%",AND(P40&gt;0.2,P40&lt;=0.25),"20% to 25%",AND(P40&gt;0.25,P40&lt;=0.3),"25% to 30%",AND(P40&gt;0.3,P40&lt;=0.4),"30% to 40%",AND(P40&gt;0.4,P40&lt;=0.5),"40% to 50%",AND(P40&gt;0.5,P40&lt;=0.75),"50% to 75%",AND(P40&gt;0.75,P40&lt;=1),"75% to 100%")</f>
        <v>0% to 2%</v>
      </c>
      <c r="P40" s="10">
        <f>_xlfn.XLOOKUP($E40,'Raw Data'!$E:$E,'Raw Data'!P:P,"ERROR",0,1)</f>
        <v>0.0185018050541516</v>
      </c>
      <c r="Q40" s="9">
        <f>_xlfn.XLOOKUP($E40,'Raw Data'!$E:$E,'Raw Data'!Q:Q,"ERROR",0,1)</f>
        <v>7</v>
      </c>
      <c r="R40" s="9" t="str">
        <f>_xlfn.XLOOKUP($E40,'Raw Data'!$E:$E,'Raw Data'!R:R,"ERROR",0,1)</f>
        <v>fl oz</v>
      </c>
      <c r="S40" s="5" t="str">
        <f t="array" ref="S40">_xlfn.IFS(AND(T40&gt;0,T40&lt;=0.05),"0 to 0.05",AND(T40&gt;0.05,T40&lt;=0.1),"0.05 to 0.1",AND(T40&gt;0.1,T40&lt;=0.2),"0.1 to 0.2",AND(T40&gt;0.2,T40&lt;=0.3),"0.2 to 0.3",AND(T40&gt;0.3,T40&lt;=0.4),"0.3 to 0.4",AND(T40&gt;0.4,T40&lt;=0.5),"0.4 to 0.5",AND(T40&gt;0.5,T40&lt;=0.75),"0.5 to 0.75",AND(T40&gt;0.75,T40&lt;=1),"0.75 to 1",AND(T40&gt;1,T40&lt;=2),"1 to 2",AND(T40&gt;2,T40&lt;=3),"2 to 3",AND(T40&gt;3,T40&lt;=4),"3 to 4",AND(T40&gt;4,T40&lt;=5),"4 to 5",AND(T40&gt;5,T40&lt;=10),"5 to 10",T40&gt;10,"10+")</f>
        <v>0.2 to 0.3</v>
      </c>
      <c r="T40" s="10">
        <f t="shared" si="1"/>
        <v>0.202072192264955</v>
      </c>
      <c r="U40" s="15" t="str">
        <f t="array" ref="U40">_xlfn.IFS(AND(V40&gt;0,V40&lt;=0.05),"0 to 0.05",AND(V40&gt;0.05,V40&lt;=0.1),"0.05 to 0.1",AND(V40&gt;0.1,V40&lt;=0.2),"0.1 to 0.2",AND(V40&gt;0.2,V40&lt;=0.3),"0.2 to 0.3",AND(V40&gt;0.3,V40&lt;=0.4),"0.3 to 0.4",AND(V40&gt;0.4,V40&lt;=0.5),"0.4 to 0.5",AND(V40&gt;0.5,V40&lt;=0.75),"0.5 to 0.75",AND(V40&gt;0.75,V40&lt;=1),"0.75 to 1",AND(V40&gt;1,V40&lt;=2),"1 to 2",AND(V40&gt;2,V40&lt;=3),"2 to 3",AND(V40&gt;3,V40&lt;=4),"3 to 4",AND(V40&gt;4,V40&lt;=5),"4 to 5",AND(V40&gt;5,V40&lt;=10),"5 to 10",V40&gt;10,"10+")</f>
        <v>0.05 to 0.1</v>
      </c>
      <c r="V40" s="10">
        <f t="shared" si="2"/>
        <v>0.0555879696901002</v>
      </c>
      <c r="W40" s="15" t="str">
        <f t="array" ref="W40">_xlfn.IFS(AND(X40&gt;0,X40&lt;=0.05),"0 to 0.05",AND(X40&gt;0.05,X40&lt;=0.1),"0.05 to 0.1",AND(X40&gt;0.1,X40&lt;=0.2),"0.1 to 0.2",AND(X40&gt;0.2,X40&lt;=0.3),"0.2 to 0.3",AND(X40&gt;0.3,X40&lt;=0.4),"0.3 to 0.4",AND(X40&gt;0.4,X40&lt;=0.5),"0.4 to 0.5",AND(X40&gt;0.5,X40&lt;=0.75),"0.5 to 0.75",AND(X40&gt;0.75,X40&lt;=1),"0.75 to 1",AND(X40&gt;1,X40&lt;=2),"1 to 2",AND(X40&gt;2,X40&lt;=3),"2 to 3",AND(X40&gt;3,X40&lt;=4),"3 to 4",AND(X40&gt;4,X40&lt;=5),"4 to 5",AND(X40&gt;5,X40&lt;=10),"5 to 10",X40&gt;10,"10+")</f>
        <v>0.05 to 0.1</v>
      </c>
      <c r="X40" s="16">
        <f t="shared" si="3"/>
        <v>0.0545594919115379</v>
      </c>
      <c r="Y40" s="5" t="str">
        <f t="array" ref="Y40">_xlfn.IFS(AND(Z40&gt;0,Z40&lt;=1),"0 to 1",AND(Z40&gt;1,Z40&lt;=2),"1 to 2",AND(Z40&gt;2,Z40&lt;=4),"2 to 4",AND(Z40&gt;4,Z40&lt;=6),"4 to 6",AND(Z40&gt;6,Z40&lt;=8),"6 to 8",AND(Z40&gt;8,Z40&lt;=10),"8 to 10",AND(Z40&gt;10,Z40&lt;=15),"10 to 15",AND(Z40&gt;15,Z40&lt;=20),"15 to 20",AND(Z40&gt;20,Z40&lt;=25),"20 to 25",AND(Z40&gt;25,Z40&lt;=30),"25 to 30",AND(Z40&gt;30,Z40&lt;=40),"30 to 40",AND(Z40&gt;40,Z40&lt;=50),"40 to 50",Z40&gt;50,"50+")</f>
        <v>6 to 8</v>
      </c>
      <c r="Z40" s="9">
        <f t="array" ref="Z40">_xlfn.IFS(AA40="oz",_xlfn.IFS(R40="oz",Q40,R40="fl oz",Q40*1.04,R40="ml",Q40*0.0338),AA40="fl oz",_xlfn.IFS(R40="oz",Q40/1.04,R40="fl oz",Q40,R40="ml",Q40*0.0338/1.04),AA40="ml",_xlfn.IFS(R40="oz",Q40/0.0338,R40="fl oz",Q40*1.04/0.0338,R40="ml",Q40))</f>
        <v>7.28</v>
      </c>
      <c r="AA40" s="9" t="str">
        <f>_xlfn.XLOOKUP($E40,'Raw Data'!$E:$E,'Raw Data'!AA:AA,"ERROR",0,1)</f>
        <v>oz</v>
      </c>
      <c r="AB40" s="5" t="s">
        <v>182</v>
      </c>
      <c r="AC40" s="5" t="s">
        <v>112</v>
      </c>
      <c r="AD40" s="5" t="s">
        <v>183</v>
      </c>
      <c r="AE40">
        <f>IF(SUMIF('Claims Backend'!$AE$1:$BM$1,AE$3,'Claims Backend'!$AE39:$BM39)&gt;=1,1,0)*$H40</f>
        <v>0</v>
      </c>
      <c r="AF40">
        <f>IF(SUMIF('Claims Backend'!$AE$1:$BM$1,AF$3,'Claims Backend'!$AE39:$BM39)&gt;=1,1,0)*$H40</f>
        <v>0</v>
      </c>
      <c r="AG40">
        <f>IF(SUMIF('Claims Backend'!$AE$1:$BM$1,AG$3,'Claims Backend'!$AE39:$BM39)&gt;=1,1,0)*$H40</f>
        <v>0</v>
      </c>
      <c r="AH40">
        <f>IF(SUMIF('Claims Backend'!$AE$1:$BM$1,AH$3,'Claims Backend'!$AE39:$BM39)&gt;=1,1,0)*$H40</f>
        <v>0</v>
      </c>
      <c r="AI40">
        <f>IF(SUMIF('Claims Backend'!$AE$1:$BM$1,AI$3,'Claims Backend'!$AE39:$BM39)&gt;=1,1,0)*$H40</f>
        <v>0</v>
      </c>
      <c r="AJ40">
        <f>IF(SUMIF('Claims Backend'!$AE$1:$BM$1,AJ$3,'Claims Backend'!$AE39:$BM39)&gt;=1,1,0)*$H40</f>
        <v>0</v>
      </c>
      <c r="AK40">
        <f>IF(SUMIF('Claims Backend'!$AE$1:$BM$1,AK$3,'Claims Backend'!$AE39:$BM39)&gt;=1,1,0)*$H40</f>
        <v>0</v>
      </c>
      <c r="AL40">
        <f>IF(SUMIF('Claims Backend'!$AE$1:$BM$1,AL$3,'Claims Backend'!$AE39:$BM39)&gt;=1,1,0)*$H40</f>
        <v>5241.05</v>
      </c>
      <c r="AM40">
        <f>IF(SUMIF('Claims Backend'!$AE$1:$BM$1,AM$3,'Claims Backend'!$AE39:$BM39)&gt;=1,1,0)*$H40</f>
        <v>0</v>
      </c>
      <c r="AN40">
        <f>IF(SUMIF('Claims Backend'!$AE$1:$BM$1,AN$3,'Claims Backend'!$AE39:$BM39)&gt;=1,1,0)*$H40</f>
        <v>0</v>
      </c>
      <c r="AO40">
        <f>IF(SUMIF('Claims Backend'!$AE$1:$BM$1,AO$3,'Claims Backend'!$AE39:$BM39)&gt;=1,1,0)*$H40</f>
        <v>0</v>
      </c>
      <c r="AP40">
        <f>IF(SUMIF('Claims Backend'!$AE$1:$BM$1,AP$3,'Claims Backend'!$AE39:$BM39)&gt;=1,1,0)*$H40</f>
        <v>0</v>
      </c>
      <c r="AQ40">
        <f>IF(SUMIF('Claims Backend'!$AE$1:$BM$1,AQ$3,'Claims Backend'!$AE39:$BM39)&gt;=1,1,0)*$H40</f>
        <v>5241.05</v>
      </c>
      <c r="AR40">
        <f>IF(SUMIF('Claims Backend'!$AE$1:$BM$1,AR$3,'Claims Backend'!$AE39:$BM39)&gt;=1,1,0)*$H40</f>
        <v>0</v>
      </c>
      <c r="AS40">
        <f>IF(SUMIF('Claims Backend'!$AE$1:$BM$1,AS$3,'Claims Backend'!$AE39:$BM39)&gt;=1,1,0)*$H40</f>
        <v>0</v>
      </c>
      <c r="AT40">
        <f>IF(SUMIF('Claims Backend'!$AE$1:$BM$1,AT$3,'Claims Backend'!$AE39:$BM39)&gt;=1,1,0)*$H40</f>
        <v>0</v>
      </c>
      <c r="AU40">
        <f>IF(SUMIF('Claims Backend'!$AE$1:$BM$1,AU$3,'Claims Backend'!$AE39:$BM39)&gt;=1,1,0)*$H40</f>
        <v>0</v>
      </c>
      <c r="AV40">
        <f>IF(SUMIF('Claims Backend'!$AE$1:$BM$1,AV$3,'Claims Backend'!$AE39:$BM39)&gt;=1,1,0)*$H40</f>
        <v>0</v>
      </c>
      <c r="AW40">
        <f>IF(SUMIF('Claims Backend'!$AE$1:$BM$1,AW$3,'Claims Backend'!$AE39:$BM39)&gt;=1,1,0)*$H40</f>
        <v>0</v>
      </c>
      <c r="AX40">
        <f>IF(SUMIF('Claims Backend'!$AE$1:$BM$1,AX$3,'Claims Backend'!$AE39:$BM39)&gt;=1,1,0)*$H40</f>
        <v>0</v>
      </c>
      <c r="AY40">
        <f>IF(SUMIF('Claims Backend'!$AE$1:$BM$1,AY$3,'Claims Backend'!$AE39:$BM39)&gt;=1,1,0)*$H40</f>
        <v>0</v>
      </c>
      <c r="AZ40">
        <f>IF(SUMIF('Claims Backend'!$AE$1:$BM$1,AZ$3,'Claims Backend'!$AE39:$BM39)&gt;=1,1,0)*$H40</f>
        <v>0</v>
      </c>
      <c r="BA40">
        <f>IF(SUMIF('Claims Backend'!$AE$1:$BM$1,BA$3,'Claims Backend'!$AE39:$BM39)&gt;=1,1,0)*$H40</f>
        <v>0</v>
      </c>
      <c r="BB40">
        <f>IF(SUMIF('Claims Backend'!$AE$1:$BM$1,BB$3,'Claims Backend'!$AE39:$BM39)&gt;=1,1,0)*$H40</f>
        <v>0</v>
      </c>
      <c r="BC40">
        <f>IF(SUMIF('Claims Backend'!$AE$1:$BM$1,BC$3,'Claims Backend'!$AE39:$BM39)&gt;=1,1,0)*$H40</f>
        <v>0</v>
      </c>
      <c r="BD40">
        <f>IF(SUMIF('Claims Backend'!$AE$1:$BM$1,BD$3,'Claims Backend'!$AE39:$BM39)&gt;=1,1,0)*$H40</f>
        <v>0</v>
      </c>
    </row>
    <row r="41" spans="1:56">
      <c r="A41" s="5" t="str">
        <f>_xlfn.XLOOKUP($E41,'Raw Data'!$E:$E,'Raw Data'!A:A,"ERROR",0,1)</f>
        <v>AE</v>
      </c>
      <c r="B41" s="5" t="str">
        <f>_xlfn.XLOOKUP($E41,'Raw Data'!$E:$E,'Raw Data'!B:B,"ERROR",0,1)</f>
        <v>Hair Mousses</v>
      </c>
      <c r="C41" s="5" t="str">
        <f>_xlfn.XLOOKUP($E41,'Raw Data'!$E:$E,'Raw Data'!C:C,"ERROR",0,1)</f>
        <v>KERASTASE</v>
      </c>
      <c r="D41" s="5" t="str">
        <f>_xlfn.XLOOKUP($E41,'Raw Data'!$E:$E,'Raw Data'!D:D,"ERROR",0,1)</f>
        <v>www.amazon.ae/dp/B00JQNCIYI</v>
      </c>
      <c r="E41" s="5" t="s">
        <v>184</v>
      </c>
      <c r="F41" s="9" t="str">
        <f>_xlfn.XLOOKUP($E41,'Raw Data'!$E:$E,'Raw Data'!F:F,"ERROR",0,1)</f>
        <v>KERASTASE  Mousse  Bouffante  Hair   Mousse  | Volumizing and Bodying Styling Product | Strong Hold | Heat Protectant | With Vitamins | For All  Hair  Types | 150ml</v>
      </c>
      <c r="G41" s="10">
        <f>_xlfn.XLOOKUP($E41,'Raw Data'!$E:$E,'Raw Data'!G:G,"ERROR",0,1)</f>
        <v>24</v>
      </c>
      <c r="H41" s="9">
        <f>_xlfn.XLOOKUP($E41,'Raw Data'!$E:$E,'Raw Data'!H:H,"ERROR",0,1)</f>
        <v>4980.52</v>
      </c>
      <c r="I41" s="9">
        <f>_xlfn.XLOOKUP($E41,'Raw Data'!$E:$E,'Raw Data'!I:I,"ERROR",0,1)</f>
        <v>0.00666802530232656</v>
      </c>
      <c r="J41" s="9" t="str">
        <f>_xlfn.XLOOKUP($E41,'Raw Data'!$E:$E,'Raw Data'!J:J,"ERROR",0,1)</f>
        <v>Yes</v>
      </c>
      <c r="K41" s="14" t="str">
        <f t="array" ref="K41">_xlfn.IFS(AND(L41&gt;0,L41&lt;=5),"0 to 5",AND(L41&gt;5,L41&lt;=10),"5 to 10",AND(L41&gt;10,L41&lt;=15),"10 to 15",AND(L41&gt;15,L41&lt;=20),"15 to 20",AND(L41&gt;20,L41&lt;=30),"20 to 30",AND(L41&gt;30,L41&lt;=40),"30 to 40",AND(L41&gt;40,L41&lt;=50),"40 to 50",AND(L41&gt;50,L41&lt;=75),"50 to 75",AND(L41&gt;75,L41&lt;=100),"75 to 100",AND(L41&gt;100,L41&lt;=150),"100 to 150",AND(L41&gt;150,L41&lt;=200),"150 to 200",AND(L41&gt;200,L41&lt;=250),"200 to 250",AND(L41&gt;250,L41&lt;=300),"250 to 300",AND(L41&gt;300,L41&lt;=400),"300 to 400",AND(L41&gt;400,L41&lt;=500),"400 to 500",L41&gt;500,"500+")</f>
        <v>200 to 250</v>
      </c>
      <c r="L41" s="9">
        <f>_xlfn.XLOOKUP($E41,'Raw Data'!$E:$E,'Raw Data'!L:L,"ERROR",0,1)</f>
        <v>204.61</v>
      </c>
      <c r="M41" s="14" t="str">
        <f t="array" ref="M41">_xlfn.IFS(AND(N41&gt;0,N41&lt;=5),"0 to 5",AND(N41&gt;5,N41&lt;=10),"5 to 10",AND(N41&gt;10,N41&lt;=15),"10 to 15",AND(N41&gt;15,N41&lt;=20),"15 to 20",AND(N41&gt;20,N41&lt;=30),"20 to 30",AND(N41&gt;30,N41&lt;=40),"30 to 40",AND(N41&gt;40,N41&lt;=50),"40 to 50",AND(N41&gt;50,N41&lt;=75),"50 to 75",AND(N41&gt;75,N41&lt;=100),"75 to 100",AND(N41&gt;100,N41&lt;=150),"100 to 150",AND(N41&gt;150,N41&lt;=200),"150 to 200",AND(N41&gt;200,N41&lt;=250),"200 to 250",AND(N41&gt;250,N41&lt;=300),"250 to 300",AND(N41&gt;300,N41&lt;=400),"300 to 400",AND(N41&gt;400,N41&lt;=500),"400 to 500",N41&gt;500,"500+")</f>
        <v>200 to 250</v>
      </c>
      <c r="N41" s="9">
        <f>_xlfn.XLOOKUP($E41,'Raw Data'!$E:$E,'Raw Data'!N:N,"ERROR",0,1)</f>
        <v>212.93</v>
      </c>
      <c r="O41" s="14" t="str">
        <f t="array" ref="O41">_xlfn.IFS(P41=0,"No Discount",AND(P41&gt;0,P41&lt;=0.02),"0% to 2%",AND(P41&gt;0.02,P41&lt;=0.04),"2% to 4%",AND(P41&gt;0.04,P41&lt;=0.06),"4% to 6%",AND(P41&gt;0.06,P41&lt;=0.08),"6% to 8%",AND(P41&gt;0.08,P41&lt;=0.1),"8% to 10%",AND(P41&gt;0.1,P41&lt;=0.15),"10% to 15%",AND(P41&gt;0.15,P41&lt;=0.2),"15% to 20%",AND(P41&gt;0.2,P41&lt;=0.25),"20% to 25%",AND(P41&gt;0.25,P41&lt;=0.3),"25% to 30%",AND(P41&gt;0.3,P41&lt;=0.4),"30% to 40%",AND(P41&gt;0.4,P41&lt;=0.5),"40% to 50%",AND(P41&gt;0.5,P41&lt;=0.75),"50% to 75%",AND(P41&gt;0.75,P41&lt;=1),"75% to 100%")</f>
        <v>2% to 4%</v>
      </c>
      <c r="P41" s="10">
        <f>_xlfn.XLOOKUP($E41,'Raw Data'!$E:$E,'Raw Data'!P:P,"ERROR",0,1)</f>
        <v>0.0390738740431127</v>
      </c>
      <c r="Q41" s="9">
        <f>_xlfn.XLOOKUP($E41,'Raw Data'!$E:$E,'Raw Data'!Q:Q,"ERROR",0,1)</f>
        <v>150</v>
      </c>
      <c r="R41" s="9" t="str">
        <f>_xlfn.XLOOKUP($E41,'Raw Data'!$E:$E,'Raw Data'!R:R,"ERROR",0,1)</f>
        <v>ml</v>
      </c>
      <c r="S41" s="5" t="str">
        <f t="array" ref="S41">_xlfn.IFS(AND(T41&gt;0,T41&lt;=0.05),"0 to 0.05",AND(T41&gt;0.05,T41&lt;=0.1),"0.05 to 0.1",AND(T41&gt;0.1,T41&lt;=0.2),"0.1 to 0.2",AND(T41&gt;0.2,T41&lt;=0.3),"0.2 to 0.3",AND(T41&gt;0.3,T41&lt;=0.4),"0.3 to 0.4",AND(T41&gt;0.4,T41&lt;=0.5),"0.4 to 0.5",AND(T41&gt;0.5,T41&lt;=0.75),"0.5 to 0.75",AND(T41&gt;0.75,T41&lt;=1),"0.75 to 1",AND(T41&gt;1,T41&lt;=2),"1 to 2",AND(T41&gt;2,T41&lt;=3),"2 to 3",AND(T41&gt;3,T41&lt;=4),"3 to 4",AND(T41&gt;4,T41&lt;=5),"4 to 5",AND(T41&gt;5,T41&lt;=10),"5 to 10",T41&gt;10,"10+")</f>
        <v>1 to 2</v>
      </c>
      <c r="T41" s="10">
        <f t="shared" si="1"/>
        <v>1.36479546744628</v>
      </c>
      <c r="U41" s="15" t="str">
        <f t="array" ref="U41">_xlfn.IFS(AND(V41&gt;0,V41&lt;=0.05),"0 to 0.05",AND(V41&gt;0.05,V41&lt;=0.1),"0.05 to 0.1",AND(V41&gt;0.1,V41&lt;=0.2),"0.1 to 0.2",AND(V41&gt;0.2,V41&lt;=0.3),"0.2 to 0.3",AND(V41&gt;0.3,V41&lt;=0.4),"0.3 to 0.4",AND(V41&gt;0.4,V41&lt;=0.5),"0.4 to 0.5",AND(V41&gt;0.5,V41&lt;=0.75),"0.5 to 0.75",AND(V41&gt;0.75,V41&lt;=1),"0.75 to 1",AND(V41&gt;1,V41&lt;=2),"1 to 2",AND(V41&gt;2,V41&lt;=3),"2 to 3",AND(V41&gt;3,V41&lt;=4),"3 to 4",AND(V41&gt;4,V41&lt;=5),"4 to 5",AND(V41&gt;5,V41&lt;=10),"5 to 10",V41&gt;10,"10+")</f>
        <v>0.3 to 0.4</v>
      </c>
      <c r="V41" s="10">
        <f t="shared" si="2"/>
        <v>0.383478777667274</v>
      </c>
      <c r="W41" s="15" t="str">
        <f t="array" ref="W41">_xlfn.IFS(AND(X41&gt;0,X41&lt;=0.05),"0 to 0.05",AND(X41&gt;0.05,X41&lt;=0.1),"0.05 to 0.1",AND(X41&gt;0.1,X41&lt;=0.2),"0.1 to 0.2",AND(X41&gt;0.2,X41&lt;=0.3),"0.2 to 0.3",AND(X41&gt;0.3,X41&lt;=0.4),"0.3 to 0.4",AND(X41&gt;0.4,X41&lt;=0.5),"0.4 to 0.5",AND(X41&gt;0.5,X41&lt;=0.75),"0.5 to 0.75",AND(X41&gt;0.75,X41&lt;=1),"0.75 to 1",AND(X41&gt;1,X41&lt;=2),"1 to 2",AND(X41&gt;2,X41&lt;=3),"2 to 3",AND(X41&gt;3,X41&lt;=4),"3 to 4",AND(X41&gt;4,X41&lt;=5),"4 to 5",AND(X41&gt;5,X41&lt;=10),"5 to 10",X41&gt;10,"10+")</f>
        <v>0.3 to 0.4</v>
      </c>
      <c r="X41" s="16">
        <f t="shared" si="3"/>
        <v>0.368494776210496</v>
      </c>
      <c r="Y41" s="5" t="str">
        <f t="array" ref="Y41">_xlfn.IFS(AND(Z41&gt;0,Z41&lt;=1),"0 to 1",AND(Z41&gt;1,Z41&lt;=2),"1 to 2",AND(Z41&gt;2,Z41&lt;=4),"2 to 4",AND(Z41&gt;4,Z41&lt;=6),"4 to 6",AND(Z41&gt;6,Z41&lt;=8),"6 to 8",AND(Z41&gt;8,Z41&lt;=10),"8 to 10",AND(Z41&gt;10,Z41&lt;=15),"10 to 15",AND(Z41&gt;15,Z41&lt;=20),"15 to 20",AND(Z41&gt;20,Z41&lt;=25),"20 to 25",AND(Z41&gt;25,Z41&lt;=30),"25 to 30",AND(Z41&gt;30,Z41&lt;=40),"30 to 40",AND(Z41&gt;40,Z41&lt;=50),"40 to 50",Z41&gt;50,"50+")</f>
        <v>4 to 6</v>
      </c>
      <c r="Z41" s="9">
        <f t="array" ref="Z41">_xlfn.IFS(AA41="oz",_xlfn.IFS(R41="oz",Q41,R41="fl oz",Q41*1.04,R41="ml",Q41*0.0338),AA41="fl oz",_xlfn.IFS(R41="oz",Q41/1.04,R41="fl oz",Q41,R41="ml",Q41*0.0338/1.04),AA41="ml",_xlfn.IFS(R41="oz",Q41/0.0338,R41="fl oz",Q41*1.04/0.0338,R41="ml",Q41))</f>
        <v>5.07</v>
      </c>
      <c r="AA41" s="9" t="str">
        <f>_xlfn.XLOOKUP($E41,'Raw Data'!$E:$E,'Raw Data'!AA:AA,"ERROR",0,1)</f>
        <v>oz</v>
      </c>
      <c r="AB41" s="5" t="s">
        <v>185</v>
      </c>
      <c r="AC41" s="5" t="s">
        <v>112</v>
      </c>
      <c r="AD41" s="5" t="s">
        <v>43</v>
      </c>
      <c r="AE41">
        <f>IF(SUMIF('Claims Backend'!$AE$1:$BM$1,AE$3,'Claims Backend'!$AE40:$BM40)&gt;=1,1,0)*$H41</f>
        <v>0</v>
      </c>
      <c r="AF41">
        <f>IF(SUMIF('Claims Backend'!$AE$1:$BM$1,AF$3,'Claims Backend'!$AE40:$BM40)&gt;=1,1,0)*$H41</f>
        <v>0</v>
      </c>
      <c r="AG41">
        <f>IF(SUMIF('Claims Backend'!$AE$1:$BM$1,AG$3,'Claims Backend'!$AE40:$BM40)&gt;=1,1,0)*$H41</f>
        <v>0</v>
      </c>
      <c r="AH41">
        <f>IF(SUMIF('Claims Backend'!$AE$1:$BM$1,AH$3,'Claims Backend'!$AE40:$BM40)&gt;=1,1,0)*$H41</f>
        <v>0</v>
      </c>
      <c r="AI41">
        <f>IF(SUMIF('Claims Backend'!$AE$1:$BM$1,AI$3,'Claims Backend'!$AE40:$BM40)&gt;=1,1,0)*$H41</f>
        <v>0</v>
      </c>
      <c r="AJ41">
        <f>IF(SUMIF('Claims Backend'!$AE$1:$BM$1,AJ$3,'Claims Backend'!$AE40:$BM40)&gt;=1,1,0)*$H41</f>
        <v>0</v>
      </c>
      <c r="AK41">
        <f>IF(SUMIF('Claims Backend'!$AE$1:$BM$1,AK$3,'Claims Backend'!$AE40:$BM40)&gt;=1,1,0)*$H41</f>
        <v>0</v>
      </c>
      <c r="AL41">
        <f>IF(SUMIF('Claims Backend'!$AE$1:$BM$1,AL$3,'Claims Backend'!$AE40:$BM40)&gt;=1,1,0)*$H41</f>
        <v>4980.52</v>
      </c>
      <c r="AM41">
        <f>IF(SUMIF('Claims Backend'!$AE$1:$BM$1,AM$3,'Claims Backend'!$AE40:$BM40)&gt;=1,1,0)*$H41</f>
        <v>0</v>
      </c>
      <c r="AN41">
        <f>IF(SUMIF('Claims Backend'!$AE$1:$BM$1,AN$3,'Claims Backend'!$AE40:$BM40)&gt;=1,1,0)*$H41</f>
        <v>0</v>
      </c>
      <c r="AO41">
        <f>IF(SUMIF('Claims Backend'!$AE$1:$BM$1,AO$3,'Claims Backend'!$AE40:$BM40)&gt;=1,1,0)*$H41</f>
        <v>0</v>
      </c>
      <c r="AP41">
        <f>IF(SUMIF('Claims Backend'!$AE$1:$BM$1,AP$3,'Claims Backend'!$AE40:$BM40)&gt;=1,1,0)*$H41</f>
        <v>0</v>
      </c>
      <c r="AQ41">
        <f>IF(SUMIF('Claims Backend'!$AE$1:$BM$1,AQ$3,'Claims Backend'!$AE40:$BM40)&gt;=1,1,0)*$H41</f>
        <v>4980.52</v>
      </c>
      <c r="AR41">
        <f>IF(SUMIF('Claims Backend'!$AE$1:$BM$1,AR$3,'Claims Backend'!$AE40:$BM40)&gt;=1,1,0)*$H41</f>
        <v>0</v>
      </c>
      <c r="AS41">
        <f>IF(SUMIF('Claims Backend'!$AE$1:$BM$1,AS$3,'Claims Backend'!$AE40:$BM40)&gt;=1,1,0)*$H41</f>
        <v>0</v>
      </c>
      <c r="AT41">
        <f>IF(SUMIF('Claims Backend'!$AE$1:$BM$1,AT$3,'Claims Backend'!$AE40:$BM40)&gt;=1,1,0)*$H41</f>
        <v>0</v>
      </c>
      <c r="AU41">
        <f>IF(SUMIF('Claims Backend'!$AE$1:$BM$1,AU$3,'Claims Backend'!$AE40:$BM40)&gt;=1,1,0)*$H41</f>
        <v>0</v>
      </c>
      <c r="AV41">
        <f>IF(SUMIF('Claims Backend'!$AE$1:$BM$1,AV$3,'Claims Backend'!$AE40:$BM40)&gt;=1,1,0)*$H41</f>
        <v>0</v>
      </c>
      <c r="AW41">
        <f>IF(SUMIF('Claims Backend'!$AE$1:$BM$1,AW$3,'Claims Backend'!$AE40:$BM40)&gt;=1,1,0)*$H41</f>
        <v>0</v>
      </c>
      <c r="AX41">
        <f>IF(SUMIF('Claims Backend'!$AE$1:$BM$1,AX$3,'Claims Backend'!$AE40:$BM40)&gt;=1,1,0)*$H41</f>
        <v>0</v>
      </c>
      <c r="AY41">
        <f>IF(SUMIF('Claims Backend'!$AE$1:$BM$1,AY$3,'Claims Backend'!$AE40:$BM40)&gt;=1,1,0)*$H41</f>
        <v>0</v>
      </c>
      <c r="AZ41">
        <f>IF(SUMIF('Claims Backend'!$AE$1:$BM$1,AZ$3,'Claims Backend'!$AE40:$BM40)&gt;=1,1,0)*$H41</f>
        <v>0</v>
      </c>
      <c r="BA41">
        <f>IF(SUMIF('Claims Backend'!$AE$1:$BM$1,BA$3,'Claims Backend'!$AE40:$BM40)&gt;=1,1,0)*$H41</f>
        <v>0</v>
      </c>
      <c r="BB41">
        <f>IF(SUMIF('Claims Backend'!$AE$1:$BM$1,BB$3,'Claims Backend'!$AE40:$BM40)&gt;=1,1,0)*$H41</f>
        <v>0</v>
      </c>
      <c r="BC41">
        <f>IF(SUMIF('Claims Backend'!$AE$1:$BM$1,BC$3,'Claims Backend'!$AE40:$BM40)&gt;=1,1,0)*$H41</f>
        <v>0</v>
      </c>
      <c r="BD41">
        <f>IF(SUMIF('Claims Backend'!$AE$1:$BM$1,BD$3,'Claims Backend'!$AE40:$BM40)&gt;=1,1,0)*$H41</f>
        <v>0</v>
      </c>
    </row>
    <row r="42" spans="1:56">
      <c r="A42" s="5" t="str">
        <f>_xlfn.XLOOKUP($E42,'Raw Data'!$E:$E,'Raw Data'!A:A,"ERROR",0,1)</f>
        <v>AE</v>
      </c>
      <c r="B42" s="5" t="str">
        <f>_xlfn.XLOOKUP($E42,'Raw Data'!$E:$E,'Raw Data'!B:B,"ERROR",0,1)</f>
        <v>Hair Mousses</v>
      </c>
      <c r="C42" s="5" t="str">
        <f>_xlfn.XLOOKUP($E42,'Raw Data'!$E:$E,'Raw Data'!C:C,"ERROR",0,1)</f>
        <v>Oribe</v>
      </c>
      <c r="D42" s="5" t="str">
        <f>_xlfn.XLOOKUP($E42,'Raw Data'!$E:$E,'Raw Data'!D:D,"ERROR",0,1)</f>
        <v>www.amazon.ae/dp/B00DHOROQ4</v>
      </c>
      <c r="E42" s="5" t="s">
        <v>186</v>
      </c>
      <c r="F42" s="9" t="str">
        <f>_xlfn.XLOOKUP($E42,'Raw Data'!$E:$E,'Raw Data'!F:F,"ERROR",0,1)</f>
        <v>Oribe Grandiose Hair Plumping Mousse, 5.8 Ounce Oribe Grandiose Hair Plumping Mousse, 5.8 Ounce</v>
      </c>
      <c r="G42" s="10">
        <f>_xlfn.XLOOKUP($E42,'Raw Data'!$E:$E,'Raw Data'!G:G,"ERROR",0,1)</f>
        <v>24</v>
      </c>
      <c r="H42" s="9">
        <f>_xlfn.XLOOKUP($E42,'Raw Data'!$E:$E,'Raw Data'!H:H,"ERROR",0,1)</f>
        <v>4963.76</v>
      </c>
      <c r="I42" s="9">
        <f>_xlfn.XLOOKUP($E42,'Raw Data'!$E:$E,'Raw Data'!I:I,"ERROR",0,1)</f>
        <v>0.00664558666056486</v>
      </c>
      <c r="J42" s="9" t="str">
        <f>_xlfn.XLOOKUP($E42,'Raw Data'!$E:$E,'Raw Data'!J:J,"ERROR",0,1)</f>
        <v>Yes</v>
      </c>
      <c r="K42" s="14" t="str">
        <f t="array" ref="K42">_xlfn.IFS(AND(L42&gt;0,L42&lt;=5),"0 to 5",AND(L42&gt;5,L42&lt;=10),"5 to 10",AND(L42&gt;10,L42&lt;=15),"10 to 15",AND(L42&gt;15,L42&lt;=20),"15 to 20",AND(L42&gt;20,L42&lt;=30),"20 to 30",AND(L42&gt;30,L42&lt;=40),"30 to 40",AND(L42&gt;40,L42&lt;=50),"40 to 50",AND(L42&gt;50,L42&lt;=75),"50 to 75",AND(L42&gt;75,L42&lt;=100),"75 to 100",AND(L42&gt;100,L42&lt;=150),"100 to 150",AND(L42&gt;150,L42&lt;=200),"150 to 200",AND(L42&gt;200,L42&lt;=250),"200 to 250",AND(L42&gt;250,L42&lt;=300),"250 to 300",AND(L42&gt;300,L42&lt;=400),"300 to 400",AND(L42&gt;400,L42&lt;=500),"400 to 500",L42&gt;500,"500+")</f>
        <v>200 to 250</v>
      </c>
      <c r="L42" s="9">
        <f>_xlfn.XLOOKUP($E42,'Raw Data'!$E:$E,'Raw Data'!L:L,"ERROR",0,1)</f>
        <v>206.26</v>
      </c>
      <c r="M42" s="14" t="str">
        <f t="array" ref="M42">_xlfn.IFS(AND(N42&gt;0,N42&lt;=5),"0 to 5",AND(N42&gt;5,N42&lt;=10),"5 to 10",AND(N42&gt;10,N42&lt;=15),"10 to 15",AND(N42&gt;15,N42&lt;=20),"15 to 20",AND(N42&gt;20,N42&lt;=30),"20 to 30",AND(N42&gt;30,N42&lt;=40),"30 to 40",AND(N42&gt;40,N42&lt;=50),"40 to 50",AND(N42&gt;50,N42&lt;=75),"50 to 75",AND(N42&gt;75,N42&lt;=100),"75 to 100",AND(N42&gt;100,N42&lt;=150),"100 to 150",AND(N42&gt;150,N42&lt;=200),"150 to 200",AND(N42&gt;200,N42&lt;=250),"200 to 250",AND(N42&gt;250,N42&lt;=300),"250 to 300",AND(N42&gt;300,N42&lt;=400),"300 to 400",AND(N42&gt;400,N42&lt;=500),"400 to 500",N42&gt;500,"500+")</f>
        <v>200 to 250</v>
      </c>
      <c r="N42" s="9">
        <f>_xlfn.XLOOKUP($E42,'Raw Data'!$E:$E,'Raw Data'!N:N,"ERROR",0,1)</f>
        <v>209.7</v>
      </c>
      <c r="O42" s="14" t="str">
        <f t="array" ref="O42">_xlfn.IFS(P42=0,"No Discount",AND(P42&gt;0,P42&lt;=0.02),"0% to 2%",AND(P42&gt;0.02,P42&lt;=0.04),"2% to 4%",AND(P42&gt;0.04,P42&lt;=0.06),"4% to 6%",AND(P42&gt;0.06,P42&lt;=0.08),"6% to 8%",AND(P42&gt;0.08,P42&lt;=0.1),"8% to 10%",AND(P42&gt;0.1,P42&lt;=0.15),"10% to 15%",AND(P42&gt;0.15,P42&lt;=0.2),"15% to 20%",AND(P42&gt;0.2,P42&lt;=0.25),"20% to 25%",AND(P42&gt;0.25,P42&lt;=0.3),"25% to 30%",AND(P42&gt;0.3,P42&lt;=0.4),"30% to 40%",AND(P42&gt;0.4,P42&lt;=0.5),"40% to 50%",AND(P42&gt;0.5,P42&lt;=0.75),"50% to 75%",AND(P42&gt;0.75,P42&lt;=1),"75% to 100%")</f>
        <v>0% to 2%</v>
      </c>
      <c r="P42" s="10">
        <f>_xlfn.XLOOKUP($E42,'Raw Data'!$E:$E,'Raw Data'!P:P,"ERROR",0,1)</f>
        <v>0.0164043872198379</v>
      </c>
      <c r="Q42" s="9">
        <f>_xlfn.XLOOKUP($E42,'Raw Data'!$E:$E,'Raw Data'!Q:Q,"ERROR",0,1)</f>
        <v>5.8</v>
      </c>
      <c r="R42" s="9" t="str">
        <f>_xlfn.XLOOKUP($E42,'Raw Data'!$E:$E,'Raw Data'!R:R,"ERROR",0,1)</f>
        <v>oz</v>
      </c>
      <c r="S42" s="5" t="str">
        <f t="array" ref="S42">_xlfn.IFS(AND(T42&gt;0,T42&lt;=0.05),"0 to 0.05",AND(T42&gt;0.05,T42&lt;=0.1),"0.05 to 0.1",AND(T42&gt;0.1,T42&lt;=0.2),"0.1 to 0.2",AND(T42&gt;0.2,T42&lt;=0.3),"0.2 to 0.3",AND(T42&gt;0.3,T42&lt;=0.4),"0.3 to 0.4",AND(T42&gt;0.4,T42&lt;=0.5),"0.4 to 0.5",AND(T42&gt;0.5,T42&lt;=0.75),"0.5 to 0.75",AND(T42&gt;0.75,T42&lt;=1),"0.75 to 1",AND(T42&gt;1,T42&lt;=2),"1 to 2",AND(T42&gt;2,T42&lt;=3),"2 to 3",AND(T42&gt;3,T42&lt;=4),"3 to 4",AND(T42&gt;4,T42&lt;=5),"4 to 5",AND(T42&gt;5,T42&lt;=10),"5 to 10",T42&gt;10,"10+")</f>
        <v>1 to 2</v>
      </c>
      <c r="T42" s="10">
        <f t="shared" si="1"/>
        <v>1.20264014086971</v>
      </c>
      <c r="U42" s="15" t="str">
        <f t="array" ref="U42">_xlfn.IFS(AND(V42&gt;0,V42&lt;=0.05),"0 to 0.05",AND(V42&gt;0.05,V42&lt;=0.1),"0.05 to 0.1",AND(V42&gt;0.1,V42&lt;=0.2),"0.1 to 0.2",AND(V42&gt;0.2,V42&lt;=0.3),"0.2 to 0.3",AND(V42&gt;0.3,V42&lt;=0.4),"0.3 to 0.4",AND(V42&gt;0.4,V42&lt;=0.5),"0.4 to 0.5",AND(V42&gt;0.5,V42&lt;=0.75),"0.5 to 0.75",AND(V42&gt;0.75,V42&lt;=1),"0.75 to 1",AND(V42&gt;1,V42&lt;=2),"1 to 2",AND(V42&gt;2,V42&lt;=3),"2 to 3",AND(V42&gt;3,V42&lt;=4),"3 to 4",AND(V42&gt;4,V42&lt;=5),"4 to 5",AND(V42&gt;5,V42&lt;=10),"5 to 10",V42&gt;10,"10+")</f>
        <v>0.3 to 0.4</v>
      </c>
      <c r="V42" s="10">
        <f t="shared" si="2"/>
        <v>0.330128392009609</v>
      </c>
      <c r="W42" s="15" t="str">
        <f t="array" ref="W42">_xlfn.IFS(AND(X42&gt;0,X42&lt;=0.05),"0 to 0.05",AND(X42&gt;0.05,X42&lt;=0.1),"0.05 to 0.1",AND(X42&gt;0.1,X42&lt;=0.2),"0.1 to 0.2",AND(X42&gt;0.2,X42&lt;=0.3),"0.2 to 0.3",AND(X42&gt;0.3,X42&lt;=0.4),"0.3 to 0.4",AND(X42&gt;0.4,X42&lt;=0.5),"0.4 to 0.5",AND(X42&gt;0.5,X42&lt;=0.75),"0.5 to 0.75",AND(X42&gt;0.75,X42&lt;=1),"0.75 to 1",AND(X42&gt;1,X42&lt;=2),"1 to 2",AND(X42&gt;2,X42&lt;=3),"2 to 3",AND(X42&gt;3,X42&lt;=4),"3 to 4",AND(X42&gt;4,X42&lt;=5),"4 to 5",AND(X42&gt;5,X42&lt;=10),"5 to 10",X42&gt;10,"10+")</f>
        <v>0.3 to 0.4</v>
      </c>
      <c r="X42" s="16">
        <f t="shared" si="3"/>
        <v>0.324712838034821</v>
      </c>
      <c r="Y42" s="5" t="str">
        <f t="array" ref="Y42">_xlfn.IFS(AND(Z42&gt;0,Z42&lt;=1),"0 to 1",AND(Z42&gt;1,Z42&lt;=2),"1 to 2",AND(Z42&gt;2,Z42&lt;=4),"2 to 4",AND(Z42&gt;4,Z42&lt;=6),"4 to 6",AND(Z42&gt;6,Z42&lt;=8),"6 to 8",AND(Z42&gt;8,Z42&lt;=10),"8 to 10",AND(Z42&gt;10,Z42&lt;=15),"10 to 15",AND(Z42&gt;15,Z42&lt;=20),"15 to 20",AND(Z42&gt;20,Z42&lt;=25),"20 to 25",AND(Z42&gt;25,Z42&lt;=30),"25 to 30",AND(Z42&gt;30,Z42&lt;=40),"30 to 40",AND(Z42&gt;40,Z42&lt;=50),"40 to 50",Z42&gt;50,"50+")</f>
        <v>4 to 6</v>
      </c>
      <c r="Z42" s="9">
        <f t="array" ref="Z42">_xlfn.IFS(AA42="oz",_xlfn.IFS(R42="oz",Q42,R42="fl oz",Q42*1.04,R42="ml",Q42*0.0338),AA42="fl oz",_xlfn.IFS(R42="oz",Q42/1.04,R42="fl oz",Q42,R42="ml",Q42*0.0338/1.04),AA42="ml",_xlfn.IFS(R42="oz",Q42/0.0338,R42="fl oz",Q42*1.04/0.0338,R42="ml",Q42))</f>
        <v>5.8</v>
      </c>
      <c r="AA42" s="9" t="str">
        <f>_xlfn.XLOOKUP($E42,'Raw Data'!$E:$E,'Raw Data'!AA:AA,"ERROR",0,1)</f>
        <v>oz</v>
      </c>
      <c r="AB42" s="5" t="s">
        <v>33</v>
      </c>
      <c r="AC42" s="5" t="s">
        <v>43</v>
      </c>
      <c r="AD42" s="5" t="s">
        <v>187</v>
      </c>
      <c r="AE42">
        <f>IF(SUMIF('Claims Backend'!$AE$1:$BM$1,AE$3,'Claims Backend'!$AE41:$BM41)&gt;=1,1,0)*$H42</f>
        <v>0</v>
      </c>
      <c r="AF42">
        <f>IF(SUMIF('Claims Backend'!$AE$1:$BM$1,AF$3,'Claims Backend'!$AE41:$BM41)&gt;=1,1,0)*$H42</f>
        <v>0</v>
      </c>
      <c r="AG42">
        <f>IF(SUMIF('Claims Backend'!$AE$1:$BM$1,AG$3,'Claims Backend'!$AE41:$BM41)&gt;=1,1,0)*$H42</f>
        <v>0</v>
      </c>
      <c r="AH42">
        <f>IF(SUMIF('Claims Backend'!$AE$1:$BM$1,AH$3,'Claims Backend'!$AE41:$BM41)&gt;=1,1,0)*$H42</f>
        <v>0</v>
      </c>
      <c r="AI42">
        <f>IF(SUMIF('Claims Backend'!$AE$1:$BM$1,AI$3,'Claims Backend'!$AE41:$BM41)&gt;=1,1,0)*$H42</f>
        <v>0</v>
      </c>
      <c r="AJ42">
        <f>IF(SUMIF('Claims Backend'!$AE$1:$BM$1,AJ$3,'Claims Backend'!$AE41:$BM41)&gt;=1,1,0)*$H42</f>
        <v>0</v>
      </c>
      <c r="AK42">
        <f>IF(SUMIF('Claims Backend'!$AE$1:$BM$1,AK$3,'Claims Backend'!$AE41:$BM41)&gt;=1,1,0)*$H42</f>
        <v>0</v>
      </c>
      <c r="AL42">
        <f>IF(SUMIF('Claims Backend'!$AE$1:$BM$1,AL$3,'Claims Backend'!$AE41:$BM41)&gt;=1,1,0)*$H42</f>
        <v>0</v>
      </c>
      <c r="AM42">
        <f>IF(SUMIF('Claims Backend'!$AE$1:$BM$1,AM$3,'Claims Backend'!$AE41:$BM41)&gt;=1,1,0)*$H42</f>
        <v>0</v>
      </c>
      <c r="AN42">
        <f>IF(SUMIF('Claims Backend'!$AE$1:$BM$1,AN$3,'Claims Backend'!$AE41:$BM41)&gt;=1,1,0)*$H42</f>
        <v>0</v>
      </c>
      <c r="AO42">
        <f>IF(SUMIF('Claims Backend'!$AE$1:$BM$1,AO$3,'Claims Backend'!$AE41:$BM41)&gt;=1,1,0)*$H42</f>
        <v>4963.76</v>
      </c>
      <c r="AP42">
        <f>IF(SUMIF('Claims Backend'!$AE$1:$BM$1,AP$3,'Claims Backend'!$AE41:$BM41)&gt;=1,1,0)*$H42</f>
        <v>0</v>
      </c>
      <c r="AQ42">
        <f>IF(SUMIF('Claims Backend'!$AE$1:$BM$1,AQ$3,'Claims Backend'!$AE41:$BM41)&gt;=1,1,0)*$H42</f>
        <v>0</v>
      </c>
      <c r="AR42">
        <f>IF(SUMIF('Claims Backend'!$AE$1:$BM$1,AR$3,'Claims Backend'!$AE41:$BM41)&gt;=1,1,0)*$H42</f>
        <v>0</v>
      </c>
      <c r="AS42">
        <f>IF(SUMIF('Claims Backend'!$AE$1:$BM$1,AS$3,'Claims Backend'!$AE41:$BM41)&gt;=1,1,0)*$H42</f>
        <v>0</v>
      </c>
      <c r="AT42">
        <f>IF(SUMIF('Claims Backend'!$AE$1:$BM$1,AT$3,'Claims Backend'!$AE41:$BM41)&gt;=1,1,0)*$H42</f>
        <v>0</v>
      </c>
      <c r="AU42">
        <f>IF(SUMIF('Claims Backend'!$AE$1:$BM$1,AU$3,'Claims Backend'!$AE41:$BM41)&gt;=1,1,0)*$H42</f>
        <v>0</v>
      </c>
      <c r="AV42">
        <f>IF(SUMIF('Claims Backend'!$AE$1:$BM$1,AV$3,'Claims Backend'!$AE41:$BM41)&gt;=1,1,0)*$H42</f>
        <v>0</v>
      </c>
      <c r="AW42">
        <f>IF(SUMIF('Claims Backend'!$AE$1:$BM$1,AW$3,'Claims Backend'!$AE41:$BM41)&gt;=1,1,0)*$H42</f>
        <v>0</v>
      </c>
      <c r="AX42">
        <f>IF(SUMIF('Claims Backend'!$AE$1:$BM$1,AX$3,'Claims Backend'!$AE41:$BM41)&gt;=1,1,0)*$H42</f>
        <v>0</v>
      </c>
      <c r="AY42">
        <f>IF(SUMIF('Claims Backend'!$AE$1:$BM$1,AY$3,'Claims Backend'!$AE41:$BM41)&gt;=1,1,0)*$H42</f>
        <v>0</v>
      </c>
      <c r="AZ42">
        <f>IF(SUMIF('Claims Backend'!$AE$1:$BM$1,AZ$3,'Claims Backend'!$AE41:$BM41)&gt;=1,1,0)*$H42</f>
        <v>0</v>
      </c>
      <c r="BA42">
        <f>IF(SUMIF('Claims Backend'!$AE$1:$BM$1,BA$3,'Claims Backend'!$AE41:$BM41)&gt;=1,1,0)*$H42</f>
        <v>0</v>
      </c>
      <c r="BB42">
        <f>IF(SUMIF('Claims Backend'!$AE$1:$BM$1,BB$3,'Claims Backend'!$AE41:$BM41)&gt;=1,1,0)*$H42</f>
        <v>0</v>
      </c>
      <c r="BC42">
        <f>IF(SUMIF('Claims Backend'!$AE$1:$BM$1,BC$3,'Claims Backend'!$AE41:$BM41)&gt;=1,1,0)*$H42</f>
        <v>0</v>
      </c>
      <c r="BD42">
        <f>IF(SUMIF('Claims Backend'!$AE$1:$BM$1,BD$3,'Claims Backend'!$AE41:$BM41)&gt;=1,1,0)*$H42</f>
        <v>0</v>
      </c>
    </row>
    <row r="43" spans="1:56">
      <c r="A43" s="5" t="str">
        <f>_xlfn.XLOOKUP($E43,'Raw Data'!$E:$E,'Raw Data'!A:A,"ERROR",0,1)</f>
        <v>AE</v>
      </c>
      <c r="B43" s="5" t="str">
        <f>_xlfn.XLOOKUP($E43,'Raw Data'!$E:$E,'Raw Data'!B:B,"ERROR",0,1)</f>
        <v>Hair Mousses</v>
      </c>
      <c r="C43" s="5" t="str">
        <f>_xlfn.XLOOKUP($E43,'Raw Data'!$E:$E,'Raw Data'!C:C,"ERROR",0,1)</f>
        <v>ogx</v>
      </c>
      <c r="D43" s="5" t="str">
        <f>_xlfn.XLOOKUP($E43,'Raw Data'!$E:$E,'Raw Data'!D:D,"ERROR",0,1)</f>
        <v>www.amazon.ae/dp/B00LAXO5VG</v>
      </c>
      <c r="E43" s="5" t="s">
        <v>188</v>
      </c>
      <c r="F43" s="9" t="str">
        <f>_xlfn.XLOOKUP($E43,'Raw Data'!$E:$E,'Raw Data'!F:F,"ERROR",0,1)</f>
        <v>OGX Renewing + Argan Oil of Morocco Voluminous Mousse, 8 Ounce</v>
      </c>
      <c r="G43" s="10">
        <f>_xlfn.XLOOKUP($E43,'Raw Data'!$E:$E,'Raw Data'!G:G,"ERROR",0,1)</f>
        <v>28</v>
      </c>
      <c r="H43" s="9">
        <f>_xlfn.XLOOKUP($E43,'Raw Data'!$E:$E,'Raw Data'!H:H,"ERROR",0,1)</f>
        <v>4757.5</v>
      </c>
      <c r="I43" s="9">
        <f>_xlfn.XLOOKUP($E43,'Raw Data'!$E:$E,'Raw Data'!I:I,"ERROR",0,1)</f>
        <v>0.00636944141893188</v>
      </c>
      <c r="J43" s="9" t="str">
        <f>_xlfn.XLOOKUP($E43,'Raw Data'!$E:$E,'Raw Data'!J:J,"ERROR",0,1)</f>
        <v>Yes</v>
      </c>
      <c r="K43" s="14" t="str">
        <f t="array" ref="K43">_xlfn.IFS(AND(L43&gt;0,L43&lt;=5),"0 to 5",AND(L43&gt;5,L43&lt;=10),"5 to 10",AND(L43&gt;10,L43&lt;=15),"10 to 15",AND(L43&gt;15,L43&lt;=20),"15 to 20",AND(L43&gt;20,L43&lt;=30),"20 to 30",AND(L43&gt;30,L43&lt;=40),"30 to 40",AND(L43&gt;40,L43&lt;=50),"40 to 50",AND(L43&gt;50,L43&lt;=75),"50 to 75",AND(L43&gt;75,L43&lt;=100),"75 to 100",AND(L43&gt;100,L43&lt;=150),"100 to 150",AND(L43&gt;150,L43&lt;=200),"150 to 200",AND(L43&gt;200,L43&lt;=250),"200 to 250",AND(L43&gt;250,L43&lt;=300),"250 to 300",AND(L43&gt;300,L43&lt;=400),"300 to 400",AND(L43&gt;400,L43&lt;=500),"400 to 500",L43&gt;500,"500+")</f>
        <v>200 to 250</v>
      </c>
      <c r="L43" s="9">
        <f>_xlfn.XLOOKUP($E43,'Raw Data'!$E:$E,'Raw Data'!L:L,"ERROR",0,1)</f>
        <v>203.02</v>
      </c>
      <c r="M43" s="14" t="str">
        <f t="array" ref="M43">_xlfn.IFS(AND(N43&gt;0,N43&lt;=5),"0 to 5",AND(N43&gt;5,N43&lt;=10),"5 to 10",AND(N43&gt;10,N43&lt;=15),"10 to 15",AND(N43&gt;15,N43&lt;=20),"15 to 20",AND(N43&gt;20,N43&lt;=30),"20 to 30",AND(N43&gt;30,N43&lt;=40),"30 to 40",AND(N43&gt;40,N43&lt;=50),"40 to 50",AND(N43&gt;50,N43&lt;=75),"50 to 75",AND(N43&gt;75,N43&lt;=100),"75 to 100",AND(N43&gt;100,N43&lt;=150),"100 to 150",AND(N43&gt;150,N43&lt;=200),"150 to 200",AND(N43&gt;200,N43&lt;=250),"200 to 250",AND(N43&gt;250,N43&lt;=300),"250 to 300",AND(N43&gt;300,N43&lt;=400),"300 to 400",AND(N43&gt;400,N43&lt;=500),"400 to 500",N43&gt;500,"500+")</f>
        <v>200 to 250</v>
      </c>
      <c r="N43" s="9">
        <f>_xlfn.XLOOKUP($E43,'Raw Data'!$E:$E,'Raw Data'!N:N,"ERROR",0,1)</f>
        <v>236.57</v>
      </c>
      <c r="O43" s="14" t="str">
        <f t="array" ref="O43">_xlfn.IFS(P43=0,"No Discount",AND(P43&gt;0,P43&lt;=0.02),"0% to 2%",AND(P43&gt;0.02,P43&lt;=0.04),"2% to 4%",AND(P43&gt;0.04,P43&lt;=0.06),"4% to 6%",AND(P43&gt;0.06,P43&lt;=0.08),"6% to 8%",AND(P43&gt;0.08,P43&lt;=0.1),"8% to 10%",AND(P43&gt;0.1,P43&lt;=0.15),"10% to 15%",AND(P43&gt;0.15,P43&lt;=0.2),"15% to 20%",AND(P43&gt;0.2,P43&lt;=0.25),"20% to 25%",AND(P43&gt;0.25,P43&lt;=0.3),"25% to 30%",AND(P43&gt;0.3,P43&lt;=0.4),"30% to 40%",AND(P43&gt;0.4,P43&lt;=0.5),"40% to 50%",AND(P43&gt;0.5,P43&lt;=0.75),"50% to 75%",AND(P43&gt;0.75,P43&lt;=1),"75% to 100%")</f>
        <v>10% to 15%</v>
      </c>
      <c r="P43" s="10">
        <f>_xlfn.XLOOKUP($E43,'Raw Data'!$E:$E,'Raw Data'!P:P,"ERROR",0,1)</f>
        <v>0.141818489242085</v>
      </c>
      <c r="Q43" s="9">
        <f>_xlfn.XLOOKUP($E43,'Raw Data'!$E:$E,'Raw Data'!Q:Q,"ERROR",0,1)</f>
        <v>8</v>
      </c>
      <c r="R43" s="9" t="str">
        <f>_xlfn.XLOOKUP($E43,'Raw Data'!$E:$E,'Raw Data'!R:R,"ERROR",0,1)</f>
        <v>oz</v>
      </c>
      <c r="S43" s="5" t="str">
        <f t="array" ref="S43">_xlfn.IFS(AND(T43&gt;0,T43&lt;=0.05),"0 to 0.05",AND(T43&gt;0.05,T43&lt;=0.1),"0.05 to 0.1",AND(T43&gt;0.1,T43&lt;=0.2),"0.1 to 0.2",AND(T43&gt;0.2,T43&lt;=0.3),"0.2 to 0.3",AND(T43&gt;0.3,T43&lt;=0.4),"0.3 to 0.4",AND(T43&gt;0.4,T43&lt;=0.5),"0.4 to 0.5",AND(T43&gt;0.5,T43&lt;=0.75),"0.5 to 0.75",AND(T43&gt;0.75,T43&lt;=1),"0.75 to 1",AND(T43&gt;1,T43&lt;=2),"1 to 2",AND(T43&gt;2,T43&lt;=3),"2 to 3",AND(T43&gt;3,T43&lt;=4),"3 to 4",AND(T43&gt;4,T43&lt;=5),"4 to 5",AND(T43&gt;5,T43&lt;=10),"5 to 10",T43&gt;10,"10+")</f>
        <v>0.75 to 1</v>
      </c>
      <c r="T43" s="10">
        <f t="shared" si="1"/>
        <v>0.858217788298952</v>
      </c>
      <c r="U43" s="15" t="str">
        <f t="array" ref="U43">_xlfn.IFS(AND(V43&gt;0,V43&lt;=0.05),"0 to 0.05",AND(V43&gt;0.05,V43&lt;=0.1),"0.05 to 0.1",AND(V43&gt;0.1,V43&lt;=0.2),"0.1 to 0.2",AND(V43&gt;0.2,V43&lt;=0.3),"0.2 to 0.3",AND(V43&gt;0.3,V43&lt;=0.4),"0.3 to 0.4",AND(V43&gt;0.4,V43&lt;=0.5),"0.4 to 0.5",AND(V43&gt;0.5,V43&lt;=0.75),"0.5 to 0.75",AND(V43&gt;0.75,V43&lt;=1),"0.75 to 1",AND(V43&gt;1,V43&lt;=2),"1 to 2",AND(V43&gt;2,V43&lt;=3),"2 to 3",AND(V43&gt;3,V43&lt;=4),"3 to 4",AND(V43&gt;4,V43&lt;=5),"4 to 5",AND(V43&gt;5,V43&lt;=10),"5 to 10",V43&gt;10,"10+")</f>
        <v>0.2 to 0.3</v>
      </c>
      <c r="V43" s="10">
        <f t="shared" si="2"/>
        <v>0.27001141359486</v>
      </c>
      <c r="W43" s="15" t="str">
        <f t="array" ref="W43">_xlfn.IFS(AND(X43&gt;0,X43&lt;=0.05),"0 to 0.05",AND(X43&gt;0.05,X43&lt;=0.1),"0.05 to 0.1",AND(X43&gt;0.1,X43&lt;=0.2),"0.1 to 0.2",AND(X43&gt;0.2,X43&lt;=0.3),"0.2 to 0.3",AND(X43&gt;0.3,X43&lt;=0.4),"0.3 to 0.4",AND(X43&gt;0.4,X43&lt;=0.5),"0.4 to 0.5",AND(X43&gt;0.5,X43&lt;=0.75),"0.5 to 0.75",AND(X43&gt;0.75,X43&lt;=1),"0.75 to 1",AND(X43&gt;1,X43&lt;=2),"1 to 2",AND(X43&gt;2,X43&lt;=3),"2 to 3",AND(X43&gt;3,X43&lt;=4),"3 to 4",AND(X43&gt;4,X43&lt;=5),"4 to 5",AND(X43&gt;5,X43&lt;=10),"5 to 10",X43&gt;10,"10+")</f>
        <v>0.2 to 0.3</v>
      </c>
      <c r="X43" s="16">
        <f t="shared" si="3"/>
        <v>0.231718802840717</v>
      </c>
      <c r="Y43" s="5" t="str">
        <f t="array" ref="Y43">_xlfn.IFS(AND(Z43&gt;0,Z43&lt;=1),"0 to 1",AND(Z43&gt;1,Z43&lt;=2),"1 to 2",AND(Z43&gt;2,Z43&lt;=4),"2 to 4",AND(Z43&gt;4,Z43&lt;=6),"4 to 6",AND(Z43&gt;6,Z43&lt;=8),"6 to 8",AND(Z43&gt;8,Z43&lt;=10),"8 to 10",AND(Z43&gt;10,Z43&lt;=15),"10 to 15",AND(Z43&gt;15,Z43&lt;=20),"15 to 20",AND(Z43&gt;20,Z43&lt;=25),"20 to 25",AND(Z43&gt;25,Z43&lt;=30),"25 to 30",AND(Z43&gt;30,Z43&lt;=40),"30 to 40",AND(Z43&gt;40,Z43&lt;=50),"40 to 50",Z43&gt;50,"50+")</f>
        <v>6 to 8</v>
      </c>
      <c r="Z43" s="9">
        <f t="array" ref="Z43">_xlfn.IFS(AA43="oz",_xlfn.IFS(R43="oz",Q43,R43="fl oz",Q43*1.04,R43="ml",Q43*0.0338),AA43="fl oz",_xlfn.IFS(R43="oz",Q43/1.04,R43="fl oz",Q43,R43="ml",Q43*0.0338/1.04),AA43="ml",_xlfn.IFS(R43="oz",Q43/0.0338,R43="fl oz",Q43*1.04/0.0338,R43="ml",Q43))</f>
        <v>8</v>
      </c>
      <c r="AA43" s="9" t="str">
        <f>_xlfn.XLOOKUP($E43,'Raw Data'!$E:$E,'Raw Data'!AA:AA,"ERROR",0,1)</f>
        <v>oz</v>
      </c>
      <c r="AB43" s="5" t="s">
        <v>189</v>
      </c>
      <c r="AC43" s="5" t="s">
        <v>104</v>
      </c>
      <c r="AD43" s="5" t="s">
        <v>190</v>
      </c>
      <c r="AE43">
        <f>IF(SUMIF('Claims Backend'!$AE$1:$BM$1,AE$3,'Claims Backend'!$AE42:$BM42)&gt;=1,1,0)*$H43</f>
        <v>0</v>
      </c>
      <c r="AF43">
        <f>IF(SUMIF('Claims Backend'!$AE$1:$BM$1,AF$3,'Claims Backend'!$AE42:$BM42)&gt;=1,1,0)*$H43</f>
        <v>0</v>
      </c>
      <c r="AG43">
        <f>IF(SUMIF('Claims Backend'!$AE$1:$BM$1,AG$3,'Claims Backend'!$AE42:$BM42)&gt;=1,1,0)*$H43</f>
        <v>0</v>
      </c>
      <c r="AH43">
        <f>IF(SUMIF('Claims Backend'!$AE$1:$BM$1,AH$3,'Claims Backend'!$AE42:$BM42)&gt;=1,1,0)*$H43</f>
        <v>0</v>
      </c>
      <c r="AI43">
        <f>IF(SUMIF('Claims Backend'!$AE$1:$BM$1,AI$3,'Claims Backend'!$AE42:$BM42)&gt;=1,1,0)*$H43</f>
        <v>4757.5</v>
      </c>
      <c r="AJ43">
        <f>IF(SUMIF('Claims Backend'!$AE$1:$BM$1,AJ$3,'Claims Backend'!$AE42:$BM42)&gt;=1,1,0)*$H43</f>
        <v>0</v>
      </c>
      <c r="AK43">
        <f>IF(SUMIF('Claims Backend'!$AE$1:$BM$1,AK$3,'Claims Backend'!$AE42:$BM42)&gt;=1,1,0)*$H43</f>
        <v>0</v>
      </c>
      <c r="AL43">
        <f>IF(SUMIF('Claims Backend'!$AE$1:$BM$1,AL$3,'Claims Backend'!$AE42:$BM42)&gt;=1,1,0)*$H43</f>
        <v>0</v>
      </c>
      <c r="AM43">
        <f>IF(SUMIF('Claims Backend'!$AE$1:$BM$1,AM$3,'Claims Backend'!$AE42:$BM42)&gt;=1,1,0)*$H43</f>
        <v>0</v>
      </c>
      <c r="AN43">
        <f>IF(SUMIF('Claims Backend'!$AE$1:$BM$1,AN$3,'Claims Backend'!$AE42:$BM42)&gt;=1,1,0)*$H43</f>
        <v>0</v>
      </c>
      <c r="AO43">
        <f>IF(SUMIF('Claims Backend'!$AE$1:$BM$1,AO$3,'Claims Backend'!$AE42:$BM42)&gt;=1,1,0)*$H43</f>
        <v>0</v>
      </c>
      <c r="AP43">
        <f>IF(SUMIF('Claims Backend'!$AE$1:$BM$1,AP$3,'Claims Backend'!$AE42:$BM42)&gt;=1,1,0)*$H43</f>
        <v>0</v>
      </c>
      <c r="AQ43">
        <f>IF(SUMIF('Claims Backend'!$AE$1:$BM$1,AQ$3,'Claims Backend'!$AE42:$BM42)&gt;=1,1,0)*$H43</f>
        <v>0</v>
      </c>
      <c r="AR43">
        <f>IF(SUMIF('Claims Backend'!$AE$1:$BM$1,AR$3,'Claims Backend'!$AE42:$BM42)&gt;=1,1,0)*$H43</f>
        <v>0</v>
      </c>
      <c r="AS43">
        <f>IF(SUMIF('Claims Backend'!$AE$1:$BM$1,AS$3,'Claims Backend'!$AE42:$BM42)&gt;=1,1,0)*$H43</f>
        <v>0</v>
      </c>
      <c r="AT43">
        <f>IF(SUMIF('Claims Backend'!$AE$1:$BM$1,AT$3,'Claims Backend'!$AE42:$BM42)&gt;=1,1,0)*$H43</f>
        <v>0</v>
      </c>
      <c r="AU43">
        <f>IF(SUMIF('Claims Backend'!$AE$1:$BM$1,AU$3,'Claims Backend'!$AE42:$BM42)&gt;=1,1,0)*$H43</f>
        <v>0</v>
      </c>
      <c r="AV43">
        <f>IF(SUMIF('Claims Backend'!$AE$1:$BM$1,AV$3,'Claims Backend'!$AE42:$BM42)&gt;=1,1,0)*$H43</f>
        <v>0</v>
      </c>
      <c r="AW43">
        <f>IF(SUMIF('Claims Backend'!$AE$1:$BM$1,AW$3,'Claims Backend'!$AE42:$BM42)&gt;=1,1,0)*$H43</f>
        <v>0</v>
      </c>
      <c r="AX43">
        <f>IF(SUMIF('Claims Backend'!$AE$1:$BM$1,AX$3,'Claims Backend'!$AE42:$BM42)&gt;=1,1,0)*$H43</f>
        <v>0</v>
      </c>
      <c r="AY43">
        <f>IF(SUMIF('Claims Backend'!$AE$1:$BM$1,AY$3,'Claims Backend'!$AE42:$BM42)&gt;=1,1,0)*$H43</f>
        <v>0</v>
      </c>
      <c r="AZ43">
        <f>IF(SUMIF('Claims Backend'!$AE$1:$BM$1,AZ$3,'Claims Backend'!$AE42:$BM42)&gt;=1,1,0)*$H43</f>
        <v>0</v>
      </c>
      <c r="BA43">
        <f>IF(SUMIF('Claims Backend'!$AE$1:$BM$1,BA$3,'Claims Backend'!$AE42:$BM42)&gt;=1,1,0)*$H43</f>
        <v>0</v>
      </c>
      <c r="BB43">
        <f>IF(SUMIF('Claims Backend'!$AE$1:$BM$1,BB$3,'Claims Backend'!$AE42:$BM42)&gt;=1,1,0)*$H43</f>
        <v>0</v>
      </c>
      <c r="BC43">
        <f>IF(SUMIF('Claims Backend'!$AE$1:$BM$1,BC$3,'Claims Backend'!$AE42:$BM42)&gt;=1,1,0)*$H43</f>
        <v>0</v>
      </c>
      <c r="BD43">
        <f>IF(SUMIF('Claims Backend'!$AE$1:$BM$1,BD$3,'Claims Backend'!$AE42:$BM42)&gt;=1,1,0)*$H43</f>
        <v>0</v>
      </c>
    </row>
    <row r="44" spans="1:56">
      <c r="A44" s="5" t="str">
        <f>_xlfn.XLOOKUP($E44,'Raw Data'!$E:$E,'Raw Data'!A:A,"ERROR",0,1)</f>
        <v>AE</v>
      </c>
      <c r="B44" s="5" t="str">
        <f>_xlfn.XLOOKUP($E44,'Raw Data'!$E:$E,'Raw Data'!B:B,"ERROR",0,1)</f>
        <v>Hair Mousses</v>
      </c>
      <c r="C44" s="5" t="str">
        <f>_xlfn.XLOOKUP($E44,'Raw Data'!$E:$E,'Raw Data'!C:C,"ERROR",0,1)</f>
        <v>schwarzkopf</v>
      </c>
      <c r="D44" s="5" t="str">
        <f>_xlfn.XLOOKUP($E44,'Raw Data'!$E:$E,'Raw Data'!D:D,"ERROR",0,1)</f>
        <v>www.amazon.ae/dp/B01BYKU536</v>
      </c>
      <c r="E44" s="5" t="s">
        <v>191</v>
      </c>
      <c r="F44" s="9" t="str">
        <f>_xlfn.XLOOKUP($E44,'Raw Data'!$E:$E,'Raw Data'!F:F,"ERROR",0,1)</f>
        <v>Schwarzkopf Got2b Twisted Curling Mousse - 250ml Schwarzkopf Got2b Twisted Curling Mousse - 250ml</v>
      </c>
      <c r="G44" s="10">
        <f>_xlfn.XLOOKUP($E44,'Raw Data'!$E:$E,'Raw Data'!G:G,"ERROR",0,1)</f>
        <v>114</v>
      </c>
      <c r="H44" s="9">
        <f>_xlfn.XLOOKUP($E44,'Raw Data'!$E:$E,'Raw Data'!H:H,"ERROR",0,1)</f>
        <v>4709.64</v>
      </c>
      <c r="I44" s="9">
        <f>_xlfn.XLOOKUP($E44,'Raw Data'!$E:$E,'Raw Data'!I:I,"ERROR",0,1)</f>
        <v>0.00630536544072693</v>
      </c>
      <c r="J44" s="9" t="str">
        <f>_xlfn.XLOOKUP($E44,'Raw Data'!$E:$E,'Raw Data'!J:J,"ERROR",0,1)</f>
        <v>Yes</v>
      </c>
      <c r="K44" s="14" t="str">
        <f t="array" ref="K44">_xlfn.IFS(AND(L44&gt;0,L44&lt;=5),"0 to 5",AND(L44&gt;5,L44&lt;=10),"5 to 10",AND(L44&gt;10,L44&lt;=15),"10 to 15",AND(L44&gt;15,L44&lt;=20),"15 to 20",AND(L44&gt;20,L44&lt;=30),"20 to 30",AND(L44&gt;30,L44&lt;=40),"30 to 40",AND(L44&gt;40,L44&lt;=50),"40 to 50",AND(L44&gt;50,L44&lt;=75),"50 to 75",AND(L44&gt;75,L44&lt;=100),"75 to 100",AND(L44&gt;100,L44&lt;=150),"100 to 150",AND(L44&gt;150,L44&lt;=200),"150 to 200",AND(L44&gt;200,L44&lt;=250),"200 to 250",AND(L44&gt;250,L44&lt;=300),"250 to 300",AND(L44&gt;300,L44&lt;=400),"300 to 400",AND(L44&gt;400,L44&lt;=500),"400 to 500",L44&gt;500,"500+")</f>
        <v>40 to 50</v>
      </c>
      <c r="L44" s="9">
        <f>_xlfn.XLOOKUP($E44,'Raw Data'!$E:$E,'Raw Data'!L:L,"ERROR",0,1)</f>
        <v>44.73</v>
      </c>
      <c r="M44" s="14" t="str">
        <f t="array" ref="M44">_xlfn.IFS(AND(N44&gt;0,N44&lt;=5),"0 to 5",AND(N44&gt;5,N44&lt;=10),"5 to 10",AND(N44&gt;10,N44&lt;=15),"10 to 15",AND(N44&gt;15,N44&lt;=20),"15 to 20",AND(N44&gt;20,N44&lt;=30),"20 to 30",AND(N44&gt;30,N44&lt;=40),"30 to 40",AND(N44&gt;40,N44&lt;=50),"40 to 50",AND(N44&gt;50,N44&lt;=75),"50 to 75",AND(N44&gt;75,N44&lt;=100),"75 to 100",AND(N44&gt;100,N44&lt;=150),"100 to 150",AND(N44&gt;150,N44&lt;=200),"150 to 200",AND(N44&gt;200,N44&lt;=250),"200 to 250",AND(N44&gt;250,N44&lt;=300),"250 to 300",AND(N44&gt;300,N44&lt;=400),"300 to 400",AND(N44&gt;400,N44&lt;=500),"400 to 500",N44&gt;500,"500+")</f>
        <v>50 to 75</v>
      </c>
      <c r="N44" s="9">
        <f>_xlfn.XLOOKUP($E44,'Raw Data'!$E:$E,'Raw Data'!N:N,"ERROR",0,1)</f>
        <v>57.63</v>
      </c>
      <c r="O44" s="14" t="str">
        <f t="array" ref="O44">_xlfn.IFS(P44=0,"No Discount",AND(P44&gt;0,P44&lt;=0.02),"0% to 2%",AND(P44&gt;0.02,P44&lt;=0.04),"2% to 4%",AND(P44&gt;0.04,P44&lt;=0.06),"4% to 6%",AND(P44&gt;0.06,P44&lt;=0.08),"6% to 8%",AND(P44&gt;0.08,P44&lt;=0.1),"8% to 10%",AND(P44&gt;0.1,P44&lt;=0.15),"10% to 15%",AND(P44&gt;0.15,P44&lt;=0.2),"15% to 20%",AND(P44&gt;0.2,P44&lt;=0.25),"20% to 25%",AND(P44&gt;0.25,P44&lt;=0.3),"25% to 30%",AND(P44&gt;0.3,P44&lt;=0.4),"30% to 40%",AND(P44&gt;0.4,P44&lt;=0.5),"40% to 50%",AND(P44&gt;0.5,P44&lt;=0.75),"50% to 75%",AND(P44&gt;0.75,P44&lt;=1),"75% to 100%")</f>
        <v>20% to 25%</v>
      </c>
      <c r="P44" s="10">
        <f>_xlfn.XLOOKUP($E44,'Raw Data'!$E:$E,'Raw Data'!P:P,"ERROR",0,1)</f>
        <v>0.223841749089016</v>
      </c>
      <c r="Q44" s="9">
        <f>_xlfn.XLOOKUP($E44,'Raw Data'!$E:$E,'Raw Data'!Q:Q,"ERROR",0,1)</f>
        <v>250</v>
      </c>
      <c r="R44" s="9" t="str">
        <f>_xlfn.XLOOKUP($E44,'Raw Data'!$E:$E,'Raw Data'!R:R,"ERROR",0,1)</f>
        <v>ml</v>
      </c>
      <c r="S44" s="5" t="str">
        <f t="array" ref="S44">_xlfn.IFS(AND(T44&gt;0,T44&lt;=0.05),"0 to 0.05",AND(T44&gt;0.05,T44&lt;=0.1),"0.05 to 0.1",AND(T44&gt;0.1,T44&lt;=0.2),"0.1 to 0.2",AND(T44&gt;0.2,T44&lt;=0.3),"0.2 to 0.3",AND(T44&gt;0.3,T44&lt;=0.4),"0.3 to 0.4",AND(T44&gt;0.4,T44&lt;=0.5),"0.4 to 0.5",AND(T44&gt;0.5,T44&lt;=0.75),"0.5 to 0.75",AND(T44&gt;0.75,T44&lt;=1),"0.75 to 1",AND(T44&gt;1,T44&lt;=2),"1 to 2",AND(T44&gt;2,T44&lt;=3),"2 to 3",AND(T44&gt;3,T44&lt;=4),"3 to 4",AND(T44&gt;4,T44&lt;=5),"4 to 5",AND(T44&gt;5,T44&lt;=10),"5 to 10",T44&gt;10,"10+")</f>
        <v>0.1 to 0.2</v>
      </c>
      <c r="T44" s="10">
        <f t="shared" si="1"/>
        <v>0.179015594327371</v>
      </c>
      <c r="U44" s="15" t="str">
        <f t="array" ref="U44">_xlfn.IFS(AND(V44&gt;0,V44&lt;=0.05),"0 to 0.05",AND(V44&gt;0.05,V44&lt;=0.1),"0.05 to 0.1",AND(V44&gt;0.1,V44&lt;=0.2),"0.1 to 0.2",AND(V44&gt;0.2,V44&lt;=0.3),"0.2 to 0.3",AND(V44&gt;0.3,V44&lt;=0.4),"0.3 to 0.4",AND(V44&gt;0.4,V44&lt;=0.5),"0.4 to 0.5",AND(V44&gt;0.5,V44&lt;=0.75),"0.5 to 0.75",AND(V44&gt;0.75,V44&lt;=1),"0.75 to 1",AND(V44&gt;1,V44&lt;=2),"1 to 2",AND(V44&gt;2,V44&lt;=3),"2 to 3",AND(V44&gt;3,V44&lt;=4),"3 to 4",AND(V44&gt;4,V44&lt;=5),"4 to 5",AND(V44&gt;5,V44&lt;=10),"5 to 10",V44&gt;10,"10+")</f>
        <v>0.05 to 0.1</v>
      </c>
      <c r="V44" s="10">
        <f t="shared" si="2"/>
        <v>0.0622736541313061</v>
      </c>
      <c r="W44" s="15" t="str">
        <f t="array" ref="W44">_xlfn.IFS(AND(X44&gt;0,X44&lt;=0.05),"0 to 0.05",AND(X44&gt;0.05,X44&lt;=0.1),"0.05 to 0.1",AND(X44&gt;0.1,X44&lt;=0.2),"0.1 to 0.2",AND(X44&gt;0.2,X44&lt;=0.3),"0.2 to 0.3",AND(X44&gt;0.3,X44&lt;=0.4),"0.3 to 0.4",AND(X44&gt;0.4,X44&lt;=0.5),"0.4 to 0.5",AND(X44&gt;0.5,X44&lt;=0.75),"0.5 to 0.75",AND(X44&gt;0.75,X44&lt;=1),"0.75 to 1",AND(X44&gt;1,X44&lt;=2),"1 to 2",AND(X44&gt;2,X44&lt;=3),"2 to 3",AND(X44&gt;3,X44&lt;=4),"3 to 4",AND(X44&gt;4,X44&lt;=5),"4 to 5",AND(X44&gt;5,X44&lt;=10),"5 to 10",X44&gt;10,"10+")</f>
        <v>0 to 0.05</v>
      </c>
      <c r="X44" s="16">
        <f t="shared" si="3"/>
        <v>0.0483342104683901</v>
      </c>
      <c r="Y44" s="5" t="str">
        <f t="array" ref="Y44">_xlfn.IFS(AND(Z44&gt;0,Z44&lt;=1),"0 to 1",AND(Z44&gt;1,Z44&lt;=2),"1 to 2",AND(Z44&gt;2,Z44&lt;=4),"2 to 4",AND(Z44&gt;4,Z44&lt;=6),"4 to 6",AND(Z44&gt;6,Z44&lt;=8),"6 to 8",AND(Z44&gt;8,Z44&lt;=10),"8 to 10",AND(Z44&gt;10,Z44&lt;=15),"10 to 15",AND(Z44&gt;15,Z44&lt;=20),"15 to 20",AND(Z44&gt;20,Z44&lt;=25),"20 to 25",AND(Z44&gt;25,Z44&lt;=30),"25 to 30",AND(Z44&gt;30,Z44&lt;=40),"30 to 40",AND(Z44&gt;40,Z44&lt;=50),"40 to 50",Z44&gt;50,"50+")</f>
        <v>8 to 10</v>
      </c>
      <c r="Z44" s="9">
        <f t="array" ref="Z44">_xlfn.IFS(AA44="oz",_xlfn.IFS(R44="oz",Q44,R44="fl oz",Q44*1.04,R44="ml",Q44*0.0338),AA44="fl oz",_xlfn.IFS(R44="oz",Q44/1.04,R44="fl oz",Q44,R44="ml",Q44*0.0338/1.04),AA44="ml",_xlfn.IFS(R44="oz",Q44/0.0338,R44="fl oz",Q44*1.04/0.0338,R44="ml",Q44))</f>
        <v>8.45</v>
      </c>
      <c r="AA44" s="9" t="str">
        <f>_xlfn.XLOOKUP($E44,'Raw Data'!$E:$E,'Raw Data'!AA:AA,"ERROR",0,1)</f>
        <v>oz</v>
      </c>
      <c r="AB44" s="5" t="s">
        <v>192</v>
      </c>
      <c r="AC44" s="5" t="s">
        <v>193</v>
      </c>
      <c r="AD44" s="5" t="s">
        <v>43</v>
      </c>
      <c r="AE44">
        <f>IF(SUMIF('Claims Backend'!$AE$1:$BM$1,AE$3,'Claims Backend'!$AE43:$BM43)&gt;=1,1,0)*$H44</f>
        <v>0</v>
      </c>
      <c r="AF44">
        <f>IF(SUMIF('Claims Backend'!$AE$1:$BM$1,AF$3,'Claims Backend'!$AE43:$BM43)&gt;=1,1,0)*$H44</f>
        <v>0</v>
      </c>
      <c r="AG44">
        <f>IF(SUMIF('Claims Backend'!$AE$1:$BM$1,AG$3,'Claims Backend'!$AE43:$BM43)&gt;=1,1,0)*$H44</f>
        <v>0</v>
      </c>
      <c r="AH44">
        <f>IF(SUMIF('Claims Backend'!$AE$1:$BM$1,AH$3,'Claims Backend'!$AE43:$BM43)&gt;=1,1,0)*$H44</f>
        <v>0</v>
      </c>
      <c r="AI44">
        <f>IF(SUMIF('Claims Backend'!$AE$1:$BM$1,AI$3,'Claims Backend'!$AE43:$BM43)&gt;=1,1,0)*$H44</f>
        <v>0</v>
      </c>
      <c r="AJ44">
        <f>IF(SUMIF('Claims Backend'!$AE$1:$BM$1,AJ$3,'Claims Backend'!$AE43:$BM43)&gt;=1,1,0)*$H44</f>
        <v>0</v>
      </c>
      <c r="AK44">
        <f>IF(SUMIF('Claims Backend'!$AE$1:$BM$1,AK$3,'Claims Backend'!$AE43:$BM43)&gt;=1,1,0)*$H44</f>
        <v>0</v>
      </c>
      <c r="AL44">
        <f>IF(SUMIF('Claims Backend'!$AE$1:$BM$1,AL$3,'Claims Backend'!$AE43:$BM43)&gt;=1,1,0)*$H44</f>
        <v>4709.64</v>
      </c>
      <c r="AM44">
        <f>IF(SUMIF('Claims Backend'!$AE$1:$BM$1,AM$3,'Claims Backend'!$AE43:$BM43)&gt;=1,1,0)*$H44</f>
        <v>0</v>
      </c>
      <c r="AN44">
        <f>IF(SUMIF('Claims Backend'!$AE$1:$BM$1,AN$3,'Claims Backend'!$AE43:$BM43)&gt;=1,1,0)*$H44</f>
        <v>0</v>
      </c>
      <c r="AO44">
        <f>IF(SUMIF('Claims Backend'!$AE$1:$BM$1,AO$3,'Claims Backend'!$AE43:$BM43)&gt;=1,1,0)*$H44</f>
        <v>0</v>
      </c>
      <c r="AP44">
        <f>IF(SUMIF('Claims Backend'!$AE$1:$BM$1,AP$3,'Claims Backend'!$AE43:$BM43)&gt;=1,1,0)*$H44</f>
        <v>0</v>
      </c>
      <c r="AQ44">
        <f>IF(SUMIF('Claims Backend'!$AE$1:$BM$1,AQ$3,'Claims Backend'!$AE43:$BM43)&gt;=1,1,0)*$H44</f>
        <v>4709.64</v>
      </c>
      <c r="AR44">
        <f>IF(SUMIF('Claims Backend'!$AE$1:$BM$1,AR$3,'Claims Backend'!$AE43:$BM43)&gt;=1,1,0)*$H44</f>
        <v>0</v>
      </c>
      <c r="AS44">
        <f>IF(SUMIF('Claims Backend'!$AE$1:$BM$1,AS$3,'Claims Backend'!$AE43:$BM43)&gt;=1,1,0)*$H44</f>
        <v>0</v>
      </c>
      <c r="AT44">
        <f>IF(SUMIF('Claims Backend'!$AE$1:$BM$1,AT$3,'Claims Backend'!$AE43:$BM43)&gt;=1,1,0)*$H44</f>
        <v>0</v>
      </c>
      <c r="AU44">
        <f>IF(SUMIF('Claims Backend'!$AE$1:$BM$1,AU$3,'Claims Backend'!$AE43:$BM43)&gt;=1,1,0)*$H44</f>
        <v>4709.64</v>
      </c>
      <c r="AV44">
        <f>IF(SUMIF('Claims Backend'!$AE$1:$BM$1,AV$3,'Claims Backend'!$AE43:$BM43)&gt;=1,1,0)*$H44</f>
        <v>0</v>
      </c>
      <c r="AW44">
        <f>IF(SUMIF('Claims Backend'!$AE$1:$BM$1,AW$3,'Claims Backend'!$AE43:$BM43)&gt;=1,1,0)*$H44</f>
        <v>0</v>
      </c>
      <c r="AX44">
        <f>IF(SUMIF('Claims Backend'!$AE$1:$BM$1,AX$3,'Claims Backend'!$AE43:$BM43)&gt;=1,1,0)*$H44</f>
        <v>0</v>
      </c>
      <c r="AY44">
        <f>IF(SUMIF('Claims Backend'!$AE$1:$BM$1,AY$3,'Claims Backend'!$AE43:$BM43)&gt;=1,1,0)*$H44</f>
        <v>0</v>
      </c>
      <c r="AZ44">
        <f>IF(SUMIF('Claims Backend'!$AE$1:$BM$1,AZ$3,'Claims Backend'!$AE43:$BM43)&gt;=1,1,0)*$H44</f>
        <v>0</v>
      </c>
      <c r="BA44">
        <f>IF(SUMIF('Claims Backend'!$AE$1:$BM$1,BA$3,'Claims Backend'!$AE43:$BM43)&gt;=1,1,0)*$H44</f>
        <v>0</v>
      </c>
      <c r="BB44">
        <f>IF(SUMIF('Claims Backend'!$AE$1:$BM$1,BB$3,'Claims Backend'!$AE43:$BM43)&gt;=1,1,0)*$H44</f>
        <v>0</v>
      </c>
      <c r="BC44">
        <f>IF(SUMIF('Claims Backend'!$AE$1:$BM$1,BC$3,'Claims Backend'!$AE43:$BM43)&gt;=1,1,0)*$H44</f>
        <v>0</v>
      </c>
      <c r="BD44">
        <f>IF(SUMIF('Claims Backend'!$AE$1:$BM$1,BD$3,'Claims Backend'!$AE43:$BM43)&gt;=1,1,0)*$H44</f>
        <v>0</v>
      </c>
    </row>
    <row r="45" spans="1:56">
      <c r="A45" s="5" t="str">
        <f>_xlfn.XLOOKUP($E45,'Raw Data'!$E:$E,'Raw Data'!A:A,"ERROR",0,1)</f>
        <v>AE</v>
      </c>
      <c r="B45" s="5" t="str">
        <f>_xlfn.XLOOKUP($E45,'Raw Data'!$E:$E,'Raw Data'!B:B,"ERROR",0,1)</f>
        <v>Hair Mousses</v>
      </c>
      <c r="C45" s="5" t="str">
        <f>_xlfn.XLOOKUP($E45,'Raw Data'!$E:$E,'Raw Data'!C:C,"ERROR",0,1)</f>
        <v>Keune</v>
      </c>
      <c r="D45" s="5" t="str">
        <f>_xlfn.XLOOKUP($E45,'Raw Data'!$E:$E,'Raw Data'!D:D,"ERROR",0,1)</f>
        <v>www.amazon.ae/dp/B07RJ22872</v>
      </c>
      <c r="E45" s="5" t="s">
        <v>194</v>
      </c>
      <c r="F45" s="9" t="str">
        <f>_xlfn.XLOOKUP($E45,'Raw Data'!$E:$E,'Raw Data'!F:F,"ERROR",0,1)</f>
        <v>Keune - Style Soft Mousse - Volumizing Mousse - 200ml</v>
      </c>
      <c r="G45" s="10">
        <f>_xlfn.XLOOKUP($E45,'Raw Data'!$E:$E,'Raw Data'!G:G,"ERROR",0,1)</f>
        <v>43</v>
      </c>
      <c r="H45" s="9">
        <f>_xlfn.XLOOKUP($E45,'Raw Data'!$E:$E,'Raw Data'!H:H,"ERROR",0,1)</f>
        <v>4705.3</v>
      </c>
      <c r="I45" s="9">
        <f>_xlfn.XLOOKUP($E45,'Raw Data'!$E:$E,'Raw Data'!I:I,"ERROR",0,1)</f>
        <v>0.00629955495712038</v>
      </c>
      <c r="J45" s="9" t="str">
        <f>_xlfn.XLOOKUP($E45,'Raw Data'!$E:$E,'Raw Data'!J:J,"ERROR",0,1)</f>
        <v>Yes</v>
      </c>
      <c r="K45" s="14" t="str">
        <f t="array" ref="K45">_xlfn.IFS(AND(L45&gt;0,L45&lt;=5),"0 to 5",AND(L45&gt;5,L45&lt;=10),"5 to 10",AND(L45&gt;10,L45&lt;=15),"10 to 15",AND(L45&gt;15,L45&lt;=20),"15 to 20",AND(L45&gt;20,L45&lt;=30),"20 to 30",AND(L45&gt;30,L45&lt;=40),"30 to 40",AND(L45&gt;40,L45&lt;=50),"40 to 50",AND(L45&gt;50,L45&lt;=75),"50 to 75",AND(L45&gt;75,L45&lt;=100),"75 to 100",AND(L45&gt;100,L45&lt;=150),"100 to 150",AND(L45&gt;150,L45&lt;=200),"150 to 200",AND(L45&gt;200,L45&lt;=250),"200 to 250",AND(L45&gt;250,L45&lt;=300),"250 to 300",AND(L45&gt;300,L45&lt;=400),"300 to 400",AND(L45&gt;400,L45&lt;=500),"400 to 500",L45&gt;500,"500+")</f>
        <v>75 to 100</v>
      </c>
      <c r="L45" s="9">
        <f>_xlfn.XLOOKUP($E45,'Raw Data'!$E:$E,'Raw Data'!L:L,"ERROR",0,1)</f>
        <v>99.63</v>
      </c>
      <c r="M45" s="14" t="str">
        <f t="array" ref="M45">_xlfn.IFS(AND(N45&gt;0,N45&lt;=5),"0 to 5",AND(N45&gt;5,N45&lt;=10),"5 to 10",AND(N45&gt;10,N45&lt;=15),"10 to 15",AND(N45&gt;15,N45&lt;=20),"15 to 20",AND(N45&gt;20,N45&lt;=30),"20 to 30",AND(N45&gt;30,N45&lt;=40),"30 to 40",AND(N45&gt;40,N45&lt;=50),"40 to 50",AND(N45&gt;50,N45&lt;=75),"50 to 75",AND(N45&gt;75,N45&lt;=100),"75 to 100",AND(N45&gt;100,N45&lt;=150),"100 to 150",AND(N45&gt;150,N45&lt;=200),"150 to 200",AND(N45&gt;200,N45&lt;=250),"200 to 250",AND(N45&gt;250,N45&lt;=300),"250 to 300",AND(N45&gt;300,N45&lt;=400),"300 to 400",AND(N45&gt;400,N45&lt;=500),"400 to 500",N45&gt;500,"500+")</f>
        <v>100 to 150</v>
      </c>
      <c r="N45" s="9">
        <f>_xlfn.XLOOKUP($E45,'Raw Data'!$E:$E,'Raw Data'!N:N,"ERROR",0,1)</f>
        <v>144.93</v>
      </c>
      <c r="O45" s="14" t="str">
        <f t="array" ref="O45">_xlfn.IFS(P45=0,"No Discount",AND(P45&gt;0,P45&lt;=0.02),"0% to 2%",AND(P45&gt;0.02,P45&lt;=0.04),"2% to 4%",AND(P45&gt;0.04,P45&lt;=0.06),"4% to 6%",AND(P45&gt;0.06,P45&lt;=0.08),"6% to 8%",AND(P45&gt;0.08,P45&lt;=0.1),"8% to 10%",AND(P45&gt;0.1,P45&lt;=0.15),"10% to 15%",AND(P45&gt;0.15,P45&lt;=0.2),"15% to 20%",AND(P45&gt;0.2,P45&lt;=0.25),"20% to 25%",AND(P45&gt;0.25,P45&lt;=0.3),"25% to 30%",AND(P45&gt;0.3,P45&lt;=0.4),"30% to 40%",AND(P45&gt;0.4,P45&lt;=0.5),"40% to 50%",AND(P45&gt;0.5,P45&lt;=0.75),"50% to 75%",AND(P45&gt;0.75,P45&lt;=1),"75% to 100%")</f>
        <v>30% to 40%</v>
      </c>
      <c r="P45" s="10">
        <f>_xlfn.XLOOKUP($E45,'Raw Data'!$E:$E,'Raw Data'!P:P,"ERROR",0,1)</f>
        <v>0.312564686400331</v>
      </c>
      <c r="Q45" s="9">
        <f>_xlfn.XLOOKUP($E45,'Raw Data'!$E:$E,'Raw Data'!Q:Q,"ERROR",0,1)</f>
        <v>200</v>
      </c>
      <c r="R45" s="9" t="str">
        <f>_xlfn.XLOOKUP($E45,'Raw Data'!$E:$E,'Raw Data'!R:R,"ERROR",0,1)</f>
        <v>ml</v>
      </c>
      <c r="S45" s="5" t="str">
        <f t="array" ref="S45">_xlfn.IFS(AND(T45&gt;0,T45&lt;=0.05),"0 to 0.05",AND(T45&gt;0.05,T45&lt;=0.1),"0.05 to 0.1",AND(T45&gt;0.1,T45&lt;=0.2),"0.1 to 0.2",AND(T45&gt;0.2,T45&lt;=0.3),"0.2 to 0.3",AND(T45&gt;0.3,T45&lt;=0.4),"0.3 to 0.4",AND(T45&gt;0.4,T45&lt;=0.5),"0.4 to 0.5",AND(T45&gt;0.5,T45&lt;=0.75),"0.5 to 0.75",AND(T45&gt;0.75,T45&lt;=1),"0.75 to 1",AND(T45&gt;1,T45&lt;=2),"1 to 2",AND(T45&gt;2,T45&lt;=3),"2 to 3",AND(T45&gt;3,T45&lt;=4),"3 to 4",AND(T45&gt;4,T45&lt;=5),"4 to 5",AND(T45&gt;5,T45&lt;=10),"5 to 10",T45&gt;10,"10+")</f>
        <v>0.4 to 0.5</v>
      </c>
      <c r="T45" s="10">
        <f t="shared" si="1"/>
        <v>0.498416154226357</v>
      </c>
      <c r="U45" s="15" t="str">
        <f t="array" ref="U45">_xlfn.IFS(AND(V45&gt;0,V45&lt;=0.05),"0 to 0.05",AND(V45&gt;0.05,V45&lt;=0.1),"0.05 to 0.1",AND(V45&gt;0.1,V45&lt;=0.2),"0.1 to 0.2",AND(V45&gt;0.2,V45&lt;=0.3),"0.2 to 0.3",AND(V45&gt;0.3,V45&lt;=0.4),"0.3 to 0.4",AND(V45&gt;0.4,V45&lt;=0.5),"0.4 to 0.5",AND(V45&gt;0.5,V45&lt;=0.75),"0.5 to 0.75",AND(V45&gt;0.75,V45&lt;=1),"0.75 to 1",AND(V45&gt;1,V45&lt;=2),"1 to 2",AND(V45&gt;2,V45&lt;=3),"2 to 3",AND(V45&gt;3,V45&lt;=4),"3 to 4",AND(V45&gt;4,V45&lt;=5),"4 to 5",AND(V45&gt;5,V45&lt;=10),"5 to 10",V45&gt;10,"10+")</f>
        <v>0.1 to 0.2</v>
      </c>
      <c r="V45" s="10">
        <f t="shared" si="2"/>
        <v>0.195760035859149</v>
      </c>
      <c r="W45" s="15" t="str">
        <f t="array" ref="W45">_xlfn.IFS(AND(X45&gt;0,X45&lt;=0.05),"0 to 0.05",AND(X45&gt;0.05,X45&lt;=0.1),"0.05 to 0.1",AND(X45&gt;0.1,X45&lt;=0.2),"0.1 to 0.2",AND(X45&gt;0.2,X45&lt;=0.3),"0.2 to 0.3",AND(X45&gt;0.3,X45&lt;=0.4),"0.3 to 0.4",AND(X45&gt;0.4,X45&lt;=0.5),"0.4 to 0.5",AND(X45&gt;0.5,X45&lt;=0.75),"0.5 to 0.75",AND(X45&gt;0.75,X45&lt;=1),"0.75 to 1",AND(X45&gt;1,X45&lt;=2),"1 to 2",AND(X45&gt;2,X45&lt;=3),"2 to 3",AND(X45&gt;3,X45&lt;=4),"3 to 4",AND(X45&gt;4,X45&lt;=5),"4 to 5",AND(X45&gt;5,X45&lt;=10),"5 to 10",X45&gt;10,"10+")</f>
        <v>0.1 to 0.2</v>
      </c>
      <c r="X45" s="16">
        <f t="shared" si="3"/>
        <v>0.134572361641116</v>
      </c>
      <c r="Y45" s="5" t="str">
        <f t="array" ref="Y45">_xlfn.IFS(AND(Z45&gt;0,Z45&lt;=1),"0 to 1",AND(Z45&gt;1,Z45&lt;=2),"1 to 2",AND(Z45&gt;2,Z45&lt;=4),"2 to 4",AND(Z45&gt;4,Z45&lt;=6),"4 to 6",AND(Z45&gt;6,Z45&lt;=8),"6 to 8",AND(Z45&gt;8,Z45&lt;=10),"8 to 10",AND(Z45&gt;10,Z45&lt;=15),"10 to 15",AND(Z45&gt;15,Z45&lt;=20),"15 to 20",AND(Z45&gt;20,Z45&lt;=25),"20 to 25",AND(Z45&gt;25,Z45&lt;=30),"25 to 30",AND(Z45&gt;30,Z45&lt;=40),"30 to 40",AND(Z45&gt;40,Z45&lt;=50),"40 to 50",Z45&gt;50,"50+")</f>
        <v>6 to 8</v>
      </c>
      <c r="Z45" s="9">
        <f t="array" ref="Z45">_xlfn.IFS(AA45="oz",_xlfn.IFS(R45="oz",Q45,R45="fl oz",Q45*1.04,R45="ml",Q45*0.0338),AA45="fl oz",_xlfn.IFS(R45="oz",Q45/1.04,R45="fl oz",Q45,R45="ml",Q45*0.0338/1.04),AA45="ml",_xlfn.IFS(R45="oz",Q45/0.0338,R45="fl oz",Q45*1.04/0.0338,R45="ml",Q45))</f>
        <v>6.76</v>
      </c>
      <c r="AA45" s="9" t="str">
        <f>_xlfn.XLOOKUP($E45,'Raw Data'!$E:$E,'Raw Data'!AA:AA,"ERROR",0,1)</f>
        <v>oz</v>
      </c>
      <c r="AB45" s="5" t="s">
        <v>195</v>
      </c>
      <c r="AC45" s="5" t="s">
        <v>193</v>
      </c>
      <c r="AD45" s="5" t="s">
        <v>43</v>
      </c>
      <c r="AE45">
        <f>IF(SUMIF('Claims Backend'!$AE$1:$BM$1,AE$3,'Claims Backend'!$AE44:$BM44)&gt;=1,1,0)*$H45</f>
        <v>0</v>
      </c>
      <c r="AF45">
        <f>IF(SUMIF('Claims Backend'!$AE$1:$BM$1,AF$3,'Claims Backend'!$AE44:$BM44)&gt;=1,1,0)*$H45</f>
        <v>0</v>
      </c>
      <c r="AG45">
        <f>IF(SUMIF('Claims Backend'!$AE$1:$BM$1,AG$3,'Claims Backend'!$AE44:$BM44)&gt;=1,1,0)*$H45</f>
        <v>0</v>
      </c>
      <c r="AH45">
        <f>IF(SUMIF('Claims Backend'!$AE$1:$BM$1,AH$3,'Claims Backend'!$AE44:$BM44)&gt;=1,1,0)*$H45</f>
        <v>0</v>
      </c>
      <c r="AI45">
        <f>IF(SUMIF('Claims Backend'!$AE$1:$BM$1,AI$3,'Claims Backend'!$AE44:$BM44)&gt;=1,1,0)*$H45</f>
        <v>0</v>
      </c>
      <c r="AJ45">
        <f>IF(SUMIF('Claims Backend'!$AE$1:$BM$1,AJ$3,'Claims Backend'!$AE44:$BM44)&gt;=1,1,0)*$H45</f>
        <v>0</v>
      </c>
      <c r="AK45">
        <f>IF(SUMIF('Claims Backend'!$AE$1:$BM$1,AK$3,'Claims Backend'!$AE44:$BM44)&gt;=1,1,0)*$H45</f>
        <v>0</v>
      </c>
      <c r="AL45">
        <f>IF(SUMIF('Claims Backend'!$AE$1:$BM$1,AL$3,'Claims Backend'!$AE44:$BM44)&gt;=1,1,0)*$H45</f>
        <v>4705.3</v>
      </c>
      <c r="AM45">
        <f>IF(SUMIF('Claims Backend'!$AE$1:$BM$1,AM$3,'Claims Backend'!$AE44:$BM44)&gt;=1,1,0)*$H45</f>
        <v>0</v>
      </c>
      <c r="AN45">
        <f>IF(SUMIF('Claims Backend'!$AE$1:$BM$1,AN$3,'Claims Backend'!$AE44:$BM44)&gt;=1,1,0)*$H45</f>
        <v>0</v>
      </c>
      <c r="AO45">
        <f>IF(SUMIF('Claims Backend'!$AE$1:$BM$1,AO$3,'Claims Backend'!$AE44:$BM44)&gt;=1,1,0)*$H45</f>
        <v>0</v>
      </c>
      <c r="AP45">
        <f>IF(SUMIF('Claims Backend'!$AE$1:$BM$1,AP$3,'Claims Backend'!$AE44:$BM44)&gt;=1,1,0)*$H45</f>
        <v>0</v>
      </c>
      <c r="AQ45">
        <f>IF(SUMIF('Claims Backend'!$AE$1:$BM$1,AQ$3,'Claims Backend'!$AE44:$BM44)&gt;=1,1,0)*$H45</f>
        <v>4705.3</v>
      </c>
      <c r="AR45">
        <f>IF(SUMIF('Claims Backend'!$AE$1:$BM$1,AR$3,'Claims Backend'!$AE44:$BM44)&gt;=1,1,0)*$H45</f>
        <v>0</v>
      </c>
      <c r="AS45">
        <f>IF(SUMIF('Claims Backend'!$AE$1:$BM$1,AS$3,'Claims Backend'!$AE44:$BM44)&gt;=1,1,0)*$H45</f>
        <v>0</v>
      </c>
      <c r="AT45">
        <f>IF(SUMIF('Claims Backend'!$AE$1:$BM$1,AT$3,'Claims Backend'!$AE44:$BM44)&gt;=1,1,0)*$H45</f>
        <v>0</v>
      </c>
      <c r="AU45">
        <f>IF(SUMIF('Claims Backend'!$AE$1:$BM$1,AU$3,'Claims Backend'!$AE44:$BM44)&gt;=1,1,0)*$H45</f>
        <v>4705.3</v>
      </c>
      <c r="AV45">
        <f>IF(SUMIF('Claims Backend'!$AE$1:$BM$1,AV$3,'Claims Backend'!$AE44:$BM44)&gt;=1,1,0)*$H45</f>
        <v>0</v>
      </c>
      <c r="AW45">
        <f>IF(SUMIF('Claims Backend'!$AE$1:$BM$1,AW$3,'Claims Backend'!$AE44:$BM44)&gt;=1,1,0)*$H45</f>
        <v>0</v>
      </c>
      <c r="AX45">
        <f>IF(SUMIF('Claims Backend'!$AE$1:$BM$1,AX$3,'Claims Backend'!$AE44:$BM44)&gt;=1,1,0)*$H45</f>
        <v>0</v>
      </c>
      <c r="AY45">
        <f>IF(SUMIF('Claims Backend'!$AE$1:$BM$1,AY$3,'Claims Backend'!$AE44:$BM44)&gt;=1,1,0)*$H45</f>
        <v>0</v>
      </c>
      <c r="AZ45">
        <f>IF(SUMIF('Claims Backend'!$AE$1:$BM$1,AZ$3,'Claims Backend'!$AE44:$BM44)&gt;=1,1,0)*$H45</f>
        <v>0</v>
      </c>
      <c r="BA45">
        <f>IF(SUMIF('Claims Backend'!$AE$1:$BM$1,BA$3,'Claims Backend'!$AE44:$BM44)&gt;=1,1,0)*$H45</f>
        <v>0</v>
      </c>
      <c r="BB45">
        <f>IF(SUMIF('Claims Backend'!$AE$1:$BM$1,BB$3,'Claims Backend'!$AE44:$BM44)&gt;=1,1,0)*$H45</f>
        <v>0</v>
      </c>
      <c r="BC45">
        <f>IF(SUMIF('Claims Backend'!$AE$1:$BM$1,BC$3,'Claims Backend'!$AE44:$BM44)&gt;=1,1,0)*$H45</f>
        <v>0</v>
      </c>
      <c r="BD45">
        <f>IF(SUMIF('Claims Backend'!$AE$1:$BM$1,BD$3,'Claims Backend'!$AE44:$BM44)&gt;=1,1,0)*$H45</f>
        <v>0</v>
      </c>
    </row>
    <row r="46" spans="1:56">
      <c r="A46" s="5" t="str">
        <f>_xlfn.XLOOKUP($E46,'Raw Data'!$E:$E,'Raw Data'!A:A,"ERROR",0,1)</f>
        <v>AE</v>
      </c>
      <c r="B46" s="5" t="str">
        <f>_xlfn.XLOOKUP($E46,'Raw Data'!$E:$E,'Raw Data'!B:B,"ERROR",0,1)</f>
        <v>Hair Mousses</v>
      </c>
      <c r="C46" s="5" t="str">
        <f>_xlfn.XLOOKUP($E46,'Raw Data'!$E:$E,'Raw Data'!C:C,"ERROR",0,1)</f>
        <v>cantu</v>
      </c>
      <c r="D46" s="5" t="str">
        <f>_xlfn.XLOOKUP($E46,'Raw Data'!$E:$E,'Raw Data'!D:D,"ERROR",0,1)</f>
        <v>www.amazon.ae/dp/B0178H2LK4</v>
      </c>
      <c r="E46" s="5" t="s">
        <v>196</v>
      </c>
      <c r="F46" s="9" t="str">
        <f>_xlfn.XLOOKUP($E46,'Raw Data'!$E:$E,'Raw Data'!F:F,"ERROR",0,1)</f>
        <v>Cantu Wave Whip Curling Mousse with Shea Butter for Natural Hair, 8.4 oz (Packaging May Vary) Cantu Wave Whip Curling Mousse with Shea Butter for Natural Hair, 8.4 oz (Packaging May Vary)</v>
      </c>
      <c r="G46" s="10">
        <f>_xlfn.XLOOKUP($E46,'Raw Data'!$E:$E,'Raw Data'!G:G,"ERROR",0,1)</f>
        <v>165</v>
      </c>
      <c r="H46" s="9">
        <f>_xlfn.XLOOKUP($E46,'Raw Data'!$E:$E,'Raw Data'!H:H,"ERROR",0,1)</f>
        <v>4681.01</v>
      </c>
      <c r="I46" s="9">
        <f>_xlfn.XLOOKUP($E46,'Raw Data'!$E:$E,'Raw Data'!I:I,"ERROR",0,1)</f>
        <v>0.0062670349924192</v>
      </c>
      <c r="J46" s="9" t="str">
        <f>_xlfn.XLOOKUP($E46,'Raw Data'!$E:$E,'Raw Data'!J:J,"ERROR",0,1)</f>
        <v>Yes</v>
      </c>
      <c r="K46" s="14" t="str">
        <f t="array" ref="K46">_xlfn.IFS(AND(L46&gt;0,L46&lt;=5),"0 to 5",AND(L46&gt;5,L46&lt;=10),"5 to 10",AND(L46&gt;10,L46&lt;=15),"10 to 15",AND(L46&gt;15,L46&lt;=20),"15 to 20",AND(L46&gt;20,L46&lt;=30),"20 to 30",AND(L46&gt;30,L46&lt;=40),"30 to 40",AND(L46&gt;40,L46&lt;=50),"40 to 50",AND(L46&gt;50,L46&lt;=75),"50 to 75",AND(L46&gt;75,L46&lt;=100),"75 to 100",AND(L46&gt;100,L46&lt;=150),"100 to 150",AND(L46&gt;150,L46&lt;=200),"150 to 200",AND(L46&gt;200,L46&lt;=250),"200 to 250",AND(L46&gt;250,L46&lt;=300),"250 to 300",AND(L46&gt;300,L46&lt;=400),"300 to 400",AND(L46&gt;400,L46&lt;=500),"400 to 500",L46&gt;500,"500+")</f>
        <v>20 to 30</v>
      </c>
      <c r="L46" s="9">
        <f>_xlfn.XLOOKUP($E46,'Raw Data'!$E:$E,'Raw Data'!L:L,"ERROR",0,1)</f>
        <v>29.11</v>
      </c>
      <c r="M46" s="14" t="str">
        <f t="array" ref="M46">_xlfn.IFS(AND(N46&gt;0,N46&lt;=5),"0 to 5",AND(N46&gt;5,N46&lt;=10),"5 to 10",AND(N46&gt;10,N46&lt;=15),"10 to 15",AND(N46&gt;15,N46&lt;=20),"15 to 20",AND(N46&gt;20,N46&lt;=30),"20 to 30",AND(N46&gt;30,N46&lt;=40),"30 to 40",AND(N46&gt;40,N46&lt;=50),"40 to 50",AND(N46&gt;50,N46&lt;=75),"50 to 75",AND(N46&gt;75,N46&lt;=100),"75 to 100",AND(N46&gt;100,N46&lt;=150),"100 to 150",AND(N46&gt;150,N46&lt;=200),"150 to 200",AND(N46&gt;200,N46&lt;=250),"200 to 250",AND(N46&gt;250,N46&lt;=300),"250 to 300",AND(N46&gt;300,N46&lt;=400),"300 to 400",AND(N46&gt;400,N46&lt;=500),"400 to 500",N46&gt;500,"500+")</f>
        <v>30 to 40</v>
      </c>
      <c r="N46" s="9">
        <f>_xlfn.XLOOKUP($E46,'Raw Data'!$E:$E,'Raw Data'!N:N,"ERROR",0,1)</f>
        <v>38.61</v>
      </c>
      <c r="O46" s="14" t="str">
        <f t="array" ref="O46">_xlfn.IFS(P46=0,"No Discount",AND(P46&gt;0,P46&lt;=0.02),"0% to 2%",AND(P46&gt;0.02,P46&lt;=0.04),"2% to 4%",AND(P46&gt;0.04,P46&lt;=0.06),"4% to 6%",AND(P46&gt;0.06,P46&lt;=0.08),"6% to 8%",AND(P46&gt;0.08,P46&lt;=0.1),"8% to 10%",AND(P46&gt;0.1,P46&lt;=0.15),"10% to 15%",AND(P46&gt;0.15,P46&lt;=0.2),"15% to 20%",AND(P46&gt;0.2,P46&lt;=0.25),"20% to 25%",AND(P46&gt;0.25,P46&lt;=0.3),"25% to 30%",AND(P46&gt;0.3,P46&lt;=0.4),"30% to 40%",AND(P46&gt;0.4,P46&lt;=0.5),"40% to 50%",AND(P46&gt;0.5,P46&lt;=0.75),"50% to 75%",AND(P46&gt;0.75,P46&lt;=1),"75% to 100%")</f>
        <v>20% to 25%</v>
      </c>
      <c r="P46" s="10">
        <f>_xlfn.XLOOKUP($E46,'Raw Data'!$E:$E,'Raw Data'!P:P,"ERROR",0,1)</f>
        <v>0.246050246050246</v>
      </c>
      <c r="Q46" s="9">
        <f>_xlfn.XLOOKUP($E46,'Raw Data'!$E:$E,'Raw Data'!Q:Q,"ERROR",0,1)</f>
        <v>8.4</v>
      </c>
      <c r="R46" s="9" t="str">
        <f>_xlfn.XLOOKUP($E46,'Raw Data'!$E:$E,'Raw Data'!R:R,"ERROR",0,1)</f>
        <v>oz</v>
      </c>
      <c r="S46" s="5" t="str">
        <f t="array" ref="S46">_xlfn.IFS(AND(T46&gt;0,T46&lt;=0.05),"0 to 0.05",AND(T46&gt;0.05,T46&lt;=0.1),"0.05 to 0.1",AND(T46&gt;0.1,T46&lt;=0.2),"0.1 to 0.2",AND(T46&gt;0.2,T46&lt;=0.3),"0.2 to 0.3",AND(T46&gt;0.3,T46&lt;=0.4),"0.3 to 0.4",AND(T46&gt;0.4,T46&lt;=0.5),"0.4 to 0.5",AND(T46&gt;0.5,T46&lt;=0.75),"0.5 to 0.75",AND(T46&gt;0.75,T46&lt;=1),"0.75 to 1",AND(T46&gt;1,T46&lt;=2),"1 to 2",AND(T46&gt;2,T46&lt;=3),"2 to 3",AND(T46&gt;3,T46&lt;=4),"3 to 4",AND(T46&gt;4,T46&lt;=5),"4 to 5",AND(T46&gt;5,T46&lt;=10),"5 to 10",T46&gt;10,"10+")</f>
        <v>0.1 to 0.2</v>
      </c>
      <c r="T46" s="10">
        <f t="shared" si="1"/>
        <v>0.117195677730003</v>
      </c>
      <c r="U46" s="15" t="str">
        <f t="array" ref="U46">_xlfn.IFS(AND(V46&gt;0,V46&lt;=0.05),"0 to 0.05",AND(V46&gt;0.05,V46&lt;=0.1),"0.05 to 0.1",AND(V46&gt;0.1,V46&lt;=0.2),"0.1 to 0.2",AND(V46&gt;0.2,V46&lt;=0.3),"0.2 to 0.3",AND(V46&gt;0.3,V46&lt;=0.4),"0.3 to 0.4",AND(V46&gt;0.4,V46&lt;=0.5),"0.4 to 0.5",AND(V46&gt;0.5,V46&lt;=0.75),"0.5 to 0.75",AND(V46&gt;0.75,V46&lt;=1),"0.75 to 1",AND(V46&gt;1,V46&lt;=2),"1 to 2",AND(V46&gt;2,V46&lt;=3),"2 to 3",AND(V46&gt;3,V46&lt;=4),"3 to 4",AND(V46&gt;4,V46&lt;=5),"4 to 5",AND(V46&gt;5,V46&lt;=10),"5 to 10",V46&gt;10,"10+")</f>
        <v>0 to 0.05</v>
      </c>
      <c r="V46" s="10">
        <f t="shared" si="2"/>
        <v>0.041969418812503</v>
      </c>
      <c r="W46" s="15" t="str">
        <f t="array" ref="W46">_xlfn.IFS(AND(X46&gt;0,X46&lt;=0.05),"0 to 0.05",AND(X46&gt;0.05,X46&lt;=0.1),"0.05 to 0.1",AND(X46&gt;0.1,X46&lt;=0.2),"0.1 to 0.2",AND(X46&gt;0.2,X46&lt;=0.3),"0.2 to 0.3",AND(X46&gt;0.3,X46&lt;=0.4),"0.3 to 0.4",AND(X46&gt;0.4,X46&lt;=0.5),"0.4 to 0.5",AND(X46&gt;0.5,X46&lt;=0.75),"0.5 to 0.75",AND(X46&gt;0.75,X46&lt;=1),"0.75 to 1",AND(X46&gt;1,X46&lt;=2),"1 to 2",AND(X46&gt;2,X46&lt;=3),"2 to 3",AND(X46&gt;3,X46&lt;=4),"3 to 4",AND(X46&gt;4,X46&lt;=5),"4 to 5",AND(X46&gt;5,X46&lt;=10),"5 to 10",X46&gt;10,"10+")</f>
        <v>0 to 0.05</v>
      </c>
      <c r="X46" s="16">
        <f t="shared" si="3"/>
        <v>0.0316428329871008</v>
      </c>
      <c r="Y46" s="5" t="str">
        <f t="array" ref="Y46">_xlfn.IFS(AND(Z46&gt;0,Z46&lt;=1),"0 to 1",AND(Z46&gt;1,Z46&lt;=2),"1 to 2",AND(Z46&gt;2,Z46&lt;=4),"2 to 4",AND(Z46&gt;4,Z46&lt;=6),"4 to 6",AND(Z46&gt;6,Z46&lt;=8),"6 to 8",AND(Z46&gt;8,Z46&lt;=10),"8 to 10",AND(Z46&gt;10,Z46&lt;=15),"10 to 15",AND(Z46&gt;15,Z46&lt;=20),"15 to 20",AND(Z46&gt;20,Z46&lt;=25),"20 to 25",AND(Z46&gt;25,Z46&lt;=30),"25 to 30",AND(Z46&gt;30,Z46&lt;=40),"30 to 40",AND(Z46&gt;40,Z46&lt;=50),"40 to 50",Z46&gt;50,"50+")</f>
        <v>8 to 10</v>
      </c>
      <c r="Z46" s="9">
        <f t="array" ref="Z46">_xlfn.IFS(AA46="oz",_xlfn.IFS(R46="oz",Q46,R46="fl oz",Q46*1.04,R46="ml",Q46*0.0338),AA46="fl oz",_xlfn.IFS(R46="oz",Q46/1.04,R46="fl oz",Q46,R46="ml",Q46*0.0338/1.04),AA46="ml",_xlfn.IFS(R46="oz",Q46/0.0338,R46="fl oz",Q46*1.04/0.0338,R46="ml",Q46))</f>
        <v>8.4</v>
      </c>
      <c r="AA46" s="9" t="str">
        <f>_xlfn.XLOOKUP($E46,'Raw Data'!$E:$E,'Raw Data'!AA:AA,"ERROR",0,1)</f>
        <v>oz</v>
      </c>
      <c r="AB46" s="5" t="s">
        <v>197</v>
      </c>
      <c r="AC46" s="5" t="s">
        <v>46</v>
      </c>
      <c r="AD46" s="5" t="s">
        <v>198</v>
      </c>
      <c r="AE46">
        <f>IF(SUMIF('Claims Backend'!$AE$1:$BM$1,AE$3,'Claims Backend'!$AE45:$BM45)&gt;=1,1,0)*$H46</f>
        <v>0</v>
      </c>
      <c r="AF46">
        <f>IF(SUMIF('Claims Backend'!$AE$1:$BM$1,AF$3,'Claims Backend'!$AE45:$BM45)&gt;=1,1,0)*$H46</f>
        <v>0</v>
      </c>
      <c r="AG46">
        <f>IF(SUMIF('Claims Backend'!$AE$1:$BM$1,AG$3,'Claims Backend'!$AE45:$BM45)&gt;=1,1,0)*$H46</f>
        <v>0</v>
      </c>
      <c r="AH46">
        <f>IF(SUMIF('Claims Backend'!$AE$1:$BM$1,AH$3,'Claims Backend'!$AE45:$BM45)&gt;=1,1,0)*$H46</f>
        <v>0</v>
      </c>
      <c r="AI46">
        <f>IF(SUMIF('Claims Backend'!$AE$1:$BM$1,AI$3,'Claims Backend'!$AE45:$BM45)&gt;=1,1,0)*$H46</f>
        <v>0</v>
      </c>
      <c r="AJ46">
        <f>IF(SUMIF('Claims Backend'!$AE$1:$BM$1,AJ$3,'Claims Backend'!$AE45:$BM45)&gt;=1,1,0)*$H46</f>
        <v>0</v>
      </c>
      <c r="AK46">
        <f>IF(SUMIF('Claims Backend'!$AE$1:$BM$1,AK$3,'Claims Backend'!$AE45:$BM45)&gt;=1,1,0)*$H46</f>
        <v>0</v>
      </c>
      <c r="AL46">
        <f>IF(SUMIF('Claims Backend'!$AE$1:$BM$1,AL$3,'Claims Backend'!$AE45:$BM45)&gt;=1,1,0)*$H46</f>
        <v>0</v>
      </c>
      <c r="AM46">
        <f>IF(SUMIF('Claims Backend'!$AE$1:$BM$1,AM$3,'Claims Backend'!$AE45:$BM45)&gt;=1,1,0)*$H46</f>
        <v>0</v>
      </c>
      <c r="AN46">
        <f>IF(SUMIF('Claims Backend'!$AE$1:$BM$1,AN$3,'Claims Backend'!$AE45:$BM45)&gt;=1,1,0)*$H46</f>
        <v>0</v>
      </c>
      <c r="AO46">
        <f>IF(SUMIF('Claims Backend'!$AE$1:$BM$1,AO$3,'Claims Backend'!$AE45:$BM45)&gt;=1,1,0)*$H46</f>
        <v>0</v>
      </c>
      <c r="AP46">
        <f>IF(SUMIF('Claims Backend'!$AE$1:$BM$1,AP$3,'Claims Backend'!$AE45:$BM45)&gt;=1,1,0)*$H46</f>
        <v>0</v>
      </c>
      <c r="AQ46">
        <f>IF(SUMIF('Claims Backend'!$AE$1:$BM$1,AQ$3,'Claims Backend'!$AE45:$BM45)&gt;=1,1,0)*$H46</f>
        <v>0</v>
      </c>
      <c r="AR46">
        <f>IF(SUMIF('Claims Backend'!$AE$1:$BM$1,AR$3,'Claims Backend'!$AE45:$BM45)&gt;=1,1,0)*$H46</f>
        <v>0</v>
      </c>
      <c r="AS46">
        <f>IF(SUMIF('Claims Backend'!$AE$1:$BM$1,AS$3,'Claims Backend'!$AE45:$BM45)&gt;=1,1,0)*$H46</f>
        <v>0</v>
      </c>
      <c r="AT46">
        <f>IF(SUMIF('Claims Backend'!$AE$1:$BM$1,AT$3,'Claims Backend'!$AE45:$BM45)&gt;=1,1,0)*$H46</f>
        <v>0</v>
      </c>
      <c r="AU46">
        <f>IF(SUMIF('Claims Backend'!$AE$1:$BM$1,AU$3,'Claims Backend'!$AE45:$BM45)&gt;=1,1,0)*$H46</f>
        <v>0</v>
      </c>
      <c r="AV46">
        <f>IF(SUMIF('Claims Backend'!$AE$1:$BM$1,AV$3,'Claims Backend'!$AE45:$BM45)&gt;=1,1,0)*$H46</f>
        <v>0</v>
      </c>
      <c r="AW46">
        <f>IF(SUMIF('Claims Backend'!$AE$1:$BM$1,AW$3,'Claims Backend'!$AE45:$BM45)&gt;=1,1,0)*$H46</f>
        <v>0</v>
      </c>
      <c r="AX46">
        <f>IF(SUMIF('Claims Backend'!$AE$1:$BM$1,AX$3,'Claims Backend'!$AE45:$BM45)&gt;=1,1,0)*$H46</f>
        <v>4681.01</v>
      </c>
      <c r="AY46">
        <f>IF(SUMIF('Claims Backend'!$AE$1:$BM$1,AY$3,'Claims Backend'!$AE45:$BM45)&gt;=1,1,0)*$H46</f>
        <v>0</v>
      </c>
      <c r="AZ46">
        <f>IF(SUMIF('Claims Backend'!$AE$1:$BM$1,AZ$3,'Claims Backend'!$AE45:$BM45)&gt;=1,1,0)*$H46</f>
        <v>0</v>
      </c>
      <c r="BA46">
        <f>IF(SUMIF('Claims Backend'!$AE$1:$BM$1,BA$3,'Claims Backend'!$AE45:$BM45)&gt;=1,1,0)*$H46</f>
        <v>0</v>
      </c>
      <c r="BB46">
        <f>IF(SUMIF('Claims Backend'!$AE$1:$BM$1,BB$3,'Claims Backend'!$AE45:$BM45)&gt;=1,1,0)*$H46</f>
        <v>0</v>
      </c>
      <c r="BC46">
        <f>IF(SUMIF('Claims Backend'!$AE$1:$BM$1,BC$3,'Claims Backend'!$AE45:$BM45)&gt;=1,1,0)*$H46</f>
        <v>0</v>
      </c>
      <c r="BD46">
        <f>IF(SUMIF('Claims Backend'!$AE$1:$BM$1,BD$3,'Claims Backend'!$AE45:$BM45)&gt;=1,1,0)*$H46</f>
        <v>0</v>
      </c>
    </row>
    <row r="47" spans="1:56">
      <c r="A47" s="5" t="str">
        <f>_xlfn.XLOOKUP($E47,'Raw Data'!$E:$E,'Raw Data'!A:A,"ERROR",0,1)</f>
        <v>AE</v>
      </c>
      <c r="B47" s="5" t="str">
        <f>_xlfn.XLOOKUP($E47,'Raw Data'!$E:$E,'Raw Data'!B:B,"ERROR",0,1)</f>
        <v>Hair Mousses</v>
      </c>
      <c r="C47" s="5" t="str">
        <f>_xlfn.XLOOKUP($E47,'Raw Data'!$E:$E,'Raw Data'!C:C,"ERROR",0,1)</f>
        <v>amika</v>
      </c>
      <c r="D47" s="5" t="str">
        <f>_xlfn.XLOOKUP($E47,'Raw Data'!$E:$E,'Raw Data'!D:D,"ERROR",0,1)</f>
        <v>www.amazon.ae/dp/B07H3GBS31</v>
      </c>
      <c r="E47" s="5" t="s">
        <v>199</v>
      </c>
      <c r="F47" s="9" t="str">
        <f>_xlfn.XLOOKUP($E47,'Raw Data'!$E:$E,'Raw Data'!F:F,"ERROR",0,1)</f>
        <v>amika plus size perfect body mousse amika plus size perfect body mousse</v>
      </c>
      <c r="G47" s="10">
        <f>_xlfn.XLOOKUP($E47,'Raw Data'!$E:$E,'Raw Data'!G:G,"ERROR",0,1)</f>
        <v>29</v>
      </c>
      <c r="H47" s="9">
        <f>_xlfn.XLOOKUP($E47,'Raw Data'!$E:$E,'Raw Data'!H:H,"ERROR",0,1)</f>
        <v>4565.66</v>
      </c>
      <c r="I47" s="9">
        <f>_xlfn.XLOOKUP($E47,'Raw Data'!$E:$E,'Raw Data'!I:I,"ERROR",0,1)</f>
        <v>0.00611260197766906</v>
      </c>
      <c r="J47" s="9" t="str">
        <f>_xlfn.XLOOKUP($E47,'Raw Data'!$E:$E,'Raw Data'!J:J,"ERROR",0,1)</f>
        <v>Yes</v>
      </c>
      <c r="K47" s="14" t="str">
        <f t="array" ref="K47">_xlfn.IFS(AND(L47&gt;0,L47&lt;=5),"0 to 5",AND(L47&gt;5,L47&lt;=10),"5 to 10",AND(L47&gt;10,L47&lt;=15),"10 to 15",AND(L47&gt;15,L47&lt;=20),"15 to 20",AND(L47&gt;20,L47&lt;=30),"20 to 30",AND(L47&gt;30,L47&lt;=40),"30 to 40",AND(L47&gt;40,L47&lt;=50),"40 to 50",AND(L47&gt;50,L47&lt;=75),"50 to 75",AND(L47&gt;75,L47&lt;=100),"75 to 100",AND(L47&gt;100,L47&lt;=150),"100 to 150",AND(L47&gt;150,L47&lt;=200),"150 to 200",AND(L47&gt;200,L47&lt;=250),"200 to 250",AND(L47&gt;250,L47&lt;=300),"250 to 300",AND(L47&gt;300,L47&lt;=400),"300 to 400",AND(L47&gt;400,L47&lt;=500),"400 to 500",L47&gt;500,"500+")</f>
        <v>150 to 200</v>
      </c>
      <c r="L47" s="9">
        <f>_xlfn.XLOOKUP($E47,'Raw Data'!$E:$E,'Raw Data'!L:L,"ERROR",0,1)</f>
        <v>154.86</v>
      </c>
      <c r="M47" s="14" t="str">
        <f t="array" ref="M47">_xlfn.IFS(AND(N47&gt;0,N47&lt;=5),"0 to 5",AND(N47&gt;5,N47&lt;=10),"5 to 10",AND(N47&gt;10,N47&lt;=15),"10 to 15",AND(N47&gt;15,N47&lt;=20),"15 to 20",AND(N47&gt;20,N47&lt;=30),"20 to 30",AND(N47&gt;30,N47&lt;=40),"30 to 40",AND(N47&gt;40,N47&lt;=50),"40 to 50",AND(N47&gt;50,N47&lt;=75),"50 to 75",AND(N47&gt;75,N47&lt;=100),"75 to 100",AND(N47&gt;100,N47&lt;=150),"100 to 150",AND(N47&gt;150,N47&lt;=200),"150 to 200",AND(N47&gt;200,N47&lt;=250),"200 to 250",AND(N47&gt;250,N47&lt;=300),"250 to 300",AND(N47&gt;300,N47&lt;=400),"300 to 400",AND(N47&gt;400,N47&lt;=500),"400 to 500",N47&gt;500,"500+")</f>
        <v>150 to 200</v>
      </c>
      <c r="N47" s="9">
        <f>_xlfn.XLOOKUP($E47,'Raw Data'!$E:$E,'Raw Data'!N:N,"ERROR",0,1)</f>
        <v>158.21</v>
      </c>
      <c r="O47" s="14" t="str">
        <f t="array" ref="O47">_xlfn.IFS(P47=0,"No Discount",AND(P47&gt;0,P47&lt;=0.02),"0% to 2%",AND(P47&gt;0.02,P47&lt;=0.04),"2% to 4%",AND(P47&gt;0.04,P47&lt;=0.06),"4% to 6%",AND(P47&gt;0.06,P47&lt;=0.08),"6% to 8%",AND(P47&gt;0.08,P47&lt;=0.1),"8% to 10%",AND(P47&gt;0.1,P47&lt;=0.15),"10% to 15%",AND(P47&gt;0.15,P47&lt;=0.2),"15% to 20%",AND(P47&gt;0.2,P47&lt;=0.25),"20% to 25%",AND(P47&gt;0.25,P47&lt;=0.3),"25% to 30%",AND(P47&gt;0.3,P47&lt;=0.4),"30% to 40%",AND(P47&gt;0.4,P47&lt;=0.5),"40% to 50%",AND(P47&gt;0.5,P47&lt;=0.75),"50% to 75%",AND(P47&gt;0.75,P47&lt;=1),"75% to 100%")</f>
        <v>2% to 4%</v>
      </c>
      <c r="P47" s="10">
        <f>_xlfn.XLOOKUP($E47,'Raw Data'!$E:$E,'Raw Data'!P:P,"ERROR",0,1)</f>
        <v>0.0211743884710195</v>
      </c>
      <c r="Q47" s="9">
        <v>8.5</v>
      </c>
      <c r="R47" s="9" t="s">
        <v>95</v>
      </c>
      <c r="S47" s="5" t="str">
        <f t="array" ref="S47">_xlfn.IFS(AND(T47&gt;0,T47&lt;=0.05),"0 to 0.05",AND(T47&gt;0.05,T47&lt;=0.1),"0.05 to 0.1",AND(T47&gt;0.1,T47&lt;=0.2),"0.1 to 0.2",AND(T47&gt;0.2,T47&lt;=0.3),"0.2 to 0.3",AND(T47&gt;0.3,T47&lt;=0.4),"0.3 to 0.4",AND(T47&gt;0.4,T47&lt;=0.5),"0.4 to 0.5",AND(T47&gt;0.5,T47&lt;=0.75),"0.5 to 0.75",AND(T47&gt;0.75,T47&lt;=1),"0.75 to 1",AND(T47&gt;1,T47&lt;=2),"1 to 2",AND(T47&gt;2,T47&lt;=3),"2 to 3",AND(T47&gt;3,T47&lt;=4),"3 to 4",AND(T47&gt;4,T47&lt;=5),"4 to 5",AND(T47&gt;5,T47&lt;=10),"5 to 10",T47&gt;10,"10+")</f>
        <v>0.5 to 0.75</v>
      </c>
      <c r="T47" s="10">
        <f t="shared" si="1"/>
        <v>0.592428121322669</v>
      </c>
      <c r="U47" s="15" t="str">
        <f t="array" ref="U47">_xlfn.IFS(AND(V47&gt;0,V47&lt;=0.05),"0 to 0.05",AND(V47&gt;0.05,V47&lt;=0.1),"0.05 to 0.1",AND(V47&gt;0.1,V47&lt;=0.2),"0.1 to 0.2",AND(V47&gt;0.2,V47&lt;=0.3),"0.2 to 0.3",AND(V47&gt;0.3,V47&lt;=0.4),"0.3 to 0.4",AND(V47&gt;0.4,V47&lt;=0.5),"0.4 to 0.5",AND(V47&gt;0.5,V47&lt;=0.75),"0.5 to 0.75",AND(V47&gt;0.75,V47&lt;=1),"0.75 to 1",AND(V47&gt;1,V47&lt;=2),"1 to 2",AND(V47&gt;2,V47&lt;=3),"2 to 3",AND(V47&gt;3,V47&lt;=4),"3 to 4",AND(V47&gt;4,V47&lt;=5),"4 to 5",AND(V47&gt;5,V47&lt;=10),"5 to 10",V47&gt;10,"10+")</f>
        <v>0.1 to 0.2</v>
      </c>
      <c r="V47" s="10">
        <f t="shared" si="2"/>
        <v>0.163415822872944</v>
      </c>
      <c r="W47" s="15" t="str">
        <f t="array" ref="W47">_xlfn.IFS(AND(X47&gt;0,X47&lt;=0.05),"0 to 0.05",AND(X47&gt;0.05,X47&lt;=0.1),"0.05 to 0.1",AND(X47&gt;0.1,X47&lt;=0.2),"0.1 to 0.2",AND(X47&gt;0.2,X47&lt;=0.3),"0.2 to 0.3",AND(X47&gt;0.3,X47&lt;=0.4),"0.3 to 0.4",AND(X47&gt;0.4,X47&lt;=0.5),"0.4 to 0.5",AND(X47&gt;0.5,X47&lt;=0.75),"0.5 to 0.75",AND(X47&gt;0.75,X47&lt;=1),"0.75 to 1",AND(X47&gt;1,X47&lt;=2),"1 to 2",AND(X47&gt;2,X47&lt;=3),"2 to 3",AND(X47&gt;3,X47&lt;=4),"3 to 4",AND(X47&gt;4,X47&lt;=5),"4 to 5",AND(X47&gt;5,X47&lt;=10),"5 to 10",X47&gt;10,"10+")</f>
        <v>0.1 to 0.2</v>
      </c>
      <c r="X47" s="16">
        <f t="shared" si="3"/>
        <v>0.159955592757121</v>
      </c>
      <c r="Y47" s="5" t="str">
        <f t="array" ref="Y47">_xlfn.IFS(AND(Z47&gt;0,Z47&lt;=1),"0 to 1",AND(Z47&gt;1,Z47&lt;=2),"1 to 2",AND(Z47&gt;2,Z47&lt;=4),"2 to 4",AND(Z47&gt;4,Z47&lt;=6),"4 to 6",AND(Z47&gt;6,Z47&lt;=8),"6 to 8",AND(Z47&gt;8,Z47&lt;=10),"8 to 10",AND(Z47&gt;10,Z47&lt;=15),"10 to 15",AND(Z47&gt;15,Z47&lt;=20),"15 to 20",AND(Z47&gt;20,Z47&lt;=25),"20 to 25",AND(Z47&gt;25,Z47&lt;=30),"25 to 30",AND(Z47&gt;30,Z47&lt;=40),"30 to 40",AND(Z47&gt;40,Z47&lt;=50),"40 to 50",Z47&gt;50,"50+")</f>
        <v>8 to 10</v>
      </c>
      <c r="Z47" s="9">
        <f t="array" ref="Z47">_xlfn.IFS(AA47="oz",_xlfn.IFS(R47="oz",Q47,R47="fl oz",Q47*1.04,R47="ml",Q47*0.0338),AA47="fl oz",_xlfn.IFS(R47="oz",Q47/1.04,R47="fl oz",Q47,R47="ml",Q47*0.0338/1.04),AA47="ml",_xlfn.IFS(R47="oz",Q47/0.0338,R47="fl oz",Q47*1.04/0.0338,R47="ml",Q47))</f>
        <v>8.84</v>
      </c>
      <c r="AA47" s="9" t="s">
        <v>96</v>
      </c>
      <c r="AB47" s="5" t="s">
        <v>200</v>
      </c>
      <c r="AC47" s="5" t="s">
        <v>201</v>
      </c>
      <c r="AD47" s="5" t="s">
        <v>202</v>
      </c>
      <c r="AE47">
        <f>IF(SUMIF('Claims Backend'!$AE$1:$BM$1,AE$3,'Claims Backend'!$AE46:$BM46)&gt;=1,1,0)*$H47</f>
        <v>0</v>
      </c>
      <c r="AF47">
        <f>IF(SUMIF('Claims Backend'!$AE$1:$BM$1,AF$3,'Claims Backend'!$AE46:$BM46)&gt;=1,1,0)*$H47</f>
        <v>4565.66</v>
      </c>
      <c r="AG47">
        <f>IF(SUMIF('Claims Backend'!$AE$1:$BM$1,AG$3,'Claims Backend'!$AE46:$BM46)&gt;=1,1,0)*$H47</f>
        <v>4565.66</v>
      </c>
      <c r="AH47">
        <f>IF(SUMIF('Claims Backend'!$AE$1:$BM$1,AH$3,'Claims Backend'!$AE46:$BM46)&gt;=1,1,0)*$H47</f>
        <v>4565.66</v>
      </c>
      <c r="AI47">
        <f>IF(SUMIF('Claims Backend'!$AE$1:$BM$1,AI$3,'Claims Backend'!$AE46:$BM46)&gt;=1,1,0)*$H47</f>
        <v>0</v>
      </c>
      <c r="AJ47">
        <f>IF(SUMIF('Claims Backend'!$AE$1:$BM$1,AJ$3,'Claims Backend'!$AE46:$BM46)&gt;=1,1,0)*$H47</f>
        <v>0</v>
      </c>
      <c r="AK47">
        <f>IF(SUMIF('Claims Backend'!$AE$1:$BM$1,AK$3,'Claims Backend'!$AE46:$BM46)&gt;=1,1,0)*$H47</f>
        <v>4565.66</v>
      </c>
      <c r="AL47">
        <f>IF(SUMIF('Claims Backend'!$AE$1:$BM$1,AL$3,'Claims Backend'!$AE46:$BM46)&gt;=1,1,0)*$H47</f>
        <v>4565.66</v>
      </c>
      <c r="AM47">
        <f>IF(SUMIF('Claims Backend'!$AE$1:$BM$1,AM$3,'Claims Backend'!$AE46:$BM46)&gt;=1,1,0)*$H47</f>
        <v>4565.66</v>
      </c>
      <c r="AN47">
        <f>IF(SUMIF('Claims Backend'!$AE$1:$BM$1,AN$3,'Claims Backend'!$AE46:$BM46)&gt;=1,1,0)*$H47</f>
        <v>4565.66</v>
      </c>
      <c r="AO47">
        <f>IF(SUMIF('Claims Backend'!$AE$1:$BM$1,AO$3,'Claims Backend'!$AE46:$BM46)&gt;=1,1,0)*$H47</f>
        <v>0</v>
      </c>
      <c r="AP47">
        <f>IF(SUMIF('Claims Backend'!$AE$1:$BM$1,AP$3,'Claims Backend'!$AE46:$BM46)&gt;=1,1,0)*$H47</f>
        <v>4565.66</v>
      </c>
      <c r="AQ47">
        <f>IF(SUMIF('Claims Backend'!$AE$1:$BM$1,AQ$3,'Claims Backend'!$AE46:$BM46)&gt;=1,1,0)*$H47</f>
        <v>4565.66</v>
      </c>
      <c r="AR47">
        <f>IF(SUMIF('Claims Backend'!$AE$1:$BM$1,AR$3,'Claims Backend'!$AE46:$BM46)&gt;=1,1,0)*$H47</f>
        <v>0</v>
      </c>
      <c r="AS47">
        <f>IF(SUMIF('Claims Backend'!$AE$1:$BM$1,AS$3,'Claims Backend'!$AE46:$BM46)&gt;=1,1,0)*$H47</f>
        <v>0</v>
      </c>
      <c r="AT47">
        <f>IF(SUMIF('Claims Backend'!$AE$1:$BM$1,AT$3,'Claims Backend'!$AE46:$BM46)&gt;=1,1,0)*$H47</f>
        <v>0</v>
      </c>
      <c r="AU47">
        <f>IF(SUMIF('Claims Backend'!$AE$1:$BM$1,AU$3,'Claims Backend'!$AE46:$BM46)&gt;=1,1,0)*$H47</f>
        <v>0</v>
      </c>
      <c r="AV47">
        <f>IF(SUMIF('Claims Backend'!$AE$1:$BM$1,AV$3,'Claims Backend'!$AE46:$BM46)&gt;=1,1,0)*$H47</f>
        <v>0</v>
      </c>
      <c r="AW47">
        <f>IF(SUMIF('Claims Backend'!$AE$1:$BM$1,AW$3,'Claims Backend'!$AE46:$BM46)&gt;=1,1,0)*$H47</f>
        <v>0</v>
      </c>
      <c r="AX47">
        <f>IF(SUMIF('Claims Backend'!$AE$1:$BM$1,AX$3,'Claims Backend'!$AE46:$BM46)&gt;=1,1,0)*$H47</f>
        <v>0</v>
      </c>
      <c r="AY47">
        <f>IF(SUMIF('Claims Backend'!$AE$1:$BM$1,AY$3,'Claims Backend'!$AE46:$BM46)&gt;=1,1,0)*$H47</f>
        <v>0</v>
      </c>
      <c r="AZ47">
        <f>IF(SUMIF('Claims Backend'!$AE$1:$BM$1,AZ$3,'Claims Backend'!$AE46:$BM46)&gt;=1,1,0)*$H47</f>
        <v>4565.66</v>
      </c>
      <c r="BA47">
        <f>IF(SUMIF('Claims Backend'!$AE$1:$BM$1,BA$3,'Claims Backend'!$AE46:$BM46)&gt;=1,1,0)*$H47</f>
        <v>4565.66</v>
      </c>
      <c r="BB47">
        <f>IF(SUMIF('Claims Backend'!$AE$1:$BM$1,BB$3,'Claims Backend'!$AE46:$BM46)&gt;=1,1,0)*$H47</f>
        <v>4565.66</v>
      </c>
      <c r="BC47">
        <f>IF(SUMIF('Claims Backend'!$AE$1:$BM$1,BC$3,'Claims Backend'!$AE46:$BM46)&gt;=1,1,0)*$H47</f>
        <v>4565.66</v>
      </c>
      <c r="BD47">
        <f>IF(SUMIF('Claims Backend'!$AE$1:$BM$1,BD$3,'Claims Backend'!$AE46:$BM46)&gt;=1,1,0)*$H47</f>
        <v>4565.66</v>
      </c>
    </row>
    <row r="48" spans="1:56">
      <c r="A48" s="5" t="str">
        <f>_xlfn.XLOOKUP($E48,'Raw Data'!$E:$E,'Raw Data'!A:A,"ERROR",0,1)</f>
        <v>AE</v>
      </c>
      <c r="B48" s="5" t="str">
        <f>_xlfn.XLOOKUP($E48,'Raw Data'!$E:$E,'Raw Data'!B:B,"ERROR",0,1)</f>
        <v>Hair Mousses</v>
      </c>
      <c r="C48" s="5" t="str">
        <f>_xlfn.XLOOKUP($E48,'Raw Data'!$E:$E,'Raw Data'!C:C,"ERROR",0,1)</f>
        <v>shea moisture</v>
      </c>
      <c r="D48" s="5" t="str">
        <f>_xlfn.XLOOKUP($E48,'Raw Data'!$E:$E,'Raw Data'!D:D,"ERROR",0,1)</f>
        <v>www.amazon.ae/dp/B01CTBEIRS</v>
      </c>
      <c r="E48" s="5" t="s">
        <v>203</v>
      </c>
      <c r="F48" s="9" t="str">
        <f>_xlfn.XLOOKUP($E48,'Raw Data'!$E:$E,'Raw Data'!F:F,"ERROR",0,1)</f>
        <v>SheaMoisture  Curly   Hair  Products, Coconut &amp; Hibiscus Curl  Mousse , Frizz Free  Hair  with Silk Protein &amp; Neem Oil, Pack of 2-7.5 Oz Each</v>
      </c>
      <c r="G48" s="10">
        <f>_xlfn.XLOOKUP($E48,'Raw Data'!$E:$E,'Raw Data'!G:G,"ERROR",0,1)</f>
        <v>43</v>
      </c>
      <c r="H48" s="9">
        <f>_xlfn.XLOOKUP($E48,'Raw Data'!$E:$E,'Raw Data'!H:H,"ERROR",0,1)</f>
        <v>4526.67</v>
      </c>
      <c r="I48" s="9">
        <f>_xlfn.XLOOKUP($E48,'Raw Data'!$E:$E,'Raw Data'!I:I,"ERROR",0,1)</f>
        <v>0.00606040134268763</v>
      </c>
      <c r="J48" s="9" t="str">
        <f>_xlfn.XLOOKUP($E48,'Raw Data'!$E:$E,'Raw Data'!J:J,"ERROR",0,1)</f>
        <v>Yes</v>
      </c>
      <c r="K48" s="14" t="str">
        <f t="array" ref="K48">_xlfn.IFS(AND(L48&gt;0,L48&lt;=5),"0 to 5",AND(L48&gt;5,L48&lt;=10),"5 to 10",AND(L48&gt;10,L48&lt;=15),"10 to 15",AND(L48&gt;15,L48&lt;=20),"15 to 20",AND(L48&gt;20,L48&lt;=30),"20 to 30",AND(L48&gt;30,L48&lt;=40),"30 to 40",AND(L48&gt;40,L48&lt;=50),"40 to 50",AND(L48&gt;50,L48&lt;=75),"50 to 75",AND(L48&gt;75,L48&lt;=100),"75 to 100",AND(L48&gt;100,L48&lt;=150),"100 to 150",AND(L48&gt;150,L48&lt;=200),"150 to 200",AND(L48&gt;200,L48&lt;=250),"200 to 250",AND(L48&gt;250,L48&lt;=300),"250 to 300",AND(L48&gt;300,L48&lt;=400),"300 to 400",AND(L48&gt;400,L48&lt;=500),"400 to 500",L48&gt;500,"500+")</f>
        <v>100 to 150</v>
      </c>
      <c r="L48" s="9">
        <f>_xlfn.XLOOKUP($E48,'Raw Data'!$E:$E,'Raw Data'!L:L,"ERROR",0,1)</f>
        <v>102.08</v>
      </c>
      <c r="M48" s="14" t="str">
        <f t="array" ref="M48">_xlfn.IFS(AND(N48&gt;0,N48&lt;=5),"0 to 5",AND(N48&gt;5,N48&lt;=10),"5 to 10",AND(N48&gt;10,N48&lt;=15),"10 to 15",AND(N48&gt;15,N48&lt;=20),"15 to 20",AND(N48&gt;20,N48&lt;=30),"20 to 30",AND(N48&gt;30,N48&lt;=40),"30 to 40",AND(N48&gt;40,N48&lt;=50),"40 to 50",AND(N48&gt;50,N48&lt;=75),"50 to 75",AND(N48&gt;75,N48&lt;=100),"75 to 100",AND(N48&gt;100,N48&lt;=150),"100 to 150",AND(N48&gt;150,N48&lt;=200),"150 to 200",AND(N48&gt;200,N48&lt;=250),"200 to 250",AND(N48&gt;250,N48&lt;=300),"250 to 300",AND(N48&gt;300,N48&lt;=400),"300 to 400",AND(N48&gt;400,N48&lt;=500),"400 to 500",N48&gt;500,"500+")</f>
        <v>100 to 150</v>
      </c>
      <c r="N48" s="9">
        <f>_xlfn.XLOOKUP($E48,'Raw Data'!$E:$E,'Raw Data'!N:N,"ERROR",0,1)</f>
        <v>102.27</v>
      </c>
      <c r="O48" s="14" t="str">
        <f t="array" ref="O48">_xlfn.IFS(P48=0,"No Discount",AND(P48&gt;0,P48&lt;=0.02),"0% to 2%",AND(P48&gt;0.02,P48&lt;=0.04),"2% to 4%",AND(P48&gt;0.04,P48&lt;=0.06),"4% to 6%",AND(P48&gt;0.06,P48&lt;=0.08),"6% to 8%",AND(P48&gt;0.08,P48&lt;=0.1),"8% to 10%",AND(P48&gt;0.1,P48&lt;=0.15),"10% to 15%",AND(P48&gt;0.15,P48&lt;=0.2),"15% to 20%",AND(P48&gt;0.2,P48&lt;=0.25),"20% to 25%",AND(P48&gt;0.25,P48&lt;=0.3),"25% to 30%",AND(P48&gt;0.3,P48&lt;=0.4),"30% to 40%",AND(P48&gt;0.4,P48&lt;=0.5),"40% to 50%",AND(P48&gt;0.5,P48&lt;=0.75),"50% to 75%",AND(P48&gt;0.75,P48&lt;=1),"75% to 100%")</f>
        <v>0% to 2%</v>
      </c>
      <c r="P48" s="10">
        <f>_xlfn.XLOOKUP($E48,'Raw Data'!$E:$E,'Raw Data'!P:P,"ERROR",0,1)</f>
        <v>0.00185782731983962</v>
      </c>
      <c r="Q48" s="9">
        <f>_xlfn.XLOOKUP($E48,'Raw Data'!$E:$E,'Raw Data'!Q:Q,"ERROR",0,1)</f>
        <v>15</v>
      </c>
      <c r="R48" s="9" t="str">
        <f>_xlfn.XLOOKUP($E48,'Raw Data'!$E:$E,'Raw Data'!R:R,"ERROR",0,1)</f>
        <v>oz</v>
      </c>
      <c r="S48" s="5" t="str">
        <f t="array" ref="S48">_xlfn.IFS(AND(T48&gt;0,T48&lt;=0.05),"0 to 0.05",AND(T48&gt;0.05,T48&lt;=0.1),"0.05 to 0.1",AND(T48&gt;0.1,T48&lt;=0.2),"0.1 to 0.2",AND(T48&gt;0.2,T48&lt;=0.3),"0.2 to 0.3",AND(T48&gt;0.3,T48&lt;=0.4),"0.3 to 0.4",AND(T48&gt;0.4,T48&lt;=0.5),"0.4 to 0.5",AND(T48&gt;0.5,T48&lt;=0.75),"0.5 to 0.75",AND(T48&gt;0.75,T48&lt;=1),"0.75 to 1",AND(T48&gt;1,T48&lt;=2),"1 to 2",AND(T48&gt;2,T48&lt;=3),"2 to 3",AND(T48&gt;3,T48&lt;=4),"3 to 4",AND(T48&gt;4,T48&lt;=5),"4 to 5",AND(T48&gt;5,T48&lt;=10),"5 to 10",T48&gt;10,"10+")</f>
        <v>0.2 to 0.3</v>
      </c>
      <c r="T48" s="10">
        <f t="shared" si="1"/>
        <v>0.23014316311577</v>
      </c>
      <c r="U48" s="15" t="str">
        <f t="array" ref="U48">_xlfn.IFS(AND(V48&gt;0,V48&lt;=0.05),"0 to 0.05",AND(V48&gt;0.05,V48&lt;=0.1),"0.05 to 0.1",AND(V48&gt;0.1,V48&lt;=0.2),"0.1 to 0.2",AND(V48&gt;0.2,V48&lt;=0.3),"0.2 to 0.3",AND(V48&gt;0.3,V48&lt;=0.4),"0.3 to 0.4",AND(V48&gt;0.4,V48&lt;=0.5),"0.4 to 0.5",AND(V48&gt;0.5,V48&lt;=0.75),"0.5 to 0.75",AND(V48&gt;0.75,V48&lt;=1),"0.75 to 1",AND(V48&gt;1,V48&lt;=2),"1 to 2",AND(V48&gt;2,V48&lt;=3),"2 to 3",AND(V48&gt;3,V48&lt;=4),"3 to 4",AND(V48&gt;4,V48&lt;=5),"4 to 5",AND(V48&gt;5,V48&lt;=10),"5 to 10",V48&gt;10,"10+")</f>
        <v>0.05 to 0.1</v>
      </c>
      <c r="V48" s="10">
        <f t="shared" si="2"/>
        <v>0.0622543118025025</v>
      </c>
      <c r="W48" s="15" t="str">
        <f t="array" ref="W48">_xlfn.IFS(AND(X48&gt;0,X48&lt;=0.05),"0 to 0.05",AND(X48&gt;0.05,X48&lt;=0.1),"0.05 to 0.1",AND(X48&gt;0.1,X48&lt;=0.2),"0.1 to 0.2",AND(X48&gt;0.2,X48&lt;=0.3),"0.2 to 0.3",AND(X48&gt;0.3,X48&lt;=0.4),"0.3 to 0.4",AND(X48&gt;0.4,X48&lt;=0.5),"0.4 to 0.5",AND(X48&gt;0.5,X48&lt;=0.75),"0.5 to 0.75",AND(X48&gt;0.75,X48&lt;=1),"0.75 to 1",AND(X48&gt;1,X48&lt;=2),"1 to 2",AND(X48&gt;2,X48&lt;=3),"2 to 3",AND(X48&gt;3,X48&lt;=4),"3 to 4",AND(X48&gt;4,X48&lt;=5),"4 to 5",AND(X48&gt;5,X48&lt;=10),"5 to 10",X48&gt;10,"10+")</f>
        <v>0.05 to 0.1</v>
      </c>
      <c r="X48" s="16">
        <f t="shared" si="3"/>
        <v>0.062138654041258</v>
      </c>
      <c r="Y48" s="5" t="str">
        <f t="array" ref="Y48">_xlfn.IFS(AND(Z48&gt;0,Z48&lt;=1),"0 to 1",AND(Z48&gt;1,Z48&lt;=2),"1 to 2",AND(Z48&gt;2,Z48&lt;=4),"2 to 4",AND(Z48&gt;4,Z48&lt;=6),"4 to 6",AND(Z48&gt;6,Z48&lt;=8),"6 to 8",AND(Z48&gt;8,Z48&lt;=10),"8 to 10",AND(Z48&gt;10,Z48&lt;=15),"10 to 15",AND(Z48&gt;15,Z48&lt;=20),"15 to 20",AND(Z48&gt;20,Z48&lt;=25),"20 to 25",AND(Z48&gt;25,Z48&lt;=30),"25 to 30",AND(Z48&gt;30,Z48&lt;=40),"30 to 40",AND(Z48&gt;40,Z48&lt;=50),"40 to 50",Z48&gt;50,"50+")</f>
        <v>10 to 15</v>
      </c>
      <c r="Z48" s="9">
        <f t="array" ref="Z48">_xlfn.IFS(AA48="oz",_xlfn.IFS(R48="oz",Q48,R48="fl oz",Q48*1.04,R48="ml",Q48*0.0338),AA48="fl oz",_xlfn.IFS(R48="oz",Q48/1.04,R48="fl oz",Q48,R48="ml",Q48*0.0338/1.04),AA48="ml",_xlfn.IFS(R48="oz",Q48/0.0338,R48="fl oz",Q48*1.04/0.0338,R48="ml",Q48))</f>
        <v>15</v>
      </c>
      <c r="AA48" s="9" t="str">
        <f>_xlfn.XLOOKUP($E48,'Raw Data'!$E:$E,'Raw Data'!AA:AA,"ERROR",0,1)</f>
        <v>oz</v>
      </c>
      <c r="AB48" s="5" t="s">
        <v>205</v>
      </c>
      <c r="AC48" s="5" t="s">
        <v>206</v>
      </c>
      <c r="AD48" s="5" t="s">
        <v>207</v>
      </c>
      <c r="AE48">
        <f>IF(SUMIF('Claims Backend'!$AE$1:$BM$1,AE$3,'Claims Backend'!$AE47:$BM47)&gt;=1,1,0)*$H48</f>
        <v>0</v>
      </c>
      <c r="AF48">
        <f>IF(SUMIF('Claims Backend'!$AE$1:$BM$1,AF$3,'Claims Backend'!$AE47:$BM47)&gt;=1,1,0)*$H48</f>
        <v>0</v>
      </c>
      <c r="AG48">
        <f>IF(SUMIF('Claims Backend'!$AE$1:$BM$1,AG$3,'Claims Backend'!$AE47:$BM47)&gt;=1,1,0)*$H48</f>
        <v>0</v>
      </c>
      <c r="AH48">
        <f>IF(SUMIF('Claims Backend'!$AE$1:$BM$1,AH$3,'Claims Backend'!$AE47:$BM47)&gt;=1,1,0)*$H48</f>
        <v>0</v>
      </c>
      <c r="AI48">
        <f>IF(SUMIF('Claims Backend'!$AE$1:$BM$1,AI$3,'Claims Backend'!$AE47:$BM47)&gt;=1,1,0)*$H48</f>
        <v>0</v>
      </c>
      <c r="AJ48">
        <f>IF(SUMIF('Claims Backend'!$AE$1:$BM$1,AJ$3,'Claims Backend'!$AE47:$BM47)&gt;=1,1,0)*$H48</f>
        <v>0</v>
      </c>
      <c r="AK48">
        <f>IF(SUMIF('Claims Backend'!$AE$1:$BM$1,AK$3,'Claims Backend'!$AE47:$BM47)&gt;=1,1,0)*$H48</f>
        <v>0</v>
      </c>
      <c r="AL48">
        <f>IF(SUMIF('Claims Backend'!$AE$1:$BM$1,AL$3,'Claims Backend'!$AE47:$BM47)&gt;=1,1,0)*$H48</f>
        <v>0</v>
      </c>
      <c r="AM48">
        <f>IF(SUMIF('Claims Backend'!$AE$1:$BM$1,AM$3,'Claims Backend'!$AE47:$BM47)&gt;=1,1,0)*$H48</f>
        <v>0</v>
      </c>
      <c r="AN48">
        <f>IF(SUMIF('Claims Backend'!$AE$1:$BM$1,AN$3,'Claims Backend'!$AE47:$BM47)&gt;=1,1,0)*$H48</f>
        <v>4526.67</v>
      </c>
      <c r="AO48">
        <f>IF(SUMIF('Claims Backend'!$AE$1:$BM$1,AO$3,'Claims Backend'!$AE47:$BM47)&gt;=1,1,0)*$H48</f>
        <v>0</v>
      </c>
      <c r="AP48">
        <f>IF(SUMIF('Claims Backend'!$AE$1:$BM$1,AP$3,'Claims Backend'!$AE47:$BM47)&gt;=1,1,0)*$H48</f>
        <v>0</v>
      </c>
      <c r="AQ48">
        <f>IF(SUMIF('Claims Backend'!$AE$1:$BM$1,AQ$3,'Claims Backend'!$AE47:$BM47)&gt;=1,1,0)*$H48</f>
        <v>4526.67</v>
      </c>
      <c r="AR48">
        <f>IF(SUMIF('Claims Backend'!$AE$1:$BM$1,AR$3,'Claims Backend'!$AE47:$BM47)&gt;=1,1,0)*$H48</f>
        <v>0</v>
      </c>
      <c r="AS48">
        <f>IF(SUMIF('Claims Backend'!$AE$1:$BM$1,AS$3,'Claims Backend'!$AE47:$BM47)&gt;=1,1,0)*$H48</f>
        <v>4526.67</v>
      </c>
      <c r="AT48">
        <f>IF(SUMIF('Claims Backend'!$AE$1:$BM$1,AT$3,'Claims Backend'!$AE47:$BM47)&gt;=1,1,0)*$H48</f>
        <v>0</v>
      </c>
      <c r="AU48">
        <f>IF(SUMIF('Claims Backend'!$AE$1:$BM$1,AU$3,'Claims Backend'!$AE47:$BM47)&gt;=1,1,0)*$H48</f>
        <v>0</v>
      </c>
      <c r="AV48">
        <f>IF(SUMIF('Claims Backend'!$AE$1:$BM$1,AV$3,'Claims Backend'!$AE47:$BM47)&gt;=1,1,0)*$H48</f>
        <v>0</v>
      </c>
      <c r="AW48">
        <f>IF(SUMIF('Claims Backend'!$AE$1:$BM$1,AW$3,'Claims Backend'!$AE47:$BM47)&gt;=1,1,0)*$H48</f>
        <v>0</v>
      </c>
      <c r="AX48">
        <f>IF(SUMIF('Claims Backend'!$AE$1:$BM$1,AX$3,'Claims Backend'!$AE47:$BM47)&gt;=1,1,0)*$H48</f>
        <v>4526.67</v>
      </c>
      <c r="AY48">
        <f>IF(SUMIF('Claims Backend'!$AE$1:$BM$1,AY$3,'Claims Backend'!$AE47:$BM47)&gt;=1,1,0)*$H48</f>
        <v>0</v>
      </c>
      <c r="AZ48">
        <f>IF(SUMIF('Claims Backend'!$AE$1:$BM$1,AZ$3,'Claims Backend'!$AE47:$BM47)&gt;=1,1,0)*$H48</f>
        <v>4526.67</v>
      </c>
      <c r="BA48">
        <f>IF(SUMIF('Claims Backend'!$AE$1:$BM$1,BA$3,'Claims Backend'!$AE47:$BM47)&gt;=1,1,0)*$H48</f>
        <v>0</v>
      </c>
      <c r="BB48">
        <f>IF(SUMIF('Claims Backend'!$AE$1:$BM$1,BB$3,'Claims Backend'!$AE47:$BM47)&gt;=1,1,0)*$H48</f>
        <v>0</v>
      </c>
      <c r="BC48">
        <f>IF(SUMIF('Claims Backend'!$AE$1:$BM$1,BC$3,'Claims Backend'!$AE47:$BM47)&gt;=1,1,0)*$H48</f>
        <v>0</v>
      </c>
      <c r="BD48">
        <f>IF(SUMIF('Claims Backend'!$AE$1:$BM$1,BD$3,'Claims Backend'!$AE47:$BM47)&gt;=1,1,0)*$H48</f>
        <v>0</v>
      </c>
    </row>
    <row r="49" spans="1:56">
      <c r="A49" s="5" t="str">
        <f>_xlfn.XLOOKUP($E49,'Raw Data'!$E:$E,'Raw Data'!A:A,"ERROR",0,1)</f>
        <v>AE</v>
      </c>
      <c r="B49" s="5" t="str">
        <f>_xlfn.XLOOKUP($E49,'Raw Data'!$E:$E,'Raw Data'!B:B,"ERROR",0,1)</f>
        <v>Hair Mousses</v>
      </c>
      <c r="C49" s="5" t="str">
        <f>_xlfn.XLOOKUP($E49,'Raw Data'!$E:$E,'Raw Data'!C:C,"ERROR",0,1)</f>
        <v>Mielle Organics</v>
      </c>
      <c r="D49" s="5" t="str">
        <f>_xlfn.XLOOKUP($E49,'Raw Data'!$E:$E,'Raw Data'!D:D,"ERROR",0,1)</f>
        <v>www.amazon.ae/dp/B08TB9NSHQ</v>
      </c>
      <c r="E49" s="5" t="s">
        <v>208</v>
      </c>
      <c r="F49" s="9" t="str">
        <f>_xlfn.XLOOKUP($E49,'Raw Data'!$E:$E,'Raw Data'!F:F,"ERROR",0,1)</f>
        <v>Mielle Pomegranate &amp; Honey Curl Defining  Mousse  w/hold</v>
      </c>
      <c r="G49" s="10">
        <f>_xlfn.XLOOKUP($E49,'Raw Data'!$E:$E,'Raw Data'!G:G,"ERROR",0,1)</f>
        <v>68</v>
      </c>
      <c r="H49" s="9">
        <f>_xlfn.XLOOKUP($E49,'Raw Data'!$E:$E,'Raw Data'!H:H,"ERROR",0,1)</f>
        <v>4494.62</v>
      </c>
      <c r="I49" s="9">
        <f>_xlfn.XLOOKUP($E49,'Raw Data'!$E:$E,'Raw Data'!I:I,"ERROR",0,1)</f>
        <v>0.00601749212619225</v>
      </c>
      <c r="J49" s="9" t="str">
        <f>_xlfn.XLOOKUP($E49,'Raw Data'!$E:$E,'Raw Data'!J:J,"ERROR",0,1)</f>
        <v>Yes</v>
      </c>
      <c r="K49" s="14" t="str">
        <f t="array" ref="K49">_xlfn.IFS(AND(L49&gt;0,L49&lt;=5),"0 to 5",AND(L49&gt;5,L49&lt;=10),"5 to 10",AND(L49&gt;10,L49&lt;=15),"10 to 15",AND(L49&gt;15,L49&lt;=20),"15 to 20",AND(L49&gt;20,L49&lt;=30),"20 to 30",AND(L49&gt;30,L49&lt;=40),"30 to 40",AND(L49&gt;40,L49&lt;=50),"40 to 50",AND(L49&gt;50,L49&lt;=75),"50 to 75",AND(L49&gt;75,L49&lt;=100),"75 to 100",AND(L49&gt;100,L49&lt;=150),"100 to 150",AND(L49&gt;150,L49&lt;=200),"150 to 200",AND(L49&gt;200,L49&lt;=250),"200 to 250",AND(L49&gt;250,L49&lt;=300),"250 to 300",AND(L49&gt;300,L49&lt;=400),"300 to 400",AND(L49&gt;400,L49&lt;=500),"400 to 500",L49&gt;500,"500+")</f>
        <v>50 to 75</v>
      </c>
      <c r="L49" s="9">
        <f>_xlfn.XLOOKUP($E49,'Raw Data'!$E:$E,'Raw Data'!L:L,"ERROR",0,1)</f>
        <v>68.24</v>
      </c>
      <c r="M49" s="14" t="str">
        <f t="array" ref="M49">_xlfn.IFS(AND(N49&gt;0,N49&lt;=5),"0 to 5",AND(N49&gt;5,N49&lt;=10),"5 to 10",AND(N49&gt;10,N49&lt;=15),"10 to 15",AND(N49&gt;15,N49&lt;=20),"15 to 20",AND(N49&gt;20,N49&lt;=30),"20 to 30",AND(N49&gt;30,N49&lt;=40),"30 to 40",AND(N49&gt;40,N49&lt;=50),"40 to 50",AND(N49&gt;50,N49&lt;=75),"50 to 75",AND(N49&gt;75,N49&lt;=100),"75 to 100",AND(N49&gt;100,N49&lt;=150),"100 to 150",AND(N49&gt;150,N49&lt;=200),"150 to 200",AND(N49&gt;200,N49&lt;=250),"200 to 250",AND(N49&gt;250,N49&lt;=300),"250 to 300",AND(N49&gt;300,N49&lt;=400),"300 to 400",AND(N49&gt;400,N49&lt;=500),"400 to 500",N49&gt;500,"500+")</f>
        <v>50 to 75</v>
      </c>
      <c r="N49" s="9">
        <f>_xlfn.XLOOKUP($E49,'Raw Data'!$E:$E,'Raw Data'!N:N,"ERROR",0,1)</f>
        <v>74.87</v>
      </c>
      <c r="O49" s="14" t="str">
        <f t="array" ref="O49">_xlfn.IFS(P49=0,"No Discount",AND(P49&gt;0,P49&lt;=0.02),"0% to 2%",AND(P49&gt;0.02,P49&lt;=0.04),"2% to 4%",AND(P49&gt;0.04,P49&lt;=0.06),"4% to 6%",AND(P49&gt;0.06,P49&lt;=0.08),"6% to 8%",AND(P49&gt;0.08,P49&lt;=0.1),"8% to 10%",AND(P49&gt;0.1,P49&lt;=0.15),"10% to 15%",AND(P49&gt;0.15,P49&lt;=0.2),"15% to 20%",AND(P49&gt;0.2,P49&lt;=0.25),"20% to 25%",AND(P49&gt;0.25,P49&lt;=0.3),"25% to 30%",AND(P49&gt;0.3,P49&lt;=0.4),"30% to 40%",AND(P49&gt;0.4,P49&lt;=0.5),"40% to 50%",AND(P49&gt;0.5,P49&lt;=0.75),"50% to 75%",AND(P49&gt;0.75,P49&lt;=1),"75% to 100%")</f>
        <v>8% to 10%</v>
      </c>
      <c r="P49" s="10">
        <f>_xlfn.XLOOKUP($E49,'Raw Data'!$E:$E,'Raw Data'!P:P,"ERROR",0,1)</f>
        <v>0.088553492720716</v>
      </c>
      <c r="Q49" s="9">
        <v>7.5</v>
      </c>
      <c r="R49" s="9" t="s">
        <v>95</v>
      </c>
      <c r="S49" s="5" t="str">
        <f t="array" ref="S49">_xlfn.IFS(AND(T49&gt;0,T49&lt;=0.05),"0 to 0.05",AND(T49&gt;0.05,T49&lt;=0.1),"0.05 to 0.1",AND(T49&gt;0.1,T49&lt;=0.2),"0.1 to 0.2",AND(T49&gt;0.2,T49&lt;=0.3),"0.2 to 0.3",AND(T49&gt;0.3,T49&lt;=0.4),"0.3 to 0.4",AND(T49&gt;0.4,T49&lt;=0.5),"0.4 to 0.5",AND(T49&gt;0.5,T49&lt;=0.75),"0.5 to 0.75",AND(T49&gt;0.75,T49&lt;=1),"0.75 to 1",AND(T49&gt;1,T49&lt;=2),"1 to 2",AND(T49&gt;2,T49&lt;=3),"2 to 3",AND(T49&gt;3,T49&lt;=4),"3 to 4",AND(T49&gt;4,T49&lt;=5),"4 to 5",AND(T49&gt;5,T49&lt;=10),"5 to 10",T49&gt;10,"10+")</f>
        <v>0.2 to 0.3</v>
      </c>
      <c r="T49" s="10">
        <f t="shared" si="1"/>
        <v>0.295864658394249</v>
      </c>
      <c r="U49" s="15" t="str">
        <f t="array" ref="U49">_xlfn.IFS(AND(V49&gt;0,V49&lt;=0.05),"0 to 0.05",AND(V49&gt;0.05,V49&lt;=0.1),"0.05 to 0.1",AND(V49&gt;0.1,V49&lt;=0.2),"0.1 to 0.2",AND(V49&gt;0.2,V49&lt;=0.3),"0.2 to 0.3",AND(V49&gt;0.3,V49&lt;=0.4),"0.3 to 0.4",AND(V49&gt;0.4,V49&lt;=0.5),"0.4 to 0.5",AND(V49&gt;0.5,V49&lt;=0.75),"0.5 to 0.75",AND(V49&gt;0.75,V49&lt;=1),"0.75 to 1",AND(V49&gt;1,V49&lt;=2),"1 to 2",AND(V49&gt;2,V49&lt;=3),"2 to 3",AND(V49&gt;3,V49&lt;=4),"3 to 4",AND(V49&gt;4,V49&lt;=5),"4 to 5",AND(V49&gt;5,V49&lt;=10),"5 to 10",V49&gt;10,"10+")</f>
        <v>0.05 to 0.1</v>
      </c>
      <c r="V49" s="10">
        <f t="shared" si="2"/>
        <v>0.0876447022710127</v>
      </c>
      <c r="W49" s="15" t="str">
        <f t="array" ref="W49">_xlfn.IFS(AND(X49&gt;0,X49&lt;=0.05),"0 to 0.05",AND(X49&gt;0.05,X49&lt;=0.1),"0.05 to 0.1",AND(X49&gt;0.1,X49&lt;=0.2),"0.1 to 0.2",AND(X49&gt;0.2,X49&lt;=0.3),"0.2 to 0.3",AND(X49&gt;0.3,X49&lt;=0.4),"0.3 to 0.4",AND(X49&gt;0.4,X49&lt;=0.5),"0.4 to 0.5",AND(X49&gt;0.5,X49&lt;=0.75),"0.5 to 0.75",AND(X49&gt;0.75,X49&lt;=1),"0.75 to 1",AND(X49&gt;1,X49&lt;=2),"1 to 2",AND(X49&gt;2,X49&lt;=3),"2 to 3",AND(X49&gt;3,X49&lt;=4),"3 to 4",AND(X49&gt;4,X49&lt;=5),"4 to 5",AND(X49&gt;5,X49&lt;=10),"5 to 10",X49&gt;10,"10+")</f>
        <v>0.05 to 0.1</v>
      </c>
      <c r="X49" s="16">
        <f t="shared" si="3"/>
        <v>0.0798834577664473</v>
      </c>
      <c r="Y49" s="5" t="str">
        <f t="array" ref="Y49">_xlfn.IFS(AND(Z49&gt;0,Z49&lt;=1),"0 to 1",AND(Z49&gt;1,Z49&lt;=2),"1 to 2",AND(Z49&gt;2,Z49&lt;=4),"2 to 4",AND(Z49&gt;4,Z49&lt;=6),"4 to 6",AND(Z49&gt;6,Z49&lt;=8),"6 to 8",AND(Z49&gt;8,Z49&lt;=10),"8 to 10",AND(Z49&gt;10,Z49&lt;=15),"10 to 15",AND(Z49&gt;15,Z49&lt;=20),"15 to 20",AND(Z49&gt;20,Z49&lt;=25),"20 to 25",AND(Z49&gt;25,Z49&lt;=30),"25 to 30",AND(Z49&gt;30,Z49&lt;=40),"30 to 40",AND(Z49&gt;40,Z49&lt;=50),"40 to 50",Z49&gt;50,"50+")</f>
        <v>6 to 8</v>
      </c>
      <c r="Z49" s="9">
        <f t="array" ref="Z49">_xlfn.IFS(AA49="oz",_xlfn.IFS(R49="oz",Q49,R49="fl oz",Q49*1.04,R49="ml",Q49*0.0338),AA49="fl oz",_xlfn.IFS(R49="oz",Q49/1.04,R49="fl oz",Q49,R49="ml",Q49*0.0338/1.04),AA49="ml",_xlfn.IFS(R49="oz",Q49/0.0338,R49="fl oz",Q49*1.04/0.0338,R49="ml",Q49))</f>
        <v>7.8</v>
      </c>
      <c r="AA49" s="9" t="s">
        <v>96</v>
      </c>
      <c r="AB49" s="5" t="s">
        <v>209</v>
      </c>
      <c r="AC49" s="5" t="s">
        <v>164</v>
      </c>
      <c r="AD49" s="5" t="s">
        <v>210</v>
      </c>
      <c r="AE49">
        <f>IF(SUMIF('Claims Backend'!$AE$1:$BM$1,AE$3,'Claims Backend'!$AE48:$BM48)&gt;=1,1,0)*$H49</f>
        <v>0</v>
      </c>
      <c r="AF49">
        <f>IF(SUMIF('Claims Backend'!$AE$1:$BM$1,AF$3,'Claims Backend'!$AE48:$BM48)&gt;=1,1,0)*$H49</f>
        <v>0</v>
      </c>
      <c r="AG49">
        <f>IF(SUMIF('Claims Backend'!$AE$1:$BM$1,AG$3,'Claims Backend'!$AE48:$BM48)&gt;=1,1,0)*$H49</f>
        <v>0</v>
      </c>
      <c r="AH49">
        <f>IF(SUMIF('Claims Backend'!$AE$1:$BM$1,AH$3,'Claims Backend'!$AE48:$BM48)&gt;=1,1,0)*$H49</f>
        <v>0</v>
      </c>
      <c r="AI49">
        <f>IF(SUMIF('Claims Backend'!$AE$1:$BM$1,AI$3,'Claims Backend'!$AE48:$BM48)&gt;=1,1,0)*$H49</f>
        <v>0</v>
      </c>
      <c r="AJ49">
        <f>IF(SUMIF('Claims Backend'!$AE$1:$BM$1,AJ$3,'Claims Backend'!$AE48:$BM48)&gt;=1,1,0)*$H49</f>
        <v>4494.62</v>
      </c>
      <c r="AK49">
        <f>IF(SUMIF('Claims Backend'!$AE$1:$BM$1,AK$3,'Claims Backend'!$AE48:$BM48)&gt;=1,1,0)*$H49</f>
        <v>0</v>
      </c>
      <c r="AL49">
        <f>IF(SUMIF('Claims Backend'!$AE$1:$BM$1,AL$3,'Claims Backend'!$AE48:$BM48)&gt;=1,1,0)*$H49</f>
        <v>0</v>
      </c>
      <c r="AM49">
        <f>IF(SUMIF('Claims Backend'!$AE$1:$BM$1,AM$3,'Claims Backend'!$AE48:$BM48)&gt;=1,1,0)*$H49</f>
        <v>0</v>
      </c>
      <c r="AN49">
        <f>IF(SUMIF('Claims Backend'!$AE$1:$BM$1,AN$3,'Claims Backend'!$AE48:$BM48)&gt;=1,1,0)*$H49</f>
        <v>0</v>
      </c>
      <c r="AO49">
        <f>IF(SUMIF('Claims Backend'!$AE$1:$BM$1,AO$3,'Claims Backend'!$AE48:$BM48)&gt;=1,1,0)*$H49</f>
        <v>0</v>
      </c>
      <c r="AP49">
        <f>IF(SUMIF('Claims Backend'!$AE$1:$BM$1,AP$3,'Claims Backend'!$AE48:$BM48)&gt;=1,1,0)*$H49</f>
        <v>0</v>
      </c>
      <c r="AQ49">
        <f>IF(SUMIF('Claims Backend'!$AE$1:$BM$1,AQ$3,'Claims Backend'!$AE48:$BM48)&gt;=1,1,0)*$H49</f>
        <v>0</v>
      </c>
      <c r="AR49">
        <f>IF(SUMIF('Claims Backend'!$AE$1:$BM$1,AR$3,'Claims Backend'!$AE48:$BM48)&gt;=1,1,0)*$H49</f>
        <v>0</v>
      </c>
      <c r="AS49">
        <f>IF(SUMIF('Claims Backend'!$AE$1:$BM$1,AS$3,'Claims Backend'!$AE48:$BM48)&gt;=1,1,0)*$H49</f>
        <v>0</v>
      </c>
      <c r="AT49">
        <f>IF(SUMIF('Claims Backend'!$AE$1:$BM$1,AT$3,'Claims Backend'!$AE48:$BM48)&gt;=1,1,0)*$H49</f>
        <v>0</v>
      </c>
      <c r="AU49">
        <f>IF(SUMIF('Claims Backend'!$AE$1:$BM$1,AU$3,'Claims Backend'!$AE48:$BM48)&gt;=1,1,0)*$H49</f>
        <v>0</v>
      </c>
      <c r="AV49">
        <f>IF(SUMIF('Claims Backend'!$AE$1:$BM$1,AV$3,'Claims Backend'!$AE48:$BM48)&gt;=1,1,0)*$H49</f>
        <v>0</v>
      </c>
      <c r="AW49">
        <f>IF(SUMIF('Claims Backend'!$AE$1:$BM$1,AW$3,'Claims Backend'!$AE48:$BM48)&gt;=1,1,0)*$H49</f>
        <v>0</v>
      </c>
      <c r="AX49">
        <f>IF(SUMIF('Claims Backend'!$AE$1:$BM$1,AX$3,'Claims Backend'!$AE48:$BM48)&gt;=1,1,0)*$H49</f>
        <v>0</v>
      </c>
      <c r="AY49">
        <f>IF(SUMIF('Claims Backend'!$AE$1:$BM$1,AY$3,'Claims Backend'!$AE48:$BM48)&gt;=1,1,0)*$H49</f>
        <v>0</v>
      </c>
      <c r="AZ49">
        <f>IF(SUMIF('Claims Backend'!$AE$1:$BM$1,AZ$3,'Claims Backend'!$AE48:$BM48)&gt;=1,1,0)*$H49</f>
        <v>0</v>
      </c>
      <c r="BA49">
        <f>IF(SUMIF('Claims Backend'!$AE$1:$BM$1,BA$3,'Claims Backend'!$AE48:$BM48)&gt;=1,1,0)*$H49</f>
        <v>0</v>
      </c>
      <c r="BB49">
        <f>IF(SUMIF('Claims Backend'!$AE$1:$BM$1,BB$3,'Claims Backend'!$AE48:$BM48)&gt;=1,1,0)*$H49</f>
        <v>0</v>
      </c>
      <c r="BC49">
        <f>IF(SUMIF('Claims Backend'!$AE$1:$BM$1,BC$3,'Claims Backend'!$AE48:$BM48)&gt;=1,1,0)*$H49</f>
        <v>0</v>
      </c>
      <c r="BD49">
        <f>IF(SUMIF('Claims Backend'!$AE$1:$BM$1,BD$3,'Claims Backend'!$AE48:$BM48)&gt;=1,1,0)*$H49</f>
        <v>0</v>
      </c>
    </row>
    <row r="50" spans="1:56">
      <c r="A50" s="5" t="str">
        <f>_xlfn.XLOOKUP($E50,'Raw Data'!$E:$E,'Raw Data'!A:A,"ERROR",0,1)</f>
        <v>AE</v>
      </c>
      <c r="B50" s="5" t="str">
        <f>_xlfn.XLOOKUP($E50,'Raw Data'!$E:$E,'Raw Data'!B:B,"ERROR",0,1)</f>
        <v>Hair Mousses</v>
      </c>
      <c r="C50" s="5" t="str">
        <f>_xlfn.XLOOKUP($E50,'Raw Data'!$E:$E,'Raw Data'!C:C,"ERROR",0,1)</f>
        <v>l'oreal professionnel</v>
      </c>
      <c r="D50" s="5" t="str">
        <f>_xlfn.XLOOKUP($E50,'Raw Data'!$E:$E,'Raw Data'!D:D,"ERROR",0,1)</f>
        <v>www.amazon.ae/dp/B07YBF3T59</v>
      </c>
      <c r="E50" s="5" t="s">
        <v>211</v>
      </c>
      <c r="F50" s="9" t="str">
        <f>_xlfn.XLOOKUP($E50,'Raw Data'!$E:$E,'Raw Data'!F:F,"ERROR",0,1)</f>
        <v>Lâ€™OrÃ©al Professionnel Tecni Art Spiral Queen Nourishing Mousse 200ml</v>
      </c>
      <c r="G50" s="10">
        <f>_xlfn.XLOOKUP($E50,'Raw Data'!$E:$E,'Raw Data'!G:G,"ERROR",0,1)</f>
        <v>57</v>
      </c>
      <c r="H50" s="9">
        <f>_xlfn.XLOOKUP($E50,'Raw Data'!$E:$E,'Raw Data'!H:H,"ERROR",0,1)</f>
        <v>4026.53</v>
      </c>
      <c r="I50" s="9">
        <f>_xlfn.XLOOKUP($E50,'Raw Data'!$E:$E,'Raw Data'!I:I,"ERROR",0,1)</f>
        <v>0.00539080335398251</v>
      </c>
      <c r="J50" s="9" t="str">
        <f>_xlfn.XLOOKUP($E50,'Raw Data'!$E:$E,'Raw Data'!J:J,"ERROR",0,1)</f>
        <v>Yes</v>
      </c>
      <c r="K50" s="14" t="str">
        <f t="array" ref="K50">_xlfn.IFS(AND(L50&gt;0,L50&lt;=5),"0 to 5",AND(L50&gt;5,L50&lt;=10),"5 to 10",AND(L50&gt;10,L50&lt;=15),"10 to 15",AND(L50&gt;15,L50&lt;=20),"15 to 20",AND(L50&gt;20,L50&lt;=30),"20 to 30",AND(L50&gt;30,L50&lt;=40),"30 to 40",AND(L50&gt;40,L50&lt;=50),"40 to 50",AND(L50&gt;50,L50&lt;=75),"50 to 75",AND(L50&gt;75,L50&lt;=100),"75 to 100",AND(L50&gt;100,L50&lt;=150),"100 to 150",AND(L50&gt;150,L50&lt;=200),"150 to 200",AND(L50&gt;200,L50&lt;=250),"200 to 250",AND(L50&gt;250,L50&lt;=300),"250 to 300",AND(L50&gt;300,L50&lt;=400),"300 to 400",AND(L50&gt;400,L50&lt;=500),"400 to 500",L50&gt;500,"500+")</f>
        <v>50 to 75</v>
      </c>
      <c r="L50" s="9">
        <f>_xlfn.XLOOKUP($E50,'Raw Data'!$E:$E,'Raw Data'!L:L,"ERROR",0,1)</f>
        <v>69.47</v>
      </c>
      <c r="M50" s="14" t="str">
        <f t="array" ref="M50">_xlfn.IFS(AND(N50&gt;0,N50&lt;=5),"0 to 5",AND(N50&gt;5,N50&lt;=10),"5 to 10",AND(N50&gt;10,N50&lt;=15),"10 to 15",AND(N50&gt;15,N50&lt;=20),"15 to 20",AND(N50&gt;20,N50&lt;=30),"20 to 30",AND(N50&gt;30,N50&lt;=40),"30 to 40",AND(N50&gt;40,N50&lt;=50),"40 to 50",AND(N50&gt;50,N50&lt;=75),"50 to 75",AND(N50&gt;75,N50&lt;=100),"75 to 100",AND(N50&gt;100,N50&lt;=150),"100 to 150",AND(N50&gt;150,N50&lt;=200),"150 to 200",AND(N50&gt;200,N50&lt;=250),"200 to 250",AND(N50&gt;250,N50&lt;=300),"250 to 300",AND(N50&gt;300,N50&lt;=400),"300 to 400",AND(N50&gt;400,N50&lt;=500),"400 to 500",N50&gt;500,"500+")</f>
        <v>50 to 75</v>
      </c>
      <c r="N50" s="9">
        <f>_xlfn.XLOOKUP($E50,'Raw Data'!$E:$E,'Raw Data'!N:N,"ERROR",0,1)</f>
        <v>72.3</v>
      </c>
      <c r="O50" s="14" t="str">
        <f t="array" ref="O50">_xlfn.IFS(P50=0,"No Discount",AND(P50&gt;0,P50&lt;=0.02),"0% to 2%",AND(P50&gt;0.02,P50&lt;=0.04),"2% to 4%",AND(P50&gt;0.04,P50&lt;=0.06),"4% to 6%",AND(P50&gt;0.06,P50&lt;=0.08),"6% to 8%",AND(P50&gt;0.08,P50&lt;=0.1),"8% to 10%",AND(P50&gt;0.1,P50&lt;=0.15),"10% to 15%",AND(P50&gt;0.15,P50&lt;=0.2),"15% to 20%",AND(P50&gt;0.2,P50&lt;=0.25),"20% to 25%",AND(P50&gt;0.25,P50&lt;=0.3),"25% to 30%",AND(P50&gt;0.3,P50&lt;=0.4),"30% to 40%",AND(P50&gt;0.4,P50&lt;=0.5),"40% to 50%",AND(P50&gt;0.5,P50&lt;=0.75),"50% to 75%",AND(P50&gt;0.75,P50&lt;=1),"75% to 100%")</f>
        <v>2% to 4%</v>
      </c>
      <c r="P50" s="10">
        <f>_xlfn.XLOOKUP($E50,'Raw Data'!$E:$E,'Raw Data'!P:P,"ERROR",0,1)</f>
        <v>0.0391424619640387</v>
      </c>
      <c r="Q50" s="9">
        <f>_xlfn.XLOOKUP($E50,'Raw Data'!$E:$E,'Raw Data'!Q:Q,"ERROR",0,1)</f>
        <v>200</v>
      </c>
      <c r="R50" s="9" t="str">
        <f>_xlfn.XLOOKUP($E50,'Raw Data'!$E:$E,'Raw Data'!R:R,"ERROR",0,1)</f>
        <v>ml</v>
      </c>
      <c r="S50" s="5" t="str">
        <f t="array" ref="S50">_xlfn.IFS(AND(T50&gt;0,T50&lt;=0.05),"0 to 0.05",AND(T50&gt;0.05,T50&lt;=0.1),"0.05 to 0.1",AND(T50&gt;0.1,T50&lt;=0.2),"0.1 to 0.2",AND(T50&gt;0.2,T50&lt;=0.3),"0.2 to 0.3",AND(T50&gt;0.3,T50&lt;=0.4),"0.3 to 0.4",AND(T50&gt;0.4,T50&lt;=0.5),"0.4 to 0.5",AND(T50&gt;0.5,T50&lt;=0.75),"0.5 to 0.75",AND(T50&gt;0.75,T50&lt;=1),"0.75 to 1",AND(T50&gt;1,T50&lt;=2),"1 to 2",AND(T50&gt;2,T50&lt;=3),"2 to 3",AND(T50&gt;3,T50&lt;=4),"3 to 4",AND(T50&gt;4,T50&lt;=5),"4 to 5",AND(T50&gt;5,T50&lt;=10),"5 to 10",T50&gt;10,"10+")</f>
        <v>0.3 to 0.4</v>
      </c>
      <c r="T50" s="10">
        <f t="shared" si="1"/>
        <v>0.347535584001857</v>
      </c>
      <c r="U50" s="15" t="str">
        <f t="array" ref="U50">_xlfn.IFS(AND(V50&gt;0,V50&lt;=0.05),"0 to 0.05",AND(V50&gt;0.05,V50&lt;=0.1),"0.05 to 0.1",AND(V50&gt;0.1,V50&lt;=0.2),"0.1 to 0.2",AND(V50&gt;0.2,V50&lt;=0.3),"0.2 to 0.3",AND(V50&gt;0.3,V50&lt;=0.4),"0.3 to 0.4",AND(V50&gt;0.4,V50&lt;=0.5),"0.4 to 0.5",AND(V50&gt;0.5,V50&lt;=0.75),"0.5 to 0.75",AND(V50&gt;0.75,V50&lt;=1),"0.75 to 1",AND(V50&gt;1,V50&lt;=2),"1 to 2",AND(V50&gt;2,V50&lt;=3),"2 to 3",AND(V50&gt;3,V50&lt;=4),"3 to 4",AND(V50&gt;4,V50&lt;=5),"4 to 5",AND(V50&gt;5,V50&lt;=10),"5 to 10",V50&gt;10,"10+")</f>
        <v>0.05 to 0.1</v>
      </c>
      <c r="V50" s="10">
        <f t="shared" si="2"/>
        <v>0.097657148917522</v>
      </c>
      <c r="W50" s="15" t="str">
        <f t="array" ref="W50">_xlfn.IFS(AND(X50&gt;0,X50&lt;=0.05),"0 to 0.05",AND(X50&gt;0.05,X50&lt;=0.1),"0.05 to 0.1",AND(X50&gt;0.1,X50&lt;=0.2),"0.1 to 0.2",AND(X50&gt;0.2,X50&lt;=0.3),"0.2 to 0.3",AND(X50&gt;0.3,X50&lt;=0.4),"0.3 to 0.4",AND(X50&gt;0.4,X50&lt;=0.5),"0.4 to 0.5",AND(X50&gt;0.5,X50&lt;=0.75),"0.5 to 0.75",AND(X50&gt;0.75,X50&lt;=1),"0.75 to 1",AND(X50&gt;1,X50&lt;=2),"1 to 2",AND(X50&gt;2,X50&lt;=3),"2 to 3",AND(X50&gt;3,X50&lt;=4),"3 to 4",AND(X50&gt;4,X50&lt;=5),"4 to 5",AND(X50&gt;5,X50&lt;=10),"5 to 10",X50&gt;10,"10+")</f>
        <v>0.05 to 0.1</v>
      </c>
      <c r="X50" s="16">
        <f t="shared" si="3"/>
        <v>0.0938346076805014</v>
      </c>
      <c r="Y50" s="5" t="str">
        <f t="array" ref="Y50">_xlfn.IFS(AND(Z50&gt;0,Z50&lt;=1),"0 to 1",AND(Z50&gt;1,Z50&lt;=2),"1 to 2",AND(Z50&gt;2,Z50&lt;=4),"2 to 4",AND(Z50&gt;4,Z50&lt;=6),"4 to 6",AND(Z50&gt;6,Z50&lt;=8),"6 to 8",AND(Z50&gt;8,Z50&lt;=10),"8 to 10",AND(Z50&gt;10,Z50&lt;=15),"10 to 15",AND(Z50&gt;15,Z50&lt;=20),"15 to 20",AND(Z50&gt;20,Z50&lt;=25),"20 to 25",AND(Z50&gt;25,Z50&lt;=30),"25 to 30",AND(Z50&gt;30,Z50&lt;=40),"30 to 40",AND(Z50&gt;40,Z50&lt;=50),"40 to 50",Z50&gt;50,"50+")</f>
        <v>6 to 8</v>
      </c>
      <c r="Z50" s="9">
        <f t="array" ref="Z50">_xlfn.IFS(AA50="oz",_xlfn.IFS(R50="oz",Q50,R50="fl oz",Q50*1.04,R50="ml",Q50*0.0338),AA50="fl oz",_xlfn.IFS(R50="oz",Q50/1.04,R50="fl oz",Q50,R50="ml",Q50*0.0338/1.04),AA50="ml",_xlfn.IFS(R50="oz",Q50/0.0338,R50="fl oz",Q50*1.04/0.0338,R50="ml",Q50))</f>
        <v>6.76</v>
      </c>
      <c r="AA50" s="9" t="str">
        <f>_xlfn.XLOOKUP($E50,'Raw Data'!$E:$E,'Raw Data'!AA:AA,"ERROR",0,1)</f>
        <v>oz</v>
      </c>
      <c r="AB50" s="5" t="s">
        <v>212</v>
      </c>
      <c r="AC50" s="5" t="s">
        <v>86</v>
      </c>
      <c r="AD50" s="5" t="s">
        <v>43</v>
      </c>
      <c r="AE50">
        <f>IF(SUMIF('Claims Backend'!$AE$1:$BM$1,AE$3,'Claims Backend'!$AE49:$BM49)&gt;=1,1,0)*$H50</f>
        <v>0</v>
      </c>
      <c r="AF50">
        <f>IF(SUMIF('Claims Backend'!$AE$1:$BM$1,AF$3,'Claims Backend'!$AE49:$BM49)&gt;=1,1,0)*$H50</f>
        <v>0</v>
      </c>
      <c r="AG50">
        <f>IF(SUMIF('Claims Backend'!$AE$1:$BM$1,AG$3,'Claims Backend'!$AE49:$BM49)&gt;=1,1,0)*$H50</f>
        <v>0</v>
      </c>
      <c r="AH50">
        <f>IF(SUMIF('Claims Backend'!$AE$1:$BM$1,AH$3,'Claims Backend'!$AE49:$BM49)&gt;=1,1,0)*$H50</f>
        <v>0</v>
      </c>
      <c r="AI50">
        <f>IF(SUMIF('Claims Backend'!$AE$1:$BM$1,AI$3,'Claims Backend'!$AE49:$BM49)&gt;=1,1,0)*$H50</f>
        <v>0</v>
      </c>
      <c r="AJ50">
        <f>IF(SUMIF('Claims Backend'!$AE$1:$BM$1,AJ$3,'Claims Backend'!$AE49:$BM49)&gt;=1,1,0)*$H50</f>
        <v>0</v>
      </c>
      <c r="AK50">
        <f>IF(SUMIF('Claims Backend'!$AE$1:$BM$1,AK$3,'Claims Backend'!$AE49:$BM49)&gt;=1,1,0)*$H50</f>
        <v>0</v>
      </c>
      <c r="AL50">
        <f>IF(SUMIF('Claims Backend'!$AE$1:$BM$1,AL$3,'Claims Backend'!$AE49:$BM49)&gt;=1,1,0)*$H50</f>
        <v>4026.53</v>
      </c>
      <c r="AM50">
        <f>IF(SUMIF('Claims Backend'!$AE$1:$BM$1,AM$3,'Claims Backend'!$AE49:$BM49)&gt;=1,1,0)*$H50</f>
        <v>0</v>
      </c>
      <c r="AN50">
        <f>IF(SUMIF('Claims Backend'!$AE$1:$BM$1,AN$3,'Claims Backend'!$AE49:$BM49)&gt;=1,1,0)*$H50</f>
        <v>0</v>
      </c>
      <c r="AO50">
        <f>IF(SUMIF('Claims Backend'!$AE$1:$BM$1,AO$3,'Claims Backend'!$AE49:$BM49)&gt;=1,1,0)*$H50</f>
        <v>0</v>
      </c>
      <c r="AP50">
        <f>IF(SUMIF('Claims Backend'!$AE$1:$BM$1,AP$3,'Claims Backend'!$AE49:$BM49)&gt;=1,1,0)*$H50</f>
        <v>0</v>
      </c>
      <c r="AQ50">
        <f>IF(SUMIF('Claims Backend'!$AE$1:$BM$1,AQ$3,'Claims Backend'!$AE49:$BM49)&gt;=1,1,0)*$H50</f>
        <v>4026.53</v>
      </c>
      <c r="AR50">
        <f>IF(SUMIF('Claims Backend'!$AE$1:$BM$1,AR$3,'Claims Backend'!$AE49:$BM49)&gt;=1,1,0)*$H50</f>
        <v>0</v>
      </c>
      <c r="AS50">
        <f>IF(SUMIF('Claims Backend'!$AE$1:$BM$1,AS$3,'Claims Backend'!$AE49:$BM49)&gt;=1,1,0)*$H50</f>
        <v>0</v>
      </c>
      <c r="AT50">
        <f>IF(SUMIF('Claims Backend'!$AE$1:$BM$1,AT$3,'Claims Backend'!$AE49:$BM49)&gt;=1,1,0)*$H50</f>
        <v>0</v>
      </c>
      <c r="AU50">
        <f>IF(SUMIF('Claims Backend'!$AE$1:$BM$1,AU$3,'Claims Backend'!$AE49:$BM49)&gt;=1,1,0)*$H50</f>
        <v>0</v>
      </c>
      <c r="AV50">
        <f>IF(SUMIF('Claims Backend'!$AE$1:$BM$1,AV$3,'Claims Backend'!$AE49:$BM49)&gt;=1,1,0)*$H50</f>
        <v>0</v>
      </c>
      <c r="AW50">
        <f>IF(SUMIF('Claims Backend'!$AE$1:$BM$1,AW$3,'Claims Backend'!$AE49:$BM49)&gt;=1,1,0)*$H50</f>
        <v>0</v>
      </c>
      <c r="AX50">
        <f>IF(SUMIF('Claims Backend'!$AE$1:$BM$1,AX$3,'Claims Backend'!$AE49:$BM49)&gt;=1,1,0)*$H50</f>
        <v>0</v>
      </c>
      <c r="AY50">
        <f>IF(SUMIF('Claims Backend'!$AE$1:$BM$1,AY$3,'Claims Backend'!$AE49:$BM49)&gt;=1,1,0)*$H50</f>
        <v>0</v>
      </c>
      <c r="AZ50">
        <f>IF(SUMIF('Claims Backend'!$AE$1:$BM$1,AZ$3,'Claims Backend'!$AE49:$BM49)&gt;=1,1,0)*$H50</f>
        <v>0</v>
      </c>
      <c r="BA50">
        <f>IF(SUMIF('Claims Backend'!$AE$1:$BM$1,BA$3,'Claims Backend'!$AE49:$BM49)&gt;=1,1,0)*$H50</f>
        <v>0</v>
      </c>
      <c r="BB50">
        <f>IF(SUMIF('Claims Backend'!$AE$1:$BM$1,BB$3,'Claims Backend'!$AE49:$BM49)&gt;=1,1,0)*$H50</f>
        <v>0</v>
      </c>
      <c r="BC50">
        <f>IF(SUMIF('Claims Backend'!$AE$1:$BM$1,BC$3,'Claims Backend'!$AE49:$BM49)&gt;=1,1,0)*$H50</f>
        <v>0</v>
      </c>
      <c r="BD50">
        <f>IF(SUMIF('Claims Backend'!$AE$1:$BM$1,BD$3,'Claims Backend'!$AE49:$BM49)&gt;=1,1,0)*$H50</f>
        <v>0</v>
      </c>
    </row>
    <row r="51" spans="1:56">
      <c r="A51" s="5" t="str">
        <f>_xlfn.XLOOKUP($E51,'Raw Data'!$E:$E,'Raw Data'!A:A,"ERROR",0,1)</f>
        <v>AE</v>
      </c>
      <c r="B51" s="5" t="str">
        <f>_xlfn.XLOOKUP($E51,'Raw Data'!$E:$E,'Raw Data'!B:B,"ERROR",0,1)</f>
        <v>Hair Mousses</v>
      </c>
      <c r="C51" s="5" t="str">
        <f>_xlfn.XLOOKUP($E51,'Raw Data'!$E:$E,'Raw Data'!C:C,"ERROR",0,1)</f>
        <v>black professional line</v>
      </c>
      <c r="D51" s="5" t="str">
        <f>_xlfn.XLOOKUP($E51,'Raw Data'!$E:$E,'Raw Data'!D:D,"ERROR",0,1)</f>
        <v>www.amazon.ae/dp/B07N6QS4BF</v>
      </c>
      <c r="E51" s="5" t="s">
        <v>213</v>
      </c>
      <c r="F51" s="9" t="str">
        <f>_xlfn.XLOOKUP($E51,'Raw Data'!$E:$E,'Raw Data'!F:F,"ERROR",0,1)</f>
        <v>Black  Mousse  Ultra Strong 400 ml</v>
      </c>
      <c r="G51" s="10">
        <f>_xlfn.XLOOKUP($E51,'Raw Data'!$E:$E,'Raw Data'!G:G,"ERROR",0,1)</f>
        <v>95</v>
      </c>
      <c r="H51" s="9">
        <f>_xlfn.XLOOKUP($E51,'Raw Data'!$E:$E,'Raw Data'!H:H,"ERROR",0,1)</f>
        <v>3853.83</v>
      </c>
      <c r="I51" s="9">
        <f>_xlfn.XLOOKUP($E51,'Raw Data'!$E:$E,'Raw Data'!I:I,"ERROR",0,1)</f>
        <v>0.00515958894871724</v>
      </c>
      <c r="J51" s="9" t="str">
        <f>_xlfn.XLOOKUP($E51,'Raw Data'!$E:$E,'Raw Data'!J:J,"ERROR",0,1)</f>
        <v>Yes</v>
      </c>
      <c r="K51" s="14" t="str">
        <f t="array" ref="K51">_xlfn.IFS(AND(L51&gt;0,L51&lt;=5),"0 to 5",AND(L51&gt;5,L51&lt;=10),"5 to 10",AND(L51&gt;10,L51&lt;=15),"10 to 15",AND(L51&gt;15,L51&lt;=20),"15 to 20",AND(L51&gt;20,L51&lt;=30),"20 to 30",AND(L51&gt;30,L51&lt;=40),"30 to 40",AND(L51&gt;40,L51&lt;=50),"40 to 50",AND(L51&gt;50,L51&lt;=75),"50 to 75",AND(L51&gt;75,L51&lt;=100),"75 to 100",AND(L51&gt;100,L51&lt;=150),"100 to 150",AND(L51&gt;150,L51&lt;=200),"150 to 200",AND(L51&gt;200,L51&lt;=250),"200 to 250",AND(L51&gt;250,L51&lt;=300),"250 to 300",AND(L51&gt;300,L51&lt;=400),"300 to 400",AND(L51&gt;400,L51&lt;=500),"400 to 500",L51&gt;500,"500+")</f>
        <v>40 to 50</v>
      </c>
      <c r="L51" s="9">
        <f>_xlfn.XLOOKUP($E51,'Raw Data'!$E:$E,'Raw Data'!L:L,"ERROR",0,1)</f>
        <v>43.24</v>
      </c>
      <c r="M51" s="14" t="str">
        <f t="array" ref="M51">_xlfn.IFS(AND(N51&gt;0,N51&lt;=5),"0 to 5",AND(N51&gt;5,N51&lt;=10),"5 to 10",AND(N51&gt;10,N51&lt;=15),"10 to 15",AND(N51&gt;15,N51&lt;=20),"15 to 20",AND(N51&gt;20,N51&lt;=30),"20 to 30",AND(N51&gt;30,N51&lt;=40),"30 to 40",AND(N51&gt;40,N51&lt;=50),"40 to 50",AND(N51&gt;50,N51&lt;=75),"50 to 75",AND(N51&gt;75,N51&lt;=100),"75 to 100",AND(N51&gt;100,N51&lt;=150),"100 to 150",AND(N51&gt;150,N51&lt;=200),"150 to 200",AND(N51&gt;200,N51&lt;=250),"200 to 250",AND(N51&gt;250,N51&lt;=300),"250 to 300",AND(N51&gt;300,N51&lt;=400),"300 to 400",AND(N51&gt;400,N51&lt;=500),"400 to 500",N51&gt;500,"500+")</f>
        <v>40 to 50</v>
      </c>
      <c r="N51" s="9">
        <f>_xlfn.XLOOKUP($E51,'Raw Data'!$E:$E,'Raw Data'!N:N,"ERROR",0,1)</f>
        <v>44.54</v>
      </c>
      <c r="O51" s="14" t="str">
        <f t="array" ref="O51">_xlfn.IFS(P51=0,"No Discount",AND(P51&gt;0,P51&lt;=0.02),"0% to 2%",AND(P51&gt;0.02,P51&lt;=0.04),"2% to 4%",AND(P51&gt;0.04,P51&lt;=0.06),"4% to 6%",AND(P51&gt;0.06,P51&lt;=0.08),"6% to 8%",AND(P51&gt;0.08,P51&lt;=0.1),"8% to 10%",AND(P51&gt;0.1,P51&lt;=0.15),"10% to 15%",AND(P51&gt;0.15,P51&lt;=0.2),"15% to 20%",AND(P51&gt;0.2,P51&lt;=0.25),"20% to 25%",AND(P51&gt;0.25,P51&lt;=0.3),"25% to 30%",AND(P51&gt;0.3,P51&lt;=0.4),"30% to 40%",AND(P51&gt;0.4,P51&lt;=0.5),"40% to 50%",AND(P51&gt;0.5,P51&lt;=0.75),"50% to 75%",AND(P51&gt;0.75,P51&lt;=1),"75% to 100%")</f>
        <v>2% to 4%</v>
      </c>
      <c r="P51" s="10">
        <f>_xlfn.XLOOKUP($E51,'Raw Data'!$E:$E,'Raw Data'!P:P,"ERROR",0,1)</f>
        <v>0.0291872474180511</v>
      </c>
      <c r="Q51" s="9">
        <f>_xlfn.XLOOKUP($E51,'Raw Data'!$E:$E,'Raw Data'!Q:Q,"ERROR",0,1)</f>
        <v>400</v>
      </c>
      <c r="R51" s="9" t="str">
        <f>_xlfn.XLOOKUP($E51,'Raw Data'!$E:$E,'Raw Data'!R:R,"ERROR",0,1)</f>
        <v>ml</v>
      </c>
      <c r="S51" s="5" t="str">
        <f t="array" ref="S51">_xlfn.IFS(AND(T51&gt;0,T51&lt;=0.05),"0 to 0.05",AND(T51&gt;0.05,T51&lt;=0.1),"0.05 to 0.1",AND(T51&gt;0.1,T51&lt;=0.2),"0.1 to 0.2",AND(T51&gt;0.2,T51&lt;=0.3),"0.2 to 0.3",AND(T51&gt;0.3,T51&lt;=0.4),"0.3 to 0.4",AND(T51&gt;0.4,T51&lt;=0.5),"0.4 to 0.5",AND(T51&gt;0.5,T51&lt;=0.75),"0.5 to 0.75",AND(T51&gt;0.75,T51&lt;=1),"0.75 to 1",AND(T51&gt;1,T51&lt;=2),"1 to 2",AND(T51&gt;2,T51&lt;=3),"2 to 3",AND(T51&gt;3,T51&lt;=4),"3 to 4",AND(T51&gt;4,T51&lt;=5),"4 to 5",AND(T51&gt;5,T51&lt;=10),"5 to 10",T51&gt;10,"10+")</f>
        <v>0.1 to 0.2</v>
      </c>
      <c r="T51" s="10">
        <f t="shared" si="1"/>
        <v>0.108157756241833</v>
      </c>
      <c r="U51" s="15" t="str">
        <f t="array" ref="U51">_xlfn.IFS(AND(V51&gt;0,V51&lt;=0.05),"0 to 0.05",AND(V51&gt;0.05,V51&lt;=0.1),"0.05 to 0.1",AND(V51&gt;0.1,V51&lt;=0.2),"0.1 to 0.2",AND(V51&gt;0.2,V51&lt;=0.3),"0.2 to 0.3",AND(V51&gt;0.3,V51&lt;=0.4),"0.3 to 0.4",AND(V51&gt;0.4,V51&lt;=0.5),"0.4 to 0.5",AND(V51&gt;0.5,V51&lt;=0.75),"0.5 to 0.75",AND(V51&gt;0.75,V51&lt;=1),"0.75 to 1",AND(V51&gt;1,V51&lt;=2),"1 to 2",AND(V51&gt;2,V51&lt;=3),"2 to 3",AND(V51&gt;3,V51&lt;=4),"3 to 4",AND(V51&gt;4,V51&lt;=5),"4 to 5",AND(V51&gt;5,V51&lt;=10),"5 to 10",V51&gt;10,"10+")</f>
        <v>0 to 0.05</v>
      </c>
      <c r="V51" s="10">
        <f t="shared" si="2"/>
        <v>0.030080563020653</v>
      </c>
      <c r="W51" s="15" t="str">
        <f t="array" ref="W51">_xlfn.IFS(AND(X51&gt;0,X51&lt;=0.05),"0 to 0.05",AND(X51&gt;0.05,X51&lt;=0.1),"0.05 to 0.1",AND(X51&gt;0.1,X51&lt;=0.2),"0.1 to 0.2",AND(X51&gt;0.2,X51&lt;=0.3),"0.2 to 0.3",AND(X51&gt;0.3,X51&lt;=0.4),"0.3 to 0.4",AND(X51&gt;0.4,X51&lt;=0.5),"0.4 to 0.5",AND(X51&gt;0.5,X51&lt;=0.75),"0.5 to 0.75",AND(X51&gt;0.75,X51&lt;=1),"0.75 to 1",AND(X51&gt;1,X51&lt;=2),"1 to 2",AND(X51&gt;2,X51&lt;=3),"2 to 3",AND(X51&gt;3,X51&lt;=4),"3 to 4",AND(X51&gt;4,X51&lt;=5),"4 to 5",AND(X51&gt;5,X51&lt;=10),"5 to 10",X51&gt;10,"10+")</f>
        <v>0 to 0.05</v>
      </c>
      <c r="X51" s="16">
        <f t="shared" si="3"/>
        <v>0.029202594185295</v>
      </c>
      <c r="Y51" s="5" t="str">
        <f t="array" ref="Y51">_xlfn.IFS(AND(Z51&gt;0,Z51&lt;=1),"0 to 1",AND(Z51&gt;1,Z51&lt;=2),"1 to 2",AND(Z51&gt;2,Z51&lt;=4),"2 to 4",AND(Z51&gt;4,Z51&lt;=6),"4 to 6",AND(Z51&gt;6,Z51&lt;=8),"6 to 8",AND(Z51&gt;8,Z51&lt;=10),"8 to 10",AND(Z51&gt;10,Z51&lt;=15),"10 to 15",AND(Z51&gt;15,Z51&lt;=20),"15 to 20",AND(Z51&gt;20,Z51&lt;=25),"20 to 25",AND(Z51&gt;25,Z51&lt;=30),"25 to 30",AND(Z51&gt;30,Z51&lt;=40),"30 to 40",AND(Z51&gt;40,Z51&lt;=50),"40 to 50",Z51&gt;50,"50+")</f>
        <v>10 to 15</v>
      </c>
      <c r="Z51" s="9">
        <f t="array" ref="Z51">_xlfn.IFS(AA51="oz",_xlfn.IFS(R51="oz",Q51,R51="fl oz",Q51*1.04,R51="ml",Q51*0.0338),AA51="fl oz",_xlfn.IFS(R51="oz",Q51/1.04,R51="fl oz",Q51,R51="ml",Q51*0.0338/1.04),AA51="ml",_xlfn.IFS(R51="oz",Q51/0.0338,R51="fl oz",Q51*1.04/0.0338,R51="ml",Q51))</f>
        <v>13.52</v>
      </c>
      <c r="AA51" s="9" t="str">
        <f>_xlfn.XLOOKUP($E51,'Raw Data'!$E:$E,'Raw Data'!AA:AA,"ERROR",0,1)</f>
        <v>oz</v>
      </c>
      <c r="AB51" s="5" t="s">
        <v>37</v>
      </c>
      <c r="AC51" s="5" t="s">
        <v>86</v>
      </c>
      <c r="AD51" s="5" t="s">
        <v>43</v>
      </c>
      <c r="AE51">
        <f>IF(SUMIF('Claims Backend'!$AE$1:$BM$1,AE$3,'Claims Backend'!$AE50:$BM50)&gt;=1,1,0)*$H51</f>
        <v>0</v>
      </c>
      <c r="AF51">
        <f>IF(SUMIF('Claims Backend'!$AE$1:$BM$1,AF$3,'Claims Backend'!$AE50:$BM50)&gt;=1,1,0)*$H51</f>
        <v>0</v>
      </c>
      <c r="AG51">
        <f>IF(SUMIF('Claims Backend'!$AE$1:$BM$1,AG$3,'Claims Backend'!$AE50:$BM50)&gt;=1,1,0)*$H51</f>
        <v>0</v>
      </c>
      <c r="AH51">
        <f>IF(SUMIF('Claims Backend'!$AE$1:$BM$1,AH$3,'Claims Backend'!$AE50:$BM50)&gt;=1,1,0)*$H51</f>
        <v>0</v>
      </c>
      <c r="AI51">
        <f>IF(SUMIF('Claims Backend'!$AE$1:$BM$1,AI$3,'Claims Backend'!$AE50:$BM50)&gt;=1,1,0)*$H51</f>
        <v>0</v>
      </c>
      <c r="AJ51">
        <f>IF(SUMIF('Claims Backend'!$AE$1:$BM$1,AJ$3,'Claims Backend'!$AE50:$BM50)&gt;=1,1,0)*$H51</f>
        <v>0</v>
      </c>
      <c r="AK51">
        <f>IF(SUMIF('Claims Backend'!$AE$1:$BM$1,AK$3,'Claims Backend'!$AE50:$BM50)&gt;=1,1,0)*$H51</f>
        <v>0</v>
      </c>
      <c r="AL51">
        <f>IF(SUMIF('Claims Backend'!$AE$1:$BM$1,AL$3,'Claims Backend'!$AE50:$BM50)&gt;=1,1,0)*$H51</f>
        <v>3853.83</v>
      </c>
      <c r="AM51">
        <f>IF(SUMIF('Claims Backend'!$AE$1:$BM$1,AM$3,'Claims Backend'!$AE50:$BM50)&gt;=1,1,0)*$H51</f>
        <v>0</v>
      </c>
      <c r="AN51">
        <f>IF(SUMIF('Claims Backend'!$AE$1:$BM$1,AN$3,'Claims Backend'!$AE50:$BM50)&gt;=1,1,0)*$H51</f>
        <v>0</v>
      </c>
      <c r="AO51">
        <f>IF(SUMIF('Claims Backend'!$AE$1:$BM$1,AO$3,'Claims Backend'!$AE50:$BM50)&gt;=1,1,0)*$H51</f>
        <v>0</v>
      </c>
      <c r="AP51">
        <f>IF(SUMIF('Claims Backend'!$AE$1:$BM$1,AP$3,'Claims Backend'!$AE50:$BM50)&gt;=1,1,0)*$H51</f>
        <v>0</v>
      </c>
      <c r="AQ51">
        <f>IF(SUMIF('Claims Backend'!$AE$1:$BM$1,AQ$3,'Claims Backend'!$AE50:$BM50)&gt;=1,1,0)*$H51</f>
        <v>3853.83</v>
      </c>
      <c r="AR51">
        <f>IF(SUMIF('Claims Backend'!$AE$1:$BM$1,AR$3,'Claims Backend'!$AE50:$BM50)&gt;=1,1,0)*$H51</f>
        <v>0</v>
      </c>
      <c r="AS51">
        <f>IF(SUMIF('Claims Backend'!$AE$1:$BM$1,AS$3,'Claims Backend'!$AE50:$BM50)&gt;=1,1,0)*$H51</f>
        <v>0</v>
      </c>
      <c r="AT51">
        <f>IF(SUMIF('Claims Backend'!$AE$1:$BM$1,AT$3,'Claims Backend'!$AE50:$BM50)&gt;=1,1,0)*$H51</f>
        <v>0</v>
      </c>
      <c r="AU51">
        <f>IF(SUMIF('Claims Backend'!$AE$1:$BM$1,AU$3,'Claims Backend'!$AE50:$BM50)&gt;=1,1,0)*$H51</f>
        <v>0</v>
      </c>
      <c r="AV51">
        <f>IF(SUMIF('Claims Backend'!$AE$1:$BM$1,AV$3,'Claims Backend'!$AE50:$BM50)&gt;=1,1,0)*$H51</f>
        <v>0</v>
      </c>
      <c r="AW51">
        <f>IF(SUMIF('Claims Backend'!$AE$1:$BM$1,AW$3,'Claims Backend'!$AE50:$BM50)&gt;=1,1,0)*$H51</f>
        <v>0</v>
      </c>
      <c r="AX51">
        <f>IF(SUMIF('Claims Backend'!$AE$1:$BM$1,AX$3,'Claims Backend'!$AE50:$BM50)&gt;=1,1,0)*$H51</f>
        <v>0</v>
      </c>
      <c r="AY51">
        <f>IF(SUMIF('Claims Backend'!$AE$1:$BM$1,AY$3,'Claims Backend'!$AE50:$BM50)&gt;=1,1,0)*$H51</f>
        <v>0</v>
      </c>
      <c r="AZ51">
        <f>IF(SUMIF('Claims Backend'!$AE$1:$BM$1,AZ$3,'Claims Backend'!$AE50:$BM50)&gt;=1,1,0)*$H51</f>
        <v>0</v>
      </c>
      <c r="BA51">
        <f>IF(SUMIF('Claims Backend'!$AE$1:$BM$1,BA$3,'Claims Backend'!$AE50:$BM50)&gt;=1,1,0)*$H51</f>
        <v>0</v>
      </c>
      <c r="BB51">
        <f>IF(SUMIF('Claims Backend'!$AE$1:$BM$1,BB$3,'Claims Backend'!$AE50:$BM50)&gt;=1,1,0)*$H51</f>
        <v>0</v>
      </c>
      <c r="BC51">
        <f>IF(SUMIF('Claims Backend'!$AE$1:$BM$1,BC$3,'Claims Backend'!$AE50:$BM50)&gt;=1,1,0)*$H51</f>
        <v>0</v>
      </c>
      <c r="BD51">
        <f>IF(SUMIF('Claims Backend'!$AE$1:$BM$1,BD$3,'Claims Backend'!$AE50:$BM50)&gt;=1,1,0)*$H51</f>
        <v>0</v>
      </c>
    </row>
    <row r="52" spans="1:56">
      <c r="A52" s="5" t="str">
        <f>_xlfn.XLOOKUP($E52,'Raw Data'!$E:$E,'Raw Data'!A:A,"ERROR",0,1)</f>
        <v>AE</v>
      </c>
      <c r="B52" s="5" t="str">
        <f>_xlfn.XLOOKUP($E52,'Raw Data'!$E:$E,'Raw Data'!B:B,"ERROR",0,1)</f>
        <v>Hair Mousses</v>
      </c>
      <c r="C52" s="5" t="str">
        <f>_xlfn.XLOOKUP($E52,'Raw Data'!$E:$E,'Raw Data'!C:C,"ERROR",0,1)</f>
        <v>nivea</v>
      </c>
      <c r="D52" s="5" t="str">
        <f>_xlfn.XLOOKUP($E52,'Raw Data'!$E:$E,'Raw Data'!D:D,"ERROR",0,1)</f>
        <v>www.amazon.ae/dp/B0051D9DWC</v>
      </c>
      <c r="E52" s="5" t="s">
        <v>214</v>
      </c>
      <c r="F52" s="9" t="str">
        <f>_xlfn.XLOOKUP($E52,'Raw Data'!$E:$E,'Raw Data'!F:F,"ERROR",0,1)</f>
        <v>NIVEA Volume  Mousse   Hair  Care, 150 g</v>
      </c>
      <c r="G52" s="10">
        <f>_xlfn.XLOOKUP($E52,'Raw Data'!$E:$E,'Raw Data'!G:G,"ERROR",0,1)</f>
        <v>121</v>
      </c>
      <c r="H52" s="9">
        <f>_xlfn.XLOOKUP($E52,'Raw Data'!$E:$E,'Raw Data'!H:H,"ERROR",0,1)</f>
        <v>3736.78</v>
      </c>
      <c r="I52" s="9">
        <f>_xlfn.XLOOKUP($E52,'Raw Data'!$E:$E,'Raw Data'!I:I,"ERROR",0,1)</f>
        <v>0.00500287993808435</v>
      </c>
      <c r="J52" s="9" t="str">
        <f>_xlfn.XLOOKUP($E52,'Raw Data'!$E:$E,'Raw Data'!J:J,"ERROR",0,1)</f>
        <v>Yes</v>
      </c>
      <c r="K52" s="14" t="str">
        <f t="array" ref="K52">_xlfn.IFS(AND(L52&gt;0,L52&lt;=5),"0 to 5",AND(L52&gt;5,L52&lt;=10),"5 to 10",AND(L52&gt;10,L52&lt;=15),"10 to 15",AND(L52&gt;15,L52&lt;=20),"15 to 20",AND(L52&gt;20,L52&lt;=30),"20 to 30",AND(L52&gt;30,L52&lt;=40),"30 to 40",AND(L52&gt;40,L52&lt;=50),"40 to 50",AND(L52&gt;50,L52&lt;=75),"50 to 75",AND(L52&gt;75,L52&lt;=100),"75 to 100",AND(L52&gt;100,L52&lt;=150),"100 to 150",AND(L52&gt;150,L52&lt;=200),"150 to 200",AND(L52&gt;200,L52&lt;=250),"200 to 250",AND(L52&gt;250,L52&lt;=300),"250 to 300",AND(L52&gt;300,L52&lt;=400),"300 to 400",AND(L52&gt;400,L52&lt;=500),"400 to 500",L52&gt;500,"500+")</f>
        <v>30 to 40</v>
      </c>
      <c r="L52" s="9">
        <f>_xlfn.XLOOKUP($E52,'Raw Data'!$E:$E,'Raw Data'!L:L,"ERROR",0,1)</f>
        <v>31.93</v>
      </c>
      <c r="M52" s="14" t="str">
        <f t="array" ref="M52">_xlfn.IFS(AND(N52&gt;0,N52&lt;=5),"0 to 5",AND(N52&gt;5,N52&lt;=10),"5 to 10",AND(N52&gt;10,N52&lt;=15),"10 to 15",AND(N52&gt;15,N52&lt;=20),"15 to 20",AND(N52&gt;20,N52&lt;=30),"20 to 30",AND(N52&gt;30,N52&lt;=40),"30 to 40",AND(N52&gt;40,N52&lt;=50),"40 to 50",AND(N52&gt;50,N52&lt;=75),"50 to 75",AND(N52&gt;75,N52&lt;=100),"75 to 100",AND(N52&gt;100,N52&lt;=150),"100 to 150",AND(N52&gt;150,N52&lt;=200),"150 to 200",AND(N52&gt;200,N52&lt;=250),"200 to 250",AND(N52&gt;250,N52&lt;=300),"250 to 300",AND(N52&gt;300,N52&lt;=400),"300 to 400",AND(N52&gt;400,N52&lt;=500),"400 to 500",N52&gt;500,"500+")</f>
        <v>30 to 40</v>
      </c>
      <c r="N52" s="9">
        <f>_xlfn.XLOOKUP($E52,'Raw Data'!$E:$E,'Raw Data'!N:N,"ERROR",0,1)</f>
        <v>34.89</v>
      </c>
      <c r="O52" s="14" t="str">
        <f t="array" ref="O52">_xlfn.IFS(P52=0,"No Discount",AND(P52&gt;0,P52&lt;=0.02),"0% to 2%",AND(P52&gt;0.02,P52&lt;=0.04),"2% to 4%",AND(P52&gt;0.04,P52&lt;=0.06),"4% to 6%",AND(P52&gt;0.06,P52&lt;=0.08),"6% to 8%",AND(P52&gt;0.08,P52&lt;=0.1),"8% to 10%",AND(P52&gt;0.1,P52&lt;=0.15),"10% to 15%",AND(P52&gt;0.15,P52&lt;=0.2),"15% to 20%",AND(P52&gt;0.2,P52&lt;=0.25),"20% to 25%",AND(P52&gt;0.25,P52&lt;=0.3),"25% to 30%",AND(P52&gt;0.3,P52&lt;=0.4),"30% to 40%",AND(P52&gt;0.4,P52&lt;=0.5),"40% to 50%",AND(P52&gt;0.5,P52&lt;=0.75),"50% to 75%",AND(P52&gt;0.75,P52&lt;=1),"75% to 100%")</f>
        <v>8% to 10%</v>
      </c>
      <c r="P52" s="10">
        <f>_xlfn.XLOOKUP($E52,'Raw Data'!$E:$E,'Raw Data'!P:P,"ERROR",0,1)</f>
        <v>0.0848380624820866</v>
      </c>
      <c r="Q52" s="9">
        <f>_xlfn.XLOOKUP($E52,'Raw Data'!$E:$E,'Raw Data'!Q:Q,"ERROR",0,1)</f>
        <v>150</v>
      </c>
      <c r="R52" s="9" t="str">
        <f>_xlfn.XLOOKUP($E52,'Raw Data'!$E:$E,'Raw Data'!R:R,"ERROR",0,1)</f>
        <v>gm</v>
      </c>
      <c r="S52" s="5" t="e">
        <f t="array" ref="S52">_xlfn.IFS(AND(T52&gt;0,T52&lt;=0.05),"0 to 0.05",AND(T52&gt;0.05,T52&lt;=0.1),"0.05 to 0.1",AND(T52&gt;0.1,T52&lt;=0.2),"0.1 to 0.2",AND(T52&gt;0.2,T52&lt;=0.3),"0.2 to 0.3",AND(T52&gt;0.3,T52&lt;=0.4),"0.3 to 0.4",AND(T52&gt;0.4,T52&lt;=0.5),"0.4 to 0.5",AND(T52&gt;0.5,T52&lt;=0.75),"0.5 to 0.75",AND(T52&gt;0.75,T52&lt;=1),"0.75 to 1",AND(T52&gt;1,T52&lt;=2),"1 to 2",AND(T52&gt;2,T52&lt;=3),"2 to 3",AND(T52&gt;3,T52&lt;=4),"3 to 4",AND(T52&gt;4,T52&lt;=5),"4 to 5",AND(T52&gt;5,T52&lt;=10),"5 to 10",T52&gt;10,"10+")</f>
        <v>#N/A</v>
      </c>
      <c r="T52" s="10" t="e">
        <f t="shared" si="1"/>
        <v>#N/A</v>
      </c>
      <c r="U52" s="15" t="e">
        <f t="array" ref="U52">_xlfn.IFS(AND(V52&gt;0,V52&lt;=0.05),"0 to 0.05",AND(V52&gt;0.05,V52&lt;=0.1),"0.05 to 0.1",AND(V52&gt;0.1,V52&lt;=0.2),"0.1 to 0.2",AND(V52&gt;0.2,V52&lt;=0.3),"0.2 to 0.3",AND(V52&gt;0.3,V52&lt;=0.4),"0.3 to 0.4",AND(V52&gt;0.4,V52&lt;=0.5),"0.4 to 0.5",AND(V52&gt;0.5,V52&lt;=0.75),"0.5 to 0.75",AND(V52&gt;0.75,V52&lt;=1),"0.75 to 1",AND(V52&gt;1,V52&lt;=2),"1 to 2",AND(V52&gt;2,V52&lt;=3),"2 to 3",AND(V52&gt;3,V52&lt;=4),"3 to 4",AND(V52&gt;4,V52&lt;=5),"4 to 5",AND(V52&gt;5,V52&lt;=10),"5 to 10",V52&gt;10,"10+")</f>
        <v>#N/A</v>
      </c>
      <c r="V52" s="10" t="e">
        <f t="shared" si="2"/>
        <v>#N/A</v>
      </c>
      <c r="W52" s="15" t="e">
        <f t="array" ref="W52">_xlfn.IFS(AND(X52&gt;0,X52&lt;=0.05),"0 to 0.05",AND(X52&gt;0.05,X52&lt;=0.1),"0.05 to 0.1",AND(X52&gt;0.1,X52&lt;=0.2),"0.1 to 0.2",AND(X52&gt;0.2,X52&lt;=0.3),"0.2 to 0.3",AND(X52&gt;0.3,X52&lt;=0.4),"0.3 to 0.4",AND(X52&gt;0.4,X52&lt;=0.5),"0.4 to 0.5",AND(X52&gt;0.5,X52&lt;=0.75),"0.5 to 0.75",AND(X52&gt;0.75,X52&lt;=1),"0.75 to 1",AND(X52&gt;1,X52&lt;=2),"1 to 2",AND(X52&gt;2,X52&lt;=3),"2 to 3",AND(X52&gt;3,X52&lt;=4),"3 to 4",AND(X52&gt;4,X52&lt;=5),"4 to 5",AND(X52&gt;5,X52&lt;=10),"5 to 10",X52&gt;10,"10+")</f>
        <v>#N/A</v>
      </c>
      <c r="X52" s="16" t="e">
        <f t="shared" si="3"/>
        <v>#N/A</v>
      </c>
      <c r="Y52" s="5" t="e">
        <f t="array" ref="Y52">_xlfn.IFS(AND(Z52&gt;0,Z52&lt;=1),"0 to 1",AND(Z52&gt;1,Z52&lt;=2),"1 to 2",AND(Z52&gt;2,Z52&lt;=4),"2 to 4",AND(Z52&gt;4,Z52&lt;=6),"4 to 6",AND(Z52&gt;6,Z52&lt;=8),"6 to 8",AND(Z52&gt;8,Z52&lt;=10),"8 to 10",AND(Z52&gt;10,Z52&lt;=15),"10 to 15",AND(Z52&gt;15,Z52&lt;=20),"15 to 20",AND(Z52&gt;20,Z52&lt;=25),"20 to 25",AND(Z52&gt;25,Z52&lt;=30),"25 to 30",AND(Z52&gt;30,Z52&lt;=40),"30 to 40",AND(Z52&gt;40,Z52&lt;=50),"40 to 50",Z52&gt;50,"50+")</f>
        <v>#N/A</v>
      </c>
      <c r="Z52" s="9" t="e">
        <f t="array" ref="Z52">_xlfn.IFS(AA52="oz",_xlfn.IFS(R52="oz",Q52,R52="fl oz",Q52*1.04,R52="ml",Q52*0.0338),AA52="fl oz",_xlfn.IFS(R52="oz",Q52/1.04,R52="fl oz",Q52,R52="ml",Q52*0.0338/1.04),AA52="ml",_xlfn.IFS(R52="oz",Q52/0.0338,R52="fl oz",Q52*1.04/0.0338,R52="ml",Q52))</f>
        <v>#N/A</v>
      </c>
      <c r="AA52" s="9" t="str">
        <f>_xlfn.XLOOKUP($E52,'Raw Data'!$E:$E,'Raw Data'!AA:AA,"ERROR",0,1)</f>
        <v>oz</v>
      </c>
      <c r="AB52" s="5" t="s">
        <v>43</v>
      </c>
      <c r="AC52" s="5" t="s">
        <v>43</v>
      </c>
      <c r="AD52" s="5" t="s">
        <v>43</v>
      </c>
      <c r="AE52">
        <f>IF(SUMIF('Claims Backend'!$AE$1:$BM$1,AE$3,'Claims Backend'!$AE51:$BM51)&gt;=1,1,0)*$H52</f>
        <v>0</v>
      </c>
      <c r="AF52">
        <f>IF(SUMIF('Claims Backend'!$AE$1:$BM$1,AF$3,'Claims Backend'!$AE51:$BM51)&gt;=1,1,0)*$H52</f>
        <v>0</v>
      </c>
      <c r="AG52">
        <f>IF(SUMIF('Claims Backend'!$AE$1:$BM$1,AG$3,'Claims Backend'!$AE51:$BM51)&gt;=1,1,0)*$H52</f>
        <v>0</v>
      </c>
      <c r="AH52">
        <f>IF(SUMIF('Claims Backend'!$AE$1:$BM$1,AH$3,'Claims Backend'!$AE51:$BM51)&gt;=1,1,0)*$H52</f>
        <v>0</v>
      </c>
      <c r="AI52">
        <f>IF(SUMIF('Claims Backend'!$AE$1:$BM$1,AI$3,'Claims Backend'!$AE51:$BM51)&gt;=1,1,0)*$H52</f>
        <v>0</v>
      </c>
      <c r="AJ52">
        <f>IF(SUMIF('Claims Backend'!$AE$1:$BM$1,AJ$3,'Claims Backend'!$AE51:$BM51)&gt;=1,1,0)*$H52</f>
        <v>0</v>
      </c>
      <c r="AK52">
        <f>IF(SUMIF('Claims Backend'!$AE$1:$BM$1,AK$3,'Claims Backend'!$AE51:$BM51)&gt;=1,1,0)*$H52</f>
        <v>0</v>
      </c>
      <c r="AL52">
        <f>IF(SUMIF('Claims Backend'!$AE$1:$BM$1,AL$3,'Claims Backend'!$AE51:$BM51)&gt;=1,1,0)*$H52</f>
        <v>0</v>
      </c>
      <c r="AM52">
        <f>IF(SUMIF('Claims Backend'!$AE$1:$BM$1,AM$3,'Claims Backend'!$AE51:$BM51)&gt;=1,1,0)*$H52</f>
        <v>0</v>
      </c>
      <c r="AN52">
        <f>IF(SUMIF('Claims Backend'!$AE$1:$BM$1,AN$3,'Claims Backend'!$AE51:$BM51)&gt;=1,1,0)*$H52</f>
        <v>0</v>
      </c>
      <c r="AO52">
        <f>IF(SUMIF('Claims Backend'!$AE$1:$BM$1,AO$3,'Claims Backend'!$AE51:$BM51)&gt;=1,1,0)*$H52</f>
        <v>3736.78</v>
      </c>
      <c r="AP52">
        <f>IF(SUMIF('Claims Backend'!$AE$1:$BM$1,AP$3,'Claims Backend'!$AE51:$BM51)&gt;=1,1,0)*$H52</f>
        <v>0</v>
      </c>
      <c r="AQ52">
        <f>IF(SUMIF('Claims Backend'!$AE$1:$BM$1,AQ$3,'Claims Backend'!$AE51:$BM51)&gt;=1,1,0)*$H52</f>
        <v>0</v>
      </c>
      <c r="AR52">
        <f>IF(SUMIF('Claims Backend'!$AE$1:$BM$1,AR$3,'Claims Backend'!$AE51:$BM51)&gt;=1,1,0)*$H52</f>
        <v>0</v>
      </c>
      <c r="AS52">
        <f>IF(SUMIF('Claims Backend'!$AE$1:$BM$1,AS$3,'Claims Backend'!$AE51:$BM51)&gt;=1,1,0)*$H52</f>
        <v>0</v>
      </c>
      <c r="AT52">
        <f>IF(SUMIF('Claims Backend'!$AE$1:$BM$1,AT$3,'Claims Backend'!$AE51:$BM51)&gt;=1,1,0)*$H52</f>
        <v>0</v>
      </c>
      <c r="AU52">
        <f>IF(SUMIF('Claims Backend'!$AE$1:$BM$1,AU$3,'Claims Backend'!$AE51:$BM51)&gt;=1,1,0)*$H52</f>
        <v>0</v>
      </c>
      <c r="AV52">
        <f>IF(SUMIF('Claims Backend'!$AE$1:$BM$1,AV$3,'Claims Backend'!$AE51:$BM51)&gt;=1,1,0)*$H52</f>
        <v>0</v>
      </c>
      <c r="AW52">
        <f>IF(SUMIF('Claims Backend'!$AE$1:$BM$1,AW$3,'Claims Backend'!$AE51:$BM51)&gt;=1,1,0)*$H52</f>
        <v>0</v>
      </c>
      <c r="AX52">
        <f>IF(SUMIF('Claims Backend'!$AE$1:$BM$1,AX$3,'Claims Backend'!$AE51:$BM51)&gt;=1,1,0)*$H52</f>
        <v>0</v>
      </c>
      <c r="AY52">
        <f>IF(SUMIF('Claims Backend'!$AE$1:$BM$1,AY$3,'Claims Backend'!$AE51:$BM51)&gt;=1,1,0)*$H52</f>
        <v>0</v>
      </c>
      <c r="AZ52">
        <f>IF(SUMIF('Claims Backend'!$AE$1:$BM$1,AZ$3,'Claims Backend'!$AE51:$BM51)&gt;=1,1,0)*$H52</f>
        <v>0</v>
      </c>
      <c r="BA52">
        <f>IF(SUMIF('Claims Backend'!$AE$1:$BM$1,BA$3,'Claims Backend'!$AE51:$BM51)&gt;=1,1,0)*$H52</f>
        <v>0</v>
      </c>
      <c r="BB52">
        <f>IF(SUMIF('Claims Backend'!$AE$1:$BM$1,BB$3,'Claims Backend'!$AE51:$BM51)&gt;=1,1,0)*$H52</f>
        <v>0</v>
      </c>
      <c r="BC52">
        <f>IF(SUMIF('Claims Backend'!$AE$1:$BM$1,BC$3,'Claims Backend'!$AE51:$BM51)&gt;=1,1,0)*$H52</f>
        <v>0</v>
      </c>
      <c r="BD52">
        <f>IF(SUMIF('Claims Backend'!$AE$1:$BM$1,BD$3,'Claims Backend'!$AE51:$BM51)&gt;=1,1,0)*$H52</f>
        <v>0</v>
      </c>
    </row>
    <row r="53" spans="1:56">
      <c r="A53" s="5" t="str">
        <f>_xlfn.XLOOKUP($E53,'Raw Data'!$E:$E,'Raw Data'!A:A,"ERROR",0,1)</f>
        <v>AE</v>
      </c>
      <c r="B53" s="5" t="str">
        <f>_xlfn.XLOOKUP($E53,'Raw Data'!$E:$E,'Raw Data'!B:B,"ERROR",0,1)</f>
        <v>Hair Mousses</v>
      </c>
      <c r="C53" s="5" t="str">
        <f>_xlfn.XLOOKUP($E53,'Raw Data'!$E:$E,'Raw Data'!C:C,"ERROR",0,1)</f>
        <v>schwarzkopf</v>
      </c>
      <c r="D53" s="5" t="str">
        <f>_xlfn.XLOOKUP($E53,'Raw Data'!$E:$E,'Raw Data'!D:D,"ERROR",0,1)</f>
        <v>www.amazon.ae/dp/B07DLYGHF5</v>
      </c>
      <c r="E53" s="5" t="s">
        <v>215</v>
      </c>
      <c r="F53" s="9" t="str">
        <f>_xlfn.XLOOKUP($E53,'Raw Data'!$E:$E,'Raw Data'!F:F,"ERROR",0,1)</f>
        <v>Schwarzkopf Osis Fab Foam Classic Hold Mousse, Medium Control - 200ml Schwarzkopf Osis Fab Foam Classic Hold Mousse, Medium Control - 200ml</v>
      </c>
      <c r="G53" s="10">
        <f>_xlfn.XLOOKUP($E53,'Raw Data'!$E:$E,'Raw Data'!G:G,"ERROR",0,1)</f>
        <v>37</v>
      </c>
      <c r="H53" s="9">
        <f>_xlfn.XLOOKUP($E53,'Raw Data'!$E:$E,'Raw Data'!H:H,"ERROR",0,1)</f>
        <v>3557.73</v>
      </c>
      <c r="I53" s="9">
        <f>_xlfn.XLOOKUP($E53,'Raw Data'!$E:$E,'Raw Data'!I:I,"ERROR",0,1)</f>
        <v>0.00476316401878645</v>
      </c>
      <c r="J53" s="9" t="str">
        <f>_xlfn.XLOOKUP($E53,'Raw Data'!$E:$E,'Raw Data'!J:J,"ERROR",0,1)</f>
        <v>Yes</v>
      </c>
      <c r="K53" s="14" t="str">
        <f t="array" ref="K53">_xlfn.IFS(AND(L53&gt;0,L53&lt;=5),"0 to 5",AND(L53&gt;5,L53&lt;=10),"5 to 10",AND(L53&gt;10,L53&lt;=15),"10 to 15",AND(L53&gt;15,L53&lt;=20),"15 to 20",AND(L53&gt;20,L53&lt;=30),"20 to 30",AND(L53&gt;30,L53&lt;=40),"30 to 40",AND(L53&gt;40,L53&lt;=50),"40 to 50",AND(L53&gt;50,L53&lt;=75),"50 to 75",AND(L53&gt;75,L53&lt;=100),"75 to 100",AND(L53&gt;100,L53&lt;=150),"100 to 150",AND(L53&gt;150,L53&lt;=200),"150 to 200",AND(L53&gt;200,L53&lt;=250),"200 to 250",AND(L53&gt;250,L53&lt;=300),"250 to 300",AND(L53&gt;300,L53&lt;=400),"300 to 400",AND(L53&gt;400,L53&lt;=500),"400 to 500",L53&gt;500,"500+")</f>
        <v>75 to 100</v>
      </c>
      <c r="L53" s="9">
        <f>_xlfn.XLOOKUP($E53,'Raw Data'!$E:$E,'Raw Data'!L:L,"ERROR",0,1)</f>
        <v>97.69</v>
      </c>
      <c r="M53" s="14" t="str">
        <f t="array" ref="M53">_xlfn.IFS(AND(N53&gt;0,N53&lt;=5),"0 to 5",AND(N53&gt;5,N53&lt;=10),"5 to 10",AND(N53&gt;10,N53&lt;=15),"10 to 15",AND(N53&gt;15,N53&lt;=20),"15 to 20",AND(N53&gt;20,N53&lt;=30),"20 to 30",AND(N53&gt;30,N53&lt;=40),"30 to 40",AND(N53&gt;40,N53&lt;=50),"40 to 50",AND(N53&gt;50,N53&lt;=75),"50 to 75",AND(N53&gt;75,N53&lt;=100),"75 to 100",AND(N53&gt;100,N53&lt;=150),"100 to 150",AND(N53&gt;150,N53&lt;=200),"150 to 200",AND(N53&gt;200,N53&lt;=250),"200 to 250",AND(N53&gt;250,N53&lt;=300),"250 to 300",AND(N53&gt;300,N53&lt;=400),"300 to 400",AND(N53&gt;400,N53&lt;=500),"400 to 500",N53&gt;500,"500+")</f>
        <v>100 to 150</v>
      </c>
      <c r="N53" s="9">
        <f>_xlfn.XLOOKUP($E53,'Raw Data'!$E:$E,'Raw Data'!N:N,"ERROR",0,1)</f>
        <v>103.06</v>
      </c>
      <c r="O53" s="14" t="str">
        <f t="array" ref="O53">_xlfn.IFS(P53=0,"No Discount",AND(P53&gt;0,P53&lt;=0.02),"0% to 2%",AND(P53&gt;0.02,P53&lt;=0.04),"2% to 4%",AND(P53&gt;0.04,P53&lt;=0.06),"4% to 6%",AND(P53&gt;0.06,P53&lt;=0.08),"6% to 8%",AND(P53&gt;0.08,P53&lt;=0.1),"8% to 10%",AND(P53&gt;0.1,P53&lt;=0.15),"10% to 15%",AND(P53&gt;0.15,P53&lt;=0.2),"15% to 20%",AND(P53&gt;0.2,P53&lt;=0.25),"20% to 25%",AND(P53&gt;0.25,P53&lt;=0.3),"25% to 30%",AND(P53&gt;0.3,P53&lt;=0.4),"30% to 40%",AND(P53&gt;0.4,P53&lt;=0.5),"40% to 50%",AND(P53&gt;0.5,P53&lt;=0.75),"50% to 75%",AND(P53&gt;0.75,P53&lt;=1),"75% to 100%")</f>
        <v>4% to 6%</v>
      </c>
      <c r="P53" s="10">
        <f>_xlfn.XLOOKUP($E53,'Raw Data'!$E:$E,'Raw Data'!P:P,"ERROR",0,1)</f>
        <v>0.0521055695711237</v>
      </c>
      <c r="Q53" s="9">
        <f>_xlfn.XLOOKUP($E53,'Raw Data'!$E:$E,'Raw Data'!Q:Q,"ERROR",0,1)</f>
        <v>200</v>
      </c>
      <c r="R53" s="9" t="str">
        <f>_xlfn.XLOOKUP($E53,'Raw Data'!$E:$E,'Raw Data'!R:R,"ERROR",0,1)</f>
        <v>ml</v>
      </c>
      <c r="S53" s="5" t="str">
        <f t="array" ref="S53">_xlfn.IFS(AND(T53&gt;0,T53&lt;=0.05),"0 to 0.05",AND(T53&gt;0.05,T53&lt;=0.1),"0.05 to 0.1",AND(T53&gt;0.1,T53&lt;=0.2),"0.1 to 0.2",AND(T53&gt;0.2,T53&lt;=0.3),"0.2 to 0.3",AND(T53&gt;0.3,T53&lt;=0.4),"0.3 to 0.4",AND(T53&gt;0.4,T53&lt;=0.5),"0.4 to 0.5",AND(T53&gt;0.5,T53&lt;=0.75),"0.5 to 0.75",AND(T53&gt;0.75,T53&lt;=1),"0.75 to 1",AND(T53&gt;1,T53&lt;=2),"1 to 2",AND(T53&gt;2,T53&lt;=3),"2 to 3",AND(T53&gt;3,T53&lt;=4),"3 to 4",AND(T53&gt;4,T53&lt;=5),"4 to 5",AND(T53&gt;5,T53&lt;=10),"5 to 10",T53&gt;10,"10+")</f>
        <v>0.4 to 0.5</v>
      </c>
      <c r="T53" s="10">
        <f t="shared" si="1"/>
        <v>0.488710971658866</v>
      </c>
      <c r="U53" s="15" t="str">
        <f t="array" ref="U53">_xlfn.IFS(AND(V53&gt;0,V53&lt;=0.05),"0 to 0.05",AND(V53&gt;0.05,V53&lt;=0.1),"0.05 to 0.1",AND(V53&gt;0.1,V53&lt;=0.2),"0.1 to 0.2",AND(V53&gt;0.2,V53&lt;=0.3),"0.2 to 0.3",AND(V53&gt;0.3,V53&lt;=0.4),"0.3 to 0.4",AND(V53&gt;0.4,V53&lt;=0.5),"0.4 to 0.5",AND(V53&gt;0.5,V53&lt;=0.75),"0.5 to 0.75",AND(V53&gt;0.75,V53&lt;=1),"0.75 to 1",AND(V53&gt;1,V53&lt;=2),"1 to 2",AND(V53&gt;2,V53&lt;=3),"2 to 3",AND(V53&gt;3,V53&lt;=4),"3 to 4",AND(V53&gt;4,V53&lt;=5),"4 to 5",AND(V53&gt;5,V53&lt;=10),"5 to 10",V53&gt;10,"10+")</f>
        <v>0.1 to 0.2</v>
      </c>
      <c r="V53" s="10">
        <f t="shared" si="2"/>
        <v>0.139205335649237</v>
      </c>
      <c r="W53" s="15" t="str">
        <f t="array" ref="W53">_xlfn.IFS(AND(X53&gt;0,X53&lt;=0.05),"0 to 0.05",AND(X53&gt;0.05,X53&lt;=0.1),"0.05 to 0.1",AND(X53&gt;0.1,X53&lt;=0.2),"0.1 to 0.2",AND(X53&gt;0.2,X53&lt;=0.3),"0.2 to 0.3",AND(X53&gt;0.3,X53&lt;=0.4),"0.3 to 0.4",AND(X53&gt;0.4,X53&lt;=0.5),"0.4 to 0.5",AND(X53&gt;0.5,X53&lt;=0.75),"0.5 to 0.75",AND(X53&gt;0.75,X53&lt;=1),"0.75 to 1",AND(X53&gt;1,X53&lt;=2),"1 to 2",AND(X53&gt;2,X53&lt;=3),"2 to 3",AND(X53&gt;3,X53&lt;=4),"3 to 4",AND(X53&gt;4,X53&lt;=5),"4 to 5",AND(X53&gt;5,X53&lt;=10),"5 to 10",X53&gt;10,"10+")</f>
        <v>0.1 to 0.2</v>
      </c>
      <c r="X53" s="16">
        <f t="shared" si="3"/>
        <v>0.131951962347894</v>
      </c>
      <c r="Y53" s="5" t="str">
        <f t="array" ref="Y53">_xlfn.IFS(AND(Z53&gt;0,Z53&lt;=1),"0 to 1",AND(Z53&gt;1,Z53&lt;=2),"1 to 2",AND(Z53&gt;2,Z53&lt;=4),"2 to 4",AND(Z53&gt;4,Z53&lt;=6),"4 to 6",AND(Z53&gt;6,Z53&lt;=8),"6 to 8",AND(Z53&gt;8,Z53&lt;=10),"8 to 10",AND(Z53&gt;10,Z53&lt;=15),"10 to 15",AND(Z53&gt;15,Z53&lt;=20),"15 to 20",AND(Z53&gt;20,Z53&lt;=25),"20 to 25",AND(Z53&gt;25,Z53&lt;=30),"25 to 30",AND(Z53&gt;30,Z53&lt;=40),"30 to 40",AND(Z53&gt;40,Z53&lt;=50),"40 to 50",Z53&gt;50,"50+")</f>
        <v>6 to 8</v>
      </c>
      <c r="Z53" s="9">
        <f t="array" ref="Z53">_xlfn.IFS(AA53="oz",_xlfn.IFS(R53="oz",Q53,R53="fl oz",Q53*1.04,R53="ml",Q53*0.0338),AA53="fl oz",_xlfn.IFS(R53="oz",Q53/1.04,R53="fl oz",Q53,R53="ml",Q53*0.0338/1.04),AA53="ml",_xlfn.IFS(R53="oz",Q53/0.0338,R53="fl oz",Q53*1.04/0.0338,R53="ml",Q53))</f>
        <v>6.76</v>
      </c>
      <c r="AA53" s="9" t="str">
        <f>_xlfn.XLOOKUP($E53,'Raw Data'!$E:$E,'Raw Data'!AA:AA,"ERROR",0,1)</f>
        <v>oz</v>
      </c>
      <c r="AB53" s="5" t="s">
        <v>43</v>
      </c>
      <c r="AC53" s="5" t="s">
        <v>86</v>
      </c>
      <c r="AD53" s="5" t="s">
        <v>43</v>
      </c>
      <c r="AE53">
        <f>IF(SUMIF('Claims Backend'!$AE$1:$BM$1,AE$3,'Claims Backend'!$AE52:$BM52)&gt;=1,1,0)*$H53</f>
        <v>0</v>
      </c>
      <c r="AF53">
        <f>IF(SUMIF('Claims Backend'!$AE$1:$BM$1,AF$3,'Claims Backend'!$AE52:$BM52)&gt;=1,1,0)*$H53</f>
        <v>0</v>
      </c>
      <c r="AG53">
        <f>IF(SUMIF('Claims Backend'!$AE$1:$BM$1,AG$3,'Claims Backend'!$AE52:$BM52)&gt;=1,1,0)*$H53</f>
        <v>0</v>
      </c>
      <c r="AH53">
        <f>IF(SUMIF('Claims Backend'!$AE$1:$BM$1,AH$3,'Claims Backend'!$AE52:$BM52)&gt;=1,1,0)*$H53</f>
        <v>0</v>
      </c>
      <c r="AI53">
        <f>IF(SUMIF('Claims Backend'!$AE$1:$BM$1,AI$3,'Claims Backend'!$AE52:$BM52)&gt;=1,1,0)*$H53</f>
        <v>0</v>
      </c>
      <c r="AJ53">
        <f>IF(SUMIF('Claims Backend'!$AE$1:$BM$1,AJ$3,'Claims Backend'!$AE52:$BM52)&gt;=1,1,0)*$H53</f>
        <v>0</v>
      </c>
      <c r="AK53">
        <f>IF(SUMIF('Claims Backend'!$AE$1:$BM$1,AK$3,'Claims Backend'!$AE52:$BM52)&gt;=1,1,0)*$H53</f>
        <v>0</v>
      </c>
      <c r="AL53">
        <f>IF(SUMIF('Claims Backend'!$AE$1:$BM$1,AL$3,'Claims Backend'!$AE52:$BM52)&gt;=1,1,0)*$H53</f>
        <v>3557.73</v>
      </c>
      <c r="AM53">
        <f>IF(SUMIF('Claims Backend'!$AE$1:$BM$1,AM$3,'Claims Backend'!$AE52:$BM52)&gt;=1,1,0)*$H53</f>
        <v>0</v>
      </c>
      <c r="AN53">
        <f>IF(SUMIF('Claims Backend'!$AE$1:$BM$1,AN$3,'Claims Backend'!$AE52:$BM52)&gt;=1,1,0)*$H53</f>
        <v>0</v>
      </c>
      <c r="AO53">
        <f>IF(SUMIF('Claims Backend'!$AE$1:$BM$1,AO$3,'Claims Backend'!$AE52:$BM52)&gt;=1,1,0)*$H53</f>
        <v>0</v>
      </c>
      <c r="AP53">
        <f>IF(SUMIF('Claims Backend'!$AE$1:$BM$1,AP$3,'Claims Backend'!$AE52:$BM52)&gt;=1,1,0)*$H53</f>
        <v>0</v>
      </c>
      <c r="AQ53">
        <f>IF(SUMIF('Claims Backend'!$AE$1:$BM$1,AQ$3,'Claims Backend'!$AE52:$BM52)&gt;=1,1,0)*$H53</f>
        <v>3557.73</v>
      </c>
      <c r="AR53">
        <f>IF(SUMIF('Claims Backend'!$AE$1:$BM$1,AR$3,'Claims Backend'!$AE52:$BM52)&gt;=1,1,0)*$H53</f>
        <v>0</v>
      </c>
      <c r="AS53">
        <f>IF(SUMIF('Claims Backend'!$AE$1:$BM$1,AS$3,'Claims Backend'!$AE52:$BM52)&gt;=1,1,0)*$H53</f>
        <v>0</v>
      </c>
      <c r="AT53">
        <f>IF(SUMIF('Claims Backend'!$AE$1:$BM$1,AT$3,'Claims Backend'!$AE52:$BM52)&gt;=1,1,0)*$H53</f>
        <v>0</v>
      </c>
      <c r="AU53">
        <f>IF(SUMIF('Claims Backend'!$AE$1:$BM$1,AU$3,'Claims Backend'!$AE52:$BM52)&gt;=1,1,0)*$H53</f>
        <v>0</v>
      </c>
      <c r="AV53">
        <f>IF(SUMIF('Claims Backend'!$AE$1:$BM$1,AV$3,'Claims Backend'!$AE52:$BM52)&gt;=1,1,0)*$H53</f>
        <v>0</v>
      </c>
      <c r="AW53">
        <f>IF(SUMIF('Claims Backend'!$AE$1:$BM$1,AW$3,'Claims Backend'!$AE52:$BM52)&gt;=1,1,0)*$H53</f>
        <v>0</v>
      </c>
      <c r="AX53">
        <f>IF(SUMIF('Claims Backend'!$AE$1:$BM$1,AX$3,'Claims Backend'!$AE52:$BM52)&gt;=1,1,0)*$H53</f>
        <v>0</v>
      </c>
      <c r="AY53">
        <f>IF(SUMIF('Claims Backend'!$AE$1:$BM$1,AY$3,'Claims Backend'!$AE52:$BM52)&gt;=1,1,0)*$H53</f>
        <v>0</v>
      </c>
      <c r="AZ53">
        <f>IF(SUMIF('Claims Backend'!$AE$1:$BM$1,AZ$3,'Claims Backend'!$AE52:$BM52)&gt;=1,1,0)*$H53</f>
        <v>0</v>
      </c>
      <c r="BA53">
        <f>IF(SUMIF('Claims Backend'!$AE$1:$BM$1,BA$3,'Claims Backend'!$AE52:$BM52)&gt;=1,1,0)*$H53</f>
        <v>0</v>
      </c>
      <c r="BB53">
        <f>IF(SUMIF('Claims Backend'!$AE$1:$BM$1,BB$3,'Claims Backend'!$AE52:$BM52)&gt;=1,1,0)*$H53</f>
        <v>0</v>
      </c>
      <c r="BC53">
        <f>IF(SUMIF('Claims Backend'!$AE$1:$BM$1,BC$3,'Claims Backend'!$AE52:$BM52)&gt;=1,1,0)*$H53</f>
        <v>0</v>
      </c>
      <c r="BD53">
        <f>IF(SUMIF('Claims Backend'!$AE$1:$BM$1,BD$3,'Claims Backend'!$AE52:$BM52)&gt;=1,1,0)*$H53</f>
        <v>0</v>
      </c>
    </row>
    <row r="54" spans="1:56">
      <c r="A54" s="5" t="str">
        <f>_xlfn.XLOOKUP($E54,'Raw Data'!$E:$E,'Raw Data'!A:A,"ERROR",0,1)</f>
        <v>AE</v>
      </c>
      <c r="B54" s="5" t="str">
        <f>_xlfn.XLOOKUP($E54,'Raw Data'!$E:$E,'Raw Data'!B:B,"ERROR",0,1)</f>
        <v>Hair Mousses</v>
      </c>
      <c r="C54" s="5" t="str">
        <f>_xlfn.XLOOKUP($E54,'Raw Data'!$E:$E,'Raw Data'!C:C,"ERROR",0,1)</f>
        <v>john frieda</v>
      </c>
      <c r="D54" s="5" t="str">
        <f>_xlfn.XLOOKUP($E54,'Raw Data'!$E:$E,'Raw Data'!D:D,"ERROR",0,1)</f>
        <v>www.amazon.ae/dp/B099P7RKBV</v>
      </c>
      <c r="E54" s="5" t="s">
        <v>216</v>
      </c>
      <c r="F54" s="9" t="str">
        <f>_xlfn.XLOOKUP($E54,'Raw Data'!$E:$E,'Raw Data'!F:F,"ERROR",0,1)</f>
        <v>John Frieda Frizz Ease Curly Hair Reviver Mousse Enhances Curls, a Soft Flexible Hold for Curly or Frizzy Hair, Alcohol-Free, 7.2 oz (Pack of 2)</v>
      </c>
      <c r="G54" s="10">
        <f>_xlfn.XLOOKUP($E54,'Raw Data'!$E:$E,'Raw Data'!G:G,"ERROR",0,1)</f>
        <v>28</v>
      </c>
      <c r="H54" s="9">
        <f>_xlfn.XLOOKUP($E54,'Raw Data'!$E:$E,'Raw Data'!H:H,"ERROR",0,1)</f>
        <v>3321.01</v>
      </c>
      <c r="I54" s="9">
        <f>_xlfn.XLOOKUP($E54,'Raw Data'!$E:$E,'Raw Data'!I:I,"ERROR",0,1)</f>
        <v>0.00444623828621902</v>
      </c>
      <c r="J54" s="9" t="str">
        <f>_xlfn.XLOOKUP($E54,'Raw Data'!$E:$E,'Raw Data'!J:J,"ERROR",0,1)</f>
        <v>Yes</v>
      </c>
      <c r="K54" s="14" t="str">
        <f t="array" ref="K54">_xlfn.IFS(AND(L54&gt;0,L54&lt;=5),"0 to 5",AND(L54&gt;5,L54&lt;=10),"5 to 10",AND(L54&gt;10,L54&lt;=15),"10 to 15",AND(L54&gt;15,L54&lt;=20),"15 to 20",AND(L54&gt;20,L54&lt;=30),"20 to 30",AND(L54&gt;30,L54&lt;=40),"30 to 40",AND(L54&gt;40,L54&lt;=50),"40 to 50",AND(L54&gt;50,L54&lt;=75),"50 to 75",AND(L54&gt;75,L54&lt;=100),"75 to 100",AND(L54&gt;100,L54&lt;=150),"100 to 150",AND(L54&gt;150,L54&lt;=200),"150 to 200",AND(L54&gt;200,L54&lt;=250),"200 to 250",AND(L54&gt;250,L54&lt;=300),"250 to 300",AND(L54&gt;300,L54&lt;=400),"300 to 400",AND(L54&gt;400,L54&lt;=500),"400 to 500",L54&gt;500,"500+")</f>
        <v>100 to 150</v>
      </c>
      <c r="L54" s="9">
        <f>_xlfn.XLOOKUP($E54,'Raw Data'!$E:$E,'Raw Data'!L:L,"ERROR",0,1)</f>
        <v>121.72</v>
      </c>
      <c r="M54" s="14" t="str">
        <f t="array" ref="M54">_xlfn.IFS(AND(N54&gt;0,N54&lt;=5),"0 to 5",AND(N54&gt;5,N54&lt;=10),"5 to 10",AND(N54&gt;10,N54&lt;=15),"10 to 15",AND(N54&gt;15,N54&lt;=20),"15 to 20",AND(N54&gt;20,N54&lt;=30),"20 to 30",AND(N54&gt;30,N54&lt;=40),"30 to 40",AND(N54&gt;40,N54&lt;=50),"40 to 50",AND(N54&gt;50,N54&lt;=75),"50 to 75",AND(N54&gt;75,N54&lt;=100),"75 to 100",AND(N54&gt;100,N54&lt;=150),"100 to 150",AND(N54&gt;150,N54&lt;=200),"150 to 200",AND(N54&gt;200,N54&lt;=250),"200 to 250",AND(N54&gt;250,N54&lt;=300),"250 to 300",AND(N54&gt;300,N54&lt;=400),"300 to 400",AND(N54&gt;400,N54&lt;=500),"400 to 500",N54&gt;500,"500+")</f>
        <v>100 to 150</v>
      </c>
      <c r="N54" s="9">
        <f>_xlfn.XLOOKUP($E54,'Raw Data'!$E:$E,'Raw Data'!N:N,"ERROR",0,1)</f>
        <v>129.85</v>
      </c>
      <c r="O54" s="14" t="str">
        <f t="array" ref="O54">_xlfn.IFS(P54=0,"No Discount",AND(P54&gt;0,P54&lt;=0.02),"0% to 2%",AND(P54&gt;0.02,P54&lt;=0.04),"2% to 4%",AND(P54&gt;0.04,P54&lt;=0.06),"4% to 6%",AND(P54&gt;0.06,P54&lt;=0.08),"6% to 8%",AND(P54&gt;0.08,P54&lt;=0.1),"8% to 10%",AND(P54&gt;0.1,P54&lt;=0.15),"10% to 15%",AND(P54&gt;0.15,P54&lt;=0.2),"15% to 20%",AND(P54&gt;0.2,P54&lt;=0.25),"20% to 25%",AND(P54&gt;0.25,P54&lt;=0.3),"25% to 30%",AND(P54&gt;0.3,P54&lt;=0.4),"30% to 40%",AND(P54&gt;0.4,P54&lt;=0.5),"40% to 50%",AND(P54&gt;0.5,P54&lt;=0.75),"50% to 75%",AND(P54&gt;0.75,P54&lt;=1),"75% to 100%")</f>
        <v>6% to 8%</v>
      </c>
      <c r="P54" s="10">
        <f>_xlfn.XLOOKUP($E54,'Raw Data'!$E:$E,'Raw Data'!P:P,"ERROR",0,1)</f>
        <v>0.0626107046592222</v>
      </c>
      <c r="Q54" s="9">
        <f>_xlfn.XLOOKUP($E54,'Raw Data'!$E:$E,'Raw Data'!Q:Q,"ERROR",0,1)</f>
        <v>14.4</v>
      </c>
      <c r="R54" s="9" t="str">
        <f>_xlfn.XLOOKUP($E54,'Raw Data'!$E:$E,'Raw Data'!R:R,"ERROR",0,1)</f>
        <v>oz</v>
      </c>
      <c r="S54" s="5" t="str">
        <f t="array" ref="S54">_xlfn.IFS(AND(T54&gt;0,T54&lt;=0.05),"0 to 0.05",AND(T54&gt;0.05,T54&lt;=0.1),"0.05 to 0.1",AND(T54&gt;0.1,T54&lt;=0.2),"0.1 to 0.2",AND(T54&gt;0.2,T54&lt;=0.3),"0.2 to 0.3",AND(T54&gt;0.3,T54&lt;=0.4),"0.3 to 0.4",AND(T54&gt;0.4,T54&lt;=0.5),"0.4 to 0.5",AND(T54&gt;0.5,T54&lt;=0.75),"0.5 to 0.75",AND(T54&gt;0.75,T54&lt;=1),"0.75 to 1",AND(T54&gt;1,T54&lt;=2),"1 to 2",AND(T54&gt;2,T54&lt;=3),"2 to 3",AND(T54&gt;3,T54&lt;=4),"3 to 4",AND(T54&gt;4,T54&lt;=5),"4 to 5",AND(T54&gt;5,T54&lt;=10),"5 to 10",T54&gt;10,"10+")</f>
        <v>0.2 to 0.3</v>
      </c>
      <c r="T54" s="10">
        <f t="shared" si="1"/>
        <v>0.285856536279262</v>
      </c>
      <c r="U54" s="15" t="str">
        <f t="array" ref="U54">_xlfn.IFS(AND(V54&gt;0,V54&lt;=0.05),"0 to 0.05",AND(V54&gt;0.05,V54&lt;=0.1),"0.05 to 0.1",AND(V54&gt;0.1,V54&lt;=0.2),"0.1 to 0.2",AND(V54&gt;0.2,V54&lt;=0.3),"0.2 to 0.3",AND(V54&gt;0.3,V54&lt;=0.4),"0.3 to 0.4",AND(V54&gt;0.4,V54&lt;=0.5),"0.4 to 0.5",AND(V54&gt;0.5,V54&lt;=0.75),"0.5 to 0.75",AND(V54&gt;0.75,V54&lt;=1),"0.75 to 1",AND(V54&gt;1,V54&lt;=2),"1 to 2",AND(V54&gt;2,V54&lt;=3),"2 to 3",AND(V54&gt;3,V54&lt;=4),"3 to 4",AND(V54&gt;4,V54&lt;=5),"4 to 5",AND(V54&gt;5,V54&lt;=10),"5 to 10",V54&gt;10,"10+")</f>
        <v>0.05 to 0.1</v>
      </c>
      <c r="V54" s="10">
        <f t="shared" si="2"/>
        <v>0.0823364051403449</v>
      </c>
      <c r="W54" s="15" t="str">
        <f t="array" ref="W54">_xlfn.IFS(AND(X54&gt;0,X54&lt;=0.05),"0 to 0.05",AND(X54&gt;0.05,X54&lt;=0.1),"0.05 to 0.1",AND(X54&gt;0.1,X54&lt;=0.2),"0.1 to 0.2",AND(X54&gt;0.2,X54&lt;=0.3),"0.2 to 0.3",AND(X54&gt;0.3,X54&lt;=0.4),"0.3 to 0.4",AND(X54&gt;0.4,X54&lt;=0.5),"0.4 to 0.5",AND(X54&gt;0.5,X54&lt;=0.75),"0.5 to 0.75",AND(X54&gt;0.75,X54&lt;=1),"0.75 to 1",AND(X54&gt;1,X54&lt;=2),"1 to 2",AND(X54&gt;2,X54&lt;=3),"2 to 3",AND(X54&gt;3,X54&lt;=4),"3 to 4",AND(X54&gt;4,X54&lt;=5),"4 to 5",AND(X54&gt;5,X54&lt;=10),"5 to 10",X54&gt;10,"10+")</f>
        <v>0.05 to 0.1</v>
      </c>
      <c r="X54" s="16">
        <f t="shared" si="3"/>
        <v>0.0771812647954007</v>
      </c>
      <c r="Y54" s="5" t="str">
        <f t="array" ref="Y54">_xlfn.IFS(AND(Z54&gt;0,Z54&lt;=1),"0 to 1",AND(Z54&gt;1,Z54&lt;=2),"1 to 2",AND(Z54&gt;2,Z54&lt;=4),"2 to 4",AND(Z54&gt;4,Z54&lt;=6),"4 to 6",AND(Z54&gt;6,Z54&lt;=8),"6 to 8",AND(Z54&gt;8,Z54&lt;=10),"8 to 10",AND(Z54&gt;10,Z54&lt;=15),"10 to 15",AND(Z54&gt;15,Z54&lt;=20),"15 to 20",AND(Z54&gt;20,Z54&lt;=25),"20 to 25",AND(Z54&gt;25,Z54&lt;=30),"25 to 30",AND(Z54&gt;30,Z54&lt;=40),"30 to 40",AND(Z54&gt;40,Z54&lt;=50),"40 to 50",Z54&gt;50,"50+")</f>
        <v>10 to 15</v>
      </c>
      <c r="Z54" s="9">
        <f t="array" ref="Z54">_xlfn.IFS(AA54="oz",_xlfn.IFS(R54="oz",Q54,R54="fl oz",Q54*1.04,R54="ml",Q54*0.0338),AA54="fl oz",_xlfn.IFS(R54="oz",Q54/1.04,R54="fl oz",Q54,R54="ml",Q54*0.0338/1.04),AA54="ml",_xlfn.IFS(R54="oz",Q54/0.0338,R54="fl oz",Q54*1.04/0.0338,R54="ml",Q54))</f>
        <v>14.4</v>
      </c>
      <c r="AA54" s="9" t="str">
        <f>_xlfn.XLOOKUP($E54,'Raw Data'!$E:$E,'Raw Data'!AA:AA,"ERROR",0,1)</f>
        <v>oz</v>
      </c>
      <c r="AB54" s="5" t="s">
        <v>217</v>
      </c>
      <c r="AC54" s="5" t="s">
        <v>218</v>
      </c>
      <c r="AD54" s="5" t="s">
        <v>219</v>
      </c>
      <c r="AE54">
        <f>IF(SUMIF('Claims Backend'!$AE$1:$BM$1,AE$3,'Claims Backend'!$AE53:$BM53)&gt;=1,1,0)*$H54</f>
        <v>3321.01</v>
      </c>
      <c r="AF54">
        <f>IF(SUMIF('Claims Backend'!$AE$1:$BM$1,AF$3,'Claims Backend'!$AE53:$BM53)&gt;=1,1,0)*$H54</f>
        <v>0</v>
      </c>
      <c r="AG54">
        <f>IF(SUMIF('Claims Backend'!$AE$1:$BM$1,AG$3,'Claims Backend'!$AE53:$BM53)&gt;=1,1,0)*$H54</f>
        <v>0</v>
      </c>
      <c r="AH54">
        <f>IF(SUMIF('Claims Backend'!$AE$1:$BM$1,AH$3,'Claims Backend'!$AE53:$BM53)&gt;=1,1,0)*$H54</f>
        <v>0</v>
      </c>
      <c r="AI54">
        <f>IF(SUMIF('Claims Backend'!$AE$1:$BM$1,AI$3,'Claims Backend'!$AE53:$BM53)&gt;=1,1,0)*$H54</f>
        <v>0</v>
      </c>
      <c r="AJ54">
        <f>IF(SUMIF('Claims Backend'!$AE$1:$BM$1,AJ$3,'Claims Backend'!$AE53:$BM53)&gt;=1,1,0)*$H54</f>
        <v>0</v>
      </c>
      <c r="AK54">
        <f>IF(SUMIF('Claims Backend'!$AE$1:$BM$1,AK$3,'Claims Backend'!$AE53:$BM53)&gt;=1,1,0)*$H54</f>
        <v>0</v>
      </c>
      <c r="AL54">
        <f>IF(SUMIF('Claims Backend'!$AE$1:$BM$1,AL$3,'Claims Backend'!$AE53:$BM53)&gt;=1,1,0)*$H54</f>
        <v>3321.01</v>
      </c>
      <c r="AM54">
        <f>IF(SUMIF('Claims Backend'!$AE$1:$BM$1,AM$3,'Claims Backend'!$AE53:$BM53)&gt;=1,1,0)*$H54</f>
        <v>0</v>
      </c>
      <c r="AN54">
        <f>IF(SUMIF('Claims Backend'!$AE$1:$BM$1,AN$3,'Claims Backend'!$AE53:$BM53)&gt;=1,1,0)*$H54</f>
        <v>0</v>
      </c>
      <c r="AO54">
        <f>IF(SUMIF('Claims Backend'!$AE$1:$BM$1,AO$3,'Claims Backend'!$AE53:$BM53)&gt;=1,1,0)*$H54</f>
        <v>0</v>
      </c>
      <c r="AP54">
        <f>IF(SUMIF('Claims Backend'!$AE$1:$BM$1,AP$3,'Claims Backend'!$AE53:$BM53)&gt;=1,1,0)*$H54</f>
        <v>0</v>
      </c>
      <c r="AQ54">
        <f>IF(SUMIF('Claims Backend'!$AE$1:$BM$1,AQ$3,'Claims Backend'!$AE53:$BM53)&gt;=1,1,0)*$H54</f>
        <v>0</v>
      </c>
      <c r="AR54">
        <f>IF(SUMIF('Claims Backend'!$AE$1:$BM$1,AR$3,'Claims Backend'!$AE53:$BM53)&gt;=1,1,0)*$H54</f>
        <v>0</v>
      </c>
      <c r="AS54">
        <f>IF(SUMIF('Claims Backend'!$AE$1:$BM$1,AS$3,'Claims Backend'!$AE53:$BM53)&gt;=1,1,0)*$H54</f>
        <v>0</v>
      </c>
      <c r="AT54">
        <f>IF(SUMIF('Claims Backend'!$AE$1:$BM$1,AT$3,'Claims Backend'!$AE53:$BM53)&gt;=1,1,0)*$H54</f>
        <v>0</v>
      </c>
      <c r="AU54">
        <f>IF(SUMIF('Claims Backend'!$AE$1:$BM$1,AU$3,'Claims Backend'!$AE53:$BM53)&gt;=1,1,0)*$H54</f>
        <v>0</v>
      </c>
      <c r="AV54">
        <f>IF(SUMIF('Claims Backend'!$AE$1:$BM$1,AV$3,'Claims Backend'!$AE53:$BM53)&gt;=1,1,0)*$H54</f>
        <v>0</v>
      </c>
      <c r="AW54">
        <f>IF(SUMIF('Claims Backend'!$AE$1:$BM$1,AW$3,'Claims Backend'!$AE53:$BM53)&gt;=1,1,0)*$H54</f>
        <v>0</v>
      </c>
      <c r="AX54">
        <f>IF(SUMIF('Claims Backend'!$AE$1:$BM$1,AX$3,'Claims Backend'!$AE53:$BM53)&gt;=1,1,0)*$H54</f>
        <v>0</v>
      </c>
      <c r="AY54">
        <f>IF(SUMIF('Claims Backend'!$AE$1:$BM$1,AY$3,'Claims Backend'!$AE53:$BM53)&gt;=1,1,0)*$H54</f>
        <v>0</v>
      </c>
      <c r="AZ54">
        <f>IF(SUMIF('Claims Backend'!$AE$1:$BM$1,AZ$3,'Claims Backend'!$AE53:$BM53)&gt;=1,1,0)*$H54</f>
        <v>0</v>
      </c>
      <c r="BA54">
        <f>IF(SUMIF('Claims Backend'!$AE$1:$BM$1,BA$3,'Claims Backend'!$AE53:$BM53)&gt;=1,1,0)*$H54</f>
        <v>0</v>
      </c>
      <c r="BB54">
        <f>IF(SUMIF('Claims Backend'!$AE$1:$BM$1,BB$3,'Claims Backend'!$AE53:$BM53)&gt;=1,1,0)*$H54</f>
        <v>0</v>
      </c>
      <c r="BC54">
        <f>IF(SUMIF('Claims Backend'!$AE$1:$BM$1,BC$3,'Claims Backend'!$AE53:$BM53)&gt;=1,1,0)*$H54</f>
        <v>0</v>
      </c>
      <c r="BD54">
        <f>IF(SUMIF('Claims Backend'!$AE$1:$BM$1,BD$3,'Claims Backend'!$AE53:$BM53)&gt;=1,1,0)*$H54</f>
        <v>0</v>
      </c>
    </row>
    <row r="55" spans="1:56">
      <c r="A55" s="5" t="str">
        <f>_xlfn.XLOOKUP($E55,'Raw Data'!$E:$E,'Raw Data'!A:A,"ERROR",0,1)</f>
        <v>AE</v>
      </c>
      <c r="B55" s="5" t="str">
        <f>_xlfn.XLOOKUP($E55,'Raw Data'!$E:$E,'Raw Data'!B:B,"ERROR",0,1)</f>
        <v>Hair Mousses</v>
      </c>
      <c r="C55" s="5" t="str">
        <f>_xlfn.XLOOKUP($E55,'Raw Data'!$E:$E,'Raw Data'!C:C,"ERROR",0,1)</f>
        <v>Label</v>
      </c>
      <c r="D55" s="5" t="str">
        <f>_xlfn.XLOOKUP($E55,'Raw Data'!$E:$E,'Raw Data'!D:D,"ERROR",0,1)</f>
        <v>www.amazon.ae/dp/B001W9QIZY</v>
      </c>
      <c r="E55" s="5" t="s">
        <v>220</v>
      </c>
      <c r="F55" s="9" t="str">
        <f>_xlfn.XLOOKUP($E55,'Raw Data'!$E:$E,'Raw Data'!F:F,"ERROR",0,1)</f>
        <v>Volume  Mousse  200ml</v>
      </c>
      <c r="G55" s="10">
        <f>_xlfn.XLOOKUP($E55,'Raw Data'!$E:$E,'Raw Data'!G:G,"ERROR",0,1)</f>
        <v>28</v>
      </c>
      <c r="H55" s="9">
        <f>_xlfn.XLOOKUP($E55,'Raw Data'!$E:$E,'Raw Data'!H:H,"ERROR",0,1)</f>
        <v>3018.7</v>
      </c>
      <c r="I55" s="9">
        <f>_xlfn.XLOOKUP($E55,'Raw Data'!$E:$E,'Raw Data'!I:I,"ERROR",0,1)</f>
        <v>0.00404149927721065</v>
      </c>
      <c r="J55" s="9" t="str">
        <f>_xlfn.XLOOKUP($E55,'Raw Data'!$E:$E,'Raw Data'!J:J,"ERROR",0,1)</f>
        <v>Yes</v>
      </c>
      <c r="K55" s="14" t="str">
        <f t="array" ref="K55">_xlfn.IFS(AND(L55&gt;0,L55&lt;=5),"0 to 5",AND(L55&gt;5,L55&lt;=10),"5 to 10",AND(L55&gt;10,L55&lt;=15),"10 to 15",AND(L55&gt;15,L55&lt;=20),"15 to 20",AND(L55&gt;20,L55&lt;=30),"20 to 30",AND(L55&gt;30,L55&lt;=40),"30 to 40",AND(L55&gt;40,L55&lt;=50),"40 to 50",AND(L55&gt;50,L55&lt;=75),"50 to 75",AND(L55&gt;75,L55&lt;=100),"75 to 100",AND(L55&gt;100,L55&lt;=150),"100 to 150",AND(L55&gt;150,L55&lt;=200),"150 to 200",AND(L55&gt;200,L55&lt;=250),"200 to 250",AND(L55&gt;250,L55&lt;=300),"250 to 300",AND(L55&gt;300,L55&lt;=400),"300 to 400",AND(L55&gt;400,L55&lt;=500),"400 to 500",L55&gt;500,"500+")</f>
        <v>100 to 150</v>
      </c>
      <c r="L55" s="9">
        <f>_xlfn.XLOOKUP($E55,'Raw Data'!$E:$E,'Raw Data'!L:L,"ERROR",0,1)</f>
        <v>110.59</v>
      </c>
      <c r="M55" s="14" t="str">
        <f t="array" ref="M55">_xlfn.IFS(AND(N55&gt;0,N55&lt;=5),"0 to 5",AND(N55&gt;5,N55&lt;=10),"5 to 10",AND(N55&gt;10,N55&lt;=15),"10 to 15",AND(N55&gt;15,N55&lt;=20),"15 to 20",AND(N55&gt;20,N55&lt;=30),"20 to 30",AND(N55&gt;30,N55&lt;=40),"30 to 40",AND(N55&gt;40,N55&lt;=50),"40 to 50",AND(N55&gt;50,N55&lt;=75),"50 to 75",AND(N55&gt;75,N55&lt;=100),"75 to 100",AND(N55&gt;100,N55&lt;=150),"100 to 150",AND(N55&gt;150,N55&lt;=200),"150 to 200",AND(N55&gt;200,N55&lt;=250),"200 to 250",AND(N55&gt;250,N55&lt;=300),"250 to 300",AND(N55&gt;300,N55&lt;=400),"300 to 400",AND(N55&gt;400,N55&lt;=500),"400 to 500",N55&gt;500,"500+")</f>
        <v>100 to 150</v>
      </c>
      <c r="N55" s="9">
        <f>_xlfn.XLOOKUP($E55,'Raw Data'!$E:$E,'Raw Data'!N:N,"ERROR",0,1)</f>
        <v>113.07</v>
      </c>
      <c r="O55" s="14" t="str">
        <f t="array" ref="O55">_xlfn.IFS(P55=0,"No Discount",AND(P55&gt;0,P55&lt;=0.02),"0% to 2%",AND(P55&gt;0.02,P55&lt;=0.04),"2% to 4%",AND(P55&gt;0.04,P55&lt;=0.06),"4% to 6%",AND(P55&gt;0.06,P55&lt;=0.08),"6% to 8%",AND(P55&gt;0.08,P55&lt;=0.1),"8% to 10%",AND(P55&gt;0.1,P55&lt;=0.15),"10% to 15%",AND(P55&gt;0.15,P55&lt;=0.2),"15% to 20%",AND(P55&gt;0.2,P55&lt;=0.25),"20% to 25%",AND(P55&gt;0.25,P55&lt;=0.3),"25% to 30%",AND(P55&gt;0.3,P55&lt;=0.4),"30% to 40%",AND(P55&gt;0.4,P55&lt;=0.5),"40% to 50%",AND(P55&gt;0.5,P55&lt;=0.75),"50% to 75%",AND(P55&gt;0.75,P55&lt;=1),"75% to 100%")</f>
        <v>2% to 4%</v>
      </c>
      <c r="P55" s="10">
        <f>_xlfn.XLOOKUP($E55,'Raw Data'!$E:$E,'Raw Data'!P:P,"ERROR",0,1)</f>
        <v>0.0219333156451755</v>
      </c>
      <c r="Q55" s="9">
        <f>_xlfn.XLOOKUP($E55,'Raw Data'!$E:$E,'Raw Data'!Q:Q,"ERROR",0,1)</f>
        <v>200</v>
      </c>
      <c r="R55" s="9" t="str">
        <f>_xlfn.XLOOKUP($E55,'Raw Data'!$E:$E,'Raw Data'!R:R,"ERROR",0,1)</f>
        <v>ml</v>
      </c>
      <c r="S55" s="5" t="str">
        <f t="array" ref="S55">_xlfn.IFS(AND(T55&gt;0,T55&lt;=0.05),"0 to 0.05",AND(T55&gt;0.05,T55&lt;=0.1),"0.05 to 0.1",AND(T55&gt;0.1,T55&lt;=0.2),"0.1 to 0.2",AND(T55&gt;0.2,T55&lt;=0.3),"0.2 to 0.3",AND(T55&gt;0.3,T55&lt;=0.4),"0.3 to 0.4",AND(T55&gt;0.4,T55&lt;=0.5),"0.4 to 0.5",AND(T55&gt;0.5,T55&lt;=0.75),"0.5 to 0.75",AND(T55&gt;0.75,T55&lt;=1),"0.75 to 1",AND(T55&gt;1,T55&lt;=2),"1 to 2",AND(T55&gt;2,T55&lt;=3),"2 to 3",AND(T55&gt;3,T55&lt;=4),"3 to 4",AND(T55&gt;4,T55&lt;=5),"4 to 5",AND(T55&gt;5,T55&lt;=10),"5 to 10",T55&gt;10,"10+")</f>
        <v>0.5 to 0.75</v>
      </c>
      <c r="T55" s="10">
        <f t="shared" si="1"/>
        <v>0.553245433061255</v>
      </c>
      <c r="U55" s="15" t="str">
        <f t="array" ref="U55">_xlfn.IFS(AND(V55&gt;0,V55&lt;=0.05),"0 to 0.05",AND(V55&gt;0.05,V55&lt;=0.1),"0.05 to 0.1",AND(V55&gt;0.1,V55&lt;=0.2),"0.1 to 0.2",AND(V55&gt;0.2,V55&lt;=0.3),"0.2 to 0.3",AND(V55&gt;0.3,V55&lt;=0.4),"0.3 to 0.4",AND(V55&gt;0.4,V55&lt;=0.5),"0.4 to 0.5",AND(V55&gt;0.5,V55&lt;=0.75),"0.5 to 0.75",AND(V55&gt;0.75,V55&lt;=1),"0.75 to 1",AND(V55&gt;1,V55&lt;=2),"1 to 2",AND(V55&gt;2,V55&lt;=3),"2 to 3",AND(V55&gt;3,V55&lt;=4),"3 to 4",AND(V55&gt;4,V55&lt;=5),"4 to 5",AND(V55&gt;5,V55&lt;=10),"5 to 10",V55&gt;10,"10+")</f>
        <v>0.1 to 0.2</v>
      </c>
      <c r="V55" s="10">
        <f t="shared" si="2"/>
        <v>0.152726055713751</v>
      </c>
      <c r="W55" s="15" t="str">
        <f t="array" ref="W55">_xlfn.IFS(AND(X55&gt;0,X55&lt;=0.05),"0 to 0.05",AND(X55&gt;0.05,X55&lt;=0.1),"0.05 to 0.1",AND(X55&gt;0.1,X55&lt;=0.2),"0.1 to 0.2",AND(X55&gt;0.2,X55&lt;=0.3),"0.2 to 0.3",AND(X55&gt;0.3,X55&lt;=0.4),"0.3 to 0.4",AND(X55&gt;0.4,X55&lt;=0.5),"0.4 to 0.5",AND(X55&gt;0.5,X55&lt;=0.75),"0.5 to 0.75",AND(X55&gt;0.75,X55&lt;=1),"0.75 to 1",AND(X55&gt;1,X55&lt;=2),"1 to 2",AND(X55&gt;2,X55&lt;=3),"2 to 3",AND(X55&gt;3,X55&lt;=4),"3 to 4",AND(X55&gt;4,X55&lt;=5),"4 to 5",AND(X55&gt;5,X55&lt;=10),"5 to 10",X55&gt;10,"10+")</f>
        <v>0.1 to 0.2</v>
      </c>
      <c r="X55" s="16">
        <f t="shared" si="3"/>
        <v>0.149376266926539</v>
      </c>
      <c r="Y55" s="5" t="str">
        <f t="array" ref="Y55">_xlfn.IFS(AND(Z55&gt;0,Z55&lt;=1),"0 to 1",AND(Z55&gt;1,Z55&lt;=2),"1 to 2",AND(Z55&gt;2,Z55&lt;=4),"2 to 4",AND(Z55&gt;4,Z55&lt;=6),"4 to 6",AND(Z55&gt;6,Z55&lt;=8),"6 to 8",AND(Z55&gt;8,Z55&lt;=10),"8 to 10",AND(Z55&gt;10,Z55&lt;=15),"10 to 15",AND(Z55&gt;15,Z55&lt;=20),"15 to 20",AND(Z55&gt;20,Z55&lt;=25),"20 to 25",AND(Z55&gt;25,Z55&lt;=30),"25 to 30",AND(Z55&gt;30,Z55&lt;=40),"30 to 40",AND(Z55&gt;40,Z55&lt;=50),"40 to 50",Z55&gt;50,"50+")</f>
        <v>6 to 8</v>
      </c>
      <c r="Z55" s="9">
        <f t="array" ref="Z55">_xlfn.IFS(AA55="oz",_xlfn.IFS(R55="oz",Q55,R55="fl oz",Q55*1.04,R55="ml",Q55*0.0338),AA55="fl oz",_xlfn.IFS(R55="oz",Q55/1.04,R55="fl oz",Q55,R55="ml",Q55*0.0338/1.04),AA55="ml",_xlfn.IFS(R55="oz",Q55/0.0338,R55="fl oz",Q55*1.04/0.0338,R55="ml",Q55))</f>
        <v>6.76</v>
      </c>
      <c r="AA55" s="9" t="str">
        <f>_xlfn.XLOOKUP($E55,'Raw Data'!$E:$E,'Raw Data'!AA:AA,"ERROR",0,1)</f>
        <v>oz</v>
      </c>
      <c r="AB55" s="5" t="s">
        <v>32</v>
      </c>
      <c r="AC55" s="5" t="s">
        <v>221</v>
      </c>
      <c r="AD55" s="5" t="s">
        <v>222</v>
      </c>
      <c r="AE55">
        <f>IF(SUMIF('Claims Backend'!$AE$1:$BM$1,AE$3,'Claims Backend'!$AE54:$BM54)&gt;=1,1,0)*$H55</f>
        <v>0</v>
      </c>
      <c r="AF55">
        <f>IF(SUMIF('Claims Backend'!$AE$1:$BM$1,AF$3,'Claims Backend'!$AE54:$BM54)&gt;=1,1,0)*$H55</f>
        <v>0</v>
      </c>
      <c r="AG55">
        <f>IF(SUMIF('Claims Backend'!$AE$1:$BM$1,AG$3,'Claims Backend'!$AE54:$BM54)&gt;=1,1,0)*$H55</f>
        <v>0</v>
      </c>
      <c r="AH55">
        <f>IF(SUMIF('Claims Backend'!$AE$1:$BM$1,AH$3,'Claims Backend'!$AE54:$BM54)&gt;=1,1,0)*$H55</f>
        <v>0</v>
      </c>
      <c r="AI55">
        <f>IF(SUMIF('Claims Backend'!$AE$1:$BM$1,AI$3,'Claims Backend'!$AE54:$BM54)&gt;=1,1,0)*$H55</f>
        <v>0</v>
      </c>
      <c r="AJ55">
        <f>IF(SUMIF('Claims Backend'!$AE$1:$BM$1,AJ$3,'Claims Backend'!$AE54:$BM54)&gt;=1,1,0)*$H55</f>
        <v>0</v>
      </c>
      <c r="AK55">
        <f>IF(SUMIF('Claims Backend'!$AE$1:$BM$1,AK$3,'Claims Backend'!$AE54:$BM54)&gt;=1,1,0)*$H55</f>
        <v>0</v>
      </c>
      <c r="AL55">
        <f>IF(SUMIF('Claims Backend'!$AE$1:$BM$1,AL$3,'Claims Backend'!$AE54:$BM54)&gt;=1,1,0)*$H55</f>
        <v>3018.7</v>
      </c>
      <c r="AM55">
        <f>IF(SUMIF('Claims Backend'!$AE$1:$BM$1,AM$3,'Claims Backend'!$AE54:$BM54)&gt;=1,1,0)*$H55</f>
        <v>0</v>
      </c>
      <c r="AN55">
        <f>IF(SUMIF('Claims Backend'!$AE$1:$BM$1,AN$3,'Claims Backend'!$AE54:$BM54)&gt;=1,1,0)*$H55</f>
        <v>0</v>
      </c>
      <c r="AO55">
        <f>IF(SUMIF('Claims Backend'!$AE$1:$BM$1,AO$3,'Claims Backend'!$AE54:$BM54)&gt;=1,1,0)*$H55</f>
        <v>0</v>
      </c>
      <c r="AP55">
        <f>IF(SUMIF('Claims Backend'!$AE$1:$BM$1,AP$3,'Claims Backend'!$AE54:$BM54)&gt;=1,1,0)*$H55</f>
        <v>0</v>
      </c>
      <c r="AQ55">
        <f>IF(SUMIF('Claims Backend'!$AE$1:$BM$1,AQ$3,'Claims Backend'!$AE54:$BM54)&gt;=1,1,0)*$H55</f>
        <v>0</v>
      </c>
      <c r="AR55">
        <f>IF(SUMIF('Claims Backend'!$AE$1:$BM$1,AR$3,'Claims Backend'!$AE54:$BM54)&gt;=1,1,0)*$H55</f>
        <v>0</v>
      </c>
      <c r="AS55">
        <f>IF(SUMIF('Claims Backend'!$AE$1:$BM$1,AS$3,'Claims Backend'!$AE54:$BM54)&gt;=1,1,0)*$H55</f>
        <v>0</v>
      </c>
      <c r="AT55">
        <f>IF(SUMIF('Claims Backend'!$AE$1:$BM$1,AT$3,'Claims Backend'!$AE54:$BM54)&gt;=1,1,0)*$H55</f>
        <v>0</v>
      </c>
      <c r="AU55">
        <f>IF(SUMIF('Claims Backend'!$AE$1:$BM$1,AU$3,'Claims Backend'!$AE54:$BM54)&gt;=1,1,0)*$H55</f>
        <v>0</v>
      </c>
      <c r="AV55">
        <f>IF(SUMIF('Claims Backend'!$AE$1:$BM$1,AV$3,'Claims Backend'!$AE54:$BM54)&gt;=1,1,0)*$H55</f>
        <v>0</v>
      </c>
      <c r="AW55">
        <f>IF(SUMIF('Claims Backend'!$AE$1:$BM$1,AW$3,'Claims Backend'!$AE54:$BM54)&gt;=1,1,0)*$H55</f>
        <v>0</v>
      </c>
      <c r="AX55">
        <f>IF(SUMIF('Claims Backend'!$AE$1:$BM$1,AX$3,'Claims Backend'!$AE54:$BM54)&gt;=1,1,0)*$H55</f>
        <v>0</v>
      </c>
      <c r="AY55">
        <f>IF(SUMIF('Claims Backend'!$AE$1:$BM$1,AY$3,'Claims Backend'!$AE54:$BM54)&gt;=1,1,0)*$H55</f>
        <v>0</v>
      </c>
      <c r="AZ55">
        <f>IF(SUMIF('Claims Backend'!$AE$1:$BM$1,AZ$3,'Claims Backend'!$AE54:$BM54)&gt;=1,1,0)*$H55</f>
        <v>0</v>
      </c>
      <c r="BA55">
        <f>IF(SUMIF('Claims Backend'!$AE$1:$BM$1,BA$3,'Claims Backend'!$AE54:$BM54)&gt;=1,1,0)*$H55</f>
        <v>0</v>
      </c>
      <c r="BB55">
        <f>IF(SUMIF('Claims Backend'!$AE$1:$BM$1,BB$3,'Claims Backend'!$AE54:$BM54)&gt;=1,1,0)*$H55</f>
        <v>0</v>
      </c>
      <c r="BC55">
        <f>IF(SUMIF('Claims Backend'!$AE$1:$BM$1,BC$3,'Claims Backend'!$AE54:$BM54)&gt;=1,1,0)*$H55</f>
        <v>0</v>
      </c>
      <c r="BD55">
        <f>IF(SUMIF('Claims Backend'!$AE$1:$BM$1,BD$3,'Claims Backend'!$AE54:$BM54)&gt;=1,1,0)*$H55</f>
        <v>0</v>
      </c>
    </row>
    <row r="56" spans="1:56">
      <c r="A56" s="5" t="str">
        <f>_xlfn.XLOOKUP($E56,'Raw Data'!$E:$E,'Raw Data'!A:A,"ERROR",0,1)</f>
        <v>AE</v>
      </c>
      <c r="B56" s="5" t="str">
        <f>_xlfn.XLOOKUP($E56,'Raw Data'!$E:$E,'Raw Data'!B:B,"ERROR",0,1)</f>
        <v>Hair Mousses</v>
      </c>
      <c r="C56" s="5" t="str">
        <f>_xlfn.XLOOKUP($E56,'Raw Data'!$E:$E,'Raw Data'!C:C,"ERROR",0,1)</f>
        <v>kenra</v>
      </c>
      <c r="D56" s="5" t="str">
        <f>_xlfn.XLOOKUP($E56,'Raw Data'!$E:$E,'Raw Data'!D:D,"ERROR",0,1)</f>
        <v>www.amazon.ae/dp/B00147QL8S</v>
      </c>
      <c r="E56" s="5" t="s">
        <v>223</v>
      </c>
      <c r="F56" s="9" t="str">
        <f>_xlfn.XLOOKUP($E56,'Raw Data'!$E:$E,'Raw Data'!F:F,"ERROR",0,1)</f>
        <v>Kenra Volume Mousse Extra 17 | Firm Hold Mousse | All Hair Types Kenra Volume Mousse Extra 17 | Firm Hold Mousse | All Hair Types</v>
      </c>
      <c r="G56" s="10">
        <f>_xlfn.XLOOKUP($E56,'Raw Data'!$E:$E,'Raw Data'!G:G,"ERROR",0,1)</f>
        <v>27</v>
      </c>
      <c r="H56" s="9">
        <f>_xlfn.XLOOKUP($E56,'Raw Data'!$E:$E,'Raw Data'!H:H,"ERROR",0,1)</f>
        <v>2858.66</v>
      </c>
      <c r="I56" s="9">
        <f>_xlfn.XLOOKUP($E56,'Raw Data'!$E:$E,'Raw Data'!I:I,"ERROR",0,1)</f>
        <v>0.00382723434716633</v>
      </c>
      <c r="J56" s="9" t="str">
        <f>_xlfn.XLOOKUP($E56,'Raw Data'!$E:$E,'Raw Data'!J:J,"ERROR",0,1)</f>
        <v>Yes</v>
      </c>
      <c r="K56" s="14" t="str">
        <f t="array" ref="K56">_xlfn.IFS(AND(L56&gt;0,L56&lt;=5),"0 to 5",AND(L56&gt;5,L56&lt;=10),"5 to 10",AND(L56&gt;10,L56&lt;=15),"10 to 15",AND(L56&gt;15,L56&lt;=20),"15 to 20",AND(L56&gt;20,L56&lt;=30),"20 to 30",AND(L56&gt;30,L56&lt;=40),"30 to 40",AND(L56&gt;40,L56&lt;=50),"40 to 50",AND(L56&gt;50,L56&lt;=75),"50 to 75",AND(L56&gt;75,L56&lt;=100),"75 to 100",AND(L56&gt;100,L56&lt;=150),"100 to 150",AND(L56&gt;150,L56&lt;=200),"150 to 200",AND(L56&gt;200,L56&lt;=250),"200 to 250",AND(L56&gt;250,L56&lt;=300),"250 to 300",AND(L56&gt;300,L56&lt;=400),"300 to 400",AND(L56&gt;400,L56&lt;=500),"400 to 500",L56&gt;500,"500+")</f>
        <v>100 to 150</v>
      </c>
      <c r="L56" s="9">
        <f>_xlfn.XLOOKUP($E56,'Raw Data'!$E:$E,'Raw Data'!L:L,"ERROR",0,1)</f>
        <v>105.54</v>
      </c>
      <c r="M56" s="14" t="str">
        <f t="array" ref="M56">_xlfn.IFS(AND(N56&gt;0,N56&lt;=5),"0 to 5",AND(N56&gt;5,N56&lt;=10),"5 to 10",AND(N56&gt;10,N56&lt;=15),"10 to 15",AND(N56&gt;15,N56&lt;=20),"15 to 20",AND(N56&gt;20,N56&lt;=30),"20 to 30",AND(N56&gt;30,N56&lt;=40),"30 to 40",AND(N56&gt;40,N56&lt;=50),"40 to 50",AND(N56&gt;50,N56&lt;=75),"50 to 75",AND(N56&gt;75,N56&lt;=100),"75 to 100",AND(N56&gt;100,N56&lt;=150),"100 to 150",AND(N56&gt;150,N56&lt;=200),"150 to 200",AND(N56&gt;200,N56&lt;=250),"200 to 250",AND(N56&gt;250,N56&lt;=300),"250 to 300",AND(N56&gt;300,N56&lt;=400),"300 to 400",AND(N56&gt;400,N56&lt;=500),"400 to 500",N56&gt;500,"500+")</f>
        <v>100 to 150</v>
      </c>
      <c r="N56" s="9">
        <f>_xlfn.XLOOKUP($E56,'Raw Data'!$E:$E,'Raw Data'!N:N,"ERROR",0,1)</f>
        <v>110.36</v>
      </c>
      <c r="O56" s="14" t="str">
        <f t="array" ref="O56">_xlfn.IFS(P56=0,"No Discount",AND(P56&gt;0,P56&lt;=0.02),"0% to 2%",AND(P56&gt;0.02,P56&lt;=0.04),"2% to 4%",AND(P56&gt;0.04,P56&lt;=0.06),"4% to 6%",AND(P56&gt;0.06,P56&lt;=0.08),"6% to 8%",AND(P56&gt;0.08,P56&lt;=0.1),"8% to 10%",AND(P56&gt;0.1,P56&lt;=0.15),"10% to 15%",AND(P56&gt;0.15,P56&lt;=0.2),"15% to 20%",AND(P56&gt;0.2,P56&lt;=0.25),"20% to 25%",AND(P56&gt;0.25,P56&lt;=0.3),"25% to 30%",AND(P56&gt;0.3,P56&lt;=0.4),"30% to 40%",AND(P56&gt;0.4,P56&lt;=0.5),"40% to 50%",AND(P56&gt;0.5,P56&lt;=0.75),"50% to 75%",AND(P56&gt;0.75,P56&lt;=1),"75% to 100%")</f>
        <v>4% to 6%</v>
      </c>
      <c r="P56" s="10">
        <f>_xlfn.XLOOKUP($E56,'Raw Data'!$E:$E,'Raw Data'!P:P,"ERROR",0,1)</f>
        <v>0.04367524465386</v>
      </c>
      <c r="Q56" s="9">
        <v>8</v>
      </c>
      <c r="R56" s="9" t="s">
        <v>96</v>
      </c>
      <c r="S56" s="5" t="str">
        <f t="array" ref="S56">_xlfn.IFS(AND(T56&gt;0,T56&lt;=0.05),"0 to 0.05",AND(T56&gt;0.05,T56&lt;=0.1),"0.05 to 0.1",AND(T56&gt;0.1,T56&lt;=0.2),"0.1 to 0.2",AND(T56&gt;0.2,T56&lt;=0.3),"0.2 to 0.3",AND(T56&gt;0.3,T56&lt;=0.4),"0.3 to 0.4",AND(T56&gt;0.4,T56&lt;=0.5),"0.4 to 0.5",AND(T56&gt;0.5,T56&lt;=0.75),"0.5 to 0.75",AND(T56&gt;0.75,T56&lt;=1),"0.75 to 1",AND(T56&gt;1,T56&lt;=2),"1 to 2",AND(T56&gt;2,T56&lt;=3),"2 to 3",AND(T56&gt;3,T56&lt;=4),"3 to 4",AND(T56&gt;4,T56&lt;=5),"4 to 5",AND(T56&gt;5,T56&lt;=10),"5 to 10",T56&gt;10,"10+")</f>
        <v>0.4 to 0.5</v>
      </c>
      <c r="T56" s="10">
        <f t="shared" si="1"/>
        <v>0.44614474129185</v>
      </c>
      <c r="U56" s="15" t="str">
        <f t="array" ref="U56">_xlfn.IFS(AND(V56&gt;0,V56&lt;=0.05),"0 to 0.05",AND(V56&gt;0.05,V56&lt;=0.1),"0.05 to 0.1",AND(V56&gt;0.1,V56&lt;=0.2),"0.1 to 0.2",AND(V56&gt;0.2,V56&lt;=0.3),"0.2 to 0.3",AND(V56&gt;0.3,V56&lt;=0.4),"0.3 to 0.4",AND(V56&gt;0.4,V56&lt;=0.5),"0.4 to 0.5",AND(V56&gt;0.5,V56&lt;=0.75),"0.5 to 0.75",AND(V56&gt;0.75,V56&lt;=1),"0.75 to 1",AND(V56&gt;1,V56&lt;=2),"1 to 2",AND(V56&gt;2,V56&lt;=3),"2 to 3",AND(V56&gt;3,V56&lt;=4),"3 to 4",AND(V56&gt;4,V56&lt;=5),"4 to 5",AND(V56&gt;5,V56&lt;=10),"5 to 10",V56&gt;10,"10+")</f>
        <v>0.1 to 0.2</v>
      </c>
      <c r="V56" s="10">
        <f t="shared" si="2"/>
        <v>0.125960432871153</v>
      </c>
      <c r="W56" s="15" t="str">
        <f t="array" ref="W56">_xlfn.IFS(AND(X56&gt;0,X56&lt;=0.05),"0 to 0.05",AND(X56&gt;0.05,X56&lt;=0.1),"0.05 to 0.1",AND(X56&gt;0.1,X56&lt;=0.2),"0.1 to 0.2",AND(X56&gt;0.2,X56&lt;=0.3),"0.2 to 0.3",AND(X56&gt;0.3,X56&lt;=0.4),"0.3 to 0.4",AND(X56&gt;0.4,X56&lt;=0.5),"0.4 to 0.5",AND(X56&gt;0.5,X56&lt;=0.75),"0.5 to 0.75",AND(X56&gt;0.75,X56&lt;=1),"0.75 to 1",AND(X56&gt;1,X56&lt;=2),"1 to 2",AND(X56&gt;2,X56&lt;=3),"2 to 3",AND(X56&gt;3,X56&lt;=4),"3 to 4",AND(X56&gt;4,X56&lt;=5),"4 to 5",AND(X56&gt;5,X56&lt;=10),"5 to 10",X56&gt;10,"10+")</f>
        <v>0.1 to 0.2</v>
      </c>
      <c r="X56" s="16">
        <f t="shared" si="3"/>
        <v>0.120459080148799</v>
      </c>
      <c r="Y56" s="5" t="str">
        <f t="array" ref="Y56">_xlfn.IFS(AND(Z56&gt;0,Z56&lt;=1),"0 to 1",AND(Z56&gt;1,Z56&lt;=2),"1 to 2",AND(Z56&gt;2,Z56&lt;=4),"2 to 4",AND(Z56&gt;4,Z56&lt;=6),"4 to 6",AND(Z56&gt;6,Z56&lt;=8),"6 to 8",AND(Z56&gt;8,Z56&lt;=10),"8 to 10",AND(Z56&gt;10,Z56&lt;=15),"10 to 15",AND(Z56&gt;15,Z56&lt;=20),"15 to 20",AND(Z56&gt;20,Z56&lt;=25),"20 to 25",AND(Z56&gt;25,Z56&lt;=30),"25 to 30",AND(Z56&gt;30,Z56&lt;=40),"30 to 40",AND(Z56&gt;40,Z56&lt;=50),"40 to 50",Z56&gt;50,"50+")</f>
        <v>6 to 8</v>
      </c>
      <c r="Z56" s="9">
        <f t="array" ref="Z56">_xlfn.IFS(AA56="oz",_xlfn.IFS(R56="oz",Q56,R56="fl oz",Q56*1.04,R56="ml",Q56*0.0338),AA56="fl oz",_xlfn.IFS(R56="oz",Q56/1.04,R56="fl oz",Q56,R56="ml",Q56*0.0338/1.04),AA56="ml",_xlfn.IFS(R56="oz",Q56/0.0338,R56="fl oz",Q56*1.04/0.0338,R56="ml",Q56))</f>
        <v>8</v>
      </c>
      <c r="AA56" s="9" t="s">
        <v>96</v>
      </c>
      <c r="AB56" s="5" t="s">
        <v>224</v>
      </c>
      <c r="AC56" s="5" t="s">
        <v>225</v>
      </c>
      <c r="AD56" s="5" t="s">
        <v>226</v>
      </c>
      <c r="AE56">
        <f>IF(SUMIF('Claims Backend'!$AE$1:$BM$1,AE$3,'Claims Backend'!$AE55:$BM55)&gt;=1,1,0)*$H56</f>
        <v>2858.66</v>
      </c>
      <c r="AF56">
        <f>IF(SUMIF('Claims Backend'!$AE$1:$BM$1,AF$3,'Claims Backend'!$AE55:$BM55)&gt;=1,1,0)*$H56</f>
        <v>0</v>
      </c>
      <c r="AG56">
        <f>IF(SUMIF('Claims Backend'!$AE$1:$BM$1,AG$3,'Claims Backend'!$AE55:$BM55)&gt;=1,1,0)*$H56</f>
        <v>0</v>
      </c>
      <c r="AH56">
        <f>IF(SUMIF('Claims Backend'!$AE$1:$BM$1,AH$3,'Claims Backend'!$AE55:$BM55)&gt;=1,1,0)*$H56</f>
        <v>0</v>
      </c>
      <c r="AI56">
        <f>IF(SUMIF('Claims Backend'!$AE$1:$BM$1,AI$3,'Claims Backend'!$AE55:$BM55)&gt;=1,1,0)*$H56</f>
        <v>0</v>
      </c>
      <c r="AJ56">
        <f>IF(SUMIF('Claims Backend'!$AE$1:$BM$1,AJ$3,'Claims Backend'!$AE55:$BM55)&gt;=1,1,0)*$H56</f>
        <v>0</v>
      </c>
      <c r="AK56">
        <f>IF(SUMIF('Claims Backend'!$AE$1:$BM$1,AK$3,'Claims Backend'!$AE55:$BM55)&gt;=1,1,0)*$H56</f>
        <v>0</v>
      </c>
      <c r="AL56">
        <f>IF(SUMIF('Claims Backend'!$AE$1:$BM$1,AL$3,'Claims Backend'!$AE55:$BM55)&gt;=1,1,0)*$H56</f>
        <v>2858.66</v>
      </c>
      <c r="AM56">
        <f>IF(SUMIF('Claims Backend'!$AE$1:$BM$1,AM$3,'Claims Backend'!$AE55:$BM55)&gt;=1,1,0)*$H56</f>
        <v>0</v>
      </c>
      <c r="AN56">
        <f>IF(SUMIF('Claims Backend'!$AE$1:$BM$1,AN$3,'Claims Backend'!$AE55:$BM55)&gt;=1,1,0)*$H56</f>
        <v>0</v>
      </c>
      <c r="AO56">
        <f>IF(SUMIF('Claims Backend'!$AE$1:$BM$1,AO$3,'Claims Backend'!$AE55:$BM55)&gt;=1,1,0)*$H56</f>
        <v>0</v>
      </c>
      <c r="AP56">
        <f>IF(SUMIF('Claims Backend'!$AE$1:$BM$1,AP$3,'Claims Backend'!$AE55:$BM55)&gt;=1,1,0)*$H56</f>
        <v>0</v>
      </c>
      <c r="AQ56">
        <f>IF(SUMIF('Claims Backend'!$AE$1:$BM$1,AQ$3,'Claims Backend'!$AE55:$BM55)&gt;=1,1,0)*$H56</f>
        <v>0</v>
      </c>
      <c r="AR56">
        <f>IF(SUMIF('Claims Backend'!$AE$1:$BM$1,AR$3,'Claims Backend'!$AE55:$BM55)&gt;=1,1,0)*$H56</f>
        <v>0</v>
      </c>
      <c r="AS56">
        <f>IF(SUMIF('Claims Backend'!$AE$1:$BM$1,AS$3,'Claims Backend'!$AE55:$BM55)&gt;=1,1,0)*$H56</f>
        <v>0</v>
      </c>
      <c r="AT56">
        <f>IF(SUMIF('Claims Backend'!$AE$1:$BM$1,AT$3,'Claims Backend'!$AE55:$BM55)&gt;=1,1,0)*$H56</f>
        <v>0</v>
      </c>
      <c r="AU56">
        <f>IF(SUMIF('Claims Backend'!$AE$1:$BM$1,AU$3,'Claims Backend'!$AE55:$BM55)&gt;=1,1,0)*$H56</f>
        <v>0</v>
      </c>
      <c r="AV56">
        <f>IF(SUMIF('Claims Backend'!$AE$1:$BM$1,AV$3,'Claims Backend'!$AE55:$BM55)&gt;=1,1,0)*$H56</f>
        <v>0</v>
      </c>
      <c r="AW56">
        <f>IF(SUMIF('Claims Backend'!$AE$1:$BM$1,AW$3,'Claims Backend'!$AE55:$BM55)&gt;=1,1,0)*$H56</f>
        <v>0</v>
      </c>
      <c r="AX56">
        <f>IF(SUMIF('Claims Backend'!$AE$1:$BM$1,AX$3,'Claims Backend'!$AE55:$BM55)&gt;=1,1,0)*$H56</f>
        <v>2858.66</v>
      </c>
      <c r="AY56">
        <f>IF(SUMIF('Claims Backend'!$AE$1:$BM$1,AY$3,'Claims Backend'!$AE55:$BM55)&gt;=1,1,0)*$H56</f>
        <v>0</v>
      </c>
      <c r="AZ56">
        <f>IF(SUMIF('Claims Backend'!$AE$1:$BM$1,AZ$3,'Claims Backend'!$AE55:$BM55)&gt;=1,1,0)*$H56</f>
        <v>0</v>
      </c>
      <c r="BA56">
        <f>IF(SUMIF('Claims Backend'!$AE$1:$BM$1,BA$3,'Claims Backend'!$AE55:$BM55)&gt;=1,1,0)*$H56</f>
        <v>0</v>
      </c>
      <c r="BB56">
        <f>IF(SUMIF('Claims Backend'!$AE$1:$BM$1,BB$3,'Claims Backend'!$AE55:$BM55)&gt;=1,1,0)*$H56</f>
        <v>0</v>
      </c>
      <c r="BC56">
        <f>IF(SUMIF('Claims Backend'!$AE$1:$BM$1,BC$3,'Claims Backend'!$AE55:$BM55)&gt;=1,1,0)*$H56</f>
        <v>0</v>
      </c>
      <c r="BD56">
        <f>IF(SUMIF('Claims Backend'!$AE$1:$BM$1,BD$3,'Claims Backend'!$AE55:$BM55)&gt;=1,1,0)*$H56</f>
        <v>0</v>
      </c>
    </row>
    <row r="57" spans="1:56">
      <c r="A57" s="5" t="str">
        <f>_xlfn.XLOOKUP($E57,'Raw Data'!$E:$E,'Raw Data'!A:A,"ERROR",0,1)</f>
        <v>AE</v>
      </c>
      <c r="B57" s="5" t="str">
        <f>_xlfn.XLOOKUP($E57,'Raw Data'!$E:$E,'Raw Data'!B:B,"ERROR",0,1)</f>
        <v>Hair Mousses</v>
      </c>
      <c r="C57" s="5" t="str">
        <f>_xlfn.XLOOKUP($E57,'Raw Data'!$E:$E,'Raw Data'!C:C,"ERROR",0,1)</f>
        <v>agadir</v>
      </c>
      <c r="D57" s="5" t="str">
        <f>_xlfn.XLOOKUP($E57,'Raw Data'!$E:$E,'Raw Data'!D:D,"ERROR",0,1)</f>
        <v>www.amazon.ae/dp/B004C4BUGI</v>
      </c>
      <c r="E57" s="5" t="s">
        <v>227</v>
      </c>
      <c r="F57" s="9" t="str">
        <f>_xlfn.XLOOKUP($E57,'Raw Data'!$E:$E,'Raw Data'!F:F,"ERROR",0,1)</f>
        <v>Agadir Argan Oil Volumizing Styling Mousse 8.5 Oz Agadir Argan Oil Volumizing Styling Mousse 8.5 Oz</v>
      </c>
      <c r="G57" s="10">
        <f>_xlfn.XLOOKUP($E57,'Raw Data'!$E:$E,'Raw Data'!G:G,"ERROR",0,1)</f>
        <v>43</v>
      </c>
      <c r="H57" s="9">
        <f>_xlfn.XLOOKUP($E57,'Raw Data'!$E:$E,'Raw Data'!H:H,"ERROR",0,1)</f>
        <v>2786.6</v>
      </c>
      <c r="I57" s="9">
        <f>_xlfn.XLOOKUP($E57,'Raw Data'!$E:$E,'Raw Data'!I:I,"ERROR",0,1)</f>
        <v>0.00373075889815987</v>
      </c>
      <c r="J57" s="9" t="str">
        <f>_xlfn.XLOOKUP($E57,'Raw Data'!$E:$E,'Raw Data'!J:J,"ERROR",0,1)</f>
        <v>Yes</v>
      </c>
      <c r="K57" s="14" t="str">
        <f t="array" ref="K57">_xlfn.IFS(AND(L57&gt;0,L57&lt;=5),"0 to 5",AND(L57&gt;5,L57&lt;=10),"5 to 10",AND(L57&gt;10,L57&lt;=15),"10 to 15",AND(L57&gt;15,L57&lt;=20),"15 to 20",AND(L57&gt;20,L57&lt;=30),"20 to 30",AND(L57&gt;30,L57&lt;=40),"30 to 40",AND(L57&gt;40,L57&lt;=50),"40 to 50",AND(L57&gt;50,L57&lt;=75),"50 to 75",AND(L57&gt;75,L57&lt;=100),"75 to 100",AND(L57&gt;100,L57&lt;=150),"100 to 150",AND(L57&gt;150,L57&lt;=200),"150 to 200",AND(L57&gt;200,L57&lt;=250),"200 to 250",AND(L57&gt;250,L57&lt;=300),"250 to 300",AND(L57&gt;300,L57&lt;=400),"300 to 400",AND(L57&gt;400,L57&lt;=500),"400 to 500",L57&gt;500,"500+")</f>
        <v>50 to 75</v>
      </c>
      <c r="L57" s="9">
        <f>_xlfn.XLOOKUP($E57,'Raw Data'!$E:$E,'Raw Data'!L:L,"ERROR",0,1)</f>
        <v>65.15</v>
      </c>
      <c r="M57" s="14" t="str">
        <f t="array" ref="M57">_xlfn.IFS(AND(N57&gt;0,N57&lt;=5),"0 to 5",AND(N57&gt;5,N57&lt;=10),"5 to 10",AND(N57&gt;10,N57&lt;=15),"10 to 15",AND(N57&gt;15,N57&lt;=20),"15 to 20",AND(N57&gt;20,N57&lt;=30),"20 to 30",AND(N57&gt;30,N57&lt;=40),"30 to 40",AND(N57&gt;40,N57&lt;=50),"40 to 50",AND(N57&gt;50,N57&lt;=75),"50 to 75",AND(N57&gt;75,N57&lt;=100),"75 to 100",AND(N57&gt;100,N57&lt;=150),"100 to 150",AND(N57&gt;150,N57&lt;=200),"150 to 200",AND(N57&gt;200,N57&lt;=250),"200 to 250",AND(N57&gt;250,N57&lt;=300),"250 to 300",AND(N57&gt;300,N57&lt;=400),"300 to 400",AND(N57&gt;400,N57&lt;=500),"400 to 500",N57&gt;500,"500+")</f>
        <v>50 to 75</v>
      </c>
      <c r="N57" s="9">
        <f>_xlfn.XLOOKUP($E57,'Raw Data'!$E:$E,'Raw Data'!N:N,"ERROR",0,1)</f>
        <v>68.65</v>
      </c>
      <c r="O57" s="14" t="str">
        <f t="array" ref="O57">_xlfn.IFS(P57=0,"No Discount",AND(P57&gt;0,P57&lt;=0.02),"0% to 2%",AND(P57&gt;0.02,P57&lt;=0.04),"2% to 4%",AND(P57&gt;0.04,P57&lt;=0.06),"4% to 6%",AND(P57&gt;0.06,P57&lt;=0.08),"6% to 8%",AND(P57&gt;0.08,P57&lt;=0.1),"8% to 10%",AND(P57&gt;0.1,P57&lt;=0.15),"10% to 15%",AND(P57&gt;0.15,P57&lt;=0.2),"15% to 20%",AND(P57&gt;0.2,P57&lt;=0.25),"20% to 25%",AND(P57&gt;0.25,P57&lt;=0.3),"25% to 30%",AND(P57&gt;0.3,P57&lt;=0.4),"30% to 40%",AND(P57&gt;0.4,P57&lt;=0.5),"40% to 50%",AND(P57&gt;0.5,P57&lt;=0.75),"50% to 75%",AND(P57&gt;0.75,P57&lt;=1),"75% to 100%")</f>
        <v>4% to 6%</v>
      </c>
      <c r="P57" s="10">
        <f>_xlfn.XLOOKUP($E57,'Raw Data'!$E:$E,'Raw Data'!P:P,"ERROR",0,1)</f>
        <v>0.0509832483612527</v>
      </c>
      <c r="Q57" s="9">
        <f>_xlfn.XLOOKUP($E57,'Raw Data'!$E:$E,'Raw Data'!Q:Q,"ERROR",0,1)</f>
        <v>8.5</v>
      </c>
      <c r="R57" s="9" t="str">
        <f>_xlfn.XLOOKUP($E57,'Raw Data'!$E:$E,'Raw Data'!R:R,"ERROR",0,1)</f>
        <v>oz</v>
      </c>
      <c r="S57" s="5" t="str">
        <f t="array" ref="S57">_xlfn.IFS(AND(T57&gt;0,T57&lt;=0.05),"0 to 0.05",AND(T57&gt;0.05,T57&lt;=0.1),"0.05 to 0.1",AND(T57&gt;0.1,T57&lt;=0.2),"0.1 to 0.2",AND(T57&gt;0.2,T57&lt;=0.3),"0.2 to 0.3",AND(T57&gt;0.3,T57&lt;=0.4),"0.3 to 0.4",AND(T57&gt;0.4,T57&lt;=0.5),"0.4 to 0.5",AND(T57&gt;0.5,T57&lt;=0.75),"0.5 to 0.75",AND(T57&gt;0.75,T57&lt;=1),"0.75 to 1",AND(T57&gt;1,T57&lt;=2),"1 to 2",AND(T57&gt;2,T57&lt;=3),"2 to 3",AND(T57&gt;3,T57&lt;=4),"3 to 4",AND(T57&gt;4,T57&lt;=5),"4 to 5",AND(T57&gt;5,T57&lt;=10),"5 to 10",T57&gt;10,"10+")</f>
        <v>0.2 to 0.3</v>
      </c>
      <c r="T57" s="10">
        <f t="shared" si="1"/>
        <v>0.259205474546937</v>
      </c>
      <c r="U57" s="15" t="str">
        <f t="array" ref="U57">_xlfn.IFS(AND(V57&gt;0,V57&lt;=0.05),"0 to 0.05",AND(V57&gt;0.05,V57&lt;=0.1),"0.05 to 0.1",AND(V57&gt;0.1,V57&lt;=0.2),"0.1 to 0.2",AND(V57&gt;0.2,V57&lt;=0.3),"0.2 to 0.3",AND(V57&gt;0.3,V57&lt;=0.4),"0.3 to 0.4",AND(V57&gt;0.4,V57&lt;=0.5),"0.4 to 0.5",AND(V57&gt;0.5,V57&lt;=0.75),"0.5 to 0.75",AND(V57&gt;0.75,V57&lt;=1),"0.75 to 1",AND(V57&gt;1,V57&lt;=2),"1 to 2",AND(V57&gt;2,V57&lt;=3),"2 to 3",AND(V57&gt;3,V57&lt;=4),"3 to 4",AND(V57&gt;4,V57&lt;=5),"4 to 5",AND(V57&gt;5,V57&lt;=10),"5 to 10",V57&gt;10,"10+")</f>
        <v>0.05 to 0.1</v>
      </c>
      <c r="V57" s="10">
        <f t="shared" si="2"/>
        <v>0.0737452505520301</v>
      </c>
      <c r="W57" s="15" t="str">
        <f t="array" ref="W57">_xlfn.IFS(AND(X57&gt;0,X57&lt;=0.05),"0 to 0.05",AND(X57&gt;0.05,X57&lt;=0.1),"0.05 to 0.1",AND(X57&gt;0.1,X57&lt;=0.2),"0.1 to 0.2",AND(X57&gt;0.2,X57&lt;=0.3),"0.2 to 0.3",AND(X57&gt;0.3,X57&lt;=0.4),"0.3 to 0.4",AND(X57&gt;0.4,X57&lt;=0.5),"0.4 to 0.5",AND(X57&gt;0.5,X57&lt;=0.75),"0.5 to 0.75",AND(X57&gt;0.75,X57&lt;=1),"0.75 to 1",AND(X57&gt;1,X57&lt;=2),"1 to 2",AND(X57&gt;2,X57&lt;=3),"2 to 3",AND(X57&gt;3,X57&lt;=4),"3 to 4",AND(X57&gt;4,X57&lt;=5),"4 to 5",AND(X57&gt;5,X57&lt;=10),"5 to 10",X57&gt;10,"10+")</f>
        <v>0.05 to 0.1</v>
      </c>
      <c r="X57" s="16">
        <f t="shared" si="3"/>
        <v>0.0699854781276731</v>
      </c>
      <c r="Y57" s="5" t="str">
        <f t="array" ref="Y57">_xlfn.IFS(AND(Z57&gt;0,Z57&lt;=1),"0 to 1",AND(Z57&gt;1,Z57&lt;=2),"1 to 2",AND(Z57&gt;2,Z57&lt;=4),"2 to 4",AND(Z57&gt;4,Z57&lt;=6),"4 to 6",AND(Z57&gt;6,Z57&lt;=8),"6 to 8",AND(Z57&gt;8,Z57&lt;=10),"8 to 10",AND(Z57&gt;10,Z57&lt;=15),"10 to 15",AND(Z57&gt;15,Z57&lt;=20),"15 to 20",AND(Z57&gt;20,Z57&lt;=25),"20 to 25",AND(Z57&gt;25,Z57&lt;=30),"25 to 30",AND(Z57&gt;30,Z57&lt;=40),"30 to 40",AND(Z57&gt;40,Z57&lt;=50),"40 to 50",Z57&gt;50,"50+")</f>
        <v>8 to 10</v>
      </c>
      <c r="Z57" s="9">
        <f t="array" ref="Z57">_xlfn.IFS(AA57="oz",_xlfn.IFS(R57="oz",Q57,R57="fl oz",Q57*1.04,R57="ml",Q57*0.0338),AA57="fl oz",_xlfn.IFS(R57="oz",Q57/1.04,R57="fl oz",Q57,R57="ml",Q57*0.0338/1.04),AA57="ml",_xlfn.IFS(R57="oz",Q57/0.0338,R57="fl oz",Q57*1.04/0.0338,R57="ml",Q57))</f>
        <v>8.5</v>
      </c>
      <c r="AA57" s="9" t="str">
        <f>_xlfn.XLOOKUP($E57,'Raw Data'!$E:$E,'Raw Data'!AA:AA,"ERROR",0,1)</f>
        <v>oz</v>
      </c>
      <c r="AB57" s="5" t="s">
        <v>228</v>
      </c>
      <c r="AC57" s="5" t="s">
        <v>229</v>
      </c>
      <c r="AD57" s="5" t="s">
        <v>127</v>
      </c>
      <c r="AE57">
        <f>IF(SUMIF('Claims Backend'!$AE$1:$BM$1,AE$3,'Claims Backend'!$AE56:$BM56)&gt;=1,1,0)*$H57</f>
        <v>2786.6</v>
      </c>
      <c r="AF57">
        <f>IF(SUMIF('Claims Backend'!$AE$1:$BM$1,AF$3,'Claims Backend'!$AE56:$BM56)&gt;=1,1,0)*$H57</f>
        <v>0</v>
      </c>
      <c r="AG57">
        <f>IF(SUMIF('Claims Backend'!$AE$1:$BM$1,AG$3,'Claims Backend'!$AE56:$BM56)&gt;=1,1,0)*$H57</f>
        <v>0</v>
      </c>
      <c r="AH57">
        <f>IF(SUMIF('Claims Backend'!$AE$1:$BM$1,AH$3,'Claims Backend'!$AE56:$BM56)&gt;=1,1,0)*$H57</f>
        <v>0</v>
      </c>
      <c r="AI57">
        <f>IF(SUMIF('Claims Backend'!$AE$1:$BM$1,AI$3,'Claims Backend'!$AE56:$BM56)&gt;=1,1,0)*$H57</f>
        <v>0</v>
      </c>
      <c r="AJ57">
        <f>IF(SUMIF('Claims Backend'!$AE$1:$BM$1,AJ$3,'Claims Backend'!$AE56:$BM56)&gt;=1,1,0)*$H57</f>
        <v>0</v>
      </c>
      <c r="AK57">
        <f>IF(SUMIF('Claims Backend'!$AE$1:$BM$1,AK$3,'Claims Backend'!$AE56:$BM56)&gt;=1,1,0)*$H57</f>
        <v>0</v>
      </c>
      <c r="AL57">
        <f>IF(SUMIF('Claims Backend'!$AE$1:$BM$1,AL$3,'Claims Backend'!$AE56:$BM56)&gt;=1,1,0)*$H57</f>
        <v>2786.6</v>
      </c>
      <c r="AM57">
        <f>IF(SUMIF('Claims Backend'!$AE$1:$BM$1,AM$3,'Claims Backend'!$AE56:$BM56)&gt;=1,1,0)*$H57</f>
        <v>0</v>
      </c>
      <c r="AN57">
        <f>IF(SUMIF('Claims Backend'!$AE$1:$BM$1,AN$3,'Claims Backend'!$AE56:$BM56)&gt;=1,1,0)*$H57</f>
        <v>0</v>
      </c>
      <c r="AO57">
        <f>IF(SUMIF('Claims Backend'!$AE$1:$BM$1,AO$3,'Claims Backend'!$AE56:$BM56)&gt;=1,1,0)*$H57</f>
        <v>0</v>
      </c>
      <c r="AP57">
        <f>IF(SUMIF('Claims Backend'!$AE$1:$BM$1,AP$3,'Claims Backend'!$AE56:$BM56)&gt;=1,1,0)*$H57</f>
        <v>0</v>
      </c>
      <c r="AQ57">
        <f>IF(SUMIF('Claims Backend'!$AE$1:$BM$1,AQ$3,'Claims Backend'!$AE56:$BM56)&gt;=1,1,0)*$H57</f>
        <v>2786.6</v>
      </c>
      <c r="AR57">
        <f>IF(SUMIF('Claims Backend'!$AE$1:$BM$1,AR$3,'Claims Backend'!$AE56:$BM56)&gt;=1,1,0)*$H57</f>
        <v>0</v>
      </c>
      <c r="AS57">
        <f>IF(SUMIF('Claims Backend'!$AE$1:$BM$1,AS$3,'Claims Backend'!$AE56:$BM56)&gt;=1,1,0)*$H57</f>
        <v>0</v>
      </c>
      <c r="AT57">
        <f>IF(SUMIF('Claims Backend'!$AE$1:$BM$1,AT$3,'Claims Backend'!$AE56:$BM56)&gt;=1,1,0)*$H57</f>
        <v>0</v>
      </c>
      <c r="AU57">
        <f>IF(SUMIF('Claims Backend'!$AE$1:$BM$1,AU$3,'Claims Backend'!$AE56:$BM56)&gt;=1,1,0)*$H57</f>
        <v>0</v>
      </c>
      <c r="AV57">
        <f>IF(SUMIF('Claims Backend'!$AE$1:$BM$1,AV$3,'Claims Backend'!$AE56:$BM56)&gt;=1,1,0)*$H57</f>
        <v>0</v>
      </c>
      <c r="AW57">
        <f>IF(SUMIF('Claims Backend'!$AE$1:$BM$1,AW$3,'Claims Backend'!$AE56:$BM56)&gt;=1,1,0)*$H57</f>
        <v>2786.6</v>
      </c>
      <c r="AX57">
        <f>IF(SUMIF('Claims Backend'!$AE$1:$BM$1,AX$3,'Claims Backend'!$AE56:$BM56)&gt;=1,1,0)*$H57</f>
        <v>0</v>
      </c>
      <c r="AY57">
        <f>IF(SUMIF('Claims Backend'!$AE$1:$BM$1,AY$3,'Claims Backend'!$AE56:$BM56)&gt;=1,1,0)*$H57</f>
        <v>0</v>
      </c>
      <c r="AZ57">
        <f>IF(SUMIF('Claims Backend'!$AE$1:$BM$1,AZ$3,'Claims Backend'!$AE56:$BM56)&gt;=1,1,0)*$H57</f>
        <v>2786.6</v>
      </c>
      <c r="BA57">
        <f>IF(SUMIF('Claims Backend'!$AE$1:$BM$1,BA$3,'Claims Backend'!$AE56:$BM56)&gt;=1,1,0)*$H57</f>
        <v>0</v>
      </c>
      <c r="BB57">
        <f>IF(SUMIF('Claims Backend'!$AE$1:$BM$1,BB$3,'Claims Backend'!$AE56:$BM56)&gt;=1,1,0)*$H57</f>
        <v>0</v>
      </c>
      <c r="BC57">
        <f>IF(SUMIF('Claims Backend'!$AE$1:$BM$1,BC$3,'Claims Backend'!$AE56:$BM56)&gt;=1,1,0)*$H57</f>
        <v>0</v>
      </c>
      <c r="BD57">
        <f>IF(SUMIF('Claims Backend'!$AE$1:$BM$1,BD$3,'Claims Backend'!$AE56:$BM56)&gt;=1,1,0)*$H57</f>
        <v>0</v>
      </c>
    </row>
    <row r="58" spans="1:56">
      <c r="A58" s="5" t="str">
        <f>_xlfn.XLOOKUP($E58,'Raw Data'!$E:$E,'Raw Data'!A:A,"ERROR",0,1)</f>
        <v>AE</v>
      </c>
      <c r="B58" s="5" t="str">
        <f>_xlfn.XLOOKUP($E58,'Raw Data'!$E:$E,'Raw Data'!B:B,"ERROR",0,1)</f>
        <v>Hair Mousses</v>
      </c>
      <c r="C58" s="5" t="str">
        <f>_xlfn.XLOOKUP($E58,'Raw Data'!$E:$E,'Raw Data'!C:C,"ERROR",0,1)</f>
        <v>aveda</v>
      </c>
      <c r="D58" s="5" t="str">
        <f>_xlfn.XLOOKUP($E58,'Raw Data'!$E:$E,'Raw Data'!D:D,"ERROR",0,1)</f>
        <v>www.amazon.ae/dp/B0007CXWXI</v>
      </c>
      <c r="E58" s="5" t="s">
        <v>230</v>
      </c>
      <c r="F58" s="9" t="str">
        <f>_xlfn.XLOOKUP($E58,'Raw Data'!$E:$E,'Raw Data'!F:F,"ERROR",0,1)</f>
        <v>Aveda Phomollient Styling Foam (200Ml) [Personal Care]</v>
      </c>
      <c r="G58" s="10">
        <f>_xlfn.XLOOKUP($E58,'Raw Data'!$E:$E,'Raw Data'!G:G,"ERROR",0,1)</f>
        <v>25</v>
      </c>
      <c r="H58" s="9">
        <f>_xlfn.XLOOKUP($E58,'Raw Data'!$E:$E,'Raw Data'!H:H,"ERROR",0,1)</f>
        <v>2711.77</v>
      </c>
      <c r="I58" s="9">
        <f>_xlfn.XLOOKUP($E58,'Raw Data'!$E:$E,'Raw Data'!I:I,"ERROR",0,1)</f>
        <v>0.00363057491468564</v>
      </c>
      <c r="J58" s="9" t="str">
        <f>_xlfn.XLOOKUP($E58,'Raw Data'!$E:$E,'Raw Data'!J:J,"ERROR",0,1)</f>
        <v>Yes</v>
      </c>
      <c r="K58" s="14" t="str">
        <f t="array" ref="K58">_xlfn.IFS(AND(L58&gt;0,L58&lt;=5),"0 to 5",AND(L58&gt;5,L58&lt;=10),"5 to 10",AND(L58&gt;10,L58&lt;=15),"10 to 15",AND(L58&gt;15,L58&lt;=20),"15 to 20",AND(L58&gt;20,L58&lt;=30),"20 to 30",AND(L58&gt;30,L58&lt;=40),"30 to 40",AND(L58&gt;40,L58&lt;=50),"40 to 50",AND(L58&gt;50,L58&lt;=75),"50 to 75",AND(L58&gt;75,L58&lt;=100),"75 to 100",AND(L58&gt;100,L58&lt;=150),"100 to 150",AND(L58&gt;150,L58&lt;=200),"150 to 200",AND(L58&gt;200,L58&lt;=250),"200 to 250",AND(L58&gt;250,L58&lt;=300),"250 to 300",AND(L58&gt;300,L58&lt;=400),"300 to 400",AND(L58&gt;400,L58&lt;=500),"400 to 500",L58&gt;500,"500+")</f>
        <v>100 to 150</v>
      </c>
      <c r="L58" s="9">
        <f>_xlfn.XLOOKUP($E58,'Raw Data'!$E:$E,'Raw Data'!L:L,"ERROR",0,1)</f>
        <v>114.49</v>
      </c>
      <c r="M58" s="14" t="str">
        <f t="array" ref="M58">_xlfn.IFS(AND(N58&gt;0,N58&lt;=5),"0 to 5",AND(N58&gt;5,N58&lt;=10),"5 to 10",AND(N58&gt;10,N58&lt;=15),"10 to 15",AND(N58&gt;15,N58&lt;=20),"15 to 20",AND(N58&gt;20,N58&lt;=30),"20 to 30",AND(N58&gt;30,N58&lt;=40),"30 to 40",AND(N58&gt;40,N58&lt;=50),"40 to 50",AND(N58&gt;50,N58&lt;=75),"50 to 75",AND(N58&gt;75,N58&lt;=100),"75 to 100",AND(N58&gt;100,N58&lt;=150),"100 to 150",AND(N58&gt;150,N58&lt;=200),"150 to 200",AND(N58&gt;200,N58&lt;=250),"200 to 250",AND(N58&gt;250,N58&lt;=300),"250 to 300",AND(N58&gt;300,N58&lt;=400),"300 to 400",AND(N58&gt;400,N58&lt;=500),"400 to 500",N58&gt;500,"500+")</f>
        <v>100 to 150</v>
      </c>
      <c r="N58" s="9">
        <f>_xlfn.XLOOKUP($E58,'Raw Data'!$E:$E,'Raw Data'!N:N,"ERROR",0,1)</f>
        <v>121.08</v>
      </c>
      <c r="O58" s="14" t="str">
        <f t="array" ref="O58">_xlfn.IFS(P58=0,"No Discount",AND(P58&gt;0,P58&lt;=0.02),"0% to 2%",AND(P58&gt;0.02,P58&lt;=0.04),"2% to 4%",AND(P58&gt;0.04,P58&lt;=0.06),"4% to 6%",AND(P58&gt;0.06,P58&lt;=0.08),"6% to 8%",AND(P58&gt;0.08,P58&lt;=0.1),"8% to 10%",AND(P58&gt;0.1,P58&lt;=0.15),"10% to 15%",AND(P58&gt;0.15,P58&lt;=0.2),"15% to 20%",AND(P58&gt;0.2,P58&lt;=0.25),"20% to 25%",AND(P58&gt;0.25,P58&lt;=0.3),"25% to 30%",AND(P58&gt;0.3,P58&lt;=0.4),"30% to 40%",AND(P58&gt;0.4,P58&lt;=0.5),"40% to 50%",AND(P58&gt;0.5,P58&lt;=0.75),"50% to 75%",AND(P58&gt;0.75,P58&lt;=1),"75% to 100%")</f>
        <v>4% to 6%</v>
      </c>
      <c r="P58" s="10">
        <f>_xlfn.XLOOKUP($E58,'Raw Data'!$E:$E,'Raw Data'!P:P,"ERROR",0,1)</f>
        <v>0.0544268252395111</v>
      </c>
      <c r="Q58" s="9">
        <f>_xlfn.XLOOKUP($E58,'Raw Data'!$E:$E,'Raw Data'!Q:Q,"ERROR",0,1)</f>
        <v>200</v>
      </c>
      <c r="R58" s="9" t="str">
        <f>_xlfn.XLOOKUP($E58,'Raw Data'!$E:$E,'Raw Data'!R:R,"ERROR",0,1)</f>
        <v>ml</v>
      </c>
      <c r="S58" s="5" t="str">
        <f t="array" ref="S58">_xlfn.IFS(AND(T58&gt;0,T58&lt;=0.05),"0 to 0.05",AND(T58&gt;0.05,T58&lt;=0.1),"0.05 to 0.1",AND(T58&gt;0.1,T58&lt;=0.2),"0.1 to 0.2",AND(T58&gt;0.2,T58&lt;=0.3),"0.2 to 0.3",AND(T58&gt;0.3,T58&lt;=0.4),"0.3 to 0.4",AND(T58&gt;0.4,T58&lt;=0.5),"0.4 to 0.5",AND(T58&gt;0.5,T58&lt;=0.75),"0.5 to 0.75",AND(T58&gt;0.75,T58&lt;=1),"0.75 to 1",AND(T58&gt;1,T58&lt;=2),"1 to 2",AND(T58&gt;2,T58&lt;=3),"2 to 3",AND(T58&gt;3,T58&lt;=4),"3 to 4",AND(T58&gt;4,T58&lt;=5),"4 to 5",AND(T58&gt;5,T58&lt;=10),"5 to 10",T58&gt;10,"10+")</f>
        <v>0.5 to 0.75</v>
      </c>
      <c r="T58" s="10">
        <f t="shared" si="1"/>
        <v>0.572755851624768</v>
      </c>
      <c r="U58" s="15" t="str">
        <f t="array" ref="U58">_xlfn.IFS(AND(V58&gt;0,V58&lt;=0.05),"0 to 0.05",AND(V58&gt;0.05,V58&lt;=0.1),"0.05 to 0.1",AND(V58&gt;0.1,V58&lt;=0.2),"0.1 to 0.2",AND(V58&gt;0.2,V58&lt;=0.3),"0.2 to 0.3",AND(V58&gt;0.3,V58&lt;=0.4),"0.3 to 0.4",AND(V58&gt;0.4,V58&lt;=0.5),"0.4 to 0.5",AND(V58&gt;0.5,V58&lt;=0.75),"0.5 to 0.75",AND(V58&gt;0.75,V58&lt;=1),"0.75 to 1",AND(V58&gt;1,V58&lt;=2),"1 to 2",AND(V58&gt;2,V58&lt;=3),"2 to 3",AND(V58&gt;3,V58&lt;=4),"3 to 4",AND(V58&gt;4,V58&lt;=5),"4 to 5",AND(V58&gt;5,V58&lt;=10),"5 to 10",V58&gt;10,"10+")</f>
        <v>0.1 to 0.2</v>
      </c>
      <c r="V58" s="10">
        <f t="shared" si="2"/>
        <v>0.163545333207933</v>
      </c>
      <c r="W58" s="15" t="str">
        <f t="array" ref="W58">_xlfn.IFS(AND(X58&gt;0,X58&lt;=0.05),"0 to 0.05",AND(X58&gt;0.05,X58&lt;=0.1),"0.05 to 0.1",AND(X58&gt;0.1,X58&lt;=0.2),"0.1 to 0.2",AND(X58&gt;0.2,X58&lt;=0.3),"0.2 to 0.3",AND(X58&gt;0.3,X58&lt;=0.4),"0.3 to 0.4",AND(X58&gt;0.4,X58&lt;=0.5),"0.4 to 0.5",AND(X58&gt;0.5,X58&lt;=0.75),"0.5 to 0.75",AND(X58&gt;0.75,X58&lt;=1),"0.75 to 1",AND(X58&gt;1,X58&lt;=2),"1 to 2",AND(X58&gt;2,X58&lt;=3),"2 to 3",AND(X58&gt;3,X58&lt;=4),"3 to 4",AND(X58&gt;4,X58&lt;=5),"4 to 5",AND(X58&gt;5,X58&lt;=10),"5 to 10",X58&gt;10,"10+")</f>
        <v>0.1 to 0.2</v>
      </c>
      <c r="X58" s="16">
        <f t="shared" si="3"/>
        <v>0.154644079938687</v>
      </c>
      <c r="Y58" s="5" t="str">
        <f t="array" ref="Y58">_xlfn.IFS(AND(Z58&gt;0,Z58&lt;=1),"0 to 1",AND(Z58&gt;1,Z58&lt;=2),"1 to 2",AND(Z58&gt;2,Z58&lt;=4),"2 to 4",AND(Z58&gt;4,Z58&lt;=6),"4 to 6",AND(Z58&gt;6,Z58&lt;=8),"6 to 8",AND(Z58&gt;8,Z58&lt;=10),"8 to 10",AND(Z58&gt;10,Z58&lt;=15),"10 to 15",AND(Z58&gt;15,Z58&lt;=20),"15 to 20",AND(Z58&gt;20,Z58&lt;=25),"20 to 25",AND(Z58&gt;25,Z58&lt;=30),"25 to 30",AND(Z58&gt;30,Z58&lt;=40),"30 to 40",AND(Z58&gt;40,Z58&lt;=50),"40 to 50",Z58&gt;50,"50+")</f>
        <v>6 to 8</v>
      </c>
      <c r="Z58" s="9">
        <f t="array" ref="Z58">_xlfn.IFS(AA58="oz",_xlfn.IFS(R58="oz",Q58,R58="fl oz",Q58*1.04,R58="ml",Q58*0.0338),AA58="fl oz",_xlfn.IFS(R58="oz",Q58/1.04,R58="fl oz",Q58,R58="ml",Q58*0.0338/1.04),AA58="ml",_xlfn.IFS(R58="oz",Q58/0.0338,R58="fl oz",Q58*1.04/0.0338,R58="ml",Q58))</f>
        <v>6.76</v>
      </c>
      <c r="AA58" s="9" t="str">
        <f>_xlfn.XLOOKUP($E58,'Raw Data'!$E:$E,'Raw Data'!AA:AA,"ERROR",0,1)</f>
        <v>oz</v>
      </c>
      <c r="AB58" s="5" t="s">
        <v>231</v>
      </c>
      <c r="AC58" s="5" t="s">
        <v>48</v>
      </c>
      <c r="AD58" s="5" t="s">
        <v>232</v>
      </c>
      <c r="AE58">
        <f>IF(SUMIF('Claims Backend'!$AE$1:$BM$1,AE$3,'Claims Backend'!$AE57:$BM57)&gt;=1,1,0)*$H58</f>
        <v>0</v>
      </c>
      <c r="AF58">
        <f>IF(SUMIF('Claims Backend'!$AE$1:$BM$1,AF$3,'Claims Backend'!$AE57:$BM57)&gt;=1,1,0)*$H58</f>
        <v>0</v>
      </c>
      <c r="AG58">
        <f>IF(SUMIF('Claims Backend'!$AE$1:$BM$1,AG$3,'Claims Backend'!$AE57:$BM57)&gt;=1,1,0)*$H58</f>
        <v>0</v>
      </c>
      <c r="AH58">
        <f>IF(SUMIF('Claims Backend'!$AE$1:$BM$1,AH$3,'Claims Backend'!$AE57:$BM57)&gt;=1,1,0)*$H58</f>
        <v>2711.77</v>
      </c>
      <c r="AI58">
        <f>IF(SUMIF('Claims Backend'!$AE$1:$BM$1,AI$3,'Claims Backend'!$AE57:$BM57)&gt;=1,1,0)*$H58</f>
        <v>0</v>
      </c>
      <c r="AJ58">
        <f>IF(SUMIF('Claims Backend'!$AE$1:$BM$1,AJ$3,'Claims Backend'!$AE57:$BM57)&gt;=1,1,0)*$H58</f>
        <v>0</v>
      </c>
      <c r="AK58">
        <f>IF(SUMIF('Claims Backend'!$AE$1:$BM$1,AK$3,'Claims Backend'!$AE57:$BM57)&gt;=1,1,0)*$H58</f>
        <v>0</v>
      </c>
      <c r="AL58">
        <f>IF(SUMIF('Claims Backend'!$AE$1:$BM$1,AL$3,'Claims Backend'!$AE57:$BM57)&gt;=1,1,0)*$H58</f>
        <v>0</v>
      </c>
      <c r="AM58">
        <f>IF(SUMIF('Claims Backend'!$AE$1:$BM$1,AM$3,'Claims Backend'!$AE57:$BM57)&gt;=1,1,0)*$H58</f>
        <v>0</v>
      </c>
      <c r="AN58">
        <f>IF(SUMIF('Claims Backend'!$AE$1:$BM$1,AN$3,'Claims Backend'!$AE57:$BM57)&gt;=1,1,0)*$H58</f>
        <v>0</v>
      </c>
      <c r="AO58">
        <f>IF(SUMIF('Claims Backend'!$AE$1:$BM$1,AO$3,'Claims Backend'!$AE57:$BM57)&gt;=1,1,0)*$H58</f>
        <v>0</v>
      </c>
      <c r="AP58">
        <f>IF(SUMIF('Claims Backend'!$AE$1:$BM$1,AP$3,'Claims Backend'!$AE57:$BM57)&gt;=1,1,0)*$H58</f>
        <v>0</v>
      </c>
      <c r="AQ58">
        <f>IF(SUMIF('Claims Backend'!$AE$1:$BM$1,AQ$3,'Claims Backend'!$AE57:$BM57)&gt;=1,1,0)*$H58</f>
        <v>0</v>
      </c>
      <c r="AR58">
        <f>IF(SUMIF('Claims Backend'!$AE$1:$BM$1,AR$3,'Claims Backend'!$AE57:$BM57)&gt;=1,1,0)*$H58</f>
        <v>0</v>
      </c>
      <c r="AS58">
        <f>IF(SUMIF('Claims Backend'!$AE$1:$BM$1,AS$3,'Claims Backend'!$AE57:$BM57)&gt;=1,1,0)*$H58</f>
        <v>0</v>
      </c>
      <c r="AT58">
        <f>IF(SUMIF('Claims Backend'!$AE$1:$BM$1,AT$3,'Claims Backend'!$AE57:$BM57)&gt;=1,1,0)*$H58</f>
        <v>0</v>
      </c>
      <c r="AU58">
        <f>IF(SUMIF('Claims Backend'!$AE$1:$BM$1,AU$3,'Claims Backend'!$AE57:$BM57)&gt;=1,1,0)*$H58</f>
        <v>0</v>
      </c>
      <c r="AV58">
        <f>IF(SUMIF('Claims Backend'!$AE$1:$BM$1,AV$3,'Claims Backend'!$AE57:$BM57)&gt;=1,1,0)*$H58</f>
        <v>0</v>
      </c>
      <c r="AW58">
        <f>IF(SUMIF('Claims Backend'!$AE$1:$BM$1,AW$3,'Claims Backend'!$AE57:$BM57)&gt;=1,1,0)*$H58</f>
        <v>0</v>
      </c>
      <c r="AX58">
        <f>IF(SUMIF('Claims Backend'!$AE$1:$BM$1,AX$3,'Claims Backend'!$AE57:$BM57)&gt;=1,1,0)*$H58</f>
        <v>0</v>
      </c>
      <c r="AY58">
        <f>IF(SUMIF('Claims Backend'!$AE$1:$BM$1,AY$3,'Claims Backend'!$AE57:$BM57)&gt;=1,1,0)*$H58</f>
        <v>0</v>
      </c>
      <c r="AZ58">
        <f>IF(SUMIF('Claims Backend'!$AE$1:$BM$1,AZ$3,'Claims Backend'!$AE57:$BM57)&gt;=1,1,0)*$H58</f>
        <v>0</v>
      </c>
      <c r="BA58">
        <f>IF(SUMIF('Claims Backend'!$AE$1:$BM$1,BA$3,'Claims Backend'!$AE57:$BM57)&gt;=1,1,0)*$H58</f>
        <v>0</v>
      </c>
      <c r="BB58">
        <f>IF(SUMIF('Claims Backend'!$AE$1:$BM$1,BB$3,'Claims Backend'!$AE57:$BM57)&gt;=1,1,0)*$H58</f>
        <v>0</v>
      </c>
      <c r="BC58">
        <f>IF(SUMIF('Claims Backend'!$AE$1:$BM$1,BC$3,'Claims Backend'!$AE57:$BM57)&gt;=1,1,0)*$H58</f>
        <v>0</v>
      </c>
      <c r="BD58">
        <f>IF(SUMIF('Claims Backend'!$AE$1:$BM$1,BD$3,'Claims Backend'!$AE57:$BM57)&gt;=1,1,0)*$H58</f>
        <v>0</v>
      </c>
    </row>
    <row r="59" spans="1:56">
      <c r="A59" s="5" t="str">
        <f>_xlfn.XLOOKUP($E59,'Raw Data'!$E:$E,'Raw Data'!A:A,"ERROR",0,1)</f>
        <v>AE</v>
      </c>
      <c r="B59" s="5" t="str">
        <f>_xlfn.XLOOKUP($E59,'Raw Data'!$E:$E,'Raw Data'!B:B,"ERROR",0,1)</f>
        <v>Hair Mousses</v>
      </c>
      <c r="C59" s="5" t="str">
        <f>_xlfn.XLOOKUP($E59,'Raw Data'!$E:$E,'Raw Data'!C:C,"ERROR",0,1)</f>
        <v>Wood</v>
      </c>
      <c r="D59" s="5" t="str">
        <f>_xlfn.XLOOKUP($E59,'Raw Data'!$E:$E,'Raw Data'!D:D,"ERROR",0,1)</f>
        <v>www.amazon.ae/dp/B0009VS7O6</v>
      </c>
      <c r="E59" s="5" t="s">
        <v>233</v>
      </c>
      <c r="F59" s="9" t="str">
        <f>_xlfn.XLOOKUP($E59,'Raw Data'!$E:$E,'Raw Data'!F:F,"ERROR",0,1)</f>
        <v>Fantasia Liquid Mousse Spritz Super Hold, 12 Fl Oz</v>
      </c>
      <c r="G59" s="10">
        <f>_xlfn.XLOOKUP($E59,'Raw Data'!$E:$E,'Raw Data'!G:G,"ERROR",0,1)</f>
        <v>35</v>
      </c>
      <c r="H59" s="9">
        <f>_xlfn.XLOOKUP($E59,'Raw Data'!$E:$E,'Raw Data'!H:H,"ERROR",0,1)</f>
        <v>2624.88</v>
      </c>
      <c r="I59" s="9">
        <f>_xlfn.XLOOKUP($E59,'Raw Data'!$E:$E,'Raw Data'!I:I,"ERROR",0,1)</f>
        <v>0.00351424474865495</v>
      </c>
      <c r="J59" s="9" t="str">
        <f>_xlfn.XLOOKUP($E59,'Raw Data'!$E:$E,'Raw Data'!J:J,"ERROR",0,1)</f>
        <v>Yes</v>
      </c>
      <c r="K59" s="14" t="str">
        <f t="array" ref="K59">_xlfn.IFS(AND(L59&gt;0,L59&lt;=5),"0 to 5",AND(L59&gt;5,L59&lt;=10),"5 to 10",AND(L59&gt;10,L59&lt;=15),"10 to 15",AND(L59&gt;15,L59&lt;=20),"15 to 20",AND(L59&gt;20,L59&lt;=30),"20 to 30",AND(L59&gt;30,L59&lt;=40),"30 to 40",AND(L59&gt;40,L59&lt;=50),"40 to 50",AND(L59&gt;50,L59&lt;=75),"50 to 75",AND(L59&gt;75,L59&lt;=100),"75 to 100",AND(L59&gt;100,L59&lt;=150),"100 to 150",AND(L59&gt;150,L59&lt;=200),"150 to 200",AND(L59&gt;200,L59&lt;=250),"200 to 250",AND(L59&gt;250,L59&lt;=300),"250 to 300",AND(L59&gt;300,L59&lt;=400),"300 to 400",AND(L59&gt;400,L59&lt;=500),"400 to 500",L59&gt;500,"500+")</f>
        <v>75 to 100</v>
      </c>
      <c r="L59" s="9">
        <f>_xlfn.XLOOKUP($E59,'Raw Data'!$E:$E,'Raw Data'!L:L,"ERROR",0,1)</f>
        <v>77.65</v>
      </c>
      <c r="M59" s="14" t="str">
        <f t="array" ref="M59">_xlfn.IFS(AND(N59&gt;0,N59&lt;=5),"0 to 5",AND(N59&gt;5,N59&lt;=10),"5 to 10",AND(N59&gt;10,N59&lt;=15),"10 to 15",AND(N59&gt;15,N59&lt;=20),"15 to 20",AND(N59&gt;20,N59&lt;=30),"20 to 30",AND(N59&gt;30,N59&lt;=40),"30 to 40",AND(N59&gt;40,N59&lt;=50),"40 to 50",AND(N59&gt;50,N59&lt;=75),"50 to 75",AND(N59&gt;75,N59&lt;=100),"75 to 100",AND(N59&gt;100,N59&lt;=150),"100 to 150",AND(N59&gt;150,N59&lt;=200),"150 to 200",AND(N59&gt;200,N59&lt;=250),"200 to 250",AND(N59&gt;250,N59&lt;=300),"250 to 300",AND(N59&gt;300,N59&lt;=400),"300 to 400",AND(N59&gt;400,N59&lt;=500),"400 to 500",N59&gt;500,"500+")</f>
        <v>100 to 150</v>
      </c>
      <c r="N59" s="9">
        <f>_xlfn.XLOOKUP($E59,'Raw Data'!$E:$E,'Raw Data'!N:N,"ERROR",0,1)</f>
        <v>108.61</v>
      </c>
      <c r="O59" s="14" t="str">
        <f t="array" ref="O59">_xlfn.IFS(P59=0,"No Discount",AND(P59&gt;0,P59&lt;=0.02),"0% to 2%",AND(P59&gt;0.02,P59&lt;=0.04),"2% to 4%",AND(P59&gt;0.04,P59&lt;=0.06),"4% to 6%",AND(P59&gt;0.06,P59&lt;=0.08),"6% to 8%",AND(P59&gt;0.08,P59&lt;=0.1),"8% to 10%",AND(P59&gt;0.1,P59&lt;=0.15),"10% to 15%",AND(P59&gt;0.15,P59&lt;=0.2),"15% to 20%",AND(P59&gt;0.2,P59&lt;=0.25),"20% to 25%",AND(P59&gt;0.25,P59&lt;=0.3),"25% to 30%",AND(P59&gt;0.3,P59&lt;=0.4),"30% to 40%",AND(P59&gt;0.4,P59&lt;=0.5),"40% to 50%",AND(P59&gt;0.5,P59&lt;=0.75),"50% to 75%",AND(P59&gt;0.75,P59&lt;=1),"75% to 100%")</f>
        <v>25% to 30%</v>
      </c>
      <c r="P59" s="10">
        <f>_xlfn.XLOOKUP($E59,'Raw Data'!$E:$E,'Raw Data'!P:P,"ERROR",0,1)</f>
        <v>0.285056624620201</v>
      </c>
      <c r="Q59" s="9">
        <f>_xlfn.XLOOKUP($E59,'Raw Data'!$E:$E,'Raw Data'!Q:Q,"ERROR",0,1)</f>
        <v>12</v>
      </c>
      <c r="R59" s="9" t="str">
        <f>_xlfn.XLOOKUP($E59,'Raw Data'!$E:$E,'Raw Data'!R:R,"ERROR",0,1)</f>
        <v>fl oz</v>
      </c>
      <c r="S59" s="5" t="str">
        <f t="array" ref="S59">_xlfn.IFS(AND(T59&gt;0,T59&lt;=0.05),"0 to 0.05",AND(T59&gt;0.05,T59&lt;=0.1),"0.05 to 0.1",AND(T59&gt;0.1,T59&lt;=0.2),"0.1 to 0.2",AND(T59&gt;0.2,T59&lt;=0.3),"0.2 to 0.3",AND(T59&gt;0.3,T59&lt;=0.4),"0.3 to 0.4",AND(T59&gt;0.4,T59&lt;=0.5),"0.4 to 0.5",AND(T59&gt;0.5,T59&lt;=0.75),"0.5 to 0.75",AND(T59&gt;0.75,T59&lt;=1),"0.75 to 1",AND(T59&gt;1,T59&lt;=2),"1 to 2",AND(T59&gt;2,T59&lt;=3),"2 to 3",AND(T59&gt;3,T59&lt;=4),"3 to 4",AND(T59&gt;4,T59&lt;=5),"4 to 5",AND(T59&gt;5,T59&lt;=10),"5 to 10",T59&gt;10,"10+")</f>
        <v>0.2 to 0.3</v>
      </c>
      <c r="T59" s="10">
        <f t="shared" si="1"/>
        <v>0.210414444646775</v>
      </c>
      <c r="U59" s="15" t="str">
        <f t="array" ref="U59">_xlfn.IFS(AND(V59&gt;0,V59&lt;=0.05),"0 to 0.05",AND(V59&gt;0.05,V59&lt;=0.1),"0.05 to 0.1",AND(V59&gt;0.1,V59&lt;=0.2),"0.1 to 0.2",AND(V59&gt;0.2,V59&lt;=0.3),"0.2 to 0.3",AND(V59&gt;0.3,V59&lt;=0.4),"0.3 to 0.4",AND(V59&gt;0.4,V59&lt;=0.5),"0.4 to 0.5",AND(V59&gt;0.5,V59&lt;=0.75),"0.5 to 0.75",AND(V59&gt;0.75,V59&lt;=1),"0.75 to 1",AND(V59&gt;1,V59&lt;=2),"1 to 2",AND(V59&gt;2,V59&lt;=3),"2 to 3",AND(V59&gt;3,V59&lt;=4),"3 to 4",AND(V59&gt;4,V59&lt;=5),"4 to 5",AND(V59&gt;5,V59&lt;=10),"5 to 10",V59&gt;10,"10+")</f>
        <v>0.05 to 0.1</v>
      </c>
      <c r="V59" s="10">
        <f t="shared" si="2"/>
        <v>0.0794634960068677</v>
      </c>
      <c r="W59" s="15" t="str">
        <f t="array" ref="W59">_xlfn.IFS(AND(X59&gt;0,X59&lt;=0.05),"0 to 0.05",AND(X59&gt;0.05,X59&lt;=0.1),"0.05 to 0.1",AND(X59&gt;0.1,X59&lt;=0.2),"0.1 to 0.2",AND(X59&gt;0.2,X59&lt;=0.3),"0.2 to 0.3",AND(X59&gt;0.3,X59&lt;=0.4),"0.3 to 0.4",AND(X59&gt;0.4,X59&lt;=0.5),"0.4 to 0.5",AND(X59&gt;0.5,X59&lt;=0.75),"0.5 to 0.75",AND(X59&gt;0.75,X59&lt;=1),"0.75 to 1",AND(X59&gt;1,X59&lt;=2),"1 to 2",AND(X59&gt;2,X59&lt;=3),"2 to 3",AND(X59&gt;3,X59&lt;=4),"3 to 4",AND(X59&gt;4,X59&lt;=5),"4 to 5",AND(X59&gt;5,X59&lt;=10),"5 to 10",X59&gt;10,"10+")</f>
        <v>0.05 to 0.1</v>
      </c>
      <c r="X59" s="16">
        <f t="shared" si="3"/>
        <v>0.0568119000546292</v>
      </c>
      <c r="Y59" s="5" t="str">
        <f t="array" ref="Y59">_xlfn.IFS(AND(Z59&gt;0,Z59&lt;=1),"0 to 1",AND(Z59&gt;1,Z59&lt;=2),"1 to 2",AND(Z59&gt;2,Z59&lt;=4),"2 to 4",AND(Z59&gt;4,Z59&lt;=6),"4 to 6",AND(Z59&gt;6,Z59&lt;=8),"6 to 8",AND(Z59&gt;8,Z59&lt;=10),"8 to 10",AND(Z59&gt;10,Z59&lt;=15),"10 to 15",AND(Z59&gt;15,Z59&lt;=20),"15 to 20",AND(Z59&gt;20,Z59&lt;=25),"20 to 25",AND(Z59&gt;25,Z59&lt;=30),"25 to 30",AND(Z59&gt;30,Z59&lt;=40),"30 to 40",AND(Z59&gt;40,Z59&lt;=50),"40 to 50",Z59&gt;50,"50+")</f>
        <v>10 to 15</v>
      </c>
      <c r="Z59" s="9">
        <f t="array" ref="Z59">_xlfn.IFS(AA59="oz",_xlfn.IFS(R59="oz",Q59,R59="fl oz",Q59*1.04,R59="ml",Q59*0.0338),AA59="fl oz",_xlfn.IFS(R59="oz",Q59/1.04,R59="fl oz",Q59,R59="ml",Q59*0.0338/1.04),AA59="ml",_xlfn.IFS(R59="oz",Q59/0.0338,R59="fl oz",Q59*1.04/0.0338,R59="ml",Q59))</f>
        <v>12.48</v>
      </c>
      <c r="AA59" s="9" t="str">
        <f>_xlfn.XLOOKUP($E59,'Raw Data'!$E:$E,'Raw Data'!AA:AA,"ERROR",0,1)</f>
        <v>oz</v>
      </c>
      <c r="AB59" s="5" t="s">
        <v>234</v>
      </c>
      <c r="AC59" s="5" t="s">
        <v>144</v>
      </c>
      <c r="AD59" s="5" t="s">
        <v>43</v>
      </c>
      <c r="AE59">
        <f>IF(SUMIF('Claims Backend'!$AE$1:$BM$1,AE$3,'Claims Backend'!$AE58:$BM58)&gt;=1,1,0)*$H59</f>
        <v>0</v>
      </c>
      <c r="AF59">
        <f>IF(SUMIF('Claims Backend'!$AE$1:$BM$1,AF$3,'Claims Backend'!$AE58:$BM58)&gt;=1,1,0)*$H59</f>
        <v>0</v>
      </c>
      <c r="AG59">
        <f>IF(SUMIF('Claims Backend'!$AE$1:$BM$1,AG$3,'Claims Backend'!$AE58:$BM58)&gt;=1,1,0)*$H59</f>
        <v>0</v>
      </c>
      <c r="AH59">
        <f>IF(SUMIF('Claims Backend'!$AE$1:$BM$1,AH$3,'Claims Backend'!$AE58:$BM58)&gt;=1,1,0)*$H59</f>
        <v>0</v>
      </c>
      <c r="AI59">
        <f>IF(SUMIF('Claims Backend'!$AE$1:$BM$1,AI$3,'Claims Backend'!$AE58:$BM58)&gt;=1,1,0)*$H59</f>
        <v>0</v>
      </c>
      <c r="AJ59">
        <f>IF(SUMIF('Claims Backend'!$AE$1:$BM$1,AJ$3,'Claims Backend'!$AE58:$BM58)&gt;=1,1,0)*$H59</f>
        <v>0</v>
      </c>
      <c r="AK59">
        <f>IF(SUMIF('Claims Backend'!$AE$1:$BM$1,AK$3,'Claims Backend'!$AE58:$BM58)&gt;=1,1,0)*$H59</f>
        <v>0</v>
      </c>
      <c r="AL59">
        <f>IF(SUMIF('Claims Backend'!$AE$1:$BM$1,AL$3,'Claims Backend'!$AE58:$BM58)&gt;=1,1,0)*$H59</f>
        <v>2624.88</v>
      </c>
      <c r="AM59">
        <f>IF(SUMIF('Claims Backend'!$AE$1:$BM$1,AM$3,'Claims Backend'!$AE58:$BM58)&gt;=1,1,0)*$H59</f>
        <v>0</v>
      </c>
      <c r="AN59">
        <f>IF(SUMIF('Claims Backend'!$AE$1:$BM$1,AN$3,'Claims Backend'!$AE58:$BM58)&gt;=1,1,0)*$H59</f>
        <v>0</v>
      </c>
      <c r="AO59">
        <f>IF(SUMIF('Claims Backend'!$AE$1:$BM$1,AO$3,'Claims Backend'!$AE58:$BM58)&gt;=1,1,0)*$H59</f>
        <v>0</v>
      </c>
      <c r="AP59">
        <f>IF(SUMIF('Claims Backend'!$AE$1:$BM$1,AP$3,'Claims Backend'!$AE58:$BM58)&gt;=1,1,0)*$H59</f>
        <v>0</v>
      </c>
      <c r="AQ59">
        <f>IF(SUMIF('Claims Backend'!$AE$1:$BM$1,AQ$3,'Claims Backend'!$AE58:$BM58)&gt;=1,1,0)*$H59</f>
        <v>0</v>
      </c>
      <c r="AR59">
        <f>IF(SUMIF('Claims Backend'!$AE$1:$BM$1,AR$3,'Claims Backend'!$AE58:$BM58)&gt;=1,1,0)*$H59</f>
        <v>0</v>
      </c>
      <c r="AS59">
        <f>IF(SUMIF('Claims Backend'!$AE$1:$BM$1,AS$3,'Claims Backend'!$AE58:$BM58)&gt;=1,1,0)*$H59</f>
        <v>0</v>
      </c>
      <c r="AT59">
        <f>IF(SUMIF('Claims Backend'!$AE$1:$BM$1,AT$3,'Claims Backend'!$AE58:$BM58)&gt;=1,1,0)*$H59</f>
        <v>0</v>
      </c>
      <c r="AU59">
        <f>IF(SUMIF('Claims Backend'!$AE$1:$BM$1,AU$3,'Claims Backend'!$AE58:$BM58)&gt;=1,1,0)*$H59</f>
        <v>0</v>
      </c>
      <c r="AV59">
        <f>IF(SUMIF('Claims Backend'!$AE$1:$BM$1,AV$3,'Claims Backend'!$AE58:$BM58)&gt;=1,1,0)*$H59</f>
        <v>0</v>
      </c>
      <c r="AW59">
        <f>IF(SUMIF('Claims Backend'!$AE$1:$BM$1,AW$3,'Claims Backend'!$AE58:$BM58)&gt;=1,1,0)*$H59</f>
        <v>0</v>
      </c>
      <c r="AX59">
        <f>IF(SUMIF('Claims Backend'!$AE$1:$BM$1,AX$3,'Claims Backend'!$AE58:$BM58)&gt;=1,1,0)*$H59</f>
        <v>0</v>
      </c>
      <c r="AY59">
        <f>IF(SUMIF('Claims Backend'!$AE$1:$BM$1,AY$3,'Claims Backend'!$AE58:$BM58)&gt;=1,1,0)*$H59</f>
        <v>0</v>
      </c>
      <c r="AZ59">
        <f>IF(SUMIF('Claims Backend'!$AE$1:$BM$1,AZ$3,'Claims Backend'!$AE58:$BM58)&gt;=1,1,0)*$H59</f>
        <v>0</v>
      </c>
      <c r="BA59">
        <f>IF(SUMIF('Claims Backend'!$AE$1:$BM$1,BA$3,'Claims Backend'!$AE58:$BM58)&gt;=1,1,0)*$H59</f>
        <v>0</v>
      </c>
      <c r="BB59">
        <f>IF(SUMIF('Claims Backend'!$AE$1:$BM$1,BB$3,'Claims Backend'!$AE58:$BM58)&gt;=1,1,0)*$H59</f>
        <v>0</v>
      </c>
      <c r="BC59">
        <f>IF(SUMIF('Claims Backend'!$AE$1:$BM$1,BC$3,'Claims Backend'!$AE58:$BM58)&gt;=1,1,0)*$H59</f>
        <v>0</v>
      </c>
      <c r="BD59">
        <f>IF(SUMIF('Claims Backend'!$AE$1:$BM$1,BD$3,'Claims Backend'!$AE58:$BM58)&gt;=1,1,0)*$H59</f>
        <v>0</v>
      </c>
    </row>
    <row r="60" spans="1:56">
      <c r="A60" s="5" t="str">
        <f>_xlfn.XLOOKUP($E60,'Raw Data'!$E:$E,'Raw Data'!A:A,"ERROR",0,1)</f>
        <v>AE</v>
      </c>
      <c r="B60" s="5" t="str">
        <f>_xlfn.XLOOKUP($E60,'Raw Data'!$E:$E,'Raw Data'!B:B,"ERROR",0,1)</f>
        <v>Hair Mousses</v>
      </c>
      <c r="C60" s="5" t="str">
        <f>_xlfn.XLOOKUP($E60,'Raw Data'!$E:$E,'Raw Data'!C:C,"ERROR",0,1)</f>
        <v>Oribe</v>
      </c>
      <c r="D60" s="5" t="str">
        <f>_xlfn.XLOOKUP($E60,'Raw Data'!$E:$E,'Raw Data'!D:D,"ERROR",0,1)</f>
        <v>www.amazon.ae/dp/B00DHONW8I</v>
      </c>
      <c r="E60" s="5" t="s">
        <v>235</v>
      </c>
      <c r="F60" s="9" t="str">
        <f>_xlfn.XLOOKUP($E60,'Raw Data'!$E:$E,'Raw Data'!F:F,"ERROR",0,1)</f>
        <v>Oribe Curl Shaping Mousse , 5.7 Fl Oz (Pack of 1) Oribe Curl Shaping Mousse , 5.7 Fl Oz (Pack of 1)</v>
      </c>
      <c r="G60" s="10">
        <f>_xlfn.XLOOKUP($E60,'Raw Data'!$E:$E,'Raw Data'!G:G,"ERROR",0,1)</f>
        <v>13</v>
      </c>
      <c r="H60" s="9">
        <f>_xlfn.XLOOKUP($E60,'Raw Data'!$E:$E,'Raw Data'!H:H,"ERROR",0,1)</f>
        <v>2616</v>
      </c>
      <c r="I60" s="9">
        <f>_xlfn.XLOOKUP($E60,'Raw Data'!$E:$E,'Raw Data'!I:I,"ERROR",0,1)</f>
        <v>0.00350235601722035</v>
      </c>
      <c r="J60" s="9" t="str">
        <f>_xlfn.XLOOKUP($E60,'Raw Data'!$E:$E,'Raw Data'!J:J,"ERROR",0,1)</f>
        <v>Yes</v>
      </c>
      <c r="K60" s="14" t="str">
        <f t="array" ref="K60">_xlfn.IFS(AND(L60&gt;0,L60&lt;=5),"0 to 5",AND(L60&gt;5,L60&lt;=10),"5 to 10",AND(L60&gt;10,L60&lt;=15),"10 to 15",AND(L60&gt;15,L60&lt;=20),"15 to 20",AND(L60&gt;20,L60&lt;=30),"20 to 30",AND(L60&gt;30,L60&lt;=40),"30 to 40",AND(L60&gt;40,L60&lt;=50),"40 to 50",AND(L60&gt;50,L60&lt;=75),"50 to 75",AND(L60&gt;75,L60&lt;=100),"75 to 100",AND(L60&gt;100,L60&lt;=150),"100 to 150",AND(L60&gt;150,L60&lt;=200),"150 to 200",AND(L60&gt;200,L60&lt;=250),"200 to 250",AND(L60&gt;250,L60&lt;=300),"250 to 300",AND(L60&gt;300,L60&lt;=400),"300 to 400",AND(L60&gt;400,L60&lt;=500),"400 to 500",L60&gt;500,"500+")</f>
        <v>200 to 250</v>
      </c>
      <c r="L60" s="9">
        <f>_xlfn.XLOOKUP($E60,'Raw Data'!$E:$E,'Raw Data'!L:L,"ERROR",0,1)</f>
        <v>206.52</v>
      </c>
      <c r="M60" s="14" t="str">
        <f t="array" ref="M60">_xlfn.IFS(AND(N60&gt;0,N60&lt;=5),"0 to 5",AND(N60&gt;5,N60&lt;=10),"5 to 10",AND(N60&gt;10,N60&lt;=15),"10 to 15",AND(N60&gt;15,N60&lt;=20),"15 to 20",AND(N60&gt;20,N60&lt;=30),"20 to 30",AND(N60&gt;30,N60&lt;=40),"30 to 40",AND(N60&gt;40,N60&lt;=50),"40 to 50",AND(N60&gt;50,N60&lt;=75),"50 to 75",AND(N60&gt;75,N60&lt;=100),"75 to 100",AND(N60&gt;100,N60&lt;=150),"100 to 150",AND(N60&gt;150,N60&lt;=200),"150 to 200",AND(N60&gt;200,N60&lt;=250),"200 to 250",AND(N60&gt;250,N60&lt;=300),"250 to 300",AND(N60&gt;300,N60&lt;=400),"300 to 400",AND(N60&gt;400,N60&lt;=500),"400 to 500",N60&gt;500,"500+")</f>
        <v>200 to 250</v>
      </c>
      <c r="N60" s="9">
        <f>_xlfn.XLOOKUP($E60,'Raw Data'!$E:$E,'Raw Data'!N:N,"ERROR",0,1)</f>
        <v>212.25</v>
      </c>
      <c r="O60" s="14" t="str">
        <f t="array" ref="O60">_xlfn.IFS(P60=0,"No Discount",AND(P60&gt;0,P60&lt;=0.02),"0% to 2%",AND(P60&gt;0.02,P60&lt;=0.04),"2% to 4%",AND(P60&gt;0.04,P60&lt;=0.06),"4% to 6%",AND(P60&gt;0.06,P60&lt;=0.08),"6% to 8%",AND(P60&gt;0.08,P60&lt;=0.1),"8% to 10%",AND(P60&gt;0.1,P60&lt;=0.15),"10% to 15%",AND(P60&gt;0.15,P60&lt;=0.2),"15% to 20%",AND(P60&gt;0.2,P60&lt;=0.25),"20% to 25%",AND(P60&gt;0.25,P60&lt;=0.3),"25% to 30%",AND(P60&gt;0.3,P60&lt;=0.4),"30% to 40%",AND(P60&gt;0.4,P60&lt;=0.5),"40% to 50%",AND(P60&gt;0.5,P60&lt;=0.75),"50% to 75%",AND(P60&gt;0.75,P60&lt;=1),"75% to 100%")</f>
        <v>2% to 4%</v>
      </c>
      <c r="P60" s="10">
        <f>_xlfn.XLOOKUP($E60,'Raw Data'!$E:$E,'Raw Data'!P:P,"ERROR",0,1)</f>
        <v>0.0269964664310954</v>
      </c>
      <c r="Q60" s="9">
        <f>_xlfn.XLOOKUP($E60,'Raw Data'!$E:$E,'Raw Data'!Q:Q,"ERROR",0,1)</f>
        <v>5.7</v>
      </c>
      <c r="R60" s="9" t="str">
        <f>_xlfn.XLOOKUP($E60,'Raw Data'!$E:$E,'Raw Data'!R:R,"ERROR",0,1)</f>
        <v>fl oz</v>
      </c>
      <c r="S60" s="5" t="str">
        <f t="array" ref="S60">_xlfn.IFS(AND(T60&gt;0,T60&lt;=0.05),"0 to 0.05",AND(T60&gt;0.05,T60&lt;=0.1),"0.05 to 0.1",AND(T60&gt;0.1,T60&lt;=0.2),"0.1 to 0.2",AND(T60&gt;0.2,T60&lt;=0.3),"0.2 to 0.3",AND(T60&gt;0.3,T60&lt;=0.4),"0.3 to 0.4",AND(T60&gt;0.4,T60&lt;=0.5),"0.4 to 0.5",AND(T60&gt;0.5,T60&lt;=0.75),"0.5 to 0.75",AND(T60&gt;0.75,T60&lt;=1),"0.75 to 1",AND(T60&gt;1,T60&lt;=2),"1 to 2",AND(T60&gt;2,T60&lt;=3),"2 to 3",AND(T60&gt;3,T60&lt;=4),"3 to 4",AND(T60&gt;4,T60&lt;=5),"4 to 5",AND(T60&gt;5,T60&lt;=10),"5 to 10",T60&gt;10,"10+")</f>
        <v>1 to 2</v>
      </c>
      <c r="T60" s="10">
        <f t="shared" si="1"/>
        <v>1.1781554508002</v>
      </c>
      <c r="U60" s="15" t="str">
        <f t="array" ref="U60">_xlfn.IFS(AND(V60&gt;0,V60&lt;=0.05),"0 to 0.05",AND(V60&gt;0.05,V60&lt;=0.1),"0.05 to 0.1",AND(V60&gt;0.1,V60&lt;=0.2),"0.1 to 0.2",AND(V60&gt;0.2,V60&lt;=0.3),"0.2 to 0.3",AND(V60&gt;0.3,V60&lt;=0.4),"0.3 to 0.4",AND(V60&gt;0.4,V60&lt;=0.5),"0.4 to 0.5",AND(V60&gt;0.5,V60&lt;=0.75),"0.5 to 0.75",AND(V60&gt;0.75,V60&lt;=1),"0.75 to 1",AND(V60&gt;1,V60&lt;=2),"1 to 2",AND(V60&gt;2,V60&lt;=3),"2 to 3",AND(V60&gt;3,V60&lt;=4),"3 to 4",AND(V60&gt;4,V60&lt;=5),"4 to 5",AND(V60&gt;5,V60&lt;=10),"5 to 10",V60&gt;10,"10+")</f>
        <v>0.3 to 0.4</v>
      </c>
      <c r="V60" s="10">
        <f t="shared" si="2"/>
        <v>0.326927868955707</v>
      </c>
      <c r="W60" s="15" t="str">
        <f t="array" ref="W60">_xlfn.IFS(AND(X60&gt;0,X60&lt;=0.05),"0 to 0.05",AND(X60&gt;0.05,X60&lt;=0.1),"0.05 to 0.1",AND(X60&gt;0.1,X60&lt;=0.2),"0.1 to 0.2",AND(X60&gt;0.2,X60&lt;=0.3),"0.2 to 0.3",AND(X60&gt;0.3,X60&lt;=0.4),"0.3 to 0.4",AND(X60&gt;0.4,X60&lt;=0.5),"0.4 to 0.5",AND(X60&gt;0.5,X60&lt;=0.75),"0.5 to 0.75",AND(X60&gt;0.75,X60&lt;=1),"0.75 to 1",AND(X60&gt;1,X60&lt;=2),"1 to 2",AND(X60&gt;2,X60&lt;=3),"2 to 3",AND(X60&gt;3,X60&lt;=4),"3 to 4",AND(X60&gt;4,X60&lt;=5),"4 to 5",AND(X60&gt;5,X60&lt;=10),"5 to 10",X60&gt;10,"10+")</f>
        <v>0.3 to 0.4</v>
      </c>
      <c r="X60" s="16">
        <f t="shared" si="3"/>
        <v>0.318101971716054</v>
      </c>
      <c r="Y60" s="5" t="str">
        <f t="array" ref="Y60">_xlfn.IFS(AND(Z60&gt;0,Z60&lt;=1),"0 to 1",AND(Z60&gt;1,Z60&lt;=2),"1 to 2",AND(Z60&gt;2,Z60&lt;=4),"2 to 4",AND(Z60&gt;4,Z60&lt;=6),"4 to 6",AND(Z60&gt;6,Z60&lt;=8),"6 to 8",AND(Z60&gt;8,Z60&lt;=10),"8 to 10",AND(Z60&gt;10,Z60&lt;=15),"10 to 15",AND(Z60&gt;15,Z60&lt;=20),"15 to 20",AND(Z60&gt;20,Z60&lt;=25),"20 to 25",AND(Z60&gt;25,Z60&lt;=30),"25 to 30",AND(Z60&gt;30,Z60&lt;=40),"30 to 40",AND(Z60&gt;40,Z60&lt;=50),"40 to 50",Z60&gt;50,"50+")</f>
        <v>4 to 6</v>
      </c>
      <c r="Z60" s="9">
        <f t="array" ref="Z60">_xlfn.IFS(AA60="oz",_xlfn.IFS(R60="oz",Q60,R60="fl oz",Q60*1.04,R60="ml",Q60*0.0338),AA60="fl oz",_xlfn.IFS(R60="oz",Q60/1.04,R60="fl oz",Q60,R60="ml",Q60*0.0338/1.04),AA60="ml",_xlfn.IFS(R60="oz",Q60/0.0338,R60="fl oz",Q60*1.04/0.0338,R60="ml",Q60))</f>
        <v>5.928</v>
      </c>
      <c r="AA60" s="9" t="str">
        <f>_xlfn.XLOOKUP($E60,'Raw Data'!$E:$E,'Raw Data'!AA:AA,"ERROR",0,1)</f>
        <v>oz</v>
      </c>
      <c r="AB60" s="5" t="s">
        <v>236</v>
      </c>
      <c r="AC60" s="5" t="s">
        <v>43</v>
      </c>
      <c r="AD60" s="5" t="s">
        <v>43</v>
      </c>
      <c r="AE60">
        <f>IF(SUMIF('Claims Backend'!$AE$1:$BM$1,AE$3,'Claims Backend'!$AE59:$BM59)&gt;=1,1,0)*$H60</f>
        <v>0</v>
      </c>
      <c r="AF60">
        <f>IF(SUMIF('Claims Backend'!$AE$1:$BM$1,AF$3,'Claims Backend'!$AE59:$BM59)&gt;=1,1,0)*$H60</f>
        <v>0</v>
      </c>
      <c r="AG60">
        <f>IF(SUMIF('Claims Backend'!$AE$1:$BM$1,AG$3,'Claims Backend'!$AE59:$BM59)&gt;=1,1,0)*$H60</f>
        <v>0</v>
      </c>
      <c r="AH60">
        <f>IF(SUMIF('Claims Backend'!$AE$1:$BM$1,AH$3,'Claims Backend'!$AE59:$BM59)&gt;=1,1,0)*$H60</f>
        <v>0</v>
      </c>
      <c r="AI60">
        <f>IF(SUMIF('Claims Backend'!$AE$1:$BM$1,AI$3,'Claims Backend'!$AE59:$BM59)&gt;=1,1,0)*$H60</f>
        <v>0</v>
      </c>
      <c r="AJ60">
        <f>IF(SUMIF('Claims Backend'!$AE$1:$BM$1,AJ$3,'Claims Backend'!$AE59:$BM59)&gt;=1,1,0)*$H60</f>
        <v>0</v>
      </c>
      <c r="AK60">
        <f>IF(SUMIF('Claims Backend'!$AE$1:$BM$1,AK$3,'Claims Backend'!$AE59:$BM59)&gt;=1,1,0)*$H60</f>
        <v>0</v>
      </c>
      <c r="AL60">
        <f>IF(SUMIF('Claims Backend'!$AE$1:$BM$1,AL$3,'Claims Backend'!$AE59:$BM59)&gt;=1,1,0)*$H60</f>
        <v>0</v>
      </c>
      <c r="AM60">
        <f>IF(SUMIF('Claims Backend'!$AE$1:$BM$1,AM$3,'Claims Backend'!$AE59:$BM59)&gt;=1,1,0)*$H60</f>
        <v>0</v>
      </c>
      <c r="AN60">
        <f>IF(SUMIF('Claims Backend'!$AE$1:$BM$1,AN$3,'Claims Backend'!$AE59:$BM59)&gt;=1,1,0)*$H60</f>
        <v>0</v>
      </c>
      <c r="AO60">
        <f>IF(SUMIF('Claims Backend'!$AE$1:$BM$1,AO$3,'Claims Backend'!$AE59:$BM59)&gt;=1,1,0)*$H60</f>
        <v>2616</v>
      </c>
      <c r="AP60">
        <f>IF(SUMIF('Claims Backend'!$AE$1:$BM$1,AP$3,'Claims Backend'!$AE59:$BM59)&gt;=1,1,0)*$H60</f>
        <v>0</v>
      </c>
      <c r="AQ60">
        <f>IF(SUMIF('Claims Backend'!$AE$1:$BM$1,AQ$3,'Claims Backend'!$AE59:$BM59)&gt;=1,1,0)*$H60</f>
        <v>0</v>
      </c>
      <c r="AR60">
        <f>IF(SUMIF('Claims Backend'!$AE$1:$BM$1,AR$3,'Claims Backend'!$AE59:$BM59)&gt;=1,1,0)*$H60</f>
        <v>0</v>
      </c>
      <c r="AS60">
        <f>IF(SUMIF('Claims Backend'!$AE$1:$BM$1,AS$3,'Claims Backend'!$AE59:$BM59)&gt;=1,1,0)*$H60</f>
        <v>0</v>
      </c>
      <c r="AT60">
        <f>IF(SUMIF('Claims Backend'!$AE$1:$BM$1,AT$3,'Claims Backend'!$AE59:$BM59)&gt;=1,1,0)*$H60</f>
        <v>0</v>
      </c>
      <c r="AU60">
        <f>IF(SUMIF('Claims Backend'!$AE$1:$BM$1,AU$3,'Claims Backend'!$AE59:$BM59)&gt;=1,1,0)*$H60</f>
        <v>0</v>
      </c>
      <c r="AV60">
        <f>IF(SUMIF('Claims Backend'!$AE$1:$BM$1,AV$3,'Claims Backend'!$AE59:$BM59)&gt;=1,1,0)*$H60</f>
        <v>0</v>
      </c>
      <c r="AW60">
        <f>IF(SUMIF('Claims Backend'!$AE$1:$BM$1,AW$3,'Claims Backend'!$AE59:$BM59)&gt;=1,1,0)*$H60</f>
        <v>0</v>
      </c>
      <c r="AX60">
        <f>IF(SUMIF('Claims Backend'!$AE$1:$BM$1,AX$3,'Claims Backend'!$AE59:$BM59)&gt;=1,1,0)*$H60</f>
        <v>0</v>
      </c>
      <c r="AY60">
        <f>IF(SUMIF('Claims Backend'!$AE$1:$BM$1,AY$3,'Claims Backend'!$AE59:$BM59)&gt;=1,1,0)*$H60</f>
        <v>0</v>
      </c>
      <c r="AZ60">
        <f>IF(SUMIF('Claims Backend'!$AE$1:$BM$1,AZ$3,'Claims Backend'!$AE59:$BM59)&gt;=1,1,0)*$H60</f>
        <v>0</v>
      </c>
      <c r="BA60">
        <f>IF(SUMIF('Claims Backend'!$AE$1:$BM$1,BA$3,'Claims Backend'!$AE59:$BM59)&gt;=1,1,0)*$H60</f>
        <v>0</v>
      </c>
      <c r="BB60">
        <f>IF(SUMIF('Claims Backend'!$AE$1:$BM$1,BB$3,'Claims Backend'!$AE59:$BM59)&gt;=1,1,0)*$H60</f>
        <v>0</v>
      </c>
      <c r="BC60">
        <f>IF(SUMIF('Claims Backend'!$AE$1:$BM$1,BC$3,'Claims Backend'!$AE59:$BM59)&gt;=1,1,0)*$H60</f>
        <v>0</v>
      </c>
      <c r="BD60">
        <f>IF(SUMIF('Claims Backend'!$AE$1:$BM$1,BD$3,'Claims Backend'!$AE59:$BM59)&gt;=1,1,0)*$H60</f>
        <v>0</v>
      </c>
    </row>
    <row r="61" spans="1:56">
      <c r="A61" s="5" t="str">
        <f>_xlfn.XLOOKUP($E61,'Raw Data'!$E:$E,'Raw Data'!A:A,"ERROR",0,1)</f>
        <v>AE</v>
      </c>
      <c r="B61" s="5" t="str">
        <f>_xlfn.XLOOKUP($E61,'Raw Data'!$E:$E,'Raw Data'!B:B,"ERROR",0,1)</f>
        <v>Hair Mousses</v>
      </c>
      <c r="C61" s="5" t="str">
        <f>_xlfn.XLOOKUP($E61,'Raw Data'!$E:$E,'Raw Data'!C:C,"ERROR",0,1)</f>
        <v>The Doux</v>
      </c>
      <c r="D61" s="5" t="str">
        <f>_xlfn.XLOOKUP($E61,'Raw Data'!$E:$E,'Raw Data'!D:D,"ERROR",0,1)</f>
        <v>www.amazon.ae/dp/B08J4GB7YG</v>
      </c>
      <c r="E61" s="5" t="s">
        <v>237</v>
      </c>
      <c r="F61" s="9" t="str">
        <f>_xlfn.XLOOKUP($E61,'Raw Data'!$E:$E,'Raw Data'!F:F,"ERROR",0,1)</f>
        <v>The Doux Mousse Define Texture Foam 7 Oz. The Doux Mousse Define Texture Foam 7 Oz.</v>
      </c>
      <c r="G61" s="10">
        <f>_xlfn.XLOOKUP($E61,'Raw Data'!$E:$E,'Raw Data'!G:G,"ERROR",0,1)</f>
        <v>27</v>
      </c>
      <c r="H61" s="9">
        <f>_xlfn.XLOOKUP($E61,'Raw Data'!$E:$E,'Raw Data'!H:H,"ERROR",0,1)</f>
        <v>2610.34</v>
      </c>
      <c r="I61" s="9">
        <f>_xlfn.XLOOKUP($E61,'Raw Data'!$E:$E,'Raw Data'!I:I,"ERROR",0,1)</f>
        <v>0.0034947782897519</v>
      </c>
      <c r="J61" s="9" t="str">
        <f>_xlfn.XLOOKUP($E61,'Raw Data'!$E:$E,'Raw Data'!J:J,"ERROR",0,1)</f>
        <v>Yes</v>
      </c>
      <c r="K61" s="14" t="str">
        <f t="array" ref="K61">_xlfn.IFS(AND(L61&gt;0,L61&lt;=5),"0 to 5",AND(L61&gt;5,L61&lt;=10),"5 to 10",AND(L61&gt;10,L61&lt;=15),"10 to 15",AND(L61&gt;15,L61&lt;=20),"15 to 20",AND(L61&gt;20,L61&lt;=30),"20 to 30",AND(L61&gt;30,L61&lt;=40),"30 to 40",AND(L61&gt;40,L61&lt;=50),"40 to 50",AND(L61&gt;50,L61&lt;=75),"50 to 75",AND(L61&gt;75,L61&lt;=100),"75 to 100",AND(L61&gt;100,L61&lt;=150),"100 to 150",AND(L61&gt;150,L61&lt;=200),"150 to 200",AND(L61&gt;200,L61&lt;=250),"200 to 250",AND(L61&gt;250,L61&lt;=300),"250 to 300",AND(L61&gt;300,L61&lt;=400),"300 to 400",AND(L61&gt;400,L61&lt;=500),"400 to 500",L61&gt;500,"500+")</f>
        <v>100 to 150</v>
      </c>
      <c r="L61" s="9">
        <f>_xlfn.XLOOKUP($E61,'Raw Data'!$E:$E,'Raw Data'!L:L,"ERROR",0,1)</f>
        <v>105.37</v>
      </c>
      <c r="M61" s="14" t="str">
        <f t="array" ref="M61">_xlfn.IFS(AND(N61&gt;0,N61&lt;=5),"0 to 5",AND(N61&gt;5,N61&lt;=10),"5 to 10",AND(N61&gt;10,N61&lt;=15),"10 to 15",AND(N61&gt;15,N61&lt;=20),"15 to 20",AND(N61&gt;20,N61&lt;=30),"20 to 30",AND(N61&gt;30,N61&lt;=40),"30 to 40",AND(N61&gt;40,N61&lt;=50),"40 to 50",AND(N61&gt;50,N61&lt;=75),"50 to 75",AND(N61&gt;75,N61&lt;=100),"75 to 100",AND(N61&gt;100,N61&lt;=150),"100 to 150",AND(N61&gt;150,N61&lt;=200),"150 to 200",AND(N61&gt;200,N61&lt;=250),"200 to 250",AND(N61&gt;250,N61&lt;=300),"250 to 300",AND(N61&gt;300,N61&lt;=400),"300 to 400",AND(N61&gt;400,N61&lt;=500),"400 to 500",N61&gt;500,"500+")</f>
        <v>100 to 150</v>
      </c>
      <c r="N61" s="9">
        <f>_xlfn.XLOOKUP($E61,'Raw Data'!$E:$E,'Raw Data'!N:N,"ERROR",0,1)</f>
        <v>107.84</v>
      </c>
      <c r="O61" s="14" t="str">
        <f t="array" ref="O61">_xlfn.IFS(P61=0,"No Discount",AND(P61&gt;0,P61&lt;=0.02),"0% to 2%",AND(P61&gt;0.02,P61&lt;=0.04),"2% to 4%",AND(P61&gt;0.04,P61&lt;=0.06),"4% to 6%",AND(P61&gt;0.06,P61&lt;=0.08),"6% to 8%",AND(P61&gt;0.08,P61&lt;=0.1),"8% to 10%",AND(P61&gt;0.1,P61&lt;=0.15),"10% to 15%",AND(P61&gt;0.15,P61&lt;=0.2),"15% to 20%",AND(P61&gt;0.2,P61&lt;=0.25),"20% to 25%",AND(P61&gt;0.25,P61&lt;=0.3),"25% to 30%",AND(P61&gt;0.3,P61&lt;=0.4),"30% to 40%",AND(P61&gt;0.4,P61&lt;=0.5),"40% to 50%",AND(P61&gt;0.5,P61&lt;=0.75),"50% to 75%",AND(P61&gt;0.75,P61&lt;=1),"75% to 100%")</f>
        <v>2% to 4%</v>
      </c>
      <c r="P61" s="10">
        <f>_xlfn.XLOOKUP($E61,'Raw Data'!$E:$E,'Raw Data'!P:P,"ERROR",0,1)</f>
        <v>0.0229043026706231</v>
      </c>
      <c r="Q61" s="9">
        <f>_xlfn.XLOOKUP($E61,'Raw Data'!$E:$E,'Raw Data'!Q:Q,"ERROR",0,1)</f>
        <v>7</v>
      </c>
      <c r="R61" s="9" t="str">
        <f>_xlfn.XLOOKUP($E61,'Raw Data'!$E:$E,'Raw Data'!R:R,"ERROR",0,1)</f>
        <v>oz</v>
      </c>
      <c r="S61" s="5" t="str">
        <f t="array" ref="S61">_xlfn.IFS(AND(T61&gt;0,T61&lt;=0.05),"0 to 0.05",AND(T61&gt;0.05,T61&lt;=0.1),"0.05 to 0.1",AND(T61&gt;0.1,T61&lt;=0.2),"0.1 to 0.2",AND(T61&gt;0.2,T61&lt;=0.3),"0.2 to 0.3",AND(T61&gt;0.3,T61&lt;=0.4),"0.3 to 0.4",AND(T61&gt;0.4,T61&lt;=0.5),"0.4 to 0.5",AND(T61&gt;0.5,T61&lt;=0.75),"0.5 to 0.75",AND(T61&gt;0.75,T61&lt;=1),"0.75 to 1",AND(T61&gt;1,T61&lt;=2),"1 to 2",AND(T61&gt;2,T61&lt;=3),"2 to 3",AND(T61&gt;3,T61&lt;=4),"3 to 4",AND(T61&gt;4,T61&lt;=5),"4 to 5",AND(T61&gt;5,T61&lt;=10),"5 to 10",T61&gt;10,"10+")</f>
        <v>0.5 to 0.75</v>
      </c>
      <c r="T61" s="10">
        <f t="shared" si="1"/>
        <v>0.509058408618774</v>
      </c>
      <c r="U61" s="15" t="str">
        <f t="array" ref="U61">_xlfn.IFS(AND(V61&gt;0,V61&lt;=0.05),"0 to 0.05",AND(V61&gt;0.05,V61&lt;=0.1),"0.05 to 0.1",AND(V61&gt;0.1,V61&lt;=0.2),"0.1 to 0.2",AND(V61&gt;0.2,V61&lt;=0.3),"0.2 to 0.3",AND(V61&gt;0.3,V61&lt;=0.4),"0.3 to 0.4",AND(V61&gt;0.4,V61&lt;=0.5),"0.4 to 0.5",AND(V61&gt;0.5,V61&lt;=0.75),"0.5 to 0.75",AND(V61&gt;0.75,V61&lt;=1),"0.75 to 1",AND(V61&gt;1,V61&lt;=2),"1 to 2",AND(V61&gt;2,V61&lt;=3),"2 to 3",AND(V61&gt;3,V61&lt;=4),"3 to 4",AND(V61&gt;4,V61&lt;=5),"4 to 5",AND(V61&gt;5,V61&lt;=10),"5 to 10",V61&gt;10,"10+")</f>
        <v>0.1 to 0.2</v>
      </c>
      <c r="V61" s="10">
        <f t="shared" si="2"/>
        <v>0.140667665104594</v>
      </c>
      <c r="W61" s="15" t="str">
        <f t="array" ref="W61">_xlfn.IFS(AND(X61&gt;0,X61&lt;=0.05),"0 to 0.05",AND(X61&gt;0.05,X61&lt;=0.1),"0.05 to 0.1",AND(X61&gt;0.1,X61&lt;=0.2),"0.1 to 0.2",AND(X61&gt;0.2,X61&lt;=0.3),"0.2 to 0.3",AND(X61&gt;0.3,X61&lt;=0.4),"0.3 to 0.4",AND(X61&gt;0.4,X61&lt;=0.5),"0.4 to 0.5",AND(X61&gt;0.5,X61&lt;=0.75),"0.5 to 0.75",AND(X61&gt;0.75,X61&lt;=1),"0.75 to 1",AND(X61&gt;1,X61&lt;=2),"1 to 2",AND(X61&gt;2,X61&lt;=3),"2 to 3",AND(X61&gt;3,X61&lt;=4),"3 to 4",AND(X61&gt;4,X61&lt;=5),"4 to 5",AND(X61&gt;5,X61&lt;=10),"5 to 10",X61&gt;10,"10+")</f>
        <v>0.1 to 0.2</v>
      </c>
      <c r="X61" s="16">
        <f t="shared" si="3"/>
        <v>0.137445770327069</v>
      </c>
      <c r="Y61" s="5" t="str">
        <f t="array" ref="Y61">_xlfn.IFS(AND(Z61&gt;0,Z61&lt;=1),"0 to 1",AND(Z61&gt;1,Z61&lt;=2),"1 to 2",AND(Z61&gt;2,Z61&lt;=4),"2 to 4",AND(Z61&gt;4,Z61&lt;=6),"4 to 6",AND(Z61&gt;6,Z61&lt;=8),"6 to 8",AND(Z61&gt;8,Z61&lt;=10),"8 to 10",AND(Z61&gt;10,Z61&lt;=15),"10 to 15",AND(Z61&gt;15,Z61&lt;=20),"15 to 20",AND(Z61&gt;20,Z61&lt;=25),"20 to 25",AND(Z61&gt;25,Z61&lt;=30),"25 to 30",AND(Z61&gt;30,Z61&lt;=40),"30 to 40",AND(Z61&gt;40,Z61&lt;=50),"40 to 50",Z61&gt;50,"50+")</f>
        <v>6 to 8</v>
      </c>
      <c r="Z61" s="9">
        <f t="array" ref="Z61">_xlfn.IFS(AA61="oz",_xlfn.IFS(R61="oz",Q61,R61="fl oz",Q61*1.04,R61="ml",Q61*0.0338),AA61="fl oz",_xlfn.IFS(R61="oz",Q61/1.04,R61="fl oz",Q61,R61="ml",Q61*0.0338/1.04),AA61="ml",_xlfn.IFS(R61="oz",Q61/0.0338,R61="fl oz",Q61*1.04/0.0338,R61="ml",Q61))</f>
        <v>7</v>
      </c>
      <c r="AA61" s="9" t="str">
        <f>_xlfn.XLOOKUP($E61,'Raw Data'!$E:$E,'Raw Data'!AA:AA,"ERROR",0,1)</f>
        <v>oz</v>
      </c>
      <c r="AB61" s="5" t="s">
        <v>238</v>
      </c>
      <c r="AC61" s="5" t="s">
        <v>46</v>
      </c>
      <c r="AD61" s="5" t="s">
        <v>239</v>
      </c>
      <c r="AE61">
        <f>IF(SUMIF('Claims Backend'!$AE$1:$BM$1,AE$3,'Claims Backend'!$AE60:$BM60)&gt;=1,1,0)*$H61</f>
        <v>0</v>
      </c>
      <c r="AF61">
        <f>IF(SUMIF('Claims Backend'!$AE$1:$BM$1,AF$3,'Claims Backend'!$AE60:$BM60)&gt;=1,1,0)*$H61</f>
        <v>0</v>
      </c>
      <c r="AG61">
        <f>IF(SUMIF('Claims Backend'!$AE$1:$BM$1,AG$3,'Claims Backend'!$AE60:$BM60)&gt;=1,1,0)*$H61</f>
        <v>0</v>
      </c>
      <c r="AH61">
        <f>IF(SUMIF('Claims Backend'!$AE$1:$BM$1,AH$3,'Claims Backend'!$AE60:$BM60)&gt;=1,1,0)*$H61</f>
        <v>0</v>
      </c>
      <c r="AI61">
        <f>IF(SUMIF('Claims Backend'!$AE$1:$BM$1,AI$3,'Claims Backend'!$AE60:$BM60)&gt;=1,1,0)*$H61</f>
        <v>0</v>
      </c>
      <c r="AJ61">
        <f>IF(SUMIF('Claims Backend'!$AE$1:$BM$1,AJ$3,'Claims Backend'!$AE60:$BM60)&gt;=1,1,0)*$H61</f>
        <v>0</v>
      </c>
      <c r="AK61">
        <f>IF(SUMIF('Claims Backend'!$AE$1:$BM$1,AK$3,'Claims Backend'!$AE60:$BM60)&gt;=1,1,0)*$H61</f>
        <v>0</v>
      </c>
      <c r="AL61">
        <f>IF(SUMIF('Claims Backend'!$AE$1:$BM$1,AL$3,'Claims Backend'!$AE60:$BM60)&gt;=1,1,0)*$H61</f>
        <v>0</v>
      </c>
      <c r="AM61">
        <f>IF(SUMIF('Claims Backend'!$AE$1:$BM$1,AM$3,'Claims Backend'!$AE60:$BM60)&gt;=1,1,0)*$H61</f>
        <v>0</v>
      </c>
      <c r="AN61">
        <f>IF(SUMIF('Claims Backend'!$AE$1:$BM$1,AN$3,'Claims Backend'!$AE60:$BM60)&gt;=1,1,0)*$H61</f>
        <v>0</v>
      </c>
      <c r="AO61">
        <f>IF(SUMIF('Claims Backend'!$AE$1:$BM$1,AO$3,'Claims Backend'!$AE60:$BM60)&gt;=1,1,0)*$H61</f>
        <v>0</v>
      </c>
      <c r="AP61">
        <f>IF(SUMIF('Claims Backend'!$AE$1:$BM$1,AP$3,'Claims Backend'!$AE60:$BM60)&gt;=1,1,0)*$H61</f>
        <v>0</v>
      </c>
      <c r="AQ61">
        <f>IF(SUMIF('Claims Backend'!$AE$1:$BM$1,AQ$3,'Claims Backend'!$AE60:$BM60)&gt;=1,1,0)*$H61</f>
        <v>0</v>
      </c>
      <c r="AR61">
        <f>IF(SUMIF('Claims Backend'!$AE$1:$BM$1,AR$3,'Claims Backend'!$AE60:$BM60)&gt;=1,1,0)*$H61</f>
        <v>0</v>
      </c>
      <c r="AS61">
        <f>IF(SUMIF('Claims Backend'!$AE$1:$BM$1,AS$3,'Claims Backend'!$AE60:$BM60)&gt;=1,1,0)*$H61</f>
        <v>0</v>
      </c>
      <c r="AT61">
        <f>IF(SUMIF('Claims Backend'!$AE$1:$BM$1,AT$3,'Claims Backend'!$AE60:$BM60)&gt;=1,1,0)*$H61</f>
        <v>0</v>
      </c>
      <c r="AU61">
        <f>IF(SUMIF('Claims Backend'!$AE$1:$BM$1,AU$3,'Claims Backend'!$AE60:$BM60)&gt;=1,1,0)*$H61</f>
        <v>0</v>
      </c>
      <c r="AV61">
        <f>IF(SUMIF('Claims Backend'!$AE$1:$BM$1,AV$3,'Claims Backend'!$AE60:$BM60)&gt;=1,1,0)*$H61</f>
        <v>0</v>
      </c>
      <c r="AW61">
        <f>IF(SUMIF('Claims Backend'!$AE$1:$BM$1,AW$3,'Claims Backend'!$AE60:$BM60)&gt;=1,1,0)*$H61</f>
        <v>0</v>
      </c>
      <c r="AX61">
        <f>IF(SUMIF('Claims Backend'!$AE$1:$BM$1,AX$3,'Claims Backend'!$AE60:$BM60)&gt;=1,1,0)*$H61</f>
        <v>2610.34</v>
      </c>
      <c r="AY61">
        <f>IF(SUMIF('Claims Backend'!$AE$1:$BM$1,AY$3,'Claims Backend'!$AE60:$BM60)&gt;=1,1,0)*$H61</f>
        <v>0</v>
      </c>
      <c r="AZ61">
        <f>IF(SUMIF('Claims Backend'!$AE$1:$BM$1,AZ$3,'Claims Backend'!$AE60:$BM60)&gt;=1,1,0)*$H61</f>
        <v>0</v>
      </c>
      <c r="BA61">
        <f>IF(SUMIF('Claims Backend'!$AE$1:$BM$1,BA$3,'Claims Backend'!$AE60:$BM60)&gt;=1,1,0)*$H61</f>
        <v>0</v>
      </c>
      <c r="BB61">
        <f>IF(SUMIF('Claims Backend'!$AE$1:$BM$1,BB$3,'Claims Backend'!$AE60:$BM60)&gt;=1,1,0)*$H61</f>
        <v>0</v>
      </c>
      <c r="BC61">
        <f>IF(SUMIF('Claims Backend'!$AE$1:$BM$1,BC$3,'Claims Backend'!$AE60:$BM60)&gt;=1,1,0)*$H61</f>
        <v>0</v>
      </c>
      <c r="BD61">
        <f>IF(SUMIF('Claims Backend'!$AE$1:$BM$1,BD$3,'Claims Backend'!$AE60:$BM60)&gt;=1,1,0)*$H61</f>
        <v>0</v>
      </c>
    </row>
    <row r="62" spans="1:56">
      <c r="A62" s="5" t="str">
        <f>_xlfn.XLOOKUP($E62,'Raw Data'!$E:$E,'Raw Data'!A:A,"ERROR",0,1)</f>
        <v>AE</v>
      </c>
      <c r="B62" s="5" t="str">
        <f>_xlfn.XLOOKUP($E62,'Raw Data'!$E:$E,'Raw Data'!B:B,"ERROR",0,1)</f>
        <v>Hair Mousses</v>
      </c>
      <c r="C62" s="5" t="str">
        <f>_xlfn.XLOOKUP($E62,'Raw Data'!$E:$E,'Raw Data'!C:C,"ERROR",0,1)</f>
        <v>ORIBE</v>
      </c>
      <c r="D62" s="5" t="str">
        <f>_xlfn.XLOOKUP($E62,'Raw Data'!$E:$E,'Raw Data'!D:D,"ERROR",0,1)</f>
        <v>www.amazon.ae/dp/B00J9PYDZ0</v>
      </c>
      <c r="E62" s="5" t="s">
        <v>240</v>
      </c>
      <c r="F62" s="9" t="str">
        <f>_xlfn.XLOOKUP($E62,'Raw Data'!$E:$E,'Raw Data'!F:F,"ERROR",0,1)</f>
        <v>Oribe Grandiose Hair Plumping  Mousse , 2.5 oz</v>
      </c>
      <c r="G62" s="10">
        <f>_xlfn.XLOOKUP($E62,'Raw Data'!$E:$E,'Raw Data'!G:G,"ERROR",0,1)</f>
        <v>20</v>
      </c>
      <c r="H62" s="9">
        <f>_xlfn.XLOOKUP($E62,'Raw Data'!$E:$E,'Raw Data'!H:H,"ERROR",0,1)</f>
        <v>2551.87</v>
      </c>
      <c r="I62" s="9">
        <f>_xlfn.XLOOKUP($E62,'Raw Data'!$E:$E,'Raw Data'!I:I,"ERROR",0,1)</f>
        <v>0.00341649741959636</v>
      </c>
      <c r="J62" s="9" t="str">
        <f>_xlfn.XLOOKUP($E62,'Raw Data'!$E:$E,'Raw Data'!J:J,"ERROR",0,1)</f>
        <v>Yes</v>
      </c>
      <c r="K62" s="14" t="str">
        <f t="array" ref="K62">_xlfn.IFS(AND(L62&gt;0,L62&lt;=5),"0 to 5",AND(L62&gt;5,L62&lt;=10),"5 to 10",AND(L62&gt;10,L62&lt;=15),"10 to 15",AND(L62&gt;15,L62&lt;=20),"15 to 20",AND(L62&gt;20,L62&lt;=30),"20 to 30",AND(L62&gt;30,L62&lt;=40),"30 to 40",AND(L62&gt;40,L62&lt;=50),"40 to 50",AND(L62&gt;50,L62&lt;=75),"50 to 75",AND(L62&gt;75,L62&lt;=100),"75 to 100",AND(L62&gt;100,L62&lt;=150),"100 to 150",AND(L62&gt;150,L62&lt;=200),"150 to 200",AND(L62&gt;200,L62&lt;=250),"200 to 250",AND(L62&gt;250,L62&lt;=300),"250 to 300",AND(L62&gt;300,L62&lt;=400),"300 to 400",AND(L62&gt;400,L62&lt;=500),"400 to 500",L62&gt;500,"500+")</f>
        <v>100 to 150</v>
      </c>
      <c r="L62" s="9">
        <f>_xlfn.XLOOKUP($E62,'Raw Data'!$E:$E,'Raw Data'!L:L,"ERROR",0,1)</f>
        <v>129.9</v>
      </c>
      <c r="M62" s="14" t="str">
        <f t="array" ref="M62">_xlfn.IFS(AND(N62&gt;0,N62&lt;=5),"0 to 5",AND(N62&gt;5,N62&lt;=10),"5 to 10",AND(N62&gt;10,N62&lt;=15),"10 to 15",AND(N62&gt;15,N62&lt;=20),"15 to 20",AND(N62&gt;20,N62&lt;=30),"20 to 30",AND(N62&gt;30,N62&lt;=40),"30 to 40",AND(N62&gt;40,N62&lt;=50),"40 to 50",AND(N62&gt;50,N62&lt;=75),"50 to 75",AND(N62&gt;75,N62&lt;=100),"75 to 100",AND(N62&gt;100,N62&lt;=150),"100 to 150",AND(N62&gt;150,N62&lt;=200),"150 to 200",AND(N62&gt;200,N62&lt;=250),"200 to 250",AND(N62&gt;250,N62&lt;=300),"250 to 300",AND(N62&gt;300,N62&lt;=400),"300 to 400",AND(N62&gt;400,N62&lt;=500),"400 to 500",N62&gt;500,"500+")</f>
        <v>100 to 150</v>
      </c>
      <c r="N62" s="9">
        <f>_xlfn.XLOOKUP($E62,'Raw Data'!$E:$E,'Raw Data'!N:N,"ERROR",0,1)</f>
        <v>137.75</v>
      </c>
      <c r="O62" s="14" t="str">
        <f t="array" ref="O62">_xlfn.IFS(P62=0,"No Discount",AND(P62&gt;0,P62&lt;=0.02),"0% to 2%",AND(P62&gt;0.02,P62&lt;=0.04),"2% to 4%",AND(P62&gt;0.04,P62&lt;=0.06),"4% to 6%",AND(P62&gt;0.06,P62&lt;=0.08),"6% to 8%",AND(P62&gt;0.08,P62&lt;=0.1),"8% to 10%",AND(P62&gt;0.1,P62&lt;=0.15),"10% to 15%",AND(P62&gt;0.15,P62&lt;=0.2),"15% to 20%",AND(P62&gt;0.2,P62&lt;=0.25),"20% to 25%",AND(P62&gt;0.25,P62&lt;=0.3),"25% to 30%",AND(P62&gt;0.3,P62&lt;=0.4),"30% to 40%",AND(P62&gt;0.4,P62&lt;=0.5),"40% to 50%",AND(P62&gt;0.5,P62&lt;=0.75),"50% to 75%",AND(P62&gt;0.75,P62&lt;=1),"75% to 100%")</f>
        <v>4% to 6%</v>
      </c>
      <c r="P62" s="10">
        <f>_xlfn.XLOOKUP($E62,'Raw Data'!$E:$E,'Raw Data'!P:P,"ERROR",0,1)</f>
        <v>0.0569872958257713</v>
      </c>
      <c r="Q62" s="9">
        <f>_xlfn.XLOOKUP($E62,'Raw Data'!$E:$E,'Raw Data'!Q:Q,"ERROR",0,1)</f>
        <v>2.5</v>
      </c>
      <c r="R62" s="9" t="str">
        <f>_xlfn.XLOOKUP($E62,'Raw Data'!$E:$E,'Raw Data'!R:R,"ERROR",0,1)</f>
        <v>oz</v>
      </c>
      <c r="S62" s="5" t="str">
        <f t="array" ref="S62">_xlfn.IFS(AND(T62&gt;0,T62&lt;=0.05),"0 to 0.05",AND(T62&gt;0.05,T62&lt;=0.1),"0.05 to 0.1",AND(T62&gt;0.1,T62&lt;=0.2),"0.1 to 0.2",AND(T62&gt;0.2,T62&lt;=0.3),"0.2 to 0.3",AND(T62&gt;0.3,T62&lt;=0.4),"0.3 to 0.4",AND(T62&gt;0.4,T62&lt;=0.5),"0.4 to 0.5",AND(T62&gt;0.5,T62&lt;=0.75),"0.5 to 0.75",AND(T62&gt;0.75,T62&lt;=1),"0.75 to 1",AND(T62&gt;1,T62&lt;=2),"1 to 2",AND(T62&gt;2,T62&lt;=3),"2 to 3",AND(T62&gt;3,T62&lt;=4),"3 to 4",AND(T62&gt;4,T62&lt;=5),"4 to 5",AND(T62&gt;5,T62&lt;=10),"5 to 10",T62&gt;10,"10+")</f>
        <v>1 to 2</v>
      </c>
      <c r="T62" s="10">
        <f t="shared" si="1"/>
        <v>1.75718633750423</v>
      </c>
      <c r="U62" s="15" t="str">
        <f t="array" ref="U62">_xlfn.IFS(AND(V62&gt;0,V62&lt;=0.05),"0 to 0.05",AND(V62&gt;0.05,V62&lt;=0.1),"0.05 to 0.1",AND(V62&gt;0.1,V62&lt;=0.2),"0.1 to 0.2",AND(V62&gt;0.2,V62&lt;=0.3),"0.2 to 0.3",AND(V62&gt;0.3,V62&lt;=0.4),"0.3 to 0.4",AND(V62&gt;0.4,V62&lt;=0.5),"0.4 to 0.5",AND(V62&gt;0.5,V62&lt;=0.75),"0.5 to 0.75",AND(V62&gt;0.75,V62&lt;=1),"0.75 to 1",AND(V62&gt;1,V62&lt;=2),"1 to 2",AND(V62&gt;2,V62&lt;=3),"2 to 3",AND(V62&gt;3,V62&lt;=4),"3 to 4",AND(V62&gt;4,V62&lt;=5),"4 to 5",AND(V62&gt;5,V62&lt;=10),"5 to 10",V62&gt;10,"10+")</f>
        <v>0.5 to 0.75</v>
      </c>
      <c r="V62" s="10">
        <f t="shared" si="2"/>
        <v>0.503111261413595</v>
      </c>
      <c r="W62" s="15" t="str">
        <f t="array" ref="W62">_xlfn.IFS(AND(X62&gt;0,X62&lt;=0.05),"0 to 0.05",AND(X62&gt;0.05,X62&lt;=0.1),"0.05 to 0.1",AND(X62&gt;0.1,X62&lt;=0.2),"0.1 to 0.2",AND(X62&gt;0.2,X62&lt;=0.3),"0.2 to 0.3",AND(X62&gt;0.3,X62&lt;=0.4),"0.3 to 0.4",AND(X62&gt;0.4,X62&lt;=0.5),"0.4 to 0.5",AND(X62&gt;0.5,X62&lt;=0.75),"0.5 to 0.75",AND(X62&gt;0.75,X62&lt;=1),"0.75 to 1",AND(X62&gt;1,X62&lt;=2),"1 to 2",AND(X62&gt;2,X62&lt;=3),"2 to 3",AND(X62&gt;3,X62&lt;=4),"3 to 4",AND(X62&gt;4,X62&lt;=5),"4 to 5",AND(X62&gt;5,X62&lt;=10),"5 to 10",X62&gt;10,"10+")</f>
        <v>0.4 to 0.5</v>
      </c>
      <c r="X62" s="16">
        <f t="shared" si="3"/>
        <v>0.474440311126141</v>
      </c>
      <c r="Y62" s="5" t="str">
        <f t="array" ref="Y62">_xlfn.IFS(AND(Z62&gt;0,Z62&lt;=1),"0 to 1",AND(Z62&gt;1,Z62&lt;=2),"1 to 2",AND(Z62&gt;2,Z62&lt;=4),"2 to 4",AND(Z62&gt;4,Z62&lt;=6),"4 to 6",AND(Z62&gt;6,Z62&lt;=8),"6 to 8",AND(Z62&gt;8,Z62&lt;=10),"8 to 10",AND(Z62&gt;10,Z62&lt;=15),"10 to 15",AND(Z62&gt;15,Z62&lt;=20),"15 to 20",AND(Z62&gt;20,Z62&lt;=25),"20 to 25",AND(Z62&gt;25,Z62&lt;=30),"25 to 30",AND(Z62&gt;30,Z62&lt;=40),"30 to 40",AND(Z62&gt;40,Z62&lt;=50),"40 to 50",Z62&gt;50,"50+")</f>
        <v>2 to 4</v>
      </c>
      <c r="Z62" s="9">
        <f t="array" ref="Z62">_xlfn.IFS(AA62="oz",_xlfn.IFS(R62="oz",Q62,R62="fl oz",Q62*1.04,R62="ml",Q62*0.0338),AA62="fl oz",_xlfn.IFS(R62="oz",Q62/1.04,R62="fl oz",Q62,R62="ml",Q62*0.0338/1.04),AA62="ml",_xlfn.IFS(R62="oz",Q62/0.0338,R62="fl oz",Q62*1.04/0.0338,R62="ml",Q62))</f>
        <v>2.5</v>
      </c>
      <c r="AA62" s="9" t="str">
        <f>_xlfn.XLOOKUP($E62,'Raw Data'!$E:$E,'Raw Data'!AA:AA,"ERROR",0,1)</f>
        <v>oz</v>
      </c>
      <c r="AB62" s="5" t="s">
        <v>33</v>
      </c>
      <c r="AC62" s="5" t="s">
        <v>241</v>
      </c>
      <c r="AD62" s="5" t="s">
        <v>242</v>
      </c>
      <c r="AE62">
        <f>IF(SUMIF('Claims Backend'!$AE$1:$BM$1,AE$3,'Claims Backend'!$AE61:$BM61)&gt;=1,1,0)*$H62</f>
        <v>0</v>
      </c>
      <c r="AF62">
        <f>IF(SUMIF('Claims Backend'!$AE$1:$BM$1,AF$3,'Claims Backend'!$AE61:$BM61)&gt;=1,1,0)*$H62</f>
        <v>0</v>
      </c>
      <c r="AG62">
        <f>IF(SUMIF('Claims Backend'!$AE$1:$BM$1,AG$3,'Claims Backend'!$AE61:$BM61)&gt;=1,1,0)*$H62</f>
        <v>0</v>
      </c>
      <c r="AH62">
        <f>IF(SUMIF('Claims Backend'!$AE$1:$BM$1,AH$3,'Claims Backend'!$AE61:$BM61)&gt;=1,1,0)*$H62</f>
        <v>2551.87</v>
      </c>
      <c r="AI62">
        <f>IF(SUMIF('Claims Backend'!$AE$1:$BM$1,AI$3,'Claims Backend'!$AE61:$BM61)&gt;=1,1,0)*$H62</f>
        <v>0</v>
      </c>
      <c r="AJ62">
        <f>IF(SUMIF('Claims Backend'!$AE$1:$BM$1,AJ$3,'Claims Backend'!$AE61:$BM61)&gt;=1,1,0)*$H62</f>
        <v>0</v>
      </c>
      <c r="AK62">
        <f>IF(SUMIF('Claims Backend'!$AE$1:$BM$1,AK$3,'Claims Backend'!$AE61:$BM61)&gt;=1,1,0)*$H62</f>
        <v>0</v>
      </c>
      <c r="AL62">
        <f>IF(SUMIF('Claims Backend'!$AE$1:$BM$1,AL$3,'Claims Backend'!$AE61:$BM61)&gt;=1,1,0)*$H62</f>
        <v>0</v>
      </c>
      <c r="AM62">
        <f>IF(SUMIF('Claims Backend'!$AE$1:$BM$1,AM$3,'Claims Backend'!$AE61:$BM61)&gt;=1,1,0)*$H62</f>
        <v>2551.87</v>
      </c>
      <c r="AN62">
        <f>IF(SUMIF('Claims Backend'!$AE$1:$BM$1,AN$3,'Claims Backend'!$AE61:$BM61)&gt;=1,1,0)*$H62</f>
        <v>0</v>
      </c>
      <c r="AO62">
        <f>IF(SUMIF('Claims Backend'!$AE$1:$BM$1,AO$3,'Claims Backend'!$AE61:$BM61)&gt;=1,1,0)*$H62</f>
        <v>0</v>
      </c>
      <c r="AP62">
        <f>IF(SUMIF('Claims Backend'!$AE$1:$BM$1,AP$3,'Claims Backend'!$AE61:$BM61)&gt;=1,1,0)*$H62</f>
        <v>0</v>
      </c>
      <c r="AQ62">
        <f>IF(SUMIF('Claims Backend'!$AE$1:$BM$1,AQ$3,'Claims Backend'!$AE61:$BM61)&gt;=1,1,0)*$H62</f>
        <v>2551.87</v>
      </c>
      <c r="AR62">
        <f>IF(SUMIF('Claims Backend'!$AE$1:$BM$1,AR$3,'Claims Backend'!$AE61:$BM61)&gt;=1,1,0)*$H62</f>
        <v>0</v>
      </c>
      <c r="AS62">
        <f>IF(SUMIF('Claims Backend'!$AE$1:$BM$1,AS$3,'Claims Backend'!$AE61:$BM61)&gt;=1,1,0)*$H62</f>
        <v>0</v>
      </c>
      <c r="AT62">
        <f>IF(SUMIF('Claims Backend'!$AE$1:$BM$1,AT$3,'Claims Backend'!$AE61:$BM61)&gt;=1,1,0)*$H62</f>
        <v>0</v>
      </c>
      <c r="AU62">
        <f>IF(SUMIF('Claims Backend'!$AE$1:$BM$1,AU$3,'Claims Backend'!$AE61:$BM61)&gt;=1,1,0)*$H62</f>
        <v>0</v>
      </c>
      <c r="AV62">
        <f>IF(SUMIF('Claims Backend'!$AE$1:$BM$1,AV$3,'Claims Backend'!$AE61:$BM61)&gt;=1,1,0)*$H62</f>
        <v>0</v>
      </c>
      <c r="AW62">
        <f>IF(SUMIF('Claims Backend'!$AE$1:$BM$1,AW$3,'Claims Backend'!$AE61:$BM61)&gt;=1,1,0)*$H62</f>
        <v>0</v>
      </c>
      <c r="AX62">
        <f>IF(SUMIF('Claims Backend'!$AE$1:$BM$1,AX$3,'Claims Backend'!$AE61:$BM61)&gt;=1,1,0)*$H62</f>
        <v>0</v>
      </c>
      <c r="AY62">
        <f>IF(SUMIF('Claims Backend'!$AE$1:$BM$1,AY$3,'Claims Backend'!$AE61:$BM61)&gt;=1,1,0)*$H62</f>
        <v>0</v>
      </c>
      <c r="AZ62">
        <f>IF(SUMIF('Claims Backend'!$AE$1:$BM$1,AZ$3,'Claims Backend'!$AE61:$BM61)&gt;=1,1,0)*$H62</f>
        <v>2551.87</v>
      </c>
      <c r="BA62">
        <f>IF(SUMIF('Claims Backend'!$AE$1:$BM$1,BA$3,'Claims Backend'!$AE61:$BM61)&gt;=1,1,0)*$H62</f>
        <v>0</v>
      </c>
      <c r="BB62">
        <f>IF(SUMIF('Claims Backend'!$AE$1:$BM$1,BB$3,'Claims Backend'!$AE61:$BM61)&gt;=1,1,0)*$H62</f>
        <v>0</v>
      </c>
      <c r="BC62">
        <f>IF(SUMIF('Claims Backend'!$AE$1:$BM$1,BC$3,'Claims Backend'!$AE61:$BM61)&gt;=1,1,0)*$H62</f>
        <v>0</v>
      </c>
      <c r="BD62">
        <f>IF(SUMIF('Claims Backend'!$AE$1:$BM$1,BD$3,'Claims Backend'!$AE61:$BM61)&gt;=1,1,0)*$H62</f>
        <v>2551.87</v>
      </c>
    </row>
    <row r="63" spans="1:56">
      <c r="A63" s="5" t="str">
        <f>_xlfn.XLOOKUP($E63,'Raw Data'!$E:$E,'Raw Data'!A:A,"ERROR",0,1)</f>
        <v>AE</v>
      </c>
      <c r="B63" s="5" t="str">
        <f>_xlfn.XLOOKUP($E63,'Raw Data'!$E:$E,'Raw Data'!B:B,"ERROR",0,1)</f>
        <v>Hair Mousses</v>
      </c>
      <c r="C63" s="5" t="str">
        <f>_xlfn.XLOOKUP($E63,'Raw Data'!$E:$E,'Raw Data'!C:C,"ERROR",0,1)</f>
        <v>Aussie</v>
      </c>
      <c r="D63" s="5" t="str">
        <f>_xlfn.XLOOKUP($E63,'Raw Data'!$E:$E,'Raw Data'!D:D,"ERROR",0,1)</f>
        <v>www.amazon.ae/dp/B07MM68THK</v>
      </c>
      <c r="E63" s="5" t="s">
        <v>243</v>
      </c>
      <c r="F63" s="9" t="str">
        <f>_xlfn.XLOOKUP($E63,'Raw Data'!$E:$E,'Raw Data'!F:F,"ERROR",0,1)</f>
        <v>Aussie Miracle Curls Mousse, 6oz (Maximum Hold)</v>
      </c>
      <c r="G63" s="10">
        <f>_xlfn.XLOOKUP($E63,'Raw Data'!$E:$E,'Raw Data'!G:G,"ERROR",0,1)</f>
        <v>32</v>
      </c>
      <c r="H63" s="9">
        <f>_xlfn.XLOOKUP($E63,'Raw Data'!$E:$E,'Raw Data'!H:H,"ERROR",0,1)</f>
        <v>2384.44</v>
      </c>
      <c r="I63" s="9">
        <f>_xlfn.XLOOKUP($E63,'Raw Data'!$E:$E,'Raw Data'!I:I,"ERROR",0,1)</f>
        <v>0.00319233860156762</v>
      </c>
      <c r="J63" s="9" t="str">
        <f>_xlfn.XLOOKUP($E63,'Raw Data'!$E:$E,'Raw Data'!J:J,"ERROR",0,1)</f>
        <v>Yes</v>
      </c>
      <c r="K63" s="14" t="str">
        <f t="array" ref="K63">_xlfn.IFS(AND(L63&gt;0,L63&lt;=5),"0 to 5",AND(L63&gt;5,L63&lt;=10),"5 to 10",AND(L63&gt;10,L63&lt;=15),"10 to 15",AND(L63&gt;15,L63&lt;=20),"15 to 20",AND(L63&gt;20,L63&lt;=30),"20 to 30",AND(L63&gt;30,L63&lt;=40),"30 to 40",AND(L63&gt;40,L63&lt;=50),"40 to 50",AND(L63&gt;50,L63&lt;=75),"50 to 75",AND(L63&gt;75,L63&lt;=100),"75 to 100",AND(L63&gt;100,L63&lt;=150),"100 to 150",AND(L63&gt;150,L63&lt;=200),"150 to 200",AND(L63&gt;200,L63&lt;=250),"200 to 250",AND(L63&gt;250,L63&lt;=300),"250 to 300",AND(L63&gt;300,L63&lt;=400),"300 to 400",AND(L63&gt;400,L63&lt;=500),"400 to 500",L63&gt;500,"500+")</f>
        <v>75 to 100</v>
      </c>
      <c r="L63" s="9">
        <f>_xlfn.XLOOKUP($E63,'Raw Data'!$E:$E,'Raw Data'!L:L,"ERROR",0,1)</f>
        <v>75.23</v>
      </c>
      <c r="M63" s="14" t="str">
        <f t="array" ref="M63">_xlfn.IFS(AND(N63&gt;0,N63&lt;=5),"0 to 5",AND(N63&gt;5,N63&lt;=10),"5 to 10",AND(N63&gt;10,N63&lt;=15),"10 to 15",AND(N63&gt;15,N63&lt;=20),"15 to 20",AND(N63&gt;20,N63&lt;=30),"20 to 30",AND(N63&gt;30,N63&lt;=40),"30 to 40",AND(N63&gt;40,N63&lt;=50),"40 to 50",AND(N63&gt;50,N63&lt;=75),"50 to 75",AND(N63&gt;75,N63&lt;=100),"75 to 100",AND(N63&gt;100,N63&lt;=150),"100 to 150",AND(N63&gt;150,N63&lt;=200),"150 to 200",AND(N63&gt;200,N63&lt;=250),"200 to 250",AND(N63&gt;250,N63&lt;=300),"250 to 300",AND(N63&gt;300,N63&lt;=400),"300 to 400",AND(N63&gt;400,N63&lt;=500),"400 to 500",N63&gt;500,"500+")</f>
        <v>75 to 100</v>
      </c>
      <c r="N63" s="9">
        <f>_xlfn.XLOOKUP($E63,'Raw Data'!$E:$E,'Raw Data'!N:N,"ERROR",0,1)</f>
        <v>76.61</v>
      </c>
      <c r="O63" s="14" t="str">
        <f t="array" ref="O63">_xlfn.IFS(P63=0,"No Discount",AND(P63&gt;0,P63&lt;=0.02),"0% to 2%",AND(P63&gt;0.02,P63&lt;=0.04),"2% to 4%",AND(P63&gt;0.04,P63&lt;=0.06),"4% to 6%",AND(P63&gt;0.06,P63&lt;=0.08),"6% to 8%",AND(P63&gt;0.08,P63&lt;=0.1),"8% to 10%",AND(P63&gt;0.1,P63&lt;=0.15),"10% to 15%",AND(P63&gt;0.15,P63&lt;=0.2),"15% to 20%",AND(P63&gt;0.2,P63&lt;=0.25),"20% to 25%",AND(P63&gt;0.25,P63&lt;=0.3),"25% to 30%",AND(P63&gt;0.3,P63&lt;=0.4),"30% to 40%",AND(P63&gt;0.4,P63&lt;=0.5),"40% to 50%",AND(P63&gt;0.5,P63&lt;=0.75),"50% to 75%",AND(P63&gt;0.75,P63&lt;=1),"75% to 100%")</f>
        <v>0% to 2%</v>
      </c>
      <c r="P63" s="10">
        <f>_xlfn.XLOOKUP($E63,'Raw Data'!$E:$E,'Raw Data'!P:P,"ERROR",0,1)</f>
        <v>0.0180133141887481</v>
      </c>
      <c r="Q63" s="9">
        <f>_xlfn.XLOOKUP($E63,'Raw Data'!$E:$E,'Raw Data'!Q:Q,"ERROR",0,1)</f>
        <v>6</v>
      </c>
      <c r="R63" s="9" t="str">
        <f>_xlfn.XLOOKUP($E63,'Raw Data'!$E:$E,'Raw Data'!R:R,"ERROR",0,1)</f>
        <v>oz</v>
      </c>
      <c r="S63" s="5" t="str">
        <f t="array" ref="S63">_xlfn.IFS(AND(T63&gt;0,T63&lt;=0.05),"0 to 0.05",AND(T63&gt;0.05,T63&lt;=0.1),"0.05 to 0.1",AND(T63&gt;0.1,T63&lt;=0.2),"0.1 to 0.2",AND(T63&gt;0.2,T63&lt;=0.3),"0.2 to 0.3",AND(T63&gt;0.3,T63&lt;=0.4),"0.3 to 0.4",AND(T63&gt;0.4,T63&lt;=0.5),"0.4 to 0.5",AND(T63&gt;0.5,T63&lt;=0.75),"0.5 to 0.75",AND(T63&gt;0.75,T63&lt;=1),"0.75 to 1",AND(T63&gt;1,T63&lt;=2),"1 to 2",AND(T63&gt;2,T63&lt;=3),"2 to 3",AND(T63&gt;3,T63&lt;=4),"3 to 4",AND(T63&gt;4,T63&lt;=5),"4 to 5",AND(T63&gt;5,T63&lt;=10),"5 to 10",T63&gt;10,"10+")</f>
        <v>0.4 to 0.5</v>
      </c>
      <c r="T63" s="10">
        <f t="shared" si="1"/>
        <v>0.424022094465111</v>
      </c>
      <c r="U63" s="15" t="str">
        <f t="array" ref="U63">_xlfn.IFS(AND(V63&gt;0,V63&lt;=0.05),"0 to 0.05",AND(V63&gt;0.05,V63&lt;=0.1),"0.05 to 0.1",AND(V63&gt;0.1,V63&lt;=0.2),"0.1 to 0.2",AND(V63&gt;0.2,V63&lt;=0.3),"0.2 to 0.3",AND(V63&gt;0.3,V63&lt;=0.4),"0.3 to 0.4",AND(V63&gt;0.4,V63&lt;=0.5),"0.4 to 0.5",AND(V63&gt;0.5,V63&lt;=0.75),"0.5 to 0.75",AND(V63&gt;0.75,V63&lt;=1),"0.75 to 1",AND(V63&gt;1,V63&lt;=2),"1 to 2",AND(V63&gt;2,V63&lt;=3),"2 to 3",AND(V63&gt;3,V63&lt;=4),"3 to 4",AND(V63&gt;4,V63&lt;=5),"4 to 5",AND(V63&gt;5,V63&lt;=10),"5 to 10",V63&gt;10,"10+")</f>
        <v>0.1 to 0.2</v>
      </c>
      <c r="V63" s="10">
        <f t="shared" si="2"/>
        <v>0.116586066959757</v>
      </c>
      <c r="W63" s="15" t="str">
        <f t="array" ref="W63">_xlfn.IFS(AND(X63&gt;0,X63&lt;=0.05),"0 to 0.05",AND(X63&gt;0.05,X63&lt;=0.1),"0.05 to 0.1",AND(X63&gt;0.1,X63&lt;=0.2),"0.1 to 0.2",AND(X63&gt;0.2,X63&lt;=0.3),"0.2 to 0.3",AND(X63&gt;0.3,X63&lt;=0.4),"0.3 to 0.4",AND(X63&gt;0.4,X63&lt;=0.5),"0.4 to 0.5",AND(X63&gt;0.5,X63&lt;=0.75),"0.5 to 0.75",AND(X63&gt;0.75,X63&lt;=1),"0.75 to 1",AND(X63&gt;1,X63&lt;=2),"1 to 2",AND(X63&gt;2,X63&lt;=3),"2 to 3",AND(X63&gt;3,X63&lt;=4),"3 to 4",AND(X63&gt;4,X63&lt;=5),"4 to 5",AND(X63&gt;5,X63&lt;=10),"5 to 10",X63&gt;10,"10+")</f>
        <v>0.1 to 0.2</v>
      </c>
      <c r="X63" s="16">
        <f t="shared" si="3"/>
        <v>0.11448596550558</v>
      </c>
      <c r="Y63" s="5" t="str">
        <f t="array" ref="Y63">_xlfn.IFS(AND(Z63&gt;0,Z63&lt;=1),"0 to 1",AND(Z63&gt;1,Z63&lt;=2),"1 to 2",AND(Z63&gt;2,Z63&lt;=4),"2 to 4",AND(Z63&gt;4,Z63&lt;=6),"4 to 6",AND(Z63&gt;6,Z63&lt;=8),"6 to 8",AND(Z63&gt;8,Z63&lt;=10),"8 to 10",AND(Z63&gt;10,Z63&lt;=15),"10 to 15",AND(Z63&gt;15,Z63&lt;=20),"15 to 20",AND(Z63&gt;20,Z63&lt;=25),"20 to 25",AND(Z63&gt;25,Z63&lt;=30),"25 to 30",AND(Z63&gt;30,Z63&lt;=40),"30 to 40",AND(Z63&gt;40,Z63&lt;=50),"40 to 50",Z63&gt;50,"50+")</f>
        <v>4 to 6</v>
      </c>
      <c r="Z63" s="9">
        <f t="array" ref="Z63">_xlfn.IFS(AA63="oz",_xlfn.IFS(R63="oz",Q63,R63="fl oz",Q63*1.04,R63="ml",Q63*0.0338),AA63="fl oz",_xlfn.IFS(R63="oz",Q63/1.04,R63="fl oz",Q63,R63="ml",Q63*0.0338/1.04),AA63="ml",_xlfn.IFS(R63="oz",Q63/0.0338,R63="fl oz",Q63*1.04/0.0338,R63="ml",Q63))</f>
        <v>6</v>
      </c>
      <c r="AA63" s="9" t="str">
        <f>_xlfn.XLOOKUP($E63,'Raw Data'!$E:$E,'Raw Data'!AA:AA,"ERROR",0,1)</f>
        <v>oz</v>
      </c>
      <c r="AB63" s="5" t="s">
        <v>36</v>
      </c>
      <c r="AC63" s="5" t="s">
        <v>138</v>
      </c>
      <c r="AD63" s="5" t="s">
        <v>244</v>
      </c>
      <c r="AE63">
        <f>IF(SUMIF('Claims Backend'!$AE$1:$BM$1,AE$3,'Claims Backend'!$AE62:$BM62)&gt;=1,1,0)*$H63</f>
        <v>0</v>
      </c>
      <c r="AF63">
        <f>IF(SUMIF('Claims Backend'!$AE$1:$BM$1,AF$3,'Claims Backend'!$AE62:$BM62)&gt;=1,1,0)*$H63</f>
        <v>0</v>
      </c>
      <c r="AG63">
        <f>IF(SUMIF('Claims Backend'!$AE$1:$BM$1,AG$3,'Claims Backend'!$AE62:$BM62)&gt;=1,1,0)*$H63</f>
        <v>0</v>
      </c>
      <c r="AH63">
        <f>IF(SUMIF('Claims Backend'!$AE$1:$BM$1,AH$3,'Claims Backend'!$AE62:$BM62)&gt;=1,1,0)*$H63</f>
        <v>0</v>
      </c>
      <c r="AI63">
        <f>IF(SUMIF('Claims Backend'!$AE$1:$BM$1,AI$3,'Claims Backend'!$AE62:$BM62)&gt;=1,1,0)*$H63</f>
        <v>0</v>
      </c>
      <c r="AJ63">
        <f>IF(SUMIF('Claims Backend'!$AE$1:$BM$1,AJ$3,'Claims Backend'!$AE62:$BM62)&gt;=1,1,0)*$H63</f>
        <v>0</v>
      </c>
      <c r="AK63">
        <f>IF(SUMIF('Claims Backend'!$AE$1:$BM$1,AK$3,'Claims Backend'!$AE62:$BM62)&gt;=1,1,0)*$H63</f>
        <v>0</v>
      </c>
      <c r="AL63">
        <f>IF(SUMIF('Claims Backend'!$AE$1:$BM$1,AL$3,'Claims Backend'!$AE62:$BM62)&gt;=1,1,0)*$H63</f>
        <v>2384.44</v>
      </c>
      <c r="AM63">
        <f>IF(SUMIF('Claims Backend'!$AE$1:$BM$1,AM$3,'Claims Backend'!$AE62:$BM62)&gt;=1,1,0)*$H63</f>
        <v>0</v>
      </c>
      <c r="AN63">
        <f>IF(SUMIF('Claims Backend'!$AE$1:$BM$1,AN$3,'Claims Backend'!$AE62:$BM62)&gt;=1,1,0)*$H63</f>
        <v>0</v>
      </c>
      <c r="AO63">
        <f>IF(SUMIF('Claims Backend'!$AE$1:$BM$1,AO$3,'Claims Backend'!$AE62:$BM62)&gt;=1,1,0)*$H63</f>
        <v>0</v>
      </c>
      <c r="AP63">
        <f>IF(SUMIF('Claims Backend'!$AE$1:$BM$1,AP$3,'Claims Backend'!$AE62:$BM62)&gt;=1,1,0)*$H63</f>
        <v>0</v>
      </c>
      <c r="AQ63">
        <f>IF(SUMIF('Claims Backend'!$AE$1:$BM$1,AQ$3,'Claims Backend'!$AE62:$BM62)&gt;=1,1,0)*$H63</f>
        <v>0</v>
      </c>
      <c r="AR63">
        <f>IF(SUMIF('Claims Backend'!$AE$1:$BM$1,AR$3,'Claims Backend'!$AE62:$BM62)&gt;=1,1,0)*$H63</f>
        <v>0</v>
      </c>
      <c r="AS63">
        <f>IF(SUMIF('Claims Backend'!$AE$1:$BM$1,AS$3,'Claims Backend'!$AE62:$BM62)&gt;=1,1,0)*$H63</f>
        <v>0</v>
      </c>
      <c r="AT63">
        <f>IF(SUMIF('Claims Backend'!$AE$1:$BM$1,AT$3,'Claims Backend'!$AE62:$BM62)&gt;=1,1,0)*$H63</f>
        <v>0</v>
      </c>
      <c r="AU63">
        <f>IF(SUMIF('Claims Backend'!$AE$1:$BM$1,AU$3,'Claims Backend'!$AE62:$BM62)&gt;=1,1,0)*$H63</f>
        <v>0</v>
      </c>
      <c r="AV63">
        <f>IF(SUMIF('Claims Backend'!$AE$1:$BM$1,AV$3,'Claims Backend'!$AE62:$BM62)&gt;=1,1,0)*$H63</f>
        <v>0</v>
      </c>
      <c r="AW63">
        <f>IF(SUMIF('Claims Backend'!$AE$1:$BM$1,AW$3,'Claims Backend'!$AE62:$BM62)&gt;=1,1,0)*$H63</f>
        <v>0</v>
      </c>
      <c r="AX63">
        <f>IF(SUMIF('Claims Backend'!$AE$1:$BM$1,AX$3,'Claims Backend'!$AE62:$BM62)&gt;=1,1,0)*$H63</f>
        <v>2384.44</v>
      </c>
      <c r="AY63">
        <f>IF(SUMIF('Claims Backend'!$AE$1:$BM$1,AY$3,'Claims Backend'!$AE62:$BM62)&gt;=1,1,0)*$H63</f>
        <v>0</v>
      </c>
      <c r="AZ63">
        <f>IF(SUMIF('Claims Backend'!$AE$1:$BM$1,AZ$3,'Claims Backend'!$AE62:$BM62)&gt;=1,1,0)*$H63</f>
        <v>0</v>
      </c>
      <c r="BA63">
        <f>IF(SUMIF('Claims Backend'!$AE$1:$BM$1,BA$3,'Claims Backend'!$AE62:$BM62)&gt;=1,1,0)*$H63</f>
        <v>0</v>
      </c>
      <c r="BB63">
        <f>IF(SUMIF('Claims Backend'!$AE$1:$BM$1,BB$3,'Claims Backend'!$AE62:$BM62)&gt;=1,1,0)*$H63</f>
        <v>0</v>
      </c>
      <c r="BC63">
        <f>IF(SUMIF('Claims Backend'!$AE$1:$BM$1,BC$3,'Claims Backend'!$AE62:$BM62)&gt;=1,1,0)*$H63</f>
        <v>0</v>
      </c>
      <c r="BD63">
        <f>IF(SUMIF('Claims Backend'!$AE$1:$BM$1,BD$3,'Claims Backend'!$AE62:$BM62)&gt;=1,1,0)*$H63</f>
        <v>0</v>
      </c>
    </row>
    <row r="64" spans="1:56">
      <c r="A64" s="5" t="str">
        <f>_xlfn.XLOOKUP($E64,'Raw Data'!$E:$E,'Raw Data'!A:A,"ERROR",0,1)</f>
        <v>AE</v>
      </c>
      <c r="B64" s="5" t="str">
        <f>_xlfn.XLOOKUP($E64,'Raw Data'!$E:$E,'Raw Data'!B:B,"ERROR",0,1)</f>
        <v>Hair Mousses</v>
      </c>
      <c r="C64" s="5" t="str">
        <f>_xlfn.XLOOKUP($E64,'Raw Data'!$E:$E,'Raw Data'!C:C,"ERROR",0,1)</f>
        <v>Wella</v>
      </c>
      <c r="D64" s="5" t="str">
        <f>_xlfn.XLOOKUP($E64,'Raw Data'!$E:$E,'Raw Data'!D:D,"ERROR",0,1)</f>
        <v>www.amazon.ae/dp/B01BG8PV4E</v>
      </c>
      <c r="E64" s="5" t="s">
        <v>245</v>
      </c>
      <c r="F64" s="9" t="str">
        <f>_xlfn.XLOOKUP($E64,'Raw Data'!$E:$E,'Raw Data'!F:F,"ERROR",0,1)</f>
        <v>Wella Professionals EIMI Extra Volume Strong Hold Volumizing Hair Mousse | 300 ml | Hair Volumizer with Heat Protection &amp; Shine</v>
      </c>
      <c r="G64" s="10">
        <f>_xlfn.XLOOKUP($E64,'Raw Data'!$E:$E,'Raw Data'!G:G,"ERROR",0,1)</f>
        <v>25</v>
      </c>
      <c r="H64" s="9">
        <f>_xlfn.XLOOKUP($E64,'Raw Data'!$E:$E,'Raw Data'!H:H,"ERROR",0,1)</f>
        <v>2382.6</v>
      </c>
      <c r="I64" s="9">
        <f>_xlfn.XLOOKUP($E64,'Raw Data'!$E:$E,'Raw Data'!I:I,"ERROR",0,1)</f>
        <v>0.00318987517072982</v>
      </c>
      <c r="J64" s="9" t="str">
        <f>_xlfn.XLOOKUP($E64,'Raw Data'!$E:$E,'Raw Data'!J:J,"ERROR",0,1)</f>
        <v>Yes</v>
      </c>
      <c r="K64" s="14" t="str">
        <f t="array" ref="K64">_xlfn.IFS(AND(L64&gt;0,L64&lt;=5),"0 to 5",AND(L64&gt;5,L64&lt;=10),"5 to 10",AND(L64&gt;10,L64&lt;=15),"10 to 15",AND(L64&gt;15,L64&lt;=20),"15 to 20",AND(L64&gt;20,L64&lt;=30),"20 to 30",AND(L64&gt;30,L64&lt;=40),"30 to 40",AND(L64&gt;40,L64&lt;=50),"40 to 50",AND(L64&gt;50,L64&lt;=75),"50 to 75",AND(L64&gt;75,L64&lt;=100),"75 to 100",AND(L64&gt;100,L64&lt;=150),"100 to 150",AND(L64&gt;150,L64&lt;=200),"150 to 200",AND(L64&gt;200,L64&lt;=250),"200 to 250",AND(L64&gt;250,L64&lt;=300),"250 to 300",AND(L64&gt;300,L64&lt;=400),"300 to 400",AND(L64&gt;400,L64&lt;=500),"400 to 500",L64&gt;500,"500+")</f>
        <v>75 to 100</v>
      </c>
      <c r="L64" s="9">
        <f>_xlfn.XLOOKUP($E64,'Raw Data'!$E:$E,'Raw Data'!L:L,"ERROR",0,1)</f>
        <v>94.91</v>
      </c>
      <c r="M64" s="14" t="str">
        <f t="array" ref="M64">_xlfn.IFS(AND(N64&gt;0,N64&lt;=5),"0 to 5",AND(N64&gt;5,N64&lt;=10),"5 to 10",AND(N64&gt;10,N64&lt;=15),"10 to 15",AND(N64&gt;15,N64&lt;=20),"15 to 20",AND(N64&gt;20,N64&lt;=30),"20 to 30",AND(N64&gt;30,N64&lt;=40),"30 to 40",AND(N64&gt;40,N64&lt;=50),"40 to 50",AND(N64&gt;50,N64&lt;=75),"50 to 75",AND(N64&gt;75,N64&lt;=100),"75 to 100",AND(N64&gt;100,N64&lt;=150),"100 to 150",AND(N64&gt;150,N64&lt;=200),"150 to 200",AND(N64&gt;200,N64&lt;=250),"200 to 250",AND(N64&gt;250,N64&lt;=300),"250 to 300",AND(N64&gt;300,N64&lt;=400),"300 to 400",AND(N64&gt;400,N64&lt;=500),"400 to 500",N64&gt;500,"500+")</f>
        <v>75 to 100</v>
      </c>
      <c r="N64" s="9">
        <f>_xlfn.XLOOKUP($E64,'Raw Data'!$E:$E,'Raw Data'!N:N,"ERROR",0,1)</f>
        <v>96.54</v>
      </c>
      <c r="O64" s="14" t="str">
        <f t="array" ref="O64">_xlfn.IFS(P64=0,"No Discount",AND(P64&gt;0,P64&lt;=0.02),"0% to 2%",AND(P64&gt;0.02,P64&lt;=0.04),"2% to 4%",AND(P64&gt;0.04,P64&lt;=0.06),"4% to 6%",AND(P64&gt;0.06,P64&lt;=0.08),"6% to 8%",AND(P64&gt;0.08,P64&lt;=0.1),"8% to 10%",AND(P64&gt;0.1,P64&lt;=0.15),"10% to 15%",AND(P64&gt;0.15,P64&lt;=0.2),"15% to 20%",AND(P64&gt;0.2,P64&lt;=0.25),"20% to 25%",AND(P64&gt;0.25,P64&lt;=0.3),"25% to 30%",AND(P64&gt;0.3,P64&lt;=0.4),"30% to 40%",AND(P64&gt;0.4,P64&lt;=0.5),"40% to 50%",AND(P64&gt;0.5,P64&lt;=0.75),"50% to 75%",AND(P64&gt;0.75,P64&lt;=1),"75% to 100%")</f>
        <v>0% to 2%</v>
      </c>
      <c r="P64" s="10">
        <f>_xlfn.XLOOKUP($E64,'Raw Data'!$E:$E,'Raw Data'!P:P,"ERROR",0,1)</f>
        <v>0.0168841930805885</v>
      </c>
      <c r="Q64" s="9">
        <f>_xlfn.XLOOKUP($E64,'Raw Data'!$E:$E,'Raw Data'!Q:Q,"ERROR",0,1)</f>
        <v>300</v>
      </c>
      <c r="R64" s="9" t="str">
        <f>_xlfn.XLOOKUP($E64,'Raw Data'!$E:$E,'Raw Data'!R:R,"ERROR",0,1)</f>
        <v>ml</v>
      </c>
      <c r="S64" s="5" t="str">
        <f t="array" ref="S64">_xlfn.IFS(AND(T64&gt;0,T64&lt;=0.05),"0 to 0.05",AND(T64&gt;0.05,T64&lt;=0.1),"0.05 to 0.1",AND(T64&gt;0.1,T64&lt;=0.2),"0.1 to 0.2",AND(T64&gt;0.2,T64&lt;=0.3),"0.2 to 0.3",AND(T64&gt;0.3,T64&lt;=0.4),"0.3 to 0.4",AND(T64&gt;0.4,T64&lt;=0.5),"0.4 to 0.5",AND(T64&gt;0.5,T64&lt;=0.75),"0.5 to 0.75",AND(T64&gt;0.75,T64&lt;=1),"0.75 to 1",AND(T64&gt;1,T64&lt;=2),"1 to 2",AND(T64&gt;2,T64&lt;=3),"2 to 3",AND(T64&gt;3,T64&lt;=4),"3 to 4",AND(T64&gt;4,T64&lt;=5),"4 to 5",AND(T64&gt;5,T64&lt;=10),"5 to 10",T64&gt;10,"10+")</f>
        <v>0.3 to 0.4</v>
      </c>
      <c r="T64" s="10">
        <f t="shared" si="1"/>
        <v>0.31653569672872</v>
      </c>
      <c r="U64" s="15" t="str">
        <f t="array" ref="U64">_xlfn.IFS(AND(V64&gt;0,V64&lt;=0.05),"0 to 0.05",AND(V64&gt;0.05,V64&lt;=0.1),"0.05 to 0.1",AND(V64&gt;0.1,V64&lt;=0.2),"0.1 to 0.2",AND(V64&gt;0.2,V64&lt;=0.3),"0.2 to 0.3",AND(V64&gt;0.3,V64&lt;=0.4),"0.3 to 0.4",AND(V64&gt;0.4,V64&lt;=0.5),"0.4 to 0.5",AND(V64&gt;0.5,V64&lt;=0.75),"0.5 to 0.75",AND(V64&gt;0.75,V64&lt;=1),"0.75 to 1",AND(V64&gt;1,V64&lt;=2),"1 to 2",AND(V64&gt;2,V64&lt;=3),"2 to 3",AND(V64&gt;3,V64&lt;=4),"3 to 4",AND(V64&gt;4,V64&lt;=5),"4 to 5",AND(V64&gt;5,V64&lt;=10),"5 to 10",V64&gt;10,"10+")</f>
        <v>0.05 to 0.1</v>
      </c>
      <c r="V64" s="10">
        <f t="shared" si="2"/>
        <v>0.0869324219133017</v>
      </c>
      <c r="W64" s="15" t="str">
        <f t="array" ref="W64">_xlfn.IFS(AND(X64&gt;0,X64&lt;=0.05),"0 to 0.05",AND(X64&gt;0.05,X64&lt;=0.1),"0.05 to 0.1",AND(X64&gt;0.1,X64&lt;=0.2),"0.1 to 0.2",AND(X64&gt;0.2,X64&lt;=0.3),"0.2 to 0.3",AND(X64&gt;0.3,X64&lt;=0.4),"0.3 to 0.4",AND(X64&gt;0.4,X64&lt;=0.5),"0.4 to 0.5",AND(X64&gt;0.5,X64&lt;=0.75),"0.5 to 0.75",AND(X64&gt;0.75,X64&lt;=1),"0.75 to 1",AND(X64&gt;1,X64&lt;=2),"1 to 2",AND(X64&gt;2,X64&lt;=3),"2 to 3",AND(X64&gt;3,X64&lt;=4),"3 to 4",AND(X64&gt;4,X64&lt;=5),"4 to 5",AND(X64&gt;5,X64&lt;=10),"5 to 10",X64&gt;10,"10+")</f>
        <v>0.05 to 0.1</v>
      </c>
      <c r="X64" s="16">
        <f t="shared" si="3"/>
        <v>0.0854646381167544</v>
      </c>
      <c r="Y64" s="5" t="str">
        <f t="array" ref="Y64">_xlfn.IFS(AND(Z64&gt;0,Z64&lt;=1),"0 to 1",AND(Z64&gt;1,Z64&lt;=2),"1 to 2",AND(Z64&gt;2,Z64&lt;=4),"2 to 4",AND(Z64&gt;4,Z64&lt;=6),"4 to 6",AND(Z64&gt;6,Z64&lt;=8),"6 to 8",AND(Z64&gt;8,Z64&lt;=10),"8 to 10",AND(Z64&gt;10,Z64&lt;=15),"10 to 15",AND(Z64&gt;15,Z64&lt;=20),"15 to 20",AND(Z64&gt;20,Z64&lt;=25),"20 to 25",AND(Z64&gt;25,Z64&lt;=30),"25 to 30",AND(Z64&gt;30,Z64&lt;=40),"30 to 40",AND(Z64&gt;40,Z64&lt;=50),"40 to 50",Z64&gt;50,"50+")</f>
        <v>10 to 15</v>
      </c>
      <c r="Z64" s="9">
        <f t="array" ref="Z64">_xlfn.IFS(AA64="oz",_xlfn.IFS(R64="oz",Q64,R64="fl oz",Q64*1.04,R64="ml",Q64*0.0338),AA64="fl oz",_xlfn.IFS(R64="oz",Q64/1.04,R64="fl oz",Q64,R64="ml",Q64*0.0338/1.04),AA64="ml",_xlfn.IFS(R64="oz",Q64/0.0338,R64="fl oz",Q64*1.04/0.0338,R64="ml",Q64))</f>
        <v>10.14</v>
      </c>
      <c r="AA64" s="9" t="str">
        <f>_xlfn.XLOOKUP($E64,'Raw Data'!$E:$E,'Raw Data'!AA:AA,"ERROR",0,1)</f>
        <v>oz</v>
      </c>
      <c r="AB64" s="5" t="s">
        <v>246</v>
      </c>
      <c r="AC64" s="5" t="s">
        <v>144</v>
      </c>
      <c r="AD64" s="5" t="s">
        <v>43</v>
      </c>
      <c r="AE64">
        <f>IF(SUMIF('Claims Backend'!$AE$1:$BM$1,AE$3,'Claims Backend'!$AE63:$BM63)&gt;=1,1,0)*$H64</f>
        <v>0</v>
      </c>
      <c r="AF64">
        <f>IF(SUMIF('Claims Backend'!$AE$1:$BM$1,AF$3,'Claims Backend'!$AE63:$BM63)&gt;=1,1,0)*$H64</f>
        <v>0</v>
      </c>
      <c r="AG64">
        <f>IF(SUMIF('Claims Backend'!$AE$1:$BM$1,AG$3,'Claims Backend'!$AE63:$BM63)&gt;=1,1,0)*$H64</f>
        <v>0</v>
      </c>
      <c r="AH64">
        <f>IF(SUMIF('Claims Backend'!$AE$1:$BM$1,AH$3,'Claims Backend'!$AE63:$BM63)&gt;=1,1,0)*$H64</f>
        <v>0</v>
      </c>
      <c r="AI64">
        <f>IF(SUMIF('Claims Backend'!$AE$1:$BM$1,AI$3,'Claims Backend'!$AE63:$BM63)&gt;=1,1,0)*$H64</f>
        <v>0</v>
      </c>
      <c r="AJ64">
        <f>IF(SUMIF('Claims Backend'!$AE$1:$BM$1,AJ$3,'Claims Backend'!$AE63:$BM63)&gt;=1,1,0)*$H64</f>
        <v>0</v>
      </c>
      <c r="AK64">
        <f>IF(SUMIF('Claims Backend'!$AE$1:$BM$1,AK$3,'Claims Backend'!$AE63:$BM63)&gt;=1,1,0)*$H64</f>
        <v>0</v>
      </c>
      <c r="AL64">
        <f>IF(SUMIF('Claims Backend'!$AE$1:$BM$1,AL$3,'Claims Backend'!$AE63:$BM63)&gt;=1,1,0)*$H64</f>
        <v>2382.6</v>
      </c>
      <c r="AM64">
        <f>IF(SUMIF('Claims Backend'!$AE$1:$BM$1,AM$3,'Claims Backend'!$AE63:$BM63)&gt;=1,1,0)*$H64</f>
        <v>0</v>
      </c>
      <c r="AN64">
        <f>IF(SUMIF('Claims Backend'!$AE$1:$BM$1,AN$3,'Claims Backend'!$AE63:$BM63)&gt;=1,1,0)*$H64</f>
        <v>0</v>
      </c>
      <c r="AO64">
        <f>IF(SUMIF('Claims Backend'!$AE$1:$BM$1,AO$3,'Claims Backend'!$AE63:$BM63)&gt;=1,1,0)*$H64</f>
        <v>0</v>
      </c>
      <c r="AP64">
        <f>IF(SUMIF('Claims Backend'!$AE$1:$BM$1,AP$3,'Claims Backend'!$AE63:$BM63)&gt;=1,1,0)*$H64</f>
        <v>0</v>
      </c>
      <c r="AQ64">
        <f>IF(SUMIF('Claims Backend'!$AE$1:$BM$1,AQ$3,'Claims Backend'!$AE63:$BM63)&gt;=1,1,0)*$H64</f>
        <v>0</v>
      </c>
      <c r="AR64">
        <f>IF(SUMIF('Claims Backend'!$AE$1:$BM$1,AR$3,'Claims Backend'!$AE63:$BM63)&gt;=1,1,0)*$H64</f>
        <v>0</v>
      </c>
      <c r="AS64">
        <f>IF(SUMIF('Claims Backend'!$AE$1:$BM$1,AS$3,'Claims Backend'!$AE63:$BM63)&gt;=1,1,0)*$H64</f>
        <v>0</v>
      </c>
      <c r="AT64">
        <f>IF(SUMIF('Claims Backend'!$AE$1:$BM$1,AT$3,'Claims Backend'!$AE63:$BM63)&gt;=1,1,0)*$H64</f>
        <v>0</v>
      </c>
      <c r="AU64">
        <f>IF(SUMIF('Claims Backend'!$AE$1:$BM$1,AU$3,'Claims Backend'!$AE63:$BM63)&gt;=1,1,0)*$H64</f>
        <v>0</v>
      </c>
      <c r="AV64">
        <f>IF(SUMIF('Claims Backend'!$AE$1:$BM$1,AV$3,'Claims Backend'!$AE63:$BM63)&gt;=1,1,0)*$H64</f>
        <v>0</v>
      </c>
      <c r="AW64">
        <f>IF(SUMIF('Claims Backend'!$AE$1:$BM$1,AW$3,'Claims Backend'!$AE63:$BM63)&gt;=1,1,0)*$H64</f>
        <v>0</v>
      </c>
      <c r="AX64">
        <f>IF(SUMIF('Claims Backend'!$AE$1:$BM$1,AX$3,'Claims Backend'!$AE63:$BM63)&gt;=1,1,0)*$H64</f>
        <v>0</v>
      </c>
      <c r="AY64">
        <f>IF(SUMIF('Claims Backend'!$AE$1:$BM$1,AY$3,'Claims Backend'!$AE63:$BM63)&gt;=1,1,0)*$H64</f>
        <v>0</v>
      </c>
      <c r="AZ64">
        <f>IF(SUMIF('Claims Backend'!$AE$1:$BM$1,AZ$3,'Claims Backend'!$AE63:$BM63)&gt;=1,1,0)*$H64</f>
        <v>0</v>
      </c>
      <c r="BA64">
        <f>IF(SUMIF('Claims Backend'!$AE$1:$BM$1,BA$3,'Claims Backend'!$AE63:$BM63)&gt;=1,1,0)*$H64</f>
        <v>0</v>
      </c>
      <c r="BB64">
        <f>IF(SUMIF('Claims Backend'!$AE$1:$BM$1,BB$3,'Claims Backend'!$AE63:$BM63)&gt;=1,1,0)*$H64</f>
        <v>0</v>
      </c>
      <c r="BC64">
        <f>IF(SUMIF('Claims Backend'!$AE$1:$BM$1,BC$3,'Claims Backend'!$AE63:$BM63)&gt;=1,1,0)*$H64</f>
        <v>0</v>
      </c>
      <c r="BD64">
        <f>IF(SUMIF('Claims Backend'!$AE$1:$BM$1,BD$3,'Claims Backend'!$AE63:$BM63)&gt;=1,1,0)*$H64</f>
        <v>0</v>
      </c>
    </row>
    <row r="65" spans="1:56">
      <c r="A65" s="5" t="str">
        <f>_xlfn.XLOOKUP($E65,'Raw Data'!$E:$E,'Raw Data'!A:A,"ERROR",0,1)</f>
        <v>AE</v>
      </c>
      <c r="B65" s="5" t="str">
        <f>_xlfn.XLOOKUP($E65,'Raw Data'!$E:$E,'Raw Data'!B:B,"ERROR",0,1)</f>
        <v>Hair Mousses</v>
      </c>
      <c r="C65" s="5" t="str">
        <f>_xlfn.XLOOKUP($E65,'Raw Data'!$E:$E,'Raw Data'!C:C,"ERROR",0,1)</f>
        <v>Enliven</v>
      </c>
      <c r="D65" s="5" t="str">
        <f>_xlfn.XLOOKUP($E65,'Raw Data'!$E:$E,'Raw Data'!D:D,"ERROR",0,1)</f>
        <v>www.amazon.ae/dp/B007E9M67A</v>
      </c>
      <c r="E65" s="5" t="s">
        <v>247</v>
      </c>
      <c r="F65" s="9" t="str">
        <f>_xlfn.XLOOKUP($E65,'Raw Data'!$E:$E,'Raw Data'!F:F,"ERROR",0,1)</f>
        <v>Enliven Pro V Hair Mousse - 300 ml, white, Unscented Enliven Pro V Hair Mousse - 300 ml, white, Unscented</v>
      </c>
      <c r="G65" s="10">
        <f>_xlfn.XLOOKUP($E65,'Raw Data'!$E:$E,'Raw Data'!G:G,"ERROR",0,1)</f>
        <v>37</v>
      </c>
      <c r="H65" s="9">
        <f>_xlfn.XLOOKUP($E65,'Raw Data'!$E:$E,'Raw Data'!H:H,"ERROR",0,1)</f>
        <v>2372.56</v>
      </c>
      <c r="I65" s="9">
        <f>_xlfn.XLOOKUP($E65,'Raw Data'!$E:$E,'Raw Data'!I:I,"ERROR",0,1)</f>
        <v>0.00317643340681052</v>
      </c>
      <c r="J65" s="9" t="str">
        <f>_xlfn.XLOOKUP($E65,'Raw Data'!$E:$E,'Raw Data'!J:J,"ERROR",0,1)</f>
        <v>Yes</v>
      </c>
      <c r="K65" s="14" t="str">
        <f t="array" ref="K65">_xlfn.IFS(AND(L65&gt;0,L65&lt;=5),"0 to 5",AND(L65&gt;5,L65&lt;=10),"5 to 10",AND(L65&gt;10,L65&lt;=15),"10 to 15",AND(L65&gt;15,L65&lt;=20),"15 to 20",AND(L65&gt;20,L65&lt;=30),"20 to 30",AND(L65&gt;30,L65&lt;=40),"30 to 40",AND(L65&gt;40,L65&lt;=50),"40 to 50",AND(L65&gt;50,L65&lt;=75),"50 to 75",AND(L65&gt;75,L65&lt;=100),"75 to 100",AND(L65&gt;100,L65&lt;=150),"100 to 150",AND(L65&gt;150,L65&lt;=200),"150 to 200",AND(L65&gt;200,L65&lt;=250),"200 to 250",AND(L65&gt;250,L65&lt;=300),"250 to 300",AND(L65&gt;300,L65&lt;=400),"300 to 400",AND(L65&gt;400,L65&lt;=500),"400 to 500",L65&gt;500,"500+")</f>
        <v>50 to 75</v>
      </c>
      <c r="L65" s="9">
        <f>_xlfn.XLOOKUP($E65,'Raw Data'!$E:$E,'Raw Data'!L:L,"ERROR",0,1)</f>
        <v>66.84</v>
      </c>
      <c r="M65" s="14" t="str">
        <f t="array" ref="M65">_xlfn.IFS(AND(N65&gt;0,N65&lt;=5),"0 to 5",AND(N65&gt;5,N65&lt;=10),"5 to 10",AND(N65&gt;10,N65&lt;=15),"10 to 15",AND(N65&gt;15,N65&lt;=20),"15 to 20",AND(N65&gt;20,N65&lt;=30),"20 to 30",AND(N65&gt;30,N65&lt;=40),"30 to 40",AND(N65&gt;40,N65&lt;=50),"40 to 50",AND(N65&gt;50,N65&lt;=75),"50 to 75",AND(N65&gt;75,N65&lt;=100),"75 to 100",AND(N65&gt;100,N65&lt;=150),"100 to 150",AND(N65&gt;150,N65&lt;=200),"150 to 200",AND(N65&gt;200,N65&lt;=250),"200 to 250",AND(N65&gt;250,N65&lt;=300),"250 to 300",AND(N65&gt;300,N65&lt;=400),"300 to 400",AND(N65&gt;400,N65&lt;=500),"400 to 500",N65&gt;500,"500+")</f>
        <v>50 to 75</v>
      </c>
      <c r="N65" s="9">
        <f>_xlfn.XLOOKUP($E65,'Raw Data'!$E:$E,'Raw Data'!N:N,"ERROR",0,1)</f>
        <v>70.31</v>
      </c>
      <c r="O65" s="14" t="str">
        <f t="array" ref="O65">_xlfn.IFS(P65=0,"No Discount",AND(P65&gt;0,P65&lt;=0.02),"0% to 2%",AND(P65&gt;0.02,P65&lt;=0.04),"2% to 4%",AND(P65&gt;0.04,P65&lt;=0.06),"4% to 6%",AND(P65&gt;0.06,P65&lt;=0.08),"6% to 8%",AND(P65&gt;0.08,P65&lt;=0.1),"8% to 10%",AND(P65&gt;0.1,P65&lt;=0.15),"10% to 15%",AND(P65&gt;0.15,P65&lt;=0.2),"15% to 20%",AND(P65&gt;0.2,P65&lt;=0.25),"20% to 25%",AND(P65&gt;0.25,P65&lt;=0.3),"25% to 30%",AND(P65&gt;0.3,P65&lt;=0.4),"30% to 40%",AND(P65&gt;0.4,P65&lt;=0.5),"40% to 50%",AND(P65&gt;0.5,P65&lt;=0.75),"50% to 75%",AND(P65&gt;0.75,P65&lt;=1),"75% to 100%")</f>
        <v>4% to 6%</v>
      </c>
      <c r="P65" s="10">
        <f>_xlfn.XLOOKUP($E65,'Raw Data'!$E:$E,'Raw Data'!P:P,"ERROR",0,1)</f>
        <v>0.0493528658796757</v>
      </c>
      <c r="Q65" s="9">
        <f>_xlfn.XLOOKUP($E65,'Raw Data'!$E:$E,'Raw Data'!Q:Q,"ERROR",0,1)</f>
        <v>300</v>
      </c>
      <c r="R65" s="9" t="str">
        <f>_xlfn.XLOOKUP($E65,'Raw Data'!$E:$E,'Raw Data'!R:R,"ERROR",0,1)</f>
        <v>ml</v>
      </c>
      <c r="S65" s="5" t="str">
        <f t="array" ref="S65">_xlfn.IFS(AND(T65&gt;0,T65&lt;=0.05),"0 to 0.05",AND(T65&gt;0.05,T65&lt;=0.1),"0.05 to 0.1",AND(T65&gt;0.1,T65&lt;=0.2),"0.1 to 0.2",AND(T65&gt;0.2,T65&lt;=0.3),"0.2 to 0.3",AND(T65&gt;0.3,T65&lt;=0.4),"0.3 to 0.4",AND(T65&gt;0.4,T65&lt;=0.5),"0.4 to 0.5",AND(T65&gt;0.5,T65&lt;=0.75),"0.5 to 0.75",AND(T65&gt;0.75,T65&lt;=1),"0.75 to 1",AND(T65&gt;1,T65&lt;=2),"1 to 2",AND(T65&gt;2,T65&lt;=3),"2 to 3",AND(T65&gt;3,T65&lt;=4),"3 to 4",AND(T65&gt;4,T65&lt;=5),"4 to 5",AND(T65&gt;5,T65&lt;=10),"5 to 10",T65&gt;10,"10+")</f>
        <v>0.2 to 0.3</v>
      </c>
      <c r="T65" s="10">
        <f t="shared" si="1"/>
        <v>0.222919038766701</v>
      </c>
      <c r="U65" s="15" t="str">
        <f t="array" ref="U65">_xlfn.IFS(AND(V65&gt;0,V65&lt;=0.05),"0 to 0.05",AND(V65&gt;0.05,V65&lt;=0.1),"0.05 to 0.1",AND(V65&gt;0.1,V65&lt;=0.2),"0.1 to 0.2",AND(V65&gt;0.2,V65&lt;=0.3),"0.2 to 0.3",AND(V65&gt;0.3,V65&lt;=0.4),"0.3 to 0.4",AND(V65&gt;0.4,V65&lt;=0.5),"0.4 to 0.5",AND(V65&gt;0.5,V65&lt;=0.75),"0.5 to 0.75",AND(V65&gt;0.75,V65&lt;=1),"0.75 to 1",AND(V65&gt;1,V65&lt;=2),"1 to 2",AND(V65&gt;2,V65&lt;=3),"2 to 3",AND(V65&gt;3,V65&lt;=4),"3 to 4",AND(V65&gt;4,V65&lt;=5),"4 to 5",AND(V65&gt;5,V65&lt;=10),"5 to 10",V65&gt;10,"10+")</f>
        <v>0.05 to 0.1</v>
      </c>
      <c r="V65" s="10">
        <f t="shared" si="2"/>
        <v>0.0633128090400274</v>
      </c>
      <c r="W65" s="15" t="str">
        <f t="array" ref="W65">_xlfn.IFS(AND(X65&gt;0,X65&lt;=0.05),"0 to 0.05",AND(X65&gt;0.05,X65&lt;=0.1),"0.05 to 0.1",AND(X65&gt;0.1,X65&lt;=0.2),"0.1 to 0.2",AND(X65&gt;0.2,X65&lt;=0.3),"0.2 to 0.3",AND(X65&gt;0.3,X65&lt;=0.4),"0.3 to 0.4",AND(X65&gt;0.4,X65&lt;=0.5),"0.4 to 0.5",AND(X65&gt;0.5,X65&lt;=0.75),"0.5 to 0.75",AND(X65&gt;0.75,X65&lt;=1),"0.75 to 1",AND(X65&gt;1,X65&lt;=2),"1 to 2",AND(X65&gt;2,X65&lt;=3),"2 to 3",AND(X65&gt;3,X65&lt;=4),"3 to 4",AND(X65&gt;4,X65&lt;=5),"4 to 5",AND(X65&gt;5,X65&lt;=10),"5 to 10",X65&gt;10,"10+")</f>
        <v>0.05 to 0.1</v>
      </c>
      <c r="X65" s="16">
        <f t="shared" si="3"/>
        <v>0.0601881404670094</v>
      </c>
      <c r="Y65" s="5" t="str">
        <f t="array" ref="Y65">_xlfn.IFS(AND(Z65&gt;0,Z65&lt;=1),"0 to 1",AND(Z65&gt;1,Z65&lt;=2),"1 to 2",AND(Z65&gt;2,Z65&lt;=4),"2 to 4",AND(Z65&gt;4,Z65&lt;=6),"4 to 6",AND(Z65&gt;6,Z65&lt;=8),"6 to 8",AND(Z65&gt;8,Z65&lt;=10),"8 to 10",AND(Z65&gt;10,Z65&lt;=15),"10 to 15",AND(Z65&gt;15,Z65&lt;=20),"15 to 20",AND(Z65&gt;20,Z65&lt;=25),"20 to 25",AND(Z65&gt;25,Z65&lt;=30),"25 to 30",AND(Z65&gt;30,Z65&lt;=40),"30 to 40",AND(Z65&gt;40,Z65&lt;=50),"40 to 50",Z65&gt;50,"50+")</f>
        <v>10 to 15</v>
      </c>
      <c r="Z65" s="9">
        <f t="array" ref="Z65">_xlfn.IFS(AA65="oz",_xlfn.IFS(R65="oz",Q65,R65="fl oz",Q65*1.04,R65="ml",Q65*0.0338),AA65="fl oz",_xlfn.IFS(R65="oz",Q65/1.04,R65="fl oz",Q65,R65="ml",Q65*0.0338/1.04),AA65="ml",_xlfn.IFS(R65="oz",Q65/0.0338,R65="fl oz",Q65*1.04/0.0338,R65="ml",Q65))</f>
        <v>10.14</v>
      </c>
      <c r="AA65" s="9" t="str">
        <f>_xlfn.XLOOKUP($E65,'Raw Data'!$E:$E,'Raw Data'!AA:AA,"ERROR",0,1)</f>
        <v>oz</v>
      </c>
      <c r="AB65" s="5" t="s">
        <v>36</v>
      </c>
      <c r="AC65" s="5" t="s">
        <v>144</v>
      </c>
      <c r="AD65" s="5" t="s">
        <v>248</v>
      </c>
      <c r="AE65">
        <f>IF(SUMIF('Claims Backend'!$AE$1:$BM$1,AE$3,'Claims Backend'!$AE64:$BM64)&gt;=1,1,0)*$H65</f>
        <v>0</v>
      </c>
      <c r="AF65">
        <f>IF(SUMIF('Claims Backend'!$AE$1:$BM$1,AF$3,'Claims Backend'!$AE64:$BM64)&gt;=1,1,0)*$H65</f>
        <v>0</v>
      </c>
      <c r="AG65">
        <f>IF(SUMIF('Claims Backend'!$AE$1:$BM$1,AG$3,'Claims Backend'!$AE64:$BM64)&gt;=1,1,0)*$H65</f>
        <v>0</v>
      </c>
      <c r="AH65">
        <f>IF(SUMIF('Claims Backend'!$AE$1:$BM$1,AH$3,'Claims Backend'!$AE64:$BM64)&gt;=1,1,0)*$H65</f>
        <v>0</v>
      </c>
      <c r="AI65">
        <f>IF(SUMIF('Claims Backend'!$AE$1:$BM$1,AI$3,'Claims Backend'!$AE64:$BM64)&gt;=1,1,0)*$H65</f>
        <v>0</v>
      </c>
      <c r="AJ65">
        <f>IF(SUMIF('Claims Backend'!$AE$1:$BM$1,AJ$3,'Claims Backend'!$AE64:$BM64)&gt;=1,1,0)*$H65</f>
        <v>0</v>
      </c>
      <c r="AK65">
        <f>IF(SUMIF('Claims Backend'!$AE$1:$BM$1,AK$3,'Claims Backend'!$AE64:$BM64)&gt;=1,1,0)*$H65</f>
        <v>0</v>
      </c>
      <c r="AL65">
        <f>IF(SUMIF('Claims Backend'!$AE$1:$BM$1,AL$3,'Claims Backend'!$AE64:$BM64)&gt;=1,1,0)*$H65</f>
        <v>2372.56</v>
      </c>
      <c r="AM65">
        <f>IF(SUMIF('Claims Backend'!$AE$1:$BM$1,AM$3,'Claims Backend'!$AE64:$BM64)&gt;=1,1,0)*$H65</f>
        <v>0</v>
      </c>
      <c r="AN65">
        <f>IF(SUMIF('Claims Backend'!$AE$1:$BM$1,AN$3,'Claims Backend'!$AE64:$BM64)&gt;=1,1,0)*$H65</f>
        <v>0</v>
      </c>
      <c r="AO65">
        <f>IF(SUMIF('Claims Backend'!$AE$1:$BM$1,AO$3,'Claims Backend'!$AE64:$BM64)&gt;=1,1,0)*$H65</f>
        <v>0</v>
      </c>
      <c r="AP65">
        <f>IF(SUMIF('Claims Backend'!$AE$1:$BM$1,AP$3,'Claims Backend'!$AE64:$BM64)&gt;=1,1,0)*$H65</f>
        <v>0</v>
      </c>
      <c r="AQ65">
        <f>IF(SUMIF('Claims Backend'!$AE$1:$BM$1,AQ$3,'Claims Backend'!$AE64:$BM64)&gt;=1,1,0)*$H65</f>
        <v>0</v>
      </c>
      <c r="AR65">
        <f>IF(SUMIF('Claims Backend'!$AE$1:$BM$1,AR$3,'Claims Backend'!$AE64:$BM64)&gt;=1,1,0)*$H65</f>
        <v>0</v>
      </c>
      <c r="AS65">
        <f>IF(SUMIF('Claims Backend'!$AE$1:$BM$1,AS$3,'Claims Backend'!$AE64:$BM64)&gt;=1,1,0)*$H65</f>
        <v>0</v>
      </c>
      <c r="AT65">
        <f>IF(SUMIF('Claims Backend'!$AE$1:$BM$1,AT$3,'Claims Backend'!$AE64:$BM64)&gt;=1,1,0)*$H65</f>
        <v>0</v>
      </c>
      <c r="AU65">
        <f>IF(SUMIF('Claims Backend'!$AE$1:$BM$1,AU$3,'Claims Backend'!$AE64:$BM64)&gt;=1,1,0)*$H65</f>
        <v>0</v>
      </c>
      <c r="AV65">
        <f>IF(SUMIF('Claims Backend'!$AE$1:$BM$1,AV$3,'Claims Backend'!$AE64:$BM64)&gt;=1,1,0)*$H65</f>
        <v>0</v>
      </c>
      <c r="AW65">
        <f>IF(SUMIF('Claims Backend'!$AE$1:$BM$1,AW$3,'Claims Backend'!$AE64:$BM64)&gt;=1,1,0)*$H65</f>
        <v>0</v>
      </c>
      <c r="AX65">
        <f>IF(SUMIF('Claims Backend'!$AE$1:$BM$1,AX$3,'Claims Backend'!$AE64:$BM64)&gt;=1,1,0)*$H65</f>
        <v>0</v>
      </c>
      <c r="AY65">
        <f>IF(SUMIF('Claims Backend'!$AE$1:$BM$1,AY$3,'Claims Backend'!$AE64:$BM64)&gt;=1,1,0)*$H65</f>
        <v>0</v>
      </c>
      <c r="AZ65">
        <f>IF(SUMIF('Claims Backend'!$AE$1:$BM$1,AZ$3,'Claims Backend'!$AE64:$BM64)&gt;=1,1,0)*$H65</f>
        <v>0</v>
      </c>
      <c r="BA65">
        <f>IF(SUMIF('Claims Backend'!$AE$1:$BM$1,BA$3,'Claims Backend'!$AE64:$BM64)&gt;=1,1,0)*$H65</f>
        <v>0</v>
      </c>
      <c r="BB65">
        <f>IF(SUMIF('Claims Backend'!$AE$1:$BM$1,BB$3,'Claims Backend'!$AE64:$BM64)&gt;=1,1,0)*$H65</f>
        <v>0</v>
      </c>
      <c r="BC65">
        <f>IF(SUMIF('Claims Backend'!$AE$1:$BM$1,BC$3,'Claims Backend'!$AE64:$BM64)&gt;=1,1,0)*$H65</f>
        <v>0</v>
      </c>
      <c r="BD65">
        <f>IF(SUMIF('Claims Backend'!$AE$1:$BM$1,BD$3,'Claims Backend'!$AE64:$BM64)&gt;=1,1,0)*$H65</f>
        <v>0</v>
      </c>
    </row>
    <row r="66" spans="1:56">
      <c r="A66" s="5" t="str">
        <f>_xlfn.XLOOKUP($E66,'Raw Data'!$E:$E,'Raw Data'!A:A,"ERROR",0,1)</f>
        <v>AE</v>
      </c>
      <c r="B66" s="5" t="str">
        <f>_xlfn.XLOOKUP($E66,'Raw Data'!$E:$E,'Raw Data'!B:B,"ERROR",0,1)</f>
        <v>Hair Mousses</v>
      </c>
      <c r="C66" s="5" t="str">
        <f>_xlfn.XLOOKUP($E66,'Raw Data'!$E:$E,'Raw Data'!C:C,"ERROR",0,1)</f>
        <v>ogx</v>
      </c>
      <c r="D66" s="5" t="str">
        <f>_xlfn.XLOOKUP($E66,'Raw Data'!$E:$E,'Raw Data'!D:D,"ERROR",0,1)</f>
        <v>www.amazon.ae/dp/B077732ZF6</v>
      </c>
      <c r="E66" s="5" t="s">
        <v>249</v>
      </c>
      <c r="F66" s="9" t="str">
        <f>_xlfn.XLOOKUP($E66,'Raw Data'!$E:$E,'Raw Data'!F:F,"ERROR",0,1)</f>
        <v>Ogx Coconut Curls Decadent Creamy Mousse 7.9 Ounce (2 Pack)</v>
      </c>
      <c r="G66" s="10">
        <f>_xlfn.XLOOKUP($E66,'Raw Data'!$E:$E,'Raw Data'!G:G,"ERROR",0,1)</f>
        <v>23</v>
      </c>
      <c r="H66" s="9">
        <f>_xlfn.XLOOKUP($E66,'Raw Data'!$E:$E,'Raw Data'!H:H,"ERROR",0,1)</f>
        <v>2336.51</v>
      </c>
      <c r="I66" s="9">
        <f>_xlfn.XLOOKUP($E66,'Raw Data'!$E:$E,'Raw Data'!I:I,"ERROR",0,1)</f>
        <v>0.00312816890588514</v>
      </c>
      <c r="J66" s="9" t="str">
        <f>_xlfn.XLOOKUP($E66,'Raw Data'!$E:$E,'Raw Data'!J:J,"ERROR",0,1)</f>
        <v>Yes</v>
      </c>
      <c r="K66" s="14" t="str">
        <f t="array" ref="K66">_xlfn.IFS(AND(L66&gt;0,L66&lt;=5),"0 to 5",AND(L66&gt;5,L66&lt;=10),"5 to 10",AND(L66&gt;10,L66&lt;=15),"10 to 15",AND(L66&gt;15,L66&lt;=20),"15 to 20",AND(L66&gt;20,L66&lt;=30),"20 to 30",AND(L66&gt;30,L66&lt;=40),"30 to 40",AND(L66&gt;40,L66&lt;=50),"40 to 50",AND(L66&gt;50,L66&lt;=75),"50 to 75",AND(L66&gt;75,L66&lt;=100),"75 to 100",AND(L66&gt;100,L66&lt;=150),"100 to 150",AND(L66&gt;150,L66&lt;=200),"150 to 200",AND(L66&gt;200,L66&lt;=250),"200 to 250",AND(L66&gt;250,L66&lt;=300),"250 to 300",AND(L66&gt;300,L66&lt;=400),"300 to 400",AND(L66&gt;400,L66&lt;=500),"400 to 500",L66&gt;500,"500+")</f>
        <v>100 to 150</v>
      </c>
      <c r="L66" s="9">
        <f>_xlfn.XLOOKUP($E66,'Raw Data'!$E:$E,'Raw Data'!L:L,"ERROR",0,1)</f>
        <v>108.7</v>
      </c>
      <c r="M66" s="14" t="str">
        <f t="array" ref="M66">_xlfn.IFS(AND(N66&gt;0,N66&lt;=5),"0 to 5",AND(N66&gt;5,N66&lt;=10),"5 to 10",AND(N66&gt;10,N66&lt;=15),"10 to 15",AND(N66&gt;15,N66&lt;=20),"15 to 20",AND(N66&gt;20,N66&lt;=30),"20 to 30",AND(N66&gt;30,N66&lt;=40),"30 to 40",AND(N66&gt;40,N66&lt;=50),"40 to 50",AND(N66&gt;50,N66&lt;=75),"50 to 75",AND(N66&gt;75,N66&lt;=100),"75 to 100",AND(N66&gt;100,N66&lt;=150),"100 to 150",AND(N66&gt;150,N66&lt;=200),"150 to 200",AND(N66&gt;200,N66&lt;=250),"200 to 250",AND(N66&gt;250,N66&lt;=300),"250 to 300",AND(N66&gt;300,N66&lt;=400),"300 to 400",AND(N66&gt;400,N66&lt;=500),"400 to 500",N66&gt;500,"500+")</f>
        <v>100 to 150</v>
      </c>
      <c r="N66" s="9">
        <f>_xlfn.XLOOKUP($E66,'Raw Data'!$E:$E,'Raw Data'!N:N,"ERROR",0,1)</f>
        <v>119.44</v>
      </c>
      <c r="O66" s="14" t="str">
        <f t="array" ref="O66">_xlfn.IFS(P66=0,"No Discount",AND(P66&gt;0,P66&lt;=0.02),"0% to 2%",AND(P66&gt;0.02,P66&lt;=0.04),"2% to 4%",AND(P66&gt;0.04,P66&lt;=0.06),"4% to 6%",AND(P66&gt;0.06,P66&lt;=0.08),"6% to 8%",AND(P66&gt;0.08,P66&lt;=0.1),"8% to 10%",AND(P66&gt;0.1,P66&lt;=0.15),"10% to 15%",AND(P66&gt;0.15,P66&lt;=0.2),"15% to 20%",AND(P66&gt;0.2,P66&lt;=0.25),"20% to 25%",AND(P66&gt;0.25,P66&lt;=0.3),"25% to 30%",AND(P66&gt;0.3,P66&lt;=0.4),"30% to 40%",AND(P66&gt;0.4,P66&lt;=0.5),"40% to 50%",AND(P66&gt;0.5,P66&lt;=0.75),"50% to 75%",AND(P66&gt;0.75,P66&lt;=1),"75% to 100%")</f>
        <v>8% to 10%</v>
      </c>
      <c r="P66" s="10">
        <f>_xlfn.XLOOKUP($E66,'Raw Data'!$E:$E,'Raw Data'!P:P,"ERROR",0,1)</f>
        <v>0.0899196249162759</v>
      </c>
      <c r="Q66" s="9">
        <f>_xlfn.XLOOKUP($E66,'Raw Data'!$E:$E,'Raw Data'!Q:Q,"ERROR",0,1)</f>
        <v>15.8</v>
      </c>
      <c r="R66" s="9" t="str">
        <f>_xlfn.XLOOKUP($E66,'Raw Data'!$E:$E,'Raw Data'!R:R,"ERROR",0,1)</f>
        <v>oz</v>
      </c>
      <c r="S66" s="5" t="str">
        <f t="array" ref="S66">_xlfn.IFS(AND(T66&gt;0,T66&lt;=0.05),"0 to 0.05",AND(T66&gt;0.05,T66&lt;=0.1),"0.05 to 0.1",AND(T66&gt;0.1,T66&lt;=0.2),"0.1 to 0.2",AND(T66&gt;0.2,T66&lt;=0.3),"0.2 to 0.3",AND(T66&gt;0.3,T66&lt;=0.4),"0.3 to 0.4",AND(T66&gt;0.4,T66&lt;=0.5),"0.4 to 0.5",AND(T66&gt;0.5,T66&lt;=0.75),"0.5 to 0.75",AND(T66&gt;0.75,T66&lt;=1),"0.75 to 1",AND(T66&gt;1,T66&lt;=2),"1 to 2",AND(T66&gt;2,T66&lt;=3),"2 to 3",AND(T66&gt;3,T66&lt;=4),"3 to 4",AND(T66&gt;4,T66&lt;=5),"4 to 5",AND(T66&gt;5,T66&lt;=10),"5 to 10",T66&gt;10,"10+")</f>
        <v>0.2 to 0.3</v>
      </c>
      <c r="T66" s="10">
        <f t="shared" si="1"/>
        <v>0.232659683308862</v>
      </c>
      <c r="U66" s="15" t="str">
        <f t="array" ref="U66">_xlfn.IFS(AND(V66&gt;0,V66&lt;=0.05),"0 to 0.05",AND(V66&gt;0.05,V66&lt;=0.1),"0.05 to 0.1",AND(V66&gt;0.1,V66&lt;=0.2),"0.1 to 0.2",AND(V66&gt;0.2,V66&lt;=0.3),"0.2 to 0.3",AND(V66&gt;0.3,V66&lt;=0.4),"0.3 to 0.4",AND(V66&gt;0.4,V66&lt;=0.5),"0.4 to 0.5",AND(V66&gt;0.5,V66&lt;=0.75),"0.5 to 0.75",AND(V66&gt;0.75,V66&lt;=1),"0.75 to 1",AND(V66&gt;1,V66&lt;=2),"1 to 2",AND(V66&gt;2,V66&lt;=3),"2 to 3",AND(V66&gt;3,V66&lt;=4),"3 to 4",AND(V66&gt;4,V66&lt;=5),"4 to 5",AND(V66&gt;5,V66&lt;=10),"5 to 10",V66&gt;10,"10+")</f>
        <v>0.05 to 0.1</v>
      </c>
      <c r="V66" s="10">
        <f t="shared" si="2"/>
        <v>0.0690247984828962</v>
      </c>
      <c r="W66" s="15" t="str">
        <f t="array" ref="W66">_xlfn.IFS(AND(X66&gt;0,X66&lt;=0.05),"0 to 0.05",AND(X66&gt;0.05,X66&lt;=0.1),"0.05 to 0.1",AND(X66&gt;0.1,X66&lt;=0.2),"0.1 to 0.2",AND(X66&gt;0.2,X66&lt;=0.3),"0.2 to 0.3",AND(X66&gt;0.3,X66&lt;=0.4),"0.3 to 0.4",AND(X66&gt;0.4,X66&lt;=0.5),"0.4 to 0.5",AND(X66&gt;0.5,X66&lt;=0.75),"0.5 to 0.75",AND(X66&gt;0.75,X66&lt;=1),"0.75 to 1",AND(X66&gt;1,X66&lt;=2),"1 to 2",AND(X66&gt;2,X66&lt;=3),"2 to 3",AND(X66&gt;3,X66&lt;=4),"3 to 4",AND(X66&gt;4,X66&lt;=5),"4 to 5",AND(X66&gt;5,X66&lt;=10),"5 to 10",X66&gt;10,"10+")</f>
        <v>0.05 to 0.1</v>
      </c>
      <c r="X66" s="16">
        <f t="shared" si="3"/>
        <v>0.0628181144933926</v>
      </c>
      <c r="Y66" s="5" t="str">
        <f t="array" ref="Y66">_xlfn.IFS(AND(Z66&gt;0,Z66&lt;=1),"0 to 1",AND(Z66&gt;1,Z66&lt;=2),"1 to 2",AND(Z66&gt;2,Z66&lt;=4),"2 to 4",AND(Z66&gt;4,Z66&lt;=6),"4 to 6",AND(Z66&gt;6,Z66&lt;=8),"6 to 8",AND(Z66&gt;8,Z66&lt;=10),"8 to 10",AND(Z66&gt;10,Z66&lt;=15),"10 to 15",AND(Z66&gt;15,Z66&lt;=20),"15 to 20",AND(Z66&gt;20,Z66&lt;=25),"20 to 25",AND(Z66&gt;25,Z66&lt;=30),"25 to 30",AND(Z66&gt;30,Z66&lt;=40),"30 to 40",AND(Z66&gt;40,Z66&lt;=50),"40 to 50",Z66&gt;50,"50+")</f>
        <v>15 to 20</v>
      </c>
      <c r="Z66" s="9">
        <f t="array" ref="Z66">_xlfn.IFS(AA66="oz",_xlfn.IFS(R66="oz",Q66,R66="fl oz",Q66*1.04,R66="ml",Q66*0.0338),AA66="fl oz",_xlfn.IFS(R66="oz",Q66/1.04,R66="fl oz",Q66,R66="ml",Q66*0.0338/1.04),AA66="ml",_xlfn.IFS(R66="oz",Q66/0.0338,R66="fl oz",Q66*1.04/0.0338,R66="ml",Q66))</f>
        <v>15.8</v>
      </c>
      <c r="AA66" s="9" t="str">
        <f>_xlfn.XLOOKUP($E66,'Raw Data'!$E:$E,'Raw Data'!AA:AA,"ERROR",0,1)</f>
        <v>oz</v>
      </c>
      <c r="AB66" s="5" t="s">
        <v>250</v>
      </c>
      <c r="AC66" s="5" t="s">
        <v>43</v>
      </c>
      <c r="AD66" s="5" t="s">
        <v>251</v>
      </c>
      <c r="AE66">
        <f>IF(SUMIF('Claims Backend'!$AE$1:$BM$1,AE$3,'Claims Backend'!$AE65:$BM65)&gt;=1,1,0)*$H66</f>
        <v>0</v>
      </c>
      <c r="AF66">
        <f>IF(SUMIF('Claims Backend'!$AE$1:$BM$1,AF$3,'Claims Backend'!$AE65:$BM65)&gt;=1,1,0)*$H66</f>
        <v>0</v>
      </c>
      <c r="AG66">
        <f>IF(SUMIF('Claims Backend'!$AE$1:$BM$1,AG$3,'Claims Backend'!$AE65:$BM65)&gt;=1,1,0)*$H66</f>
        <v>0</v>
      </c>
      <c r="AH66">
        <f>IF(SUMIF('Claims Backend'!$AE$1:$BM$1,AH$3,'Claims Backend'!$AE65:$BM65)&gt;=1,1,0)*$H66</f>
        <v>0</v>
      </c>
      <c r="AI66">
        <f>IF(SUMIF('Claims Backend'!$AE$1:$BM$1,AI$3,'Claims Backend'!$AE65:$BM65)&gt;=1,1,0)*$H66</f>
        <v>0</v>
      </c>
      <c r="AJ66">
        <f>IF(SUMIF('Claims Backend'!$AE$1:$BM$1,AJ$3,'Claims Backend'!$AE65:$BM65)&gt;=1,1,0)*$H66</f>
        <v>0</v>
      </c>
      <c r="AK66">
        <f>IF(SUMIF('Claims Backend'!$AE$1:$BM$1,AK$3,'Claims Backend'!$AE65:$BM65)&gt;=1,1,0)*$H66</f>
        <v>0</v>
      </c>
      <c r="AL66">
        <f>IF(SUMIF('Claims Backend'!$AE$1:$BM$1,AL$3,'Claims Backend'!$AE65:$BM65)&gt;=1,1,0)*$H66</f>
        <v>0</v>
      </c>
      <c r="AM66">
        <f>IF(SUMIF('Claims Backend'!$AE$1:$BM$1,AM$3,'Claims Backend'!$AE65:$BM65)&gt;=1,1,0)*$H66</f>
        <v>0</v>
      </c>
      <c r="AN66">
        <f>IF(SUMIF('Claims Backend'!$AE$1:$BM$1,AN$3,'Claims Backend'!$AE65:$BM65)&gt;=1,1,0)*$H66</f>
        <v>0</v>
      </c>
      <c r="AO66">
        <f>IF(SUMIF('Claims Backend'!$AE$1:$BM$1,AO$3,'Claims Backend'!$AE65:$BM65)&gt;=1,1,0)*$H66</f>
        <v>2336.51</v>
      </c>
      <c r="AP66">
        <f>IF(SUMIF('Claims Backend'!$AE$1:$BM$1,AP$3,'Claims Backend'!$AE65:$BM65)&gt;=1,1,0)*$H66</f>
        <v>0</v>
      </c>
      <c r="AQ66">
        <f>IF(SUMIF('Claims Backend'!$AE$1:$BM$1,AQ$3,'Claims Backend'!$AE65:$BM65)&gt;=1,1,0)*$H66</f>
        <v>0</v>
      </c>
      <c r="AR66">
        <f>IF(SUMIF('Claims Backend'!$AE$1:$BM$1,AR$3,'Claims Backend'!$AE65:$BM65)&gt;=1,1,0)*$H66</f>
        <v>0</v>
      </c>
      <c r="AS66">
        <f>IF(SUMIF('Claims Backend'!$AE$1:$BM$1,AS$3,'Claims Backend'!$AE65:$BM65)&gt;=1,1,0)*$H66</f>
        <v>0</v>
      </c>
      <c r="AT66">
        <f>IF(SUMIF('Claims Backend'!$AE$1:$BM$1,AT$3,'Claims Backend'!$AE65:$BM65)&gt;=1,1,0)*$H66</f>
        <v>0</v>
      </c>
      <c r="AU66">
        <f>IF(SUMIF('Claims Backend'!$AE$1:$BM$1,AU$3,'Claims Backend'!$AE65:$BM65)&gt;=1,1,0)*$H66</f>
        <v>0</v>
      </c>
      <c r="AV66">
        <f>IF(SUMIF('Claims Backend'!$AE$1:$BM$1,AV$3,'Claims Backend'!$AE65:$BM65)&gt;=1,1,0)*$H66</f>
        <v>0</v>
      </c>
      <c r="AW66">
        <f>IF(SUMIF('Claims Backend'!$AE$1:$BM$1,AW$3,'Claims Backend'!$AE65:$BM65)&gt;=1,1,0)*$H66</f>
        <v>0</v>
      </c>
      <c r="AX66">
        <f>IF(SUMIF('Claims Backend'!$AE$1:$BM$1,AX$3,'Claims Backend'!$AE65:$BM65)&gt;=1,1,0)*$H66</f>
        <v>0</v>
      </c>
      <c r="AY66">
        <f>IF(SUMIF('Claims Backend'!$AE$1:$BM$1,AY$3,'Claims Backend'!$AE65:$BM65)&gt;=1,1,0)*$H66</f>
        <v>0</v>
      </c>
      <c r="AZ66">
        <f>IF(SUMIF('Claims Backend'!$AE$1:$BM$1,AZ$3,'Claims Backend'!$AE65:$BM65)&gt;=1,1,0)*$H66</f>
        <v>0</v>
      </c>
      <c r="BA66">
        <f>IF(SUMIF('Claims Backend'!$AE$1:$BM$1,BA$3,'Claims Backend'!$AE65:$BM65)&gt;=1,1,0)*$H66</f>
        <v>0</v>
      </c>
      <c r="BB66">
        <f>IF(SUMIF('Claims Backend'!$AE$1:$BM$1,BB$3,'Claims Backend'!$AE65:$BM65)&gt;=1,1,0)*$H66</f>
        <v>0</v>
      </c>
      <c r="BC66">
        <f>IF(SUMIF('Claims Backend'!$AE$1:$BM$1,BC$3,'Claims Backend'!$AE65:$BM65)&gt;=1,1,0)*$H66</f>
        <v>0</v>
      </c>
      <c r="BD66">
        <f>IF(SUMIF('Claims Backend'!$AE$1:$BM$1,BD$3,'Claims Backend'!$AE65:$BM65)&gt;=1,1,0)*$H66</f>
        <v>0</v>
      </c>
    </row>
    <row r="67" spans="1:56">
      <c r="A67" s="5" t="str">
        <f>_xlfn.XLOOKUP($E67,'Raw Data'!$E:$E,'Raw Data'!A:A,"ERROR",0,1)</f>
        <v>AE</v>
      </c>
      <c r="B67" s="5" t="str">
        <f>_xlfn.XLOOKUP($E67,'Raw Data'!$E:$E,'Raw Data'!B:B,"ERROR",0,1)</f>
        <v>Hair Mousses</v>
      </c>
      <c r="C67" s="5" t="str">
        <f>_xlfn.XLOOKUP($E67,'Raw Data'!$E:$E,'Raw Data'!C:C,"ERROR",0,1)</f>
        <v>keune</v>
      </c>
      <c r="D67" s="5" t="str">
        <f>_xlfn.XLOOKUP($E67,'Raw Data'!$E:$E,'Raw Data'!D:D,"ERROR",0,1)</f>
        <v>www.amazon.ae/dp/B07TLL5SYV</v>
      </c>
      <c r="E67" s="5" t="s">
        <v>252</v>
      </c>
      <c r="F67" s="9" t="str">
        <f>_xlfn.XLOOKUP($E67,'Raw Data'!$E:$E,'Raw Data'!F:F,"ERROR",0,1)</f>
        <v>Keune - Style Strong Mousse - Volumizing Mousse - Dramatic Volume, Conditions Hair with UV Filter Formula - 500ML</v>
      </c>
      <c r="G67" s="10">
        <f>_xlfn.XLOOKUP($E67,'Raw Data'!$E:$E,'Raw Data'!G:G,"ERROR",0,1)</f>
        <v>27</v>
      </c>
      <c r="H67" s="9">
        <f>_xlfn.XLOOKUP($E67,'Raw Data'!$E:$E,'Raw Data'!H:H,"ERROR",0,1)</f>
        <v>2254.41</v>
      </c>
      <c r="I67" s="9">
        <f>_xlfn.XLOOKUP($E67,'Raw Data'!$E:$E,'Raw Data'!I:I,"ERROR",0,1)</f>
        <v>0.00301825169295937</v>
      </c>
      <c r="J67" s="9" t="str">
        <f>_xlfn.XLOOKUP($E67,'Raw Data'!$E:$E,'Raw Data'!J:J,"ERROR",0,1)</f>
        <v>Yes</v>
      </c>
      <c r="K67" s="14" t="str">
        <f t="array" ref="K67">_xlfn.IFS(AND(L67&gt;0,L67&lt;=5),"0 to 5",AND(L67&gt;5,L67&lt;=10),"5 to 10",AND(L67&gt;10,L67&lt;=15),"10 to 15",AND(L67&gt;15,L67&lt;=20),"15 to 20",AND(L67&gt;20,L67&lt;=30),"20 to 30",AND(L67&gt;30,L67&lt;=40),"30 to 40",AND(L67&gt;40,L67&lt;=50),"40 to 50",AND(L67&gt;50,L67&lt;=75),"50 to 75",AND(L67&gt;75,L67&lt;=100),"75 to 100",AND(L67&gt;100,L67&lt;=150),"100 to 150",AND(L67&gt;150,L67&lt;=200),"150 to 200",AND(L67&gt;200,L67&lt;=250),"200 to 250",AND(L67&gt;250,L67&lt;=300),"250 to 300",AND(L67&gt;300,L67&lt;=400),"300 to 400",AND(L67&gt;400,L67&lt;=500),"400 to 500",L67&gt;500,"500+")</f>
        <v>75 to 100</v>
      </c>
      <c r="L67" s="9">
        <f>_xlfn.XLOOKUP($E67,'Raw Data'!$E:$E,'Raw Data'!L:L,"ERROR",0,1)</f>
        <v>85</v>
      </c>
      <c r="M67" s="14" t="str">
        <f t="array" ref="M67">_xlfn.IFS(AND(N67&gt;0,N67&lt;=5),"0 to 5",AND(N67&gt;5,N67&lt;=10),"5 to 10",AND(N67&gt;10,N67&lt;=15),"10 to 15",AND(N67&gt;15,N67&lt;=20),"15 to 20",AND(N67&gt;20,N67&lt;=30),"20 to 30",AND(N67&gt;30,N67&lt;=40),"30 to 40",AND(N67&gt;40,N67&lt;=50),"40 to 50",AND(N67&gt;50,N67&lt;=75),"50 to 75",AND(N67&gt;75,N67&lt;=100),"75 to 100",AND(N67&gt;100,N67&lt;=150),"100 to 150",AND(N67&gt;150,N67&lt;=200),"150 to 200",AND(N67&gt;200,N67&lt;=250),"200 to 250",AND(N67&gt;250,N67&lt;=300),"250 to 300",AND(N67&gt;300,N67&lt;=400),"300 to 400",AND(N67&gt;400,N67&lt;=500),"400 to 500",N67&gt;500,"500+")</f>
        <v>75 to 100</v>
      </c>
      <c r="N67" s="9">
        <f>_xlfn.XLOOKUP($E67,'Raw Data'!$E:$E,'Raw Data'!N:N,"ERROR",0,1)</f>
        <v>85</v>
      </c>
      <c r="O67" s="14" t="str">
        <f t="array" ref="O67">_xlfn.IFS(P67=0,"No Discount",AND(P67&gt;0,P67&lt;=0.02),"0% to 2%",AND(P67&gt;0.02,P67&lt;=0.04),"2% to 4%",AND(P67&gt;0.04,P67&lt;=0.06),"4% to 6%",AND(P67&gt;0.06,P67&lt;=0.08),"6% to 8%",AND(P67&gt;0.08,P67&lt;=0.1),"8% to 10%",AND(P67&gt;0.1,P67&lt;=0.15),"10% to 15%",AND(P67&gt;0.15,P67&lt;=0.2),"15% to 20%",AND(P67&gt;0.2,P67&lt;=0.25),"20% to 25%",AND(P67&gt;0.25,P67&lt;=0.3),"25% to 30%",AND(P67&gt;0.3,P67&lt;=0.4),"30% to 40%",AND(P67&gt;0.4,P67&lt;=0.5),"40% to 50%",AND(P67&gt;0.5,P67&lt;=0.75),"50% to 75%",AND(P67&gt;0.75,P67&lt;=1),"75% to 100%")</f>
        <v>No Discount</v>
      </c>
      <c r="P67" s="10">
        <f>_xlfn.XLOOKUP($E67,'Raw Data'!$E:$E,'Raw Data'!P:P,"ERROR",0,1)</f>
        <v>0</v>
      </c>
      <c r="Q67" s="9">
        <f>_xlfn.XLOOKUP($E67,'Raw Data'!$E:$E,'Raw Data'!Q:Q,"ERROR",0,1)</f>
        <v>500</v>
      </c>
      <c r="R67" s="9" t="str">
        <f>_xlfn.XLOOKUP($E67,'Raw Data'!$E:$E,'Raw Data'!R:R,"ERROR",0,1)</f>
        <v>ml</v>
      </c>
      <c r="S67" s="5" t="str">
        <f t="array" ref="S67">_xlfn.IFS(AND(T67&gt;0,T67&lt;=0.05),"0 to 0.05",AND(T67&gt;0.05,T67&lt;=0.1),"0.05 to 0.1",AND(T67&gt;0.1,T67&lt;=0.2),"0.1 to 0.2",AND(T67&gt;0.2,T67&lt;=0.3),"0.2 to 0.3",AND(T67&gt;0.3,T67&lt;=0.4),"0.3 to 0.4",AND(T67&gt;0.4,T67&lt;=0.5),"0.4 to 0.5",AND(T67&gt;0.5,T67&lt;=0.75),"0.5 to 0.75",AND(T67&gt;0.75,T67&lt;=1),"0.75 to 1",AND(T67&gt;1,T67&lt;=2),"1 to 2",AND(T67&gt;2,T67&lt;=3),"2 to 3",AND(T67&gt;3,T67&lt;=4),"3 to 4",AND(T67&gt;4,T67&lt;=5),"4 to 5",AND(T67&gt;5,T67&lt;=10),"5 to 10",T67&gt;10,"10+")</f>
        <v>0.1 to 0.2</v>
      </c>
      <c r="T67" s="10">
        <f t="shared" si="1"/>
        <v>0.17009082850242</v>
      </c>
      <c r="U67" s="15" t="str">
        <f t="array" ref="U67">_xlfn.IFS(AND(V67&gt;0,V67&lt;=0.05),"0 to 0.05",AND(V67&gt;0.05,V67&lt;=0.1),"0.05 to 0.1",AND(V67&gt;0.1,V67&lt;=0.2),"0.1 to 0.2",AND(V67&gt;0.2,V67&lt;=0.3),"0.2 to 0.3",AND(V67&gt;0.3,V67&lt;=0.4),"0.3 to 0.4",AND(V67&gt;0.4,V67&lt;=0.5),"0.4 to 0.5",AND(V67&gt;0.5,V67&lt;=0.75),"0.5 to 0.75",AND(V67&gt;0.75,V67&lt;=1),"0.75 to 1",AND(V67&gt;1,V67&lt;=2),"1 to 2",AND(V67&gt;2,V67&lt;=3),"2 to 3",AND(V67&gt;3,V67&lt;=4),"3 to 4",AND(V67&gt;4,V67&lt;=5),"4 to 5",AND(V67&gt;5,V67&lt;=10),"5 to 10",V67&gt;10,"10+")</f>
        <v>0 to 0.05</v>
      </c>
      <c r="V67" s="10">
        <f t="shared" si="2"/>
        <v>0.0459245236956535</v>
      </c>
      <c r="W67" s="15" t="str">
        <f t="array" ref="W67">_xlfn.IFS(AND(X67&gt;0,X67&lt;=0.05),"0 to 0.05",AND(X67&gt;0.05,X67&lt;=0.1),"0.05 to 0.1",AND(X67&gt;0.1,X67&lt;=0.2),"0.1 to 0.2",AND(X67&gt;0.2,X67&lt;=0.3),"0.2 to 0.3",AND(X67&gt;0.3,X67&lt;=0.4),"0.3 to 0.4",AND(X67&gt;0.4,X67&lt;=0.5),"0.4 to 0.5",AND(X67&gt;0.5,X67&lt;=0.75),"0.5 to 0.75",AND(X67&gt;0.75,X67&lt;=1),"0.75 to 1",AND(X67&gt;1,X67&lt;=2),"1 to 2",AND(X67&gt;2,X67&lt;=3),"2 to 3",AND(X67&gt;3,X67&lt;=4),"3 to 4",AND(X67&gt;4,X67&lt;=5),"4 to 5",AND(X67&gt;5,X67&lt;=10),"5 to 10",X67&gt;10,"10+")</f>
        <v>0 to 0.05</v>
      </c>
      <c r="X67" s="16">
        <f t="shared" si="3"/>
        <v>0.0459245236956535</v>
      </c>
      <c r="Y67" s="5" t="str">
        <f t="array" ref="Y67">_xlfn.IFS(AND(Z67&gt;0,Z67&lt;=1),"0 to 1",AND(Z67&gt;1,Z67&lt;=2),"1 to 2",AND(Z67&gt;2,Z67&lt;=4),"2 to 4",AND(Z67&gt;4,Z67&lt;=6),"4 to 6",AND(Z67&gt;6,Z67&lt;=8),"6 to 8",AND(Z67&gt;8,Z67&lt;=10),"8 to 10",AND(Z67&gt;10,Z67&lt;=15),"10 to 15",AND(Z67&gt;15,Z67&lt;=20),"15 to 20",AND(Z67&gt;20,Z67&lt;=25),"20 to 25",AND(Z67&gt;25,Z67&lt;=30),"25 to 30",AND(Z67&gt;30,Z67&lt;=40),"30 to 40",AND(Z67&gt;40,Z67&lt;=50),"40 to 50",Z67&gt;50,"50+")</f>
        <v>15 to 20</v>
      </c>
      <c r="Z67" s="9">
        <f t="array" ref="Z67">_xlfn.IFS(AA67="oz",_xlfn.IFS(R67="oz",Q67,R67="fl oz",Q67*1.04,R67="ml",Q67*0.0338),AA67="fl oz",_xlfn.IFS(R67="oz",Q67/1.04,R67="fl oz",Q67,R67="ml",Q67*0.0338/1.04),AA67="ml",_xlfn.IFS(R67="oz",Q67/0.0338,R67="fl oz",Q67*1.04/0.0338,R67="ml",Q67))</f>
        <v>16.9</v>
      </c>
      <c r="AA67" s="9" t="str">
        <f>_xlfn.XLOOKUP($E67,'Raw Data'!$E:$E,'Raw Data'!AA:AA,"ERROR",0,1)</f>
        <v>oz</v>
      </c>
      <c r="AB67" s="5" t="s">
        <v>253</v>
      </c>
      <c r="AC67" s="5" t="s">
        <v>43</v>
      </c>
      <c r="AD67" s="5" t="s">
        <v>43</v>
      </c>
      <c r="AE67">
        <f>IF(SUMIF('Claims Backend'!$AE$1:$BM$1,AE$3,'Claims Backend'!$AE66:$BM66)&gt;=1,1,0)*$H67</f>
        <v>0</v>
      </c>
      <c r="AF67">
        <f>IF(SUMIF('Claims Backend'!$AE$1:$BM$1,AF$3,'Claims Backend'!$AE66:$BM66)&gt;=1,1,0)*$H67</f>
        <v>0</v>
      </c>
      <c r="AG67">
        <f>IF(SUMIF('Claims Backend'!$AE$1:$BM$1,AG$3,'Claims Backend'!$AE66:$BM66)&gt;=1,1,0)*$H67</f>
        <v>0</v>
      </c>
      <c r="AH67">
        <f>IF(SUMIF('Claims Backend'!$AE$1:$BM$1,AH$3,'Claims Backend'!$AE66:$BM66)&gt;=1,1,0)*$H67</f>
        <v>0</v>
      </c>
      <c r="AI67">
        <f>IF(SUMIF('Claims Backend'!$AE$1:$BM$1,AI$3,'Claims Backend'!$AE66:$BM66)&gt;=1,1,0)*$H67</f>
        <v>0</v>
      </c>
      <c r="AJ67">
        <f>IF(SUMIF('Claims Backend'!$AE$1:$BM$1,AJ$3,'Claims Backend'!$AE66:$BM66)&gt;=1,1,0)*$H67</f>
        <v>0</v>
      </c>
      <c r="AK67">
        <f>IF(SUMIF('Claims Backend'!$AE$1:$BM$1,AK$3,'Claims Backend'!$AE66:$BM66)&gt;=1,1,0)*$H67</f>
        <v>0</v>
      </c>
      <c r="AL67">
        <f>IF(SUMIF('Claims Backend'!$AE$1:$BM$1,AL$3,'Claims Backend'!$AE66:$BM66)&gt;=1,1,0)*$H67</f>
        <v>0</v>
      </c>
      <c r="AM67">
        <f>IF(SUMIF('Claims Backend'!$AE$1:$BM$1,AM$3,'Claims Backend'!$AE66:$BM66)&gt;=1,1,0)*$H67</f>
        <v>0</v>
      </c>
      <c r="AN67">
        <f>IF(SUMIF('Claims Backend'!$AE$1:$BM$1,AN$3,'Claims Backend'!$AE66:$BM66)&gt;=1,1,0)*$H67</f>
        <v>0</v>
      </c>
      <c r="AO67">
        <f>IF(SUMIF('Claims Backend'!$AE$1:$BM$1,AO$3,'Claims Backend'!$AE66:$BM66)&gt;=1,1,0)*$H67</f>
        <v>2254.41</v>
      </c>
      <c r="AP67">
        <f>IF(SUMIF('Claims Backend'!$AE$1:$BM$1,AP$3,'Claims Backend'!$AE66:$BM66)&gt;=1,1,0)*$H67</f>
        <v>0</v>
      </c>
      <c r="AQ67">
        <f>IF(SUMIF('Claims Backend'!$AE$1:$BM$1,AQ$3,'Claims Backend'!$AE66:$BM66)&gt;=1,1,0)*$H67</f>
        <v>0</v>
      </c>
      <c r="AR67">
        <f>IF(SUMIF('Claims Backend'!$AE$1:$BM$1,AR$3,'Claims Backend'!$AE66:$BM66)&gt;=1,1,0)*$H67</f>
        <v>0</v>
      </c>
      <c r="AS67">
        <f>IF(SUMIF('Claims Backend'!$AE$1:$BM$1,AS$3,'Claims Backend'!$AE66:$BM66)&gt;=1,1,0)*$H67</f>
        <v>0</v>
      </c>
      <c r="AT67">
        <f>IF(SUMIF('Claims Backend'!$AE$1:$BM$1,AT$3,'Claims Backend'!$AE66:$BM66)&gt;=1,1,0)*$H67</f>
        <v>0</v>
      </c>
      <c r="AU67">
        <f>IF(SUMIF('Claims Backend'!$AE$1:$BM$1,AU$3,'Claims Backend'!$AE66:$BM66)&gt;=1,1,0)*$H67</f>
        <v>0</v>
      </c>
      <c r="AV67">
        <f>IF(SUMIF('Claims Backend'!$AE$1:$BM$1,AV$3,'Claims Backend'!$AE66:$BM66)&gt;=1,1,0)*$H67</f>
        <v>0</v>
      </c>
      <c r="AW67">
        <f>IF(SUMIF('Claims Backend'!$AE$1:$BM$1,AW$3,'Claims Backend'!$AE66:$BM66)&gt;=1,1,0)*$H67</f>
        <v>0</v>
      </c>
      <c r="AX67">
        <f>IF(SUMIF('Claims Backend'!$AE$1:$BM$1,AX$3,'Claims Backend'!$AE66:$BM66)&gt;=1,1,0)*$H67</f>
        <v>0</v>
      </c>
      <c r="AY67">
        <f>IF(SUMIF('Claims Backend'!$AE$1:$BM$1,AY$3,'Claims Backend'!$AE66:$BM66)&gt;=1,1,0)*$H67</f>
        <v>0</v>
      </c>
      <c r="AZ67">
        <f>IF(SUMIF('Claims Backend'!$AE$1:$BM$1,AZ$3,'Claims Backend'!$AE66:$BM66)&gt;=1,1,0)*$H67</f>
        <v>0</v>
      </c>
      <c r="BA67">
        <f>IF(SUMIF('Claims Backend'!$AE$1:$BM$1,BA$3,'Claims Backend'!$AE66:$BM66)&gt;=1,1,0)*$H67</f>
        <v>0</v>
      </c>
      <c r="BB67">
        <f>IF(SUMIF('Claims Backend'!$AE$1:$BM$1,BB$3,'Claims Backend'!$AE66:$BM66)&gt;=1,1,0)*$H67</f>
        <v>0</v>
      </c>
      <c r="BC67">
        <f>IF(SUMIF('Claims Backend'!$AE$1:$BM$1,BC$3,'Claims Backend'!$AE66:$BM66)&gt;=1,1,0)*$H67</f>
        <v>0</v>
      </c>
      <c r="BD67">
        <f>IF(SUMIF('Claims Backend'!$AE$1:$BM$1,BD$3,'Claims Backend'!$AE66:$BM66)&gt;=1,1,0)*$H67</f>
        <v>0</v>
      </c>
    </row>
    <row r="68" spans="1:56">
      <c r="A68" s="5" t="str">
        <f>_xlfn.XLOOKUP($E68,'Raw Data'!$E:$E,'Raw Data'!A:A,"ERROR",0,1)</f>
        <v>AE</v>
      </c>
      <c r="B68" s="5" t="str">
        <f>_xlfn.XLOOKUP($E68,'Raw Data'!$E:$E,'Raw Data'!B:B,"ERROR",0,1)</f>
        <v>Hair Mousses</v>
      </c>
      <c r="C68" s="5" t="str">
        <f>_xlfn.XLOOKUP($E68,'Raw Data'!$E:$E,'Raw Data'!C:C,"ERROR",0,1)</f>
        <v>HASK</v>
      </c>
      <c r="D68" s="5" t="str">
        <f>_xlfn.XLOOKUP($E68,'Raw Data'!$E:$E,'Raw Data'!D:D,"ERROR",0,1)</f>
        <v>www.amazon.ae/dp/B08NV3HGMS</v>
      </c>
      <c r="E68" s="5" t="s">
        <v>254</v>
      </c>
      <c r="F68" s="9" t="str">
        <f>_xlfn.XLOOKUP($E68,'Raw Data'!$E:$E,'Raw Data'!F:F,"ERROR",0,1)</f>
        <v>Curl Care COCONUT &amp; ARGAN OIL</v>
      </c>
      <c r="G68" s="10">
        <f>_xlfn.XLOOKUP($E68,'Raw Data'!$E:$E,'Raw Data'!G:G,"ERROR",0,1)</f>
        <v>19</v>
      </c>
      <c r="H68" s="9">
        <f>_xlfn.XLOOKUP($E68,'Raw Data'!$E:$E,'Raw Data'!H:H,"ERROR",0,1)</f>
        <v>2219.15</v>
      </c>
      <c r="I68" s="9">
        <f>_xlfn.XLOOKUP($E68,'Raw Data'!$E:$E,'Raw Data'!I:I,"ERROR",0,1)</f>
        <v>0.00297104486070892</v>
      </c>
      <c r="J68" s="9" t="str">
        <f>_xlfn.XLOOKUP($E68,'Raw Data'!$E:$E,'Raw Data'!J:J,"ERROR",0,1)</f>
        <v>Yes</v>
      </c>
      <c r="K68" s="14" t="str">
        <f t="array" ref="K68">_xlfn.IFS(AND(L68&gt;0,L68&lt;=5),"0 to 5",AND(L68&gt;5,L68&lt;=10),"5 to 10",AND(L68&gt;10,L68&lt;=15),"10 to 15",AND(L68&gt;15,L68&lt;=20),"15 to 20",AND(L68&gt;20,L68&lt;=30),"20 to 30",AND(L68&gt;30,L68&lt;=40),"30 to 40",AND(L68&gt;40,L68&lt;=50),"40 to 50",AND(L68&gt;50,L68&lt;=75),"50 to 75",AND(L68&gt;75,L68&lt;=100),"75 to 100",AND(L68&gt;100,L68&lt;=150),"100 to 150",AND(L68&gt;150,L68&lt;=200),"150 to 200",AND(L68&gt;200,L68&lt;=250),"200 to 250",AND(L68&gt;250,L68&lt;=300),"250 to 300",AND(L68&gt;300,L68&lt;=400),"300 to 400",AND(L68&gt;400,L68&lt;=500),"400 to 500",L68&gt;500,"500+")</f>
        <v>100 to 150</v>
      </c>
      <c r="L68" s="9">
        <f>_xlfn.XLOOKUP($E68,'Raw Data'!$E:$E,'Raw Data'!L:L,"ERROR",0,1)</f>
        <v>113.88</v>
      </c>
      <c r="M68" s="14" t="str">
        <f t="array" ref="M68">_xlfn.IFS(AND(N68&gt;0,N68&lt;=5),"0 to 5",AND(N68&gt;5,N68&lt;=10),"5 to 10",AND(N68&gt;10,N68&lt;=15),"10 to 15",AND(N68&gt;15,N68&lt;=20),"15 to 20",AND(N68&gt;20,N68&lt;=30),"20 to 30",AND(N68&gt;30,N68&lt;=40),"30 to 40",AND(N68&gt;40,N68&lt;=50),"40 to 50",AND(N68&gt;50,N68&lt;=75),"50 to 75",AND(N68&gt;75,N68&lt;=100),"75 to 100",AND(N68&gt;100,N68&lt;=150),"100 to 150",AND(N68&gt;150,N68&lt;=200),"150 to 200",AND(N68&gt;200,N68&lt;=250),"200 to 250",AND(N68&gt;250,N68&lt;=300),"250 to 300",AND(N68&gt;300,N68&lt;=400),"300 to 400",AND(N68&gt;400,N68&lt;=500),"400 to 500",N68&gt;500,"500+")</f>
        <v>100 to 150</v>
      </c>
      <c r="N68" s="9">
        <f>_xlfn.XLOOKUP($E68,'Raw Data'!$E:$E,'Raw Data'!N:N,"ERROR",0,1)</f>
        <v>118.8</v>
      </c>
      <c r="O68" s="14" t="str">
        <f t="array" ref="O68">_xlfn.IFS(P68=0,"No Discount",AND(P68&gt;0,P68&lt;=0.02),"0% to 2%",AND(P68&gt;0.02,P68&lt;=0.04),"2% to 4%",AND(P68&gt;0.04,P68&lt;=0.06),"4% to 6%",AND(P68&gt;0.06,P68&lt;=0.08),"6% to 8%",AND(P68&gt;0.08,P68&lt;=0.1),"8% to 10%",AND(P68&gt;0.1,P68&lt;=0.15),"10% to 15%",AND(P68&gt;0.15,P68&lt;=0.2),"15% to 20%",AND(P68&gt;0.2,P68&lt;=0.25),"20% to 25%",AND(P68&gt;0.25,P68&lt;=0.3),"25% to 30%",AND(P68&gt;0.3,P68&lt;=0.4),"30% to 40%",AND(P68&gt;0.4,P68&lt;=0.5),"40% to 50%",AND(P68&gt;0.5,P68&lt;=0.75),"50% to 75%",AND(P68&gt;0.75,P68&lt;=1),"75% to 100%")</f>
        <v>4% to 6%</v>
      </c>
      <c r="P68" s="10">
        <f>_xlfn.XLOOKUP($E68,'Raw Data'!$E:$E,'Raw Data'!P:P,"ERROR",0,1)</f>
        <v>0.0414141414141414</v>
      </c>
      <c r="Q68" s="9">
        <v>7</v>
      </c>
      <c r="R68" s="9" t="s">
        <v>95</v>
      </c>
      <c r="S68" s="5" t="str">
        <f t="array" ref="S68">_xlfn.IFS(AND(T68&gt;0,T68&lt;=0.05),"0 to 0.05",AND(T68&gt;0.05,T68&lt;=0.1),"0.05 to 0.1",AND(T68&gt;0.1,T68&lt;=0.2),"0.1 to 0.2",AND(T68&gt;0.2,T68&lt;=0.3),"0.2 to 0.3",AND(T68&gt;0.3,T68&lt;=0.4),"0.3 to 0.4",AND(T68&gt;0.4,T68&lt;=0.5),"0.4 to 0.5",AND(T68&gt;0.5,T68&lt;=0.75),"0.5 to 0.75",AND(T68&gt;0.75,T68&lt;=1),"0.75 to 1",AND(T68&gt;1,T68&lt;=2),"1 to 2",AND(T68&gt;2,T68&lt;=3),"2 to 3",AND(T68&gt;3,T68&lt;=4),"3 to 4",AND(T68&gt;4,T68&lt;=5),"4 to 5",AND(T68&gt;5,T68&lt;=10),"5 to 10",T68&gt;10,"10+")</f>
        <v>0.5 to 0.75</v>
      </c>
      <c r="T68" s="10">
        <f t="shared" si="1"/>
        <v>0.529011063336393</v>
      </c>
      <c r="U68" s="15" t="str">
        <f t="array" ref="U68">_xlfn.IFS(AND(V68&gt;0,V68&lt;=0.05),"0 to 0.05",AND(V68&gt;0.05,V68&lt;=0.1),"0.05 to 0.1",AND(V68&gt;0.1,V68&lt;=0.2),"0.1 to 0.2",AND(V68&gt;0.2,V68&lt;=0.3),"0.2 to 0.3",AND(V68&gt;0.3,V68&lt;=0.4),"0.3 to 0.4",AND(V68&gt;0.4,V68&lt;=0.5),"0.4 to 0.5",AND(V68&gt;0.5,V68&lt;=0.75),"0.5 to 0.75",AND(V68&gt;0.75,V68&lt;=1),"0.75 to 1",AND(V68&gt;1,V68&lt;=2),"1 to 2",AND(V68&gt;2,V68&lt;=3),"2 to 3",AND(V68&gt;3,V68&lt;=4),"3 to 4",AND(V68&gt;4,V68&lt;=5),"4 to 5",AND(V68&gt;5,V68&lt;=10),"5 to 10",V68&gt;10,"10+")</f>
        <v>0.1 to 0.2</v>
      </c>
      <c r="V68" s="10">
        <f t="shared" si="2"/>
        <v>0.1490038537722</v>
      </c>
      <c r="W68" s="15" t="str">
        <f t="array" ref="W68">_xlfn.IFS(AND(X68&gt;0,X68&lt;=0.05),"0 to 0.05",AND(X68&gt;0.05,X68&lt;=0.1),"0.05 to 0.1",AND(X68&gt;0.1,X68&lt;=0.2),"0.1 to 0.2",AND(X68&gt;0.2,X68&lt;=0.3),"0.2 to 0.3",AND(X68&gt;0.3,X68&lt;=0.4),"0.3 to 0.4",AND(X68&gt;0.4,X68&lt;=0.5),"0.4 to 0.5",AND(X68&gt;0.5,X68&lt;=0.75),"0.5 to 0.75",AND(X68&gt;0.75,X68&lt;=1),"0.75 to 1",AND(X68&gt;1,X68&lt;=2),"1 to 2",AND(X68&gt;2,X68&lt;=3),"2 to 3",AND(X68&gt;3,X68&lt;=4),"3 to 4",AND(X68&gt;4,X68&lt;=5),"4 to 5",AND(X68&gt;5,X68&lt;=10),"5 to 10",X68&gt;10,"10+")</f>
        <v>0.1 to 0.2</v>
      </c>
      <c r="X68" s="16">
        <f t="shared" si="3"/>
        <v>0.142832987100826</v>
      </c>
      <c r="Y68" s="5" t="str">
        <f t="array" ref="Y68">_xlfn.IFS(AND(Z68&gt;0,Z68&lt;=1),"0 to 1",AND(Z68&gt;1,Z68&lt;=2),"1 to 2",AND(Z68&gt;2,Z68&lt;=4),"2 to 4",AND(Z68&gt;4,Z68&lt;=6),"4 to 6",AND(Z68&gt;6,Z68&lt;=8),"6 to 8",AND(Z68&gt;8,Z68&lt;=10),"8 to 10",AND(Z68&gt;10,Z68&lt;=15),"10 to 15",AND(Z68&gt;15,Z68&lt;=20),"15 to 20",AND(Z68&gt;20,Z68&lt;=25),"20 to 25",AND(Z68&gt;25,Z68&lt;=30),"25 to 30",AND(Z68&gt;30,Z68&lt;=40),"30 to 40",AND(Z68&gt;40,Z68&lt;=50),"40 to 50",Z68&gt;50,"50+")</f>
        <v>6 to 8</v>
      </c>
      <c r="Z68" s="9">
        <f t="array" ref="Z68">_xlfn.IFS(AA68="oz",_xlfn.IFS(R68="oz",Q68,R68="fl oz",Q68*1.04,R68="ml",Q68*0.0338),AA68="fl oz",_xlfn.IFS(R68="oz",Q68/1.04,R68="fl oz",Q68,R68="ml",Q68*0.0338/1.04),AA68="ml",_xlfn.IFS(R68="oz",Q68/0.0338,R68="fl oz",Q68*1.04/0.0338,R68="ml",Q68))</f>
        <v>7.28</v>
      </c>
      <c r="AA68" s="9" t="s">
        <v>96</v>
      </c>
      <c r="AB68" s="5" t="s">
        <v>255</v>
      </c>
      <c r="AC68" s="5" t="s">
        <v>256</v>
      </c>
      <c r="AD68" s="5" t="s">
        <v>257</v>
      </c>
      <c r="AE68">
        <f>IF(SUMIF('Claims Backend'!$AE$1:$BM$1,AE$3,'Claims Backend'!$AE67:$BM67)&gt;=1,1,0)*$H68</f>
        <v>2219.15</v>
      </c>
      <c r="AF68">
        <f>IF(SUMIF('Claims Backend'!$AE$1:$BM$1,AF$3,'Claims Backend'!$AE67:$BM67)&gt;=1,1,0)*$H68</f>
        <v>0</v>
      </c>
      <c r="AG68">
        <f>IF(SUMIF('Claims Backend'!$AE$1:$BM$1,AG$3,'Claims Backend'!$AE67:$BM67)&gt;=1,1,0)*$H68</f>
        <v>0</v>
      </c>
      <c r="AH68">
        <f>IF(SUMIF('Claims Backend'!$AE$1:$BM$1,AH$3,'Claims Backend'!$AE67:$BM67)&gt;=1,1,0)*$H68</f>
        <v>2219.15</v>
      </c>
      <c r="AI68">
        <f>IF(SUMIF('Claims Backend'!$AE$1:$BM$1,AI$3,'Claims Backend'!$AE67:$BM67)&gt;=1,1,0)*$H68</f>
        <v>0</v>
      </c>
      <c r="AJ68">
        <f>IF(SUMIF('Claims Backend'!$AE$1:$BM$1,AJ$3,'Claims Backend'!$AE67:$BM67)&gt;=1,1,0)*$H68</f>
        <v>0</v>
      </c>
      <c r="AK68">
        <f>IF(SUMIF('Claims Backend'!$AE$1:$BM$1,AK$3,'Claims Backend'!$AE67:$BM67)&gt;=1,1,0)*$H68</f>
        <v>0</v>
      </c>
      <c r="AL68">
        <f>IF(SUMIF('Claims Backend'!$AE$1:$BM$1,AL$3,'Claims Backend'!$AE67:$BM67)&gt;=1,1,0)*$H68</f>
        <v>0</v>
      </c>
      <c r="AM68">
        <f>IF(SUMIF('Claims Backend'!$AE$1:$BM$1,AM$3,'Claims Backend'!$AE67:$BM67)&gt;=1,1,0)*$H68</f>
        <v>2219.15</v>
      </c>
      <c r="AN68">
        <f>IF(SUMIF('Claims Backend'!$AE$1:$BM$1,AN$3,'Claims Backend'!$AE67:$BM67)&gt;=1,1,0)*$H68</f>
        <v>0</v>
      </c>
      <c r="AO68">
        <f>IF(SUMIF('Claims Backend'!$AE$1:$BM$1,AO$3,'Claims Backend'!$AE67:$BM67)&gt;=1,1,0)*$H68</f>
        <v>0</v>
      </c>
      <c r="AP68">
        <f>IF(SUMIF('Claims Backend'!$AE$1:$BM$1,AP$3,'Claims Backend'!$AE67:$BM67)&gt;=1,1,0)*$H68</f>
        <v>0</v>
      </c>
      <c r="AQ68">
        <f>IF(SUMIF('Claims Backend'!$AE$1:$BM$1,AQ$3,'Claims Backend'!$AE67:$BM67)&gt;=1,1,0)*$H68</f>
        <v>2219.15</v>
      </c>
      <c r="AR68">
        <f>IF(SUMIF('Claims Backend'!$AE$1:$BM$1,AR$3,'Claims Backend'!$AE67:$BM67)&gt;=1,1,0)*$H68</f>
        <v>0</v>
      </c>
      <c r="AS68">
        <f>IF(SUMIF('Claims Backend'!$AE$1:$BM$1,AS$3,'Claims Backend'!$AE67:$BM67)&gt;=1,1,0)*$H68</f>
        <v>0</v>
      </c>
      <c r="AT68">
        <f>IF(SUMIF('Claims Backend'!$AE$1:$BM$1,AT$3,'Claims Backend'!$AE67:$BM67)&gt;=1,1,0)*$H68</f>
        <v>2219.15</v>
      </c>
      <c r="AU68">
        <f>IF(SUMIF('Claims Backend'!$AE$1:$BM$1,AU$3,'Claims Backend'!$AE67:$BM67)&gt;=1,1,0)*$H68</f>
        <v>2219.15</v>
      </c>
      <c r="AV68">
        <f>IF(SUMIF('Claims Backend'!$AE$1:$BM$1,AV$3,'Claims Backend'!$AE67:$BM67)&gt;=1,1,0)*$H68</f>
        <v>0</v>
      </c>
      <c r="AW68">
        <f>IF(SUMIF('Claims Backend'!$AE$1:$BM$1,AW$3,'Claims Backend'!$AE67:$BM67)&gt;=1,1,0)*$H68</f>
        <v>0</v>
      </c>
      <c r="AX68">
        <f>IF(SUMIF('Claims Backend'!$AE$1:$BM$1,AX$3,'Claims Backend'!$AE67:$BM67)&gt;=1,1,0)*$H68</f>
        <v>2219.15</v>
      </c>
      <c r="AY68">
        <f>IF(SUMIF('Claims Backend'!$AE$1:$BM$1,AY$3,'Claims Backend'!$AE67:$BM67)&gt;=1,1,0)*$H68</f>
        <v>0</v>
      </c>
      <c r="AZ68">
        <f>IF(SUMIF('Claims Backend'!$AE$1:$BM$1,AZ$3,'Claims Backend'!$AE67:$BM67)&gt;=1,1,0)*$H68</f>
        <v>2219.15</v>
      </c>
      <c r="BA68">
        <f>IF(SUMIF('Claims Backend'!$AE$1:$BM$1,BA$3,'Claims Backend'!$AE67:$BM67)&gt;=1,1,0)*$H68</f>
        <v>0</v>
      </c>
      <c r="BB68">
        <f>IF(SUMIF('Claims Backend'!$AE$1:$BM$1,BB$3,'Claims Backend'!$AE67:$BM67)&gt;=1,1,0)*$H68</f>
        <v>0</v>
      </c>
      <c r="BC68">
        <f>IF(SUMIF('Claims Backend'!$AE$1:$BM$1,BC$3,'Claims Backend'!$AE67:$BM67)&gt;=1,1,0)*$H68</f>
        <v>0</v>
      </c>
      <c r="BD68">
        <f>IF(SUMIF('Claims Backend'!$AE$1:$BM$1,BD$3,'Claims Backend'!$AE67:$BM67)&gt;=1,1,0)*$H68</f>
        <v>0</v>
      </c>
    </row>
    <row r="69" spans="1:56">
      <c r="A69" s="5" t="str">
        <f>_xlfn.XLOOKUP($E69,'Raw Data'!$E:$E,'Raw Data'!A:A,"ERROR",0,1)</f>
        <v>AE</v>
      </c>
      <c r="B69" s="5" t="str">
        <f>_xlfn.XLOOKUP($E69,'Raw Data'!$E:$E,'Raw Data'!B:B,"ERROR",0,1)</f>
        <v>Hair Mousses</v>
      </c>
      <c r="C69" s="5" t="str">
        <f>_xlfn.XLOOKUP($E69,'Raw Data'!$E:$E,'Raw Data'!C:C,"ERROR",0,1)</f>
        <v>not you mother's</v>
      </c>
      <c r="D69" s="5" t="str">
        <f>_xlfn.XLOOKUP($E69,'Raw Data'!$E:$E,'Raw Data'!D:D,"ERROR",0,1)</f>
        <v>www.amazon.ae/dp/B07QD2KWDN</v>
      </c>
      <c r="E69" s="5" t="s">
        <v>258</v>
      </c>
      <c r="F69" s="9" t="str">
        <f>_xlfn.XLOOKUP($E69,'Raw Data'!$E:$E,'Raw Data'!F:F,"ERROR",0,1)</f>
        <v>Not Your Mother's Not Your Mothers Curl Talk Curl Activating Mousse 7 Ounce (2 Pack)</v>
      </c>
      <c r="G69" s="10">
        <f>_xlfn.XLOOKUP($E69,'Raw Data'!$E:$E,'Raw Data'!G:G,"ERROR",0,1)</f>
        <v>20</v>
      </c>
      <c r="H69" s="9">
        <f>_xlfn.XLOOKUP($E69,'Raw Data'!$E:$E,'Raw Data'!H:H,"ERROR",0,1)</f>
        <v>2180.78</v>
      </c>
      <c r="I69" s="9">
        <f>_xlfn.XLOOKUP($E69,'Raw Data'!$E:$E,'Raw Data'!I:I,"ERROR",0,1)</f>
        <v>0.00291967429481414</v>
      </c>
      <c r="J69" s="9" t="str">
        <f>_xlfn.XLOOKUP($E69,'Raw Data'!$E:$E,'Raw Data'!J:J,"ERROR",0,1)</f>
        <v>Yes</v>
      </c>
      <c r="K69" s="14" t="str">
        <f t="array" ref="K69">_xlfn.IFS(AND(L69&gt;0,L69&lt;=5),"0 to 5",AND(L69&gt;5,L69&lt;=10),"5 to 10",AND(L69&gt;10,L69&lt;=15),"10 to 15",AND(L69&gt;15,L69&lt;=20),"15 to 20",AND(L69&gt;20,L69&lt;=30),"20 to 30",AND(L69&gt;30,L69&lt;=40),"30 to 40",AND(L69&gt;40,L69&lt;=50),"40 to 50",AND(L69&gt;50,L69&lt;=75),"50 to 75",AND(L69&gt;75,L69&lt;=100),"75 to 100",AND(L69&gt;100,L69&lt;=150),"100 to 150",AND(L69&gt;150,L69&lt;=200),"150 to 200",AND(L69&gt;200,L69&lt;=250),"200 to 250",AND(L69&gt;250,L69&lt;=300),"250 to 300",AND(L69&gt;300,L69&lt;=400),"300 to 400",AND(L69&gt;400,L69&lt;=500),"400 to 500",L69&gt;500,"500+")</f>
        <v>100 to 150</v>
      </c>
      <c r="L69" s="9">
        <f>_xlfn.XLOOKUP($E69,'Raw Data'!$E:$E,'Raw Data'!L:L,"ERROR",0,1)</f>
        <v>108.12</v>
      </c>
      <c r="M69" s="14" t="str">
        <f t="array" ref="M69">_xlfn.IFS(AND(N69&gt;0,N69&lt;=5),"0 to 5",AND(N69&gt;5,N69&lt;=10),"5 to 10",AND(N69&gt;10,N69&lt;=15),"10 to 15",AND(N69&gt;15,N69&lt;=20),"15 to 20",AND(N69&gt;20,N69&lt;=30),"20 to 30",AND(N69&gt;30,N69&lt;=40),"30 to 40",AND(N69&gt;40,N69&lt;=50),"40 to 50",AND(N69&gt;50,N69&lt;=75),"50 to 75",AND(N69&gt;75,N69&lt;=100),"75 to 100",AND(N69&gt;100,N69&lt;=150),"100 to 150",AND(N69&gt;150,N69&lt;=200),"150 to 200",AND(N69&gt;200,N69&lt;=250),"200 to 250",AND(N69&gt;250,N69&lt;=300),"250 to 300",AND(N69&gt;300,N69&lt;=400),"300 to 400",AND(N69&gt;400,N69&lt;=500),"400 to 500",N69&gt;500,"500+")</f>
        <v>100 to 150</v>
      </c>
      <c r="N69" s="9">
        <f>_xlfn.XLOOKUP($E69,'Raw Data'!$E:$E,'Raw Data'!N:N,"ERROR",0,1)</f>
        <v>112.9</v>
      </c>
      <c r="O69" s="14" t="str">
        <f t="array" ref="O69">_xlfn.IFS(P69=0,"No Discount",AND(P69&gt;0,P69&lt;=0.02),"0% to 2%",AND(P69&gt;0.02,P69&lt;=0.04),"2% to 4%",AND(P69&gt;0.04,P69&lt;=0.06),"4% to 6%",AND(P69&gt;0.06,P69&lt;=0.08),"6% to 8%",AND(P69&gt;0.08,P69&lt;=0.1),"8% to 10%",AND(P69&gt;0.1,P69&lt;=0.15),"10% to 15%",AND(P69&gt;0.15,P69&lt;=0.2),"15% to 20%",AND(P69&gt;0.2,P69&lt;=0.25),"20% to 25%",AND(P69&gt;0.25,P69&lt;=0.3),"25% to 30%",AND(P69&gt;0.3,P69&lt;=0.4),"30% to 40%",AND(P69&gt;0.4,P69&lt;=0.5),"40% to 50%",AND(P69&gt;0.5,P69&lt;=0.75),"50% to 75%",AND(P69&gt;0.75,P69&lt;=1),"75% to 100%")</f>
        <v>4% to 6%</v>
      </c>
      <c r="P69" s="10">
        <f>_xlfn.XLOOKUP($E69,'Raw Data'!$E:$E,'Raw Data'!P:P,"ERROR",0,1)</f>
        <v>0.0423383525243578</v>
      </c>
      <c r="Q69" s="9">
        <f>_xlfn.XLOOKUP($E69,'Raw Data'!$E:$E,'Raw Data'!Q:Q,"ERROR",0,1)</f>
        <v>14</v>
      </c>
      <c r="R69" s="9" t="str">
        <f>_xlfn.XLOOKUP($E69,'Raw Data'!$E:$E,'Raw Data'!R:R,"ERROR",0,1)</f>
        <v>oz</v>
      </c>
      <c r="S69" s="5" t="str">
        <f t="array" ref="S69">_xlfn.IFS(AND(T69&gt;0,T69&lt;=0.05),"0 to 0.05",AND(T69&gt;0.05,T69&lt;=0.1),"0.05 to 0.1",AND(T69&gt;0.1,T69&lt;=0.2),"0.1 to 0.2",AND(T69&gt;0.2,T69&lt;=0.3),"0.2 to 0.3",AND(T69&gt;0.3,T69&lt;=0.4),"0.3 to 0.4",AND(T69&gt;0.4,T69&lt;=0.5),"0.4 to 0.5",AND(T69&gt;0.5,T69&lt;=0.75),"0.5 to 0.75",AND(T69&gt;0.75,T69&lt;=1),"0.75 to 1",AND(T69&gt;1,T69&lt;=2),"1 to 2",AND(T69&gt;2,T69&lt;=3),"2 to 3",AND(T69&gt;3,T69&lt;=4),"3 to 4",AND(T69&gt;4,T69&lt;=5),"4 to 5",AND(T69&gt;5,T69&lt;=10),"5 to 10",T69&gt;10,"10+")</f>
        <v>0.2 to 0.3</v>
      </c>
      <c r="T69" s="10">
        <f t="shared" ref="T69:T74" si="4">L69/(Z69*29.57)</f>
        <v>0.261172037296488</v>
      </c>
      <c r="U69" s="15" t="str">
        <f t="array" ref="U69">_xlfn.IFS(AND(V69&gt;0,V69&lt;=0.05),"0 to 0.05",AND(V69&gt;0.05,V69&lt;=0.1),"0.05 to 0.1",AND(V69&gt;0.1,V69&lt;=0.2),"0.1 to 0.2",AND(V69&gt;0.2,V69&lt;=0.3),"0.2 to 0.3",AND(V69&gt;0.3,V69&lt;=0.4),"0.3 to 0.4",AND(V69&gt;0.4,V69&lt;=0.5),"0.4 to 0.5",AND(V69&gt;0.5,V69&lt;=0.75),"0.5 to 0.75",AND(V69&gt;0.75,V69&lt;=1),"0.75 to 1",AND(V69&gt;1,V69&lt;=2),"1 to 2",AND(V69&gt;2,V69&lt;=3),"2 to 3",AND(V69&gt;3,V69&lt;=4),"3 to 4",AND(V69&gt;4,V69&lt;=5),"4 to 5",AND(V69&gt;5,V69&lt;=10),"5 to 10",V69&gt;10,"10+")</f>
        <v>0.05 to 0.1</v>
      </c>
      <c r="V69" s="10">
        <f t="shared" ref="V69:V74" si="5">N69/($Z69*29.57)*0.27</f>
        <v>0.0736339919802889</v>
      </c>
      <c r="W69" s="15" t="str">
        <f t="array" ref="W69">_xlfn.IFS(AND(X69&gt;0,X69&lt;=0.05),"0 to 0.05",AND(X69&gt;0.05,X69&lt;=0.1),"0.05 to 0.1",AND(X69&gt;0.1,X69&lt;=0.2),"0.1 to 0.2",AND(X69&gt;0.2,X69&lt;=0.3),"0.2 to 0.3",AND(X69&gt;0.3,X69&lt;=0.4),"0.3 to 0.4",AND(X69&gt;0.4,X69&lt;=0.5),"0.4 to 0.5",AND(X69&gt;0.5,X69&lt;=0.75),"0.5 to 0.75",AND(X69&gt;0.75,X69&lt;=1),"0.75 to 1",AND(X69&gt;1,X69&lt;=2),"1 to 2",AND(X69&gt;2,X69&lt;=3),"2 to 3",AND(X69&gt;3,X69&lt;=4),"3 to 4",AND(X69&gt;4,X69&lt;=5),"4 to 5",AND(X69&gt;5,X69&lt;=10),"5 to 10",X69&gt;10,"10+")</f>
        <v>0.05 to 0.1</v>
      </c>
      <c r="X69" s="16">
        <f t="shared" ref="X69:X74" si="6">L69/($Z69*29.57)*0.27</f>
        <v>0.0705164500700517</v>
      </c>
      <c r="Y69" s="5" t="str">
        <f t="array" ref="Y69">_xlfn.IFS(AND(Z69&gt;0,Z69&lt;=1),"0 to 1",AND(Z69&gt;1,Z69&lt;=2),"1 to 2",AND(Z69&gt;2,Z69&lt;=4),"2 to 4",AND(Z69&gt;4,Z69&lt;=6),"4 to 6",AND(Z69&gt;6,Z69&lt;=8),"6 to 8",AND(Z69&gt;8,Z69&lt;=10),"8 to 10",AND(Z69&gt;10,Z69&lt;=15),"10 to 15",AND(Z69&gt;15,Z69&lt;=20),"15 to 20",AND(Z69&gt;20,Z69&lt;=25),"20 to 25",AND(Z69&gt;25,Z69&lt;=30),"25 to 30",AND(Z69&gt;30,Z69&lt;=40),"30 to 40",AND(Z69&gt;40,Z69&lt;=50),"40 to 50",Z69&gt;50,"50+")</f>
        <v>10 to 15</v>
      </c>
      <c r="Z69" s="9">
        <f t="array" ref="Z69">_xlfn.IFS(AA69="oz",_xlfn.IFS(R69="oz",Q69,R69="fl oz",Q69*1.04,R69="ml",Q69*0.0338),AA69="fl oz",_xlfn.IFS(R69="oz",Q69/1.04,R69="fl oz",Q69,R69="ml",Q69*0.0338/1.04),AA69="ml",_xlfn.IFS(R69="oz",Q69/0.0338,R69="fl oz",Q69*1.04/0.0338,R69="ml",Q69))</f>
        <v>14</v>
      </c>
      <c r="AA69" s="9" t="str">
        <f>_xlfn.XLOOKUP($E69,'Raw Data'!$E:$E,'Raw Data'!AA:AA,"ERROR",0,1)</f>
        <v>oz</v>
      </c>
      <c r="AB69" s="5" t="s">
        <v>259</v>
      </c>
      <c r="AC69" s="5" t="s">
        <v>43</v>
      </c>
      <c r="AD69" s="5" t="s">
        <v>43</v>
      </c>
      <c r="AE69">
        <f>IF(SUMIF('Claims Backend'!$AE$1:$BM$1,AE$3,'Claims Backend'!$AE68:$BM68)&gt;=1,1,0)*$H69</f>
        <v>0</v>
      </c>
      <c r="AF69">
        <f>IF(SUMIF('Claims Backend'!$AE$1:$BM$1,AF$3,'Claims Backend'!$AE68:$BM68)&gt;=1,1,0)*$H69</f>
        <v>0</v>
      </c>
      <c r="AG69">
        <f>IF(SUMIF('Claims Backend'!$AE$1:$BM$1,AG$3,'Claims Backend'!$AE68:$BM68)&gt;=1,1,0)*$H69</f>
        <v>0</v>
      </c>
      <c r="AH69">
        <f>IF(SUMIF('Claims Backend'!$AE$1:$BM$1,AH$3,'Claims Backend'!$AE68:$BM68)&gt;=1,1,0)*$H69</f>
        <v>0</v>
      </c>
      <c r="AI69">
        <f>IF(SUMIF('Claims Backend'!$AE$1:$BM$1,AI$3,'Claims Backend'!$AE68:$BM68)&gt;=1,1,0)*$H69</f>
        <v>0</v>
      </c>
      <c r="AJ69">
        <f>IF(SUMIF('Claims Backend'!$AE$1:$BM$1,AJ$3,'Claims Backend'!$AE68:$BM68)&gt;=1,1,0)*$H69</f>
        <v>0</v>
      </c>
      <c r="AK69">
        <f>IF(SUMIF('Claims Backend'!$AE$1:$BM$1,AK$3,'Claims Backend'!$AE68:$BM68)&gt;=1,1,0)*$H69</f>
        <v>0</v>
      </c>
      <c r="AL69">
        <f>IF(SUMIF('Claims Backend'!$AE$1:$BM$1,AL$3,'Claims Backend'!$AE68:$BM68)&gt;=1,1,0)*$H69</f>
        <v>0</v>
      </c>
      <c r="AM69">
        <f>IF(SUMIF('Claims Backend'!$AE$1:$BM$1,AM$3,'Claims Backend'!$AE68:$BM68)&gt;=1,1,0)*$H69</f>
        <v>0</v>
      </c>
      <c r="AN69">
        <f>IF(SUMIF('Claims Backend'!$AE$1:$BM$1,AN$3,'Claims Backend'!$AE68:$BM68)&gt;=1,1,0)*$H69</f>
        <v>0</v>
      </c>
      <c r="AO69">
        <f>IF(SUMIF('Claims Backend'!$AE$1:$BM$1,AO$3,'Claims Backend'!$AE68:$BM68)&gt;=1,1,0)*$H69</f>
        <v>2180.78</v>
      </c>
      <c r="AP69">
        <f>IF(SUMIF('Claims Backend'!$AE$1:$BM$1,AP$3,'Claims Backend'!$AE68:$BM68)&gt;=1,1,0)*$H69</f>
        <v>0</v>
      </c>
      <c r="AQ69">
        <f>IF(SUMIF('Claims Backend'!$AE$1:$BM$1,AQ$3,'Claims Backend'!$AE68:$BM68)&gt;=1,1,0)*$H69</f>
        <v>0</v>
      </c>
      <c r="AR69">
        <f>IF(SUMIF('Claims Backend'!$AE$1:$BM$1,AR$3,'Claims Backend'!$AE68:$BM68)&gt;=1,1,0)*$H69</f>
        <v>0</v>
      </c>
      <c r="AS69">
        <f>IF(SUMIF('Claims Backend'!$AE$1:$BM$1,AS$3,'Claims Backend'!$AE68:$BM68)&gt;=1,1,0)*$H69</f>
        <v>0</v>
      </c>
      <c r="AT69">
        <f>IF(SUMIF('Claims Backend'!$AE$1:$BM$1,AT$3,'Claims Backend'!$AE68:$BM68)&gt;=1,1,0)*$H69</f>
        <v>0</v>
      </c>
      <c r="AU69">
        <f>IF(SUMIF('Claims Backend'!$AE$1:$BM$1,AU$3,'Claims Backend'!$AE68:$BM68)&gt;=1,1,0)*$H69</f>
        <v>0</v>
      </c>
      <c r="AV69">
        <f>IF(SUMIF('Claims Backend'!$AE$1:$BM$1,AV$3,'Claims Backend'!$AE68:$BM68)&gt;=1,1,0)*$H69</f>
        <v>0</v>
      </c>
      <c r="AW69">
        <f>IF(SUMIF('Claims Backend'!$AE$1:$BM$1,AW$3,'Claims Backend'!$AE68:$BM68)&gt;=1,1,0)*$H69</f>
        <v>0</v>
      </c>
      <c r="AX69">
        <f>IF(SUMIF('Claims Backend'!$AE$1:$BM$1,AX$3,'Claims Backend'!$AE68:$BM68)&gt;=1,1,0)*$H69</f>
        <v>0</v>
      </c>
      <c r="AY69">
        <f>IF(SUMIF('Claims Backend'!$AE$1:$BM$1,AY$3,'Claims Backend'!$AE68:$BM68)&gt;=1,1,0)*$H69</f>
        <v>0</v>
      </c>
      <c r="AZ69">
        <f>IF(SUMIF('Claims Backend'!$AE$1:$BM$1,AZ$3,'Claims Backend'!$AE68:$BM68)&gt;=1,1,0)*$H69</f>
        <v>0</v>
      </c>
      <c r="BA69">
        <f>IF(SUMIF('Claims Backend'!$AE$1:$BM$1,BA$3,'Claims Backend'!$AE68:$BM68)&gt;=1,1,0)*$H69</f>
        <v>0</v>
      </c>
      <c r="BB69">
        <f>IF(SUMIF('Claims Backend'!$AE$1:$BM$1,BB$3,'Claims Backend'!$AE68:$BM68)&gt;=1,1,0)*$H69</f>
        <v>0</v>
      </c>
      <c r="BC69">
        <f>IF(SUMIF('Claims Backend'!$AE$1:$BM$1,BC$3,'Claims Backend'!$AE68:$BM68)&gt;=1,1,0)*$H69</f>
        <v>0</v>
      </c>
      <c r="BD69">
        <f>IF(SUMIF('Claims Backend'!$AE$1:$BM$1,BD$3,'Claims Backend'!$AE68:$BM68)&gt;=1,1,0)*$H69</f>
        <v>0</v>
      </c>
    </row>
    <row r="70" spans="1:56">
      <c r="A70" s="5" t="str">
        <f>_xlfn.XLOOKUP($E70,'Raw Data'!$E:$E,'Raw Data'!A:A,"ERROR",0,1)</f>
        <v>AE</v>
      </c>
      <c r="B70" s="5" t="str">
        <f>_xlfn.XLOOKUP($E70,'Raw Data'!$E:$E,'Raw Data'!B:B,"ERROR",0,1)</f>
        <v>Hair Mousses</v>
      </c>
      <c r="C70" s="5" t="str">
        <f>_xlfn.XLOOKUP($E70,'Raw Data'!$E:$E,'Raw Data'!C:C,"ERROR",0,1)</f>
        <v>cantu</v>
      </c>
      <c r="D70" s="5" t="str">
        <f>_xlfn.XLOOKUP($E70,'Raw Data'!$E:$E,'Raw Data'!D:D,"ERROR",0,1)</f>
        <v>www.amazon.ae/dp/B0B6WQPCWR</v>
      </c>
      <c r="E70" s="5" t="s">
        <v>260</v>
      </c>
      <c r="F70" s="9" t="str">
        <f>_xlfn.XLOOKUP($E70,'Raw Data'!$E:$E,'Raw Data'!F:F,"ERROR",0,1)</f>
        <v>CANTU Avocado Hydrating Styling Mousse 248ml, Clear (packaging may vary)</v>
      </c>
      <c r="G70" s="10">
        <f>_xlfn.XLOOKUP($E70,'Raw Data'!$E:$E,'Raw Data'!G:G,"ERROR",0,1)</f>
        <v>48</v>
      </c>
      <c r="H70" s="9">
        <f>_xlfn.XLOOKUP($E70,'Raw Data'!$E:$E,'Raw Data'!H:H,"ERROR",0,1)</f>
        <v>2150.03</v>
      </c>
      <c r="I70" s="9">
        <f>_xlfn.XLOOKUP($E70,'Raw Data'!$E:$E,'Raw Data'!I:I,"ERROR",0,1)</f>
        <v>0.00287850554575851</v>
      </c>
      <c r="J70" s="9" t="str">
        <f>_xlfn.XLOOKUP($E70,'Raw Data'!$E:$E,'Raw Data'!J:J,"ERROR",0,1)</f>
        <v>Yes</v>
      </c>
      <c r="K70" s="14" t="str">
        <f t="array" ref="K70">_xlfn.IFS(AND(L70&gt;0,L70&lt;=5),"0 to 5",AND(L70&gt;5,L70&lt;=10),"5 to 10",AND(L70&gt;10,L70&lt;=15),"10 to 15",AND(L70&gt;15,L70&lt;=20),"15 to 20",AND(L70&gt;20,L70&lt;=30),"20 to 30",AND(L70&gt;30,L70&lt;=40),"30 to 40",AND(L70&gt;40,L70&lt;=50),"40 to 50",AND(L70&gt;50,L70&lt;=75),"50 to 75",AND(L70&gt;75,L70&lt;=100),"75 to 100",AND(L70&gt;100,L70&lt;=150),"100 to 150",AND(L70&gt;150,L70&lt;=200),"150 to 200",AND(L70&gt;200,L70&lt;=250),"200 to 250",AND(L70&gt;250,L70&lt;=300),"250 to 300",AND(L70&gt;300,L70&lt;=400),"300 to 400",AND(L70&gt;400,L70&lt;=500),"400 to 500",L70&gt;500,"500+")</f>
        <v>40 to 50</v>
      </c>
      <c r="L70" s="9">
        <f>_xlfn.XLOOKUP($E70,'Raw Data'!$E:$E,'Raw Data'!L:L,"ERROR",0,1)</f>
        <v>44.1</v>
      </c>
      <c r="M70" s="14" t="str">
        <f t="array" ref="M70">_xlfn.IFS(AND(N70&gt;0,N70&lt;=5),"0 to 5",AND(N70&gt;5,N70&lt;=10),"5 to 10",AND(N70&gt;10,N70&lt;=15),"10 to 15",AND(N70&gt;15,N70&lt;=20),"15 to 20",AND(N70&gt;20,N70&lt;=30),"20 to 30",AND(N70&gt;30,N70&lt;=40),"30 to 40",AND(N70&gt;40,N70&lt;=50),"40 to 50",AND(N70&gt;50,N70&lt;=75),"50 to 75",AND(N70&gt;75,N70&lt;=100),"75 to 100",AND(N70&gt;100,N70&lt;=150),"100 to 150",AND(N70&gt;150,N70&lt;=200),"150 to 200",AND(N70&gt;200,N70&lt;=250),"200 to 250",AND(N70&gt;250,N70&lt;=300),"250 to 300",AND(N70&gt;300,N70&lt;=400),"300 to 400",AND(N70&gt;400,N70&lt;=500),"400 to 500",N70&gt;500,"500+")</f>
        <v>40 to 50</v>
      </c>
      <c r="N70" s="9">
        <f>_xlfn.XLOOKUP($E70,'Raw Data'!$E:$E,'Raw Data'!N:N,"ERROR",0,1)</f>
        <v>45.3</v>
      </c>
      <c r="O70" s="14" t="str">
        <f t="array" ref="O70">_xlfn.IFS(P70=0,"No Discount",AND(P70&gt;0,P70&lt;=0.02),"0% to 2%",AND(P70&gt;0.02,P70&lt;=0.04),"2% to 4%",AND(P70&gt;0.04,P70&lt;=0.06),"4% to 6%",AND(P70&gt;0.06,P70&lt;=0.08),"6% to 8%",AND(P70&gt;0.08,P70&lt;=0.1),"8% to 10%",AND(P70&gt;0.1,P70&lt;=0.15),"10% to 15%",AND(P70&gt;0.15,P70&lt;=0.2),"15% to 20%",AND(P70&gt;0.2,P70&lt;=0.25),"20% to 25%",AND(P70&gt;0.25,P70&lt;=0.3),"25% to 30%",AND(P70&gt;0.3,P70&lt;=0.4),"30% to 40%",AND(P70&gt;0.4,P70&lt;=0.5),"40% to 50%",AND(P70&gt;0.5,P70&lt;=0.75),"50% to 75%",AND(P70&gt;0.75,P70&lt;=1),"75% to 100%")</f>
        <v>2% to 4%</v>
      </c>
      <c r="P70" s="10">
        <f>_xlfn.XLOOKUP($E70,'Raw Data'!$E:$E,'Raw Data'!P:P,"ERROR",0,1)</f>
        <v>0.0264900662251655</v>
      </c>
      <c r="Q70" s="9">
        <f>_xlfn.XLOOKUP($E70,'Raw Data'!$E:$E,'Raw Data'!Q:Q,"ERROR",0,1)</f>
        <v>248</v>
      </c>
      <c r="R70" s="9" t="str">
        <f>_xlfn.XLOOKUP($E70,'Raw Data'!$E:$E,'Raw Data'!R:R,"ERROR",0,1)</f>
        <v>ml</v>
      </c>
      <c r="S70" s="5" t="str">
        <f t="array" ref="S70">_xlfn.IFS(AND(T70&gt;0,T70&lt;=0.05),"0 to 0.05",AND(T70&gt;0.05,T70&lt;=0.1),"0.05 to 0.1",AND(T70&gt;0.1,T70&lt;=0.2),"0.1 to 0.2",AND(T70&gt;0.2,T70&lt;=0.3),"0.2 to 0.3",AND(T70&gt;0.3,T70&lt;=0.4),"0.3 to 0.4",AND(T70&gt;0.4,T70&lt;=0.5),"0.4 to 0.5",AND(T70&gt;0.5,T70&lt;=0.75),"0.5 to 0.75",AND(T70&gt;0.75,T70&lt;=1),"0.75 to 1",AND(T70&gt;1,T70&lt;=2),"1 to 2",AND(T70&gt;2,T70&lt;=3),"2 to 3",AND(T70&gt;3,T70&lt;=4),"3 to 4",AND(T70&gt;4,T70&lt;=5),"4 to 5",AND(T70&gt;5,T70&lt;=10),"5 to 10",T70&gt;10,"10+")</f>
        <v>0.1 to 0.2</v>
      </c>
      <c r="T70" s="10">
        <f t="shared" si="4"/>
        <v>0.177917588637494</v>
      </c>
      <c r="U70" s="15" t="str">
        <f t="array" ref="U70">_xlfn.IFS(AND(V70&gt;0,V70&lt;=0.05),"0 to 0.05",AND(V70&gt;0.05,V70&lt;=0.1),"0.05 to 0.1",AND(V70&gt;0.1,V70&lt;=0.2),"0.1 to 0.2",AND(V70&gt;0.2,V70&lt;=0.3),"0.2 to 0.3",AND(V70&gt;0.3,V70&lt;=0.4),"0.3 to 0.4",AND(V70&gt;0.4,V70&lt;=0.5),"0.4 to 0.5",AND(V70&gt;0.5,V70&lt;=0.75),"0.5 to 0.75",AND(V70&gt;0.75,V70&lt;=1),"0.75 to 1",AND(V70&gt;1,V70&lt;=2),"1 to 2",AND(V70&gt;2,V70&lt;=3),"2 to 3",AND(V70&gt;3,V70&lt;=4),"3 to 4",AND(V70&gt;4,V70&lt;=5),"4 to 5",AND(V70&gt;5,V70&lt;=10),"5 to 10",V70&gt;10,"10+")</f>
        <v>0 to 0.05</v>
      </c>
      <c r="V70" s="10">
        <f t="shared" si="5"/>
        <v>0.0493448985629294</v>
      </c>
      <c r="W70" s="15" t="str">
        <f t="array" ref="W70">_xlfn.IFS(AND(X70&gt;0,X70&lt;=0.05),"0 to 0.05",AND(X70&gt;0.05,X70&lt;=0.1),"0.05 to 0.1",AND(X70&gt;0.1,X70&lt;=0.2),"0.1 to 0.2",AND(X70&gt;0.2,X70&lt;=0.3),"0.2 to 0.3",AND(X70&gt;0.3,X70&lt;=0.4),"0.3 to 0.4",AND(X70&gt;0.4,X70&lt;=0.5),"0.4 to 0.5",AND(X70&gt;0.5,X70&lt;=0.75),"0.5 to 0.75",AND(X70&gt;0.75,X70&lt;=1),"0.75 to 1",AND(X70&gt;1,X70&lt;=2),"1 to 2",AND(X70&gt;2,X70&lt;=3),"2 to 3",AND(X70&gt;3,X70&lt;=4),"3 to 4",AND(X70&gt;4,X70&lt;=5),"4 to 5",AND(X70&gt;5,X70&lt;=10),"5 to 10",X70&gt;10,"10+")</f>
        <v>0 to 0.05</v>
      </c>
      <c r="X70" s="16">
        <f t="shared" si="6"/>
        <v>0.0480377489321233</v>
      </c>
      <c r="Y70" s="5" t="str">
        <f t="array" ref="Y70">_xlfn.IFS(AND(Z70&gt;0,Z70&lt;=1),"0 to 1",AND(Z70&gt;1,Z70&lt;=2),"1 to 2",AND(Z70&gt;2,Z70&lt;=4),"2 to 4",AND(Z70&gt;4,Z70&lt;=6),"4 to 6",AND(Z70&gt;6,Z70&lt;=8),"6 to 8",AND(Z70&gt;8,Z70&lt;=10),"8 to 10",AND(Z70&gt;10,Z70&lt;=15),"10 to 15",AND(Z70&gt;15,Z70&lt;=20),"15 to 20",AND(Z70&gt;20,Z70&lt;=25),"20 to 25",AND(Z70&gt;25,Z70&lt;=30),"25 to 30",AND(Z70&gt;30,Z70&lt;=40),"30 to 40",AND(Z70&gt;40,Z70&lt;=50),"40 to 50",Z70&gt;50,"50+")</f>
        <v>8 to 10</v>
      </c>
      <c r="Z70" s="9">
        <f t="array" ref="Z70">_xlfn.IFS(AA70="oz",_xlfn.IFS(R70="oz",Q70,R70="fl oz",Q70*1.04,R70="ml",Q70*0.0338),AA70="fl oz",_xlfn.IFS(R70="oz",Q70/1.04,R70="fl oz",Q70,R70="ml",Q70*0.0338/1.04),AA70="ml",_xlfn.IFS(R70="oz",Q70/0.0338,R70="fl oz",Q70*1.04/0.0338,R70="ml",Q70))</f>
        <v>8.3824</v>
      </c>
      <c r="AA70" s="9" t="str">
        <f>_xlfn.XLOOKUP($E70,'Raw Data'!$E:$E,'Raw Data'!AA:AA,"ERROR",0,1)</f>
        <v>oz</v>
      </c>
      <c r="AB70" s="5" t="s">
        <v>261</v>
      </c>
      <c r="AC70" s="5" t="s">
        <v>262</v>
      </c>
      <c r="AD70" s="5" t="s">
        <v>263</v>
      </c>
      <c r="AE70">
        <f>IF(SUMIF('Claims Backend'!$AE$1:$BM$1,AE$3,'Claims Backend'!$AE69:$BM69)&gt;=1,1,0)*$H70</f>
        <v>0</v>
      </c>
      <c r="AF70">
        <f>IF(SUMIF('Claims Backend'!$AE$1:$BM$1,AF$3,'Claims Backend'!$AE69:$BM69)&gt;=1,1,0)*$H70</f>
        <v>0</v>
      </c>
      <c r="AG70">
        <f>IF(SUMIF('Claims Backend'!$AE$1:$BM$1,AG$3,'Claims Backend'!$AE69:$BM69)&gt;=1,1,0)*$H70</f>
        <v>0</v>
      </c>
      <c r="AH70">
        <f>IF(SUMIF('Claims Backend'!$AE$1:$BM$1,AH$3,'Claims Backend'!$AE69:$BM69)&gt;=1,1,0)*$H70</f>
        <v>0</v>
      </c>
      <c r="AI70">
        <f>IF(SUMIF('Claims Backend'!$AE$1:$BM$1,AI$3,'Claims Backend'!$AE69:$BM69)&gt;=1,1,0)*$H70</f>
        <v>0</v>
      </c>
      <c r="AJ70">
        <f>IF(SUMIF('Claims Backend'!$AE$1:$BM$1,AJ$3,'Claims Backend'!$AE69:$BM69)&gt;=1,1,0)*$H70</f>
        <v>0</v>
      </c>
      <c r="AK70">
        <f>IF(SUMIF('Claims Backend'!$AE$1:$BM$1,AK$3,'Claims Backend'!$AE69:$BM69)&gt;=1,1,0)*$H70</f>
        <v>0</v>
      </c>
      <c r="AL70">
        <f>IF(SUMIF('Claims Backend'!$AE$1:$BM$1,AL$3,'Claims Backend'!$AE69:$BM69)&gt;=1,1,0)*$H70</f>
        <v>0</v>
      </c>
      <c r="AM70">
        <f>IF(SUMIF('Claims Backend'!$AE$1:$BM$1,AM$3,'Claims Backend'!$AE69:$BM69)&gt;=1,1,0)*$H70</f>
        <v>0</v>
      </c>
      <c r="AN70">
        <f>IF(SUMIF('Claims Backend'!$AE$1:$BM$1,AN$3,'Claims Backend'!$AE69:$BM69)&gt;=1,1,0)*$H70</f>
        <v>0</v>
      </c>
      <c r="AO70">
        <f>IF(SUMIF('Claims Backend'!$AE$1:$BM$1,AO$3,'Claims Backend'!$AE69:$BM69)&gt;=1,1,0)*$H70</f>
        <v>0</v>
      </c>
      <c r="AP70">
        <f>IF(SUMIF('Claims Backend'!$AE$1:$BM$1,AP$3,'Claims Backend'!$AE69:$BM69)&gt;=1,1,0)*$H70</f>
        <v>0</v>
      </c>
      <c r="AQ70">
        <f>IF(SUMIF('Claims Backend'!$AE$1:$BM$1,AQ$3,'Claims Backend'!$AE69:$BM69)&gt;=1,1,0)*$H70</f>
        <v>2150.03</v>
      </c>
      <c r="AR70">
        <f>IF(SUMIF('Claims Backend'!$AE$1:$BM$1,AR$3,'Claims Backend'!$AE69:$BM69)&gt;=1,1,0)*$H70</f>
        <v>0</v>
      </c>
      <c r="AS70">
        <f>IF(SUMIF('Claims Backend'!$AE$1:$BM$1,AS$3,'Claims Backend'!$AE69:$BM69)&gt;=1,1,0)*$H70</f>
        <v>0</v>
      </c>
      <c r="AT70">
        <f>IF(SUMIF('Claims Backend'!$AE$1:$BM$1,AT$3,'Claims Backend'!$AE69:$BM69)&gt;=1,1,0)*$H70</f>
        <v>0</v>
      </c>
      <c r="AU70">
        <f>IF(SUMIF('Claims Backend'!$AE$1:$BM$1,AU$3,'Claims Backend'!$AE69:$BM69)&gt;=1,1,0)*$H70</f>
        <v>0</v>
      </c>
      <c r="AV70">
        <f>IF(SUMIF('Claims Backend'!$AE$1:$BM$1,AV$3,'Claims Backend'!$AE69:$BM69)&gt;=1,1,0)*$H70</f>
        <v>2150.03</v>
      </c>
      <c r="AW70">
        <f>IF(SUMIF('Claims Backend'!$AE$1:$BM$1,AW$3,'Claims Backend'!$AE69:$BM69)&gt;=1,1,0)*$H70</f>
        <v>0</v>
      </c>
      <c r="AX70">
        <f>IF(SUMIF('Claims Backend'!$AE$1:$BM$1,AX$3,'Claims Backend'!$AE69:$BM69)&gt;=1,1,0)*$H70</f>
        <v>0</v>
      </c>
      <c r="AY70">
        <f>IF(SUMIF('Claims Backend'!$AE$1:$BM$1,AY$3,'Claims Backend'!$AE69:$BM69)&gt;=1,1,0)*$H70</f>
        <v>0</v>
      </c>
      <c r="AZ70">
        <f>IF(SUMIF('Claims Backend'!$AE$1:$BM$1,AZ$3,'Claims Backend'!$AE69:$BM69)&gt;=1,1,0)*$H70</f>
        <v>0</v>
      </c>
      <c r="BA70">
        <f>IF(SUMIF('Claims Backend'!$AE$1:$BM$1,BA$3,'Claims Backend'!$AE69:$BM69)&gt;=1,1,0)*$H70</f>
        <v>0</v>
      </c>
      <c r="BB70">
        <f>IF(SUMIF('Claims Backend'!$AE$1:$BM$1,BB$3,'Claims Backend'!$AE69:$BM69)&gt;=1,1,0)*$H70</f>
        <v>0</v>
      </c>
      <c r="BC70">
        <f>IF(SUMIF('Claims Backend'!$AE$1:$BM$1,BC$3,'Claims Backend'!$AE69:$BM69)&gt;=1,1,0)*$H70</f>
        <v>0</v>
      </c>
      <c r="BD70">
        <f>IF(SUMIF('Claims Backend'!$AE$1:$BM$1,BD$3,'Claims Backend'!$AE69:$BM69)&gt;=1,1,0)*$H70</f>
        <v>0</v>
      </c>
    </row>
    <row r="71" spans="1:56">
      <c r="A71" s="5" t="str">
        <f>_xlfn.XLOOKUP($E71,'Raw Data'!$E:$E,'Raw Data'!A:A,"ERROR",0,1)</f>
        <v>AE</v>
      </c>
      <c r="B71" s="5" t="str">
        <f>_xlfn.XLOOKUP($E71,'Raw Data'!$E:$E,'Raw Data'!B:B,"ERROR",0,1)</f>
        <v>Hair Mousses</v>
      </c>
      <c r="C71" s="5" t="str">
        <f>_xlfn.XLOOKUP($E71,'Raw Data'!$E:$E,'Raw Data'!C:C,"ERROR",0,1)</f>
        <v>Wella</v>
      </c>
      <c r="D71" s="5" t="str">
        <f>_xlfn.XLOOKUP($E71,'Raw Data'!$E:$E,'Raw Data'!D:D,"ERROR",0,1)</f>
        <v>www.amazon.ae/dp/B0117XPSUK</v>
      </c>
      <c r="E71" s="5" t="s">
        <v>264</v>
      </c>
      <c r="F71" s="9" t="str">
        <f>_xlfn.XLOOKUP($E71,'Raw Data'!$E:$E,'Raw Data'!F:F,"ERROR",0,1)</f>
        <v>Wella Professionals Eimi Natural Volume Mousse per Dare Volume - 300 ml</v>
      </c>
      <c r="G71" s="10">
        <f>_xlfn.XLOOKUP($E71,'Raw Data'!$E:$E,'Raw Data'!G:G,"ERROR",0,1)</f>
        <v>35</v>
      </c>
      <c r="H71" s="9">
        <f>_xlfn.XLOOKUP($E71,'Raw Data'!$E:$E,'Raw Data'!H:H,"ERROR",0,1)</f>
        <v>2121.8</v>
      </c>
      <c r="I71" s="9">
        <f>_xlfn.XLOOKUP($E71,'Raw Data'!$E:$E,'Raw Data'!I:I,"ERROR",0,1)</f>
        <v>0.00284071062589378</v>
      </c>
      <c r="J71" s="9" t="str">
        <f>_xlfn.XLOOKUP($E71,'Raw Data'!$E:$E,'Raw Data'!J:J,"ERROR",0,1)</f>
        <v>Yes</v>
      </c>
      <c r="K71" s="14" t="str">
        <f t="array" ref="K71">_xlfn.IFS(AND(L71&gt;0,L71&lt;=5),"0 to 5",AND(L71&gt;5,L71&lt;=10),"5 to 10",AND(L71&gt;10,L71&lt;=15),"10 to 15",AND(L71&gt;15,L71&lt;=20),"15 to 20",AND(L71&gt;20,L71&lt;=30),"20 to 30",AND(L71&gt;30,L71&lt;=40),"30 to 40",AND(L71&gt;40,L71&lt;=50),"40 to 50",AND(L71&gt;50,L71&lt;=75),"50 to 75",AND(L71&gt;75,L71&lt;=100),"75 to 100",AND(L71&gt;100,L71&lt;=150),"100 to 150",AND(L71&gt;150,L71&lt;=200),"150 to 200",AND(L71&gt;200,L71&lt;=250),"200 to 250",AND(L71&gt;250,L71&lt;=300),"250 to 300",AND(L71&gt;300,L71&lt;=400),"300 to 400",AND(L71&gt;400,L71&lt;=500),"400 to 500",L71&gt;500,"500+")</f>
        <v>50 to 75</v>
      </c>
      <c r="L71" s="9">
        <f>_xlfn.XLOOKUP($E71,'Raw Data'!$E:$E,'Raw Data'!L:L,"ERROR",0,1)</f>
        <v>60</v>
      </c>
      <c r="M71" s="14" t="str">
        <f t="array" ref="M71">_xlfn.IFS(AND(N71&gt;0,N71&lt;=5),"0 to 5",AND(N71&gt;5,N71&lt;=10),"5 to 10",AND(N71&gt;10,N71&lt;=15),"10 to 15",AND(N71&gt;15,N71&lt;=20),"15 to 20",AND(N71&gt;20,N71&lt;=30),"20 to 30",AND(N71&gt;30,N71&lt;=40),"30 to 40",AND(N71&gt;40,N71&lt;=50),"40 to 50",AND(N71&gt;50,N71&lt;=75),"50 to 75",AND(N71&gt;75,N71&lt;=100),"75 to 100",AND(N71&gt;100,N71&lt;=150),"100 to 150",AND(N71&gt;150,N71&lt;=200),"150 to 200",AND(N71&gt;200,N71&lt;=250),"200 to 250",AND(N71&gt;250,N71&lt;=300),"250 to 300",AND(N71&gt;300,N71&lt;=400),"300 to 400",AND(N71&gt;400,N71&lt;=500),"400 to 500",N71&gt;500,"500+")</f>
        <v>50 to 75</v>
      </c>
      <c r="N71" s="9">
        <f>_xlfn.XLOOKUP($E71,'Raw Data'!$E:$E,'Raw Data'!N:N,"ERROR",0,1)</f>
        <v>60</v>
      </c>
      <c r="O71" s="14" t="str">
        <f t="array" ref="O71">_xlfn.IFS(P71=0,"No Discount",AND(P71&gt;0,P71&lt;=0.02),"0% to 2%",AND(P71&gt;0.02,P71&lt;=0.04),"2% to 4%",AND(P71&gt;0.04,P71&lt;=0.06),"4% to 6%",AND(P71&gt;0.06,P71&lt;=0.08),"6% to 8%",AND(P71&gt;0.08,P71&lt;=0.1),"8% to 10%",AND(P71&gt;0.1,P71&lt;=0.15),"10% to 15%",AND(P71&gt;0.15,P71&lt;=0.2),"15% to 20%",AND(P71&gt;0.2,P71&lt;=0.25),"20% to 25%",AND(P71&gt;0.25,P71&lt;=0.3),"25% to 30%",AND(P71&gt;0.3,P71&lt;=0.4),"30% to 40%",AND(P71&gt;0.4,P71&lt;=0.5),"40% to 50%",AND(P71&gt;0.5,P71&lt;=0.75),"50% to 75%",AND(P71&gt;0.75,P71&lt;=1),"75% to 100%")</f>
        <v>No Discount</v>
      </c>
      <c r="P71" s="10">
        <f>_xlfn.XLOOKUP($E71,'Raw Data'!$E:$E,'Raw Data'!P:P,"ERROR",0,1)</f>
        <v>0</v>
      </c>
      <c r="Q71" s="9">
        <f>_xlfn.XLOOKUP($E71,'Raw Data'!$E:$E,'Raw Data'!Q:Q,"ERROR",0,1)</f>
        <v>300</v>
      </c>
      <c r="R71" s="9" t="str">
        <f>_xlfn.XLOOKUP($E71,'Raw Data'!$E:$E,'Raw Data'!R:R,"ERROR",0,1)</f>
        <v>ml</v>
      </c>
      <c r="S71" s="5" t="str">
        <f t="array" ref="S71">_xlfn.IFS(AND(T71&gt;0,T71&lt;=0.05),"0 to 0.05",AND(T71&gt;0.05,T71&lt;=0.1),"0.05 to 0.1",AND(T71&gt;0.1,T71&lt;=0.2),"0.1 to 0.2",AND(T71&gt;0.2,T71&lt;=0.3),"0.2 to 0.3",AND(T71&gt;0.3,T71&lt;=0.4),"0.3 to 0.4",AND(T71&gt;0.4,T71&lt;=0.5),"0.4 to 0.5",AND(T71&gt;0.5,T71&lt;=0.75),"0.5 to 0.75",AND(T71&gt;0.75,T71&lt;=1),"0.75 to 1",AND(T71&gt;1,T71&lt;=2),"1 to 2",AND(T71&gt;2,T71&lt;=3),"2 to 3",AND(T71&gt;3,T71&lt;=4),"3 to 4",AND(T71&gt;4,T71&lt;=5),"4 to 5",AND(T71&gt;5,T71&lt;=10),"5 to 10",T71&gt;10,"10+")</f>
        <v>0.2 to 0.3</v>
      </c>
      <c r="T71" s="10">
        <f t="shared" si="4"/>
        <v>0.200106857061671</v>
      </c>
      <c r="U71" s="15" t="str">
        <f t="array" ref="U71">_xlfn.IFS(AND(V71&gt;0,V71&lt;=0.05),"0 to 0.05",AND(V71&gt;0.05,V71&lt;=0.1),"0.05 to 0.1",AND(V71&gt;0.1,V71&lt;=0.2),"0.1 to 0.2",AND(V71&gt;0.2,V71&lt;=0.3),"0.2 to 0.3",AND(V71&gt;0.3,V71&lt;=0.4),"0.3 to 0.4",AND(V71&gt;0.4,V71&lt;=0.5),"0.4 to 0.5",AND(V71&gt;0.5,V71&lt;=0.75),"0.5 to 0.75",AND(V71&gt;0.75,V71&lt;=1),"0.75 to 1",AND(V71&gt;1,V71&lt;=2),"1 to 2",AND(V71&gt;2,V71&lt;=3),"2 to 3",AND(V71&gt;3,V71&lt;=4),"3 to 4",AND(V71&gt;4,V71&lt;=5),"4 to 5",AND(V71&gt;5,V71&lt;=10),"5 to 10",V71&gt;10,"10+")</f>
        <v>0.05 to 0.1</v>
      </c>
      <c r="V71" s="10">
        <f t="shared" si="5"/>
        <v>0.0540288514066512</v>
      </c>
      <c r="W71" s="15" t="str">
        <f t="array" ref="W71">_xlfn.IFS(AND(X71&gt;0,X71&lt;=0.05),"0 to 0.05",AND(X71&gt;0.05,X71&lt;=0.1),"0.05 to 0.1",AND(X71&gt;0.1,X71&lt;=0.2),"0.1 to 0.2",AND(X71&gt;0.2,X71&lt;=0.3),"0.2 to 0.3",AND(X71&gt;0.3,X71&lt;=0.4),"0.3 to 0.4",AND(X71&gt;0.4,X71&lt;=0.5),"0.4 to 0.5",AND(X71&gt;0.5,X71&lt;=0.75),"0.5 to 0.75",AND(X71&gt;0.75,X71&lt;=1),"0.75 to 1",AND(X71&gt;1,X71&lt;=2),"1 to 2",AND(X71&gt;2,X71&lt;=3),"2 to 3",AND(X71&gt;3,X71&lt;=4),"3 to 4",AND(X71&gt;4,X71&lt;=5),"4 to 5",AND(X71&gt;5,X71&lt;=10),"5 to 10",X71&gt;10,"10+")</f>
        <v>0.05 to 0.1</v>
      </c>
      <c r="X71" s="16">
        <f t="shared" si="6"/>
        <v>0.0540288514066512</v>
      </c>
      <c r="Y71" s="5" t="str">
        <f t="array" ref="Y71">_xlfn.IFS(AND(Z71&gt;0,Z71&lt;=1),"0 to 1",AND(Z71&gt;1,Z71&lt;=2),"1 to 2",AND(Z71&gt;2,Z71&lt;=4),"2 to 4",AND(Z71&gt;4,Z71&lt;=6),"4 to 6",AND(Z71&gt;6,Z71&lt;=8),"6 to 8",AND(Z71&gt;8,Z71&lt;=10),"8 to 10",AND(Z71&gt;10,Z71&lt;=15),"10 to 15",AND(Z71&gt;15,Z71&lt;=20),"15 to 20",AND(Z71&gt;20,Z71&lt;=25),"20 to 25",AND(Z71&gt;25,Z71&lt;=30),"25 to 30",AND(Z71&gt;30,Z71&lt;=40),"30 to 40",AND(Z71&gt;40,Z71&lt;=50),"40 to 50",Z71&gt;50,"50+")</f>
        <v>10 to 15</v>
      </c>
      <c r="Z71" s="9">
        <f t="array" ref="Z71">_xlfn.IFS(AA71="oz",_xlfn.IFS(R71="oz",Q71,R71="fl oz",Q71*1.04,R71="ml",Q71*0.0338),AA71="fl oz",_xlfn.IFS(R71="oz",Q71/1.04,R71="fl oz",Q71,R71="ml",Q71*0.0338/1.04),AA71="ml",_xlfn.IFS(R71="oz",Q71/0.0338,R71="fl oz",Q71*1.04/0.0338,R71="ml",Q71))</f>
        <v>10.14</v>
      </c>
      <c r="AA71" s="9" t="str">
        <f>_xlfn.XLOOKUP($E71,'Raw Data'!$E:$E,'Raw Data'!AA:AA,"ERROR",0,1)</f>
        <v>oz</v>
      </c>
      <c r="AB71" s="5" t="s">
        <v>265</v>
      </c>
      <c r="AC71" s="5" t="s">
        <v>144</v>
      </c>
      <c r="AD71" s="5" t="s">
        <v>43</v>
      </c>
      <c r="AE71">
        <f>IF(SUMIF('Claims Backend'!$AE$1:$BM$1,AE$3,'Claims Backend'!$AE70:$BM70)&gt;=1,1,0)*$H71</f>
        <v>0</v>
      </c>
      <c r="AF71">
        <f>IF(SUMIF('Claims Backend'!$AE$1:$BM$1,AF$3,'Claims Backend'!$AE70:$BM70)&gt;=1,1,0)*$H71</f>
        <v>0</v>
      </c>
      <c r="AG71">
        <f>IF(SUMIF('Claims Backend'!$AE$1:$BM$1,AG$3,'Claims Backend'!$AE70:$BM70)&gt;=1,1,0)*$H71</f>
        <v>0</v>
      </c>
      <c r="AH71">
        <f>IF(SUMIF('Claims Backend'!$AE$1:$BM$1,AH$3,'Claims Backend'!$AE70:$BM70)&gt;=1,1,0)*$H71</f>
        <v>0</v>
      </c>
      <c r="AI71">
        <f>IF(SUMIF('Claims Backend'!$AE$1:$BM$1,AI$3,'Claims Backend'!$AE70:$BM70)&gt;=1,1,0)*$H71</f>
        <v>0</v>
      </c>
      <c r="AJ71">
        <f>IF(SUMIF('Claims Backend'!$AE$1:$BM$1,AJ$3,'Claims Backend'!$AE70:$BM70)&gt;=1,1,0)*$H71</f>
        <v>0</v>
      </c>
      <c r="AK71">
        <f>IF(SUMIF('Claims Backend'!$AE$1:$BM$1,AK$3,'Claims Backend'!$AE70:$BM70)&gt;=1,1,0)*$H71</f>
        <v>0</v>
      </c>
      <c r="AL71">
        <f>IF(SUMIF('Claims Backend'!$AE$1:$BM$1,AL$3,'Claims Backend'!$AE70:$BM70)&gt;=1,1,0)*$H71</f>
        <v>2121.8</v>
      </c>
      <c r="AM71">
        <f>IF(SUMIF('Claims Backend'!$AE$1:$BM$1,AM$3,'Claims Backend'!$AE70:$BM70)&gt;=1,1,0)*$H71</f>
        <v>0</v>
      </c>
      <c r="AN71">
        <f>IF(SUMIF('Claims Backend'!$AE$1:$BM$1,AN$3,'Claims Backend'!$AE70:$BM70)&gt;=1,1,0)*$H71</f>
        <v>0</v>
      </c>
      <c r="AO71">
        <f>IF(SUMIF('Claims Backend'!$AE$1:$BM$1,AO$3,'Claims Backend'!$AE70:$BM70)&gt;=1,1,0)*$H71</f>
        <v>0</v>
      </c>
      <c r="AP71">
        <f>IF(SUMIF('Claims Backend'!$AE$1:$BM$1,AP$3,'Claims Backend'!$AE70:$BM70)&gt;=1,1,0)*$H71</f>
        <v>0</v>
      </c>
      <c r="AQ71">
        <f>IF(SUMIF('Claims Backend'!$AE$1:$BM$1,AQ$3,'Claims Backend'!$AE70:$BM70)&gt;=1,1,0)*$H71</f>
        <v>0</v>
      </c>
      <c r="AR71">
        <f>IF(SUMIF('Claims Backend'!$AE$1:$BM$1,AR$3,'Claims Backend'!$AE70:$BM70)&gt;=1,1,0)*$H71</f>
        <v>0</v>
      </c>
      <c r="AS71">
        <f>IF(SUMIF('Claims Backend'!$AE$1:$BM$1,AS$3,'Claims Backend'!$AE70:$BM70)&gt;=1,1,0)*$H71</f>
        <v>0</v>
      </c>
      <c r="AT71">
        <f>IF(SUMIF('Claims Backend'!$AE$1:$BM$1,AT$3,'Claims Backend'!$AE70:$BM70)&gt;=1,1,0)*$H71</f>
        <v>0</v>
      </c>
      <c r="AU71">
        <f>IF(SUMIF('Claims Backend'!$AE$1:$BM$1,AU$3,'Claims Backend'!$AE70:$BM70)&gt;=1,1,0)*$H71</f>
        <v>0</v>
      </c>
      <c r="AV71">
        <f>IF(SUMIF('Claims Backend'!$AE$1:$BM$1,AV$3,'Claims Backend'!$AE70:$BM70)&gt;=1,1,0)*$H71</f>
        <v>0</v>
      </c>
      <c r="AW71">
        <f>IF(SUMIF('Claims Backend'!$AE$1:$BM$1,AW$3,'Claims Backend'!$AE70:$BM70)&gt;=1,1,0)*$H71</f>
        <v>0</v>
      </c>
      <c r="AX71">
        <f>IF(SUMIF('Claims Backend'!$AE$1:$BM$1,AX$3,'Claims Backend'!$AE70:$BM70)&gt;=1,1,0)*$H71</f>
        <v>0</v>
      </c>
      <c r="AY71">
        <f>IF(SUMIF('Claims Backend'!$AE$1:$BM$1,AY$3,'Claims Backend'!$AE70:$BM70)&gt;=1,1,0)*$H71</f>
        <v>0</v>
      </c>
      <c r="AZ71">
        <f>IF(SUMIF('Claims Backend'!$AE$1:$BM$1,AZ$3,'Claims Backend'!$AE70:$BM70)&gt;=1,1,0)*$H71</f>
        <v>0</v>
      </c>
      <c r="BA71">
        <f>IF(SUMIF('Claims Backend'!$AE$1:$BM$1,BA$3,'Claims Backend'!$AE70:$BM70)&gt;=1,1,0)*$H71</f>
        <v>0</v>
      </c>
      <c r="BB71">
        <f>IF(SUMIF('Claims Backend'!$AE$1:$BM$1,BB$3,'Claims Backend'!$AE70:$BM70)&gt;=1,1,0)*$H71</f>
        <v>0</v>
      </c>
      <c r="BC71">
        <f>IF(SUMIF('Claims Backend'!$AE$1:$BM$1,BC$3,'Claims Backend'!$AE70:$BM70)&gt;=1,1,0)*$H71</f>
        <v>0</v>
      </c>
      <c r="BD71">
        <f>IF(SUMIF('Claims Backend'!$AE$1:$BM$1,BD$3,'Claims Backend'!$AE70:$BM70)&gt;=1,1,0)*$H71</f>
        <v>0</v>
      </c>
    </row>
    <row r="72" spans="1:56">
      <c r="A72" s="5" t="str">
        <f>_xlfn.XLOOKUP($E72,'Raw Data'!$E:$E,'Raw Data'!A:A,"ERROR",0,1)</f>
        <v>AE</v>
      </c>
      <c r="B72" s="5" t="str">
        <f>_xlfn.XLOOKUP($E72,'Raw Data'!$E:$E,'Raw Data'!B:B,"ERROR",0,1)</f>
        <v>Hair Mousses</v>
      </c>
      <c r="C72" s="5" t="str">
        <f>_xlfn.XLOOKUP($E72,'Raw Data'!$E:$E,'Raw Data'!C:C,"ERROR",0,1)</f>
        <v>Mielle</v>
      </c>
      <c r="D72" s="5" t="str">
        <f>_xlfn.XLOOKUP($E72,'Raw Data'!$E:$E,'Raw Data'!D:D,"ERROR",0,1)</f>
        <v>www.amazon.ae/dp/B06XYSHCST</v>
      </c>
      <c r="E72" s="5" t="s">
        <v>266</v>
      </c>
      <c r="F72" s="9" t="str">
        <f>_xlfn.XLOOKUP($E72,'Raw Data'!$E:$E,'Raw Data'!F:F,"ERROR",0,1)</f>
        <v>Mielle Organics Brazilian Curly Cocktail Curl  Mousse  7.5oz"Pack of 2"</v>
      </c>
      <c r="G72" s="10">
        <f>_xlfn.XLOOKUP($E72,'Raw Data'!$E:$E,'Raw Data'!G:G,"ERROR",0,1)</f>
        <v>19</v>
      </c>
      <c r="H72" s="9">
        <f>_xlfn.XLOOKUP($E72,'Raw Data'!$E:$E,'Raw Data'!H:H,"ERROR",0,1)</f>
        <v>2120.93</v>
      </c>
      <c r="I72" s="9">
        <f>_xlfn.XLOOKUP($E72,'Raw Data'!$E:$E,'Raw Data'!I:I,"ERROR",0,1)</f>
        <v>0.00283954585153026</v>
      </c>
      <c r="J72" s="9" t="str">
        <f>_xlfn.XLOOKUP($E72,'Raw Data'!$E:$E,'Raw Data'!J:J,"ERROR",0,1)</f>
        <v>Yes</v>
      </c>
      <c r="K72" s="14" t="str">
        <f t="array" ref="K72">_xlfn.IFS(AND(L72&gt;0,L72&lt;=5),"0 to 5",AND(L72&gt;5,L72&lt;=10),"5 to 10",AND(L72&gt;10,L72&lt;=15),"10 to 15",AND(L72&gt;15,L72&lt;=20),"15 to 20",AND(L72&gt;20,L72&lt;=30),"20 to 30",AND(L72&gt;30,L72&lt;=40),"30 to 40",AND(L72&gt;40,L72&lt;=50),"40 to 50",AND(L72&gt;50,L72&lt;=75),"50 to 75",AND(L72&gt;75,L72&lt;=100),"75 to 100",AND(L72&gt;100,L72&lt;=150),"100 to 150",AND(L72&gt;150,L72&lt;=200),"150 to 200",AND(L72&gt;200,L72&lt;=250),"200 to 250",AND(L72&gt;250,L72&lt;=300),"250 to 300",AND(L72&gt;300,L72&lt;=400),"300 to 400",AND(L72&gt;400,L72&lt;=500),"400 to 500",L72&gt;500,"500+")</f>
        <v>100 to 150</v>
      </c>
      <c r="L72" s="9">
        <f>_xlfn.XLOOKUP($E72,'Raw Data'!$E:$E,'Raw Data'!L:L,"ERROR",0,1)</f>
        <v>113.29</v>
      </c>
      <c r="M72" s="14" t="str">
        <f t="array" ref="M72">_xlfn.IFS(AND(N72&gt;0,N72&lt;=5),"0 to 5",AND(N72&gt;5,N72&lt;=10),"5 to 10",AND(N72&gt;10,N72&lt;=15),"10 to 15",AND(N72&gt;15,N72&lt;=20),"15 to 20",AND(N72&gt;20,N72&lt;=30),"20 to 30",AND(N72&gt;30,N72&lt;=40),"30 to 40",AND(N72&gt;40,N72&lt;=50),"40 to 50",AND(N72&gt;50,N72&lt;=75),"50 to 75",AND(N72&gt;75,N72&lt;=100),"75 to 100",AND(N72&gt;100,N72&lt;=150),"100 to 150",AND(N72&gt;150,N72&lt;=200),"150 to 200",AND(N72&gt;200,N72&lt;=250),"200 to 250",AND(N72&gt;250,N72&lt;=300),"250 to 300",AND(N72&gt;300,N72&lt;=400),"300 to 400",AND(N72&gt;400,N72&lt;=500),"400 to 500",N72&gt;500,"500+")</f>
        <v>100 to 150</v>
      </c>
      <c r="N72" s="9">
        <f>_xlfn.XLOOKUP($E72,'Raw Data'!$E:$E,'Raw Data'!N:N,"ERROR",0,1)</f>
        <v>115.72</v>
      </c>
      <c r="O72" s="14" t="str">
        <f t="array" ref="O72">_xlfn.IFS(P72=0,"No Discount",AND(P72&gt;0,P72&lt;=0.02),"0% to 2%",AND(P72&gt;0.02,P72&lt;=0.04),"2% to 4%",AND(P72&gt;0.04,P72&lt;=0.06),"4% to 6%",AND(P72&gt;0.06,P72&lt;=0.08),"6% to 8%",AND(P72&gt;0.08,P72&lt;=0.1),"8% to 10%",AND(P72&gt;0.1,P72&lt;=0.15),"10% to 15%",AND(P72&gt;0.15,P72&lt;=0.2),"15% to 20%",AND(P72&gt;0.2,P72&lt;=0.25),"20% to 25%",AND(P72&gt;0.25,P72&lt;=0.3),"25% to 30%",AND(P72&gt;0.3,P72&lt;=0.4),"30% to 40%",AND(P72&gt;0.4,P72&lt;=0.5),"40% to 50%",AND(P72&gt;0.5,P72&lt;=0.75),"50% to 75%",AND(P72&gt;0.75,P72&lt;=1),"75% to 100%")</f>
        <v>2% to 4%</v>
      </c>
      <c r="P72" s="10">
        <f>_xlfn.XLOOKUP($E72,'Raw Data'!$E:$E,'Raw Data'!P:P,"ERROR",0,1)</f>
        <v>0.0209989630141721</v>
      </c>
      <c r="Q72" s="9">
        <f>_xlfn.XLOOKUP($E72,'Raw Data'!$E:$E,'Raw Data'!Q:Q,"ERROR",0,1)</f>
        <v>15</v>
      </c>
      <c r="R72" s="9" t="str">
        <f>_xlfn.XLOOKUP($E72,'Raw Data'!$E:$E,'Raw Data'!R:R,"ERROR",0,1)</f>
        <v>oz</v>
      </c>
      <c r="S72" s="5" t="str">
        <f t="array" ref="S72">_xlfn.IFS(AND(T72&gt;0,T72&lt;=0.05),"0 to 0.05",AND(T72&gt;0.05,T72&lt;=0.1),"0.05 to 0.1",AND(T72&gt;0.1,T72&lt;=0.2),"0.1 to 0.2",AND(T72&gt;0.2,T72&lt;=0.3),"0.2 to 0.3",AND(T72&gt;0.3,T72&lt;=0.4),"0.3 to 0.4",AND(T72&gt;0.4,T72&lt;=0.5),"0.4 to 0.5",AND(T72&gt;0.5,T72&lt;=0.75),"0.5 to 0.75",AND(T72&gt;0.75,T72&lt;=1),"0.75 to 1",AND(T72&gt;1,T72&lt;=2),"1 to 2",AND(T72&gt;2,T72&lt;=3),"2 to 3",AND(T72&gt;3,T72&lt;=4),"3 to 4",AND(T72&gt;4,T72&lt;=5),"4 to 5",AND(T72&gt;5,T72&lt;=10),"5 to 10",T72&gt;10,"10+")</f>
        <v>0.2 to 0.3</v>
      </c>
      <c r="T72" s="10">
        <f t="shared" si="4"/>
        <v>0.255416525758088</v>
      </c>
      <c r="U72" s="15" t="str">
        <f t="array" ref="U72">_xlfn.IFS(AND(V72&gt;0,V72&lt;=0.05),"0 to 0.05",AND(V72&gt;0.05,V72&lt;=0.1),"0.05 to 0.1",AND(V72&gt;0.1,V72&lt;=0.2),"0.1 to 0.2",AND(V72&gt;0.2,V72&lt;=0.3),"0.2 to 0.3",AND(V72&gt;0.3,V72&lt;=0.4),"0.3 to 0.4",AND(V72&gt;0.4,V72&lt;=0.5),"0.4 to 0.5",AND(V72&gt;0.5,V72&lt;=0.75),"0.5 to 0.75",AND(V72&gt;0.75,V72&lt;=1),"0.75 to 1",AND(V72&gt;1,V72&lt;=2),"1 to 2",AND(V72&gt;2,V72&lt;=3),"2 to 3",AND(V72&gt;3,V72&lt;=4),"3 to 4",AND(V72&gt;4,V72&lt;=5),"4 to 5",AND(V72&gt;5,V72&lt;=10),"5 to 10",V72&gt;10,"10+")</f>
        <v>0.05 to 0.1</v>
      </c>
      <c r="V72" s="10">
        <f t="shared" si="5"/>
        <v>0.0704416638484951</v>
      </c>
      <c r="W72" s="15" t="str">
        <f t="array" ref="W72">_xlfn.IFS(AND(X72&gt;0,X72&lt;=0.05),"0 to 0.05",AND(X72&gt;0.05,X72&lt;=0.1),"0.05 to 0.1",AND(X72&gt;0.1,X72&lt;=0.2),"0.1 to 0.2",AND(X72&gt;0.2,X72&lt;=0.3),"0.2 to 0.3",AND(X72&gt;0.3,X72&lt;=0.4),"0.3 to 0.4",AND(X72&gt;0.4,X72&lt;=0.5),"0.4 to 0.5",AND(X72&gt;0.5,X72&lt;=0.75),"0.5 to 0.75",AND(X72&gt;0.75,X72&lt;=1),"0.75 to 1",AND(X72&gt;1,X72&lt;=2),"1 to 2",AND(X72&gt;2,X72&lt;=3),"2 to 3",AND(X72&gt;3,X72&lt;=4),"3 to 4",AND(X72&gt;4,X72&lt;=5),"4 to 5",AND(X72&gt;5,X72&lt;=10),"5 to 10",X72&gt;10,"10+")</f>
        <v>0.05 to 0.1</v>
      </c>
      <c r="X72" s="16">
        <f t="shared" si="6"/>
        <v>0.0689624619546838</v>
      </c>
      <c r="Y72" s="5" t="str">
        <f t="array" ref="Y72">_xlfn.IFS(AND(Z72&gt;0,Z72&lt;=1),"0 to 1",AND(Z72&gt;1,Z72&lt;=2),"1 to 2",AND(Z72&gt;2,Z72&lt;=4),"2 to 4",AND(Z72&gt;4,Z72&lt;=6),"4 to 6",AND(Z72&gt;6,Z72&lt;=8),"6 to 8",AND(Z72&gt;8,Z72&lt;=10),"8 to 10",AND(Z72&gt;10,Z72&lt;=15),"10 to 15",AND(Z72&gt;15,Z72&lt;=20),"15 to 20",AND(Z72&gt;20,Z72&lt;=25),"20 to 25",AND(Z72&gt;25,Z72&lt;=30),"25 to 30",AND(Z72&gt;30,Z72&lt;=40),"30 to 40",AND(Z72&gt;40,Z72&lt;=50),"40 to 50",Z72&gt;50,"50+")</f>
        <v>10 to 15</v>
      </c>
      <c r="Z72" s="9">
        <f t="array" ref="Z72">_xlfn.IFS(AA72="oz",_xlfn.IFS(R72="oz",Q72,R72="fl oz",Q72*1.04,R72="ml",Q72*0.0338),AA72="fl oz",_xlfn.IFS(R72="oz",Q72/1.04,R72="fl oz",Q72,R72="ml",Q72*0.0338/1.04),AA72="ml",_xlfn.IFS(R72="oz",Q72/0.0338,R72="fl oz",Q72*1.04/0.0338,R72="ml",Q72))</f>
        <v>15</v>
      </c>
      <c r="AA72" s="9" t="str">
        <f>_xlfn.XLOOKUP($E72,'Raw Data'!$E:$E,'Raw Data'!AA:AA,"ERROR",0,1)</f>
        <v>oz</v>
      </c>
      <c r="AB72" s="5" t="s">
        <v>43</v>
      </c>
      <c r="AC72" s="5" t="s">
        <v>267</v>
      </c>
      <c r="AD72" s="5" t="s">
        <v>268</v>
      </c>
      <c r="AE72">
        <f>IF(SUMIF('Claims Backend'!$AE$1:$BM$1,AE$3,'Claims Backend'!$AE71:$BM71)&gt;=1,1,0)*$H72</f>
        <v>0</v>
      </c>
      <c r="AF72">
        <f>IF(SUMIF('Claims Backend'!$AE$1:$BM$1,AF$3,'Claims Backend'!$AE71:$BM71)&gt;=1,1,0)*$H72</f>
        <v>0</v>
      </c>
      <c r="AG72">
        <f>IF(SUMIF('Claims Backend'!$AE$1:$BM$1,AG$3,'Claims Backend'!$AE71:$BM71)&gt;=1,1,0)*$H72</f>
        <v>0</v>
      </c>
      <c r="AH72">
        <f>IF(SUMIF('Claims Backend'!$AE$1:$BM$1,AH$3,'Claims Backend'!$AE71:$BM71)&gt;=1,1,0)*$H72</f>
        <v>0</v>
      </c>
      <c r="AI72">
        <f>IF(SUMIF('Claims Backend'!$AE$1:$BM$1,AI$3,'Claims Backend'!$AE71:$BM71)&gt;=1,1,0)*$H72</f>
        <v>0</v>
      </c>
      <c r="AJ72">
        <f>IF(SUMIF('Claims Backend'!$AE$1:$BM$1,AJ$3,'Claims Backend'!$AE71:$BM71)&gt;=1,1,0)*$H72</f>
        <v>2120.93</v>
      </c>
      <c r="AK72">
        <f>IF(SUMIF('Claims Backend'!$AE$1:$BM$1,AK$3,'Claims Backend'!$AE71:$BM71)&gt;=1,1,0)*$H72</f>
        <v>0</v>
      </c>
      <c r="AL72">
        <f>IF(SUMIF('Claims Backend'!$AE$1:$BM$1,AL$3,'Claims Backend'!$AE71:$BM71)&gt;=1,1,0)*$H72</f>
        <v>2120.93</v>
      </c>
      <c r="AM72">
        <f>IF(SUMIF('Claims Backend'!$AE$1:$BM$1,AM$3,'Claims Backend'!$AE71:$BM71)&gt;=1,1,0)*$H72</f>
        <v>0</v>
      </c>
      <c r="AN72">
        <f>IF(SUMIF('Claims Backend'!$AE$1:$BM$1,AN$3,'Claims Backend'!$AE71:$BM71)&gt;=1,1,0)*$H72</f>
        <v>0</v>
      </c>
      <c r="AO72">
        <f>IF(SUMIF('Claims Backend'!$AE$1:$BM$1,AO$3,'Claims Backend'!$AE71:$BM71)&gt;=1,1,0)*$H72</f>
        <v>0</v>
      </c>
      <c r="AP72">
        <f>IF(SUMIF('Claims Backend'!$AE$1:$BM$1,AP$3,'Claims Backend'!$AE71:$BM71)&gt;=1,1,0)*$H72</f>
        <v>0</v>
      </c>
      <c r="AQ72">
        <f>IF(SUMIF('Claims Backend'!$AE$1:$BM$1,AQ$3,'Claims Backend'!$AE71:$BM71)&gt;=1,1,0)*$H72</f>
        <v>0</v>
      </c>
      <c r="AR72">
        <f>IF(SUMIF('Claims Backend'!$AE$1:$BM$1,AR$3,'Claims Backend'!$AE71:$BM71)&gt;=1,1,0)*$H72</f>
        <v>0</v>
      </c>
      <c r="AS72">
        <f>IF(SUMIF('Claims Backend'!$AE$1:$BM$1,AS$3,'Claims Backend'!$AE71:$BM71)&gt;=1,1,0)*$H72</f>
        <v>0</v>
      </c>
      <c r="AT72">
        <f>IF(SUMIF('Claims Backend'!$AE$1:$BM$1,AT$3,'Claims Backend'!$AE71:$BM71)&gt;=1,1,0)*$H72</f>
        <v>0</v>
      </c>
      <c r="AU72">
        <f>IF(SUMIF('Claims Backend'!$AE$1:$BM$1,AU$3,'Claims Backend'!$AE71:$BM71)&gt;=1,1,0)*$H72</f>
        <v>0</v>
      </c>
      <c r="AV72">
        <f>IF(SUMIF('Claims Backend'!$AE$1:$BM$1,AV$3,'Claims Backend'!$AE71:$BM71)&gt;=1,1,0)*$H72</f>
        <v>0</v>
      </c>
      <c r="AW72">
        <f>IF(SUMIF('Claims Backend'!$AE$1:$BM$1,AW$3,'Claims Backend'!$AE71:$BM71)&gt;=1,1,0)*$H72</f>
        <v>0</v>
      </c>
      <c r="AX72">
        <f>IF(SUMIF('Claims Backend'!$AE$1:$BM$1,AX$3,'Claims Backend'!$AE71:$BM71)&gt;=1,1,0)*$H72</f>
        <v>0</v>
      </c>
      <c r="AY72">
        <f>IF(SUMIF('Claims Backend'!$AE$1:$BM$1,AY$3,'Claims Backend'!$AE71:$BM71)&gt;=1,1,0)*$H72</f>
        <v>0</v>
      </c>
      <c r="AZ72">
        <f>IF(SUMIF('Claims Backend'!$AE$1:$BM$1,AZ$3,'Claims Backend'!$AE71:$BM71)&gt;=1,1,0)*$H72</f>
        <v>0</v>
      </c>
      <c r="BA72">
        <f>IF(SUMIF('Claims Backend'!$AE$1:$BM$1,BA$3,'Claims Backend'!$AE71:$BM71)&gt;=1,1,0)*$H72</f>
        <v>0</v>
      </c>
      <c r="BB72">
        <f>IF(SUMIF('Claims Backend'!$AE$1:$BM$1,BB$3,'Claims Backend'!$AE71:$BM71)&gt;=1,1,0)*$H72</f>
        <v>0</v>
      </c>
      <c r="BC72">
        <f>IF(SUMIF('Claims Backend'!$AE$1:$BM$1,BC$3,'Claims Backend'!$AE71:$BM71)&gt;=1,1,0)*$H72</f>
        <v>0</v>
      </c>
      <c r="BD72">
        <f>IF(SUMIF('Claims Backend'!$AE$1:$BM$1,BD$3,'Claims Backend'!$AE71:$BM71)&gt;=1,1,0)*$H72</f>
        <v>0</v>
      </c>
    </row>
    <row r="73" spans="1:56">
      <c r="A73" s="5" t="str">
        <f>_xlfn.XLOOKUP($E73,'Raw Data'!$E:$E,'Raw Data'!A:A,"ERROR",0,1)</f>
        <v>AE</v>
      </c>
      <c r="B73" s="5" t="str">
        <f>_xlfn.XLOOKUP($E73,'Raw Data'!$E:$E,'Raw Data'!B:B,"ERROR",0,1)</f>
        <v>Hair Mousses</v>
      </c>
      <c r="C73" s="5" t="str">
        <f>_xlfn.XLOOKUP($E73,'Raw Data'!$E:$E,'Raw Data'!C:C,"ERROR",0,1)</f>
        <v>Garnier</v>
      </c>
      <c r="D73" s="5" t="str">
        <f>_xlfn.XLOOKUP($E73,'Raw Data'!$E:$E,'Raw Data'!D:D,"ERROR",0,1)</f>
        <v>www.amazon.ae/dp/B000JEAYT4</v>
      </c>
      <c r="E73" s="5" t="s">
        <v>269</v>
      </c>
      <c r="F73" s="9" t="str">
        <f>_xlfn.XLOOKUP($E73,'Raw Data'!$E:$E,'Raw Data'!F:F,"ERROR",0,1)</f>
        <v>Garnier Fructis Style Curl Construct Creation Mousse, 6.8 Oz, 1 Count (Packaging May Vary)</v>
      </c>
      <c r="G73" s="10">
        <f>_xlfn.XLOOKUP($E73,'Raw Data'!$E:$E,'Raw Data'!G:G,"ERROR",0,1)</f>
        <v>42</v>
      </c>
      <c r="H73" s="9">
        <f>_xlfn.XLOOKUP($E73,'Raw Data'!$E:$E,'Raw Data'!H:H,"ERROR",0,1)</f>
        <v>2092.59</v>
      </c>
      <c r="I73" s="9">
        <f>_xlfn.XLOOKUP($E73,'Raw Data'!$E:$E,'Raw Data'!I:I,"ERROR",0,1)</f>
        <v>0.0028016036613437</v>
      </c>
      <c r="J73" s="9" t="str">
        <f>_xlfn.XLOOKUP($E73,'Raw Data'!$E:$E,'Raw Data'!J:J,"ERROR",0,1)</f>
        <v>Yes</v>
      </c>
      <c r="K73" s="14" t="str">
        <f t="array" ref="K73">_xlfn.IFS(AND(L73&gt;0,L73&lt;=5),"0 to 5",AND(L73&gt;5,L73&lt;=10),"5 to 10",AND(L73&gt;10,L73&lt;=15),"10 to 15",AND(L73&gt;15,L73&lt;=20),"15 to 20",AND(L73&gt;20,L73&lt;=30),"20 to 30",AND(L73&gt;30,L73&lt;=40),"30 to 40",AND(L73&gt;40,L73&lt;=50),"40 to 50",AND(L73&gt;50,L73&lt;=75),"50 to 75",AND(L73&gt;75,L73&lt;=100),"75 to 100",AND(L73&gt;100,L73&lt;=150),"100 to 150",AND(L73&gt;150,L73&lt;=200),"150 to 200",AND(L73&gt;200,L73&lt;=250),"200 to 250",AND(L73&gt;250,L73&lt;=300),"250 to 300",AND(L73&gt;300,L73&lt;=400),"300 to 400",AND(L73&gt;400,L73&lt;=500),"400 to 500",L73&gt;500,"500+")</f>
        <v>50 to 75</v>
      </c>
      <c r="L73" s="9">
        <f>_xlfn.XLOOKUP($E73,'Raw Data'!$E:$E,'Raw Data'!L:L,"ERROR",0,1)</f>
        <v>53.36</v>
      </c>
      <c r="M73" s="14" t="str">
        <f t="array" ref="M73">_xlfn.IFS(AND(N73&gt;0,N73&lt;=5),"0 to 5",AND(N73&gt;5,N73&lt;=10),"5 to 10",AND(N73&gt;10,N73&lt;=15),"10 to 15",AND(N73&gt;15,N73&lt;=20),"15 to 20",AND(N73&gt;20,N73&lt;=30),"20 to 30",AND(N73&gt;30,N73&lt;=40),"30 to 40",AND(N73&gt;40,N73&lt;=50),"40 to 50",AND(N73&gt;50,N73&lt;=75),"50 to 75",AND(N73&gt;75,N73&lt;=100),"75 to 100",AND(N73&gt;100,N73&lt;=150),"100 to 150",AND(N73&gt;150,N73&lt;=200),"150 to 200",AND(N73&gt;200,N73&lt;=250),"200 to 250",AND(N73&gt;250,N73&lt;=300),"250 to 300",AND(N73&gt;300,N73&lt;=400),"300 to 400",AND(N73&gt;400,N73&lt;=500),"400 to 500",N73&gt;500,"500+")</f>
        <v>50 to 75</v>
      </c>
      <c r="N73" s="9">
        <f>_xlfn.XLOOKUP($E73,'Raw Data'!$E:$E,'Raw Data'!N:N,"ERROR",0,1)</f>
        <v>64.88</v>
      </c>
      <c r="O73" s="14" t="str">
        <f t="array" ref="O73">_xlfn.IFS(P73=0,"No Discount",AND(P73&gt;0,P73&lt;=0.02),"0% to 2%",AND(P73&gt;0.02,P73&lt;=0.04),"2% to 4%",AND(P73&gt;0.04,P73&lt;=0.06),"4% to 6%",AND(P73&gt;0.06,P73&lt;=0.08),"6% to 8%",AND(P73&gt;0.08,P73&lt;=0.1),"8% to 10%",AND(P73&gt;0.1,P73&lt;=0.15),"10% to 15%",AND(P73&gt;0.15,P73&lt;=0.2),"15% to 20%",AND(P73&gt;0.2,P73&lt;=0.25),"20% to 25%",AND(P73&gt;0.25,P73&lt;=0.3),"25% to 30%",AND(P73&gt;0.3,P73&lt;=0.4),"30% to 40%",AND(P73&gt;0.4,P73&lt;=0.5),"40% to 50%",AND(P73&gt;0.5,P73&lt;=0.75),"50% to 75%",AND(P73&gt;0.75,P73&lt;=1),"75% to 100%")</f>
        <v>15% to 20%</v>
      </c>
      <c r="P73" s="10">
        <f>_xlfn.XLOOKUP($E73,'Raw Data'!$E:$E,'Raw Data'!P:P,"ERROR",0,1)</f>
        <v>0.177558569667078</v>
      </c>
      <c r="Q73" s="9">
        <f>_xlfn.XLOOKUP($E73,'Raw Data'!$E:$E,'Raw Data'!Q:Q,"ERROR",0,1)</f>
        <v>6.8</v>
      </c>
      <c r="R73" s="9" t="str">
        <f>_xlfn.XLOOKUP($E73,'Raw Data'!$E:$E,'Raw Data'!R:R,"ERROR",0,1)</f>
        <v>oz</v>
      </c>
      <c r="S73" s="5" t="str">
        <f t="array" ref="S73">_xlfn.IFS(AND(T73&gt;0,T73&lt;=0.05),"0 to 0.05",AND(T73&gt;0.05,T73&lt;=0.1),"0.05 to 0.1",AND(T73&gt;0.1,T73&lt;=0.2),"0.1 to 0.2",AND(T73&gt;0.2,T73&lt;=0.3),"0.2 to 0.3",AND(T73&gt;0.3,T73&lt;=0.4),"0.3 to 0.4",AND(T73&gt;0.4,T73&lt;=0.5),"0.4 to 0.5",AND(T73&gt;0.5,T73&lt;=0.75),"0.5 to 0.75",AND(T73&gt;0.75,T73&lt;=1),"0.75 to 1",AND(T73&gt;1,T73&lt;=2),"1 to 2",AND(T73&gt;2,T73&lt;=3),"2 to 3",AND(T73&gt;3,T73&lt;=4),"3 to 4",AND(T73&gt;4,T73&lt;=5),"4 to 5",AND(T73&gt;5,T73&lt;=10),"5 to 10",T73&gt;10,"10+")</f>
        <v>0.2 to 0.3</v>
      </c>
      <c r="T73" s="10">
        <f t="shared" si="4"/>
        <v>0.265372297041915</v>
      </c>
      <c r="U73" s="15" t="str">
        <f t="array" ref="U73">_xlfn.IFS(AND(V73&gt;0,V73&lt;=0.05),"0 to 0.05",AND(V73&gt;0.05,V73&lt;=0.1),"0.05 to 0.1",AND(V73&gt;0.1,V73&lt;=0.2),"0.1 to 0.2",AND(V73&gt;0.2,V73&lt;=0.3),"0.2 to 0.3",AND(V73&gt;0.3,V73&lt;=0.4),"0.3 to 0.4",AND(V73&gt;0.4,V73&lt;=0.5),"0.4 to 0.5",AND(V73&gt;0.5,V73&lt;=0.75),"0.5 to 0.75",AND(V73&gt;0.75,V73&lt;=1),"0.75 to 1",AND(V73&gt;1,V73&lt;=2),"1 to 2",AND(V73&gt;2,V73&lt;=3),"2 to 3",AND(V73&gt;3,V73&lt;=4),"3 to 4",AND(V73&gt;4,V73&lt;=5),"4 to 5",AND(V73&gt;5,V73&lt;=10),"5 to 10",V73&gt;10,"10+")</f>
        <v>0.05 to 0.1</v>
      </c>
      <c r="V73" s="10">
        <f t="shared" si="5"/>
        <v>0.0871192981758141</v>
      </c>
      <c r="W73" s="15" t="str">
        <f t="array" ref="W73">_xlfn.IFS(AND(X73&gt;0,X73&lt;=0.05),"0 to 0.05",AND(X73&gt;0.05,X73&lt;=0.1),"0.05 to 0.1",AND(X73&gt;0.1,X73&lt;=0.2),"0.1 to 0.2",AND(X73&gt;0.2,X73&lt;=0.3),"0.2 to 0.3",AND(X73&gt;0.3,X73&lt;=0.4),"0.3 to 0.4",AND(X73&gt;0.4,X73&lt;=0.5),"0.4 to 0.5",AND(X73&gt;0.5,X73&lt;=0.75),"0.5 to 0.75",AND(X73&gt;0.75,X73&lt;=1),"0.75 to 1",AND(X73&gt;1,X73&lt;=2),"1 to 2",AND(X73&gt;2,X73&lt;=3),"2 to 3",AND(X73&gt;3,X73&lt;=4),"3 to 4",AND(X73&gt;4,X73&lt;=5),"4 to 5",AND(X73&gt;5,X73&lt;=10),"5 to 10",X73&gt;10,"10+")</f>
        <v>0.05 to 0.1</v>
      </c>
      <c r="X73" s="16">
        <f t="shared" si="6"/>
        <v>0.0716505202013169</v>
      </c>
      <c r="Y73" s="5" t="str">
        <f t="array" ref="Y73">_xlfn.IFS(AND(Z73&gt;0,Z73&lt;=1),"0 to 1",AND(Z73&gt;1,Z73&lt;=2),"1 to 2",AND(Z73&gt;2,Z73&lt;=4),"2 to 4",AND(Z73&gt;4,Z73&lt;=6),"4 to 6",AND(Z73&gt;6,Z73&lt;=8),"6 to 8",AND(Z73&gt;8,Z73&lt;=10),"8 to 10",AND(Z73&gt;10,Z73&lt;=15),"10 to 15",AND(Z73&gt;15,Z73&lt;=20),"15 to 20",AND(Z73&gt;20,Z73&lt;=25),"20 to 25",AND(Z73&gt;25,Z73&lt;=30),"25 to 30",AND(Z73&gt;30,Z73&lt;=40),"30 to 40",AND(Z73&gt;40,Z73&lt;=50),"40 to 50",Z73&gt;50,"50+")</f>
        <v>6 to 8</v>
      </c>
      <c r="Z73" s="9">
        <f t="array" ref="Z73">_xlfn.IFS(AA73="oz",_xlfn.IFS(R73="oz",Q73,R73="fl oz",Q73*1.04,R73="ml",Q73*0.0338),AA73="fl oz",_xlfn.IFS(R73="oz",Q73/1.04,R73="fl oz",Q73,R73="ml",Q73*0.0338/1.04),AA73="ml",_xlfn.IFS(R73="oz",Q73/0.0338,R73="fl oz",Q73*1.04/0.0338,R73="ml",Q73))</f>
        <v>6.8</v>
      </c>
      <c r="AA73" s="9" t="str">
        <f>_xlfn.XLOOKUP($E73,'Raw Data'!$E:$E,'Raw Data'!AA:AA,"ERROR",0,1)</f>
        <v>oz</v>
      </c>
      <c r="AB73" s="5" t="s">
        <v>270</v>
      </c>
      <c r="AC73" s="5" t="s">
        <v>40</v>
      </c>
      <c r="AD73" s="5" t="s">
        <v>43</v>
      </c>
      <c r="AE73">
        <f>IF(SUMIF('Claims Backend'!$AE$1:$BM$1,AE$3,'Claims Backend'!$AE72:$BM72)&gt;=1,1,0)*$H73</f>
        <v>0</v>
      </c>
      <c r="AF73">
        <f>IF(SUMIF('Claims Backend'!$AE$1:$BM$1,AF$3,'Claims Backend'!$AE72:$BM72)&gt;=1,1,0)*$H73</f>
        <v>0</v>
      </c>
      <c r="AG73">
        <f>IF(SUMIF('Claims Backend'!$AE$1:$BM$1,AG$3,'Claims Backend'!$AE72:$BM72)&gt;=1,1,0)*$H73</f>
        <v>0</v>
      </c>
      <c r="AH73">
        <f>IF(SUMIF('Claims Backend'!$AE$1:$BM$1,AH$3,'Claims Backend'!$AE72:$BM72)&gt;=1,1,0)*$H73</f>
        <v>0</v>
      </c>
      <c r="AI73">
        <f>IF(SUMIF('Claims Backend'!$AE$1:$BM$1,AI$3,'Claims Backend'!$AE72:$BM72)&gt;=1,1,0)*$H73</f>
        <v>0</v>
      </c>
      <c r="AJ73">
        <f>IF(SUMIF('Claims Backend'!$AE$1:$BM$1,AJ$3,'Claims Backend'!$AE72:$BM72)&gt;=1,1,0)*$H73</f>
        <v>0</v>
      </c>
      <c r="AK73">
        <f>IF(SUMIF('Claims Backend'!$AE$1:$BM$1,AK$3,'Claims Backend'!$AE72:$BM72)&gt;=1,1,0)*$H73</f>
        <v>0</v>
      </c>
      <c r="AL73">
        <f>IF(SUMIF('Claims Backend'!$AE$1:$BM$1,AL$3,'Claims Backend'!$AE72:$BM72)&gt;=1,1,0)*$H73</f>
        <v>0</v>
      </c>
      <c r="AM73">
        <f>IF(SUMIF('Claims Backend'!$AE$1:$BM$1,AM$3,'Claims Backend'!$AE72:$BM72)&gt;=1,1,0)*$H73</f>
        <v>0</v>
      </c>
      <c r="AN73">
        <f>IF(SUMIF('Claims Backend'!$AE$1:$BM$1,AN$3,'Claims Backend'!$AE72:$BM72)&gt;=1,1,0)*$H73</f>
        <v>0</v>
      </c>
      <c r="AO73">
        <f>IF(SUMIF('Claims Backend'!$AE$1:$BM$1,AO$3,'Claims Backend'!$AE72:$BM72)&gt;=1,1,0)*$H73</f>
        <v>0</v>
      </c>
      <c r="AP73">
        <f>IF(SUMIF('Claims Backend'!$AE$1:$BM$1,AP$3,'Claims Backend'!$AE72:$BM72)&gt;=1,1,0)*$H73</f>
        <v>0</v>
      </c>
      <c r="AQ73">
        <f>IF(SUMIF('Claims Backend'!$AE$1:$BM$1,AQ$3,'Claims Backend'!$AE72:$BM72)&gt;=1,1,0)*$H73</f>
        <v>2092.59</v>
      </c>
      <c r="AR73">
        <f>IF(SUMIF('Claims Backend'!$AE$1:$BM$1,AR$3,'Claims Backend'!$AE72:$BM72)&gt;=1,1,0)*$H73</f>
        <v>0</v>
      </c>
      <c r="AS73">
        <f>IF(SUMIF('Claims Backend'!$AE$1:$BM$1,AS$3,'Claims Backend'!$AE72:$BM72)&gt;=1,1,0)*$H73</f>
        <v>0</v>
      </c>
      <c r="AT73">
        <f>IF(SUMIF('Claims Backend'!$AE$1:$BM$1,AT$3,'Claims Backend'!$AE72:$BM72)&gt;=1,1,0)*$H73</f>
        <v>0</v>
      </c>
      <c r="AU73">
        <f>IF(SUMIF('Claims Backend'!$AE$1:$BM$1,AU$3,'Claims Backend'!$AE72:$BM72)&gt;=1,1,0)*$H73</f>
        <v>0</v>
      </c>
      <c r="AV73">
        <f>IF(SUMIF('Claims Backend'!$AE$1:$BM$1,AV$3,'Claims Backend'!$AE72:$BM72)&gt;=1,1,0)*$H73</f>
        <v>0</v>
      </c>
      <c r="AW73">
        <f>IF(SUMIF('Claims Backend'!$AE$1:$BM$1,AW$3,'Claims Backend'!$AE72:$BM72)&gt;=1,1,0)*$H73</f>
        <v>0</v>
      </c>
      <c r="AX73">
        <f>IF(SUMIF('Claims Backend'!$AE$1:$BM$1,AX$3,'Claims Backend'!$AE72:$BM72)&gt;=1,1,0)*$H73</f>
        <v>0</v>
      </c>
      <c r="AY73">
        <f>IF(SUMIF('Claims Backend'!$AE$1:$BM$1,AY$3,'Claims Backend'!$AE72:$BM72)&gt;=1,1,0)*$H73</f>
        <v>0</v>
      </c>
      <c r="AZ73">
        <f>IF(SUMIF('Claims Backend'!$AE$1:$BM$1,AZ$3,'Claims Backend'!$AE72:$BM72)&gt;=1,1,0)*$H73</f>
        <v>0</v>
      </c>
      <c r="BA73">
        <f>IF(SUMIF('Claims Backend'!$AE$1:$BM$1,BA$3,'Claims Backend'!$AE72:$BM72)&gt;=1,1,0)*$H73</f>
        <v>0</v>
      </c>
      <c r="BB73">
        <f>IF(SUMIF('Claims Backend'!$AE$1:$BM$1,BB$3,'Claims Backend'!$AE72:$BM72)&gt;=1,1,0)*$H73</f>
        <v>0</v>
      </c>
      <c r="BC73">
        <f>IF(SUMIF('Claims Backend'!$AE$1:$BM$1,BC$3,'Claims Backend'!$AE72:$BM72)&gt;=1,1,0)*$H73</f>
        <v>0</v>
      </c>
      <c r="BD73">
        <f>IF(SUMIF('Claims Backend'!$AE$1:$BM$1,BD$3,'Claims Backend'!$AE72:$BM72)&gt;=1,1,0)*$H73</f>
        <v>0</v>
      </c>
    </row>
    <row r="74" spans="1:56">
      <c r="A74" s="5" t="str">
        <f>_xlfn.XLOOKUP($E74,'Raw Data'!$E:$E,'Raw Data'!A:A,"ERROR",0,1)</f>
        <v>AE</v>
      </c>
      <c r="B74" s="5" t="str">
        <f>_xlfn.XLOOKUP($E74,'Raw Data'!$E:$E,'Raw Data'!B:B,"ERROR",0,1)</f>
        <v>Hair Mousses</v>
      </c>
      <c r="C74" s="5" t="str">
        <f>_xlfn.XLOOKUP($E74,'Raw Data'!$E:$E,'Raw Data'!C:C,"ERROR",0,1)</f>
        <v>thedoux</v>
      </c>
      <c r="D74" s="5" t="str">
        <f>_xlfn.XLOOKUP($E74,'Raw Data'!$E:$E,'Raw Data'!D:D,"ERROR",0,1)</f>
        <v>www.amazon.ae/dp/B079F4YNMS</v>
      </c>
      <c r="E74" s="5" t="s">
        <v>271</v>
      </c>
      <c r="F74" s="9" t="str">
        <f>_xlfn.XLOOKUP($E74,'Raw Data'!$E:$E,'Raw Data'!F:F,"ERROR",0,1)</f>
        <v>The Doux Mousse Def Texture Foam, 7 fl oz The Doux Mousse Def Texture Foam, 7 fl oz</v>
      </c>
      <c r="G74" s="10">
        <f>_xlfn.XLOOKUP($E74,'Raw Data'!$E:$E,'Raw Data'!G:G,"ERROR",0,1)</f>
        <v>21</v>
      </c>
      <c r="H74" s="9">
        <f>_xlfn.XLOOKUP($E74,'Raw Data'!$E:$E,'Raw Data'!H:H,"ERROR",0,1)</f>
        <v>2034.35</v>
      </c>
      <c r="I74" s="9">
        <f>_xlfn.XLOOKUP($E74,'Raw Data'!$E:$E,'Raw Data'!I:I,"ERROR",0,1)</f>
        <v>0.00272363072004289</v>
      </c>
      <c r="J74" s="9" t="str">
        <f>_xlfn.XLOOKUP($E74,'Raw Data'!$E:$E,'Raw Data'!J:J,"ERROR",0,1)</f>
        <v>Yes</v>
      </c>
      <c r="K74" s="14" t="str">
        <f t="array" ref="K74">_xlfn.IFS(AND(L74&gt;0,L74&lt;=5),"0 to 5",AND(L74&gt;5,L74&lt;=10),"5 to 10",AND(L74&gt;10,L74&lt;=15),"10 to 15",AND(L74&gt;15,L74&lt;=20),"15 to 20",AND(L74&gt;20,L74&lt;=30),"20 to 30",AND(L74&gt;30,L74&lt;=40),"30 to 40",AND(L74&gt;40,L74&lt;=50),"40 to 50",AND(L74&gt;50,L74&lt;=75),"50 to 75",AND(L74&gt;75,L74&lt;=100),"75 to 100",AND(L74&gt;100,L74&lt;=150),"100 to 150",AND(L74&gt;150,L74&lt;=200),"150 to 200",AND(L74&gt;200,L74&lt;=250),"200 to 250",AND(L74&gt;250,L74&lt;=300),"250 to 300",AND(L74&gt;300,L74&lt;=400),"300 to 400",AND(L74&gt;400,L74&lt;=500),"400 to 500",L74&gt;500,"500+")</f>
        <v>75 to 100</v>
      </c>
      <c r="L74" s="9">
        <f>_xlfn.XLOOKUP($E74,'Raw Data'!$E:$E,'Raw Data'!L:L,"ERROR",0,1)</f>
        <v>96.61</v>
      </c>
      <c r="M74" s="14" t="str">
        <f t="array" ref="M74">_xlfn.IFS(AND(N74&gt;0,N74&lt;=5),"0 to 5",AND(N74&gt;5,N74&lt;=10),"5 to 10",AND(N74&gt;10,N74&lt;=15),"10 to 15",AND(N74&gt;15,N74&lt;=20),"15 to 20",AND(N74&gt;20,N74&lt;=30),"20 to 30",AND(N74&gt;30,N74&lt;=40),"30 to 40",AND(N74&gt;40,N74&lt;=50),"40 to 50",AND(N74&gt;50,N74&lt;=75),"50 to 75",AND(N74&gt;75,N74&lt;=100),"75 to 100",AND(N74&gt;100,N74&lt;=150),"100 to 150",AND(N74&gt;150,N74&lt;=200),"150 to 200",AND(N74&gt;200,N74&lt;=250),"200 to 250",AND(N74&gt;250,N74&lt;=300),"250 to 300",AND(N74&gt;300,N74&lt;=400),"300 to 400",AND(N74&gt;400,N74&lt;=500),"400 to 500",N74&gt;500,"500+")</f>
        <v>75 to 100</v>
      </c>
      <c r="N74" s="9">
        <f>_xlfn.XLOOKUP($E74,'Raw Data'!$E:$E,'Raw Data'!N:N,"ERROR",0,1)</f>
        <v>98.06</v>
      </c>
      <c r="O74" s="14" t="str">
        <f t="array" ref="O74">_xlfn.IFS(P74=0,"No Discount",AND(P74&gt;0,P74&lt;=0.02),"0% to 2%",AND(P74&gt;0.02,P74&lt;=0.04),"2% to 4%",AND(P74&gt;0.04,P74&lt;=0.06),"4% to 6%",AND(P74&gt;0.06,P74&lt;=0.08),"6% to 8%",AND(P74&gt;0.08,P74&lt;=0.1),"8% to 10%",AND(P74&gt;0.1,P74&lt;=0.15),"10% to 15%",AND(P74&gt;0.15,P74&lt;=0.2),"15% to 20%",AND(P74&gt;0.2,P74&lt;=0.25),"20% to 25%",AND(P74&gt;0.25,P74&lt;=0.3),"25% to 30%",AND(P74&gt;0.3,P74&lt;=0.4),"30% to 40%",AND(P74&gt;0.4,P74&lt;=0.5),"40% to 50%",AND(P74&gt;0.5,P74&lt;=0.75),"50% to 75%",AND(P74&gt;0.75,P74&lt;=1),"75% to 100%")</f>
        <v>0% to 2%</v>
      </c>
      <c r="P74" s="10">
        <f>_xlfn.XLOOKUP($E74,'Raw Data'!$E:$E,'Raw Data'!P:P,"ERROR",0,1)</f>
        <v>0.0147868651845809</v>
      </c>
      <c r="Q74" s="9">
        <f>_xlfn.XLOOKUP($E74,'Raw Data'!$E:$E,'Raw Data'!Q:Q,"ERROR",0,1)</f>
        <v>7</v>
      </c>
      <c r="R74" s="9" t="str">
        <f>_xlfn.XLOOKUP($E74,'Raw Data'!$E:$E,'Raw Data'!R:R,"ERROR",0,1)</f>
        <v>fl oz</v>
      </c>
      <c r="S74" s="5" t="str">
        <f t="array" ref="S74">_xlfn.IFS(AND(T74&gt;0,T74&lt;=0.05),"0 to 0.05",AND(T74&gt;0.05,T74&lt;=0.1),"0.05 to 0.1",AND(T74&gt;0.1,T74&lt;=0.2),"0.1 to 0.2",AND(T74&gt;0.2,T74&lt;=0.3),"0.2 to 0.3",AND(T74&gt;0.3,T74&lt;=0.4),"0.3 to 0.4",AND(T74&gt;0.4,T74&lt;=0.5),"0.4 to 0.5",AND(T74&gt;0.5,T74&lt;=0.75),"0.5 to 0.75",AND(T74&gt;0.75,T74&lt;=1),"0.75 to 1",AND(T74&gt;1,T74&lt;=2),"1 to 2",AND(T74&gt;2,T74&lt;=3),"2 to 3",AND(T74&gt;3,T74&lt;=4),"3 to 4",AND(T74&gt;4,T74&lt;=5),"4 to 5",AND(T74&gt;5,T74&lt;=10),"5 to 10",T74&gt;10,"10+")</f>
        <v>0.4 to 0.5</v>
      </c>
      <c r="T74" s="10">
        <f t="shared" si="4"/>
        <v>0.448786080338329</v>
      </c>
      <c r="U74" s="15" t="str">
        <f t="array" ref="U74">_xlfn.IFS(AND(V74&gt;0,V74&lt;=0.05),"0 to 0.05",AND(V74&gt;0.05,V74&lt;=0.1),"0.05 to 0.1",AND(V74&gt;0.1,V74&lt;=0.2),"0.1 to 0.2",AND(V74&gt;0.2,V74&lt;=0.3),"0.2 to 0.3",AND(V74&gt;0.3,V74&lt;=0.4),"0.3 to 0.4",AND(V74&gt;0.4,V74&lt;=0.5),"0.4 to 0.5",AND(V74&gt;0.5,V74&lt;=0.75),"0.5 to 0.75",AND(V74&gt;0.75,V74&lt;=1),"0.75 to 1",AND(V74&gt;1,V74&lt;=2),"1 to 2",AND(V74&gt;2,V74&lt;=3),"2 to 3",AND(V74&gt;3,V74&lt;=4),"3 to 4",AND(V74&gt;4,V74&lt;=5),"4 to 5",AND(V74&gt;5,V74&lt;=10),"5 to 10",V74&gt;10,"10+")</f>
        <v>0.1 to 0.2</v>
      </c>
      <c r="V74" s="10">
        <f t="shared" si="5"/>
        <v>0.122990891421733</v>
      </c>
      <c r="W74" s="15" t="str">
        <f t="array" ref="W74">_xlfn.IFS(AND(X74&gt;0,X74&lt;=0.05),"0 to 0.05",AND(X74&gt;0.05,X74&lt;=0.1),"0.05 to 0.1",AND(X74&gt;0.1,X74&lt;=0.2),"0.1 to 0.2",AND(X74&gt;0.2,X74&lt;=0.3),"0.2 to 0.3",AND(X74&gt;0.3,X74&lt;=0.4),"0.3 to 0.4",AND(X74&gt;0.4,X74&lt;=0.5),"0.4 to 0.5",AND(X74&gt;0.5,X74&lt;=0.75),"0.5 to 0.75",AND(X74&gt;0.75,X74&lt;=1),"0.75 to 1",AND(X74&gt;1,X74&lt;=2),"1 to 2",AND(X74&gt;2,X74&lt;=3),"2 to 3",AND(X74&gt;3,X74&lt;=4),"3 to 4",AND(X74&gt;4,X74&lt;=5),"4 to 5",AND(X74&gt;5,X74&lt;=10),"5 to 10",X74&gt;10,"10+")</f>
        <v>0.1 to 0.2</v>
      </c>
      <c r="X74" s="16">
        <f t="shared" si="6"/>
        <v>0.121172241691349</v>
      </c>
      <c r="Y74" s="5" t="str">
        <f t="array" ref="Y74">_xlfn.IFS(AND(Z74&gt;0,Z74&lt;=1),"0 to 1",AND(Z74&gt;1,Z74&lt;=2),"1 to 2",AND(Z74&gt;2,Z74&lt;=4),"2 to 4",AND(Z74&gt;4,Z74&lt;=6),"4 to 6",AND(Z74&gt;6,Z74&lt;=8),"6 to 8",AND(Z74&gt;8,Z74&lt;=10),"8 to 10",AND(Z74&gt;10,Z74&lt;=15),"10 to 15",AND(Z74&gt;15,Z74&lt;=20),"15 to 20",AND(Z74&gt;20,Z74&lt;=25),"20 to 25",AND(Z74&gt;25,Z74&lt;=30),"25 to 30",AND(Z74&gt;30,Z74&lt;=40),"30 to 40",AND(Z74&gt;40,Z74&lt;=50),"40 to 50",Z74&gt;50,"50+")</f>
        <v>6 to 8</v>
      </c>
      <c r="Z74" s="9">
        <f t="array" ref="Z74">_xlfn.IFS(AA74="oz",_xlfn.IFS(R74="oz",Q74,R74="fl oz",Q74*1.04,R74="ml",Q74*0.0338),AA74="fl oz",_xlfn.IFS(R74="oz",Q74/1.04,R74="fl oz",Q74,R74="ml",Q74*0.0338/1.04),AA74="ml",_xlfn.IFS(R74="oz",Q74/0.0338,R74="fl oz",Q74*1.04/0.0338,R74="ml",Q74))</f>
        <v>7.28</v>
      </c>
      <c r="AA74" s="9" t="str">
        <f>_xlfn.XLOOKUP($E74,'Raw Data'!$E:$E,'Raw Data'!AA:AA,"ERROR",0,1)</f>
        <v>oz</v>
      </c>
      <c r="AB74" s="5" t="s">
        <v>272</v>
      </c>
      <c r="AC74" s="5" t="s">
        <v>46</v>
      </c>
      <c r="AD74" s="5" t="s">
        <v>273</v>
      </c>
      <c r="AE74">
        <f>IF(SUMIF('Claims Backend'!$AE$1:$BM$1,AE$3,'Claims Backend'!$AE73:$BM73)&gt;=1,1,0)*$H74</f>
        <v>0</v>
      </c>
      <c r="AF74">
        <f>IF(SUMIF('Claims Backend'!$AE$1:$BM$1,AF$3,'Claims Backend'!$AE73:$BM73)&gt;=1,1,0)*$H74</f>
        <v>0</v>
      </c>
      <c r="AG74">
        <f>IF(SUMIF('Claims Backend'!$AE$1:$BM$1,AG$3,'Claims Backend'!$AE73:$BM73)&gt;=1,1,0)*$H74</f>
        <v>0</v>
      </c>
      <c r="AH74">
        <f>IF(SUMIF('Claims Backend'!$AE$1:$BM$1,AH$3,'Claims Backend'!$AE73:$BM73)&gt;=1,1,0)*$H74</f>
        <v>0</v>
      </c>
      <c r="AI74">
        <f>IF(SUMIF('Claims Backend'!$AE$1:$BM$1,AI$3,'Claims Backend'!$AE73:$BM73)&gt;=1,1,0)*$H74</f>
        <v>0</v>
      </c>
      <c r="AJ74">
        <f>IF(SUMIF('Claims Backend'!$AE$1:$BM$1,AJ$3,'Claims Backend'!$AE73:$BM73)&gt;=1,1,0)*$H74</f>
        <v>0</v>
      </c>
      <c r="AK74">
        <f>IF(SUMIF('Claims Backend'!$AE$1:$BM$1,AK$3,'Claims Backend'!$AE73:$BM73)&gt;=1,1,0)*$H74</f>
        <v>0</v>
      </c>
      <c r="AL74">
        <f>IF(SUMIF('Claims Backend'!$AE$1:$BM$1,AL$3,'Claims Backend'!$AE73:$BM73)&gt;=1,1,0)*$H74</f>
        <v>0</v>
      </c>
      <c r="AM74">
        <f>IF(SUMIF('Claims Backend'!$AE$1:$BM$1,AM$3,'Claims Backend'!$AE73:$BM73)&gt;=1,1,0)*$H74</f>
        <v>0</v>
      </c>
      <c r="AN74">
        <f>IF(SUMIF('Claims Backend'!$AE$1:$BM$1,AN$3,'Claims Backend'!$AE73:$BM73)&gt;=1,1,0)*$H74</f>
        <v>0</v>
      </c>
      <c r="AO74">
        <f>IF(SUMIF('Claims Backend'!$AE$1:$BM$1,AO$3,'Claims Backend'!$AE73:$BM73)&gt;=1,1,0)*$H74</f>
        <v>0</v>
      </c>
      <c r="AP74">
        <f>IF(SUMIF('Claims Backend'!$AE$1:$BM$1,AP$3,'Claims Backend'!$AE73:$BM73)&gt;=1,1,0)*$H74</f>
        <v>0</v>
      </c>
      <c r="AQ74">
        <f>IF(SUMIF('Claims Backend'!$AE$1:$BM$1,AQ$3,'Claims Backend'!$AE73:$BM73)&gt;=1,1,0)*$H74</f>
        <v>0</v>
      </c>
      <c r="AR74">
        <f>IF(SUMIF('Claims Backend'!$AE$1:$BM$1,AR$3,'Claims Backend'!$AE73:$BM73)&gt;=1,1,0)*$H74</f>
        <v>0</v>
      </c>
      <c r="AS74">
        <f>IF(SUMIF('Claims Backend'!$AE$1:$BM$1,AS$3,'Claims Backend'!$AE73:$BM73)&gt;=1,1,0)*$H74</f>
        <v>0</v>
      </c>
      <c r="AT74">
        <f>IF(SUMIF('Claims Backend'!$AE$1:$BM$1,AT$3,'Claims Backend'!$AE73:$BM73)&gt;=1,1,0)*$H74</f>
        <v>0</v>
      </c>
      <c r="AU74">
        <f>IF(SUMIF('Claims Backend'!$AE$1:$BM$1,AU$3,'Claims Backend'!$AE73:$BM73)&gt;=1,1,0)*$H74</f>
        <v>0</v>
      </c>
      <c r="AV74">
        <f>IF(SUMIF('Claims Backend'!$AE$1:$BM$1,AV$3,'Claims Backend'!$AE73:$BM73)&gt;=1,1,0)*$H74</f>
        <v>0</v>
      </c>
      <c r="AW74">
        <f>IF(SUMIF('Claims Backend'!$AE$1:$BM$1,AW$3,'Claims Backend'!$AE73:$BM73)&gt;=1,1,0)*$H74</f>
        <v>0</v>
      </c>
      <c r="AX74">
        <f>IF(SUMIF('Claims Backend'!$AE$1:$BM$1,AX$3,'Claims Backend'!$AE73:$BM73)&gt;=1,1,0)*$H74</f>
        <v>2034.35</v>
      </c>
      <c r="AY74">
        <f>IF(SUMIF('Claims Backend'!$AE$1:$BM$1,AY$3,'Claims Backend'!$AE73:$BM73)&gt;=1,1,0)*$H74</f>
        <v>0</v>
      </c>
      <c r="AZ74">
        <f>IF(SUMIF('Claims Backend'!$AE$1:$BM$1,AZ$3,'Claims Backend'!$AE73:$BM73)&gt;=1,1,0)*$H74</f>
        <v>0</v>
      </c>
      <c r="BA74">
        <f>IF(SUMIF('Claims Backend'!$AE$1:$BM$1,BA$3,'Claims Backend'!$AE73:$BM73)&gt;=1,1,0)*$H74</f>
        <v>0</v>
      </c>
      <c r="BB74">
        <f>IF(SUMIF('Claims Backend'!$AE$1:$BM$1,BB$3,'Claims Backend'!$AE73:$BM73)&gt;=1,1,0)*$H74</f>
        <v>0</v>
      </c>
      <c r="BC74">
        <f>IF(SUMIF('Claims Backend'!$AE$1:$BM$1,BC$3,'Claims Backend'!$AE73:$BM73)&gt;=1,1,0)*$H74</f>
        <v>0</v>
      </c>
      <c r="BD74">
        <f>IF(SUMIF('Claims Backend'!$AE$1:$BM$1,BD$3,'Claims Backend'!$AE73:$BM73)&gt;=1,1,0)*$H74</f>
        <v>0</v>
      </c>
    </row>
  </sheetData>
  <conditionalFormatting sqref="H3:J3">
    <cfRule type="colorScale" priority="2">
      <colorScale>
        <cfvo type="min"/>
        <cfvo type="percentile" val="50"/>
        <cfvo type="max"/>
        <color rgb="FFF8696B"/>
        <color rgb="FFFFEB84"/>
        <color rgb="FF63BE7B"/>
      </colorScale>
    </cfRule>
  </conditionalFormatting>
  <conditionalFormatting sqref="AE4:BD74">
    <cfRule type="cellIs" dxfId="2" priority="1" operator="greaterThan">
      <formula>0</formula>
    </cfRule>
  </conditionalFormatting>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E53"/>
  <sheetViews>
    <sheetView workbookViewId="0">
      <selection activeCell="C2" sqref="C2"/>
    </sheetView>
  </sheetViews>
  <sheetFormatPr defaultColWidth="9" defaultRowHeight="14.4" outlineLevelCol="4"/>
  <cols>
    <col min="1" max="2" width="23" customWidth="1"/>
  </cols>
  <sheetData>
    <row r="1" spans="1:5">
      <c r="A1" s="17" t="s">
        <v>1445</v>
      </c>
      <c r="B1" s="17" t="s">
        <v>1446</v>
      </c>
      <c r="E1" t="s">
        <v>537</v>
      </c>
    </row>
    <row r="2" spans="1:5">
      <c r="A2" t="s">
        <v>1475</v>
      </c>
      <c r="B2" t="s">
        <v>537</v>
      </c>
      <c r="E2" t="s">
        <v>546</v>
      </c>
    </row>
    <row r="3" spans="1:5">
      <c r="A3" t="s">
        <v>546</v>
      </c>
      <c r="B3" t="s">
        <v>546</v>
      </c>
      <c r="E3" t="s">
        <v>123</v>
      </c>
    </row>
    <row r="4" spans="1:5">
      <c r="A4" t="s">
        <v>123</v>
      </c>
      <c r="B4" t="s">
        <v>123</v>
      </c>
      <c r="E4" t="s">
        <v>553</v>
      </c>
    </row>
    <row r="5" spans="1:5">
      <c r="A5" t="s">
        <v>553</v>
      </c>
      <c r="B5" t="s">
        <v>553</v>
      </c>
      <c r="E5" t="s">
        <v>560</v>
      </c>
    </row>
    <row r="6" spans="1:5">
      <c r="A6" t="s">
        <v>560</v>
      </c>
      <c r="B6" t="s">
        <v>560</v>
      </c>
      <c r="E6" t="s">
        <v>562</v>
      </c>
    </row>
    <row r="7" spans="1:5">
      <c r="A7" t="s">
        <v>562</v>
      </c>
      <c r="B7" t="s">
        <v>562</v>
      </c>
      <c r="E7" t="s">
        <v>127</v>
      </c>
    </row>
    <row r="8" spans="1:5">
      <c r="A8" t="s">
        <v>569</v>
      </c>
      <c r="B8" t="s">
        <v>50</v>
      </c>
      <c r="E8" t="s">
        <v>268</v>
      </c>
    </row>
    <row r="9" spans="1:5">
      <c r="A9" t="s">
        <v>127</v>
      </c>
      <c r="B9" t="s">
        <v>127</v>
      </c>
      <c r="E9" t="s">
        <v>513</v>
      </c>
    </row>
    <row r="10" spans="1:5">
      <c r="A10" t="s">
        <v>537</v>
      </c>
      <c r="B10" t="s">
        <v>537</v>
      </c>
      <c r="E10" t="s">
        <v>56</v>
      </c>
    </row>
    <row r="11" spans="1:5">
      <c r="A11" t="s">
        <v>268</v>
      </c>
      <c r="B11" t="s">
        <v>268</v>
      </c>
      <c r="E11" t="s">
        <v>543</v>
      </c>
    </row>
    <row r="12" spans="1:5">
      <c r="A12" t="s">
        <v>1476</v>
      </c>
      <c r="B12" t="s">
        <v>513</v>
      </c>
      <c r="E12" t="s">
        <v>51</v>
      </c>
    </row>
    <row r="13" spans="1:5">
      <c r="A13" t="s">
        <v>56</v>
      </c>
      <c r="B13" t="s">
        <v>56</v>
      </c>
      <c r="E13" t="s">
        <v>549</v>
      </c>
    </row>
    <row r="14" spans="1:5">
      <c r="A14" t="s">
        <v>543</v>
      </c>
      <c r="B14" t="s">
        <v>543</v>
      </c>
      <c r="E14" t="s">
        <v>52</v>
      </c>
    </row>
    <row r="15" spans="1:5">
      <c r="A15" t="s">
        <v>51</v>
      </c>
      <c r="B15" t="s">
        <v>51</v>
      </c>
      <c r="E15" t="s">
        <v>567</v>
      </c>
    </row>
    <row r="16" spans="1:5">
      <c r="A16" t="s">
        <v>1477</v>
      </c>
      <c r="B16" t="s">
        <v>51</v>
      </c>
      <c r="E16" t="s">
        <v>554</v>
      </c>
    </row>
    <row r="17" spans="1:5">
      <c r="A17" t="s">
        <v>549</v>
      </c>
      <c r="B17" t="s">
        <v>549</v>
      </c>
      <c r="E17" t="s">
        <v>519</v>
      </c>
    </row>
    <row r="18" spans="1:5">
      <c r="A18" t="s">
        <v>52</v>
      </c>
      <c r="B18" t="s">
        <v>52</v>
      </c>
      <c r="E18" t="s">
        <v>561</v>
      </c>
    </row>
    <row r="19" spans="1:5">
      <c r="A19" t="s">
        <v>567</v>
      </c>
      <c r="B19" t="s">
        <v>567</v>
      </c>
      <c r="E19" t="s">
        <v>568</v>
      </c>
    </row>
    <row r="20" spans="1:5">
      <c r="A20" t="s">
        <v>554</v>
      </c>
      <c r="B20" t="s">
        <v>554</v>
      </c>
      <c r="E20" t="s">
        <v>53</v>
      </c>
    </row>
    <row r="21" spans="1:5">
      <c r="A21" t="s">
        <v>519</v>
      </c>
      <c r="B21" t="s">
        <v>519</v>
      </c>
      <c r="E21" t="s">
        <v>511</v>
      </c>
    </row>
    <row r="22" spans="1:5">
      <c r="A22" t="s">
        <v>1478</v>
      </c>
      <c r="B22" t="s">
        <v>561</v>
      </c>
      <c r="E22" t="s">
        <v>524</v>
      </c>
    </row>
    <row r="23" spans="1:5">
      <c r="A23" t="s">
        <v>568</v>
      </c>
      <c r="B23" t="s">
        <v>568</v>
      </c>
      <c r="E23" t="s">
        <v>54</v>
      </c>
    </row>
    <row r="24" spans="1:5">
      <c r="A24" t="s">
        <v>53</v>
      </c>
      <c r="B24" t="s">
        <v>53</v>
      </c>
      <c r="E24" t="s">
        <v>557</v>
      </c>
    </row>
    <row r="25" spans="1:5">
      <c r="A25" t="s">
        <v>1479</v>
      </c>
      <c r="B25" t="s">
        <v>511</v>
      </c>
      <c r="E25" t="s">
        <v>534</v>
      </c>
    </row>
    <row r="26" spans="1:5">
      <c r="A26" t="s">
        <v>1480</v>
      </c>
      <c r="B26" t="s">
        <v>511</v>
      </c>
      <c r="E26" t="s">
        <v>555</v>
      </c>
    </row>
    <row r="27" spans="1:5">
      <c r="A27" t="s">
        <v>524</v>
      </c>
      <c r="B27" t="s">
        <v>524</v>
      </c>
      <c r="E27" t="s">
        <v>556</v>
      </c>
    </row>
    <row r="28" spans="1:5">
      <c r="A28" t="s">
        <v>1481</v>
      </c>
      <c r="B28" t="s">
        <v>54</v>
      </c>
      <c r="E28" t="s">
        <v>43</v>
      </c>
    </row>
    <row r="29" spans="1:5">
      <c r="A29" t="s">
        <v>557</v>
      </c>
      <c r="B29" t="s">
        <v>557</v>
      </c>
      <c r="E29" t="s">
        <v>57</v>
      </c>
    </row>
    <row r="30" spans="1:5">
      <c r="A30" t="s">
        <v>534</v>
      </c>
      <c r="B30" t="s">
        <v>534</v>
      </c>
      <c r="E30" t="s">
        <v>559</v>
      </c>
    </row>
    <row r="31" spans="1:5">
      <c r="A31" t="s">
        <v>555</v>
      </c>
      <c r="B31" t="s">
        <v>555</v>
      </c>
      <c r="E31" t="s">
        <v>55</v>
      </c>
    </row>
    <row r="32" spans="1:5">
      <c r="A32" t="s">
        <v>556</v>
      </c>
      <c r="B32" t="s">
        <v>556</v>
      </c>
      <c r="E32" t="s">
        <v>529</v>
      </c>
    </row>
    <row r="33" spans="1:5">
      <c r="A33" t="s">
        <v>43</v>
      </c>
      <c r="B33" t="s">
        <v>43</v>
      </c>
      <c r="E33" t="s">
        <v>508</v>
      </c>
    </row>
    <row r="34" spans="1:5">
      <c r="A34" t="s">
        <v>43</v>
      </c>
      <c r="B34" t="s">
        <v>43</v>
      </c>
      <c r="E34" t="s">
        <v>552</v>
      </c>
    </row>
    <row r="35" spans="1:5">
      <c r="A35" t="s">
        <v>1482</v>
      </c>
      <c r="B35" t="s">
        <v>57</v>
      </c>
      <c r="E35" t="s">
        <v>563</v>
      </c>
    </row>
    <row r="36" spans="1:5">
      <c r="A36" t="s">
        <v>559</v>
      </c>
      <c r="B36" t="s">
        <v>559</v>
      </c>
      <c r="E36" t="s">
        <v>540</v>
      </c>
    </row>
    <row r="37" spans="1:5">
      <c r="A37" t="s">
        <v>1483</v>
      </c>
      <c r="B37" t="s">
        <v>55</v>
      </c>
      <c r="E37" t="s">
        <v>113</v>
      </c>
    </row>
    <row r="38" spans="1:5">
      <c r="A38" t="s">
        <v>1484</v>
      </c>
      <c r="B38" t="s">
        <v>529</v>
      </c>
      <c r="E38" t="s">
        <v>58</v>
      </c>
    </row>
    <row r="39" spans="1:5">
      <c r="A39" t="s">
        <v>508</v>
      </c>
      <c r="B39" t="s">
        <v>508</v>
      </c>
      <c r="E39" t="s">
        <v>516</v>
      </c>
    </row>
    <row r="40" spans="1:5">
      <c r="A40" t="s">
        <v>552</v>
      </c>
      <c r="B40" t="s">
        <v>552</v>
      </c>
      <c r="E40" t="s">
        <v>239</v>
      </c>
    </row>
    <row r="41" spans="1:5">
      <c r="A41" t="s">
        <v>1485</v>
      </c>
      <c r="B41" t="s">
        <v>43</v>
      </c>
      <c r="E41" t="s">
        <v>565</v>
      </c>
    </row>
    <row r="42" spans="1:5">
      <c r="A42" t="s">
        <v>563</v>
      </c>
      <c r="B42" t="s">
        <v>563</v>
      </c>
      <c r="E42" t="s">
        <v>558</v>
      </c>
    </row>
    <row r="43" spans="1:5">
      <c r="A43" t="s">
        <v>540</v>
      </c>
      <c r="B43" t="s">
        <v>540</v>
      </c>
      <c r="E43" t="s">
        <v>551</v>
      </c>
    </row>
    <row r="44" spans="1:5">
      <c r="A44" t="s">
        <v>113</v>
      </c>
      <c r="B44" t="s">
        <v>113</v>
      </c>
      <c r="E44" t="s">
        <v>566</v>
      </c>
    </row>
    <row r="45" spans="1:5">
      <c r="A45" t="s">
        <v>72</v>
      </c>
      <c r="B45" t="s">
        <v>58</v>
      </c>
      <c r="E45" t="s">
        <v>564</v>
      </c>
    </row>
    <row r="46" spans="1:5">
      <c r="A46" t="s">
        <v>1486</v>
      </c>
      <c r="B46" t="s">
        <v>516</v>
      </c>
      <c r="E46" t="s">
        <v>50</v>
      </c>
    </row>
    <row r="47" spans="1:2">
      <c r="A47" t="s">
        <v>1487</v>
      </c>
      <c r="B47" t="s">
        <v>239</v>
      </c>
    </row>
    <row r="48" spans="1:2">
      <c r="A48" t="s">
        <v>565</v>
      </c>
      <c r="B48" t="s">
        <v>565</v>
      </c>
    </row>
    <row r="49" spans="1:2">
      <c r="A49" t="s">
        <v>558</v>
      </c>
      <c r="B49" t="s">
        <v>558</v>
      </c>
    </row>
    <row r="50" spans="1:2">
      <c r="A50" t="s">
        <v>551</v>
      </c>
      <c r="B50" t="s">
        <v>551</v>
      </c>
    </row>
    <row r="51" spans="1:2">
      <c r="A51" t="s">
        <v>566</v>
      </c>
      <c r="B51" t="s">
        <v>566</v>
      </c>
    </row>
    <row r="52" spans="1:2">
      <c r="A52" t="s">
        <v>564</v>
      </c>
      <c r="B52" t="s">
        <v>564</v>
      </c>
    </row>
    <row r="53" spans="1:2">
      <c r="A53" t="s">
        <v>1488</v>
      </c>
      <c r="B53" t="s">
        <v>50</v>
      </c>
    </row>
  </sheetData>
  <autoFilter ref="A1:B53">
    <sortState ref="A1:B53">
      <sortCondition ref="A1"/>
    </sortState>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tabColor rgb="FF0070C0"/>
  </sheetPr>
  <dimension ref="A1:CD443"/>
  <sheetViews>
    <sheetView zoomScale="80" zoomScaleNormal="80" topLeftCell="AC1" workbookViewId="0">
      <selection activeCell="AK2" sqref="AK2"/>
    </sheetView>
  </sheetViews>
  <sheetFormatPr defaultColWidth="9" defaultRowHeight="14.4"/>
  <cols>
    <col min="1" max="1" width="7.85185185185185" customWidth="1"/>
    <col min="2" max="2" width="12.287037037037" customWidth="1"/>
    <col min="3" max="3" width="25.287037037037" customWidth="1"/>
    <col min="4" max="4" width="34.4259259259259" customWidth="1"/>
    <col min="5" max="5" width="14.8518518518519" customWidth="1"/>
    <col min="6" max="6" width="90.712962962963" style="1" customWidth="1"/>
    <col min="7" max="7" width="23" customWidth="1"/>
    <col min="8" max="8" width="22.8518518518519" customWidth="1"/>
    <col min="9" max="9" width="18.712962962963" style="2" customWidth="1"/>
    <col min="10" max="10" width="18.712962962963" customWidth="1"/>
    <col min="11" max="11" width="9.71296296296296" customWidth="1"/>
    <col min="12" max="12" width="16.287037037037" customWidth="1"/>
    <col min="13" max="13" width="13.287037037037" customWidth="1"/>
    <col min="14" max="14" width="11.712962962963" customWidth="1"/>
    <col min="15" max="15" width="10.8518518518519" style="3" customWidth="1"/>
    <col min="16" max="16" width="21.4259259259259" style="3" customWidth="1"/>
    <col min="17" max="17" width="13.8518518518519" customWidth="1"/>
    <col min="18" max="18" width="14.712962962963" customWidth="1"/>
    <col min="19" max="19" width="21.1388888888889" customWidth="1"/>
    <col min="20" max="20" width="18.712962962963" style="4" customWidth="1"/>
    <col min="21" max="21" width="19.287037037037" customWidth="1"/>
    <col min="22" max="22" width="22.287037037037" customWidth="1"/>
    <col min="23" max="23" width="21.287037037037" customWidth="1"/>
    <col min="24" max="24" width="25.287037037037" customWidth="1"/>
    <col min="25" max="25" width="9.13888888888889" customWidth="1"/>
    <col min="26" max="26" width="16.712962962963" style="4" customWidth="1"/>
    <col min="27" max="27" width="14.1388888888889" customWidth="1"/>
    <col min="28" max="28" width="65.4259259259259" style="5" customWidth="1"/>
    <col min="29" max="29" width="53.8518518518519" style="5" customWidth="1"/>
    <col min="30" max="30" width="98.5740740740741" style="5" customWidth="1"/>
  </cols>
  <sheetData>
    <row r="1" spans="31:82">
      <c r="AE1" t="s">
        <v>537</v>
      </c>
      <c r="AF1" t="s">
        <v>546</v>
      </c>
      <c r="AG1" t="s">
        <v>123</v>
      </c>
      <c r="AH1" t="s">
        <v>553</v>
      </c>
      <c r="AI1" t="s">
        <v>560</v>
      </c>
      <c r="AJ1" t="s">
        <v>562</v>
      </c>
      <c r="AK1" t="s">
        <v>50</v>
      </c>
      <c r="AL1" t="s">
        <v>127</v>
      </c>
      <c r="AM1" t="s">
        <v>537</v>
      </c>
      <c r="AN1" t="s">
        <v>268</v>
      </c>
      <c r="AO1" t="s">
        <v>513</v>
      </c>
      <c r="AP1" t="s">
        <v>56</v>
      </c>
      <c r="AQ1" t="s">
        <v>543</v>
      </c>
      <c r="AR1" t="s">
        <v>51</v>
      </c>
      <c r="AS1" t="s">
        <v>51</v>
      </c>
      <c r="AT1" t="s">
        <v>549</v>
      </c>
      <c r="AU1" t="s">
        <v>52</v>
      </c>
      <c r="AV1" t="s">
        <v>567</v>
      </c>
      <c r="AW1" t="s">
        <v>554</v>
      </c>
      <c r="AX1" t="s">
        <v>519</v>
      </c>
      <c r="AY1" t="s">
        <v>561</v>
      </c>
      <c r="AZ1" t="s">
        <v>568</v>
      </c>
      <c r="BA1" t="s">
        <v>53</v>
      </c>
      <c r="BB1" t="s">
        <v>511</v>
      </c>
      <c r="BC1" t="s">
        <v>511</v>
      </c>
      <c r="BD1" t="s">
        <v>524</v>
      </c>
      <c r="BE1" t="s">
        <v>54</v>
      </c>
      <c r="BF1" t="s">
        <v>557</v>
      </c>
      <c r="BG1" t="s">
        <v>534</v>
      </c>
      <c r="BH1" t="s">
        <v>555</v>
      </c>
      <c r="BI1" t="s">
        <v>556</v>
      </c>
      <c r="BJ1" t="s">
        <v>43</v>
      </c>
      <c r="BK1" t="s">
        <v>43</v>
      </c>
      <c r="BL1" t="s">
        <v>57</v>
      </c>
      <c r="BM1" t="s">
        <v>559</v>
      </c>
      <c r="BN1" t="s">
        <v>55</v>
      </c>
      <c r="BO1" t="s">
        <v>529</v>
      </c>
      <c r="BP1" t="s">
        <v>508</v>
      </c>
      <c r="BQ1" t="s">
        <v>552</v>
      </c>
      <c r="BR1" t="s">
        <v>43</v>
      </c>
      <c r="BS1" t="s">
        <v>563</v>
      </c>
      <c r="BT1" t="s">
        <v>540</v>
      </c>
      <c r="BU1" t="s">
        <v>113</v>
      </c>
      <c r="BV1" t="s">
        <v>58</v>
      </c>
      <c r="BW1" t="s">
        <v>516</v>
      </c>
      <c r="BX1" t="s">
        <v>239</v>
      </c>
      <c r="BY1" t="s">
        <v>565</v>
      </c>
      <c r="BZ1" t="s">
        <v>558</v>
      </c>
      <c r="CA1" t="s">
        <v>551</v>
      </c>
      <c r="CB1" t="s">
        <v>566</v>
      </c>
      <c r="CC1" t="s">
        <v>564</v>
      </c>
      <c r="CD1" t="s">
        <v>50</v>
      </c>
    </row>
    <row r="2" spans="1:82">
      <c r="A2" s="7" t="s">
        <v>0</v>
      </c>
      <c r="B2" s="7" t="s">
        <v>1</v>
      </c>
      <c r="C2" s="7" t="s">
        <v>2</v>
      </c>
      <c r="D2" s="7" t="s">
        <v>3</v>
      </c>
      <c r="E2" s="7" t="s">
        <v>4</v>
      </c>
      <c r="F2" s="8" t="s">
        <v>5</v>
      </c>
      <c r="G2" s="7" t="s">
        <v>6</v>
      </c>
      <c r="H2" s="7" t="s">
        <v>7</v>
      </c>
      <c r="I2" s="11" t="s">
        <v>8</v>
      </c>
      <c r="J2" s="7" t="s">
        <v>9</v>
      </c>
      <c r="K2" s="12" t="s">
        <v>10</v>
      </c>
      <c r="L2" s="12" t="s">
        <v>11</v>
      </c>
      <c r="M2" s="12" t="s">
        <v>12</v>
      </c>
      <c r="N2" s="12" t="s">
        <v>13</v>
      </c>
      <c r="O2" s="13" t="s">
        <v>14</v>
      </c>
      <c r="P2" s="13" t="s">
        <v>15</v>
      </c>
      <c r="Q2" s="7" t="s">
        <v>16</v>
      </c>
      <c r="R2" s="7" t="s">
        <v>17</v>
      </c>
      <c r="S2" s="7" t="s">
        <v>18</v>
      </c>
      <c r="T2" s="7" t="s">
        <v>19</v>
      </c>
      <c r="U2" s="7" t="s">
        <v>20</v>
      </c>
      <c r="V2" s="7" t="s">
        <v>21</v>
      </c>
      <c r="W2" s="7" t="s">
        <v>22</v>
      </c>
      <c r="X2" s="7" t="s">
        <v>23</v>
      </c>
      <c r="Y2" s="7" t="s">
        <v>24</v>
      </c>
      <c r="Z2" s="7" t="s">
        <v>25</v>
      </c>
      <c r="AA2" s="7" t="s">
        <v>26</v>
      </c>
      <c r="AB2" s="7" t="s">
        <v>29</v>
      </c>
      <c r="AC2" s="7" t="s">
        <v>39</v>
      </c>
      <c r="AD2" s="7" t="s">
        <v>49</v>
      </c>
      <c r="AE2" t="s">
        <v>1475</v>
      </c>
      <c r="AF2" t="s">
        <v>546</v>
      </c>
      <c r="AG2" t="s">
        <v>123</v>
      </c>
      <c r="AH2" t="s">
        <v>553</v>
      </c>
      <c r="AI2" t="s">
        <v>560</v>
      </c>
      <c r="AJ2" t="s">
        <v>562</v>
      </c>
      <c r="AK2" t="s">
        <v>569</v>
      </c>
      <c r="AL2" t="s">
        <v>127</v>
      </c>
      <c r="AM2" t="s">
        <v>537</v>
      </c>
      <c r="AN2" t="s">
        <v>268</v>
      </c>
      <c r="AO2" t="s">
        <v>1476</v>
      </c>
      <c r="AP2" t="s">
        <v>56</v>
      </c>
      <c r="AQ2" t="s">
        <v>543</v>
      </c>
      <c r="AR2" t="s">
        <v>51</v>
      </c>
      <c r="AS2" t="s">
        <v>1477</v>
      </c>
      <c r="AT2" t="s">
        <v>549</v>
      </c>
      <c r="AU2" t="s">
        <v>52</v>
      </c>
      <c r="AV2" t="s">
        <v>567</v>
      </c>
      <c r="AW2" t="s">
        <v>554</v>
      </c>
      <c r="AX2" t="s">
        <v>519</v>
      </c>
      <c r="AY2" t="s">
        <v>1478</v>
      </c>
      <c r="AZ2" t="s">
        <v>568</v>
      </c>
      <c r="BA2" t="s">
        <v>53</v>
      </c>
      <c r="BB2" t="s">
        <v>1479</v>
      </c>
      <c r="BC2" t="s">
        <v>1480</v>
      </c>
      <c r="BD2" t="s">
        <v>524</v>
      </c>
      <c r="BE2" t="s">
        <v>1481</v>
      </c>
      <c r="BF2" t="s">
        <v>557</v>
      </c>
      <c r="BG2" t="s">
        <v>534</v>
      </c>
      <c r="BH2" t="s">
        <v>555</v>
      </c>
      <c r="BI2" t="s">
        <v>556</v>
      </c>
      <c r="BJ2" t="s">
        <v>43</v>
      </c>
      <c r="BK2" t="s">
        <v>43</v>
      </c>
      <c r="BL2" t="s">
        <v>1482</v>
      </c>
      <c r="BM2" t="s">
        <v>559</v>
      </c>
      <c r="BN2" t="s">
        <v>1483</v>
      </c>
      <c r="BO2" t="s">
        <v>1484</v>
      </c>
      <c r="BP2" t="s">
        <v>508</v>
      </c>
      <c r="BQ2" t="s">
        <v>552</v>
      </c>
      <c r="BR2" t="s">
        <v>1485</v>
      </c>
      <c r="BS2" t="s">
        <v>563</v>
      </c>
      <c r="BT2" t="s">
        <v>540</v>
      </c>
      <c r="BU2" t="s">
        <v>113</v>
      </c>
      <c r="BV2" t="s">
        <v>72</v>
      </c>
      <c r="BW2" t="s">
        <v>1486</v>
      </c>
      <c r="BX2" t="s">
        <v>1487</v>
      </c>
      <c r="BY2" t="s">
        <v>565</v>
      </c>
      <c r="BZ2" t="s">
        <v>558</v>
      </c>
      <c r="CA2" t="s">
        <v>551</v>
      </c>
      <c r="CB2" t="s">
        <v>566</v>
      </c>
      <c r="CC2" t="s">
        <v>564</v>
      </c>
      <c r="CD2" t="s">
        <v>1488</v>
      </c>
    </row>
    <row r="3" spans="1:82">
      <c r="A3" s="5" t="str">
        <f>_xlfn.XLOOKUP($E3,'Raw Data'!$E:$E,'Raw Data'!A:A,"ERROR",0,1)</f>
        <v>AE</v>
      </c>
      <c r="B3" s="5" t="str">
        <f>_xlfn.XLOOKUP($E3,'Raw Data'!$E:$E,'Raw Data'!B:B,"ERROR",0,1)</f>
        <v>Hair Mousses</v>
      </c>
      <c r="C3" s="5" t="str">
        <f>_xlfn.XLOOKUP($E3,'Raw Data'!$E:$E,'Raw Data'!C:C,"ERROR",0,1)</f>
        <v>Not Your Mother's</v>
      </c>
      <c r="D3" s="5" t="str">
        <f>_xlfn.XLOOKUP($E3,'Raw Data'!$E:$E,'Raw Data'!D:D,"ERROR",0,1)</f>
        <v>www.amazon.ae/dp/B07QD2L6BC</v>
      </c>
      <c r="E3" s="5" t="s">
        <v>59</v>
      </c>
      <c r="F3" s="9" t="str">
        <f>_xlfn.XLOOKUP($E3,'Raw Data'!$E:$E,'Raw Data'!F:F,"ERROR",0,1)</f>
        <v>Not Your Mother's Curl Talk Curl Activating Mousse - 7 oz Not Your Mother's Curl Talk Curl Activating Mousse - 7 oz</v>
      </c>
      <c r="G3" s="10">
        <f>_xlfn.XLOOKUP($E3,'Raw Data'!$E:$E,'Raw Data'!G:G,"ERROR",0,1)</f>
        <v>842</v>
      </c>
      <c r="H3" s="9">
        <f>_xlfn.XLOOKUP($E3,'Raw Data'!$E:$E,'Raw Data'!H:H,"ERROR",0,1)</f>
        <v>40817.31</v>
      </c>
      <c r="I3" s="9">
        <f>_xlfn.XLOOKUP($E3,'Raw Data'!$E:$E,'Raw Data'!I:I,"ERROR",0,1)</f>
        <v>0.0546470761793762</v>
      </c>
      <c r="J3" s="9" t="str">
        <f>_xlfn.XLOOKUP($E3,'Raw Data'!$E:$E,'Raw Data'!J:J,"ERROR",0,1)</f>
        <v>Yes</v>
      </c>
      <c r="K3" s="14" t="str">
        <f t="array" ref="K3">_xlfn.IFS(AND(L3&gt;0,L3&lt;=5),"0 to 5",AND(L3&gt;5,L3&lt;=10),"5 to 10",AND(L3&gt;10,L3&lt;=15),"10 to 15",AND(L3&gt;15,L3&lt;=20),"15 to 20",AND(L3&gt;20,L3&lt;=30),"20 to 30",AND(L3&gt;30,L3&lt;=40),"30 to 40",AND(L3&gt;40,L3&lt;=50),"40 to 50",AND(L3&gt;50,L3&lt;=75),"50 to 75",AND(L3&gt;75,L3&lt;=100),"75 to 100",AND(L3&gt;100,L3&lt;=150),"100 to 150",AND(L3&gt;150,L3&lt;=200),"150 to 200",AND(L3&gt;200,L3&lt;=250),"200 to 250",AND(L3&gt;250,L3&lt;=300),"250 to 300",AND(L3&gt;300,L3&lt;=400),"300 to 400",AND(L3&gt;400,L3&lt;=500),"400 to 500",L3&gt;500,"500+")</f>
        <v>40 to 50</v>
      </c>
      <c r="L3" s="9">
        <f>_xlfn.XLOOKUP($E3,'Raw Data'!$E:$E,'Raw Data'!L:L,"ERROR",0,1)</f>
        <v>48.26</v>
      </c>
      <c r="M3" s="14" t="str">
        <f t="array" ref="M3">_xlfn.IFS(AND(N3&gt;0,N3&lt;=5),"0 to 5",AND(N3&gt;5,N3&lt;=10),"5 to 10",AND(N3&gt;10,N3&lt;=15),"10 to 15",AND(N3&gt;15,N3&lt;=20),"15 to 20",AND(N3&gt;20,N3&lt;=30),"20 to 30",AND(N3&gt;30,N3&lt;=40),"30 to 40",AND(N3&gt;40,N3&lt;=50),"40 to 50",AND(N3&gt;50,N3&lt;=75),"50 to 75",AND(N3&gt;75,N3&lt;=100),"75 to 100",AND(N3&gt;100,N3&lt;=150),"100 to 150",AND(N3&gt;150,N3&lt;=200),"150 to 200",AND(N3&gt;200,N3&lt;=250),"200 to 250",AND(N3&gt;250,N3&lt;=300),"250 to 300",AND(N3&gt;300,N3&lt;=400),"300 to 400",AND(N3&gt;400,N3&lt;=500),"400 to 500",N3&gt;500,"500+")</f>
        <v>50 to 75</v>
      </c>
      <c r="N3" s="9">
        <f>_xlfn.XLOOKUP($E3,'Raw Data'!$E:$E,'Raw Data'!N:N,"ERROR",0,1)</f>
        <v>52.22</v>
      </c>
      <c r="O3" s="14" t="str">
        <f t="array" ref="O3">_xlfn.IFS(P3=0,"No Discount",AND(P3&gt;0,P3&lt;=0.02),"0% to 2%",AND(P3&gt;0.02,P3&lt;=0.04),"2% to 4%",AND(P3&gt;0.04,P3&lt;=0.06),"4% to 6%",AND(P3&gt;0.06,P3&lt;=0.08),"6% to 8%",AND(P3&gt;0.08,P3&lt;=0.1),"8% to 10%",AND(P3&gt;0.1,P3&lt;=0.15),"10% to 15%",AND(P3&gt;0.15,P3&lt;=0.2),"15% to 20%",AND(P3&gt;0.2,P3&lt;=0.25),"20% to 25%",AND(P3&gt;0.25,P3&lt;=0.3),"25% to 30%",AND(P3&gt;0.3,P3&lt;=0.4),"30% to 40%",AND(P3&gt;0.4,P3&lt;=0.5),"40% to 50%",AND(P3&gt;0.5,P3&lt;=0.75),"50% to 75%",AND(P3&gt;0.75,P3&lt;=1),"75% to 100%")</f>
        <v>6% to 8%</v>
      </c>
      <c r="P3" s="10">
        <f>_xlfn.XLOOKUP($E3,'Raw Data'!$E:$E,'Raw Data'!P:P,"ERROR",0,1)</f>
        <v>0.0758330141708158</v>
      </c>
      <c r="Q3" s="9">
        <f>_xlfn.XLOOKUP($E3,'Raw Data'!$E:$E,'Raw Data'!Q:Q,"ERROR",0,1)</f>
        <v>7</v>
      </c>
      <c r="R3" s="9" t="str">
        <f>_xlfn.XLOOKUP($E3,'Raw Data'!$E:$E,'Raw Data'!R:R,"ERROR",0,1)</f>
        <v>oz</v>
      </c>
      <c r="S3" s="5" t="str">
        <f t="array" ref="S3">_xlfn.IFS(AND(T3&gt;0,T3&lt;=0.05),"0 to 0.05",AND(T3&gt;0.05,T3&lt;=0.1),"0.05 to 0.1",AND(T3&gt;0.1,T3&lt;=0.2),"0.1 to 0.2",AND(T3&gt;0.2,T3&lt;=0.3),"0.2 to 0.3",AND(T3&gt;0.3,T3&lt;=0.4),"0.3 to 0.4",AND(T3&gt;0.4,T3&lt;=0.5),"0.4 to 0.5",AND(T3&gt;0.5,T3&lt;=0.75),"0.5 to 0.75",AND(T3&gt;0.75,T3&lt;=1),"0.75 to 1",AND(T3&gt;1,T3&lt;=2),"1 to 2",AND(T3&gt;2,T3&lt;=3),"2 to 3",AND(T3&gt;3,T3&lt;=4),"3 to 4",AND(T3&gt;4,T3&lt;=5),"4 to 5",AND(T3&gt;5,T3&lt;=10),"5 to 10",T3&gt;10,"10+")</f>
        <v>0.2 to 0.3</v>
      </c>
      <c r="T3" s="10">
        <f>L3/(Z3*29.57)</f>
        <v>0.233151359969081</v>
      </c>
      <c r="U3" s="15" t="str">
        <f t="array" ref="U3">_xlfn.IFS(AND(V3&gt;0,V3&lt;=0.05),"0 to 0.05",AND(V3&gt;0.05,V3&lt;=0.1),"0.05 to 0.1",AND(V3&gt;0.1,V3&lt;=0.2),"0.1 to 0.2",AND(V3&gt;0.2,V3&lt;=0.3),"0.2 to 0.3",AND(V3&gt;0.3,V3&lt;=0.4),"0.3 to 0.4",AND(V3&gt;0.4,V3&lt;=0.5),"0.4 to 0.5",AND(V3&gt;0.5,V3&lt;=0.75),"0.5 to 0.75",AND(V3&gt;0.75,V3&lt;=1),"0.75 to 1",AND(V3&gt;1,V3&lt;=2),"1 to 2",AND(V3&gt;2,V3&lt;=3),"2 to 3",AND(V3&gt;3,V3&lt;=4),"3 to 4",AND(V3&gt;4,V3&lt;=5),"4 to 5",AND(V3&gt;5,V3&lt;=10),"5 to 10",V3&gt;10,"10+")</f>
        <v>0.05 to 0.1</v>
      </c>
      <c r="V3" s="10">
        <f>N3/($Z3*29.57)*0.27</f>
        <v>0.0681163341224214</v>
      </c>
      <c r="W3" s="15" t="str">
        <f t="array" ref="W3">_xlfn.IFS(AND(X3&gt;0,X3&lt;=0.05),"0 to 0.05",AND(X3&gt;0.05,X3&lt;=0.1),"0.05 to 0.1",AND(X3&gt;0.1,X3&lt;=0.2),"0.1 to 0.2",AND(X3&gt;0.2,X3&lt;=0.3),"0.2 to 0.3",AND(X3&gt;0.3,X3&lt;=0.4),"0.3 to 0.4",AND(X3&gt;0.4,X3&lt;=0.5),"0.4 to 0.5",AND(X3&gt;0.5,X3&lt;=0.75),"0.5 to 0.75",AND(X3&gt;0.75,X3&lt;=1),"0.75 to 1",AND(X3&gt;1,X3&lt;=2),"1 to 2",AND(X3&gt;2,X3&lt;=3),"2 to 3",AND(X3&gt;3,X3&lt;=4),"3 to 4",AND(X3&gt;4,X3&lt;=5),"4 to 5",AND(X3&gt;5,X3&lt;=10),"5 to 10",X3&gt;10,"10+")</f>
        <v>0.05 to 0.1</v>
      </c>
      <c r="X3" s="16">
        <f>L3/($Z3*29.57)*0.27</f>
        <v>0.0629508671916518</v>
      </c>
      <c r="Y3" s="5" t="str">
        <f t="array" ref="Y3">_xlfn.IFS(AND(Z3&gt;0,Z3&lt;=1),"0 to 1",AND(Z3&gt;1,Z3&lt;=2),"1 to 2",AND(Z3&gt;2,Z3&lt;=4),"2 to 4",AND(Z3&gt;4,Z3&lt;=6),"4 to 6",AND(Z3&gt;6,Z3&lt;=8),"6 to 8",AND(Z3&gt;8,Z3&lt;=10),"8 to 10",AND(Z3&gt;10,Z3&lt;=15),"10 to 15",AND(Z3&gt;15,Z3&lt;=20),"15 to 20",AND(Z3&gt;20,Z3&lt;=25),"20 to 25",AND(Z3&gt;25,Z3&lt;=30),"25 to 30",AND(Z3&gt;30,Z3&lt;=40),"30 to 40",AND(Z3&gt;40,Z3&lt;=50),"40 to 50",Z3&gt;50,"50+")</f>
        <v>6 to 8</v>
      </c>
      <c r="Z3" s="9">
        <f t="array" ref="Z3">_xlfn.IFS(AA3="oz",_xlfn.IFS(R3="oz",Q3,R3="fl oz",Q3*1.04,R3="ml",Q3*0.0338),AA3="fl oz",_xlfn.IFS(R3="oz",Q3/1.04,R3="fl oz",Q3,R3="ml",Q3*0.0338/1.04),AA3="ml",_xlfn.IFS(R3="oz",Q3/0.0338,R3="fl oz",Q3*1.04/0.0338,R3="ml",Q3))</f>
        <v>7</v>
      </c>
      <c r="AA3" s="9" t="str">
        <f>_xlfn.XLOOKUP($E3,'Raw Data'!$E:$E,'Raw Data'!AA:AA,"ERROR",0,1)</f>
        <v>oz</v>
      </c>
      <c r="AB3" s="5" t="s">
        <v>62</v>
      </c>
      <c r="AC3" s="5" t="s">
        <v>63</v>
      </c>
      <c r="AD3" s="5" t="s">
        <v>43</v>
      </c>
      <c r="AE3">
        <f>IF(IFERROR(SEARCH(AE$2,$AD3,1),0)=0,0,1)</f>
        <v>0</v>
      </c>
      <c r="AF3">
        <f t="shared" ref="AF3:CD7" si="0">IF(IFERROR(SEARCH(AF$2,$AD3,1),0)=0,0,1)</f>
        <v>0</v>
      </c>
      <c r="AG3">
        <f t="shared" si="0"/>
        <v>0</v>
      </c>
      <c r="AH3">
        <f t="shared" si="0"/>
        <v>0</v>
      </c>
      <c r="AI3">
        <f t="shared" si="0"/>
        <v>0</v>
      </c>
      <c r="AJ3">
        <f t="shared" si="0"/>
        <v>0</v>
      </c>
      <c r="AK3">
        <f t="shared" si="0"/>
        <v>0</v>
      </c>
      <c r="AL3">
        <f t="shared" si="0"/>
        <v>0</v>
      </c>
      <c r="AM3">
        <f t="shared" si="0"/>
        <v>0</v>
      </c>
      <c r="AN3">
        <f t="shared" si="0"/>
        <v>0</v>
      </c>
      <c r="AO3">
        <f t="shared" si="0"/>
        <v>0</v>
      </c>
      <c r="AP3">
        <f t="shared" si="0"/>
        <v>0</v>
      </c>
      <c r="AQ3">
        <f t="shared" si="0"/>
        <v>0</v>
      </c>
      <c r="AR3">
        <f t="shared" si="0"/>
        <v>0</v>
      </c>
      <c r="AS3">
        <f t="shared" si="0"/>
        <v>0</v>
      </c>
      <c r="AT3">
        <f t="shared" si="0"/>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1</v>
      </c>
      <c r="BK3">
        <f t="shared" si="0"/>
        <v>1</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c r="CC3">
        <f t="shared" si="0"/>
        <v>0</v>
      </c>
      <c r="CD3">
        <f t="shared" si="0"/>
        <v>0</v>
      </c>
    </row>
    <row r="4" spans="1:82">
      <c r="A4" s="5" t="str">
        <f>_xlfn.XLOOKUP($E4,'Raw Data'!$E:$E,'Raw Data'!A:A,"ERROR",0,1)</f>
        <v>AE</v>
      </c>
      <c r="B4" s="5" t="str">
        <f>_xlfn.XLOOKUP($E4,'Raw Data'!$E:$E,'Raw Data'!B:B,"ERROR",0,1)</f>
        <v>Hair Mousses</v>
      </c>
      <c r="C4" s="5" t="str">
        <f>_xlfn.XLOOKUP($E4,'Raw Data'!$E:$E,'Raw Data'!C:C,"ERROR",0,1)</f>
        <v>sheamoisture</v>
      </c>
      <c r="D4" s="5" t="str">
        <f>_xlfn.XLOOKUP($E4,'Raw Data'!$E:$E,'Raw Data'!D:D,"ERROR",0,1)</f>
        <v>www.amazon.ae/dp/B00F9H0IKQ</v>
      </c>
      <c r="E4" s="5" t="s">
        <v>64</v>
      </c>
      <c r="F4" s="9" t="str">
        <f>_xlfn.XLOOKUP($E4,'Raw Data'!$E:$E,'Raw Data'!F:F,"ERROR",0,1)</f>
        <v>SHEA MOISTURE Sheamoisture Coconut &amp; Hibiscus Frizz-free Curl Mousse - 7.5 Fl Oz, 7.5 Oz (290612 )</v>
      </c>
      <c r="G4" s="10">
        <f>_xlfn.XLOOKUP($E4,'Raw Data'!$E:$E,'Raw Data'!G:G,"ERROR",0,1)</f>
        <v>740</v>
      </c>
      <c r="H4" s="9">
        <f>_xlfn.XLOOKUP($E4,'Raw Data'!$E:$E,'Raw Data'!H:H,"ERROR",0,1)</f>
        <v>38623.74</v>
      </c>
      <c r="I4" s="9">
        <f>_xlfn.XLOOKUP($E4,'Raw Data'!$E:$E,'Raw Data'!I:I,"ERROR",0,1)</f>
        <v>0.0517102783625972</v>
      </c>
      <c r="J4" s="9" t="str">
        <f>_xlfn.XLOOKUP($E4,'Raw Data'!$E:$E,'Raw Data'!J:J,"ERROR",0,1)</f>
        <v>Yes</v>
      </c>
      <c r="K4" s="14" t="str">
        <f t="array" ref="K4">_xlfn.IFS(AND(L4&gt;0,L4&lt;=5),"0 to 5",AND(L4&gt;5,L4&lt;=10),"5 to 10",AND(L4&gt;10,L4&lt;=15),"10 to 15",AND(L4&gt;15,L4&lt;=20),"15 to 20",AND(L4&gt;20,L4&lt;=30),"20 to 30",AND(L4&gt;30,L4&lt;=40),"30 to 40",AND(L4&gt;40,L4&lt;=50),"40 to 50",AND(L4&gt;50,L4&lt;=75),"50 to 75",AND(L4&gt;75,L4&lt;=100),"75 to 100",AND(L4&gt;100,L4&lt;=150),"100 to 150",AND(L4&gt;150,L4&lt;=200),"150 to 200",AND(L4&gt;200,L4&lt;=250),"200 to 250",AND(L4&gt;250,L4&lt;=300),"250 to 300",AND(L4&gt;300,L4&lt;=400),"300 to 400",AND(L4&gt;400,L4&lt;=500),"400 to 500",L4&gt;500,"500+")</f>
        <v>50 to 75</v>
      </c>
      <c r="L4" s="9">
        <f>_xlfn.XLOOKUP($E4,'Raw Data'!$E:$E,'Raw Data'!L:L,"ERROR",0,1)</f>
        <v>52.11</v>
      </c>
      <c r="M4" s="14" t="str">
        <f t="array" ref="M4">_xlfn.IFS(AND(N4&gt;0,N4&lt;=5),"0 to 5",AND(N4&gt;5,N4&lt;=10),"5 to 10",AND(N4&gt;10,N4&lt;=15),"10 to 15",AND(N4&gt;15,N4&lt;=20),"15 to 20",AND(N4&gt;20,N4&lt;=30),"20 to 30",AND(N4&gt;30,N4&lt;=40),"30 to 40",AND(N4&gt;40,N4&lt;=50),"40 to 50",AND(N4&gt;50,N4&lt;=75),"50 to 75",AND(N4&gt;75,N4&lt;=100),"75 to 100",AND(N4&gt;100,N4&lt;=150),"100 to 150",AND(N4&gt;150,N4&lt;=200),"150 to 200",AND(N4&gt;200,N4&lt;=250),"200 to 250",AND(N4&gt;250,N4&lt;=300),"250 to 300",AND(N4&gt;300,N4&lt;=400),"300 to 400",AND(N4&gt;400,N4&lt;=500),"400 to 500",N4&gt;500,"500+")</f>
        <v>50 to 75</v>
      </c>
      <c r="N4" s="9">
        <f>_xlfn.XLOOKUP($E4,'Raw Data'!$E:$E,'Raw Data'!N:N,"ERROR",0,1)</f>
        <v>52.56</v>
      </c>
      <c r="O4" s="14" t="str">
        <f t="array" ref="O4">_xlfn.IFS(P4=0,"No Discount",AND(P4&gt;0,P4&lt;=0.02),"0% to 2%",AND(P4&gt;0.02,P4&lt;=0.04),"2% to 4%",AND(P4&gt;0.04,P4&lt;=0.06),"4% to 6%",AND(P4&gt;0.06,P4&lt;=0.08),"6% to 8%",AND(P4&gt;0.08,P4&lt;=0.1),"8% to 10%",AND(P4&gt;0.1,P4&lt;=0.15),"10% to 15%",AND(P4&gt;0.15,P4&lt;=0.2),"15% to 20%",AND(P4&gt;0.2,P4&lt;=0.25),"20% to 25%",AND(P4&gt;0.25,P4&lt;=0.3),"25% to 30%",AND(P4&gt;0.3,P4&lt;=0.4),"30% to 40%",AND(P4&gt;0.4,P4&lt;=0.5),"40% to 50%",AND(P4&gt;0.5,P4&lt;=0.75),"50% to 75%",AND(P4&gt;0.75,P4&lt;=1),"75% to 100%")</f>
        <v>0% to 2%</v>
      </c>
      <c r="P4" s="10">
        <f>_xlfn.XLOOKUP($E4,'Raw Data'!$E:$E,'Raw Data'!P:P,"ERROR",0,1)</f>
        <v>0.00856164383561649</v>
      </c>
      <c r="Q4" s="9">
        <f>_xlfn.XLOOKUP($E4,'Raw Data'!$E:$E,'Raw Data'!Q:Q,"ERROR",0,1)</f>
        <v>7.5</v>
      </c>
      <c r="R4" s="9" t="str">
        <f>_xlfn.XLOOKUP($E4,'Raw Data'!$E:$E,'Raw Data'!R:R,"ERROR",0,1)</f>
        <v>oz</v>
      </c>
      <c r="S4" s="5" t="str">
        <f t="array" ref="S4">_xlfn.IFS(AND(T4&gt;0,T4&lt;=0.05),"0 to 0.05",AND(T4&gt;0.05,T4&lt;=0.1),"0.05 to 0.1",AND(T4&gt;0.1,T4&lt;=0.2),"0.1 to 0.2",AND(T4&gt;0.2,T4&lt;=0.3),"0.2 to 0.3",AND(T4&gt;0.3,T4&lt;=0.4),"0.3 to 0.4",AND(T4&gt;0.4,T4&lt;=0.5),"0.4 to 0.5",AND(T4&gt;0.5,T4&lt;=0.75),"0.5 to 0.75",AND(T4&gt;0.75,T4&lt;=1),"0.75 to 1",AND(T4&gt;1,T4&lt;=2),"1 to 2",AND(T4&gt;2,T4&lt;=3),"2 to 3",AND(T4&gt;3,T4&lt;=4),"3 to 4",AND(T4&gt;4,T4&lt;=5),"4 to 5",AND(T4&gt;5,T4&lt;=10),"5 to 10",T4&gt;10,"10+")</f>
        <v>0.2 to 0.3</v>
      </c>
      <c r="T4" s="10">
        <f t="shared" ref="T4:T67" si="1">L4/(Z4*29.57)</f>
        <v>0.234967872844099</v>
      </c>
      <c r="U4" s="15" t="str">
        <f t="array" ref="U4">_xlfn.IFS(AND(V4&gt;0,V4&lt;=0.05),"0 to 0.05",AND(V4&gt;0.05,V4&lt;=0.1),"0.05 to 0.1",AND(V4&gt;0.1,V4&lt;=0.2),"0.1 to 0.2",AND(V4&gt;0.2,V4&lt;=0.3),"0.2 to 0.3",AND(V4&gt;0.3,V4&lt;=0.4),"0.3 to 0.4",AND(V4&gt;0.4,V4&lt;=0.5),"0.4 to 0.5",AND(V4&gt;0.5,V4&lt;=0.75),"0.5 to 0.75",AND(V4&gt;0.75,V4&lt;=1),"0.75 to 1",AND(V4&gt;1,V4&lt;=2),"1 to 2",AND(V4&gt;2,V4&lt;=3),"2 to 3",AND(V4&gt;3,V4&lt;=4),"3 to 4",AND(V4&gt;4,V4&lt;=5),"4 to 5",AND(V4&gt;5,V4&lt;=10),"5 to 10",V4&gt;10,"10+")</f>
        <v>0.05 to 0.1</v>
      </c>
      <c r="V4" s="10">
        <f t="shared" ref="V4:V67" si="2">N4/($Z4*29.57)*0.27</f>
        <v>0.0639891782211701</v>
      </c>
      <c r="W4" s="15" t="str">
        <f t="array" ref="W4">_xlfn.IFS(AND(X4&gt;0,X4&lt;=0.05),"0 to 0.05",AND(X4&gt;0.05,X4&lt;=0.1),"0.05 to 0.1",AND(X4&gt;0.1,X4&lt;=0.2),"0.1 to 0.2",AND(X4&gt;0.2,X4&lt;=0.3),"0.2 to 0.3",AND(X4&gt;0.3,X4&lt;=0.4),"0.3 to 0.4",AND(X4&gt;0.4,X4&lt;=0.5),"0.4 to 0.5",AND(X4&gt;0.5,X4&lt;=0.75),"0.5 to 0.75",AND(X4&gt;0.75,X4&lt;=1),"0.75 to 1",AND(X4&gt;1,X4&lt;=2),"1 to 2",AND(X4&gt;2,X4&lt;=3),"2 to 3",AND(X4&gt;3,X4&lt;=4),"3 to 4",AND(X4&gt;4,X4&lt;=5),"4 to 5",AND(X4&gt;5,X4&lt;=10),"5 to 10",X4&gt;10,"10+")</f>
        <v>0.05 to 0.1</v>
      </c>
      <c r="X4" s="16">
        <f t="shared" ref="X4:X67" si="3">L4/($Z4*29.57)*0.27</f>
        <v>0.0634413256679067</v>
      </c>
      <c r="Y4" s="5" t="str">
        <f t="array" ref="Y4">_xlfn.IFS(AND(Z4&gt;0,Z4&lt;=1),"0 to 1",AND(Z4&gt;1,Z4&lt;=2),"1 to 2",AND(Z4&gt;2,Z4&lt;=4),"2 to 4",AND(Z4&gt;4,Z4&lt;=6),"4 to 6",AND(Z4&gt;6,Z4&lt;=8),"6 to 8",AND(Z4&gt;8,Z4&lt;=10),"8 to 10",AND(Z4&gt;10,Z4&lt;=15),"10 to 15",AND(Z4&gt;15,Z4&lt;=20),"15 to 20",AND(Z4&gt;20,Z4&lt;=25),"20 to 25",AND(Z4&gt;25,Z4&lt;=30),"25 to 30",AND(Z4&gt;30,Z4&lt;=40),"30 to 40",AND(Z4&gt;40,Z4&lt;=50),"40 to 50",Z4&gt;50,"50+")</f>
        <v>6 to 8</v>
      </c>
      <c r="Z4" s="9">
        <f t="array" ref="Z4">_xlfn.IFS(AA4="oz",_xlfn.IFS(R4="oz",Q4,R4="fl oz",Q4*1.04,R4="ml",Q4*0.0338),AA4="fl oz",_xlfn.IFS(R4="oz",Q4/1.04,R4="fl oz",Q4,R4="ml",Q4*0.0338/1.04),AA4="ml",_xlfn.IFS(R4="oz",Q4/0.0338,R4="fl oz",Q4*1.04/0.0338,R4="ml",Q4))</f>
        <v>7.5</v>
      </c>
      <c r="AA4" s="9" t="str">
        <f>_xlfn.XLOOKUP($E4,'Raw Data'!$E:$E,'Raw Data'!AA:AA,"ERROR",0,1)</f>
        <v>oz</v>
      </c>
      <c r="AB4" s="5" t="s">
        <v>66</v>
      </c>
      <c r="AC4" s="5" t="s">
        <v>67</v>
      </c>
      <c r="AD4" s="5" t="s">
        <v>68</v>
      </c>
      <c r="AE4">
        <f t="shared" ref="AE4:AT35" si="4">IF(IFERROR(SEARCH(AE$2,$AD4,1),0)=0,0,1)</f>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1</v>
      </c>
      <c r="AS4">
        <f t="shared" si="0"/>
        <v>0</v>
      </c>
      <c r="AT4">
        <f t="shared" si="0"/>
        <v>0</v>
      </c>
      <c r="AU4">
        <f t="shared" si="0"/>
        <v>1</v>
      </c>
      <c r="AV4">
        <f t="shared" si="0"/>
        <v>0</v>
      </c>
      <c r="AW4">
        <f t="shared" si="0"/>
        <v>0</v>
      </c>
      <c r="AX4">
        <f t="shared" si="0"/>
        <v>0</v>
      </c>
      <c r="AY4">
        <f t="shared" si="0"/>
        <v>0</v>
      </c>
      <c r="AZ4">
        <f t="shared" si="0"/>
        <v>0</v>
      </c>
      <c r="BA4">
        <f t="shared" si="0"/>
        <v>0</v>
      </c>
      <c r="BB4">
        <f t="shared" si="0"/>
        <v>0</v>
      </c>
      <c r="BC4">
        <f t="shared" si="0"/>
        <v>0</v>
      </c>
      <c r="BD4">
        <f t="shared" si="0"/>
        <v>0</v>
      </c>
      <c r="BE4">
        <f t="shared" si="0"/>
        <v>1</v>
      </c>
      <c r="BF4">
        <f t="shared" si="0"/>
        <v>0</v>
      </c>
      <c r="BG4">
        <f t="shared" si="0"/>
        <v>0</v>
      </c>
      <c r="BH4">
        <f t="shared" si="0"/>
        <v>0</v>
      </c>
      <c r="BI4">
        <f t="shared" si="0"/>
        <v>0</v>
      </c>
      <c r="BJ4">
        <f t="shared" si="0"/>
        <v>0</v>
      </c>
      <c r="BK4">
        <f t="shared" si="0"/>
        <v>0</v>
      </c>
      <c r="BL4">
        <f t="shared" si="0"/>
        <v>1</v>
      </c>
      <c r="BM4">
        <f t="shared" si="0"/>
        <v>0</v>
      </c>
      <c r="BN4">
        <f t="shared" si="0"/>
        <v>1</v>
      </c>
      <c r="BO4">
        <f t="shared" si="0"/>
        <v>0</v>
      </c>
      <c r="BP4">
        <f t="shared" si="0"/>
        <v>0</v>
      </c>
      <c r="BQ4">
        <f t="shared" si="0"/>
        <v>0</v>
      </c>
      <c r="BR4">
        <f t="shared" si="0"/>
        <v>0</v>
      </c>
      <c r="BS4">
        <f t="shared" si="0"/>
        <v>0</v>
      </c>
      <c r="BT4">
        <f t="shared" si="0"/>
        <v>0</v>
      </c>
      <c r="BU4">
        <f t="shared" si="0"/>
        <v>0</v>
      </c>
      <c r="BV4">
        <f t="shared" si="0"/>
        <v>0</v>
      </c>
      <c r="BW4">
        <f t="shared" si="0"/>
        <v>1</v>
      </c>
      <c r="BX4">
        <f t="shared" si="0"/>
        <v>0</v>
      </c>
      <c r="BY4">
        <f t="shared" si="0"/>
        <v>0</v>
      </c>
      <c r="BZ4">
        <f t="shared" si="0"/>
        <v>0</v>
      </c>
      <c r="CA4">
        <f t="shared" si="0"/>
        <v>0</v>
      </c>
      <c r="CB4">
        <f t="shared" si="0"/>
        <v>0</v>
      </c>
      <c r="CC4">
        <f t="shared" si="0"/>
        <v>0</v>
      </c>
      <c r="CD4">
        <f t="shared" si="0"/>
        <v>1</v>
      </c>
    </row>
    <row r="5" spans="1:82">
      <c r="A5" s="5" t="str">
        <f>_xlfn.XLOOKUP($E5,'Raw Data'!$E:$E,'Raw Data'!A:A,"ERROR",0,1)</f>
        <v>AE</v>
      </c>
      <c r="B5" s="5" t="str">
        <f>_xlfn.XLOOKUP($E5,'Raw Data'!$E:$E,'Raw Data'!B:B,"ERROR",0,1)</f>
        <v>Hair Mousses</v>
      </c>
      <c r="C5" s="5" t="str">
        <f>_xlfn.XLOOKUP($E5,'Raw Data'!$E:$E,'Raw Data'!C:C,"ERROR",0,1)</f>
        <v>cantu</v>
      </c>
      <c r="D5" s="5" t="str">
        <f>_xlfn.XLOOKUP($E5,'Raw Data'!$E:$E,'Raw Data'!D:D,"ERROR",0,1)</f>
        <v>www.amazon.ae/dp/B0178H2MFS</v>
      </c>
      <c r="E5" s="5" t="s">
        <v>69</v>
      </c>
      <c r="F5" s="9" t="str">
        <f>_xlfn.XLOOKUP($E5,'Raw Data'!$E:$E,'Raw Data'!F:F,"ERROR",0,1)</f>
        <v>Cantu Shea Butter For Natural Hair Wave Whip Curling MoUSse, 8.4Oz (248Ml)</v>
      </c>
      <c r="G5" s="10">
        <f>_xlfn.XLOOKUP($E5,'Raw Data'!$E:$E,'Raw Data'!G:G,"ERROR",0,1)</f>
        <v>969</v>
      </c>
      <c r="H5" s="9">
        <f>_xlfn.XLOOKUP($E5,'Raw Data'!$E:$E,'Raw Data'!H:H,"ERROR",0,1)</f>
        <v>26276.8</v>
      </c>
      <c r="I5" s="9">
        <f>_xlfn.XLOOKUP($E5,'Raw Data'!$E:$E,'Raw Data'!I:I,"ERROR",0,1)</f>
        <v>0.0351799344775595</v>
      </c>
      <c r="J5" s="9" t="str">
        <f>_xlfn.XLOOKUP($E5,'Raw Data'!$E:$E,'Raw Data'!J:J,"ERROR",0,1)</f>
        <v>Yes</v>
      </c>
      <c r="K5" s="14" t="str">
        <f t="array" ref="K5">_xlfn.IFS(AND(L5&gt;0,L5&lt;=5),"0 to 5",AND(L5&gt;5,L5&lt;=10),"5 to 10",AND(L5&gt;10,L5&lt;=15),"10 to 15",AND(L5&gt;15,L5&lt;=20),"15 to 20",AND(L5&gt;20,L5&lt;=30),"20 to 30",AND(L5&gt;30,L5&lt;=40),"30 to 40",AND(L5&gt;40,L5&lt;=50),"40 to 50",AND(L5&gt;50,L5&lt;=75),"50 to 75",AND(L5&gt;75,L5&lt;=100),"75 to 100",AND(L5&gt;100,L5&lt;=150),"100 to 150",AND(L5&gt;150,L5&lt;=200),"150 to 200",AND(L5&gt;200,L5&lt;=250),"200 to 250",AND(L5&gt;250,L5&lt;=300),"250 to 300",AND(L5&gt;300,L5&lt;=400),"300 to 400",AND(L5&gt;400,L5&lt;=500),"400 to 500",L5&gt;500,"500+")</f>
        <v>20 to 30</v>
      </c>
      <c r="L5" s="9">
        <f>_xlfn.XLOOKUP($E5,'Raw Data'!$E:$E,'Raw Data'!L:L,"ERROR",0,1)</f>
        <v>27.16</v>
      </c>
      <c r="M5" s="14" t="str">
        <f t="array" ref="M5">_xlfn.IFS(AND(N5&gt;0,N5&lt;=5),"0 to 5",AND(N5&gt;5,N5&lt;=10),"5 to 10",AND(N5&gt;10,N5&lt;=15),"10 to 15",AND(N5&gt;15,N5&lt;=20),"15 to 20",AND(N5&gt;20,N5&lt;=30),"20 to 30",AND(N5&gt;30,N5&lt;=40),"30 to 40",AND(N5&gt;40,N5&lt;=50),"40 to 50",AND(N5&gt;50,N5&lt;=75),"50 to 75",AND(N5&gt;75,N5&lt;=100),"75 to 100",AND(N5&gt;100,N5&lt;=150),"100 to 150",AND(N5&gt;150,N5&lt;=200),"150 to 200",AND(N5&gt;200,N5&lt;=250),"200 to 250",AND(N5&gt;250,N5&lt;=300),"250 to 300",AND(N5&gt;300,N5&lt;=400),"300 to 400",AND(N5&gt;400,N5&lt;=500),"400 to 500",N5&gt;500,"500+")</f>
        <v>20 to 30</v>
      </c>
      <c r="N5" s="9">
        <f>_xlfn.XLOOKUP($E5,'Raw Data'!$E:$E,'Raw Data'!N:N,"ERROR",0,1)</f>
        <v>28.04</v>
      </c>
      <c r="O5" s="14" t="str">
        <f t="array" ref="O5">_xlfn.IFS(P5=0,"No Discount",AND(P5&gt;0,P5&lt;=0.02),"0% to 2%",AND(P5&gt;0.02,P5&lt;=0.04),"2% to 4%",AND(P5&gt;0.04,P5&lt;=0.06),"4% to 6%",AND(P5&gt;0.06,P5&lt;=0.08),"6% to 8%",AND(P5&gt;0.08,P5&lt;=0.1),"8% to 10%",AND(P5&gt;0.1,P5&lt;=0.15),"10% to 15%",AND(P5&gt;0.15,P5&lt;=0.2),"15% to 20%",AND(P5&gt;0.2,P5&lt;=0.25),"20% to 25%",AND(P5&gt;0.25,P5&lt;=0.3),"25% to 30%",AND(P5&gt;0.3,P5&lt;=0.4),"30% to 40%",AND(P5&gt;0.4,P5&lt;=0.5),"40% to 50%",AND(P5&gt;0.5,P5&lt;=0.75),"50% to 75%",AND(P5&gt;0.75,P5&lt;=1),"75% to 100%")</f>
        <v>2% to 4%</v>
      </c>
      <c r="P5" s="10">
        <f>_xlfn.XLOOKUP($E5,'Raw Data'!$E:$E,'Raw Data'!P:P,"ERROR",0,1)</f>
        <v>0.0313837375178316</v>
      </c>
      <c r="Q5" s="9">
        <f>_xlfn.XLOOKUP($E5,'Raw Data'!$E:$E,'Raw Data'!Q:Q,"ERROR",0,1)</f>
        <v>8.4</v>
      </c>
      <c r="R5" s="9" t="str">
        <f>_xlfn.XLOOKUP($E5,'Raw Data'!$E:$E,'Raw Data'!R:R,"ERROR",0,1)</f>
        <v>oz</v>
      </c>
      <c r="S5" s="5" t="str">
        <f t="array" ref="S5">_xlfn.IFS(AND(T5&gt;0,T5&lt;=0.05),"0 to 0.05",AND(T5&gt;0.05,T5&lt;=0.1),"0.05 to 0.1",AND(T5&gt;0.1,T5&lt;=0.2),"0.1 to 0.2",AND(T5&gt;0.2,T5&lt;=0.3),"0.2 to 0.3",AND(T5&gt;0.3,T5&lt;=0.4),"0.3 to 0.4",AND(T5&gt;0.4,T5&lt;=0.5),"0.4 to 0.5",AND(T5&gt;0.5,T5&lt;=0.75),"0.5 to 0.75",AND(T5&gt;0.75,T5&lt;=1),"0.75 to 1",AND(T5&gt;1,T5&lt;=2),"1 to 2",AND(T5&gt;2,T5&lt;=3),"2 to 3",AND(T5&gt;3,T5&lt;=4),"3 to 4",AND(T5&gt;4,T5&lt;=5),"4 to 5",AND(T5&gt;5,T5&lt;=10),"5 to 10",T5&gt;10,"10+")</f>
        <v>0.1 to 0.2</v>
      </c>
      <c r="T5" s="10">
        <f t="shared" si="1"/>
        <v>0.109345056927066</v>
      </c>
      <c r="U5" s="15" t="str">
        <f t="array" ref="U5">_xlfn.IFS(AND(V5&gt;0,V5&lt;=0.05),"0 to 0.05",AND(V5&gt;0.05,V5&lt;=0.1),"0.05 to 0.1",AND(V5&gt;0.1,V5&lt;=0.2),"0.1 to 0.2",AND(V5&gt;0.2,V5&lt;=0.3),"0.2 to 0.3",AND(V5&gt;0.3,V5&lt;=0.4),"0.3 to 0.4",AND(V5&gt;0.4,V5&lt;=0.5),"0.4 to 0.5",AND(V5&gt;0.5,V5&lt;=0.75),"0.5 to 0.75",AND(V5&gt;0.75,V5&lt;=1),"0.75 to 1",AND(V5&gt;1,V5&lt;=2),"1 to 2",AND(V5&gt;2,V5&lt;=3),"2 to 3",AND(V5&gt;3,V5&lt;=4),"3 to 4",AND(V5&gt;4,V5&lt;=5),"4 to 5",AND(V5&gt;5,V5&lt;=10),"5 to 10",V5&gt;10,"10+")</f>
        <v>0 to 0.05</v>
      </c>
      <c r="V5" s="10">
        <f t="shared" si="2"/>
        <v>0.0304797333204503</v>
      </c>
      <c r="W5" s="15" t="str">
        <f t="array" ref="W5">_xlfn.IFS(AND(X5&gt;0,X5&lt;=0.05),"0 to 0.05",AND(X5&gt;0.05,X5&lt;=0.1),"0.05 to 0.1",AND(X5&gt;0.1,X5&lt;=0.2),"0.1 to 0.2",AND(X5&gt;0.2,X5&lt;=0.3),"0.2 to 0.3",AND(X5&gt;0.3,X5&lt;=0.4),"0.3 to 0.4",AND(X5&gt;0.4,X5&lt;=0.5),"0.4 to 0.5",AND(X5&gt;0.5,X5&lt;=0.75),"0.5 to 0.75",AND(X5&gt;0.75,X5&lt;=1),"0.75 to 1",AND(X5&gt;1,X5&lt;=2),"1 to 2",AND(X5&gt;2,X5&lt;=3),"2 to 3",AND(X5&gt;3,X5&lt;=4),"3 to 4",AND(X5&gt;4,X5&lt;=5),"4 to 5",AND(X5&gt;5,X5&lt;=10),"5 to 10",X5&gt;10,"10+")</f>
        <v>0 to 0.05</v>
      </c>
      <c r="X5" s="16">
        <f t="shared" si="3"/>
        <v>0.0295231653703077</v>
      </c>
      <c r="Y5" s="5" t="str">
        <f t="array" ref="Y5">_xlfn.IFS(AND(Z5&gt;0,Z5&lt;=1),"0 to 1",AND(Z5&gt;1,Z5&lt;=2),"1 to 2",AND(Z5&gt;2,Z5&lt;=4),"2 to 4",AND(Z5&gt;4,Z5&lt;=6),"4 to 6",AND(Z5&gt;6,Z5&lt;=8),"6 to 8",AND(Z5&gt;8,Z5&lt;=10),"8 to 10",AND(Z5&gt;10,Z5&lt;=15),"10 to 15",AND(Z5&gt;15,Z5&lt;=20),"15 to 20",AND(Z5&gt;20,Z5&lt;=25),"20 to 25",AND(Z5&gt;25,Z5&lt;=30),"25 to 30",AND(Z5&gt;30,Z5&lt;=40),"30 to 40",AND(Z5&gt;40,Z5&lt;=50),"40 to 50",Z5&gt;50,"50+")</f>
        <v>8 to 10</v>
      </c>
      <c r="Z5" s="9">
        <f t="array" ref="Z5">_xlfn.IFS(AA5="oz",_xlfn.IFS(R5="oz",Q5,R5="fl oz",Q5*1.04,R5="ml",Q5*0.0338),AA5="fl oz",_xlfn.IFS(R5="oz",Q5/1.04,R5="fl oz",Q5,R5="ml",Q5*0.0338/1.04),AA5="ml",_xlfn.IFS(R5="oz",Q5/0.0338,R5="fl oz",Q5*1.04/0.0338,R5="ml",Q5))</f>
        <v>8.4</v>
      </c>
      <c r="AA5" s="9" t="str">
        <f>_xlfn.XLOOKUP($E5,'Raw Data'!$E:$E,'Raw Data'!AA:AA,"ERROR",0,1)</f>
        <v>oz</v>
      </c>
      <c r="AB5" s="5" t="s">
        <v>70</v>
      </c>
      <c r="AC5" s="5" t="s">
        <v>71</v>
      </c>
      <c r="AD5" s="5" t="s">
        <v>72</v>
      </c>
      <c r="AE5">
        <f t="shared" si="4"/>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1</v>
      </c>
      <c r="BW5">
        <f t="shared" si="0"/>
        <v>0</v>
      </c>
      <c r="BX5">
        <f t="shared" si="0"/>
        <v>0</v>
      </c>
      <c r="BY5">
        <f t="shared" si="0"/>
        <v>0</v>
      </c>
      <c r="BZ5">
        <f t="shared" si="0"/>
        <v>0</v>
      </c>
      <c r="CA5">
        <f t="shared" si="0"/>
        <v>0</v>
      </c>
      <c r="CB5">
        <f t="shared" si="0"/>
        <v>0</v>
      </c>
      <c r="CC5">
        <f t="shared" si="0"/>
        <v>0</v>
      </c>
      <c r="CD5">
        <f t="shared" si="0"/>
        <v>0</v>
      </c>
    </row>
    <row r="6" spans="1:82">
      <c r="A6" s="5" t="str">
        <f>_xlfn.XLOOKUP($E6,'Raw Data'!$E:$E,'Raw Data'!A:A,"ERROR",0,1)</f>
        <v>AE</v>
      </c>
      <c r="B6" s="5" t="str">
        <f>_xlfn.XLOOKUP($E6,'Raw Data'!$E:$E,'Raw Data'!B:B,"ERROR",0,1)</f>
        <v>Hair Mousses</v>
      </c>
      <c r="C6" s="5" t="str">
        <f>_xlfn.XLOOKUP($E6,'Raw Data'!$E:$E,'Raw Data'!C:C,"ERROR",0,1)</f>
        <v>Maui Moisture</v>
      </c>
      <c r="D6" s="5" t="str">
        <f>_xlfn.XLOOKUP($E6,'Raw Data'!$E:$E,'Raw Data'!D:D,"ERROR",0,1)</f>
        <v>www.amazon.ae/dp/B08LZ2R5MM</v>
      </c>
      <c r="E6" s="5" t="s">
        <v>73</v>
      </c>
      <c r="F6" s="9" t="str">
        <f>_xlfn.XLOOKUP($E6,'Raw Data'!$E:$E,'Raw Data'!F:F,"ERROR",0,1)</f>
        <v>Maui Moisture Flexible Hold + Coconut Milk Curl Foam Mousse, for Curly Hair Styling, No Drying Alcohols, Parabens or Silicone, 8.5oz Maui Moisture Flexible Hold + Coconut Milk Curl Foam Mousse, for Curly Hair Styling, No Drying Alcohols, Parabens or Silicone, 8.5oz</v>
      </c>
      <c r="G6" s="10">
        <f>_xlfn.XLOOKUP($E6,'Raw Data'!$E:$E,'Raw Data'!G:G,"ERROR",0,1)</f>
        <v>489</v>
      </c>
      <c r="H6" s="9">
        <f>_xlfn.XLOOKUP($E6,'Raw Data'!$E:$E,'Raw Data'!H:H,"ERROR",0,1)</f>
        <v>24817.56</v>
      </c>
      <c r="I6" s="9">
        <f>_xlfn.XLOOKUP($E6,'Raw Data'!$E:$E,'Raw Data'!I:I,"ERROR",0,1)</f>
        <v>0.033226273164651</v>
      </c>
      <c r="J6" s="9" t="str">
        <f>_xlfn.XLOOKUP($E6,'Raw Data'!$E:$E,'Raw Data'!J:J,"ERROR",0,1)</f>
        <v>Yes</v>
      </c>
      <c r="K6" s="14" t="str">
        <f t="array" ref="K6">_xlfn.IFS(AND(L6&gt;0,L6&lt;=5),"0 to 5",AND(L6&gt;5,L6&lt;=10),"5 to 10",AND(L6&gt;10,L6&lt;=15),"10 to 15",AND(L6&gt;15,L6&lt;=20),"15 to 20",AND(L6&gt;20,L6&lt;=30),"20 to 30",AND(L6&gt;30,L6&lt;=40),"30 to 40",AND(L6&gt;40,L6&lt;=50),"40 to 50",AND(L6&gt;50,L6&lt;=75),"50 to 75",AND(L6&gt;75,L6&lt;=100),"75 to 100",AND(L6&gt;100,L6&lt;=150),"100 to 150",AND(L6&gt;150,L6&lt;=200),"150 to 200",AND(L6&gt;200,L6&lt;=250),"200 to 250",AND(L6&gt;250,L6&lt;=300),"250 to 300",AND(L6&gt;300,L6&lt;=400),"300 to 400",AND(L6&gt;400,L6&lt;=500),"400 to 500",L6&gt;500,"500+")</f>
        <v>50 to 75</v>
      </c>
      <c r="L6" s="9">
        <f>_xlfn.XLOOKUP($E6,'Raw Data'!$E:$E,'Raw Data'!L:L,"ERROR",0,1)</f>
        <v>51.34</v>
      </c>
      <c r="M6" s="14" t="str">
        <f t="array" ref="M6">_xlfn.IFS(AND(N6&gt;0,N6&lt;=5),"0 to 5",AND(N6&gt;5,N6&lt;=10),"5 to 10",AND(N6&gt;10,N6&lt;=15),"10 to 15",AND(N6&gt;15,N6&lt;=20),"15 to 20",AND(N6&gt;20,N6&lt;=30),"20 to 30",AND(N6&gt;30,N6&lt;=40),"30 to 40",AND(N6&gt;40,N6&lt;=50),"40 to 50",AND(N6&gt;50,N6&lt;=75),"50 to 75",AND(N6&gt;75,N6&lt;=100),"75 to 100",AND(N6&gt;100,N6&lt;=150),"100 to 150",AND(N6&gt;150,N6&lt;=200),"150 to 200",AND(N6&gt;200,N6&lt;=250),"200 to 250",AND(N6&gt;250,N6&lt;=300),"250 to 300",AND(N6&gt;300,N6&lt;=400),"300 to 400",AND(N6&gt;400,N6&lt;=500),"400 to 500",N6&gt;500,"500+")</f>
        <v>50 to 75</v>
      </c>
      <c r="N6" s="9">
        <f>_xlfn.XLOOKUP($E6,'Raw Data'!$E:$E,'Raw Data'!N:N,"ERROR",0,1)</f>
        <v>52</v>
      </c>
      <c r="O6" s="14" t="str">
        <f t="array" ref="O6">_xlfn.IFS(P6=0,"No Discount",AND(P6&gt;0,P6&lt;=0.02),"0% to 2%",AND(P6&gt;0.02,P6&lt;=0.04),"2% to 4%",AND(P6&gt;0.04,P6&lt;=0.06),"4% to 6%",AND(P6&gt;0.06,P6&lt;=0.08),"6% to 8%",AND(P6&gt;0.08,P6&lt;=0.1),"8% to 10%",AND(P6&gt;0.1,P6&lt;=0.15),"10% to 15%",AND(P6&gt;0.15,P6&lt;=0.2),"15% to 20%",AND(P6&gt;0.2,P6&lt;=0.25),"20% to 25%",AND(P6&gt;0.25,P6&lt;=0.3),"25% to 30%",AND(P6&gt;0.3,P6&lt;=0.4),"30% to 40%",AND(P6&gt;0.4,P6&lt;=0.5),"40% to 50%",AND(P6&gt;0.5,P6&lt;=0.75),"50% to 75%",AND(P6&gt;0.75,P6&lt;=1),"75% to 100%")</f>
        <v>0% to 2%</v>
      </c>
      <c r="P6" s="10">
        <f>_xlfn.XLOOKUP($E6,'Raw Data'!$E:$E,'Raw Data'!P:P,"ERROR",0,1)</f>
        <v>0.0126923076923076</v>
      </c>
      <c r="Q6" s="9">
        <f>_xlfn.XLOOKUP($E6,'Raw Data'!$E:$E,'Raw Data'!Q:Q,"ERROR",0,1)</f>
        <v>8.5</v>
      </c>
      <c r="R6" s="9" t="str">
        <f>_xlfn.XLOOKUP($E6,'Raw Data'!$E:$E,'Raw Data'!R:R,"ERROR",0,1)</f>
        <v>oz</v>
      </c>
      <c r="S6" s="5" t="str">
        <f t="array" ref="S6">_xlfn.IFS(AND(T6&gt;0,T6&lt;=0.05),"0 to 0.05",AND(T6&gt;0.05,T6&lt;=0.1),"0.05 to 0.1",AND(T6&gt;0.1,T6&lt;=0.2),"0.1 to 0.2",AND(T6&gt;0.2,T6&lt;=0.3),"0.2 to 0.3",AND(T6&gt;0.3,T6&lt;=0.4),"0.3 to 0.4",AND(T6&gt;0.4,T6&lt;=0.5),"0.4 to 0.5",AND(T6&gt;0.5,T6&lt;=0.75),"0.5 to 0.75",AND(T6&gt;0.75,T6&lt;=1),"0.75 to 1",AND(T6&gt;1,T6&lt;=2),"1 to 2",AND(T6&gt;2,T6&lt;=3),"2 to 3",AND(T6&gt;3,T6&lt;=4),"3 to 4",AND(T6&gt;4,T6&lt;=5),"4 to 5",AND(T6&gt;5,T6&lt;=10),"5 to 10",T6&gt;10,"10+")</f>
        <v>0.2 to 0.3</v>
      </c>
      <c r="T6" s="10">
        <f t="shared" si="1"/>
        <v>0.204261075414271</v>
      </c>
      <c r="U6" s="15" t="str">
        <f t="array" ref="U6">_xlfn.IFS(AND(V6&gt;0,V6&lt;=0.05),"0 to 0.05",AND(V6&gt;0.05,V6&lt;=0.1),"0.05 to 0.1",AND(V6&gt;0.1,V6&lt;=0.2),"0.1 to 0.2",AND(V6&gt;0.2,V6&lt;=0.3),"0.2 to 0.3",AND(V6&gt;0.3,V6&lt;=0.4),"0.3 to 0.4",AND(V6&gt;0.4,V6&lt;=0.5),"0.4 to 0.5",AND(V6&gt;0.5,V6&lt;=0.75),"0.5 to 0.75",AND(V6&gt;0.75,V6&lt;=1),"0.75 to 1",AND(V6&gt;1,V6&lt;=2),"1 to 2",AND(V6&gt;2,V6&lt;=3),"2 to 3",AND(V6&gt;3,V6&lt;=4),"3 to 4",AND(V6&gt;4,V6&lt;=5),"4 to 5",AND(V6&gt;5,V6&lt;=10),"5 to 10",V6&gt;10,"10+")</f>
        <v>0.05 to 0.1</v>
      </c>
      <c r="V6" s="10">
        <f t="shared" si="2"/>
        <v>0.0558594760190177</v>
      </c>
      <c r="W6" s="15" t="str">
        <f t="array" ref="W6">_xlfn.IFS(AND(X6&gt;0,X6&lt;=0.05),"0 to 0.05",AND(X6&gt;0.05,X6&lt;=0.1),"0.05 to 0.1",AND(X6&gt;0.1,X6&lt;=0.2),"0.1 to 0.2",AND(X6&gt;0.2,X6&lt;=0.3),"0.2 to 0.3",AND(X6&gt;0.3,X6&lt;=0.4),"0.3 to 0.4",AND(X6&gt;0.4,X6&lt;=0.5),"0.4 to 0.5",AND(X6&gt;0.5,X6&lt;=0.75),"0.5 to 0.75",AND(X6&gt;0.75,X6&lt;=1),"0.75 to 1",AND(X6&gt;1,X6&lt;=2),"1 to 2",AND(X6&gt;2,X6&lt;=3),"2 to 3",AND(X6&gt;3,X6&lt;=4),"3 to 4",AND(X6&gt;4,X6&lt;=5),"4 to 5",AND(X6&gt;5,X6&lt;=10),"5 to 10",X6&gt;10,"10+")</f>
        <v>0.05 to 0.1</v>
      </c>
      <c r="X6" s="16">
        <f t="shared" si="3"/>
        <v>0.0551504903618532</v>
      </c>
      <c r="Y6" s="5" t="str">
        <f t="array" ref="Y6">_xlfn.IFS(AND(Z6&gt;0,Z6&lt;=1),"0 to 1",AND(Z6&gt;1,Z6&lt;=2),"1 to 2",AND(Z6&gt;2,Z6&lt;=4),"2 to 4",AND(Z6&gt;4,Z6&lt;=6),"4 to 6",AND(Z6&gt;6,Z6&lt;=8),"6 to 8",AND(Z6&gt;8,Z6&lt;=10),"8 to 10",AND(Z6&gt;10,Z6&lt;=15),"10 to 15",AND(Z6&gt;15,Z6&lt;=20),"15 to 20",AND(Z6&gt;20,Z6&lt;=25),"20 to 25",AND(Z6&gt;25,Z6&lt;=30),"25 to 30",AND(Z6&gt;30,Z6&lt;=40),"30 to 40",AND(Z6&gt;40,Z6&lt;=50),"40 to 50",Z6&gt;50,"50+")</f>
        <v>8 to 10</v>
      </c>
      <c r="Z6" s="9">
        <f t="array" ref="Z6">_xlfn.IFS(AA6="oz",_xlfn.IFS(R6="oz",Q6,R6="fl oz",Q6*1.04,R6="ml",Q6*0.0338),AA6="fl oz",_xlfn.IFS(R6="oz",Q6/1.04,R6="fl oz",Q6,R6="ml",Q6*0.0338/1.04),AA6="ml",_xlfn.IFS(R6="oz",Q6/0.0338,R6="fl oz",Q6*1.04/0.0338,R6="ml",Q6))</f>
        <v>8.5</v>
      </c>
      <c r="AA6" s="9" t="str">
        <f>_xlfn.XLOOKUP($E6,'Raw Data'!$E:$E,'Raw Data'!AA:AA,"ERROR",0,1)</f>
        <v>oz</v>
      </c>
      <c r="AB6" s="5" t="s">
        <v>74</v>
      </c>
      <c r="AC6" s="5" t="s">
        <v>75</v>
      </c>
      <c r="AD6" s="5" t="s">
        <v>76</v>
      </c>
      <c r="AE6">
        <f t="shared" si="4"/>
        <v>0</v>
      </c>
      <c r="AF6">
        <f t="shared" si="0"/>
        <v>0</v>
      </c>
      <c r="AG6">
        <f t="shared" si="0"/>
        <v>1</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1</v>
      </c>
      <c r="AV6">
        <f t="shared" si="0"/>
        <v>0</v>
      </c>
      <c r="AW6">
        <f t="shared" si="0"/>
        <v>0</v>
      </c>
      <c r="AX6">
        <f t="shared" si="0"/>
        <v>0</v>
      </c>
      <c r="AY6">
        <f t="shared" si="0"/>
        <v>0</v>
      </c>
      <c r="AZ6">
        <f t="shared" si="0"/>
        <v>0</v>
      </c>
      <c r="BA6">
        <f t="shared" si="0"/>
        <v>1</v>
      </c>
      <c r="BB6">
        <f t="shared" si="0"/>
        <v>0</v>
      </c>
      <c r="BC6">
        <f t="shared" si="0"/>
        <v>0</v>
      </c>
      <c r="BD6">
        <f t="shared" si="0"/>
        <v>0</v>
      </c>
      <c r="BE6">
        <f t="shared" si="0"/>
        <v>0</v>
      </c>
      <c r="BF6">
        <f t="shared" si="0"/>
        <v>0</v>
      </c>
      <c r="BG6">
        <f t="shared" si="0"/>
        <v>1</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c r="CC6">
        <f t="shared" si="0"/>
        <v>0</v>
      </c>
      <c r="CD6">
        <f t="shared" si="0"/>
        <v>0</v>
      </c>
    </row>
    <row r="7" spans="1:82">
      <c r="A7" s="5" t="str">
        <f>_xlfn.XLOOKUP($E7,'Raw Data'!$E:$E,'Raw Data'!A:A,"ERROR",0,1)</f>
        <v>AE</v>
      </c>
      <c r="B7" s="5" t="str">
        <f>_xlfn.XLOOKUP($E7,'Raw Data'!$E:$E,'Raw Data'!B:B,"ERROR",0,1)</f>
        <v>Hair Mousses</v>
      </c>
      <c r="C7" s="5" t="str">
        <f>_xlfn.XLOOKUP($E7,'Raw Data'!$E:$E,'Raw Data'!C:C,"ERROR",0,1)</f>
        <v>SheaMoisture</v>
      </c>
      <c r="D7" s="5" t="str">
        <f>_xlfn.XLOOKUP($E7,'Raw Data'!$E:$E,'Raw Data'!D:D,"ERROR",0,1)</f>
        <v>www.amazon.ae/dp/B07NQCBRK3</v>
      </c>
      <c r="E7" s="5" t="s">
        <v>77</v>
      </c>
      <c r="F7" s="9" t="str">
        <f>_xlfn.XLOOKUP($E7,'Raw Data'!$E:$E,'Raw Data'!F:F,"ERROR",0,1)</f>
        <v>SheaMoisture  Curl   Mousse  for Frizz Control Coconut and Hibiscus with Shea Butter 7.5 oz</v>
      </c>
      <c r="G7" s="10">
        <f>_xlfn.XLOOKUP($E7,'Raw Data'!$E:$E,'Raw Data'!G:G,"ERROR",0,1)</f>
        <v>506</v>
      </c>
      <c r="H7" s="9">
        <f>_xlfn.XLOOKUP($E7,'Raw Data'!$E:$E,'Raw Data'!H:H,"ERROR",0,1)</f>
        <v>24523.88</v>
      </c>
      <c r="I7" s="9">
        <f>_xlfn.XLOOKUP($E7,'Raw Data'!$E:$E,'Raw Data'!I:I,"ERROR",0,1)</f>
        <v>0.0328330881818004</v>
      </c>
      <c r="J7" s="9" t="str">
        <f>_xlfn.XLOOKUP($E7,'Raw Data'!$E:$E,'Raw Data'!J:J,"ERROR",0,1)</f>
        <v>Yes</v>
      </c>
      <c r="K7" s="14" t="str">
        <f t="array" ref="K7">_xlfn.IFS(AND(L7&gt;0,L7&lt;=5),"0 to 5",AND(L7&gt;5,L7&lt;=10),"5 to 10",AND(L7&gt;10,L7&lt;=15),"10 to 15",AND(L7&gt;15,L7&lt;=20),"15 to 20",AND(L7&gt;20,L7&lt;=30),"20 to 30",AND(L7&gt;30,L7&lt;=40),"30 to 40",AND(L7&gt;40,L7&lt;=50),"40 to 50",AND(L7&gt;50,L7&lt;=75),"50 to 75",AND(L7&gt;75,L7&lt;=100),"75 to 100",AND(L7&gt;100,L7&lt;=150),"100 to 150",AND(L7&gt;150,L7&lt;=200),"150 to 200",AND(L7&gt;200,L7&lt;=250),"200 to 250",AND(L7&gt;250,L7&lt;=300),"250 to 300",AND(L7&gt;300,L7&lt;=400),"300 to 400",AND(L7&gt;400,L7&lt;=500),"400 to 500",L7&gt;500,"500+")</f>
        <v>40 to 50</v>
      </c>
      <c r="L7" s="9">
        <f>_xlfn.XLOOKUP($E7,'Raw Data'!$E:$E,'Raw Data'!L:L,"ERROR",0,1)</f>
        <v>48.89</v>
      </c>
      <c r="M7" s="14" t="str">
        <f t="array" ref="M7">_xlfn.IFS(AND(N7&gt;0,N7&lt;=5),"0 to 5",AND(N7&gt;5,N7&lt;=10),"5 to 10",AND(N7&gt;10,N7&lt;=15),"10 to 15",AND(N7&gt;15,N7&lt;=20),"15 to 20",AND(N7&gt;20,N7&lt;=30),"20 to 30",AND(N7&gt;30,N7&lt;=40),"30 to 40",AND(N7&gt;40,N7&lt;=50),"40 to 50",AND(N7&gt;50,N7&lt;=75),"50 to 75",AND(N7&gt;75,N7&lt;=100),"75 to 100",AND(N7&gt;100,N7&lt;=150),"100 to 150",AND(N7&gt;150,N7&lt;=200),"150 to 200",AND(N7&gt;200,N7&lt;=250),"200 to 250",AND(N7&gt;250,N7&lt;=300),"250 to 300",AND(N7&gt;300,N7&lt;=400),"300 to 400",AND(N7&gt;400,N7&lt;=500),"400 to 500",N7&gt;500,"500+")</f>
        <v>50 to 75</v>
      </c>
      <c r="N7" s="9">
        <f>_xlfn.XLOOKUP($E7,'Raw Data'!$E:$E,'Raw Data'!N:N,"ERROR",0,1)</f>
        <v>50.16</v>
      </c>
      <c r="O7" s="14" t="str">
        <f t="array" ref="O7">_xlfn.IFS(P7=0,"No Discount",AND(P7&gt;0,P7&lt;=0.02),"0% to 2%",AND(P7&gt;0.02,P7&lt;=0.04),"2% to 4%",AND(P7&gt;0.04,P7&lt;=0.06),"4% to 6%",AND(P7&gt;0.06,P7&lt;=0.08),"6% to 8%",AND(P7&gt;0.08,P7&lt;=0.1),"8% to 10%",AND(P7&gt;0.1,P7&lt;=0.15),"10% to 15%",AND(P7&gt;0.15,P7&lt;=0.2),"15% to 20%",AND(P7&gt;0.2,P7&lt;=0.25),"20% to 25%",AND(P7&gt;0.25,P7&lt;=0.3),"25% to 30%",AND(P7&gt;0.3,P7&lt;=0.4),"30% to 40%",AND(P7&gt;0.4,P7&lt;=0.5),"40% to 50%",AND(P7&gt;0.5,P7&lt;=0.75),"50% to 75%",AND(P7&gt;0.75,P7&lt;=1),"75% to 100%")</f>
        <v>2% to 4%</v>
      </c>
      <c r="P7" s="10">
        <f>_xlfn.XLOOKUP($E7,'Raw Data'!$E:$E,'Raw Data'!P:P,"ERROR",0,1)</f>
        <v>0.0253189792663476</v>
      </c>
      <c r="Q7" s="9">
        <f>_xlfn.XLOOKUP($E7,'Raw Data'!$E:$E,'Raw Data'!Q:Q,"ERROR",0,1)</f>
        <v>7.5</v>
      </c>
      <c r="R7" s="9" t="str">
        <f>_xlfn.XLOOKUP($E7,'Raw Data'!$E:$E,'Raw Data'!R:R,"ERROR",0,1)</f>
        <v>oz</v>
      </c>
      <c r="S7" s="5" t="str">
        <f t="array" ref="S7">_xlfn.IFS(AND(T7&gt;0,T7&lt;=0.05),"0 to 0.05",AND(T7&gt;0.05,T7&lt;=0.1),"0.05 to 0.1",AND(T7&gt;0.1,T7&lt;=0.2),"0.1 to 0.2",AND(T7&gt;0.2,T7&lt;=0.3),"0.2 to 0.3",AND(T7&gt;0.3,T7&lt;=0.4),"0.3 to 0.4",AND(T7&gt;0.4,T7&lt;=0.5),"0.4 to 0.5",AND(T7&gt;0.5,T7&lt;=0.75),"0.5 to 0.75",AND(T7&gt;0.75,T7&lt;=1),"0.75 to 1",AND(T7&gt;1,T7&lt;=2),"1 to 2",AND(T7&gt;2,T7&lt;=3),"2 to 3",AND(T7&gt;3,T7&lt;=4),"3 to 4",AND(T7&gt;4,T7&lt;=5),"4 to 5",AND(T7&gt;5,T7&lt;=10),"5 to 10",T7&gt;10,"10+")</f>
        <v>0.2 to 0.3</v>
      </c>
      <c r="T7" s="10">
        <f t="shared" si="1"/>
        <v>0.220448652913989</v>
      </c>
      <c r="U7" s="15" t="str">
        <f t="array" ref="U7">_xlfn.IFS(AND(V7&gt;0,V7&lt;=0.05),"0 to 0.05",AND(V7&gt;0.05,V7&lt;=0.1),"0.05 to 0.1",AND(V7&gt;0.1,V7&lt;=0.2),"0.1 to 0.2",AND(V7&gt;0.2,V7&lt;=0.3),"0.2 to 0.3",AND(V7&gt;0.3,V7&lt;=0.4),"0.3 to 0.4",AND(V7&gt;0.4,V7&lt;=0.5),"0.4 to 0.5",AND(V7&gt;0.5,V7&lt;=0.75),"0.5 to 0.75",AND(V7&gt;0.75,V7&lt;=1),"0.75 to 1",AND(V7&gt;1,V7&lt;=2),"1 to 2",AND(V7&gt;2,V7&lt;=3),"2 to 3",AND(V7&gt;3,V7&lt;=4),"3 to 4",AND(V7&gt;4,V7&lt;=5),"4 to 5",AND(V7&gt;5,V7&lt;=10),"5 to 10",V7&gt;10,"10+")</f>
        <v>0.05 to 0.1</v>
      </c>
      <c r="V7" s="10">
        <f t="shared" si="2"/>
        <v>0.0610672979370984</v>
      </c>
      <c r="W7" s="15" t="str">
        <f t="array" ref="W7">_xlfn.IFS(AND(X7&gt;0,X7&lt;=0.05),"0 to 0.05",AND(X7&gt;0.05,X7&lt;=0.1),"0.05 to 0.1",AND(X7&gt;0.1,X7&lt;=0.2),"0.1 to 0.2",AND(X7&gt;0.2,X7&lt;=0.3),"0.2 to 0.3",AND(X7&gt;0.3,X7&lt;=0.4),"0.3 to 0.4",AND(X7&gt;0.4,X7&lt;=0.5),"0.4 to 0.5",AND(X7&gt;0.5,X7&lt;=0.75),"0.5 to 0.75",AND(X7&gt;0.75,X7&lt;=1),"0.75 to 1",AND(X7&gt;1,X7&lt;=2),"1 to 2",AND(X7&gt;2,X7&lt;=3),"2 to 3",AND(X7&gt;3,X7&lt;=4),"3 to 4",AND(X7&gt;4,X7&lt;=5),"4 to 5",AND(X7&gt;5,X7&lt;=10),"5 to 10",X7&gt;10,"10+")</f>
        <v>0.05 to 0.1</v>
      </c>
      <c r="X7" s="16">
        <f t="shared" si="3"/>
        <v>0.0595211362867771</v>
      </c>
      <c r="Y7" s="5" t="str">
        <f t="array" ref="Y7">_xlfn.IFS(AND(Z7&gt;0,Z7&lt;=1),"0 to 1",AND(Z7&gt;1,Z7&lt;=2),"1 to 2",AND(Z7&gt;2,Z7&lt;=4),"2 to 4",AND(Z7&gt;4,Z7&lt;=6),"4 to 6",AND(Z7&gt;6,Z7&lt;=8),"6 to 8",AND(Z7&gt;8,Z7&lt;=10),"8 to 10",AND(Z7&gt;10,Z7&lt;=15),"10 to 15",AND(Z7&gt;15,Z7&lt;=20),"15 to 20",AND(Z7&gt;20,Z7&lt;=25),"20 to 25",AND(Z7&gt;25,Z7&lt;=30),"25 to 30",AND(Z7&gt;30,Z7&lt;=40),"30 to 40",AND(Z7&gt;40,Z7&lt;=50),"40 to 50",Z7&gt;50,"50+")</f>
        <v>6 to 8</v>
      </c>
      <c r="Z7" s="9">
        <f t="array" ref="Z7">_xlfn.IFS(AA7="oz",_xlfn.IFS(R7="oz",Q7,R7="fl oz",Q7*1.04,R7="ml",Q7*0.0338),AA7="fl oz",_xlfn.IFS(R7="oz",Q7/1.04,R7="fl oz",Q7,R7="ml",Q7*0.0338/1.04),AA7="ml",_xlfn.IFS(R7="oz",Q7/0.0338,R7="fl oz",Q7*1.04/0.0338,R7="ml",Q7))</f>
        <v>7.5</v>
      </c>
      <c r="AA7" s="9" t="str">
        <f>_xlfn.XLOOKUP($E7,'Raw Data'!$E:$E,'Raw Data'!AA:AA,"ERROR",0,1)</f>
        <v>oz</v>
      </c>
      <c r="AB7" s="5" t="s">
        <v>78</v>
      </c>
      <c r="AC7" s="5" t="s">
        <v>79</v>
      </c>
      <c r="AD7" s="5" t="s">
        <v>80</v>
      </c>
      <c r="AE7">
        <f t="shared" si="4"/>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1</v>
      </c>
      <c r="AS7">
        <f t="shared" si="0"/>
        <v>0</v>
      </c>
      <c r="AT7">
        <f t="shared" si="0"/>
        <v>0</v>
      </c>
      <c r="AU7">
        <f t="shared" si="0"/>
        <v>1</v>
      </c>
      <c r="AV7">
        <f t="shared" si="0"/>
        <v>0</v>
      </c>
      <c r="AW7">
        <f t="shared" si="0"/>
        <v>0</v>
      </c>
      <c r="AX7">
        <f t="shared" si="0"/>
        <v>0</v>
      </c>
      <c r="AY7">
        <f t="shared" si="0"/>
        <v>0</v>
      </c>
      <c r="AZ7">
        <f t="shared" si="0"/>
        <v>0</v>
      </c>
      <c r="BA7">
        <f t="shared" si="0"/>
        <v>0</v>
      </c>
      <c r="BB7">
        <f t="shared" si="0"/>
        <v>1</v>
      </c>
      <c r="BC7">
        <f t="shared" si="0"/>
        <v>0</v>
      </c>
      <c r="BD7">
        <f t="shared" si="0"/>
        <v>0</v>
      </c>
      <c r="BE7">
        <f t="shared" si="0"/>
        <v>1</v>
      </c>
      <c r="BF7">
        <f t="shared" si="0"/>
        <v>0</v>
      </c>
      <c r="BG7">
        <f t="shared" si="0"/>
        <v>0</v>
      </c>
      <c r="BH7">
        <f t="shared" si="0"/>
        <v>0</v>
      </c>
      <c r="BI7">
        <f t="shared" si="0"/>
        <v>0</v>
      </c>
      <c r="BJ7">
        <f t="shared" si="0"/>
        <v>0</v>
      </c>
      <c r="BK7">
        <f t="shared" si="0"/>
        <v>0</v>
      </c>
      <c r="BL7">
        <f t="shared" si="0"/>
        <v>1</v>
      </c>
      <c r="BM7">
        <f t="shared" si="0"/>
        <v>0</v>
      </c>
      <c r="BN7">
        <f t="shared" si="0"/>
        <v>1</v>
      </c>
      <c r="BO7">
        <f t="shared" si="0"/>
        <v>1</v>
      </c>
      <c r="BP7">
        <f t="shared" si="0"/>
        <v>0</v>
      </c>
      <c r="BQ7">
        <f t="shared" si="0"/>
        <v>0</v>
      </c>
      <c r="BR7">
        <f t="shared" si="0"/>
        <v>0</v>
      </c>
      <c r="BS7">
        <f t="shared" si="0"/>
        <v>0</v>
      </c>
      <c r="BT7">
        <f t="shared" si="0"/>
        <v>0</v>
      </c>
      <c r="BU7">
        <f t="shared" si="0"/>
        <v>0</v>
      </c>
      <c r="BV7">
        <f t="shared" si="0"/>
        <v>1</v>
      </c>
      <c r="BW7">
        <f t="shared" si="0"/>
        <v>0</v>
      </c>
      <c r="BX7">
        <f t="shared" si="0"/>
        <v>1</v>
      </c>
      <c r="BY7">
        <f t="shared" si="0"/>
        <v>0</v>
      </c>
      <c r="BZ7">
        <f t="shared" si="0"/>
        <v>0</v>
      </c>
      <c r="CA7">
        <f t="shared" si="0"/>
        <v>0</v>
      </c>
      <c r="CB7">
        <f t="shared" si="0"/>
        <v>0</v>
      </c>
      <c r="CC7">
        <f t="shared" si="0"/>
        <v>0</v>
      </c>
      <c r="CD7">
        <f t="shared" si="0"/>
        <v>0</v>
      </c>
    </row>
    <row r="8" spans="1:82">
      <c r="A8" s="5" t="str">
        <f>_xlfn.XLOOKUP($E8,'Raw Data'!$E:$E,'Raw Data'!A:A,"ERROR",0,1)</f>
        <v>AE</v>
      </c>
      <c r="B8" s="5" t="str">
        <f>_xlfn.XLOOKUP($E8,'Raw Data'!$E:$E,'Raw Data'!B:B,"ERROR",0,1)</f>
        <v>Hair Mousses</v>
      </c>
      <c r="C8" s="5" t="str">
        <f>_xlfn.XLOOKUP($E8,'Raw Data'!$E:$E,'Raw Data'!C:C,"ERROR",0,1)</f>
        <v>gk hair</v>
      </c>
      <c r="D8" s="5" t="str">
        <f>_xlfn.XLOOKUP($E8,'Raw Data'!$E:$E,'Raw Data'!D:D,"ERROR",0,1)</f>
        <v>www.amazon.ae/dp/B01M2ZXXL6</v>
      </c>
      <c r="E8" s="5" t="s">
        <v>81</v>
      </c>
      <c r="F8" s="9" t="str">
        <f>_xlfn.XLOOKUP($E8,'Raw Data'!$E:$E,'Raw Data'!F:F,"ERROR",0,1)</f>
        <v>GK HAIR Global Keratin Volumizing Hair Styling  Mousse  (8.5 Fl Oz/250ml) -Enhances Curls Added Volume with Medium Hold &amp; Boost Shine Moisturizing Blow Dry Frizz Control  Foam  for All Hair Types -Unisex</v>
      </c>
      <c r="G8" s="10">
        <f>_xlfn.XLOOKUP($E8,'Raw Data'!$E:$E,'Raw Data'!G:G,"ERROR",0,1)</f>
        <v>211</v>
      </c>
      <c r="H8" s="9">
        <f>_xlfn.XLOOKUP($E8,'Raw Data'!$E:$E,'Raw Data'!H:H,"ERROR",0,1)</f>
        <v>20583.84</v>
      </c>
      <c r="I8" s="9">
        <f>_xlfn.XLOOKUP($E8,'Raw Data'!$E:$E,'Raw Data'!I:I,"ERROR",0,1)</f>
        <v>0.0275580794654055</v>
      </c>
      <c r="J8" s="9" t="str">
        <f>_xlfn.XLOOKUP($E8,'Raw Data'!$E:$E,'Raw Data'!J:J,"ERROR",0,1)</f>
        <v>Yes</v>
      </c>
      <c r="K8" s="14" t="str">
        <f t="array" ref="K8">_xlfn.IFS(AND(L8&gt;0,L8&lt;=5),"0 to 5",AND(L8&gt;5,L8&lt;=10),"5 to 10",AND(L8&gt;10,L8&lt;=15),"10 to 15",AND(L8&gt;15,L8&lt;=20),"15 to 20",AND(L8&gt;20,L8&lt;=30),"20 to 30",AND(L8&gt;30,L8&lt;=40),"30 to 40",AND(L8&gt;40,L8&lt;=50),"40 to 50",AND(L8&gt;50,L8&lt;=75),"50 to 75",AND(L8&gt;75,L8&lt;=100),"75 to 100",AND(L8&gt;100,L8&lt;=150),"100 to 150",AND(L8&gt;150,L8&lt;=200),"150 to 200",AND(L8&gt;200,L8&lt;=250),"200 to 250",AND(L8&gt;250,L8&lt;=300),"250 to 300",AND(L8&gt;300,L8&lt;=400),"300 to 400",AND(L8&gt;400,L8&lt;=500),"400 to 500",L8&gt;500,"500+")</f>
        <v>75 to 100</v>
      </c>
      <c r="L8" s="9">
        <f>_xlfn.XLOOKUP($E8,'Raw Data'!$E:$E,'Raw Data'!L:L,"ERROR",0,1)</f>
        <v>99.03</v>
      </c>
      <c r="M8" s="14" t="str">
        <f t="array" ref="M8">_xlfn.IFS(AND(N8&gt;0,N8&lt;=5),"0 to 5",AND(N8&gt;5,N8&lt;=10),"5 to 10",AND(N8&gt;10,N8&lt;=15),"10 to 15",AND(N8&gt;15,N8&lt;=20),"15 to 20",AND(N8&gt;20,N8&lt;=30),"20 to 30",AND(N8&gt;30,N8&lt;=40),"30 to 40",AND(N8&gt;40,N8&lt;=50),"40 to 50",AND(N8&gt;50,N8&lt;=75),"50 to 75",AND(N8&gt;75,N8&lt;=100),"75 to 100",AND(N8&gt;100,N8&lt;=150),"100 to 150",AND(N8&gt;150,N8&lt;=200),"150 to 200",AND(N8&gt;200,N8&lt;=250),"200 to 250",AND(N8&gt;250,N8&lt;=300),"250 to 300",AND(N8&gt;300,N8&lt;=400),"300 to 400",AND(N8&gt;400,N8&lt;=500),"400 to 500",N8&gt;500,"500+")</f>
        <v>100 to 150</v>
      </c>
      <c r="N8" s="9">
        <f>_xlfn.XLOOKUP($E8,'Raw Data'!$E:$E,'Raw Data'!N:N,"ERROR",0,1)</f>
        <v>101.11</v>
      </c>
      <c r="O8" s="14" t="str">
        <f t="array" ref="O8">_xlfn.IFS(P8=0,"No Discount",AND(P8&gt;0,P8&lt;=0.02),"0% to 2%",AND(P8&gt;0.02,P8&lt;=0.04),"2% to 4%",AND(P8&gt;0.04,P8&lt;=0.06),"4% to 6%",AND(P8&gt;0.06,P8&lt;=0.08),"6% to 8%",AND(P8&gt;0.08,P8&lt;=0.1),"8% to 10%",AND(P8&gt;0.1,P8&lt;=0.15),"10% to 15%",AND(P8&gt;0.15,P8&lt;=0.2),"15% to 20%",AND(P8&gt;0.2,P8&lt;=0.25),"20% to 25%",AND(P8&gt;0.25,P8&lt;=0.3),"25% to 30%",AND(P8&gt;0.3,P8&lt;=0.4),"30% to 40%",AND(P8&gt;0.4,P8&lt;=0.5),"40% to 50%",AND(P8&gt;0.5,P8&lt;=0.75),"50% to 75%",AND(P8&gt;0.75,P8&lt;=1),"75% to 100%")</f>
        <v>2% to 4%</v>
      </c>
      <c r="P8" s="10">
        <f>_xlfn.XLOOKUP($E8,'Raw Data'!$E:$E,'Raw Data'!P:P,"ERROR",0,1)</f>
        <v>0.0205716546335674</v>
      </c>
      <c r="Q8" s="9">
        <f>_xlfn.XLOOKUP($E8,'Raw Data'!$E:$E,'Raw Data'!Q:Q,"ERROR",0,1)</f>
        <v>8.5</v>
      </c>
      <c r="R8" s="9" t="str">
        <f>_xlfn.XLOOKUP($E8,'Raw Data'!$E:$E,'Raw Data'!R:R,"ERROR",0,1)</f>
        <v>fl oz</v>
      </c>
      <c r="S8" s="5" t="str">
        <f t="array" ref="S8">_xlfn.IFS(AND(T8&gt;0,T8&lt;=0.05),"0 to 0.05",AND(T8&gt;0.05,T8&lt;=0.1),"0.05 to 0.1",AND(T8&gt;0.1,T8&lt;=0.2),"0.1 to 0.2",AND(T8&gt;0.2,T8&lt;=0.3),"0.2 to 0.3",AND(T8&gt;0.3,T8&lt;=0.4),"0.3 to 0.4",AND(T8&gt;0.4,T8&lt;=0.5),"0.4 to 0.5",AND(T8&gt;0.5,T8&lt;=0.75),"0.5 to 0.75",AND(T8&gt;0.75,T8&lt;=1),"0.75 to 1",AND(T8&gt;1,T8&lt;=2),"1 to 2",AND(T8&gt;2,T8&lt;=3),"2 to 3",AND(T8&gt;3,T8&lt;=4),"3 to 4",AND(T8&gt;4,T8&lt;=5),"4 to 5",AND(T8&gt;5,T8&lt;=10),"5 to 10",T8&gt;10,"10+")</f>
        <v>0.3 to 0.4</v>
      </c>
      <c r="T8" s="10">
        <f t="shared" si="1"/>
        <v>0.378846421636213</v>
      </c>
      <c r="U8" s="15" t="str">
        <f t="array" ref="U8">_xlfn.IFS(AND(V8&gt;0,V8&lt;=0.05),"0 to 0.05",AND(V8&gt;0.05,V8&lt;=0.1),"0.05 to 0.1",AND(V8&gt;0.1,V8&lt;=0.2),"0.1 to 0.2",AND(V8&gt;0.2,V8&lt;=0.3),"0.2 to 0.3",AND(V8&gt;0.3,V8&lt;=0.4),"0.3 to 0.4",AND(V8&gt;0.4,V8&lt;=0.5),"0.4 to 0.5",AND(V8&gt;0.5,V8&lt;=0.75),"0.5 to 0.75",AND(V8&gt;0.75,V8&lt;=1),"0.75 to 1",AND(V8&gt;1,V8&lt;=2),"1 to 2",AND(V8&gt;2,V8&lt;=3),"2 to 3",AND(V8&gt;3,V8&lt;=4),"3 to 4",AND(V8&gt;4,V8&lt;=5),"4 to 5",AND(V8&gt;5,V8&lt;=10),"5 to 10",V8&gt;10,"10+")</f>
        <v>0.1 to 0.2</v>
      </c>
      <c r="V8" s="10">
        <f t="shared" si="2"/>
        <v>0.104436975227124</v>
      </c>
      <c r="W8" s="15" t="str">
        <f t="array" ref="W8">_xlfn.IFS(AND(X8&gt;0,X8&lt;=0.05),"0 to 0.05",AND(X8&gt;0.05,X8&lt;=0.1),"0.05 to 0.1",AND(X8&gt;0.1,X8&lt;=0.2),"0.1 to 0.2",AND(X8&gt;0.2,X8&lt;=0.3),"0.2 to 0.3",AND(X8&gt;0.3,X8&lt;=0.4),"0.3 to 0.4",AND(X8&gt;0.4,X8&lt;=0.5),"0.4 to 0.5",AND(X8&gt;0.5,X8&lt;=0.75),"0.5 to 0.75",AND(X8&gt;0.75,X8&lt;=1),"0.75 to 1",AND(X8&gt;1,X8&lt;=2),"1 to 2",AND(X8&gt;2,X8&lt;=3),"2 to 3",AND(X8&gt;3,X8&lt;=4),"3 to 4",AND(X8&gt;4,X8&lt;=5),"4 to 5",AND(X8&gt;5,X8&lt;=10),"5 to 10",X8&gt;10,"10+")</f>
        <v>0.1 to 0.2</v>
      </c>
      <c r="X8" s="16">
        <f t="shared" si="3"/>
        <v>0.102288533841777</v>
      </c>
      <c r="Y8" s="5" t="str">
        <f t="array" ref="Y8">_xlfn.IFS(AND(Z8&gt;0,Z8&lt;=1),"0 to 1",AND(Z8&gt;1,Z8&lt;=2),"1 to 2",AND(Z8&gt;2,Z8&lt;=4),"2 to 4",AND(Z8&gt;4,Z8&lt;=6),"4 to 6",AND(Z8&gt;6,Z8&lt;=8),"6 to 8",AND(Z8&gt;8,Z8&lt;=10),"8 to 10",AND(Z8&gt;10,Z8&lt;=15),"10 to 15",AND(Z8&gt;15,Z8&lt;=20),"15 to 20",AND(Z8&gt;20,Z8&lt;=25),"20 to 25",AND(Z8&gt;25,Z8&lt;=30),"25 to 30",AND(Z8&gt;30,Z8&lt;=40),"30 to 40",AND(Z8&gt;40,Z8&lt;=50),"40 to 50",Z8&gt;50,"50+")</f>
        <v>8 to 10</v>
      </c>
      <c r="Z8" s="9">
        <f t="array" ref="Z8">_xlfn.IFS(AA8="oz",_xlfn.IFS(R8="oz",Q8,R8="fl oz",Q8*1.04,R8="ml",Q8*0.0338),AA8="fl oz",_xlfn.IFS(R8="oz",Q8/1.04,R8="fl oz",Q8,R8="ml",Q8*0.0338/1.04),AA8="ml",_xlfn.IFS(R8="oz",Q8/0.0338,R8="fl oz",Q8*1.04/0.0338,R8="ml",Q8))</f>
        <v>8.84</v>
      </c>
      <c r="AA8" s="9" t="str">
        <f>_xlfn.XLOOKUP($E8,'Raw Data'!$E:$E,'Raw Data'!AA:AA,"ERROR",0,1)</f>
        <v>oz</v>
      </c>
      <c r="AB8" s="5" t="s">
        <v>82</v>
      </c>
      <c r="AC8" s="5" t="s">
        <v>83</v>
      </c>
      <c r="AD8" s="5" t="s">
        <v>54</v>
      </c>
      <c r="AE8">
        <f t="shared" si="4"/>
        <v>0</v>
      </c>
      <c r="AF8">
        <f t="shared" si="4"/>
        <v>0</v>
      </c>
      <c r="AG8">
        <f t="shared" si="4"/>
        <v>0</v>
      </c>
      <c r="AH8">
        <f t="shared" si="4"/>
        <v>0</v>
      </c>
      <c r="AI8">
        <f t="shared" si="4"/>
        <v>0</v>
      </c>
      <c r="AJ8">
        <f t="shared" si="4"/>
        <v>0</v>
      </c>
      <c r="AK8">
        <f t="shared" si="4"/>
        <v>0</v>
      </c>
      <c r="AL8">
        <f t="shared" si="4"/>
        <v>0</v>
      </c>
      <c r="AM8">
        <f t="shared" si="4"/>
        <v>0</v>
      </c>
      <c r="AN8">
        <f t="shared" si="4"/>
        <v>0</v>
      </c>
      <c r="AO8">
        <f t="shared" si="4"/>
        <v>0</v>
      </c>
      <c r="AP8">
        <f t="shared" si="4"/>
        <v>0</v>
      </c>
      <c r="AQ8">
        <f t="shared" si="4"/>
        <v>0</v>
      </c>
      <c r="AR8">
        <f t="shared" si="4"/>
        <v>0</v>
      </c>
      <c r="AS8">
        <f t="shared" si="4"/>
        <v>0</v>
      </c>
      <c r="AT8">
        <f t="shared" si="4"/>
        <v>0</v>
      </c>
      <c r="AU8">
        <f t="shared" ref="AU8:BJ71" si="5">IF(IFERROR(SEARCH(AU$2,$AD8,1),0)=0,0,1)</f>
        <v>0</v>
      </c>
      <c r="AV8">
        <f t="shared" si="5"/>
        <v>0</v>
      </c>
      <c r="AW8">
        <f t="shared" si="5"/>
        <v>0</v>
      </c>
      <c r="AX8">
        <f t="shared" si="5"/>
        <v>0</v>
      </c>
      <c r="AY8">
        <f t="shared" si="5"/>
        <v>0</v>
      </c>
      <c r="AZ8">
        <f t="shared" si="5"/>
        <v>0</v>
      </c>
      <c r="BA8">
        <f t="shared" si="5"/>
        <v>0</v>
      </c>
      <c r="BB8">
        <f t="shared" si="5"/>
        <v>0</v>
      </c>
      <c r="BC8">
        <f t="shared" si="5"/>
        <v>0</v>
      </c>
      <c r="BD8">
        <f t="shared" si="5"/>
        <v>0</v>
      </c>
      <c r="BE8">
        <f t="shared" si="5"/>
        <v>1</v>
      </c>
      <c r="BF8">
        <f t="shared" si="5"/>
        <v>0</v>
      </c>
      <c r="BG8">
        <f t="shared" si="5"/>
        <v>0</v>
      </c>
      <c r="BH8">
        <f t="shared" si="5"/>
        <v>0</v>
      </c>
      <c r="BI8">
        <f t="shared" si="5"/>
        <v>0</v>
      </c>
      <c r="BJ8">
        <f t="shared" si="5"/>
        <v>0</v>
      </c>
      <c r="BK8">
        <f t="shared" ref="BK8:BZ71" si="6">IF(IFERROR(SEARCH(BK$2,$AD8,1),0)=0,0,1)</f>
        <v>0</v>
      </c>
      <c r="BL8">
        <f t="shared" si="6"/>
        <v>0</v>
      </c>
      <c r="BM8">
        <f t="shared" si="6"/>
        <v>0</v>
      </c>
      <c r="BN8">
        <f t="shared" si="6"/>
        <v>0</v>
      </c>
      <c r="BO8">
        <f t="shared" si="6"/>
        <v>0</v>
      </c>
      <c r="BP8">
        <f t="shared" si="6"/>
        <v>0</v>
      </c>
      <c r="BQ8">
        <f t="shared" si="6"/>
        <v>0</v>
      </c>
      <c r="BR8">
        <f t="shared" si="6"/>
        <v>0</v>
      </c>
      <c r="BS8">
        <f t="shared" si="6"/>
        <v>0</v>
      </c>
      <c r="BT8">
        <f t="shared" si="6"/>
        <v>0</v>
      </c>
      <c r="BU8">
        <f t="shared" si="6"/>
        <v>0</v>
      </c>
      <c r="BV8">
        <f t="shared" si="6"/>
        <v>0</v>
      </c>
      <c r="BW8">
        <f t="shared" si="6"/>
        <v>0</v>
      </c>
      <c r="BX8">
        <f t="shared" si="6"/>
        <v>0</v>
      </c>
      <c r="BY8">
        <f t="shared" si="6"/>
        <v>0</v>
      </c>
      <c r="BZ8">
        <f t="shared" si="6"/>
        <v>0</v>
      </c>
      <c r="CA8">
        <f t="shared" ref="CA8:CD71" si="7">IF(IFERROR(SEARCH(CA$2,$AD8,1),0)=0,0,1)</f>
        <v>0</v>
      </c>
      <c r="CB8">
        <f t="shared" si="7"/>
        <v>0</v>
      </c>
      <c r="CC8">
        <f t="shared" si="7"/>
        <v>0</v>
      </c>
      <c r="CD8">
        <f t="shared" si="7"/>
        <v>0</v>
      </c>
    </row>
    <row r="9" spans="1:82">
      <c r="A9" s="5" t="str">
        <f>_xlfn.XLOOKUP($E9,'Raw Data'!$E:$E,'Raw Data'!A:A,"ERROR",0,1)</f>
        <v>AE</v>
      </c>
      <c r="B9" s="5" t="str">
        <f>_xlfn.XLOOKUP($E9,'Raw Data'!$E:$E,'Raw Data'!B:B,"ERROR",0,1)</f>
        <v>Hair Mousses</v>
      </c>
      <c r="C9" s="5" t="str">
        <f>_xlfn.XLOOKUP($E9,'Raw Data'!$E:$E,'Raw Data'!C:C,"ERROR",0,1)</f>
        <v>Wella</v>
      </c>
      <c r="D9" s="5" t="str">
        <f>_xlfn.XLOOKUP($E9,'Raw Data'!$E:$E,'Raw Data'!D:D,"ERROR",0,1)</f>
        <v>www.amazon.ae/dp/B07P2CCKQG</v>
      </c>
      <c r="E9" s="5" t="s">
        <v>84</v>
      </c>
      <c r="F9" s="9" t="str">
        <f>_xlfn.XLOOKUP($E9,'Raw Data'!$E:$E,'Raw Data'!F:F,"ERROR",0,1)</f>
        <v>Wella's Wellaflex 2Nd Day Volume Mousse,Extra Strong Hold- 200 ml</v>
      </c>
      <c r="G9" s="10">
        <f>_xlfn.XLOOKUP($E9,'Raw Data'!$E:$E,'Raw Data'!G:G,"ERROR",0,1)</f>
        <v>714</v>
      </c>
      <c r="H9" s="9">
        <f>_xlfn.XLOOKUP($E9,'Raw Data'!$E:$E,'Raw Data'!H:H,"ERROR",0,1)</f>
        <v>19672.78</v>
      </c>
      <c r="I9" s="9">
        <f>_xlfn.XLOOKUP($E9,'Raw Data'!$E:$E,'Raw Data'!I:I,"ERROR",0,1)</f>
        <v>0.0263383331072065</v>
      </c>
      <c r="J9" s="9" t="str">
        <f>_xlfn.XLOOKUP($E9,'Raw Data'!$E:$E,'Raw Data'!J:J,"ERROR",0,1)</f>
        <v>Yes</v>
      </c>
      <c r="K9" s="14" t="str">
        <f t="array" ref="K9">_xlfn.IFS(AND(L9&gt;0,L9&lt;=5),"0 to 5",AND(L9&gt;5,L9&lt;=10),"5 to 10",AND(L9&gt;10,L9&lt;=15),"10 to 15",AND(L9&gt;15,L9&lt;=20),"15 to 20",AND(L9&gt;20,L9&lt;=30),"20 to 30",AND(L9&gt;30,L9&lt;=40),"30 to 40",AND(L9&gt;40,L9&lt;=50),"40 to 50",AND(L9&gt;50,L9&lt;=75),"50 to 75",AND(L9&gt;75,L9&lt;=100),"75 to 100",AND(L9&gt;100,L9&lt;=150),"100 to 150",AND(L9&gt;150,L9&lt;=200),"150 to 200",AND(L9&gt;200,L9&lt;=250),"200 to 250",AND(L9&gt;250,L9&lt;=300),"250 to 300",AND(L9&gt;300,L9&lt;=400),"300 to 400",AND(L9&gt;400,L9&lt;=500),"400 to 500",L9&gt;500,"500+")</f>
        <v>20 to 30</v>
      </c>
      <c r="L9" s="9">
        <f>_xlfn.XLOOKUP($E9,'Raw Data'!$E:$E,'Raw Data'!L:L,"ERROR",0,1)</f>
        <v>29.52</v>
      </c>
      <c r="M9" s="14" t="str">
        <f t="array" ref="M9">_xlfn.IFS(AND(N9&gt;0,N9&lt;=5),"0 to 5",AND(N9&gt;5,N9&lt;=10),"5 to 10",AND(N9&gt;10,N9&lt;=15),"10 to 15",AND(N9&gt;15,N9&lt;=20),"15 to 20",AND(N9&gt;20,N9&lt;=30),"20 to 30",AND(N9&gt;30,N9&lt;=40),"30 to 40",AND(N9&gt;40,N9&lt;=50),"40 to 50",AND(N9&gt;50,N9&lt;=75),"50 to 75",AND(N9&gt;75,N9&lt;=100),"75 to 100",AND(N9&gt;100,N9&lt;=150),"100 to 150",AND(N9&gt;150,N9&lt;=200),"150 to 200",AND(N9&gt;200,N9&lt;=250),"200 to 250",AND(N9&gt;250,N9&lt;=300),"250 to 300",AND(N9&gt;300,N9&lt;=400),"300 to 400",AND(N9&gt;400,N9&lt;=500),"400 to 500",N9&gt;500,"500+")</f>
        <v>30 to 40</v>
      </c>
      <c r="N9" s="9">
        <f>_xlfn.XLOOKUP($E9,'Raw Data'!$E:$E,'Raw Data'!N:N,"ERROR",0,1)</f>
        <v>31.92</v>
      </c>
      <c r="O9" s="14" t="str">
        <f t="array" ref="O9">_xlfn.IFS(P9=0,"No Discount",AND(P9&gt;0,P9&lt;=0.02),"0% to 2%",AND(P9&gt;0.02,P9&lt;=0.04),"2% to 4%",AND(P9&gt;0.04,P9&lt;=0.06),"4% to 6%",AND(P9&gt;0.06,P9&lt;=0.08),"6% to 8%",AND(P9&gt;0.08,P9&lt;=0.1),"8% to 10%",AND(P9&gt;0.1,P9&lt;=0.15),"10% to 15%",AND(P9&gt;0.15,P9&lt;=0.2),"15% to 20%",AND(P9&gt;0.2,P9&lt;=0.25),"20% to 25%",AND(P9&gt;0.25,P9&lt;=0.3),"25% to 30%",AND(P9&gt;0.3,P9&lt;=0.4),"30% to 40%",AND(P9&gt;0.4,P9&lt;=0.5),"40% to 50%",AND(P9&gt;0.5,P9&lt;=0.75),"50% to 75%",AND(P9&gt;0.75,P9&lt;=1),"75% to 100%")</f>
        <v>6% to 8%</v>
      </c>
      <c r="P9" s="10">
        <f>_xlfn.XLOOKUP($E9,'Raw Data'!$E:$E,'Raw Data'!P:P,"ERROR",0,1)</f>
        <v>0.0751879699248121</v>
      </c>
      <c r="Q9" s="9">
        <f>_xlfn.XLOOKUP($E9,'Raw Data'!$E:$E,'Raw Data'!Q:Q,"ERROR",0,1)</f>
        <v>200</v>
      </c>
      <c r="R9" s="9" t="str">
        <f>_xlfn.XLOOKUP($E9,'Raw Data'!$E:$E,'Raw Data'!R:R,"ERROR",0,1)</f>
        <v>ml</v>
      </c>
      <c r="S9" s="5" t="str">
        <f t="array" ref="S9">_xlfn.IFS(AND(T9&gt;0,T9&lt;=0.05),"0 to 0.05",AND(T9&gt;0.05,T9&lt;=0.1),"0.05 to 0.1",AND(T9&gt;0.1,T9&lt;=0.2),"0.1 to 0.2",AND(T9&gt;0.2,T9&lt;=0.3),"0.2 to 0.3",AND(T9&gt;0.3,T9&lt;=0.4),"0.3 to 0.4",AND(T9&gt;0.4,T9&lt;=0.5),"0.4 to 0.5",AND(T9&gt;0.5,T9&lt;=0.75),"0.5 to 0.75",AND(T9&gt;0.75,T9&lt;=1),"0.75 to 1",AND(T9&gt;1,T9&lt;=2),"1 to 2",AND(T9&gt;2,T9&lt;=3),"2 to 3",AND(T9&gt;3,T9&lt;=4),"3 to 4",AND(T9&gt;4,T9&lt;=5),"4 to 5",AND(T9&gt;5,T9&lt;=10),"5 to 10",T9&gt;10,"10+")</f>
        <v>0.1 to 0.2</v>
      </c>
      <c r="T9" s="10">
        <f t="shared" si="1"/>
        <v>0.147678860511513</v>
      </c>
      <c r="U9" s="15" t="str">
        <f t="array" ref="U9">_xlfn.IFS(AND(V9&gt;0,V9&lt;=0.05),"0 to 0.05",AND(V9&gt;0.05,V9&lt;=0.1),"0.05 to 0.1",AND(V9&gt;0.1,V9&lt;=0.2),"0.1 to 0.2",AND(V9&gt;0.2,V9&lt;=0.3),"0.2 to 0.3",AND(V9&gt;0.3,V9&lt;=0.4),"0.3 to 0.4",AND(V9&gt;0.4,V9&lt;=0.5),"0.4 to 0.5",AND(V9&gt;0.5,V9&lt;=0.75),"0.5 to 0.75",AND(V9&gt;0.75,V9&lt;=1),"0.75 to 1",AND(V9&gt;1,V9&lt;=2),"1 to 2",AND(V9&gt;2,V9&lt;=3),"2 to 3",AND(V9&gt;3,V9&lt;=4),"3 to 4",AND(V9&gt;4,V9&lt;=5),"4 to 5",AND(V9&gt;5,V9&lt;=10),"5 to 10",V9&gt;10,"10+")</f>
        <v>0 to 0.05</v>
      </c>
      <c r="V9" s="10">
        <f t="shared" si="2"/>
        <v>0.0431150234225076</v>
      </c>
      <c r="W9" s="15" t="str">
        <f t="array" ref="W9">_xlfn.IFS(AND(X9&gt;0,X9&lt;=0.05),"0 to 0.05",AND(X9&gt;0.05,X9&lt;=0.1),"0.05 to 0.1",AND(X9&gt;0.1,X9&lt;=0.2),"0.1 to 0.2",AND(X9&gt;0.2,X9&lt;=0.3),"0.2 to 0.3",AND(X9&gt;0.3,X9&lt;=0.4),"0.3 to 0.4",AND(X9&gt;0.4,X9&lt;=0.5),"0.4 to 0.5",AND(X9&gt;0.5,X9&lt;=0.75),"0.5 to 0.75",AND(X9&gt;0.75,X9&lt;=1),"0.75 to 1",AND(X9&gt;1,X9&lt;=2),"1 to 2",AND(X9&gt;2,X9&lt;=3),"2 to 3",AND(X9&gt;3,X9&lt;=4),"3 to 4",AND(X9&gt;4,X9&lt;=5),"4 to 5",AND(X9&gt;5,X9&lt;=10),"5 to 10",X9&gt;10,"10+")</f>
        <v>0 to 0.05</v>
      </c>
      <c r="X9" s="16">
        <f t="shared" si="3"/>
        <v>0.0398732923381085</v>
      </c>
      <c r="Y9" s="5" t="str">
        <f t="array" ref="Y9">_xlfn.IFS(AND(Z9&gt;0,Z9&lt;=1),"0 to 1",AND(Z9&gt;1,Z9&lt;=2),"1 to 2",AND(Z9&gt;2,Z9&lt;=4),"2 to 4",AND(Z9&gt;4,Z9&lt;=6),"4 to 6",AND(Z9&gt;6,Z9&lt;=8),"6 to 8",AND(Z9&gt;8,Z9&lt;=10),"8 to 10",AND(Z9&gt;10,Z9&lt;=15),"10 to 15",AND(Z9&gt;15,Z9&lt;=20),"15 to 20",AND(Z9&gt;20,Z9&lt;=25),"20 to 25",AND(Z9&gt;25,Z9&lt;=30),"25 to 30",AND(Z9&gt;30,Z9&lt;=40),"30 to 40",AND(Z9&gt;40,Z9&lt;=50),"40 to 50",Z9&gt;50,"50+")</f>
        <v>6 to 8</v>
      </c>
      <c r="Z9" s="9">
        <f t="array" ref="Z9">_xlfn.IFS(AA9="oz",_xlfn.IFS(R9="oz",Q9,R9="fl oz",Q9*1.04,R9="ml",Q9*0.0338),AA9="fl oz",_xlfn.IFS(R9="oz",Q9/1.04,R9="fl oz",Q9,R9="ml",Q9*0.0338/1.04),AA9="ml",_xlfn.IFS(R9="oz",Q9/0.0338,R9="fl oz",Q9*1.04/0.0338,R9="ml",Q9))</f>
        <v>6.76</v>
      </c>
      <c r="AA9" s="9" t="str">
        <f>_xlfn.XLOOKUP($E9,'Raw Data'!$E:$E,'Raw Data'!AA:AA,"ERROR",0,1)</f>
        <v>oz</v>
      </c>
      <c r="AB9" s="5" t="s">
        <v>85</v>
      </c>
      <c r="AC9" s="5" t="s">
        <v>86</v>
      </c>
      <c r="AD9" s="5" t="s">
        <v>87</v>
      </c>
      <c r="AE9">
        <f t="shared" si="4"/>
        <v>0</v>
      </c>
      <c r="AF9">
        <f t="shared" si="4"/>
        <v>0</v>
      </c>
      <c r="AG9">
        <f t="shared" si="4"/>
        <v>0</v>
      </c>
      <c r="AH9">
        <f t="shared" si="4"/>
        <v>0</v>
      </c>
      <c r="AI9">
        <f t="shared" si="4"/>
        <v>0</v>
      </c>
      <c r="AJ9">
        <f t="shared" si="4"/>
        <v>0</v>
      </c>
      <c r="AK9">
        <f t="shared" si="4"/>
        <v>1</v>
      </c>
      <c r="AL9">
        <f t="shared" si="4"/>
        <v>0</v>
      </c>
      <c r="AM9">
        <f t="shared" si="4"/>
        <v>0</v>
      </c>
      <c r="AN9">
        <f t="shared" si="4"/>
        <v>0</v>
      </c>
      <c r="AO9">
        <f t="shared" si="4"/>
        <v>0</v>
      </c>
      <c r="AP9">
        <f t="shared" si="4"/>
        <v>1</v>
      </c>
      <c r="AQ9">
        <f t="shared" si="4"/>
        <v>0</v>
      </c>
      <c r="AR9">
        <f t="shared" si="4"/>
        <v>1</v>
      </c>
      <c r="AS9">
        <f t="shared" si="4"/>
        <v>0</v>
      </c>
      <c r="AT9">
        <f t="shared" si="4"/>
        <v>0</v>
      </c>
      <c r="AU9">
        <f t="shared" si="5"/>
        <v>0</v>
      </c>
      <c r="AV9">
        <f t="shared" si="5"/>
        <v>0</v>
      </c>
      <c r="AW9">
        <f t="shared" si="5"/>
        <v>0</v>
      </c>
      <c r="AX9">
        <f t="shared" si="5"/>
        <v>0</v>
      </c>
      <c r="AY9">
        <f t="shared" si="5"/>
        <v>0</v>
      </c>
      <c r="AZ9">
        <f t="shared" si="5"/>
        <v>0</v>
      </c>
      <c r="BA9">
        <f t="shared" si="5"/>
        <v>0</v>
      </c>
      <c r="BB9">
        <f t="shared" si="5"/>
        <v>0</v>
      </c>
      <c r="BC9">
        <f t="shared" si="5"/>
        <v>0</v>
      </c>
      <c r="BD9">
        <f t="shared" si="5"/>
        <v>0</v>
      </c>
      <c r="BE9">
        <f t="shared" si="5"/>
        <v>0</v>
      </c>
      <c r="BF9">
        <f t="shared" si="5"/>
        <v>0</v>
      </c>
      <c r="BG9">
        <f t="shared" si="5"/>
        <v>0</v>
      </c>
      <c r="BH9">
        <f t="shared" si="5"/>
        <v>0</v>
      </c>
      <c r="BI9">
        <f t="shared" si="5"/>
        <v>0</v>
      </c>
      <c r="BJ9">
        <f t="shared" si="5"/>
        <v>0</v>
      </c>
      <c r="BK9">
        <f t="shared" si="6"/>
        <v>0</v>
      </c>
      <c r="BL9">
        <f t="shared" si="6"/>
        <v>0</v>
      </c>
      <c r="BM9">
        <f t="shared" si="6"/>
        <v>0</v>
      </c>
      <c r="BN9">
        <f t="shared" si="6"/>
        <v>0</v>
      </c>
      <c r="BO9">
        <f t="shared" si="6"/>
        <v>0</v>
      </c>
      <c r="BP9">
        <f t="shared" si="6"/>
        <v>0</v>
      </c>
      <c r="BQ9">
        <f t="shared" si="6"/>
        <v>0</v>
      </c>
      <c r="BR9">
        <f t="shared" si="6"/>
        <v>0</v>
      </c>
      <c r="BS9">
        <f t="shared" si="6"/>
        <v>0</v>
      </c>
      <c r="BT9">
        <f t="shared" si="6"/>
        <v>0</v>
      </c>
      <c r="BU9">
        <f t="shared" si="6"/>
        <v>0</v>
      </c>
      <c r="BV9">
        <f t="shared" si="6"/>
        <v>0</v>
      </c>
      <c r="BW9">
        <f t="shared" si="6"/>
        <v>0</v>
      </c>
      <c r="BX9">
        <f t="shared" si="6"/>
        <v>0</v>
      </c>
      <c r="BY9">
        <f t="shared" si="6"/>
        <v>0</v>
      </c>
      <c r="BZ9">
        <f t="shared" si="6"/>
        <v>0</v>
      </c>
      <c r="CA9">
        <f t="shared" si="7"/>
        <v>0</v>
      </c>
      <c r="CB9">
        <f t="shared" si="7"/>
        <v>0</v>
      </c>
      <c r="CC9">
        <f t="shared" si="7"/>
        <v>0</v>
      </c>
      <c r="CD9">
        <f t="shared" si="7"/>
        <v>0</v>
      </c>
    </row>
    <row r="10" spans="1:82">
      <c r="A10" s="5" t="str">
        <f>_xlfn.XLOOKUP($E10,'Raw Data'!$E:$E,'Raw Data'!A:A,"ERROR",0,1)</f>
        <v>AE</v>
      </c>
      <c r="B10" s="5" t="str">
        <f>_xlfn.XLOOKUP($E10,'Raw Data'!$E:$E,'Raw Data'!B:B,"ERROR",0,1)</f>
        <v>Hair Mousses</v>
      </c>
      <c r="C10" s="5" t="str">
        <f>_xlfn.XLOOKUP($E10,'Raw Data'!$E:$E,'Raw Data'!C:C,"ERROR",0,1)</f>
        <v>Wella</v>
      </c>
      <c r="D10" s="5" t="str">
        <f>_xlfn.XLOOKUP($E10,'Raw Data'!$E:$E,'Raw Data'!D:D,"ERROR",0,1)</f>
        <v>www.amazon.ae/dp/B07VGQPP32</v>
      </c>
      <c r="E10" s="5" t="s">
        <v>88</v>
      </c>
      <c r="F10" s="9" t="str">
        <f>_xlfn.XLOOKUP($E10,'Raw Data'!$E:$E,'Raw Data'!F:F,"ERROR",0,1)</f>
        <v>Wella New Wave Curls &amp; Waves Mousse - 200ml</v>
      </c>
      <c r="G10" s="10">
        <f>_xlfn.XLOOKUP($E10,'Raw Data'!$E:$E,'Raw Data'!G:G,"ERROR",0,1)</f>
        <v>1067</v>
      </c>
      <c r="H10" s="9">
        <f>_xlfn.XLOOKUP($E10,'Raw Data'!$E:$E,'Raw Data'!H:H,"ERROR",0,1)</f>
        <v>18707.83</v>
      </c>
      <c r="I10" s="9">
        <f>_xlfn.XLOOKUP($E10,'Raw Data'!$E:$E,'Raw Data'!I:I,"ERROR",0,1)</f>
        <v>0.0250464376795242</v>
      </c>
      <c r="J10" s="9" t="str">
        <f>_xlfn.XLOOKUP($E10,'Raw Data'!$E:$E,'Raw Data'!J:J,"ERROR",0,1)</f>
        <v>Yes</v>
      </c>
      <c r="K10" s="14" t="str">
        <f t="array" ref="K10">_xlfn.IFS(AND(L10&gt;0,L10&lt;=5),"0 to 5",AND(L10&gt;5,L10&lt;=10),"5 to 10",AND(L10&gt;10,L10&lt;=15),"10 to 15",AND(L10&gt;15,L10&lt;=20),"15 to 20",AND(L10&gt;20,L10&lt;=30),"20 to 30",AND(L10&gt;30,L10&lt;=40),"30 to 40",AND(L10&gt;40,L10&lt;=50),"40 to 50",AND(L10&gt;50,L10&lt;=75),"50 to 75",AND(L10&gt;75,L10&lt;=100),"75 to 100",AND(L10&gt;100,L10&lt;=150),"100 to 150",AND(L10&gt;150,L10&lt;=200),"150 to 200",AND(L10&gt;200,L10&lt;=250),"200 to 250",AND(L10&gt;250,L10&lt;=300),"250 to 300",AND(L10&gt;300,L10&lt;=400),"300 to 400",AND(L10&gt;400,L10&lt;=500),"400 to 500",L10&gt;500,"500+")</f>
        <v>15 to 20</v>
      </c>
      <c r="L10" s="9">
        <f>_xlfn.XLOOKUP($E10,'Raw Data'!$E:$E,'Raw Data'!L:L,"ERROR",0,1)</f>
        <v>17.51</v>
      </c>
      <c r="M10" s="14" t="str">
        <f t="array" ref="M10">_xlfn.IFS(AND(N10&gt;0,N10&lt;=5),"0 to 5",AND(N10&gt;5,N10&lt;=10),"5 to 10",AND(N10&gt;10,N10&lt;=15),"10 to 15",AND(N10&gt;15,N10&lt;=20),"15 to 20",AND(N10&gt;20,N10&lt;=30),"20 to 30",AND(N10&gt;30,N10&lt;=40),"30 to 40",AND(N10&gt;40,N10&lt;=50),"40 to 50",AND(N10&gt;50,N10&lt;=75),"50 to 75",AND(N10&gt;75,N10&lt;=100),"75 to 100",AND(N10&gt;100,N10&lt;=150),"100 to 150",AND(N10&gt;150,N10&lt;=200),"150 to 200",AND(N10&gt;200,N10&lt;=250),"200 to 250",AND(N10&gt;250,N10&lt;=300),"250 to 300",AND(N10&gt;300,N10&lt;=400),"300 to 400",AND(N10&gt;400,N10&lt;=500),"400 to 500",N10&gt;500,"500+")</f>
        <v>15 to 20</v>
      </c>
      <c r="N10" s="9">
        <f>_xlfn.XLOOKUP($E10,'Raw Data'!$E:$E,'Raw Data'!N:N,"ERROR",0,1)</f>
        <v>17.86</v>
      </c>
      <c r="O10" s="14" t="str">
        <f t="array" ref="O10">_xlfn.IFS(P10=0,"No Discount",AND(P10&gt;0,P10&lt;=0.02),"0% to 2%",AND(P10&gt;0.02,P10&lt;=0.04),"2% to 4%",AND(P10&gt;0.04,P10&lt;=0.06),"4% to 6%",AND(P10&gt;0.06,P10&lt;=0.08),"6% to 8%",AND(P10&gt;0.08,P10&lt;=0.1),"8% to 10%",AND(P10&gt;0.1,P10&lt;=0.15),"10% to 15%",AND(P10&gt;0.15,P10&lt;=0.2),"15% to 20%",AND(P10&gt;0.2,P10&lt;=0.25),"20% to 25%",AND(P10&gt;0.25,P10&lt;=0.3),"25% to 30%",AND(P10&gt;0.3,P10&lt;=0.4),"30% to 40%",AND(P10&gt;0.4,P10&lt;=0.5),"40% to 50%",AND(P10&gt;0.5,P10&lt;=0.75),"50% to 75%",AND(P10&gt;0.75,P10&lt;=1),"75% to 100%")</f>
        <v>0% to 2%</v>
      </c>
      <c r="P10" s="10">
        <f>_xlfn.XLOOKUP($E10,'Raw Data'!$E:$E,'Raw Data'!P:P,"ERROR",0,1)</f>
        <v>0.0195968645016796</v>
      </c>
      <c r="Q10" s="9">
        <f>_xlfn.XLOOKUP($E10,'Raw Data'!$E:$E,'Raw Data'!Q:Q,"ERROR",0,1)</f>
        <v>200</v>
      </c>
      <c r="R10" s="9" t="str">
        <f>_xlfn.XLOOKUP($E10,'Raw Data'!$E:$E,'Raw Data'!R:R,"ERROR",0,1)</f>
        <v>ml</v>
      </c>
      <c r="S10" s="5" t="str">
        <f t="array" ref="S10">_xlfn.IFS(AND(T10&gt;0,T10&lt;=0.05),"0 to 0.05",AND(T10&gt;0.05,T10&lt;=0.1),"0.05 to 0.1",AND(T10&gt;0.1,T10&lt;=0.2),"0.1 to 0.2",AND(T10&gt;0.2,T10&lt;=0.3),"0.2 to 0.3",AND(T10&gt;0.3,T10&lt;=0.4),"0.3 to 0.4",AND(T10&gt;0.4,T10&lt;=0.5),"0.4 to 0.5",AND(T10&gt;0.5,T10&lt;=0.75),"0.5 to 0.75",AND(T10&gt;0.75,T10&lt;=1),"0.75 to 1",AND(T10&gt;1,T10&lt;=2),"1 to 2",AND(T10&gt;2,T10&lt;=3),"2 to 3",AND(T10&gt;3,T10&lt;=4),"3 to 4",AND(T10&gt;4,T10&lt;=5),"4 to 5",AND(T10&gt;5,T10&lt;=10),"5 to 10",T10&gt;10,"10+")</f>
        <v>0.05 to 0.1</v>
      </c>
      <c r="T10" s="10">
        <f t="shared" si="1"/>
        <v>0.0875967766787464</v>
      </c>
      <c r="U10" s="15" t="str">
        <f t="array" ref="U10">_xlfn.IFS(AND(V10&gt;0,V10&lt;=0.05),"0 to 0.05",AND(V10&gt;0.05,V10&lt;=0.1),"0.05 to 0.1",AND(V10&gt;0.1,V10&lt;=0.2),"0.1 to 0.2",AND(V10&gt;0.2,V10&lt;=0.3),"0.2 to 0.3",AND(V10&gt;0.3,V10&lt;=0.4),"0.3 to 0.4",AND(V10&gt;0.4,V10&lt;=0.5),"0.4 to 0.5",AND(V10&gt;0.5,V10&lt;=0.75),"0.5 to 0.75",AND(V10&gt;0.75,V10&lt;=1),"0.75 to 1",AND(V10&gt;1,V10&lt;=2),"1 to 2",AND(V10&gt;2,V10&lt;=3),"2 to 3",AND(V10&gt;3,V10&lt;=4),"3 to 4",AND(V10&gt;4,V10&lt;=5),"4 to 5",AND(V10&gt;5,V10&lt;=10),"5 to 10",V10&gt;10,"10+")</f>
        <v>0 to 0.05</v>
      </c>
      <c r="V10" s="10">
        <f t="shared" si="2"/>
        <v>0.0241238821530697</v>
      </c>
      <c r="W10" s="15" t="str">
        <f t="array" ref="W10">_xlfn.IFS(AND(X10&gt;0,X10&lt;=0.05),"0 to 0.05",AND(X10&gt;0.05,X10&lt;=0.1),"0.05 to 0.1",AND(X10&gt;0.1,X10&lt;=0.2),"0.1 to 0.2",AND(X10&gt;0.2,X10&lt;=0.3),"0.2 to 0.3",AND(X10&gt;0.3,X10&lt;=0.4),"0.3 to 0.4",AND(X10&gt;0.4,X10&lt;=0.5),"0.4 to 0.5",AND(X10&gt;0.5,X10&lt;=0.75),"0.5 to 0.75",AND(X10&gt;0.75,X10&lt;=1),"0.75 to 1",AND(X10&gt;1,X10&lt;=2),"1 to 2",AND(X10&gt;2,X10&lt;=3),"2 to 3",AND(X10&gt;3,X10&lt;=4),"3 to 4",AND(X10&gt;4,X10&lt;=5),"4 to 5",AND(X10&gt;5,X10&lt;=10),"5 to 10",X10&gt;10,"10+")</f>
        <v>0 to 0.05</v>
      </c>
      <c r="X10" s="16">
        <f t="shared" si="3"/>
        <v>0.0236511297032615</v>
      </c>
      <c r="Y10" s="5" t="str">
        <f t="array" ref="Y10">_xlfn.IFS(AND(Z10&gt;0,Z10&lt;=1),"0 to 1",AND(Z10&gt;1,Z10&lt;=2),"1 to 2",AND(Z10&gt;2,Z10&lt;=4),"2 to 4",AND(Z10&gt;4,Z10&lt;=6),"4 to 6",AND(Z10&gt;6,Z10&lt;=8),"6 to 8",AND(Z10&gt;8,Z10&lt;=10),"8 to 10",AND(Z10&gt;10,Z10&lt;=15),"10 to 15",AND(Z10&gt;15,Z10&lt;=20),"15 to 20",AND(Z10&gt;20,Z10&lt;=25),"20 to 25",AND(Z10&gt;25,Z10&lt;=30),"25 to 30",AND(Z10&gt;30,Z10&lt;=40),"30 to 40",AND(Z10&gt;40,Z10&lt;=50),"40 to 50",Z10&gt;50,"50+")</f>
        <v>6 to 8</v>
      </c>
      <c r="Z10" s="9">
        <f t="array" ref="Z10">_xlfn.IFS(AA10="oz",_xlfn.IFS(R10="oz",Q10,R10="fl oz",Q10*1.04,R10="ml",Q10*0.0338),AA10="fl oz",_xlfn.IFS(R10="oz",Q10/1.04,R10="fl oz",Q10,R10="ml",Q10*0.0338/1.04),AA10="ml",_xlfn.IFS(R10="oz",Q10/0.0338,R10="fl oz",Q10*1.04/0.0338,R10="ml",Q10))</f>
        <v>6.76</v>
      </c>
      <c r="AA10" s="9" t="str">
        <f>_xlfn.XLOOKUP($E10,'Raw Data'!$E:$E,'Raw Data'!AA:AA,"ERROR",0,1)</f>
        <v>oz</v>
      </c>
      <c r="AB10" s="5" t="s">
        <v>89</v>
      </c>
      <c r="AC10" s="5" t="s">
        <v>86</v>
      </c>
      <c r="AD10" s="5" t="s">
        <v>90</v>
      </c>
      <c r="AE10">
        <f t="shared" si="4"/>
        <v>0</v>
      </c>
      <c r="AF10">
        <f t="shared" si="4"/>
        <v>0</v>
      </c>
      <c r="AG10">
        <f t="shared" si="4"/>
        <v>0</v>
      </c>
      <c r="AH10">
        <f t="shared" si="4"/>
        <v>0</v>
      </c>
      <c r="AI10">
        <f t="shared" si="4"/>
        <v>0</v>
      </c>
      <c r="AJ10">
        <f t="shared" si="4"/>
        <v>0</v>
      </c>
      <c r="AK10">
        <f t="shared" si="4"/>
        <v>0</v>
      </c>
      <c r="AL10">
        <f t="shared" si="4"/>
        <v>0</v>
      </c>
      <c r="AM10">
        <f t="shared" si="4"/>
        <v>0</v>
      </c>
      <c r="AN10">
        <f t="shared" si="4"/>
        <v>0</v>
      </c>
      <c r="AO10">
        <f t="shared" si="4"/>
        <v>1</v>
      </c>
      <c r="AP10">
        <f t="shared" si="4"/>
        <v>1</v>
      </c>
      <c r="AQ10">
        <f t="shared" si="4"/>
        <v>0</v>
      </c>
      <c r="AR10">
        <f t="shared" si="4"/>
        <v>1</v>
      </c>
      <c r="AS10">
        <f t="shared" si="4"/>
        <v>0</v>
      </c>
      <c r="AT10">
        <f t="shared" si="4"/>
        <v>0</v>
      </c>
      <c r="AU10">
        <f t="shared" si="5"/>
        <v>0</v>
      </c>
      <c r="AV10">
        <f t="shared" si="5"/>
        <v>0</v>
      </c>
      <c r="AW10">
        <f t="shared" si="5"/>
        <v>0</v>
      </c>
      <c r="AX10">
        <f t="shared" si="5"/>
        <v>0</v>
      </c>
      <c r="AY10">
        <f t="shared" si="5"/>
        <v>0</v>
      </c>
      <c r="AZ10">
        <f t="shared" si="5"/>
        <v>0</v>
      </c>
      <c r="BA10">
        <f t="shared" si="5"/>
        <v>0</v>
      </c>
      <c r="BB10">
        <f t="shared" si="5"/>
        <v>0</v>
      </c>
      <c r="BC10">
        <f t="shared" si="5"/>
        <v>0</v>
      </c>
      <c r="BD10">
        <f t="shared" si="5"/>
        <v>0</v>
      </c>
      <c r="BE10">
        <f t="shared" si="5"/>
        <v>0</v>
      </c>
      <c r="BF10">
        <f t="shared" si="5"/>
        <v>0</v>
      </c>
      <c r="BG10">
        <f t="shared" si="5"/>
        <v>0</v>
      </c>
      <c r="BH10">
        <f t="shared" si="5"/>
        <v>0</v>
      </c>
      <c r="BI10">
        <f t="shared" si="5"/>
        <v>0</v>
      </c>
      <c r="BJ10">
        <f t="shared" si="5"/>
        <v>0</v>
      </c>
      <c r="BK10">
        <f t="shared" si="6"/>
        <v>0</v>
      </c>
      <c r="BL10">
        <f t="shared" si="6"/>
        <v>0</v>
      </c>
      <c r="BM10">
        <f t="shared" si="6"/>
        <v>0</v>
      </c>
      <c r="BN10">
        <f t="shared" si="6"/>
        <v>0</v>
      </c>
      <c r="BO10">
        <f t="shared" si="6"/>
        <v>0</v>
      </c>
      <c r="BP10">
        <f t="shared" si="6"/>
        <v>0</v>
      </c>
      <c r="BQ10">
        <f t="shared" si="6"/>
        <v>0</v>
      </c>
      <c r="BR10">
        <f t="shared" si="6"/>
        <v>0</v>
      </c>
      <c r="BS10">
        <f t="shared" si="6"/>
        <v>0</v>
      </c>
      <c r="BT10">
        <f t="shared" si="6"/>
        <v>0</v>
      </c>
      <c r="BU10">
        <f t="shared" si="6"/>
        <v>0</v>
      </c>
      <c r="BV10">
        <f t="shared" si="6"/>
        <v>0</v>
      </c>
      <c r="BW10">
        <f t="shared" si="6"/>
        <v>0</v>
      </c>
      <c r="BX10">
        <f t="shared" si="6"/>
        <v>0</v>
      </c>
      <c r="BY10">
        <f t="shared" si="6"/>
        <v>0</v>
      </c>
      <c r="BZ10">
        <f t="shared" si="6"/>
        <v>0</v>
      </c>
      <c r="CA10">
        <f t="shared" si="7"/>
        <v>0</v>
      </c>
      <c r="CB10">
        <f t="shared" si="7"/>
        <v>0</v>
      </c>
      <c r="CC10">
        <f t="shared" si="7"/>
        <v>0</v>
      </c>
      <c r="CD10">
        <f t="shared" si="7"/>
        <v>1</v>
      </c>
    </row>
    <row r="11" spans="1:82">
      <c r="A11" s="5" t="str">
        <f>_xlfn.XLOOKUP($E11,'Raw Data'!$E:$E,'Raw Data'!A:A,"ERROR",0,1)</f>
        <v>AE</v>
      </c>
      <c r="B11" s="5" t="str">
        <f>_xlfn.XLOOKUP($E11,'Raw Data'!$E:$E,'Raw Data'!B:B,"ERROR",0,1)</f>
        <v>Hair Mousses</v>
      </c>
      <c r="C11" s="5" t="str">
        <f>_xlfn.XLOOKUP($E11,'Raw Data'!$E:$E,'Raw Data'!C:C,"ERROR",0,1)</f>
        <v>kevin murphy</v>
      </c>
      <c r="D11" s="5" t="str">
        <f>_xlfn.XLOOKUP($E11,'Raw Data'!$E:$E,'Raw Data'!D:D,"ERROR",0,1)</f>
        <v>www.amazon.ae/dp/B004K033ZK</v>
      </c>
      <c r="E11" s="5" t="s">
        <v>91</v>
      </c>
      <c r="F11" s="9" t="str">
        <f>_xlfn.XLOOKUP($E11,'Raw Data'!$E:$E,'Raw Data'!F:F,"ERROR",0,1)</f>
        <v>KEVIN MURPHY Body Builder Volumising  Mousse , 12 Ounce</v>
      </c>
      <c r="G11" s="10">
        <f>_xlfn.XLOOKUP($E11,'Raw Data'!$E:$E,'Raw Data'!G:G,"ERROR",0,1)</f>
        <v>171</v>
      </c>
      <c r="H11" s="9">
        <f>_xlfn.XLOOKUP($E11,'Raw Data'!$E:$E,'Raw Data'!H:H,"ERROR",0,1)</f>
        <v>18330.83</v>
      </c>
      <c r="I11" s="9">
        <f>_xlfn.XLOOKUP($E11,'Raw Data'!$E:$E,'Raw Data'!I:I,"ERROR",0,1)</f>
        <v>0.0245417021219967</v>
      </c>
      <c r="J11" s="9" t="str">
        <f>_xlfn.XLOOKUP($E11,'Raw Data'!$E:$E,'Raw Data'!J:J,"ERROR",0,1)</f>
        <v>Yes</v>
      </c>
      <c r="K11" s="14" t="str">
        <f t="array" ref="K11">_xlfn.IFS(AND(L11&gt;0,L11&lt;=5),"0 to 5",AND(L11&gt;5,L11&lt;=10),"5 to 10",AND(L11&gt;10,L11&lt;=15),"10 to 15",AND(L11&gt;15,L11&lt;=20),"15 to 20",AND(L11&gt;20,L11&lt;=30),"20 to 30",AND(L11&gt;30,L11&lt;=40),"30 to 40",AND(L11&gt;40,L11&lt;=50),"40 to 50",AND(L11&gt;50,L11&lt;=75),"50 to 75",AND(L11&gt;75,L11&lt;=100),"75 to 100",AND(L11&gt;100,L11&lt;=150),"100 to 150",AND(L11&gt;150,L11&lt;=200),"150 to 200",AND(L11&gt;200,L11&lt;=250),"200 to 250",AND(L11&gt;250,L11&lt;=300),"250 to 300",AND(L11&gt;300,L11&lt;=400),"300 to 400",AND(L11&gt;400,L11&lt;=500),"400 to 500",L11&gt;500,"500+")</f>
        <v>100 to 150</v>
      </c>
      <c r="L11" s="9">
        <f>_xlfn.XLOOKUP($E11,'Raw Data'!$E:$E,'Raw Data'!L:L,"ERROR",0,1)</f>
        <v>106.74</v>
      </c>
      <c r="M11" s="14" t="str">
        <f t="array" ref="M11">_xlfn.IFS(AND(N11&gt;0,N11&lt;=5),"0 to 5",AND(N11&gt;5,N11&lt;=10),"5 to 10",AND(N11&gt;10,N11&lt;=15),"10 to 15",AND(N11&gt;15,N11&lt;=20),"15 to 20",AND(N11&gt;20,N11&lt;=30),"20 to 30",AND(N11&gt;30,N11&lt;=40),"30 to 40",AND(N11&gt;40,N11&lt;=50),"40 to 50",AND(N11&gt;50,N11&lt;=75),"50 to 75",AND(N11&gt;75,N11&lt;=100),"75 to 100",AND(N11&gt;100,N11&lt;=150),"100 to 150",AND(N11&gt;150,N11&lt;=200),"150 to 200",AND(N11&gt;200,N11&lt;=250),"200 to 250",AND(N11&gt;250,N11&lt;=300),"250 to 300",AND(N11&gt;300,N11&lt;=400),"300 to 400",AND(N11&gt;400,N11&lt;=500),"400 to 500",N11&gt;500,"500+")</f>
        <v>100 to 150</v>
      </c>
      <c r="N11" s="9">
        <f>_xlfn.XLOOKUP($E11,'Raw Data'!$E:$E,'Raw Data'!N:N,"ERROR",0,1)</f>
        <v>114.37</v>
      </c>
      <c r="O11" s="14" t="str">
        <f t="array" ref="O11">_xlfn.IFS(P11=0,"No Discount",AND(P11&gt;0,P11&lt;=0.02),"0% to 2%",AND(P11&gt;0.02,P11&lt;=0.04),"2% to 4%",AND(P11&gt;0.04,P11&lt;=0.06),"4% to 6%",AND(P11&gt;0.06,P11&lt;=0.08),"6% to 8%",AND(P11&gt;0.08,P11&lt;=0.1),"8% to 10%",AND(P11&gt;0.1,P11&lt;=0.15),"10% to 15%",AND(P11&gt;0.15,P11&lt;=0.2),"15% to 20%",AND(P11&gt;0.2,P11&lt;=0.25),"20% to 25%",AND(P11&gt;0.25,P11&lt;=0.3),"25% to 30%",AND(P11&gt;0.3,P11&lt;=0.4),"30% to 40%",AND(P11&gt;0.4,P11&lt;=0.5),"40% to 50%",AND(P11&gt;0.5,P11&lt;=0.75),"50% to 75%",AND(P11&gt;0.75,P11&lt;=1),"75% to 100%")</f>
        <v>6% to 8%</v>
      </c>
      <c r="P11" s="10">
        <f>_xlfn.XLOOKUP($E11,'Raw Data'!$E:$E,'Raw Data'!P:P,"ERROR",0,1)</f>
        <v>0.0667132989420303</v>
      </c>
      <c r="Q11" s="9">
        <f>_xlfn.XLOOKUP($E11,'Raw Data'!$E:$E,'Raw Data'!Q:Q,"ERROR",0,1)</f>
        <v>12</v>
      </c>
      <c r="R11" s="9" t="str">
        <f>_xlfn.XLOOKUP($E11,'Raw Data'!$E:$E,'Raw Data'!R:R,"ERROR",0,1)</f>
        <v>oz</v>
      </c>
      <c r="S11" s="5" t="str">
        <f t="array" ref="S11">_xlfn.IFS(AND(T11&gt;0,T11&lt;=0.05),"0 to 0.05",AND(T11&gt;0.05,T11&lt;=0.1),"0.05 to 0.1",AND(T11&gt;0.1,T11&lt;=0.2),"0.1 to 0.2",AND(T11&gt;0.2,T11&lt;=0.3),"0.2 to 0.3",AND(T11&gt;0.3,T11&lt;=0.4),"0.3 to 0.4",AND(T11&gt;0.4,T11&lt;=0.5),"0.4 to 0.5",AND(T11&gt;0.5,T11&lt;=0.75),"0.5 to 0.75",AND(T11&gt;0.75,T11&lt;=1),"0.75 to 1",AND(T11&gt;1,T11&lt;=2),"1 to 2",AND(T11&gt;2,T11&lt;=3),"2 to 3",AND(T11&gt;3,T11&lt;=4),"3 to 4",AND(T11&gt;4,T11&lt;=5),"4 to 5",AND(T11&gt;5,T11&lt;=10),"5 to 10",T11&gt;10,"10+")</f>
        <v>0.3 to 0.4</v>
      </c>
      <c r="T11" s="10">
        <f t="shared" si="1"/>
        <v>0.300811633412242</v>
      </c>
      <c r="U11" s="15" t="str">
        <f t="array" ref="U11">_xlfn.IFS(AND(V11&gt;0,V11&lt;=0.05),"0 to 0.05",AND(V11&gt;0.05,V11&lt;=0.1),"0.05 to 0.1",AND(V11&gt;0.1,V11&lt;=0.2),"0.1 to 0.2",AND(V11&gt;0.2,V11&lt;=0.3),"0.2 to 0.3",AND(V11&gt;0.3,V11&lt;=0.4),"0.3 to 0.4",AND(V11&gt;0.4,V11&lt;=0.5),"0.4 to 0.5",AND(V11&gt;0.5,V11&lt;=0.75),"0.5 to 0.75",AND(V11&gt;0.75,V11&lt;=1),"0.75 to 1",AND(V11&gt;1,V11&lt;=2),"1 to 2",AND(V11&gt;2,V11&lt;=3),"2 to 3",AND(V11&gt;3,V11&lt;=4),"3 to 4",AND(V11&gt;4,V11&lt;=5),"4 to 5",AND(V11&gt;5,V11&lt;=10),"5 to 10",V11&gt;10,"10+")</f>
        <v>0.05 to 0.1</v>
      </c>
      <c r="V11" s="10">
        <f t="shared" si="2"/>
        <v>0.0870248562732499</v>
      </c>
      <c r="W11" s="15" t="str">
        <f t="array" ref="W11">_xlfn.IFS(AND(X11&gt;0,X11&lt;=0.05),"0 to 0.05",AND(X11&gt;0.05,X11&lt;=0.1),"0.05 to 0.1",AND(X11&gt;0.1,X11&lt;=0.2),"0.1 to 0.2",AND(X11&gt;0.2,X11&lt;=0.3),"0.2 to 0.3",AND(X11&gt;0.3,X11&lt;=0.4),"0.3 to 0.4",AND(X11&gt;0.4,X11&lt;=0.5),"0.4 to 0.5",AND(X11&gt;0.5,X11&lt;=0.75),"0.5 to 0.75",AND(X11&gt;0.75,X11&lt;=1),"0.75 to 1",AND(X11&gt;1,X11&lt;=2),"1 to 2",AND(X11&gt;2,X11&lt;=3),"2 to 3",AND(X11&gt;3,X11&lt;=4),"3 to 4",AND(X11&gt;4,X11&lt;=5),"4 to 5",AND(X11&gt;5,X11&lt;=10),"5 to 10",X11&gt;10,"10+")</f>
        <v>0.05 to 0.1</v>
      </c>
      <c r="X11" s="16">
        <f t="shared" si="3"/>
        <v>0.0812191410213054</v>
      </c>
      <c r="Y11" s="5" t="str">
        <f t="array" ref="Y11">_xlfn.IFS(AND(Z11&gt;0,Z11&lt;=1),"0 to 1",AND(Z11&gt;1,Z11&lt;=2),"1 to 2",AND(Z11&gt;2,Z11&lt;=4),"2 to 4",AND(Z11&gt;4,Z11&lt;=6),"4 to 6",AND(Z11&gt;6,Z11&lt;=8),"6 to 8",AND(Z11&gt;8,Z11&lt;=10),"8 to 10",AND(Z11&gt;10,Z11&lt;=15),"10 to 15",AND(Z11&gt;15,Z11&lt;=20),"15 to 20",AND(Z11&gt;20,Z11&lt;=25),"20 to 25",AND(Z11&gt;25,Z11&lt;=30),"25 to 30",AND(Z11&gt;30,Z11&lt;=40),"30 to 40",AND(Z11&gt;40,Z11&lt;=50),"40 to 50",Z11&gt;50,"50+")</f>
        <v>10 to 15</v>
      </c>
      <c r="Z11" s="9">
        <f t="array" ref="Z11">_xlfn.IFS(AA11="oz",_xlfn.IFS(R11="oz",Q11,R11="fl oz",Q11*1.04,R11="ml",Q11*0.0338),AA11="fl oz",_xlfn.IFS(R11="oz",Q11/1.04,R11="fl oz",Q11,R11="ml",Q11*0.0338/1.04),AA11="ml",_xlfn.IFS(R11="oz",Q11/0.0338,R11="fl oz",Q11*1.04/0.0338,R11="ml",Q11))</f>
        <v>12</v>
      </c>
      <c r="AA11" s="9" t="str">
        <f>_xlfn.XLOOKUP($E11,'Raw Data'!$E:$E,'Raw Data'!AA:AA,"ERROR",0,1)</f>
        <v>oz</v>
      </c>
      <c r="AB11" s="5" t="s">
        <v>92</v>
      </c>
      <c r="AC11" s="5" t="s">
        <v>93</v>
      </c>
      <c r="AD11" s="5" t="s">
        <v>43</v>
      </c>
      <c r="AE11">
        <f t="shared" si="4"/>
        <v>0</v>
      </c>
      <c r="AF11">
        <f t="shared" si="4"/>
        <v>0</v>
      </c>
      <c r="AG11">
        <f t="shared" si="4"/>
        <v>0</v>
      </c>
      <c r="AH11">
        <f t="shared" si="4"/>
        <v>0</v>
      </c>
      <c r="AI11">
        <f t="shared" si="4"/>
        <v>0</v>
      </c>
      <c r="AJ11">
        <f t="shared" si="4"/>
        <v>0</v>
      </c>
      <c r="AK11">
        <f t="shared" si="4"/>
        <v>0</v>
      </c>
      <c r="AL11">
        <f t="shared" si="4"/>
        <v>0</v>
      </c>
      <c r="AM11">
        <f t="shared" si="4"/>
        <v>0</v>
      </c>
      <c r="AN11">
        <f t="shared" si="4"/>
        <v>0</v>
      </c>
      <c r="AO11">
        <f t="shared" si="4"/>
        <v>0</v>
      </c>
      <c r="AP11">
        <f t="shared" si="4"/>
        <v>0</v>
      </c>
      <c r="AQ11">
        <f t="shared" si="4"/>
        <v>0</v>
      </c>
      <c r="AR11">
        <f t="shared" si="4"/>
        <v>0</v>
      </c>
      <c r="AS11">
        <f t="shared" si="4"/>
        <v>0</v>
      </c>
      <c r="AT11">
        <f t="shared" si="4"/>
        <v>0</v>
      </c>
      <c r="AU11">
        <f t="shared" si="5"/>
        <v>0</v>
      </c>
      <c r="AV11">
        <f t="shared" si="5"/>
        <v>0</v>
      </c>
      <c r="AW11">
        <f t="shared" si="5"/>
        <v>0</v>
      </c>
      <c r="AX11">
        <f t="shared" si="5"/>
        <v>0</v>
      </c>
      <c r="AY11">
        <f t="shared" si="5"/>
        <v>0</v>
      </c>
      <c r="AZ11">
        <f t="shared" si="5"/>
        <v>0</v>
      </c>
      <c r="BA11">
        <f t="shared" si="5"/>
        <v>0</v>
      </c>
      <c r="BB11">
        <f t="shared" si="5"/>
        <v>0</v>
      </c>
      <c r="BC11">
        <f t="shared" si="5"/>
        <v>0</v>
      </c>
      <c r="BD11">
        <f t="shared" si="5"/>
        <v>0</v>
      </c>
      <c r="BE11">
        <f t="shared" si="5"/>
        <v>0</v>
      </c>
      <c r="BF11">
        <f t="shared" si="5"/>
        <v>0</v>
      </c>
      <c r="BG11">
        <f t="shared" si="5"/>
        <v>0</v>
      </c>
      <c r="BH11">
        <f t="shared" si="5"/>
        <v>0</v>
      </c>
      <c r="BI11">
        <f t="shared" si="5"/>
        <v>0</v>
      </c>
      <c r="BJ11">
        <f t="shared" si="5"/>
        <v>1</v>
      </c>
      <c r="BK11">
        <f t="shared" si="6"/>
        <v>1</v>
      </c>
      <c r="BL11">
        <f t="shared" si="6"/>
        <v>0</v>
      </c>
      <c r="BM11">
        <f t="shared" si="6"/>
        <v>0</v>
      </c>
      <c r="BN11">
        <f t="shared" si="6"/>
        <v>0</v>
      </c>
      <c r="BO11">
        <f t="shared" si="6"/>
        <v>0</v>
      </c>
      <c r="BP11">
        <f t="shared" si="6"/>
        <v>0</v>
      </c>
      <c r="BQ11">
        <f t="shared" si="6"/>
        <v>0</v>
      </c>
      <c r="BR11">
        <f t="shared" si="6"/>
        <v>0</v>
      </c>
      <c r="BS11">
        <f t="shared" si="6"/>
        <v>0</v>
      </c>
      <c r="BT11">
        <f t="shared" si="6"/>
        <v>0</v>
      </c>
      <c r="BU11">
        <f t="shared" si="6"/>
        <v>0</v>
      </c>
      <c r="BV11">
        <f t="shared" si="6"/>
        <v>0</v>
      </c>
      <c r="BW11">
        <f t="shared" si="6"/>
        <v>0</v>
      </c>
      <c r="BX11">
        <f t="shared" si="6"/>
        <v>0</v>
      </c>
      <c r="BY11">
        <f t="shared" si="6"/>
        <v>0</v>
      </c>
      <c r="BZ11">
        <f t="shared" si="6"/>
        <v>0</v>
      </c>
      <c r="CA11">
        <f t="shared" si="7"/>
        <v>0</v>
      </c>
      <c r="CB11">
        <f t="shared" si="7"/>
        <v>0</v>
      </c>
      <c r="CC11">
        <f t="shared" si="7"/>
        <v>0</v>
      </c>
      <c r="CD11">
        <f t="shared" si="7"/>
        <v>0</v>
      </c>
    </row>
    <row r="12" spans="1:82">
      <c r="A12" s="5" t="str">
        <f>_xlfn.XLOOKUP($E12,'Raw Data'!$E:$E,'Raw Data'!A:A,"ERROR",0,1)</f>
        <v>AE</v>
      </c>
      <c r="B12" s="5" t="str">
        <f>_xlfn.XLOOKUP($E12,'Raw Data'!$E:$E,'Raw Data'!B:B,"ERROR",0,1)</f>
        <v>Hair Mousses</v>
      </c>
      <c r="C12" s="5" t="str">
        <f>_xlfn.XLOOKUP($E12,'Raw Data'!$E:$E,'Raw Data'!C:C,"ERROR",0,1)</f>
        <v>umberto giannini</v>
      </c>
      <c r="D12" s="5" t="str">
        <f>_xlfn.XLOOKUP($E12,'Raw Data'!$E:$E,'Raw Data'!D:D,"ERROR",0,1)</f>
        <v>www.amazon.ae/dp/B06VSMMF7D</v>
      </c>
      <c r="E12" s="5" t="s">
        <v>94</v>
      </c>
      <c r="F12" s="9" t="str">
        <f>_xlfn.XLOOKUP($E12,'Raw Data'!$E:$E,'Raw Data'!F:F,"ERROR",0,1)</f>
        <v>Umberto Giannini Curl Whip Curl Activating Mousse, Vegan &amp; Cruelty Free Frizz Solution Mousse for Curly or Wavy Hair</v>
      </c>
      <c r="G12" s="10">
        <f>_xlfn.XLOOKUP($E12,'Raw Data'!$E:$E,'Raw Data'!G:G,"ERROR",0,1)</f>
        <v>259</v>
      </c>
      <c r="H12" s="9">
        <f>_xlfn.XLOOKUP($E12,'Raw Data'!$E:$E,'Raw Data'!H:H,"ERROR",0,1)</f>
        <v>18310.75</v>
      </c>
      <c r="I12" s="9">
        <f>_xlfn.XLOOKUP($E12,'Raw Data'!$E:$E,'Raw Data'!I:I,"ERROR",0,1)</f>
        <v>0.0245148185941581</v>
      </c>
      <c r="J12" s="9" t="str">
        <f>_xlfn.XLOOKUP($E12,'Raw Data'!$E:$E,'Raw Data'!J:J,"ERROR",0,1)</f>
        <v>Yes</v>
      </c>
      <c r="K12" s="14" t="str">
        <f t="array" ref="K12">_xlfn.IFS(AND(L12&gt;0,L12&lt;=5),"0 to 5",AND(L12&gt;5,L12&lt;=10),"5 to 10",AND(L12&gt;10,L12&lt;=15),"10 to 15",AND(L12&gt;15,L12&lt;=20),"15 to 20",AND(L12&gt;20,L12&lt;=30),"20 to 30",AND(L12&gt;30,L12&lt;=40),"30 to 40",AND(L12&gt;40,L12&lt;=50),"40 to 50",AND(L12&gt;50,L12&lt;=75),"50 to 75",AND(L12&gt;75,L12&lt;=100),"75 to 100",AND(L12&gt;100,L12&lt;=150),"100 to 150",AND(L12&gt;150,L12&lt;=200),"150 to 200",AND(L12&gt;200,L12&lt;=250),"200 to 250",AND(L12&gt;250,L12&lt;=300),"250 to 300",AND(L12&gt;300,L12&lt;=400),"300 to 400",AND(L12&gt;400,L12&lt;=500),"400 to 500",L12&gt;500,"500+")</f>
        <v>50 to 75</v>
      </c>
      <c r="L12" s="9">
        <f>_xlfn.XLOOKUP($E12,'Raw Data'!$E:$E,'Raw Data'!L:L,"ERROR",0,1)</f>
        <v>71.36</v>
      </c>
      <c r="M12" s="14" t="str">
        <f t="array" ref="M12">_xlfn.IFS(AND(N12&gt;0,N12&lt;=5),"0 to 5",AND(N12&gt;5,N12&lt;=10),"5 to 10",AND(N12&gt;10,N12&lt;=15),"10 to 15",AND(N12&gt;15,N12&lt;=20),"15 to 20",AND(N12&gt;20,N12&lt;=30),"20 to 30",AND(N12&gt;30,N12&lt;=40),"30 to 40",AND(N12&gt;40,N12&lt;=50),"40 to 50",AND(N12&gt;50,N12&lt;=75),"50 to 75",AND(N12&gt;75,N12&lt;=100),"75 to 100",AND(N12&gt;100,N12&lt;=150),"100 to 150",AND(N12&gt;150,N12&lt;=200),"150 to 200",AND(N12&gt;200,N12&lt;=250),"200 to 250",AND(N12&gt;250,N12&lt;=300),"250 to 300",AND(N12&gt;300,N12&lt;=400),"300 to 400",AND(N12&gt;400,N12&lt;=500),"400 to 500",N12&gt;500,"500+")</f>
        <v>75 to 100</v>
      </c>
      <c r="N12" s="9">
        <f>_xlfn.XLOOKUP($E12,'Raw Data'!$E:$E,'Raw Data'!N:N,"ERROR",0,1)</f>
        <v>75.72</v>
      </c>
      <c r="O12" s="14" t="str">
        <f t="array" ref="O12">_xlfn.IFS(P12=0,"No Discount",AND(P12&gt;0,P12&lt;=0.02),"0% to 2%",AND(P12&gt;0.02,P12&lt;=0.04),"2% to 4%",AND(P12&gt;0.04,P12&lt;=0.06),"4% to 6%",AND(P12&gt;0.06,P12&lt;=0.08),"6% to 8%",AND(P12&gt;0.08,P12&lt;=0.1),"8% to 10%",AND(P12&gt;0.1,P12&lt;=0.15),"10% to 15%",AND(P12&gt;0.15,P12&lt;=0.2),"15% to 20%",AND(P12&gt;0.2,P12&lt;=0.25),"20% to 25%",AND(P12&gt;0.25,P12&lt;=0.3),"25% to 30%",AND(P12&gt;0.3,P12&lt;=0.4),"30% to 40%",AND(P12&gt;0.4,P12&lt;=0.5),"40% to 50%",AND(P12&gt;0.5,P12&lt;=0.75),"50% to 75%",AND(P12&gt;0.75,P12&lt;=1),"75% to 100%")</f>
        <v>4% to 6%</v>
      </c>
      <c r="P12" s="10">
        <f>_xlfn.XLOOKUP($E12,'Raw Data'!$E:$E,'Raw Data'!P:P,"ERROR",0,1)</f>
        <v>0.057580559957739</v>
      </c>
      <c r="Q12" s="9">
        <v>6.7</v>
      </c>
      <c r="R12" s="9" t="s">
        <v>95</v>
      </c>
      <c r="S12" s="5" t="str">
        <f t="array" ref="S12">_xlfn.IFS(AND(T12&gt;0,T12&lt;=0.05),"0 to 0.05",AND(T12&gt;0.05,T12&lt;=0.1),"0.05 to 0.1",AND(T12&gt;0.1,T12&lt;=0.2),"0.1 to 0.2",AND(T12&gt;0.2,T12&lt;=0.3),"0.2 to 0.3",AND(T12&gt;0.3,T12&lt;=0.4),"0.3 to 0.4",AND(T12&gt;0.4,T12&lt;=0.5),"0.4 to 0.5",AND(T12&gt;0.5,T12&lt;=0.75),"0.5 to 0.75",AND(T12&gt;0.75,T12&lt;=1),"0.75 to 1",AND(T12&gt;1,T12&lt;=2),"1 to 2",AND(T12&gt;2,T12&lt;=3),"2 to 3",AND(T12&gt;3,T12&lt;=4),"3 to 4",AND(T12&gt;4,T12&lt;=5),"4 to 5",AND(T12&gt;5,T12&lt;=10),"5 to 10",T12&gt;10,"10+")</f>
        <v>0.3 to 0.4</v>
      </c>
      <c r="T12" s="10">
        <f t="shared" si="1"/>
        <v>0.34633419619211</v>
      </c>
      <c r="U12" s="15" t="str">
        <f t="array" ref="U12">_xlfn.IFS(AND(V12&gt;0,V12&lt;=0.05),"0 to 0.05",AND(V12&gt;0.05,V12&lt;=0.1),"0.05 to 0.1",AND(V12&gt;0.1,V12&lt;=0.2),"0.1 to 0.2",AND(V12&gt;0.2,V12&lt;=0.3),"0.2 to 0.3",AND(V12&gt;0.3,V12&lt;=0.4),"0.3 to 0.4",AND(V12&gt;0.4,V12&lt;=0.5),"0.4 to 0.5",AND(V12&gt;0.5,V12&lt;=0.75),"0.5 to 0.75",AND(V12&gt;0.75,V12&lt;=1),"0.75 to 1",AND(V12&gt;1,V12&lt;=2),"1 to 2",AND(V12&gt;2,V12&lt;=3),"2 to 3",AND(V12&gt;3,V12&lt;=4),"3 to 4",AND(V12&gt;4,V12&lt;=5),"4 to 5",AND(V12&gt;5,V12&lt;=10),"5 to 10",V12&gt;10,"10+")</f>
        <v>0.05 to 0.1</v>
      </c>
      <c r="V12" s="10">
        <f t="shared" si="2"/>
        <v>0.0992235824079312</v>
      </c>
      <c r="W12" s="15" t="str">
        <f t="array" ref="W12">_xlfn.IFS(AND(X12&gt;0,X12&lt;=0.05),"0 to 0.05",AND(X12&gt;0.05,X12&lt;=0.1),"0.05 to 0.1",AND(X12&gt;0.1,X12&lt;=0.2),"0.1 to 0.2",AND(X12&gt;0.2,X12&lt;=0.3),"0.2 to 0.3",AND(X12&gt;0.3,X12&lt;=0.4),"0.3 to 0.4",AND(X12&gt;0.4,X12&lt;=0.5),"0.4 to 0.5",AND(X12&gt;0.5,X12&lt;=0.75),"0.5 to 0.75",AND(X12&gt;0.75,X12&lt;=1),"0.75 to 1",AND(X12&gt;1,X12&lt;=2),"1 to 2",AND(X12&gt;2,X12&lt;=3),"2 to 3",AND(X12&gt;3,X12&lt;=4),"3 to 4",AND(X12&gt;4,X12&lt;=5),"4 to 5",AND(X12&gt;5,X12&lt;=10),"5 to 10",X12&gt;10,"10+")</f>
        <v>0.05 to 0.1</v>
      </c>
      <c r="X12" s="16">
        <f t="shared" si="3"/>
        <v>0.0935102329718697</v>
      </c>
      <c r="Y12" s="5" t="str">
        <f t="array" ref="Y12">_xlfn.IFS(AND(Z12&gt;0,Z12&lt;=1),"0 to 1",AND(Z12&gt;1,Z12&lt;=2),"1 to 2",AND(Z12&gt;2,Z12&lt;=4),"2 to 4",AND(Z12&gt;4,Z12&lt;=6),"4 to 6",AND(Z12&gt;6,Z12&lt;=8),"6 to 8",AND(Z12&gt;8,Z12&lt;=10),"8 to 10",AND(Z12&gt;10,Z12&lt;=15),"10 to 15",AND(Z12&gt;15,Z12&lt;=20),"15 to 20",AND(Z12&gt;20,Z12&lt;=25),"20 to 25",AND(Z12&gt;25,Z12&lt;=30),"25 to 30",AND(Z12&gt;30,Z12&lt;=40),"30 to 40",AND(Z12&gt;40,Z12&lt;=50),"40 to 50",Z12&gt;50,"50+")</f>
        <v>6 to 8</v>
      </c>
      <c r="Z12" s="9">
        <f t="array" ref="Z12">_xlfn.IFS(AA12="oz",_xlfn.IFS(R12="oz",Q12,R12="fl oz",Q12*1.04,R12="ml",Q12*0.0338),AA12="fl oz",_xlfn.IFS(R12="oz",Q12/1.04,R12="fl oz",Q12,R12="ml",Q12*0.0338/1.04),AA12="ml",_xlfn.IFS(R12="oz",Q12/0.0338,R12="fl oz",Q12*1.04/0.0338,R12="ml",Q12))</f>
        <v>6.968</v>
      </c>
      <c r="AA12" s="9" t="s">
        <v>96</v>
      </c>
      <c r="AB12" s="5" t="s">
        <v>97</v>
      </c>
      <c r="AC12" s="5" t="s">
        <v>98</v>
      </c>
      <c r="AD12" s="5" t="s">
        <v>43</v>
      </c>
      <c r="AE12">
        <f t="shared" si="4"/>
        <v>0</v>
      </c>
      <c r="AF12">
        <f t="shared" si="4"/>
        <v>0</v>
      </c>
      <c r="AG12">
        <f t="shared" si="4"/>
        <v>0</v>
      </c>
      <c r="AH12">
        <f t="shared" si="4"/>
        <v>0</v>
      </c>
      <c r="AI12">
        <f t="shared" si="4"/>
        <v>0</v>
      </c>
      <c r="AJ12">
        <f t="shared" si="4"/>
        <v>0</v>
      </c>
      <c r="AK12">
        <f t="shared" si="4"/>
        <v>0</v>
      </c>
      <c r="AL12">
        <f t="shared" si="4"/>
        <v>0</v>
      </c>
      <c r="AM12">
        <f t="shared" si="4"/>
        <v>0</v>
      </c>
      <c r="AN12">
        <f t="shared" si="4"/>
        <v>0</v>
      </c>
      <c r="AO12">
        <f t="shared" si="4"/>
        <v>0</v>
      </c>
      <c r="AP12">
        <f t="shared" si="4"/>
        <v>0</v>
      </c>
      <c r="AQ12">
        <f t="shared" si="4"/>
        <v>0</v>
      </c>
      <c r="AR12">
        <f t="shared" si="4"/>
        <v>0</v>
      </c>
      <c r="AS12">
        <f t="shared" si="4"/>
        <v>0</v>
      </c>
      <c r="AT12">
        <f t="shared" si="4"/>
        <v>0</v>
      </c>
      <c r="AU12">
        <f t="shared" si="5"/>
        <v>0</v>
      </c>
      <c r="AV12">
        <f t="shared" si="5"/>
        <v>0</v>
      </c>
      <c r="AW12">
        <f t="shared" si="5"/>
        <v>0</v>
      </c>
      <c r="AX12">
        <f t="shared" si="5"/>
        <v>0</v>
      </c>
      <c r="AY12">
        <f t="shared" si="5"/>
        <v>0</v>
      </c>
      <c r="AZ12">
        <f t="shared" si="5"/>
        <v>0</v>
      </c>
      <c r="BA12">
        <f t="shared" si="5"/>
        <v>0</v>
      </c>
      <c r="BB12">
        <f t="shared" si="5"/>
        <v>0</v>
      </c>
      <c r="BC12">
        <f t="shared" si="5"/>
        <v>0</v>
      </c>
      <c r="BD12">
        <f t="shared" si="5"/>
        <v>0</v>
      </c>
      <c r="BE12">
        <f t="shared" si="5"/>
        <v>0</v>
      </c>
      <c r="BF12">
        <f t="shared" si="5"/>
        <v>0</v>
      </c>
      <c r="BG12">
        <f t="shared" si="5"/>
        <v>0</v>
      </c>
      <c r="BH12">
        <f t="shared" si="5"/>
        <v>0</v>
      </c>
      <c r="BI12">
        <f t="shared" si="5"/>
        <v>0</v>
      </c>
      <c r="BJ12">
        <f t="shared" si="5"/>
        <v>1</v>
      </c>
      <c r="BK12">
        <f t="shared" si="6"/>
        <v>1</v>
      </c>
      <c r="BL12">
        <f t="shared" si="6"/>
        <v>0</v>
      </c>
      <c r="BM12">
        <f t="shared" si="6"/>
        <v>0</v>
      </c>
      <c r="BN12">
        <f t="shared" si="6"/>
        <v>0</v>
      </c>
      <c r="BO12">
        <f t="shared" si="6"/>
        <v>0</v>
      </c>
      <c r="BP12">
        <f t="shared" si="6"/>
        <v>0</v>
      </c>
      <c r="BQ12">
        <f t="shared" si="6"/>
        <v>0</v>
      </c>
      <c r="BR12">
        <f t="shared" si="6"/>
        <v>0</v>
      </c>
      <c r="BS12">
        <f t="shared" si="6"/>
        <v>0</v>
      </c>
      <c r="BT12">
        <f t="shared" si="6"/>
        <v>0</v>
      </c>
      <c r="BU12">
        <f t="shared" si="6"/>
        <v>0</v>
      </c>
      <c r="BV12">
        <f t="shared" si="6"/>
        <v>0</v>
      </c>
      <c r="BW12">
        <f t="shared" si="6"/>
        <v>0</v>
      </c>
      <c r="BX12">
        <f t="shared" si="6"/>
        <v>0</v>
      </c>
      <c r="BY12">
        <f t="shared" si="6"/>
        <v>0</v>
      </c>
      <c r="BZ12">
        <f t="shared" si="6"/>
        <v>0</v>
      </c>
      <c r="CA12">
        <f t="shared" si="7"/>
        <v>0</v>
      </c>
      <c r="CB12">
        <f t="shared" si="7"/>
        <v>0</v>
      </c>
      <c r="CC12">
        <f t="shared" si="7"/>
        <v>0</v>
      </c>
      <c r="CD12">
        <f t="shared" si="7"/>
        <v>0</v>
      </c>
    </row>
    <row r="13" spans="1:82">
      <c r="A13" s="5" t="str">
        <f>_xlfn.XLOOKUP($E13,'Raw Data'!$E:$E,'Raw Data'!A:A,"ERROR",0,1)</f>
        <v>AE</v>
      </c>
      <c r="B13" s="5" t="str">
        <f>_xlfn.XLOOKUP($E13,'Raw Data'!$E:$E,'Raw Data'!B:B,"ERROR",0,1)</f>
        <v>Hair Mousses</v>
      </c>
      <c r="C13" s="5" t="str">
        <f>_xlfn.XLOOKUP($E13,'Raw Data'!$E:$E,'Raw Data'!C:C,"ERROR",0,1)</f>
        <v>Wella</v>
      </c>
      <c r="D13" s="5" t="str">
        <f>_xlfn.XLOOKUP($E13,'Raw Data'!$E:$E,'Raw Data'!D:D,"ERROR",0,1)</f>
        <v>www.amazon.ae/dp/B07VDJC4V7</v>
      </c>
      <c r="E13" s="5" t="s">
        <v>99</v>
      </c>
      <c r="F13" s="9" t="str">
        <f>_xlfn.XLOOKUP($E13,'Raw Data'!$E:$E,'Raw Data'!F:F,"ERROR",0,1)</f>
        <v>Wella New Wave Smoothing  Mousse  - 200ml</v>
      </c>
      <c r="G13" s="10">
        <f>_xlfn.XLOOKUP($E13,'Raw Data'!$E:$E,'Raw Data'!G:G,"ERROR",0,1)</f>
        <v>1085</v>
      </c>
      <c r="H13" s="9">
        <f>_xlfn.XLOOKUP($E13,'Raw Data'!$E:$E,'Raw Data'!H:H,"ERROR",0,1)</f>
        <v>18035.08</v>
      </c>
      <c r="I13" s="9">
        <f>_xlfn.XLOOKUP($E13,'Raw Data'!$E:$E,'Raw Data'!I:I,"ERROR",0,1)</f>
        <v>0.0241457457794535</v>
      </c>
      <c r="J13" s="9" t="str">
        <f>_xlfn.XLOOKUP($E13,'Raw Data'!$E:$E,'Raw Data'!J:J,"ERROR",0,1)</f>
        <v>Yes</v>
      </c>
      <c r="K13" s="14" t="str">
        <f t="array" ref="K13">_xlfn.IFS(AND(L13&gt;0,L13&lt;=5),"0 to 5",AND(L13&gt;5,L13&lt;=10),"5 to 10",AND(L13&gt;10,L13&lt;=15),"10 to 15",AND(L13&gt;15,L13&lt;=20),"15 to 20",AND(L13&gt;20,L13&lt;=30),"20 to 30",AND(L13&gt;30,L13&lt;=40),"30 to 40",AND(L13&gt;40,L13&lt;=50),"40 to 50",AND(L13&gt;50,L13&lt;=75),"50 to 75",AND(L13&gt;75,L13&lt;=100),"75 to 100",AND(L13&gt;100,L13&lt;=150),"100 to 150",AND(L13&gt;150,L13&lt;=200),"150 to 200",AND(L13&gt;200,L13&lt;=250),"200 to 250",AND(L13&gt;250,L13&lt;=300),"250 to 300",AND(L13&gt;300,L13&lt;=400),"300 to 400",AND(L13&gt;400,L13&lt;=500),"400 to 500",L13&gt;500,"500+")</f>
        <v>15 to 20</v>
      </c>
      <c r="L13" s="9">
        <f>_xlfn.XLOOKUP($E13,'Raw Data'!$E:$E,'Raw Data'!L:L,"ERROR",0,1)</f>
        <v>16.62</v>
      </c>
      <c r="M13" s="14" t="str">
        <f t="array" ref="M13">_xlfn.IFS(AND(N13&gt;0,N13&lt;=5),"0 to 5",AND(N13&gt;5,N13&lt;=10),"5 to 10",AND(N13&gt;10,N13&lt;=15),"10 to 15",AND(N13&gt;15,N13&lt;=20),"15 to 20",AND(N13&gt;20,N13&lt;=30),"20 to 30",AND(N13&gt;30,N13&lt;=40),"30 to 40",AND(N13&gt;40,N13&lt;=50),"40 to 50",AND(N13&gt;50,N13&lt;=75),"50 to 75",AND(N13&gt;75,N13&lt;=100),"75 to 100",AND(N13&gt;100,N13&lt;=150),"100 to 150",AND(N13&gt;150,N13&lt;=200),"150 to 200",AND(N13&gt;200,N13&lt;=250),"200 to 250",AND(N13&gt;250,N13&lt;=300),"250 to 300",AND(N13&gt;300,N13&lt;=400),"300 to 400",AND(N13&gt;400,N13&lt;=500),"400 to 500",N13&gt;500,"500+")</f>
        <v>15 to 20</v>
      </c>
      <c r="N13" s="9">
        <f>_xlfn.XLOOKUP($E13,'Raw Data'!$E:$E,'Raw Data'!N:N,"ERROR",0,1)</f>
        <v>17.17</v>
      </c>
      <c r="O13" s="14" t="str">
        <f t="array" ref="O13">_xlfn.IFS(P13=0,"No Discount",AND(P13&gt;0,P13&lt;=0.02),"0% to 2%",AND(P13&gt;0.02,P13&lt;=0.04),"2% to 4%",AND(P13&gt;0.04,P13&lt;=0.06),"4% to 6%",AND(P13&gt;0.06,P13&lt;=0.08),"6% to 8%",AND(P13&gt;0.08,P13&lt;=0.1),"8% to 10%",AND(P13&gt;0.1,P13&lt;=0.15),"10% to 15%",AND(P13&gt;0.15,P13&lt;=0.2),"15% to 20%",AND(P13&gt;0.2,P13&lt;=0.25),"20% to 25%",AND(P13&gt;0.25,P13&lt;=0.3),"25% to 30%",AND(P13&gt;0.3,P13&lt;=0.4),"30% to 40%",AND(P13&gt;0.4,P13&lt;=0.5),"40% to 50%",AND(P13&gt;0.5,P13&lt;=0.75),"50% to 75%",AND(P13&gt;0.75,P13&lt;=1),"75% to 100%")</f>
        <v>2% to 4%</v>
      </c>
      <c r="P13" s="10">
        <f>_xlfn.XLOOKUP($E13,'Raw Data'!$E:$E,'Raw Data'!P:P,"ERROR",0,1)</f>
        <v>0.0320326150262085</v>
      </c>
      <c r="Q13" s="9">
        <f>_xlfn.XLOOKUP($E13,'Raw Data'!$E:$E,'Raw Data'!Q:Q,"ERROR",0,1)</f>
        <v>200</v>
      </c>
      <c r="R13" s="9" t="str">
        <f>_xlfn.XLOOKUP($E13,'Raw Data'!$E:$E,'Raw Data'!R:R,"ERROR",0,1)</f>
        <v>ml</v>
      </c>
      <c r="S13" s="5" t="str">
        <f t="array" ref="S13">_xlfn.IFS(AND(T13&gt;0,T13&lt;=0.05),"0 to 0.05",AND(T13&gt;0.05,T13&lt;=0.1),"0.05 to 0.1",AND(T13&gt;0.1,T13&lt;=0.2),"0.1 to 0.2",AND(T13&gt;0.2,T13&lt;=0.3),"0.2 to 0.3",AND(T13&gt;0.3,T13&lt;=0.4),"0.3 to 0.4",AND(T13&gt;0.4,T13&lt;=0.5),"0.4 to 0.5",AND(T13&gt;0.5,T13&lt;=0.75),"0.5 to 0.75",AND(T13&gt;0.75,T13&lt;=1),"0.75 to 1",AND(T13&gt;1,T13&lt;=2),"1 to 2",AND(T13&gt;2,T13&lt;=3),"2 to 3",AND(T13&gt;3,T13&lt;=4),"3 to 4",AND(T13&gt;4,T13&lt;=5),"4 to 5",AND(T13&gt;5,T13&lt;=10),"5 to 10",T13&gt;10,"10+")</f>
        <v>0.05 to 0.1</v>
      </c>
      <c r="T13" s="10">
        <f t="shared" si="1"/>
        <v>0.0831443991091243</v>
      </c>
      <c r="U13" s="15" t="str">
        <f t="array" ref="U13">_xlfn.IFS(AND(V13&gt;0,V13&lt;=0.05),"0 to 0.05",AND(V13&gt;0.05,V13&lt;=0.1),"0.05 to 0.1",AND(V13&gt;0.1,V13&lt;=0.2),"0.1 to 0.2",AND(V13&gt;0.2,V13&lt;=0.3),"0.2 to 0.3",AND(V13&gt;0.3,V13&lt;=0.4),"0.3 to 0.4",AND(V13&gt;0.4,V13&lt;=0.5),"0.4 to 0.5",AND(V13&gt;0.5,V13&lt;=0.75),"0.5 to 0.75",AND(V13&gt;0.75,V13&lt;=1),"0.75 to 1",AND(V13&gt;1,V13&lt;=2),"1 to 2",AND(V13&gt;2,V13&lt;=3),"2 to 3",AND(V13&gt;3,V13&lt;=4),"3 to 4",AND(V13&gt;4,V13&lt;=5),"4 to 5",AND(V13&gt;5,V13&lt;=10),"5 to 10",V13&gt;10,"10+")</f>
        <v>0 to 0.05</v>
      </c>
      <c r="V13" s="10">
        <f t="shared" si="2"/>
        <v>0.023191884466305</v>
      </c>
      <c r="W13" s="15" t="str">
        <f t="array" ref="W13">_xlfn.IFS(AND(X13&gt;0,X13&lt;=0.05),"0 to 0.05",AND(X13&gt;0.05,X13&lt;=0.1),"0.05 to 0.1",AND(X13&gt;0.1,X13&lt;=0.2),"0.1 to 0.2",AND(X13&gt;0.2,X13&lt;=0.3),"0.2 to 0.3",AND(X13&gt;0.3,X13&lt;=0.4),"0.3 to 0.4",AND(X13&gt;0.4,X13&lt;=0.5),"0.4 to 0.5",AND(X13&gt;0.5,X13&lt;=0.75),"0.5 to 0.75",AND(X13&gt;0.75,X13&lt;=1),"0.75 to 1",AND(X13&gt;1,X13&lt;=2),"1 to 2",AND(X13&gt;2,X13&lt;=3),"2 to 3",AND(X13&gt;3,X13&lt;=4),"3 to 4",AND(X13&gt;4,X13&lt;=5),"4 to 5",AND(X13&gt;5,X13&lt;=10),"5 to 10",X13&gt;10,"10+")</f>
        <v>0 to 0.05</v>
      </c>
      <c r="X13" s="16">
        <f t="shared" si="3"/>
        <v>0.0224489877594636</v>
      </c>
      <c r="Y13" s="5" t="str">
        <f t="array" ref="Y13">_xlfn.IFS(AND(Z13&gt;0,Z13&lt;=1),"0 to 1",AND(Z13&gt;1,Z13&lt;=2),"1 to 2",AND(Z13&gt;2,Z13&lt;=4),"2 to 4",AND(Z13&gt;4,Z13&lt;=6),"4 to 6",AND(Z13&gt;6,Z13&lt;=8),"6 to 8",AND(Z13&gt;8,Z13&lt;=10),"8 to 10",AND(Z13&gt;10,Z13&lt;=15),"10 to 15",AND(Z13&gt;15,Z13&lt;=20),"15 to 20",AND(Z13&gt;20,Z13&lt;=25),"20 to 25",AND(Z13&gt;25,Z13&lt;=30),"25 to 30",AND(Z13&gt;30,Z13&lt;=40),"30 to 40",AND(Z13&gt;40,Z13&lt;=50),"40 to 50",Z13&gt;50,"50+")</f>
        <v>6 to 8</v>
      </c>
      <c r="Z13" s="9">
        <f t="array" ref="Z13">_xlfn.IFS(AA13="oz",_xlfn.IFS(R13="oz",Q13,R13="fl oz",Q13*1.04,R13="ml",Q13*0.0338),AA13="fl oz",_xlfn.IFS(R13="oz",Q13/1.04,R13="fl oz",Q13,R13="ml",Q13*0.0338/1.04),AA13="ml",_xlfn.IFS(R13="oz",Q13/0.0338,R13="fl oz",Q13*1.04/0.0338,R13="ml",Q13))</f>
        <v>6.76</v>
      </c>
      <c r="AA13" s="9" t="str">
        <f>_xlfn.XLOOKUP($E13,'Raw Data'!$E:$E,'Raw Data'!AA:AA,"ERROR",0,1)</f>
        <v>oz</v>
      </c>
      <c r="AB13" s="5" t="s">
        <v>100</v>
      </c>
      <c r="AC13" s="5" t="s">
        <v>86</v>
      </c>
      <c r="AD13" s="5" t="s">
        <v>101</v>
      </c>
      <c r="AE13">
        <f t="shared" si="4"/>
        <v>0</v>
      </c>
      <c r="AF13">
        <f t="shared" si="4"/>
        <v>0</v>
      </c>
      <c r="AG13">
        <f t="shared" si="4"/>
        <v>0</v>
      </c>
      <c r="AH13">
        <f t="shared" si="4"/>
        <v>0</v>
      </c>
      <c r="AI13">
        <f t="shared" si="4"/>
        <v>0</v>
      </c>
      <c r="AJ13">
        <f t="shared" si="4"/>
        <v>0</v>
      </c>
      <c r="AK13">
        <f t="shared" si="4"/>
        <v>0</v>
      </c>
      <c r="AL13">
        <f t="shared" si="4"/>
        <v>0</v>
      </c>
      <c r="AM13">
        <f t="shared" si="4"/>
        <v>0</v>
      </c>
      <c r="AN13">
        <f t="shared" si="4"/>
        <v>0</v>
      </c>
      <c r="AO13">
        <f t="shared" si="4"/>
        <v>0</v>
      </c>
      <c r="AP13">
        <f t="shared" si="4"/>
        <v>1</v>
      </c>
      <c r="AQ13">
        <f t="shared" si="4"/>
        <v>0</v>
      </c>
      <c r="AR13">
        <f t="shared" si="4"/>
        <v>1</v>
      </c>
      <c r="AS13">
        <f t="shared" si="4"/>
        <v>0</v>
      </c>
      <c r="AT13">
        <f t="shared" si="4"/>
        <v>0</v>
      </c>
      <c r="AU13">
        <f t="shared" si="5"/>
        <v>0</v>
      </c>
      <c r="AV13">
        <f t="shared" si="5"/>
        <v>0</v>
      </c>
      <c r="AW13">
        <f t="shared" si="5"/>
        <v>0</v>
      </c>
      <c r="AX13">
        <f t="shared" si="5"/>
        <v>0</v>
      </c>
      <c r="AY13">
        <f t="shared" si="5"/>
        <v>0</v>
      </c>
      <c r="AZ13">
        <f t="shared" si="5"/>
        <v>0</v>
      </c>
      <c r="BA13">
        <f t="shared" si="5"/>
        <v>0</v>
      </c>
      <c r="BB13">
        <f t="shared" si="5"/>
        <v>0</v>
      </c>
      <c r="BC13">
        <f t="shared" si="5"/>
        <v>0</v>
      </c>
      <c r="BD13">
        <f t="shared" si="5"/>
        <v>0</v>
      </c>
      <c r="BE13">
        <f t="shared" si="5"/>
        <v>0</v>
      </c>
      <c r="BF13">
        <f t="shared" si="5"/>
        <v>0</v>
      </c>
      <c r="BG13">
        <f t="shared" si="5"/>
        <v>0</v>
      </c>
      <c r="BH13">
        <f t="shared" si="5"/>
        <v>0</v>
      </c>
      <c r="BI13">
        <f t="shared" si="5"/>
        <v>0</v>
      </c>
      <c r="BJ13">
        <f t="shared" si="5"/>
        <v>0</v>
      </c>
      <c r="BK13">
        <f t="shared" si="6"/>
        <v>0</v>
      </c>
      <c r="BL13">
        <f t="shared" si="6"/>
        <v>0</v>
      </c>
      <c r="BM13">
        <f t="shared" si="6"/>
        <v>0</v>
      </c>
      <c r="BN13">
        <f t="shared" si="6"/>
        <v>0</v>
      </c>
      <c r="BO13">
        <f t="shared" si="6"/>
        <v>0</v>
      </c>
      <c r="BP13">
        <f t="shared" si="6"/>
        <v>0</v>
      </c>
      <c r="BQ13">
        <f t="shared" si="6"/>
        <v>0</v>
      </c>
      <c r="BR13">
        <f t="shared" si="6"/>
        <v>0</v>
      </c>
      <c r="BS13">
        <f t="shared" si="6"/>
        <v>0</v>
      </c>
      <c r="BT13">
        <f t="shared" si="6"/>
        <v>0</v>
      </c>
      <c r="BU13">
        <f t="shared" si="6"/>
        <v>0</v>
      </c>
      <c r="BV13">
        <f t="shared" si="6"/>
        <v>0</v>
      </c>
      <c r="BW13">
        <f t="shared" si="6"/>
        <v>0</v>
      </c>
      <c r="BX13">
        <f t="shared" si="6"/>
        <v>0</v>
      </c>
      <c r="BY13">
        <f t="shared" si="6"/>
        <v>0</v>
      </c>
      <c r="BZ13">
        <f t="shared" si="6"/>
        <v>0</v>
      </c>
      <c r="CA13">
        <f t="shared" si="7"/>
        <v>0</v>
      </c>
      <c r="CB13">
        <f t="shared" si="7"/>
        <v>0</v>
      </c>
      <c r="CC13">
        <f t="shared" si="7"/>
        <v>0</v>
      </c>
      <c r="CD13">
        <f t="shared" si="7"/>
        <v>1</v>
      </c>
    </row>
    <row r="14" spans="1:82">
      <c r="A14" s="5" t="str">
        <f>_xlfn.XLOOKUP($E14,'Raw Data'!$E:$E,'Raw Data'!A:A,"ERROR",0,1)</f>
        <v>AE</v>
      </c>
      <c r="B14" s="5" t="str">
        <f>_xlfn.XLOOKUP($E14,'Raw Data'!$E:$E,'Raw Data'!B:B,"ERROR",0,1)</f>
        <v>Hair Mousses</v>
      </c>
      <c r="C14" s="5" t="str">
        <f>_xlfn.XLOOKUP($E14,'Raw Data'!$E:$E,'Raw Data'!C:C,"ERROR",0,1)</f>
        <v>Organic Root Stimulator</v>
      </c>
      <c r="D14" s="5" t="str">
        <f>_xlfn.XLOOKUP($E14,'Raw Data'!$E:$E,'Raw Data'!D:D,"ERROR",0,1)</f>
        <v>www.amazon.ae/dp/B00449Q4SU</v>
      </c>
      <c r="E14" s="5" t="s">
        <v>102</v>
      </c>
      <c r="F14" s="9" t="str">
        <f>_xlfn.XLOOKUP($E14,'Raw Data'!$E:$E,'Raw Data'!F:F,"ERROR",0,1)</f>
        <v>ORS Olive Oil Hold &amp; Shine Wrap/Set Mousse ORS Olive Oil Hold &amp; Shine Wrap/Set Mousse</v>
      </c>
      <c r="G14" s="10">
        <f>_xlfn.XLOOKUP($E14,'Raw Data'!$E:$E,'Raw Data'!G:G,"ERROR",0,1)</f>
        <v>453</v>
      </c>
      <c r="H14" s="9">
        <f>_xlfn.XLOOKUP($E14,'Raw Data'!$E:$E,'Raw Data'!H:H,"ERROR",0,1)</f>
        <v>17860.65</v>
      </c>
      <c r="I14" s="9">
        <f>_xlfn.XLOOKUP($E14,'Raw Data'!$E:$E,'Raw Data'!I:I,"ERROR",0,1)</f>
        <v>0.0239122152136723</v>
      </c>
      <c r="J14" s="9" t="str">
        <f>_xlfn.XLOOKUP($E14,'Raw Data'!$E:$E,'Raw Data'!J:J,"ERROR",0,1)</f>
        <v>Yes</v>
      </c>
      <c r="K14" s="14" t="str">
        <f t="array" ref="K14">_xlfn.IFS(AND(L14&gt;0,L14&lt;=5),"0 to 5",AND(L14&gt;5,L14&lt;=10),"5 to 10",AND(L14&gt;10,L14&lt;=15),"10 to 15",AND(L14&gt;15,L14&lt;=20),"15 to 20",AND(L14&gt;20,L14&lt;=30),"20 to 30",AND(L14&gt;30,L14&lt;=40),"30 to 40",AND(L14&gt;40,L14&lt;=50),"40 to 50",AND(L14&gt;50,L14&lt;=75),"50 to 75",AND(L14&gt;75,L14&lt;=100),"75 to 100",AND(L14&gt;100,L14&lt;=150),"100 to 150",AND(L14&gt;150,L14&lt;=200),"150 to 200",AND(L14&gt;200,L14&lt;=250),"200 to 250",AND(L14&gt;250,L14&lt;=300),"250 to 300",AND(L14&gt;300,L14&lt;=400),"300 to 400",AND(L14&gt;400,L14&lt;=500),"400 to 500",L14&gt;500,"500+")</f>
        <v>30 to 40</v>
      </c>
      <c r="L14" s="9">
        <f>_xlfn.XLOOKUP($E14,'Raw Data'!$E:$E,'Raw Data'!L:L,"ERROR",0,1)</f>
        <v>39.51</v>
      </c>
      <c r="M14" s="14" t="str">
        <f t="array" ref="M14">_xlfn.IFS(AND(N14&gt;0,N14&lt;=5),"0 to 5",AND(N14&gt;5,N14&lt;=10),"5 to 10",AND(N14&gt;10,N14&lt;=15),"10 to 15",AND(N14&gt;15,N14&lt;=20),"15 to 20",AND(N14&gt;20,N14&lt;=30),"20 to 30",AND(N14&gt;30,N14&lt;=40),"30 to 40",AND(N14&gt;40,N14&lt;=50),"40 to 50",AND(N14&gt;50,N14&lt;=75),"50 to 75",AND(N14&gt;75,N14&lt;=100),"75 to 100",AND(N14&gt;100,N14&lt;=150),"100 to 150",AND(N14&gt;150,N14&lt;=200),"150 to 200",AND(N14&gt;200,N14&lt;=250),"200 to 250",AND(N14&gt;250,N14&lt;=300),"250 to 300",AND(N14&gt;300,N14&lt;=400),"300 to 400",AND(N14&gt;400,N14&lt;=500),"400 to 500",N14&gt;500,"500+")</f>
        <v>40 to 50</v>
      </c>
      <c r="N14" s="9">
        <f>_xlfn.XLOOKUP($E14,'Raw Data'!$E:$E,'Raw Data'!N:N,"ERROR",0,1)</f>
        <v>40.84</v>
      </c>
      <c r="O14" s="14" t="str">
        <f t="array" ref="O14">_xlfn.IFS(P14=0,"No Discount",AND(P14&gt;0,P14&lt;=0.02),"0% to 2%",AND(P14&gt;0.02,P14&lt;=0.04),"2% to 4%",AND(P14&gt;0.04,P14&lt;=0.06),"4% to 6%",AND(P14&gt;0.06,P14&lt;=0.08),"6% to 8%",AND(P14&gt;0.08,P14&lt;=0.1),"8% to 10%",AND(P14&gt;0.1,P14&lt;=0.15),"10% to 15%",AND(P14&gt;0.15,P14&lt;=0.2),"15% to 20%",AND(P14&gt;0.2,P14&lt;=0.25),"20% to 25%",AND(P14&gt;0.25,P14&lt;=0.3),"25% to 30%",AND(P14&gt;0.3,P14&lt;=0.4),"30% to 40%",AND(P14&gt;0.4,P14&lt;=0.5),"40% to 50%",AND(P14&gt;0.5,P14&lt;=0.75),"50% to 75%",AND(P14&gt;0.75,P14&lt;=1),"75% to 100%")</f>
        <v>2% to 4%</v>
      </c>
      <c r="P14" s="10">
        <f>_xlfn.XLOOKUP($E14,'Raw Data'!$E:$E,'Raw Data'!P:P,"ERROR",0,1)</f>
        <v>0.0325661116552401</v>
      </c>
      <c r="Q14" s="9">
        <v>7</v>
      </c>
      <c r="R14" s="9" t="s">
        <v>95</v>
      </c>
      <c r="S14" s="5" t="str">
        <f t="array" ref="S14">_xlfn.IFS(AND(T14&gt;0,T14&lt;=0.05),"0 to 0.05",AND(T14&gt;0.05,T14&lt;=0.1),"0.05 to 0.1",AND(T14&gt;0.1,T14&lt;=0.2),"0.1 to 0.2",AND(T14&gt;0.2,T14&lt;=0.3),"0.2 to 0.3",AND(T14&gt;0.3,T14&lt;=0.4),"0.3 to 0.4",AND(T14&gt;0.4,T14&lt;=0.5),"0.4 to 0.5",AND(T14&gt;0.5,T14&lt;=0.75),"0.5 to 0.75",AND(T14&gt;0.75,T14&lt;=1),"0.75 to 1",AND(T14&gt;1,T14&lt;=2),"1 to 2",AND(T14&gt;2,T14&lt;=3),"2 to 3",AND(T14&gt;3,T14&lt;=4),"3 to 4",AND(T14&gt;4,T14&lt;=5),"4 to 5",AND(T14&gt;5,T14&lt;=10),"5 to 10",T14&gt;10,"10+")</f>
        <v>0.1 to 0.2</v>
      </c>
      <c r="T14" s="10">
        <f t="shared" si="1"/>
        <v>0.183537294629618</v>
      </c>
      <c r="U14" s="15" t="str">
        <f t="array" ref="U14">_xlfn.IFS(AND(V14&gt;0,V14&lt;=0.05),"0 to 0.05",AND(V14&gt;0.05,V14&lt;=0.1),"0.05 to 0.1",AND(V14&gt;0.1,V14&lt;=0.2),"0.1 to 0.2",AND(V14&gt;0.2,V14&lt;=0.3),"0.2 to 0.3",AND(V14&gt;0.3,V14&lt;=0.4),"0.3 to 0.4",AND(V14&gt;0.4,V14&lt;=0.5),"0.4 to 0.5",AND(V14&gt;0.5,V14&lt;=0.75),"0.5 to 0.75",AND(V14&gt;0.75,V14&lt;=1),"0.75 to 1",AND(V14&gt;1,V14&lt;=2),"1 to 2",AND(V14&gt;2,V14&lt;=3),"2 to 3",AND(V14&gt;3,V14&lt;=4),"3 to 4",AND(V14&gt;4,V14&lt;=5),"4 to 5",AND(V14&gt;5,V14&lt;=10),"5 to 10",V14&gt;10,"10+")</f>
        <v>0.05 to 0.1</v>
      </c>
      <c r="V14" s="10">
        <f t="shared" si="2"/>
        <v>0.0512232103371772</v>
      </c>
      <c r="W14" s="15" t="str">
        <f t="array" ref="W14">_xlfn.IFS(AND(X14&gt;0,X14&lt;=0.05),"0 to 0.05",AND(X14&gt;0.05,X14&lt;=0.1),"0.05 to 0.1",AND(X14&gt;0.1,X14&lt;=0.2),"0.1 to 0.2",AND(X14&gt;0.2,X14&lt;=0.3),"0.2 to 0.3",AND(X14&gt;0.3,X14&lt;=0.4),"0.3 to 0.4",AND(X14&gt;0.4,X14&lt;=0.5),"0.4 to 0.5",AND(X14&gt;0.5,X14&lt;=0.75),"0.5 to 0.75",AND(X14&gt;0.75,X14&lt;=1),"0.75 to 1",AND(X14&gt;1,X14&lt;=2),"1 to 2",AND(X14&gt;2,X14&lt;=3),"2 to 3",AND(X14&gt;3,X14&lt;=4),"3 to 4",AND(X14&gt;4,X14&lt;=5),"4 to 5",AND(X14&gt;5,X14&lt;=10),"5 to 10",X14&gt;10,"10+")</f>
        <v>0 to 0.05</v>
      </c>
      <c r="X14" s="16">
        <f t="shared" si="3"/>
        <v>0.0495550695499968</v>
      </c>
      <c r="Y14" s="5" t="str">
        <f t="array" ref="Y14">_xlfn.IFS(AND(Z14&gt;0,Z14&lt;=1),"0 to 1",AND(Z14&gt;1,Z14&lt;=2),"1 to 2",AND(Z14&gt;2,Z14&lt;=4),"2 to 4",AND(Z14&gt;4,Z14&lt;=6),"4 to 6",AND(Z14&gt;6,Z14&lt;=8),"6 to 8",AND(Z14&gt;8,Z14&lt;=10),"8 to 10",AND(Z14&gt;10,Z14&lt;=15),"10 to 15",AND(Z14&gt;15,Z14&lt;=20),"15 to 20",AND(Z14&gt;20,Z14&lt;=25),"20 to 25",AND(Z14&gt;25,Z14&lt;=30),"25 to 30",AND(Z14&gt;30,Z14&lt;=40),"30 to 40",AND(Z14&gt;40,Z14&lt;=50),"40 to 50",Z14&gt;50,"50+")</f>
        <v>6 to 8</v>
      </c>
      <c r="Z14" s="9">
        <f t="array" ref="Z14">_xlfn.IFS(AA14="oz",_xlfn.IFS(R14="oz",Q14,R14="fl oz",Q14*1.04,R14="ml",Q14*0.0338),AA14="fl oz",_xlfn.IFS(R14="oz",Q14/1.04,R14="fl oz",Q14,R14="ml",Q14*0.0338/1.04),AA14="ml",_xlfn.IFS(R14="oz",Q14/0.0338,R14="fl oz",Q14*1.04/0.0338,R14="ml",Q14))</f>
        <v>7.28</v>
      </c>
      <c r="AA14" s="9" t="s">
        <v>96</v>
      </c>
      <c r="AB14" s="5" t="s">
        <v>103</v>
      </c>
      <c r="AC14" s="5" t="s">
        <v>104</v>
      </c>
      <c r="AD14" s="5" t="s">
        <v>105</v>
      </c>
      <c r="AE14">
        <f t="shared" si="4"/>
        <v>0</v>
      </c>
      <c r="AF14">
        <f t="shared" si="4"/>
        <v>1</v>
      </c>
      <c r="AG14">
        <f t="shared" si="4"/>
        <v>0</v>
      </c>
      <c r="AH14">
        <f t="shared" si="4"/>
        <v>0</v>
      </c>
      <c r="AI14">
        <f t="shared" si="4"/>
        <v>0</v>
      </c>
      <c r="AJ14">
        <f t="shared" si="4"/>
        <v>0</v>
      </c>
      <c r="AK14">
        <f t="shared" si="4"/>
        <v>1</v>
      </c>
      <c r="AL14">
        <f t="shared" si="4"/>
        <v>0</v>
      </c>
      <c r="AM14">
        <f t="shared" si="4"/>
        <v>1</v>
      </c>
      <c r="AN14">
        <f t="shared" si="4"/>
        <v>0</v>
      </c>
      <c r="AO14">
        <f t="shared" si="4"/>
        <v>0</v>
      </c>
      <c r="AP14">
        <f t="shared" si="4"/>
        <v>0</v>
      </c>
      <c r="AQ14">
        <f t="shared" si="4"/>
        <v>1</v>
      </c>
      <c r="AR14">
        <f t="shared" si="4"/>
        <v>0</v>
      </c>
      <c r="AS14">
        <f t="shared" si="4"/>
        <v>0</v>
      </c>
      <c r="AT14">
        <f t="shared" si="4"/>
        <v>0</v>
      </c>
      <c r="AU14">
        <f t="shared" si="5"/>
        <v>1</v>
      </c>
      <c r="AV14">
        <f t="shared" si="5"/>
        <v>0</v>
      </c>
      <c r="AW14">
        <f t="shared" si="5"/>
        <v>0</v>
      </c>
      <c r="AX14">
        <f t="shared" si="5"/>
        <v>1</v>
      </c>
      <c r="AY14">
        <f t="shared" si="5"/>
        <v>0</v>
      </c>
      <c r="AZ14">
        <f t="shared" si="5"/>
        <v>0</v>
      </c>
      <c r="BA14">
        <f t="shared" si="5"/>
        <v>1</v>
      </c>
      <c r="BB14">
        <f t="shared" si="5"/>
        <v>0</v>
      </c>
      <c r="BC14">
        <f t="shared" si="5"/>
        <v>0</v>
      </c>
      <c r="BD14">
        <f t="shared" si="5"/>
        <v>1</v>
      </c>
      <c r="BE14">
        <f t="shared" si="5"/>
        <v>0</v>
      </c>
      <c r="BF14">
        <f t="shared" si="5"/>
        <v>0</v>
      </c>
      <c r="BG14">
        <f t="shared" si="5"/>
        <v>0</v>
      </c>
      <c r="BH14">
        <f t="shared" si="5"/>
        <v>0</v>
      </c>
      <c r="BI14">
        <f t="shared" si="5"/>
        <v>0</v>
      </c>
      <c r="BJ14">
        <f t="shared" si="5"/>
        <v>0</v>
      </c>
      <c r="BK14">
        <f t="shared" si="6"/>
        <v>0</v>
      </c>
      <c r="BL14">
        <f t="shared" si="6"/>
        <v>0</v>
      </c>
      <c r="BM14">
        <f t="shared" si="6"/>
        <v>0</v>
      </c>
      <c r="BN14">
        <f t="shared" si="6"/>
        <v>1</v>
      </c>
      <c r="BO14">
        <f t="shared" si="6"/>
        <v>0</v>
      </c>
      <c r="BP14">
        <f t="shared" si="6"/>
        <v>1</v>
      </c>
      <c r="BQ14">
        <f t="shared" si="6"/>
        <v>0</v>
      </c>
      <c r="BR14">
        <f t="shared" si="6"/>
        <v>0</v>
      </c>
      <c r="BS14">
        <f t="shared" si="6"/>
        <v>0</v>
      </c>
      <c r="BT14">
        <f t="shared" si="6"/>
        <v>0</v>
      </c>
      <c r="BU14">
        <f t="shared" si="6"/>
        <v>0</v>
      </c>
      <c r="BV14">
        <f t="shared" si="6"/>
        <v>0</v>
      </c>
      <c r="BW14">
        <f t="shared" si="6"/>
        <v>0</v>
      </c>
      <c r="BX14">
        <f t="shared" si="6"/>
        <v>0</v>
      </c>
      <c r="BY14">
        <f t="shared" si="6"/>
        <v>0</v>
      </c>
      <c r="BZ14">
        <f t="shared" si="6"/>
        <v>0</v>
      </c>
      <c r="CA14">
        <f t="shared" si="7"/>
        <v>1</v>
      </c>
      <c r="CB14">
        <f t="shared" si="7"/>
        <v>0</v>
      </c>
      <c r="CC14">
        <f t="shared" si="7"/>
        <v>0</v>
      </c>
      <c r="CD14">
        <f t="shared" si="7"/>
        <v>0</v>
      </c>
    </row>
    <row r="15" spans="1:82">
      <c r="A15" s="5" t="str">
        <f>_xlfn.XLOOKUP($E15,'Raw Data'!$E:$E,'Raw Data'!A:A,"ERROR",0,1)</f>
        <v>AE</v>
      </c>
      <c r="B15" s="5" t="str">
        <f>_xlfn.XLOOKUP($E15,'Raw Data'!$E:$E,'Raw Data'!B:B,"ERROR",0,1)</f>
        <v>Hair Mousses</v>
      </c>
      <c r="C15" s="5" t="str">
        <f>_xlfn.XLOOKUP($E15,'Raw Data'!$E:$E,'Raw Data'!C:C,"ERROR",0,1)</f>
        <v>giovanni</v>
      </c>
      <c r="D15" s="5" t="str">
        <f>_xlfn.XLOOKUP($E15,'Raw Data'!$E:$E,'Raw Data'!D:D,"ERROR",0,1)</f>
        <v>www.amazon.ae/dp/B00FYD32HG</v>
      </c>
      <c r="E15" s="5" t="s">
        <v>106</v>
      </c>
      <c r="F15" s="9" t="str">
        <f>_xlfn.XLOOKUP($E15,'Raw Data'!$E:$E,'Raw Data'!F:F,"ERROR",0,1)</f>
        <v>GIOVANNI 2chic Ultra-Volume Foam Styling  Mousse , 7 oz. - Daily  Volumizing  Formula with Papaya &amp; Tangerine Butter, Promotes Weightless Control for  Fine  Limp  Thin   Hair , No Parabens, Color Safe</v>
      </c>
      <c r="G15" s="10">
        <f>_xlfn.XLOOKUP($E15,'Raw Data'!$E:$E,'Raw Data'!G:G,"ERROR",0,1)</f>
        <v>403</v>
      </c>
      <c r="H15" s="9">
        <f>_xlfn.XLOOKUP($E15,'Raw Data'!$E:$E,'Raw Data'!H:H,"ERROR",0,1)</f>
        <v>17673.96</v>
      </c>
      <c r="I15" s="9">
        <f>_xlfn.XLOOKUP($E15,'Raw Data'!$E:$E,'Raw Data'!I:I,"ERROR",0,1)</f>
        <v>0.023662270701113</v>
      </c>
      <c r="J15" s="9" t="str">
        <f>_xlfn.XLOOKUP($E15,'Raw Data'!$E:$E,'Raw Data'!J:J,"ERROR",0,1)</f>
        <v>Yes</v>
      </c>
      <c r="K15" s="14" t="str">
        <f t="array" ref="K15">_xlfn.IFS(AND(L15&gt;0,L15&lt;=5),"0 to 5",AND(L15&gt;5,L15&lt;=10),"5 to 10",AND(L15&gt;10,L15&lt;=15),"10 to 15",AND(L15&gt;15,L15&lt;=20),"15 to 20",AND(L15&gt;20,L15&lt;=30),"20 to 30",AND(L15&gt;30,L15&lt;=40),"30 to 40",AND(L15&gt;40,L15&lt;=50),"40 to 50",AND(L15&gt;50,L15&lt;=75),"50 to 75",AND(L15&gt;75,L15&lt;=100),"75 to 100",AND(L15&gt;100,L15&lt;=150),"100 to 150",AND(L15&gt;150,L15&lt;=200),"150 to 200",AND(L15&gt;200,L15&lt;=250),"200 to 250",AND(L15&gt;250,L15&lt;=300),"250 to 300",AND(L15&gt;300,L15&lt;=400),"300 to 400",AND(L15&gt;400,L15&lt;=500),"400 to 500",L15&gt;500,"500+")</f>
        <v>40 to 50</v>
      </c>
      <c r="L15" s="9">
        <f>_xlfn.XLOOKUP($E15,'Raw Data'!$E:$E,'Raw Data'!L:L,"ERROR",0,1)</f>
        <v>44</v>
      </c>
      <c r="M15" s="14" t="str">
        <f t="array" ref="M15">_xlfn.IFS(AND(N15&gt;0,N15&lt;=5),"0 to 5",AND(N15&gt;5,N15&lt;=10),"5 to 10",AND(N15&gt;10,N15&lt;=15),"10 to 15",AND(N15&gt;15,N15&lt;=20),"15 to 20",AND(N15&gt;20,N15&lt;=30),"20 to 30",AND(N15&gt;30,N15&lt;=40),"30 to 40",AND(N15&gt;40,N15&lt;=50),"40 to 50",AND(N15&gt;50,N15&lt;=75),"50 to 75",AND(N15&gt;75,N15&lt;=100),"75 to 100",AND(N15&gt;100,N15&lt;=150),"100 to 150",AND(N15&gt;150,N15&lt;=200),"150 to 200",AND(N15&gt;200,N15&lt;=250),"200 to 250",AND(N15&gt;250,N15&lt;=300),"250 to 300",AND(N15&gt;300,N15&lt;=400),"300 to 400",AND(N15&gt;400,N15&lt;=500),"400 to 500",N15&gt;500,"500+")</f>
        <v>50 to 75</v>
      </c>
      <c r="N15" s="9">
        <f>_xlfn.XLOOKUP($E15,'Raw Data'!$E:$E,'Raw Data'!N:N,"ERROR",0,1)</f>
        <v>51.47</v>
      </c>
      <c r="O15" s="14" t="str">
        <f t="array" ref="O15">_xlfn.IFS(P15=0,"No Discount",AND(P15&gt;0,P15&lt;=0.02),"0% to 2%",AND(P15&gt;0.02,P15&lt;=0.04),"2% to 4%",AND(P15&gt;0.04,P15&lt;=0.06),"4% to 6%",AND(P15&gt;0.06,P15&lt;=0.08),"6% to 8%",AND(P15&gt;0.08,P15&lt;=0.1),"8% to 10%",AND(P15&gt;0.1,P15&lt;=0.15),"10% to 15%",AND(P15&gt;0.15,P15&lt;=0.2),"15% to 20%",AND(P15&gt;0.2,P15&lt;=0.25),"20% to 25%",AND(P15&gt;0.25,P15&lt;=0.3),"25% to 30%",AND(P15&gt;0.3,P15&lt;=0.4),"30% to 40%",AND(P15&gt;0.4,P15&lt;=0.5),"40% to 50%",AND(P15&gt;0.5,P15&lt;=0.75),"50% to 75%",AND(P15&gt;0.75,P15&lt;=1),"75% to 100%")</f>
        <v>10% to 15%</v>
      </c>
      <c r="P15" s="10">
        <f>_xlfn.XLOOKUP($E15,'Raw Data'!$E:$E,'Raw Data'!P:P,"ERROR",0,1)</f>
        <v>0.145133087235283</v>
      </c>
      <c r="Q15" s="9">
        <f>_xlfn.XLOOKUP($E15,'Raw Data'!$E:$E,'Raw Data'!Q:Q,"ERROR",0,1)</f>
        <v>7</v>
      </c>
      <c r="R15" s="9" t="str">
        <f>_xlfn.XLOOKUP($E15,'Raw Data'!$E:$E,'Raw Data'!R:R,"ERROR",0,1)</f>
        <v>oz</v>
      </c>
      <c r="S15" s="5" t="str">
        <f t="array" ref="S15">_xlfn.IFS(AND(T15&gt;0,T15&lt;=0.05),"0 to 0.05",AND(T15&gt;0.05,T15&lt;=0.1),"0.05 to 0.1",AND(T15&gt;0.1,T15&lt;=0.2),"0.1 to 0.2",AND(T15&gt;0.2,T15&lt;=0.3),"0.2 to 0.3",AND(T15&gt;0.3,T15&lt;=0.4),"0.3 to 0.4",AND(T15&gt;0.4,T15&lt;=0.5),"0.4 to 0.5",AND(T15&gt;0.5,T15&lt;=0.75),"0.5 to 0.75",AND(T15&gt;0.75,T15&lt;=1),"0.75 to 1",AND(T15&gt;1,T15&lt;=2),"1 to 2",AND(T15&gt;2,T15&lt;=3),"2 to 3",AND(T15&gt;3,T15&lt;=4),"3 to 4",AND(T15&gt;4,T15&lt;=5),"4 to 5",AND(T15&gt;5,T15&lt;=10),"5 to 10",T15&gt;10,"10+")</f>
        <v>0.2 to 0.3</v>
      </c>
      <c r="T15" s="10">
        <f t="shared" si="1"/>
        <v>0.212570655587226</v>
      </c>
      <c r="U15" s="15" t="str">
        <f t="array" ref="U15">_xlfn.IFS(AND(V15&gt;0,V15&lt;=0.05),"0 to 0.05",AND(V15&gt;0.05,V15&lt;=0.1),"0.05 to 0.1",AND(V15&gt;0.1,V15&lt;=0.2),"0.1 to 0.2",AND(V15&gt;0.2,V15&lt;=0.3),"0.2 to 0.3",AND(V15&gt;0.3,V15&lt;=0.4),"0.3 to 0.4",AND(V15&gt;0.4,V15&lt;=0.5),"0.4 to 0.5",AND(V15&gt;0.5,V15&lt;=0.75),"0.5 to 0.75",AND(V15&gt;0.75,V15&lt;=1),"0.75 to 1",AND(V15&gt;1,V15&lt;=2),"1 to 2",AND(V15&gt;2,V15&lt;=3),"2 to 3",AND(V15&gt;3,V15&lt;=4),"3 to 4",AND(V15&gt;4,V15&lt;=5),"4 to 5",AND(V15&gt;5,V15&lt;=10),"5 to 10",V15&gt;10,"10+")</f>
        <v>0.05 to 0.1</v>
      </c>
      <c r="V15" s="10">
        <f t="shared" si="2"/>
        <v>0.0671380259915938</v>
      </c>
      <c r="W15" s="15" t="str">
        <f t="array" ref="W15">_xlfn.IFS(AND(X15&gt;0,X15&lt;=0.05),"0 to 0.05",AND(X15&gt;0.05,X15&lt;=0.1),"0.05 to 0.1",AND(X15&gt;0.1,X15&lt;=0.2),"0.1 to 0.2",AND(X15&gt;0.2,X15&lt;=0.3),"0.2 to 0.3",AND(X15&gt;0.3,X15&lt;=0.4),"0.3 to 0.4",AND(X15&gt;0.4,X15&lt;=0.5),"0.4 to 0.5",AND(X15&gt;0.5,X15&lt;=0.75),"0.5 to 0.75",AND(X15&gt;0.75,X15&lt;=1),"0.75 to 1",AND(X15&gt;1,X15&lt;=2),"1 to 2",AND(X15&gt;2,X15&lt;=3),"2 to 3",AND(X15&gt;3,X15&lt;=4),"3 to 4",AND(X15&gt;4,X15&lt;=5),"4 to 5",AND(X15&gt;5,X15&lt;=10),"5 to 10",X15&gt;10,"10+")</f>
        <v>0.05 to 0.1</v>
      </c>
      <c r="X15" s="16">
        <f t="shared" si="3"/>
        <v>0.0573940770085511</v>
      </c>
      <c r="Y15" s="5" t="str">
        <f t="array" ref="Y15">_xlfn.IFS(AND(Z15&gt;0,Z15&lt;=1),"0 to 1",AND(Z15&gt;1,Z15&lt;=2),"1 to 2",AND(Z15&gt;2,Z15&lt;=4),"2 to 4",AND(Z15&gt;4,Z15&lt;=6),"4 to 6",AND(Z15&gt;6,Z15&lt;=8),"6 to 8",AND(Z15&gt;8,Z15&lt;=10),"8 to 10",AND(Z15&gt;10,Z15&lt;=15),"10 to 15",AND(Z15&gt;15,Z15&lt;=20),"15 to 20",AND(Z15&gt;20,Z15&lt;=25),"20 to 25",AND(Z15&gt;25,Z15&lt;=30),"25 to 30",AND(Z15&gt;30,Z15&lt;=40),"30 to 40",AND(Z15&gt;40,Z15&lt;=50),"40 to 50",Z15&gt;50,"50+")</f>
        <v>6 to 8</v>
      </c>
      <c r="Z15" s="9">
        <f t="array" ref="Z15">_xlfn.IFS(AA15="oz",_xlfn.IFS(R15="oz",Q15,R15="fl oz",Q15*1.04,R15="ml",Q15*0.0338),AA15="fl oz",_xlfn.IFS(R15="oz",Q15/1.04,R15="fl oz",Q15,R15="ml",Q15*0.0338/1.04),AA15="ml",_xlfn.IFS(R15="oz",Q15/0.0338,R15="fl oz",Q15*1.04/0.0338,R15="ml",Q15))</f>
        <v>7</v>
      </c>
      <c r="AA15" s="9" t="str">
        <f>_xlfn.XLOOKUP($E15,'Raw Data'!$E:$E,'Raw Data'!AA:AA,"ERROR",0,1)</f>
        <v>oz</v>
      </c>
      <c r="AB15" s="5" t="s">
        <v>107</v>
      </c>
      <c r="AC15" s="5" t="s">
        <v>108</v>
      </c>
      <c r="AD15" s="5" t="s">
        <v>109</v>
      </c>
      <c r="AE15">
        <f t="shared" si="4"/>
        <v>0</v>
      </c>
      <c r="AF15">
        <f t="shared" si="4"/>
        <v>0</v>
      </c>
      <c r="AG15">
        <f t="shared" si="4"/>
        <v>0</v>
      </c>
      <c r="AH15">
        <f t="shared" si="4"/>
        <v>0</v>
      </c>
      <c r="AI15">
        <f t="shared" si="4"/>
        <v>0</v>
      </c>
      <c r="AJ15">
        <f t="shared" si="4"/>
        <v>0</v>
      </c>
      <c r="AK15">
        <f t="shared" si="4"/>
        <v>1</v>
      </c>
      <c r="AL15">
        <f t="shared" si="4"/>
        <v>0</v>
      </c>
      <c r="AM15">
        <f t="shared" si="4"/>
        <v>0</v>
      </c>
      <c r="AN15">
        <f t="shared" si="4"/>
        <v>0</v>
      </c>
      <c r="AO15">
        <f t="shared" si="4"/>
        <v>0</v>
      </c>
      <c r="AP15">
        <f t="shared" si="4"/>
        <v>0</v>
      </c>
      <c r="AQ15">
        <f t="shared" si="4"/>
        <v>0</v>
      </c>
      <c r="AR15">
        <f t="shared" si="4"/>
        <v>1</v>
      </c>
      <c r="AS15">
        <f t="shared" si="4"/>
        <v>0</v>
      </c>
      <c r="AT15">
        <f t="shared" si="4"/>
        <v>0</v>
      </c>
      <c r="AU15">
        <f t="shared" si="5"/>
        <v>0</v>
      </c>
      <c r="AV15">
        <f t="shared" si="5"/>
        <v>0</v>
      </c>
      <c r="AW15">
        <f t="shared" si="5"/>
        <v>0</v>
      </c>
      <c r="AX15">
        <f t="shared" si="5"/>
        <v>0</v>
      </c>
      <c r="AY15">
        <f t="shared" si="5"/>
        <v>0</v>
      </c>
      <c r="AZ15">
        <f t="shared" si="5"/>
        <v>0</v>
      </c>
      <c r="BA15">
        <f t="shared" si="5"/>
        <v>0</v>
      </c>
      <c r="BB15">
        <f t="shared" si="5"/>
        <v>0</v>
      </c>
      <c r="BC15">
        <f t="shared" si="5"/>
        <v>0</v>
      </c>
      <c r="BD15">
        <f t="shared" si="5"/>
        <v>1</v>
      </c>
      <c r="BE15">
        <f t="shared" si="5"/>
        <v>0</v>
      </c>
      <c r="BF15">
        <f t="shared" si="5"/>
        <v>0</v>
      </c>
      <c r="BG15">
        <f t="shared" si="5"/>
        <v>0</v>
      </c>
      <c r="BH15">
        <f t="shared" si="5"/>
        <v>0</v>
      </c>
      <c r="BI15">
        <f t="shared" si="5"/>
        <v>0</v>
      </c>
      <c r="BJ15">
        <f t="shared" si="5"/>
        <v>0</v>
      </c>
      <c r="BK15">
        <f t="shared" si="6"/>
        <v>0</v>
      </c>
      <c r="BL15">
        <f t="shared" si="6"/>
        <v>0</v>
      </c>
      <c r="BM15">
        <f t="shared" si="6"/>
        <v>0</v>
      </c>
      <c r="BN15">
        <f t="shared" si="6"/>
        <v>0</v>
      </c>
      <c r="BO15">
        <f t="shared" si="6"/>
        <v>0</v>
      </c>
      <c r="BP15">
        <f t="shared" si="6"/>
        <v>1</v>
      </c>
      <c r="BQ15">
        <f t="shared" si="6"/>
        <v>1</v>
      </c>
      <c r="BR15">
        <f t="shared" si="6"/>
        <v>0</v>
      </c>
      <c r="BS15">
        <f t="shared" si="6"/>
        <v>0</v>
      </c>
      <c r="BT15">
        <f t="shared" si="6"/>
        <v>0</v>
      </c>
      <c r="BU15">
        <f t="shared" si="6"/>
        <v>0</v>
      </c>
      <c r="BV15">
        <f t="shared" si="6"/>
        <v>0</v>
      </c>
      <c r="BW15">
        <f t="shared" si="6"/>
        <v>0</v>
      </c>
      <c r="BX15">
        <f t="shared" si="6"/>
        <v>0</v>
      </c>
      <c r="BY15">
        <f t="shared" si="6"/>
        <v>0</v>
      </c>
      <c r="BZ15">
        <f t="shared" si="6"/>
        <v>0</v>
      </c>
      <c r="CA15">
        <f t="shared" si="7"/>
        <v>0</v>
      </c>
      <c r="CB15">
        <f t="shared" si="7"/>
        <v>0</v>
      </c>
      <c r="CC15">
        <f t="shared" si="7"/>
        <v>0</v>
      </c>
      <c r="CD15">
        <f t="shared" si="7"/>
        <v>0</v>
      </c>
    </row>
    <row r="16" spans="1:82">
      <c r="A16" s="5" t="str">
        <f>_xlfn.XLOOKUP($E16,'Raw Data'!$E:$E,'Raw Data'!A:A,"ERROR",0,1)</f>
        <v>AE</v>
      </c>
      <c r="B16" s="5" t="str">
        <f>_xlfn.XLOOKUP($E16,'Raw Data'!$E:$E,'Raw Data'!B:B,"ERROR",0,1)</f>
        <v>Hair Mousses</v>
      </c>
      <c r="C16" s="5" t="str">
        <f>_xlfn.XLOOKUP($E16,'Raw Data'!$E:$E,'Raw Data'!C:C,"ERROR",0,1)</f>
        <v>john frieda</v>
      </c>
      <c r="D16" s="5" t="str">
        <f>_xlfn.XLOOKUP($E16,'Raw Data'!$E:$E,'Raw Data'!D:D,"ERROR",0,1)</f>
        <v>www.amazon.ae/dp/B006OHM1M8</v>
      </c>
      <c r="E16" s="5" t="s">
        <v>110</v>
      </c>
      <c r="F16" s="9" t="str">
        <f>_xlfn.XLOOKUP($E16,'Raw Data'!$E:$E,'Raw Data'!F:F,"ERROR",0,1)</f>
        <v>John Frieda Frizz Ease Curl Reviver  Mousse , Enhances Curls, Soft Flexible Hold,  Mousse  for Curly or Frizzy  Hair , 7.2 Ounces, Alcohol-Free</v>
      </c>
      <c r="G16" s="10">
        <f>_xlfn.XLOOKUP($E16,'Raw Data'!$E:$E,'Raw Data'!G:G,"ERROR",0,1)</f>
        <v>131</v>
      </c>
      <c r="H16" s="9">
        <f>_xlfn.XLOOKUP($E16,'Raw Data'!$E:$E,'Raw Data'!H:H,"ERROR",0,1)</f>
        <v>16861.24</v>
      </c>
      <c r="I16" s="9">
        <f>_xlfn.XLOOKUP($E16,'Raw Data'!$E:$E,'Raw Data'!I:I,"ERROR",0,1)</f>
        <v>0.0225741840106255</v>
      </c>
      <c r="J16" s="9" t="str">
        <f>_xlfn.XLOOKUP($E16,'Raw Data'!$E:$E,'Raw Data'!J:J,"ERROR",0,1)</f>
        <v>Yes</v>
      </c>
      <c r="K16" s="14" t="str">
        <f t="array" ref="K16">_xlfn.IFS(AND(L16&gt;0,L16&lt;=5),"0 to 5",AND(L16&gt;5,L16&lt;=10),"5 to 10",AND(L16&gt;10,L16&lt;=15),"10 to 15",AND(L16&gt;15,L16&lt;=20),"15 to 20",AND(L16&gt;20,L16&lt;=30),"20 to 30",AND(L16&gt;30,L16&lt;=40),"30 to 40",AND(L16&gt;40,L16&lt;=50),"40 to 50",AND(L16&gt;50,L16&lt;=75),"50 to 75",AND(L16&gt;75,L16&lt;=100),"75 to 100",AND(L16&gt;100,L16&lt;=150),"100 to 150",AND(L16&gt;150,L16&lt;=200),"150 to 200",AND(L16&gt;200,L16&lt;=250),"200 to 250",AND(L16&gt;250,L16&lt;=300),"250 to 300",AND(L16&gt;300,L16&lt;=400),"300 to 400",AND(L16&gt;400,L16&lt;=500),"400 to 500",L16&gt;500,"500+")</f>
        <v>100 to 150</v>
      </c>
      <c r="L16" s="9">
        <f>_xlfn.XLOOKUP($E16,'Raw Data'!$E:$E,'Raw Data'!L:L,"ERROR",0,1)</f>
        <v>124.65</v>
      </c>
      <c r="M16" s="14" t="str">
        <f t="array" ref="M16">_xlfn.IFS(AND(N16&gt;0,N16&lt;=5),"0 to 5",AND(N16&gt;5,N16&lt;=10),"5 to 10",AND(N16&gt;10,N16&lt;=15),"10 to 15",AND(N16&gt;15,N16&lt;=20),"15 to 20",AND(N16&gt;20,N16&lt;=30),"20 to 30",AND(N16&gt;30,N16&lt;=40),"30 to 40",AND(N16&gt;40,N16&lt;=50),"40 to 50",AND(N16&gt;50,N16&lt;=75),"50 to 75",AND(N16&gt;75,N16&lt;=100),"75 to 100",AND(N16&gt;100,N16&lt;=150),"100 to 150",AND(N16&gt;150,N16&lt;=200),"150 to 200",AND(N16&gt;200,N16&lt;=250),"200 to 250",AND(N16&gt;250,N16&lt;=300),"250 to 300",AND(N16&gt;300,N16&lt;=400),"300 to 400",AND(N16&gt;400,N16&lt;=500),"400 to 500",N16&gt;500,"500+")</f>
        <v>100 to 150</v>
      </c>
      <c r="N16" s="9">
        <f>_xlfn.XLOOKUP($E16,'Raw Data'!$E:$E,'Raw Data'!N:N,"ERROR",0,1)</f>
        <v>135.33</v>
      </c>
      <c r="O16" s="14" t="str">
        <f t="array" ref="O16">_xlfn.IFS(P16=0,"No Discount",AND(P16&gt;0,P16&lt;=0.02),"0% to 2%",AND(P16&gt;0.02,P16&lt;=0.04),"2% to 4%",AND(P16&gt;0.04,P16&lt;=0.06),"4% to 6%",AND(P16&gt;0.06,P16&lt;=0.08),"6% to 8%",AND(P16&gt;0.08,P16&lt;=0.1),"8% to 10%",AND(P16&gt;0.1,P16&lt;=0.15),"10% to 15%",AND(P16&gt;0.15,P16&lt;=0.2),"15% to 20%",AND(P16&gt;0.2,P16&lt;=0.25),"20% to 25%",AND(P16&gt;0.25,P16&lt;=0.3),"25% to 30%",AND(P16&gt;0.3,P16&lt;=0.4),"30% to 40%",AND(P16&gt;0.4,P16&lt;=0.5),"40% to 50%",AND(P16&gt;0.5,P16&lt;=0.75),"50% to 75%",AND(P16&gt;0.75,P16&lt;=1),"75% to 100%")</f>
        <v>6% to 8%</v>
      </c>
      <c r="P16" s="10">
        <f>_xlfn.XLOOKUP($E16,'Raw Data'!$E:$E,'Raw Data'!P:P,"ERROR",0,1)</f>
        <v>0.078918199955664</v>
      </c>
      <c r="Q16" s="9">
        <f>_xlfn.XLOOKUP($E16,'Raw Data'!$E:$E,'Raw Data'!Q:Q,"ERROR",0,1)</f>
        <v>7.2</v>
      </c>
      <c r="R16" s="9" t="str">
        <f>_xlfn.XLOOKUP($E16,'Raw Data'!$E:$E,'Raw Data'!R:R,"ERROR",0,1)</f>
        <v>oz</v>
      </c>
      <c r="S16" s="5" t="str">
        <f t="array" ref="S16">_xlfn.IFS(AND(T16&gt;0,T16&lt;=0.05),"0 to 0.05",AND(T16&gt;0.05,T16&lt;=0.1),"0.05 to 0.1",AND(T16&gt;0.1,T16&lt;=0.2),"0.1 to 0.2",AND(T16&gt;0.2,T16&lt;=0.3),"0.2 to 0.3",AND(T16&gt;0.3,T16&lt;=0.4),"0.3 to 0.4",AND(T16&gt;0.4,T16&lt;=0.5),"0.4 to 0.5",AND(T16&gt;0.5,T16&lt;=0.75),"0.5 to 0.75",AND(T16&gt;0.75,T16&lt;=1),"0.75 to 1",AND(T16&gt;1,T16&lt;=2),"1 to 2",AND(T16&gt;2,T16&lt;=3),"2 to 3",AND(T16&gt;3,T16&lt;=4),"3 to 4",AND(T16&gt;4,T16&lt;=5),"4 to 5",AND(T16&gt;5,T16&lt;=10),"5 to 10",T16&gt;10,"10+")</f>
        <v>0.5 to 0.75</v>
      </c>
      <c r="T16" s="10">
        <f t="shared" si="1"/>
        <v>0.58547514372675</v>
      </c>
      <c r="U16" s="15" t="str">
        <f t="array" ref="U16">_xlfn.IFS(AND(V16&gt;0,V16&lt;=0.05),"0 to 0.05",AND(V16&gt;0.05,V16&lt;=0.1),"0.05 to 0.1",AND(V16&gt;0.1,V16&lt;=0.2),"0.1 to 0.2",AND(V16&gt;0.2,V16&lt;=0.3),"0.2 to 0.3",AND(V16&gt;0.3,V16&lt;=0.4),"0.3 to 0.4",AND(V16&gt;0.4,V16&lt;=0.5),"0.4 to 0.5",AND(V16&gt;0.5,V16&lt;=0.75),"0.5 to 0.75",AND(V16&gt;0.75,V16&lt;=1),"0.75 to 1",AND(V16&gt;1,V16&lt;=2),"1 to 2",AND(V16&gt;2,V16&lt;=3),"2 to 3",AND(V16&gt;3,V16&lt;=4),"3 to 4",AND(V16&gt;4,V16&lt;=5),"4 to 5",AND(V16&gt;5,V16&lt;=10),"5 to 10",V16&gt;10,"10+")</f>
        <v>0.1 to 0.2</v>
      </c>
      <c r="V16" s="10">
        <f t="shared" si="2"/>
        <v>0.171622421373013</v>
      </c>
      <c r="W16" s="15" t="str">
        <f t="array" ref="W16">_xlfn.IFS(AND(X16&gt;0,X16&lt;=0.05),"0 to 0.05",AND(X16&gt;0.05,X16&lt;=0.1),"0.05 to 0.1",AND(X16&gt;0.1,X16&lt;=0.2),"0.1 to 0.2",AND(X16&gt;0.2,X16&lt;=0.3),"0.2 to 0.3",AND(X16&gt;0.3,X16&lt;=0.4),"0.3 to 0.4",AND(X16&gt;0.4,X16&lt;=0.5),"0.4 to 0.5",AND(X16&gt;0.5,X16&lt;=0.75),"0.5 to 0.75",AND(X16&gt;0.75,X16&lt;=1),"0.75 to 1",AND(X16&gt;1,X16&lt;=2),"1 to 2",AND(X16&gt;2,X16&lt;=3),"2 to 3",AND(X16&gt;3,X16&lt;=4),"3 to 4",AND(X16&gt;4,X16&lt;=5),"4 to 5",AND(X16&gt;5,X16&lt;=10),"5 to 10",X16&gt;10,"10+")</f>
        <v>0.1 to 0.2</v>
      </c>
      <c r="X16" s="16">
        <f t="shared" si="3"/>
        <v>0.158078288806223</v>
      </c>
      <c r="Y16" s="5" t="str">
        <f t="array" ref="Y16">_xlfn.IFS(AND(Z16&gt;0,Z16&lt;=1),"0 to 1",AND(Z16&gt;1,Z16&lt;=2),"1 to 2",AND(Z16&gt;2,Z16&lt;=4),"2 to 4",AND(Z16&gt;4,Z16&lt;=6),"4 to 6",AND(Z16&gt;6,Z16&lt;=8),"6 to 8",AND(Z16&gt;8,Z16&lt;=10),"8 to 10",AND(Z16&gt;10,Z16&lt;=15),"10 to 15",AND(Z16&gt;15,Z16&lt;=20),"15 to 20",AND(Z16&gt;20,Z16&lt;=25),"20 to 25",AND(Z16&gt;25,Z16&lt;=30),"25 to 30",AND(Z16&gt;30,Z16&lt;=40),"30 to 40",AND(Z16&gt;40,Z16&lt;=50),"40 to 50",Z16&gt;50,"50+")</f>
        <v>6 to 8</v>
      </c>
      <c r="Z16" s="9">
        <f t="array" ref="Z16">_xlfn.IFS(AA16="oz",_xlfn.IFS(R16="oz",Q16,R16="fl oz",Q16*1.04,R16="ml",Q16*0.0338),AA16="fl oz",_xlfn.IFS(R16="oz",Q16/1.04,R16="fl oz",Q16,R16="ml",Q16*0.0338/1.04),AA16="ml",_xlfn.IFS(R16="oz",Q16/0.0338,R16="fl oz",Q16*1.04/0.0338,R16="ml",Q16))</f>
        <v>7.2</v>
      </c>
      <c r="AA16" s="9" t="str">
        <f>_xlfn.XLOOKUP($E16,'Raw Data'!$E:$E,'Raw Data'!AA:AA,"ERROR",0,1)</f>
        <v>oz</v>
      </c>
      <c r="AB16" s="5" t="s">
        <v>111</v>
      </c>
      <c r="AC16" s="5" t="s">
        <v>112</v>
      </c>
      <c r="AD16" s="5" t="s">
        <v>113</v>
      </c>
      <c r="AE16">
        <f t="shared" si="4"/>
        <v>0</v>
      </c>
      <c r="AF16">
        <f t="shared" si="4"/>
        <v>0</v>
      </c>
      <c r="AG16">
        <f t="shared" si="4"/>
        <v>0</v>
      </c>
      <c r="AH16">
        <f t="shared" si="4"/>
        <v>0</v>
      </c>
      <c r="AI16">
        <f t="shared" si="4"/>
        <v>0</v>
      </c>
      <c r="AJ16">
        <f t="shared" si="4"/>
        <v>0</v>
      </c>
      <c r="AK16">
        <f t="shared" si="4"/>
        <v>0</v>
      </c>
      <c r="AL16">
        <f t="shared" si="4"/>
        <v>0</v>
      </c>
      <c r="AM16">
        <f t="shared" si="4"/>
        <v>0</v>
      </c>
      <c r="AN16">
        <f t="shared" si="4"/>
        <v>0</v>
      </c>
      <c r="AO16">
        <f t="shared" si="4"/>
        <v>0</v>
      </c>
      <c r="AP16">
        <f t="shared" si="4"/>
        <v>0</v>
      </c>
      <c r="AQ16">
        <f t="shared" si="4"/>
        <v>0</v>
      </c>
      <c r="AR16">
        <f t="shared" si="4"/>
        <v>0</v>
      </c>
      <c r="AS16">
        <f t="shared" si="4"/>
        <v>0</v>
      </c>
      <c r="AT16">
        <f t="shared" si="4"/>
        <v>0</v>
      </c>
      <c r="AU16">
        <f t="shared" si="5"/>
        <v>0</v>
      </c>
      <c r="AV16">
        <f t="shared" si="5"/>
        <v>0</v>
      </c>
      <c r="AW16">
        <f t="shared" si="5"/>
        <v>0</v>
      </c>
      <c r="AX16">
        <f t="shared" si="5"/>
        <v>0</v>
      </c>
      <c r="AY16">
        <f t="shared" si="5"/>
        <v>0</v>
      </c>
      <c r="AZ16">
        <f t="shared" si="5"/>
        <v>0</v>
      </c>
      <c r="BA16">
        <f t="shared" si="5"/>
        <v>0</v>
      </c>
      <c r="BB16">
        <f t="shared" si="5"/>
        <v>0</v>
      </c>
      <c r="BC16">
        <f t="shared" si="5"/>
        <v>0</v>
      </c>
      <c r="BD16">
        <f t="shared" si="5"/>
        <v>0</v>
      </c>
      <c r="BE16">
        <f t="shared" si="5"/>
        <v>0</v>
      </c>
      <c r="BF16">
        <f t="shared" si="5"/>
        <v>0</v>
      </c>
      <c r="BG16">
        <f t="shared" si="5"/>
        <v>0</v>
      </c>
      <c r="BH16">
        <f t="shared" si="5"/>
        <v>0</v>
      </c>
      <c r="BI16">
        <f t="shared" si="5"/>
        <v>0</v>
      </c>
      <c r="BJ16">
        <f t="shared" si="5"/>
        <v>0</v>
      </c>
      <c r="BK16">
        <f t="shared" si="6"/>
        <v>0</v>
      </c>
      <c r="BL16">
        <f t="shared" si="6"/>
        <v>0</v>
      </c>
      <c r="BM16">
        <f t="shared" si="6"/>
        <v>0</v>
      </c>
      <c r="BN16">
        <f t="shared" si="6"/>
        <v>0</v>
      </c>
      <c r="BO16">
        <f t="shared" si="6"/>
        <v>0</v>
      </c>
      <c r="BP16">
        <f t="shared" si="6"/>
        <v>0</v>
      </c>
      <c r="BQ16">
        <f t="shared" si="6"/>
        <v>0</v>
      </c>
      <c r="BR16">
        <f t="shared" si="6"/>
        <v>0</v>
      </c>
      <c r="BS16">
        <f t="shared" si="6"/>
        <v>0</v>
      </c>
      <c r="BT16">
        <f t="shared" si="6"/>
        <v>1</v>
      </c>
      <c r="BU16">
        <f t="shared" si="6"/>
        <v>1</v>
      </c>
      <c r="BV16">
        <f t="shared" si="6"/>
        <v>0</v>
      </c>
      <c r="BW16">
        <f t="shared" si="6"/>
        <v>0</v>
      </c>
      <c r="BX16">
        <f t="shared" si="6"/>
        <v>0</v>
      </c>
      <c r="BY16">
        <f t="shared" si="6"/>
        <v>0</v>
      </c>
      <c r="BZ16">
        <f t="shared" si="6"/>
        <v>0</v>
      </c>
      <c r="CA16">
        <f t="shared" si="7"/>
        <v>0</v>
      </c>
      <c r="CB16">
        <f t="shared" si="7"/>
        <v>0</v>
      </c>
      <c r="CC16">
        <f t="shared" si="7"/>
        <v>0</v>
      </c>
      <c r="CD16">
        <f t="shared" si="7"/>
        <v>0</v>
      </c>
    </row>
    <row r="17" spans="1:82">
      <c r="A17" s="5" t="str">
        <f>_xlfn.XLOOKUP($E17,'Raw Data'!$E:$E,'Raw Data'!A:A,"ERROR",0,1)</f>
        <v>AE</v>
      </c>
      <c r="B17" s="5" t="str">
        <f>_xlfn.XLOOKUP($E17,'Raw Data'!$E:$E,'Raw Data'!B:B,"ERROR",0,1)</f>
        <v>Hair Mousses</v>
      </c>
      <c r="C17" s="5" t="str">
        <f>_xlfn.XLOOKUP($E17,'Raw Data'!$E:$E,'Raw Data'!C:C,"ERROR",0,1)</f>
        <v>Wella</v>
      </c>
      <c r="D17" s="5" t="str">
        <f>_xlfn.XLOOKUP($E17,'Raw Data'!$E:$E,'Raw Data'!D:D,"ERROR",0,1)</f>
        <v>www.amazon.ae/dp/B00138KV20</v>
      </c>
      <c r="E17" s="5" t="s">
        <v>114</v>
      </c>
      <c r="F17" s="9" t="str">
        <f>_xlfn.XLOOKUP($E17,'Raw Data'!$E:$E,'Raw Data'!F:F,"ERROR",0,1)</f>
        <v>WELLAFLEX FLEXIBLE EXTRA STRONG HOLD  MOUSSE</v>
      </c>
      <c r="G17" s="10">
        <f>_xlfn.XLOOKUP($E17,'Raw Data'!$E:$E,'Raw Data'!G:G,"ERROR",0,1)</f>
        <v>596</v>
      </c>
      <c r="H17" s="9">
        <f>_xlfn.XLOOKUP($E17,'Raw Data'!$E:$E,'Raw Data'!H:H,"ERROR",0,1)</f>
        <v>13971.21</v>
      </c>
      <c r="I17" s="9">
        <f>_xlfn.XLOOKUP($E17,'Raw Data'!$E:$E,'Raw Data'!I:I,"ERROR",0,1)</f>
        <v>0.0187049508453169</v>
      </c>
      <c r="J17" s="9" t="str">
        <f>_xlfn.XLOOKUP($E17,'Raw Data'!$E:$E,'Raw Data'!J:J,"ERROR",0,1)</f>
        <v>Yes</v>
      </c>
      <c r="K17" s="14" t="str">
        <f t="array" ref="K17">_xlfn.IFS(AND(L17&gt;0,L17&lt;=5),"0 to 5",AND(L17&gt;5,L17&lt;=10),"5 to 10",AND(L17&gt;10,L17&lt;=15),"10 to 15",AND(L17&gt;15,L17&lt;=20),"15 to 20",AND(L17&gt;20,L17&lt;=30),"20 to 30",AND(L17&gt;30,L17&lt;=40),"30 to 40",AND(L17&gt;40,L17&lt;=50),"40 to 50",AND(L17&gt;50,L17&lt;=75),"50 to 75",AND(L17&gt;75,L17&lt;=100),"75 to 100",AND(L17&gt;100,L17&lt;=150),"100 to 150",AND(L17&gt;150,L17&lt;=200),"150 to 200",AND(L17&gt;200,L17&lt;=250),"200 to 250",AND(L17&gt;250,L17&lt;=300),"250 to 300",AND(L17&gt;300,L17&lt;=400),"300 to 400",AND(L17&gt;400,L17&lt;=500),"400 to 500",L17&gt;500,"500+")</f>
        <v>20 to 30</v>
      </c>
      <c r="L17" s="9">
        <f>_xlfn.XLOOKUP($E17,'Raw Data'!$E:$E,'Raw Data'!L:L,"ERROR",0,1)</f>
        <v>23.48</v>
      </c>
      <c r="M17" s="14" t="str">
        <f t="array" ref="M17">_xlfn.IFS(AND(N17&gt;0,N17&lt;=5),"0 to 5",AND(N17&gt;5,N17&lt;=10),"5 to 10",AND(N17&gt;10,N17&lt;=15),"10 to 15",AND(N17&gt;15,N17&lt;=20),"15 to 20",AND(N17&gt;20,N17&lt;=30),"20 to 30",AND(N17&gt;30,N17&lt;=40),"30 to 40",AND(N17&gt;40,N17&lt;=50),"40 to 50",AND(N17&gt;50,N17&lt;=75),"50 to 75",AND(N17&gt;75,N17&lt;=100),"75 to 100",AND(N17&gt;100,N17&lt;=150),"100 to 150",AND(N17&gt;150,N17&lt;=200),"150 to 200",AND(N17&gt;200,N17&lt;=250),"200 to 250",AND(N17&gt;250,N17&lt;=300),"250 to 300",AND(N17&gt;300,N17&lt;=400),"300 to 400",AND(N17&gt;400,N17&lt;=500),"400 to 500",N17&gt;500,"500+")</f>
        <v>20 to 30</v>
      </c>
      <c r="N17" s="9">
        <f>_xlfn.XLOOKUP($E17,'Raw Data'!$E:$E,'Raw Data'!N:N,"ERROR",0,1)</f>
        <v>23.67</v>
      </c>
      <c r="O17" s="14" t="str">
        <f t="array" ref="O17">_xlfn.IFS(P17=0,"No Discount",AND(P17&gt;0,P17&lt;=0.02),"0% to 2%",AND(P17&gt;0.02,P17&lt;=0.04),"2% to 4%",AND(P17&gt;0.04,P17&lt;=0.06),"4% to 6%",AND(P17&gt;0.06,P17&lt;=0.08),"6% to 8%",AND(P17&gt;0.08,P17&lt;=0.1),"8% to 10%",AND(P17&gt;0.1,P17&lt;=0.15),"10% to 15%",AND(P17&gt;0.15,P17&lt;=0.2),"15% to 20%",AND(P17&gt;0.2,P17&lt;=0.25),"20% to 25%",AND(P17&gt;0.25,P17&lt;=0.3),"25% to 30%",AND(P17&gt;0.3,P17&lt;=0.4),"30% to 40%",AND(P17&gt;0.4,P17&lt;=0.5),"40% to 50%",AND(P17&gt;0.5,P17&lt;=0.75),"50% to 75%",AND(P17&gt;0.75,P17&lt;=1),"75% to 100%")</f>
        <v>0% to 2%</v>
      </c>
      <c r="P17" s="10">
        <f>_xlfn.XLOOKUP($E17,'Raw Data'!$E:$E,'Raw Data'!P:P,"ERROR",0,1)</f>
        <v>0.00802703844528945</v>
      </c>
      <c r="Q17" s="9">
        <v>200</v>
      </c>
      <c r="R17" s="9" t="s">
        <v>115</v>
      </c>
      <c r="S17" s="5" t="str">
        <f t="array" ref="S17">_xlfn.IFS(AND(T17&gt;0,T17&lt;=0.05),"0 to 0.05",AND(T17&gt;0.05,T17&lt;=0.1),"0.05 to 0.1",AND(T17&gt;0.1,T17&lt;=0.2),"0.1 to 0.2",AND(T17&gt;0.2,T17&lt;=0.3),"0.2 to 0.3",AND(T17&gt;0.3,T17&lt;=0.4),"0.3 to 0.4",AND(T17&gt;0.4,T17&lt;=0.5),"0.4 to 0.5",AND(T17&gt;0.5,T17&lt;=0.75),"0.5 to 0.75",AND(T17&gt;0.75,T17&lt;=1),"0.75 to 1",AND(T17&gt;1,T17&lt;=2),"1 to 2",AND(T17&gt;2,T17&lt;=3),"2 to 3",AND(T17&gt;3,T17&lt;=4),"3 to 4",AND(T17&gt;4,T17&lt;=5),"4 to 5",AND(T17&gt;5,T17&lt;=10),"5 to 10",T17&gt;10,"10+")</f>
        <v>0.1 to 0.2</v>
      </c>
      <c r="T17" s="10">
        <f t="shared" si="1"/>
        <v>0.117462725095201</v>
      </c>
      <c r="U17" s="15" t="str">
        <f t="array" ref="U17">_xlfn.IFS(AND(V17&gt;0,V17&lt;=0.05),"0 to 0.05",AND(V17&gt;0.05,V17&lt;=0.1),"0.05 to 0.1",AND(V17&gt;0.1,V17&lt;=0.2),"0.1 to 0.2",AND(V17&gt;0.2,V17&lt;=0.3),"0.2 to 0.3",AND(V17&gt;0.3,V17&lt;=0.4),"0.3 to 0.4",AND(V17&gt;0.4,V17&lt;=0.5),"0.4 to 0.5",AND(V17&gt;0.5,V17&lt;=0.75),"0.5 to 0.75",AND(V17&gt;0.75,V17&lt;=1),"0.75 to 1",AND(V17&gt;1,V17&lt;=2),"1 to 2",AND(V17&gt;2,V17&lt;=3),"2 to 3",AND(V17&gt;3,V17&lt;=4),"3 to 4",AND(V17&gt;4,V17&lt;=5),"4 to 5",AND(V17&gt;5,V17&lt;=10),"5 to 10",V17&gt;10,"10+")</f>
        <v>0 to 0.05</v>
      </c>
      <c r="V17" s="10">
        <f t="shared" si="2"/>
        <v>0.0319715728198858</v>
      </c>
      <c r="W17" s="15" t="str">
        <f t="array" ref="W17">_xlfn.IFS(AND(X17&gt;0,X17&lt;=0.05),"0 to 0.05",AND(X17&gt;0.05,X17&lt;=0.1),"0.05 to 0.1",AND(X17&gt;0.1,X17&lt;=0.2),"0.1 to 0.2",AND(X17&gt;0.2,X17&lt;=0.3),"0.2 to 0.3",AND(X17&gt;0.3,X17&lt;=0.4),"0.3 to 0.4",AND(X17&gt;0.4,X17&lt;=0.5),"0.4 to 0.5",AND(X17&gt;0.5,X17&lt;=0.75),"0.5 to 0.75",AND(X17&gt;0.75,X17&lt;=1),"0.75 to 1",AND(X17&gt;1,X17&lt;=2),"1 to 2",AND(X17&gt;2,X17&lt;=3),"2 to 3",AND(X17&gt;3,X17&lt;=4),"3 to 4",AND(X17&gt;4,X17&lt;=5),"4 to 5",AND(X17&gt;5,X17&lt;=10),"5 to 10",X17&gt;10,"10+")</f>
        <v>0 to 0.05</v>
      </c>
      <c r="X17" s="16">
        <f t="shared" si="3"/>
        <v>0.0317149357757042</v>
      </c>
      <c r="Y17" s="5" t="str">
        <f t="array" ref="Y17">_xlfn.IFS(AND(Z17&gt;0,Z17&lt;=1),"0 to 1",AND(Z17&gt;1,Z17&lt;=2),"1 to 2",AND(Z17&gt;2,Z17&lt;=4),"2 to 4",AND(Z17&gt;4,Z17&lt;=6),"4 to 6",AND(Z17&gt;6,Z17&lt;=8),"6 to 8",AND(Z17&gt;8,Z17&lt;=10),"8 to 10",AND(Z17&gt;10,Z17&lt;=15),"10 to 15",AND(Z17&gt;15,Z17&lt;=20),"15 to 20",AND(Z17&gt;20,Z17&lt;=25),"20 to 25",AND(Z17&gt;25,Z17&lt;=30),"25 to 30",AND(Z17&gt;30,Z17&lt;=40),"30 to 40",AND(Z17&gt;40,Z17&lt;=50),"40 to 50",Z17&gt;50,"50+")</f>
        <v>6 to 8</v>
      </c>
      <c r="Z17" s="9">
        <f t="array" ref="Z17">_xlfn.IFS(AA17="oz",_xlfn.IFS(R17="oz",Q17,R17="fl oz",Q17*1.04,R17="ml",Q17*0.0338),AA17="fl oz",_xlfn.IFS(R17="oz",Q17/1.04,R17="fl oz",Q17,R17="ml",Q17*0.0338/1.04),AA17="ml",_xlfn.IFS(R17="oz",Q17/0.0338,R17="fl oz",Q17*1.04/0.0338,R17="ml",Q17))</f>
        <v>6.76</v>
      </c>
      <c r="AA17" s="9" t="s">
        <v>96</v>
      </c>
      <c r="AB17" s="5" t="s">
        <v>116</v>
      </c>
      <c r="AC17" s="5" t="s">
        <v>112</v>
      </c>
      <c r="AD17" s="5" t="s">
        <v>117</v>
      </c>
      <c r="AE17">
        <f t="shared" si="4"/>
        <v>0</v>
      </c>
      <c r="AF17">
        <f t="shared" si="4"/>
        <v>0</v>
      </c>
      <c r="AG17">
        <f t="shared" si="4"/>
        <v>0</v>
      </c>
      <c r="AH17">
        <f t="shared" si="4"/>
        <v>0</v>
      </c>
      <c r="AI17">
        <f t="shared" si="4"/>
        <v>0</v>
      </c>
      <c r="AJ17">
        <f t="shared" si="4"/>
        <v>0</v>
      </c>
      <c r="AK17">
        <f t="shared" si="4"/>
        <v>1</v>
      </c>
      <c r="AL17">
        <f t="shared" si="4"/>
        <v>0</v>
      </c>
      <c r="AM17">
        <f t="shared" si="4"/>
        <v>0</v>
      </c>
      <c r="AN17">
        <f t="shared" si="4"/>
        <v>0</v>
      </c>
      <c r="AO17">
        <f t="shared" si="4"/>
        <v>0</v>
      </c>
      <c r="AP17">
        <f t="shared" si="4"/>
        <v>0</v>
      </c>
      <c r="AQ17">
        <f t="shared" si="4"/>
        <v>0</v>
      </c>
      <c r="AR17">
        <f t="shared" si="4"/>
        <v>1</v>
      </c>
      <c r="AS17">
        <f t="shared" si="4"/>
        <v>0</v>
      </c>
      <c r="AT17">
        <f t="shared" si="4"/>
        <v>0</v>
      </c>
      <c r="AU17">
        <f t="shared" si="5"/>
        <v>0</v>
      </c>
      <c r="AV17">
        <f t="shared" si="5"/>
        <v>0</v>
      </c>
      <c r="AW17">
        <f t="shared" si="5"/>
        <v>0</v>
      </c>
      <c r="AX17">
        <f t="shared" si="5"/>
        <v>0</v>
      </c>
      <c r="AY17">
        <f t="shared" si="5"/>
        <v>0</v>
      </c>
      <c r="AZ17">
        <f t="shared" si="5"/>
        <v>0</v>
      </c>
      <c r="BA17">
        <f t="shared" si="5"/>
        <v>0</v>
      </c>
      <c r="BB17">
        <f t="shared" si="5"/>
        <v>0</v>
      </c>
      <c r="BC17">
        <f t="shared" si="5"/>
        <v>0</v>
      </c>
      <c r="BD17">
        <f t="shared" si="5"/>
        <v>0</v>
      </c>
      <c r="BE17">
        <f t="shared" si="5"/>
        <v>0</v>
      </c>
      <c r="BF17">
        <f t="shared" si="5"/>
        <v>0</v>
      </c>
      <c r="BG17">
        <f t="shared" si="5"/>
        <v>0</v>
      </c>
      <c r="BH17">
        <f t="shared" si="5"/>
        <v>0</v>
      </c>
      <c r="BI17">
        <f t="shared" si="5"/>
        <v>0</v>
      </c>
      <c r="BJ17">
        <f t="shared" si="5"/>
        <v>0</v>
      </c>
      <c r="BK17">
        <f t="shared" si="6"/>
        <v>0</v>
      </c>
      <c r="BL17">
        <f t="shared" si="6"/>
        <v>0</v>
      </c>
      <c r="BM17">
        <f t="shared" si="6"/>
        <v>0</v>
      </c>
      <c r="BN17">
        <f t="shared" si="6"/>
        <v>0</v>
      </c>
      <c r="BO17">
        <f t="shared" si="6"/>
        <v>0</v>
      </c>
      <c r="BP17">
        <f t="shared" si="6"/>
        <v>0</v>
      </c>
      <c r="BQ17">
        <f t="shared" si="6"/>
        <v>0</v>
      </c>
      <c r="BR17">
        <f t="shared" si="6"/>
        <v>0</v>
      </c>
      <c r="BS17">
        <f t="shared" si="6"/>
        <v>0</v>
      </c>
      <c r="BT17">
        <f t="shared" si="6"/>
        <v>0</v>
      </c>
      <c r="BU17">
        <f t="shared" si="6"/>
        <v>0</v>
      </c>
      <c r="BV17">
        <f t="shared" si="6"/>
        <v>0</v>
      </c>
      <c r="BW17">
        <f t="shared" si="6"/>
        <v>0</v>
      </c>
      <c r="BX17">
        <f t="shared" si="6"/>
        <v>0</v>
      </c>
      <c r="BY17">
        <f t="shared" si="6"/>
        <v>0</v>
      </c>
      <c r="BZ17">
        <f t="shared" si="6"/>
        <v>0</v>
      </c>
      <c r="CA17">
        <f t="shared" si="7"/>
        <v>0</v>
      </c>
      <c r="CB17">
        <f t="shared" si="7"/>
        <v>0</v>
      </c>
      <c r="CC17">
        <f t="shared" si="7"/>
        <v>0</v>
      </c>
      <c r="CD17">
        <f t="shared" si="7"/>
        <v>0</v>
      </c>
    </row>
    <row r="18" spans="1:82">
      <c r="A18" s="5" t="str">
        <f>_xlfn.XLOOKUP($E18,'Raw Data'!$E:$E,'Raw Data'!A:A,"ERROR",0,1)</f>
        <v>AE</v>
      </c>
      <c r="B18" s="5" t="str">
        <f>_xlfn.XLOOKUP($E18,'Raw Data'!$E:$E,'Raw Data'!B:B,"ERROR",0,1)</f>
        <v>Hair Mousses</v>
      </c>
      <c r="C18" s="5" t="str">
        <f>_xlfn.XLOOKUP($E18,'Raw Data'!$E:$E,'Raw Data'!C:C,"ERROR",0,1)</f>
        <v>Schwarzkopf</v>
      </c>
      <c r="D18" s="5" t="str">
        <f>_xlfn.XLOOKUP($E18,'Raw Data'!$E:$E,'Raw Data'!D:D,"ERROR",0,1)</f>
        <v>www.amazon.ae/dp/B0046M0OVI</v>
      </c>
      <c r="E18" s="5" t="s">
        <v>118</v>
      </c>
      <c r="F18" s="9" t="str">
        <f>_xlfn.XLOOKUP($E18,'Raw Data'!$E:$E,'Raw Data'!F:F,"ERROR",0,1)</f>
        <v>GOT 2 B SEXY VOLUME MOUSSE 250ML</v>
      </c>
      <c r="G18" s="10">
        <f>_xlfn.XLOOKUP($E18,'Raw Data'!$E:$E,'Raw Data'!G:G,"ERROR",0,1)</f>
        <v>264</v>
      </c>
      <c r="H18" s="9">
        <f>_xlfn.XLOOKUP($E18,'Raw Data'!$E:$E,'Raw Data'!H:H,"ERROR",0,1)</f>
        <v>13760.8</v>
      </c>
      <c r="I18" s="9">
        <f>_xlfn.XLOOKUP($E18,'Raw Data'!$E:$E,'Raw Data'!I:I,"ERROR",0,1)</f>
        <v>0.0184232494960878</v>
      </c>
      <c r="J18" s="9" t="str">
        <f>_xlfn.XLOOKUP($E18,'Raw Data'!$E:$E,'Raw Data'!J:J,"ERROR",0,1)</f>
        <v>Yes</v>
      </c>
      <c r="K18" s="14" t="str">
        <f t="array" ref="K18">_xlfn.IFS(AND(L18&gt;0,L18&lt;=5),"0 to 5",AND(L18&gt;5,L18&lt;=10),"5 to 10",AND(L18&gt;10,L18&lt;=15),"10 to 15",AND(L18&gt;15,L18&lt;=20),"15 to 20",AND(L18&gt;20,L18&lt;=30),"20 to 30",AND(L18&gt;30,L18&lt;=40),"30 to 40",AND(L18&gt;40,L18&lt;=50),"40 to 50",AND(L18&gt;50,L18&lt;=75),"50 to 75",AND(L18&gt;75,L18&lt;=100),"75 to 100",AND(L18&gt;100,L18&lt;=150),"100 to 150",AND(L18&gt;150,L18&lt;=200),"150 to 200",AND(L18&gt;200,L18&lt;=250),"200 to 250",AND(L18&gt;250,L18&lt;=300),"250 to 300",AND(L18&gt;300,L18&lt;=400),"300 to 400",AND(L18&gt;400,L18&lt;=500),"400 to 500",L18&gt;500,"500+")</f>
        <v>50 to 75</v>
      </c>
      <c r="L18" s="9">
        <f>_xlfn.XLOOKUP($E18,'Raw Data'!$E:$E,'Raw Data'!L:L,"ERROR",0,1)</f>
        <v>53.42</v>
      </c>
      <c r="M18" s="14" t="str">
        <f t="array" ref="M18">_xlfn.IFS(AND(N18&gt;0,N18&lt;=5),"0 to 5",AND(N18&gt;5,N18&lt;=10),"5 to 10",AND(N18&gt;10,N18&lt;=15),"10 to 15",AND(N18&gt;15,N18&lt;=20),"15 to 20",AND(N18&gt;20,N18&lt;=30),"20 to 30",AND(N18&gt;30,N18&lt;=40),"30 to 40",AND(N18&gt;40,N18&lt;=50),"40 to 50",AND(N18&gt;50,N18&lt;=75),"50 to 75",AND(N18&gt;75,N18&lt;=100),"75 to 100",AND(N18&gt;100,N18&lt;=150),"100 to 150",AND(N18&gt;150,N18&lt;=200),"150 to 200",AND(N18&gt;200,N18&lt;=250),"200 to 250",AND(N18&gt;250,N18&lt;=300),"250 to 300",AND(N18&gt;300,N18&lt;=400),"300 to 400",AND(N18&gt;400,N18&lt;=500),"400 to 500",N18&gt;500,"500+")</f>
        <v>50 to 75</v>
      </c>
      <c r="N18" s="9">
        <f>_xlfn.XLOOKUP($E18,'Raw Data'!$E:$E,'Raw Data'!N:N,"ERROR",0,1)</f>
        <v>55.01</v>
      </c>
      <c r="O18" s="14" t="str">
        <f t="array" ref="O18">_xlfn.IFS(P18=0,"No Discount",AND(P18&gt;0,P18&lt;=0.02),"0% to 2%",AND(P18&gt;0.02,P18&lt;=0.04),"2% to 4%",AND(P18&gt;0.04,P18&lt;=0.06),"4% to 6%",AND(P18&gt;0.06,P18&lt;=0.08),"6% to 8%",AND(P18&gt;0.08,P18&lt;=0.1),"8% to 10%",AND(P18&gt;0.1,P18&lt;=0.15),"10% to 15%",AND(P18&gt;0.15,P18&lt;=0.2),"15% to 20%",AND(P18&gt;0.2,P18&lt;=0.25),"20% to 25%",AND(P18&gt;0.25,P18&lt;=0.3),"25% to 30%",AND(P18&gt;0.3,P18&lt;=0.4),"30% to 40%",AND(P18&gt;0.4,P18&lt;=0.5),"40% to 50%",AND(P18&gt;0.5,P18&lt;=0.75),"50% to 75%",AND(P18&gt;0.75,P18&lt;=1),"75% to 100%")</f>
        <v>2% to 4%</v>
      </c>
      <c r="P18" s="10">
        <f>_xlfn.XLOOKUP($E18,'Raw Data'!$E:$E,'Raw Data'!P:P,"ERROR",0,1)</f>
        <v>0.0289038356662424</v>
      </c>
      <c r="Q18" s="9">
        <f>_xlfn.XLOOKUP($E18,'Raw Data'!$E:$E,'Raw Data'!Q:Q,"ERROR",0,1)</f>
        <v>250</v>
      </c>
      <c r="R18" s="9" t="str">
        <f>_xlfn.XLOOKUP($E18,'Raw Data'!$E:$E,'Raw Data'!R:R,"ERROR",0,1)</f>
        <v>ml</v>
      </c>
      <c r="S18" s="5" t="str">
        <f t="array" ref="S18">_xlfn.IFS(AND(T18&gt;0,T18&lt;=0.05),"0 to 0.05",AND(T18&gt;0.05,T18&lt;=0.1),"0.05 to 0.1",AND(T18&gt;0.1,T18&lt;=0.2),"0.1 to 0.2",AND(T18&gt;0.2,T18&lt;=0.3),"0.2 to 0.3",AND(T18&gt;0.3,T18&lt;=0.4),"0.3 to 0.4",AND(T18&gt;0.4,T18&lt;=0.5),"0.4 to 0.5",AND(T18&gt;0.5,T18&lt;=0.75),"0.5 to 0.75",AND(T18&gt;0.75,T18&lt;=1),"0.75 to 1",AND(T18&gt;1,T18&lt;=2),"1 to 2",AND(T18&gt;2,T18&lt;=3),"2 to 3",AND(T18&gt;3,T18&lt;=4),"3 to 4",AND(T18&gt;4,T18&lt;=5),"4 to 5",AND(T18&gt;5,T18&lt;=10),"5 to 10",T18&gt;10,"10+")</f>
        <v>0.2 to 0.3</v>
      </c>
      <c r="T18" s="10">
        <f t="shared" si="1"/>
        <v>0.213794166084689</v>
      </c>
      <c r="U18" s="15" t="str">
        <f t="array" ref="U18">_xlfn.IFS(AND(V18&gt;0,V18&lt;=0.05),"0 to 0.05",AND(V18&gt;0.05,V18&lt;=0.1),"0.05 to 0.1",AND(V18&gt;0.1,V18&lt;=0.2),"0.1 to 0.2",AND(V18&gt;0.2,V18&lt;=0.3),"0.2 to 0.3",AND(V18&gt;0.3,V18&lt;=0.4),"0.3 to 0.4",AND(V18&gt;0.4,V18&lt;=0.5),"0.4 to 0.5",AND(V18&gt;0.5,V18&lt;=0.75),"0.5 to 0.75",AND(V18&gt;0.75,V18&lt;=1),"0.75 to 1",AND(V18&gt;1,V18&lt;=2),"1 to 2",AND(V18&gt;2,V18&lt;=3),"2 to 3",AND(V18&gt;3,V18&lt;=4),"3 to 4",AND(V18&gt;4,V18&lt;=5),"4 to 5",AND(V18&gt;5,V18&lt;=10),"5 to 10",V18&gt;10,"10+")</f>
        <v>0.05 to 0.1</v>
      </c>
      <c r="V18" s="10">
        <f t="shared" si="2"/>
        <v>0.0594425423175976</v>
      </c>
      <c r="W18" s="15" t="str">
        <f t="array" ref="W18">_xlfn.IFS(AND(X18&gt;0,X18&lt;=0.05),"0 to 0.05",AND(X18&gt;0.05,X18&lt;=0.1),"0.05 to 0.1",AND(X18&gt;0.1,X18&lt;=0.2),"0.1 to 0.2",AND(X18&gt;0.2,X18&lt;=0.3),"0.2 to 0.3",AND(X18&gt;0.3,X18&lt;=0.4),"0.3 to 0.4",AND(X18&gt;0.4,X18&lt;=0.5),"0.4 to 0.5",AND(X18&gt;0.5,X18&lt;=0.75),"0.5 to 0.75",AND(X18&gt;0.75,X18&lt;=1),"0.75 to 1",AND(X18&gt;1,X18&lt;=2),"1 to 2",AND(X18&gt;2,X18&lt;=3),"2 to 3",AND(X18&gt;3,X18&lt;=4),"3 to 4",AND(X18&gt;4,X18&lt;=5),"4 to 5",AND(X18&gt;5,X18&lt;=10),"5 to 10",X18&gt;10,"10+")</f>
        <v>0.05 to 0.1</v>
      </c>
      <c r="X18" s="16">
        <f t="shared" si="3"/>
        <v>0.0577244248428661</v>
      </c>
      <c r="Y18" s="5" t="str">
        <f t="array" ref="Y18">_xlfn.IFS(AND(Z18&gt;0,Z18&lt;=1),"0 to 1",AND(Z18&gt;1,Z18&lt;=2),"1 to 2",AND(Z18&gt;2,Z18&lt;=4),"2 to 4",AND(Z18&gt;4,Z18&lt;=6),"4 to 6",AND(Z18&gt;6,Z18&lt;=8),"6 to 8",AND(Z18&gt;8,Z18&lt;=10),"8 to 10",AND(Z18&gt;10,Z18&lt;=15),"10 to 15",AND(Z18&gt;15,Z18&lt;=20),"15 to 20",AND(Z18&gt;20,Z18&lt;=25),"20 to 25",AND(Z18&gt;25,Z18&lt;=30),"25 to 30",AND(Z18&gt;30,Z18&lt;=40),"30 to 40",AND(Z18&gt;40,Z18&lt;=50),"40 to 50",Z18&gt;50,"50+")</f>
        <v>8 to 10</v>
      </c>
      <c r="Z18" s="9">
        <f t="array" ref="Z18">_xlfn.IFS(AA18="oz",_xlfn.IFS(R18="oz",Q18,R18="fl oz",Q18*1.04,R18="ml",Q18*0.0338),AA18="fl oz",_xlfn.IFS(R18="oz",Q18/1.04,R18="fl oz",Q18,R18="ml",Q18*0.0338/1.04),AA18="ml",_xlfn.IFS(R18="oz",Q18/0.0338,R18="fl oz",Q18*1.04/0.0338,R18="ml",Q18))</f>
        <v>8.45</v>
      </c>
      <c r="AA18" s="9" t="str">
        <f>_xlfn.XLOOKUP($E18,'Raw Data'!$E:$E,'Raw Data'!AA:AA,"ERROR",0,1)</f>
        <v>oz</v>
      </c>
      <c r="AB18" s="5" t="s">
        <v>32</v>
      </c>
      <c r="AC18" s="5" t="s">
        <v>119</v>
      </c>
      <c r="AD18" s="5" t="s">
        <v>43</v>
      </c>
      <c r="AE18">
        <f t="shared" si="4"/>
        <v>0</v>
      </c>
      <c r="AF18">
        <f t="shared" si="4"/>
        <v>0</v>
      </c>
      <c r="AG18">
        <f t="shared" si="4"/>
        <v>0</v>
      </c>
      <c r="AH18">
        <f t="shared" si="4"/>
        <v>0</v>
      </c>
      <c r="AI18">
        <f t="shared" si="4"/>
        <v>0</v>
      </c>
      <c r="AJ18">
        <f t="shared" si="4"/>
        <v>0</v>
      </c>
      <c r="AK18">
        <f t="shared" si="4"/>
        <v>0</v>
      </c>
      <c r="AL18">
        <f t="shared" si="4"/>
        <v>0</v>
      </c>
      <c r="AM18">
        <f t="shared" si="4"/>
        <v>0</v>
      </c>
      <c r="AN18">
        <f t="shared" si="4"/>
        <v>0</v>
      </c>
      <c r="AO18">
        <f t="shared" si="4"/>
        <v>0</v>
      </c>
      <c r="AP18">
        <f t="shared" si="4"/>
        <v>0</v>
      </c>
      <c r="AQ18">
        <f t="shared" si="4"/>
        <v>0</v>
      </c>
      <c r="AR18">
        <f t="shared" si="4"/>
        <v>0</v>
      </c>
      <c r="AS18">
        <f t="shared" si="4"/>
        <v>0</v>
      </c>
      <c r="AT18">
        <f t="shared" si="4"/>
        <v>0</v>
      </c>
      <c r="AU18">
        <f t="shared" si="5"/>
        <v>0</v>
      </c>
      <c r="AV18">
        <f t="shared" si="5"/>
        <v>0</v>
      </c>
      <c r="AW18">
        <f t="shared" si="5"/>
        <v>0</v>
      </c>
      <c r="AX18">
        <f t="shared" si="5"/>
        <v>0</v>
      </c>
      <c r="AY18">
        <f t="shared" si="5"/>
        <v>0</v>
      </c>
      <c r="AZ18">
        <f t="shared" si="5"/>
        <v>0</v>
      </c>
      <c r="BA18">
        <f t="shared" si="5"/>
        <v>0</v>
      </c>
      <c r="BB18">
        <f t="shared" si="5"/>
        <v>0</v>
      </c>
      <c r="BC18">
        <f t="shared" si="5"/>
        <v>0</v>
      </c>
      <c r="BD18">
        <f t="shared" si="5"/>
        <v>0</v>
      </c>
      <c r="BE18">
        <f t="shared" si="5"/>
        <v>0</v>
      </c>
      <c r="BF18">
        <f t="shared" si="5"/>
        <v>0</v>
      </c>
      <c r="BG18">
        <f t="shared" si="5"/>
        <v>0</v>
      </c>
      <c r="BH18">
        <f t="shared" si="5"/>
        <v>0</v>
      </c>
      <c r="BI18">
        <f t="shared" si="5"/>
        <v>0</v>
      </c>
      <c r="BJ18">
        <f t="shared" si="5"/>
        <v>1</v>
      </c>
      <c r="BK18">
        <f t="shared" si="6"/>
        <v>1</v>
      </c>
      <c r="BL18">
        <f t="shared" si="6"/>
        <v>0</v>
      </c>
      <c r="BM18">
        <f t="shared" si="6"/>
        <v>0</v>
      </c>
      <c r="BN18">
        <f t="shared" si="6"/>
        <v>0</v>
      </c>
      <c r="BO18">
        <f t="shared" si="6"/>
        <v>0</v>
      </c>
      <c r="BP18">
        <f t="shared" si="6"/>
        <v>0</v>
      </c>
      <c r="BQ18">
        <f t="shared" si="6"/>
        <v>0</v>
      </c>
      <c r="BR18">
        <f t="shared" si="6"/>
        <v>0</v>
      </c>
      <c r="BS18">
        <f t="shared" si="6"/>
        <v>0</v>
      </c>
      <c r="BT18">
        <f t="shared" si="6"/>
        <v>0</v>
      </c>
      <c r="BU18">
        <f t="shared" si="6"/>
        <v>0</v>
      </c>
      <c r="BV18">
        <f t="shared" si="6"/>
        <v>0</v>
      </c>
      <c r="BW18">
        <f t="shared" si="6"/>
        <v>0</v>
      </c>
      <c r="BX18">
        <f t="shared" si="6"/>
        <v>0</v>
      </c>
      <c r="BY18">
        <f t="shared" si="6"/>
        <v>0</v>
      </c>
      <c r="BZ18">
        <f t="shared" si="6"/>
        <v>0</v>
      </c>
      <c r="CA18">
        <f t="shared" si="7"/>
        <v>0</v>
      </c>
      <c r="CB18">
        <f t="shared" si="7"/>
        <v>0</v>
      </c>
      <c r="CC18">
        <f t="shared" si="7"/>
        <v>0</v>
      </c>
      <c r="CD18">
        <f t="shared" si="7"/>
        <v>0</v>
      </c>
    </row>
    <row r="19" spans="1:82">
      <c r="A19" s="5" t="str">
        <f>_xlfn.XLOOKUP($E19,'Raw Data'!$E:$E,'Raw Data'!A:A,"ERROR",0,1)</f>
        <v>AE</v>
      </c>
      <c r="B19" s="5" t="str">
        <f>_xlfn.XLOOKUP($E19,'Raw Data'!$E:$E,'Raw Data'!B:B,"ERROR",0,1)</f>
        <v>Hair Mousses</v>
      </c>
      <c r="C19" s="5" t="str">
        <f>_xlfn.XLOOKUP($E19,'Raw Data'!$E:$E,'Raw Data'!C:C,"ERROR",0,1)</f>
        <v>Cake</v>
      </c>
      <c r="D19" s="5" t="str">
        <f>_xlfn.XLOOKUP($E19,'Raw Data'!$E:$E,'Raw Data'!D:D,"ERROR",0,1)</f>
        <v>www.amazon.ae/dp/B07PFY5KNL</v>
      </c>
      <c r="E19" s="5" t="s">
        <v>120</v>
      </c>
      <c r="F19" s="9" t="str">
        <f>_xlfn.XLOOKUP($E19,'Raw Data'!$E:$E,'Raw Data'!F:F,"ERROR",0,1)</f>
        <v>Cake Beauty Whipped Curl Defining &amp;  Volumizing   Mousse  â€“ Aloe Vera &amp; Vitamin E for Flexible Hold - Vegan No Heat Curls  Mousse  for Wavy &amp; Curly  Hair  - Sulfate &amp; Cruelty Free  Hair  Products For Women</v>
      </c>
      <c r="G19" s="10">
        <f>_xlfn.XLOOKUP($E19,'Raw Data'!$E:$E,'Raw Data'!G:G,"ERROR",0,1)</f>
        <v>251</v>
      </c>
      <c r="H19" s="9">
        <f>_xlfn.XLOOKUP($E19,'Raw Data'!$E:$E,'Raw Data'!H:H,"ERROR",0,1)</f>
        <v>12751.21</v>
      </c>
      <c r="I19" s="9">
        <f>_xlfn.XLOOKUP($E19,'Raw Data'!$E:$E,'Raw Data'!I:I,"ERROR",0,1)</f>
        <v>0.0170715890941668</v>
      </c>
      <c r="J19" s="9" t="str">
        <f>_xlfn.XLOOKUP($E19,'Raw Data'!$E:$E,'Raw Data'!J:J,"ERROR",0,1)</f>
        <v>Yes</v>
      </c>
      <c r="K19" s="14" t="str">
        <f t="array" ref="K19">_xlfn.IFS(AND(L19&gt;0,L19&lt;=5),"0 to 5",AND(L19&gt;5,L19&lt;=10),"5 to 10",AND(L19&gt;10,L19&lt;=15),"10 to 15",AND(L19&gt;15,L19&lt;=20),"15 to 20",AND(L19&gt;20,L19&lt;=30),"20 to 30",AND(L19&gt;30,L19&lt;=40),"30 to 40",AND(L19&gt;40,L19&lt;=50),"40 to 50",AND(L19&gt;50,L19&lt;=75),"50 to 75",AND(L19&gt;75,L19&lt;=100),"75 to 100",AND(L19&gt;100,L19&lt;=150),"100 to 150",AND(L19&gt;150,L19&lt;=200),"150 to 200",AND(L19&gt;200,L19&lt;=250),"200 to 250",AND(L19&gt;250,L19&lt;=300),"250 to 300",AND(L19&gt;300,L19&lt;=400),"300 to 400",AND(L19&gt;400,L19&lt;=500),"400 to 500",L19&gt;500,"500+")</f>
        <v>50 to 75</v>
      </c>
      <c r="L19" s="9">
        <f>_xlfn.XLOOKUP($E19,'Raw Data'!$E:$E,'Raw Data'!L:L,"ERROR",0,1)</f>
        <v>50.9</v>
      </c>
      <c r="M19" s="14" t="str">
        <f t="array" ref="M19">_xlfn.IFS(AND(N19&gt;0,N19&lt;=5),"0 to 5",AND(N19&gt;5,N19&lt;=10),"5 to 10",AND(N19&gt;10,N19&lt;=15),"10 to 15",AND(N19&gt;15,N19&lt;=20),"15 to 20",AND(N19&gt;20,N19&lt;=30),"20 to 30",AND(N19&gt;30,N19&lt;=40),"30 to 40",AND(N19&gt;40,N19&lt;=50),"40 to 50",AND(N19&gt;50,N19&lt;=75),"50 to 75",AND(N19&gt;75,N19&lt;=100),"75 to 100",AND(N19&gt;100,N19&lt;=150),"100 to 150",AND(N19&gt;150,N19&lt;=200),"150 to 200",AND(N19&gt;200,N19&lt;=250),"200 to 250",AND(N19&gt;250,N19&lt;=300),"250 to 300",AND(N19&gt;300,N19&lt;=400),"300 to 400",AND(N19&gt;400,N19&lt;=500),"400 to 500",N19&gt;500,"500+")</f>
        <v>50 to 75</v>
      </c>
      <c r="N19" s="9">
        <f>_xlfn.XLOOKUP($E19,'Raw Data'!$E:$E,'Raw Data'!N:N,"ERROR",0,1)</f>
        <v>51.34</v>
      </c>
      <c r="O19" s="14" t="str">
        <f t="array" ref="O19">_xlfn.IFS(P19=0,"No Discount",AND(P19&gt;0,P19&lt;=0.02),"0% to 2%",AND(P19&gt;0.02,P19&lt;=0.04),"2% to 4%",AND(P19&gt;0.04,P19&lt;=0.06),"4% to 6%",AND(P19&gt;0.06,P19&lt;=0.08),"6% to 8%",AND(P19&gt;0.08,P19&lt;=0.1),"8% to 10%",AND(P19&gt;0.1,P19&lt;=0.15),"10% to 15%",AND(P19&gt;0.15,P19&lt;=0.2),"15% to 20%",AND(P19&gt;0.2,P19&lt;=0.25),"20% to 25%",AND(P19&gt;0.25,P19&lt;=0.3),"25% to 30%",AND(P19&gt;0.3,P19&lt;=0.4),"30% to 40%",AND(P19&gt;0.4,P19&lt;=0.5),"40% to 50%",AND(P19&gt;0.5,P19&lt;=0.75),"50% to 75%",AND(P19&gt;0.75,P19&lt;=1),"75% to 100%")</f>
        <v>0% to 2%</v>
      </c>
      <c r="P19" s="10">
        <f>_xlfn.XLOOKUP($E19,'Raw Data'!$E:$E,'Raw Data'!P:P,"ERROR",0,1)</f>
        <v>0.00857031554343601</v>
      </c>
      <c r="Q19" s="9">
        <v>250</v>
      </c>
      <c r="R19" s="9" t="s">
        <v>115</v>
      </c>
      <c r="S19" s="5" t="str">
        <f t="array" ref="S19">_xlfn.IFS(AND(T19&gt;0,T19&lt;=0.05),"0 to 0.05",AND(T19&gt;0.05,T19&lt;=0.1),"0.05 to 0.1",AND(T19&gt;0.1,T19&lt;=0.2),"0.1 to 0.2",AND(T19&gt;0.2,T19&lt;=0.3),"0.2 to 0.3",AND(T19&gt;0.3,T19&lt;=0.4),"0.3 to 0.4",AND(T19&gt;0.4,T19&lt;=0.5),"0.4 to 0.5",AND(T19&gt;0.5,T19&lt;=0.75),"0.5 to 0.75",AND(T19&gt;0.75,T19&lt;=1),"0.75 to 1",AND(T19&gt;1,T19&lt;=2),"1 to 2",AND(T19&gt;2,T19&lt;=3),"2 to 3",AND(T19&gt;3,T19&lt;=4),"3 to 4",AND(T19&gt;4,T19&lt;=5),"4 to 5",AND(T19&gt;5,T19&lt;=10),"5 to 10",T19&gt;10,"10+")</f>
        <v>0.2 to 0.3</v>
      </c>
      <c r="T19" s="10">
        <f t="shared" si="1"/>
        <v>0.203708780488781</v>
      </c>
      <c r="U19" s="15" t="str">
        <f t="array" ref="U19">_xlfn.IFS(AND(V19&gt;0,V19&lt;=0.05),"0 to 0.05",AND(V19&gt;0.05,V19&lt;=0.1),"0.05 to 0.1",AND(V19&gt;0.1,V19&lt;=0.2),"0.1 to 0.2",AND(V19&gt;0.2,V19&lt;=0.3),"0.2 to 0.3",AND(V19&gt;0.3,V19&lt;=0.4),"0.3 to 0.4",AND(V19&gt;0.4,V19&lt;=0.5),"0.4 to 0.5",AND(V19&gt;0.5,V19&lt;=0.75),"0.5 to 0.75",AND(V19&gt;0.75,V19&lt;=1),"0.75 to 1",AND(V19&gt;1,V19&lt;=2),"1 to 2",AND(V19&gt;2,V19&lt;=3),"2 to 3",AND(V19&gt;3,V19&lt;=4),"3 to 4",AND(V19&gt;4,V19&lt;=5),"4 to 5",AND(V19&gt;5,V19&lt;=10),"5 to 10",V19&gt;10,"10+")</f>
        <v>0.05 to 0.1</v>
      </c>
      <c r="V19" s="10">
        <f t="shared" si="2"/>
        <v>0.0554768246243494</v>
      </c>
      <c r="W19" s="15" t="str">
        <f t="array" ref="W19">_xlfn.IFS(AND(X19&gt;0,X19&lt;=0.05),"0 to 0.05",AND(X19&gt;0.05,X19&lt;=0.1),"0.05 to 0.1",AND(X19&gt;0.1,X19&lt;=0.2),"0.1 to 0.2",AND(X19&gt;0.2,X19&lt;=0.3),"0.2 to 0.3",AND(X19&gt;0.3,X19&lt;=0.4),"0.3 to 0.4",AND(X19&gt;0.4,X19&lt;=0.5),"0.4 to 0.5",AND(X19&gt;0.5,X19&lt;=0.75),"0.5 to 0.75",AND(X19&gt;0.75,X19&lt;=1),"0.75 to 1",AND(X19&gt;1,X19&lt;=2),"1 to 2",AND(X19&gt;2,X19&lt;=3),"2 to 3",AND(X19&gt;3,X19&lt;=4),"3 to 4",AND(X19&gt;4,X19&lt;=5),"4 to 5",AND(X19&gt;5,X19&lt;=10),"5 to 10",X19&gt;10,"10+")</f>
        <v>0.05 to 0.1</v>
      </c>
      <c r="X19" s="16">
        <f t="shared" si="3"/>
        <v>0.0550013707319709</v>
      </c>
      <c r="Y19" s="5" t="str">
        <f t="array" ref="Y19">_xlfn.IFS(AND(Z19&gt;0,Z19&lt;=1),"0 to 1",AND(Z19&gt;1,Z19&lt;=2),"1 to 2",AND(Z19&gt;2,Z19&lt;=4),"2 to 4",AND(Z19&gt;4,Z19&lt;=6),"4 to 6",AND(Z19&gt;6,Z19&lt;=8),"6 to 8",AND(Z19&gt;8,Z19&lt;=10),"8 to 10",AND(Z19&gt;10,Z19&lt;=15),"10 to 15",AND(Z19&gt;15,Z19&lt;=20),"15 to 20",AND(Z19&gt;20,Z19&lt;=25),"20 to 25",AND(Z19&gt;25,Z19&lt;=30),"25 to 30",AND(Z19&gt;30,Z19&lt;=40),"30 to 40",AND(Z19&gt;40,Z19&lt;=50),"40 to 50",Z19&gt;50,"50+")</f>
        <v>8 to 10</v>
      </c>
      <c r="Z19" s="9">
        <f t="array" ref="Z19">_xlfn.IFS(AA19="oz",_xlfn.IFS(R19="oz",Q19,R19="fl oz",Q19*1.04,R19="ml",Q19*0.0338),AA19="fl oz",_xlfn.IFS(R19="oz",Q19/1.04,R19="fl oz",Q19,R19="ml",Q19*0.0338/1.04),AA19="ml",_xlfn.IFS(R19="oz",Q19/0.0338,R19="fl oz",Q19*1.04/0.0338,R19="ml",Q19))</f>
        <v>8.45</v>
      </c>
      <c r="AA19" s="9" t="s">
        <v>96</v>
      </c>
      <c r="AB19" s="5" t="s">
        <v>121</v>
      </c>
      <c r="AC19" s="5" t="s">
        <v>122</v>
      </c>
      <c r="AD19" s="5" t="s">
        <v>123</v>
      </c>
      <c r="AE19">
        <f t="shared" si="4"/>
        <v>0</v>
      </c>
      <c r="AF19">
        <f t="shared" si="4"/>
        <v>0</v>
      </c>
      <c r="AG19">
        <f t="shared" si="4"/>
        <v>1</v>
      </c>
      <c r="AH19">
        <f t="shared" si="4"/>
        <v>0</v>
      </c>
      <c r="AI19">
        <f t="shared" si="4"/>
        <v>0</v>
      </c>
      <c r="AJ19">
        <f t="shared" si="4"/>
        <v>0</v>
      </c>
      <c r="AK19">
        <f t="shared" si="4"/>
        <v>0</v>
      </c>
      <c r="AL19">
        <f t="shared" si="4"/>
        <v>0</v>
      </c>
      <c r="AM19">
        <f t="shared" si="4"/>
        <v>0</v>
      </c>
      <c r="AN19">
        <f t="shared" si="4"/>
        <v>0</v>
      </c>
      <c r="AO19">
        <f t="shared" si="4"/>
        <v>0</v>
      </c>
      <c r="AP19">
        <f t="shared" si="4"/>
        <v>0</v>
      </c>
      <c r="AQ19">
        <f t="shared" si="4"/>
        <v>0</v>
      </c>
      <c r="AR19">
        <f t="shared" si="4"/>
        <v>0</v>
      </c>
      <c r="AS19">
        <f t="shared" si="4"/>
        <v>0</v>
      </c>
      <c r="AT19">
        <f t="shared" si="4"/>
        <v>0</v>
      </c>
      <c r="AU19">
        <f t="shared" si="5"/>
        <v>0</v>
      </c>
      <c r="AV19">
        <f t="shared" si="5"/>
        <v>0</v>
      </c>
      <c r="AW19">
        <f t="shared" si="5"/>
        <v>0</v>
      </c>
      <c r="AX19">
        <f t="shared" si="5"/>
        <v>0</v>
      </c>
      <c r="AY19">
        <f t="shared" si="5"/>
        <v>0</v>
      </c>
      <c r="AZ19">
        <f t="shared" si="5"/>
        <v>0</v>
      </c>
      <c r="BA19">
        <f t="shared" si="5"/>
        <v>0</v>
      </c>
      <c r="BB19">
        <f t="shared" si="5"/>
        <v>0</v>
      </c>
      <c r="BC19">
        <f t="shared" si="5"/>
        <v>0</v>
      </c>
      <c r="BD19">
        <f t="shared" si="5"/>
        <v>0</v>
      </c>
      <c r="BE19">
        <f t="shared" si="5"/>
        <v>0</v>
      </c>
      <c r="BF19">
        <f t="shared" si="5"/>
        <v>0</v>
      </c>
      <c r="BG19">
        <f t="shared" si="5"/>
        <v>0</v>
      </c>
      <c r="BH19">
        <f t="shared" si="5"/>
        <v>0</v>
      </c>
      <c r="BI19">
        <f t="shared" si="5"/>
        <v>0</v>
      </c>
      <c r="BJ19">
        <f t="shared" si="5"/>
        <v>0</v>
      </c>
      <c r="BK19">
        <f t="shared" si="6"/>
        <v>0</v>
      </c>
      <c r="BL19">
        <f t="shared" si="6"/>
        <v>0</v>
      </c>
      <c r="BM19">
        <f t="shared" si="6"/>
        <v>0</v>
      </c>
      <c r="BN19">
        <f t="shared" si="6"/>
        <v>0</v>
      </c>
      <c r="BO19">
        <f t="shared" si="6"/>
        <v>0</v>
      </c>
      <c r="BP19">
        <f t="shared" si="6"/>
        <v>0</v>
      </c>
      <c r="BQ19">
        <f t="shared" si="6"/>
        <v>0</v>
      </c>
      <c r="BR19">
        <f t="shared" si="6"/>
        <v>0</v>
      </c>
      <c r="BS19">
        <f t="shared" si="6"/>
        <v>0</v>
      </c>
      <c r="BT19">
        <f t="shared" si="6"/>
        <v>0</v>
      </c>
      <c r="BU19">
        <f t="shared" si="6"/>
        <v>0</v>
      </c>
      <c r="BV19">
        <f t="shared" si="6"/>
        <v>0</v>
      </c>
      <c r="BW19">
        <f t="shared" si="6"/>
        <v>0</v>
      </c>
      <c r="BX19">
        <f t="shared" si="6"/>
        <v>0</v>
      </c>
      <c r="BY19">
        <f t="shared" si="6"/>
        <v>0</v>
      </c>
      <c r="BZ19">
        <f t="shared" si="6"/>
        <v>0</v>
      </c>
      <c r="CA19">
        <f t="shared" si="7"/>
        <v>0</v>
      </c>
      <c r="CB19">
        <f t="shared" si="7"/>
        <v>0</v>
      </c>
      <c r="CC19">
        <f t="shared" si="7"/>
        <v>0</v>
      </c>
      <c r="CD19">
        <f t="shared" si="7"/>
        <v>0</v>
      </c>
    </row>
    <row r="20" spans="1:82">
      <c r="A20" s="5" t="str">
        <f>_xlfn.XLOOKUP($E20,'Raw Data'!$E:$E,'Raw Data'!A:A,"ERROR",0,1)</f>
        <v>AE</v>
      </c>
      <c r="B20" s="5" t="str">
        <f>_xlfn.XLOOKUP($E20,'Raw Data'!$E:$E,'Raw Data'!B:B,"ERROR",0,1)</f>
        <v>Hair Mousses</v>
      </c>
      <c r="C20" s="5" t="str">
        <f>_xlfn.XLOOKUP($E20,'Raw Data'!$E:$E,'Raw Data'!C:C,"ERROR",0,1)</f>
        <v>pilot</v>
      </c>
      <c r="D20" s="5" t="str">
        <f>_xlfn.XLOOKUP($E20,'Raw Data'!$E:$E,'Raw Data'!D:D,"ERROR",0,1)</f>
        <v>www.amazon.ae/dp/B0BCZBNKNY</v>
      </c>
      <c r="E20" s="5" t="s">
        <v>124</v>
      </c>
      <c r="F20" s="9" t="str">
        <f>_xlfn.XLOOKUP($E20,'Raw Data'!$E:$E,'Raw Data'!F:F,"ERROR",0,1)</f>
        <v>HD Life Mousse Volume &amp; Shine 300 ml Creamy mousse, Vegan formula, Extra shine, Volume, Frizz control Mousse - Made in Italy HD Life Mousse Volume &amp; Shine 300 ml Creamy mousse, Vegan formula, Extra shine, Volume, Frizz control Mousse - Made in Italy</v>
      </c>
      <c r="G20" s="10">
        <f>_xlfn.XLOOKUP($E20,'Raw Data'!$E:$E,'Raw Data'!G:G,"ERROR",0,1)</f>
        <v>237</v>
      </c>
      <c r="H20" s="9">
        <f>_xlfn.XLOOKUP($E20,'Raw Data'!$E:$E,'Raw Data'!H:H,"ERROR",0,1)</f>
        <v>12173.82</v>
      </c>
      <c r="I20" s="9">
        <f>_xlfn.XLOOKUP($E20,'Raw Data'!$E:$E,'Raw Data'!I:I,"ERROR",0,1)</f>
        <v>0.0162985671749073</v>
      </c>
      <c r="J20" s="9" t="str">
        <f>_xlfn.XLOOKUP($E20,'Raw Data'!$E:$E,'Raw Data'!J:J,"ERROR",0,1)</f>
        <v>Yes</v>
      </c>
      <c r="K20" s="14" t="str">
        <f t="array" ref="K20">_xlfn.IFS(AND(L20&gt;0,L20&lt;=5),"0 to 5",AND(L20&gt;5,L20&lt;=10),"5 to 10",AND(L20&gt;10,L20&lt;=15),"10 to 15",AND(L20&gt;15,L20&lt;=20),"15 to 20",AND(L20&gt;20,L20&lt;=30),"20 to 30",AND(L20&gt;30,L20&lt;=40),"30 to 40",AND(L20&gt;40,L20&lt;=50),"40 to 50",AND(L20&gt;50,L20&lt;=75),"50 to 75",AND(L20&gt;75,L20&lt;=100),"75 to 100",AND(L20&gt;100,L20&lt;=150),"100 to 150",AND(L20&gt;150,L20&lt;=200),"150 to 200",AND(L20&gt;200,L20&lt;=250),"200 to 250",AND(L20&gt;250,L20&lt;=300),"250 to 300",AND(L20&gt;300,L20&lt;=400),"300 to 400",AND(L20&gt;400,L20&lt;=500),"400 to 500",L20&gt;500,"500+")</f>
        <v>50 to 75</v>
      </c>
      <c r="L20" s="9">
        <f>_xlfn.XLOOKUP($E20,'Raw Data'!$E:$E,'Raw Data'!L:L,"ERROR",0,1)</f>
        <v>50.48</v>
      </c>
      <c r="M20" s="14" t="str">
        <f t="array" ref="M20">_xlfn.IFS(AND(N20&gt;0,N20&lt;=5),"0 to 5",AND(N20&gt;5,N20&lt;=10),"5 to 10",AND(N20&gt;10,N20&lt;=15),"10 to 15",AND(N20&gt;15,N20&lt;=20),"15 to 20",AND(N20&gt;20,N20&lt;=30),"20 to 30",AND(N20&gt;30,N20&lt;=40),"30 to 40",AND(N20&gt;40,N20&lt;=50),"40 to 50",AND(N20&gt;50,N20&lt;=75),"50 to 75",AND(N20&gt;75,N20&lt;=100),"75 to 100",AND(N20&gt;100,N20&lt;=150),"100 to 150",AND(N20&gt;150,N20&lt;=200),"150 to 200",AND(N20&gt;200,N20&lt;=250),"200 to 250",AND(N20&gt;250,N20&lt;=300),"250 to 300",AND(N20&gt;300,N20&lt;=400),"300 to 400",AND(N20&gt;400,N20&lt;=500),"400 to 500",N20&gt;500,"500+")</f>
        <v>50 to 75</v>
      </c>
      <c r="N20" s="9">
        <f>_xlfn.XLOOKUP($E20,'Raw Data'!$E:$E,'Raw Data'!N:N,"ERROR",0,1)</f>
        <v>53.43</v>
      </c>
      <c r="O20" s="14" t="str">
        <f t="array" ref="O20">_xlfn.IFS(P20=0,"No Discount",AND(P20&gt;0,P20&lt;=0.02),"0% to 2%",AND(P20&gt;0.02,P20&lt;=0.04),"2% to 4%",AND(P20&gt;0.04,P20&lt;=0.06),"4% to 6%",AND(P20&gt;0.06,P20&lt;=0.08),"6% to 8%",AND(P20&gt;0.08,P20&lt;=0.1),"8% to 10%",AND(P20&gt;0.1,P20&lt;=0.15),"10% to 15%",AND(P20&gt;0.15,P20&lt;=0.2),"15% to 20%",AND(P20&gt;0.2,P20&lt;=0.25),"20% to 25%",AND(P20&gt;0.25,P20&lt;=0.3),"25% to 30%",AND(P20&gt;0.3,P20&lt;=0.4),"30% to 40%",AND(P20&gt;0.4,P20&lt;=0.5),"40% to 50%",AND(P20&gt;0.5,P20&lt;=0.75),"50% to 75%",AND(P20&gt;0.75,P20&lt;=1),"75% to 100%")</f>
        <v>4% to 6%</v>
      </c>
      <c r="P20" s="10">
        <f>_xlfn.XLOOKUP($E20,'Raw Data'!$E:$E,'Raw Data'!P:P,"ERROR",0,1)</f>
        <v>0.0552124274752013</v>
      </c>
      <c r="Q20" s="9">
        <f>_xlfn.XLOOKUP($E20,'Raw Data'!$E:$E,'Raw Data'!Q:Q,"ERROR",0,1)</f>
        <v>300</v>
      </c>
      <c r="R20" s="9" t="str">
        <f>_xlfn.XLOOKUP($E20,'Raw Data'!$E:$E,'Raw Data'!R:R,"ERROR",0,1)</f>
        <v>ml</v>
      </c>
      <c r="S20" s="5" t="str">
        <f t="array" ref="S20">_xlfn.IFS(AND(T20&gt;0,T20&lt;=0.05),"0 to 0.05",AND(T20&gt;0.05,T20&lt;=0.1),"0.05 to 0.1",AND(T20&gt;0.1,T20&lt;=0.2),"0.1 to 0.2",AND(T20&gt;0.2,T20&lt;=0.3),"0.2 to 0.3",AND(T20&gt;0.3,T20&lt;=0.4),"0.3 to 0.4",AND(T20&gt;0.4,T20&lt;=0.5),"0.4 to 0.5",AND(T20&gt;0.5,T20&lt;=0.75),"0.5 to 0.75",AND(T20&gt;0.75,T20&lt;=1),"0.75 to 1",AND(T20&gt;1,T20&lt;=2),"1 to 2",AND(T20&gt;2,T20&lt;=3),"2 to 3",AND(T20&gt;3,T20&lt;=4),"3 to 4",AND(T20&gt;4,T20&lt;=5),"4 to 5",AND(T20&gt;5,T20&lt;=10),"5 to 10",T20&gt;10,"10+")</f>
        <v>0.1 to 0.2</v>
      </c>
      <c r="T20" s="10">
        <f t="shared" si="1"/>
        <v>0.168356569074552</v>
      </c>
      <c r="U20" s="15" t="str">
        <f t="array" ref="U20">_xlfn.IFS(AND(V20&gt;0,V20&lt;=0.05),"0 to 0.05",AND(V20&gt;0.05,V20&lt;=0.1),"0.05 to 0.1",AND(V20&gt;0.1,V20&lt;=0.2),"0.1 to 0.2",AND(V20&gt;0.2,V20&lt;=0.3),"0.2 to 0.3",AND(V20&gt;0.3,V20&lt;=0.4),"0.3 to 0.4",AND(V20&gt;0.4,V20&lt;=0.5),"0.4 to 0.5",AND(V20&gt;0.5,V20&lt;=0.75),"0.5 to 0.75",AND(V20&gt;0.75,V20&lt;=1),"0.75 to 1",AND(V20&gt;1,V20&lt;=2),"1 to 2",AND(V20&gt;2,V20&lt;=3),"2 to 3",AND(V20&gt;3,V20&lt;=4),"3 to 4",AND(V20&gt;4,V20&lt;=5),"4 to 5",AND(V20&gt;5,V20&lt;=10),"5 to 10",V20&gt;10,"10+")</f>
        <v>0 to 0.05</v>
      </c>
      <c r="V20" s="10">
        <f t="shared" si="2"/>
        <v>0.0481126921776229</v>
      </c>
      <c r="W20" s="15" t="str">
        <f t="array" ref="W20">_xlfn.IFS(AND(X20&gt;0,X20&lt;=0.05),"0 to 0.05",AND(X20&gt;0.05,X20&lt;=0.1),"0.05 to 0.1",AND(X20&gt;0.1,X20&lt;=0.2),"0.1 to 0.2",AND(X20&gt;0.2,X20&lt;=0.3),"0.2 to 0.3",AND(X20&gt;0.3,X20&lt;=0.4),"0.3 to 0.4",AND(X20&gt;0.4,X20&lt;=0.5),"0.4 to 0.5",AND(X20&gt;0.5,X20&lt;=0.75),"0.5 to 0.75",AND(X20&gt;0.75,X20&lt;=1),"0.75 to 1",AND(X20&gt;1,X20&lt;=2),"1 to 2",AND(X20&gt;2,X20&lt;=3),"2 to 3",AND(X20&gt;3,X20&lt;=4),"3 to 4",AND(X20&gt;4,X20&lt;=5),"4 to 5",AND(X20&gt;5,X20&lt;=10),"5 to 10",X20&gt;10,"10+")</f>
        <v>0 to 0.05</v>
      </c>
      <c r="X20" s="16">
        <f t="shared" si="3"/>
        <v>0.0454562736501292</v>
      </c>
      <c r="Y20" s="5" t="str">
        <f t="array" ref="Y20">_xlfn.IFS(AND(Z20&gt;0,Z20&lt;=1),"0 to 1",AND(Z20&gt;1,Z20&lt;=2),"1 to 2",AND(Z20&gt;2,Z20&lt;=4),"2 to 4",AND(Z20&gt;4,Z20&lt;=6),"4 to 6",AND(Z20&gt;6,Z20&lt;=8),"6 to 8",AND(Z20&gt;8,Z20&lt;=10),"8 to 10",AND(Z20&gt;10,Z20&lt;=15),"10 to 15",AND(Z20&gt;15,Z20&lt;=20),"15 to 20",AND(Z20&gt;20,Z20&lt;=25),"20 to 25",AND(Z20&gt;25,Z20&lt;=30),"25 to 30",AND(Z20&gt;30,Z20&lt;=40),"30 to 40",AND(Z20&gt;40,Z20&lt;=50),"40 to 50",Z20&gt;50,"50+")</f>
        <v>10 to 15</v>
      </c>
      <c r="Z20" s="9">
        <f t="array" ref="Z20">_xlfn.IFS(AA20="oz",_xlfn.IFS(R20="oz",Q20,R20="fl oz",Q20*1.04,R20="ml",Q20*0.0338),AA20="fl oz",_xlfn.IFS(R20="oz",Q20/1.04,R20="fl oz",Q20,R20="ml",Q20*0.0338/1.04),AA20="ml",_xlfn.IFS(R20="oz",Q20/0.0338,R20="fl oz",Q20*1.04/0.0338,R20="ml",Q20))</f>
        <v>10.14</v>
      </c>
      <c r="AA20" s="9" t="str">
        <f>_xlfn.XLOOKUP($E20,'Raw Data'!$E:$E,'Raw Data'!AA:AA,"ERROR",0,1)</f>
        <v>oz</v>
      </c>
      <c r="AB20" s="5" t="s">
        <v>125</v>
      </c>
      <c r="AC20" s="5" t="s">
        <v>126</v>
      </c>
      <c r="AD20" s="5" t="s">
        <v>127</v>
      </c>
      <c r="AE20">
        <f t="shared" si="4"/>
        <v>0</v>
      </c>
      <c r="AF20">
        <f t="shared" si="4"/>
        <v>0</v>
      </c>
      <c r="AG20">
        <f t="shared" si="4"/>
        <v>0</v>
      </c>
      <c r="AH20">
        <f t="shared" si="4"/>
        <v>0</v>
      </c>
      <c r="AI20">
        <f t="shared" si="4"/>
        <v>0</v>
      </c>
      <c r="AJ20">
        <f t="shared" si="4"/>
        <v>0</v>
      </c>
      <c r="AK20">
        <f t="shared" si="4"/>
        <v>0</v>
      </c>
      <c r="AL20">
        <f t="shared" si="4"/>
        <v>1</v>
      </c>
      <c r="AM20">
        <f t="shared" si="4"/>
        <v>0</v>
      </c>
      <c r="AN20">
        <f t="shared" si="4"/>
        <v>0</v>
      </c>
      <c r="AO20">
        <f t="shared" si="4"/>
        <v>0</v>
      </c>
      <c r="AP20">
        <f t="shared" si="4"/>
        <v>0</v>
      </c>
      <c r="AQ20">
        <f t="shared" si="4"/>
        <v>0</v>
      </c>
      <c r="AR20">
        <f t="shared" si="4"/>
        <v>0</v>
      </c>
      <c r="AS20">
        <f t="shared" si="4"/>
        <v>0</v>
      </c>
      <c r="AT20">
        <f t="shared" si="4"/>
        <v>0</v>
      </c>
      <c r="AU20">
        <f t="shared" si="5"/>
        <v>0</v>
      </c>
      <c r="AV20">
        <f t="shared" si="5"/>
        <v>0</v>
      </c>
      <c r="AW20">
        <f t="shared" si="5"/>
        <v>0</v>
      </c>
      <c r="AX20">
        <f t="shared" si="5"/>
        <v>0</v>
      </c>
      <c r="AY20">
        <f t="shared" si="5"/>
        <v>0</v>
      </c>
      <c r="AZ20">
        <f t="shared" si="5"/>
        <v>0</v>
      </c>
      <c r="BA20">
        <f t="shared" si="5"/>
        <v>0</v>
      </c>
      <c r="BB20">
        <f t="shared" si="5"/>
        <v>0</v>
      </c>
      <c r="BC20">
        <f t="shared" si="5"/>
        <v>0</v>
      </c>
      <c r="BD20">
        <f t="shared" si="5"/>
        <v>0</v>
      </c>
      <c r="BE20">
        <f t="shared" si="5"/>
        <v>0</v>
      </c>
      <c r="BF20">
        <f t="shared" si="5"/>
        <v>0</v>
      </c>
      <c r="BG20">
        <f t="shared" si="5"/>
        <v>0</v>
      </c>
      <c r="BH20">
        <f t="shared" si="5"/>
        <v>0</v>
      </c>
      <c r="BI20">
        <f t="shared" si="5"/>
        <v>0</v>
      </c>
      <c r="BJ20">
        <f t="shared" si="5"/>
        <v>0</v>
      </c>
      <c r="BK20">
        <f t="shared" si="6"/>
        <v>0</v>
      </c>
      <c r="BL20">
        <f t="shared" si="6"/>
        <v>0</v>
      </c>
      <c r="BM20">
        <f t="shared" si="6"/>
        <v>0</v>
      </c>
      <c r="BN20">
        <f t="shared" si="6"/>
        <v>0</v>
      </c>
      <c r="BO20">
        <f t="shared" si="6"/>
        <v>0</v>
      </c>
      <c r="BP20">
        <f t="shared" si="6"/>
        <v>0</v>
      </c>
      <c r="BQ20">
        <f t="shared" si="6"/>
        <v>0</v>
      </c>
      <c r="BR20">
        <f t="shared" si="6"/>
        <v>0</v>
      </c>
      <c r="BS20">
        <f t="shared" si="6"/>
        <v>0</v>
      </c>
      <c r="BT20">
        <f t="shared" si="6"/>
        <v>0</v>
      </c>
      <c r="BU20">
        <f t="shared" si="6"/>
        <v>0</v>
      </c>
      <c r="BV20">
        <f t="shared" si="6"/>
        <v>0</v>
      </c>
      <c r="BW20">
        <f t="shared" si="6"/>
        <v>0</v>
      </c>
      <c r="BX20">
        <f t="shared" si="6"/>
        <v>0</v>
      </c>
      <c r="BY20">
        <f t="shared" si="6"/>
        <v>0</v>
      </c>
      <c r="BZ20">
        <f t="shared" si="6"/>
        <v>0</v>
      </c>
      <c r="CA20">
        <f t="shared" si="7"/>
        <v>0</v>
      </c>
      <c r="CB20">
        <f t="shared" si="7"/>
        <v>0</v>
      </c>
      <c r="CC20">
        <f t="shared" si="7"/>
        <v>0</v>
      </c>
      <c r="CD20">
        <f t="shared" si="7"/>
        <v>0</v>
      </c>
    </row>
    <row r="21" spans="1:82">
      <c r="A21" s="5" t="str">
        <f>_xlfn.XLOOKUP($E21,'Raw Data'!$E:$E,'Raw Data'!A:A,"ERROR",0,1)</f>
        <v>AE</v>
      </c>
      <c r="B21" s="5" t="str">
        <f>_xlfn.XLOOKUP($E21,'Raw Data'!$E:$E,'Raw Data'!B:B,"ERROR",0,1)</f>
        <v>Hair Mousses</v>
      </c>
      <c r="C21" s="5" t="str">
        <f>_xlfn.XLOOKUP($E21,'Raw Data'!$E:$E,'Raw Data'!C:C,"ERROR",0,1)</f>
        <v>others</v>
      </c>
      <c r="D21" s="5" t="str">
        <f>_xlfn.XLOOKUP($E21,'Raw Data'!$E:$E,'Raw Data'!D:D,"ERROR",0,1)</f>
        <v>www.amazon.ae/dp/B000TG63EW</v>
      </c>
      <c r="E21" s="5" t="s">
        <v>128</v>
      </c>
      <c r="F21" s="9" t="str">
        <f>_xlfn.XLOOKUP($E21,'Raw Data'!$E:$E,'Raw Data'!F:F,"ERROR",0,1)</f>
        <v>Coconut Oil and Shea Wrap Me Foaming Curl Mousse by Lotta Body, Creates Soft Wraps, Hair Mousse for Curly Hair, Defines Curls, Anti Frizz, 7 Fl Oz Coconut Oil and Shea Wrap Me Foaming Curl Mousse by Lotta Body, Creates Soft Wraps, Hair Mousse for Curly Hair, Defines Curls, Anti Frizz, 7 Fl Oz</v>
      </c>
      <c r="G21" s="10">
        <f>_xlfn.XLOOKUP($E21,'Raw Data'!$E:$E,'Raw Data'!G:G,"ERROR",0,1)</f>
        <v>322</v>
      </c>
      <c r="H21" s="9">
        <f>_xlfn.XLOOKUP($E21,'Raw Data'!$E:$E,'Raw Data'!H:H,"ERROR",0,1)</f>
        <v>11182.36</v>
      </c>
      <c r="I21" s="9">
        <f>_xlfn.XLOOKUP($E21,'Raw Data'!$E:$E,'Raw Data'!I:I,"ERROR",0,1)</f>
        <v>0.0149711795996652</v>
      </c>
      <c r="J21" s="9" t="str">
        <f>_xlfn.XLOOKUP($E21,'Raw Data'!$E:$E,'Raw Data'!J:J,"ERROR",0,1)</f>
        <v>Yes</v>
      </c>
      <c r="K21" s="14" t="str">
        <f t="array" ref="K21">_xlfn.IFS(AND(L21&gt;0,L21&lt;=5),"0 to 5",AND(L21&gt;5,L21&lt;=10),"5 to 10",AND(L21&gt;10,L21&lt;=15),"10 to 15",AND(L21&gt;15,L21&lt;=20),"15 to 20",AND(L21&gt;20,L21&lt;=30),"20 to 30",AND(L21&gt;30,L21&lt;=40),"30 to 40",AND(L21&gt;40,L21&lt;=50),"40 to 50",AND(L21&gt;50,L21&lt;=75),"50 to 75",AND(L21&gt;75,L21&lt;=100),"75 to 100",AND(L21&gt;100,L21&lt;=150),"100 to 150",AND(L21&gt;150,L21&lt;=200),"150 to 200",AND(L21&gt;200,L21&lt;=250),"200 to 250",AND(L21&gt;250,L21&lt;=300),"250 to 300",AND(L21&gt;300,L21&lt;=400),"300 to 400",AND(L21&gt;400,L21&lt;=500),"400 to 500",L21&gt;500,"500+")</f>
        <v>30 to 40</v>
      </c>
      <c r="L21" s="9">
        <f>_xlfn.XLOOKUP($E21,'Raw Data'!$E:$E,'Raw Data'!L:L,"ERROR",0,1)</f>
        <v>35.34</v>
      </c>
      <c r="M21" s="14" t="str">
        <f t="array" ref="M21">_xlfn.IFS(AND(N21&gt;0,N21&lt;=5),"0 to 5",AND(N21&gt;5,N21&lt;=10),"5 to 10",AND(N21&gt;10,N21&lt;=15),"10 to 15",AND(N21&gt;15,N21&lt;=20),"15 to 20",AND(N21&gt;20,N21&lt;=30),"20 to 30",AND(N21&gt;30,N21&lt;=40),"30 to 40",AND(N21&gt;40,N21&lt;=50),"40 to 50",AND(N21&gt;50,N21&lt;=75),"50 to 75",AND(N21&gt;75,N21&lt;=100),"75 to 100",AND(N21&gt;100,N21&lt;=150),"100 to 150",AND(N21&gt;150,N21&lt;=200),"150 to 200",AND(N21&gt;200,N21&lt;=250),"200 to 250",AND(N21&gt;250,N21&lt;=300),"250 to 300",AND(N21&gt;300,N21&lt;=400),"300 to 400",AND(N21&gt;400,N21&lt;=500),"400 to 500",N21&gt;500,"500+")</f>
        <v>30 to 40</v>
      </c>
      <c r="N21" s="9">
        <f>_xlfn.XLOOKUP($E21,'Raw Data'!$E:$E,'Raw Data'!N:N,"ERROR",0,1)</f>
        <v>37.58</v>
      </c>
      <c r="O21" s="14" t="str">
        <f t="array" ref="O21">_xlfn.IFS(P21=0,"No Discount",AND(P21&gt;0,P21&lt;=0.02),"0% to 2%",AND(P21&gt;0.02,P21&lt;=0.04),"2% to 4%",AND(P21&gt;0.04,P21&lt;=0.06),"4% to 6%",AND(P21&gt;0.06,P21&lt;=0.08),"6% to 8%",AND(P21&gt;0.08,P21&lt;=0.1),"8% to 10%",AND(P21&gt;0.1,P21&lt;=0.15),"10% to 15%",AND(P21&gt;0.15,P21&lt;=0.2),"15% to 20%",AND(P21&gt;0.2,P21&lt;=0.25),"20% to 25%",AND(P21&gt;0.25,P21&lt;=0.3),"25% to 30%",AND(P21&gt;0.3,P21&lt;=0.4),"30% to 40%",AND(P21&gt;0.4,P21&lt;=0.5),"40% to 50%",AND(P21&gt;0.5,P21&lt;=0.75),"50% to 75%",AND(P21&gt;0.75,P21&lt;=1),"75% to 100%")</f>
        <v>4% to 6%</v>
      </c>
      <c r="P21" s="10">
        <f>_xlfn.XLOOKUP($E21,'Raw Data'!$E:$E,'Raw Data'!P:P,"ERROR",0,1)</f>
        <v>0.0596061734965406</v>
      </c>
      <c r="Q21" s="9">
        <f>_xlfn.XLOOKUP($E21,'Raw Data'!$E:$E,'Raw Data'!Q:Q,"ERROR",0,1)</f>
        <v>7</v>
      </c>
      <c r="R21" s="9" t="str">
        <f>_xlfn.XLOOKUP($E21,'Raw Data'!$E:$E,'Raw Data'!R:R,"ERROR",0,1)</f>
        <v>fl oz</v>
      </c>
      <c r="S21" s="5" t="str">
        <f t="array" ref="S21">_xlfn.IFS(AND(T21&gt;0,T21&lt;=0.05),"0 to 0.05",AND(T21&gt;0.05,T21&lt;=0.1),"0.05 to 0.1",AND(T21&gt;0.1,T21&lt;=0.2),"0.1 to 0.2",AND(T21&gt;0.2,T21&lt;=0.3),"0.2 to 0.3",AND(T21&gt;0.3,T21&lt;=0.4),"0.3 to 0.4",AND(T21&gt;0.4,T21&lt;=0.5),"0.4 to 0.5",AND(T21&gt;0.5,T21&lt;=0.75),"0.5 to 0.75",AND(T21&gt;0.75,T21&lt;=1),"0.75 to 1",AND(T21&gt;1,T21&lt;=2),"1 to 2",AND(T21&gt;2,T21&lt;=3),"2 to 3",AND(T21&gt;3,T21&lt;=4),"3 to 4",AND(T21&gt;4,T21&lt;=5),"4 to 5",AND(T21&gt;5,T21&lt;=10),"5 to 10",T21&gt;10,"10+")</f>
        <v>0.1 to 0.2</v>
      </c>
      <c r="T21" s="10">
        <f t="shared" si="1"/>
        <v>0.164166236198702</v>
      </c>
      <c r="U21" s="15" t="str">
        <f t="array" ref="U21">_xlfn.IFS(AND(V21&gt;0,V21&lt;=0.05),"0 to 0.05",AND(V21&gt;0.05,V21&lt;=0.1),"0.05 to 0.1",AND(V21&gt;0.1,V21&lt;=0.2),"0.1 to 0.2",AND(V21&gt;0.2,V21&lt;=0.3),"0.2 to 0.3",AND(V21&gt;0.3,V21&lt;=0.4),"0.3 to 0.4",AND(V21&gt;0.4,V21&lt;=0.5),"0.4 to 0.5",AND(V21&gt;0.5,V21&lt;=0.75),"0.5 to 0.75",AND(V21&gt;0.75,V21&lt;=1),"0.75 to 1",AND(V21&gt;1,V21&lt;=2),"1 to 2",AND(V21&gt;2,V21&lt;=3),"2 to 3",AND(V21&gt;3,V21&lt;=4),"3 to 4",AND(V21&gt;4,V21&lt;=5),"4 to 5",AND(V21&gt;5,V21&lt;=10),"5 to 10",V21&gt;10,"10+")</f>
        <v>0 to 0.05</v>
      </c>
      <c r="V21" s="10">
        <f t="shared" si="2"/>
        <v>0.0471343840467953</v>
      </c>
      <c r="W21" s="15" t="str">
        <f t="array" ref="W21">_xlfn.IFS(AND(X21&gt;0,X21&lt;=0.05),"0 to 0.05",AND(X21&gt;0.05,X21&lt;=0.1),"0.05 to 0.1",AND(X21&gt;0.1,X21&lt;=0.2),"0.1 to 0.2",AND(X21&gt;0.2,X21&lt;=0.3),"0.2 to 0.3",AND(X21&gt;0.3,X21&lt;=0.4),"0.3 to 0.4",AND(X21&gt;0.4,X21&lt;=0.5),"0.4 to 0.5",AND(X21&gt;0.5,X21&lt;=0.75),"0.5 to 0.75",AND(X21&gt;0.75,X21&lt;=1),"0.75 to 1",AND(X21&gt;1,X21&lt;=2),"1 to 2",AND(X21&gt;2,X21&lt;=3),"2 to 3",AND(X21&gt;3,X21&lt;=4),"3 to 4",AND(X21&gt;4,X21&lt;=5),"4 to 5",AND(X21&gt;5,X21&lt;=10),"5 to 10",X21&gt;10,"10+")</f>
        <v>0 to 0.05</v>
      </c>
      <c r="X21" s="16">
        <f t="shared" si="3"/>
        <v>0.0443248837736494</v>
      </c>
      <c r="Y21" s="5" t="str">
        <f t="array" ref="Y21">_xlfn.IFS(AND(Z21&gt;0,Z21&lt;=1),"0 to 1",AND(Z21&gt;1,Z21&lt;=2),"1 to 2",AND(Z21&gt;2,Z21&lt;=4),"2 to 4",AND(Z21&gt;4,Z21&lt;=6),"4 to 6",AND(Z21&gt;6,Z21&lt;=8),"6 to 8",AND(Z21&gt;8,Z21&lt;=10),"8 to 10",AND(Z21&gt;10,Z21&lt;=15),"10 to 15",AND(Z21&gt;15,Z21&lt;=20),"15 to 20",AND(Z21&gt;20,Z21&lt;=25),"20 to 25",AND(Z21&gt;25,Z21&lt;=30),"25 to 30",AND(Z21&gt;30,Z21&lt;=40),"30 to 40",AND(Z21&gt;40,Z21&lt;=50),"40 to 50",Z21&gt;50,"50+")</f>
        <v>6 to 8</v>
      </c>
      <c r="Z21" s="9">
        <f t="array" ref="Z21">_xlfn.IFS(AA21="oz",_xlfn.IFS(R21="oz",Q21,R21="fl oz",Q21*1.04,R21="ml",Q21*0.0338),AA21="fl oz",_xlfn.IFS(R21="oz",Q21/1.04,R21="fl oz",Q21,R21="ml",Q21*0.0338/1.04),AA21="ml",_xlfn.IFS(R21="oz",Q21/0.0338,R21="fl oz",Q21*1.04/0.0338,R21="ml",Q21))</f>
        <v>7.28</v>
      </c>
      <c r="AA21" s="9" t="str">
        <f>_xlfn.XLOOKUP($E21,'Raw Data'!$E:$E,'Raw Data'!AA:AA,"ERROR",0,1)</f>
        <v>oz</v>
      </c>
      <c r="AB21" s="5" t="s">
        <v>129</v>
      </c>
      <c r="AC21" s="5" t="s">
        <v>43</v>
      </c>
      <c r="AD21" s="5" t="s">
        <v>130</v>
      </c>
      <c r="AE21">
        <f t="shared" si="4"/>
        <v>0</v>
      </c>
      <c r="AF21">
        <f t="shared" si="4"/>
        <v>0</v>
      </c>
      <c r="AG21">
        <f t="shared" si="4"/>
        <v>0</v>
      </c>
      <c r="AH21">
        <f t="shared" si="4"/>
        <v>0</v>
      </c>
      <c r="AI21">
        <f t="shared" si="4"/>
        <v>0</v>
      </c>
      <c r="AJ21">
        <f t="shared" si="4"/>
        <v>0</v>
      </c>
      <c r="AK21">
        <f t="shared" si="4"/>
        <v>0</v>
      </c>
      <c r="AL21">
        <f t="shared" si="4"/>
        <v>0</v>
      </c>
      <c r="AM21">
        <f t="shared" si="4"/>
        <v>0</v>
      </c>
      <c r="AN21">
        <f t="shared" si="4"/>
        <v>0</v>
      </c>
      <c r="AO21">
        <f t="shared" si="4"/>
        <v>0</v>
      </c>
      <c r="AP21">
        <f t="shared" si="4"/>
        <v>0</v>
      </c>
      <c r="AQ21">
        <f t="shared" si="4"/>
        <v>0</v>
      </c>
      <c r="AR21">
        <f t="shared" si="4"/>
        <v>0</v>
      </c>
      <c r="AS21">
        <f t="shared" si="4"/>
        <v>0</v>
      </c>
      <c r="AT21">
        <f t="shared" si="4"/>
        <v>0</v>
      </c>
      <c r="AU21">
        <f t="shared" si="5"/>
        <v>1</v>
      </c>
      <c r="AV21">
        <f t="shared" si="5"/>
        <v>0</v>
      </c>
      <c r="AW21">
        <f t="shared" si="5"/>
        <v>0</v>
      </c>
      <c r="AX21">
        <f t="shared" si="5"/>
        <v>0</v>
      </c>
      <c r="AY21">
        <f t="shared" si="5"/>
        <v>0</v>
      </c>
      <c r="AZ21">
        <f t="shared" si="5"/>
        <v>0</v>
      </c>
      <c r="BA21">
        <f t="shared" si="5"/>
        <v>0</v>
      </c>
      <c r="BB21">
        <f t="shared" si="5"/>
        <v>0</v>
      </c>
      <c r="BC21">
        <f t="shared" si="5"/>
        <v>0</v>
      </c>
      <c r="BD21">
        <f t="shared" si="5"/>
        <v>0</v>
      </c>
      <c r="BE21">
        <f t="shared" si="5"/>
        <v>0</v>
      </c>
      <c r="BF21">
        <f t="shared" si="5"/>
        <v>0</v>
      </c>
      <c r="BG21">
        <f t="shared" si="5"/>
        <v>0</v>
      </c>
      <c r="BH21">
        <f t="shared" si="5"/>
        <v>0</v>
      </c>
      <c r="BI21">
        <f t="shared" si="5"/>
        <v>0</v>
      </c>
      <c r="BJ21">
        <f t="shared" si="5"/>
        <v>0</v>
      </c>
      <c r="BK21">
        <f t="shared" si="6"/>
        <v>0</v>
      </c>
      <c r="BL21">
        <f t="shared" si="6"/>
        <v>0</v>
      </c>
      <c r="BM21">
        <f t="shared" si="6"/>
        <v>0</v>
      </c>
      <c r="BN21">
        <f t="shared" si="6"/>
        <v>0</v>
      </c>
      <c r="BO21">
        <f t="shared" si="6"/>
        <v>0</v>
      </c>
      <c r="BP21">
        <f t="shared" si="6"/>
        <v>0</v>
      </c>
      <c r="BQ21">
        <f t="shared" si="6"/>
        <v>0</v>
      </c>
      <c r="BR21">
        <f t="shared" si="6"/>
        <v>0</v>
      </c>
      <c r="BS21">
        <f t="shared" si="6"/>
        <v>0</v>
      </c>
      <c r="BT21">
        <f t="shared" si="6"/>
        <v>0</v>
      </c>
      <c r="BU21">
        <f t="shared" si="6"/>
        <v>0</v>
      </c>
      <c r="BV21">
        <f t="shared" si="6"/>
        <v>0</v>
      </c>
      <c r="BW21">
        <f t="shared" si="6"/>
        <v>1</v>
      </c>
      <c r="BX21">
        <f t="shared" si="6"/>
        <v>0</v>
      </c>
      <c r="BY21">
        <f t="shared" si="6"/>
        <v>0</v>
      </c>
      <c r="BZ21">
        <f t="shared" si="6"/>
        <v>0</v>
      </c>
      <c r="CA21">
        <f t="shared" si="7"/>
        <v>0</v>
      </c>
      <c r="CB21">
        <f t="shared" si="7"/>
        <v>0</v>
      </c>
      <c r="CC21">
        <f t="shared" si="7"/>
        <v>0</v>
      </c>
      <c r="CD21">
        <f t="shared" si="7"/>
        <v>0</v>
      </c>
    </row>
    <row r="22" spans="1:82">
      <c r="A22" s="5" t="str">
        <f>_xlfn.XLOOKUP($E22,'Raw Data'!$E:$E,'Raw Data'!A:A,"ERROR",0,1)</f>
        <v>AE</v>
      </c>
      <c r="B22" s="5" t="str">
        <f>_xlfn.XLOOKUP($E22,'Raw Data'!$E:$E,'Raw Data'!B:B,"ERROR",0,1)</f>
        <v>Hair Mousses</v>
      </c>
      <c r="C22" s="5" t="str">
        <f>_xlfn.XLOOKUP($E22,'Raw Data'!$E:$E,'Raw Data'!C:C,"ERROR",0,1)</f>
        <v>Wella</v>
      </c>
      <c r="D22" s="5" t="str">
        <f>_xlfn.XLOOKUP($E22,'Raw Data'!$E:$E,'Raw Data'!D:D,"ERROR",0,1)</f>
        <v>www.amazon.ae/dp/B01L4MSZ36</v>
      </c>
      <c r="E22" s="5" t="s">
        <v>131</v>
      </c>
      <c r="F22" s="9" t="str">
        <f>_xlfn.XLOOKUP($E22,'Raw Data'!$E:$E,'Raw Data'!F:F,"ERROR",0,1)</f>
        <v>WELLAFLEX CURLS &amp; WAVES STRONG HOLD  MOUSSE</v>
      </c>
      <c r="G22" s="10">
        <f>_xlfn.XLOOKUP($E22,'Raw Data'!$E:$E,'Raw Data'!G:G,"ERROR",0,1)</f>
        <v>482</v>
      </c>
      <c r="H22" s="9">
        <f>_xlfn.XLOOKUP($E22,'Raw Data'!$E:$E,'Raw Data'!H:H,"ERROR",0,1)</f>
        <v>10863.87</v>
      </c>
      <c r="I22" s="9">
        <f>_xlfn.XLOOKUP($E22,'Raw Data'!$E:$E,'Raw Data'!I:I,"ERROR",0,1)</f>
        <v>0.0145447784651375</v>
      </c>
      <c r="J22" s="9" t="str">
        <f>_xlfn.XLOOKUP($E22,'Raw Data'!$E:$E,'Raw Data'!J:J,"ERROR",0,1)</f>
        <v>Yes</v>
      </c>
      <c r="K22" s="14" t="str">
        <f t="array" ref="K22">_xlfn.IFS(AND(L22&gt;0,L22&lt;=5),"0 to 5",AND(L22&gt;5,L22&lt;=10),"5 to 10",AND(L22&gt;10,L22&lt;=15),"10 to 15",AND(L22&gt;15,L22&lt;=20),"15 to 20",AND(L22&gt;20,L22&lt;=30),"20 to 30",AND(L22&gt;30,L22&lt;=40),"30 to 40",AND(L22&gt;40,L22&lt;=50),"40 to 50",AND(L22&gt;50,L22&lt;=75),"50 to 75",AND(L22&gt;75,L22&lt;=100),"75 to 100",AND(L22&gt;100,L22&lt;=150),"100 to 150",AND(L22&gt;150,L22&lt;=200),"150 to 200",AND(L22&gt;200,L22&lt;=250),"200 to 250",AND(L22&gt;250,L22&lt;=300),"250 to 300",AND(L22&gt;300,L22&lt;=400),"300 to 400",AND(L22&gt;400,L22&lt;=500),"400 to 500",L22&gt;500,"500+")</f>
        <v>20 to 30</v>
      </c>
      <c r="L22" s="9">
        <f>_xlfn.XLOOKUP($E22,'Raw Data'!$E:$E,'Raw Data'!L:L,"ERROR",0,1)</f>
        <v>22.84</v>
      </c>
      <c r="M22" s="14" t="str">
        <f t="array" ref="M22">_xlfn.IFS(AND(N22&gt;0,N22&lt;=5),"0 to 5",AND(N22&gt;5,N22&lt;=10),"5 to 10",AND(N22&gt;10,N22&lt;=15),"10 to 15",AND(N22&gt;15,N22&lt;=20),"15 to 20",AND(N22&gt;20,N22&lt;=30),"20 to 30",AND(N22&gt;30,N22&lt;=40),"30 to 40",AND(N22&gt;40,N22&lt;=50),"40 to 50",AND(N22&gt;50,N22&lt;=75),"50 to 75",AND(N22&gt;75,N22&lt;=100),"75 to 100",AND(N22&gt;100,N22&lt;=150),"100 to 150",AND(N22&gt;150,N22&lt;=200),"150 to 200",AND(N22&gt;200,N22&lt;=250),"200 to 250",AND(N22&gt;250,N22&lt;=300),"250 to 300",AND(N22&gt;300,N22&lt;=400),"300 to 400",AND(N22&gt;400,N22&lt;=500),"400 to 500",N22&gt;500,"500+")</f>
        <v>20 to 30</v>
      </c>
      <c r="N22" s="9">
        <f>_xlfn.XLOOKUP($E22,'Raw Data'!$E:$E,'Raw Data'!N:N,"ERROR",0,1)</f>
        <v>23.91</v>
      </c>
      <c r="O22" s="14" t="str">
        <f t="array" ref="O22">_xlfn.IFS(P22=0,"No Discount",AND(P22&gt;0,P22&lt;=0.02),"0% to 2%",AND(P22&gt;0.02,P22&lt;=0.04),"2% to 4%",AND(P22&gt;0.04,P22&lt;=0.06),"4% to 6%",AND(P22&gt;0.06,P22&lt;=0.08),"6% to 8%",AND(P22&gt;0.08,P22&lt;=0.1),"8% to 10%",AND(P22&gt;0.1,P22&lt;=0.15),"10% to 15%",AND(P22&gt;0.15,P22&lt;=0.2),"15% to 20%",AND(P22&gt;0.2,P22&lt;=0.25),"20% to 25%",AND(P22&gt;0.25,P22&lt;=0.3),"25% to 30%",AND(P22&gt;0.3,P22&lt;=0.4),"30% to 40%",AND(P22&gt;0.4,P22&lt;=0.5),"40% to 50%",AND(P22&gt;0.5,P22&lt;=0.75),"50% to 75%",AND(P22&gt;0.75,P22&lt;=1),"75% to 100%")</f>
        <v>4% to 6%</v>
      </c>
      <c r="P22" s="10">
        <f>_xlfn.XLOOKUP($E22,'Raw Data'!$E:$E,'Raw Data'!P:P,"ERROR",0,1)</f>
        <v>0.0447511501463823</v>
      </c>
      <c r="Q22" s="9">
        <v>200</v>
      </c>
      <c r="R22" s="9" t="s">
        <v>115</v>
      </c>
      <c r="S22" s="5" t="str">
        <f t="array" ref="S22">_xlfn.IFS(AND(T22&gt;0,T22&lt;=0.05),"0 to 0.05",AND(T22&gt;0.05,T22&lt;=0.1),"0.05 to 0.1",AND(T22&gt;0.1,T22&lt;=0.2),"0.1 to 0.2",AND(T22&gt;0.2,T22&lt;=0.3),"0.2 to 0.3",AND(T22&gt;0.3,T22&lt;=0.4),"0.3 to 0.4",AND(T22&gt;0.4,T22&lt;=0.5),"0.4 to 0.5",AND(T22&gt;0.5,T22&lt;=0.75),"0.5 to 0.75",AND(T22&gt;0.75,T22&lt;=1),"0.75 to 1",AND(T22&gt;1,T22&lt;=2),"1 to 2",AND(T22&gt;2,T22&lt;=3),"2 to 3",AND(T22&gt;3,T22&lt;=4),"3 to 4",AND(T22&gt;4,T22&lt;=5),"4 to 5",AND(T22&gt;5,T22&lt;=10),"5 to 10",T22&gt;10,"10+")</f>
        <v>0.1 to 0.2</v>
      </c>
      <c r="T22" s="10">
        <f t="shared" si="1"/>
        <v>0.114261015382214</v>
      </c>
      <c r="U22" s="15" t="str">
        <f t="array" ref="U22">_xlfn.IFS(AND(V22&gt;0,V22&lt;=0.05),"0 to 0.05",AND(V22&gt;0.05,V22&lt;=0.1),"0.05 to 0.1",AND(V22&gt;0.1,V22&lt;=0.2),"0.1 to 0.2",AND(V22&gt;0.2,V22&lt;=0.3),"0.2 to 0.3",AND(V22&gt;0.3,V22&lt;=0.4),"0.3 to 0.4",AND(V22&gt;0.4,V22&lt;=0.5),"0.4 to 0.5",AND(V22&gt;0.5,V22&lt;=0.75),"0.5 to 0.75",AND(V22&gt;0.75,V22&lt;=1),"0.75 to 1",AND(V22&gt;1,V22&lt;=2),"1 to 2",AND(V22&gt;2,V22&lt;=3),"2 to 3",AND(V22&gt;3,V22&lt;=4),"3 to 4",AND(V22&gt;4,V22&lt;=5),"4 to 5",AND(V22&gt;5,V22&lt;=10),"5 to 10",V22&gt;10,"10+")</f>
        <v>0 to 0.05</v>
      </c>
      <c r="V22" s="10">
        <f t="shared" si="2"/>
        <v>0.0322957459283257</v>
      </c>
      <c r="W22" s="15" t="str">
        <f t="array" ref="W22">_xlfn.IFS(AND(X22&gt;0,X22&lt;=0.05),"0 to 0.05",AND(X22&gt;0.05,X22&lt;=0.1),"0.05 to 0.1",AND(X22&gt;0.1,X22&lt;=0.2),"0.1 to 0.2",AND(X22&gt;0.2,X22&lt;=0.3),"0.2 to 0.3",AND(X22&gt;0.3,X22&lt;=0.4),"0.3 to 0.4",AND(X22&gt;0.4,X22&lt;=0.5),"0.4 to 0.5",AND(X22&gt;0.5,X22&lt;=0.75),"0.5 to 0.75",AND(X22&gt;0.75,X22&lt;=1),"0.75 to 1",AND(X22&gt;1,X22&lt;=2),"1 to 2",AND(X22&gt;2,X22&lt;=3),"2 to 3",AND(X22&gt;3,X22&lt;=4),"3 to 4",AND(X22&gt;4,X22&lt;=5),"4 to 5",AND(X22&gt;5,X22&lt;=10),"5 to 10",X22&gt;10,"10+")</f>
        <v>0 to 0.05</v>
      </c>
      <c r="X22" s="16">
        <f t="shared" si="3"/>
        <v>0.0308504741531978</v>
      </c>
      <c r="Y22" s="5" t="str">
        <f t="array" ref="Y22">_xlfn.IFS(AND(Z22&gt;0,Z22&lt;=1),"0 to 1",AND(Z22&gt;1,Z22&lt;=2),"1 to 2",AND(Z22&gt;2,Z22&lt;=4),"2 to 4",AND(Z22&gt;4,Z22&lt;=6),"4 to 6",AND(Z22&gt;6,Z22&lt;=8),"6 to 8",AND(Z22&gt;8,Z22&lt;=10),"8 to 10",AND(Z22&gt;10,Z22&lt;=15),"10 to 15",AND(Z22&gt;15,Z22&lt;=20),"15 to 20",AND(Z22&gt;20,Z22&lt;=25),"20 to 25",AND(Z22&gt;25,Z22&lt;=30),"25 to 30",AND(Z22&gt;30,Z22&lt;=40),"30 to 40",AND(Z22&gt;40,Z22&lt;=50),"40 to 50",Z22&gt;50,"50+")</f>
        <v>6 to 8</v>
      </c>
      <c r="Z22" s="9">
        <f t="array" ref="Z22">_xlfn.IFS(AA22="oz",_xlfn.IFS(R22="oz",Q22,R22="fl oz",Q22*1.04,R22="ml",Q22*0.0338),AA22="fl oz",_xlfn.IFS(R22="oz",Q22/1.04,R22="fl oz",Q22,R22="ml",Q22*0.0338/1.04),AA22="ml",_xlfn.IFS(R22="oz",Q22/0.0338,R22="fl oz",Q22*1.04/0.0338,R22="ml",Q22))</f>
        <v>6.76</v>
      </c>
      <c r="AA22" s="9" t="s">
        <v>96</v>
      </c>
      <c r="AB22" s="5" t="s">
        <v>132</v>
      </c>
      <c r="AC22" s="5" t="s">
        <v>112</v>
      </c>
      <c r="AD22" s="5" t="s">
        <v>87</v>
      </c>
      <c r="AE22">
        <f t="shared" si="4"/>
        <v>0</v>
      </c>
      <c r="AF22">
        <f t="shared" si="4"/>
        <v>0</v>
      </c>
      <c r="AG22">
        <f t="shared" si="4"/>
        <v>0</v>
      </c>
      <c r="AH22">
        <f t="shared" si="4"/>
        <v>0</v>
      </c>
      <c r="AI22">
        <f t="shared" si="4"/>
        <v>0</v>
      </c>
      <c r="AJ22">
        <f t="shared" si="4"/>
        <v>0</v>
      </c>
      <c r="AK22">
        <f t="shared" si="4"/>
        <v>1</v>
      </c>
      <c r="AL22">
        <f t="shared" si="4"/>
        <v>0</v>
      </c>
      <c r="AM22">
        <f t="shared" si="4"/>
        <v>0</v>
      </c>
      <c r="AN22">
        <f t="shared" si="4"/>
        <v>0</v>
      </c>
      <c r="AO22">
        <f t="shared" si="4"/>
        <v>0</v>
      </c>
      <c r="AP22">
        <f t="shared" si="4"/>
        <v>1</v>
      </c>
      <c r="AQ22">
        <f t="shared" si="4"/>
        <v>0</v>
      </c>
      <c r="AR22">
        <f t="shared" si="4"/>
        <v>1</v>
      </c>
      <c r="AS22">
        <f t="shared" si="4"/>
        <v>0</v>
      </c>
      <c r="AT22">
        <f t="shared" si="4"/>
        <v>0</v>
      </c>
      <c r="AU22">
        <f t="shared" si="5"/>
        <v>0</v>
      </c>
      <c r="AV22">
        <f t="shared" si="5"/>
        <v>0</v>
      </c>
      <c r="AW22">
        <f t="shared" si="5"/>
        <v>0</v>
      </c>
      <c r="AX22">
        <f t="shared" si="5"/>
        <v>0</v>
      </c>
      <c r="AY22">
        <f t="shared" si="5"/>
        <v>0</v>
      </c>
      <c r="AZ22">
        <f t="shared" si="5"/>
        <v>0</v>
      </c>
      <c r="BA22">
        <f t="shared" si="5"/>
        <v>0</v>
      </c>
      <c r="BB22">
        <f t="shared" si="5"/>
        <v>0</v>
      </c>
      <c r="BC22">
        <f t="shared" si="5"/>
        <v>0</v>
      </c>
      <c r="BD22">
        <f t="shared" si="5"/>
        <v>0</v>
      </c>
      <c r="BE22">
        <f t="shared" si="5"/>
        <v>0</v>
      </c>
      <c r="BF22">
        <f t="shared" si="5"/>
        <v>0</v>
      </c>
      <c r="BG22">
        <f t="shared" si="5"/>
        <v>0</v>
      </c>
      <c r="BH22">
        <f t="shared" si="5"/>
        <v>0</v>
      </c>
      <c r="BI22">
        <f t="shared" si="5"/>
        <v>0</v>
      </c>
      <c r="BJ22">
        <f t="shared" si="5"/>
        <v>0</v>
      </c>
      <c r="BK22">
        <f t="shared" si="6"/>
        <v>0</v>
      </c>
      <c r="BL22">
        <f t="shared" si="6"/>
        <v>0</v>
      </c>
      <c r="BM22">
        <f t="shared" si="6"/>
        <v>0</v>
      </c>
      <c r="BN22">
        <f t="shared" si="6"/>
        <v>0</v>
      </c>
      <c r="BO22">
        <f t="shared" si="6"/>
        <v>0</v>
      </c>
      <c r="BP22">
        <f t="shared" si="6"/>
        <v>0</v>
      </c>
      <c r="BQ22">
        <f t="shared" si="6"/>
        <v>0</v>
      </c>
      <c r="BR22">
        <f t="shared" si="6"/>
        <v>0</v>
      </c>
      <c r="BS22">
        <f t="shared" si="6"/>
        <v>0</v>
      </c>
      <c r="BT22">
        <f t="shared" si="6"/>
        <v>0</v>
      </c>
      <c r="BU22">
        <f t="shared" si="6"/>
        <v>0</v>
      </c>
      <c r="BV22">
        <f t="shared" si="6"/>
        <v>0</v>
      </c>
      <c r="BW22">
        <f t="shared" si="6"/>
        <v>0</v>
      </c>
      <c r="BX22">
        <f t="shared" si="6"/>
        <v>0</v>
      </c>
      <c r="BY22">
        <f t="shared" si="6"/>
        <v>0</v>
      </c>
      <c r="BZ22">
        <f t="shared" si="6"/>
        <v>0</v>
      </c>
      <c r="CA22">
        <f t="shared" si="7"/>
        <v>0</v>
      </c>
      <c r="CB22">
        <f t="shared" si="7"/>
        <v>0</v>
      </c>
      <c r="CC22">
        <f t="shared" si="7"/>
        <v>0</v>
      </c>
      <c r="CD22">
        <f t="shared" si="7"/>
        <v>0</v>
      </c>
    </row>
    <row r="23" spans="1:82">
      <c r="A23" s="5" t="str">
        <f>_xlfn.XLOOKUP($E23,'Raw Data'!$E:$E,'Raw Data'!A:A,"ERROR",0,1)</f>
        <v>AE</v>
      </c>
      <c r="B23" s="5" t="str">
        <f>_xlfn.XLOOKUP($E23,'Raw Data'!$E:$E,'Raw Data'!B:B,"ERROR",0,1)</f>
        <v>Hair Mousses</v>
      </c>
      <c r="C23" s="5" t="str">
        <f>_xlfn.XLOOKUP($E23,'Raw Data'!$E:$E,'Raw Data'!C:C,"ERROR",0,1)</f>
        <v>Keune</v>
      </c>
      <c r="D23" s="5" t="str">
        <f>_xlfn.XLOOKUP($E23,'Raw Data'!$E:$E,'Raw Data'!D:D,"ERROR",0,1)</f>
        <v>www.amazon.ae/dp/B07RL8Z98T</v>
      </c>
      <c r="E23" s="5" t="s">
        <v>133</v>
      </c>
      <c r="F23" s="9" t="str">
        <f>_xlfn.XLOOKUP($E23,'Raw Data'!$E:$E,'Raw Data'!F:F,"ERROR",0,1)</f>
        <v>Keune - Style Strong Mousse - Volumizing Mousse - 200ml</v>
      </c>
      <c r="G23" s="10">
        <f>_xlfn.XLOOKUP($E23,'Raw Data'!$E:$E,'Raw Data'!G:G,"ERROR",0,1)</f>
        <v>81</v>
      </c>
      <c r="H23" s="9">
        <f>_xlfn.XLOOKUP($E23,'Raw Data'!$E:$E,'Raw Data'!H:H,"ERROR",0,1)</f>
        <v>9413.39</v>
      </c>
      <c r="I23" s="9">
        <f>_xlfn.XLOOKUP($E23,'Raw Data'!$E:$E,'Raw Data'!I:I,"ERROR",0,1)</f>
        <v>0.0126028452251307</v>
      </c>
      <c r="J23" s="9" t="str">
        <f>_xlfn.XLOOKUP($E23,'Raw Data'!$E:$E,'Raw Data'!J:J,"ERROR",0,1)</f>
        <v>Yes</v>
      </c>
      <c r="K23" s="14" t="str">
        <f t="array" ref="K23">_xlfn.IFS(AND(L23&gt;0,L23&lt;=5),"0 to 5",AND(L23&gt;5,L23&lt;=10),"5 to 10",AND(L23&gt;10,L23&lt;=15),"10 to 15",AND(L23&gt;15,L23&lt;=20),"15 to 20",AND(L23&gt;20,L23&lt;=30),"20 to 30",AND(L23&gt;30,L23&lt;=40),"30 to 40",AND(L23&gt;40,L23&lt;=50),"40 to 50",AND(L23&gt;50,L23&lt;=75),"50 to 75",AND(L23&gt;75,L23&lt;=100),"75 to 100",AND(L23&gt;100,L23&lt;=150),"100 to 150",AND(L23&gt;150,L23&lt;=200),"150 to 200",AND(L23&gt;200,L23&lt;=250),"200 to 250",AND(L23&gt;250,L23&lt;=300),"250 to 300",AND(L23&gt;300,L23&lt;=400),"300 to 400",AND(L23&gt;400,L23&lt;=500),"400 to 500",L23&gt;500,"500+")</f>
        <v>100 to 150</v>
      </c>
      <c r="L23" s="9">
        <f>_xlfn.XLOOKUP($E23,'Raw Data'!$E:$E,'Raw Data'!L:L,"ERROR",0,1)</f>
        <v>108.41</v>
      </c>
      <c r="M23" s="14" t="str">
        <f t="array" ref="M23">_xlfn.IFS(AND(N23&gt;0,N23&lt;=5),"0 to 5",AND(N23&gt;5,N23&lt;=10),"5 to 10",AND(N23&gt;10,N23&lt;=15),"10 to 15",AND(N23&gt;15,N23&lt;=20),"15 to 20",AND(N23&gt;20,N23&lt;=30),"20 to 30",AND(N23&gt;30,N23&lt;=40),"30 to 40",AND(N23&gt;40,N23&lt;=50),"40 to 50",AND(N23&gt;50,N23&lt;=75),"50 to 75",AND(N23&gt;75,N23&lt;=100),"75 to 100",AND(N23&gt;100,N23&lt;=150),"100 to 150",AND(N23&gt;150,N23&lt;=200),"150 to 200",AND(N23&gt;200,N23&lt;=250),"200 to 250",AND(N23&gt;250,N23&lt;=300),"250 to 300",AND(N23&gt;300,N23&lt;=400),"300 to 400",AND(N23&gt;400,N23&lt;=500),"400 to 500",N23&gt;500,"500+")</f>
        <v>100 to 150</v>
      </c>
      <c r="N23" s="9">
        <f>_xlfn.XLOOKUP($E23,'Raw Data'!$E:$E,'Raw Data'!N:N,"ERROR",0,1)</f>
        <v>137.5</v>
      </c>
      <c r="O23" s="14" t="str">
        <f t="array" ref="O23">_xlfn.IFS(P23=0,"No Discount",AND(P23&gt;0,P23&lt;=0.02),"0% to 2%",AND(P23&gt;0.02,P23&lt;=0.04),"2% to 4%",AND(P23&gt;0.04,P23&lt;=0.06),"4% to 6%",AND(P23&gt;0.06,P23&lt;=0.08),"6% to 8%",AND(P23&gt;0.08,P23&lt;=0.1),"8% to 10%",AND(P23&gt;0.1,P23&lt;=0.15),"10% to 15%",AND(P23&gt;0.15,P23&lt;=0.2),"15% to 20%",AND(P23&gt;0.2,P23&lt;=0.25),"20% to 25%",AND(P23&gt;0.25,P23&lt;=0.3),"25% to 30%",AND(P23&gt;0.3,P23&lt;=0.4),"30% to 40%",AND(P23&gt;0.4,P23&lt;=0.5),"40% to 50%",AND(P23&gt;0.5,P23&lt;=0.75),"50% to 75%",AND(P23&gt;0.75,P23&lt;=1),"75% to 100%")</f>
        <v>20% to 25%</v>
      </c>
      <c r="P23" s="10">
        <f>_xlfn.XLOOKUP($E23,'Raw Data'!$E:$E,'Raw Data'!P:P,"ERROR",0,1)</f>
        <v>0.211563636363636</v>
      </c>
      <c r="Q23" s="9">
        <f>_xlfn.XLOOKUP($E23,'Raw Data'!$E:$E,'Raw Data'!Q:Q,"ERROR",0,1)</f>
        <v>200</v>
      </c>
      <c r="R23" s="9" t="str">
        <f>_xlfn.XLOOKUP($E23,'Raw Data'!$E:$E,'Raw Data'!R:R,"ERROR",0,1)</f>
        <v>ml</v>
      </c>
      <c r="S23" s="5" t="str">
        <f t="array" ref="S23">_xlfn.IFS(AND(T23&gt;0,T23&lt;=0.05),"0 to 0.05",AND(T23&gt;0.05,T23&lt;=0.1),"0.05 to 0.1",AND(T23&gt;0.1,T23&lt;=0.2),"0.1 to 0.2",AND(T23&gt;0.2,T23&lt;=0.3),"0.2 to 0.3",AND(T23&gt;0.3,T23&lt;=0.4),"0.3 to 0.4",AND(T23&gt;0.4,T23&lt;=0.5),"0.4 to 0.5",AND(T23&gt;0.5,T23&lt;=0.75),"0.5 to 0.75",AND(T23&gt;0.75,T23&lt;=1),"0.75 to 1",AND(T23&gt;1,T23&lt;=2),"1 to 2",AND(T23&gt;2,T23&lt;=3),"2 to 3",AND(T23&gt;3,T23&lt;=4),"3 to 4",AND(T23&gt;4,T23&lt;=5),"4 to 5",AND(T23&gt;5,T23&lt;=10),"5 to 10",T23&gt;10,"10+")</f>
        <v>0.5 to 0.75</v>
      </c>
      <c r="T23" s="10">
        <f t="shared" si="1"/>
        <v>0.542339609351394</v>
      </c>
      <c r="U23" s="15" t="str">
        <f t="array" ref="U23">_xlfn.IFS(AND(V23&gt;0,V23&lt;=0.05),"0 to 0.05",AND(V23&gt;0.05,V23&lt;=0.1),"0.05 to 0.1",AND(V23&gt;0.1,V23&lt;=0.2),"0.1 to 0.2",AND(V23&gt;0.2,V23&lt;=0.3),"0.2 to 0.3",AND(V23&gt;0.3,V23&lt;=0.4),"0.3 to 0.4",AND(V23&gt;0.4,V23&lt;=0.5),"0.4 to 0.5",AND(V23&gt;0.5,V23&lt;=0.75),"0.5 to 0.75",AND(V23&gt;0.75,V23&lt;=1),"0.75 to 1",AND(V23&gt;1,V23&lt;=2),"1 to 2",AND(V23&gt;2,V23&lt;=3),"2 to 3",AND(V23&gt;3,V23&lt;=4),"3 to 4",AND(V23&gt;4,V23&lt;=5),"4 to 5",AND(V23&gt;5,V23&lt;=10),"5 to 10",V23&gt;10,"10+")</f>
        <v>0.1 to 0.2</v>
      </c>
      <c r="V23" s="10">
        <f t="shared" si="2"/>
        <v>0.185724176710363</v>
      </c>
      <c r="W23" s="15" t="str">
        <f t="array" ref="W23">_xlfn.IFS(AND(X23&gt;0,X23&lt;=0.05),"0 to 0.05",AND(X23&gt;0.05,X23&lt;=0.1),"0.05 to 0.1",AND(X23&gt;0.1,X23&lt;=0.2),"0.1 to 0.2",AND(X23&gt;0.2,X23&lt;=0.3),"0.2 to 0.3",AND(X23&gt;0.3,X23&lt;=0.4),"0.3 to 0.4",AND(X23&gt;0.4,X23&lt;=0.5),"0.4 to 0.5",AND(X23&gt;0.5,X23&lt;=0.75),"0.5 to 0.75",AND(X23&gt;0.75,X23&lt;=1),"0.75 to 1",AND(X23&gt;1,X23&lt;=2),"1 to 2",AND(X23&gt;2,X23&lt;=3),"2 to 3",AND(X23&gt;3,X23&lt;=4),"3 to 4",AND(X23&gt;4,X23&lt;=5),"4 to 5",AND(X23&gt;5,X23&lt;=10),"5 to 10",X23&gt;10,"10+")</f>
        <v>0.1 to 0.2</v>
      </c>
      <c r="X23" s="16">
        <f t="shared" si="3"/>
        <v>0.146431694524876</v>
      </c>
      <c r="Y23" s="5" t="str">
        <f t="array" ref="Y23">_xlfn.IFS(AND(Z23&gt;0,Z23&lt;=1),"0 to 1",AND(Z23&gt;1,Z23&lt;=2),"1 to 2",AND(Z23&gt;2,Z23&lt;=4),"2 to 4",AND(Z23&gt;4,Z23&lt;=6),"4 to 6",AND(Z23&gt;6,Z23&lt;=8),"6 to 8",AND(Z23&gt;8,Z23&lt;=10),"8 to 10",AND(Z23&gt;10,Z23&lt;=15),"10 to 15",AND(Z23&gt;15,Z23&lt;=20),"15 to 20",AND(Z23&gt;20,Z23&lt;=25),"20 to 25",AND(Z23&gt;25,Z23&lt;=30),"25 to 30",AND(Z23&gt;30,Z23&lt;=40),"30 to 40",AND(Z23&gt;40,Z23&lt;=50),"40 to 50",Z23&gt;50,"50+")</f>
        <v>6 to 8</v>
      </c>
      <c r="Z23" s="9">
        <f t="array" ref="Z23">_xlfn.IFS(AA23="oz",_xlfn.IFS(R23="oz",Q23,R23="fl oz",Q23*1.04,R23="ml",Q23*0.0338),AA23="fl oz",_xlfn.IFS(R23="oz",Q23/1.04,R23="fl oz",Q23,R23="ml",Q23*0.0338/1.04),AA23="ml",_xlfn.IFS(R23="oz",Q23/0.0338,R23="fl oz",Q23*1.04/0.0338,R23="ml",Q23))</f>
        <v>6.76</v>
      </c>
      <c r="AA23" s="9" t="str">
        <f>_xlfn.XLOOKUP($E23,'Raw Data'!$E:$E,'Raw Data'!AA:AA,"ERROR",0,1)</f>
        <v>oz</v>
      </c>
      <c r="AB23" s="5" t="s">
        <v>134</v>
      </c>
      <c r="AC23" s="5" t="s">
        <v>112</v>
      </c>
      <c r="AD23" s="5" t="s">
        <v>135</v>
      </c>
      <c r="AE23">
        <f t="shared" si="4"/>
        <v>0</v>
      </c>
      <c r="AF23">
        <f t="shared" si="4"/>
        <v>0</v>
      </c>
      <c r="AG23">
        <f t="shared" si="4"/>
        <v>0</v>
      </c>
      <c r="AH23">
        <f t="shared" si="4"/>
        <v>0</v>
      </c>
      <c r="AI23">
        <f t="shared" si="4"/>
        <v>0</v>
      </c>
      <c r="AJ23">
        <f t="shared" si="4"/>
        <v>0</v>
      </c>
      <c r="AK23">
        <f t="shared" si="4"/>
        <v>1</v>
      </c>
      <c r="AL23">
        <f t="shared" si="4"/>
        <v>0</v>
      </c>
      <c r="AM23">
        <f t="shared" si="4"/>
        <v>0</v>
      </c>
      <c r="AN23">
        <f t="shared" si="4"/>
        <v>0</v>
      </c>
      <c r="AO23">
        <f t="shared" si="4"/>
        <v>1</v>
      </c>
      <c r="AP23">
        <f t="shared" ref="AP23:BE73" si="8">IF(IFERROR(SEARCH(AP$2,$AD23,1),0)=0,0,1)</f>
        <v>0</v>
      </c>
      <c r="AQ23">
        <f t="shared" si="8"/>
        <v>0</v>
      </c>
      <c r="AR23">
        <f t="shared" si="8"/>
        <v>0</v>
      </c>
      <c r="AS23">
        <f t="shared" si="8"/>
        <v>0</v>
      </c>
      <c r="AT23">
        <f t="shared" si="8"/>
        <v>0</v>
      </c>
      <c r="AU23">
        <f t="shared" si="8"/>
        <v>0</v>
      </c>
      <c r="AV23">
        <f t="shared" si="8"/>
        <v>0</v>
      </c>
      <c r="AW23">
        <f t="shared" si="8"/>
        <v>0</v>
      </c>
      <c r="AX23">
        <f t="shared" si="8"/>
        <v>0</v>
      </c>
      <c r="AY23">
        <f t="shared" si="8"/>
        <v>0</v>
      </c>
      <c r="AZ23">
        <f t="shared" si="8"/>
        <v>0</v>
      </c>
      <c r="BA23">
        <f t="shared" si="8"/>
        <v>1</v>
      </c>
      <c r="BB23">
        <f t="shared" si="8"/>
        <v>0</v>
      </c>
      <c r="BC23">
        <f t="shared" si="8"/>
        <v>0</v>
      </c>
      <c r="BD23">
        <f t="shared" si="8"/>
        <v>0</v>
      </c>
      <c r="BE23">
        <f t="shared" si="8"/>
        <v>0</v>
      </c>
      <c r="BF23">
        <f t="shared" si="5"/>
        <v>0</v>
      </c>
      <c r="BG23">
        <f t="shared" si="5"/>
        <v>0</v>
      </c>
      <c r="BH23">
        <f t="shared" si="5"/>
        <v>0</v>
      </c>
      <c r="BI23">
        <f t="shared" si="5"/>
        <v>0</v>
      </c>
      <c r="BJ23">
        <f t="shared" si="5"/>
        <v>0</v>
      </c>
      <c r="BK23">
        <f t="shared" si="6"/>
        <v>0</v>
      </c>
      <c r="BL23">
        <f t="shared" si="6"/>
        <v>0</v>
      </c>
      <c r="BM23">
        <f t="shared" si="6"/>
        <v>0</v>
      </c>
      <c r="BN23">
        <f t="shared" si="6"/>
        <v>0</v>
      </c>
      <c r="BO23">
        <f t="shared" si="6"/>
        <v>0</v>
      </c>
      <c r="BP23">
        <f t="shared" si="6"/>
        <v>1</v>
      </c>
      <c r="BQ23">
        <f t="shared" si="6"/>
        <v>0</v>
      </c>
      <c r="BR23">
        <f t="shared" si="6"/>
        <v>0</v>
      </c>
      <c r="BS23">
        <f t="shared" si="6"/>
        <v>0</v>
      </c>
      <c r="BT23">
        <f t="shared" si="6"/>
        <v>0</v>
      </c>
      <c r="BU23">
        <f t="shared" si="6"/>
        <v>0</v>
      </c>
      <c r="BV23">
        <f t="shared" si="6"/>
        <v>0</v>
      </c>
      <c r="BW23">
        <f t="shared" si="6"/>
        <v>0</v>
      </c>
      <c r="BX23">
        <f t="shared" si="6"/>
        <v>0</v>
      </c>
      <c r="BY23">
        <f t="shared" si="6"/>
        <v>0</v>
      </c>
      <c r="BZ23">
        <f t="shared" ref="BZ23:CD73" si="9">IF(IFERROR(SEARCH(BZ$2,$AD23,1),0)=0,0,1)</f>
        <v>0</v>
      </c>
      <c r="CA23">
        <f t="shared" si="9"/>
        <v>0</v>
      </c>
      <c r="CB23">
        <f t="shared" si="9"/>
        <v>0</v>
      </c>
      <c r="CC23">
        <f t="shared" si="9"/>
        <v>0</v>
      </c>
      <c r="CD23">
        <f t="shared" si="9"/>
        <v>0</v>
      </c>
    </row>
    <row r="24" spans="1:82">
      <c r="A24" s="5" t="str">
        <f>_xlfn.XLOOKUP($E24,'Raw Data'!$E:$E,'Raw Data'!A:A,"ERROR",0,1)</f>
        <v>AE</v>
      </c>
      <c r="B24" s="5" t="str">
        <f>_xlfn.XLOOKUP($E24,'Raw Data'!$E:$E,'Raw Data'!B:B,"ERROR",0,1)</f>
        <v>Hair Mousses</v>
      </c>
      <c r="C24" s="5" t="str">
        <f>_xlfn.XLOOKUP($E24,'Raw Data'!$E:$E,'Raw Data'!C:C,"ERROR",0,1)</f>
        <v>Garnier</v>
      </c>
      <c r="D24" s="5" t="str">
        <f>_xlfn.XLOOKUP($E24,'Raw Data'!$E:$E,'Raw Data'!D:D,"ERROR",0,1)</f>
        <v>www.amazon.ae/dp/B00T6FNWLY</v>
      </c>
      <c r="E24" s="5" t="s">
        <v>136</v>
      </c>
      <c r="F24" s="9" t="str">
        <f>_xlfn.XLOOKUP($E24,'Raw Data'!$E:$E,'Raw Data'!F:F,"ERROR",0,1)</f>
        <v>Garnier Fructis Style Mega Full Thickening Lotion, 5.0 Oz, 1 Count (Packaging May Vary)</v>
      </c>
      <c r="G24" s="10">
        <f>_xlfn.XLOOKUP($E24,'Raw Data'!$E:$E,'Raw Data'!G:G,"ERROR",0,1)</f>
        <v>186</v>
      </c>
      <c r="H24" s="9">
        <f>_xlfn.XLOOKUP($E24,'Raw Data'!$E:$E,'Raw Data'!H:H,"ERROR",0,1)</f>
        <v>9106.16</v>
      </c>
      <c r="I24" s="9">
        <f>_xlfn.XLOOKUP($E24,'Raw Data'!$E:$E,'Raw Data'!I:I,"ERROR",0,1)</f>
        <v>0.0121915192162734</v>
      </c>
      <c r="J24" s="9" t="str">
        <f>_xlfn.XLOOKUP($E24,'Raw Data'!$E:$E,'Raw Data'!J:J,"ERROR",0,1)</f>
        <v>Yes</v>
      </c>
      <c r="K24" s="14" t="str">
        <f t="array" ref="K24">_xlfn.IFS(AND(L24&gt;0,L24&lt;=5),"0 to 5",AND(L24&gt;5,L24&lt;=10),"5 to 10",AND(L24&gt;10,L24&lt;=15),"10 to 15",AND(L24&gt;15,L24&lt;=20),"15 to 20",AND(L24&gt;20,L24&lt;=30),"20 to 30",AND(L24&gt;30,L24&lt;=40),"30 to 40",AND(L24&gt;40,L24&lt;=50),"40 to 50",AND(L24&gt;50,L24&lt;=75),"50 to 75",AND(L24&gt;75,L24&lt;=100),"75 to 100",AND(L24&gt;100,L24&lt;=150),"100 to 150",AND(L24&gt;150,L24&lt;=200),"150 to 200",AND(L24&gt;200,L24&lt;=250),"200 to 250",AND(L24&gt;250,L24&lt;=300),"250 to 300",AND(L24&gt;300,L24&lt;=400),"300 to 400",AND(L24&gt;400,L24&lt;=500),"400 to 500",L24&gt;500,"500+")</f>
        <v>50 to 75</v>
      </c>
      <c r="L24" s="9">
        <f>_xlfn.XLOOKUP($E24,'Raw Data'!$E:$E,'Raw Data'!L:L,"ERROR",0,1)</f>
        <v>50.56</v>
      </c>
      <c r="M24" s="14" t="str">
        <f t="array" ref="M24">_xlfn.IFS(AND(N24&gt;0,N24&lt;=5),"0 to 5",AND(N24&gt;5,N24&lt;=10),"5 to 10",AND(N24&gt;10,N24&lt;=15),"10 to 15",AND(N24&gt;15,N24&lt;=20),"15 to 20",AND(N24&gt;20,N24&lt;=30),"20 to 30",AND(N24&gt;30,N24&lt;=40),"30 to 40",AND(N24&gt;40,N24&lt;=50),"40 to 50",AND(N24&gt;50,N24&lt;=75),"50 to 75",AND(N24&gt;75,N24&lt;=100),"75 to 100",AND(N24&gt;100,N24&lt;=150),"100 to 150",AND(N24&gt;150,N24&lt;=200),"150 to 200",AND(N24&gt;200,N24&lt;=250),"200 to 250",AND(N24&gt;250,N24&lt;=300),"250 to 300",AND(N24&gt;300,N24&lt;=400),"300 to 400",AND(N24&gt;400,N24&lt;=500),"400 to 500",N24&gt;500,"500+")</f>
        <v>50 to 75</v>
      </c>
      <c r="N24" s="9">
        <f>_xlfn.XLOOKUP($E24,'Raw Data'!$E:$E,'Raw Data'!N:N,"ERROR",0,1)</f>
        <v>57.81</v>
      </c>
      <c r="O24" s="14" t="str">
        <f t="array" ref="O24">_xlfn.IFS(P24=0,"No Discount",AND(P24&gt;0,P24&lt;=0.02),"0% to 2%",AND(P24&gt;0.02,P24&lt;=0.04),"2% to 4%",AND(P24&gt;0.04,P24&lt;=0.06),"4% to 6%",AND(P24&gt;0.06,P24&lt;=0.08),"6% to 8%",AND(P24&gt;0.08,P24&lt;=0.1),"8% to 10%",AND(P24&gt;0.1,P24&lt;=0.15),"10% to 15%",AND(P24&gt;0.15,P24&lt;=0.2),"15% to 20%",AND(P24&gt;0.2,P24&lt;=0.25),"20% to 25%",AND(P24&gt;0.25,P24&lt;=0.3),"25% to 30%",AND(P24&gt;0.3,P24&lt;=0.4),"30% to 40%",AND(P24&gt;0.4,P24&lt;=0.5),"40% to 50%",AND(P24&gt;0.5,P24&lt;=0.75),"50% to 75%",AND(P24&gt;0.75,P24&lt;=1),"75% to 100%")</f>
        <v>10% to 15%</v>
      </c>
      <c r="P24" s="10">
        <f>_xlfn.XLOOKUP($E24,'Raw Data'!$E:$E,'Raw Data'!P:P,"ERROR",0,1)</f>
        <v>0.125410828576371</v>
      </c>
      <c r="Q24" s="9">
        <f>_xlfn.XLOOKUP($E24,'Raw Data'!$E:$E,'Raw Data'!Q:Q,"ERROR",0,1)</f>
        <v>5</v>
      </c>
      <c r="R24" s="9" t="str">
        <f>_xlfn.XLOOKUP($E24,'Raw Data'!$E:$E,'Raw Data'!R:R,"ERROR",0,1)</f>
        <v>oz</v>
      </c>
      <c r="S24" s="5" t="str">
        <f t="array" ref="S24">_xlfn.IFS(AND(T24&gt;0,T24&lt;=0.05),"0 to 0.05",AND(T24&gt;0.05,T24&lt;=0.1),"0.05 to 0.1",AND(T24&gt;0.1,T24&lt;=0.2),"0.1 to 0.2",AND(T24&gt;0.2,T24&lt;=0.3),"0.2 to 0.3",AND(T24&gt;0.3,T24&lt;=0.4),"0.3 to 0.4",AND(T24&gt;0.4,T24&lt;=0.5),"0.4 to 0.5",AND(T24&gt;0.5,T24&lt;=0.75),"0.5 to 0.75",AND(T24&gt;0.75,T24&lt;=1),"0.75 to 1",AND(T24&gt;1,T24&lt;=2),"1 to 2",AND(T24&gt;2,T24&lt;=3),"2 to 3",AND(T24&gt;3,T24&lt;=4),"3 to 4",AND(T24&gt;4,T24&lt;=5),"4 to 5",AND(T24&gt;5,T24&lt;=10),"5 to 10",T24&gt;10,"10+")</f>
        <v>0.3 to 0.4</v>
      </c>
      <c r="T24" s="10">
        <f t="shared" si="1"/>
        <v>0.341968211024687</v>
      </c>
      <c r="U24" s="15" t="str">
        <f t="array" ref="U24">_xlfn.IFS(AND(V24&gt;0,V24&lt;=0.05),"0 to 0.05",AND(V24&gt;0.05,V24&lt;=0.1),"0.05 to 0.1",AND(V24&gt;0.1,V24&lt;=0.2),"0.1 to 0.2",AND(V24&gt;0.2,V24&lt;=0.3),"0.2 to 0.3",AND(V24&gt;0.3,V24&lt;=0.4),"0.3 to 0.4",AND(V24&gt;0.4,V24&lt;=0.5),"0.4 to 0.5",AND(V24&gt;0.5,V24&lt;=0.75),"0.5 to 0.75",AND(V24&gt;0.75,V24&lt;=1),"0.75 to 1",AND(V24&gt;1,V24&lt;=2),"1 to 2",AND(V24&gt;2,V24&lt;=3),"2 to 3",AND(V24&gt;3,V24&lt;=4),"3 to 4",AND(V24&gt;4,V24&lt;=5),"4 to 5",AND(V24&gt;5,V24&lt;=10),"5 to 10",V24&gt;10,"10+")</f>
        <v>0.1 to 0.2</v>
      </c>
      <c r="V24" s="10">
        <f t="shared" si="2"/>
        <v>0.105571187013865</v>
      </c>
      <c r="W24" s="15" t="str">
        <f t="array" ref="W24">_xlfn.IFS(AND(X24&gt;0,X24&lt;=0.05),"0 to 0.05",AND(X24&gt;0.05,X24&lt;=0.1),"0.05 to 0.1",AND(X24&gt;0.1,X24&lt;=0.2),"0.1 to 0.2",AND(X24&gt;0.2,X24&lt;=0.3),"0.2 to 0.3",AND(X24&gt;0.3,X24&lt;=0.4),"0.3 to 0.4",AND(X24&gt;0.4,X24&lt;=0.5),"0.4 to 0.5",AND(X24&gt;0.5,X24&lt;=0.75),"0.5 to 0.75",AND(X24&gt;0.75,X24&lt;=1),"0.75 to 1",AND(X24&gt;1,X24&lt;=2),"1 to 2",AND(X24&gt;2,X24&lt;=3),"2 to 3",AND(X24&gt;3,X24&lt;=4),"3 to 4",AND(X24&gt;4,X24&lt;=5),"4 to 5",AND(X24&gt;5,X24&lt;=10),"5 to 10",X24&gt;10,"10+")</f>
        <v>0.05 to 0.1</v>
      </c>
      <c r="X24" s="16">
        <f t="shared" si="3"/>
        <v>0.0923314169766656</v>
      </c>
      <c r="Y24" s="5" t="str">
        <f t="array" ref="Y24">_xlfn.IFS(AND(Z24&gt;0,Z24&lt;=1),"0 to 1",AND(Z24&gt;1,Z24&lt;=2),"1 to 2",AND(Z24&gt;2,Z24&lt;=4),"2 to 4",AND(Z24&gt;4,Z24&lt;=6),"4 to 6",AND(Z24&gt;6,Z24&lt;=8),"6 to 8",AND(Z24&gt;8,Z24&lt;=10),"8 to 10",AND(Z24&gt;10,Z24&lt;=15),"10 to 15",AND(Z24&gt;15,Z24&lt;=20),"15 to 20",AND(Z24&gt;20,Z24&lt;=25),"20 to 25",AND(Z24&gt;25,Z24&lt;=30),"25 to 30",AND(Z24&gt;30,Z24&lt;=40),"30 to 40",AND(Z24&gt;40,Z24&lt;=50),"40 to 50",Z24&gt;50,"50+")</f>
        <v>4 to 6</v>
      </c>
      <c r="Z24" s="9">
        <f t="array" ref="Z24">_xlfn.IFS(AA24="oz",_xlfn.IFS(R24="oz",Q24,R24="fl oz",Q24*1.04,R24="ml",Q24*0.0338),AA24="fl oz",_xlfn.IFS(R24="oz",Q24/1.04,R24="fl oz",Q24,R24="ml",Q24*0.0338/1.04),AA24="ml",_xlfn.IFS(R24="oz",Q24/0.0338,R24="fl oz",Q24*1.04/0.0338,R24="ml",Q24))</f>
        <v>5</v>
      </c>
      <c r="AA24" s="9" t="str">
        <f>_xlfn.XLOOKUP($E24,'Raw Data'!$E:$E,'Raw Data'!AA:AA,"ERROR",0,1)</f>
        <v>oz</v>
      </c>
      <c r="AB24" s="5" t="s">
        <v>137</v>
      </c>
      <c r="AC24" s="5" t="s">
        <v>138</v>
      </c>
      <c r="AD24" s="5" t="s">
        <v>139</v>
      </c>
      <c r="AE24">
        <f t="shared" ref="AE24:AT55" si="10">IF(IFERROR(SEARCH(AE$2,$AD24,1),0)=0,0,1)</f>
        <v>0</v>
      </c>
      <c r="AF24">
        <f t="shared" si="10"/>
        <v>0</v>
      </c>
      <c r="AG24">
        <f t="shared" si="10"/>
        <v>0</v>
      </c>
      <c r="AH24">
        <f t="shared" si="10"/>
        <v>0</v>
      </c>
      <c r="AI24">
        <f t="shared" si="10"/>
        <v>0</v>
      </c>
      <c r="AJ24">
        <f t="shared" si="10"/>
        <v>0</v>
      </c>
      <c r="AK24">
        <f t="shared" si="10"/>
        <v>1</v>
      </c>
      <c r="AL24">
        <f t="shared" si="10"/>
        <v>0</v>
      </c>
      <c r="AM24">
        <f t="shared" si="10"/>
        <v>0</v>
      </c>
      <c r="AN24">
        <f t="shared" si="10"/>
        <v>0</v>
      </c>
      <c r="AO24">
        <f t="shared" si="10"/>
        <v>1</v>
      </c>
      <c r="AP24">
        <f t="shared" si="10"/>
        <v>0</v>
      </c>
      <c r="AQ24">
        <f t="shared" si="10"/>
        <v>0</v>
      </c>
      <c r="AR24">
        <f t="shared" si="10"/>
        <v>0</v>
      </c>
      <c r="AS24">
        <f t="shared" si="10"/>
        <v>0</v>
      </c>
      <c r="AT24">
        <f t="shared" si="10"/>
        <v>0</v>
      </c>
      <c r="AU24">
        <f t="shared" si="8"/>
        <v>0</v>
      </c>
      <c r="AV24">
        <f t="shared" si="8"/>
        <v>0</v>
      </c>
      <c r="AW24">
        <f t="shared" si="8"/>
        <v>1</v>
      </c>
      <c r="AX24">
        <f t="shared" si="8"/>
        <v>1</v>
      </c>
      <c r="AY24">
        <f t="shared" si="8"/>
        <v>0</v>
      </c>
      <c r="AZ24">
        <f t="shared" si="8"/>
        <v>0</v>
      </c>
      <c r="BA24">
        <f t="shared" si="8"/>
        <v>1</v>
      </c>
      <c r="BB24">
        <f t="shared" si="8"/>
        <v>0</v>
      </c>
      <c r="BC24">
        <f t="shared" si="8"/>
        <v>0</v>
      </c>
      <c r="BD24">
        <f t="shared" si="8"/>
        <v>0</v>
      </c>
      <c r="BE24">
        <f t="shared" si="8"/>
        <v>0</v>
      </c>
      <c r="BF24">
        <f t="shared" si="5"/>
        <v>0</v>
      </c>
      <c r="BG24">
        <f t="shared" si="5"/>
        <v>0</v>
      </c>
      <c r="BH24">
        <f t="shared" si="5"/>
        <v>0</v>
      </c>
      <c r="BI24">
        <f t="shared" si="5"/>
        <v>0</v>
      </c>
      <c r="BJ24">
        <f t="shared" si="5"/>
        <v>0</v>
      </c>
      <c r="BK24">
        <f t="shared" ref="BK24:BZ73" si="11">IF(IFERROR(SEARCH(BK$2,$AD24,1),0)=0,0,1)</f>
        <v>0</v>
      </c>
      <c r="BL24">
        <f t="shared" si="11"/>
        <v>0</v>
      </c>
      <c r="BM24">
        <f t="shared" si="11"/>
        <v>0</v>
      </c>
      <c r="BN24">
        <f t="shared" si="11"/>
        <v>0</v>
      </c>
      <c r="BO24">
        <f t="shared" si="11"/>
        <v>0</v>
      </c>
      <c r="BP24">
        <f t="shared" si="11"/>
        <v>0</v>
      </c>
      <c r="BQ24">
        <f t="shared" si="11"/>
        <v>0</v>
      </c>
      <c r="BR24">
        <f t="shared" si="11"/>
        <v>0</v>
      </c>
      <c r="BS24">
        <f t="shared" si="11"/>
        <v>0</v>
      </c>
      <c r="BT24">
        <f t="shared" si="11"/>
        <v>0</v>
      </c>
      <c r="BU24">
        <f t="shared" si="11"/>
        <v>0</v>
      </c>
      <c r="BV24">
        <f t="shared" si="11"/>
        <v>0</v>
      </c>
      <c r="BW24">
        <f t="shared" si="11"/>
        <v>0</v>
      </c>
      <c r="BX24">
        <f t="shared" si="11"/>
        <v>0</v>
      </c>
      <c r="BY24">
        <f t="shared" si="11"/>
        <v>0</v>
      </c>
      <c r="BZ24">
        <f t="shared" si="11"/>
        <v>0</v>
      </c>
      <c r="CA24">
        <f t="shared" si="9"/>
        <v>0</v>
      </c>
      <c r="CB24">
        <f t="shared" si="9"/>
        <v>0</v>
      </c>
      <c r="CC24">
        <f t="shared" si="9"/>
        <v>0</v>
      </c>
      <c r="CD24">
        <f t="shared" si="9"/>
        <v>0</v>
      </c>
    </row>
    <row r="25" spans="1:82">
      <c r="A25" s="5" t="str">
        <f>_xlfn.XLOOKUP($E25,'Raw Data'!$E:$E,'Raw Data'!A:A,"ERROR",0,1)</f>
        <v>AE</v>
      </c>
      <c r="B25" s="5" t="str">
        <f>_xlfn.XLOOKUP($E25,'Raw Data'!$E:$E,'Raw Data'!B:B,"ERROR",0,1)</f>
        <v>Hair Mousses</v>
      </c>
      <c r="C25" s="5" t="str">
        <f>_xlfn.XLOOKUP($E25,'Raw Data'!$E:$E,'Raw Data'!C:C,"ERROR",0,1)</f>
        <v>kerastase</v>
      </c>
      <c r="D25" s="5" t="str">
        <f>_xlfn.XLOOKUP($E25,'Raw Data'!$E:$E,'Raw Data'!D:D,"ERROR",0,1)</f>
        <v>www.amazon.ae/dp/B00UXOXJ10</v>
      </c>
      <c r="E25" s="5" t="s">
        <v>140</v>
      </c>
      <c r="F25" s="9" t="str">
        <f>_xlfn.XLOOKUP($E25,'Raw Data'!$E:$E,'Raw Data'!F:F,"ERROR",0,1)</f>
        <v>KERASTASE Densifique Mousse Fluid Ounce, Multicolor, 5.1 Fl Oz</v>
      </c>
      <c r="G25" s="10">
        <f>_xlfn.XLOOKUP($E25,'Raw Data'!$E:$E,'Raw Data'!G:G,"ERROR",0,1)</f>
        <v>57</v>
      </c>
      <c r="H25" s="9">
        <f>_xlfn.XLOOKUP($E25,'Raw Data'!$E:$E,'Raw Data'!H:H,"ERROR",0,1)</f>
        <v>9037.32</v>
      </c>
      <c r="I25" s="9">
        <f>_xlfn.XLOOKUP($E25,'Raw Data'!$E:$E,'Raw Data'!I:I,"ERROR",0,1)</f>
        <v>0.0120993547712331</v>
      </c>
      <c r="J25" s="9" t="str">
        <f>_xlfn.XLOOKUP($E25,'Raw Data'!$E:$E,'Raw Data'!J:J,"ERROR",0,1)</f>
        <v>Yes</v>
      </c>
      <c r="K25" s="14" t="str">
        <f t="array" ref="K25">_xlfn.IFS(AND(L25&gt;0,L25&lt;=5),"0 to 5",AND(L25&gt;5,L25&lt;=10),"5 to 10",AND(L25&gt;10,L25&lt;=15),"10 to 15",AND(L25&gt;15,L25&lt;=20),"15 to 20",AND(L25&gt;20,L25&lt;=30),"20 to 30",AND(L25&gt;30,L25&lt;=40),"30 to 40",AND(L25&gt;40,L25&lt;=50),"40 to 50",AND(L25&gt;50,L25&lt;=75),"50 to 75",AND(L25&gt;75,L25&lt;=100),"75 to 100",AND(L25&gt;100,L25&lt;=150),"100 to 150",AND(L25&gt;150,L25&lt;=200),"150 to 200",AND(L25&gt;200,L25&lt;=250),"200 to 250",AND(L25&gt;250,L25&lt;=300),"250 to 300",AND(L25&gt;300,L25&lt;=400),"300 to 400",AND(L25&gt;400,L25&lt;=500),"400 to 500",L25&gt;500,"500+")</f>
        <v>150 to 200</v>
      </c>
      <c r="L25" s="9">
        <f>_xlfn.XLOOKUP($E25,'Raw Data'!$E:$E,'Raw Data'!L:L,"ERROR",0,1)</f>
        <v>158.42</v>
      </c>
      <c r="M25" s="14" t="str">
        <f t="array" ref="M25">_xlfn.IFS(AND(N25&gt;0,N25&lt;=5),"0 to 5",AND(N25&gt;5,N25&lt;=10),"5 to 10",AND(N25&gt;10,N25&lt;=15),"10 to 15",AND(N25&gt;15,N25&lt;=20),"15 to 20",AND(N25&gt;20,N25&lt;=30),"20 to 30",AND(N25&gt;30,N25&lt;=40),"30 to 40",AND(N25&gt;40,N25&lt;=50),"40 to 50",AND(N25&gt;50,N25&lt;=75),"50 to 75",AND(N25&gt;75,N25&lt;=100),"75 to 100",AND(N25&gt;100,N25&lt;=150),"100 to 150",AND(N25&gt;150,N25&lt;=200),"150 to 200",AND(N25&gt;200,N25&lt;=250),"200 to 250",AND(N25&gt;250,N25&lt;=300),"250 to 300",AND(N25&gt;300,N25&lt;=400),"300 to 400",AND(N25&gt;400,N25&lt;=500),"400 to 500",N25&gt;500,"500+")</f>
        <v>150 to 200</v>
      </c>
      <c r="N25" s="9">
        <f>_xlfn.XLOOKUP($E25,'Raw Data'!$E:$E,'Raw Data'!N:N,"ERROR",0,1)</f>
        <v>173.06</v>
      </c>
      <c r="O25" s="14" t="str">
        <f t="array" ref="O25">_xlfn.IFS(P25=0,"No Discount",AND(P25&gt;0,P25&lt;=0.02),"0% to 2%",AND(P25&gt;0.02,P25&lt;=0.04),"2% to 4%",AND(P25&gt;0.04,P25&lt;=0.06),"4% to 6%",AND(P25&gt;0.06,P25&lt;=0.08),"6% to 8%",AND(P25&gt;0.08,P25&lt;=0.1),"8% to 10%",AND(P25&gt;0.1,P25&lt;=0.15),"10% to 15%",AND(P25&gt;0.15,P25&lt;=0.2),"15% to 20%",AND(P25&gt;0.2,P25&lt;=0.25),"20% to 25%",AND(P25&gt;0.25,P25&lt;=0.3),"25% to 30%",AND(P25&gt;0.3,P25&lt;=0.4),"30% to 40%",AND(P25&gt;0.4,P25&lt;=0.5),"40% to 50%",AND(P25&gt;0.5,P25&lt;=0.75),"50% to 75%",AND(P25&gt;0.75,P25&lt;=1),"75% to 100%")</f>
        <v>8% to 10%</v>
      </c>
      <c r="P25" s="10">
        <f>_xlfn.XLOOKUP($E25,'Raw Data'!$E:$E,'Raw Data'!P:P,"ERROR",0,1)</f>
        <v>0.0845949381717324</v>
      </c>
      <c r="Q25" s="9">
        <f>_xlfn.XLOOKUP($E25,'Raw Data'!$E:$E,'Raw Data'!Q:Q,"ERROR",0,1)</f>
        <v>5.1</v>
      </c>
      <c r="R25" s="9" t="str">
        <f>_xlfn.XLOOKUP($E25,'Raw Data'!$E:$E,'Raw Data'!R:R,"ERROR",0,1)</f>
        <v>fl oz</v>
      </c>
      <c r="S25" s="5" t="str">
        <f t="array" ref="S25">_xlfn.IFS(AND(T25&gt;0,T25&lt;=0.05),"0 to 0.05",AND(T25&gt;0.05,T25&lt;=0.1),"0.05 to 0.1",AND(T25&gt;0.1,T25&lt;=0.2),"0.1 to 0.2",AND(T25&gt;0.2,T25&lt;=0.3),"0.2 to 0.3",AND(T25&gt;0.3,T25&lt;=0.4),"0.3 to 0.4",AND(T25&gt;0.4,T25&lt;=0.5),"0.4 to 0.5",AND(T25&gt;0.5,T25&lt;=0.75),"0.5 to 0.75",AND(T25&gt;0.75,T25&lt;=1),"0.75 to 1",AND(T25&gt;1,T25&lt;=2),"1 to 2",AND(T25&gt;2,T25&lt;=3),"2 to 3",AND(T25&gt;3,T25&lt;=4),"3 to 4",AND(T25&gt;4,T25&lt;=5),"4 to 5",AND(T25&gt;5,T25&lt;=10),"5 to 10",T25&gt;10,"10+")</f>
        <v>1 to 2</v>
      </c>
      <c r="T25" s="10">
        <f t="shared" si="1"/>
        <v>1.01007859765742</v>
      </c>
      <c r="U25" s="15" t="str">
        <f t="array" ref="U25">_xlfn.IFS(AND(V25&gt;0,V25&lt;=0.05),"0 to 0.05",AND(V25&gt;0.05,V25&lt;=0.1),"0.05 to 0.1",AND(V25&gt;0.1,V25&lt;=0.2),"0.1 to 0.2",AND(V25&gt;0.2,V25&lt;=0.3),"0.2 to 0.3",AND(V25&gt;0.3,V25&lt;=0.4),"0.3 to 0.4",AND(V25&gt;0.4,V25&lt;=0.5),"0.4 to 0.5",AND(V25&gt;0.5,V25&lt;=0.75),"0.5 to 0.75",AND(V25&gt;0.75,V25&lt;=1),"0.75 to 1",AND(V25&gt;1,V25&lt;=2),"1 to 2",AND(V25&gt;2,V25&lt;=3),"2 to 3",AND(V25&gt;3,V25&lt;=4),"3 to 4",AND(V25&gt;4,V25&lt;=5),"4 to 5",AND(V25&gt;5,V25&lt;=10),"5 to 10",V25&gt;10,"10+")</f>
        <v>0.2 to 0.3</v>
      </c>
      <c r="V25" s="10">
        <f t="shared" si="2"/>
        <v>0.297924091464842</v>
      </c>
      <c r="W25" s="15" t="str">
        <f t="array" ref="W25">_xlfn.IFS(AND(X25&gt;0,X25&lt;=0.05),"0 to 0.05",AND(X25&gt;0.05,X25&lt;=0.1),"0.05 to 0.1",AND(X25&gt;0.1,X25&lt;=0.2),"0.1 to 0.2",AND(X25&gt;0.2,X25&lt;=0.3),"0.2 to 0.3",AND(X25&gt;0.3,X25&lt;=0.4),"0.3 to 0.4",AND(X25&gt;0.4,X25&lt;=0.5),"0.4 to 0.5",AND(X25&gt;0.5,X25&lt;=0.75),"0.5 to 0.75",AND(X25&gt;0.75,X25&lt;=1),"0.75 to 1",AND(X25&gt;1,X25&lt;=2),"1 to 2",AND(X25&gt;2,X25&lt;=3),"2 to 3",AND(X25&gt;3,X25&lt;=4),"3 to 4",AND(X25&gt;4,X25&lt;=5),"4 to 5",AND(X25&gt;5,X25&lt;=10),"5 to 10",X25&gt;10,"10+")</f>
        <v>0.2 to 0.3</v>
      </c>
      <c r="X25" s="16">
        <f t="shared" si="3"/>
        <v>0.272721221367504</v>
      </c>
      <c r="Y25" s="5" t="str">
        <f t="array" ref="Y25">_xlfn.IFS(AND(Z25&gt;0,Z25&lt;=1),"0 to 1",AND(Z25&gt;1,Z25&lt;=2),"1 to 2",AND(Z25&gt;2,Z25&lt;=4),"2 to 4",AND(Z25&gt;4,Z25&lt;=6),"4 to 6",AND(Z25&gt;6,Z25&lt;=8),"6 to 8",AND(Z25&gt;8,Z25&lt;=10),"8 to 10",AND(Z25&gt;10,Z25&lt;=15),"10 to 15",AND(Z25&gt;15,Z25&lt;=20),"15 to 20",AND(Z25&gt;20,Z25&lt;=25),"20 to 25",AND(Z25&gt;25,Z25&lt;=30),"25 to 30",AND(Z25&gt;30,Z25&lt;=40),"30 to 40",AND(Z25&gt;40,Z25&lt;=50),"40 to 50",Z25&gt;50,"50+")</f>
        <v>4 to 6</v>
      </c>
      <c r="Z25" s="9">
        <f t="array" ref="Z25">_xlfn.IFS(AA25="oz",_xlfn.IFS(R25="oz",Q25,R25="fl oz",Q25*1.04,R25="ml",Q25*0.0338),AA25="fl oz",_xlfn.IFS(R25="oz",Q25/1.04,R25="fl oz",Q25,R25="ml",Q25*0.0338/1.04),AA25="ml",_xlfn.IFS(R25="oz",Q25/0.0338,R25="fl oz",Q25*1.04/0.0338,R25="ml",Q25))</f>
        <v>5.304</v>
      </c>
      <c r="AA25" s="9" t="str">
        <f>_xlfn.XLOOKUP($E25,'Raw Data'!$E:$E,'Raw Data'!AA:AA,"ERROR",0,1)</f>
        <v>oz</v>
      </c>
      <c r="AB25" s="5" t="s">
        <v>141</v>
      </c>
      <c r="AC25" s="5" t="s">
        <v>86</v>
      </c>
      <c r="AD25" s="5" t="s">
        <v>43</v>
      </c>
      <c r="AE25">
        <f t="shared" si="10"/>
        <v>0</v>
      </c>
      <c r="AF25">
        <f t="shared" si="10"/>
        <v>0</v>
      </c>
      <c r="AG25">
        <f t="shared" si="10"/>
        <v>0</v>
      </c>
      <c r="AH25">
        <f t="shared" si="10"/>
        <v>0</v>
      </c>
      <c r="AI25">
        <f t="shared" si="10"/>
        <v>0</v>
      </c>
      <c r="AJ25">
        <f t="shared" si="10"/>
        <v>0</v>
      </c>
      <c r="AK25">
        <f t="shared" si="10"/>
        <v>0</v>
      </c>
      <c r="AL25">
        <f t="shared" si="10"/>
        <v>0</v>
      </c>
      <c r="AM25">
        <f t="shared" si="10"/>
        <v>0</v>
      </c>
      <c r="AN25">
        <f t="shared" si="10"/>
        <v>0</v>
      </c>
      <c r="AO25">
        <f t="shared" si="10"/>
        <v>0</v>
      </c>
      <c r="AP25">
        <f t="shared" si="10"/>
        <v>0</v>
      </c>
      <c r="AQ25">
        <f t="shared" si="10"/>
        <v>0</v>
      </c>
      <c r="AR25">
        <f t="shared" si="10"/>
        <v>0</v>
      </c>
      <c r="AS25">
        <f t="shared" si="10"/>
        <v>0</v>
      </c>
      <c r="AT25">
        <f t="shared" si="10"/>
        <v>0</v>
      </c>
      <c r="AU25">
        <f t="shared" si="8"/>
        <v>0</v>
      </c>
      <c r="AV25">
        <f t="shared" si="8"/>
        <v>0</v>
      </c>
      <c r="AW25">
        <f t="shared" si="8"/>
        <v>0</v>
      </c>
      <c r="AX25">
        <f t="shared" si="8"/>
        <v>0</v>
      </c>
      <c r="AY25">
        <f t="shared" si="8"/>
        <v>0</v>
      </c>
      <c r="AZ25">
        <f t="shared" si="8"/>
        <v>0</v>
      </c>
      <c r="BA25">
        <f t="shared" si="8"/>
        <v>0</v>
      </c>
      <c r="BB25">
        <f t="shared" si="8"/>
        <v>0</v>
      </c>
      <c r="BC25">
        <f t="shared" si="8"/>
        <v>0</v>
      </c>
      <c r="BD25">
        <f t="shared" si="8"/>
        <v>0</v>
      </c>
      <c r="BE25">
        <f t="shared" si="8"/>
        <v>0</v>
      </c>
      <c r="BF25">
        <f t="shared" si="5"/>
        <v>0</v>
      </c>
      <c r="BG25">
        <f t="shared" si="5"/>
        <v>0</v>
      </c>
      <c r="BH25">
        <f t="shared" si="5"/>
        <v>0</v>
      </c>
      <c r="BI25">
        <f t="shared" si="5"/>
        <v>0</v>
      </c>
      <c r="BJ25">
        <f t="shared" si="5"/>
        <v>1</v>
      </c>
      <c r="BK25">
        <f t="shared" si="11"/>
        <v>1</v>
      </c>
      <c r="BL25">
        <f t="shared" si="11"/>
        <v>0</v>
      </c>
      <c r="BM25">
        <f t="shared" si="11"/>
        <v>0</v>
      </c>
      <c r="BN25">
        <f t="shared" si="11"/>
        <v>0</v>
      </c>
      <c r="BO25">
        <f t="shared" si="11"/>
        <v>0</v>
      </c>
      <c r="BP25">
        <f t="shared" si="11"/>
        <v>0</v>
      </c>
      <c r="BQ25">
        <f t="shared" si="11"/>
        <v>0</v>
      </c>
      <c r="BR25">
        <f t="shared" si="11"/>
        <v>0</v>
      </c>
      <c r="BS25">
        <f t="shared" si="11"/>
        <v>0</v>
      </c>
      <c r="BT25">
        <f t="shared" si="11"/>
        <v>0</v>
      </c>
      <c r="BU25">
        <f t="shared" si="11"/>
        <v>0</v>
      </c>
      <c r="BV25">
        <f t="shared" si="11"/>
        <v>0</v>
      </c>
      <c r="BW25">
        <f t="shared" si="11"/>
        <v>0</v>
      </c>
      <c r="BX25">
        <f t="shared" si="11"/>
        <v>0</v>
      </c>
      <c r="BY25">
        <f t="shared" si="11"/>
        <v>0</v>
      </c>
      <c r="BZ25">
        <f t="shared" si="11"/>
        <v>0</v>
      </c>
      <c r="CA25">
        <f t="shared" si="9"/>
        <v>0</v>
      </c>
      <c r="CB25">
        <f t="shared" si="9"/>
        <v>0</v>
      </c>
      <c r="CC25">
        <f t="shared" si="9"/>
        <v>0</v>
      </c>
      <c r="CD25">
        <f t="shared" si="9"/>
        <v>0</v>
      </c>
    </row>
    <row r="26" spans="1:82">
      <c r="A26" s="5" t="str">
        <f>_xlfn.XLOOKUP($E26,'Raw Data'!$E:$E,'Raw Data'!A:A,"ERROR",0,1)</f>
        <v>AE</v>
      </c>
      <c r="B26" s="5" t="str">
        <f>_xlfn.XLOOKUP($E26,'Raw Data'!$E:$E,'Raw Data'!B:B,"ERROR",0,1)</f>
        <v>Hair Mousses</v>
      </c>
      <c r="C26" s="5" t="str">
        <f>_xlfn.XLOOKUP($E26,'Raw Data'!$E:$E,'Raw Data'!C:C,"ERROR",0,1)</f>
        <v>Wella</v>
      </c>
      <c r="D26" s="5" t="str">
        <f>_xlfn.XLOOKUP($E26,'Raw Data'!$E:$E,'Raw Data'!D:D,"ERROR",0,1)</f>
        <v>www.amazon.ae/dp/B07HZFYJ43</v>
      </c>
      <c r="E26" s="5" t="s">
        <v>142</v>
      </c>
      <c r="F26" s="9" t="str">
        <f>_xlfn.XLOOKUP($E26,'Raw Data'!$E:$E,'Raw Data'!F:F,"ERROR",0,1)</f>
        <v>Wella Pro Professionals Eimi Extra Volume Strong Hold Heat Protection Hair Styling Mousse For Body 75ml, White</v>
      </c>
      <c r="G26" s="10">
        <f>_xlfn.XLOOKUP($E26,'Raw Data'!$E:$E,'Raw Data'!G:G,"ERROR",0,1)</f>
        <v>140</v>
      </c>
      <c r="H26" s="9">
        <f>_xlfn.XLOOKUP($E26,'Raw Data'!$E:$E,'Raw Data'!H:H,"ERROR",0,1)</f>
        <v>8819.83</v>
      </c>
      <c r="I26" s="9">
        <f>_xlfn.XLOOKUP($E26,'Raw Data'!$E:$E,'Raw Data'!I:I,"ERROR",0,1)</f>
        <v>0.0118081745685629</v>
      </c>
      <c r="J26" s="9" t="str">
        <f>_xlfn.XLOOKUP($E26,'Raw Data'!$E:$E,'Raw Data'!J:J,"ERROR",0,1)</f>
        <v>Yes</v>
      </c>
      <c r="K26" s="14" t="str">
        <f t="array" ref="K26">_xlfn.IFS(AND(L26&gt;0,L26&lt;=5),"0 to 5",AND(L26&gt;5,L26&lt;=10),"5 to 10",AND(L26&gt;10,L26&lt;=15),"10 to 15",AND(L26&gt;15,L26&lt;=20),"15 to 20",AND(L26&gt;20,L26&lt;=30),"20 to 30",AND(L26&gt;30,L26&lt;=40),"30 to 40",AND(L26&gt;40,L26&lt;=50),"40 to 50",AND(L26&gt;50,L26&lt;=75),"50 to 75",AND(L26&gt;75,L26&lt;=100),"75 to 100",AND(L26&gt;100,L26&lt;=150),"100 to 150",AND(L26&gt;150,L26&lt;=200),"150 to 200",AND(L26&gt;200,L26&lt;=250),"200 to 250",AND(L26&gt;250,L26&lt;=300),"250 to 300",AND(L26&gt;300,L26&lt;=400),"300 to 400",AND(L26&gt;400,L26&lt;=500),"400 to 500",L26&gt;500,"500+")</f>
        <v>75 to 100</v>
      </c>
      <c r="L26" s="9">
        <f>_xlfn.XLOOKUP($E26,'Raw Data'!$E:$E,'Raw Data'!L:L,"ERROR",0,1)</f>
        <v>85.77</v>
      </c>
      <c r="M26" s="14" t="str">
        <f t="array" ref="M26">_xlfn.IFS(AND(N26&gt;0,N26&lt;=5),"0 to 5",AND(N26&gt;5,N26&lt;=10),"5 to 10",AND(N26&gt;10,N26&lt;=15),"10 to 15",AND(N26&gt;15,N26&lt;=20),"15 to 20",AND(N26&gt;20,N26&lt;=30),"20 to 30",AND(N26&gt;30,N26&lt;=40),"30 to 40",AND(N26&gt;40,N26&lt;=50),"40 to 50",AND(N26&gt;50,N26&lt;=75),"50 to 75",AND(N26&gt;75,N26&lt;=100),"75 to 100",AND(N26&gt;100,N26&lt;=150),"100 to 150",AND(N26&gt;150,N26&lt;=200),"150 to 200",AND(N26&gt;200,N26&lt;=250),"200 to 250",AND(N26&gt;250,N26&lt;=300),"250 to 300",AND(N26&gt;300,N26&lt;=400),"300 to 400",AND(N26&gt;400,N26&lt;=500),"400 to 500",N26&gt;500,"500+")</f>
        <v>75 to 100</v>
      </c>
      <c r="N26" s="9">
        <f>_xlfn.XLOOKUP($E26,'Raw Data'!$E:$E,'Raw Data'!N:N,"ERROR",0,1)</f>
        <v>89.88</v>
      </c>
      <c r="O26" s="14" t="str">
        <f t="array" ref="O26">_xlfn.IFS(P26=0,"No Discount",AND(P26&gt;0,P26&lt;=0.02),"0% to 2%",AND(P26&gt;0.02,P26&lt;=0.04),"2% to 4%",AND(P26&gt;0.04,P26&lt;=0.06),"4% to 6%",AND(P26&gt;0.06,P26&lt;=0.08),"6% to 8%",AND(P26&gt;0.08,P26&lt;=0.1),"8% to 10%",AND(P26&gt;0.1,P26&lt;=0.15),"10% to 15%",AND(P26&gt;0.15,P26&lt;=0.2),"15% to 20%",AND(P26&gt;0.2,P26&lt;=0.25),"20% to 25%",AND(P26&gt;0.25,P26&lt;=0.3),"25% to 30%",AND(P26&gt;0.3,P26&lt;=0.4),"30% to 40%",AND(P26&gt;0.4,P26&lt;=0.5),"40% to 50%",AND(P26&gt;0.5,P26&lt;=0.75),"50% to 75%",AND(P26&gt;0.75,P26&lt;=1),"75% to 100%")</f>
        <v>4% to 6%</v>
      </c>
      <c r="P26" s="10">
        <f>_xlfn.XLOOKUP($E26,'Raw Data'!$E:$E,'Raw Data'!P:P,"ERROR",0,1)</f>
        <v>0.0457276368491322</v>
      </c>
      <c r="Q26" s="9">
        <f>_xlfn.XLOOKUP($E26,'Raw Data'!$E:$E,'Raw Data'!Q:Q,"ERROR",0,1)</f>
        <v>75</v>
      </c>
      <c r="R26" s="9" t="str">
        <f>_xlfn.XLOOKUP($E26,'Raw Data'!$E:$E,'Raw Data'!R:R,"ERROR",0,1)</f>
        <v>ml</v>
      </c>
      <c r="S26" s="5" t="str">
        <f t="array" ref="S26">_xlfn.IFS(AND(T26&gt;0,T26&lt;=0.05),"0 to 0.05",AND(T26&gt;0.05,T26&lt;=0.1),"0.05 to 0.1",AND(T26&gt;0.1,T26&lt;=0.2),"0.1 to 0.2",AND(T26&gt;0.2,T26&lt;=0.3),"0.2 to 0.3",AND(T26&gt;0.3,T26&lt;=0.4),"0.3 to 0.4",AND(T26&gt;0.4,T26&lt;=0.5),"0.4 to 0.5",AND(T26&gt;0.5,T26&lt;=0.75),"0.5 to 0.75",AND(T26&gt;0.75,T26&lt;=1),"0.75 to 1",AND(T26&gt;1,T26&lt;=2),"1 to 2",AND(T26&gt;2,T26&lt;=3),"2 to 3",AND(T26&gt;3,T26&lt;=4),"3 to 4",AND(T26&gt;4,T26&lt;=5),"4 to 5",AND(T26&gt;5,T26&lt;=10),"5 to 10",T26&gt;10,"10+")</f>
        <v>1 to 2</v>
      </c>
      <c r="T26" s="10">
        <f t="shared" si="1"/>
        <v>1.14421100867863</v>
      </c>
      <c r="U26" s="15" t="str">
        <f t="array" ref="U26">_xlfn.IFS(AND(V26&gt;0,V26&lt;=0.05),"0 to 0.05",AND(V26&gt;0.05,V26&lt;=0.1),"0.05 to 0.1",AND(V26&gt;0.1,V26&lt;=0.2),"0.1 to 0.2",AND(V26&gt;0.2,V26&lt;=0.3),"0.2 to 0.3",AND(V26&gt;0.3,V26&lt;=0.4),"0.3 to 0.4",AND(V26&gt;0.4,V26&lt;=0.5),"0.4 to 0.5",AND(V26&gt;0.5,V26&lt;=0.75),"0.5 to 0.75",AND(V26&gt;0.75,V26&lt;=1),"0.75 to 1",AND(V26&gt;1,V26&lt;=2),"1 to 2",AND(V26&gt;2,V26&lt;=3),"2 to 3",AND(V26&gt;3,V26&lt;=4),"3 to 4",AND(V26&gt;4,V26&lt;=5),"4 to 5",AND(V26&gt;5,V26&lt;=10),"5 to 10",V26&gt;10,"10+")</f>
        <v>0.3 to 0.4</v>
      </c>
      <c r="V26" s="10">
        <f t="shared" si="2"/>
        <v>0.323740877628654</v>
      </c>
      <c r="W26" s="15" t="str">
        <f t="array" ref="W26">_xlfn.IFS(AND(X26&gt;0,X26&lt;=0.05),"0 to 0.05",AND(X26&gt;0.05,X26&lt;=0.1),"0.05 to 0.1",AND(X26&gt;0.1,X26&lt;=0.2),"0.1 to 0.2",AND(X26&gt;0.2,X26&lt;=0.3),"0.2 to 0.3",AND(X26&gt;0.3,X26&lt;=0.4),"0.3 to 0.4",AND(X26&gt;0.4,X26&lt;=0.5),"0.4 to 0.5",AND(X26&gt;0.5,X26&lt;=0.75),"0.5 to 0.75",AND(X26&gt;0.75,X26&lt;=1),"0.75 to 1",AND(X26&gt;1,X26&lt;=2),"1 to 2",AND(X26&gt;2,X26&lt;=3),"2 to 3",AND(X26&gt;3,X26&lt;=4),"3 to 4",AND(X26&gt;4,X26&lt;=5),"4 to 5",AND(X26&gt;5,X26&lt;=10),"5 to 10",X26&gt;10,"10+")</f>
        <v>0.3 to 0.4</v>
      </c>
      <c r="X26" s="16">
        <f t="shared" si="3"/>
        <v>0.308936972343231</v>
      </c>
      <c r="Y26" s="5" t="str">
        <f t="array" ref="Y26">_xlfn.IFS(AND(Z26&gt;0,Z26&lt;=1),"0 to 1",AND(Z26&gt;1,Z26&lt;=2),"1 to 2",AND(Z26&gt;2,Z26&lt;=4),"2 to 4",AND(Z26&gt;4,Z26&lt;=6),"4 to 6",AND(Z26&gt;6,Z26&lt;=8),"6 to 8",AND(Z26&gt;8,Z26&lt;=10),"8 to 10",AND(Z26&gt;10,Z26&lt;=15),"10 to 15",AND(Z26&gt;15,Z26&lt;=20),"15 to 20",AND(Z26&gt;20,Z26&lt;=25),"20 to 25",AND(Z26&gt;25,Z26&lt;=30),"25 to 30",AND(Z26&gt;30,Z26&lt;=40),"30 to 40",AND(Z26&gt;40,Z26&lt;=50),"40 to 50",Z26&gt;50,"50+")</f>
        <v>2 to 4</v>
      </c>
      <c r="Z26" s="9">
        <f t="array" ref="Z26">_xlfn.IFS(AA26="oz",_xlfn.IFS(R26="oz",Q26,R26="fl oz",Q26*1.04,R26="ml",Q26*0.0338),AA26="fl oz",_xlfn.IFS(R26="oz",Q26/1.04,R26="fl oz",Q26,R26="ml",Q26*0.0338/1.04),AA26="ml",_xlfn.IFS(R26="oz",Q26/0.0338,R26="fl oz",Q26*1.04/0.0338,R26="ml",Q26))</f>
        <v>2.535</v>
      </c>
      <c r="AA26" s="9" t="str">
        <f>_xlfn.XLOOKUP($E26,'Raw Data'!$E:$E,'Raw Data'!AA:AA,"ERROR",0,1)</f>
        <v>oz</v>
      </c>
      <c r="AB26" s="5" t="s">
        <v>143</v>
      </c>
      <c r="AC26" s="5" t="s">
        <v>144</v>
      </c>
      <c r="AD26" s="5" t="s">
        <v>43</v>
      </c>
      <c r="AE26">
        <f t="shared" si="10"/>
        <v>0</v>
      </c>
      <c r="AF26">
        <f t="shared" si="10"/>
        <v>0</v>
      </c>
      <c r="AG26">
        <f t="shared" si="10"/>
        <v>0</v>
      </c>
      <c r="AH26">
        <f t="shared" si="10"/>
        <v>0</v>
      </c>
      <c r="AI26">
        <f t="shared" si="10"/>
        <v>0</v>
      </c>
      <c r="AJ26">
        <f t="shared" si="10"/>
        <v>0</v>
      </c>
      <c r="AK26">
        <f t="shared" si="10"/>
        <v>0</v>
      </c>
      <c r="AL26">
        <f t="shared" si="10"/>
        <v>0</v>
      </c>
      <c r="AM26">
        <f t="shared" si="10"/>
        <v>0</v>
      </c>
      <c r="AN26">
        <f t="shared" si="10"/>
        <v>0</v>
      </c>
      <c r="AO26">
        <f t="shared" si="10"/>
        <v>0</v>
      </c>
      <c r="AP26">
        <f t="shared" si="10"/>
        <v>0</v>
      </c>
      <c r="AQ26">
        <f t="shared" si="10"/>
        <v>0</v>
      </c>
      <c r="AR26">
        <f t="shared" si="10"/>
        <v>0</v>
      </c>
      <c r="AS26">
        <f t="shared" si="10"/>
        <v>0</v>
      </c>
      <c r="AT26">
        <f t="shared" si="10"/>
        <v>0</v>
      </c>
      <c r="AU26">
        <f t="shared" si="8"/>
        <v>0</v>
      </c>
      <c r="AV26">
        <f t="shared" si="8"/>
        <v>0</v>
      </c>
      <c r="AW26">
        <f t="shared" si="8"/>
        <v>0</v>
      </c>
      <c r="AX26">
        <f t="shared" si="8"/>
        <v>0</v>
      </c>
      <c r="AY26">
        <f t="shared" si="8"/>
        <v>0</v>
      </c>
      <c r="AZ26">
        <f t="shared" si="8"/>
        <v>0</v>
      </c>
      <c r="BA26">
        <f t="shared" si="8"/>
        <v>0</v>
      </c>
      <c r="BB26">
        <f t="shared" si="8"/>
        <v>0</v>
      </c>
      <c r="BC26">
        <f t="shared" si="8"/>
        <v>0</v>
      </c>
      <c r="BD26">
        <f t="shared" si="8"/>
        <v>0</v>
      </c>
      <c r="BE26">
        <f t="shared" si="8"/>
        <v>0</v>
      </c>
      <c r="BF26">
        <f t="shared" ref="BF26:BU73" si="12">IF(IFERROR(SEARCH(BF$2,$AD26,1),0)=0,0,1)</f>
        <v>0</v>
      </c>
      <c r="BG26">
        <f t="shared" si="12"/>
        <v>0</v>
      </c>
      <c r="BH26">
        <f t="shared" si="12"/>
        <v>0</v>
      </c>
      <c r="BI26">
        <f t="shared" si="12"/>
        <v>0</v>
      </c>
      <c r="BJ26">
        <f t="shared" si="12"/>
        <v>1</v>
      </c>
      <c r="BK26">
        <f t="shared" si="12"/>
        <v>1</v>
      </c>
      <c r="BL26">
        <f t="shared" si="12"/>
        <v>0</v>
      </c>
      <c r="BM26">
        <f t="shared" si="12"/>
        <v>0</v>
      </c>
      <c r="BN26">
        <f t="shared" si="12"/>
        <v>0</v>
      </c>
      <c r="BO26">
        <f t="shared" si="12"/>
        <v>0</v>
      </c>
      <c r="BP26">
        <f t="shared" si="12"/>
        <v>0</v>
      </c>
      <c r="BQ26">
        <f t="shared" si="12"/>
        <v>0</v>
      </c>
      <c r="BR26">
        <f t="shared" si="12"/>
        <v>0</v>
      </c>
      <c r="BS26">
        <f t="shared" si="12"/>
        <v>0</v>
      </c>
      <c r="BT26">
        <f t="shared" si="12"/>
        <v>0</v>
      </c>
      <c r="BU26">
        <f t="shared" si="12"/>
        <v>0</v>
      </c>
      <c r="BV26">
        <f t="shared" si="11"/>
        <v>0</v>
      </c>
      <c r="BW26">
        <f t="shared" si="11"/>
        <v>0</v>
      </c>
      <c r="BX26">
        <f t="shared" si="11"/>
        <v>0</v>
      </c>
      <c r="BY26">
        <f t="shared" si="11"/>
        <v>0</v>
      </c>
      <c r="BZ26">
        <f t="shared" si="11"/>
        <v>0</v>
      </c>
      <c r="CA26">
        <f t="shared" si="9"/>
        <v>0</v>
      </c>
      <c r="CB26">
        <f t="shared" si="9"/>
        <v>0</v>
      </c>
      <c r="CC26">
        <f t="shared" si="9"/>
        <v>0</v>
      </c>
      <c r="CD26">
        <f t="shared" si="9"/>
        <v>0</v>
      </c>
    </row>
    <row r="27" spans="1:82">
      <c r="A27" s="5" t="str">
        <f>_xlfn.XLOOKUP($E27,'Raw Data'!$E:$E,'Raw Data'!A:A,"ERROR",0,1)</f>
        <v>AE</v>
      </c>
      <c r="B27" s="5" t="str">
        <f>_xlfn.XLOOKUP($E27,'Raw Data'!$E:$E,'Raw Data'!B:B,"ERROR",0,1)</f>
        <v>Hair Mousses</v>
      </c>
      <c r="C27" s="5" t="str">
        <f>_xlfn.XLOOKUP($E27,'Raw Data'!$E:$E,'Raw Data'!C:C,"ERROR",0,1)</f>
        <v>Keranique</v>
      </c>
      <c r="D27" s="5" t="str">
        <f>_xlfn.XLOOKUP($E27,'Raw Data'!$E:$E,'Raw Data'!D:D,"ERROR",0,1)</f>
        <v>www.amazon.ae/dp/B00CRJWIIE</v>
      </c>
      <c r="E27" s="5" t="s">
        <v>145</v>
      </c>
      <c r="F27" s="9" t="str">
        <f>_xlfn.XLOOKUP($E27,'Raw Data'!$E:$E,'Raw Data'!F:F,"ERROR",0,1)</f>
        <v>Keranique Thickening &amp; Texturizing  Mousse , 3.4 Fl Oz â€“ Instant Volume, Thickness and Body, Leaving Hair with Smooth and Soft Touch | Strengthens Hair Shaft and Protects Against Breakage</v>
      </c>
      <c r="G27" s="10">
        <f>_xlfn.XLOOKUP($E27,'Raw Data'!$E:$E,'Raw Data'!G:G,"ERROR",0,1)</f>
        <v>82</v>
      </c>
      <c r="H27" s="9">
        <f>_xlfn.XLOOKUP($E27,'Raw Data'!$E:$E,'Raw Data'!H:H,"ERROR",0,1)</f>
        <v>8689.94</v>
      </c>
      <c r="I27" s="9">
        <f>_xlfn.XLOOKUP($E27,'Raw Data'!$E:$E,'Raw Data'!I:I,"ERROR",0,1)</f>
        <v>0.0116342750949097</v>
      </c>
      <c r="J27" s="9" t="str">
        <f>_xlfn.XLOOKUP($E27,'Raw Data'!$E:$E,'Raw Data'!J:J,"ERROR",0,1)</f>
        <v>Yes</v>
      </c>
      <c r="K27" s="14" t="str">
        <f t="array" ref="K27">_xlfn.IFS(AND(L27&gt;0,L27&lt;=5),"0 to 5",AND(L27&gt;5,L27&lt;=10),"5 to 10",AND(L27&gt;10,L27&lt;=15),"10 to 15",AND(L27&gt;15,L27&lt;=20),"15 to 20",AND(L27&gt;20,L27&lt;=30),"20 to 30",AND(L27&gt;30,L27&lt;=40),"30 to 40",AND(L27&gt;40,L27&lt;=50),"40 to 50",AND(L27&gt;50,L27&lt;=75),"50 to 75",AND(L27&gt;75,L27&lt;=100),"75 to 100",AND(L27&gt;100,L27&lt;=150),"100 to 150",AND(L27&gt;150,L27&lt;=200),"150 to 200",AND(L27&gt;200,L27&lt;=250),"200 to 250",AND(L27&gt;250,L27&lt;=300),"250 to 300",AND(L27&gt;300,L27&lt;=400),"300 to 400",AND(L27&gt;400,L27&lt;=500),"400 to 500",L27&gt;500,"500+")</f>
        <v>100 to 150</v>
      </c>
      <c r="L27" s="9">
        <f>_xlfn.XLOOKUP($E27,'Raw Data'!$E:$E,'Raw Data'!L:L,"ERROR",0,1)</f>
        <v>116.8</v>
      </c>
      <c r="M27" s="14" t="str">
        <f t="array" ref="M27">_xlfn.IFS(AND(N27&gt;0,N27&lt;=5),"0 to 5",AND(N27&gt;5,N27&lt;=10),"5 to 10",AND(N27&gt;10,N27&lt;=15),"10 to 15",AND(N27&gt;15,N27&lt;=20),"15 to 20",AND(N27&gt;20,N27&lt;=30),"20 to 30",AND(N27&gt;30,N27&lt;=40),"30 to 40",AND(N27&gt;40,N27&lt;=50),"40 to 50",AND(N27&gt;50,N27&lt;=75),"50 to 75",AND(N27&gt;75,N27&lt;=100),"75 to 100",AND(N27&gt;100,N27&lt;=150),"100 to 150",AND(N27&gt;150,N27&lt;=200),"150 to 200",AND(N27&gt;200,N27&lt;=250),"200 to 250",AND(N27&gt;250,N27&lt;=300),"250 to 300",AND(N27&gt;300,N27&lt;=400),"300 to 400",AND(N27&gt;400,N27&lt;=500),"400 to 500",N27&gt;500,"500+")</f>
        <v>100 to 150</v>
      </c>
      <c r="N27" s="9">
        <f>_xlfn.XLOOKUP($E27,'Raw Data'!$E:$E,'Raw Data'!N:N,"ERROR",0,1)</f>
        <v>123.46</v>
      </c>
      <c r="O27" s="14" t="str">
        <f t="array" ref="O27">_xlfn.IFS(P27=0,"No Discount",AND(P27&gt;0,P27&lt;=0.02),"0% to 2%",AND(P27&gt;0.02,P27&lt;=0.04),"2% to 4%",AND(P27&gt;0.04,P27&lt;=0.06),"4% to 6%",AND(P27&gt;0.06,P27&lt;=0.08),"6% to 8%",AND(P27&gt;0.08,P27&lt;=0.1),"8% to 10%",AND(P27&gt;0.1,P27&lt;=0.15),"10% to 15%",AND(P27&gt;0.15,P27&lt;=0.2),"15% to 20%",AND(P27&gt;0.2,P27&lt;=0.25),"20% to 25%",AND(P27&gt;0.25,P27&lt;=0.3),"25% to 30%",AND(P27&gt;0.3,P27&lt;=0.4),"30% to 40%",AND(P27&gt;0.4,P27&lt;=0.5),"40% to 50%",AND(P27&gt;0.5,P27&lt;=0.75),"50% to 75%",AND(P27&gt;0.75,P27&lt;=1),"75% to 100%")</f>
        <v>4% to 6%</v>
      </c>
      <c r="P27" s="10">
        <f>_xlfn.XLOOKUP($E27,'Raw Data'!$E:$E,'Raw Data'!P:P,"ERROR",0,1)</f>
        <v>0.0539445974404665</v>
      </c>
      <c r="Q27" s="9">
        <f>_xlfn.XLOOKUP($E27,'Raw Data'!$E:$E,'Raw Data'!Q:Q,"ERROR",0,1)</f>
        <v>3.4</v>
      </c>
      <c r="R27" s="9" t="str">
        <f>_xlfn.XLOOKUP($E27,'Raw Data'!$E:$E,'Raw Data'!R:R,"ERROR",0,1)</f>
        <v>fl oz</v>
      </c>
      <c r="S27" s="5" t="str">
        <f t="array" ref="S27">_xlfn.IFS(AND(T27&gt;0,T27&lt;=0.05),"0 to 0.05",AND(T27&gt;0.05,T27&lt;=0.1),"0.05 to 0.1",AND(T27&gt;0.1,T27&lt;=0.2),"0.1 to 0.2",AND(T27&gt;0.2,T27&lt;=0.3),"0.2 to 0.3",AND(T27&gt;0.3,T27&lt;=0.4),"0.3 to 0.4",AND(T27&gt;0.4,T27&lt;=0.5),"0.4 to 0.5",AND(T27&gt;0.5,T27&lt;=0.75),"0.5 to 0.75",AND(T27&gt;0.75,T27&lt;=1),"0.75 to 1",AND(T27&gt;1,T27&lt;=2),"1 to 2",AND(T27&gt;2,T27&lt;=3),"2 to 3",AND(T27&gt;3,T27&lt;=4),"3 to 4",AND(T27&gt;4,T27&lt;=5),"4 to 5",AND(T27&gt;5,T27&lt;=10),"5 to 10",T27&gt;10,"10+")</f>
        <v>1 to 2</v>
      </c>
      <c r="T27" s="10">
        <f t="shared" si="1"/>
        <v>1.1170671020678</v>
      </c>
      <c r="U27" s="15" t="str">
        <f t="array" ref="U27">_xlfn.IFS(AND(V27&gt;0,V27&lt;=0.05),"0 to 0.05",AND(V27&gt;0.05,V27&lt;=0.1),"0.05 to 0.1",AND(V27&gt;0.1,V27&lt;=0.2),"0.1 to 0.2",AND(V27&gt;0.2,V27&lt;=0.3),"0.2 to 0.3",AND(V27&gt;0.3,V27&lt;=0.4),"0.3 to 0.4",AND(V27&gt;0.4,V27&lt;=0.5),"0.4 to 0.5",AND(V27&gt;0.5,V27&lt;=0.75),"0.5 to 0.75",AND(V27&gt;0.75,V27&lt;=1),"0.75 to 1",AND(V27&gt;1,V27&lt;=2),"1 to 2",AND(V27&gt;2,V27&lt;=3),"2 to 3",AND(V27&gt;3,V27&lt;=4),"3 to 4",AND(V27&gt;4,V27&lt;=5),"4 to 5",AND(V27&gt;5,V27&lt;=10),"5 to 10",V27&gt;10,"10+")</f>
        <v>0.3 to 0.4</v>
      </c>
      <c r="V27" s="10">
        <f t="shared" si="2"/>
        <v>0.318805977686202</v>
      </c>
      <c r="W27" s="15" t="str">
        <f t="array" ref="W27">_xlfn.IFS(AND(X27&gt;0,X27&lt;=0.05),"0 to 0.05",AND(X27&gt;0.05,X27&lt;=0.1),"0.05 to 0.1",AND(X27&gt;0.1,X27&lt;=0.2),"0.1 to 0.2",AND(X27&gt;0.2,X27&lt;=0.3),"0.2 to 0.3",AND(X27&gt;0.3,X27&lt;=0.4),"0.3 to 0.4",AND(X27&gt;0.4,X27&lt;=0.5),"0.4 to 0.5",AND(X27&gt;0.5,X27&lt;=0.75),"0.5 to 0.75",AND(X27&gt;0.75,X27&lt;=1),"0.75 to 1",AND(X27&gt;1,X27&lt;=2),"1 to 2",AND(X27&gt;2,X27&lt;=3),"2 to 3",AND(X27&gt;3,X27&lt;=4),"3 to 4",AND(X27&gt;4,X27&lt;=5),"4 to 5",AND(X27&gt;5,X27&lt;=10),"5 to 10",X27&gt;10,"10+")</f>
        <v>0.3 to 0.4</v>
      </c>
      <c r="X27" s="16">
        <f t="shared" si="3"/>
        <v>0.301608117558306</v>
      </c>
      <c r="Y27" s="5" t="str">
        <f t="array" ref="Y27">_xlfn.IFS(AND(Z27&gt;0,Z27&lt;=1),"0 to 1",AND(Z27&gt;1,Z27&lt;=2),"1 to 2",AND(Z27&gt;2,Z27&lt;=4),"2 to 4",AND(Z27&gt;4,Z27&lt;=6),"4 to 6",AND(Z27&gt;6,Z27&lt;=8),"6 to 8",AND(Z27&gt;8,Z27&lt;=10),"8 to 10",AND(Z27&gt;10,Z27&lt;=15),"10 to 15",AND(Z27&gt;15,Z27&lt;=20),"15 to 20",AND(Z27&gt;20,Z27&lt;=25),"20 to 25",AND(Z27&gt;25,Z27&lt;=30),"25 to 30",AND(Z27&gt;30,Z27&lt;=40),"30 to 40",AND(Z27&gt;40,Z27&lt;=50),"40 to 50",Z27&gt;50,"50+")</f>
        <v>2 to 4</v>
      </c>
      <c r="Z27" s="9">
        <f t="array" ref="Z27">_xlfn.IFS(AA27="oz",_xlfn.IFS(R27="oz",Q27,R27="fl oz",Q27*1.04,R27="ml",Q27*0.0338),AA27="fl oz",_xlfn.IFS(R27="oz",Q27/1.04,R27="fl oz",Q27,R27="ml",Q27*0.0338/1.04),AA27="ml",_xlfn.IFS(R27="oz",Q27/0.0338,R27="fl oz",Q27*1.04/0.0338,R27="ml",Q27))</f>
        <v>3.536</v>
      </c>
      <c r="AA27" s="9" t="str">
        <f>_xlfn.XLOOKUP($E27,'Raw Data'!$E:$E,'Raw Data'!AA:AA,"ERROR",0,1)</f>
        <v>oz</v>
      </c>
      <c r="AB27" s="5" t="s">
        <v>146</v>
      </c>
      <c r="AC27" s="5" t="s">
        <v>147</v>
      </c>
      <c r="AD27" s="5" t="s">
        <v>148</v>
      </c>
      <c r="AE27">
        <f t="shared" si="10"/>
        <v>0</v>
      </c>
      <c r="AF27">
        <f t="shared" si="10"/>
        <v>0</v>
      </c>
      <c r="AG27">
        <f t="shared" si="10"/>
        <v>0</v>
      </c>
      <c r="AH27">
        <f t="shared" si="10"/>
        <v>1</v>
      </c>
      <c r="AI27">
        <f t="shared" si="10"/>
        <v>0</v>
      </c>
      <c r="AJ27">
        <f t="shared" si="10"/>
        <v>0</v>
      </c>
      <c r="AK27">
        <f t="shared" si="10"/>
        <v>0</v>
      </c>
      <c r="AL27">
        <f t="shared" si="10"/>
        <v>0</v>
      </c>
      <c r="AM27">
        <f t="shared" si="10"/>
        <v>0</v>
      </c>
      <c r="AN27">
        <f t="shared" si="10"/>
        <v>0</v>
      </c>
      <c r="AO27">
        <f t="shared" si="10"/>
        <v>0</v>
      </c>
      <c r="AP27">
        <f t="shared" si="10"/>
        <v>0</v>
      </c>
      <c r="AQ27">
        <f t="shared" si="10"/>
        <v>0</v>
      </c>
      <c r="AR27">
        <f t="shared" si="10"/>
        <v>0</v>
      </c>
      <c r="AS27">
        <f t="shared" si="10"/>
        <v>0</v>
      </c>
      <c r="AT27">
        <f t="shared" si="10"/>
        <v>0</v>
      </c>
      <c r="AU27">
        <f t="shared" si="8"/>
        <v>0</v>
      </c>
      <c r="AV27">
        <f t="shared" si="8"/>
        <v>0</v>
      </c>
      <c r="AW27">
        <f t="shared" si="8"/>
        <v>0</v>
      </c>
      <c r="AX27">
        <f t="shared" si="8"/>
        <v>0</v>
      </c>
      <c r="AY27">
        <f t="shared" si="8"/>
        <v>0</v>
      </c>
      <c r="AZ27">
        <f t="shared" si="8"/>
        <v>0</v>
      </c>
      <c r="BA27">
        <f t="shared" si="8"/>
        <v>1</v>
      </c>
      <c r="BB27">
        <f t="shared" si="8"/>
        <v>0</v>
      </c>
      <c r="BC27">
        <f t="shared" si="8"/>
        <v>0</v>
      </c>
      <c r="BD27">
        <f t="shared" si="8"/>
        <v>0</v>
      </c>
      <c r="BE27">
        <f t="shared" si="8"/>
        <v>1</v>
      </c>
      <c r="BF27">
        <f t="shared" si="12"/>
        <v>0</v>
      </c>
      <c r="BG27">
        <f t="shared" si="12"/>
        <v>0</v>
      </c>
      <c r="BH27">
        <f t="shared" si="12"/>
        <v>1</v>
      </c>
      <c r="BI27">
        <f t="shared" si="12"/>
        <v>1</v>
      </c>
      <c r="BJ27">
        <f t="shared" si="12"/>
        <v>0</v>
      </c>
      <c r="BK27">
        <f t="shared" si="12"/>
        <v>0</v>
      </c>
      <c r="BL27">
        <f t="shared" si="12"/>
        <v>0</v>
      </c>
      <c r="BM27">
        <f t="shared" si="12"/>
        <v>0</v>
      </c>
      <c r="BN27">
        <f t="shared" si="12"/>
        <v>0</v>
      </c>
      <c r="BO27">
        <f t="shared" si="12"/>
        <v>0</v>
      </c>
      <c r="BP27">
        <f t="shared" si="12"/>
        <v>0</v>
      </c>
      <c r="BQ27">
        <f t="shared" si="12"/>
        <v>0</v>
      </c>
      <c r="BR27">
        <f t="shared" si="12"/>
        <v>0</v>
      </c>
      <c r="BS27">
        <f t="shared" si="12"/>
        <v>0</v>
      </c>
      <c r="BT27">
        <f t="shared" si="12"/>
        <v>0</v>
      </c>
      <c r="BU27">
        <f t="shared" si="12"/>
        <v>0</v>
      </c>
      <c r="BV27">
        <f t="shared" si="11"/>
        <v>0</v>
      </c>
      <c r="BW27">
        <f t="shared" si="11"/>
        <v>0</v>
      </c>
      <c r="BX27">
        <f t="shared" si="11"/>
        <v>0</v>
      </c>
      <c r="BY27">
        <f t="shared" si="11"/>
        <v>0</v>
      </c>
      <c r="BZ27">
        <f t="shared" si="11"/>
        <v>0</v>
      </c>
      <c r="CA27">
        <f t="shared" si="9"/>
        <v>0</v>
      </c>
      <c r="CB27">
        <f t="shared" si="9"/>
        <v>0</v>
      </c>
      <c r="CC27">
        <f t="shared" si="9"/>
        <v>0</v>
      </c>
      <c r="CD27">
        <f t="shared" si="9"/>
        <v>1</v>
      </c>
    </row>
    <row r="28" spans="1:82">
      <c r="A28" s="5" t="str">
        <f>_xlfn.XLOOKUP($E28,'Raw Data'!$E:$E,'Raw Data'!A:A,"ERROR",0,1)</f>
        <v>AE</v>
      </c>
      <c r="B28" s="5" t="str">
        <f>_xlfn.XLOOKUP($E28,'Raw Data'!$E:$E,'Raw Data'!B:B,"ERROR",0,1)</f>
        <v>Hair Mousses</v>
      </c>
      <c r="C28" s="5" t="str">
        <f>_xlfn.XLOOKUP($E28,'Raw Data'!$E:$E,'Raw Data'!C:C,"ERROR",0,1)</f>
        <v>Giovanni</v>
      </c>
      <c r="D28" s="5" t="str">
        <f>_xlfn.XLOOKUP($E28,'Raw Data'!$E:$E,'Raw Data'!D:D,"ERROR",0,1)</f>
        <v>www.amazon.ae/dp/B00066D618</v>
      </c>
      <c r="E28" s="5" t="s">
        <v>149</v>
      </c>
      <c r="F28" s="9" t="str">
        <f>_xlfn.XLOOKUP($E28,'Raw Data'!$E:$E,'Raw Data'!F:F,"ERROR",0,1)</f>
        <v>Giovanni Cosmetics, Inc. Natural Mousse 207ml, Air-Turbo, 207 ml (Pack of 1)</v>
      </c>
      <c r="G28" s="10">
        <f>_xlfn.XLOOKUP($E28,'Raw Data'!$E:$E,'Raw Data'!G:G,"ERROR",0,1)</f>
        <v>157</v>
      </c>
      <c r="H28" s="9">
        <f>_xlfn.XLOOKUP($E28,'Raw Data'!$E:$E,'Raw Data'!H:H,"ERROR",0,1)</f>
        <v>8122.12</v>
      </c>
      <c r="I28" s="9">
        <f>_xlfn.XLOOKUP($E28,'Raw Data'!$E:$E,'Raw Data'!I:I,"ERROR",0,1)</f>
        <v>0.010874065693649</v>
      </c>
      <c r="J28" s="9" t="str">
        <f>_xlfn.XLOOKUP($E28,'Raw Data'!$E:$E,'Raw Data'!J:J,"ERROR",0,1)</f>
        <v>Yes</v>
      </c>
      <c r="K28" s="14" t="str">
        <f t="array" ref="K28">_xlfn.IFS(AND(L28&gt;0,L28&lt;=5),"0 to 5",AND(L28&gt;5,L28&lt;=10),"5 to 10",AND(L28&gt;10,L28&lt;=15),"10 to 15",AND(L28&gt;15,L28&lt;=20),"15 to 20",AND(L28&gt;20,L28&lt;=30),"20 to 30",AND(L28&gt;30,L28&lt;=40),"30 to 40",AND(L28&gt;40,L28&lt;=50),"40 to 50",AND(L28&gt;50,L28&lt;=75),"50 to 75",AND(L28&gt;75,L28&lt;=100),"75 to 100",AND(L28&gt;100,L28&lt;=150),"100 to 150",AND(L28&gt;150,L28&lt;=200),"150 to 200",AND(L28&gt;200,L28&lt;=250),"200 to 250",AND(L28&gt;250,L28&lt;=300),"250 to 300",AND(L28&gt;300,L28&lt;=400),"300 to 400",AND(L28&gt;400,L28&lt;=500),"400 to 500",L28&gt;500,"500+")</f>
        <v>50 to 75</v>
      </c>
      <c r="L28" s="9">
        <f>_xlfn.XLOOKUP($E28,'Raw Data'!$E:$E,'Raw Data'!L:L,"ERROR",0,1)</f>
        <v>52.35</v>
      </c>
      <c r="M28" s="14" t="str">
        <f t="array" ref="M28">_xlfn.IFS(AND(N28&gt;0,N28&lt;=5),"0 to 5",AND(N28&gt;5,N28&lt;=10),"5 to 10",AND(N28&gt;10,N28&lt;=15),"10 to 15",AND(N28&gt;15,N28&lt;=20),"15 to 20",AND(N28&gt;20,N28&lt;=30),"20 to 30",AND(N28&gt;30,N28&lt;=40),"30 to 40",AND(N28&gt;40,N28&lt;=50),"40 to 50",AND(N28&gt;50,N28&lt;=75),"50 to 75",AND(N28&gt;75,N28&lt;=100),"75 to 100",AND(N28&gt;100,N28&lt;=150),"100 to 150",AND(N28&gt;150,N28&lt;=200),"150 to 200",AND(N28&gt;200,N28&lt;=250),"200 to 250",AND(N28&gt;250,N28&lt;=300),"250 to 300",AND(N28&gt;300,N28&lt;=400),"300 to 400",AND(N28&gt;400,N28&lt;=500),"400 to 500",N28&gt;500,"500+")</f>
        <v>50 to 75</v>
      </c>
      <c r="N28" s="9">
        <f>_xlfn.XLOOKUP($E28,'Raw Data'!$E:$E,'Raw Data'!N:N,"ERROR",0,1)</f>
        <v>54.69</v>
      </c>
      <c r="O28" s="14" t="str">
        <f t="array" ref="O28">_xlfn.IFS(P28=0,"No Discount",AND(P28&gt;0,P28&lt;=0.02),"0% to 2%",AND(P28&gt;0.02,P28&lt;=0.04),"2% to 4%",AND(P28&gt;0.04,P28&lt;=0.06),"4% to 6%",AND(P28&gt;0.06,P28&lt;=0.08),"6% to 8%",AND(P28&gt;0.08,P28&lt;=0.1),"8% to 10%",AND(P28&gt;0.1,P28&lt;=0.15),"10% to 15%",AND(P28&gt;0.15,P28&lt;=0.2),"15% to 20%",AND(P28&gt;0.2,P28&lt;=0.25),"20% to 25%",AND(P28&gt;0.25,P28&lt;=0.3),"25% to 30%",AND(P28&gt;0.3,P28&lt;=0.4),"30% to 40%",AND(P28&gt;0.4,P28&lt;=0.5),"40% to 50%",AND(P28&gt;0.5,P28&lt;=0.75),"50% to 75%",AND(P28&gt;0.75,P28&lt;=1),"75% to 100%")</f>
        <v>4% to 6%</v>
      </c>
      <c r="P28" s="10">
        <f>_xlfn.XLOOKUP($E28,'Raw Data'!$E:$E,'Raw Data'!P:P,"ERROR",0,1)</f>
        <v>0.0427866154690071</v>
      </c>
      <c r="Q28" s="9">
        <f>_xlfn.XLOOKUP($E28,'Raw Data'!$E:$E,'Raw Data'!Q:Q,"ERROR",0,1)</f>
        <v>207</v>
      </c>
      <c r="R28" s="9" t="str">
        <f>_xlfn.XLOOKUP($E28,'Raw Data'!$E:$E,'Raw Data'!R:R,"ERROR",0,1)</f>
        <v>ml</v>
      </c>
      <c r="S28" s="5" t="str">
        <f t="array" ref="S28">_xlfn.IFS(AND(T28&gt;0,T28&lt;=0.05),"0 to 0.05",AND(T28&gt;0.05,T28&lt;=0.1),"0.05 to 0.1",AND(T28&gt;0.1,T28&lt;=0.2),"0.1 to 0.2",AND(T28&gt;0.2,T28&lt;=0.3),"0.2 to 0.3",AND(T28&gt;0.3,T28&lt;=0.4),"0.3 to 0.4",AND(T28&gt;0.4,T28&lt;=0.5),"0.4 to 0.5",AND(T28&gt;0.5,T28&lt;=0.75),"0.5 to 0.75",AND(T28&gt;0.75,T28&lt;=1),"0.75 to 1",AND(T28&gt;1,T28&lt;=2),"1 to 2",AND(T28&gt;2,T28&lt;=3),"2 to 3",AND(T28&gt;3,T28&lt;=4),"3 to 4",AND(T28&gt;4,T28&lt;=5),"4 to 5",AND(T28&gt;5,T28&lt;=10),"5 to 10",T28&gt;10,"10+")</f>
        <v>0.2 to 0.3</v>
      </c>
      <c r="T28" s="10">
        <f t="shared" si="1"/>
        <v>0.253033670704794</v>
      </c>
      <c r="U28" s="15" t="str">
        <f t="array" ref="U28">_xlfn.IFS(AND(V28&gt;0,V28&lt;=0.05),"0 to 0.05",AND(V28&gt;0.05,V28&lt;=0.1),"0.05 to 0.1",AND(V28&gt;0.1,V28&lt;=0.2),"0.1 to 0.2",AND(V28&gt;0.2,V28&lt;=0.3),"0.2 to 0.3",AND(V28&gt;0.3,V28&lt;=0.4),"0.3 to 0.4",AND(V28&gt;0.4,V28&lt;=0.5),"0.4 to 0.5",AND(V28&gt;0.5,V28&lt;=0.75),"0.5 to 0.75",AND(V28&gt;0.75,V28&lt;=1),"0.75 to 1",AND(V28&gt;1,V28&lt;=2),"1 to 2",AND(V28&gt;2,V28&lt;=3),"2 to 3",AND(V28&gt;3,V28&lt;=4),"3 to 4",AND(V28&gt;4,V28&lt;=5),"4 to 5",AND(V28&gt;5,V28&lt;=10),"5 to 10",V28&gt;10,"10+")</f>
        <v>0.05 to 0.1</v>
      </c>
      <c r="V28" s="10">
        <f t="shared" si="2"/>
        <v>0.0713728957350182</v>
      </c>
      <c r="W28" s="15" t="str">
        <f t="array" ref="W28">_xlfn.IFS(AND(X28&gt;0,X28&lt;=0.05),"0 to 0.05",AND(X28&gt;0.05,X28&lt;=0.1),"0.05 to 0.1",AND(X28&gt;0.1,X28&lt;=0.2),"0.1 to 0.2",AND(X28&gt;0.2,X28&lt;=0.3),"0.2 to 0.3",AND(X28&gt;0.3,X28&lt;=0.4),"0.3 to 0.4",AND(X28&gt;0.4,X28&lt;=0.5),"0.4 to 0.5",AND(X28&gt;0.5,X28&lt;=0.75),"0.5 to 0.75",AND(X28&gt;0.75,X28&lt;=1),"0.75 to 1",AND(X28&gt;1,X28&lt;=2),"1 to 2",AND(X28&gt;2,X28&lt;=3),"2 to 3",AND(X28&gt;3,X28&lt;=4),"3 to 4",AND(X28&gt;4,X28&lt;=5),"4 to 5",AND(X28&gt;5,X28&lt;=10),"5 to 10",X28&gt;10,"10+")</f>
        <v>0.05 to 0.1</v>
      </c>
      <c r="X28" s="16">
        <f t="shared" si="3"/>
        <v>0.0683190910902944</v>
      </c>
      <c r="Y28" s="5" t="str">
        <f t="array" ref="Y28">_xlfn.IFS(AND(Z28&gt;0,Z28&lt;=1),"0 to 1",AND(Z28&gt;1,Z28&lt;=2),"1 to 2",AND(Z28&gt;2,Z28&lt;=4),"2 to 4",AND(Z28&gt;4,Z28&lt;=6),"4 to 6",AND(Z28&gt;6,Z28&lt;=8),"6 to 8",AND(Z28&gt;8,Z28&lt;=10),"8 to 10",AND(Z28&gt;10,Z28&lt;=15),"10 to 15",AND(Z28&gt;15,Z28&lt;=20),"15 to 20",AND(Z28&gt;20,Z28&lt;=25),"20 to 25",AND(Z28&gt;25,Z28&lt;=30),"25 to 30",AND(Z28&gt;30,Z28&lt;=40),"30 to 40",AND(Z28&gt;40,Z28&lt;=50),"40 to 50",Z28&gt;50,"50+")</f>
        <v>6 to 8</v>
      </c>
      <c r="Z28" s="9">
        <f t="array" ref="Z28">_xlfn.IFS(AA28="oz",_xlfn.IFS(R28="oz",Q28,R28="fl oz",Q28*1.04,R28="ml",Q28*0.0338),AA28="fl oz",_xlfn.IFS(R28="oz",Q28/1.04,R28="fl oz",Q28,R28="ml",Q28*0.0338/1.04),AA28="ml",_xlfn.IFS(R28="oz",Q28/0.0338,R28="fl oz",Q28*1.04/0.0338,R28="ml",Q28))</f>
        <v>6.9966</v>
      </c>
      <c r="AA28" s="9" t="str">
        <f>_xlfn.XLOOKUP($E28,'Raw Data'!$E:$E,'Raw Data'!AA:AA,"ERROR",0,1)</f>
        <v>oz</v>
      </c>
      <c r="AB28" s="5" t="s">
        <v>150</v>
      </c>
      <c r="AC28" s="5" t="s">
        <v>71</v>
      </c>
      <c r="AD28" s="5" t="s">
        <v>117</v>
      </c>
      <c r="AE28">
        <f t="shared" si="10"/>
        <v>0</v>
      </c>
      <c r="AF28">
        <f t="shared" si="10"/>
        <v>0</v>
      </c>
      <c r="AG28">
        <f t="shared" si="10"/>
        <v>0</v>
      </c>
      <c r="AH28">
        <f t="shared" si="10"/>
        <v>0</v>
      </c>
      <c r="AI28">
        <f t="shared" si="10"/>
        <v>0</v>
      </c>
      <c r="AJ28">
        <f t="shared" si="10"/>
        <v>0</v>
      </c>
      <c r="AK28">
        <f t="shared" si="10"/>
        <v>1</v>
      </c>
      <c r="AL28">
        <f t="shared" si="10"/>
        <v>0</v>
      </c>
      <c r="AM28">
        <f t="shared" si="10"/>
        <v>0</v>
      </c>
      <c r="AN28">
        <f t="shared" si="10"/>
        <v>0</v>
      </c>
      <c r="AO28">
        <f t="shared" si="10"/>
        <v>0</v>
      </c>
      <c r="AP28">
        <f t="shared" si="10"/>
        <v>0</v>
      </c>
      <c r="AQ28">
        <f t="shared" si="10"/>
        <v>0</v>
      </c>
      <c r="AR28">
        <f t="shared" si="10"/>
        <v>1</v>
      </c>
      <c r="AS28">
        <f t="shared" si="10"/>
        <v>0</v>
      </c>
      <c r="AT28">
        <f t="shared" si="10"/>
        <v>0</v>
      </c>
      <c r="AU28">
        <f t="shared" si="8"/>
        <v>0</v>
      </c>
      <c r="AV28">
        <f t="shared" si="8"/>
        <v>0</v>
      </c>
      <c r="AW28">
        <f t="shared" si="8"/>
        <v>0</v>
      </c>
      <c r="AX28">
        <f t="shared" si="8"/>
        <v>0</v>
      </c>
      <c r="AY28">
        <f t="shared" si="8"/>
        <v>0</v>
      </c>
      <c r="AZ28">
        <f t="shared" si="8"/>
        <v>0</v>
      </c>
      <c r="BA28">
        <f t="shared" si="8"/>
        <v>0</v>
      </c>
      <c r="BB28">
        <f t="shared" si="8"/>
        <v>0</v>
      </c>
      <c r="BC28">
        <f t="shared" si="8"/>
        <v>0</v>
      </c>
      <c r="BD28">
        <f t="shared" si="8"/>
        <v>0</v>
      </c>
      <c r="BE28">
        <f t="shared" si="8"/>
        <v>0</v>
      </c>
      <c r="BF28">
        <f t="shared" si="12"/>
        <v>0</v>
      </c>
      <c r="BG28">
        <f t="shared" si="12"/>
        <v>0</v>
      </c>
      <c r="BH28">
        <f t="shared" si="12"/>
        <v>0</v>
      </c>
      <c r="BI28">
        <f t="shared" si="12"/>
        <v>0</v>
      </c>
      <c r="BJ28">
        <f t="shared" si="12"/>
        <v>0</v>
      </c>
      <c r="BK28">
        <f t="shared" si="12"/>
        <v>0</v>
      </c>
      <c r="BL28">
        <f t="shared" si="12"/>
        <v>0</v>
      </c>
      <c r="BM28">
        <f t="shared" si="12"/>
        <v>0</v>
      </c>
      <c r="BN28">
        <f t="shared" si="12"/>
        <v>0</v>
      </c>
      <c r="BO28">
        <f t="shared" si="12"/>
        <v>0</v>
      </c>
      <c r="BP28">
        <f t="shared" si="12"/>
        <v>0</v>
      </c>
      <c r="BQ28">
        <f t="shared" si="12"/>
        <v>0</v>
      </c>
      <c r="BR28">
        <f t="shared" si="12"/>
        <v>0</v>
      </c>
      <c r="BS28">
        <f t="shared" si="12"/>
        <v>0</v>
      </c>
      <c r="BT28">
        <f t="shared" si="12"/>
        <v>0</v>
      </c>
      <c r="BU28">
        <f t="shared" si="12"/>
        <v>0</v>
      </c>
      <c r="BV28">
        <f t="shared" si="11"/>
        <v>0</v>
      </c>
      <c r="BW28">
        <f t="shared" si="11"/>
        <v>0</v>
      </c>
      <c r="BX28">
        <f t="shared" si="11"/>
        <v>0</v>
      </c>
      <c r="BY28">
        <f t="shared" si="11"/>
        <v>0</v>
      </c>
      <c r="BZ28">
        <f t="shared" si="11"/>
        <v>0</v>
      </c>
      <c r="CA28">
        <f t="shared" si="9"/>
        <v>0</v>
      </c>
      <c r="CB28">
        <f t="shared" si="9"/>
        <v>0</v>
      </c>
      <c r="CC28">
        <f t="shared" si="9"/>
        <v>0</v>
      </c>
      <c r="CD28">
        <f t="shared" si="9"/>
        <v>0</v>
      </c>
    </row>
    <row r="29" spans="1:82">
      <c r="A29" s="5" t="str">
        <f>_xlfn.XLOOKUP($E29,'Raw Data'!$E:$E,'Raw Data'!A:A,"ERROR",0,1)</f>
        <v>AE</v>
      </c>
      <c r="B29" s="5" t="str">
        <f>_xlfn.XLOOKUP($E29,'Raw Data'!$E:$E,'Raw Data'!B:B,"ERROR",0,1)</f>
        <v>Hair Mousses</v>
      </c>
      <c r="C29" s="5" t="str">
        <f>_xlfn.XLOOKUP($E29,'Raw Data'!$E:$E,'Raw Data'!C:C,"ERROR",0,1)</f>
        <v>african pride</v>
      </c>
      <c r="D29" s="5" t="str">
        <f>_xlfn.XLOOKUP($E29,'Raw Data'!$E:$E,'Raw Data'!D:D,"ERROR",0,1)</f>
        <v>www.amazon.ae/dp/B07T6BD8FW</v>
      </c>
      <c r="E29" s="5" t="s">
        <v>151</v>
      </c>
      <c r="F29" s="9" t="str">
        <f>_xlfn.XLOOKUP($E29,'Raw Data'!$E:$E,'Raw Data'!F:F,"ERROR",0,1)</f>
        <v>African Pride Moisture Miracle Soft &amp; Smooth Curl  MoUSse  8.5Oz Rose Water And Organ Oil</v>
      </c>
      <c r="G29" s="10">
        <f>_xlfn.XLOOKUP($E29,'Raw Data'!$E:$E,'Raw Data'!G:G,"ERROR",0,1)</f>
        <v>241</v>
      </c>
      <c r="H29" s="9">
        <f>_xlfn.XLOOKUP($E29,'Raw Data'!$E:$E,'Raw Data'!H:H,"ERROR",0,1)</f>
        <v>7714.65</v>
      </c>
      <c r="I29" s="9">
        <f>_xlfn.XLOOKUP($E29,'Raw Data'!$E:$E,'Raw Data'!I:I,"ERROR",0,1)</f>
        <v>0.0103285362569759</v>
      </c>
      <c r="J29" s="9" t="str">
        <f>_xlfn.XLOOKUP($E29,'Raw Data'!$E:$E,'Raw Data'!J:J,"ERROR",0,1)</f>
        <v>Yes</v>
      </c>
      <c r="K29" s="14" t="str">
        <f t="array" ref="K29">_xlfn.IFS(AND(L29&gt;0,L29&lt;=5),"0 to 5",AND(L29&gt;5,L29&lt;=10),"5 to 10",AND(L29&gt;10,L29&lt;=15),"10 to 15",AND(L29&gt;15,L29&lt;=20),"15 to 20",AND(L29&gt;20,L29&lt;=30),"20 to 30",AND(L29&gt;30,L29&lt;=40),"30 to 40",AND(L29&gt;40,L29&lt;=50),"40 to 50",AND(L29&gt;50,L29&lt;=75),"50 to 75",AND(L29&gt;75,L29&lt;=100),"75 to 100",AND(L29&gt;100,L29&lt;=150),"100 to 150",AND(L29&gt;150,L29&lt;=200),"150 to 200",AND(L29&gt;200,L29&lt;=250),"200 to 250",AND(L29&gt;250,L29&lt;=300),"250 to 300",AND(L29&gt;300,L29&lt;=400),"300 to 400",AND(L29&gt;400,L29&lt;=500),"400 to 500",L29&gt;500,"500+")</f>
        <v>30 to 40</v>
      </c>
      <c r="L29" s="9">
        <f>_xlfn.XLOOKUP($E29,'Raw Data'!$E:$E,'Raw Data'!L:L,"ERROR",0,1)</f>
        <v>31.75</v>
      </c>
      <c r="M29" s="14" t="str">
        <f t="array" ref="M29">_xlfn.IFS(AND(N29&gt;0,N29&lt;=5),"0 to 5",AND(N29&gt;5,N29&lt;=10),"5 to 10",AND(N29&gt;10,N29&lt;=15),"10 to 15",AND(N29&gt;15,N29&lt;=20),"15 to 20",AND(N29&gt;20,N29&lt;=30),"20 to 30",AND(N29&gt;30,N29&lt;=40),"30 to 40",AND(N29&gt;40,N29&lt;=50),"40 to 50",AND(N29&gt;50,N29&lt;=75),"50 to 75",AND(N29&gt;75,N29&lt;=100),"75 to 100",AND(N29&gt;100,N29&lt;=150),"100 to 150",AND(N29&gt;150,N29&lt;=200),"150 to 200",AND(N29&gt;200,N29&lt;=250),"200 to 250",AND(N29&gt;250,N29&lt;=300),"250 to 300",AND(N29&gt;300,N29&lt;=400),"300 to 400",AND(N29&gt;400,N29&lt;=500),"400 to 500",N29&gt;500,"500+")</f>
        <v>30 to 40</v>
      </c>
      <c r="N29" s="9">
        <f>_xlfn.XLOOKUP($E29,'Raw Data'!$E:$E,'Raw Data'!N:N,"ERROR",0,1)</f>
        <v>31.78</v>
      </c>
      <c r="O29" s="14" t="str">
        <f t="array" ref="O29">_xlfn.IFS(P29=0,"No Discount",AND(P29&gt;0,P29&lt;=0.02),"0% to 2%",AND(P29&gt;0.02,P29&lt;=0.04),"2% to 4%",AND(P29&gt;0.04,P29&lt;=0.06),"4% to 6%",AND(P29&gt;0.06,P29&lt;=0.08),"6% to 8%",AND(P29&gt;0.08,P29&lt;=0.1),"8% to 10%",AND(P29&gt;0.1,P29&lt;=0.15),"10% to 15%",AND(P29&gt;0.15,P29&lt;=0.2),"15% to 20%",AND(P29&gt;0.2,P29&lt;=0.25),"20% to 25%",AND(P29&gt;0.25,P29&lt;=0.3),"25% to 30%",AND(P29&gt;0.3,P29&lt;=0.4),"30% to 40%",AND(P29&gt;0.4,P29&lt;=0.5),"40% to 50%",AND(P29&gt;0.5,P29&lt;=0.75),"50% to 75%",AND(P29&gt;0.75,P29&lt;=1),"75% to 100%")</f>
        <v>0% to 2%</v>
      </c>
      <c r="P29" s="10">
        <f>_xlfn.XLOOKUP($E29,'Raw Data'!$E:$E,'Raw Data'!P:P,"ERROR",0,1)</f>
        <v>0.000943989930774108</v>
      </c>
      <c r="Q29" s="9">
        <f>_xlfn.XLOOKUP($E29,'Raw Data'!$E:$E,'Raw Data'!Q:Q,"ERROR",0,1)</f>
        <v>8.5</v>
      </c>
      <c r="R29" s="9" t="str">
        <f>_xlfn.XLOOKUP($E29,'Raw Data'!$E:$E,'Raw Data'!R:R,"ERROR",0,1)</f>
        <v>oz</v>
      </c>
      <c r="S29" s="5" t="str">
        <f t="array" ref="S29">_xlfn.IFS(AND(T29&gt;0,T29&lt;=0.05),"0 to 0.05",AND(T29&gt;0.05,T29&lt;=0.1),"0.05 to 0.1",AND(T29&gt;0.1,T29&lt;=0.2),"0.1 to 0.2",AND(T29&gt;0.2,T29&lt;=0.3),"0.2 to 0.3",AND(T29&gt;0.3,T29&lt;=0.4),"0.3 to 0.4",AND(T29&gt;0.4,T29&lt;=0.5),"0.4 to 0.5",AND(T29&gt;0.5,T29&lt;=0.75),"0.5 to 0.75",AND(T29&gt;0.75,T29&lt;=1),"0.75 to 1",AND(T29&gt;1,T29&lt;=2),"1 to 2",AND(T29&gt;2,T29&lt;=3),"2 to 3",AND(T29&gt;3,T29&lt;=4),"3 to 4",AND(T29&gt;4,T29&lt;=5),"4 to 5",AND(T29&gt;5,T29&lt;=10),"5 to 10",T29&gt;10,"10+")</f>
        <v>0.1 to 0.2</v>
      </c>
      <c r="T29" s="10">
        <f t="shared" si="1"/>
        <v>0.126320396268078</v>
      </c>
      <c r="U29" s="15" t="str">
        <f t="array" ref="U29">_xlfn.IFS(AND(V29&gt;0,V29&lt;=0.05),"0 to 0.05",AND(V29&gt;0.05,V29&lt;=0.1),"0.05 to 0.1",AND(V29&gt;0.1,V29&lt;=0.2),"0.1 to 0.2",AND(V29&gt;0.2,V29&lt;=0.3),"0.2 to 0.3",AND(V29&gt;0.3,V29&lt;=0.4),"0.3 to 0.4",AND(V29&gt;0.4,V29&lt;=0.5),"0.4 to 0.5",AND(V29&gt;0.5,V29&lt;=0.75),"0.5 to 0.75",AND(V29&gt;0.75,V29&lt;=1),"0.75 to 1",AND(V29&gt;1,V29&lt;=2),"1 to 2",AND(V29&gt;2,V29&lt;=3),"2 to 3",AND(V29&gt;3,V29&lt;=4),"3 to 4",AND(V29&gt;4,V29&lt;=5),"4 to 5",AND(V29&gt;5,V29&lt;=10),"5 to 10",V29&gt;10,"10+")</f>
        <v>0 to 0.05</v>
      </c>
      <c r="V29" s="10">
        <f t="shared" si="2"/>
        <v>0.0341387336131612</v>
      </c>
      <c r="W29" s="15" t="str">
        <f t="array" ref="W29">_xlfn.IFS(AND(X29&gt;0,X29&lt;=0.05),"0 to 0.05",AND(X29&gt;0.05,X29&lt;=0.1),"0.05 to 0.1",AND(X29&gt;0.1,X29&lt;=0.2),"0.1 to 0.2",AND(X29&gt;0.2,X29&lt;=0.3),"0.2 to 0.3",AND(X29&gt;0.3,X29&lt;=0.4),"0.3 to 0.4",AND(X29&gt;0.4,X29&lt;=0.5),"0.4 to 0.5",AND(X29&gt;0.5,X29&lt;=0.75),"0.5 to 0.75",AND(X29&gt;0.75,X29&lt;=1),"0.75 to 1",AND(X29&gt;1,X29&lt;=2),"1 to 2",AND(X29&gt;2,X29&lt;=3),"2 to 3",AND(X29&gt;3,X29&lt;=4),"3 to 4",AND(X29&gt;4,X29&lt;=5),"4 to 5",AND(X29&gt;5,X29&lt;=10),"5 to 10",X29&gt;10,"10+")</f>
        <v>0 to 0.05</v>
      </c>
      <c r="X29" s="16">
        <f t="shared" si="3"/>
        <v>0.034106506992381</v>
      </c>
      <c r="Y29" s="5" t="str">
        <f t="array" ref="Y29">_xlfn.IFS(AND(Z29&gt;0,Z29&lt;=1),"0 to 1",AND(Z29&gt;1,Z29&lt;=2),"1 to 2",AND(Z29&gt;2,Z29&lt;=4),"2 to 4",AND(Z29&gt;4,Z29&lt;=6),"4 to 6",AND(Z29&gt;6,Z29&lt;=8),"6 to 8",AND(Z29&gt;8,Z29&lt;=10),"8 to 10",AND(Z29&gt;10,Z29&lt;=15),"10 to 15",AND(Z29&gt;15,Z29&lt;=20),"15 to 20",AND(Z29&gt;20,Z29&lt;=25),"20 to 25",AND(Z29&gt;25,Z29&lt;=30),"25 to 30",AND(Z29&gt;30,Z29&lt;=40),"30 to 40",AND(Z29&gt;40,Z29&lt;=50),"40 to 50",Z29&gt;50,"50+")</f>
        <v>8 to 10</v>
      </c>
      <c r="Z29" s="9">
        <f t="array" ref="Z29">_xlfn.IFS(AA29="oz",_xlfn.IFS(R29="oz",Q29,R29="fl oz",Q29*1.04,R29="ml",Q29*0.0338),AA29="fl oz",_xlfn.IFS(R29="oz",Q29/1.04,R29="fl oz",Q29,R29="ml",Q29*0.0338/1.04),AA29="ml",_xlfn.IFS(R29="oz",Q29/0.0338,R29="fl oz",Q29*1.04/0.0338,R29="ml",Q29))</f>
        <v>8.5</v>
      </c>
      <c r="AA29" s="9" t="str">
        <f>_xlfn.XLOOKUP($E29,'Raw Data'!$E:$E,'Raw Data'!AA:AA,"ERROR",0,1)</f>
        <v>oz</v>
      </c>
      <c r="AB29" s="5" t="s">
        <v>152</v>
      </c>
      <c r="AC29" s="5" t="s">
        <v>71</v>
      </c>
      <c r="AD29" s="5" t="s">
        <v>153</v>
      </c>
      <c r="AE29">
        <f t="shared" si="10"/>
        <v>0</v>
      </c>
      <c r="AF29">
        <f t="shared" si="10"/>
        <v>0</v>
      </c>
      <c r="AG29">
        <f t="shared" si="10"/>
        <v>0</v>
      </c>
      <c r="AH29">
        <f t="shared" si="10"/>
        <v>0</v>
      </c>
      <c r="AI29">
        <f t="shared" si="10"/>
        <v>0</v>
      </c>
      <c r="AJ29">
        <f t="shared" si="10"/>
        <v>0</v>
      </c>
      <c r="AK29">
        <f t="shared" si="10"/>
        <v>0</v>
      </c>
      <c r="AL29">
        <f t="shared" si="10"/>
        <v>1</v>
      </c>
      <c r="AM29">
        <f t="shared" si="10"/>
        <v>0</v>
      </c>
      <c r="AN29">
        <f t="shared" si="10"/>
        <v>0</v>
      </c>
      <c r="AO29">
        <f t="shared" si="10"/>
        <v>0</v>
      </c>
      <c r="AP29">
        <f t="shared" si="10"/>
        <v>0</v>
      </c>
      <c r="AQ29">
        <f t="shared" si="10"/>
        <v>0</v>
      </c>
      <c r="AR29">
        <f t="shared" si="10"/>
        <v>0</v>
      </c>
      <c r="AS29">
        <f t="shared" si="10"/>
        <v>0</v>
      </c>
      <c r="AT29">
        <f t="shared" si="10"/>
        <v>0</v>
      </c>
      <c r="AU29">
        <f t="shared" si="8"/>
        <v>0</v>
      </c>
      <c r="AV29">
        <f t="shared" si="8"/>
        <v>0</v>
      </c>
      <c r="AW29">
        <f t="shared" si="8"/>
        <v>0</v>
      </c>
      <c r="AX29">
        <f t="shared" si="8"/>
        <v>0</v>
      </c>
      <c r="AY29">
        <f t="shared" si="8"/>
        <v>0</v>
      </c>
      <c r="AZ29">
        <f t="shared" si="8"/>
        <v>0</v>
      </c>
      <c r="BA29">
        <f t="shared" si="8"/>
        <v>0</v>
      </c>
      <c r="BB29">
        <f t="shared" si="8"/>
        <v>0</v>
      </c>
      <c r="BC29">
        <f t="shared" si="8"/>
        <v>0</v>
      </c>
      <c r="BD29">
        <f t="shared" si="8"/>
        <v>0</v>
      </c>
      <c r="BE29">
        <f t="shared" si="8"/>
        <v>0</v>
      </c>
      <c r="BF29">
        <f t="shared" si="12"/>
        <v>0</v>
      </c>
      <c r="BG29">
        <f t="shared" si="12"/>
        <v>0</v>
      </c>
      <c r="BH29">
        <f t="shared" si="12"/>
        <v>0</v>
      </c>
      <c r="BI29">
        <f t="shared" si="12"/>
        <v>0</v>
      </c>
      <c r="BJ29">
        <f t="shared" si="12"/>
        <v>0</v>
      </c>
      <c r="BK29">
        <f t="shared" si="12"/>
        <v>0</v>
      </c>
      <c r="BL29">
        <f t="shared" si="12"/>
        <v>0</v>
      </c>
      <c r="BM29">
        <f t="shared" si="12"/>
        <v>0</v>
      </c>
      <c r="BN29">
        <f t="shared" si="12"/>
        <v>0</v>
      </c>
      <c r="BO29">
        <f t="shared" si="12"/>
        <v>0</v>
      </c>
      <c r="BP29">
        <f t="shared" si="12"/>
        <v>0</v>
      </c>
      <c r="BQ29">
        <f t="shared" si="12"/>
        <v>0</v>
      </c>
      <c r="BR29">
        <f t="shared" si="12"/>
        <v>0</v>
      </c>
      <c r="BS29">
        <f t="shared" si="12"/>
        <v>0</v>
      </c>
      <c r="BT29">
        <f t="shared" si="12"/>
        <v>1</v>
      </c>
      <c r="BU29">
        <f t="shared" si="12"/>
        <v>0</v>
      </c>
      <c r="BV29">
        <f t="shared" si="11"/>
        <v>0</v>
      </c>
      <c r="BW29">
        <f t="shared" si="11"/>
        <v>0</v>
      </c>
      <c r="BX29">
        <f t="shared" si="11"/>
        <v>0</v>
      </c>
      <c r="BY29">
        <f t="shared" si="11"/>
        <v>0</v>
      </c>
      <c r="BZ29">
        <f t="shared" si="11"/>
        <v>0</v>
      </c>
      <c r="CA29">
        <f t="shared" si="9"/>
        <v>0</v>
      </c>
      <c r="CB29">
        <f t="shared" si="9"/>
        <v>0</v>
      </c>
      <c r="CC29">
        <f t="shared" si="9"/>
        <v>0</v>
      </c>
      <c r="CD29">
        <f t="shared" si="9"/>
        <v>0</v>
      </c>
    </row>
    <row r="30" spans="1:82">
      <c r="A30" s="5" t="str">
        <f>_xlfn.XLOOKUP($E30,'Raw Data'!$E:$E,'Raw Data'!A:A,"ERROR",0,1)</f>
        <v>AE</v>
      </c>
      <c r="B30" s="5" t="str">
        <f>_xlfn.XLOOKUP($E30,'Raw Data'!$E:$E,'Raw Data'!B:B,"ERROR",0,1)</f>
        <v>Hair Mousses</v>
      </c>
      <c r="C30" s="5" t="str">
        <f>_xlfn.XLOOKUP($E30,'Raw Data'!$E:$E,'Raw Data'!C:C,"ERROR",0,1)</f>
        <v>Wella</v>
      </c>
      <c r="D30" s="5" t="str">
        <f>_xlfn.XLOOKUP($E30,'Raw Data'!$E:$E,'Raw Data'!D:D,"ERROR",0,1)</f>
        <v>www.amazon.ae/dp/B004FGA172</v>
      </c>
      <c r="E30" s="5" t="s">
        <v>154</v>
      </c>
      <c r="F30" s="9" t="str">
        <f>_xlfn.XLOOKUP($E30,'Raw Data'!$E:$E,'Raw Data'!F:F,"ERROR",0,1)</f>
        <v>Wella Wellaflex Flexible Ultra Strong Hold Hair Mousse 200 ml</v>
      </c>
      <c r="G30" s="10">
        <f>_xlfn.XLOOKUP($E30,'Raw Data'!$E:$E,'Raw Data'!G:G,"ERROR",0,1)</f>
        <v>312</v>
      </c>
      <c r="H30" s="9">
        <f>_xlfn.XLOOKUP($E30,'Raw Data'!$E:$E,'Raw Data'!H:H,"ERROR",0,1)</f>
        <v>7486.35</v>
      </c>
      <c r="I30" s="9">
        <f>_xlfn.XLOOKUP($E30,'Raw Data'!$E:$E,'Raw Data'!I:I,"ERROR",0,1)</f>
        <v>0.0100228833981336</v>
      </c>
      <c r="J30" s="9" t="str">
        <f>_xlfn.XLOOKUP($E30,'Raw Data'!$E:$E,'Raw Data'!J:J,"ERROR",0,1)</f>
        <v>Yes</v>
      </c>
      <c r="K30" s="14" t="str">
        <f t="array" ref="K30">_xlfn.IFS(AND(L30&gt;0,L30&lt;=5),"0 to 5",AND(L30&gt;5,L30&lt;=10),"5 to 10",AND(L30&gt;10,L30&lt;=15),"10 to 15",AND(L30&gt;15,L30&lt;=20),"15 to 20",AND(L30&gt;20,L30&lt;=30),"20 to 30",AND(L30&gt;30,L30&lt;=40),"30 to 40",AND(L30&gt;40,L30&lt;=50),"40 to 50",AND(L30&gt;50,L30&lt;=75),"50 to 75",AND(L30&gt;75,L30&lt;=100),"75 to 100",AND(L30&gt;100,L30&lt;=150),"100 to 150",AND(L30&gt;150,L30&lt;=200),"150 to 200",AND(L30&gt;200,L30&lt;=250),"200 to 250",AND(L30&gt;250,L30&lt;=300),"250 to 300",AND(L30&gt;300,L30&lt;=400),"300 to 400",AND(L30&gt;400,L30&lt;=500),"400 to 500",L30&gt;500,"500+")</f>
        <v>20 to 30</v>
      </c>
      <c r="L30" s="9">
        <f>_xlfn.XLOOKUP($E30,'Raw Data'!$E:$E,'Raw Data'!L:L,"ERROR",0,1)</f>
        <v>26.86</v>
      </c>
      <c r="M30" s="14" t="str">
        <f t="array" ref="M30">_xlfn.IFS(AND(N30&gt;0,N30&lt;=5),"0 to 5",AND(N30&gt;5,N30&lt;=10),"5 to 10",AND(N30&gt;10,N30&lt;=15),"10 to 15",AND(N30&gt;15,N30&lt;=20),"15 to 20",AND(N30&gt;20,N30&lt;=30),"20 to 30",AND(N30&gt;30,N30&lt;=40),"30 to 40",AND(N30&gt;40,N30&lt;=50),"40 to 50",AND(N30&gt;50,N30&lt;=75),"50 to 75",AND(N30&gt;75,N30&lt;=100),"75 to 100",AND(N30&gt;100,N30&lt;=150),"100 to 150",AND(N30&gt;150,N30&lt;=200),"150 to 200",AND(N30&gt;200,N30&lt;=250),"200 to 250",AND(N30&gt;250,N30&lt;=300),"250 to 300",AND(N30&gt;300,N30&lt;=400),"300 to 400",AND(N30&gt;400,N30&lt;=500),"400 to 500",N30&gt;500,"500+")</f>
        <v>20 to 30</v>
      </c>
      <c r="N30" s="9">
        <f>_xlfn.XLOOKUP($E30,'Raw Data'!$E:$E,'Raw Data'!N:N,"ERROR",0,1)</f>
        <v>28.47</v>
      </c>
      <c r="O30" s="14" t="str">
        <f t="array" ref="O30">_xlfn.IFS(P30=0,"No Discount",AND(P30&gt;0,P30&lt;=0.02),"0% to 2%",AND(P30&gt;0.02,P30&lt;=0.04),"2% to 4%",AND(P30&gt;0.04,P30&lt;=0.06),"4% to 6%",AND(P30&gt;0.06,P30&lt;=0.08),"6% to 8%",AND(P30&gt;0.08,P30&lt;=0.1),"8% to 10%",AND(P30&gt;0.1,P30&lt;=0.15),"10% to 15%",AND(P30&gt;0.15,P30&lt;=0.2),"15% to 20%",AND(P30&gt;0.2,P30&lt;=0.25),"20% to 25%",AND(P30&gt;0.25,P30&lt;=0.3),"25% to 30%",AND(P30&gt;0.3,P30&lt;=0.4),"30% to 40%",AND(P30&gt;0.4,P30&lt;=0.5),"40% to 50%",AND(P30&gt;0.5,P30&lt;=0.75),"50% to 75%",AND(P30&gt;0.75,P30&lt;=1),"75% to 100%")</f>
        <v>4% to 6%</v>
      </c>
      <c r="P30" s="10">
        <f>_xlfn.XLOOKUP($E30,'Raw Data'!$E:$E,'Raw Data'!P:P,"ERROR",0,1)</f>
        <v>0.0565507551808921</v>
      </c>
      <c r="Q30" s="9">
        <f>_xlfn.XLOOKUP($E30,'Raw Data'!$E:$E,'Raw Data'!Q:Q,"ERROR",0,1)</f>
        <v>200</v>
      </c>
      <c r="R30" s="9" t="str">
        <f>_xlfn.XLOOKUP($E30,'Raw Data'!$E:$E,'Raw Data'!R:R,"ERROR",0,1)</f>
        <v>ml</v>
      </c>
      <c r="S30" s="5" t="str">
        <f t="array" ref="S30">_xlfn.IFS(AND(T30&gt;0,T30&lt;=0.05),"0 to 0.05",AND(T30&gt;0.05,T30&lt;=0.1),"0.05 to 0.1",AND(T30&gt;0.1,T30&lt;=0.2),"0.1 to 0.2",AND(T30&gt;0.2,T30&lt;=0.3),"0.2 to 0.3",AND(T30&gt;0.3,T30&lt;=0.4),"0.3 to 0.4",AND(T30&gt;0.4,T30&lt;=0.5),"0.4 to 0.5",AND(T30&gt;0.5,T30&lt;=0.75),"0.5 to 0.75",AND(T30&gt;0.75,T30&lt;=1),"0.75 to 1",AND(T30&gt;1,T30&lt;=2),"1 to 2",AND(T30&gt;2,T30&lt;=3),"2 to 3",AND(T30&gt;3,T30&lt;=4),"3 to 4",AND(T30&gt;4,T30&lt;=5),"4 to 5",AND(T30&gt;5,T30&lt;=10),"5 to 10",T30&gt;10,"10+")</f>
        <v>0.1 to 0.2</v>
      </c>
      <c r="T30" s="10">
        <f t="shared" si="1"/>
        <v>0.134371754516912</v>
      </c>
      <c r="U30" s="15" t="str">
        <f t="array" ref="U30">_xlfn.IFS(AND(V30&gt;0,V30&lt;=0.05),"0 to 0.05",AND(V30&gt;0.05,V30&lt;=0.1),"0.05 to 0.1",AND(V30&gt;0.1,V30&lt;=0.2),"0.1 to 0.2",AND(V30&gt;0.2,V30&lt;=0.3),"0.2 to 0.3",AND(V30&gt;0.3,V30&lt;=0.4),"0.3 to 0.4",AND(V30&gt;0.4,V30&lt;=0.5),"0.4 to 0.5",AND(V30&gt;0.5,V30&lt;=0.75),"0.5 to 0.75",AND(V30&gt;0.75,V30&lt;=1),"0.75 to 1",AND(V30&gt;1,V30&lt;=2),"1 to 2",AND(V30&gt;2,V30&lt;=3),"2 to 3",AND(V30&gt;3,V30&lt;=4),"3 to 4",AND(V30&gt;4,V30&lt;=5),"4 to 5",AND(V30&gt;5,V30&lt;=10),"5 to 10",V30&gt;10,"10+")</f>
        <v>0 to 0.05</v>
      </c>
      <c r="V30" s="10">
        <f t="shared" si="2"/>
        <v>0.038455034988684</v>
      </c>
      <c r="W30" s="15" t="str">
        <f t="array" ref="W30">_xlfn.IFS(AND(X30&gt;0,X30&lt;=0.05),"0 to 0.05",AND(X30&gt;0.05,X30&lt;=0.1),"0.05 to 0.1",AND(X30&gt;0.1,X30&lt;=0.2),"0.1 to 0.2",AND(X30&gt;0.2,X30&lt;=0.3),"0.2 to 0.3",AND(X30&gt;0.3,X30&lt;=0.4),"0.3 to 0.4",AND(X30&gt;0.4,X30&lt;=0.5),"0.4 to 0.5",AND(X30&gt;0.5,X30&lt;=0.75),"0.5 to 0.75",AND(X30&gt;0.75,X30&lt;=1),"0.75 to 1",AND(X30&gt;1,X30&lt;=2),"1 to 2",AND(X30&gt;2,X30&lt;=3),"2 to 3",AND(X30&gt;3,X30&lt;=4),"3 to 4",AND(X30&gt;4,X30&lt;=5),"4 to 5",AND(X30&gt;5,X30&lt;=10),"5 to 10",X30&gt;10,"10+")</f>
        <v>0 to 0.05</v>
      </c>
      <c r="X30" s="16">
        <f t="shared" si="3"/>
        <v>0.0362803737195663</v>
      </c>
      <c r="Y30" s="5" t="str">
        <f t="array" ref="Y30">_xlfn.IFS(AND(Z30&gt;0,Z30&lt;=1),"0 to 1",AND(Z30&gt;1,Z30&lt;=2),"1 to 2",AND(Z30&gt;2,Z30&lt;=4),"2 to 4",AND(Z30&gt;4,Z30&lt;=6),"4 to 6",AND(Z30&gt;6,Z30&lt;=8),"6 to 8",AND(Z30&gt;8,Z30&lt;=10),"8 to 10",AND(Z30&gt;10,Z30&lt;=15),"10 to 15",AND(Z30&gt;15,Z30&lt;=20),"15 to 20",AND(Z30&gt;20,Z30&lt;=25),"20 to 25",AND(Z30&gt;25,Z30&lt;=30),"25 to 30",AND(Z30&gt;30,Z30&lt;=40),"30 to 40",AND(Z30&gt;40,Z30&lt;=50),"40 to 50",Z30&gt;50,"50+")</f>
        <v>6 to 8</v>
      </c>
      <c r="Z30" s="9">
        <f t="array" ref="Z30">_xlfn.IFS(AA30="oz",_xlfn.IFS(R30="oz",Q30,R30="fl oz",Q30*1.04,R30="ml",Q30*0.0338),AA30="fl oz",_xlfn.IFS(R30="oz",Q30/1.04,R30="fl oz",Q30,R30="ml",Q30*0.0338/1.04),AA30="ml",_xlfn.IFS(R30="oz",Q30/0.0338,R30="fl oz",Q30*1.04/0.0338,R30="ml",Q30))</f>
        <v>6.76</v>
      </c>
      <c r="AA30" s="9" t="str">
        <f>_xlfn.XLOOKUP($E30,'Raw Data'!$E:$E,'Raw Data'!AA:AA,"ERROR",0,1)</f>
        <v>oz</v>
      </c>
      <c r="AB30" s="5" t="s">
        <v>155</v>
      </c>
      <c r="AC30" s="5" t="s">
        <v>86</v>
      </c>
      <c r="AD30" s="5" t="s">
        <v>87</v>
      </c>
      <c r="AE30">
        <f t="shared" si="10"/>
        <v>0</v>
      </c>
      <c r="AF30">
        <f t="shared" si="10"/>
        <v>0</v>
      </c>
      <c r="AG30">
        <f t="shared" si="10"/>
        <v>0</v>
      </c>
      <c r="AH30">
        <f t="shared" si="10"/>
        <v>0</v>
      </c>
      <c r="AI30">
        <f t="shared" si="10"/>
        <v>0</v>
      </c>
      <c r="AJ30">
        <f t="shared" si="10"/>
        <v>0</v>
      </c>
      <c r="AK30">
        <f t="shared" si="10"/>
        <v>1</v>
      </c>
      <c r="AL30">
        <f t="shared" si="10"/>
        <v>0</v>
      </c>
      <c r="AM30">
        <f t="shared" si="10"/>
        <v>0</v>
      </c>
      <c r="AN30">
        <f t="shared" si="10"/>
        <v>0</v>
      </c>
      <c r="AO30">
        <f t="shared" si="10"/>
        <v>0</v>
      </c>
      <c r="AP30">
        <f t="shared" si="10"/>
        <v>1</v>
      </c>
      <c r="AQ30">
        <f t="shared" si="10"/>
        <v>0</v>
      </c>
      <c r="AR30">
        <f t="shared" si="10"/>
        <v>1</v>
      </c>
      <c r="AS30">
        <f t="shared" si="10"/>
        <v>0</v>
      </c>
      <c r="AT30">
        <f t="shared" si="10"/>
        <v>0</v>
      </c>
      <c r="AU30">
        <f t="shared" si="8"/>
        <v>0</v>
      </c>
      <c r="AV30">
        <f t="shared" si="8"/>
        <v>0</v>
      </c>
      <c r="AW30">
        <f t="shared" si="8"/>
        <v>0</v>
      </c>
      <c r="AX30">
        <f t="shared" si="8"/>
        <v>0</v>
      </c>
      <c r="AY30">
        <f t="shared" si="8"/>
        <v>0</v>
      </c>
      <c r="AZ30">
        <f t="shared" si="8"/>
        <v>0</v>
      </c>
      <c r="BA30">
        <f t="shared" si="8"/>
        <v>0</v>
      </c>
      <c r="BB30">
        <f t="shared" si="8"/>
        <v>0</v>
      </c>
      <c r="BC30">
        <f t="shared" si="8"/>
        <v>0</v>
      </c>
      <c r="BD30">
        <f t="shared" si="8"/>
        <v>0</v>
      </c>
      <c r="BE30">
        <f t="shared" si="8"/>
        <v>0</v>
      </c>
      <c r="BF30">
        <f t="shared" si="12"/>
        <v>0</v>
      </c>
      <c r="BG30">
        <f t="shared" si="12"/>
        <v>0</v>
      </c>
      <c r="BH30">
        <f t="shared" si="12"/>
        <v>0</v>
      </c>
      <c r="BI30">
        <f t="shared" si="12"/>
        <v>0</v>
      </c>
      <c r="BJ30">
        <f t="shared" si="12"/>
        <v>0</v>
      </c>
      <c r="BK30">
        <f t="shared" si="12"/>
        <v>0</v>
      </c>
      <c r="BL30">
        <f t="shared" si="12"/>
        <v>0</v>
      </c>
      <c r="BM30">
        <f t="shared" si="12"/>
        <v>0</v>
      </c>
      <c r="BN30">
        <f t="shared" si="12"/>
        <v>0</v>
      </c>
      <c r="BO30">
        <f t="shared" si="12"/>
        <v>0</v>
      </c>
      <c r="BP30">
        <f t="shared" si="12"/>
        <v>0</v>
      </c>
      <c r="BQ30">
        <f t="shared" si="12"/>
        <v>0</v>
      </c>
      <c r="BR30">
        <f t="shared" si="12"/>
        <v>0</v>
      </c>
      <c r="BS30">
        <f t="shared" si="12"/>
        <v>0</v>
      </c>
      <c r="BT30">
        <f t="shared" si="12"/>
        <v>0</v>
      </c>
      <c r="BU30">
        <f t="shared" si="12"/>
        <v>0</v>
      </c>
      <c r="BV30">
        <f t="shared" si="11"/>
        <v>0</v>
      </c>
      <c r="BW30">
        <f t="shared" si="11"/>
        <v>0</v>
      </c>
      <c r="BX30">
        <f t="shared" si="11"/>
        <v>0</v>
      </c>
      <c r="BY30">
        <f t="shared" si="11"/>
        <v>0</v>
      </c>
      <c r="BZ30">
        <f t="shared" si="11"/>
        <v>0</v>
      </c>
      <c r="CA30">
        <f t="shared" si="9"/>
        <v>0</v>
      </c>
      <c r="CB30">
        <f t="shared" si="9"/>
        <v>0</v>
      </c>
      <c r="CC30">
        <f t="shared" si="9"/>
        <v>0</v>
      </c>
      <c r="CD30">
        <f t="shared" si="9"/>
        <v>0</v>
      </c>
    </row>
    <row r="31" spans="1:82">
      <c r="A31" s="5" t="str">
        <f>_xlfn.XLOOKUP($E31,'Raw Data'!$E:$E,'Raw Data'!A:A,"ERROR",0,1)</f>
        <v>AE</v>
      </c>
      <c r="B31" s="5" t="str">
        <f>_xlfn.XLOOKUP($E31,'Raw Data'!$E:$E,'Raw Data'!B:B,"ERROR",0,1)</f>
        <v>Hair Mousses</v>
      </c>
      <c r="C31" s="5" t="str">
        <f>_xlfn.XLOOKUP($E31,'Raw Data'!$E:$E,'Raw Data'!C:C,"ERROR",0,1)</f>
        <v>ors</v>
      </c>
      <c r="D31" s="5" t="str">
        <f>_xlfn.XLOOKUP($E31,'Raw Data'!$E:$E,'Raw Data'!D:D,"ERROR",0,1)</f>
        <v>www.amazon.ae/dp/B018IVSRLQ</v>
      </c>
      <c r="E31" s="5" t="s">
        <v>156</v>
      </c>
      <c r="F31" s="9" t="str">
        <f>_xlfn.XLOOKUP($E31,'Raw Data'!$E:$E,'Raw Data'!F:F,"ERROR",0,1)</f>
        <v>Ors Mousse Wrap/ Set 7oz (2 Pack) by Organic Root (ORS) Ors Mousse Wrap/ Set 7oz (2 Pack) by Organic Root (ORS)</v>
      </c>
      <c r="G31" s="10">
        <f>_xlfn.XLOOKUP($E31,'Raw Data'!$E:$E,'Raw Data'!G:G,"ERROR",0,1)</f>
        <v>130</v>
      </c>
      <c r="H31" s="9">
        <f>_xlfn.XLOOKUP($E31,'Raw Data'!$E:$E,'Raw Data'!H:H,"ERROR",0,1)</f>
        <v>7471.68</v>
      </c>
      <c r="I31" s="9">
        <f>_xlfn.XLOOKUP($E31,'Raw Data'!$E:$E,'Raw Data'!I:I,"ERROR",0,1)</f>
        <v>0.0100032428924866</v>
      </c>
      <c r="J31" s="9" t="str">
        <f>_xlfn.XLOOKUP($E31,'Raw Data'!$E:$E,'Raw Data'!J:J,"ERROR",0,1)</f>
        <v>Yes</v>
      </c>
      <c r="K31" s="14" t="str">
        <f t="array" ref="K31">_xlfn.IFS(AND(L31&gt;0,L31&lt;=5),"0 to 5",AND(L31&gt;5,L31&lt;=10),"5 to 10",AND(L31&gt;10,L31&lt;=15),"10 to 15",AND(L31&gt;15,L31&lt;=20),"15 to 20",AND(L31&gt;20,L31&lt;=30),"20 to 30",AND(L31&gt;30,L31&lt;=40),"30 to 40",AND(L31&gt;40,L31&lt;=50),"40 to 50",AND(L31&gt;50,L31&lt;=75),"50 to 75",AND(L31&gt;75,L31&lt;=100),"75 to 100",AND(L31&gt;100,L31&lt;=150),"100 to 150",AND(L31&gt;150,L31&lt;=200),"150 to 200",AND(L31&gt;200,L31&lt;=250),"200 to 250",AND(L31&gt;250,L31&lt;=300),"250 to 300",AND(L31&gt;300,L31&lt;=400),"300 to 400",AND(L31&gt;400,L31&lt;=500),"400 to 500",L31&gt;500,"500+")</f>
        <v>50 to 75</v>
      </c>
      <c r="L31" s="9">
        <f>_xlfn.XLOOKUP($E31,'Raw Data'!$E:$E,'Raw Data'!L:L,"ERROR",0,1)</f>
        <v>61.88</v>
      </c>
      <c r="M31" s="14" t="str">
        <f t="array" ref="M31">_xlfn.IFS(AND(N31&gt;0,N31&lt;=5),"0 to 5",AND(N31&gt;5,N31&lt;=10),"5 to 10",AND(N31&gt;10,N31&lt;=15),"10 to 15",AND(N31&gt;15,N31&lt;=20),"15 to 20",AND(N31&gt;20,N31&lt;=30),"20 to 30",AND(N31&gt;30,N31&lt;=40),"30 to 40",AND(N31&gt;40,N31&lt;=50),"40 to 50",AND(N31&gt;50,N31&lt;=75),"50 to 75",AND(N31&gt;75,N31&lt;=100),"75 to 100",AND(N31&gt;100,N31&lt;=150),"100 to 150",AND(N31&gt;150,N31&lt;=200),"150 to 200",AND(N31&gt;200,N31&lt;=250),"200 to 250",AND(N31&gt;250,N31&lt;=300),"250 to 300",AND(N31&gt;300,N31&lt;=400),"300 to 400",AND(N31&gt;400,N31&lt;=500),"400 to 500",N31&gt;500,"500+")</f>
        <v>50 to 75</v>
      </c>
      <c r="N31" s="9">
        <f>_xlfn.XLOOKUP($E31,'Raw Data'!$E:$E,'Raw Data'!N:N,"ERROR",0,1)</f>
        <v>66.16</v>
      </c>
      <c r="O31" s="14" t="str">
        <f t="array" ref="O31">_xlfn.IFS(P31=0,"No Discount",AND(P31&gt;0,P31&lt;=0.02),"0% to 2%",AND(P31&gt;0.02,P31&lt;=0.04),"2% to 4%",AND(P31&gt;0.04,P31&lt;=0.06),"4% to 6%",AND(P31&gt;0.06,P31&lt;=0.08),"6% to 8%",AND(P31&gt;0.08,P31&lt;=0.1),"8% to 10%",AND(P31&gt;0.1,P31&lt;=0.15),"10% to 15%",AND(P31&gt;0.15,P31&lt;=0.2),"15% to 20%",AND(P31&gt;0.2,P31&lt;=0.25),"20% to 25%",AND(P31&gt;0.25,P31&lt;=0.3),"25% to 30%",AND(P31&gt;0.3,P31&lt;=0.4),"30% to 40%",AND(P31&gt;0.4,P31&lt;=0.5),"40% to 50%",AND(P31&gt;0.5,P31&lt;=0.75),"50% to 75%",AND(P31&gt;0.75,P31&lt;=1),"75% to 100%")</f>
        <v>6% to 8%</v>
      </c>
      <c r="P31" s="10">
        <f>_xlfn.XLOOKUP($E31,'Raw Data'!$E:$E,'Raw Data'!P:P,"ERROR",0,1)</f>
        <v>0.0646916565900846</v>
      </c>
      <c r="Q31" s="9">
        <f>_xlfn.XLOOKUP($E31,'Raw Data'!$E:$E,'Raw Data'!Q:Q,"ERROR",0,1)</f>
        <v>14</v>
      </c>
      <c r="R31" s="9" t="str">
        <f>_xlfn.XLOOKUP($E31,'Raw Data'!$E:$E,'Raw Data'!R:R,"ERROR",0,1)</f>
        <v>oz</v>
      </c>
      <c r="S31" s="5" t="str">
        <f t="array" ref="S31">_xlfn.IFS(AND(T31&gt;0,T31&lt;=0.05),"0 to 0.05",AND(T31&gt;0.05,T31&lt;=0.1),"0.05 to 0.1",AND(T31&gt;0.1,T31&lt;=0.2),"0.1 to 0.2",AND(T31&gt;0.2,T31&lt;=0.3),"0.2 to 0.3",AND(T31&gt;0.3,T31&lt;=0.4),"0.3 to 0.4",AND(T31&gt;0.4,T31&lt;=0.5),"0.4 to 0.5",AND(T31&gt;0.5,T31&lt;=0.75),"0.5 to 0.75",AND(T31&gt;0.75,T31&lt;=1),"0.75 to 1",AND(T31&gt;1,T31&lt;=2),"1 to 2",AND(T31&gt;2,T31&lt;=3),"2 to 3",AND(T31&gt;3,T31&lt;=4),"3 to 4",AND(T31&gt;4,T31&lt;=5),"4 to 5",AND(T31&gt;5,T31&lt;=10),"5 to 10",T31&gt;10,"10+")</f>
        <v>0.1 to 0.2</v>
      </c>
      <c r="T31" s="10">
        <f t="shared" si="1"/>
        <v>0.149475820087927</v>
      </c>
      <c r="U31" s="15" t="str">
        <f t="array" ref="U31">_xlfn.IFS(AND(V31&gt;0,V31&lt;=0.05),"0 to 0.05",AND(V31&gt;0.05,V31&lt;=0.1),"0.05 to 0.1",AND(V31&gt;0.1,V31&lt;=0.2),"0.1 to 0.2",AND(V31&gt;0.2,V31&lt;=0.3),"0.2 to 0.3",AND(V31&gt;0.3,V31&lt;=0.4),"0.3 to 0.4",AND(V31&gt;0.4,V31&lt;=0.5),"0.4 to 0.5",AND(V31&gt;0.5,V31&lt;=0.75),"0.5 to 0.75",AND(V31&gt;0.75,V31&lt;=1),"0.75 to 1",AND(V31&gt;1,V31&lt;=2),"1 to 2",AND(V31&gt;2,V31&lt;=3),"2 to 3",AND(V31&gt;3,V31&lt;=4),"3 to 4",AND(V31&gt;4,V31&lt;=5),"4 to 5",AND(V31&gt;5,V31&lt;=10),"5 to 10",V31&gt;10,"10+")</f>
        <v>0 to 0.05</v>
      </c>
      <c r="V31" s="10">
        <f t="shared" si="2"/>
        <v>0.0431499106237016</v>
      </c>
      <c r="W31" s="15" t="str">
        <f t="array" ref="W31">_xlfn.IFS(AND(X31&gt;0,X31&lt;=0.05),"0 to 0.05",AND(X31&gt;0.05,X31&lt;=0.1),"0.05 to 0.1",AND(X31&gt;0.1,X31&lt;=0.2),"0.1 to 0.2",AND(X31&gt;0.2,X31&lt;=0.3),"0.2 to 0.3",AND(X31&gt;0.3,X31&lt;=0.4),"0.3 to 0.4",AND(X31&gt;0.4,X31&lt;=0.5),"0.4 to 0.5",AND(X31&gt;0.5,X31&lt;=0.75),"0.5 to 0.75",AND(X31&gt;0.75,X31&lt;=1),"0.75 to 1",AND(X31&gt;1,X31&lt;=2),"1 to 2",AND(X31&gt;2,X31&lt;=3),"2 to 3",AND(X31&gt;3,X31&lt;=4),"3 to 4",AND(X31&gt;4,X31&lt;=5),"4 to 5",AND(X31&gt;5,X31&lt;=10),"5 to 10",X31&gt;10,"10+")</f>
        <v>0 to 0.05</v>
      </c>
      <c r="X31" s="16">
        <f t="shared" si="3"/>
        <v>0.0403584714237403</v>
      </c>
      <c r="Y31" s="5" t="str">
        <f t="array" ref="Y31">_xlfn.IFS(AND(Z31&gt;0,Z31&lt;=1),"0 to 1",AND(Z31&gt;1,Z31&lt;=2),"1 to 2",AND(Z31&gt;2,Z31&lt;=4),"2 to 4",AND(Z31&gt;4,Z31&lt;=6),"4 to 6",AND(Z31&gt;6,Z31&lt;=8),"6 to 8",AND(Z31&gt;8,Z31&lt;=10),"8 to 10",AND(Z31&gt;10,Z31&lt;=15),"10 to 15",AND(Z31&gt;15,Z31&lt;=20),"15 to 20",AND(Z31&gt;20,Z31&lt;=25),"20 to 25",AND(Z31&gt;25,Z31&lt;=30),"25 to 30",AND(Z31&gt;30,Z31&lt;=40),"30 to 40",AND(Z31&gt;40,Z31&lt;=50),"40 to 50",Z31&gt;50,"50+")</f>
        <v>10 to 15</v>
      </c>
      <c r="Z31" s="9">
        <f t="array" ref="Z31">_xlfn.IFS(AA31="oz",_xlfn.IFS(R31="oz",Q31,R31="fl oz",Q31*1.04,R31="ml",Q31*0.0338),AA31="fl oz",_xlfn.IFS(R31="oz",Q31/1.04,R31="fl oz",Q31,R31="ml",Q31*0.0338/1.04),AA31="ml",_xlfn.IFS(R31="oz",Q31/0.0338,R31="fl oz",Q31*1.04/0.0338,R31="ml",Q31))</f>
        <v>14</v>
      </c>
      <c r="AA31" s="9" t="str">
        <f>_xlfn.XLOOKUP($E31,'Raw Data'!$E:$E,'Raw Data'!AA:AA,"ERROR",0,1)</f>
        <v>oz</v>
      </c>
      <c r="AB31" s="5" t="s">
        <v>43</v>
      </c>
      <c r="AC31" s="5" t="s">
        <v>86</v>
      </c>
      <c r="AD31" s="5" t="s">
        <v>157</v>
      </c>
      <c r="AE31">
        <f t="shared" si="10"/>
        <v>0</v>
      </c>
      <c r="AF31">
        <f t="shared" si="10"/>
        <v>0</v>
      </c>
      <c r="AG31">
        <f t="shared" si="10"/>
        <v>0</v>
      </c>
      <c r="AH31">
        <f t="shared" si="10"/>
        <v>0</v>
      </c>
      <c r="AI31">
        <f t="shared" si="10"/>
        <v>0</v>
      </c>
      <c r="AJ31">
        <f t="shared" si="10"/>
        <v>0</v>
      </c>
      <c r="AK31">
        <f t="shared" si="10"/>
        <v>0</v>
      </c>
      <c r="AL31">
        <f t="shared" si="10"/>
        <v>0</v>
      </c>
      <c r="AM31">
        <f t="shared" si="10"/>
        <v>0</v>
      </c>
      <c r="AN31">
        <f t="shared" si="10"/>
        <v>0</v>
      </c>
      <c r="AO31">
        <f t="shared" si="10"/>
        <v>0</v>
      </c>
      <c r="AP31">
        <f t="shared" si="10"/>
        <v>0</v>
      </c>
      <c r="AQ31">
        <f t="shared" si="10"/>
        <v>0</v>
      </c>
      <c r="AR31">
        <f t="shared" si="10"/>
        <v>0</v>
      </c>
      <c r="AS31">
        <f t="shared" si="10"/>
        <v>0</v>
      </c>
      <c r="AT31">
        <f t="shared" si="10"/>
        <v>0</v>
      </c>
      <c r="AU31">
        <f t="shared" si="8"/>
        <v>0</v>
      </c>
      <c r="AV31">
        <f t="shared" si="8"/>
        <v>0</v>
      </c>
      <c r="AW31">
        <f t="shared" si="8"/>
        <v>0</v>
      </c>
      <c r="AX31">
        <f t="shared" si="8"/>
        <v>0</v>
      </c>
      <c r="AY31">
        <f t="shared" si="8"/>
        <v>0</v>
      </c>
      <c r="AZ31">
        <f t="shared" si="8"/>
        <v>0</v>
      </c>
      <c r="BA31">
        <f t="shared" si="8"/>
        <v>0</v>
      </c>
      <c r="BB31">
        <f t="shared" si="8"/>
        <v>0</v>
      </c>
      <c r="BC31">
        <f t="shared" si="8"/>
        <v>0</v>
      </c>
      <c r="BD31">
        <f t="shared" si="8"/>
        <v>0</v>
      </c>
      <c r="BE31">
        <f t="shared" si="8"/>
        <v>0</v>
      </c>
      <c r="BF31">
        <f t="shared" si="12"/>
        <v>0</v>
      </c>
      <c r="BG31">
        <f t="shared" si="12"/>
        <v>0</v>
      </c>
      <c r="BH31">
        <f t="shared" si="12"/>
        <v>0</v>
      </c>
      <c r="BI31">
        <f t="shared" si="12"/>
        <v>0</v>
      </c>
      <c r="BJ31">
        <f t="shared" si="12"/>
        <v>0</v>
      </c>
      <c r="BK31">
        <f t="shared" si="12"/>
        <v>0</v>
      </c>
      <c r="BL31">
        <f t="shared" si="12"/>
        <v>0</v>
      </c>
      <c r="BM31">
        <f t="shared" si="12"/>
        <v>0</v>
      </c>
      <c r="BN31">
        <f t="shared" si="12"/>
        <v>1</v>
      </c>
      <c r="BO31">
        <f t="shared" si="12"/>
        <v>1</v>
      </c>
      <c r="BP31">
        <f t="shared" si="12"/>
        <v>0</v>
      </c>
      <c r="BQ31">
        <f t="shared" si="12"/>
        <v>0</v>
      </c>
      <c r="BR31">
        <f t="shared" si="12"/>
        <v>0</v>
      </c>
      <c r="BS31">
        <f t="shared" si="12"/>
        <v>0</v>
      </c>
      <c r="BT31">
        <f t="shared" si="12"/>
        <v>0</v>
      </c>
      <c r="BU31">
        <f t="shared" si="12"/>
        <v>0</v>
      </c>
      <c r="BV31">
        <f t="shared" si="11"/>
        <v>0</v>
      </c>
      <c r="BW31">
        <f t="shared" si="11"/>
        <v>0</v>
      </c>
      <c r="BX31">
        <f t="shared" si="11"/>
        <v>0</v>
      </c>
      <c r="BY31">
        <f t="shared" si="11"/>
        <v>0</v>
      </c>
      <c r="BZ31">
        <f t="shared" si="11"/>
        <v>0</v>
      </c>
      <c r="CA31">
        <f t="shared" si="9"/>
        <v>0</v>
      </c>
      <c r="CB31">
        <f t="shared" si="9"/>
        <v>0</v>
      </c>
      <c r="CC31">
        <f t="shared" si="9"/>
        <v>0</v>
      </c>
      <c r="CD31">
        <f t="shared" si="9"/>
        <v>0</v>
      </c>
    </row>
    <row r="32" spans="1:82">
      <c r="A32" s="5" t="str">
        <f>_xlfn.XLOOKUP($E32,'Raw Data'!$E:$E,'Raw Data'!A:A,"ERROR",0,1)</f>
        <v>AE</v>
      </c>
      <c r="B32" s="5" t="str">
        <f>_xlfn.XLOOKUP($E32,'Raw Data'!$E:$E,'Raw Data'!B:B,"ERROR",0,1)</f>
        <v>Hair Mousses</v>
      </c>
      <c r="C32" s="5" t="str">
        <f>_xlfn.XLOOKUP($E32,'Raw Data'!$E:$E,'Raw Data'!C:C,"ERROR",0,1)</f>
        <v>ogx</v>
      </c>
      <c r="D32" s="5" t="str">
        <f>_xlfn.XLOOKUP($E32,'Raw Data'!$E:$E,'Raw Data'!D:D,"ERROR",0,1)</f>
        <v>www.amazon.ae/dp/B0128QFRD8</v>
      </c>
      <c r="E32" s="5" t="s">
        <v>158</v>
      </c>
      <c r="F32" s="9" t="str">
        <f>_xlfn.XLOOKUP($E32,'Raw Data'!$E:$E,'Raw Data'!F:F,"ERROR",0,1)</f>
        <v>OGX Coconut Curls  Hair  Butter 6.6 oz, 187 G</v>
      </c>
      <c r="G32" s="10">
        <f>_xlfn.XLOOKUP($E32,'Raw Data'!$E:$E,'Raw Data'!G:G,"ERROR",0,1)</f>
        <v>130</v>
      </c>
      <c r="H32" s="9">
        <f>_xlfn.XLOOKUP($E32,'Raw Data'!$E:$E,'Raw Data'!H:H,"ERROR",0,1)</f>
        <v>6707.05</v>
      </c>
      <c r="I32" s="9">
        <f>_xlfn.XLOOKUP($E32,'Raw Data'!$E:$E,'Raw Data'!I:I,"ERROR",0,1)</f>
        <v>0.00897954010905877</v>
      </c>
      <c r="J32" s="9" t="str">
        <f>_xlfn.XLOOKUP($E32,'Raw Data'!$E:$E,'Raw Data'!J:J,"ERROR",0,1)</f>
        <v>Yes</v>
      </c>
      <c r="K32" s="14" t="str">
        <f t="array" ref="K32">_xlfn.IFS(AND(L32&gt;0,L32&lt;=5),"0 to 5",AND(L32&gt;5,L32&lt;=10),"5 to 10",AND(L32&gt;10,L32&lt;=15),"10 to 15",AND(L32&gt;15,L32&lt;=20),"15 to 20",AND(L32&gt;20,L32&lt;=30),"20 to 30",AND(L32&gt;30,L32&lt;=40),"30 to 40",AND(L32&gt;40,L32&lt;=50),"40 to 50",AND(L32&gt;50,L32&lt;=75),"50 to 75",AND(L32&gt;75,L32&lt;=100),"75 to 100",AND(L32&gt;100,L32&lt;=150),"100 to 150",AND(L32&gt;150,L32&lt;=200),"150 to 200",AND(L32&gt;200,L32&lt;=250),"200 to 250",AND(L32&gt;250,L32&lt;=300),"250 to 300",AND(L32&gt;300,L32&lt;=400),"300 to 400",AND(L32&gt;400,L32&lt;=500),"400 to 500",L32&gt;500,"500+")</f>
        <v>50 to 75</v>
      </c>
      <c r="L32" s="9">
        <f>_xlfn.XLOOKUP($E32,'Raw Data'!$E:$E,'Raw Data'!L:L,"ERROR",0,1)</f>
        <v>55.37</v>
      </c>
      <c r="M32" s="14" t="str">
        <f t="array" ref="M32">_xlfn.IFS(AND(N32&gt;0,N32&lt;=5),"0 to 5",AND(N32&gt;5,N32&lt;=10),"5 to 10",AND(N32&gt;10,N32&lt;=15),"10 to 15",AND(N32&gt;15,N32&lt;=20),"15 to 20",AND(N32&gt;20,N32&lt;=30),"20 to 30",AND(N32&gt;30,N32&lt;=40),"30 to 40",AND(N32&gt;40,N32&lt;=50),"40 to 50",AND(N32&gt;50,N32&lt;=75),"50 to 75",AND(N32&gt;75,N32&lt;=100),"75 to 100",AND(N32&gt;100,N32&lt;=150),"100 to 150",AND(N32&gt;150,N32&lt;=200),"150 to 200",AND(N32&gt;200,N32&lt;=250),"200 to 250",AND(N32&gt;250,N32&lt;=300),"250 to 300",AND(N32&gt;300,N32&lt;=400),"300 to 400",AND(N32&gt;400,N32&lt;=500),"400 to 500",N32&gt;500,"500+")</f>
        <v>50 to 75</v>
      </c>
      <c r="N32" s="9">
        <f>_xlfn.XLOOKUP($E32,'Raw Data'!$E:$E,'Raw Data'!N:N,"ERROR",0,1)</f>
        <v>60.01</v>
      </c>
      <c r="O32" s="14" t="str">
        <f t="array" ref="O32">_xlfn.IFS(P32=0,"No Discount",AND(P32&gt;0,P32&lt;=0.02),"0% to 2%",AND(P32&gt;0.02,P32&lt;=0.04),"2% to 4%",AND(P32&gt;0.04,P32&lt;=0.06),"4% to 6%",AND(P32&gt;0.06,P32&lt;=0.08),"6% to 8%",AND(P32&gt;0.08,P32&lt;=0.1),"8% to 10%",AND(P32&gt;0.1,P32&lt;=0.15),"10% to 15%",AND(P32&gt;0.15,P32&lt;=0.2),"15% to 20%",AND(P32&gt;0.2,P32&lt;=0.25),"20% to 25%",AND(P32&gt;0.25,P32&lt;=0.3),"25% to 30%",AND(P32&gt;0.3,P32&lt;=0.4),"30% to 40%",AND(P32&gt;0.4,P32&lt;=0.5),"40% to 50%",AND(P32&gt;0.5,P32&lt;=0.75),"50% to 75%",AND(P32&gt;0.75,P32&lt;=1),"75% to 100%")</f>
        <v>6% to 8%</v>
      </c>
      <c r="P32" s="10">
        <f>_xlfn.XLOOKUP($E32,'Raw Data'!$E:$E,'Raw Data'!P:P,"ERROR",0,1)</f>
        <v>0.0773204465922346</v>
      </c>
      <c r="Q32" s="9">
        <f>_xlfn.XLOOKUP($E32,'Raw Data'!$E:$E,'Raw Data'!Q:Q,"ERROR",0,1)</f>
        <v>6.6</v>
      </c>
      <c r="R32" s="9" t="str">
        <f>_xlfn.XLOOKUP($E32,'Raw Data'!$E:$E,'Raw Data'!R:R,"ERROR",0,1)</f>
        <v>oz</v>
      </c>
      <c r="S32" s="5" t="str">
        <f t="array" ref="S32">_xlfn.IFS(AND(T32&gt;0,T32&lt;=0.05),"0 to 0.05",AND(T32&gt;0.05,T32&lt;=0.1),"0.05 to 0.1",AND(T32&gt;0.1,T32&lt;=0.2),"0.1 to 0.2",AND(T32&gt;0.2,T32&lt;=0.3),"0.2 to 0.3",AND(T32&gt;0.3,T32&lt;=0.4),"0.3 to 0.4",AND(T32&gt;0.4,T32&lt;=0.5),"0.4 to 0.5",AND(T32&gt;0.5,T32&lt;=0.75),"0.5 to 0.75",AND(T32&gt;0.75,T32&lt;=1),"0.75 to 1",AND(T32&gt;1,T32&lt;=2),"1 to 2",AND(T32&gt;2,T32&lt;=3),"2 to 3",AND(T32&gt;3,T32&lt;=4),"3 to 4",AND(T32&gt;4,T32&lt;=5),"4 to 5",AND(T32&gt;5,T32&lt;=10),"5 to 10",T32&gt;10,"10+")</f>
        <v>0.2 to 0.3</v>
      </c>
      <c r="T32" s="10">
        <f t="shared" si="1"/>
        <v>0.283713017903075</v>
      </c>
      <c r="U32" s="15" t="str">
        <f t="array" ref="U32">_xlfn.IFS(AND(V32&gt;0,V32&lt;=0.05),"0 to 0.05",AND(V32&gt;0.05,V32&lt;=0.1),"0.05 to 0.1",AND(V32&gt;0.1,V32&lt;=0.2),"0.1 to 0.2",AND(V32&gt;0.2,V32&lt;=0.3),"0.2 to 0.3",AND(V32&gt;0.3,V32&lt;=0.4),"0.3 to 0.4",AND(V32&gt;0.4,V32&lt;=0.5),"0.4 to 0.5",AND(V32&gt;0.5,V32&lt;=0.75),"0.5 to 0.75",AND(V32&gt;0.75,V32&lt;=1),"0.75 to 1",AND(V32&gt;1,V32&lt;=2),"1 to 2",AND(V32&gt;2,V32&lt;=3),"2 to 3",AND(V32&gt;3,V32&lt;=4),"3 to 4",AND(V32&gt;4,V32&lt;=5),"4 to 5",AND(V32&gt;5,V32&lt;=10),"5 to 10",V32&gt;10,"10+")</f>
        <v>0.05 to 0.1</v>
      </c>
      <c r="V32" s="10">
        <f t="shared" si="2"/>
        <v>0.0830217972761091</v>
      </c>
      <c r="W32" s="15" t="str">
        <f t="array" ref="W32">_xlfn.IFS(AND(X32&gt;0,X32&lt;=0.05),"0 to 0.05",AND(X32&gt;0.05,X32&lt;=0.1),"0.05 to 0.1",AND(X32&gt;0.1,X32&lt;=0.2),"0.1 to 0.2",AND(X32&gt;0.2,X32&lt;=0.3),"0.2 to 0.3",AND(X32&gt;0.3,X32&lt;=0.4),"0.3 to 0.4",AND(X32&gt;0.4,X32&lt;=0.5),"0.4 to 0.5",AND(X32&gt;0.5,X32&lt;=0.75),"0.5 to 0.75",AND(X32&gt;0.75,X32&lt;=1),"0.75 to 1",AND(X32&gt;1,X32&lt;=2),"1 to 2",AND(X32&gt;2,X32&lt;=3),"2 to 3",AND(X32&gt;3,X32&lt;=4),"3 to 4",AND(X32&gt;4,X32&lt;=5),"4 to 5",AND(X32&gt;5,X32&lt;=10),"5 to 10",X32&gt;10,"10+")</f>
        <v>0.05 to 0.1</v>
      </c>
      <c r="X32" s="16">
        <f t="shared" si="3"/>
        <v>0.0766025148338304</v>
      </c>
      <c r="Y32" s="5" t="str">
        <f t="array" ref="Y32">_xlfn.IFS(AND(Z32&gt;0,Z32&lt;=1),"0 to 1",AND(Z32&gt;1,Z32&lt;=2),"1 to 2",AND(Z32&gt;2,Z32&lt;=4),"2 to 4",AND(Z32&gt;4,Z32&lt;=6),"4 to 6",AND(Z32&gt;6,Z32&lt;=8),"6 to 8",AND(Z32&gt;8,Z32&lt;=10),"8 to 10",AND(Z32&gt;10,Z32&lt;=15),"10 to 15",AND(Z32&gt;15,Z32&lt;=20),"15 to 20",AND(Z32&gt;20,Z32&lt;=25),"20 to 25",AND(Z32&gt;25,Z32&lt;=30),"25 to 30",AND(Z32&gt;30,Z32&lt;=40),"30 to 40",AND(Z32&gt;40,Z32&lt;=50),"40 to 50",Z32&gt;50,"50+")</f>
        <v>6 to 8</v>
      </c>
      <c r="Z32" s="9">
        <f t="array" ref="Z32">_xlfn.IFS(AA32="oz",_xlfn.IFS(R32="oz",Q32,R32="fl oz",Q32*1.04,R32="ml",Q32*0.0338),AA32="fl oz",_xlfn.IFS(R32="oz",Q32/1.04,R32="fl oz",Q32,R32="ml",Q32*0.0338/1.04),AA32="ml",_xlfn.IFS(R32="oz",Q32/0.0338,R32="fl oz",Q32*1.04/0.0338,R32="ml",Q32))</f>
        <v>6.6</v>
      </c>
      <c r="AA32" s="9" t="str">
        <f>_xlfn.XLOOKUP($E32,'Raw Data'!$E:$E,'Raw Data'!AA:AA,"ERROR",0,1)</f>
        <v>oz</v>
      </c>
      <c r="AB32" s="5" t="s">
        <v>160</v>
      </c>
      <c r="AC32" s="5" t="s">
        <v>43</v>
      </c>
      <c r="AD32" s="5" t="s">
        <v>161</v>
      </c>
      <c r="AE32">
        <f t="shared" si="10"/>
        <v>0</v>
      </c>
      <c r="AF32">
        <f t="shared" si="10"/>
        <v>0</v>
      </c>
      <c r="AG32">
        <f t="shared" si="10"/>
        <v>0</v>
      </c>
      <c r="AH32">
        <f t="shared" si="10"/>
        <v>0</v>
      </c>
      <c r="AI32">
        <f t="shared" si="10"/>
        <v>0</v>
      </c>
      <c r="AJ32">
        <f t="shared" si="10"/>
        <v>0</v>
      </c>
      <c r="AK32">
        <f t="shared" si="10"/>
        <v>0</v>
      </c>
      <c r="AL32">
        <f t="shared" si="10"/>
        <v>0</v>
      </c>
      <c r="AM32">
        <f t="shared" si="10"/>
        <v>0</v>
      </c>
      <c r="AN32">
        <f t="shared" si="10"/>
        <v>0</v>
      </c>
      <c r="AO32">
        <f t="shared" si="10"/>
        <v>0</v>
      </c>
      <c r="AP32">
        <f t="shared" si="10"/>
        <v>0</v>
      </c>
      <c r="AQ32">
        <f t="shared" si="10"/>
        <v>1</v>
      </c>
      <c r="AR32">
        <f t="shared" si="10"/>
        <v>1</v>
      </c>
      <c r="AS32">
        <f t="shared" si="10"/>
        <v>0</v>
      </c>
      <c r="AT32">
        <f t="shared" si="10"/>
        <v>0</v>
      </c>
      <c r="AU32">
        <f t="shared" si="8"/>
        <v>1</v>
      </c>
      <c r="AV32">
        <f t="shared" si="8"/>
        <v>0</v>
      </c>
      <c r="AW32">
        <f t="shared" si="8"/>
        <v>0</v>
      </c>
      <c r="AX32">
        <f t="shared" si="8"/>
        <v>0</v>
      </c>
      <c r="AY32">
        <f t="shared" si="8"/>
        <v>0</v>
      </c>
      <c r="AZ32">
        <f t="shared" si="8"/>
        <v>0</v>
      </c>
      <c r="BA32">
        <f t="shared" si="8"/>
        <v>1</v>
      </c>
      <c r="BB32">
        <f t="shared" si="8"/>
        <v>0</v>
      </c>
      <c r="BC32">
        <f t="shared" si="8"/>
        <v>1</v>
      </c>
      <c r="BD32">
        <f t="shared" si="8"/>
        <v>0</v>
      </c>
      <c r="BE32">
        <f t="shared" si="8"/>
        <v>0</v>
      </c>
      <c r="BF32">
        <f t="shared" si="12"/>
        <v>1</v>
      </c>
      <c r="BG32">
        <f t="shared" si="12"/>
        <v>0</v>
      </c>
      <c r="BH32">
        <f t="shared" si="12"/>
        <v>0</v>
      </c>
      <c r="BI32">
        <f t="shared" si="12"/>
        <v>0</v>
      </c>
      <c r="BJ32">
        <f t="shared" si="12"/>
        <v>0</v>
      </c>
      <c r="BK32">
        <f t="shared" si="12"/>
        <v>0</v>
      </c>
      <c r="BL32">
        <f t="shared" si="12"/>
        <v>0</v>
      </c>
      <c r="BM32">
        <f t="shared" si="12"/>
        <v>0</v>
      </c>
      <c r="BN32">
        <f t="shared" si="12"/>
        <v>0</v>
      </c>
      <c r="BO32">
        <f t="shared" si="12"/>
        <v>0</v>
      </c>
      <c r="BP32">
        <f t="shared" si="12"/>
        <v>0</v>
      </c>
      <c r="BQ32">
        <f t="shared" si="12"/>
        <v>0</v>
      </c>
      <c r="BR32">
        <f t="shared" si="12"/>
        <v>0</v>
      </c>
      <c r="BS32">
        <f t="shared" si="12"/>
        <v>0</v>
      </c>
      <c r="BT32">
        <f t="shared" si="12"/>
        <v>0</v>
      </c>
      <c r="BU32">
        <f t="shared" si="12"/>
        <v>0</v>
      </c>
      <c r="BV32">
        <f t="shared" si="11"/>
        <v>1</v>
      </c>
      <c r="BW32">
        <f t="shared" si="11"/>
        <v>0</v>
      </c>
      <c r="BX32">
        <f t="shared" si="11"/>
        <v>0</v>
      </c>
      <c r="BY32">
        <f t="shared" si="11"/>
        <v>0</v>
      </c>
      <c r="BZ32">
        <f t="shared" si="11"/>
        <v>0</v>
      </c>
      <c r="CA32">
        <f t="shared" si="9"/>
        <v>0</v>
      </c>
      <c r="CB32">
        <f t="shared" si="9"/>
        <v>0</v>
      </c>
      <c r="CC32">
        <f t="shared" si="9"/>
        <v>0</v>
      </c>
      <c r="CD32">
        <f t="shared" si="9"/>
        <v>1</v>
      </c>
    </row>
    <row r="33" spans="1:82">
      <c r="A33" s="5" t="str">
        <f>_xlfn.XLOOKUP($E33,'Raw Data'!$E:$E,'Raw Data'!A:A,"ERROR",0,1)</f>
        <v>AE</v>
      </c>
      <c r="B33" s="5" t="str">
        <f>_xlfn.XLOOKUP($E33,'Raw Data'!$E:$E,'Raw Data'!B:B,"ERROR",0,1)</f>
        <v>Hair Mousses</v>
      </c>
      <c r="C33" s="5" t="str">
        <f>_xlfn.XLOOKUP($E33,'Raw Data'!$E:$E,'Raw Data'!C:C,"ERROR",0,1)</f>
        <v>l'oreal professionnel</v>
      </c>
      <c r="D33" s="5" t="str">
        <f>_xlfn.XLOOKUP($E33,'Raw Data'!$E:$E,'Raw Data'!D:D,"ERROR",0,1)</f>
        <v>www.amazon.ae/dp/B07PFNS9LX</v>
      </c>
      <c r="E33" s="5" t="s">
        <v>162</v>
      </c>
      <c r="F33" s="9" t="str">
        <f>_xlfn.XLOOKUP($E33,'Raw Data'!$E:$E,'Raw Data'!F:F,"ERROR",0,1)</f>
        <v>L'Oreal Professionnel Full Volume Extra | For All Hair Types | Styling Mousse | Provides Strong Hold | 8.454 Fl. Oz.</v>
      </c>
      <c r="G33" s="10">
        <f>_xlfn.XLOOKUP($E33,'Raw Data'!$E:$E,'Raw Data'!G:G,"ERROR",0,1)</f>
        <v>107</v>
      </c>
      <c r="H33" s="9">
        <f>_xlfn.XLOOKUP($E33,'Raw Data'!$E:$E,'Raw Data'!H:H,"ERROR",0,1)</f>
        <v>6663.21</v>
      </c>
      <c r="I33" s="9">
        <f>_xlfn.XLOOKUP($E33,'Raw Data'!$E:$E,'Raw Data'!I:I,"ERROR",0,1)</f>
        <v>0.00892084619170596</v>
      </c>
      <c r="J33" s="9" t="str">
        <f>_xlfn.XLOOKUP($E33,'Raw Data'!$E:$E,'Raw Data'!J:J,"ERROR",0,1)</f>
        <v>Yes</v>
      </c>
      <c r="K33" s="14" t="str">
        <f t="array" ref="K33">_xlfn.IFS(AND(L33&gt;0,L33&lt;=5),"0 to 5",AND(L33&gt;5,L33&lt;=10),"5 to 10",AND(L33&gt;10,L33&lt;=15),"10 to 15",AND(L33&gt;15,L33&lt;=20),"15 to 20",AND(L33&gt;20,L33&lt;=30),"20 to 30",AND(L33&gt;30,L33&lt;=40),"30 to 40",AND(L33&gt;40,L33&lt;=50),"40 to 50",AND(L33&gt;50,L33&lt;=75),"50 to 75",AND(L33&gt;75,L33&lt;=100),"75 to 100",AND(L33&gt;100,L33&lt;=150),"100 to 150",AND(L33&gt;150,L33&lt;=200),"150 to 200",AND(L33&gt;200,L33&lt;=250),"200 to 250",AND(L33&gt;250,L33&lt;=300),"250 to 300",AND(L33&gt;300,L33&lt;=400),"300 to 400",AND(L33&gt;400,L33&lt;=500),"400 to 500",L33&gt;500,"500+")</f>
        <v>50 to 75</v>
      </c>
      <c r="L33" s="9">
        <f>_xlfn.XLOOKUP($E33,'Raw Data'!$E:$E,'Raw Data'!L:L,"ERROR",0,1)</f>
        <v>63.2</v>
      </c>
      <c r="M33" s="14" t="str">
        <f t="array" ref="M33">_xlfn.IFS(AND(N33&gt;0,N33&lt;=5),"0 to 5",AND(N33&gt;5,N33&lt;=10),"5 to 10",AND(N33&gt;10,N33&lt;=15),"10 to 15",AND(N33&gt;15,N33&lt;=20),"15 to 20",AND(N33&gt;20,N33&lt;=30),"20 to 30",AND(N33&gt;30,N33&lt;=40),"30 to 40",AND(N33&gt;40,N33&lt;=50),"40 to 50",AND(N33&gt;50,N33&lt;=75),"50 to 75",AND(N33&gt;75,N33&lt;=100),"75 to 100",AND(N33&gt;100,N33&lt;=150),"100 to 150",AND(N33&gt;150,N33&lt;=200),"150 to 200",AND(N33&gt;200,N33&lt;=250),"200 to 250",AND(N33&gt;250,N33&lt;=300),"250 to 300",AND(N33&gt;300,N33&lt;=400),"300 to 400",AND(N33&gt;400,N33&lt;=500),"400 to 500",N33&gt;500,"500+")</f>
        <v>50 to 75</v>
      </c>
      <c r="N33" s="9">
        <f>_xlfn.XLOOKUP($E33,'Raw Data'!$E:$E,'Raw Data'!N:N,"ERROR",0,1)</f>
        <v>74.13</v>
      </c>
      <c r="O33" s="14" t="str">
        <f t="array" ref="O33">_xlfn.IFS(P33=0,"No Discount",AND(P33&gt;0,P33&lt;=0.02),"0% to 2%",AND(P33&gt;0.02,P33&lt;=0.04),"2% to 4%",AND(P33&gt;0.04,P33&lt;=0.06),"4% to 6%",AND(P33&gt;0.06,P33&lt;=0.08),"6% to 8%",AND(P33&gt;0.08,P33&lt;=0.1),"8% to 10%",AND(P33&gt;0.1,P33&lt;=0.15),"10% to 15%",AND(P33&gt;0.15,P33&lt;=0.2),"15% to 20%",AND(P33&gt;0.2,P33&lt;=0.25),"20% to 25%",AND(P33&gt;0.25,P33&lt;=0.3),"25% to 30%",AND(P33&gt;0.3,P33&lt;=0.4),"30% to 40%",AND(P33&gt;0.4,P33&lt;=0.5),"40% to 50%",AND(P33&gt;0.5,P33&lt;=0.75),"50% to 75%",AND(P33&gt;0.75,P33&lt;=1),"75% to 100%")</f>
        <v>10% to 15%</v>
      </c>
      <c r="P33" s="10">
        <f>_xlfn.XLOOKUP($E33,'Raw Data'!$E:$E,'Raw Data'!P:P,"ERROR",0,1)</f>
        <v>0.147443680021584</v>
      </c>
      <c r="Q33" s="9">
        <f>_xlfn.XLOOKUP($E33,'Raw Data'!$E:$E,'Raw Data'!Q:Q,"ERROR",0,1)</f>
        <v>8.454</v>
      </c>
      <c r="R33" s="9" t="str">
        <f>_xlfn.XLOOKUP($E33,'Raw Data'!$E:$E,'Raw Data'!R:R,"ERROR",0,1)</f>
        <v>fl oz</v>
      </c>
      <c r="S33" s="5" t="str">
        <f t="array" ref="S33">_xlfn.IFS(AND(T33&gt;0,T33&lt;=0.05),"0 to 0.05",AND(T33&gt;0.05,T33&lt;=0.1),"0.05 to 0.1",AND(T33&gt;0.1,T33&lt;=0.2),"0.1 to 0.2",AND(T33&gt;0.2,T33&lt;=0.3),"0.2 to 0.3",AND(T33&gt;0.3,T33&lt;=0.4),"0.3 to 0.4",AND(T33&gt;0.4,T33&lt;=0.5),"0.4 to 0.5",AND(T33&gt;0.5,T33&lt;=0.75),"0.5 to 0.75",AND(T33&gt;0.75,T33&lt;=1),"0.75 to 1",AND(T33&gt;1,T33&lt;=2),"1 to 2",AND(T33&gt;2,T33&lt;=3),"2 to 3",AND(T33&gt;3,T33&lt;=4),"3 to 4",AND(T33&gt;4,T33&lt;=5),"4 to 5",AND(T33&gt;5,T33&lt;=10),"5 to 10",T33&gt;10,"10+")</f>
        <v>0.2 to 0.3</v>
      </c>
      <c r="T33" s="10">
        <f t="shared" si="1"/>
        <v>0.243091722500989</v>
      </c>
      <c r="U33" s="15" t="str">
        <f t="array" ref="U33">_xlfn.IFS(AND(V33&gt;0,V33&lt;=0.05),"0 to 0.05",AND(V33&gt;0.05,V33&lt;=0.1),"0.05 to 0.1",AND(V33&gt;0.1,V33&lt;=0.2),"0.1 to 0.2",AND(V33&gt;0.2,V33&lt;=0.3),"0.2 to 0.3",AND(V33&gt;0.3,V33&lt;=0.4),"0.3 to 0.4",AND(V33&gt;0.4,V33&lt;=0.5),"0.4 to 0.5",AND(V33&gt;0.5,V33&lt;=0.75),"0.5 to 0.75",AND(V33&gt;0.75,V33&lt;=1),"0.75 to 1",AND(V33&gt;1,V33&lt;=2),"1 to 2",AND(V33&gt;2,V33&lt;=3),"2 to 3",AND(V33&gt;3,V33&lt;=4),"3 to 4",AND(V33&gt;4,V33&lt;=5),"4 to 5",AND(V33&gt;5,V33&lt;=10),"5 to 10",V33&gt;10,"10+")</f>
        <v>0.05 to 0.1</v>
      </c>
      <c r="V33" s="10">
        <f t="shared" si="2"/>
        <v>0.0769858407441383</v>
      </c>
      <c r="W33" s="15" t="str">
        <f t="array" ref="W33">_xlfn.IFS(AND(X33&gt;0,X33&lt;=0.05),"0 to 0.05",AND(X33&gt;0.05,X33&lt;=0.1),"0.05 to 0.1",AND(X33&gt;0.1,X33&lt;=0.2),"0.1 to 0.2",AND(X33&gt;0.2,X33&lt;=0.3),"0.2 to 0.3",AND(X33&gt;0.3,X33&lt;=0.4),"0.3 to 0.4",AND(X33&gt;0.4,X33&lt;=0.5),"0.4 to 0.5",AND(X33&gt;0.5,X33&lt;=0.75),"0.5 to 0.75",AND(X33&gt;0.75,X33&lt;=1),"0.75 to 1",AND(X33&gt;1,X33&lt;=2),"1 to 2",AND(X33&gt;2,X33&lt;=3),"2 to 3",AND(X33&gt;3,X33&lt;=4),"3 to 4",AND(X33&gt;4,X33&lt;=5),"4 to 5",AND(X33&gt;5,X33&lt;=10),"5 to 10",X33&gt;10,"10+")</f>
        <v>0.05 to 0.1</v>
      </c>
      <c r="X33" s="16">
        <f t="shared" si="3"/>
        <v>0.065634765075267</v>
      </c>
      <c r="Y33" s="5" t="str">
        <f t="array" ref="Y33">_xlfn.IFS(AND(Z33&gt;0,Z33&lt;=1),"0 to 1",AND(Z33&gt;1,Z33&lt;=2),"1 to 2",AND(Z33&gt;2,Z33&lt;=4),"2 to 4",AND(Z33&gt;4,Z33&lt;=6),"4 to 6",AND(Z33&gt;6,Z33&lt;=8),"6 to 8",AND(Z33&gt;8,Z33&lt;=10),"8 to 10",AND(Z33&gt;10,Z33&lt;=15),"10 to 15",AND(Z33&gt;15,Z33&lt;=20),"15 to 20",AND(Z33&gt;20,Z33&lt;=25),"20 to 25",AND(Z33&gt;25,Z33&lt;=30),"25 to 30",AND(Z33&gt;30,Z33&lt;=40),"30 to 40",AND(Z33&gt;40,Z33&lt;=50),"40 to 50",Z33&gt;50,"50+")</f>
        <v>8 to 10</v>
      </c>
      <c r="Z33" s="9">
        <f t="array" ref="Z33">_xlfn.IFS(AA33="oz",_xlfn.IFS(R33="oz",Q33,R33="fl oz",Q33*1.04,R33="ml",Q33*0.0338),AA33="fl oz",_xlfn.IFS(R33="oz",Q33/1.04,R33="fl oz",Q33,R33="ml",Q33*0.0338/1.04),AA33="ml",_xlfn.IFS(R33="oz",Q33/0.0338,R33="fl oz",Q33*1.04/0.0338,R33="ml",Q33))</f>
        <v>8.79216</v>
      </c>
      <c r="AA33" s="9" t="str">
        <f>_xlfn.XLOOKUP($E33,'Raw Data'!$E:$E,'Raw Data'!AA:AA,"ERROR",0,1)</f>
        <v>oz</v>
      </c>
      <c r="AB33" s="5" t="s">
        <v>163</v>
      </c>
      <c r="AC33" s="5" t="s">
        <v>164</v>
      </c>
      <c r="AD33" s="5" t="s">
        <v>165</v>
      </c>
      <c r="AE33">
        <f t="shared" si="10"/>
        <v>0</v>
      </c>
      <c r="AF33">
        <f t="shared" si="10"/>
        <v>0</v>
      </c>
      <c r="AG33">
        <f t="shared" si="10"/>
        <v>0</v>
      </c>
      <c r="AH33">
        <f t="shared" si="10"/>
        <v>0</v>
      </c>
      <c r="AI33">
        <f t="shared" si="10"/>
        <v>0</v>
      </c>
      <c r="AJ33">
        <f t="shared" si="10"/>
        <v>0</v>
      </c>
      <c r="AK33">
        <f t="shared" si="10"/>
        <v>0</v>
      </c>
      <c r="AL33">
        <f t="shared" si="10"/>
        <v>0</v>
      </c>
      <c r="AM33">
        <f t="shared" si="10"/>
        <v>0</v>
      </c>
      <c r="AN33">
        <f t="shared" si="10"/>
        <v>0</v>
      </c>
      <c r="AO33">
        <f t="shared" si="10"/>
        <v>0</v>
      </c>
      <c r="AP33">
        <f t="shared" si="10"/>
        <v>0</v>
      </c>
      <c r="AQ33">
        <f t="shared" si="10"/>
        <v>0</v>
      </c>
      <c r="AR33">
        <f t="shared" si="10"/>
        <v>0</v>
      </c>
      <c r="AS33">
        <f t="shared" si="10"/>
        <v>0</v>
      </c>
      <c r="AT33">
        <f t="shared" si="10"/>
        <v>0</v>
      </c>
      <c r="AU33">
        <f t="shared" si="8"/>
        <v>1</v>
      </c>
      <c r="AV33">
        <f t="shared" si="8"/>
        <v>0</v>
      </c>
      <c r="AW33">
        <f t="shared" si="8"/>
        <v>0</v>
      </c>
      <c r="AX33">
        <f t="shared" si="8"/>
        <v>0</v>
      </c>
      <c r="AY33">
        <f t="shared" si="8"/>
        <v>0</v>
      </c>
      <c r="AZ33">
        <f t="shared" si="8"/>
        <v>0</v>
      </c>
      <c r="BA33">
        <f t="shared" si="8"/>
        <v>0</v>
      </c>
      <c r="BB33">
        <f t="shared" si="8"/>
        <v>0</v>
      </c>
      <c r="BC33">
        <f t="shared" si="8"/>
        <v>1</v>
      </c>
      <c r="BD33">
        <f t="shared" si="8"/>
        <v>0</v>
      </c>
      <c r="BE33">
        <f t="shared" si="8"/>
        <v>0</v>
      </c>
      <c r="BF33">
        <f t="shared" si="12"/>
        <v>0</v>
      </c>
      <c r="BG33">
        <f t="shared" si="12"/>
        <v>0</v>
      </c>
      <c r="BH33">
        <f t="shared" si="12"/>
        <v>0</v>
      </c>
      <c r="BI33">
        <f t="shared" si="12"/>
        <v>0</v>
      </c>
      <c r="BJ33">
        <f t="shared" si="12"/>
        <v>0</v>
      </c>
      <c r="BK33">
        <f t="shared" si="12"/>
        <v>0</v>
      </c>
      <c r="BL33">
        <f t="shared" si="12"/>
        <v>0</v>
      </c>
      <c r="BM33">
        <f t="shared" si="12"/>
        <v>0</v>
      </c>
      <c r="BN33">
        <f t="shared" si="12"/>
        <v>0</v>
      </c>
      <c r="BO33">
        <f t="shared" si="12"/>
        <v>0</v>
      </c>
      <c r="BP33">
        <f t="shared" si="12"/>
        <v>0</v>
      </c>
      <c r="BQ33">
        <f t="shared" si="12"/>
        <v>0</v>
      </c>
      <c r="BR33">
        <f t="shared" si="12"/>
        <v>0</v>
      </c>
      <c r="BS33">
        <f t="shared" si="12"/>
        <v>0</v>
      </c>
      <c r="BT33">
        <f t="shared" si="12"/>
        <v>0</v>
      </c>
      <c r="BU33">
        <f t="shared" si="12"/>
        <v>0</v>
      </c>
      <c r="BV33">
        <f t="shared" si="11"/>
        <v>0</v>
      </c>
      <c r="BW33">
        <f t="shared" si="11"/>
        <v>0</v>
      </c>
      <c r="BX33">
        <f t="shared" si="11"/>
        <v>0</v>
      </c>
      <c r="BY33">
        <f t="shared" si="11"/>
        <v>0</v>
      </c>
      <c r="BZ33">
        <f t="shared" si="11"/>
        <v>0</v>
      </c>
      <c r="CA33">
        <f t="shared" si="9"/>
        <v>0</v>
      </c>
      <c r="CB33">
        <f t="shared" si="9"/>
        <v>0</v>
      </c>
      <c r="CC33">
        <f t="shared" si="9"/>
        <v>0</v>
      </c>
      <c r="CD33">
        <f t="shared" si="9"/>
        <v>1</v>
      </c>
    </row>
    <row r="34" spans="1:82">
      <c r="A34" s="5" t="str">
        <f>_xlfn.XLOOKUP($E34,'Raw Data'!$E:$E,'Raw Data'!A:A,"ERROR",0,1)</f>
        <v>AE</v>
      </c>
      <c r="B34" s="5" t="str">
        <f>_xlfn.XLOOKUP($E34,'Raw Data'!$E:$E,'Raw Data'!B:B,"ERROR",0,1)</f>
        <v>Hair Mousses</v>
      </c>
      <c r="C34" s="5" t="str">
        <f>_xlfn.XLOOKUP($E34,'Raw Data'!$E:$E,'Raw Data'!C:C,"ERROR",0,1)</f>
        <v>Camille Rose</v>
      </c>
      <c r="D34" s="5" t="str">
        <f>_xlfn.XLOOKUP($E34,'Raw Data'!$E:$E,'Raw Data'!D:D,"ERROR",0,1)</f>
        <v>www.amazon.ae/dp/B0933PJLR3</v>
      </c>
      <c r="E34" s="5" t="s">
        <v>166</v>
      </c>
      <c r="F34" s="9" t="str">
        <f>_xlfn.XLOOKUP($E34,'Raw Data'!$E:$E,'Raw Data'!F:F,"ERROR",0,1)</f>
        <v>Camille Rose Spiked Honey Mousse 4-in-1 Hair Styler to Define Curls and Hold Styles Into Place while Nourishing and Adding Shine | With Honey and Nettle Root</v>
      </c>
      <c r="G34" s="10">
        <f>_xlfn.XLOOKUP($E34,'Raw Data'!$E:$E,'Raw Data'!G:G,"ERROR",0,1)</f>
        <v>72</v>
      </c>
      <c r="H34" s="9">
        <f>_xlfn.XLOOKUP($E34,'Raw Data'!$E:$E,'Raw Data'!H:H,"ERROR",0,1)</f>
        <v>6571.04</v>
      </c>
      <c r="I34" s="9">
        <f>_xlfn.XLOOKUP($E34,'Raw Data'!$E:$E,'Raw Data'!I:I,"ERROR",0,1)</f>
        <v>0.00879744705022767</v>
      </c>
      <c r="J34" s="9" t="str">
        <f>_xlfn.XLOOKUP($E34,'Raw Data'!$E:$E,'Raw Data'!J:J,"ERROR",0,1)</f>
        <v>Yes</v>
      </c>
      <c r="K34" s="14" t="str">
        <f t="array" ref="K34">_xlfn.IFS(AND(L34&gt;0,L34&lt;=5),"0 to 5",AND(L34&gt;5,L34&lt;=10),"5 to 10",AND(L34&gt;10,L34&lt;=15),"10 to 15",AND(L34&gt;15,L34&lt;=20),"15 to 20",AND(L34&gt;20,L34&lt;=30),"20 to 30",AND(L34&gt;30,L34&lt;=40),"30 to 40",AND(L34&gt;40,L34&lt;=50),"40 to 50",AND(L34&gt;50,L34&lt;=75),"50 to 75",AND(L34&gt;75,L34&lt;=100),"75 to 100",AND(L34&gt;100,L34&lt;=150),"100 to 150",AND(L34&gt;150,L34&lt;=200),"150 to 200",AND(L34&gt;200,L34&lt;=250),"200 to 250",AND(L34&gt;250,L34&lt;=300),"250 to 300",AND(L34&gt;300,L34&lt;=400),"300 to 400",AND(L34&gt;400,L34&lt;=500),"400 to 500",L34&gt;500,"500+")</f>
        <v>100 to 150</v>
      </c>
      <c r="L34" s="9">
        <f>_xlfn.XLOOKUP($E34,'Raw Data'!$E:$E,'Raw Data'!L:L,"ERROR",0,1)</f>
        <v>101.57</v>
      </c>
      <c r="M34" s="14" t="str">
        <f t="array" ref="M34">_xlfn.IFS(AND(N34&gt;0,N34&lt;=5),"0 to 5",AND(N34&gt;5,N34&lt;=10),"5 to 10",AND(N34&gt;10,N34&lt;=15),"10 to 15",AND(N34&gt;15,N34&lt;=20),"15 to 20",AND(N34&gt;20,N34&lt;=30),"20 to 30",AND(N34&gt;30,N34&lt;=40),"30 to 40",AND(N34&gt;40,N34&lt;=50),"40 to 50",AND(N34&gt;50,N34&lt;=75),"50 to 75",AND(N34&gt;75,N34&lt;=100),"75 to 100",AND(N34&gt;100,N34&lt;=150),"100 to 150",AND(N34&gt;150,N34&lt;=200),"150 to 200",AND(N34&gt;200,N34&lt;=250),"200 to 250",AND(N34&gt;250,N34&lt;=300),"250 to 300",AND(N34&gt;300,N34&lt;=400),"300 to 400",AND(N34&gt;400,N34&lt;=500),"400 to 500",N34&gt;500,"500+")</f>
        <v>100 to 150</v>
      </c>
      <c r="N34" s="9">
        <f>_xlfn.XLOOKUP($E34,'Raw Data'!$E:$E,'Raw Data'!N:N,"ERROR",0,1)</f>
        <v>119.03</v>
      </c>
      <c r="O34" s="14" t="str">
        <f t="array" ref="O34">_xlfn.IFS(P34=0,"No Discount",AND(P34&gt;0,P34&lt;=0.02),"0% to 2%",AND(P34&gt;0.02,P34&lt;=0.04),"2% to 4%",AND(P34&gt;0.04,P34&lt;=0.06),"4% to 6%",AND(P34&gt;0.06,P34&lt;=0.08),"6% to 8%",AND(P34&gt;0.08,P34&lt;=0.1),"8% to 10%",AND(P34&gt;0.1,P34&lt;=0.15),"10% to 15%",AND(P34&gt;0.15,P34&lt;=0.2),"15% to 20%",AND(P34&gt;0.2,P34&lt;=0.25),"20% to 25%",AND(P34&gt;0.25,P34&lt;=0.3),"25% to 30%",AND(P34&gt;0.3,P34&lt;=0.4),"30% to 40%",AND(P34&gt;0.4,P34&lt;=0.5),"40% to 50%",AND(P34&gt;0.5,P34&lt;=0.75),"50% to 75%",AND(P34&gt;0.75,P34&lt;=1),"75% to 100%")</f>
        <v>10% to 15%</v>
      </c>
      <c r="P34" s="10">
        <f>_xlfn.XLOOKUP($E34,'Raw Data'!$E:$E,'Raw Data'!P:P,"ERROR",0,1)</f>
        <v>0.146685709485004</v>
      </c>
      <c r="Q34" s="9">
        <v>8</v>
      </c>
      <c r="R34" s="9" t="s">
        <v>95</v>
      </c>
      <c r="S34" s="5" t="str">
        <f t="array" ref="S34">_xlfn.IFS(AND(T34&gt;0,T34&lt;=0.05),"0 to 0.05",AND(T34&gt;0.05,T34&lt;=0.1),"0.05 to 0.1",AND(T34&gt;0.1,T34&lt;=0.2),"0.1 to 0.2",AND(T34&gt;0.2,T34&lt;=0.3),"0.2 to 0.3",AND(T34&gt;0.3,T34&lt;=0.4),"0.3 to 0.4",AND(T34&gt;0.4,T34&lt;=0.5),"0.4 to 0.5",AND(T34&gt;0.5,T34&lt;=0.75),"0.5 to 0.75",AND(T34&gt;0.75,T34&lt;=1),"0.75 to 1",AND(T34&gt;1,T34&lt;=2),"1 to 2",AND(T34&gt;2,T34&lt;=3),"2 to 3",AND(T34&gt;3,T34&lt;=4),"3 to 4",AND(T34&gt;4,T34&lt;=5),"4 to 5",AND(T34&gt;5,T34&lt;=10),"5 to 10",T34&gt;10,"10+")</f>
        <v>0.4 to 0.5</v>
      </c>
      <c r="T34" s="10">
        <f t="shared" si="1"/>
        <v>0.412848586145001</v>
      </c>
      <c r="U34" s="15" t="str">
        <f t="array" ref="U34">_xlfn.IFS(AND(V34&gt;0,V34&lt;=0.05),"0 to 0.05",AND(V34&gt;0.05,V34&lt;=0.1),"0.05 to 0.1",AND(V34&gt;0.1,V34&lt;=0.2),"0.1 to 0.2",AND(V34&gt;0.2,V34&lt;=0.3),"0.2 to 0.3",AND(V34&gt;0.3,V34&lt;=0.4),"0.3 to 0.4",AND(V34&gt;0.4,V34&lt;=0.5),"0.4 to 0.5",AND(V34&gt;0.5,V34&lt;=0.75),"0.5 to 0.75",AND(V34&gt;0.75,V34&lt;=1),"0.75 to 1",AND(V34&gt;1,V34&lt;=2),"1 to 2",AND(V34&gt;2,V34&lt;=3),"2 to 3",AND(V34&gt;3,V34&lt;=4),"3 to 4",AND(V34&gt;4,V34&lt;=5),"4 to 5",AND(V34&gt;5,V34&lt;=10),"5 to 10",V34&gt;10,"10+")</f>
        <v>0.1 to 0.2</v>
      </c>
      <c r="V34" s="10">
        <f t="shared" si="2"/>
        <v>0.130630788090841</v>
      </c>
      <c r="W34" s="15" t="str">
        <f t="array" ref="W34">_xlfn.IFS(AND(X34&gt;0,X34&lt;=0.05),"0 to 0.05",AND(X34&gt;0.05,X34&lt;=0.1),"0.05 to 0.1",AND(X34&gt;0.1,X34&lt;=0.2),"0.1 to 0.2",AND(X34&gt;0.2,X34&lt;=0.3),"0.2 to 0.3",AND(X34&gt;0.3,X34&lt;=0.4),"0.3 to 0.4",AND(X34&gt;0.4,X34&lt;=0.5),"0.4 to 0.5",AND(X34&gt;0.5,X34&lt;=0.75),"0.5 to 0.75",AND(X34&gt;0.75,X34&lt;=1),"0.75 to 1",AND(X34&gt;1,X34&lt;=2),"1 to 2",AND(X34&gt;2,X34&lt;=3),"2 to 3",AND(X34&gt;3,X34&lt;=4),"3 to 4",AND(X34&gt;4,X34&lt;=5),"4 to 5",AND(X34&gt;5,X34&lt;=10),"5 to 10",X34&gt;10,"10+")</f>
        <v>0.1 to 0.2</v>
      </c>
      <c r="X34" s="16">
        <f t="shared" si="3"/>
        <v>0.11146911825915</v>
      </c>
      <c r="Y34" s="5" t="str">
        <f t="array" ref="Y34">_xlfn.IFS(AND(Z34&gt;0,Z34&lt;=1),"0 to 1",AND(Z34&gt;1,Z34&lt;=2),"1 to 2",AND(Z34&gt;2,Z34&lt;=4),"2 to 4",AND(Z34&gt;4,Z34&lt;=6),"4 to 6",AND(Z34&gt;6,Z34&lt;=8),"6 to 8",AND(Z34&gt;8,Z34&lt;=10),"8 to 10",AND(Z34&gt;10,Z34&lt;=15),"10 to 15",AND(Z34&gt;15,Z34&lt;=20),"15 to 20",AND(Z34&gt;20,Z34&lt;=25),"20 to 25",AND(Z34&gt;25,Z34&lt;=30),"25 to 30",AND(Z34&gt;30,Z34&lt;=40),"30 to 40",AND(Z34&gt;40,Z34&lt;=50),"40 to 50",Z34&gt;50,"50+")</f>
        <v>8 to 10</v>
      </c>
      <c r="Z34" s="9">
        <f t="array" ref="Z34">_xlfn.IFS(AA34="oz",_xlfn.IFS(R34="oz",Q34,R34="fl oz",Q34*1.04,R34="ml",Q34*0.0338),AA34="fl oz",_xlfn.IFS(R34="oz",Q34/1.04,R34="fl oz",Q34,R34="ml",Q34*0.0338/1.04),AA34="ml",_xlfn.IFS(R34="oz",Q34/0.0338,R34="fl oz",Q34*1.04/0.0338,R34="ml",Q34))</f>
        <v>8.32</v>
      </c>
      <c r="AA34" s="9" t="s">
        <v>96</v>
      </c>
      <c r="AB34" s="5" t="s">
        <v>167</v>
      </c>
      <c r="AC34" s="5" t="s">
        <v>168</v>
      </c>
      <c r="AD34" s="5" t="s">
        <v>169</v>
      </c>
      <c r="AE34">
        <f t="shared" si="10"/>
        <v>0</v>
      </c>
      <c r="AF34">
        <f t="shared" si="10"/>
        <v>0</v>
      </c>
      <c r="AG34">
        <f t="shared" si="10"/>
        <v>0</v>
      </c>
      <c r="AH34">
        <f t="shared" si="10"/>
        <v>1</v>
      </c>
      <c r="AI34">
        <f t="shared" si="10"/>
        <v>0</v>
      </c>
      <c r="AJ34">
        <f t="shared" si="10"/>
        <v>0</v>
      </c>
      <c r="AK34">
        <f t="shared" si="10"/>
        <v>0</v>
      </c>
      <c r="AL34">
        <f t="shared" si="10"/>
        <v>0</v>
      </c>
      <c r="AM34">
        <f t="shared" si="10"/>
        <v>0</v>
      </c>
      <c r="AN34">
        <f t="shared" si="10"/>
        <v>0</v>
      </c>
      <c r="AO34">
        <f t="shared" si="10"/>
        <v>0</v>
      </c>
      <c r="AP34">
        <f t="shared" si="10"/>
        <v>0</v>
      </c>
      <c r="AQ34">
        <f t="shared" si="10"/>
        <v>0</v>
      </c>
      <c r="AR34">
        <f t="shared" si="10"/>
        <v>1</v>
      </c>
      <c r="AS34">
        <f t="shared" si="10"/>
        <v>1</v>
      </c>
      <c r="AT34">
        <f t="shared" si="10"/>
        <v>1</v>
      </c>
      <c r="AU34">
        <f t="shared" si="8"/>
        <v>0</v>
      </c>
      <c r="AV34">
        <f t="shared" si="8"/>
        <v>0</v>
      </c>
      <c r="AW34">
        <f t="shared" si="8"/>
        <v>0</v>
      </c>
      <c r="AX34">
        <f t="shared" si="8"/>
        <v>1</v>
      </c>
      <c r="AY34">
        <f t="shared" si="8"/>
        <v>0</v>
      </c>
      <c r="AZ34">
        <f t="shared" si="8"/>
        <v>0</v>
      </c>
      <c r="BA34">
        <f t="shared" si="8"/>
        <v>1</v>
      </c>
      <c r="BB34">
        <f t="shared" si="8"/>
        <v>0</v>
      </c>
      <c r="BC34">
        <f t="shared" si="8"/>
        <v>1</v>
      </c>
      <c r="BD34">
        <f t="shared" si="8"/>
        <v>0</v>
      </c>
      <c r="BE34">
        <f t="shared" si="8"/>
        <v>0</v>
      </c>
      <c r="BF34">
        <f t="shared" si="12"/>
        <v>0</v>
      </c>
      <c r="BG34">
        <f t="shared" si="12"/>
        <v>0</v>
      </c>
      <c r="BH34">
        <f t="shared" si="12"/>
        <v>0</v>
      </c>
      <c r="BI34">
        <f t="shared" si="12"/>
        <v>0</v>
      </c>
      <c r="BJ34">
        <f t="shared" si="12"/>
        <v>0</v>
      </c>
      <c r="BK34">
        <f t="shared" si="12"/>
        <v>0</v>
      </c>
      <c r="BL34">
        <f t="shared" si="12"/>
        <v>0</v>
      </c>
      <c r="BM34">
        <f t="shared" si="12"/>
        <v>0</v>
      </c>
      <c r="BN34">
        <f t="shared" si="12"/>
        <v>0</v>
      </c>
      <c r="BO34">
        <f t="shared" si="12"/>
        <v>0</v>
      </c>
      <c r="BP34">
        <f t="shared" si="12"/>
        <v>1</v>
      </c>
      <c r="BQ34">
        <f t="shared" si="12"/>
        <v>0</v>
      </c>
      <c r="BR34">
        <f t="shared" si="12"/>
        <v>1</v>
      </c>
      <c r="BS34">
        <f t="shared" si="12"/>
        <v>0</v>
      </c>
      <c r="BT34">
        <f t="shared" si="12"/>
        <v>0</v>
      </c>
      <c r="BU34">
        <f t="shared" si="12"/>
        <v>0</v>
      </c>
      <c r="BV34">
        <f t="shared" si="11"/>
        <v>0</v>
      </c>
      <c r="BW34">
        <f t="shared" si="11"/>
        <v>0</v>
      </c>
      <c r="BX34">
        <f t="shared" si="11"/>
        <v>0</v>
      </c>
      <c r="BY34">
        <f t="shared" si="11"/>
        <v>0</v>
      </c>
      <c r="BZ34">
        <f t="shared" si="11"/>
        <v>0</v>
      </c>
      <c r="CA34">
        <f t="shared" si="9"/>
        <v>0</v>
      </c>
      <c r="CB34">
        <f t="shared" si="9"/>
        <v>0</v>
      </c>
      <c r="CC34">
        <f t="shared" si="9"/>
        <v>0</v>
      </c>
      <c r="CD34">
        <f t="shared" si="9"/>
        <v>1</v>
      </c>
    </row>
    <row r="35" spans="1:82">
      <c r="A35" s="5" t="str">
        <f>_xlfn.XLOOKUP($E35,'Raw Data'!$E:$E,'Raw Data'!A:A,"ERROR",0,1)</f>
        <v>AE</v>
      </c>
      <c r="B35" s="5" t="str">
        <f>_xlfn.XLOOKUP($E35,'Raw Data'!$E:$E,'Raw Data'!B:B,"ERROR",0,1)</f>
        <v>Hair Mousses</v>
      </c>
      <c r="C35" s="5" t="str">
        <f>_xlfn.XLOOKUP($E35,'Raw Data'!$E:$E,'Raw Data'!C:C,"ERROR",0,1)</f>
        <v>l'oreal paris</v>
      </c>
      <c r="D35" s="5" t="str">
        <f>_xlfn.XLOOKUP($E35,'Raw Data'!$E:$E,'Raw Data'!D:D,"ERROR",0,1)</f>
        <v>www.amazon.ae/dp/B001QJKVZ8</v>
      </c>
      <c r="E35" s="5" t="s">
        <v>170</v>
      </c>
      <c r="F35" s="9" t="str">
        <f>_xlfn.XLOOKUP($E35,'Raw Data'!$E:$E,'Raw Data'!F:F,"ERROR",0,1)</f>
        <v>L'Oreal Elvive Stylise Extra Volume Firm Styling Mousse (200ml)</v>
      </c>
      <c r="G35" s="10">
        <f>_xlfn.XLOOKUP($E35,'Raw Data'!$E:$E,'Raw Data'!G:G,"ERROR",0,1)</f>
        <v>143</v>
      </c>
      <c r="H35" s="9">
        <f>_xlfn.XLOOKUP($E35,'Raw Data'!$E:$E,'Raw Data'!H:H,"ERROR",0,1)</f>
        <v>6493.17</v>
      </c>
      <c r="I35" s="9">
        <f>_xlfn.XLOOKUP($E35,'Raw Data'!$E:$E,'Raw Data'!I:I,"ERROR",0,1)</f>
        <v>0.00869319305058664</v>
      </c>
      <c r="J35" s="9" t="str">
        <f>_xlfn.XLOOKUP($E35,'Raw Data'!$E:$E,'Raw Data'!J:J,"ERROR",0,1)</f>
        <v>Yes</v>
      </c>
      <c r="K35" s="14" t="str">
        <f t="array" ref="K35">_xlfn.IFS(AND(L35&gt;0,L35&lt;=5),"0 to 5",AND(L35&gt;5,L35&lt;=10),"5 to 10",AND(L35&gt;10,L35&lt;=15),"10 to 15",AND(L35&gt;15,L35&lt;=20),"15 to 20",AND(L35&gt;20,L35&lt;=30),"20 to 30",AND(L35&gt;30,L35&lt;=40),"30 to 40",AND(L35&gt;40,L35&lt;=50),"40 to 50",AND(L35&gt;50,L35&lt;=75),"50 to 75",AND(L35&gt;75,L35&lt;=100),"75 to 100",AND(L35&gt;100,L35&lt;=150),"100 to 150",AND(L35&gt;150,L35&lt;=200),"150 to 200",AND(L35&gt;200,L35&lt;=250),"200 to 250",AND(L35&gt;250,L35&lt;=300),"250 to 300",AND(L35&gt;300,L35&lt;=400),"300 to 400",AND(L35&gt;400,L35&lt;=500),"400 to 500",L35&gt;500,"500+")</f>
        <v>40 to 50</v>
      </c>
      <c r="L35" s="9">
        <f>_xlfn.XLOOKUP($E35,'Raw Data'!$E:$E,'Raw Data'!L:L,"ERROR",0,1)</f>
        <v>49.73</v>
      </c>
      <c r="M35" s="14" t="str">
        <f t="array" ref="M35">_xlfn.IFS(AND(N35&gt;0,N35&lt;=5),"0 to 5",AND(N35&gt;5,N35&lt;=10),"5 to 10",AND(N35&gt;10,N35&lt;=15),"10 to 15",AND(N35&gt;15,N35&lt;=20),"15 to 20",AND(N35&gt;20,N35&lt;=30),"20 to 30",AND(N35&gt;30,N35&lt;=40),"30 to 40",AND(N35&gt;40,N35&lt;=50),"40 to 50",AND(N35&gt;50,N35&lt;=75),"50 to 75",AND(N35&gt;75,N35&lt;=100),"75 to 100",AND(N35&gt;100,N35&lt;=150),"100 to 150",AND(N35&gt;150,N35&lt;=200),"150 to 200",AND(N35&gt;200,N35&lt;=250),"200 to 250",AND(N35&gt;250,N35&lt;=300),"250 to 300",AND(N35&gt;300,N35&lt;=400),"300 to 400",AND(N35&gt;400,N35&lt;=500),"400 to 500",N35&gt;500,"500+")</f>
        <v>40 to 50</v>
      </c>
      <c r="N35" s="9">
        <f>_xlfn.XLOOKUP($E35,'Raw Data'!$E:$E,'Raw Data'!N:N,"ERROR",0,1)</f>
        <v>49.89</v>
      </c>
      <c r="O35" s="14" t="str">
        <f t="array" ref="O35">_xlfn.IFS(P35=0,"No Discount",AND(P35&gt;0,P35&lt;=0.02),"0% to 2%",AND(P35&gt;0.02,P35&lt;=0.04),"2% to 4%",AND(P35&gt;0.04,P35&lt;=0.06),"4% to 6%",AND(P35&gt;0.06,P35&lt;=0.08),"6% to 8%",AND(P35&gt;0.08,P35&lt;=0.1),"8% to 10%",AND(P35&gt;0.1,P35&lt;=0.15),"10% to 15%",AND(P35&gt;0.15,P35&lt;=0.2),"15% to 20%",AND(P35&gt;0.2,P35&lt;=0.25),"20% to 25%",AND(P35&gt;0.25,P35&lt;=0.3),"25% to 30%",AND(P35&gt;0.3,P35&lt;=0.4),"30% to 40%",AND(P35&gt;0.4,P35&lt;=0.5),"40% to 50%",AND(P35&gt;0.5,P35&lt;=0.75),"50% to 75%",AND(P35&gt;0.75,P35&lt;=1),"75% to 100%")</f>
        <v>0% to 2%</v>
      </c>
      <c r="P35" s="10">
        <f>_xlfn.XLOOKUP($E35,'Raw Data'!$E:$E,'Raw Data'!P:P,"ERROR",0,1)</f>
        <v>0.0032070555221488</v>
      </c>
      <c r="Q35" s="9">
        <f>_xlfn.XLOOKUP($E35,'Raw Data'!$E:$E,'Raw Data'!Q:Q,"ERROR",0,1)</f>
        <v>200</v>
      </c>
      <c r="R35" s="9" t="str">
        <f>_xlfn.XLOOKUP($E35,'Raw Data'!$E:$E,'Raw Data'!R:R,"ERROR",0,1)</f>
        <v>ml</v>
      </c>
      <c r="S35" s="5" t="str">
        <f t="array" ref="S35">_xlfn.IFS(AND(T35&gt;0,T35&lt;=0.05),"0 to 0.05",AND(T35&gt;0.05,T35&lt;=0.1),"0.05 to 0.1",AND(T35&gt;0.1,T35&lt;=0.2),"0.1 to 0.2",AND(T35&gt;0.2,T35&lt;=0.3),"0.2 to 0.3",AND(T35&gt;0.3,T35&lt;=0.4),"0.3 to 0.4",AND(T35&gt;0.4,T35&lt;=0.5),"0.4 to 0.5",AND(T35&gt;0.5,T35&lt;=0.75),"0.5 to 0.75",AND(T35&gt;0.75,T35&lt;=1),"0.75 to 1",AND(T35&gt;1,T35&lt;=2),"1 to 2",AND(T35&gt;2,T35&lt;=3),"2 to 3",AND(T35&gt;3,T35&lt;=4),"3 to 4",AND(T35&gt;4,T35&lt;=5),"4 to 5",AND(T35&gt;5,T35&lt;=10),"5 to 10",T35&gt;10,"10+")</f>
        <v>0.2 to 0.3</v>
      </c>
      <c r="T35" s="10">
        <f t="shared" si="1"/>
        <v>0.248782850041922</v>
      </c>
      <c r="U35" s="15" t="str">
        <f t="array" ref="U35">_xlfn.IFS(AND(V35&gt;0,V35&lt;=0.05),"0 to 0.05",AND(V35&gt;0.05,V35&lt;=0.1),"0.05 to 0.1",AND(V35&gt;0.1,V35&lt;=0.2),"0.1 to 0.2",AND(V35&gt;0.2,V35&lt;=0.3),"0.2 to 0.3",AND(V35&gt;0.3,V35&lt;=0.4),"0.3 to 0.4",AND(V35&gt;0.4,V35&lt;=0.5),"0.4 to 0.5",AND(V35&gt;0.5,V35&lt;=0.75),"0.5 to 0.75",AND(V35&gt;0.75,V35&lt;=1),"0.75 to 1",AND(V35&gt;1,V35&lt;=2),"1 to 2",AND(V35&gt;2,V35&lt;=3),"2 to 3",AND(V35&gt;3,V35&lt;=4),"3 to 4",AND(V35&gt;4,V35&lt;=5),"4 to 5",AND(V35&gt;5,V35&lt;=10),"5 to 10",V35&gt;10,"10+")</f>
        <v>0.05 to 0.1</v>
      </c>
      <c r="V35" s="10">
        <f t="shared" si="2"/>
        <v>0.0673874849169457</v>
      </c>
      <c r="W35" s="15" t="str">
        <f t="array" ref="W35">_xlfn.IFS(AND(X35&gt;0,X35&lt;=0.05),"0 to 0.05",AND(X35&gt;0.05,X35&lt;=0.1),"0.05 to 0.1",AND(X35&gt;0.1,X35&lt;=0.2),"0.1 to 0.2",AND(X35&gt;0.2,X35&lt;=0.3),"0.2 to 0.3",AND(X35&gt;0.3,X35&lt;=0.4),"0.3 to 0.4",AND(X35&gt;0.4,X35&lt;=0.5),"0.4 to 0.5",AND(X35&gt;0.5,X35&lt;=0.75),"0.5 to 0.75",AND(X35&gt;0.75,X35&lt;=1),"0.75 to 1",AND(X35&gt;1,X35&lt;=2),"1 to 2",AND(X35&gt;2,X35&lt;=3),"2 to 3",AND(X35&gt;3,X35&lt;=4),"3 to 4",AND(X35&gt;4,X35&lt;=5),"4 to 5",AND(X35&gt;5,X35&lt;=10),"5 to 10",X35&gt;10,"10+")</f>
        <v>0.05 to 0.1</v>
      </c>
      <c r="X35" s="16">
        <f t="shared" si="3"/>
        <v>0.067171369511319</v>
      </c>
      <c r="Y35" s="5" t="str">
        <f t="array" ref="Y35">_xlfn.IFS(AND(Z35&gt;0,Z35&lt;=1),"0 to 1",AND(Z35&gt;1,Z35&lt;=2),"1 to 2",AND(Z35&gt;2,Z35&lt;=4),"2 to 4",AND(Z35&gt;4,Z35&lt;=6),"4 to 6",AND(Z35&gt;6,Z35&lt;=8),"6 to 8",AND(Z35&gt;8,Z35&lt;=10),"8 to 10",AND(Z35&gt;10,Z35&lt;=15),"10 to 15",AND(Z35&gt;15,Z35&lt;=20),"15 to 20",AND(Z35&gt;20,Z35&lt;=25),"20 to 25",AND(Z35&gt;25,Z35&lt;=30),"25 to 30",AND(Z35&gt;30,Z35&lt;=40),"30 to 40",AND(Z35&gt;40,Z35&lt;=50),"40 to 50",Z35&gt;50,"50+")</f>
        <v>6 to 8</v>
      </c>
      <c r="Z35" s="9">
        <f t="array" ref="Z35">_xlfn.IFS(AA35="oz",_xlfn.IFS(R35="oz",Q35,R35="fl oz",Q35*1.04,R35="ml",Q35*0.0338),AA35="fl oz",_xlfn.IFS(R35="oz",Q35/1.04,R35="fl oz",Q35,R35="ml",Q35*0.0338/1.04),AA35="ml",_xlfn.IFS(R35="oz",Q35/0.0338,R35="fl oz",Q35*1.04/0.0338,R35="ml",Q35))</f>
        <v>6.76</v>
      </c>
      <c r="AA35" s="9" t="str">
        <f>_xlfn.XLOOKUP($E35,'Raw Data'!$E:$E,'Raw Data'!AA:AA,"ERROR",0,1)</f>
        <v>oz</v>
      </c>
      <c r="AB35" s="5" t="s">
        <v>171</v>
      </c>
      <c r="AC35" s="5" t="s">
        <v>86</v>
      </c>
      <c r="AD35" s="5" t="s">
        <v>172</v>
      </c>
      <c r="AE35">
        <f t="shared" si="10"/>
        <v>0</v>
      </c>
      <c r="AF35">
        <f t="shared" si="10"/>
        <v>0</v>
      </c>
      <c r="AG35">
        <f t="shared" si="10"/>
        <v>0</v>
      </c>
      <c r="AH35">
        <f t="shared" si="10"/>
        <v>0</v>
      </c>
      <c r="AI35">
        <f t="shared" si="10"/>
        <v>0</v>
      </c>
      <c r="AJ35">
        <f t="shared" si="10"/>
        <v>0</v>
      </c>
      <c r="AK35">
        <f t="shared" si="10"/>
        <v>1</v>
      </c>
      <c r="AL35">
        <f t="shared" si="10"/>
        <v>0</v>
      </c>
      <c r="AM35">
        <f t="shared" si="10"/>
        <v>0</v>
      </c>
      <c r="AN35">
        <f t="shared" si="10"/>
        <v>0</v>
      </c>
      <c r="AO35">
        <f t="shared" si="10"/>
        <v>0</v>
      </c>
      <c r="AP35">
        <f t="shared" si="10"/>
        <v>1</v>
      </c>
      <c r="AQ35">
        <f t="shared" si="10"/>
        <v>0</v>
      </c>
      <c r="AR35">
        <f t="shared" si="10"/>
        <v>0</v>
      </c>
      <c r="AS35">
        <f t="shared" si="10"/>
        <v>0</v>
      </c>
      <c r="AT35">
        <f t="shared" si="10"/>
        <v>0</v>
      </c>
      <c r="AU35">
        <f t="shared" si="8"/>
        <v>0</v>
      </c>
      <c r="AV35">
        <f t="shared" si="8"/>
        <v>0</v>
      </c>
      <c r="AW35">
        <f t="shared" si="8"/>
        <v>0</v>
      </c>
      <c r="AX35">
        <f t="shared" si="8"/>
        <v>0</v>
      </c>
      <c r="AY35">
        <f t="shared" si="8"/>
        <v>0</v>
      </c>
      <c r="AZ35">
        <f t="shared" si="8"/>
        <v>0</v>
      </c>
      <c r="BA35">
        <f t="shared" si="8"/>
        <v>0</v>
      </c>
      <c r="BB35">
        <f t="shared" si="8"/>
        <v>0</v>
      </c>
      <c r="BC35">
        <f t="shared" si="8"/>
        <v>0</v>
      </c>
      <c r="BD35">
        <f t="shared" si="8"/>
        <v>0</v>
      </c>
      <c r="BE35">
        <f t="shared" si="8"/>
        <v>0</v>
      </c>
      <c r="BF35">
        <f t="shared" si="12"/>
        <v>0</v>
      </c>
      <c r="BG35">
        <f t="shared" si="12"/>
        <v>0</v>
      </c>
      <c r="BH35">
        <f t="shared" si="12"/>
        <v>0</v>
      </c>
      <c r="BI35">
        <f t="shared" si="12"/>
        <v>0</v>
      </c>
      <c r="BJ35">
        <f t="shared" si="12"/>
        <v>0</v>
      </c>
      <c r="BK35">
        <f t="shared" si="12"/>
        <v>0</v>
      </c>
      <c r="BL35">
        <f t="shared" si="12"/>
        <v>0</v>
      </c>
      <c r="BM35">
        <f t="shared" si="12"/>
        <v>0</v>
      </c>
      <c r="BN35">
        <f t="shared" si="12"/>
        <v>0</v>
      </c>
      <c r="BO35">
        <f t="shared" si="12"/>
        <v>0</v>
      </c>
      <c r="BP35">
        <f t="shared" si="12"/>
        <v>0</v>
      </c>
      <c r="BQ35">
        <f t="shared" si="12"/>
        <v>0</v>
      </c>
      <c r="BR35">
        <f t="shared" si="12"/>
        <v>0</v>
      </c>
      <c r="BS35">
        <f t="shared" si="12"/>
        <v>0</v>
      </c>
      <c r="BT35">
        <f t="shared" si="12"/>
        <v>0</v>
      </c>
      <c r="BU35">
        <f t="shared" si="12"/>
        <v>0</v>
      </c>
      <c r="BV35">
        <f t="shared" si="11"/>
        <v>0</v>
      </c>
      <c r="BW35">
        <f t="shared" si="11"/>
        <v>0</v>
      </c>
      <c r="BX35">
        <f t="shared" si="11"/>
        <v>0</v>
      </c>
      <c r="BY35">
        <f t="shared" si="11"/>
        <v>0</v>
      </c>
      <c r="BZ35">
        <f t="shared" si="11"/>
        <v>0</v>
      </c>
      <c r="CA35">
        <f t="shared" si="9"/>
        <v>0</v>
      </c>
      <c r="CB35">
        <f t="shared" si="9"/>
        <v>0</v>
      </c>
      <c r="CC35">
        <f t="shared" si="9"/>
        <v>0</v>
      </c>
      <c r="CD35">
        <f t="shared" si="9"/>
        <v>0</v>
      </c>
    </row>
    <row r="36" spans="1:82">
      <c r="A36" s="5" t="str">
        <f>_xlfn.XLOOKUP($E36,'Raw Data'!$E:$E,'Raw Data'!A:A,"ERROR",0,1)</f>
        <v>AE</v>
      </c>
      <c r="B36" s="5" t="str">
        <f>_xlfn.XLOOKUP($E36,'Raw Data'!$E:$E,'Raw Data'!B:B,"ERROR",0,1)</f>
        <v>Hair Mousses</v>
      </c>
      <c r="C36" s="5" t="str">
        <f>_xlfn.XLOOKUP($E36,'Raw Data'!$E:$E,'Raw Data'!C:C,"ERROR",0,1)</f>
        <v>TIGI</v>
      </c>
      <c r="D36" s="5" t="str">
        <f>_xlfn.XLOOKUP($E36,'Raw Data'!$E:$E,'Raw Data'!D:D,"ERROR",0,1)</f>
        <v>www.amazon.ae/dp/B002RS6KV6</v>
      </c>
      <c r="E36" s="5" t="s">
        <v>173</v>
      </c>
      <c r="F36" s="9" t="str">
        <f>_xlfn.XLOOKUP($E36,'Raw Data'!$E:$E,'Raw Data'!F:F,"ERROR",0,1)</f>
        <v>Tigi Bed Head Foxy Curls Mousse, 250ml Tigi Bed Head Foxy Curls Mousse, 250ml</v>
      </c>
      <c r="G36" s="10">
        <f>_xlfn.XLOOKUP($E36,'Raw Data'!$E:$E,'Raw Data'!G:G,"ERROR",0,1)</f>
        <v>100</v>
      </c>
      <c r="H36" s="9">
        <f>_xlfn.XLOOKUP($E36,'Raw Data'!$E:$E,'Raw Data'!H:H,"ERROR",0,1)</f>
        <v>6057.23</v>
      </c>
      <c r="I36" s="9">
        <f>_xlfn.XLOOKUP($E36,'Raw Data'!$E:$E,'Raw Data'!I:I,"ERROR",0,1)</f>
        <v>0.00810954737698303</v>
      </c>
      <c r="J36" s="9" t="str">
        <f>_xlfn.XLOOKUP($E36,'Raw Data'!$E:$E,'Raw Data'!J:J,"ERROR",0,1)</f>
        <v>Yes</v>
      </c>
      <c r="K36" s="14" t="str">
        <f t="array" ref="K36">_xlfn.IFS(AND(L36&gt;0,L36&lt;=5),"0 to 5",AND(L36&gt;5,L36&lt;=10),"5 to 10",AND(L36&gt;10,L36&lt;=15),"10 to 15",AND(L36&gt;15,L36&lt;=20),"15 to 20",AND(L36&gt;20,L36&lt;=30),"20 to 30",AND(L36&gt;30,L36&lt;=40),"30 to 40",AND(L36&gt;40,L36&lt;=50),"40 to 50",AND(L36&gt;50,L36&lt;=75),"50 to 75",AND(L36&gt;75,L36&lt;=100),"75 to 100",AND(L36&gt;100,L36&lt;=150),"100 to 150",AND(L36&gt;150,L36&lt;=200),"150 to 200",AND(L36&gt;200,L36&lt;=250),"200 to 250",AND(L36&gt;250,L36&lt;=300),"250 to 300",AND(L36&gt;300,L36&lt;=400),"300 to 400",AND(L36&gt;400,L36&lt;=500),"400 to 500",L36&gt;500,"500+")</f>
        <v>50 to 75</v>
      </c>
      <c r="L36" s="9">
        <f>_xlfn.XLOOKUP($E36,'Raw Data'!$E:$E,'Raw Data'!L:L,"ERROR",0,1)</f>
        <v>61.3</v>
      </c>
      <c r="M36" s="14" t="str">
        <f t="array" ref="M36">_xlfn.IFS(AND(N36&gt;0,N36&lt;=5),"0 to 5",AND(N36&gt;5,N36&lt;=10),"5 to 10",AND(N36&gt;10,N36&lt;=15),"10 to 15",AND(N36&gt;15,N36&lt;=20),"15 to 20",AND(N36&gt;20,N36&lt;=30),"20 to 30",AND(N36&gt;30,N36&lt;=40),"30 to 40",AND(N36&gt;40,N36&lt;=50),"40 to 50",AND(N36&gt;50,N36&lt;=75),"50 to 75",AND(N36&gt;75,N36&lt;=100),"75 to 100",AND(N36&gt;100,N36&lt;=150),"100 to 150",AND(N36&gt;150,N36&lt;=200),"150 to 200",AND(N36&gt;200,N36&lt;=250),"200 to 250",AND(N36&gt;250,N36&lt;=300),"250 to 300",AND(N36&gt;300,N36&lt;=400),"300 to 400",AND(N36&gt;400,N36&lt;=500),"400 to 500",N36&gt;500,"500+")</f>
        <v>50 to 75</v>
      </c>
      <c r="N36" s="9">
        <f>_xlfn.XLOOKUP($E36,'Raw Data'!$E:$E,'Raw Data'!N:N,"ERROR",0,1)</f>
        <v>61.48</v>
      </c>
      <c r="O36" s="14" t="str">
        <f t="array" ref="O36">_xlfn.IFS(P36=0,"No Discount",AND(P36&gt;0,P36&lt;=0.02),"0% to 2%",AND(P36&gt;0.02,P36&lt;=0.04),"2% to 4%",AND(P36&gt;0.04,P36&lt;=0.06),"4% to 6%",AND(P36&gt;0.06,P36&lt;=0.08),"6% to 8%",AND(P36&gt;0.08,P36&lt;=0.1),"8% to 10%",AND(P36&gt;0.1,P36&lt;=0.15),"10% to 15%",AND(P36&gt;0.15,P36&lt;=0.2),"15% to 20%",AND(P36&gt;0.2,P36&lt;=0.25),"20% to 25%",AND(P36&gt;0.25,P36&lt;=0.3),"25% to 30%",AND(P36&gt;0.3,P36&lt;=0.4),"30% to 40%",AND(P36&gt;0.4,P36&lt;=0.5),"40% to 50%",AND(P36&gt;0.5,P36&lt;=0.75),"50% to 75%",AND(P36&gt;0.75,P36&lt;=1),"75% to 100%")</f>
        <v>0% to 2%</v>
      </c>
      <c r="P36" s="10">
        <f>_xlfn.XLOOKUP($E36,'Raw Data'!$E:$E,'Raw Data'!P:P,"ERROR",0,1)</f>
        <v>0.0029277813923227</v>
      </c>
      <c r="Q36" s="9">
        <f>_xlfn.XLOOKUP($E36,'Raw Data'!$E:$E,'Raw Data'!Q:Q,"ERROR",0,1)</f>
        <v>250</v>
      </c>
      <c r="R36" s="9" t="str">
        <f>_xlfn.XLOOKUP($E36,'Raw Data'!$E:$E,'Raw Data'!R:R,"ERROR",0,1)</f>
        <v>ml</v>
      </c>
      <c r="S36" s="5" t="str">
        <f t="array" ref="S36">_xlfn.IFS(AND(T36&gt;0,T36&lt;=0.05),"0 to 0.05",AND(T36&gt;0.05,T36&lt;=0.1),"0.05 to 0.1",AND(T36&gt;0.1,T36&lt;=0.2),"0.1 to 0.2",AND(T36&gt;0.2,T36&lt;=0.3),"0.2 to 0.3",AND(T36&gt;0.3,T36&lt;=0.4),"0.3 to 0.4",AND(T36&gt;0.4,T36&lt;=0.5),"0.4 to 0.5",AND(T36&gt;0.5,T36&lt;=0.75),"0.5 to 0.75",AND(T36&gt;0.75,T36&lt;=1),"0.75 to 1",AND(T36&gt;1,T36&lt;=2),"1 to 2",AND(T36&gt;2,T36&lt;=3),"2 to 3",AND(T36&gt;3,T36&lt;=4),"3 to 4",AND(T36&gt;4,T36&lt;=5),"4 to 5",AND(T36&gt;5,T36&lt;=10),"5 to 10",T36&gt;10,"10+")</f>
        <v>0.2 to 0.3</v>
      </c>
      <c r="T36" s="10">
        <f t="shared" si="1"/>
        <v>0.245331006757609</v>
      </c>
      <c r="U36" s="15" t="str">
        <f t="array" ref="U36">_xlfn.IFS(AND(V36&gt;0,V36&lt;=0.05),"0 to 0.05",AND(V36&gt;0.05,V36&lt;=0.1),"0.05 to 0.1",AND(V36&gt;0.1,V36&lt;=0.2),"0.1 to 0.2",AND(V36&gt;0.2,V36&lt;=0.3),"0.2 to 0.3",AND(V36&gt;0.3,V36&lt;=0.4),"0.3 to 0.4",AND(V36&gt;0.4,V36&lt;=0.5),"0.4 to 0.5",AND(V36&gt;0.5,V36&lt;=0.75),"0.5 to 0.75",AND(V36&gt;0.75,V36&lt;=1),"0.75 to 1",AND(V36&gt;1,V36&lt;=2),"1 to 2",AND(V36&gt;2,V36&lt;=3),"2 to 3",AND(V36&gt;3,V36&lt;=4),"3 to 4",AND(V36&gt;4,V36&lt;=5),"4 to 5",AND(V36&gt;5,V36&lt;=10),"5 to 10",V36&gt;10,"10+")</f>
        <v>0.05 to 0.1</v>
      </c>
      <c r="V36" s="10">
        <f t="shared" si="2"/>
        <v>0.0664338756896183</v>
      </c>
      <c r="W36" s="15" t="str">
        <f t="array" ref="W36">_xlfn.IFS(AND(X36&gt;0,X36&lt;=0.05),"0 to 0.05",AND(X36&gt;0.05,X36&lt;=0.1),"0.05 to 0.1",AND(X36&gt;0.1,X36&lt;=0.2),"0.1 to 0.2",AND(X36&gt;0.2,X36&lt;=0.3),"0.2 to 0.3",AND(X36&gt;0.3,X36&lt;=0.4),"0.3 to 0.4",AND(X36&gt;0.4,X36&lt;=0.5),"0.4 to 0.5",AND(X36&gt;0.5,X36&lt;=0.75),"0.5 to 0.75",AND(X36&gt;0.75,X36&lt;=1),"0.75 to 1",AND(X36&gt;1,X36&lt;=2),"1 to 2",AND(X36&gt;2,X36&lt;=3),"2 to 3",AND(X36&gt;3,X36&lt;=4),"3 to 4",AND(X36&gt;4,X36&lt;=5),"4 to 5",AND(X36&gt;5,X36&lt;=10),"5 to 10",X36&gt;10,"10+")</f>
        <v>0.05 to 0.1</v>
      </c>
      <c r="X36" s="16">
        <f t="shared" si="3"/>
        <v>0.0662393718245543</v>
      </c>
      <c r="Y36" s="5" t="str">
        <f t="array" ref="Y36">_xlfn.IFS(AND(Z36&gt;0,Z36&lt;=1),"0 to 1",AND(Z36&gt;1,Z36&lt;=2),"1 to 2",AND(Z36&gt;2,Z36&lt;=4),"2 to 4",AND(Z36&gt;4,Z36&lt;=6),"4 to 6",AND(Z36&gt;6,Z36&lt;=8),"6 to 8",AND(Z36&gt;8,Z36&lt;=10),"8 to 10",AND(Z36&gt;10,Z36&lt;=15),"10 to 15",AND(Z36&gt;15,Z36&lt;=20),"15 to 20",AND(Z36&gt;20,Z36&lt;=25),"20 to 25",AND(Z36&gt;25,Z36&lt;=30),"25 to 30",AND(Z36&gt;30,Z36&lt;=40),"30 to 40",AND(Z36&gt;40,Z36&lt;=50),"40 to 50",Z36&gt;50,"50+")</f>
        <v>8 to 10</v>
      </c>
      <c r="Z36" s="9">
        <f t="array" ref="Z36">_xlfn.IFS(AA36="oz",_xlfn.IFS(R36="oz",Q36,R36="fl oz",Q36*1.04,R36="ml",Q36*0.0338),AA36="fl oz",_xlfn.IFS(R36="oz",Q36/1.04,R36="fl oz",Q36,R36="ml",Q36*0.0338/1.04),AA36="ml",_xlfn.IFS(R36="oz",Q36/0.0338,R36="fl oz",Q36*1.04/0.0338,R36="ml",Q36))</f>
        <v>8.45</v>
      </c>
      <c r="AA36" s="9" t="str">
        <f>_xlfn.XLOOKUP($E36,'Raw Data'!$E:$E,'Raw Data'!AA:AA,"ERROR",0,1)</f>
        <v>oz</v>
      </c>
      <c r="AB36" s="5" t="s">
        <v>43</v>
      </c>
      <c r="AC36" s="5" t="s">
        <v>144</v>
      </c>
      <c r="AD36" s="5" t="s">
        <v>43</v>
      </c>
      <c r="AE36">
        <f t="shared" si="10"/>
        <v>0</v>
      </c>
      <c r="AF36">
        <f t="shared" si="10"/>
        <v>0</v>
      </c>
      <c r="AG36">
        <f t="shared" si="10"/>
        <v>0</v>
      </c>
      <c r="AH36">
        <f t="shared" si="10"/>
        <v>0</v>
      </c>
      <c r="AI36">
        <f t="shared" si="10"/>
        <v>0</v>
      </c>
      <c r="AJ36">
        <f t="shared" si="10"/>
        <v>0</v>
      </c>
      <c r="AK36">
        <f t="shared" si="10"/>
        <v>0</v>
      </c>
      <c r="AL36">
        <f t="shared" si="10"/>
        <v>0</v>
      </c>
      <c r="AM36">
        <f t="shared" si="10"/>
        <v>0</v>
      </c>
      <c r="AN36">
        <f t="shared" si="10"/>
        <v>0</v>
      </c>
      <c r="AO36">
        <f t="shared" si="10"/>
        <v>0</v>
      </c>
      <c r="AP36">
        <f t="shared" si="10"/>
        <v>0</v>
      </c>
      <c r="AQ36">
        <f t="shared" si="10"/>
        <v>0</v>
      </c>
      <c r="AR36">
        <f t="shared" si="10"/>
        <v>0</v>
      </c>
      <c r="AS36">
        <f t="shared" si="10"/>
        <v>0</v>
      </c>
      <c r="AT36">
        <f t="shared" si="10"/>
        <v>0</v>
      </c>
      <c r="AU36">
        <f t="shared" si="8"/>
        <v>0</v>
      </c>
      <c r="AV36">
        <f t="shared" si="8"/>
        <v>0</v>
      </c>
      <c r="AW36">
        <f t="shared" si="8"/>
        <v>0</v>
      </c>
      <c r="AX36">
        <f t="shared" si="8"/>
        <v>0</v>
      </c>
      <c r="AY36">
        <f t="shared" si="8"/>
        <v>0</v>
      </c>
      <c r="AZ36">
        <f t="shared" si="8"/>
        <v>0</v>
      </c>
      <c r="BA36">
        <f t="shared" si="8"/>
        <v>0</v>
      </c>
      <c r="BB36">
        <f t="shared" si="8"/>
        <v>0</v>
      </c>
      <c r="BC36">
        <f t="shared" si="8"/>
        <v>0</v>
      </c>
      <c r="BD36">
        <f t="shared" si="8"/>
        <v>0</v>
      </c>
      <c r="BE36">
        <f t="shared" si="8"/>
        <v>0</v>
      </c>
      <c r="BF36">
        <f t="shared" si="12"/>
        <v>0</v>
      </c>
      <c r="BG36">
        <f t="shared" si="12"/>
        <v>0</v>
      </c>
      <c r="BH36">
        <f t="shared" si="12"/>
        <v>0</v>
      </c>
      <c r="BI36">
        <f t="shared" si="12"/>
        <v>0</v>
      </c>
      <c r="BJ36">
        <f t="shared" si="12"/>
        <v>1</v>
      </c>
      <c r="BK36">
        <f t="shared" si="12"/>
        <v>1</v>
      </c>
      <c r="BL36">
        <f t="shared" si="12"/>
        <v>0</v>
      </c>
      <c r="BM36">
        <f t="shared" si="12"/>
        <v>0</v>
      </c>
      <c r="BN36">
        <f t="shared" si="12"/>
        <v>0</v>
      </c>
      <c r="BO36">
        <f t="shared" si="12"/>
        <v>0</v>
      </c>
      <c r="BP36">
        <f t="shared" si="12"/>
        <v>0</v>
      </c>
      <c r="BQ36">
        <f t="shared" si="12"/>
        <v>0</v>
      </c>
      <c r="BR36">
        <f t="shared" si="12"/>
        <v>0</v>
      </c>
      <c r="BS36">
        <f t="shared" si="12"/>
        <v>0</v>
      </c>
      <c r="BT36">
        <f t="shared" si="12"/>
        <v>0</v>
      </c>
      <c r="BU36">
        <f t="shared" si="12"/>
        <v>0</v>
      </c>
      <c r="BV36">
        <f t="shared" si="11"/>
        <v>0</v>
      </c>
      <c r="BW36">
        <f t="shared" si="11"/>
        <v>0</v>
      </c>
      <c r="BX36">
        <f t="shared" si="11"/>
        <v>0</v>
      </c>
      <c r="BY36">
        <f t="shared" si="11"/>
        <v>0</v>
      </c>
      <c r="BZ36">
        <f t="shared" si="11"/>
        <v>0</v>
      </c>
      <c r="CA36">
        <f t="shared" si="9"/>
        <v>0</v>
      </c>
      <c r="CB36">
        <f t="shared" si="9"/>
        <v>0</v>
      </c>
      <c r="CC36">
        <f t="shared" si="9"/>
        <v>0</v>
      </c>
      <c r="CD36">
        <f t="shared" si="9"/>
        <v>0</v>
      </c>
    </row>
    <row r="37" spans="1:82">
      <c r="A37" s="5" t="str">
        <f>_xlfn.XLOOKUP($E37,'Raw Data'!$E:$E,'Raw Data'!A:A,"ERROR",0,1)</f>
        <v>AE</v>
      </c>
      <c r="B37" s="5" t="str">
        <f>_xlfn.XLOOKUP($E37,'Raw Data'!$E:$E,'Raw Data'!B:B,"ERROR",0,1)</f>
        <v>Hair Mousses</v>
      </c>
      <c r="C37" s="5" t="str">
        <f>_xlfn.XLOOKUP($E37,'Raw Data'!$E:$E,'Raw Data'!C:C,"ERROR",0,1)</f>
        <v>SHEA MOISTURE</v>
      </c>
      <c r="D37" s="5" t="str">
        <f>_xlfn.XLOOKUP($E37,'Raw Data'!$E:$E,'Raw Data'!D:D,"ERROR",0,1)</f>
        <v>www.amazon.ae/dp/B077GZSYRS</v>
      </c>
      <c r="E37" s="5" t="s">
        <v>174</v>
      </c>
      <c r="F37" s="9" t="str">
        <f>_xlfn.XLOOKUP($E37,'Raw Data'!$E:$E,'Raw Data'!F:F,"ERROR",0,1)</f>
        <v>Shea   Moisture  Coconut and Hibiscus Combination Pack - Daily  Moisture  Mist, 8 Ounce | Frizz-Free  Curl  Mousse, 7.5 Ounce |  Curl   Enhancing   Smoothie , 12 Ounce</v>
      </c>
      <c r="G37" s="10">
        <f>_xlfn.XLOOKUP($E37,'Raw Data'!$E:$E,'Raw Data'!G:G,"ERROR",0,1)</f>
        <v>37</v>
      </c>
      <c r="H37" s="9">
        <f>_xlfn.XLOOKUP($E37,'Raw Data'!$E:$E,'Raw Data'!H:H,"ERROR",0,1)</f>
        <v>5963.66</v>
      </c>
      <c r="I37" s="9">
        <f>_xlfn.XLOOKUP($E37,'Raw Data'!$E:$E,'Raw Data'!I:I,"ERROR",0,1)</f>
        <v>0.00798427388595424</v>
      </c>
      <c r="J37" s="9" t="str">
        <f>_xlfn.XLOOKUP($E37,'Raw Data'!$E:$E,'Raw Data'!J:J,"ERROR",0,1)</f>
        <v>Yes</v>
      </c>
      <c r="K37" s="14" t="str">
        <f t="array" ref="K37">_xlfn.IFS(AND(L37&gt;0,L37&lt;=5),"0 to 5",AND(L37&gt;5,L37&lt;=10),"5 to 10",AND(L37&gt;10,L37&lt;=15),"10 to 15",AND(L37&gt;15,L37&lt;=20),"15 to 20",AND(L37&gt;20,L37&lt;=30),"20 to 30",AND(L37&gt;30,L37&lt;=40),"30 to 40",AND(L37&gt;40,L37&lt;=50),"40 to 50",AND(L37&gt;50,L37&lt;=75),"50 to 75",AND(L37&gt;75,L37&lt;=100),"75 to 100",AND(L37&gt;100,L37&lt;=150),"100 to 150",AND(L37&gt;150,L37&lt;=200),"150 to 200",AND(L37&gt;200,L37&lt;=250),"200 to 250",AND(L37&gt;250,L37&lt;=300),"250 to 300",AND(L37&gt;300,L37&lt;=400),"300 to 400",AND(L37&gt;400,L37&lt;=500),"400 to 500",L37&gt;500,"500+")</f>
        <v>150 to 200</v>
      </c>
      <c r="L37" s="9">
        <f>_xlfn.XLOOKUP($E37,'Raw Data'!$E:$E,'Raw Data'!L:L,"ERROR",0,1)</f>
        <v>174.43</v>
      </c>
      <c r="M37" s="14" t="str">
        <f t="array" ref="M37">_xlfn.IFS(AND(N37&gt;0,N37&lt;=5),"0 to 5",AND(N37&gt;5,N37&lt;=10),"5 to 10",AND(N37&gt;10,N37&lt;=15),"10 to 15",AND(N37&gt;15,N37&lt;=20),"15 to 20",AND(N37&gt;20,N37&lt;=30),"20 to 30",AND(N37&gt;30,N37&lt;=40),"30 to 40",AND(N37&gt;40,N37&lt;=50),"40 to 50",AND(N37&gt;50,N37&lt;=75),"50 to 75",AND(N37&gt;75,N37&lt;=100),"75 to 100",AND(N37&gt;100,N37&lt;=150),"100 to 150",AND(N37&gt;150,N37&lt;=200),"150 to 200",AND(N37&gt;200,N37&lt;=250),"200 to 250",AND(N37&gt;250,N37&lt;=300),"250 to 300",AND(N37&gt;300,N37&lt;=400),"300 to 400",AND(N37&gt;400,N37&lt;=500),"400 to 500",N37&gt;500,"500+")</f>
        <v>150 to 200</v>
      </c>
      <c r="N37" s="9">
        <f>_xlfn.XLOOKUP($E37,'Raw Data'!$E:$E,'Raw Data'!N:N,"ERROR",0,1)</f>
        <v>187.51</v>
      </c>
      <c r="O37" s="14" t="str">
        <f t="array" ref="O37">_xlfn.IFS(P37=0,"No Discount",AND(P37&gt;0,P37&lt;=0.02),"0% to 2%",AND(P37&gt;0.02,P37&lt;=0.04),"2% to 4%",AND(P37&gt;0.04,P37&lt;=0.06),"4% to 6%",AND(P37&gt;0.06,P37&lt;=0.08),"6% to 8%",AND(P37&gt;0.08,P37&lt;=0.1),"8% to 10%",AND(P37&gt;0.1,P37&lt;=0.15),"10% to 15%",AND(P37&gt;0.15,P37&lt;=0.2),"15% to 20%",AND(P37&gt;0.2,P37&lt;=0.25),"20% to 25%",AND(P37&gt;0.25,P37&lt;=0.3),"25% to 30%",AND(P37&gt;0.3,P37&lt;=0.4),"30% to 40%",AND(P37&gt;0.4,P37&lt;=0.5),"40% to 50%",AND(P37&gt;0.5,P37&lt;=0.75),"50% to 75%",AND(P37&gt;0.75,P37&lt;=1),"75% to 100%")</f>
        <v>6% to 8%</v>
      </c>
      <c r="P37" s="10">
        <f>_xlfn.XLOOKUP($E37,'Raw Data'!$E:$E,'Raw Data'!P:P,"ERROR",0,1)</f>
        <v>0.0697562796650844</v>
      </c>
      <c r="Q37" s="9">
        <f>_xlfn.XLOOKUP($E37,'Raw Data'!$E:$E,'Raw Data'!Q:Q,"ERROR",0,1)</f>
        <v>27.5</v>
      </c>
      <c r="R37" s="9" t="str">
        <f>_xlfn.XLOOKUP($E37,'Raw Data'!$E:$E,'Raw Data'!R:R,"ERROR",0,1)</f>
        <v>oz</v>
      </c>
      <c r="S37" s="5" t="str">
        <f t="array" ref="S37">_xlfn.IFS(AND(T37&gt;0,T37&lt;=0.05),"0 to 0.05",AND(T37&gt;0.05,T37&lt;=0.1),"0.05 to 0.1",AND(T37&gt;0.1,T37&lt;=0.2),"0.1 to 0.2",AND(T37&gt;0.2,T37&lt;=0.3),"0.2 to 0.3",AND(T37&gt;0.3,T37&lt;=0.4),"0.3 to 0.4",AND(T37&gt;0.4,T37&lt;=0.5),"0.4 to 0.5",AND(T37&gt;0.5,T37&lt;=0.75),"0.5 to 0.75",AND(T37&gt;0.75,T37&lt;=1),"0.75 to 1",AND(T37&gt;1,T37&lt;=2),"1 to 2",AND(T37&gt;2,T37&lt;=3),"2 to 3",AND(T37&gt;3,T37&lt;=4),"3 to 4",AND(T37&gt;4,T37&lt;=5),"4 to 5",AND(T37&gt;5,T37&lt;=10),"5 to 10",T37&gt;10,"10+")</f>
        <v>0.2 to 0.3</v>
      </c>
      <c r="T37" s="10">
        <f t="shared" si="1"/>
        <v>0.214504872874842</v>
      </c>
      <c r="U37" s="15" t="str">
        <f t="array" ref="U37">_xlfn.IFS(AND(V37&gt;0,V37&lt;=0.05),"0 to 0.05",AND(V37&gt;0.05,V37&lt;=0.1),"0.05 to 0.1",AND(V37&gt;0.1,V37&lt;=0.2),"0.1 to 0.2",AND(V37&gt;0.2,V37&lt;=0.3),"0.2 to 0.3",AND(V37&gt;0.3,V37&lt;=0.4),"0.3 to 0.4",AND(V37&gt;0.4,V37&lt;=0.5),"0.4 to 0.5",AND(V37&gt;0.5,V37&lt;=0.75),"0.5 to 0.75",AND(V37&gt;0.75,V37&lt;=1),"0.75 to 1",AND(V37&gt;1,V37&lt;=2),"1 to 2",AND(V37&gt;2,V37&lt;=3),"2 to 3",AND(V37&gt;3,V37&lt;=4),"3 to 4",AND(V37&gt;4,V37&lt;=5),"4 to 5",AND(V37&gt;5,V37&lt;=10),"5 to 10",V37&gt;10,"10+")</f>
        <v>0.05 to 0.1</v>
      </c>
      <c r="V37" s="10">
        <f t="shared" si="2"/>
        <v>0.0622592922802595</v>
      </c>
      <c r="W37" s="15" t="str">
        <f t="array" ref="W37">_xlfn.IFS(AND(X37&gt;0,X37&lt;=0.05),"0 to 0.05",AND(X37&gt;0.05,X37&lt;=0.1),"0.05 to 0.1",AND(X37&gt;0.1,X37&lt;=0.2),"0.1 to 0.2",AND(X37&gt;0.2,X37&lt;=0.3),"0.2 to 0.3",AND(X37&gt;0.3,X37&lt;=0.4),"0.3 to 0.4",AND(X37&gt;0.4,X37&lt;=0.5),"0.4 to 0.5",AND(X37&gt;0.5,X37&lt;=0.75),"0.5 to 0.75",AND(X37&gt;0.75,X37&lt;=1),"0.75 to 1",AND(X37&gt;1,X37&lt;=2),"1 to 2",AND(X37&gt;2,X37&lt;=3),"2 to 3",AND(X37&gt;3,X37&lt;=4),"3 to 4",AND(X37&gt;4,X37&lt;=5),"4 to 5",AND(X37&gt;5,X37&lt;=10),"5 to 10",X37&gt;10,"10+")</f>
        <v>0.05 to 0.1</v>
      </c>
      <c r="X37" s="16">
        <f t="shared" si="3"/>
        <v>0.0579163156762075</v>
      </c>
      <c r="Y37" s="5" t="str">
        <f t="array" ref="Y37">_xlfn.IFS(AND(Z37&gt;0,Z37&lt;=1),"0 to 1",AND(Z37&gt;1,Z37&lt;=2),"1 to 2",AND(Z37&gt;2,Z37&lt;=4),"2 to 4",AND(Z37&gt;4,Z37&lt;=6),"4 to 6",AND(Z37&gt;6,Z37&lt;=8),"6 to 8",AND(Z37&gt;8,Z37&lt;=10),"8 to 10",AND(Z37&gt;10,Z37&lt;=15),"10 to 15",AND(Z37&gt;15,Z37&lt;=20),"15 to 20",AND(Z37&gt;20,Z37&lt;=25),"20 to 25",AND(Z37&gt;25,Z37&lt;=30),"25 to 30",AND(Z37&gt;30,Z37&lt;=40),"30 to 40",AND(Z37&gt;40,Z37&lt;=50),"40 to 50",Z37&gt;50,"50+")</f>
        <v>25 to 30</v>
      </c>
      <c r="Z37" s="9">
        <f t="array" ref="Z37">_xlfn.IFS(AA37="oz",_xlfn.IFS(R37="oz",Q37,R37="fl oz",Q37*1.04,R37="ml",Q37*0.0338),AA37="fl oz",_xlfn.IFS(R37="oz",Q37/1.04,R37="fl oz",Q37,R37="ml",Q37*0.0338/1.04),AA37="ml",_xlfn.IFS(R37="oz",Q37/0.0338,R37="fl oz",Q37*1.04/0.0338,R37="ml",Q37))</f>
        <v>27.5</v>
      </c>
      <c r="AA37" s="9" t="str">
        <f>_xlfn.XLOOKUP($E37,'Raw Data'!$E:$E,'Raw Data'!AA:AA,"ERROR",0,1)</f>
        <v>oz</v>
      </c>
      <c r="AB37" s="5" t="s">
        <v>176</v>
      </c>
      <c r="AC37" s="5" t="s">
        <v>177</v>
      </c>
      <c r="AD37" s="5" t="s">
        <v>178</v>
      </c>
      <c r="AE37">
        <f t="shared" si="10"/>
        <v>0</v>
      </c>
      <c r="AF37">
        <f t="shared" si="10"/>
        <v>0</v>
      </c>
      <c r="AG37">
        <f t="shared" si="10"/>
        <v>0</v>
      </c>
      <c r="AH37">
        <f t="shared" si="10"/>
        <v>0</v>
      </c>
      <c r="AI37">
        <f t="shared" si="10"/>
        <v>0</v>
      </c>
      <c r="AJ37">
        <f t="shared" si="10"/>
        <v>0</v>
      </c>
      <c r="AK37">
        <f t="shared" si="10"/>
        <v>0</v>
      </c>
      <c r="AL37">
        <f t="shared" si="10"/>
        <v>0</v>
      </c>
      <c r="AM37">
        <f t="shared" si="10"/>
        <v>0</v>
      </c>
      <c r="AN37">
        <f t="shared" si="10"/>
        <v>0</v>
      </c>
      <c r="AO37">
        <f t="shared" si="10"/>
        <v>0</v>
      </c>
      <c r="AP37">
        <f t="shared" si="10"/>
        <v>0</v>
      </c>
      <c r="AQ37">
        <f t="shared" si="10"/>
        <v>0</v>
      </c>
      <c r="AR37">
        <f t="shared" si="10"/>
        <v>0</v>
      </c>
      <c r="AS37">
        <f t="shared" si="10"/>
        <v>0</v>
      </c>
      <c r="AT37">
        <f t="shared" si="10"/>
        <v>0</v>
      </c>
      <c r="AU37">
        <f t="shared" si="8"/>
        <v>1</v>
      </c>
      <c r="AV37">
        <f t="shared" si="8"/>
        <v>0</v>
      </c>
      <c r="AW37">
        <f t="shared" si="8"/>
        <v>0</v>
      </c>
      <c r="AX37">
        <f t="shared" si="8"/>
        <v>0</v>
      </c>
      <c r="AY37">
        <f t="shared" si="8"/>
        <v>0</v>
      </c>
      <c r="AZ37">
        <f t="shared" si="8"/>
        <v>0</v>
      </c>
      <c r="BA37">
        <f t="shared" si="8"/>
        <v>0</v>
      </c>
      <c r="BB37">
        <f t="shared" si="8"/>
        <v>1</v>
      </c>
      <c r="BC37">
        <f t="shared" si="8"/>
        <v>0</v>
      </c>
      <c r="BD37">
        <f t="shared" si="8"/>
        <v>0</v>
      </c>
      <c r="BE37">
        <f t="shared" si="8"/>
        <v>0</v>
      </c>
      <c r="BF37">
        <f t="shared" si="12"/>
        <v>0</v>
      </c>
      <c r="BG37">
        <f t="shared" si="12"/>
        <v>0</v>
      </c>
      <c r="BH37">
        <f t="shared" si="12"/>
        <v>0</v>
      </c>
      <c r="BI37">
        <f t="shared" si="12"/>
        <v>0</v>
      </c>
      <c r="BJ37">
        <f t="shared" si="12"/>
        <v>0</v>
      </c>
      <c r="BK37">
        <f t="shared" si="12"/>
        <v>0</v>
      </c>
      <c r="BL37">
        <f t="shared" si="12"/>
        <v>1</v>
      </c>
      <c r="BM37">
        <f t="shared" si="12"/>
        <v>0</v>
      </c>
      <c r="BN37">
        <f t="shared" si="12"/>
        <v>0</v>
      </c>
      <c r="BO37">
        <f t="shared" si="12"/>
        <v>0</v>
      </c>
      <c r="BP37">
        <f t="shared" si="12"/>
        <v>0</v>
      </c>
      <c r="BQ37">
        <f t="shared" si="12"/>
        <v>0</v>
      </c>
      <c r="BR37">
        <f t="shared" si="12"/>
        <v>0</v>
      </c>
      <c r="BS37">
        <f t="shared" si="12"/>
        <v>0</v>
      </c>
      <c r="BT37">
        <f t="shared" si="12"/>
        <v>0</v>
      </c>
      <c r="BU37">
        <f t="shared" si="12"/>
        <v>0</v>
      </c>
      <c r="BV37">
        <f t="shared" si="11"/>
        <v>0</v>
      </c>
      <c r="BW37">
        <f t="shared" si="11"/>
        <v>0</v>
      </c>
      <c r="BX37">
        <f t="shared" si="11"/>
        <v>1</v>
      </c>
      <c r="BY37">
        <f t="shared" si="11"/>
        <v>0</v>
      </c>
      <c r="BZ37">
        <f t="shared" si="11"/>
        <v>0</v>
      </c>
      <c r="CA37">
        <f t="shared" si="9"/>
        <v>0</v>
      </c>
      <c r="CB37">
        <f t="shared" si="9"/>
        <v>0</v>
      </c>
      <c r="CC37">
        <f t="shared" si="9"/>
        <v>0</v>
      </c>
      <c r="CD37">
        <f t="shared" si="9"/>
        <v>0</v>
      </c>
    </row>
    <row r="38" spans="1:82">
      <c r="A38" s="5" t="str">
        <f>_xlfn.XLOOKUP($E38,'Raw Data'!$E:$E,'Raw Data'!A:A,"ERROR",0,1)</f>
        <v>AE</v>
      </c>
      <c r="B38" s="5" t="str">
        <f>_xlfn.XLOOKUP($E38,'Raw Data'!$E:$E,'Raw Data'!B:B,"ERROR",0,1)</f>
        <v>Hair Mousses</v>
      </c>
      <c r="C38" s="5" t="str">
        <f>_xlfn.XLOOKUP($E38,'Raw Data'!$E:$E,'Raw Data'!C:C,"ERROR",0,1)</f>
        <v>Wella Pro</v>
      </c>
      <c r="D38" s="5" t="str">
        <f>_xlfn.XLOOKUP($E38,'Raw Data'!$E:$E,'Raw Data'!D:D,"ERROR",0,1)</f>
        <v>www.amazon.ae/dp/B07HZCNZBT</v>
      </c>
      <c r="E38" s="5" t="s">
        <v>179</v>
      </c>
      <c r="F38" s="9" t="str">
        <f>_xlfn.XLOOKUP($E38,'Raw Data'!$E:$E,'Raw Data'!F:F,"ERROR",0,1)</f>
        <v>EIMI Wella Professionals Extra Volume Mousse With Strong Hold and Perfect Body 300ml</v>
      </c>
      <c r="G38" s="10">
        <f>_xlfn.XLOOKUP($E38,'Raw Data'!$E:$E,'Raw Data'!G:G,"ERROR",0,1)</f>
        <v>71</v>
      </c>
      <c r="H38" s="9">
        <f>_xlfn.XLOOKUP($E38,'Raw Data'!$E:$E,'Raw Data'!H:H,"ERROR",0,1)</f>
        <v>5713.3</v>
      </c>
      <c r="I38" s="9">
        <f>_xlfn.XLOOKUP($E38,'Raw Data'!$E:$E,'Raw Data'!I:I,"ERROR",0,1)</f>
        <v>0.00764908663348051</v>
      </c>
      <c r="J38" s="9" t="str">
        <f>_xlfn.XLOOKUP($E38,'Raw Data'!$E:$E,'Raw Data'!J:J,"ERROR",0,1)</f>
        <v>Yes</v>
      </c>
      <c r="K38" s="14" t="str">
        <f t="array" ref="K38">_xlfn.IFS(AND(L38&gt;0,L38&lt;=5),"0 to 5",AND(L38&gt;5,L38&lt;=10),"5 to 10",AND(L38&gt;10,L38&lt;=15),"10 to 15",AND(L38&gt;15,L38&lt;=20),"15 to 20",AND(L38&gt;20,L38&lt;=30),"20 to 30",AND(L38&gt;30,L38&lt;=40),"30 to 40",AND(L38&gt;40,L38&lt;=50),"40 to 50",AND(L38&gt;50,L38&lt;=75),"50 to 75",AND(L38&gt;75,L38&lt;=100),"75 to 100",AND(L38&gt;100,L38&lt;=150),"100 to 150",AND(L38&gt;150,L38&lt;=200),"150 to 200",AND(L38&gt;200,L38&lt;=250),"200 to 250",AND(L38&gt;250,L38&lt;=300),"250 to 300",AND(L38&gt;300,L38&lt;=400),"300 to 400",AND(L38&gt;400,L38&lt;=500),"400 to 500",L38&gt;500,"500+")</f>
        <v>75 to 100</v>
      </c>
      <c r="L38" s="9">
        <f>_xlfn.XLOOKUP($E38,'Raw Data'!$E:$E,'Raw Data'!L:L,"ERROR",0,1)</f>
        <v>80.78</v>
      </c>
      <c r="M38" s="14" t="str">
        <f t="array" ref="M38">_xlfn.IFS(AND(N38&gt;0,N38&lt;=5),"0 to 5",AND(N38&gt;5,N38&lt;=10),"5 to 10",AND(N38&gt;10,N38&lt;=15),"10 to 15",AND(N38&gt;15,N38&lt;=20),"15 to 20",AND(N38&gt;20,N38&lt;=30),"20 to 30",AND(N38&gt;30,N38&lt;=40),"30 to 40",AND(N38&gt;40,N38&lt;=50),"40 to 50",AND(N38&gt;50,N38&lt;=75),"50 to 75",AND(N38&gt;75,N38&lt;=100),"75 to 100",AND(N38&gt;100,N38&lt;=150),"100 to 150",AND(N38&gt;150,N38&lt;=200),"150 to 200",AND(N38&gt;200,N38&lt;=250),"200 to 250",AND(N38&gt;250,N38&lt;=300),"250 to 300",AND(N38&gt;300,N38&lt;=400),"300 to 400",AND(N38&gt;400,N38&lt;=500),"400 to 500",N38&gt;500,"500+")</f>
        <v>75 to 100</v>
      </c>
      <c r="N38" s="9">
        <f>_xlfn.XLOOKUP($E38,'Raw Data'!$E:$E,'Raw Data'!N:N,"ERROR",0,1)</f>
        <v>80.78</v>
      </c>
      <c r="O38" s="14" t="str">
        <f t="array" ref="O38">_xlfn.IFS(P38=0,"No Discount",AND(P38&gt;0,P38&lt;=0.02),"0% to 2%",AND(P38&gt;0.02,P38&lt;=0.04),"2% to 4%",AND(P38&gt;0.04,P38&lt;=0.06),"4% to 6%",AND(P38&gt;0.06,P38&lt;=0.08),"6% to 8%",AND(P38&gt;0.08,P38&lt;=0.1),"8% to 10%",AND(P38&gt;0.1,P38&lt;=0.15),"10% to 15%",AND(P38&gt;0.15,P38&lt;=0.2),"15% to 20%",AND(P38&gt;0.2,P38&lt;=0.25),"20% to 25%",AND(P38&gt;0.25,P38&lt;=0.3),"25% to 30%",AND(P38&gt;0.3,P38&lt;=0.4),"30% to 40%",AND(P38&gt;0.4,P38&lt;=0.5),"40% to 50%",AND(P38&gt;0.5,P38&lt;=0.75),"50% to 75%",AND(P38&gt;0.75,P38&lt;=1),"75% to 100%")</f>
        <v>No Discount</v>
      </c>
      <c r="P38" s="10">
        <f>_xlfn.XLOOKUP($E38,'Raw Data'!$E:$E,'Raw Data'!P:P,"ERROR",0,1)</f>
        <v>0</v>
      </c>
      <c r="Q38" s="9">
        <f>_xlfn.XLOOKUP($E38,'Raw Data'!$E:$E,'Raw Data'!Q:Q,"ERROR",0,1)</f>
        <v>300</v>
      </c>
      <c r="R38" s="9" t="str">
        <f>_xlfn.XLOOKUP($E38,'Raw Data'!$E:$E,'Raw Data'!R:R,"ERROR",0,1)</f>
        <v>ml</v>
      </c>
      <c r="S38" s="5" t="str">
        <f t="array" ref="S38">_xlfn.IFS(AND(T38&gt;0,T38&lt;=0.05),"0 to 0.05",AND(T38&gt;0.05,T38&lt;=0.1),"0.05 to 0.1",AND(T38&gt;0.1,T38&lt;=0.2),"0.1 to 0.2",AND(T38&gt;0.2,T38&lt;=0.3),"0.2 to 0.3",AND(T38&gt;0.3,T38&lt;=0.4),"0.3 to 0.4",AND(T38&gt;0.4,T38&lt;=0.5),"0.4 to 0.5",AND(T38&gt;0.5,T38&lt;=0.75),"0.5 to 0.75",AND(T38&gt;0.75,T38&lt;=1),"0.75 to 1",AND(T38&gt;1,T38&lt;=2),"1 to 2",AND(T38&gt;2,T38&lt;=3),"2 to 3",AND(T38&gt;3,T38&lt;=4),"3 to 4",AND(T38&gt;4,T38&lt;=5),"4 to 5",AND(T38&gt;5,T38&lt;=10),"5 to 10",T38&gt;10,"10+")</f>
        <v>0.2 to 0.3</v>
      </c>
      <c r="T38" s="10">
        <f t="shared" si="1"/>
        <v>0.269410531890696</v>
      </c>
      <c r="U38" s="15" t="str">
        <f t="array" ref="U38">_xlfn.IFS(AND(V38&gt;0,V38&lt;=0.05),"0 to 0.05",AND(V38&gt;0.05,V38&lt;=0.1),"0.05 to 0.1",AND(V38&gt;0.1,V38&lt;=0.2),"0.1 to 0.2",AND(V38&gt;0.2,V38&lt;=0.3),"0.2 to 0.3",AND(V38&gt;0.3,V38&lt;=0.4),"0.3 to 0.4",AND(V38&gt;0.4,V38&lt;=0.5),"0.4 to 0.5",AND(V38&gt;0.5,V38&lt;=0.75),"0.5 to 0.75",AND(V38&gt;0.75,V38&lt;=1),"0.75 to 1",AND(V38&gt;1,V38&lt;=2),"1 to 2",AND(V38&gt;2,V38&lt;=3),"2 to 3",AND(V38&gt;3,V38&lt;=4),"3 to 4",AND(V38&gt;4,V38&lt;=5),"4 to 5",AND(V38&gt;5,V38&lt;=10),"5 to 10",V38&gt;10,"10+")</f>
        <v>0.05 to 0.1</v>
      </c>
      <c r="V38" s="10">
        <f t="shared" si="2"/>
        <v>0.072740843610488</v>
      </c>
      <c r="W38" s="15" t="str">
        <f t="array" ref="W38">_xlfn.IFS(AND(X38&gt;0,X38&lt;=0.05),"0 to 0.05",AND(X38&gt;0.05,X38&lt;=0.1),"0.05 to 0.1",AND(X38&gt;0.1,X38&lt;=0.2),"0.1 to 0.2",AND(X38&gt;0.2,X38&lt;=0.3),"0.2 to 0.3",AND(X38&gt;0.3,X38&lt;=0.4),"0.3 to 0.4",AND(X38&gt;0.4,X38&lt;=0.5),"0.4 to 0.5",AND(X38&gt;0.5,X38&lt;=0.75),"0.5 to 0.75",AND(X38&gt;0.75,X38&lt;=1),"0.75 to 1",AND(X38&gt;1,X38&lt;=2),"1 to 2",AND(X38&gt;2,X38&lt;=3),"2 to 3",AND(X38&gt;3,X38&lt;=4),"3 to 4",AND(X38&gt;4,X38&lt;=5),"4 to 5",AND(X38&gt;5,X38&lt;=10),"5 to 10",X38&gt;10,"10+")</f>
        <v>0.05 to 0.1</v>
      </c>
      <c r="X38" s="16">
        <f t="shared" si="3"/>
        <v>0.072740843610488</v>
      </c>
      <c r="Y38" s="5" t="str">
        <f t="array" ref="Y38">_xlfn.IFS(AND(Z38&gt;0,Z38&lt;=1),"0 to 1",AND(Z38&gt;1,Z38&lt;=2),"1 to 2",AND(Z38&gt;2,Z38&lt;=4),"2 to 4",AND(Z38&gt;4,Z38&lt;=6),"4 to 6",AND(Z38&gt;6,Z38&lt;=8),"6 to 8",AND(Z38&gt;8,Z38&lt;=10),"8 to 10",AND(Z38&gt;10,Z38&lt;=15),"10 to 15",AND(Z38&gt;15,Z38&lt;=20),"15 to 20",AND(Z38&gt;20,Z38&lt;=25),"20 to 25",AND(Z38&gt;25,Z38&lt;=30),"25 to 30",AND(Z38&gt;30,Z38&lt;=40),"30 to 40",AND(Z38&gt;40,Z38&lt;=50),"40 to 50",Z38&gt;50,"50+")</f>
        <v>10 to 15</v>
      </c>
      <c r="Z38" s="9">
        <f t="array" ref="Z38">_xlfn.IFS(AA38="oz",_xlfn.IFS(R38="oz",Q38,R38="fl oz",Q38*1.04,R38="ml",Q38*0.0338),AA38="fl oz",_xlfn.IFS(R38="oz",Q38/1.04,R38="fl oz",Q38,R38="ml",Q38*0.0338/1.04),AA38="ml",_xlfn.IFS(R38="oz",Q38/0.0338,R38="fl oz",Q38*1.04/0.0338,R38="ml",Q38))</f>
        <v>10.14</v>
      </c>
      <c r="AA38" s="9" t="str">
        <f>_xlfn.XLOOKUP($E38,'Raw Data'!$E:$E,'Raw Data'!AA:AA,"ERROR",0,1)</f>
        <v>oz</v>
      </c>
      <c r="AB38" s="5" t="s">
        <v>180</v>
      </c>
      <c r="AC38" s="5" t="s">
        <v>112</v>
      </c>
      <c r="AD38" s="5" t="s">
        <v>43</v>
      </c>
      <c r="AE38">
        <f t="shared" si="10"/>
        <v>0</v>
      </c>
      <c r="AF38">
        <f t="shared" si="10"/>
        <v>0</v>
      </c>
      <c r="AG38">
        <f t="shared" si="10"/>
        <v>0</v>
      </c>
      <c r="AH38">
        <f t="shared" si="10"/>
        <v>0</v>
      </c>
      <c r="AI38">
        <f t="shared" si="10"/>
        <v>0</v>
      </c>
      <c r="AJ38">
        <f t="shared" si="10"/>
        <v>0</v>
      </c>
      <c r="AK38">
        <f t="shared" si="10"/>
        <v>0</v>
      </c>
      <c r="AL38">
        <f t="shared" si="10"/>
        <v>0</v>
      </c>
      <c r="AM38">
        <f t="shared" si="10"/>
        <v>0</v>
      </c>
      <c r="AN38">
        <f t="shared" si="10"/>
        <v>0</v>
      </c>
      <c r="AO38">
        <f t="shared" si="10"/>
        <v>0</v>
      </c>
      <c r="AP38">
        <f t="shared" si="10"/>
        <v>0</v>
      </c>
      <c r="AQ38">
        <f t="shared" si="10"/>
        <v>0</v>
      </c>
      <c r="AR38">
        <f t="shared" si="10"/>
        <v>0</v>
      </c>
      <c r="AS38">
        <f t="shared" si="10"/>
        <v>0</v>
      </c>
      <c r="AT38">
        <f t="shared" si="10"/>
        <v>0</v>
      </c>
      <c r="AU38">
        <f t="shared" si="8"/>
        <v>0</v>
      </c>
      <c r="AV38">
        <f t="shared" si="8"/>
        <v>0</v>
      </c>
      <c r="AW38">
        <f t="shared" si="8"/>
        <v>0</v>
      </c>
      <c r="AX38">
        <f t="shared" si="8"/>
        <v>0</v>
      </c>
      <c r="AY38">
        <f t="shared" si="8"/>
        <v>0</v>
      </c>
      <c r="AZ38">
        <f t="shared" si="8"/>
        <v>0</v>
      </c>
      <c r="BA38">
        <f t="shared" si="8"/>
        <v>0</v>
      </c>
      <c r="BB38">
        <f t="shared" si="8"/>
        <v>0</v>
      </c>
      <c r="BC38">
        <f t="shared" si="8"/>
        <v>0</v>
      </c>
      <c r="BD38">
        <f t="shared" si="8"/>
        <v>0</v>
      </c>
      <c r="BE38">
        <f t="shared" si="8"/>
        <v>0</v>
      </c>
      <c r="BF38">
        <f t="shared" si="12"/>
        <v>0</v>
      </c>
      <c r="BG38">
        <f t="shared" si="12"/>
        <v>0</v>
      </c>
      <c r="BH38">
        <f t="shared" si="12"/>
        <v>0</v>
      </c>
      <c r="BI38">
        <f t="shared" si="12"/>
        <v>0</v>
      </c>
      <c r="BJ38">
        <f t="shared" si="12"/>
        <v>1</v>
      </c>
      <c r="BK38">
        <f t="shared" si="12"/>
        <v>1</v>
      </c>
      <c r="BL38">
        <f t="shared" si="12"/>
        <v>0</v>
      </c>
      <c r="BM38">
        <f t="shared" si="12"/>
        <v>0</v>
      </c>
      <c r="BN38">
        <f t="shared" si="12"/>
        <v>0</v>
      </c>
      <c r="BO38">
        <f t="shared" si="12"/>
        <v>0</v>
      </c>
      <c r="BP38">
        <f t="shared" si="12"/>
        <v>0</v>
      </c>
      <c r="BQ38">
        <f t="shared" si="12"/>
        <v>0</v>
      </c>
      <c r="BR38">
        <f t="shared" si="12"/>
        <v>0</v>
      </c>
      <c r="BS38">
        <f t="shared" si="12"/>
        <v>0</v>
      </c>
      <c r="BT38">
        <f t="shared" si="12"/>
        <v>0</v>
      </c>
      <c r="BU38">
        <f t="shared" si="12"/>
        <v>0</v>
      </c>
      <c r="BV38">
        <f t="shared" si="11"/>
        <v>0</v>
      </c>
      <c r="BW38">
        <f t="shared" si="11"/>
        <v>0</v>
      </c>
      <c r="BX38">
        <f t="shared" si="11"/>
        <v>0</v>
      </c>
      <c r="BY38">
        <f t="shared" si="11"/>
        <v>0</v>
      </c>
      <c r="BZ38">
        <f t="shared" si="11"/>
        <v>0</v>
      </c>
      <c r="CA38">
        <f t="shared" si="9"/>
        <v>0</v>
      </c>
      <c r="CB38">
        <f t="shared" si="9"/>
        <v>0</v>
      </c>
      <c r="CC38">
        <f t="shared" si="9"/>
        <v>0</v>
      </c>
      <c r="CD38">
        <f t="shared" si="9"/>
        <v>0</v>
      </c>
    </row>
    <row r="39" spans="1:82">
      <c r="A39" s="5" t="str">
        <f>_xlfn.XLOOKUP($E39,'Raw Data'!$E:$E,'Raw Data'!A:A,"ERROR",0,1)</f>
        <v>AE</v>
      </c>
      <c r="B39" s="5" t="str">
        <f>_xlfn.XLOOKUP($E39,'Raw Data'!$E:$E,'Raw Data'!B:B,"ERROR",0,1)</f>
        <v>Hair Mousses</v>
      </c>
      <c r="C39" s="5" t="str">
        <f>_xlfn.XLOOKUP($E39,'Raw Data'!$E:$E,'Raw Data'!C:C,"ERROR",0,1)</f>
        <v>crÃ¨me of nature</v>
      </c>
      <c r="D39" s="5" t="str">
        <f>_xlfn.XLOOKUP($E39,'Raw Data'!$E:$E,'Raw Data'!D:D,"ERROR",0,1)</f>
        <v>www.amazon.ae/dp/B003Y5FHAQ</v>
      </c>
      <c r="E39" s="5" t="s">
        <v>181</v>
      </c>
      <c r="F39" s="9" t="str">
        <f>_xlfn.XLOOKUP($E39,'Raw Data'!$E:$E,'Raw Data'!F:F,"ERROR",0,1)</f>
        <v>Argan Oil Foaming Mousse by Creme of Nature, Style &amp; Shine, Creates Soft Wraps, Defines Curls, Prevents Frizz &amp; Adds Exotic Shine, 7 Fl Oz Argan Oil Foaming Mousse by Creme of Nature, Style &amp; Shine, Creates Soft Wraps, Defines Curls, Prevents Frizz &amp; Adds Exotic Shine, 7 Fl Oz</v>
      </c>
      <c r="G39" s="10">
        <f>_xlfn.XLOOKUP($E39,'Raw Data'!$E:$E,'Raw Data'!G:G,"ERROR",0,1)</f>
        <v>123</v>
      </c>
      <c r="H39" s="9">
        <f>_xlfn.XLOOKUP($E39,'Raw Data'!$E:$E,'Raw Data'!H:H,"ERROR",0,1)</f>
        <v>5241.05</v>
      </c>
      <c r="I39" s="9">
        <f>_xlfn.XLOOKUP($E39,'Raw Data'!$E:$E,'Raw Data'!I:I,"ERROR",0,1)</f>
        <v>0.00701682836546357</v>
      </c>
      <c r="J39" s="9" t="str">
        <f>_xlfn.XLOOKUP($E39,'Raw Data'!$E:$E,'Raw Data'!J:J,"ERROR",0,1)</f>
        <v>Yes</v>
      </c>
      <c r="K39" s="14" t="str">
        <f t="array" ref="K39">_xlfn.IFS(AND(L39&gt;0,L39&lt;=5),"0 to 5",AND(L39&gt;5,L39&lt;=10),"5 to 10",AND(L39&gt;10,L39&lt;=15),"10 to 15",AND(L39&gt;15,L39&lt;=20),"15 to 20",AND(L39&gt;20,L39&lt;=30),"20 to 30",AND(L39&gt;30,L39&lt;=40),"30 to 40",AND(L39&gt;40,L39&lt;=50),"40 to 50",AND(L39&gt;50,L39&lt;=75),"50 to 75",AND(L39&gt;75,L39&lt;=100),"75 to 100",AND(L39&gt;100,L39&lt;=150),"100 to 150",AND(L39&gt;150,L39&lt;=200),"150 to 200",AND(L39&gt;200,L39&lt;=250),"200 to 250",AND(L39&gt;250,L39&lt;=300),"250 to 300",AND(L39&gt;300,L39&lt;=400),"300 to 400",AND(L39&gt;400,L39&lt;=500),"400 to 500",L39&gt;500,"500+")</f>
        <v>40 to 50</v>
      </c>
      <c r="L39" s="9">
        <f>_xlfn.XLOOKUP($E39,'Raw Data'!$E:$E,'Raw Data'!L:L,"ERROR",0,1)</f>
        <v>43.5</v>
      </c>
      <c r="M39" s="14" t="str">
        <f t="array" ref="M39">_xlfn.IFS(AND(N39&gt;0,N39&lt;=5),"0 to 5",AND(N39&gt;5,N39&lt;=10),"5 to 10",AND(N39&gt;10,N39&lt;=15),"10 to 15",AND(N39&gt;15,N39&lt;=20),"15 to 20",AND(N39&gt;20,N39&lt;=30),"20 to 30",AND(N39&gt;30,N39&lt;=40),"30 to 40",AND(N39&gt;40,N39&lt;=50),"40 to 50",AND(N39&gt;50,N39&lt;=75),"50 to 75",AND(N39&gt;75,N39&lt;=100),"75 to 100",AND(N39&gt;100,N39&lt;=150),"100 to 150",AND(N39&gt;150,N39&lt;=200),"150 to 200",AND(N39&gt;200,N39&lt;=250),"200 to 250",AND(N39&gt;250,N39&lt;=300),"250 to 300",AND(N39&gt;300,N39&lt;=400),"300 to 400",AND(N39&gt;400,N39&lt;=500),"400 to 500",N39&gt;500,"500+")</f>
        <v>40 to 50</v>
      </c>
      <c r="N39" s="9">
        <f>_xlfn.XLOOKUP($E39,'Raw Data'!$E:$E,'Raw Data'!N:N,"ERROR",0,1)</f>
        <v>44.32</v>
      </c>
      <c r="O39" s="14" t="str">
        <f t="array" ref="O39">_xlfn.IFS(P39=0,"No Discount",AND(P39&gt;0,P39&lt;=0.02),"0% to 2%",AND(P39&gt;0.02,P39&lt;=0.04),"2% to 4%",AND(P39&gt;0.04,P39&lt;=0.06),"4% to 6%",AND(P39&gt;0.06,P39&lt;=0.08),"6% to 8%",AND(P39&gt;0.08,P39&lt;=0.1),"8% to 10%",AND(P39&gt;0.1,P39&lt;=0.15),"10% to 15%",AND(P39&gt;0.15,P39&lt;=0.2),"15% to 20%",AND(P39&gt;0.2,P39&lt;=0.25),"20% to 25%",AND(P39&gt;0.25,P39&lt;=0.3),"25% to 30%",AND(P39&gt;0.3,P39&lt;=0.4),"30% to 40%",AND(P39&gt;0.4,P39&lt;=0.5),"40% to 50%",AND(P39&gt;0.5,P39&lt;=0.75),"50% to 75%",AND(P39&gt;0.75,P39&lt;=1),"75% to 100%")</f>
        <v>0% to 2%</v>
      </c>
      <c r="P39" s="10">
        <f>_xlfn.XLOOKUP($E39,'Raw Data'!$E:$E,'Raw Data'!P:P,"ERROR",0,1)</f>
        <v>0.0185018050541516</v>
      </c>
      <c r="Q39" s="9">
        <f>_xlfn.XLOOKUP($E39,'Raw Data'!$E:$E,'Raw Data'!Q:Q,"ERROR",0,1)</f>
        <v>7</v>
      </c>
      <c r="R39" s="9" t="str">
        <f>_xlfn.XLOOKUP($E39,'Raw Data'!$E:$E,'Raw Data'!R:R,"ERROR",0,1)</f>
        <v>fl oz</v>
      </c>
      <c r="S39" s="5" t="str">
        <f t="array" ref="S39">_xlfn.IFS(AND(T39&gt;0,T39&lt;=0.05),"0 to 0.05",AND(T39&gt;0.05,T39&lt;=0.1),"0.05 to 0.1",AND(T39&gt;0.1,T39&lt;=0.2),"0.1 to 0.2",AND(T39&gt;0.2,T39&lt;=0.3),"0.2 to 0.3",AND(T39&gt;0.3,T39&lt;=0.4),"0.3 to 0.4",AND(T39&gt;0.4,T39&lt;=0.5),"0.4 to 0.5",AND(T39&gt;0.5,T39&lt;=0.75),"0.5 to 0.75",AND(T39&gt;0.75,T39&lt;=1),"0.75 to 1",AND(T39&gt;1,T39&lt;=2),"1 to 2",AND(T39&gt;2,T39&lt;=3),"2 to 3",AND(T39&gt;3,T39&lt;=4),"3 to 4",AND(T39&gt;4,T39&lt;=5),"4 to 5",AND(T39&gt;5,T39&lt;=10),"5 to 10",T39&gt;10,"10+")</f>
        <v>0.2 to 0.3</v>
      </c>
      <c r="T39" s="10">
        <f t="shared" si="1"/>
        <v>0.202072192264955</v>
      </c>
      <c r="U39" s="15" t="str">
        <f t="array" ref="U39">_xlfn.IFS(AND(V39&gt;0,V39&lt;=0.05),"0 to 0.05",AND(V39&gt;0.05,V39&lt;=0.1),"0.05 to 0.1",AND(V39&gt;0.1,V39&lt;=0.2),"0.1 to 0.2",AND(V39&gt;0.2,V39&lt;=0.3),"0.2 to 0.3",AND(V39&gt;0.3,V39&lt;=0.4),"0.3 to 0.4",AND(V39&gt;0.4,V39&lt;=0.5),"0.4 to 0.5",AND(V39&gt;0.5,V39&lt;=0.75),"0.5 to 0.75",AND(V39&gt;0.75,V39&lt;=1),"0.75 to 1",AND(V39&gt;1,V39&lt;=2),"1 to 2",AND(V39&gt;2,V39&lt;=3),"2 to 3",AND(V39&gt;3,V39&lt;=4),"3 to 4",AND(V39&gt;4,V39&lt;=5),"4 to 5",AND(V39&gt;5,V39&lt;=10),"5 to 10",V39&gt;10,"10+")</f>
        <v>0.05 to 0.1</v>
      </c>
      <c r="V39" s="10">
        <f t="shared" si="2"/>
        <v>0.0555879696901002</v>
      </c>
      <c r="W39" s="15" t="str">
        <f t="array" ref="W39">_xlfn.IFS(AND(X39&gt;0,X39&lt;=0.05),"0 to 0.05",AND(X39&gt;0.05,X39&lt;=0.1),"0.05 to 0.1",AND(X39&gt;0.1,X39&lt;=0.2),"0.1 to 0.2",AND(X39&gt;0.2,X39&lt;=0.3),"0.2 to 0.3",AND(X39&gt;0.3,X39&lt;=0.4),"0.3 to 0.4",AND(X39&gt;0.4,X39&lt;=0.5),"0.4 to 0.5",AND(X39&gt;0.5,X39&lt;=0.75),"0.5 to 0.75",AND(X39&gt;0.75,X39&lt;=1),"0.75 to 1",AND(X39&gt;1,X39&lt;=2),"1 to 2",AND(X39&gt;2,X39&lt;=3),"2 to 3",AND(X39&gt;3,X39&lt;=4),"3 to 4",AND(X39&gt;4,X39&lt;=5),"4 to 5",AND(X39&gt;5,X39&lt;=10),"5 to 10",X39&gt;10,"10+")</f>
        <v>0.05 to 0.1</v>
      </c>
      <c r="X39" s="16">
        <f t="shared" si="3"/>
        <v>0.0545594919115379</v>
      </c>
      <c r="Y39" s="5" t="str">
        <f t="array" ref="Y39">_xlfn.IFS(AND(Z39&gt;0,Z39&lt;=1),"0 to 1",AND(Z39&gt;1,Z39&lt;=2),"1 to 2",AND(Z39&gt;2,Z39&lt;=4),"2 to 4",AND(Z39&gt;4,Z39&lt;=6),"4 to 6",AND(Z39&gt;6,Z39&lt;=8),"6 to 8",AND(Z39&gt;8,Z39&lt;=10),"8 to 10",AND(Z39&gt;10,Z39&lt;=15),"10 to 15",AND(Z39&gt;15,Z39&lt;=20),"15 to 20",AND(Z39&gt;20,Z39&lt;=25),"20 to 25",AND(Z39&gt;25,Z39&lt;=30),"25 to 30",AND(Z39&gt;30,Z39&lt;=40),"30 to 40",AND(Z39&gt;40,Z39&lt;=50),"40 to 50",Z39&gt;50,"50+")</f>
        <v>6 to 8</v>
      </c>
      <c r="Z39" s="9">
        <f t="array" ref="Z39">_xlfn.IFS(AA39="oz",_xlfn.IFS(R39="oz",Q39,R39="fl oz",Q39*1.04,R39="ml",Q39*0.0338),AA39="fl oz",_xlfn.IFS(R39="oz",Q39/1.04,R39="fl oz",Q39,R39="ml",Q39*0.0338/1.04),AA39="ml",_xlfn.IFS(R39="oz",Q39/0.0338,R39="fl oz",Q39*1.04/0.0338,R39="ml",Q39))</f>
        <v>7.28</v>
      </c>
      <c r="AA39" s="9" t="str">
        <f>_xlfn.XLOOKUP($E39,'Raw Data'!$E:$E,'Raw Data'!AA:AA,"ERROR",0,1)</f>
        <v>oz</v>
      </c>
      <c r="AB39" s="5" t="s">
        <v>182</v>
      </c>
      <c r="AC39" s="5" t="s">
        <v>112</v>
      </c>
      <c r="AD39" s="5" t="s">
        <v>183</v>
      </c>
      <c r="AE39">
        <f t="shared" si="10"/>
        <v>0</v>
      </c>
      <c r="AF39">
        <f t="shared" si="10"/>
        <v>0</v>
      </c>
      <c r="AG39">
        <f t="shared" si="10"/>
        <v>0</v>
      </c>
      <c r="AH39">
        <f t="shared" si="10"/>
        <v>0</v>
      </c>
      <c r="AI39">
        <f t="shared" si="10"/>
        <v>0</v>
      </c>
      <c r="AJ39">
        <f t="shared" si="10"/>
        <v>0</v>
      </c>
      <c r="AK39">
        <f t="shared" si="10"/>
        <v>1</v>
      </c>
      <c r="AL39">
        <f t="shared" si="10"/>
        <v>0</v>
      </c>
      <c r="AM39">
        <f t="shared" si="10"/>
        <v>0</v>
      </c>
      <c r="AN39">
        <f t="shared" si="10"/>
        <v>0</v>
      </c>
      <c r="AO39">
        <f t="shared" si="10"/>
        <v>1</v>
      </c>
      <c r="AP39">
        <f t="shared" si="10"/>
        <v>0</v>
      </c>
      <c r="AQ39">
        <f t="shared" si="10"/>
        <v>0</v>
      </c>
      <c r="AR39">
        <f t="shared" si="10"/>
        <v>0</v>
      </c>
      <c r="AS39">
        <f t="shared" si="10"/>
        <v>0</v>
      </c>
      <c r="AT39">
        <f t="shared" ref="AT39:BI73" si="13">IF(IFERROR(SEARCH(AT$2,$AD39,1),0)=0,0,1)</f>
        <v>1</v>
      </c>
      <c r="AU39">
        <f t="shared" si="13"/>
        <v>0</v>
      </c>
      <c r="AV39">
        <f t="shared" si="13"/>
        <v>0</v>
      </c>
      <c r="AW39">
        <f t="shared" si="13"/>
        <v>0</v>
      </c>
      <c r="AX39">
        <f t="shared" si="13"/>
        <v>0</v>
      </c>
      <c r="AY39">
        <f t="shared" si="13"/>
        <v>0</v>
      </c>
      <c r="AZ39">
        <f t="shared" si="13"/>
        <v>0</v>
      </c>
      <c r="BA39">
        <f t="shared" si="13"/>
        <v>0</v>
      </c>
      <c r="BB39">
        <f t="shared" si="13"/>
        <v>0</v>
      </c>
      <c r="BC39">
        <f t="shared" si="13"/>
        <v>0</v>
      </c>
      <c r="BD39">
        <f t="shared" si="13"/>
        <v>0</v>
      </c>
      <c r="BE39">
        <f t="shared" si="13"/>
        <v>0</v>
      </c>
      <c r="BF39">
        <f t="shared" si="13"/>
        <v>0</v>
      </c>
      <c r="BG39">
        <f t="shared" si="13"/>
        <v>0</v>
      </c>
      <c r="BH39">
        <f t="shared" si="13"/>
        <v>0</v>
      </c>
      <c r="BI39">
        <f t="shared" si="13"/>
        <v>0</v>
      </c>
      <c r="BJ39">
        <f t="shared" si="12"/>
        <v>0</v>
      </c>
      <c r="BK39">
        <f t="shared" si="12"/>
        <v>0</v>
      </c>
      <c r="BL39">
        <f t="shared" si="12"/>
        <v>0</v>
      </c>
      <c r="BM39">
        <f t="shared" si="12"/>
        <v>0</v>
      </c>
      <c r="BN39">
        <f t="shared" si="12"/>
        <v>0</v>
      </c>
      <c r="BO39">
        <f t="shared" si="12"/>
        <v>0</v>
      </c>
      <c r="BP39">
        <f t="shared" si="12"/>
        <v>0</v>
      </c>
      <c r="BQ39">
        <f t="shared" si="12"/>
        <v>0</v>
      </c>
      <c r="BR39">
        <f t="shared" si="12"/>
        <v>0</v>
      </c>
      <c r="BS39">
        <f t="shared" si="12"/>
        <v>0</v>
      </c>
      <c r="BT39">
        <f t="shared" si="12"/>
        <v>0</v>
      </c>
      <c r="BU39">
        <f t="shared" si="12"/>
        <v>0</v>
      </c>
      <c r="BV39">
        <f t="shared" si="11"/>
        <v>0</v>
      </c>
      <c r="BW39">
        <f t="shared" si="11"/>
        <v>0</v>
      </c>
      <c r="BX39">
        <f t="shared" si="11"/>
        <v>0</v>
      </c>
      <c r="BY39">
        <f t="shared" si="11"/>
        <v>0</v>
      </c>
      <c r="BZ39">
        <f t="shared" si="11"/>
        <v>0</v>
      </c>
      <c r="CA39">
        <f t="shared" si="9"/>
        <v>0</v>
      </c>
      <c r="CB39">
        <f t="shared" si="9"/>
        <v>0</v>
      </c>
      <c r="CC39">
        <f t="shared" si="9"/>
        <v>0</v>
      </c>
      <c r="CD39">
        <f t="shared" si="9"/>
        <v>0</v>
      </c>
    </row>
    <row r="40" spans="1:82">
      <c r="A40" s="5" t="str">
        <f>_xlfn.XLOOKUP($E40,'Raw Data'!$E:$E,'Raw Data'!A:A,"ERROR",0,1)</f>
        <v>AE</v>
      </c>
      <c r="B40" s="5" t="str">
        <f>_xlfn.XLOOKUP($E40,'Raw Data'!$E:$E,'Raw Data'!B:B,"ERROR",0,1)</f>
        <v>Hair Mousses</v>
      </c>
      <c r="C40" s="5" t="str">
        <f>_xlfn.XLOOKUP($E40,'Raw Data'!$E:$E,'Raw Data'!C:C,"ERROR",0,1)</f>
        <v>KERASTASE</v>
      </c>
      <c r="D40" s="5" t="str">
        <f>_xlfn.XLOOKUP($E40,'Raw Data'!$E:$E,'Raw Data'!D:D,"ERROR",0,1)</f>
        <v>www.amazon.ae/dp/B00JQNCIYI</v>
      </c>
      <c r="E40" s="5" t="s">
        <v>184</v>
      </c>
      <c r="F40" s="9" t="str">
        <f>_xlfn.XLOOKUP($E40,'Raw Data'!$E:$E,'Raw Data'!F:F,"ERROR",0,1)</f>
        <v>KERASTASE  Mousse  Bouffante  Hair   Mousse  | Volumizing and Bodying Styling Product | Strong Hold | Heat Protectant | With Vitamins | For All  Hair  Types | 150ml</v>
      </c>
      <c r="G40" s="10">
        <f>_xlfn.XLOOKUP($E40,'Raw Data'!$E:$E,'Raw Data'!G:G,"ERROR",0,1)</f>
        <v>24</v>
      </c>
      <c r="H40" s="9">
        <f>_xlfn.XLOOKUP($E40,'Raw Data'!$E:$E,'Raw Data'!H:H,"ERROR",0,1)</f>
        <v>4980.52</v>
      </c>
      <c r="I40" s="9">
        <f>_xlfn.XLOOKUP($E40,'Raw Data'!$E:$E,'Raw Data'!I:I,"ERROR",0,1)</f>
        <v>0.00666802530232656</v>
      </c>
      <c r="J40" s="9" t="str">
        <f>_xlfn.XLOOKUP($E40,'Raw Data'!$E:$E,'Raw Data'!J:J,"ERROR",0,1)</f>
        <v>Yes</v>
      </c>
      <c r="K40" s="14" t="str">
        <f t="array" ref="K40">_xlfn.IFS(AND(L40&gt;0,L40&lt;=5),"0 to 5",AND(L40&gt;5,L40&lt;=10),"5 to 10",AND(L40&gt;10,L40&lt;=15),"10 to 15",AND(L40&gt;15,L40&lt;=20),"15 to 20",AND(L40&gt;20,L40&lt;=30),"20 to 30",AND(L40&gt;30,L40&lt;=40),"30 to 40",AND(L40&gt;40,L40&lt;=50),"40 to 50",AND(L40&gt;50,L40&lt;=75),"50 to 75",AND(L40&gt;75,L40&lt;=100),"75 to 100",AND(L40&gt;100,L40&lt;=150),"100 to 150",AND(L40&gt;150,L40&lt;=200),"150 to 200",AND(L40&gt;200,L40&lt;=250),"200 to 250",AND(L40&gt;250,L40&lt;=300),"250 to 300",AND(L40&gt;300,L40&lt;=400),"300 to 400",AND(L40&gt;400,L40&lt;=500),"400 to 500",L40&gt;500,"500+")</f>
        <v>200 to 250</v>
      </c>
      <c r="L40" s="9">
        <f>_xlfn.XLOOKUP($E40,'Raw Data'!$E:$E,'Raw Data'!L:L,"ERROR",0,1)</f>
        <v>204.61</v>
      </c>
      <c r="M40" s="14" t="str">
        <f t="array" ref="M40">_xlfn.IFS(AND(N40&gt;0,N40&lt;=5),"0 to 5",AND(N40&gt;5,N40&lt;=10),"5 to 10",AND(N40&gt;10,N40&lt;=15),"10 to 15",AND(N40&gt;15,N40&lt;=20),"15 to 20",AND(N40&gt;20,N40&lt;=30),"20 to 30",AND(N40&gt;30,N40&lt;=40),"30 to 40",AND(N40&gt;40,N40&lt;=50),"40 to 50",AND(N40&gt;50,N40&lt;=75),"50 to 75",AND(N40&gt;75,N40&lt;=100),"75 to 100",AND(N40&gt;100,N40&lt;=150),"100 to 150",AND(N40&gt;150,N40&lt;=200),"150 to 200",AND(N40&gt;200,N40&lt;=250),"200 to 250",AND(N40&gt;250,N40&lt;=300),"250 to 300",AND(N40&gt;300,N40&lt;=400),"300 to 400",AND(N40&gt;400,N40&lt;=500),"400 to 500",N40&gt;500,"500+")</f>
        <v>200 to 250</v>
      </c>
      <c r="N40" s="9">
        <f>_xlfn.XLOOKUP($E40,'Raw Data'!$E:$E,'Raw Data'!N:N,"ERROR",0,1)</f>
        <v>212.93</v>
      </c>
      <c r="O40" s="14" t="str">
        <f t="array" ref="O40">_xlfn.IFS(P40=0,"No Discount",AND(P40&gt;0,P40&lt;=0.02),"0% to 2%",AND(P40&gt;0.02,P40&lt;=0.04),"2% to 4%",AND(P40&gt;0.04,P40&lt;=0.06),"4% to 6%",AND(P40&gt;0.06,P40&lt;=0.08),"6% to 8%",AND(P40&gt;0.08,P40&lt;=0.1),"8% to 10%",AND(P40&gt;0.1,P40&lt;=0.15),"10% to 15%",AND(P40&gt;0.15,P40&lt;=0.2),"15% to 20%",AND(P40&gt;0.2,P40&lt;=0.25),"20% to 25%",AND(P40&gt;0.25,P40&lt;=0.3),"25% to 30%",AND(P40&gt;0.3,P40&lt;=0.4),"30% to 40%",AND(P40&gt;0.4,P40&lt;=0.5),"40% to 50%",AND(P40&gt;0.5,P40&lt;=0.75),"50% to 75%",AND(P40&gt;0.75,P40&lt;=1),"75% to 100%")</f>
        <v>2% to 4%</v>
      </c>
      <c r="P40" s="10">
        <f>_xlfn.XLOOKUP($E40,'Raw Data'!$E:$E,'Raw Data'!P:P,"ERROR",0,1)</f>
        <v>0.0390738740431127</v>
      </c>
      <c r="Q40" s="9">
        <f>_xlfn.XLOOKUP($E40,'Raw Data'!$E:$E,'Raw Data'!Q:Q,"ERROR",0,1)</f>
        <v>150</v>
      </c>
      <c r="R40" s="9" t="str">
        <f>_xlfn.XLOOKUP($E40,'Raw Data'!$E:$E,'Raw Data'!R:R,"ERROR",0,1)</f>
        <v>ml</v>
      </c>
      <c r="S40" s="5" t="str">
        <f t="array" ref="S40">_xlfn.IFS(AND(T40&gt;0,T40&lt;=0.05),"0 to 0.05",AND(T40&gt;0.05,T40&lt;=0.1),"0.05 to 0.1",AND(T40&gt;0.1,T40&lt;=0.2),"0.1 to 0.2",AND(T40&gt;0.2,T40&lt;=0.3),"0.2 to 0.3",AND(T40&gt;0.3,T40&lt;=0.4),"0.3 to 0.4",AND(T40&gt;0.4,T40&lt;=0.5),"0.4 to 0.5",AND(T40&gt;0.5,T40&lt;=0.75),"0.5 to 0.75",AND(T40&gt;0.75,T40&lt;=1),"0.75 to 1",AND(T40&gt;1,T40&lt;=2),"1 to 2",AND(T40&gt;2,T40&lt;=3),"2 to 3",AND(T40&gt;3,T40&lt;=4),"3 to 4",AND(T40&gt;4,T40&lt;=5),"4 to 5",AND(T40&gt;5,T40&lt;=10),"5 to 10",T40&gt;10,"10+")</f>
        <v>1 to 2</v>
      </c>
      <c r="T40" s="10">
        <f t="shared" si="1"/>
        <v>1.36479546744628</v>
      </c>
      <c r="U40" s="15" t="str">
        <f t="array" ref="U40">_xlfn.IFS(AND(V40&gt;0,V40&lt;=0.05),"0 to 0.05",AND(V40&gt;0.05,V40&lt;=0.1),"0.05 to 0.1",AND(V40&gt;0.1,V40&lt;=0.2),"0.1 to 0.2",AND(V40&gt;0.2,V40&lt;=0.3),"0.2 to 0.3",AND(V40&gt;0.3,V40&lt;=0.4),"0.3 to 0.4",AND(V40&gt;0.4,V40&lt;=0.5),"0.4 to 0.5",AND(V40&gt;0.5,V40&lt;=0.75),"0.5 to 0.75",AND(V40&gt;0.75,V40&lt;=1),"0.75 to 1",AND(V40&gt;1,V40&lt;=2),"1 to 2",AND(V40&gt;2,V40&lt;=3),"2 to 3",AND(V40&gt;3,V40&lt;=4),"3 to 4",AND(V40&gt;4,V40&lt;=5),"4 to 5",AND(V40&gt;5,V40&lt;=10),"5 to 10",V40&gt;10,"10+")</f>
        <v>0.3 to 0.4</v>
      </c>
      <c r="V40" s="10">
        <f t="shared" si="2"/>
        <v>0.383478777667274</v>
      </c>
      <c r="W40" s="15" t="str">
        <f t="array" ref="W40">_xlfn.IFS(AND(X40&gt;0,X40&lt;=0.05),"0 to 0.05",AND(X40&gt;0.05,X40&lt;=0.1),"0.05 to 0.1",AND(X40&gt;0.1,X40&lt;=0.2),"0.1 to 0.2",AND(X40&gt;0.2,X40&lt;=0.3),"0.2 to 0.3",AND(X40&gt;0.3,X40&lt;=0.4),"0.3 to 0.4",AND(X40&gt;0.4,X40&lt;=0.5),"0.4 to 0.5",AND(X40&gt;0.5,X40&lt;=0.75),"0.5 to 0.75",AND(X40&gt;0.75,X40&lt;=1),"0.75 to 1",AND(X40&gt;1,X40&lt;=2),"1 to 2",AND(X40&gt;2,X40&lt;=3),"2 to 3",AND(X40&gt;3,X40&lt;=4),"3 to 4",AND(X40&gt;4,X40&lt;=5),"4 to 5",AND(X40&gt;5,X40&lt;=10),"5 to 10",X40&gt;10,"10+")</f>
        <v>0.3 to 0.4</v>
      </c>
      <c r="X40" s="16">
        <f t="shared" si="3"/>
        <v>0.368494776210496</v>
      </c>
      <c r="Y40" s="5" t="str">
        <f t="array" ref="Y40">_xlfn.IFS(AND(Z40&gt;0,Z40&lt;=1),"0 to 1",AND(Z40&gt;1,Z40&lt;=2),"1 to 2",AND(Z40&gt;2,Z40&lt;=4),"2 to 4",AND(Z40&gt;4,Z40&lt;=6),"4 to 6",AND(Z40&gt;6,Z40&lt;=8),"6 to 8",AND(Z40&gt;8,Z40&lt;=10),"8 to 10",AND(Z40&gt;10,Z40&lt;=15),"10 to 15",AND(Z40&gt;15,Z40&lt;=20),"15 to 20",AND(Z40&gt;20,Z40&lt;=25),"20 to 25",AND(Z40&gt;25,Z40&lt;=30),"25 to 30",AND(Z40&gt;30,Z40&lt;=40),"30 to 40",AND(Z40&gt;40,Z40&lt;=50),"40 to 50",Z40&gt;50,"50+")</f>
        <v>4 to 6</v>
      </c>
      <c r="Z40" s="9">
        <f t="array" ref="Z40">_xlfn.IFS(AA40="oz",_xlfn.IFS(R40="oz",Q40,R40="fl oz",Q40*1.04,R40="ml",Q40*0.0338),AA40="fl oz",_xlfn.IFS(R40="oz",Q40/1.04,R40="fl oz",Q40,R40="ml",Q40*0.0338/1.04),AA40="ml",_xlfn.IFS(R40="oz",Q40/0.0338,R40="fl oz",Q40*1.04/0.0338,R40="ml",Q40))</f>
        <v>5.07</v>
      </c>
      <c r="AA40" s="9" t="str">
        <f>_xlfn.XLOOKUP($E40,'Raw Data'!$E:$E,'Raw Data'!AA:AA,"ERROR",0,1)</f>
        <v>oz</v>
      </c>
      <c r="AB40" s="5" t="s">
        <v>185</v>
      </c>
      <c r="AC40" s="5" t="s">
        <v>112</v>
      </c>
      <c r="AD40" s="5" t="s">
        <v>43</v>
      </c>
      <c r="AE40">
        <f t="shared" ref="AE40:AT73" si="14">IF(IFERROR(SEARCH(AE$2,$AD40,1),0)=0,0,1)</f>
        <v>0</v>
      </c>
      <c r="AF40">
        <f t="shared" si="14"/>
        <v>0</v>
      </c>
      <c r="AG40">
        <f t="shared" si="14"/>
        <v>0</v>
      </c>
      <c r="AH40">
        <f t="shared" si="14"/>
        <v>0</v>
      </c>
      <c r="AI40">
        <f t="shared" si="14"/>
        <v>0</v>
      </c>
      <c r="AJ40">
        <f t="shared" si="14"/>
        <v>0</v>
      </c>
      <c r="AK40">
        <f t="shared" si="14"/>
        <v>0</v>
      </c>
      <c r="AL40">
        <f t="shared" si="14"/>
        <v>0</v>
      </c>
      <c r="AM40">
        <f t="shared" si="14"/>
        <v>0</v>
      </c>
      <c r="AN40">
        <f t="shared" si="14"/>
        <v>0</v>
      </c>
      <c r="AO40">
        <f t="shared" si="14"/>
        <v>0</v>
      </c>
      <c r="AP40">
        <f t="shared" si="14"/>
        <v>0</v>
      </c>
      <c r="AQ40">
        <f t="shared" si="14"/>
        <v>0</v>
      </c>
      <c r="AR40">
        <f t="shared" si="14"/>
        <v>0</v>
      </c>
      <c r="AS40">
        <f t="shared" si="14"/>
        <v>0</v>
      </c>
      <c r="AT40">
        <f t="shared" si="14"/>
        <v>0</v>
      </c>
      <c r="AU40">
        <f t="shared" si="13"/>
        <v>0</v>
      </c>
      <c r="AV40">
        <f t="shared" si="13"/>
        <v>0</v>
      </c>
      <c r="AW40">
        <f t="shared" si="13"/>
        <v>0</v>
      </c>
      <c r="AX40">
        <f t="shared" si="13"/>
        <v>0</v>
      </c>
      <c r="AY40">
        <f t="shared" si="13"/>
        <v>0</v>
      </c>
      <c r="AZ40">
        <f t="shared" si="13"/>
        <v>0</v>
      </c>
      <c r="BA40">
        <f t="shared" si="13"/>
        <v>0</v>
      </c>
      <c r="BB40">
        <f t="shared" si="13"/>
        <v>0</v>
      </c>
      <c r="BC40">
        <f t="shared" si="13"/>
        <v>0</v>
      </c>
      <c r="BD40">
        <f t="shared" si="13"/>
        <v>0</v>
      </c>
      <c r="BE40">
        <f t="shared" si="13"/>
        <v>0</v>
      </c>
      <c r="BF40">
        <f t="shared" si="13"/>
        <v>0</v>
      </c>
      <c r="BG40">
        <f t="shared" si="13"/>
        <v>0</v>
      </c>
      <c r="BH40">
        <f t="shared" si="13"/>
        <v>0</v>
      </c>
      <c r="BI40">
        <f t="shared" si="13"/>
        <v>0</v>
      </c>
      <c r="BJ40">
        <f t="shared" si="12"/>
        <v>1</v>
      </c>
      <c r="BK40">
        <f t="shared" si="12"/>
        <v>1</v>
      </c>
      <c r="BL40">
        <f t="shared" si="12"/>
        <v>0</v>
      </c>
      <c r="BM40">
        <f t="shared" si="12"/>
        <v>0</v>
      </c>
      <c r="BN40">
        <f t="shared" si="12"/>
        <v>0</v>
      </c>
      <c r="BO40">
        <f t="shared" si="12"/>
        <v>0</v>
      </c>
      <c r="BP40">
        <f t="shared" si="12"/>
        <v>0</v>
      </c>
      <c r="BQ40">
        <f t="shared" si="12"/>
        <v>0</v>
      </c>
      <c r="BR40">
        <f t="shared" si="12"/>
        <v>0</v>
      </c>
      <c r="BS40">
        <f t="shared" si="12"/>
        <v>0</v>
      </c>
      <c r="BT40">
        <f t="shared" si="12"/>
        <v>0</v>
      </c>
      <c r="BU40">
        <f t="shared" si="12"/>
        <v>0</v>
      </c>
      <c r="BV40">
        <f t="shared" si="11"/>
        <v>0</v>
      </c>
      <c r="BW40">
        <f t="shared" si="11"/>
        <v>0</v>
      </c>
      <c r="BX40">
        <f t="shared" si="11"/>
        <v>0</v>
      </c>
      <c r="BY40">
        <f t="shared" si="11"/>
        <v>0</v>
      </c>
      <c r="BZ40">
        <f t="shared" si="11"/>
        <v>0</v>
      </c>
      <c r="CA40">
        <f t="shared" si="9"/>
        <v>0</v>
      </c>
      <c r="CB40">
        <f t="shared" si="9"/>
        <v>0</v>
      </c>
      <c r="CC40">
        <f t="shared" si="9"/>
        <v>0</v>
      </c>
      <c r="CD40">
        <f t="shared" si="9"/>
        <v>0</v>
      </c>
    </row>
    <row r="41" spans="1:82">
      <c r="A41" s="5" t="str">
        <f>_xlfn.XLOOKUP($E41,'Raw Data'!$E:$E,'Raw Data'!A:A,"ERROR",0,1)</f>
        <v>AE</v>
      </c>
      <c r="B41" s="5" t="str">
        <f>_xlfn.XLOOKUP($E41,'Raw Data'!$E:$E,'Raw Data'!B:B,"ERROR",0,1)</f>
        <v>Hair Mousses</v>
      </c>
      <c r="C41" s="5" t="str">
        <f>_xlfn.XLOOKUP($E41,'Raw Data'!$E:$E,'Raw Data'!C:C,"ERROR",0,1)</f>
        <v>Oribe</v>
      </c>
      <c r="D41" s="5" t="str">
        <f>_xlfn.XLOOKUP($E41,'Raw Data'!$E:$E,'Raw Data'!D:D,"ERROR",0,1)</f>
        <v>www.amazon.ae/dp/B00DHOROQ4</v>
      </c>
      <c r="E41" s="5" t="s">
        <v>186</v>
      </c>
      <c r="F41" s="9" t="str">
        <f>_xlfn.XLOOKUP($E41,'Raw Data'!$E:$E,'Raw Data'!F:F,"ERROR",0,1)</f>
        <v>Oribe Grandiose Hair Plumping Mousse, 5.8 Ounce Oribe Grandiose Hair Plumping Mousse, 5.8 Ounce</v>
      </c>
      <c r="G41" s="10">
        <f>_xlfn.XLOOKUP($E41,'Raw Data'!$E:$E,'Raw Data'!G:G,"ERROR",0,1)</f>
        <v>24</v>
      </c>
      <c r="H41" s="9">
        <f>_xlfn.XLOOKUP($E41,'Raw Data'!$E:$E,'Raw Data'!H:H,"ERROR",0,1)</f>
        <v>4963.76</v>
      </c>
      <c r="I41" s="9">
        <f>_xlfn.XLOOKUP($E41,'Raw Data'!$E:$E,'Raw Data'!I:I,"ERROR",0,1)</f>
        <v>0.00664558666056486</v>
      </c>
      <c r="J41" s="9" t="str">
        <f>_xlfn.XLOOKUP($E41,'Raw Data'!$E:$E,'Raw Data'!J:J,"ERROR",0,1)</f>
        <v>Yes</v>
      </c>
      <c r="K41" s="14" t="str">
        <f t="array" ref="K41">_xlfn.IFS(AND(L41&gt;0,L41&lt;=5),"0 to 5",AND(L41&gt;5,L41&lt;=10),"5 to 10",AND(L41&gt;10,L41&lt;=15),"10 to 15",AND(L41&gt;15,L41&lt;=20),"15 to 20",AND(L41&gt;20,L41&lt;=30),"20 to 30",AND(L41&gt;30,L41&lt;=40),"30 to 40",AND(L41&gt;40,L41&lt;=50),"40 to 50",AND(L41&gt;50,L41&lt;=75),"50 to 75",AND(L41&gt;75,L41&lt;=100),"75 to 100",AND(L41&gt;100,L41&lt;=150),"100 to 150",AND(L41&gt;150,L41&lt;=200),"150 to 200",AND(L41&gt;200,L41&lt;=250),"200 to 250",AND(L41&gt;250,L41&lt;=300),"250 to 300",AND(L41&gt;300,L41&lt;=400),"300 to 400",AND(L41&gt;400,L41&lt;=500),"400 to 500",L41&gt;500,"500+")</f>
        <v>200 to 250</v>
      </c>
      <c r="L41" s="9">
        <f>_xlfn.XLOOKUP($E41,'Raw Data'!$E:$E,'Raw Data'!L:L,"ERROR",0,1)</f>
        <v>206.26</v>
      </c>
      <c r="M41" s="14" t="str">
        <f t="array" ref="M41">_xlfn.IFS(AND(N41&gt;0,N41&lt;=5),"0 to 5",AND(N41&gt;5,N41&lt;=10),"5 to 10",AND(N41&gt;10,N41&lt;=15),"10 to 15",AND(N41&gt;15,N41&lt;=20),"15 to 20",AND(N41&gt;20,N41&lt;=30),"20 to 30",AND(N41&gt;30,N41&lt;=40),"30 to 40",AND(N41&gt;40,N41&lt;=50),"40 to 50",AND(N41&gt;50,N41&lt;=75),"50 to 75",AND(N41&gt;75,N41&lt;=100),"75 to 100",AND(N41&gt;100,N41&lt;=150),"100 to 150",AND(N41&gt;150,N41&lt;=200),"150 to 200",AND(N41&gt;200,N41&lt;=250),"200 to 250",AND(N41&gt;250,N41&lt;=300),"250 to 300",AND(N41&gt;300,N41&lt;=400),"300 to 400",AND(N41&gt;400,N41&lt;=500),"400 to 500",N41&gt;500,"500+")</f>
        <v>200 to 250</v>
      </c>
      <c r="N41" s="9">
        <f>_xlfn.XLOOKUP($E41,'Raw Data'!$E:$E,'Raw Data'!N:N,"ERROR",0,1)</f>
        <v>209.7</v>
      </c>
      <c r="O41" s="14" t="str">
        <f t="array" ref="O41">_xlfn.IFS(P41=0,"No Discount",AND(P41&gt;0,P41&lt;=0.02),"0% to 2%",AND(P41&gt;0.02,P41&lt;=0.04),"2% to 4%",AND(P41&gt;0.04,P41&lt;=0.06),"4% to 6%",AND(P41&gt;0.06,P41&lt;=0.08),"6% to 8%",AND(P41&gt;0.08,P41&lt;=0.1),"8% to 10%",AND(P41&gt;0.1,P41&lt;=0.15),"10% to 15%",AND(P41&gt;0.15,P41&lt;=0.2),"15% to 20%",AND(P41&gt;0.2,P41&lt;=0.25),"20% to 25%",AND(P41&gt;0.25,P41&lt;=0.3),"25% to 30%",AND(P41&gt;0.3,P41&lt;=0.4),"30% to 40%",AND(P41&gt;0.4,P41&lt;=0.5),"40% to 50%",AND(P41&gt;0.5,P41&lt;=0.75),"50% to 75%",AND(P41&gt;0.75,P41&lt;=1),"75% to 100%")</f>
        <v>0% to 2%</v>
      </c>
      <c r="P41" s="10">
        <f>_xlfn.XLOOKUP($E41,'Raw Data'!$E:$E,'Raw Data'!P:P,"ERROR",0,1)</f>
        <v>0.0164043872198379</v>
      </c>
      <c r="Q41" s="9">
        <f>_xlfn.XLOOKUP($E41,'Raw Data'!$E:$E,'Raw Data'!Q:Q,"ERROR",0,1)</f>
        <v>5.8</v>
      </c>
      <c r="R41" s="9" t="str">
        <f>_xlfn.XLOOKUP($E41,'Raw Data'!$E:$E,'Raw Data'!R:R,"ERROR",0,1)</f>
        <v>oz</v>
      </c>
      <c r="S41" s="5" t="str">
        <f t="array" ref="S41">_xlfn.IFS(AND(T41&gt;0,T41&lt;=0.05),"0 to 0.05",AND(T41&gt;0.05,T41&lt;=0.1),"0.05 to 0.1",AND(T41&gt;0.1,T41&lt;=0.2),"0.1 to 0.2",AND(T41&gt;0.2,T41&lt;=0.3),"0.2 to 0.3",AND(T41&gt;0.3,T41&lt;=0.4),"0.3 to 0.4",AND(T41&gt;0.4,T41&lt;=0.5),"0.4 to 0.5",AND(T41&gt;0.5,T41&lt;=0.75),"0.5 to 0.75",AND(T41&gt;0.75,T41&lt;=1),"0.75 to 1",AND(T41&gt;1,T41&lt;=2),"1 to 2",AND(T41&gt;2,T41&lt;=3),"2 to 3",AND(T41&gt;3,T41&lt;=4),"3 to 4",AND(T41&gt;4,T41&lt;=5),"4 to 5",AND(T41&gt;5,T41&lt;=10),"5 to 10",T41&gt;10,"10+")</f>
        <v>1 to 2</v>
      </c>
      <c r="T41" s="10">
        <f t="shared" si="1"/>
        <v>1.20264014086971</v>
      </c>
      <c r="U41" s="15" t="str">
        <f t="array" ref="U41">_xlfn.IFS(AND(V41&gt;0,V41&lt;=0.05),"0 to 0.05",AND(V41&gt;0.05,V41&lt;=0.1),"0.05 to 0.1",AND(V41&gt;0.1,V41&lt;=0.2),"0.1 to 0.2",AND(V41&gt;0.2,V41&lt;=0.3),"0.2 to 0.3",AND(V41&gt;0.3,V41&lt;=0.4),"0.3 to 0.4",AND(V41&gt;0.4,V41&lt;=0.5),"0.4 to 0.5",AND(V41&gt;0.5,V41&lt;=0.75),"0.5 to 0.75",AND(V41&gt;0.75,V41&lt;=1),"0.75 to 1",AND(V41&gt;1,V41&lt;=2),"1 to 2",AND(V41&gt;2,V41&lt;=3),"2 to 3",AND(V41&gt;3,V41&lt;=4),"3 to 4",AND(V41&gt;4,V41&lt;=5),"4 to 5",AND(V41&gt;5,V41&lt;=10),"5 to 10",V41&gt;10,"10+")</f>
        <v>0.3 to 0.4</v>
      </c>
      <c r="V41" s="10">
        <f t="shared" si="2"/>
        <v>0.330128392009609</v>
      </c>
      <c r="W41" s="15" t="str">
        <f t="array" ref="W41">_xlfn.IFS(AND(X41&gt;0,X41&lt;=0.05),"0 to 0.05",AND(X41&gt;0.05,X41&lt;=0.1),"0.05 to 0.1",AND(X41&gt;0.1,X41&lt;=0.2),"0.1 to 0.2",AND(X41&gt;0.2,X41&lt;=0.3),"0.2 to 0.3",AND(X41&gt;0.3,X41&lt;=0.4),"0.3 to 0.4",AND(X41&gt;0.4,X41&lt;=0.5),"0.4 to 0.5",AND(X41&gt;0.5,X41&lt;=0.75),"0.5 to 0.75",AND(X41&gt;0.75,X41&lt;=1),"0.75 to 1",AND(X41&gt;1,X41&lt;=2),"1 to 2",AND(X41&gt;2,X41&lt;=3),"2 to 3",AND(X41&gt;3,X41&lt;=4),"3 to 4",AND(X41&gt;4,X41&lt;=5),"4 to 5",AND(X41&gt;5,X41&lt;=10),"5 to 10",X41&gt;10,"10+")</f>
        <v>0.3 to 0.4</v>
      </c>
      <c r="X41" s="16">
        <f t="shared" si="3"/>
        <v>0.324712838034821</v>
      </c>
      <c r="Y41" s="5" t="str">
        <f t="array" ref="Y41">_xlfn.IFS(AND(Z41&gt;0,Z41&lt;=1),"0 to 1",AND(Z41&gt;1,Z41&lt;=2),"1 to 2",AND(Z41&gt;2,Z41&lt;=4),"2 to 4",AND(Z41&gt;4,Z41&lt;=6),"4 to 6",AND(Z41&gt;6,Z41&lt;=8),"6 to 8",AND(Z41&gt;8,Z41&lt;=10),"8 to 10",AND(Z41&gt;10,Z41&lt;=15),"10 to 15",AND(Z41&gt;15,Z41&lt;=20),"15 to 20",AND(Z41&gt;20,Z41&lt;=25),"20 to 25",AND(Z41&gt;25,Z41&lt;=30),"25 to 30",AND(Z41&gt;30,Z41&lt;=40),"30 to 40",AND(Z41&gt;40,Z41&lt;=50),"40 to 50",Z41&gt;50,"50+")</f>
        <v>4 to 6</v>
      </c>
      <c r="Z41" s="9">
        <f t="array" ref="Z41">_xlfn.IFS(AA41="oz",_xlfn.IFS(R41="oz",Q41,R41="fl oz",Q41*1.04,R41="ml",Q41*0.0338),AA41="fl oz",_xlfn.IFS(R41="oz",Q41/1.04,R41="fl oz",Q41,R41="ml",Q41*0.0338/1.04),AA41="ml",_xlfn.IFS(R41="oz",Q41/0.0338,R41="fl oz",Q41*1.04/0.0338,R41="ml",Q41))</f>
        <v>5.8</v>
      </c>
      <c r="AA41" s="9" t="str">
        <f>_xlfn.XLOOKUP($E41,'Raw Data'!$E:$E,'Raw Data'!AA:AA,"ERROR",0,1)</f>
        <v>oz</v>
      </c>
      <c r="AB41" s="5" t="s">
        <v>33</v>
      </c>
      <c r="AC41" s="5" t="s">
        <v>43</v>
      </c>
      <c r="AD41" s="5" t="s">
        <v>187</v>
      </c>
      <c r="AE41">
        <f t="shared" si="14"/>
        <v>0</v>
      </c>
      <c r="AF41">
        <f t="shared" si="14"/>
        <v>0</v>
      </c>
      <c r="AG41">
        <f t="shared" si="14"/>
        <v>0</v>
      </c>
      <c r="AH41">
        <f t="shared" si="14"/>
        <v>0</v>
      </c>
      <c r="AI41">
        <f t="shared" si="14"/>
        <v>0</v>
      </c>
      <c r="AJ41">
        <f t="shared" si="14"/>
        <v>0</v>
      </c>
      <c r="AK41">
        <f t="shared" si="14"/>
        <v>1</v>
      </c>
      <c r="AL41">
        <f t="shared" si="14"/>
        <v>0</v>
      </c>
      <c r="AM41">
        <f t="shared" si="14"/>
        <v>0</v>
      </c>
      <c r="AN41">
        <f t="shared" si="14"/>
        <v>0</v>
      </c>
      <c r="AO41">
        <f t="shared" si="14"/>
        <v>1</v>
      </c>
      <c r="AP41">
        <f t="shared" si="14"/>
        <v>0</v>
      </c>
      <c r="AQ41">
        <f t="shared" si="14"/>
        <v>0</v>
      </c>
      <c r="AR41">
        <f t="shared" si="14"/>
        <v>1</v>
      </c>
      <c r="AS41">
        <f t="shared" si="14"/>
        <v>0</v>
      </c>
      <c r="AT41">
        <f t="shared" si="14"/>
        <v>0</v>
      </c>
      <c r="AU41">
        <f t="shared" si="13"/>
        <v>0</v>
      </c>
      <c r="AV41">
        <f t="shared" si="13"/>
        <v>0</v>
      </c>
      <c r="AW41">
        <f t="shared" si="13"/>
        <v>0</v>
      </c>
      <c r="AX41">
        <f t="shared" si="13"/>
        <v>1</v>
      </c>
      <c r="AY41">
        <f t="shared" si="13"/>
        <v>0</v>
      </c>
      <c r="AZ41">
        <f t="shared" si="13"/>
        <v>0</v>
      </c>
      <c r="BA41">
        <f t="shared" si="13"/>
        <v>1</v>
      </c>
      <c r="BB41">
        <f t="shared" si="13"/>
        <v>0</v>
      </c>
      <c r="BC41">
        <f t="shared" si="13"/>
        <v>0</v>
      </c>
      <c r="BD41">
        <f t="shared" si="13"/>
        <v>0</v>
      </c>
      <c r="BE41">
        <f t="shared" si="13"/>
        <v>0</v>
      </c>
      <c r="BF41">
        <f t="shared" si="13"/>
        <v>0</v>
      </c>
      <c r="BG41">
        <f t="shared" si="13"/>
        <v>0</v>
      </c>
      <c r="BH41">
        <f t="shared" si="13"/>
        <v>0</v>
      </c>
      <c r="BI41">
        <f t="shared" si="13"/>
        <v>0</v>
      </c>
      <c r="BJ41">
        <f t="shared" si="12"/>
        <v>0</v>
      </c>
      <c r="BK41">
        <f t="shared" si="12"/>
        <v>0</v>
      </c>
      <c r="BL41">
        <f t="shared" si="12"/>
        <v>0</v>
      </c>
      <c r="BM41">
        <f t="shared" si="12"/>
        <v>0</v>
      </c>
      <c r="BN41">
        <f t="shared" si="12"/>
        <v>0</v>
      </c>
      <c r="BO41">
        <f t="shared" si="12"/>
        <v>0</v>
      </c>
      <c r="BP41">
        <f t="shared" si="12"/>
        <v>1</v>
      </c>
      <c r="BQ41">
        <f t="shared" si="12"/>
        <v>0</v>
      </c>
      <c r="BR41">
        <f t="shared" si="12"/>
        <v>0</v>
      </c>
      <c r="BS41">
        <f t="shared" si="12"/>
        <v>0</v>
      </c>
      <c r="BT41">
        <f t="shared" si="12"/>
        <v>0</v>
      </c>
      <c r="BU41">
        <f t="shared" si="12"/>
        <v>0</v>
      </c>
      <c r="BV41">
        <f t="shared" si="11"/>
        <v>0</v>
      </c>
      <c r="BW41">
        <f t="shared" si="11"/>
        <v>0</v>
      </c>
      <c r="BX41">
        <f t="shared" si="11"/>
        <v>0</v>
      </c>
      <c r="BY41">
        <f t="shared" si="11"/>
        <v>0</v>
      </c>
      <c r="BZ41">
        <f t="shared" si="11"/>
        <v>1</v>
      </c>
      <c r="CA41">
        <f t="shared" si="9"/>
        <v>0</v>
      </c>
      <c r="CB41">
        <f t="shared" si="9"/>
        <v>0</v>
      </c>
      <c r="CC41">
        <f t="shared" si="9"/>
        <v>0</v>
      </c>
      <c r="CD41">
        <f t="shared" si="9"/>
        <v>0</v>
      </c>
    </row>
    <row r="42" spans="1:82">
      <c r="A42" s="5" t="str">
        <f>_xlfn.XLOOKUP($E42,'Raw Data'!$E:$E,'Raw Data'!A:A,"ERROR",0,1)</f>
        <v>AE</v>
      </c>
      <c r="B42" s="5" t="str">
        <f>_xlfn.XLOOKUP($E42,'Raw Data'!$E:$E,'Raw Data'!B:B,"ERROR",0,1)</f>
        <v>Hair Mousses</v>
      </c>
      <c r="C42" s="5" t="str">
        <f>_xlfn.XLOOKUP($E42,'Raw Data'!$E:$E,'Raw Data'!C:C,"ERROR",0,1)</f>
        <v>ogx</v>
      </c>
      <c r="D42" s="5" t="str">
        <f>_xlfn.XLOOKUP($E42,'Raw Data'!$E:$E,'Raw Data'!D:D,"ERROR",0,1)</f>
        <v>www.amazon.ae/dp/B00LAXO5VG</v>
      </c>
      <c r="E42" s="5" t="s">
        <v>188</v>
      </c>
      <c r="F42" s="9" t="str">
        <f>_xlfn.XLOOKUP($E42,'Raw Data'!$E:$E,'Raw Data'!F:F,"ERROR",0,1)</f>
        <v>OGX Renewing + Argan Oil of Morocco Voluminous Mousse, 8 Ounce</v>
      </c>
      <c r="G42" s="10">
        <f>_xlfn.XLOOKUP($E42,'Raw Data'!$E:$E,'Raw Data'!G:G,"ERROR",0,1)</f>
        <v>28</v>
      </c>
      <c r="H42" s="9">
        <f>_xlfn.XLOOKUP($E42,'Raw Data'!$E:$E,'Raw Data'!H:H,"ERROR",0,1)</f>
        <v>4757.5</v>
      </c>
      <c r="I42" s="9">
        <f>_xlfn.XLOOKUP($E42,'Raw Data'!$E:$E,'Raw Data'!I:I,"ERROR",0,1)</f>
        <v>0.00636944141893188</v>
      </c>
      <c r="J42" s="9" t="str">
        <f>_xlfn.XLOOKUP($E42,'Raw Data'!$E:$E,'Raw Data'!J:J,"ERROR",0,1)</f>
        <v>Yes</v>
      </c>
      <c r="K42" s="14" t="str">
        <f t="array" ref="K42">_xlfn.IFS(AND(L42&gt;0,L42&lt;=5),"0 to 5",AND(L42&gt;5,L42&lt;=10),"5 to 10",AND(L42&gt;10,L42&lt;=15),"10 to 15",AND(L42&gt;15,L42&lt;=20),"15 to 20",AND(L42&gt;20,L42&lt;=30),"20 to 30",AND(L42&gt;30,L42&lt;=40),"30 to 40",AND(L42&gt;40,L42&lt;=50),"40 to 50",AND(L42&gt;50,L42&lt;=75),"50 to 75",AND(L42&gt;75,L42&lt;=100),"75 to 100",AND(L42&gt;100,L42&lt;=150),"100 to 150",AND(L42&gt;150,L42&lt;=200),"150 to 200",AND(L42&gt;200,L42&lt;=250),"200 to 250",AND(L42&gt;250,L42&lt;=300),"250 to 300",AND(L42&gt;300,L42&lt;=400),"300 to 400",AND(L42&gt;400,L42&lt;=500),"400 to 500",L42&gt;500,"500+")</f>
        <v>200 to 250</v>
      </c>
      <c r="L42" s="9">
        <f>_xlfn.XLOOKUP($E42,'Raw Data'!$E:$E,'Raw Data'!L:L,"ERROR",0,1)</f>
        <v>203.02</v>
      </c>
      <c r="M42" s="14" t="str">
        <f t="array" ref="M42">_xlfn.IFS(AND(N42&gt;0,N42&lt;=5),"0 to 5",AND(N42&gt;5,N42&lt;=10),"5 to 10",AND(N42&gt;10,N42&lt;=15),"10 to 15",AND(N42&gt;15,N42&lt;=20),"15 to 20",AND(N42&gt;20,N42&lt;=30),"20 to 30",AND(N42&gt;30,N42&lt;=40),"30 to 40",AND(N42&gt;40,N42&lt;=50),"40 to 50",AND(N42&gt;50,N42&lt;=75),"50 to 75",AND(N42&gt;75,N42&lt;=100),"75 to 100",AND(N42&gt;100,N42&lt;=150),"100 to 150",AND(N42&gt;150,N42&lt;=200),"150 to 200",AND(N42&gt;200,N42&lt;=250),"200 to 250",AND(N42&gt;250,N42&lt;=300),"250 to 300",AND(N42&gt;300,N42&lt;=400),"300 to 400",AND(N42&gt;400,N42&lt;=500),"400 to 500",N42&gt;500,"500+")</f>
        <v>200 to 250</v>
      </c>
      <c r="N42" s="9">
        <f>_xlfn.XLOOKUP($E42,'Raw Data'!$E:$E,'Raw Data'!N:N,"ERROR",0,1)</f>
        <v>236.57</v>
      </c>
      <c r="O42" s="14" t="str">
        <f t="array" ref="O42">_xlfn.IFS(P42=0,"No Discount",AND(P42&gt;0,P42&lt;=0.02),"0% to 2%",AND(P42&gt;0.02,P42&lt;=0.04),"2% to 4%",AND(P42&gt;0.04,P42&lt;=0.06),"4% to 6%",AND(P42&gt;0.06,P42&lt;=0.08),"6% to 8%",AND(P42&gt;0.08,P42&lt;=0.1),"8% to 10%",AND(P42&gt;0.1,P42&lt;=0.15),"10% to 15%",AND(P42&gt;0.15,P42&lt;=0.2),"15% to 20%",AND(P42&gt;0.2,P42&lt;=0.25),"20% to 25%",AND(P42&gt;0.25,P42&lt;=0.3),"25% to 30%",AND(P42&gt;0.3,P42&lt;=0.4),"30% to 40%",AND(P42&gt;0.4,P42&lt;=0.5),"40% to 50%",AND(P42&gt;0.5,P42&lt;=0.75),"50% to 75%",AND(P42&gt;0.75,P42&lt;=1),"75% to 100%")</f>
        <v>10% to 15%</v>
      </c>
      <c r="P42" s="10">
        <f>_xlfn.XLOOKUP($E42,'Raw Data'!$E:$E,'Raw Data'!P:P,"ERROR",0,1)</f>
        <v>0.141818489242085</v>
      </c>
      <c r="Q42" s="9">
        <f>_xlfn.XLOOKUP($E42,'Raw Data'!$E:$E,'Raw Data'!Q:Q,"ERROR",0,1)</f>
        <v>8</v>
      </c>
      <c r="R42" s="9" t="str">
        <f>_xlfn.XLOOKUP($E42,'Raw Data'!$E:$E,'Raw Data'!R:R,"ERROR",0,1)</f>
        <v>oz</v>
      </c>
      <c r="S42" s="5" t="str">
        <f t="array" ref="S42">_xlfn.IFS(AND(T42&gt;0,T42&lt;=0.05),"0 to 0.05",AND(T42&gt;0.05,T42&lt;=0.1),"0.05 to 0.1",AND(T42&gt;0.1,T42&lt;=0.2),"0.1 to 0.2",AND(T42&gt;0.2,T42&lt;=0.3),"0.2 to 0.3",AND(T42&gt;0.3,T42&lt;=0.4),"0.3 to 0.4",AND(T42&gt;0.4,T42&lt;=0.5),"0.4 to 0.5",AND(T42&gt;0.5,T42&lt;=0.75),"0.5 to 0.75",AND(T42&gt;0.75,T42&lt;=1),"0.75 to 1",AND(T42&gt;1,T42&lt;=2),"1 to 2",AND(T42&gt;2,T42&lt;=3),"2 to 3",AND(T42&gt;3,T42&lt;=4),"3 to 4",AND(T42&gt;4,T42&lt;=5),"4 to 5",AND(T42&gt;5,T42&lt;=10),"5 to 10",T42&gt;10,"10+")</f>
        <v>0.75 to 1</v>
      </c>
      <c r="T42" s="10">
        <f t="shared" si="1"/>
        <v>0.858217788298952</v>
      </c>
      <c r="U42" s="15" t="str">
        <f t="array" ref="U42">_xlfn.IFS(AND(V42&gt;0,V42&lt;=0.05),"0 to 0.05",AND(V42&gt;0.05,V42&lt;=0.1),"0.05 to 0.1",AND(V42&gt;0.1,V42&lt;=0.2),"0.1 to 0.2",AND(V42&gt;0.2,V42&lt;=0.3),"0.2 to 0.3",AND(V42&gt;0.3,V42&lt;=0.4),"0.3 to 0.4",AND(V42&gt;0.4,V42&lt;=0.5),"0.4 to 0.5",AND(V42&gt;0.5,V42&lt;=0.75),"0.5 to 0.75",AND(V42&gt;0.75,V42&lt;=1),"0.75 to 1",AND(V42&gt;1,V42&lt;=2),"1 to 2",AND(V42&gt;2,V42&lt;=3),"2 to 3",AND(V42&gt;3,V42&lt;=4),"3 to 4",AND(V42&gt;4,V42&lt;=5),"4 to 5",AND(V42&gt;5,V42&lt;=10),"5 to 10",V42&gt;10,"10+")</f>
        <v>0.2 to 0.3</v>
      </c>
      <c r="V42" s="10">
        <f t="shared" si="2"/>
        <v>0.27001141359486</v>
      </c>
      <c r="W42" s="15" t="str">
        <f t="array" ref="W42">_xlfn.IFS(AND(X42&gt;0,X42&lt;=0.05),"0 to 0.05",AND(X42&gt;0.05,X42&lt;=0.1),"0.05 to 0.1",AND(X42&gt;0.1,X42&lt;=0.2),"0.1 to 0.2",AND(X42&gt;0.2,X42&lt;=0.3),"0.2 to 0.3",AND(X42&gt;0.3,X42&lt;=0.4),"0.3 to 0.4",AND(X42&gt;0.4,X42&lt;=0.5),"0.4 to 0.5",AND(X42&gt;0.5,X42&lt;=0.75),"0.5 to 0.75",AND(X42&gt;0.75,X42&lt;=1),"0.75 to 1",AND(X42&gt;1,X42&lt;=2),"1 to 2",AND(X42&gt;2,X42&lt;=3),"2 to 3",AND(X42&gt;3,X42&lt;=4),"3 to 4",AND(X42&gt;4,X42&lt;=5),"4 to 5",AND(X42&gt;5,X42&lt;=10),"5 to 10",X42&gt;10,"10+")</f>
        <v>0.2 to 0.3</v>
      </c>
      <c r="X42" s="16">
        <f t="shared" si="3"/>
        <v>0.231718802840717</v>
      </c>
      <c r="Y42" s="5" t="str">
        <f t="array" ref="Y42">_xlfn.IFS(AND(Z42&gt;0,Z42&lt;=1),"0 to 1",AND(Z42&gt;1,Z42&lt;=2),"1 to 2",AND(Z42&gt;2,Z42&lt;=4),"2 to 4",AND(Z42&gt;4,Z42&lt;=6),"4 to 6",AND(Z42&gt;6,Z42&lt;=8),"6 to 8",AND(Z42&gt;8,Z42&lt;=10),"8 to 10",AND(Z42&gt;10,Z42&lt;=15),"10 to 15",AND(Z42&gt;15,Z42&lt;=20),"15 to 20",AND(Z42&gt;20,Z42&lt;=25),"20 to 25",AND(Z42&gt;25,Z42&lt;=30),"25 to 30",AND(Z42&gt;30,Z42&lt;=40),"30 to 40",AND(Z42&gt;40,Z42&lt;=50),"40 to 50",Z42&gt;50,"50+")</f>
        <v>6 to 8</v>
      </c>
      <c r="Z42" s="9">
        <f t="array" ref="Z42">_xlfn.IFS(AA42="oz",_xlfn.IFS(R42="oz",Q42,R42="fl oz",Q42*1.04,R42="ml",Q42*0.0338),AA42="fl oz",_xlfn.IFS(R42="oz",Q42/1.04,R42="fl oz",Q42,R42="ml",Q42*0.0338/1.04),AA42="ml",_xlfn.IFS(R42="oz",Q42/0.0338,R42="fl oz",Q42*1.04/0.0338,R42="ml",Q42))</f>
        <v>8</v>
      </c>
      <c r="AA42" s="9" t="str">
        <f>_xlfn.XLOOKUP($E42,'Raw Data'!$E:$E,'Raw Data'!AA:AA,"ERROR",0,1)</f>
        <v>oz</v>
      </c>
      <c r="AB42" s="5" t="s">
        <v>189</v>
      </c>
      <c r="AC42" s="5" t="s">
        <v>104</v>
      </c>
      <c r="AD42" s="5" t="s">
        <v>190</v>
      </c>
      <c r="AE42">
        <f t="shared" si="14"/>
        <v>1</v>
      </c>
      <c r="AF42">
        <f t="shared" si="14"/>
        <v>1</v>
      </c>
      <c r="AG42">
        <f t="shared" si="14"/>
        <v>0</v>
      </c>
      <c r="AH42">
        <f t="shared" si="14"/>
        <v>0</v>
      </c>
      <c r="AI42">
        <f t="shared" si="14"/>
        <v>0</v>
      </c>
      <c r="AJ42">
        <f t="shared" si="14"/>
        <v>0</v>
      </c>
      <c r="AK42">
        <f t="shared" si="14"/>
        <v>0</v>
      </c>
      <c r="AL42">
        <f t="shared" si="14"/>
        <v>1</v>
      </c>
      <c r="AM42">
        <f t="shared" si="14"/>
        <v>0</v>
      </c>
      <c r="AN42">
        <f t="shared" si="14"/>
        <v>0</v>
      </c>
      <c r="AO42">
        <f t="shared" si="14"/>
        <v>0</v>
      </c>
      <c r="AP42">
        <f t="shared" si="14"/>
        <v>0</v>
      </c>
      <c r="AQ42">
        <f t="shared" si="14"/>
        <v>0</v>
      </c>
      <c r="AR42">
        <f t="shared" si="14"/>
        <v>0</v>
      </c>
      <c r="AS42">
        <f t="shared" si="14"/>
        <v>0</v>
      </c>
      <c r="AT42">
        <f t="shared" si="14"/>
        <v>0</v>
      </c>
      <c r="AU42">
        <f t="shared" si="13"/>
        <v>0</v>
      </c>
      <c r="AV42">
        <f t="shared" si="13"/>
        <v>0</v>
      </c>
      <c r="AW42">
        <f t="shared" si="13"/>
        <v>0</v>
      </c>
      <c r="AX42">
        <f t="shared" si="13"/>
        <v>0</v>
      </c>
      <c r="AY42">
        <f t="shared" si="13"/>
        <v>0</v>
      </c>
      <c r="AZ42">
        <f t="shared" si="13"/>
        <v>0</v>
      </c>
      <c r="BA42">
        <f t="shared" si="13"/>
        <v>0</v>
      </c>
      <c r="BB42">
        <f t="shared" si="13"/>
        <v>0</v>
      </c>
      <c r="BC42">
        <f t="shared" si="13"/>
        <v>0</v>
      </c>
      <c r="BD42">
        <f t="shared" si="13"/>
        <v>0</v>
      </c>
      <c r="BE42">
        <f t="shared" si="13"/>
        <v>0</v>
      </c>
      <c r="BF42">
        <f t="shared" si="13"/>
        <v>0</v>
      </c>
      <c r="BG42">
        <f t="shared" si="13"/>
        <v>0</v>
      </c>
      <c r="BH42">
        <f t="shared" si="13"/>
        <v>0</v>
      </c>
      <c r="BI42">
        <f t="shared" si="13"/>
        <v>0</v>
      </c>
      <c r="BJ42">
        <f t="shared" si="12"/>
        <v>0</v>
      </c>
      <c r="BK42">
        <f t="shared" si="12"/>
        <v>0</v>
      </c>
      <c r="BL42">
        <f t="shared" si="12"/>
        <v>0</v>
      </c>
      <c r="BM42">
        <f t="shared" si="12"/>
        <v>1</v>
      </c>
      <c r="BN42">
        <f t="shared" si="12"/>
        <v>0</v>
      </c>
      <c r="BO42">
        <f t="shared" si="12"/>
        <v>0</v>
      </c>
      <c r="BP42">
        <f t="shared" si="12"/>
        <v>0</v>
      </c>
      <c r="BQ42">
        <f t="shared" si="12"/>
        <v>0</v>
      </c>
      <c r="BR42">
        <f t="shared" si="12"/>
        <v>0</v>
      </c>
      <c r="BS42">
        <f t="shared" si="12"/>
        <v>0</v>
      </c>
      <c r="BT42">
        <f t="shared" si="12"/>
        <v>0</v>
      </c>
      <c r="BU42">
        <f t="shared" ref="BU42:CD73" si="15">IF(IFERROR(SEARCH(BU$2,$AD42,1),0)=0,0,1)</f>
        <v>0</v>
      </c>
      <c r="BV42">
        <f t="shared" si="15"/>
        <v>0</v>
      </c>
      <c r="BW42">
        <f t="shared" si="15"/>
        <v>0</v>
      </c>
      <c r="BX42">
        <f t="shared" si="15"/>
        <v>0</v>
      </c>
      <c r="BY42">
        <f t="shared" si="15"/>
        <v>0</v>
      </c>
      <c r="BZ42">
        <f t="shared" si="15"/>
        <v>0</v>
      </c>
      <c r="CA42">
        <f t="shared" si="15"/>
        <v>0</v>
      </c>
      <c r="CB42">
        <f t="shared" si="15"/>
        <v>0</v>
      </c>
      <c r="CC42">
        <f t="shared" si="15"/>
        <v>0</v>
      </c>
      <c r="CD42">
        <f t="shared" si="15"/>
        <v>0</v>
      </c>
    </row>
    <row r="43" spans="1:82">
      <c r="A43" s="5" t="str">
        <f>_xlfn.XLOOKUP($E43,'Raw Data'!$E:$E,'Raw Data'!A:A,"ERROR",0,1)</f>
        <v>AE</v>
      </c>
      <c r="B43" s="5" t="str">
        <f>_xlfn.XLOOKUP($E43,'Raw Data'!$E:$E,'Raw Data'!B:B,"ERROR",0,1)</f>
        <v>Hair Mousses</v>
      </c>
      <c r="C43" s="5" t="str">
        <f>_xlfn.XLOOKUP($E43,'Raw Data'!$E:$E,'Raw Data'!C:C,"ERROR",0,1)</f>
        <v>schwarzkopf</v>
      </c>
      <c r="D43" s="5" t="str">
        <f>_xlfn.XLOOKUP($E43,'Raw Data'!$E:$E,'Raw Data'!D:D,"ERROR",0,1)</f>
        <v>www.amazon.ae/dp/B01BYKU536</v>
      </c>
      <c r="E43" s="5" t="s">
        <v>191</v>
      </c>
      <c r="F43" s="9" t="str">
        <f>_xlfn.XLOOKUP($E43,'Raw Data'!$E:$E,'Raw Data'!F:F,"ERROR",0,1)</f>
        <v>Schwarzkopf Got2b Twisted Curling Mousse - 250ml Schwarzkopf Got2b Twisted Curling Mousse - 250ml</v>
      </c>
      <c r="G43" s="10">
        <f>_xlfn.XLOOKUP($E43,'Raw Data'!$E:$E,'Raw Data'!G:G,"ERROR",0,1)</f>
        <v>114</v>
      </c>
      <c r="H43" s="9">
        <f>_xlfn.XLOOKUP($E43,'Raw Data'!$E:$E,'Raw Data'!H:H,"ERROR",0,1)</f>
        <v>4709.64</v>
      </c>
      <c r="I43" s="9">
        <f>_xlfn.XLOOKUP($E43,'Raw Data'!$E:$E,'Raw Data'!I:I,"ERROR",0,1)</f>
        <v>0.00630536544072693</v>
      </c>
      <c r="J43" s="9" t="str">
        <f>_xlfn.XLOOKUP($E43,'Raw Data'!$E:$E,'Raw Data'!J:J,"ERROR",0,1)</f>
        <v>Yes</v>
      </c>
      <c r="K43" s="14" t="str">
        <f t="array" ref="K43">_xlfn.IFS(AND(L43&gt;0,L43&lt;=5),"0 to 5",AND(L43&gt;5,L43&lt;=10),"5 to 10",AND(L43&gt;10,L43&lt;=15),"10 to 15",AND(L43&gt;15,L43&lt;=20),"15 to 20",AND(L43&gt;20,L43&lt;=30),"20 to 30",AND(L43&gt;30,L43&lt;=40),"30 to 40",AND(L43&gt;40,L43&lt;=50),"40 to 50",AND(L43&gt;50,L43&lt;=75),"50 to 75",AND(L43&gt;75,L43&lt;=100),"75 to 100",AND(L43&gt;100,L43&lt;=150),"100 to 150",AND(L43&gt;150,L43&lt;=200),"150 to 200",AND(L43&gt;200,L43&lt;=250),"200 to 250",AND(L43&gt;250,L43&lt;=300),"250 to 300",AND(L43&gt;300,L43&lt;=400),"300 to 400",AND(L43&gt;400,L43&lt;=500),"400 to 500",L43&gt;500,"500+")</f>
        <v>40 to 50</v>
      </c>
      <c r="L43" s="9">
        <f>_xlfn.XLOOKUP($E43,'Raw Data'!$E:$E,'Raw Data'!L:L,"ERROR",0,1)</f>
        <v>44.73</v>
      </c>
      <c r="M43" s="14" t="str">
        <f t="array" ref="M43">_xlfn.IFS(AND(N43&gt;0,N43&lt;=5),"0 to 5",AND(N43&gt;5,N43&lt;=10),"5 to 10",AND(N43&gt;10,N43&lt;=15),"10 to 15",AND(N43&gt;15,N43&lt;=20),"15 to 20",AND(N43&gt;20,N43&lt;=30),"20 to 30",AND(N43&gt;30,N43&lt;=40),"30 to 40",AND(N43&gt;40,N43&lt;=50),"40 to 50",AND(N43&gt;50,N43&lt;=75),"50 to 75",AND(N43&gt;75,N43&lt;=100),"75 to 100",AND(N43&gt;100,N43&lt;=150),"100 to 150",AND(N43&gt;150,N43&lt;=200),"150 to 200",AND(N43&gt;200,N43&lt;=250),"200 to 250",AND(N43&gt;250,N43&lt;=300),"250 to 300",AND(N43&gt;300,N43&lt;=400),"300 to 400",AND(N43&gt;400,N43&lt;=500),"400 to 500",N43&gt;500,"500+")</f>
        <v>50 to 75</v>
      </c>
      <c r="N43" s="9">
        <f>_xlfn.XLOOKUP($E43,'Raw Data'!$E:$E,'Raw Data'!N:N,"ERROR",0,1)</f>
        <v>57.63</v>
      </c>
      <c r="O43" s="14" t="str">
        <f t="array" ref="O43">_xlfn.IFS(P43=0,"No Discount",AND(P43&gt;0,P43&lt;=0.02),"0% to 2%",AND(P43&gt;0.02,P43&lt;=0.04),"2% to 4%",AND(P43&gt;0.04,P43&lt;=0.06),"4% to 6%",AND(P43&gt;0.06,P43&lt;=0.08),"6% to 8%",AND(P43&gt;0.08,P43&lt;=0.1),"8% to 10%",AND(P43&gt;0.1,P43&lt;=0.15),"10% to 15%",AND(P43&gt;0.15,P43&lt;=0.2),"15% to 20%",AND(P43&gt;0.2,P43&lt;=0.25),"20% to 25%",AND(P43&gt;0.25,P43&lt;=0.3),"25% to 30%",AND(P43&gt;0.3,P43&lt;=0.4),"30% to 40%",AND(P43&gt;0.4,P43&lt;=0.5),"40% to 50%",AND(P43&gt;0.5,P43&lt;=0.75),"50% to 75%",AND(P43&gt;0.75,P43&lt;=1),"75% to 100%")</f>
        <v>20% to 25%</v>
      </c>
      <c r="P43" s="10">
        <f>_xlfn.XLOOKUP($E43,'Raw Data'!$E:$E,'Raw Data'!P:P,"ERROR",0,1)</f>
        <v>0.223841749089016</v>
      </c>
      <c r="Q43" s="9">
        <f>_xlfn.XLOOKUP($E43,'Raw Data'!$E:$E,'Raw Data'!Q:Q,"ERROR",0,1)</f>
        <v>250</v>
      </c>
      <c r="R43" s="9" t="str">
        <f>_xlfn.XLOOKUP($E43,'Raw Data'!$E:$E,'Raw Data'!R:R,"ERROR",0,1)</f>
        <v>ml</v>
      </c>
      <c r="S43" s="5" t="str">
        <f t="array" ref="S43">_xlfn.IFS(AND(T43&gt;0,T43&lt;=0.05),"0 to 0.05",AND(T43&gt;0.05,T43&lt;=0.1),"0.05 to 0.1",AND(T43&gt;0.1,T43&lt;=0.2),"0.1 to 0.2",AND(T43&gt;0.2,T43&lt;=0.3),"0.2 to 0.3",AND(T43&gt;0.3,T43&lt;=0.4),"0.3 to 0.4",AND(T43&gt;0.4,T43&lt;=0.5),"0.4 to 0.5",AND(T43&gt;0.5,T43&lt;=0.75),"0.5 to 0.75",AND(T43&gt;0.75,T43&lt;=1),"0.75 to 1",AND(T43&gt;1,T43&lt;=2),"1 to 2",AND(T43&gt;2,T43&lt;=3),"2 to 3",AND(T43&gt;3,T43&lt;=4),"3 to 4",AND(T43&gt;4,T43&lt;=5),"4 to 5",AND(T43&gt;5,T43&lt;=10),"5 to 10",T43&gt;10,"10+")</f>
        <v>0.1 to 0.2</v>
      </c>
      <c r="T43" s="10">
        <f t="shared" si="1"/>
        <v>0.179015594327371</v>
      </c>
      <c r="U43" s="15" t="str">
        <f t="array" ref="U43">_xlfn.IFS(AND(V43&gt;0,V43&lt;=0.05),"0 to 0.05",AND(V43&gt;0.05,V43&lt;=0.1),"0.05 to 0.1",AND(V43&gt;0.1,V43&lt;=0.2),"0.1 to 0.2",AND(V43&gt;0.2,V43&lt;=0.3),"0.2 to 0.3",AND(V43&gt;0.3,V43&lt;=0.4),"0.3 to 0.4",AND(V43&gt;0.4,V43&lt;=0.5),"0.4 to 0.5",AND(V43&gt;0.5,V43&lt;=0.75),"0.5 to 0.75",AND(V43&gt;0.75,V43&lt;=1),"0.75 to 1",AND(V43&gt;1,V43&lt;=2),"1 to 2",AND(V43&gt;2,V43&lt;=3),"2 to 3",AND(V43&gt;3,V43&lt;=4),"3 to 4",AND(V43&gt;4,V43&lt;=5),"4 to 5",AND(V43&gt;5,V43&lt;=10),"5 to 10",V43&gt;10,"10+")</f>
        <v>0.05 to 0.1</v>
      </c>
      <c r="V43" s="10">
        <f t="shared" si="2"/>
        <v>0.0622736541313061</v>
      </c>
      <c r="W43" s="15" t="str">
        <f t="array" ref="W43">_xlfn.IFS(AND(X43&gt;0,X43&lt;=0.05),"0 to 0.05",AND(X43&gt;0.05,X43&lt;=0.1),"0.05 to 0.1",AND(X43&gt;0.1,X43&lt;=0.2),"0.1 to 0.2",AND(X43&gt;0.2,X43&lt;=0.3),"0.2 to 0.3",AND(X43&gt;0.3,X43&lt;=0.4),"0.3 to 0.4",AND(X43&gt;0.4,X43&lt;=0.5),"0.4 to 0.5",AND(X43&gt;0.5,X43&lt;=0.75),"0.5 to 0.75",AND(X43&gt;0.75,X43&lt;=1),"0.75 to 1",AND(X43&gt;1,X43&lt;=2),"1 to 2",AND(X43&gt;2,X43&lt;=3),"2 to 3",AND(X43&gt;3,X43&lt;=4),"3 to 4",AND(X43&gt;4,X43&lt;=5),"4 to 5",AND(X43&gt;5,X43&lt;=10),"5 to 10",X43&gt;10,"10+")</f>
        <v>0 to 0.05</v>
      </c>
      <c r="X43" s="16">
        <f t="shared" si="3"/>
        <v>0.0483342104683901</v>
      </c>
      <c r="Y43" s="5" t="str">
        <f t="array" ref="Y43">_xlfn.IFS(AND(Z43&gt;0,Z43&lt;=1),"0 to 1",AND(Z43&gt;1,Z43&lt;=2),"1 to 2",AND(Z43&gt;2,Z43&lt;=4),"2 to 4",AND(Z43&gt;4,Z43&lt;=6),"4 to 6",AND(Z43&gt;6,Z43&lt;=8),"6 to 8",AND(Z43&gt;8,Z43&lt;=10),"8 to 10",AND(Z43&gt;10,Z43&lt;=15),"10 to 15",AND(Z43&gt;15,Z43&lt;=20),"15 to 20",AND(Z43&gt;20,Z43&lt;=25),"20 to 25",AND(Z43&gt;25,Z43&lt;=30),"25 to 30",AND(Z43&gt;30,Z43&lt;=40),"30 to 40",AND(Z43&gt;40,Z43&lt;=50),"40 to 50",Z43&gt;50,"50+")</f>
        <v>8 to 10</v>
      </c>
      <c r="Z43" s="9">
        <f t="array" ref="Z43">_xlfn.IFS(AA43="oz",_xlfn.IFS(R43="oz",Q43,R43="fl oz",Q43*1.04,R43="ml",Q43*0.0338),AA43="fl oz",_xlfn.IFS(R43="oz",Q43/1.04,R43="fl oz",Q43,R43="ml",Q43*0.0338/1.04),AA43="ml",_xlfn.IFS(R43="oz",Q43/0.0338,R43="fl oz",Q43*1.04/0.0338,R43="ml",Q43))</f>
        <v>8.45</v>
      </c>
      <c r="AA43" s="9" t="str">
        <f>_xlfn.XLOOKUP($E43,'Raw Data'!$E:$E,'Raw Data'!AA:AA,"ERROR",0,1)</f>
        <v>oz</v>
      </c>
      <c r="AB43" s="5" t="s">
        <v>192</v>
      </c>
      <c r="AC43" s="5" t="s">
        <v>193</v>
      </c>
      <c r="AD43" s="5" t="s">
        <v>43</v>
      </c>
      <c r="AE43">
        <f t="shared" si="14"/>
        <v>0</v>
      </c>
      <c r="AF43">
        <f t="shared" si="14"/>
        <v>0</v>
      </c>
      <c r="AG43">
        <f t="shared" si="14"/>
        <v>0</v>
      </c>
      <c r="AH43">
        <f t="shared" si="14"/>
        <v>0</v>
      </c>
      <c r="AI43">
        <f t="shared" si="14"/>
        <v>0</v>
      </c>
      <c r="AJ43">
        <f t="shared" si="14"/>
        <v>0</v>
      </c>
      <c r="AK43">
        <f t="shared" si="14"/>
        <v>0</v>
      </c>
      <c r="AL43">
        <f t="shared" si="14"/>
        <v>0</v>
      </c>
      <c r="AM43">
        <f t="shared" si="14"/>
        <v>0</v>
      </c>
      <c r="AN43">
        <f t="shared" si="14"/>
        <v>0</v>
      </c>
      <c r="AO43">
        <f t="shared" si="14"/>
        <v>0</v>
      </c>
      <c r="AP43">
        <f t="shared" si="14"/>
        <v>0</v>
      </c>
      <c r="AQ43">
        <f t="shared" si="14"/>
        <v>0</v>
      </c>
      <c r="AR43">
        <f t="shared" si="14"/>
        <v>0</v>
      </c>
      <c r="AS43">
        <f t="shared" si="14"/>
        <v>0</v>
      </c>
      <c r="AT43">
        <f t="shared" si="14"/>
        <v>0</v>
      </c>
      <c r="AU43">
        <f t="shared" si="13"/>
        <v>0</v>
      </c>
      <c r="AV43">
        <f t="shared" si="13"/>
        <v>0</v>
      </c>
      <c r="AW43">
        <f t="shared" si="13"/>
        <v>0</v>
      </c>
      <c r="AX43">
        <f t="shared" si="13"/>
        <v>0</v>
      </c>
      <c r="AY43">
        <f t="shared" si="13"/>
        <v>0</v>
      </c>
      <c r="AZ43">
        <f t="shared" si="13"/>
        <v>0</v>
      </c>
      <c r="BA43">
        <f t="shared" si="13"/>
        <v>0</v>
      </c>
      <c r="BB43">
        <f t="shared" si="13"/>
        <v>0</v>
      </c>
      <c r="BC43">
        <f t="shared" si="13"/>
        <v>0</v>
      </c>
      <c r="BD43">
        <f t="shared" si="13"/>
        <v>0</v>
      </c>
      <c r="BE43">
        <f t="shared" si="13"/>
        <v>0</v>
      </c>
      <c r="BF43">
        <f t="shared" si="13"/>
        <v>0</v>
      </c>
      <c r="BG43">
        <f t="shared" si="13"/>
        <v>0</v>
      </c>
      <c r="BH43">
        <f t="shared" si="13"/>
        <v>0</v>
      </c>
      <c r="BI43">
        <f t="shared" si="13"/>
        <v>0</v>
      </c>
      <c r="BJ43">
        <f t="shared" ref="BJ43:BY73" si="16">IF(IFERROR(SEARCH(BJ$2,$AD43,1),0)=0,0,1)</f>
        <v>1</v>
      </c>
      <c r="BK43">
        <f t="shared" si="16"/>
        <v>1</v>
      </c>
      <c r="BL43">
        <f t="shared" si="16"/>
        <v>0</v>
      </c>
      <c r="BM43">
        <f t="shared" si="16"/>
        <v>0</v>
      </c>
      <c r="BN43">
        <f t="shared" si="16"/>
        <v>0</v>
      </c>
      <c r="BO43">
        <f t="shared" si="16"/>
        <v>0</v>
      </c>
      <c r="BP43">
        <f t="shared" si="16"/>
        <v>0</v>
      </c>
      <c r="BQ43">
        <f t="shared" si="16"/>
        <v>0</v>
      </c>
      <c r="BR43">
        <f t="shared" si="16"/>
        <v>0</v>
      </c>
      <c r="BS43">
        <f t="shared" si="16"/>
        <v>0</v>
      </c>
      <c r="BT43">
        <f t="shared" si="16"/>
        <v>0</v>
      </c>
      <c r="BU43">
        <f t="shared" si="16"/>
        <v>0</v>
      </c>
      <c r="BV43">
        <f t="shared" si="16"/>
        <v>0</v>
      </c>
      <c r="BW43">
        <f t="shared" si="16"/>
        <v>0</v>
      </c>
      <c r="BX43">
        <f t="shared" si="16"/>
        <v>0</v>
      </c>
      <c r="BY43">
        <f t="shared" si="16"/>
        <v>0</v>
      </c>
      <c r="BZ43">
        <f t="shared" si="15"/>
        <v>0</v>
      </c>
      <c r="CA43">
        <f t="shared" si="15"/>
        <v>0</v>
      </c>
      <c r="CB43">
        <f t="shared" si="15"/>
        <v>0</v>
      </c>
      <c r="CC43">
        <f t="shared" si="15"/>
        <v>0</v>
      </c>
      <c r="CD43">
        <f t="shared" si="15"/>
        <v>0</v>
      </c>
    </row>
    <row r="44" spans="1:82">
      <c r="A44" s="5" t="str">
        <f>_xlfn.XLOOKUP($E44,'Raw Data'!$E:$E,'Raw Data'!A:A,"ERROR",0,1)</f>
        <v>AE</v>
      </c>
      <c r="B44" s="5" t="str">
        <f>_xlfn.XLOOKUP($E44,'Raw Data'!$E:$E,'Raw Data'!B:B,"ERROR",0,1)</f>
        <v>Hair Mousses</v>
      </c>
      <c r="C44" s="5" t="str">
        <f>_xlfn.XLOOKUP($E44,'Raw Data'!$E:$E,'Raw Data'!C:C,"ERROR",0,1)</f>
        <v>Keune</v>
      </c>
      <c r="D44" s="5" t="str">
        <f>_xlfn.XLOOKUP($E44,'Raw Data'!$E:$E,'Raw Data'!D:D,"ERROR",0,1)</f>
        <v>www.amazon.ae/dp/B07RJ22872</v>
      </c>
      <c r="E44" s="5" t="s">
        <v>194</v>
      </c>
      <c r="F44" s="9" t="str">
        <f>_xlfn.XLOOKUP($E44,'Raw Data'!$E:$E,'Raw Data'!F:F,"ERROR",0,1)</f>
        <v>Keune - Style Soft Mousse - Volumizing Mousse - 200ml</v>
      </c>
      <c r="G44" s="10">
        <f>_xlfn.XLOOKUP($E44,'Raw Data'!$E:$E,'Raw Data'!G:G,"ERROR",0,1)</f>
        <v>43</v>
      </c>
      <c r="H44" s="9">
        <f>_xlfn.XLOOKUP($E44,'Raw Data'!$E:$E,'Raw Data'!H:H,"ERROR",0,1)</f>
        <v>4705.3</v>
      </c>
      <c r="I44" s="9">
        <f>_xlfn.XLOOKUP($E44,'Raw Data'!$E:$E,'Raw Data'!I:I,"ERROR",0,1)</f>
        <v>0.00629955495712038</v>
      </c>
      <c r="J44" s="9" t="str">
        <f>_xlfn.XLOOKUP($E44,'Raw Data'!$E:$E,'Raw Data'!J:J,"ERROR",0,1)</f>
        <v>Yes</v>
      </c>
      <c r="K44" s="14" t="str">
        <f t="array" ref="K44">_xlfn.IFS(AND(L44&gt;0,L44&lt;=5),"0 to 5",AND(L44&gt;5,L44&lt;=10),"5 to 10",AND(L44&gt;10,L44&lt;=15),"10 to 15",AND(L44&gt;15,L44&lt;=20),"15 to 20",AND(L44&gt;20,L44&lt;=30),"20 to 30",AND(L44&gt;30,L44&lt;=40),"30 to 40",AND(L44&gt;40,L44&lt;=50),"40 to 50",AND(L44&gt;50,L44&lt;=75),"50 to 75",AND(L44&gt;75,L44&lt;=100),"75 to 100",AND(L44&gt;100,L44&lt;=150),"100 to 150",AND(L44&gt;150,L44&lt;=200),"150 to 200",AND(L44&gt;200,L44&lt;=250),"200 to 250",AND(L44&gt;250,L44&lt;=300),"250 to 300",AND(L44&gt;300,L44&lt;=400),"300 to 400",AND(L44&gt;400,L44&lt;=500),"400 to 500",L44&gt;500,"500+")</f>
        <v>75 to 100</v>
      </c>
      <c r="L44" s="9">
        <f>_xlfn.XLOOKUP($E44,'Raw Data'!$E:$E,'Raw Data'!L:L,"ERROR",0,1)</f>
        <v>99.63</v>
      </c>
      <c r="M44" s="14" t="str">
        <f t="array" ref="M44">_xlfn.IFS(AND(N44&gt;0,N44&lt;=5),"0 to 5",AND(N44&gt;5,N44&lt;=10),"5 to 10",AND(N44&gt;10,N44&lt;=15),"10 to 15",AND(N44&gt;15,N44&lt;=20),"15 to 20",AND(N44&gt;20,N44&lt;=30),"20 to 30",AND(N44&gt;30,N44&lt;=40),"30 to 40",AND(N44&gt;40,N44&lt;=50),"40 to 50",AND(N44&gt;50,N44&lt;=75),"50 to 75",AND(N44&gt;75,N44&lt;=100),"75 to 100",AND(N44&gt;100,N44&lt;=150),"100 to 150",AND(N44&gt;150,N44&lt;=200),"150 to 200",AND(N44&gt;200,N44&lt;=250),"200 to 250",AND(N44&gt;250,N44&lt;=300),"250 to 300",AND(N44&gt;300,N44&lt;=400),"300 to 400",AND(N44&gt;400,N44&lt;=500),"400 to 500",N44&gt;500,"500+")</f>
        <v>100 to 150</v>
      </c>
      <c r="N44" s="9">
        <f>_xlfn.XLOOKUP($E44,'Raw Data'!$E:$E,'Raw Data'!N:N,"ERROR",0,1)</f>
        <v>144.93</v>
      </c>
      <c r="O44" s="14" t="str">
        <f t="array" ref="O44">_xlfn.IFS(P44=0,"No Discount",AND(P44&gt;0,P44&lt;=0.02),"0% to 2%",AND(P44&gt;0.02,P44&lt;=0.04),"2% to 4%",AND(P44&gt;0.04,P44&lt;=0.06),"4% to 6%",AND(P44&gt;0.06,P44&lt;=0.08),"6% to 8%",AND(P44&gt;0.08,P44&lt;=0.1),"8% to 10%",AND(P44&gt;0.1,P44&lt;=0.15),"10% to 15%",AND(P44&gt;0.15,P44&lt;=0.2),"15% to 20%",AND(P44&gt;0.2,P44&lt;=0.25),"20% to 25%",AND(P44&gt;0.25,P44&lt;=0.3),"25% to 30%",AND(P44&gt;0.3,P44&lt;=0.4),"30% to 40%",AND(P44&gt;0.4,P44&lt;=0.5),"40% to 50%",AND(P44&gt;0.5,P44&lt;=0.75),"50% to 75%",AND(P44&gt;0.75,P44&lt;=1),"75% to 100%")</f>
        <v>30% to 40%</v>
      </c>
      <c r="P44" s="10">
        <f>_xlfn.XLOOKUP($E44,'Raw Data'!$E:$E,'Raw Data'!P:P,"ERROR",0,1)</f>
        <v>0.312564686400331</v>
      </c>
      <c r="Q44" s="9">
        <f>_xlfn.XLOOKUP($E44,'Raw Data'!$E:$E,'Raw Data'!Q:Q,"ERROR",0,1)</f>
        <v>200</v>
      </c>
      <c r="R44" s="9" t="str">
        <f>_xlfn.XLOOKUP($E44,'Raw Data'!$E:$E,'Raw Data'!R:R,"ERROR",0,1)</f>
        <v>ml</v>
      </c>
      <c r="S44" s="5" t="str">
        <f t="array" ref="S44">_xlfn.IFS(AND(T44&gt;0,T44&lt;=0.05),"0 to 0.05",AND(T44&gt;0.05,T44&lt;=0.1),"0.05 to 0.1",AND(T44&gt;0.1,T44&lt;=0.2),"0.1 to 0.2",AND(T44&gt;0.2,T44&lt;=0.3),"0.2 to 0.3",AND(T44&gt;0.3,T44&lt;=0.4),"0.3 to 0.4",AND(T44&gt;0.4,T44&lt;=0.5),"0.4 to 0.5",AND(T44&gt;0.5,T44&lt;=0.75),"0.5 to 0.75",AND(T44&gt;0.75,T44&lt;=1),"0.75 to 1",AND(T44&gt;1,T44&lt;=2),"1 to 2",AND(T44&gt;2,T44&lt;=3),"2 to 3",AND(T44&gt;3,T44&lt;=4),"3 to 4",AND(T44&gt;4,T44&lt;=5),"4 to 5",AND(T44&gt;5,T44&lt;=10),"5 to 10",T44&gt;10,"10+")</f>
        <v>0.4 to 0.5</v>
      </c>
      <c r="T44" s="10">
        <f t="shared" si="1"/>
        <v>0.498416154226357</v>
      </c>
      <c r="U44" s="15" t="str">
        <f t="array" ref="U44">_xlfn.IFS(AND(V44&gt;0,V44&lt;=0.05),"0 to 0.05",AND(V44&gt;0.05,V44&lt;=0.1),"0.05 to 0.1",AND(V44&gt;0.1,V44&lt;=0.2),"0.1 to 0.2",AND(V44&gt;0.2,V44&lt;=0.3),"0.2 to 0.3",AND(V44&gt;0.3,V44&lt;=0.4),"0.3 to 0.4",AND(V44&gt;0.4,V44&lt;=0.5),"0.4 to 0.5",AND(V44&gt;0.5,V44&lt;=0.75),"0.5 to 0.75",AND(V44&gt;0.75,V44&lt;=1),"0.75 to 1",AND(V44&gt;1,V44&lt;=2),"1 to 2",AND(V44&gt;2,V44&lt;=3),"2 to 3",AND(V44&gt;3,V44&lt;=4),"3 to 4",AND(V44&gt;4,V44&lt;=5),"4 to 5",AND(V44&gt;5,V44&lt;=10),"5 to 10",V44&gt;10,"10+")</f>
        <v>0.1 to 0.2</v>
      </c>
      <c r="V44" s="10">
        <f t="shared" si="2"/>
        <v>0.195760035859149</v>
      </c>
      <c r="W44" s="15" t="str">
        <f t="array" ref="W44">_xlfn.IFS(AND(X44&gt;0,X44&lt;=0.05),"0 to 0.05",AND(X44&gt;0.05,X44&lt;=0.1),"0.05 to 0.1",AND(X44&gt;0.1,X44&lt;=0.2),"0.1 to 0.2",AND(X44&gt;0.2,X44&lt;=0.3),"0.2 to 0.3",AND(X44&gt;0.3,X44&lt;=0.4),"0.3 to 0.4",AND(X44&gt;0.4,X44&lt;=0.5),"0.4 to 0.5",AND(X44&gt;0.5,X44&lt;=0.75),"0.5 to 0.75",AND(X44&gt;0.75,X44&lt;=1),"0.75 to 1",AND(X44&gt;1,X44&lt;=2),"1 to 2",AND(X44&gt;2,X44&lt;=3),"2 to 3",AND(X44&gt;3,X44&lt;=4),"3 to 4",AND(X44&gt;4,X44&lt;=5),"4 to 5",AND(X44&gt;5,X44&lt;=10),"5 to 10",X44&gt;10,"10+")</f>
        <v>0.1 to 0.2</v>
      </c>
      <c r="X44" s="16">
        <f t="shared" si="3"/>
        <v>0.134572361641116</v>
      </c>
      <c r="Y44" s="5" t="str">
        <f t="array" ref="Y44">_xlfn.IFS(AND(Z44&gt;0,Z44&lt;=1),"0 to 1",AND(Z44&gt;1,Z44&lt;=2),"1 to 2",AND(Z44&gt;2,Z44&lt;=4),"2 to 4",AND(Z44&gt;4,Z44&lt;=6),"4 to 6",AND(Z44&gt;6,Z44&lt;=8),"6 to 8",AND(Z44&gt;8,Z44&lt;=10),"8 to 10",AND(Z44&gt;10,Z44&lt;=15),"10 to 15",AND(Z44&gt;15,Z44&lt;=20),"15 to 20",AND(Z44&gt;20,Z44&lt;=25),"20 to 25",AND(Z44&gt;25,Z44&lt;=30),"25 to 30",AND(Z44&gt;30,Z44&lt;=40),"30 to 40",AND(Z44&gt;40,Z44&lt;=50),"40 to 50",Z44&gt;50,"50+")</f>
        <v>6 to 8</v>
      </c>
      <c r="Z44" s="9">
        <f t="array" ref="Z44">_xlfn.IFS(AA44="oz",_xlfn.IFS(R44="oz",Q44,R44="fl oz",Q44*1.04,R44="ml",Q44*0.0338),AA44="fl oz",_xlfn.IFS(R44="oz",Q44/1.04,R44="fl oz",Q44,R44="ml",Q44*0.0338/1.04),AA44="ml",_xlfn.IFS(R44="oz",Q44/0.0338,R44="fl oz",Q44*1.04/0.0338,R44="ml",Q44))</f>
        <v>6.76</v>
      </c>
      <c r="AA44" s="9" t="str">
        <f>_xlfn.XLOOKUP($E44,'Raw Data'!$E:$E,'Raw Data'!AA:AA,"ERROR",0,1)</f>
        <v>oz</v>
      </c>
      <c r="AB44" s="5" t="s">
        <v>195</v>
      </c>
      <c r="AC44" s="5" t="s">
        <v>193</v>
      </c>
      <c r="AD44" s="5" t="s">
        <v>43</v>
      </c>
      <c r="AE44">
        <f t="shared" si="14"/>
        <v>0</v>
      </c>
      <c r="AF44">
        <f t="shared" si="14"/>
        <v>0</v>
      </c>
      <c r="AG44">
        <f t="shared" si="14"/>
        <v>0</v>
      </c>
      <c r="AH44">
        <f t="shared" si="14"/>
        <v>0</v>
      </c>
      <c r="AI44">
        <f t="shared" si="14"/>
        <v>0</v>
      </c>
      <c r="AJ44">
        <f t="shared" si="14"/>
        <v>0</v>
      </c>
      <c r="AK44">
        <f t="shared" si="14"/>
        <v>0</v>
      </c>
      <c r="AL44">
        <f t="shared" si="14"/>
        <v>0</v>
      </c>
      <c r="AM44">
        <f t="shared" si="14"/>
        <v>0</v>
      </c>
      <c r="AN44">
        <f t="shared" si="14"/>
        <v>0</v>
      </c>
      <c r="AO44">
        <f t="shared" si="14"/>
        <v>0</v>
      </c>
      <c r="AP44">
        <f t="shared" si="14"/>
        <v>0</v>
      </c>
      <c r="AQ44">
        <f t="shared" si="14"/>
        <v>0</v>
      </c>
      <c r="AR44">
        <f t="shared" si="14"/>
        <v>0</v>
      </c>
      <c r="AS44">
        <f t="shared" si="14"/>
        <v>0</v>
      </c>
      <c r="AT44">
        <f t="shared" si="14"/>
        <v>0</v>
      </c>
      <c r="AU44">
        <f t="shared" si="13"/>
        <v>0</v>
      </c>
      <c r="AV44">
        <f t="shared" si="13"/>
        <v>0</v>
      </c>
      <c r="AW44">
        <f t="shared" si="13"/>
        <v>0</v>
      </c>
      <c r="AX44">
        <f t="shared" si="13"/>
        <v>0</v>
      </c>
      <c r="AY44">
        <f t="shared" si="13"/>
        <v>0</v>
      </c>
      <c r="AZ44">
        <f t="shared" si="13"/>
        <v>0</v>
      </c>
      <c r="BA44">
        <f t="shared" si="13"/>
        <v>0</v>
      </c>
      <c r="BB44">
        <f t="shared" si="13"/>
        <v>0</v>
      </c>
      <c r="BC44">
        <f t="shared" si="13"/>
        <v>0</v>
      </c>
      <c r="BD44">
        <f t="shared" si="13"/>
        <v>0</v>
      </c>
      <c r="BE44">
        <f t="shared" si="13"/>
        <v>0</v>
      </c>
      <c r="BF44">
        <f t="shared" si="13"/>
        <v>0</v>
      </c>
      <c r="BG44">
        <f t="shared" si="13"/>
        <v>0</v>
      </c>
      <c r="BH44">
        <f t="shared" si="13"/>
        <v>0</v>
      </c>
      <c r="BI44">
        <f t="shared" si="13"/>
        <v>0</v>
      </c>
      <c r="BJ44">
        <f t="shared" si="16"/>
        <v>1</v>
      </c>
      <c r="BK44">
        <f t="shared" si="16"/>
        <v>1</v>
      </c>
      <c r="BL44">
        <f t="shared" si="16"/>
        <v>0</v>
      </c>
      <c r="BM44">
        <f t="shared" si="16"/>
        <v>0</v>
      </c>
      <c r="BN44">
        <f t="shared" si="16"/>
        <v>0</v>
      </c>
      <c r="BO44">
        <f t="shared" si="16"/>
        <v>0</v>
      </c>
      <c r="BP44">
        <f t="shared" si="16"/>
        <v>0</v>
      </c>
      <c r="BQ44">
        <f t="shared" si="16"/>
        <v>0</v>
      </c>
      <c r="BR44">
        <f t="shared" si="16"/>
        <v>0</v>
      </c>
      <c r="BS44">
        <f t="shared" si="16"/>
        <v>0</v>
      </c>
      <c r="BT44">
        <f t="shared" si="16"/>
        <v>0</v>
      </c>
      <c r="BU44">
        <f t="shared" si="16"/>
        <v>0</v>
      </c>
      <c r="BV44">
        <f t="shared" si="16"/>
        <v>0</v>
      </c>
      <c r="BW44">
        <f t="shared" si="16"/>
        <v>0</v>
      </c>
      <c r="BX44">
        <f t="shared" si="16"/>
        <v>0</v>
      </c>
      <c r="BY44">
        <f t="shared" si="16"/>
        <v>0</v>
      </c>
      <c r="BZ44">
        <f t="shared" si="15"/>
        <v>0</v>
      </c>
      <c r="CA44">
        <f t="shared" si="15"/>
        <v>0</v>
      </c>
      <c r="CB44">
        <f t="shared" si="15"/>
        <v>0</v>
      </c>
      <c r="CC44">
        <f t="shared" si="15"/>
        <v>0</v>
      </c>
      <c r="CD44">
        <f t="shared" si="15"/>
        <v>0</v>
      </c>
    </row>
    <row r="45" spans="1:82">
      <c r="A45" s="5" t="str">
        <f>_xlfn.XLOOKUP($E45,'Raw Data'!$E:$E,'Raw Data'!A:A,"ERROR",0,1)</f>
        <v>AE</v>
      </c>
      <c r="B45" s="5" t="str">
        <f>_xlfn.XLOOKUP($E45,'Raw Data'!$E:$E,'Raw Data'!B:B,"ERROR",0,1)</f>
        <v>Hair Mousses</v>
      </c>
      <c r="C45" s="5" t="str">
        <f>_xlfn.XLOOKUP($E45,'Raw Data'!$E:$E,'Raw Data'!C:C,"ERROR",0,1)</f>
        <v>cantu</v>
      </c>
      <c r="D45" s="5" t="str">
        <f>_xlfn.XLOOKUP($E45,'Raw Data'!$E:$E,'Raw Data'!D:D,"ERROR",0,1)</f>
        <v>www.amazon.ae/dp/B0178H2LK4</v>
      </c>
      <c r="E45" s="5" t="s">
        <v>196</v>
      </c>
      <c r="F45" s="9" t="str">
        <f>_xlfn.XLOOKUP($E45,'Raw Data'!$E:$E,'Raw Data'!F:F,"ERROR",0,1)</f>
        <v>Cantu Wave Whip Curling Mousse with Shea Butter for Natural Hair, 8.4 oz (Packaging May Vary) Cantu Wave Whip Curling Mousse with Shea Butter for Natural Hair, 8.4 oz (Packaging May Vary)</v>
      </c>
      <c r="G45" s="10">
        <f>_xlfn.XLOOKUP($E45,'Raw Data'!$E:$E,'Raw Data'!G:G,"ERROR",0,1)</f>
        <v>165</v>
      </c>
      <c r="H45" s="9">
        <f>_xlfn.XLOOKUP($E45,'Raw Data'!$E:$E,'Raw Data'!H:H,"ERROR",0,1)</f>
        <v>4681.01</v>
      </c>
      <c r="I45" s="9">
        <f>_xlfn.XLOOKUP($E45,'Raw Data'!$E:$E,'Raw Data'!I:I,"ERROR",0,1)</f>
        <v>0.0062670349924192</v>
      </c>
      <c r="J45" s="9" t="str">
        <f>_xlfn.XLOOKUP($E45,'Raw Data'!$E:$E,'Raw Data'!J:J,"ERROR",0,1)</f>
        <v>Yes</v>
      </c>
      <c r="K45" s="14" t="str">
        <f t="array" ref="K45">_xlfn.IFS(AND(L45&gt;0,L45&lt;=5),"0 to 5",AND(L45&gt;5,L45&lt;=10),"5 to 10",AND(L45&gt;10,L45&lt;=15),"10 to 15",AND(L45&gt;15,L45&lt;=20),"15 to 20",AND(L45&gt;20,L45&lt;=30),"20 to 30",AND(L45&gt;30,L45&lt;=40),"30 to 40",AND(L45&gt;40,L45&lt;=50),"40 to 50",AND(L45&gt;50,L45&lt;=75),"50 to 75",AND(L45&gt;75,L45&lt;=100),"75 to 100",AND(L45&gt;100,L45&lt;=150),"100 to 150",AND(L45&gt;150,L45&lt;=200),"150 to 200",AND(L45&gt;200,L45&lt;=250),"200 to 250",AND(L45&gt;250,L45&lt;=300),"250 to 300",AND(L45&gt;300,L45&lt;=400),"300 to 400",AND(L45&gt;400,L45&lt;=500),"400 to 500",L45&gt;500,"500+")</f>
        <v>20 to 30</v>
      </c>
      <c r="L45" s="9">
        <f>_xlfn.XLOOKUP($E45,'Raw Data'!$E:$E,'Raw Data'!L:L,"ERROR",0,1)</f>
        <v>29.11</v>
      </c>
      <c r="M45" s="14" t="str">
        <f t="array" ref="M45">_xlfn.IFS(AND(N45&gt;0,N45&lt;=5),"0 to 5",AND(N45&gt;5,N45&lt;=10),"5 to 10",AND(N45&gt;10,N45&lt;=15),"10 to 15",AND(N45&gt;15,N45&lt;=20),"15 to 20",AND(N45&gt;20,N45&lt;=30),"20 to 30",AND(N45&gt;30,N45&lt;=40),"30 to 40",AND(N45&gt;40,N45&lt;=50),"40 to 50",AND(N45&gt;50,N45&lt;=75),"50 to 75",AND(N45&gt;75,N45&lt;=100),"75 to 100",AND(N45&gt;100,N45&lt;=150),"100 to 150",AND(N45&gt;150,N45&lt;=200),"150 to 200",AND(N45&gt;200,N45&lt;=250),"200 to 250",AND(N45&gt;250,N45&lt;=300),"250 to 300",AND(N45&gt;300,N45&lt;=400),"300 to 400",AND(N45&gt;400,N45&lt;=500),"400 to 500",N45&gt;500,"500+")</f>
        <v>30 to 40</v>
      </c>
      <c r="N45" s="9">
        <f>_xlfn.XLOOKUP($E45,'Raw Data'!$E:$E,'Raw Data'!N:N,"ERROR",0,1)</f>
        <v>38.61</v>
      </c>
      <c r="O45" s="14" t="str">
        <f t="array" ref="O45">_xlfn.IFS(P45=0,"No Discount",AND(P45&gt;0,P45&lt;=0.02),"0% to 2%",AND(P45&gt;0.02,P45&lt;=0.04),"2% to 4%",AND(P45&gt;0.04,P45&lt;=0.06),"4% to 6%",AND(P45&gt;0.06,P45&lt;=0.08),"6% to 8%",AND(P45&gt;0.08,P45&lt;=0.1),"8% to 10%",AND(P45&gt;0.1,P45&lt;=0.15),"10% to 15%",AND(P45&gt;0.15,P45&lt;=0.2),"15% to 20%",AND(P45&gt;0.2,P45&lt;=0.25),"20% to 25%",AND(P45&gt;0.25,P45&lt;=0.3),"25% to 30%",AND(P45&gt;0.3,P45&lt;=0.4),"30% to 40%",AND(P45&gt;0.4,P45&lt;=0.5),"40% to 50%",AND(P45&gt;0.5,P45&lt;=0.75),"50% to 75%",AND(P45&gt;0.75,P45&lt;=1),"75% to 100%")</f>
        <v>20% to 25%</v>
      </c>
      <c r="P45" s="10">
        <f>_xlfn.XLOOKUP($E45,'Raw Data'!$E:$E,'Raw Data'!P:P,"ERROR",0,1)</f>
        <v>0.246050246050246</v>
      </c>
      <c r="Q45" s="9">
        <f>_xlfn.XLOOKUP($E45,'Raw Data'!$E:$E,'Raw Data'!Q:Q,"ERROR",0,1)</f>
        <v>8.4</v>
      </c>
      <c r="R45" s="9" t="str">
        <f>_xlfn.XLOOKUP($E45,'Raw Data'!$E:$E,'Raw Data'!R:R,"ERROR",0,1)</f>
        <v>oz</v>
      </c>
      <c r="S45" s="5" t="str">
        <f t="array" ref="S45">_xlfn.IFS(AND(T45&gt;0,T45&lt;=0.05),"0 to 0.05",AND(T45&gt;0.05,T45&lt;=0.1),"0.05 to 0.1",AND(T45&gt;0.1,T45&lt;=0.2),"0.1 to 0.2",AND(T45&gt;0.2,T45&lt;=0.3),"0.2 to 0.3",AND(T45&gt;0.3,T45&lt;=0.4),"0.3 to 0.4",AND(T45&gt;0.4,T45&lt;=0.5),"0.4 to 0.5",AND(T45&gt;0.5,T45&lt;=0.75),"0.5 to 0.75",AND(T45&gt;0.75,T45&lt;=1),"0.75 to 1",AND(T45&gt;1,T45&lt;=2),"1 to 2",AND(T45&gt;2,T45&lt;=3),"2 to 3",AND(T45&gt;3,T45&lt;=4),"3 to 4",AND(T45&gt;4,T45&lt;=5),"4 to 5",AND(T45&gt;5,T45&lt;=10),"5 to 10",T45&gt;10,"10+")</f>
        <v>0.1 to 0.2</v>
      </c>
      <c r="T45" s="10">
        <f t="shared" si="1"/>
        <v>0.117195677730003</v>
      </c>
      <c r="U45" s="15" t="str">
        <f t="array" ref="U45">_xlfn.IFS(AND(V45&gt;0,V45&lt;=0.05),"0 to 0.05",AND(V45&gt;0.05,V45&lt;=0.1),"0.05 to 0.1",AND(V45&gt;0.1,V45&lt;=0.2),"0.1 to 0.2",AND(V45&gt;0.2,V45&lt;=0.3),"0.2 to 0.3",AND(V45&gt;0.3,V45&lt;=0.4),"0.3 to 0.4",AND(V45&gt;0.4,V45&lt;=0.5),"0.4 to 0.5",AND(V45&gt;0.5,V45&lt;=0.75),"0.5 to 0.75",AND(V45&gt;0.75,V45&lt;=1),"0.75 to 1",AND(V45&gt;1,V45&lt;=2),"1 to 2",AND(V45&gt;2,V45&lt;=3),"2 to 3",AND(V45&gt;3,V45&lt;=4),"3 to 4",AND(V45&gt;4,V45&lt;=5),"4 to 5",AND(V45&gt;5,V45&lt;=10),"5 to 10",V45&gt;10,"10+")</f>
        <v>0 to 0.05</v>
      </c>
      <c r="V45" s="10">
        <f t="shared" si="2"/>
        <v>0.041969418812503</v>
      </c>
      <c r="W45" s="15" t="str">
        <f t="array" ref="W45">_xlfn.IFS(AND(X45&gt;0,X45&lt;=0.05),"0 to 0.05",AND(X45&gt;0.05,X45&lt;=0.1),"0.05 to 0.1",AND(X45&gt;0.1,X45&lt;=0.2),"0.1 to 0.2",AND(X45&gt;0.2,X45&lt;=0.3),"0.2 to 0.3",AND(X45&gt;0.3,X45&lt;=0.4),"0.3 to 0.4",AND(X45&gt;0.4,X45&lt;=0.5),"0.4 to 0.5",AND(X45&gt;0.5,X45&lt;=0.75),"0.5 to 0.75",AND(X45&gt;0.75,X45&lt;=1),"0.75 to 1",AND(X45&gt;1,X45&lt;=2),"1 to 2",AND(X45&gt;2,X45&lt;=3),"2 to 3",AND(X45&gt;3,X45&lt;=4),"3 to 4",AND(X45&gt;4,X45&lt;=5),"4 to 5",AND(X45&gt;5,X45&lt;=10),"5 to 10",X45&gt;10,"10+")</f>
        <v>0 to 0.05</v>
      </c>
      <c r="X45" s="16">
        <f t="shared" si="3"/>
        <v>0.0316428329871008</v>
      </c>
      <c r="Y45" s="5" t="str">
        <f t="array" ref="Y45">_xlfn.IFS(AND(Z45&gt;0,Z45&lt;=1),"0 to 1",AND(Z45&gt;1,Z45&lt;=2),"1 to 2",AND(Z45&gt;2,Z45&lt;=4),"2 to 4",AND(Z45&gt;4,Z45&lt;=6),"4 to 6",AND(Z45&gt;6,Z45&lt;=8),"6 to 8",AND(Z45&gt;8,Z45&lt;=10),"8 to 10",AND(Z45&gt;10,Z45&lt;=15),"10 to 15",AND(Z45&gt;15,Z45&lt;=20),"15 to 20",AND(Z45&gt;20,Z45&lt;=25),"20 to 25",AND(Z45&gt;25,Z45&lt;=30),"25 to 30",AND(Z45&gt;30,Z45&lt;=40),"30 to 40",AND(Z45&gt;40,Z45&lt;=50),"40 to 50",Z45&gt;50,"50+")</f>
        <v>8 to 10</v>
      </c>
      <c r="Z45" s="9">
        <f t="array" ref="Z45">_xlfn.IFS(AA45="oz",_xlfn.IFS(R45="oz",Q45,R45="fl oz",Q45*1.04,R45="ml",Q45*0.0338),AA45="fl oz",_xlfn.IFS(R45="oz",Q45/1.04,R45="fl oz",Q45,R45="ml",Q45*0.0338/1.04),AA45="ml",_xlfn.IFS(R45="oz",Q45/0.0338,R45="fl oz",Q45*1.04/0.0338,R45="ml",Q45))</f>
        <v>8.4</v>
      </c>
      <c r="AA45" s="9" t="str">
        <f>_xlfn.XLOOKUP($E45,'Raw Data'!$E:$E,'Raw Data'!AA:AA,"ERROR",0,1)</f>
        <v>oz</v>
      </c>
      <c r="AB45" s="5" t="s">
        <v>197</v>
      </c>
      <c r="AC45" s="5" t="s">
        <v>46</v>
      </c>
      <c r="AD45" s="5" t="s">
        <v>198</v>
      </c>
      <c r="AE45">
        <f t="shared" si="14"/>
        <v>0</v>
      </c>
      <c r="AF45">
        <f t="shared" si="14"/>
        <v>0</v>
      </c>
      <c r="AG45">
        <f t="shared" si="14"/>
        <v>0</v>
      </c>
      <c r="AH45">
        <f t="shared" si="14"/>
        <v>0</v>
      </c>
      <c r="AI45">
        <f t="shared" si="14"/>
        <v>0</v>
      </c>
      <c r="AJ45">
        <f t="shared" si="14"/>
        <v>0</v>
      </c>
      <c r="AK45">
        <f t="shared" si="14"/>
        <v>0</v>
      </c>
      <c r="AL45">
        <f t="shared" si="14"/>
        <v>0</v>
      </c>
      <c r="AM45">
        <f t="shared" si="14"/>
        <v>0</v>
      </c>
      <c r="AN45">
        <f t="shared" si="14"/>
        <v>0</v>
      </c>
      <c r="AO45">
        <f t="shared" si="14"/>
        <v>0</v>
      </c>
      <c r="AP45">
        <f t="shared" si="14"/>
        <v>1</v>
      </c>
      <c r="AQ45">
        <f t="shared" si="14"/>
        <v>0</v>
      </c>
      <c r="AR45">
        <f t="shared" si="14"/>
        <v>0</v>
      </c>
      <c r="AS45">
        <f t="shared" si="14"/>
        <v>0</v>
      </c>
      <c r="AT45">
        <f t="shared" si="14"/>
        <v>1</v>
      </c>
      <c r="AU45">
        <f t="shared" si="13"/>
        <v>0</v>
      </c>
      <c r="AV45">
        <f t="shared" si="13"/>
        <v>0</v>
      </c>
      <c r="AW45">
        <f t="shared" si="13"/>
        <v>0</v>
      </c>
      <c r="AX45">
        <f t="shared" si="13"/>
        <v>0</v>
      </c>
      <c r="AY45">
        <f t="shared" si="13"/>
        <v>0</v>
      </c>
      <c r="AZ45">
        <f t="shared" si="13"/>
        <v>0</v>
      </c>
      <c r="BA45">
        <f t="shared" si="13"/>
        <v>0</v>
      </c>
      <c r="BB45">
        <f t="shared" si="13"/>
        <v>0</v>
      </c>
      <c r="BC45">
        <f t="shared" si="13"/>
        <v>0</v>
      </c>
      <c r="BD45">
        <f t="shared" si="13"/>
        <v>0</v>
      </c>
      <c r="BE45">
        <f t="shared" si="13"/>
        <v>0</v>
      </c>
      <c r="BF45">
        <f t="shared" si="13"/>
        <v>0</v>
      </c>
      <c r="BG45">
        <f t="shared" si="13"/>
        <v>0</v>
      </c>
      <c r="BH45">
        <f t="shared" si="13"/>
        <v>0</v>
      </c>
      <c r="BI45">
        <f t="shared" si="13"/>
        <v>0</v>
      </c>
      <c r="BJ45">
        <f t="shared" si="16"/>
        <v>0</v>
      </c>
      <c r="BK45">
        <f t="shared" si="16"/>
        <v>0</v>
      </c>
      <c r="BL45">
        <f t="shared" si="16"/>
        <v>0</v>
      </c>
      <c r="BM45">
        <f t="shared" si="16"/>
        <v>0</v>
      </c>
      <c r="BN45">
        <f t="shared" si="16"/>
        <v>0</v>
      </c>
      <c r="BO45">
        <f t="shared" si="16"/>
        <v>0</v>
      </c>
      <c r="BP45">
        <f t="shared" si="16"/>
        <v>1</v>
      </c>
      <c r="BQ45">
        <f t="shared" si="16"/>
        <v>0</v>
      </c>
      <c r="BR45">
        <f t="shared" si="16"/>
        <v>0</v>
      </c>
      <c r="BS45">
        <f t="shared" si="16"/>
        <v>0</v>
      </c>
      <c r="BT45">
        <f t="shared" si="16"/>
        <v>0</v>
      </c>
      <c r="BU45">
        <f t="shared" si="16"/>
        <v>0</v>
      </c>
      <c r="BV45">
        <f t="shared" si="16"/>
        <v>1</v>
      </c>
      <c r="BW45">
        <f t="shared" si="16"/>
        <v>0</v>
      </c>
      <c r="BX45">
        <f t="shared" si="16"/>
        <v>0</v>
      </c>
      <c r="BY45">
        <f t="shared" si="16"/>
        <v>0</v>
      </c>
      <c r="BZ45">
        <f t="shared" si="15"/>
        <v>0</v>
      </c>
      <c r="CA45">
        <f t="shared" si="15"/>
        <v>0</v>
      </c>
      <c r="CB45">
        <f t="shared" si="15"/>
        <v>0</v>
      </c>
      <c r="CC45">
        <f t="shared" si="15"/>
        <v>0</v>
      </c>
      <c r="CD45">
        <f t="shared" si="15"/>
        <v>1</v>
      </c>
    </row>
    <row r="46" spans="1:82">
      <c r="A46" s="5" t="str">
        <f>_xlfn.XLOOKUP($E46,'Raw Data'!$E:$E,'Raw Data'!A:A,"ERROR",0,1)</f>
        <v>AE</v>
      </c>
      <c r="B46" s="5" t="str">
        <f>_xlfn.XLOOKUP($E46,'Raw Data'!$E:$E,'Raw Data'!B:B,"ERROR",0,1)</f>
        <v>Hair Mousses</v>
      </c>
      <c r="C46" s="5" t="str">
        <f>_xlfn.XLOOKUP($E46,'Raw Data'!$E:$E,'Raw Data'!C:C,"ERROR",0,1)</f>
        <v>amika</v>
      </c>
      <c r="D46" s="5" t="str">
        <f>_xlfn.XLOOKUP($E46,'Raw Data'!$E:$E,'Raw Data'!D:D,"ERROR",0,1)</f>
        <v>www.amazon.ae/dp/B07H3GBS31</v>
      </c>
      <c r="E46" s="5" t="s">
        <v>199</v>
      </c>
      <c r="F46" s="9" t="str">
        <f>_xlfn.XLOOKUP($E46,'Raw Data'!$E:$E,'Raw Data'!F:F,"ERROR",0,1)</f>
        <v>amika plus size perfect body mousse amika plus size perfect body mousse</v>
      </c>
      <c r="G46" s="10">
        <f>_xlfn.XLOOKUP($E46,'Raw Data'!$E:$E,'Raw Data'!G:G,"ERROR",0,1)</f>
        <v>29</v>
      </c>
      <c r="H46" s="9">
        <f>_xlfn.XLOOKUP($E46,'Raw Data'!$E:$E,'Raw Data'!H:H,"ERROR",0,1)</f>
        <v>4565.66</v>
      </c>
      <c r="I46" s="9">
        <f>_xlfn.XLOOKUP($E46,'Raw Data'!$E:$E,'Raw Data'!I:I,"ERROR",0,1)</f>
        <v>0.00611260197766906</v>
      </c>
      <c r="J46" s="9" t="str">
        <f>_xlfn.XLOOKUP($E46,'Raw Data'!$E:$E,'Raw Data'!J:J,"ERROR",0,1)</f>
        <v>Yes</v>
      </c>
      <c r="K46" s="14" t="str">
        <f t="array" ref="K46">_xlfn.IFS(AND(L46&gt;0,L46&lt;=5),"0 to 5",AND(L46&gt;5,L46&lt;=10),"5 to 10",AND(L46&gt;10,L46&lt;=15),"10 to 15",AND(L46&gt;15,L46&lt;=20),"15 to 20",AND(L46&gt;20,L46&lt;=30),"20 to 30",AND(L46&gt;30,L46&lt;=40),"30 to 40",AND(L46&gt;40,L46&lt;=50),"40 to 50",AND(L46&gt;50,L46&lt;=75),"50 to 75",AND(L46&gt;75,L46&lt;=100),"75 to 100",AND(L46&gt;100,L46&lt;=150),"100 to 150",AND(L46&gt;150,L46&lt;=200),"150 to 200",AND(L46&gt;200,L46&lt;=250),"200 to 250",AND(L46&gt;250,L46&lt;=300),"250 to 300",AND(L46&gt;300,L46&lt;=400),"300 to 400",AND(L46&gt;400,L46&lt;=500),"400 to 500",L46&gt;500,"500+")</f>
        <v>150 to 200</v>
      </c>
      <c r="L46" s="9">
        <f>_xlfn.XLOOKUP($E46,'Raw Data'!$E:$E,'Raw Data'!L:L,"ERROR",0,1)</f>
        <v>154.86</v>
      </c>
      <c r="M46" s="14" t="str">
        <f t="array" ref="M46">_xlfn.IFS(AND(N46&gt;0,N46&lt;=5),"0 to 5",AND(N46&gt;5,N46&lt;=10),"5 to 10",AND(N46&gt;10,N46&lt;=15),"10 to 15",AND(N46&gt;15,N46&lt;=20),"15 to 20",AND(N46&gt;20,N46&lt;=30),"20 to 30",AND(N46&gt;30,N46&lt;=40),"30 to 40",AND(N46&gt;40,N46&lt;=50),"40 to 50",AND(N46&gt;50,N46&lt;=75),"50 to 75",AND(N46&gt;75,N46&lt;=100),"75 to 100",AND(N46&gt;100,N46&lt;=150),"100 to 150",AND(N46&gt;150,N46&lt;=200),"150 to 200",AND(N46&gt;200,N46&lt;=250),"200 to 250",AND(N46&gt;250,N46&lt;=300),"250 to 300",AND(N46&gt;300,N46&lt;=400),"300 to 400",AND(N46&gt;400,N46&lt;=500),"400 to 500",N46&gt;500,"500+")</f>
        <v>150 to 200</v>
      </c>
      <c r="N46" s="9">
        <f>_xlfn.XLOOKUP($E46,'Raw Data'!$E:$E,'Raw Data'!N:N,"ERROR",0,1)</f>
        <v>158.21</v>
      </c>
      <c r="O46" s="14" t="str">
        <f t="array" ref="O46">_xlfn.IFS(P46=0,"No Discount",AND(P46&gt;0,P46&lt;=0.02),"0% to 2%",AND(P46&gt;0.02,P46&lt;=0.04),"2% to 4%",AND(P46&gt;0.04,P46&lt;=0.06),"4% to 6%",AND(P46&gt;0.06,P46&lt;=0.08),"6% to 8%",AND(P46&gt;0.08,P46&lt;=0.1),"8% to 10%",AND(P46&gt;0.1,P46&lt;=0.15),"10% to 15%",AND(P46&gt;0.15,P46&lt;=0.2),"15% to 20%",AND(P46&gt;0.2,P46&lt;=0.25),"20% to 25%",AND(P46&gt;0.25,P46&lt;=0.3),"25% to 30%",AND(P46&gt;0.3,P46&lt;=0.4),"30% to 40%",AND(P46&gt;0.4,P46&lt;=0.5),"40% to 50%",AND(P46&gt;0.5,P46&lt;=0.75),"50% to 75%",AND(P46&gt;0.75,P46&lt;=1),"75% to 100%")</f>
        <v>2% to 4%</v>
      </c>
      <c r="P46" s="10">
        <f>_xlfn.XLOOKUP($E46,'Raw Data'!$E:$E,'Raw Data'!P:P,"ERROR",0,1)</f>
        <v>0.0211743884710195</v>
      </c>
      <c r="Q46" s="9">
        <v>8.5</v>
      </c>
      <c r="R46" s="9" t="s">
        <v>95</v>
      </c>
      <c r="S46" s="5" t="str">
        <f t="array" ref="S46">_xlfn.IFS(AND(T46&gt;0,T46&lt;=0.05),"0 to 0.05",AND(T46&gt;0.05,T46&lt;=0.1),"0.05 to 0.1",AND(T46&gt;0.1,T46&lt;=0.2),"0.1 to 0.2",AND(T46&gt;0.2,T46&lt;=0.3),"0.2 to 0.3",AND(T46&gt;0.3,T46&lt;=0.4),"0.3 to 0.4",AND(T46&gt;0.4,T46&lt;=0.5),"0.4 to 0.5",AND(T46&gt;0.5,T46&lt;=0.75),"0.5 to 0.75",AND(T46&gt;0.75,T46&lt;=1),"0.75 to 1",AND(T46&gt;1,T46&lt;=2),"1 to 2",AND(T46&gt;2,T46&lt;=3),"2 to 3",AND(T46&gt;3,T46&lt;=4),"3 to 4",AND(T46&gt;4,T46&lt;=5),"4 to 5",AND(T46&gt;5,T46&lt;=10),"5 to 10",T46&gt;10,"10+")</f>
        <v>0.5 to 0.75</v>
      </c>
      <c r="T46" s="10">
        <f t="shared" si="1"/>
        <v>0.592428121322669</v>
      </c>
      <c r="U46" s="15" t="str">
        <f t="array" ref="U46">_xlfn.IFS(AND(V46&gt;0,V46&lt;=0.05),"0 to 0.05",AND(V46&gt;0.05,V46&lt;=0.1),"0.05 to 0.1",AND(V46&gt;0.1,V46&lt;=0.2),"0.1 to 0.2",AND(V46&gt;0.2,V46&lt;=0.3),"0.2 to 0.3",AND(V46&gt;0.3,V46&lt;=0.4),"0.3 to 0.4",AND(V46&gt;0.4,V46&lt;=0.5),"0.4 to 0.5",AND(V46&gt;0.5,V46&lt;=0.75),"0.5 to 0.75",AND(V46&gt;0.75,V46&lt;=1),"0.75 to 1",AND(V46&gt;1,V46&lt;=2),"1 to 2",AND(V46&gt;2,V46&lt;=3),"2 to 3",AND(V46&gt;3,V46&lt;=4),"3 to 4",AND(V46&gt;4,V46&lt;=5),"4 to 5",AND(V46&gt;5,V46&lt;=10),"5 to 10",V46&gt;10,"10+")</f>
        <v>0.1 to 0.2</v>
      </c>
      <c r="V46" s="10">
        <f t="shared" si="2"/>
        <v>0.163415822872944</v>
      </c>
      <c r="W46" s="15" t="str">
        <f t="array" ref="W46">_xlfn.IFS(AND(X46&gt;0,X46&lt;=0.05),"0 to 0.05",AND(X46&gt;0.05,X46&lt;=0.1),"0.05 to 0.1",AND(X46&gt;0.1,X46&lt;=0.2),"0.1 to 0.2",AND(X46&gt;0.2,X46&lt;=0.3),"0.2 to 0.3",AND(X46&gt;0.3,X46&lt;=0.4),"0.3 to 0.4",AND(X46&gt;0.4,X46&lt;=0.5),"0.4 to 0.5",AND(X46&gt;0.5,X46&lt;=0.75),"0.5 to 0.75",AND(X46&gt;0.75,X46&lt;=1),"0.75 to 1",AND(X46&gt;1,X46&lt;=2),"1 to 2",AND(X46&gt;2,X46&lt;=3),"2 to 3",AND(X46&gt;3,X46&lt;=4),"3 to 4",AND(X46&gt;4,X46&lt;=5),"4 to 5",AND(X46&gt;5,X46&lt;=10),"5 to 10",X46&gt;10,"10+")</f>
        <v>0.1 to 0.2</v>
      </c>
      <c r="X46" s="16">
        <f t="shared" si="3"/>
        <v>0.159955592757121</v>
      </c>
      <c r="Y46" s="5" t="str">
        <f t="array" ref="Y46">_xlfn.IFS(AND(Z46&gt;0,Z46&lt;=1),"0 to 1",AND(Z46&gt;1,Z46&lt;=2),"1 to 2",AND(Z46&gt;2,Z46&lt;=4),"2 to 4",AND(Z46&gt;4,Z46&lt;=6),"4 to 6",AND(Z46&gt;6,Z46&lt;=8),"6 to 8",AND(Z46&gt;8,Z46&lt;=10),"8 to 10",AND(Z46&gt;10,Z46&lt;=15),"10 to 15",AND(Z46&gt;15,Z46&lt;=20),"15 to 20",AND(Z46&gt;20,Z46&lt;=25),"20 to 25",AND(Z46&gt;25,Z46&lt;=30),"25 to 30",AND(Z46&gt;30,Z46&lt;=40),"30 to 40",AND(Z46&gt;40,Z46&lt;=50),"40 to 50",Z46&gt;50,"50+")</f>
        <v>8 to 10</v>
      </c>
      <c r="Z46" s="9">
        <f t="array" ref="Z46">_xlfn.IFS(AA46="oz",_xlfn.IFS(R46="oz",Q46,R46="fl oz",Q46*1.04,R46="ml",Q46*0.0338),AA46="fl oz",_xlfn.IFS(R46="oz",Q46/1.04,R46="fl oz",Q46,R46="ml",Q46*0.0338/1.04),AA46="ml",_xlfn.IFS(R46="oz",Q46/0.0338,R46="fl oz",Q46*1.04/0.0338,R46="ml",Q46))</f>
        <v>8.84</v>
      </c>
      <c r="AA46" s="9" t="s">
        <v>96</v>
      </c>
      <c r="AB46" s="5" t="s">
        <v>200</v>
      </c>
      <c r="AC46" s="5" t="s">
        <v>201</v>
      </c>
      <c r="AD46" s="5" t="s">
        <v>202</v>
      </c>
      <c r="AE46">
        <f t="shared" si="14"/>
        <v>0</v>
      </c>
      <c r="AF46">
        <f t="shared" si="14"/>
        <v>0</v>
      </c>
      <c r="AG46">
        <f t="shared" si="14"/>
        <v>0</v>
      </c>
      <c r="AH46">
        <f t="shared" si="14"/>
        <v>0</v>
      </c>
      <c r="AI46">
        <f t="shared" si="14"/>
        <v>1</v>
      </c>
      <c r="AJ46">
        <f t="shared" si="14"/>
        <v>0</v>
      </c>
      <c r="AK46">
        <f t="shared" si="14"/>
        <v>0</v>
      </c>
      <c r="AL46">
        <f t="shared" si="14"/>
        <v>0</v>
      </c>
      <c r="AM46">
        <f t="shared" si="14"/>
        <v>0</v>
      </c>
      <c r="AN46">
        <f t="shared" si="14"/>
        <v>0</v>
      </c>
      <c r="AO46">
        <f t="shared" si="14"/>
        <v>1</v>
      </c>
      <c r="AP46">
        <f t="shared" si="14"/>
        <v>0</v>
      </c>
      <c r="AQ46">
        <f t="shared" si="14"/>
        <v>0</v>
      </c>
      <c r="AR46">
        <f t="shared" si="14"/>
        <v>0</v>
      </c>
      <c r="AS46">
        <f t="shared" si="14"/>
        <v>0</v>
      </c>
      <c r="AT46">
        <f t="shared" si="14"/>
        <v>0</v>
      </c>
      <c r="AU46">
        <f t="shared" si="13"/>
        <v>0</v>
      </c>
      <c r="AV46">
        <f t="shared" si="13"/>
        <v>0</v>
      </c>
      <c r="AW46">
        <f t="shared" si="13"/>
        <v>0</v>
      </c>
      <c r="AX46">
        <f t="shared" si="13"/>
        <v>0</v>
      </c>
      <c r="AY46">
        <f t="shared" si="13"/>
        <v>1</v>
      </c>
      <c r="AZ46">
        <f t="shared" si="13"/>
        <v>0</v>
      </c>
      <c r="BA46">
        <f t="shared" si="13"/>
        <v>0</v>
      </c>
      <c r="BB46">
        <f t="shared" si="13"/>
        <v>0</v>
      </c>
      <c r="BC46">
        <f t="shared" si="13"/>
        <v>0</v>
      </c>
      <c r="BD46">
        <f t="shared" si="13"/>
        <v>0</v>
      </c>
      <c r="BE46">
        <f t="shared" si="13"/>
        <v>0</v>
      </c>
      <c r="BF46">
        <f t="shared" si="13"/>
        <v>0</v>
      </c>
      <c r="BG46">
        <f t="shared" si="13"/>
        <v>0</v>
      </c>
      <c r="BH46">
        <f t="shared" si="13"/>
        <v>0</v>
      </c>
      <c r="BI46">
        <f t="shared" si="13"/>
        <v>0</v>
      </c>
      <c r="BJ46">
        <f t="shared" si="16"/>
        <v>0</v>
      </c>
      <c r="BK46">
        <f t="shared" si="16"/>
        <v>0</v>
      </c>
      <c r="BL46">
        <f t="shared" si="16"/>
        <v>0</v>
      </c>
      <c r="BM46">
        <f t="shared" si="16"/>
        <v>0</v>
      </c>
      <c r="BN46">
        <f t="shared" si="16"/>
        <v>0</v>
      </c>
      <c r="BO46">
        <f t="shared" si="16"/>
        <v>0</v>
      </c>
      <c r="BP46">
        <f t="shared" si="16"/>
        <v>0</v>
      </c>
      <c r="BQ46">
        <f t="shared" si="16"/>
        <v>0</v>
      </c>
      <c r="BR46">
        <f t="shared" si="16"/>
        <v>0</v>
      </c>
      <c r="BS46">
        <f t="shared" si="16"/>
        <v>0</v>
      </c>
      <c r="BT46">
        <f t="shared" si="16"/>
        <v>0</v>
      </c>
      <c r="BU46">
        <f t="shared" si="16"/>
        <v>0</v>
      </c>
      <c r="BV46">
        <f t="shared" si="16"/>
        <v>0</v>
      </c>
      <c r="BW46">
        <f t="shared" si="16"/>
        <v>0</v>
      </c>
      <c r="BX46">
        <f t="shared" si="16"/>
        <v>0</v>
      </c>
      <c r="BY46">
        <f t="shared" si="16"/>
        <v>0</v>
      </c>
      <c r="BZ46">
        <f t="shared" si="15"/>
        <v>0</v>
      </c>
      <c r="CA46">
        <f t="shared" si="15"/>
        <v>0</v>
      </c>
      <c r="CB46">
        <f t="shared" si="15"/>
        <v>0</v>
      </c>
      <c r="CC46">
        <f t="shared" si="15"/>
        <v>0</v>
      </c>
      <c r="CD46">
        <f t="shared" si="15"/>
        <v>1</v>
      </c>
    </row>
    <row r="47" spans="1:82">
      <c r="A47" s="5" t="str">
        <f>_xlfn.XLOOKUP($E47,'Raw Data'!$E:$E,'Raw Data'!A:A,"ERROR",0,1)</f>
        <v>AE</v>
      </c>
      <c r="B47" s="5" t="str">
        <f>_xlfn.XLOOKUP($E47,'Raw Data'!$E:$E,'Raw Data'!B:B,"ERROR",0,1)</f>
        <v>Hair Mousses</v>
      </c>
      <c r="C47" s="5" t="str">
        <f>_xlfn.XLOOKUP($E47,'Raw Data'!$E:$E,'Raw Data'!C:C,"ERROR",0,1)</f>
        <v>shea moisture</v>
      </c>
      <c r="D47" s="5" t="str">
        <f>_xlfn.XLOOKUP($E47,'Raw Data'!$E:$E,'Raw Data'!D:D,"ERROR",0,1)</f>
        <v>www.amazon.ae/dp/B01CTBEIRS</v>
      </c>
      <c r="E47" s="5" t="s">
        <v>203</v>
      </c>
      <c r="F47" s="9" t="str">
        <f>_xlfn.XLOOKUP($E47,'Raw Data'!$E:$E,'Raw Data'!F:F,"ERROR",0,1)</f>
        <v>SheaMoisture  Curly   Hair  Products, Coconut &amp; Hibiscus Curl  Mousse , Frizz Free  Hair  with Silk Protein &amp; Neem Oil, Pack of 2-7.5 Oz Each</v>
      </c>
      <c r="G47" s="10">
        <f>_xlfn.XLOOKUP($E47,'Raw Data'!$E:$E,'Raw Data'!G:G,"ERROR",0,1)</f>
        <v>43</v>
      </c>
      <c r="H47" s="9">
        <f>_xlfn.XLOOKUP($E47,'Raw Data'!$E:$E,'Raw Data'!H:H,"ERROR",0,1)</f>
        <v>4526.67</v>
      </c>
      <c r="I47" s="9">
        <f>_xlfn.XLOOKUP($E47,'Raw Data'!$E:$E,'Raw Data'!I:I,"ERROR",0,1)</f>
        <v>0.00606040134268763</v>
      </c>
      <c r="J47" s="9" t="str">
        <f>_xlfn.XLOOKUP($E47,'Raw Data'!$E:$E,'Raw Data'!J:J,"ERROR",0,1)</f>
        <v>Yes</v>
      </c>
      <c r="K47" s="14" t="str">
        <f t="array" ref="K47">_xlfn.IFS(AND(L47&gt;0,L47&lt;=5),"0 to 5",AND(L47&gt;5,L47&lt;=10),"5 to 10",AND(L47&gt;10,L47&lt;=15),"10 to 15",AND(L47&gt;15,L47&lt;=20),"15 to 20",AND(L47&gt;20,L47&lt;=30),"20 to 30",AND(L47&gt;30,L47&lt;=40),"30 to 40",AND(L47&gt;40,L47&lt;=50),"40 to 50",AND(L47&gt;50,L47&lt;=75),"50 to 75",AND(L47&gt;75,L47&lt;=100),"75 to 100",AND(L47&gt;100,L47&lt;=150),"100 to 150",AND(L47&gt;150,L47&lt;=200),"150 to 200",AND(L47&gt;200,L47&lt;=250),"200 to 250",AND(L47&gt;250,L47&lt;=300),"250 to 300",AND(L47&gt;300,L47&lt;=400),"300 to 400",AND(L47&gt;400,L47&lt;=500),"400 to 500",L47&gt;500,"500+")</f>
        <v>100 to 150</v>
      </c>
      <c r="L47" s="9">
        <f>_xlfn.XLOOKUP($E47,'Raw Data'!$E:$E,'Raw Data'!L:L,"ERROR",0,1)</f>
        <v>102.08</v>
      </c>
      <c r="M47" s="14" t="str">
        <f t="array" ref="M47">_xlfn.IFS(AND(N47&gt;0,N47&lt;=5),"0 to 5",AND(N47&gt;5,N47&lt;=10),"5 to 10",AND(N47&gt;10,N47&lt;=15),"10 to 15",AND(N47&gt;15,N47&lt;=20),"15 to 20",AND(N47&gt;20,N47&lt;=30),"20 to 30",AND(N47&gt;30,N47&lt;=40),"30 to 40",AND(N47&gt;40,N47&lt;=50),"40 to 50",AND(N47&gt;50,N47&lt;=75),"50 to 75",AND(N47&gt;75,N47&lt;=100),"75 to 100",AND(N47&gt;100,N47&lt;=150),"100 to 150",AND(N47&gt;150,N47&lt;=200),"150 to 200",AND(N47&gt;200,N47&lt;=250),"200 to 250",AND(N47&gt;250,N47&lt;=300),"250 to 300",AND(N47&gt;300,N47&lt;=400),"300 to 400",AND(N47&gt;400,N47&lt;=500),"400 to 500",N47&gt;500,"500+")</f>
        <v>100 to 150</v>
      </c>
      <c r="N47" s="9">
        <f>_xlfn.XLOOKUP($E47,'Raw Data'!$E:$E,'Raw Data'!N:N,"ERROR",0,1)</f>
        <v>102.27</v>
      </c>
      <c r="O47" s="14" t="str">
        <f t="array" ref="O47">_xlfn.IFS(P47=0,"No Discount",AND(P47&gt;0,P47&lt;=0.02),"0% to 2%",AND(P47&gt;0.02,P47&lt;=0.04),"2% to 4%",AND(P47&gt;0.04,P47&lt;=0.06),"4% to 6%",AND(P47&gt;0.06,P47&lt;=0.08),"6% to 8%",AND(P47&gt;0.08,P47&lt;=0.1),"8% to 10%",AND(P47&gt;0.1,P47&lt;=0.15),"10% to 15%",AND(P47&gt;0.15,P47&lt;=0.2),"15% to 20%",AND(P47&gt;0.2,P47&lt;=0.25),"20% to 25%",AND(P47&gt;0.25,P47&lt;=0.3),"25% to 30%",AND(P47&gt;0.3,P47&lt;=0.4),"30% to 40%",AND(P47&gt;0.4,P47&lt;=0.5),"40% to 50%",AND(P47&gt;0.5,P47&lt;=0.75),"50% to 75%",AND(P47&gt;0.75,P47&lt;=1),"75% to 100%")</f>
        <v>0% to 2%</v>
      </c>
      <c r="P47" s="10">
        <f>_xlfn.XLOOKUP($E47,'Raw Data'!$E:$E,'Raw Data'!P:P,"ERROR",0,1)</f>
        <v>0.00185782731983962</v>
      </c>
      <c r="Q47" s="9">
        <f>_xlfn.XLOOKUP($E47,'Raw Data'!$E:$E,'Raw Data'!Q:Q,"ERROR",0,1)</f>
        <v>15</v>
      </c>
      <c r="R47" s="9" t="str">
        <f>_xlfn.XLOOKUP($E47,'Raw Data'!$E:$E,'Raw Data'!R:R,"ERROR",0,1)</f>
        <v>oz</v>
      </c>
      <c r="S47" s="5" t="str">
        <f t="array" ref="S47">_xlfn.IFS(AND(T47&gt;0,T47&lt;=0.05),"0 to 0.05",AND(T47&gt;0.05,T47&lt;=0.1),"0.05 to 0.1",AND(T47&gt;0.1,T47&lt;=0.2),"0.1 to 0.2",AND(T47&gt;0.2,T47&lt;=0.3),"0.2 to 0.3",AND(T47&gt;0.3,T47&lt;=0.4),"0.3 to 0.4",AND(T47&gt;0.4,T47&lt;=0.5),"0.4 to 0.5",AND(T47&gt;0.5,T47&lt;=0.75),"0.5 to 0.75",AND(T47&gt;0.75,T47&lt;=1),"0.75 to 1",AND(T47&gt;1,T47&lt;=2),"1 to 2",AND(T47&gt;2,T47&lt;=3),"2 to 3",AND(T47&gt;3,T47&lt;=4),"3 to 4",AND(T47&gt;4,T47&lt;=5),"4 to 5",AND(T47&gt;5,T47&lt;=10),"5 to 10",T47&gt;10,"10+")</f>
        <v>0.2 to 0.3</v>
      </c>
      <c r="T47" s="10">
        <f t="shared" si="1"/>
        <v>0.23014316311577</v>
      </c>
      <c r="U47" s="15" t="str">
        <f t="array" ref="U47">_xlfn.IFS(AND(V47&gt;0,V47&lt;=0.05),"0 to 0.05",AND(V47&gt;0.05,V47&lt;=0.1),"0.05 to 0.1",AND(V47&gt;0.1,V47&lt;=0.2),"0.1 to 0.2",AND(V47&gt;0.2,V47&lt;=0.3),"0.2 to 0.3",AND(V47&gt;0.3,V47&lt;=0.4),"0.3 to 0.4",AND(V47&gt;0.4,V47&lt;=0.5),"0.4 to 0.5",AND(V47&gt;0.5,V47&lt;=0.75),"0.5 to 0.75",AND(V47&gt;0.75,V47&lt;=1),"0.75 to 1",AND(V47&gt;1,V47&lt;=2),"1 to 2",AND(V47&gt;2,V47&lt;=3),"2 to 3",AND(V47&gt;3,V47&lt;=4),"3 to 4",AND(V47&gt;4,V47&lt;=5),"4 to 5",AND(V47&gt;5,V47&lt;=10),"5 to 10",V47&gt;10,"10+")</f>
        <v>0.05 to 0.1</v>
      </c>
      <c r="V47" s="10">
        <f t="shared" si="2"/>
        <v>0.0622543118025025</v>
      </c>
      <c r="W47" s="15" t="str">
        <f t="array" ref="W47">_xlfn.IFS(AND(X47&gt;0,X47&lt;=0.05),"0 to 0.05",AND(X47&gt;0.05,X47&lt;=0.1),"0.05 to 0.1",AND(X47&gt;0.1,X47&lt;=0.2),"0.1 to 0.2",AND(X47&gt;0.2,X47&lt;=0.3),"0.2 to 0.3",AND(X47&gt;0.3,X47&lt;=0.4),"0.3 to 0.4",AND(X47&gt;0.4,X47&lt;=0.5),"0.4 to 0.5",AND(X47&gt;0.5,X47&lt;=0.75),"0.5 to 0.75",AND(X47&gt;0.75,X47&lt;=1),"0.75 to 1",AND(X47&gt;1,X47&lt;=2),"1 to 2",AND(X47&gt;2,X47&lt;=3),"2 to 3",AND(X47&gt;3,X47&lt;=4),"3 to 4",AND(X47&gt;4,X47&lt;=5),"4 to 5",AND(X47&gt;5,X47&lt;=10),"5 to 10",X47&gt;10,"10+")</f>
        <v>0.05 to 0.1</v>
      </c>
      <c r="X47" s="16">
        <f t="shared" si="3"/>
        <v>0.062138654041258</v>
      </c>
      <c r="Y47" s="5" t="str">
        <f t="array" ref="Y47">_xlfn.IFS(AND(Z47&gt;0,Z47&lt;=1),"0 to 1",AND(Z47&gt;1,Z47&lt;=2),"1 to 2",AND(Z47&gt;2,Z47&lt;=4),"2 to 4",AND(Z47&gt;4,Z47&lt;=6),"4 to 6",AND(Z47&gt;6,Z47&lt;=8),"6 to 8",AND(Z47&gt;8,Z47&lt;=10),"8 to 10",AND(Z47&gt;10,Z47&lt;=15),"10 to 15",AND(Z47&gt;15,Z47&lt;=20),"15 to 20",AND(Z47&gt;20,Z47&lt;=25),"20 to 25",AND(Z47&gt;25,Z47&lt;=30),"25 to 30",AND(Z47&gt;30,Z47&lt;=40),"30 to 40",AND(Z47&gt;40,Z47&lt;=50),"40 to 50",Z47&gt;50,"50+")</f>
        <v>10 to 15</v>
      </c>
      <c r="Z47" s="9">
        <f t="array" ref="Z47">_xlfn.IFS(AA47="oz",_xlfn.IFS(R47="oz",Q47,R47="fl oz",Q47*1.04,R47="ml",Q47*0.0338),AA47="fl oz",_xlfn.IFS(R47="oz",Q47/1.04,R47="fl oz",Q47,R47="ml",Q47*0.0338/1.04),AA47="ml",_xlfn.IFS(R47="oz",Q47/0.0338,R47="fl oz",Q47*1.04/0.0338,R47="ml",Q47))</f>
        <v>15</v>
      </c>
      <c r="AA47" s="9" t="str">
        <f>_xlfn.XLOOKUP($E47,'Raw Data'!$E:$E,'Raw Data'!AA:AA,"ERROR",0,1)</f>
        <v>oz</v>
      </c>
      <c r="AB47" s="5" t="s">
        <v>205</v>
      </c>
      <c r="AC47" s="5" t="s">
        <v>206</v>
      </c>
      <c r="AD47" s="5" t="s">
        <v>207</v>
      </c>
      <c r="AE47">
        <f t="shared" si="14"/>
        <v>0</v>
      </c>
      <c r="AF47">
        <f t="shared" si="14"/>
        <v>0</v>
      </c>
      <c r="AG47">
        <f t="shared" si="14"/>
        <v>0</v>
      </c>
      <c r="AH47">
        <f t="shared" si="14"/>
        <v>0</v>
      </c>
      <c r="AI47">
        <f t="shared" si="14"/>
        <v>0</v>
      </c>
      <c r="AJ47">
        <f t="shared" si="14"/>
        <v>0</v>
      </c>
      <c r="AK47">
        <f t="shared" si="14"/>
        <v>0</v>
      </c>
      <c r="AL47">
        <f t="shared" si="14"/>
        <v>0</v>
      </c>
      <c r="AM47">
        <f t="shared" si="14"/>
        <v>0</v>
      </c>
      <c r="AN47">
        <f t="shared" si="14"/>
        <v>0</v>
      </c>
      <c r="AO47">
        <f t="shared" si="14"/>
        <v>0</v>
      </c>
      <c r="AP47">
        <f t="shared" si="14"/>
        <v>0</v>
      </c>
      <c r="AQ47">
        <f t="shared" si="14"/>
        <v>0</v>
      </c>
      <c r="AR47">
        <f t="shared" si="14"/>
        <v>0</v>
      </c>
      <c r="AS47">
        <f t="shared" si="14"/>
        <v>0</v>
      </c>
      <c r="AT47">
        <f t="shared" si="14"/>
        <v>0</v>
      </c>
      <c r="AU47">
        <f t="shared" si="13"/>
        <v>1</v>
      </c>
      <c r="AV47">
        <f t="shared" si="13"/>
        <v>0</v>
      </c>
      <c r="AW47">
        <f t="shared" si="13"/>
        <v>0</v>
      </c>
      <c r="AX47">
        <f t="shared" si="13"/>
        <v>0</v>
      </c>
      <c r="AY47">
        <f t="shared" si="13"/>
        <v>0</v>
      </c>
      <c r="AZ47">
        <f t="shared" si="13"/>
        <v>0</v>
      </c>
      <c r="BA47">
        <f t="shared" si="13"/>
        <v>0</v>
      </c>
      <c r="BB47">
        <f t="shared" si="13"/>
        <v>1</v>
      </c>
      <c r="BC47">
        <f t="shared" si="13"/>
        <v>0</v>
      </c>
      <c r="BD47">
        <f t="shared" si="13"/>
        <v>0</v>
      </c>
      <c r="BE47">
        <f t="shared" si="13"/>
        <v>0</v>
      </c>
      <c r="BF47">
        <f t="shared" si="13"/>
        <v>0</v>
      </c>
      <c r="BG47">
        <f t="shared" si="13"/>
        <v>0</v>
      </c>
      <c r="BH47">
        <f t="shared" si="13"/>
        <v>0</v>
      </c>
      <c r="BI47">
        <f t="shared" si="13"/>
        <v>0</v>
      </c>
      <c r="BJ47">
        <f t="shared" si="16"/>
        <v>0</v>
      </c>
      <c r="BK47">
        <f t="shared" si="16"/>
        <v>0</v>
      </c>
      <c r="BL47">
        <f t="shared" si="16"/>
        <v>1</v>
      </c>
      <c r="BM47">
        <f t="shared" si="16"/>
        <v>0</v>
      </c>
      <c r="BN47">
        <f t="shared" si="16"/>
        <v>0</v>
      </c>
      <c r="BO47">
        <f t="shared" si="16"/>
        <v>0</v>
      </c>
      <c r="BP47">
        <f t="shared" si="16"/>
        <v>0</v>
      </c>
      <c r="BQ47">
        <f t="shared" si="16"/>
        <v>0</v>
      </c>
      <c r="BR47">
        <f t="shared" si="16"/>
        <v>0</v>
      </c>
      <c r="BS47">
        <f t="shared" si="16"/>
        <v>0</v>
      </c>
      <c r="BT47">
        <f t="shared" si="16"/>
        <v>0</v>
      </c>
      <c r="BU47">
        <f t="shared" si="16"/>
        <v>0</v>
      </c>
      <c r="BV47">
        <f t="shared" si="16"/>
        <v>0</v>
      </c>
      <c r="BW47">
        <f t="shared" si="16"/>
        <v>0</v>
      </c>
      <c r="BX47">
        <f t="shared" si="16"/>
        <v>1</v>
      </c>
      <c r="BY47">
        <f t="shared" si="16"/>
        <v>0</v>
      </c>
      <c r="BZ47">
        <f t="shared" si="15"/>
        <v>0</v>
      </c>
      <c r="CA47">
        <f t="shared" si="15"/>
        <v>0</v>
      </c>
      <c r="CB47">
        <f t="shared" si="15"/>
        <v>0</v>
      </c>
      <c r="CC47">
        <f t="shared" si="15"/>
        <v>0</v>
      </c>
      <c r="CD47">
        <f t="shared" si="15"/>
        <v>0</v>
      </c>
    </row>
    <row r="48" spans="1:82">
      <c r="A48" s="5" t="str">
        <f>_xlfn.XLOOKUP($E48,'Raw Data'!$E:$E,'Raw Data'!A:A,"ERROR",0,1)</f>
        <v>AE</v>
      </c>
      <c r="B48" s="5" t="str">
        <f>_xlfn.XLOOKUP($E48,'Raw Data'!$E:$E,'Raw Data'!B:B,"ERROR",0,1)</f>
        <v>Hair Mousses</v>
      </c>
      <c r="C48" s="5" t="str">
        <f>_xlfn.XLOOKUP($E48,'Raw Data'!$E:$E,'Raw Data'!C:C,"ERROR",0,1)</f>
        <v>Mielle Organics</v>
      </c>
      <c r="D48" s="5" t="str">
        <f>_xlfn.XLOOKUP($E48,'Raw Data'!$E:$E,'Raw Data'!D:D,"ERROR",0,1)</f>
        <v>www.amazon.ae/dp/B08TB9NSHQ</v>
      </c>
      <c r="E48" s="5" t="s">
        <v>208</v>
      </c>
      <c r="F48" s="9" t="str">
        <f>_xlfn.XLOOKUP($E48,'Raw Data'!$E:$E,'Raw Data'!F:F,"ERROR",0,1)</f>
        <v>Mielle Pomegranate &amp; Honey Curl Defining  Mousse  w/hold</v>
      </c>
      <c r="G48" s="10">
        <f>_xlfn.XLOOKUP($E48,'Raw Data'!$E:$E,'Raw Data'!G:G,"ERROR",0,1)</f>
        <v>68</v>
      </c>
      <c r="H48" s="9">
        <f>_xlfn.XLOOKUP($E48,'Raw Data'!$E:$E,'Raw Data'!H:H,"ERROR",0,1)</f>
        <v>4494.62</v>
      </c>
      <c r="I48" s="9">
        <f>_xlfn.XLOOKUP($E48,'Raw Data'!$E:$E,'Raw Data'!I:I,"ERROR",0,1)</f>
        <v>0.00601749212619225</v>
      </c>
      <c r="J48" s="9" t="str">
        <f>_xlfn.XLOOKUP($E48,'Raw Data'!$E:$E,'Raw Data'!J:J,"ERROR",0,1)</f>
        <v>Yes</v>
      </c>
      <c r="K48" s="14" t="str">
        <f t="array" ref="K48">_xlfn.IFS(AND(L48&gt;0,L48&lt;=5),"0 to 5",AND(L48&gt;5,L48&lt;=10),"5 to 10",AND(L48&gt;10,L48&lt;=15),"10 to 15",AND(L48&gt;15,L48&lt;=20),"15 to 20",AND(L48&gt;20,L48&lt;=30),"20 to 30",AND(L48&gt;30,L48&lt;=40),"30 to 40",AND(L48&gt;40,L48&lt;=50),"40 to 50",AND(L48&gt;50,L48&lt;=75),"50 to 75",AND(L48&gt;75,L48&lt;=100),"75 to 100",AND(L48&gt;100,L48&lt;=150),"100 to 150",AND(L48&gt;150,L48&lt;=200),"150 to 200",AND(L48&gt;200,L48&lt;=250),"200 to 250",AND(L48&gt;250,L48&lt;=300),"250 to 300",AND(L48&gt;300,L48&lt;=400),"300 to 400",AND(L48&gt;400,L48&lt;=500),"400 to 500",L48&gt;500,"500+")</f>
        <v>50 to 75</v>
      </c>
      <c r="L48" s="9">
        <f>_xlfn.XLOOKUP($E48,'Raw Data'!$E:$E,'Raw Data'!L:L,"ERROR",0,1)</f>
        <v>68.24</v>
      </c>
      <c r="M48" s="14" t="str">
        <f t="array" ref="M48">_xlfn.IFS(AND(N48&gt;0,N48&lt;=5),"0 to 5",AND(N48&gt;5,N48&lt;=10),"5 to 10",AND(N48&gt;10,N48&lt;=15),"10 to 15",AND(N48&gt;15,N48&lt;=20),"15 to 20",AND(N48&gt;20,N48&lt;=30),"20 to 30",AND(N48&gt;30,N48&lt;=40),"30 to 40",AND(N48&gt;40,N48&lt;=50),"40 to 50",AND(N48&gt;50,N48&lt;=75),"50 to 75",AND(N48&gt;75,N48&lt;=100),"75 to 100",AND(N48&gt;100,N48&lt;=150),"100 to 150",AND(N48&gt;150,N48&lt;=200),"150 to 200",AND(N48&gt;200,N48&lt;=250),"200 to 250",AND(N48&gt;250,N48&lt;=300),"250 to 300",AND(N48&gt;300,N48&lt;=400),"300 to 400",AND(N48&gt;400,N48&lt;=500),"400 to 500",N48&gt;500,"500+")</f>
        <v>50 to 75</v>
      </c>
      <c r="N48" s="9">
        <f>_xlfn.XLOOKUP($E48,'Raw Data'!$E:$E,'Raw Data'!N:N,"ERROR",0,1)</f>
        <v>74.87</v>
      </c>
      <c r="O48" s="14" t="str">
        <f t="array" ref="O48">_xlfn.IFS(P48=0,"No Discount",AND(P48&gt;0,P48&lt;=0.02),"0% to 2%",AND(P48&gt;0.02,P48&lt;=0.04),"2% to 4%",AND(P48&gt;0.04,P48&lt;=0.06),"4% to 6%",AND(P48&gt;0.06,P48&lt;=0.08),"6% to 8%",AND(P48&gt;0.08,P48&lt;=0.1),"8% to 10%",AND(P48&gt;0.1,P48&lt;=0.15),"10% to 15%",AND(P48&gt;0.15,P48&lt;=0.2),"15% to 20%",AND(P48&gt;0.2,P48&lt;=0.25),"20% to 25%",AND(P48&gt;0.25,P48&lt;=0.3),"25% to 30%",AND(P48&gt;0.3,P48&lt;=0.4),"30% to 40%",AND(P48&gt;0.4,P48&lt;=0.5),"40% to 50%",AND(P48&gt;0.5,P48&lt;=0.75),"50% to 75%",AND(P48&gt;0.75,P48&lt;=1),"75% to 100%")</f>
        <v>8% to 10%</v>
      </c>
      <c r="P48" s="10">
        <f>_xlfn.XLOOKUP($E48,'Raw Data'!$E:$E,'Raw Data'!P:P,"ERROR",0,1)</f>
        <v>0.088553492720716</v>
      </c>
      <c r="Q48" s="9">
        <v>7.5</v>
      </c>
      <c r="R48" s="9" t="s">
        <v>95</v>
      </c>
      <c r="S48" s="5" t="str">
        <f t="array" ref="S48">_xlfn.IFS(AND(T48&gt;0,T48&lt;=0.05),"0 to 0.05",AND(T48&gt;0.05,T48&lt;=0.1),"0.05 to 0.1",AND(T48&gt;0.1,T48&lt;=0.2),"0.1 to 0.2",AND(T48&gt;0.2,T48&lt;=0.3),"0.2 to 0.3",AND(T48&gt;0.3,T48&lt;=0.4),"0.3 to 0.4",AND(T48&gt;0.4,T48&lt;=0.5),"0.4 to 0.5",AND(T48&gt;0.5,T48&lt;=0.75),"0.5 to 0.75",AND(T48&gt;0.75,T48&lt;=1),"0.75 to 1",AND(T48&gt;1,T48&lt;=2),"1 to 2",AND(T48&gt;2,T48&lt;=3),"2 to 3",AND(T48&gt;3,T48&lt;=4),"3 to 4",AND(T48&gt;4,T48&lt;=5),"4 to 5",AND(T48&gt;5,T48&lt;=10),"5 to 10",T48&gt;10,"10+")</f>
        <v>0.2 to 0.3</v>
      </c>
      <c r="T48" s="10">
        <f t="shared" si="1"/>
        <v>0.295864658394249</v>
      </c>
      <c r="U48" s="15" t="str">
        <f t="array" ref="U48">_xlfn.IFS(AND(V48&gt;0,V48&lt;=0.05),"0 to 0.05",AND(V48&gt;0.05,V48&lt;=0.1),"0.05 to 0.1",AND(V48&gt;0.1,V48&lt;=0.2),"0.1 to 0.2",AND(V48&gt;0.2,V48&lt;=0.3),"0.2 to 0.3",AND(V48&gt;0.3,V48&lt;=0.4),"0.3 to 0.4",AND(V48&gt;0.4,V48&lt;=0.5),"0.4 to 0.5",AND(V48&gt;0.5,V48&lt;=0.75),"0.5 to 0.75",AND(V48&gt;0.75,V48&lt;=1),"0.75 to 1",AND(V48&gt;1,V48&lt;=2),"1 to 2",AND(V48&gt;2,V48&lt;=3),"2 to 3",AND(V48&gt;3,V48&lt;=4),"3 to 4",AND(V48&gt;4,V48&lt;=5),"4 to 5",AND(V48&gt;5,V48&lt;=10),"5 to 10",V48&gt;10,"10+")</f>
        <v>0.05 to 0.1</v>
      </c>
      <c r="V48" s="10">
        <f t="shared" si="2"/>
        <v>0.0876447022710127</v>
      </c>
      <c r="W48" s="15" t="str">
        <f t="array" ref="W48">_xlfn.IFS(AND(X48&gt;0,X48&lt;=0.05),"0 to 0.05",AND(X48&gt;0.05,X48&lt;=0.1),"0.05 to 0.1",AND(X48&gt;0.1,X48&lt;=0.2),"0.1 to 0.2",AND(X48&gt;0.2,X48&lt;=0.3),"0.2 to 0.3",AND(X48&gt;0.3,X48&lt;=0.4),"0.3 to 0.4",AND(X48&gt;0.4,X48&lt;=0.5),"0.4 to 0.5",AND(X48&gt;0.5,X48&lt;=0.75),"0.5 to 0.75",AND(X48&gt;0.75,X48&lt;=1),"0.75 to 1",AND(X48&gt;1,X48&lt;=2),"1 to 2",AND(X48&gt;2,X48&lt;=3),"2 to 3",AND(X48&gt;3,X48&lt;=4),"3 to 4",AND(X48&gt;4,X48&lt;=5),"4 to 5",AND(X48&gt;5,X48&lt;=10),"5 to 10",X48&gt;10,"10+")</f>
        <v>0.05 to 0.1</v>
      </c>
      <c r="X48" s="16">
        <f t="shared" si="3"/>
        <v>0.0798834577664473</v>
      </c>
      <c r="Y48" s="5" t="str">
        <f t="array" ref="Y48">_xlfn.IFS(AND(Z48&gt;0,Z48&lt;=1),"0 to 1",AND(Z48&gt;1,Z48&lt;=2),"1 to 2",AND(Z48&gt;2,Z48&lt;=4),"2 to 4",AND(Z48&gt;4,Z48&lt;=6),"4 to 6",AND(Z48&gt;6,Z48&lt;=8),"6 to 8",AND(Z48&gt;8,Z48&lt;=10),"8 to 10",AND(Z48&gt;10,Z48&lt;=15),"10 to 15",AND(Z48&gt;15,Z48&lt;=20),"15 to 20",AND(Z48&gt;20,Z48&lt;=25),"20 to 25",AND(Z48&gt;25,Z48&lt;=30),"25 to 30",AND(Z48&gt;30,Z48&lt;=40),"30 to 40",AND(Z48&gt;40,Z48&lt;=50),"40 to 50",Z48&gt;50,"50+")</f>
        <v>6 to 8</v>
      </c>
      <c r="Z48" s="9">
        <f t="array" ref="Z48">_xlfn.IFS(AA48="oz",_xlfn.IFS(R48="oz",Q48,R48="fl oz",Q48*1.04,R48="ml",Q48*0.0338),AA48="fl oz",_xlfn.IFS(R48="oz",Q48/1.04,R48="fl oz",Q48,R48="ml",Q48*0.0338/1.04),AA48="ml",_xlfn.IFS(R48="oz",Q48/0.0338,R48="fl oz",Q48*1.04/0.0338,R48="ml",Q48))</f>
        <v>7.8</v>
      </c>
      <c r="AA48" s="9" t="s">
        <v>96</v>
      </c>
      <c r="AB48" s="5" t="s">
        <v>209</v>
      </c>
      <c r="AC48" s="5" t="s">
        <v>164</v>
      </c>
      <c r="AD48" s="5" t="s">
        <v>210</v>
      </c>
      <c r="AE48">
        <f t="shared" si="14"/>
        <v>0</v>
      </c>
      <c r="AF48">
        <f t="shared" si="14"/>
        <v>0</v>
      </c>
      <c r="AG48">
        <f t="shared" si="14"/>
        <v>1</v>
      </c>
      <c r="AH48">
        <f t="shared" si="14"/>
        <v>0</v>
      </c>
      <c r="AI48">
        <f t="shared" si="14"/>
        <v>0</v>
      </c>
      <c r="AJ48">
        <f t="shared" si="14"/>
        <v>1</v>
      </c>
      <c r="AK48">
        <f t="shared" si="14"/>
        <v>0</v>
      </c>
      <c r="AL48">
        <f t="shared" si="14"/>
        <v>0</v>
      </c>
      <c r="AM48">
        <f t="shared" si="14"/>
        <v>0</v>
      </c>
      <c r="AN48">
        <f t="shared" si="14"/>
        <v>0</v>
      </c>
      <c r="AO48">
        <f t="shared" si="14"/>
        <v>0</v>
      </c>
      <c r="AP48">
        <f t="shared" si="14"/>
        <v>0</v>
      </c>
      <c r="AQ48">
        <f t="shared" si="14"/>
        <v>0</v>
      </c>
      <c r="AR48">
        <f t="shared" si="14"/>
        <v>1</v>
      </c>
      <c r="AS48">
        <f t="shared" si="14"/>
        <v>0</v>
      </c>
      <c r="AT48">
        <f t="shared" si="14"/>
        <v>0</v>
      </c>
      <c r="AU48">
        <f t="shared" si="13"/>
        <v>0</v>
      </c>
      <c r="AV48">
        <f t="shared" si="13"/>
        <v>0</v>
      </c>
      <c r="AW48">
        <f t="shared" si="13"/>
        <v>0</v>
      </c>
      <c r="AX48">
        <f t="shared" si="13"/>
        <v>1</v>
      </c>
      <c r="AY48">
        <f t="shared" si="13"/>
        <v>0</v>
      </c>
      <c r="AZ48">
        <f t="shared" si="13"/>
        <v>0</v>
      </c>
      <c r="BA48">
        <f t="shared" si="13"/>
        <v>1</v>
      </c>
      <c r="BB48">
        <f t="shared" si="13"/>
        <v>0</v>
      </c>
      <c r="BC48">
        <f t="shared" si="13"/>
        <v>1</v>
      </c>
      <c r="BD48">
        <f t="shared" si="13"/>
        <v>1</v>
      </c>
      <c r="BE48">
        <f t="shared" si="13"/>
        <v>0</v>
      </c>
      <c r="BF48">
        <f t="shared" si="13"/>
        <v>0</v>
      </c>
      <c r="BG48">
        <f t="shared" si="13"/>
        <v>0</v>
      </c>
      <c r="BH48">
        <f t="shared" si="13"/>
        <v>0</v>
      </c>
      <c r="BI48">
        <f t="shared" si="13"/>
        <v>0</v>
      </c>
      <c r="BJ48">
        <f t="shared" si="16"/>
        <v>1</v>
      </c>
      <c r="BK48">
        <f t="shared" si="16"/>
        <v>1</v>
      </c>
      <c r="BL48">
        <f t="shared" si="16"/>
        <v>0</v>
      </c>
      <c r="BM48">
        <f t="shared" si="16"/>
        <v>0</v>
      </c>
      <c r="BN48">
        <f t="shared" si="16"/>
        <v>0</v>
      </c>
      <c r="BO48">
        <f t="shared" si="16"/>
        <v>0</v>
      </c>
      <c r="BP48">
        <f t="shared" si="16"/>
        <v>1</v>
      </c>
      <c r="BQ48">
        <f t="shared" si="16"/>
        <v>0</v>
      </c>
      <c r="BR48">
        <f t="shared" si="16"/>
        <v>0</v>
      </c>
      <c r="BS48">
        <f t="shared" si="16"/>
        <v>1</v>
      </c>
      <c r="BT48">
        <f t="shared" si="16"/>
        <v>0</v>
      </c>
      <c r="BU48">
        <f t="shared" si="16"/>
        <v>0</v>
      </c>
      <c r="BV48">
        <f t="shared" si="16"/>
        <v>1</v>
      </c>
      <c r="BW48">
        <f t="shared" si="16"/>
        <v>0</v>
      </c>
      <c r="BX48">
        <f t="shared" si="16"/>
        <v>0</v>
      </c>
      <c r="BY48">
        <f t="shared" si="16"/>
        <v>0</v>
      </c>
      <c r="BZ48">
        <f t="shared" si="15"/>
        <v>0</v>
      </c>
      <c r="CA48">
        <f t="shared" si="15"/>
        <v>0</v>
      </c>
      <c r="CB48">
        <f t="shared" si="15"/>
        <v>0</v>
      </c>
      <c r="CC48">
        <f t="shared" si="15"/>
        <v>0</v>
      </c>
      <c r="CD48">
        <f t="shared" si="15"/>
        <v>1</v>
      </c>
    </row>
    <row r="49" spans="1:82">
      <c r="A49" s="5" t="str">
        <f>_xlfn.XLOOKUP($E49,'Raw Data'!$E:$E,'Raw Data'!A:A,"ERROR",0,1)</f>
        <v>AE</v>
      </c>
      <c r="B49" s="5" t="str">
        <f>_xlfn.XLOOKUP($E49,'Raw Data'!$E:$E,'Raw Data'!B:B,"ERROR",0,1)</f>
        <v>Hair Mousses</v>
      </c>
      <c r="C49" s="5" t="str">
        <f>_xlfn.XLOOKUP($E49,'Raw Data'!$E:$E,'Raw Data'!C:C,"ERROR",0,1)</f>
        <v>l'oreal professionnel</v>
      </c>
      <c r="D49" s="5" t="str">
        <f>_xlfn.XLOOKUP($E49,'Raw Data'!$E:$E,'Raw Data'!D:D,"ERROR",0,1)</f>
        <v>www.amazon.ae/dp/B07YBF3T59</v>
      </c>
      <c r="E49" s="5" t="s">
        <v>211</v>
      </c>
      <c r="F49" s="9" t="str">
        <f>_xlfn.XLOOKUP($E49,'Raw Data'!$E:$E,'Raw Data'!F:F,"ERROR",0,1)</f>
        <v>Lâ€™OrÃ©al Professionnel Tecni Art Spiral Queen Nourishing Mousse 200ml</v>
      </c>
      <c r="G49" s="10">
        <f>_xlfn.XLOOKUP($E49,'Raw Data'!$E:$E,'Raw Data'!G:G,"ERROR",0,1)</f>
        <v>57</v>
      </c>
      <c r="H49" s="9">
        <f>_xlfn.XLOOKUP($E49,'Raw Data'!$E:$E,'Raw Data'!H:H,"ERROR",0,1)</f>
        <v>4026.53</v>
      </c>
      <c r="I49" s="9">
        <f>_xlfn.XLOOKUP($E49,'Raw Data'!$E:$E,'Raw Data'!I:I,"ERROR",0,1)</f>
        <v>0.00539080335398251</v>
      </c>
      <c r="J49" s="9" t="str">
        <f>_xlfn.XLOOKUP($E49,'Raw Data'!$E:$E,'Raw Data'!J:J,"ERROR",0,1)</f>
        <v>Yes</v>
      </c>
      <c r="K49" s="14" t="str">
        <f t="array" ref="K49">_xlfn.IFS(AND(L49&gt;0,L49&lt;=5),"0 to 5",AND(L49&gt;5,L49&lt;=10),"5 to 10",AND(L49&gt;10,L49&lt;=15),"10 to 15",AND(L49&gt;15,L49&lt;=20),"15 to 20",AND(L49&gt;20,L49&lt;=30),"20 to 30",AND(L49&gt;30,L49&lt;=40),"30 to 40",AND(L49&gt;40,L49&lt;=50),"40 to 50",AND(L49&gt;50,L49&lt;=75),"50 to 75",AND(L49&gt;75,L49&lt;=100),"75 to 100",AND(L49&gt;100,L49&lt;=150),"100 to 150",AND(L49&gt;150,L49&lt;=200),"150 to 200",AND(L49&gt;200,L49&lt;=250),"200 to 250",AND(L49&gt;250,L49&lt;=300),"250 to 300",AND(L49&gt;300,L49&lt;=400),"300 to 400",AND(L49&gt;400,L49&lt;=500),"400 to 500",L49&gt;500,"500+")</f>
        <v>50 to 75</v>
      </c>
      <c r="L49" s="9">
        <f>_xlfn.XLOOKUP($E49,'Raw Data'!$E:$E,'Raw Data'!L:L,"ERROR",0,1)</f>
        <v>69.47</v>
      </c>
      <c r="M49" s="14" t="str">
        <f t="array" ref="M49">_xlfn.IFS(AND(N49&gt;0,N49&lt;=5),"0 to 5",AND(N49&gt;5,N49&lt;=10),"5 to 10",AND(N49&gt;10,N49&lt;=15),"10 to 15",AND(N49&gt;15,N49&lt;=20),"15 to 20",AND(N49&gt;20,N49&lt;=30),"20 to 30",AND(N49&gt;30,N49&lt;=40),"30 to 40",AND(N49&gt;40,N49&lt;=50),"40 to 50",AND(N49&gt;50,N49&lt;=75),"50 to 75",AND(N49&gt;75,N49&lt;=100),"75 to 100",AND(N49&gt;100,N49&lt;=150),"100 to 150",AND(N49&gt;150,N49&lt;=200),"150 to 200",AND(N49&gt;200,N49&lt;=250),"200 to 250",AND(N49&gt;250,N49&lt;=300),"250 to 300",AND(N49&gt;300,N49&lt;=400),"300 to 400",AND(N49&gt;400,N49&lt;=500),"400 to 500",N49&gt;500,"500+")</f>
        <v>50 to 75</v>
      </c>
      <c r="N49" s="9">
        <f>_xlfn.XLOOKUP($E49,'Raw Data'!$E:$E,'Raw Data'!N:N,"ERROR",0,1)</f>
        <v>72.3</v>
      </c>
      <c r="O49" s="14" t="str">
        <f t="array" ref="O49">_xlfn.IFS(P49=0,"No Discount",AND(P49&gt;0,P49&lt;=0.02),"0% to 2%",AND(P49&gt;0.02,P49&lt;=0.04),"2% to 4%",AND(P49&gt;0.04,P49&lt;=0.06),"4% to 6%",AND(P49&gt;0.06,P49&lt;=0.08),"6% to 8%",AND(P49&gt;0.08,P49&lt;=0.1),"8% to 10%",AND(P49&gt;0.1,P49&lt;=0.15),"10% to 15%",AND(P49&gt;0.15,P49&lt;=0.2),"15% to 20%",AND(P49&gt;0.2,P49&lt;=0.25),"20% to 25%",AND(P49&gt;0.25,P49&lt;=0.3),"25% to 30%",AND(P49&gt;0.3,P49&lt;=0.4),"30% to 40%",AND(P49&gt;0.4,P49&lt;=0.5),"40% to 50%",AND(P49&gt;0.5,P49&lt;=0.75),"50% to 75%",AND(P49&gt;0.75,P49&lt;=1),"75% to 100%")</f>
        <v>2% to 4%</v>
      </c>
      <c r="P49" s="10">
        <f>_xlfn.XLOOKUP($E49,'Raw Data'!$E:$E,'Raw Data'!P:P,"ERROR",0,1)</f>
        <v>0.0391424619640387</v>
      </c>
      <c r="Q49" s="9">
        <f>_xlfn.XLOOKUP($E49,'Raw Data'!$E:$E,'Raw Data'!Q:Q,"ERROR",0,1)</f>
        <v>200</v>
      </c>
      <c r="R49" s="9" t="str">
        <f>_xlfn.XLOOKUP($E49,'Raw Data'!$E:$E,'Raw Data'!R:R,"ERROR",0,1)</f>
        <v>ml</v>
      </c>
      <c r="S49" s="5" t="str">
        <f t="array" ref="S49">_xlfn.IFS(AND(T49&gt;0,T49&lt;=0.05),"0 to 0.05",AND(T49&gt;0.05,T49&lt;=0.1),"0.05 to 0.1",AND(T49&gt;0.1,T49&lt;=0.2),"0.1 to 0.2",AND(T49&gt;0.2,T49&lt;=0.3),"0.2 to 0.3",AND(T49&gt;0.3,T49&lt;=0.4),"0.3 to 0.4",AND(T49&gt;0.4,T49&lt;=0.5),"0.4 to 0.5",AND(T49&gt;0.5,T49&lt;=0.75),"0.5 to 0.75",AND(T49&gt;0.75,T49&lt;=1),"0.75 to 1",AND(T49&gt;1,T49&lt;=2),"1 to 2",AND(T49&gt;2,T49&lt;=3),"2 to 3",AND(T49&gt;3,T49&lt;=4),"3 to 4",AND(T49&gt;4,T49&lt;=5),"4 to 5",AND(T49&gt;5,T49&lt;=10),"5 to 10",T49&gt;10,"10+")</f>
        <v>0.3 to 0.4</v>
      </c>
      <c r="T49" s="10">
        <f t="shared" si="1"/>
        <v>0.347535584001857</v>
      </c>
      <c r="U49" s="15" t="str">
        <f t="array" ref="U49">_xlfn.IFS(AND(V49&gt;0,V49&lt;=0.05),"0 to 0.05",AND(V49&gt;0.05,V49&lt;=0.1),"0.05 to 0.1",AND(V49&gt;0.1,V49&lt;=0.2),"0.1 to 0.2",AND(V49&gt;0.2,V49&lt;=0.3),"0.2 to 0.3",AND(V49&gt;0.3,V49&lt;=0.4),"0.3 to 0.4",AND(V49&gt;0.4,V49&lt;=0.5),"0.4 to 0.5",AND(V49&gt;0.5,V49&lt;=0.75),"0.5 to 0.75",AND(V49&gt;0.75,V49&lt;=1),"0.75 to 1",AND(V49&gt;1,V49&lt;=2),"1 to 2",AND(V49&gt;2,V49&lt;=3),"2 to 3",AND(V49&gt;3,V49&lt;=4),"3 to 4",AND(V49&gt;4,V49&lt;=5),"4 to 5",AND(V49&gt;5,V49&lt;=10),"5 to 10",V49&gt;10,"10+")</f>
        <v>0.05 to 0.1</v>
      </c>
      <c r="V49" s="10">
        <f t="shared" si="2"/>
        <v>0.097657148917522</v>
      </c>
      <c r="W49" s="15" t="str">
        <f t="array" ref="W49">_xlfn.IFS(AND(X49&gt;0,X49&lt;=0.05),"0 to 0.05",AND(X49&gt;0.05,X49&lt;=0.1),"0.05 to 0.1",AND(X49&gt;0.1,X49&lt;=0.2),"0.1 to 0.2",AND(X49&gt;0.2,X49&lt;=0.3),"0.2 to 0.3",AND(X49&gt;0.3,X49&lt;=0.4),"0.3 to 0.4",AND(X49&gt;0.4,X49&lt;=0.5),"0.4 to 0.5",AND(X49&gt;0.5,X49&lt;=0.75),"0.5 to 0.75",AND(X49&gt;0.75,X49&lt;=1),"0.75 to 1",AND(X49&gt;1,X49&lt;=2),"1 to 2",AND(X49&gt;2,X49&lt;=3),"2 to 3",AND(X49&gt;3,X49&lt;=4),"3 to 4",AND(X49&gt;4,X49&lt;=5),"4 to 5",AND(X49&gt;5,X49&lt;=10),"5 to 10",X49&gt;10,"10+")</f>
        <v>0.05 to 0.1</v>
      </c>
      <c r="X49" s="16">
        <f t="shared" si="3"/>
        <v>0.0938346076805014</v>
      </c>
      <c r="Y49" s="5" t="str">
        <f t="array" ref="Y49">_xlfn.IFS(AND(Z49&gt;0,Z49&lt;=1),"0 to 1",AND(Z49&gt;1,Z49&lt;=2),"1 to 2",AND(Z49&gt;2,Z49&lt;=4),"2 to 4",AND(Z49&gt;4,Z49&lt;=6),"4 to 6",AND(Z49&gt;6,Z49&lt;=8),"6 to 8",AND(Z49&gt;8,Z49&lt;=10),"8 to 10",AND(Z49&gt;10,Z49&lt;=15),"10 to 15",AND(Z49&gt;15,Z49&lt;=20),"15 to 20",AND(Z49&gt;20,Z49&lt;=25),"20 to 25",AND(Z49&gt;25,Z49&lt;=30),"25 to 30",AND(Z49&gt;30,Z49&lt;=40),"30 to 40",AND(Z49&gt;40,Z49&lt;=50),"40 to 50",Z49&gt;50,"50+")</f>
        <v>6 to 8</v>
      </c>
      <c r="Z49" s="9">
        <f t="array" ref="Z49">_xlfn.IFS(AA49="oz",_xlfn.IFS(R49="oz",Q49,R49="fl oz",Q49*1.04,R49="ml",Q49*0.0338),AA49="fl oz",_xlfn.IFS(R49="oz",Q49/1.04,R49="fl oz",Q49,R49="ml",Q49*0.0338/1.04),AA49="ml",_xlfn.IFS(R49="oz",Q49/0.0338,R49="fl oz",Q49*1.04/0.0338,R49="ml",Q49))</f>
        <v>6.76</v>
      </c>
      <c r="AA49" s="9" t="str">
        <f>_xlfn.XLOOKUP($E49,'Raw Data'!$E:$E,'Raw Data'!AA:AA,"ERROR",0,1)</f>
        <v>oz</v>
      </c>
      <c r="AB49" s="5" t="s">
        <v>212</v>
      </c>
      <c r="AC49" s="5" t="s">
        <v>86</v>
      </c>
      <c r="AD49" s="5" t="s">
        <v>43</v>
      </c>
      <c r="AE49">
        <f t="shared" si="14"/>
        <v>0</v>
      </c>
      <c r="AF49">
        <f t="shared" si="14"/>
        <v>0</v>
      </c>
      <c r="AG49">
        <f t="shared" si="14"/>
        <v>0</v>
      </c>
      <c r="AH49">
        <f t="shared" si="14"/>
        <v>0</v>
      </c>
      <c r="AI49">
        <f t="shared" si="14"/>
        <v>0</v>
      </c>
      <c r="AJ49">
        <f t="shared" si="14"/>
        <v>0</v>
      </c>
      <c r="AK49">
        <f t="shared" si="14"/>
        <v>0</v>
      </c>
      <c r="AL49">
        <f t="shared" si="14"/>
        <v>0</v>
      </c>
      <c r="AM49">
        <f t="shared" si="14"/>
        <v>0</v>
      </c>
      <c r="AN49">
        <f t="shared" si="14"/>
        <v>0</v>
      </c>
      <c r="AO49">
        <f t="shared" si="14"/>
        <v>0</v>
      </c>
      <c r="AP49">
        <f t="shared" si="14"/>
        <v>0</v>
      </c>
      <c r="AQ49">
        <f t="shared" si="14"/>
        <v>0</v>
      </c>
      <c r="AR49">
        <f t="shared" si="14"/>
        <v>0</v>
      </c>
      <c r="AS49">
        <f t="shared" si="14"/>
        <v>0</v>
      </c>
      <c r="AT49">
        <f t="shared" si="14"/>
        <v>0</v>
      </c>
      <c r="AU49">
        <f t="shared" si="13"/>
        <v>0</v>
      </c>
      <c r="AV49">
        <f t="shared" si="13"/>
        <v>0</v>
      </c>
      <c r="AW49">
        <f t="shared" si="13"/>
        <v>0</v>
      </c>
      <c r="AX49">
        <f t="shared" si="13"/>
        <v>0</v>
      </c>
      <c r="AY49">
        <f t="shared" si="13"/>
        <v>0</v>
      </c>
      <c r="AZ49">
        <f t="shared" si="13"/>
        <v>0</v>
      </c>
      <c r="BA49">
        <f t="shared" si="13"/>
        <v>0</v>
      </c>
      <c r="BB49">
        <f t="shared" si="13"/>
        <v>0</v>
      </c>
      <c r="BC49">
        <f t="shared" si="13"/>
        <v>0</v>
      </c>
      <c r="BD49">
        <f t="shared" si="13"/>
        <v>0</v>
      </c>
      <c r="BE49">
        <f t="shared" si="13"/>
        <v>0</v>
      </c>
      <c r="BF49">
        <f t="shared" si="13"/>
        <v>0</v>
      </c>
      <c r="BG49">
        <f t="shared" si="13"/>
        <v>0</v>
      </c>
      <c r="BH49">
        <f t="shared" si="13"/>
        <v>0</v>
      </c>
      <c r="BI49">
        <f t="shared" si="13"/>
        <v>0</v>
      </c>
      <c r="BJ49">
        <f t="shared" si="16"/>
        <v>1</v>
      </c>
      <c r="BK49">
        <f t="shared" si="16"/>
        <v>1</v>
      </c>
      <c r="BL49">
        <f t="shared" si="16"/>
        <v>0</v>
      </c>
      <c r="BM49">
        <f t="shared" si="16"/>
        <v>0</v>
      </c>
      <c r="BN49">
        <f t="shared" si="16"/>
        <v>0</v>
      </c>
      <c r="BO49">
        <f t="shared" si="16"/>
        <v>0</v>
      </c>
      <c r="BP49">
        <f t="shared" si="16"/>
        <v>0</v>
      </c>
      <c r="BQ49">
        <f t="shared" si="16"/>
        <v>0</v>
      </c>
      <c r="BR49">
        <f t="shared" si="16"/>
        <v>0</v>
      </c>
      <c r="BS49">
        <f t="shared" si="16"/>
        <v>0</v>
      </c>
      <c r="BT49">
        <f t="shared" si="16"/>
        <v>0</v>
      </c>
      <c r="BU49">
        <f t="shared" si="16"/>
        <v>0</v>
      </c>
      <c r="BV49">
        <f t="shared" si="16"/>
        <v>0</v>
      </c>
      <c r="BW49">
        <f t="shared" si="16"/>
        <v>0</v>
      </c>
      <c r="BX49">
        <f t="shared" si="16"/>
        <v>0</v>
      </c>
      <c r="BY49">
        <f t="shared" si="16"/>
        <v>0</v>
      </c>
      <c r="BZ49">
        <f t="shared" si="15"/>
        <v>0</v>
      </c>
      <c r="CA49">
        <f t="shared" si="15"/>
        <v>0</v>
      </c>
      <c r="CB49">
        <f t="shared" si="15"/>
        <v>0</v>
      </c>
      <c r="CC49">
        <f t="shared" si="15"/>
        <v>0</v>
      </c>
      <c r="CD49">
        <f t="shared" si="15"/>
        <v>0</v>
      </c>
    </row>
    <row r="50" spans="1:82">
      <c r="A50" s="5" t="str">
        <f>_xlfn.XLOOKUP($E50,'Raw Data'!$E:$E,'Raw Data'!A:A,"ERROR",0,1)</f>
        <v>AE</v>
      </c>
      <c r="B50" s="5" t="str">
        <f>_xlfn.XLOOKUP($E50,'Raw Data'!$E:$E,'Raw Data'!B:B,"ERROR",0,1)</f>
        <v>Hair Mousses</v>
      </c>
      <c r="C50" s="5" t="str">
        <f>_xlfn.XLOOKUP($E50,'Raw Data'!$E:$E,'Raw Data'!C:C,"ERROR",0,1)</f>
        <v>black professional line</v>
      </c>
      <c r="D50" s="5" t="str">
        <f>_xlfn.XLOOKUP($E50,'Raw Data'!$E:$E,'Raw Data'!D:D,"ERROR",0,1)</f>
        <v>www.amazon.ae/dp/B07N6QS4BF</v>
      </c>
      <c r="E50" s="5" t="s">
        <v>213</v>
      </c>
      <c r="F50" s="9" t="str">
        <f>_xlfn.XLOOKUP($E50,'Raw Data'!$E:$E,'Raw Data'!F:F,"ERROR",0,1)</f>
        <v>Black  Mousse  Ultra Strong 400 ml</v>
      </c>
      <c r="G50" s="10">
        <f>_xlfn.XLOOKUP($E50,'Raw Data'!$E:$E,'Raw Data'!G:G,"ERROR",0,1)</f>
        <v>95</v>
      </c>
      <c r="H50" s="9">
        <f>_xlfn.XLOOKUP($E50,'Raw Data'!$E:$E,'Raw Data'!H:H,"ERROR",0,1)</f>
        <v>3853.83</v>
      </c>
      <c r="I50" s="9">
        <f>_xlfn.XLOOKUP($E50,'Raw Data'!$E:$E,'Raw Data'!I:I,"ERROR",0,1)</f>
        <v>0.00515958894871724</v>
      </c>
      <c r="J50" s="9" t="str">
        <f>_xlfn.XLOOKUP($E50,'Raw Data'!$E:$E,'Raw Data'!J:J,"ERROR",0,1)</f>
        <v>Yes</v>
      </c>
      <c r="K50" s="14" t="str">
        <f t="array" ref="K50">_xlfn.IFS(AND(L50&gt;0,L50&lt;=5),"0 to 5",AND(L50&gt;5,L50&lt;=10),"5 to 10",AND(L50&gt;10,L50&lt;=15),"10 to 15",AND(L50&gt;15,L50&lt;=20),"15 to 20",AND(L50&gt;20,L50&lt;=30),"20 to 30",AND(L50&gt;30,L50&lt;=40),"30 to 40",AND(L50&gt;40,L50&lt;=50),"40 to 50",AND(L50&gt;50,L50&lt;=75),"50 to 75",AND(L50&gt;75,L50&lt;=100),"75 to 100",AND(L50&gt;100,L50&lt;=150),"100 to 150",AND(L50&gt;150,L50&lt;=200),"150 to 200",AND(L50&gt;200,L50&lt;=250),"200 to 250",AND(L50&gt;250,L50&lt;=300),"250 to 300",AND(L50&gt;300,L50&lt;=400),"300 to 400",AND(L50&gt;400,L50&lt;=500),"400 to 500",L50&gt;500,"500+")</f>
        <v>40 to 50</v>
      </c>
      <c r="L50" s="9">
        <f>_xlfn.XLOOKUP($E50,'Raw Data'!$E:$E,'Raw Data'!L:L,"ERROR",0,1)</f>
        <v>43.24</v>
      </c>
      <c r="M50" s="14" t="str">
        <f t="array" ref="M50">_xlfn.IFS(AND(N50&gt;0,N50&lt;=5),"0 to 5",AND(N50&gt;5,N50&lt;=10),"5 to 10",AND(N50&gt;10,N50&lt;=15),"10 to 15",AND(N50&gt;15,N50&lt;=20),"15 to 20",AND(N50&gt;20,N50&lt;=30),"20 to 30",AND(N50&gt;30,N50&lt;=40),"30 to 40",AND(N50&gt;40,N50&lt;=50),"40 to 50",AND(N50&gt;50,N50&lt;=75),"50 to 75",AND(N50&gt;75,N50&lt;=100),"75 to 100",AND(N50&gt;100,N50&lt;=150),"100 to 150",AND(N50&gt;150,N50&lt;=200),"150 to 200",AND(N50&gt;200,N50&lt;=250),"200 to 250",AND(N50&gt;250,N50&lt;=300),"250 to 300",AND(N50&gt;300,N50&lt;=400),"300 to 400",AND(N50&gt;400,N50&lt;=500),"400 to 500",N50&gt;500,"500+")</f>
        <v>40 to 50</v>
      </c>
      <c r="N50" s="9">
        <f>_xlfn.XLOOKUP($E50,'Raw Data'!$E:$E,'Raw Data'!N:N,"ERROR",0,1)</f>
        <v>44.54</v>
      </c>
      <c r="O50" s="14" t="str">
        <f t="array" ref="O50">_xlfn.IFS(P50=0,"No Discount",AND(P50&gt;0,P50&lt;=0.02),"0% to 2%",AND(P50&gt;0.02,P50&lt;=0.04),"2% to 4%",AND(P50&gt;0.04,P50&lt;=0.06),"4% to 6%",AND(P50&gt;0.06,P50&lt;=0.08),"6% to 8%",AND(P50&gt;0.08,P50&lt;=0.1),"8% to 10%",AND(P50&gt;0.1,P50&lt;=0.15),"10% to 15%",AND(P50&gt;0.15,P50&lt;=0.2),"15% to 20%",AND(P50&gt;0.2,P50&lt;=0.25),"20% to 25%",AND(P50&gt;0.25,P50&lt;=0.3),"25% to 30%",AND(P50&gt;0.3,P50&lt;=0.4),"30% to 40%",AND(P50&gt;0.4,P50&lt;=0.5),"40% to 50%",AND(P50&gt;0.5,P50&lt;=0.75),"50% to 75%",AND(P50&gt;0.75,P50&lt;=1),"75% to 100%")</f>
        <v>2% to 4%</v>
      </c>
      <c r="P50" s="10">
        <f>_xlfn.XLOOKUP($E50,'Raw Data'!$E:$E,'Raw Data'!P:P,"ERROR",0,1)</f>
        <v>0.0291872474180511</v>
      </c>
      <c r="Q50" s="9">
        <f>_xlfn.XLOOKUP($E50,'Raw Data'!$E:$E,'Raw Data'!Q:Q,"ERROR",0,1)</f>
        <v>400</v>
      </c>
      <c r="R50" s="9" t="str">
        <f>_xlfn.XLOOKUP($E50,'Raw Data'!$E:$E,'Raw Data'!R:R,"ERROR",0,1)</f>
        <v>ml</v>
      </c>
      <c r="S50" s="5" t="str">
        <f t="array" ref="S50">_xlfn.IFS(AND(T50&gt;0,T50&lt;=0.05),"0 to 0.05",AND(T50&gt;0.05,T50&lt;=0.1),"0.05 to 0.1",AND(T50&gt;0.1,T50&lt;=0.2),"0.1 to 0.2",AND(T50&gt;0.2,T50&lt;=0.3),"0.2 to 0.3",AND(T50&gt;0.3,T50&lt;=0.4),"0.3 to 0.4",AND(T50&gt;0.4,T50&lt;=0.5),"0.4 to 0.5",AND(T50&gt;0.5,T50&lt;=0.75),"0.5 to 0.75",AND(T50&gt;0.75,T50&lt;=1),"0.75 to 1",AND(T50&gt;1,T50&lt;=2),"1 to 2",AND(T50&gt;2,T50&lt;=3),"2 to 3",AND(T50&gt;3,T50&lt;=4),"3 to 4",AND(T50&gt;4,T50&lt;=5),"4 to 5",AND(T50&gt;5,T50&lt;=10),"5 to 10",T50&gt;10,"10+")</f>
        <v>0.1 to 0.2</v>
      </c>
      <c r="T50" s="10">
        <f t="shared" si="1"/>
        <v>0.108157756241833</v>
      </c>
      <c r="U50" s="15" t="str">
        <f t="array" ref="U50">_xlfn.IFS(AND(V50&gt;0,V50&lt;=0.05),"0 to 0.05",AND(V50&gt;0.05,V50&lt;=0.1),"0.05 to 0.1",AND(V50&gt;0.1,V50&lt;=0.2),"0.1 to 0.2",AND(V50&gt;0.2,V50&lt;=0.3),"0.2 to 0.3",AND(V50&gt;0.3,V50&lt;=0.4),"0.3 to 0.4",AND(V50&gt;0.4,V50&lt;=0.5),"0.4 to 0.5",AND(V50&gt;0.5,V50&lt;=0.75),"0.5 to 0.75",AND(V50&gt;0.75,V50&lt;=1),"0.75 to 1",AND(V50&gt;1,V50&lt;=2),"1 to 2",AND(V50&gt;2,V50&lt;=3),"2 to 3",AND(V50&gt;3,V50&lt;=4),"3 to 4",AND(V50&gt;4,V50&lt;=5),"4 to 5",AND(V50&gt;5,V50&lt;=10),"5 to 10",V50&gt;10,"10+")</f>
        <v>0 to 0.05</v>
      </c>
      <c r="V50" s="10">
        <f t="shared" si="2"/>
        <v>0.030080563020653</v>
      </c>
      <c r="W50" s="15" t="str">
        <f t="array" ref="W50">_xlfn.IFS(AND(X50&gt;0,X50&lt;=0.05),"0 to 0.05",AND(X50&gt;0.05,X50&lt;=0.1),"0.05 to 0.1",AND(X50&gt;0.1,X50&lt;=0.2),"0.1 to 0.2",AND(X50&gt;0.2,X50&lt;=0.3),"0.2 to 0.3",AND(X50&gt;0.3,X50&lt;=0.4),"0.3 to 0.4",AND(X50&gt;0.4,X50&lt;=0.5),"0.4 to 0.5",AND(X50&gt;0.5,X50&lt;=0.75),"0.5 to 0.75",AND(X50&gt;0.75,X50&lt;=1),"0.75 to 1",AND(X50&gt;1,X50&lt;=2),"1 to 2",AND(X50&gt;2,X50&lt;=3),"2 to 3",AND(X50&gt;3,X50&lt;=4),"3 to 4",AND(X50&gt;4,X50&lt;=5),"4 to 5",AND(X50&gt;5,X50&lt;=10),"5 to 10",X50&gt;10,"10+")</f>
        <v>0 to 0.05</v>
      </c>
      <c r="X50" s="16">
        <f t="shared" si="3"/>
        <v>0.029202594185295</v>
      </c>
      <c r="Y50" s="5" t="str">
        <f t="array" ref="Y50">_xlfn.IFS(AND(Z50&gt;0,Z50&lt;=1),"0 to 1",AND(Z50&gt;1,Z50&lt;=2),"1 to 2",AND(Z50&gt;2,Z50&lt;=4),"2 to 4",AND(Z50&gt;4,Z50&lt;=6),"4 to 6",AND(Z50&gt;6,Z50&lt;=8),"6 to 8",AND(Z50&gt;8,Z50&lt;=10),"8 to 10",AND(Z50&gt;10,Z50&lt;=15),"10 to 15",AND(Z50&gt;15,Z50&lt;=20),"15 to 20",AND(Z50&gt;20,Z50&lt;=25),"20 to 25",AND(Z50&gt;25,Z50&lt;=30),"25 to 30",AND(Z50&gt;30,Z50&lt;=40),"30 to 40",AND(Z50&gt;40,Z50&lt;=50),"40 to 50",Z50&gt;50,"50+")</f>
        <v>10 to 15</v>
      </c>
      <c r="Z50" s="9">
        <f t="array" ref="Z50">_xlfn.IFS(AA50="oz",_xlfn.IFS(R50="oz",Q50,R50="fl oz",Q50*1.04,R50="ml",Q50*0.0338),AA50="fl oz",_xlfn.IFS(R50="oz",Q50/1.04,R50="fl oz",Q50,R50="ml",Q50*0.0338/1.04),AA50="ml",_xlfn.IFS(R50="oz",Q50/0.0338,R50="fl oz",Q50*1.04/0.0338,R50="ml",Q50))</f>
        <v>13.52</v>
      </c>
      <c r="AA50" s="9" t="str">
        <f>_xlfn.XLOOKUP($E50,'Raw Data'!$E:$E,'Raw Data'!AA:AA,"ERROR",0,1)</f>
        <v>oz</v>
      </c>
      <c r="AB50" s="5" t="s">
        <v>37</v>
      </c>
      <c r="AC50" s="5" t="s">
        <v>86</v>
      </c>
      <c r="AD50" s="5" t="s">
        <v>43</v>
      </c>
      <c r="AE50">
        <f t="shared" si="14"/>
        <v>0</v>
      </c>
      <c r="AF50">
        <f t="shared" si="14"/>
        <v>0</v>
      </c>
      <c r="AG50">
        <f t="shared" si="14"/>
        <v>0</v>
      </c>
      <c r="AH50">
        <f t="shared" si="14"/>
        <v>0</v>
      </c>
      <c r="AI50">
        <f t="shared" si="14"/>
        <v>0</v>
      </c>
      <c r="AJ50">
        <f t="shared" si="14"/>
        <v>0</v>
      </c>
      <c r="AK50">
        <f t="shared" si="14"/>
        <v>0</v>
      </c>
      <c r="AL50">
        <f t="shared" si="14"/>
        <v>0</v>
      </c>
      <c r="AM50">
        <f t="shared" si="14"/>
        <v>0</v>
      </c>
      <c r="AN50">
        <f t="shared" si="14"/>
        <v>0</v>
      </c>
      <c r="AO50">
        <f t="shared" si="14"/>
        <v>0</v>
      </c>
      <c r="AP50">
        <f t="shared" si="14"/>
        <v>0</v>
      </c>
      <c r="AQ50">
        <f t="shared" si="14"/>
        <v>0</v>
      </c>
      <c r="AR50">
        <f t="shared" si="14"/>
        <v>0</v>
      </c>
      <c r="AS50">
        <f t="shared" si="14"/>
        <v>0</v>
      </c>
      <c r="AT50">
        <f t="shared" si="14"/>
        <v>0</v>
      </c>
      <c r="AU50">
        <f t="shared" si="13"/>
        <v>0</v>
      </c>
      <c r="AV50">
        <f t="shared" si="13"/>
        <v>0</v>
      </c>
      <c r="AW50">
        <f t="shared" si="13"/>
        <v>0</v>
      </c>
      <c r="AX50">
        <f t="shared" si="13"/>
        <v>0</v>
      </c>
      <c r="AY50">
        <f t="shared" si="13"/>
        <v>0</v>
      </c>
      <c r="AZ50">
        <f t="shared" si="13"/>
        <v>0</v>
      </c>
      <c r="BA50">
        <f t="shared" si="13"/>
        <v>0</v>
      </c>
      <c r="BB50">
        <f t="shared" si="13"/>
        <v>0</v>
      </c>
      <c r="BC50">
        <f t="shared" si="13"/>
        <v>0</v>
      </c>
      <c r="BD50">
        <f t="shared" si="13"/>
        <v>0</v>
      </c>
      <c r="BE50">
        <f t="shared" si="13"/>
        <v>0</v>
      </c>
      <c r="BF50">
        <f t="shared" si="13"/>
        <v>0</v>
      </c>
      <c r="BG50">
        <f t="shared" si="13"/>
        <v>0</v>
      </c>
      <c r="BH50">
        <f t="shared" si="13"/>
        <v>0</v>
      </c>
      <c r="BI50">
        <f t="shared" si="13"/>
        <v>0</v>
      </c>
      <c r="BJ50">
        <f t="shared" si="16"/>
        <v>1</v>
      </c>
      <c r="BK50">
        <f t="shared" si="16"/>
        <v>1</v>
      </c>
      <c r="BL50">
        <f t="shared" si="16"/>
        <v>0</v>
      </c>
      <c r="BM50">
        <f t="shared" si="16"/>
        <v>0</v>
      </c>
      <c r="BN50">
        <f t="shared" si="16"/>
        <v>0</v>
      </c>
      <c r="BO50">
        <f t="shared" si="16"/>
        <v>0</v>
      </c>
      <c r="BP50">
        <f t="shared" si="16"/>
        <v>0</v>
      </c>
      <c r="BQ50">
        <f t="shared" si="16"/>
        <v>0</v>
      </c>
      <c r="BR50">
        <f t="shared" si="16"/>
        <v>0</v>
      </c>
      <c r="BS50">
        <f t="shared" si="16"/>
        <v>0</v>
      </c>
      <c r="BT50">
        <f t="shared" si="16"/>
        <v>0</v>
      </c>
      <c r="BU50">
        <f t="shared" si="16"/>
        <v>0</v>
      </c>
      <c r="BV50">
        <f t="shared" si="16"/>
        <v>0</v>
      </c>
      <c r="BW50">
        <f t="shared" si="16"/>
        <v>0</v>
      </c>
      <c r="BX50">
        <f t="shared" si="16"/>
        <v>0</v>
      </c>
      <c r="BY50">
        <f t="shared" si="16"/>
        <v>0</v>
      </c>
      <c r="BZ50">
        <f t="shared" si="15"/>
        <v>0</v>
      </c>
      <c r="CA50">
        <f t="shared" si="15"/>
        <v>0</v>
      </c>
      <c r="CB50">
        <f t="shared" si="15"/>
        <v>0</v>
      </c>
      <c r="CC50">
        <f t="shared" si="15"/>
        <v>0</v>
      </c>
      <c r="CD50">
        <f t="shared" si="15"/>
        <v>0</v>
      </c>
    </row>
    <row r="51" spans="1:82">
      <c r="A51" s="5" t="str">
        <f>_xlfn.XLOOKUP($E51,'Raw Data'!$E:$E,'Raw Data'!A:A,"ERROR",0,1)</f>
        <v>AE</v>
      </c>
      <c r="B51" s="5" t="str">
        <f>_xlfn.XLOOKUP($E51,'Raw Data'!$E:$E,'Raw Data'!B:B,"ERROR",0,1)</f>
        <v>Hair Mousses</v>
      </c>
      <c r="C51" s="5" t="str">
        <f>_xlfn.XLOOKUP($E51,'Raw Data'!$E:$E,'Raw Data'!C:C,"ERROR",0,1)</f>
        <v>nivea</v>
      </c>
      <c r="D51" s="5" t="str">
        <f>_xlfn.XLOOKUP($E51,'Raw Data'!$E:$E,'Raw Data'!D:D,"ERROR",0,1)</f>
        <v>www.amazon.ae/dp/B0051D9DWC</v>
      </c>
      <c r="E51" s="5" t="s">
        <v>214</v>
      </c>
      <c r="F51" s="9" t="str">
        <f>_xlfn.XLOOKUP($E51,'Raw Data'!$E:$E,'Raw Data'!F:F,"ERROR",0,1)</f>
        <v>NIVEA Volume  Mousse   Hair  Care, 150 g</v>
      </c>
      <c r="G51" s="10">
        <f>_xlfn.XLOOKUP($E51,'Raw Data'!$E:$E,'Raw Data'!G:G,"ERROR",0,1)</f>
        <v>121</v>
      </c>
      <c r="H51" s="9">
        <f>_xlfn.XLOOKUP($E51,'Raw Data'!$E:$E,'Raw Data'!H:H,"ERROR",0,1)</f>
        <v>3736.78</v>
      </c>
      <c r="I51" s="9">
        <f>_xlfn.XLOOKUP($E51,'Raw Data'!$E:$E,'Raw Data'!I:I,"ERROR",0,1)</f>
        <v>0.00500287993808435</v>
      </c>
      <c r="J51" s="9" t="str">
        <f>_xlfn.XLOOKUP($E51,'Raw Data'!$E:$E,'Raw Data'!J:J,"ERROR",0,1)</f>
        <v>Yes</v>
      </c>
      <c r="K51" s="14" t="str">
        <f t="array" ref="K51">_xlfn.IFS(AND(L51&gt;0,L51&lt;=5),"0 to 5",AND(L51&gt;5,L51&lt;=10),"5 to 10",AND(L51&gt;10,L51&lt;=15),"10 to 15",AND(L51&gt;15,L51&lt;=20),"15 to 20",AND(L51&gt;20,L51&lt;=30),"20 to 30",AND(L51&gt;30,L51&lt;=40),"30 to 40",AND(L51&gt;40,L51&lt;=50),"40 to 50",AND(L51&gt;50,L51&lt;=75),"50 to 75",AND(L51&gt;75,L51&lt;=100),"75 to 100",AND(L51&gt;100,L51&lt;=150),"100 to 150",AND(L51&gt;150,L51&lt;=200),"150 to 200",AND(L51&gt;200,L51&lt;=250),"200 to 250",AND(L51&gt;250,L51&lt;=300),"250 to 300",AND(L51&gt;300,L51&lt;=400),"300 to 400",AND(L51&gt;400,L51&lt;=500),"400 to 500",L51&gt;500,"500+")</f>
        <v>30 to 40</v>
      </c>
      <c r="L51" s="9">
        <f>_xlfn.XLOOKUP($E51,'Raw Data'!$E:$E,'Raw Data'!L:L,"ERROR",0,1)</f>
        <v>31.93</v>
      </c>
      <c r="M51" s="14" t="str">
        <f t="array" ref="M51">_xlfn.IFS(AND(N51&gt;0,N51&lt;=5),"0 to 5",AND(N51&gt;5,N51&lt;=10),"5 to 10",AND(N51&gt;10,N51&lt;=15),"10 to 15",AND(N51&gt;15,N51&lt;=20),"15 to 20",AND(N51&gt;20,N51&lt;=30),"20 to 30",AND(N51&gt;30,N51&lt;=40),"30 to 40",AND(N51&gt;40,N51&lt;=50),"40 to 50",AND(N51&gt;50,N51&lt;=75),"50 to 75",AND(N51&gt;75,N51&lt;=100),"75 to 100",AND(N51&gt;100,N51&lt;=150),"100 to 150",AND(N51&gt;150,N51&lt;=200),"150 to 200",AND(N51&gt;200,N51&lt;=250),"200 to 250",AND(N51&gt;250,N51&lt;=300),"250 to 300",AND(N51&gt;300,N51&lt;=400),"300 to 400",AND(N51&gt;400,N51&lt;=500),"400 to 500",N51&gt;500,"500+")</f>
        <v>30 to 40</v>
      </c>
      <c r="N51" s="9">
        <f>_xlfn.XLOOKUP($E51,'Raw Data'!$E:$E,'Raw Data'!N:N,"ERROR",0,1)</f>
        <v>34.89</v>
      </c>
      <c r="O51" s="14" t="str">
        <f t="array" ref="O51">_xlfn.IFS(P51=0,"No Discount",AND(P51&gt;0,P51&lt;=0.02),"0% to 2%",AND(P51&gt;0.02,P51&lt;=0.04),"2% to 4%",AND(P51&gt;0.04,P51&lt;=0.06),"4% to 6%",AND(P51&gt;0.06,P51&lt;=0.08),"6% to 8%",AND(P51&gt;0.08,P51&lt;=0.1),"8% to 10%",AND(P51&gt;0.1,P51&lt;=0.15),"10% to 15%",AND(P51&gt;0.15,P51&lt;=0.2),"15% to 20%",AND(P51&gt;0.2,P51&lt;=0.25),"20% to 25%",AND(P51&gt;0.25,P51&lt;=0.3),"25% to 30%",AND(P51&gt;0.3,P51&lt;=0.4),"30% to 40%",AND(P51&gt;0.4,P51&lt;=0.5),"40% to 50%",AND(P51&gt;0.5,P51&lt;=0.75),"50% to 75%",AND(P51&gt;0.75,P51&lt;=1),"75% to 100%")</f>
        <v>8% to 10%</v>
      </c>
      <c r="P51" s="10">
        <f>_xlfn.XLOOKUP($E51,'Raw Data'!$E:$E,'Raw Data'!P:P,"ERROR",0,1)</f>
        <v>0.0848380624820866</v>
      </c>
      <c r="Q51" s="9">
        <f>_xlfn.XLOOKUP($E51,'Raw Data'!$E:$E,'Raw Data'!Q:Q,"ERROR",0,1)</f>
        <v>150</v>
      </c>
      <c r="R51" s="9" t="str">
        <f>_xlfn.XLOOKUP($E51,'Raw Data'!$E:$E,'Raw Data'!R:R,"ERROR",0,1)</f>
        <v>gm</v>
      </c>
      <c r="S51" s="5" t="e">
        <f t="array" ref="S51">_xlfn.IFS(AND(T51&gt;0,T51&lt;=0.05),"0 to 0.05",AND(T51&gt;0.05,T51&lt;=0.1),"0.05 to 0.1",AND(T51&gt;0.1,T51&lt;=0.2),"0.1 to 0.2",AND(T51&gt;0.2,T51&lt;=0.3),"0.2 to 0.3",AND(T51&gt;0.3,T51&lt;=0.4),"0.3 to 0.4",AND(T51&gt;0.4,T51&lt;=0.5),"0.4 to 0.5",AND(T51&gt;0.5,T51&lt;=0.75),"0.5 to 0.75",AND(T51&gt;0.75,T51&lt;=1),"0.75 to 1",AND(T51&gt;1,T51&lt;=2),"1 to 2",AND(T51&gt;2,T51&lt;=3),"2 to 3",AND(T51&gt;3,T51&lt;=4),"3 to 4",AND(T51&gt;4,T51&lt;=5),"4 to 5",AND(T51&gt;5,T51&lt;=10),"5 to 10",T51&gt;10,"10+")</f>
        <v>#N/A</v>
      </c>
      <c r="T51" s="10" t="e">
        <f t="shared" si="1"/>
        <v>#N/A</v>
      </c>
      <c r="U51" s="15" t="e">
        <f t="array" ref="U51">_xlfn.IFS(AND(V51&gt;0,V51&lt;=0.05),"0 to 0.05",AND(V51&gt;0.05,V51&lt;=0.1),"0.05 to 0.1",AND(V51&gt;0.1,V51&lt;=0.2),"0.1 to 0.2",AND(V51&gt;0.2,V51&lt;=0.3),"0.2 to 0.3",AND(V51&gt;0.3,V51&lt;=0.4),"0.3 to 0.4",AND(V51&gt;0.4,V51&lt;=0.5),"0.4 to 0.5",AND(V51&gt;0.5,V51&lt;=0.75),"0.5 to 0.75",AND(V51&gt;0.75,V51&lt;=1),"0.75 to 1",AND(V51&gt;1,V51&lt;=2),"1 to 2",AND(V51&gt;2,V51&lt;=3),"2 to 3",AND(V51&gt;3,V51&lt;=4),"3 to 4",AND(V51&gt;4,V51&lt;=5),"4 to 5",AND(V51&gt;5,V51&lt;=10),"5 to 10",V51&gt;10,"10+")</f>
        <v>#N/A</v>
      </c>
      <c r="V51" s="10" t="e">
        <f t="shared" si="2"/>
        <v>#N/A</v>
      </c>
      <c r="W51" s="15" t="e">
        <f t="array" ref="W51">_xlfn.IFS(AND(X51&gt;0,X51&lt;=0.05),"0 to 0.05",AND(X51&gt;0.05,X51&lt;=0.1),"0.05 to 0.1",AND(X51&gt;0.1,X51&lt;=0.2),"0.1 to 0.2",AND(X51&gt;0.2,X51&lt;=0.3),"0.2 to 0.3",AND(X51&gt;0.3,X51&lt;=0.4),"0.3 to 0.4",AND(X51&gt;0.4,X51&lt;=0.5),"0.4 to 0.5",AND(X51&gt;0.5,X51&lt;=0.75),"0.5 to 0.75",AND(X51&gt;0.75,X51&lt;=1),"0.75 to 1",AND(X51&gt;1,X51&lt;=2),"1 to 2",AND(X51&gt;2,X51&lt;=3),"2 to 3",AND(X51&gt;3,X51&lt;=4),"3 to 4",AND(X51&gt;4,X51&lt;=5),"4 to 5",AND(X51&gt;5,X51&lt;=10),"5 to 10",X51&gt;10,"10+")</f>
        <v>#N/A</v>
      </c>
      <c r="X51" s="16" t="e">
        <f t="shared" si="3"/>
        <v>#N/A</v>
      </c>
      <c r="Y51" s="5" t="e">
        <f t="array" ref="Y51">_xlfn.IFS(AND(Z51&gt;0,Z51&lt;=1),"0 to 1",AND(Z51&gt;1,Z51&lt;=2),"1 to 2",AND(Z51&gt;2,Z51&lt;=4),"2 to 4",AND(Z51&gt;4,Z51&lt;=6),"4 to 6",AND(Z51&gt;6,Z51&lt;=8),"6 to 8",AND(Z51&gt;8,Z51&lt;=10),"8 to 10",AND(Z51&gt;10,Z51&lt;=15),"10 to 15",AND(Z51&gt;15,Z51&lt;=20),"15 to 20",AND(Z51&gt;20,Z51&lt;=25),"20 to 25",AND(Z51&gt;25,Z51&lt;=30),"25 to 30",AND(Z51&gt;30,Z51&lt;=40),"30 to 40",AND(Z51&gt;40,Z51&lt;=50),"40 to 50",Z51&gt;50,"50+")</f>
        <v>#N/A</v>
      </c>
      <c r="Z51" s="9" t="e">
        <f t="array" ref="Z51">_xlfn.IFS(AA51="oz",_xlfn.IFS(R51="oz",Q51,R51="fl oz",Q51*1.04,R51="ml",Q51*0.0338),AA51="fl oz",_xlfn.IFS(R51="oz",Q51/1.04,R51="fl oz",Q51,R51="ml",Q51*0.0338/1.04),AA51="ml",_xlfn.IFS(R51="oz",Q51/0.0338,R51="fl oz",Q51*1.04/0.0338,R51="ml",Q51))</f>
        <v>#N/A</v>
      </c>
      <c r="AA51" s="9" t="str">
        <f>_xlfn.XLOOKUP($E51,'Raw Data'!$E:$E,'Raw Data'!AA:AA,"ERROR",0,1)</f>
        <v>oz</v>
      </c>
      <c r="AB51" s="5" t="s">
        <v>43</v>
      </c>
      <c r="AC51" s="5" t="s">
        <v>43</v>
      </c>
      <c r="AD51" s="5" t="s">
        <v>43</v>
      </c>
      <c r="AE51">
        <f t="shared" si="14"/>
        <v>0</v>
      </c>
      <c r="AF51">
        <f t="shared" si="14"/>
        <v>0</v>
      </c>
      <c r="AG51">
        <f t="shared" si="14"/>
        <v>0</v>
      </c>
      <c r="AH51">
        <f t="shared" si="14"/>
        <v>0</v>
      </c>
      <c r="AI51">
        <f t="shared" si="14"/>
        <v>0</v>
      </c>
      <c r="AJ51">
        <f t="shared" si="14"/>
        <v>0</v>
      </c>
      <c r="AK51">
        <f t="shared" si="14"/>
        <v>0</v>
      </c>
      <c r="AL51">
        <f t="shared" si="14"/>
        <v>0</v>
      </c>
      <c r="AM51">
        <f t="shared" si="14"/>
        <v>0</v>
      </c>
      <c r="AN51">
        <f t="shared" si="14"/>
        <v>0</v>
      </c>
      <c r="AO51">
        <f t="shared" si="14"/>
        <v>0</v>
      </c>
      <c r="AP51">
        <f t="shared" si="14"/>
        <v>0</v>
      </c>
      <c r="AQ51">
        <f t="shared" si="14"/>
        <v>0</v>
      </c>
      <c r="AR51">
        <f t="shared" si="14"/>
        <v>0</v>
      </c>
      <c r="AS51">
        <f t="shared" si="14"/>
        <v>0</v>
      </c>
      <c r="AT51">
        <f t="shared" si="14"/>
        <v>0</v>
      </c>
      <c r="AU51">
        <f t="shared" si="13"/>
        <v>0</v>
      </c>
      <c r="AV51">
        <f t="shared" si="13"/>
        <v>0</v>
      </c>
      <c r="AW51">
        <f t="shared" si="13"/>
        <v>0</v>
      </c>
      <c r="AX51">
        <f t="shared" si="13"/>
        <v>0</v>
      </c>
      <c r="AY51">
        <f t="shared" si="13"/>
        <v>0</v>
      </c>
      <c r="AZ51">
        <f t="shared" si="13"/>
        <v>0</v>
      </c>
      <c r="BA51">
        <f t="shared" si="13"/>
        <v>0</v>
      </c>
      <c r="BB51">
        <f t="shared" si="13"/>
        <v>0</v>
      </c>
      <c r="BC51">
        <f t="shared" si="13"/>
        <v>0</v>
      </c>
      <c r="BD51">
        <f t="shared" si="13"/>
        <v>0</v>
      </c>
      <c r="BE51">
        <f t="shared" si="13"/>
        <v>0</v>
      </c>
      <c r="BF51">
        <f t="shared" si="13"/>
        <v>0</v>
      </c>
      <c r="BG51">
        <f t="shared" si="13"/>
        <v>0</v>
      </c>
      <c r="BH51">
        <f t="shared" si="13"/>
        <v>0</v>
      </c>
      <c r="BI51">
        <f t="shared" si="13"/>
        <v>0</v>
      </c>
      <c r="BJ51">
        <f t="shared" si="16"/>
        <v>1</v>
      </c>
      <c r="BK51">
        <f t="shared" si="16"/>
        <v>1</v>
      </c>
      <c r="BL51">
        <f t="shared" si="16"/>
        <v>0</v>
      </c>
      <c r="BM51">
        <f t="shared" si="16"/>
        <v>0</v>
      </c>
      <c r="BN51">
        <f t="shared" si="16"/>
        <v>0</v>
      </c>
      <c r="BO51">
        <f t="shared" si="16"/>
        <v>0</v>
      </c>
      <c r="BP51">
        <f t="shared" si="16"/>
        <v>0</v>
      </c>
      <c r="BQ51">
        <f t="shared" si="16"/>
        <v>0</v>
      </c>
      <c r="BR51">
        <f t="shared" si="16"/>
        <v>0</v>
      </c>
      <c r="BS51">
        <f t="shared" si="16"/>
        <v>0</v>
      </c>
      <c r="BT51">
        <f t="shared" si="16"/>
        <v>0</v>
      </c>
      <c r="BU51">
        <f t="shared" si="16"/>
        <v>0</v>
      </c>
      <c r="BV51">
        <f t="shared" si="16"/>
        <v>0</v>
      </c>
      <c r="BW51">
        <f t="shared" si="16"/>
        <v>0</v>
      </c>
      <c r="BX51">
        <f t="shared" si="16"/>
        <v>0</v>
      </c>
      <c r="BY51">
        <f t="shared" si="16"/>
        <v>0</v>
      </c>
      <c r="BZ51">
        <f t="shared" si="15"/>
        <v>0</v>
      </c>
      <c r="CA51">
        <f t="shared" si="15"/>
        <v>0</v>
      </c>
      <c r="CB51">
        <f t="shared" si="15"/>
        <v>0</v>
      </c>
      <c r="CC51">
        <f t="shared" si="15"/>
        <v>0</v>
      </c>
      <c r="CD51">
        <f t="shared" si="15"/>
        <v>0</v>
      </c>
    </row>
    <row r="52" spans="1:82">
      <c r="A52" s="5" t="str">
        <f>_xlfn.XLOOKUP($E52,'Raw Data'!$E:$E,'Raw Data'!A:A,"ERROR",0,1)</f>
        <v>AE</v>
      </c>
      <c r="B52" s="5" t="str">
        <f>_xlfn.XLOOKUP($E52,'Raw Data'!$E:$E,'Raw Data'!B:B,"ERROR",0,1)</f>
        <v>Hair Mousses</v>
      </c>
      <c r="C52" s="5" t="str">
        <f>_xlfn.XLOOKUP($E52,'Raw Data'!$E:$E,'Raw Data'!C:C,"ERROR",0,1)</f>
        <v>schwarzkopf</v>
      </c>
      <c r="D52" s="5" t="str">
        <f>_xlfn.XLOOKUP($E52,'Raw Data'!$E:$E,'Raw Data'!D:D,"ERROR",0,1)</f>
        <v>www.amazon.ae/dp/B07DLYGHF5</v>
      </c>
      <c r="E52" s="5" t="s">
        <v>215</v>
      </c>
      <c r="F52" s="9" t="str">
        <f>_xlfn.XLOOKUP($E52,'Raw Data'!$E:$E,'Raw Data'!F:F,"ERROR",0,1)</f>
        <v>Schwarzkopf Osis Fab Foam Classic Hold Mousse, Medium Control - 200ml Schwarzkopf Osis Fab Foam Classic Hold Mousse, Medium Control - 200ml</v>
      </c>
      <c r="G52" s="10">
        <f>_xlfn.XLOOKUP($E52,'Raw Data'!$E:$E,'Raw Data'!G:G,"ERROR",0,1)</f>
        <v>37</v>
      </c>
      <c r="H52" s="9">
        <f>_xlfn.XLOOKUP($E52,'Raw Data'!$E:$E,'Raw Data'!H:H,"ERROR",0,1)</f>
        <v>3557.73</v>
      </c>
      <c r="I52" s="9">
        <f>_xlfn.XLOOKUP($E52,'Raw Data'!$E:$E,'Raw Data'!I:I,"ERROR",0,1)</f>
        <v>0.00476316401878645</v>
      </c>
      <c r="J52" s="9" t="str">
        <f>_xlfn.XLOOKUP($E52,'Raw Data'!$E:$E,'Raw Data'!J:J,"ERROR",0,1)</f>
        <v>Yes</v>
      </c>
      <c r="K52" s="14" t="str">
        <f t="array" ref="K52">_xlfn.IFS(AND(L52&gt;0,L52&lt;=5),"0 to 5",AND(L52&gt;5,L52&lt;=10),"5 to 10",AND(L52&gt;10,L52&lt;=15),"10 to 15",AND(L52&gt;15,L52&lt;=20),"15 to 20",AND(L52&gt;20,L52&lt;=30),"20 to 30",AND(L52&gt;30,L52&lt;=40),"30 to 40",AND(L52&gt;40,L52&lt;=50),"40 to 50",AND(L52&gt;50,L52&lt;=75),"50 to 75",AND(L52&gt;75,L52&lt;=100),"75 to 100",AND(L52&gt;100,L52&lt;=150),"100 to 150",AND(L52&gt;150,L52&lt;=200),"150 to 200",AND(L52&gt;200,L52&lt;=250),"200 to 250",AND(L52&gt;250,L52&lt;=300),"250 to 300",AND(L52&gt;300,L52&lt;=400),"300 to 400",AND(L52&gt;400,L52&lt;=500),"400 to 500",L52&gt;500,"500+")</f>
        <v>75 to 100</v>
      </c>
      <c r="L52" s="9">
        <f>_xlfn.XLOOKUP($E52,'Raw Data'!$E:$E,'Raw Data'!L:L,"ERROR",0,1)</f>
        <v>97.69</v>
      </c>
      <c r="M52" s="14" t="str">
        <f t="array" ref="M52">_xlfn.IFS(AND(N52&gt;0,N52&lt;=5),"0 to 5",AND(N52&gt;5,N52&lt;=10),"5 to 10",AND(N52&gt;10,N52&lt;=15),"10 to 15",AND(N52&gt;15,N52&lt;=20),"15 to 20",AND(N52&gt;20,N52&lt;=30),"20 to 30",AND(N52&gt;30,N52&lt;=40),"30 to 40",AND(N52&gt;40,N52&lt;=50),"40 to 50",AND(N52&gt;50,N52&lt;=75),"50 to 75",AND(N52&gt;75,N52&lt;=100),"75 to 100",AND(N52&gt;100,N52&lt;=150),"100 to 150",AND(N52&gt;150,N52&lt;=200),"150 to 200",AND(N52&gt;200,N52&lt;=250),"200 to 250",AND(N52&gt;250,N52&lt;=300),"250 to 300",AND(N52&gt;300,N52&lt;=400),"300 to 400",AND(N52&gt;400,N52&lt;=500),"400 to 500",N52&gt;500,"500+")</f>
        <v>100 to 150</v>
      </c>
      <c r="N52" s="9">
        <f>_xlfn.XLOOKUP($E52,'Raw Data'!$E:$E,'Raw Data'!N:N,"ERROR",0,1)</f>
        <v>103.06</v>
      </c>
      <c r="O52" s="14" t="str">
        <f t="array" ref="O52">_xlfn.IFS(P52=0,"No Discount",AND(P52&gt;0,P52&lt;=0.02),"0% to 2%",AND(P52&gt;0.02,P52&lt;=0.04),"2% to 4%",AND(P52&gt;0.04,P52&lt;=0.06),"4% to 6%",AND(P52&gt;0.06,P52&lt;=0.08),"6% to 8%",AND(P52&gt;0.08,P52&lt;=0.1),"8% to 10%",AND(P52&gt;0.1,P52&lt;=0.15),"10% to 15%",AND(P52&gt;0.15,P52&lt;=0.2),"15% to 20%",AND(P52&gt;0.2,P52&lt;=0.25),"20% to 25%",AND(P52&gt;0.25,P52&lt;=0.3),"25% to 30%",AND(P52&gt;0.3,P52&lt;=0.4),"30% to 40%",AND(P52&gt;0.4,P52&lt;=0.5),"40% to 50%",AND(P52&gt;0.5,P52&lt;=0.75),"50% to 75%",AND(P52&gt;0.75,P52&lt;=1),"75% to 100%")</f>
        <v>4% to 6%</v>
      </c>
      <c r="P52" s="10">
        <f>_xlfn.XLOOKUP($E52,'Raw Data'!$E:$E,'Raw Data'!P:P,"ERROR",0,1)</f>
        <v>0.0521055695711237</v>
      </c>
      <c r="Q52" s="9">
        <f>_xlfn.XLOOKUP($E52,'Raw Data'!$E:$E,'Raw Data'!Q:Q,"ERROR",0,1)</f>
        <v>200</v>
      </c>
      <c r="R52" s="9" t="str">
        <f>_xlfn.XLOOKUP($E52,'Raw Data'!$E:$E,'Raw Data'!R:R,"ERROR",0,1)</f>
        <v>ml</v>
      </c>
      <c r="S52" s="5" t="str">
        <f t="array" ref="S52">_xlfn.IFS(AND(T52&gt;0,T52&lt;=0.05),"0 to 0.05",AND(T52&gt;0.05,T52&lt;=0.1),"0.05 to 0.1",AND(T52&gt;0.1,T52&lt;=0.2),"0.1 to 0.2",AND(T52&gt;0.2,T52&lt;=0.3),"0.2 to 0.3",AND(T52&gt;0.3,T52&lt;=0.4),"0.3 to 0.4",AND(T52&gt;0.4,T52&lt;=0.5),"0.4 to 0.5",AND(T52&gt;0.5,T52&lt;=0.75),"0.5 to 0.75",AND(T52&gt;0.75,T52&lt;=1),"0.75 to 1",AND(T52&gt;1,T52&lt;=2),"1 to 2",AND(T52&gt;2,T52&lt;=3),"2 to 3",AND(T52&gt;3,T52&lt;=4),"3 to 4",AND(T52&gt;4,T52&lt;=5),"4 to 5",AND(T52&gt;5,T52&lt;=10),"5 to 10",T52&gt;10,"10+")</f>
        <v>0.4 to 0.5</v>
      </c>
      <c r="T52" s="10">
        <f t="shared" si="1"/>
        <v>0.488710971658866</v>
      </c>
      <c r="U52" s="15" t="str">
        <f t="array" ref="U52">_xlfn.IFS(AND(V52&gt;0,V52&lt;=0.05),"0 to 0.05",AND(V52&gt;0.05,V52&lt;=0.1),"0.05 to 0.1",AND(V52&gt;0.1,V52&lt;=0.2),"0.1 to 0.2",AND(V52&gt;0.2,V52&lt;=0.3),"0.2 to 0.3",AND(V52&gt;0.3,V52&lt;=0.4),"0.3 to 0.4",AND(V52&gt;0.4,V52&lt;=0.5),"0.4 to 0.5",AND(V52&gt;0.5,V52&lt;=0.75),"0.5 to 0.75",AND(V52&gt;0.75,V52&lt;=1),"0.75 to 1",AND(V52&gt;1,V52&lt;=2),"1 to 2",AND(V52&gt;2,V52&lt;=3),"2 to 3",AND(V52&gt;3,V52&lt;=4),"3 to 4",AND(V52&gt;4,V52&lt;=5),"4 to 5",AND(V52&gt;5,V52&lt;=10),"5 to 10",V52&gt;10,"10+")</f>
        <v>0.1 to 0.2</v>
      </c>
      <c r="V52" s="10">
        <f t="shared" si="2"/>
        <v>0.139205335649237</v>
      </c>
      <c r="W52" s="15" t="str">
        <f t="array" ref="W52">_xlfn.IFS(AND(X52&gt;0,X52&lt;=0.05),"0 to 0.05",AND(X52&gt;0.05,X52&lt;=0.1),"0.05 to 0.1",AND(X52&gt;0.1,X52&lt;=0.2),"0.1 to 0.2",AND(X52&gt;0.2,X52&lt;=0.3),"0.2 to 0.3",AND(X52&gt;0.3,X52&lt;=0.4),"0.3 to 0.4",AND(X52&gt;0.4,X52&lt;=0.5),"0.4 to 0.5",AND(X52&gt;0.5,X52&lt;=0.75),"0.5 to 0.75",AND(X52&gt;0.75,X52&lt;=1),"0.75 to 1",AND(X52&gt;1,X52&lt;=2),"1 to 2",AND(X52&gt;2,X52&lt;=3),"2 to 3",AND(X52&gt;3,X52&lt;=4),"3 to 4",AND(X52&gt;4,X52&lt;=5),"4 to 5",AND(X52&gt;5,X52&lt;=10),"5 to 10",X52&gt;10,"10+")</f>
        <v>0.1 to 0.2</v>
      </c>
      <c r="X52" s="16">
        <f t="shared" si="3"/>
        <v>0.131951962347894</v>
      </c>
      <c r="Y52" s="5" t="str">
        <f t="array" ref="Y52">_xlfn.IFS(AND(Z52&gt;0,Z52&lt;=1),"0 to 1",AND(Z52&gt;1,Z52&lt;=2),"1 to 2",AND(Z52&gt;2,Z52&lt;=4),"2 to 4",AND(Z52&gt;4,Z52&lt;=6),"4 to 6",AND(Z52&gt;6,Z52&lt;=8),"6 to 8",AND(Z52&gt;8,Z52&lt;=10),"8 to 10",AND(Z52&gt;10,Z52&lt;=15),"10 to 15",AND(Z52&gt;15,Z52&lt;=20),"15 to 20",AND(Z52&gt;20,Z52&lt;=25),"20 to 25",AND(Z52&gt;25,Z52&lt;=30),"25 to 30",AND(Z52&gt;30,Z52&lt;=40),"30 to 40",AND(Z52&gt;40,Z52&lt;=50),"40 to 50",Z52&gt;50,"50+")</f>
        <v>6 to 8</v>
      </c>
      <c r="Z52" s="9">
        <f t="array" ref="Z52">_xlfn.IFS(AA52="oz",_xlfn.IFS(R52="oz",Q52,R52="fl oz",Q52*1.04,R52="ml",Q52*0.0338),AA52="fl oz",_xlfn.IFS(R52="oz",Q52/1.04,R52="fl oz",Q52,R52="ml",Q52*0.0338/1.04),AA52="ml",_xlfn.IFS(R52="oz",Q52/0.0338,R52="fl oz",Q52*1.04/0.0338,R52="ml",Q52))</f>
        <v>6.76</v>
      </c>
      <c r="AA52" s="9" t="str">
        <f>_xlfn.XLOOKUP($E52,'Raw Data'!$E:$E,'Raw Data'!AA:AA,"ERROR",0,1)</f>
        <v>oz</v>
      </c>
      <c r="AB52" s="5" t="s">
        <v>43</v>
      </c>
      <c r="AC52" s="5" t="s">
        <v>86</v>
      </c>
      <c r="AD52" s="5" t="s">
        <v>43</v>
      </c>
      <c r="AE52">
        <f t="shared" si="14"/>
        <v>0</v>
      </c>
      <c r="AF52">
        <f t="shared" si="14"/>
        <v>0</v>
      </c>
      <c r="AG52">
        <f t="shared" si="14"/>
        <v>0</v>
      </c>
      <c r="AH52">
        <f t="shared" si="14"/>
        <v>0</v>
      </c>
      <c r="AI52">
        <f t="shared" si="14"/>
        <v>0</v>
      </c>
      <c r="AJ52">
        <f t="shared" si="14"/>
        <v>0</v>
      </c>
      <c r="AK52">
        <f t="shared" si="14"/>
        <v>0</v>
      </c>
      <c r="AL52">
        <f t="shared" si="14"/>
        <v>0</v>
      </c>
      <c r="AM52">
        <f t="shared" si="14"/>
        <v>0</v>
      </c>
      <c r="AN52">
        <f t="shared" si="14"/>
        <v>0</v>
      </c>
      <c r="AO52">
        <f t="shared" si="14"/>
        <v>0</v>
      </c>
      <c r="AP52">
        <f t="shared" si="14"/>
        <v>0</v>
      </c>
      <c r="AQ52">
        <f t="shared" si="14"/>
        <v>0</v>
      </c>
      <c r="AR52">
        <f t="shared" si="14"/>
        <v>0</v>
      </c>
      <c r="AS52">
        <f t="shared" si="14"/>
        <v>0</v>
      </c>
      <c r="AT52">
        <f t="shared" si="14"/>
        <v>0</v>
      </c>
      <c r="AU52">
        <f t="shared" si="13"/>
        <v>0</v>
      </c>
      <c r="AV52">
        <f t="shared" si="13"/>
        <v>0</v>
      </c>
      <c r="AW52">
        <f t="shared" si="13"/>
        <v>0</v>
      </c>
      <c r="AX52">
        <f t="shared" si="13"/>
        <v>0</v>
      </c>
      <c r="AY52">
        <f t="shared" si="13"/>
        <v>0</v>
      </c>
      <c r="AZ52">
        <f t="shared" si="13"/>
        <v>0</v>
      </c>
      <c r="BA52">
        <f t="shared" si="13"/>
        <v>0</v>
      </c>
      <c r="BB52">
        <f t="shared" si="13"/>
        <v>0</v>
      </c>
      <c r="BC52">
        <f t="shared" si="13"/>
        <v>0</v>
      </c>
      <c r="BD52">
        <f t="shared" si="13"/>
        <v>0</v>
      </c>
      <c r="BE52">
        <f t="shared" si="13"/>
        <v>0</v>
      </c>
      <c r="BF52">
        <f t="shared" si="13"/>
        <v>0</v>
      </c>
      <c r="BG52">
        <f t="shared" si="13"/>
        <v>0</v>
      </c>
      <c r="BH52">
        <f t="shared" si="13"/>
        <v>0</v>
      </c>
      <c r="BI52">
        <f t="shared" si="13"/>
        <v>0</v>
      </c>
      <c r="BJ52">
        <f t="shared" si="16"/>
        <v>1</v>
      </c>
      <c r="BK52">
        <f t="shared" si="16"/>
        <v>1</v>
      </c>
      <c r="BL52">
        <f t="shared" si="16"/>
        <v>0</v>
      </c>
      <c r="BM52">
        <f t="shared" si="16"/>
        <v>0</v>
      </c>
      <c r="BN52">
        <f t="shared" si="16"/>
        <v>0</v>
      </c>
      <c r="BO52">
        <f t="shared" si="16"/>
        <v>0</v>
      </c>
      <c r="BP52">
        <f t="shared" si="16"/>
        <v>0</v>
      </c>
      <c r="BQ52">
        <f t="shared" si="16"/>
        <v>0</v>
      </c>
      <c r="BR52">
        <f t="shared" si="16"/>
        <v>0</v>
      </c>
      <c r="BS52">
        <f t="shared" si="16"/>
        <v>0</v>
      </c>
      <c r="BT52">
        <f t="shared" si="16"/>
        <v>0</v>
      </c>
      <c r="BU52">
        <f t="shared" si="16"/>
        <v>0</v>
      </c>
      <c r="BV52">
        <f t="shared" si="16"/>
        <v>0</v>
      </c>
      <c r="BW52">
        <f t="shared" si="16"/>
        <v>0</v>
      </c>
      <c r="BX52">
        <f t="shared" si="16"/>
        <v>0</v>
      </c>
      <c r="BY52">
        <f t="shared" si="16"/>
        <v>0</v>
      </c>
      <c r="BZ52">
        <f t="shared" si="15"/>
        <v>0</v>
      </c>
      <c r="CA52">
        <f t="shared" si="15"/>
        <v>0</v>
      </c>
      <c r="CB52">
        <f t="shared" si="15"/>
        <v>0</v>
      </c>
      <c r="CC52">
        <f t="shared" si="15"/>
        <v>0</v>
      </c>
      <c r="CD52">
        <f t="shared" si="15"/>
        <v>0</v>
      </c>
    </row>
    <row r="53" spans="1:82">
      <c r="A53" s="5" t="str">
        <f>_xlfn.XLOOKUP($E53,'Raw Data'!$E:$E,'Raw Data'!A:A,"ERROR",0,1)</f>
        <v>AE</v>
      </c>
      <c r="B53" s="5" t="str">
        <f>_xlfn.XLOOKUP($E53,'Raw Data'!$E:$E,'Raw Data'!B:B,"ERROR",0,1)</f>
        <v>Hair Mousses</v>
      </c>
      <c r="C53" s="5" t="str">
        <f>_xlfn.XLOOKUP($E53,'Raw Data'!$E:$E,'Raw Data'!C:C,"ERROR",0,1)</f>
        <v>john frieda</v>
      </c>
      <c r="D53" s="5" t="str">
        <f>_xlfn.XLOOKUP($E53,'Raw Data'!$E:$E,'Raw Data'!D:D,"ERROR",0,1)</f>
        <v>www.amazon.ae/dp/B099P7RKBV</v>
      </c>
      <c r="E53" s="5" t="s">
        <v>216</v>
      </c>
      <c r="F53" s="9" t="str">
        <f>_xlfn.XLOOKUP($E53,'Raw Data'!$E:$E,'Raw Data'!F:F,"ERROR",0,1)</f>
        <v>John Frieda Frizz Ease Curly Hair Reviver Mousse Enhances Curls, a Soft Flexible Hold for Curly or Frizzy Hair, Alcohol-Free, 7.2 oz (Pack of 2)</v>
      </c>
      <c r="G53" s="10">
        <f>_xlfn.XLOOKUP($E53,'Raw Data'!$E:$E,'Raw Data'!G:G,"ERROR",0,1)</f>
        <v>28</v>
      </c>
      <c r="H53" s="9">
        <f>_xlfn.XLOOKUP($E53,'Raw Data'!$E:$E,'Raw Data'!H:H,"ERROR",0,1)</f>
        <v>3321.01</v>
      </c>
      <c r="I53" s="9">
        <f>_xlfn.XLOOKUP($E53,'Raw Data'!$E:$E,'Raw Data'!I:I,"ERROR",0,1)</f>
        <v>0.00444623828621902</v>
      </c>
      <c r="J53" s="9" t="str">
        <f>_xlfn.XLOOKUP($E53,'Raw Data'!$E:$E,'Raw Data'!J:J,"ERROR",0,1)</f>
        <v>Yes</v>
      </c>
      <c r="K53" s="14" t="str">
        <f t="array" ref="K53">_xlfn.IFS(AND(L53&gt;0,L53&lt;=5),"0 to 5",AND(L53&gt;5,L53&lt;=10),"5 to 10",AND(L53&gt;10,L53&lt;=15),"10 to 15",AND(L53&gt;15,L53&lt;=20),"15 to 20",AND(L53&gt;20,L53&lt;=30),"20 to 30",AND(L53&gt;30,L53&lt;=40),"30 to 40",AND(L53&gt;40,L53&lt;=50),"40 to 50",AND(L53&gt;50,L53&lt;=75),"50 to 75",AND(L53&gt;75,L53&lt;=100),"75 to 100",AND(L53&gt;100,L53&lt;=150),"100 to 150",AND(L53&gt;150,L53&lt;=200),"150 to 200",AND(L53&gt;200,L53&lt;=250),"200 to 250",AND(L53&gt;250,L53&lt;=300),"250 to 300",AND(L53&gt;300,L53&lt;=400),"300 to 400",AND(L53&gt;400,L53&lt;=500),"400 to 500",L53&gt;500,"500+")</f>
        <v>100 to 150</v>
      </c>
      <c r="L53" s="9">
        <f>_xlfn.XLOOKUP($E53,'Raw Data'!$E:$E,'Raw Data'!L:L,"ERROR",0,1)</f>
        <v>121.72</v>
      </c>
      <c r="M53" s="14" t="str">
        <f t="array" ref="M53">_xlfn.IFS(AND(N53&gt;0,N53&lt;=5),"0 to 5",AND(N53&gt;5,N53&lt;=10),"5 to 10",AND(N53&gt;10,N53&lt;=15),"10 to 15",AND(N53&gt;15,N53&lt;=20),"15 to 20",AND(N53&gt;20,N53&lt;=30),"20 to 30",AND(N53&gt;30,N53&lt;=40),"30 to 40",AND(N53&gt;40,N53&lt;=50),"40 to 50",AND(N53&gt;50,N53&lt;=75),"50 to 75",AND(N53&gt;75,N53&lt;=100),"75 to 100",AND(N53&gt;100,N53&lt;=150),"100 to 150",AND(N53&gt;150,N53&lt;=200),"150 to 200",AND(N53&gt;200,N53&lt;=250),"200 to 250",AND(N53&gt;250,N53&lt;=300),"250 to 300",AND(N53&gt;300,N53&lt;=400),"300 to 400",AND(N53&gt;400,N53&lt;=500),"400 to 500",N53&gt;500,"500+")</f>
        <v>100 to 150</v>
      </c>
      <c r="N53" s="9">
        <f>_xlfn.XLOOKUP($E53,'Raw Data'!$E:$E,'Raw Data'!N:N,"ERROR",0,1)</f>
        <v>129.85</v>
      </c>
      <c r="O53" s="14" t="str">
        <f t="array" ref="O53">_xlfn.IFS(P53=0,"No Discount",AND(P53&gt;0,P53&lt;=0.02),"0% to 2%",AND(P53&gt;0.02,P53&lt;=0.04),"2% to 4%",AND(P53&gt;0.04,P53&lt;=0.06),"4% to 6%",AND(P53&gt;0.06,P53&lt;=0.08),"6% to 8%",AND(P53&gt;0.08,P53&lt;=0.1),"8% to 10%",AND(P53&gt;0.1,P53&lt;=0.15),"10% to 15%",AND(P53&gt;0.15,P53&lt;=0.2),"15% to 20%",AND(P53&gt;0.2,P53&lt;=0.25),"20% to 25%",AND(P53&gt;0.25,P53&lt;=0.3),"25% to 30%",AND(P53&gt;0.3,P53&lt;=0.4),"30% to 40%",AND(P53&gt;0.4,P53&lt;=0.5),"40% to 50%",AND(P53&gt;0.5,P53&lt;=0.75),"50% to 75%",AND(P53&gt;0.75,P53&lt;=1),"75% to 100%")</f>
        <v>6% to 8%</v>
      </c>
      <c r="P53" s="10">
        <f>_xlfn.XLOOKUP($E53,'Raw Data'!$E:$E,'Raw Data'!P:P,"ERROR",0,1)</f>
        <v>0.0626107046592222</v>
      </c>
      <c r="Q53" s="9">
        <f>_xlfn.XLOOKUP($E53,'Raw Data'!$E:$E,'Raw Data'!Q:Q,"ERROR",0,1)</f>
        <v>14.4</v>
      </c>
      <c r="R53" s="9" t="str">
        <f>_xlfn.XLOOKUP($E53,'Raw Data'!$E:$E,'Raw Data'!R:R,"ERROR",0,1)</f>
        <v>oz</v>
      </c>
      <c r="S53" s="5" t="str">
        <f t="array" ref="S53">_xlfn.IFS(AND(T53&gt;0,T53&lt;=0.05),"0 to 0.05",AND(T53&gt;0.05,T53&lt;=0.1),"0.05 to 0.1",AND(T53&gt;0.1,T53&lt;=0.2),"0.1 to 0.2",AND(T53&gt;0.2,T53&lt;=0.3),"0.2 to 0.3",AND(T53&gt;0.3,T53&lt;=0.4),"0.3 to 0.4",AND(T53&gt;0.4,T53&lt;=0.5),"0.4 to 0.5",AND(T53&gt;0.5,T53&lt;=0.75),"0.5 to 0.75",AND(T53&gt;0.75,T53&lt;=1),"0.75 to 1",AND(T53&gt;1,T53&lt;=2),"1 to 2",AND(T53&gt;2,T53&lt;=3),"2 to 3",AND(T53&gt;3,T53&lt;=4),"3 to 4",AND(T53&gt;4,T53&lt;=5),"4 to 5",AND(T53&gt;5,T53&lt;=10),"5 to 10",T53&gt;10,"10+")</f>
        <v>0.2 to 0.3</v>
      </c>
      <c r="T53" s="10">
        <f t="shared" si="1"/>
        <v>0.285856536279262</v>
      </c>
      <c r="U53" s="15" t="str">
        <f t="array" ref="U53">_xlfn.IFS(AND(V53&gt;0,V53&lt;=0.05),"0 to 0.05",AND(V53&gt;0.05,V53&lt;=0.1),"0.05 to 0.1",AND(V53&gt;0.1,V53&lt;=0.2),"0.1 to 0.2",AND(V53&gt;0.2,V53&lt;=0.3),"0.2 to 0.3",AND(V53&gt;0.3,V53&lt;=0.4),"0.3 to 0.4",AND(V53&gt;0.4,V53&lt;=0.5),"0.4 to 0.5",AND(V53&gt;0.5,V53&lt;=0.75),"0.5 to 0.75",AND(V53&gt;0.75,V53&lt;=1),"0.75 to 1",AND(V53&gt;1,V53&lt;=2),"1 to 2",AND(V53&gt;2,V53&lt;=3),"2 to 3",AND(V53&gt;3,V53&lt;=4),"3 to 4",AND(V53&gt;4,V53&lt;=5),"4 to 5",AND(V53&gt;5,V53&lt;=10),"5 to 10",V53&gt;10,"10+")</f>
        <v>0.05 to 0.1</v>
      </c>
      <c r="V53" s="10">
        <f t="shared" si="2"/>
        <v>0.0823364051403449</v>
      </c>
      <c r="W53" s="15" t="str">
        <f t="array" ref="W53">_xlfn.IFS(AND(X53&gt;0,X53&lt;=0.05),"0 to 0.05",AND(X53&gt;0.05,X53&lt;=0.1),"0.05 to 0.1",AND(X53&gt;0.1,X53&lt;=0.2),"0.1 to 0.2",AND(X53&gt;0.2,X53&lt;=0.3),"0.2 to 0.3",AND(X53&gt;0.3,X53&lt;=0.4),"0.3 to 0.4",AND(X53&gt;0.4,X53&lt;=0.5),"0.4 to 0.5",AND(X53&gt;0.5,X53&lt;=0.75),"0.5 to 0.75",AND(X53&gt;0.75,X53&lt;=1),"0.75 to 1",AND(X53&gt;1,X53&lt;=2),"1 to 2",AND(X53&gt;2,X53&lt;=3),"2 to 3",AND(X53&gt;3,X53&lt;=4),"3 to 4",AND(X53&gt;4,X53&lt;=5),"4 to 5",AND(X53&gt;5,X53&lt;=10),"5 to 10",X53&gt;10,"10+")</f>
        <v>0.05 to 0.1</v>
      </c>
      <c r="X53" s="16">
        <f t="shared" si="3"/>
        <v>0.0771812647954007</v>
      </c>
      <c r="Y53" s="5" t="str">
        <f t="array" ref="Y53">_xlfn.IFS(AND(Z53&gt;0,Z53&lt;=1),"0 to 1",AND(Z53&gt;1,Z53&lt;=2),"1 to 2",AND(Z53&gt;2,Z53&lt;=4),"2 to 4",AND(Z53&gt;4,Z53&lt;=6),"4 to 6",AND(Z53&gt;6,Z53&lt;=8),"6 to 8",AND(Z53&gt;8,Z53&lt;=10),"8 to 10",AND(Z53&gt;10,Z53&lt;=15),"10 to 15",AND(Z53&gt;15,Z53&lt;=20),"15 to 20",AND(Z53&gt;20,Z53&lt;=25),"20 to 25",AND(Z53&gt;25,Z53&lt;=30),"25 to 30",AND(Z53&gt;30,Z53&lt;=40),"30 to 40",AND(Z53&gt;40,Z53&lt;=50),"40 to 50",Z53&gt;50,"50+")</f>
        <v>10 to 15</v>
      </c>
      <c r="Z53" s="9">
        <f t="array" ref="Z53">_xlfn.IFS(AA53="oz",_xlfn.IFS(R53="oz",Q53,R53="fl oz",Q53*1.04,R53="ml",Q53*0.0338),AA53="fl oz",_xlfn.IFS(R53="oz",Q53/1.04,R53="fl oz",Q53,R53="ml",Q53*0.0338/1.04),AA53="ml",_xlfn.IFS(R53="oz",Q53/0.0338,R53="fl oz",Q53*1.04/0.0338,R53="ml",Q53))</f>
        <v>14.4</v>
      </c>
      <c r="AA53" s="9" t="str">
        <f>_xlfn.XLOOKUP($E53,'Raw Data'!$E:$E,'Raw Data'!AA:AA,"ERROR",0,1)</f>
        <v>oz</v>
      </c>
      <c r="AB53" s="5" t="s">
        <v>217</v>
      </c>
      <c r="AC53" s="5" t="s">
        <v>218</v>
      </c>
      <c r="AD53" s="5" t="s">
        <v>219</v>
      </c>
      <c r="AE53">
        <f t="shared" si="14"/>
        <v>0</v>
      </c>
      <c r="AF53">
        <f t="shared" si="14"/>
        <v>0</v>
      </c>
      <c r="AG53">
        <f t="shared" si="14"/>
        <v>0</v>
      </c>
      <c r="AH53">
        <f t="shared" si="14"/>
        <v>0</v>
      </c>
      <c r="AI53">
        <f t="shared" si="14"/>
        <v>0</v>
      </c>
      <c r="AJ53">
        <f t="shared" si="14"/>
        <v>0</v>
      </c>
      <c r="AK53">
        <f t="shared" si="14"/>
        <v>0</v>
      </c>
      <c r="AL53">
        <f t="shared" si="14"/>
        <v>0</v>
      </c>
      <c r="AM53">
        <f t="shared" si="14"/>
        <v>0</v>
      </c>
      <c r="AN53">
        <f t="shared" si="14"/>
        <v>0</v>
      </c>
      <c r="AO53">
        <f t="shared" si="14"/>
        <v>0</v>
      </c>
      <c r="AP53">
        <f t="shared" si="14"/>
        <v>0</v>
      </c>
      <c r="AQ53">
        <f t="shared" si="14"/>
        <v>0</v>
      </c>
      <c r="AR53">
        <f t="shared" si="14"/>
        <v>0</v>
      </c>
      <c r="AS53">
        <f t="shared" si="14"/>
        <v>0</v>
      </c>
      <c r="AT53">
        <f t="shared" si="14"/>
        <v>0</v>
      </c>
      <c r="AU53">
        <f t="shared" si="13"/>
        <v>0</v>
      </c>
      <c r="AV53">
        <f t="shared" si="13"/>
        <v>0</v>
      </c>
      <c r="AW53">
        <f t="shared" si="13"/>
        <v>0</v>
      </c>
      <c r="AX53">
        <f t="shared" si="13"/>
        <v>1</v>
      </c>
      <c r="AY53">
        <f t="shared" si="13"/>
        <v>0</v>
      </c>
      <c r="AZ53">
        <f t="shared" si="13"/>
        <v>0</v>
      </c>
      <c r="BA53">
        <f t="shared" si="13"/>
        <v>1</v>
      </c>
      <c r="BB53">
        <f t="shared" si="13"/>
        <v>0</v>
      </c>
      <c r="BC53">
        <f t="shared" si="13"/>
        <v>0</v>
      </c>
      <c r="BD53">
        <f t="shared" si="13"/>
        <v>0</v>
      </c>
      <c r="BE53">
        <f t="shared" si="13"/>
        <v>0</v>
      </c>
      <c r="BF53">
        <f t="shared" si="13"/>
        <v>0</v>
      </c>
      <c r="BG53">
        <f t="shared" si="13"/>
        <v>0</v>
      </c>
      <c r="BH53">
        <f t="shared" si="13"/>
        <v>0</v>
      </c>
      <c r="BI53">
        <f t="shared" si="13"/>
        <v>0</v>
      </c>
      <c r="BJ53">
        <f t="shared" si="16"/>
        <v>0</v>
      </c>
      <c r="BK53">
        <f t="shared" si="16"/>
        <v>0</v>
      </c>
      <c r="BL53">
        <f t="shared" si="16"/>
        <v>0</v>
      </c>
      <c r="BM53">
        <f t="shared" si="16"/>
        <v>0</v>
      </c>
      <c r="BN53">
        <f t="shared" si="16"/>
        <v>0</v>
      </c>
      <c r="BO53">
        <f t="shared" si="16"/>
        <v>0</v>
      </c>
      <c r="BP53">
        <f t="shared" si="16"/>
        <v>0</v>
      </c>
      <c r="BQ53">
        <f t="shared" si="16"/>
        <v>0</v>
      </c>
      <c r="BR53">
        <f t="shared" si="16"/>
        <v>0</v>
      </c>
      <c r="BS53">
        <f t="shared" si="16"/>
        <v>0</v>
      </c>
      <c r="BT53">
        <f t="shared" si="16"/>
        <v>0</v>
      </c>
      <c r="BU53">
        <f t="shared" si="16"/>
        <v>0</v>
      </c>
      <c r="BV53">
        <f t="shared" si="16"/>
        <v>0</v>
      </c>
      <c r="BW53">
        <f t="shared" si="16"/>
        <v>0</v>
      </c>
      <c r="BX53">
        <f t="shared" si="16"/>
        <v>0</v>
      </c>
      <c r="BY53">
        <f t="shared" si="16"/>
        <v>0</v>
      </c>
      <c r="BZ53">
        <f t="shared" si="15"/>
        <v>0</v>
      </c>
      <c r="CA53">
        <f t="shared" si="15"/>
        <v>0</v>
      </c>
      <c r="CB53">
        <f t="shared" si="15"/>
        <v>0</v>
      </c>
      <c r="CC53">
        <f t="shared" si="15"/>
        <v>0</v>
      </c>
      <c r="CD53">
        <f t="shared" si="15"/>
        <v>1</v>
      </c>
    </row>
    <row r="54" spans="1:82">
      <c r="A54" s="5" t="str">
        <f>_xlfn.XLOOKUP($E54,'Raw Data'!$E:$E,'Raw Data'!A:A,"ERROR",0,1)</f>
        <v>AE</v>
      </c>
      <c r="B54" s="5" t="str">
        <f>_xlfn.XLOOKUP($E54,'Raw Data'!$E:$E,'Raw Data'!B:B,"ERROR",0,1)</f>
        <v>Hair Mousses</v>
      </c>
      <c r="C54" s="5" t="str">
        <f>_xlfn.XLOOKUP($E54,'Raw Data'!$E:$E,'Raw Data'!C:C,"ERROR",0,1)</f>
        <v>Label</v>
      </c>
      <c r="D54" s="5" t="str">
        <f>_xlfn.XLOOKUP($E54,'Raw Data'!$E:$E,'Raw Data'!D:D,"ERROR",0,1)</f>
        <v>www.amazon.ae/dp/B001W9QIZY</v>
      </c>
      <c r="E54" s="5" t="s">
        <v>220</v>
      </c>
      <c r="F54" s="9" t="str">
        <f>_xlfn.XLOOKUP($E54,'Raw Data'!$E:$E,'Raw Data'!F:F,"ERROR",0,1)</f>
        <v>Volume  Mousse  200ml</v>
      </c>
      <c r="G54" s="10">
        <f>_xlfn.XLOOKUP($E54,'Raw Data'!$E:$E,'Raw Data'!G:G,"ERROR",0,1)</f>
        <v>28</v>
      </c>
      <c r="H54" s="9">
        <f>_xlfn.XLOOKUP($E54,'Raw Data'!$E:$E,'Raw Data'!H:H,"ERROR",0,1)</f>
        <v>3018.7</v>
      </c>
      <c r="I54" s="9">
        <f>_xlfn.XLOOKUP($E54,'Raw Data'!$E:$E,'Raw Data'!I:I,"ERROR",0,1)</f>
        <v>0.00404149927721065</v>
      </c>
      <c r="J54" s="9" t="str">
        <f>_xlfn.XLOOKUP($E54,'Raw Data'!$E:$E,'Raw Data'!J:J,"ERROR",0,1)</f>
        <v>Yes</v>
      </c>
      <c r="K54" s="14" t="str">
        <f t="array" ref="K54">_xlfn.IFS(AND(L54&gt;0,L54&lt;=5),"0 to 5",AND(L54&gt;5,L54&lt;=10),"5 to 10",AND(L54&gt;10,L54&lt;=15),"10 to 15",AND(L54&gt;15,L54&lt;=20),"15 to 20",AND(L54&gt;20,L54&lt;=30),"20 to 30",AND(L54&gt;30,L54&lt;=40),"30 to 40",AND(L54&gt;40,L54&lt;=50),"40 to 50",AND(L54&gt;50,L54&lt;=75),"50 to 75",AND(L54&gt;75,L54&lt;=100),"75 to 100",AND(L54&gt;100,L54&lt;=150),"100 to 150",AND(L54&gt;150,L54&lt;=200),"150 to 200",AND(L54&gt;200,L54&lt;=250),"200 to 250",AND(L54&gt;250,L54&lt;=300),"250 to 300",AND(L54&gt;300,L54&lt;=400),"300 to 400",AND(L54&gt;400,L54&lt;=500),"400 to 500",L54&gt;500,"500+")</f>
        <v>100 to 150</v>
      </c>
      <c r="L54" s="9">
        <f>_xlfn.XLOOKUP($E54,'Raw Data'!$E:$E,'Raw Data'!L:L,"ERROR",0,1)</f>
        <v>110.59</v>
      </c>
      <c r="M54" s="14" t="str">
        <f t="array" ref="M54">_xlfn.IFS(AND(N54&gt;0,N54&lt;=5),"0 to 5",AND(N54&gt;5,N54&lt;=10),"5 to 10",AND(N54&gt;10,N54&lt;=15),"10 to 15",AND(N54&gt;15,N54&lt;=20),"15 to 20",AND(N54&gt;20,N54&lt;=30),"20 to 30",AND(N54&gt;30,N54&lt;=40),"30 to 40",AND(N54&gt;40,N54&lt;=50),"40 to 50",AND(N54&gt;50,N54&lt;=75),"50 to 75",AND(N54&gt;75,N54&lt;=100),"75 to 100",AND(N54&gt;100,N54&lt;=150),"100 to 150",AND(N54&gt;150,N54&lt;=200),"150 to 200",AND(N54&gt;200,N54&lt;=250),"200 to 250",AND(N54&gt;250,N54&lt;=300),"250 to 300",AND(N54&gt;300,N54&lt;=400),"300 to 400",AND(N54&gt;400,N54&lt;=500),"400 to 500",N54&gt;500,"500+")</f>
        <v>100 to 150</v>
      </c>
      <c r="N54" s="9">
        <f>_xlfn.XLOOKUP($E54,'Raw Data'!$E:$E,'Raw Data'!N:N,"ERROR",0,1)</f>
        <v>113.07</v>
      </c>
      <c r="O54" s="14" t="str">
        <f t="array" ref="O54">_xlfn.IFS(P54=0,"No Discount",AND(P54&gt;0,P54&lt;=0.02),"0% to 2%",AND(P54&gt;0.02,P54&lt;=0.04),"2% to 4%",AND(P54&gt;0.04,P54&lt;=0.06),"4% to 6%",AND(P54&gt;0.06,P54&lt;=0.08),"6% to 8%",AND(P54&gt;0.08,P54&lt;=0.1),"8% to 10%",AND(P54&gt;0.1,P54&lt;=0.15),"10% to 15%",AND(P54&gt;0.15,P54&lt;=0.2),"15% to 20%",AND(P54&gt;0.2,P54&lt;=0.25),"20% to 25%",AND(P54&gt;0.25,P54&lt;=0.3),"25% to 30%",AND(P54&gt;0.3,P54&lt;=0.4),"30% to 40%",AND(P54&gt;0.4,P54&lt;=0.5),"40% to 50%",AND(P54&gt;0.5,P54&lt;=0.75),"50% to 75%",AND(P54&gt;0.75,P54&lt;=1),"75% to 100%")</f>
        <v>2% to 4%</v>
      </c>
      <c r="P54" s="10">
        <f>_xlfn.XLOOKUP($E54,'Raw Data'!$E:$E,'Raw Data'!P:P,"ERROR",0,1)</f>
        <v>0.0219333156451755</v>
      </c>
      <c r="Q54" s="9">
        <f>_xlfn.XLOOKUP($E54,'Raw Data'!$E:$E,'Raw Data'!Q:Q,"ERROR",0,1)</f>
        <v>200</v>
      </c>
      <c r="R54" s="9" t="str">
        <f>_xlfn.XLOOKUP($E54,'Raw Data'!$E:$E,'Raw Data'!R:R,"ERROR",0,1)</f>
        <v>ml</v>
      </c>
      <c r="S54" s="5" t="str">
        <f t="array" ref="S54">_xlfn.IFS(AND(T54&gt;0,T54&lt;=0.05),"0 to 0.05",AND(T54&gt;0.05,T54&lt;=0.1),"0.05 to 0.1",AND(T54&gt;0.1,T54&lt;=0.2),"0.1 to 0.2",AND(T54&gt;0.2,T54&lt;=0.3),"0.2 to 0.3",AND(T54&gt;0.3,T54&lt;=0.4),"0.3 to 0.4",AND(T54&gt;0.4,T54&lt;=0.5),"0.4 to 0.5",AND(T54&gt;0.5,T54&lt;=0.75),"0.5 to 0.75",AND(T54&gt;0.75,T54&lt;=1),"0.75 to 1",AND(T54&gt;1,T54&lt;=2),"1 to 2",AND(T54&gt;2,T54&lt;=3),"2 to 3",AND(T54&gt;3,T54&lt;=4),"3 to 4",AND(T54&gt;4,T54&lt;=5),"4 to 5",AND(T54&gt;5,T54&lt;=10),"5 to 10",T54&gt;10,"10+")</f>
        <v>0.5 to 0.75</v>
      </c>
      <c r="T54" s="10">
        <f t="shared" si="1"/>
        <v>0.553245433061255</v>
      </c>
      <c r="U54" s="15" t="str">
        <f t="array" ref="U54">_xlfn.IFS(AND(V54&gt;0,V54&lt;=0.05),"0 to 0.05",AND(V54&gt;0.05,V54&lt;=0.1),"0.05 to 0.1",AND(V54&gt;0.1,V54&lt;=0.2),"0.1 to 0.2",AND(V54&gt;0.2,V54&lt;=0.3),"0.2 to 0.3",AND(V54&gt;0.3,V54&lt;=0.4),"0.3 to 0.4",AND(V54&gt;0.4,V54&lt;=0.5),"0.4 to 0.5",AND(V54&gt;0.5,V54&lt;=0.75),"0.5 to 0.75",AND(V54&gt;0.75,V54&lt;=1),"0.75 to 1",AND(V54&gt;1,V54&lt;=2),"1 to 2",AND(V54&gt;2,V54&lt;=3),"2 to 3",AND(V54&gt;3,V54&lt;=4),"3 to 4",AND(V54&gt;4,V54&lt;=5),"4 to 5",AND(V54&gt;5,V54&lt;=10),"5 to 10",V54&gt;10,"10+")</f>
        <v>0.1 to 0.2</v>
      </c>
      <c r="V54" s="10">
        <f t="shared" si="2"/>
        <v>0.152726055713751</v>
      </c>
      <c r="W54" s="15" t="str">
        <f t="array" ref="W54">_xlfn.IFS(AND(X54&gt;0,X54&lt;=0.05),"0 to 0.05",AND(X54&gt;0.05,X54&lt;=0.1),"0.05 to 0.1",AND(X54&gt;0.1,X54&lt;=0.2),"0.1 to 0.2",AND(X54&gt;0.2,X54&lt;=0.3),"0.2 to 0.3",AND(X54&gt;0.3,X54&lt;=0.4),"0.3 to 0.4",AND(X54&gt;0.4,X54&lt;=0.5),"0.4 to 0.5",AND(X54&gt;0.5,X54&lt;=0.75),"0.5 to 0.75",AND(X54&gt;0.75,X54&lt;=1),"0.75 to 1",AND(X54&gt;1,X54&lt;=2),"1 to 2",AND(X54&gt;2,X54&lt;=3),"2 to 3",AND(X54&gt;3,X54&lt;=4),"3 to 4",AND(X54&gt;4,X54&lt;=5),"4 to 5",AND(X54&gt;5,X54&lt;=10),"5 to 10",X54&gt;10,"10+")</f>
        <v>0.1 to 0.2</v>
      </c>
      <c r="X54" s="16">
        <f t="shared" si="3"/>
        <v>0.149376266926539</v>
      </c>
      <c r="Y54" s="5" t="str">
        <f t="array" ref="Y54">_xlfn.IFS(AND(Z54&gt;0,Z54&lt;=1),"0 to 1",AND(Z54&gt;1,Z54&lt;=2),"1 to 2",AND(Z54&gt;2,Z54&lt;=4),"2 to 4",AND(Z54&gt;4,Z54&lt;=6),"4 to 6",AND(Z54&gt;6,Z54&lt;=8),"6 to 8",AND(Z54&gt;8,Z54&lt;=10),"8 to 10",AND(Z54&gt;10,Z54&lt;=15),"10 to 15",AND(Z54&gt;15,Z54&lt;=20),"15 to 20",AND(Z54&gt;20,Z54&lt;=25),"20 to 25",AND(Z54&gt;25,Z54&lt;=30),"25 to 30",AND(Z54&gt;30,Z54&lt;=40),"30 to 40",AND(Z54&gt;40,Z54&lt;=50),"40 to 50",Z54&gt;50,"50+")</f>
        <v>6 to 8</v>
      </c>
      <c r="Z54" s="9">
        <f t="array" ref="Z54">_xlfn.IFS(AA54="oz",_xlfn.IFS(R54="oz",Q54,R54="fl oz",Q54*1.04,R54="ml",Q54*0.0338),AA54="fl oz",_xlfn.IFS(R54="oz",Q54/1.04,R54="fl oz",Q54,R54="ml",Q54*0.0338/1.04),AA54="ml",_xlfn.IFS(R54="oz",Q54/0.0338,R54="fl oz",Q54*1.04/0.0338,R54="ml",Q54))</f>
        <v>6.76</v>
      </c>
      <c r="AA54" s="9" t="str">
        <f>_xlfn.XLOOKUP($E54,'Raw Data'!$E:$E,'Raw Data'!AA:AA,"ERROR",0,1)</f>
        <v>oz</v>
      </c>
      <c r="AB54" s="5" t="s">
        <v>32</v>
      </c>
      <c r="AC54" s="5" t="s">
        <v>221</v>
      </c>
      <c r="AD54" s="5" t="s">
        <v>222</v>
      </c>
      <c r="AE54">
        <f t="shared" si="14"/>
        <v>0</v>
      </c>
      <c r="AF54">
        <f t="shared" si="14"/>
        <v>0</v>
      </c>
      <c r="AG54">
        <f t="shared" si="14"/>
        <v>0</v>
      </c>
      <c r="AH54">
        <f t="shared" si="14"/>
        <v>0</v>
      </c>
      <c r="AI54">
        <f t="shared" si="14"/>
        <v>0</v>
      </c>
      <c r="AJ54">
        <f t="shared" si="14"/>
        <v>0</v>
      </c>
      <c r="AK54">
        <f t="shared" si="14"/>
        <v>1</v>
      </c>
      <c r="AL54">
        <f t="shared" si="14"/>
        <v>0</v>
      </c>
      <c r="AM54">
        <f t="shared" si="14"/>
        <v>0</v>
      </c>
      <c r="AN54">
        <f t="shared" si="14"/>
        <v>0</v>
      </c>
      <c r="AO54">
        <f t="shared" si="14"/>
        <v>0</v>
      </c>
      <c r="AP54">
        <f t="shared" si="14"/>
        <v>0</v>
      </c>
      <c r="AQ54">
        <f t="shared" si="14"/>
        <v>0</v>
      </c>
      <c r="AR54">
        <f t="shared" si="14"/>
        <v>0</v>
      </c>
      <c r="AS54">
        <f t="shared" si="14"/>
        <v>0</v>
      </c>
      <c r="AT54">
        <f t="shared" si="14"/>
        <v>0</v>
      </c>
      <c r="AU54">
        <f t="shared" si="13"/>
        <v>0</v>
      </c>
      <c r="AV54">
        <f t="shared" si="13"/>
        <v>0</v>
      </c>
      <c r="AW54">
        <f t="shared" si="13"/>
        <v>0</v>
      </c>
      <c r="AX54">
        <f t="shared" si="13"/>
        <v>0</v>
      </c>
      <c r="AY54">
        <f t="shared" si="13"/>
        <v>0</v>
      </c>
      <c r="AZ54">
        <f t="shared" si="13"/>
        <v>0</v>
      </c>
      <c r="BA54">
        <f t="shared" si="13"/>
        <v>0</v>
      </c>
      <c r="BB54">
        <f t="shared" si="13"/>
        <v>0</v>
      </c>
      <c r="BC54">
        <f t="shared" si="13"/>
        <v>0</v>
      </c>
      <c r="BD54">
        <f t="shared" si="13"/>
        <v>0</v>
      </c>
      <c r="BE54">
        <f t="shared" si="13"/>
        <v>0</v>
      </c>
      <c r="BF54">
        <f t="shared" si="13"/>
        <v>0</v>
      </c>
      <c r="BG54">
        <f t="shared" si="13"/>
        <v>0</v>
      </c>
      <c r="BH54">
        <f t="shared" si="13"/>
        <v>0</v>
      </c>
      <c r="BI54">
        <f t="shared" si="13"/>
        <v>0</v>
      </c>
      <c r="BJ54">
        <f t="shared" si="16"/>
        <v>0</v>
      </c>
      <c r="BK54">
        <f t="shared" si="16"/>
        <v>0</v>
      </c>
      <c r="BL54">
        <f t="shared" si="16"/>
        <v>0</v>
      </c>
      <c r="BM54">
        <f t="shared" si="16"/>
        <v>0</v>
      </c>
      <c r="BN54">
        <f t="shared" si="16"/>
        <v>0</v>
      </c>
      <c r="BO54">
        <f t="shared" si="16"/>
        <v>0</v>
      </c>
      <c r="BP54">
        <f t="shared" si="16"/>
        <v>0</v>
      </c>
      <c r="BQ54">
        <f t="shared" si="16"/>
        <v>0</v>
      </c>
      <c r="BR54">
        <f t="shared" si="16"/>
        <v>0</v>
      </c>
      <c r="BS54">
        <f t="shared" si="16"/>
        <v>0</v>
      </c>
      <c r="BT54">
        <f t="shared" si="16"/>
        <v>0</v>
      </c>
      <c r="BU54">
        <f t="shared" si="16"/>
        <v>0</v>
      </c>
      <c r="BV54">
        <f t="shared" si="16"/>
        <v>0</v>
      </c>
      <c r="BW54">
        <f t="shared" si="16"/>
        <v>0</v>
      </c>
      <c r="BX54">
        <f t="shared" si="16"/>
        <v>0</v>
      </c>
      <c r="BY54">
        <f t="shared" si="16"/>
        <v>0</v>
      </c>
      <c r="BZ54">
        <f t="shared" si="15"/>
        <v>0</v>
      </c>
      <c r="CA54">
        <f t="shared" si="15"/>
        <v>0</v>
      </c>
      <c r="CB54">
        <f t="shared" si="15"/>
        <v>0</v>
      </c>
      <c r="CC54">
        <f t="shared" si="15"/>
        <v>1</v>
      </c>
      <c r="CD54">
        <f t="shared" si="15"/>
        <v>0</v>
      </c>
    </row>
    <row r="55" spans="1:82">
      <c r="A55" s="5" t="str">
        <f>_xlfn.XLOOKUP($E55,'Raw Data'!$E:$E,'Raw Data'!A:A,"ERROR",0,1)</f>
        <v>AE</v>
      </c>
      <c r="B55" s="5" t="str">
        <f>_xlfn.XLOOKUP($E55,'Raw Data'!$E:$E,'Raw Data'!B:B,"ERROR",0,1)</f>
        <v>Hair Mousses</v>
      </c>
      <c r="C55" s="5" t="str">
        <f>_xlfn.XLOOKUP($E55,'Raw Data'!$E:$E,'Raw Data'!C:C,"ERROR",0,1)</f>
        <v>kenra</v>
      </c>
      <c r="D55" s="5" t="str">
        <f>_xlfn.XLOOKUP($E55,'Raw Data'!$E:$E,'Raw Data'!D:D,"ERROR",0,1)</f>
        <v>www.amazon.ae/dp/B00147QL8S</v>
      </c>
      <c r="E55" s="5" t="s">
        <v>223</v>
      </c>
      <c r="F55" s="9" t="str">
        <f>_xlfn.XLOOKUP($E55,'Raw Data'!$E:$E,'Raw Data'!F:F,"ERROR",0,1)</f>
        <v>Kenra Volume Mousse Extra 17 | Firm Hold Mousse | All Hair Types Kenra Volume Mousse Extra 17 | Firm Hold Mousse | All Hair Types</v>
      </c>
      <c r="G55" s="10">
        <f>_xlfn.XLOOKUP($E55,'Raw Data'!$E:$E,'Raw Data'!G:G,"ERROR",0,1)</f>
        <v>27</v>
      </c>
      <c r="H55" s="9">
        <f>_xlfn.XLOOKUP($E55,'Raw Data'!$E:$E,'Raw Data'!H:H,"ERROR",0,1)</f>
        <v>2858.66</v>
      </c>
      <c r="I55" s="9">
        <f>_xlfn.XLOOKUP($E55,'Raw Data'!$E:$E,'Raw Data'!I:I,"ERROR",0,1)</f>
        <v>0.00382723434716633</v>
      </c>
      <c r="J55" s="9" t="str">
        <f>_xlfn.XLOOKUP($E55,'Raw Data'!$E:$E,'Raw Data'!J:J,"ERROR",0,1)</f>
        <v>Yes</v>
      </c>
      <c r="K55" s="14" t="str">
        <f t="array" ref="K55">_xlfn.IFS(AND(L55&gt;0,L55&lt;=5),"0 to 5",AND(L55&gt;5,L55&lt;=10),"5 to 10",AND(L55&gt;10,L55&lt;=15),"10 to 15",AND(L55&gt;15,L55&lt;=20),"15 to 20",AND(L55&gt;20,L55&lt;=30),"20 to 30",AND(L55&gt;30,L55&lt;=40),"30 to 40",AND(L55&gt;40,L55&lt;=50),"40 to 50",AND(L55&gt;50,L55&lt;=75),"50 to 75",AND(L55&gt;75,L55&lt;=100),"75 to 100",AND(L55&gt;100,L55&lt;=150),"100 to 150",AND(L55&gt;150,L55&lt;=200),"150 to 200",AND(L55&gt;200,L55&lt;=250),"200 to 250",AND(L55&gt;250,L55&lt;=300),"250 to 300",AND(L55&gt;300,L55&lt;=400),"300 to 400",AND(L55&gt;400,L55&lt;=500),"400 to 500",L55&gt;500,"500+")</f>
        <v>100 to 150</v>
      </c>
      <c r="L55" s="9">
        <f>_xlfn.XLOOKUP($E55,'Raw Data'!$E:$E,'Raw Data'!L:L,"ERROR",0,1)</f>
        <v>105.54</v>
      </c>
      <c r="M55" s="14" t="str">
        <f t="array" ref="M55">_xlfn.IFS(AND(N55&gt;0,N55&lt;=5),"0 to 5",AND(N55&gt;5,N55&lt;=10),"5 to 10",AND(N55&gt;10,N55&lt;=15),"10 to 15",AND(N55&gt;15,N55&lt;=20),"15 to 20",AND(N55&gt;20,N55&lt;=30),"20 to 30",AND(N55&gt;30,N55&lt;=40),"30 to 40",AND(N55&gt;40,N55&lt;=50),"40 to 50",AND(N55&gt;50,N55&lt;=75),"50 to 75",AND(N55&gt;75,N55&lt;=100),"75 to 100",AND(N55&gt;100,N55&lt;=150),"100 to 150",AND(N55&gt;150,N55&lt;=200),"150 to 200",AND(N55&gt;200,N55&lt;=250),"200 to 250",AND(N55&gt;250,N55&lt;=300),"250 to 300",AND(N55&gt;300,N55&lt;=400),"300 to 400",AND(N55&gt;400,N55&lt;=500),"400 to 500",N55&gt;500,"500+")</f>
        <v>100 to 150</v>
      </c>
      <c r="N55" s="9">
        <f>_xlfn.XLOOKUP($E55,'Raw Data'!$E:$E,'Raw Data'!N:N,"ERROR",0,1)</f>
        <v>110.36</v>
      </c>
      <c r="O55" s="14" t="str">
        <f t="array" ref="O55">_xlfn.IFS(P55=0,"No Discount",AND(P55&gt;0,P55&lt;=0.02),"0% to 2%",AND(P55&gt;0.02,P55&lt;=0.04),"2% to 4%",AND(P55&gt;0.04,P55&lt;=0.06),"4% to 6%",AND(P55&gt;0.06,P55&lt;=0.08),"6% to 8%",AND(P55&gt;0.08,P55&lt;=0.1),"8% to 10%",AND(P55&gt;0.1,P55&lt;=0.15),"10% to 15%",AND(P55&gt;0.15,P55&lt;=0.2),"15% to 20%",AND(P55&gt;0.2,P55&lt;=0.25),"20% to 25%",AND(P55&gt;0.25,P55&lt;=0.3),"25% to 30%",AND(P55&gt;0.3,P55&lt;=0.4),"30% to 40%",AND(P55&gt;0.4,P55&lt;=0.5),"40% to 50%",AND(P55&gt;0.5,P55&lt;=0.75),"50% to 75%",AND(P55&gt;0.75,P55&lt;=1),"75% to 100%")</f>
        <v>4% to 6%</v>
      </c>
      <c r="P55" s="10">
        <f>_xlfn.XLOOKUP($E55,'Raw Data'!$E:$E,'Raw Data'!P:P,"ERROR",0,1)</f>
        <v>0.04367524465386</v>
      </c>
      <c r="Q55" s="9">
        <v>8</v>
      </c>
      <c r="R55" s="9" t="s">
        <v>96</v>
      </c>
      <c r="S55" s="5" t="str">
        <f t="array" ref="S55">_xlfn.IFS(AND(T55&gt;0,T55&lt;=0.05),"0 to 0.05",AND(T55&gt;0.05,T55&lt;=0.1),"0.05 to 0.1",AND(T55&gt;0.1,T55&lt;=0.2),"0.1 to 0.2",AND(T55&gt;0.2,T55&lt;=0.3),"0.2 to 0.3",AND(T55&gt;0.3,T55&lt;=0.4),"0.3 to 0.4",AND(T55&gt;0.4,T55&lt;=0.5),"0.4 to 0.5",AND(T55&gt;0.5,T55&lt;=0.75),"0.5 to 0.75",AND(T55&gt;0.75,T55&lt;=1),"0.75 to 1",AND(T55&gt;1,T55&lt;=2),"1 to 2",AND(T55&gt;2,T55&lt;=3),"2 to 3",AND(T55&gt;3,T55&lt;=4),"3 to 4",AND(T55&gt;4,T55&lt;=5),"4 to 5",AND(T55&gt;5,T55&lt;=10),"5 to 10",T55&gt;10,"10+")</f>
        <v>0.4 to 0.5</v>
      </c>
      <c r="T55" s="10">
        <f t="shared" si="1"/>
        <v>0.44614474129185</v>
      </c>
      <c r="U55" s="15" t="str">
        <f t="array" ref="U55">_xlfn.IFS(AND(V55&gt;0,V55&lt;=0.05),"0 to 0.05",AND(V55&gt;0.05,V55&lt;=0.1),"0.05 to 0.1",AND(V55&gt;0.1,V55&lt;=0.2),"0.1 to 0.2",AND(V55&gt;0.2,V55&lt;=0.3),"0.2 to 0.3",AND(V55&gt;0.3,V55&lt;=0.4),"0.3 to 0.4",AND(V55&gt;0.4,V55&lt;=0.5),"0.4 to 0.5",AND(V55&gt;0.5,V55&lt;=0.75),"0.5 to 0.75",AND(V55&gt;0.75,V55&lt;=1),"0.75 to 1",AND(V55&gt;1,V55&lt;=2),"1 to 2",AND(V55&gt;2,V55&lt;=3),"2 to 3",AND(V55&gt;3,V55&lt;=4),"3 to 4",AND(V55&gt;4,V55&lt;=5),"4 to 5",AND(V55&gt;5,V55&lt;=10),"5 to 10",V55&gt;10,"10+")</f>
        <v>0.1 to 0.2</v>
      </c>
      <c r="V55" s="10">
        <f t="shared" si="2"/>
        <v>0.125960432871153</v>
      </c>
      <c r="W55" s="15" t="str">
        <f t="array" ref="W55">_xlfn.IFS(AND(X55&gt;0,X55&lt;=0.05),"0 to 0.05",AND(X55&gt;0.05,X55&lt;=0.1),"0.05 to 0.1",AND(X55&gt;0.1,X55&lt;=0.2),"0.1 to 0.2",AND(X55&gt;0.2,X55&lt;=0.3),"0.2 to 0.3",AND(X55&gt;0.3,X55&lt;=0.4),"0.3 to 0.4",AND(X55&gt;0.4,X55&lt;=0.5),"0.4 to 0.5",AND(X55&gt;0.5,X55&lt;=0.75),"0.5 to 0.75",AND(X55&gt;0.75,X55&lt;=1),"0.75 to 1",AND(X55&gt;1,X55&lt;=2),"1 to 2",AND(X55&gt;2,X55&lt;=3),"2 to 3",AND(X55&gt;3,X55&lt;=4),"3 to 4",AND(X55&gt;4,X55&lt;=5),"4 to 5",AND(X55&gt;5,X55&lt;=10),"5 to 10",X55&gt;10,"10+")</f>
        <v>0.1 to 0.2</v>
      </c>
      <c r="X55" s="16">
        <f t="shared" si="3"/>
        <v>0.120459080148799</v>
      </c>
      <c r="Y55" s="5" t="str">
        <f t="array" ref="Y55">_xlfn.IFS(AND(Z55&gt;0,Z55&lt;=1),"0 to 1",AND(Z55&gt;1,Z55&lt;=2),"1 to 2",AND(Z55&gt;2,Z55&lt;=4),"2 to 4",AND(Z55&gt;4,Z55&lt;=6),"4 to 6",AND(Z55&gt;6,Z55&lt;=8),"6 to 8",AND(Z55&gt;8,Z55&lt;=10),"8 to 10",AND(Z55&gt;10,Z55&lt;=15),"10 to 15",AND(Z55&gt;15,Z55&lt;=20),"15 to 20",AND(Z55&gt;20,Z55&lt;=25),"20 to 25",AND(Z55&gt;25,Z55&lt;=30),"25 to 30",AND(Z55&gt;30,Z55&lt;=40),"30 to 40",AND(Z55&gt;40,Z55&lt;=50),"40 to 50",Z55&gt;50,"50+")</f>
        <v>6 to 8</v>
      </c>
      <c r="Z55" s="9">
        <f t="array" ref="Z55">_xlfn.IFS(AA55="oz",_xlfn.IFS(R55="oz",Q55,R55="fl oz",Q55*1.04,R55="ml",Q55*0.0338),AA55="fl oz",_xlfn.IFS(R55="oz",Q55/1.04,R55="fl oz",Q55,R55="ml",Q55*0.0338/1.04),AA55="ml",_xlfn.IFS(R55="oz",Q55/0.0338,R55="fl oz",Q55*1.04/0.0338,R55="ml",Q55))</f>
        <v>8</v>
      </c>
      <c r="AA55" s="9" t="s">
        <v>96</v>
      </c>
      <c r="AB55" s="5" t="s">
        <v>224</v>
      </c>
      <c r="AC55" s="5" t="s">
        <v>225</v>
      </c>
      <c r="AD55" s="5" t="s">
        <v>226</v>
      </c>
      <c r="AE55">
        <f t="shared" si="14"/>
        <v>0</v>
      </c>
      <c r="AF55">
        <f t="shared" si="14"/>
        <v>0</v>
      </c>
      <c r="AG55">
        <f t="shared" si="14"/>
        <v>0</v>
      </c>
      <c r="AH55">
        <f t="shared" si="14"/>
        <v>0</v>
      </c>
      <c r="AI55">
        <f t="shared" si="14"/>
        <v>0</v>
      </c>
      <c r="AJ55">
        <f t="shared" si="14"/>
        <v>0</v>
      </c>
      <c r="AK55">
        <f t="shared" si="14"/>
        <v>1</v>
      </c>
      <c r="AL55">
        <f t="shared" si="14"/>
        <v>0</v>
      </c>
      <c r="AM55">
        <f t="shared" si="14"/>
        <v>0</v>
      </c>
      <c r="AN55">
        <f t="shared" si="14"/>
        <v>0</v>
      </c>
      <c r="AO55">
        <f t="shared" si="14"/>
        <v>0</v>
      </c>
      <c r="AP55">
        <f t="shared" si="14"/>
        <v>0</v>
      </c>
      <c r="AQ55">
        <f t="shared" si="14"/>
        <v>0</v>
      </c>
      <c r="AR55">
        <f t="shared" si="14"/>
        <v>0</v>
      </c>
      <c r="AS55">
        <f t="shared" si="14"/>
        <v>0</v>
      </c>
      <c r="AT55">
        <f t="shared" ref="AT55:BI73" si="17">IF(IFERROR(SEARCH(AT$2,$AD55,1),0)=0,0,1)</f>
        <v>1</v>
      </c>
      <c r="AU55">
        <f t="shared" si="17"/>
        <v>0</v>
      </c>
      <c r="AV55">
        <f t="shared" si="17"/>
        <v>0</v>
      </c>
      <c r="AW55">
        <f t="shared" si="17"/>
        <v>0</v>
      </c>
      <c r="AX55">
        <f t="shared" si="17"/>
        <v>0</v>
      </c>
      <c r="AY55">
        <f t="shared" si="17"/>
        <v>0</v>
      </c>
      <c r="AZ55">
        <f t="shared" si="17"/>
        <v>0</v>
      </c>
      <c r="BA55">
        <f t="shared" si="17"/>
        <v>0</v>
      </c>
      <c r="BB55">
        <f t="shared" si="17"/>
        <v>0</v>
      </c>
      <c r="BC55">
        <f t="shared" si="17"/>
        <v>0</v>
      </c>
      <c r="BD55">
        <f t="shared" si="17"/>
        <v>0</v>
      </c>
      <c r="BE55">
        <f t="shared" si="17"/>
        <v>0</v>
      </c>
      <c r="BF55">
        <f t="shared" si="17"/>
        <v>0</v>
      </c>
      <c r="BG55">
        <f t="shared" si="17"/>
        <v>0</v>
      </c>
      <c r="BH55">
        <f t="shared" si="17"/>
        <v>0</v>
      </c>
      <c r="BI55">
        <f t="shared" si="17"/>
        <v>0</v>
      </c>
      <c r="BJ55">
        <f t="shared" si="16"/>
        <v>0</v>
      </c>
      <c r="BK55">
        <f t="shared" si="16"/>
        <v>0</v>
      </c>
      <c r="BL55">
        <f t="shared" si="16"/>
        <v>0</v>
      </c>
      <c r="BM55">
        <f t="shared" si="16"/>
        <v>0</v>
      </c>
      <c r="BN55">
        <f t="shared" si="16"/>
        <v>0</v>
      </c>
      <c r="BO55">
        <f t="shared" si="16"/>
        <v>0</v>
      </c>
      <c r="BP55">
        <f t="shared" si="16"/>
        <v>0</v>
      </c>
      <c r="BQ55">
        <f t="shared" si="16"/>
        <v>0</v>
      </c>
      <c r="BR55">
        <f t="shared" si="16"/>
        <v>0</v>
      </c>
      <c r="BS55">
        <f t="shared" si="16"/>
        <v>0</v>
      </c>
      <c r="BT55">
        <f t="shared" si="16"/>
        <v>0</v>
      </c>
      <c r="BU55">
        <f t="shared" si="16"/>
        <v>0</v>
      </c>
      <c r="BV55">
        <f t="shared" si="16"/>
        <v>0</v>
      </c>
      <c r="BW55">
        <f t="shared" si="16"/>
        <v>0</v>
      </c>
      <c r="BX55">
        <f t="shared" si="16"/>
        <v>0</v>
      </c>
      <c r="BY55">
        <f t="shared" si="16"/>
        <v>0</v>
      </c>
      <c r="BZ55">
        <f t="shared" si="15"/>
        <v>0</v>
      </c>
      <c r="CA55">
        <f t="shared" si="15"/>
        <v>0</v>
      </c>
      <c r="CB55">
        <f t="shared" si="15"/>
        <v>0</v>
      </c>
      <c r="CC55">
        <f t="shared" si="15"/>
        <v>0</v>
      </c>
      <c r="CD55">
        <f t="shared" si="15"/>
        <v>0</v>
      </c>
    </row>
    <row r="56" spans="1:82">
      <c r="A56" s="5" t="str">
        <f>_xlfn.XLOOKUP($E56,'Raw Data'!$E:$E,'Raw Data'!A:A,"ERROR",0,1)</f>
        <v>AE</v>
      </c>
      <c r="B56" s="5" t="str">
        <f>_xlfn.XLOOKUP($E56,'Raw Data'!$E:$E,'Raw Data'!B:B,"ERROR",0,1)</f>
        <v>Hair Mousses</v>
      </c>
      <c r="C56" s="5" t="str">
        <f>_xlfn.XLOOKUP($E56,'Raw Data'!$E:$E,'Raw Data'!C:C,"ERROR",0,1)</f>
        <v>agadir</v>
      </c>
      <c r="D56" s="5" t="str">
        <f>_xlfn.XLOOKUP($E56,'Raw Data'!$E:$E,'Raw Data'!D:D,"ERROR",0,1)</f>
        <v>www.amazon.ae/dp/B004C4BUGI</v>
      </c>
      <c r="E56" s="5" t="s">
        <v>227</v>
      </c>
      <c r="F56" s="9" t="str">
        <f>_xlfn.XLOOKUP($E56,'Raw Data'!$E:$E,'Raw Data'!F:F,"ERROR",0,1)</f>
        <v>Agadir Argan Oil Volumizing Styling Mousse 8.5 Oz Agadir Argan Oil Volumizing Styling Mousse 8.5 Oz</v>
      </c>
      <c r="G56" s="10">
        <f>_xlfn.XLOOKUP($E56,'Raw Data'!$E:$E,'Raw Data'!G:G,"ERROR",0,1)</f>
        <v>43</v>
      </c>
      <c r="H56" s="9">
        <f>_xlfn.XLOOKUP($E56,'Raw Data'!$E:$E,'Raw Data'!H:H,"ERROR",0,1)</f>
        <v>2786.6</v>
      </c>
      <c r="I56" s="9">
        <f>_xlfn.XLOOKUP($E56,'Raw Data'!$E:$E,'Raw Data'!I:I,"ERROR",0,1)</f>
        <v>0.00373075889815987</v>
      </c>
      <c r="J56" s="9" t="str">
        <f>_xlfn.XLOOKUP($E56,'Raw Data'!$E:$E,'Raw Data'!J:J,"ERROR",0,1)</f>
        <v>Yes</v>
      </c>
      <c r="K56" s="14" t="str">
        <f t="array" ref="K56">_xlfn.IFS(AND(L56&gt;0,L56&lt;=5),"0 to 5",AND(L56&gt;5,L56&lt;=10),"5 to 10",AND(L56&gt;10,L56&lt;=15),"10 to 15",AND(L56&gt;15,L56&lt;=20),"15 to 20",AND(L56&gt;20,L56&lt;=30),"20 to 30",AND(L56&gt;30,L56&lt;=40),"30 to 40",AND(L56&gt;40,L56&lt;=50),"40 to 50",AND(L56&gt;50,L56&lt;=75),"50 to 75",AND(L56&gt;75,L56&lt;=100),"75 to 100",AND(L56&gt;100,L56&lt;=150),"100 to 150",AND(L56&gt;150,L56&lt;=200),"150 to 200",AND(L56&gt;200,L56&lt;=250),"200 to 250",AND(L56&gt;250,L56&lt;=300),"250 to 300",AND(L56&gt;300,L56&lt;=400),"300 to 400",AND(L56&gt;400,L56&lt;=500),"400 to 500",L56&gt;500,"500+")</f>
        <v>50 to 75</v>
      </c>
      <c r="L56" s="9">
        <f>_xlfn.XLOOKUP($E56,'Raw Data'!$E:$E,'Raw Data'!L:L,"ERROR",0,1)</f>
        <v>65.15</v>
      </c>
      <c r="M56" s="14" t="str">
        <f t="array" ref="M56">_xlfn.IFS(AND(N56&gt;0,N56&lt;=5),"0 to 5",AND(N56&gt;5,N56&lt;=10),"5 to 10",AND(N56&gt;10,N56&lt;=15),"10 to 15",AND(N56&gt;15,N56&lt;=20),"15 to 20",AND(N56&gt;20,N56&lt;=30),"20 to 30",AND(N56&gt;30,N56&lt;=40),"30 to 40",AND(N56&gt;40,N56&lt;=50),"40 to 50",AND(N56&gt;50,N56&lt;=75),"50 to 75",AND(N56&gt;75,N56&lt;=100),"75 to 100",AND(N56&gt;100,N56&lt;=150),"100 to 150",AND(N56&gt;150,N56&lt;=200),"150 to 200",AND(N56&gt;200,N56&lt;=250),"200 to 250",AND(N56&gt;250,N56&lt;=300),"250 to 300",AND(N56&gt;300,N56&lt;=400),"300 to 400",AND(N56&gt;400,N56&lt;=500),"400 to 500",N56&gt;500,"500+")</f>
        <v>50 to 75</v>
      </c>
      <c r="N56" s="9">
        <f>_xlfn.XLOOKUP($E56,'Raw Data'!$E:$E,'Raw Data'!N:N,"ERROR",0,1)</f>
        <v>68.65</v>
      </c>
      <c r="O56" s="14" t="str">
        <f t="array" ref="O56">_xlfn.IFS(P56=0,"No Discount",AND(P56&gt;0,P56&lt;=0.02),"0% to 2%",AND(P56&gt;0.02,P56&lt;=0.04),"2% to 4%",AND(P56&gt;0.04,P56&lt;=0.06),"4% to 6%",AND(P56&gt;0.06,P56&lt;=0.08),"6% to 8%",AND(P56&gt;0.08,P56&lt;=0.1),"8% to 10%",AND(P56&gt;0.1,P56&lt;=0.15),"10% to 15%",AND(P56&gt;0.15,P56&lt;=0.2),"15% to 20%",AND(P56&gt;0.2,P56&lt;=0.25),"20% to 25%",AND(P56&gt;0.25,P56&lt;=0.3),"25% to 30%",AND(P56&gt;0.3,P56&lt;=0.4),"30% to 40%",AND(P56&gt;0.4,P56&lt;=0.5),"40% to 50%",AND(P56&gt;0.5,P56&lt;=0.75),"50% to 75%",AND(P56&gt;0.75,P56&lt;=1),"75% to 100%")</f>
        <v>4% to 6%</v>
      </c>
      <c r="P56" s="10">
        <f>_xlfn.XLOOKUP($E56,'Raw Data'!$E:$E,'Raw Data'!P:P,"ERROR",0,1)</f>
        <v>0.0509832483612527</v>
      </c>
      <c r="Q56" s="9">
        <f>_xlfn.XLOOKUP($E56,'Raw Data'!$E:$E,'Raw Data'!Q:Q,"ERROR",0,1)</f>
        <v>8.5</v>
      </c>
      <c r="R56" s="9" t="str">
        <f>_xlfn.XLOOKUP($E56,'Raw Data'!$E:$E,'Raw Data'!R:R,"ERROR",0,1)</f>
        <v>oz</v>
      </c>
      <c r="S56" s="5" t="str">
        <f t="array" ref="S56">_xlfn.IFS(AND(T56&gt;0,T56&lt;=0.05),"0 to 0.05",AND(T56&gt;0.05,T56&lt;=0.1),"0.05 to 0.1",AND(T56&gt;0.1,T56&lt;=0.2),"0.1 to 0.2",AND(T56&gt;0.2,T56&lt;=0.3),"0.2 to 0.3",AND(T56&gt;0.3,T56&lt;=0.4),"0.3 to 0.4",AND(T56&gt;0.4,T56&lt;=0.5),"0.4 to 0.5",AND(T56&gt;0.5,T56&lt;=0.75),"0.5 to 0.75",AND(T56&gt;0.75,T56&lt;=1),"0.75 to 1",AND(T56&gt;1,T56&lt;=2),"1 to 2",AND(T56&gt;2,T56&lt;=3),"2 to 3",AND(T56&gt;3,T56&lt;=4),"3 to 4",AND(T56&gt;4,T56&lt;=5),"4 to 5",AND(T56&gt;5,T56&lt;=10),"5 to 10",T56&gt;10,"10+")</f>
        <v>0.2 to 0.3</v>
      </c>
      <c r="T56" s="10">
        <f t="shared" si="1"/>
        <v>0.259205474546937</v>
      </c>
      <c r="U56" s="15" t="str">
        <f t="array" ref="U56">_xlfn.IFS(AND(V56&gt;0,V56&lt;=0.05),"0 to 0.05",AND(V56&gt;0.05,V56&lt;=0.1),"0.05 to 0.1",AND(V56&gt;0.1,V56&lt;=0.2),"0.1 to 0.2",AND(V56&gt;0.2,V56&lt;=0.3),"0.2 to 0.3",AND(V56&gt;0.3,V56&lt;=0.4),"0.3 to 0.4",AND(V56&gt;0.4,V56&lt;=0.5),"0.4 to 0.5",AND(V56&gt;0.5,V56&lt;=0.75),"0.5 to 0.75",AND(V56&gt;0.75,V56&lt;=1),"0.75 to 1",AND(V56&gt;1,V56&lt;=2),"1 to 2",AND(V56&gt;2,V56&lt;=3),"2 to 3",AND(V56&gt;3,V56&lt;=4),"3 to 4",AND(V56&gt;4,V56&lt;=5),"4 to 5",AND(V56&gt;5,V56&lt;=10),"5 to 10",V56&gt;10,"10+")</f>
        <v>0.05 to 0.1</v>
      </c>
      <c r="V56" s="10">
        <f t="shared" si="2"/>
        <v>0.0737452505520301</v>
      </c>
      <c r="W56" s="15" t="str">
        <f t="array" ref="W56">_xlfn.IFS(AND(X56&gt;0,X56&lt;=0.05),"0 to 0.05",AND(X56&gt;0.05,X56&lt;=0.1),"0.05 to 0.1",AND(X56&gt;0.1,X56&lt;=0.2),"0.1 to 0.2",AND(X56&gt;0.2,X56&lt;=0.3),"0.2 to 0.3",AND(X56&gt;0.3,X56&lt;=0.4),"0.3 to 0.4",AND(X56&gt;0.4,X56&lt;=0.5),"0.4 to 0.5",AND(X56&gt;0.5,X56&lt;=0.75),"0.5 to 0.75",AND(X56&gt;0.75,X56&lt;=1),"0.75 to 1",AND(X56&gt;1,X56&lt;=2),"1 to 2",AND(X56&gt;2,X56&lt;=3),"2 to 3",AND(X56&gt;3,X56&lt;=4),"3 to 4",AND(X56&gt;4,X56&lt;=5),"4 to 5",AND(X56&gt;5,X56&lt;=10),"5 to 10",X56&gt;10,"10+")</f>
        <v>0.05 to 0.1</v>
      </c>
      <c r="X56" s="16">
        <f t="shared" si="3"/>
        <v>0.0699854781276731</v>
      </c>
      <c r="Y56" s="5" t="str">
        <f t="array" ref="Y56">_xlfn.IFS(AND(Z56&gt;0,Z56&lt;=1),"0 to 1",AND(Z56&gt;1,Z56&lt;=2),"1 to 2",AND(Z56&gt;2,Z56&lt;=4),"2 to 4",AND(Z56&gt;4,Z56&lt;=6),"4 to 6",AND(Z56&gt;6,Z56&lt;=8),"6 to 8",AND(Z56&gt;8,Z56&lt;=10),"8 to 10",AND(Z56&gt;10,Z56&lt;=15),"10 to 15",AND(Z56&gt;15,Z56&lt;=20),"15 to 20",AND(Z56&gt;20,Z56&lt;=25),"20 to 25",AND(Z56&gt;25,Z56&lt;=30),"25 to 30",AND(Z56&gt;30,Z56&lt;=40),"30 to 40",AND(Z56&gt;40,Z56&lt;=50),"40 to 50",Z56&gt;50,"50+")</f>
        <v>8 to 10</v>
      </c>
      <c r="Z56" s="9">
        <f t="array" ref="Z56">_xlfn.IFS(AA56="oz",_xlfn.IFS(R56="oz",Q56,R56="fl oz",Q56*1.04,R56="ml",Q56*0.0338),AA56="fl oz",_xlfn.IFS(R56="oz",Q56/1.04,R56="fl oz",Q56,R56="ml",Q56*0.0338/1.04),AA56="ml",_xlfn.IFS(R56="oz",Q56/0.0338,R56="fl oz",Q56*1.04/0.0338,R56="ml",Q56))</f>
        <v>8.5</v>
      </c>
      <c r="AA56" s="9" t="str">
        <f>_xlfn.XLOOKUP($E56,'Raw Data'!$E:$E,'Raw Data'!AA:AA,"ERROR",0,1)</f>
        <v>oz</v>
      </c>
      <c r="AB56" s="5" t="s">
        <v>228</v>
      </c>
      <c r="AC56" s="5" t="s">
        <v>229</v>
      </c>
      <c r="AD56" s="5" t="s">
        <v>127</v>
      </c>
      <c r="AE56">
        <f t="shared" ref="AE56:AT73" si="18">IF(IFERROR(SEARCH(AE$2,$AD56,1),0)=0,0,1)</f>
        <v>0</v>
      </c>
      <c r="AF56">
        <f t="shared" si="18"/>
        <v>0</v>
      </c>
      <c r="AG56">
        <f t="shared" si="18"/>
        <v>0</v>
      </c>
      <c r="AH56">
        <f t="shared" si="18"/>
        <v>0</v>
      </c>
      <c r="AI56">
        <f t="shared" si="18"/>
        <v>0</v>
      </c>
      <c r="AJ56">
        <f t="shared" si="18"/>
        <v>0</v>
      </c>
      <c r="AK56">
        <f t="shared" si="18"/>
        <v>0</v>
      </c>
      <c r="AL56">
        <f t="shared" si="18"/>
        <v>1</v>
      </c>
      <c r="AM56">
        <f t="shared" si="18"/>
        <v>0</v>
      </c>
      <c r="AN56">
        <f t="shared" si="18"/>
        <v>0</v>
      </c>
      <c r="AO56">
        <f t="shared" si="18"/>
        <v>0</v>
      </c>
      <c r="AP56">
        <f t="shared" si="18"/>
        <v>0</v>
      </c>
      <c r="AQ56">
        <f t="shared" si="18"/>
        <v>0</v>
      </c>
      <c r="AR56">
        <f t="shared" si="18"/>
        <v>0</v>
      </c>
      <c r="AS56">
        <f t="shared" si="18"/>
        <v>0</v>
      </c>
      <c r="AT56">
        <f t="shared" si="18"/>
        <v>0</v>
      </c>
      <c r="AU56">
        <f t="shared" si="17"/>
        <v>0</v>
      </c>
      <c r="AV56">
        <f t="shared" si="17"/>
        <v>0</v>
      </c>
      <c r="AW56">
        <f t="shared" si="17"/>
        <v>0</v>
      </c>
      <c r="AX56">
        <f t="shared" si="17"/>
        <v>0</v>
      </c>
      <c r="AY56">
        <f t="shared" si="17"/>
        <v>0</v>
      </c>
      <c r="AZ56">
        <f t="shared" si="17"/>
        <v>0</v>
      </c>
      <c r="BA56">
        <f t="shared" si="17"/>
        <v>0</v>
      </c>
      <c r="BB56">
        <f t="shared" si="17"/>
        <v>0</v>
      </c>
      <c r="BC56">
        <f t="shared" si="17"/>
        <v>0</v>
      </c>
      <c r="BD56">
        <f t="shared" si="17"/>
        <v>0</v>
      </c>
      <c r="BE56">
        <f t="shared" si="17"/>
        <v>0</v>
      </c>
      <c r="BF56">
        <f t="shared" si="17"/>
        <v>0</v>
      </c>
      <c r="BG56">
        <f t="shared" si="17"/>
        <v>0</v>
      </c>
      <c r="BH56">
        <f t="shared" si="17"/>
        <v>0</v>
      </c>
      <c r="BI56">
        <f t="shared" si="17"/>
        <v>0</v>
      </c>
      <c r="BJ56">
        <f t="shared" si="16"/>
        <v>0</v>
      </c>
      <c r="BK56">
        <f t="shared" si="16"/>
        <v>0</v>
      </c>
      <c r="BL56">
        <f t="shared" si="16"/>
        <v>0</v>
      </c>
      <c r="BM56">
        <f t="shared" si="16"/>
        <v>0</v>
      </c>
      <c r="BN56">
        <f t="shared" si="16"/>
        <v>0</v>
      </c>
      <c r="BO56">
        <f t="shared" si="16"/>
        <v>0</v>
      </c>
      <c r="BP56">
        <f t="shared" si="16"/>
        <v>0</v>
      </c>
      <c r="BQ56">
        <f t="shared" si="16"/>
        <v>0</v>
      </c>
      <c r="BR56">
        <f t="shared" si="16"/>
        <v>0</v>
      </c>
      <c r="BS56">
        <f t="shared" si="16"/>
        <v>0</v>
      </c>
      <c r="BT56">
        <f t="shared" si="16"/>
        <v>0</v>
      </c>
      <c r="BU56">
        <f t="shared" si="16"/>
        <v>0</v>
      </c>
      <c r="BV56">
        <f t="shared" si="16"/>
        <v>0</v>
      </c>
      <c r="BW56">
        <f t="shared" si="16"/>
        <v>0</v>
      </c>
      <c r="BX56">
        <f t="shared" si="16"/>
        <v>0</v>
      </c>
      <c r="BY56">
        <f t="shared" si="16"/>
        <v>0</v>
      </c>
      <c r="BZ56">
        <f t="shared" si="15"/>
        <v>0</v>
      </c>
      <c r="CA56">
        <f t="shared" si="15"/>
        <v>0</v>
      </c>
      <c r="CB56">
        <f t="shared" si="15"/>
        <v>0</v>
      </c>
      <c r="CC56">
        <f t="shared" si="15"/>
        <v>0</v>
      </c>
      <c r="CD56">
        <f t="shared" si="15"/>
        <v>0</v>
      </c>
    </row>
    <row r="57" spans="1:82">
      <c r="A57" s="5" t="str">
        <f>_xlfn.XLOOKUP($E57,'Raw Data'!$E:$E,'Raw Data'!A:A,"ERROR",0,1)</f>
        <v>AE</v>
      </c>
      <c r="B57" s="5" t="str">
        <f>_xlfn.XLOOKUP($E57,'Raw Data'!$E:$E,'Raw Data'!B:B,"ERROR",0,1)</f>
        <v>Hair Mousses</v>
      </c>
      <c r="C57" s="5" t="str">
        <f>_xlfn.XLOOKUP($E57,'Raw Data'!$E:$E,'Raw Data'!C:C,"ERROR",0,1)</f>
        <v>aveda</v>
      </c>
      <c r="D57" s="5" t="str">
        <f>_xlfn.XLOOKUP($E57,'Raw Data'!$E:$E,'Raw Data'!D:D,"ERROR",0,1)</f>
        <v>www.amazon.ae/dp/B0007CXWXI</v>
      </c>
      <c r="E57" s="5" t="s">
        <v>230</v>
      </c>
      <c r="F57" s="9" t="str">
        <f>_xlfn.XLOOKUP($E57,'Raw Data'!$E:$E,'Raw Data'!F:F,"ERROR",0,1)</f>
        <v>Aveda Phomollient Styling Foam (200Ml) [Personal Care]</v>
      </c>
      <c r="G57" s="10">
        <f>_xlfn.XLOOKUP($E57,'Raw Data'!$E:$E,'Raw Data'!G:G,"ERROR",0,1)</f>
        <v>25</v>
      </c>
      <c r="H57" s="9">
        <f>_xlfn.XLOOKUP($E57,'Raw Data'!$E:$E,'Raw Data'!H:H,"ERROR",0,1)</f>
        <v>2711.77</v>
      </c>
      <c r="I57" s="9">
        <f>_xlfn.XLOOKUP($E57,'Raw Data'!$E:$E,'Raw Data'!I:I,"ERROR",0,1)</f>
        <v>0.00363057491468564</v>
      </c>
      <c r="J57" s="9" t="str">
        <f>_xlfn.XLOOKUP($E57,'Raw Data'!$E:$E,'Raw Data'!J:J,"ERROR",0,1)</f>
        <v>Yes</v>
      </c>
      <c r="K57" s="14" t="str">
        <f t="array" ref="K57">_xlfn.IFS(AND(L57&gt;0,L57&lt;=5),"0 to 5",AND(L57&gt;5,L57&lt;=10),"5 to 10",AND(L57&gt;10,L57&lt;=15),"10 to 15",AND(L57&gt;15,L57&lt;=20),"15 to 20",AND(L57&gt;20,L57&lt;=30),"20 to 30",AND(L57&gt;30,L57&lt;=40),"30 to 40",AND(L57&gt;40,L57&lt;=50),"40 to 50",AND(L57&gt;50,L57&lt;=75),"50 to 75",AND(L57&gt;75,L57&lt;=100),"75 to 100",AND(L57&gt;100,L57&lt;=150),"100 to 150",AND(L57&gt;150,L57&lt;=200),"150 to 200",AND(L57&gt;200,L57&lt;=250),"200 to 250",AND(L57&gt;250,L57&lt;=300),"250 to 300",AND(L57&gt;300,L57&lt;=400),"300 to 400",AND(L57&gt;400,L57&lt;=500),"400 to 500",L57&gt;500,"500+")</f>
        <v>100 to 150</v>
      </c>
      <c r="L57" s="9">
        <f>_xlfn.XLOOKUP($E57,'Raw Data'!$E:$E,'Raw Data'!L:L,"ERROR",0,1)</f>
        <v>114.49</v>
      </c>
      <c r="M57" s="14" t="str">
        <f t="array" ref="M57">_xlfn.IFS(AND(N57&gt;0,N57&lt;=5),"0 to 5",AND(N57&gt;5,N57&lt;=10),"5 to 10",AND(N57&gt;10,N57&lt;=15),"10 to 15",AND(N57&gt;15,N57&lt;=20),"15 to 20",AND(N57&gt;20,N57&lt;=30),"20 to 30",AND(N57&gt;30,N57&lt;=40),"30 to 40",AND(N57&gt;40,N57&lt;=50),"40 to 50",AND(N57&gt;50,N57&lt;=75),"50 to 75",AND(N57&gt;75,N57&lt;=100),"75 to 100",AND(N57&gt;100,N57&lt;=150),"100 to 150",AND(N57&gt;150,N57&lt;=200),"150 to 200",AND(N57&gt;200,N57&lt;=250),"200 to 250",AND(N57&gt;250,N57&lt;=300),"250 to 300",AND(N57&gt;300,N57&lt;=400),"300 to 400",AND(N57&gt;400,N57&lt;=500),"400 to 500",N57&gt;500,"500+")</f>
        <v>100 to 150</v>
      </c>
      <c r="N57" s="9">
        <f>_xlfn.XLOOKUP($E57,'Raw Data'!$E:$E,'Raw Data'!N:N,"ERROR",0,1)</f>
        <v>121.08</v>
      </c>
      <c r="O57" s="14" t="str">
        <f t="array" ref="O57">_xlfn.IFS(P57=0,"No Discount",AND(P57&gt;0,P57&lt;=0.02),"0% to 2%",AND(P57&gt;0.02,P57&lt;=0.04),"2% to 4%",AND(P57&gt;0.04,P57&lt;=0.06),"4% to 6%",AND(P57&gt;0.06,P57&lt;=0.08),"6% to 8%",AND(P57&gt;0.08,P57&lt;=0.1),"8% to 10%",AND(P57&gt;0.1,P57&lt;=0.15),"10% to 15%",AND(P57&gt;0.15,P57&lt;=0.2),"15% to 20%",AND(P57&gt;0.2,P57&lt;=0.25),"20% to 25%",AND(P57&gt;0.25,P57&lt;=0.3),"25% to 30%",AND(P57&gt;0.3,P57&lt;=0.4),"30% to 40%",AND(P57&gt;0.4,P57&lt;=0.5),"40% to 50%",AND(P57&gt;0.5,P57&lt;=0.75),"50% to 75%",AND(P57&gt;0.75,P57&lt;=1),"75% to 100%")</f>
        <v>4% to 6%</v>
      </c>
      <c r="P57" s="10">
        <f>_xlfn.XLOOKUP($E57,'Raw Data'!$E:$E,'Raw Data'!P:P,"ERROR",0,1)</f>
        <v>0.0544268252395111</v>
      </c>
      <c r="Q57" s="9">
        <f>_xlfn.XLOOKUP($E57,'Raw Data'!$E:$E,'Raw Data'!Q:Q,"ERROR",0,1)</f>
        <v>200</v>
      </c>
      <c r="R57" s="9" t="str">
        <f>_xlfn.XLOOKUP($E57,'Raw Data'!$E:$E,'Raw Data'!R:R,"ERROR",0,1)</f>
        <v>ml</v>
      </c>
      <c r="S57" s="5" t="str">
        <f t="array" ref="S57">_xlfn.IFS(AND(T57&gt;0,T57&lt;=0.05),"0 to 0.05",AND(T57&gt;0.05,T57&lt;=0.1),"0.05 to 0.1",AND(T57&gt;0.1,T57&lt;=0.2),"0.1 to 0.2",AND(T57&gt;0.2,T57&lt;=0.3),"0.2 to 0.3",AND(T57&gt;0.3,T57&lt;=0.4),"0.3 to 0.4",AND(T57&gt;0.4,T57&lt;=0.5),"0.4 to 0.5",AND(T57&gt;0.5,T57&lt;=0.75),"0.5 to 0.75",AND(T57&gt;0.75,T57&lt;=1),"0.75 to 1",AND(T57&gt;1,T57&lt;=2),"1 to 2",AND(T57&gt;2,T57&lt;=3),"2 to 3",AND(T57&gt;3,T57&lt;=4),"3 to 4",AND(T57&gt;4,T57&lt;=5),"4 to 5",AND(T57&gt;5,T57&lt;=10),"5 to 10",T57&gt;10,"10+")</f>
        <v>0.5 to 0.75</v>
      </c>
      <c r="T57" s="10">
        <f t="shared" si="1"/>
        <v>0.572755851624768</v>
      </c>
      <c r="U57" s="15" t="str">
        <f t="array" ref="U57">_xlfn.IFS(AND(V57&gt;0,V57&lt;=0.05),"0 to 0.05",AND(V57&gt;0.05,V57&lt;=0.1),"0.05 to 0.1",AND(V57&gt;0.1,V57&lt;=0.2),"0.1 to 0.2",AND(V57&gt;0.2,V57&lt;=0.3),"0.2 to 0.3",AND(V57&gt;0.3,V57&lt;=0.4),"0.3 to 0.4",AND(V57&gt;0.4,V57&lt;=0.5),"0.4 to 0.5",AND(V57&gt;0.5,V57&lt;=0.75),"0.5 to 0.75",AND(V57&gt;0.75,V57&lt;=1),"0.75 to 1",AND(V57&gt;1,V57&lt;=2),"1 to 2",AND(V57&gt;2,V57&lt;=3),"2 to 3",AND(V57&gt;3,V57&lt;=4),"3 to 4",AND(V57&gt;4,V57&lt;=5),"4 to 5",AND(V57&gt;5,V57&lt;=10),"5 to 10",V57&gt;10,"10+")</f>
        <v>0.1 to 0.2</v>
      </c>
      <c r="V57" s="10">
        <f t="shared" si="2"/>
        <v>0.163545333207933</v>
      </c>
      <c r="W57" s="15" t="str">
        <f t="array" ref="W57">_xlfn.IFS(AND(X57&gt;0,X57&lt;=0.05),"0 to 0.05",AND(X57&gt;0.05,X57&lt;=0.1),"0.05 to 0.1",AND(X57&gt;0.1,X57&lt;=0.2),"0.1 to 0.2",AND(X57&gt;0.2,X57&lt;=0.3),"0.2 to 0.3",AND(X57&gt;0.3,X57&lt;=0.4),"0.3 to 0.4",AND(X57&gt;0.4,X57&lt;=0.5),"0.4 to 0.5",AND(X57&gt;0.5,X57&lt;=0.75),"0.5 to 0.75",AND(X57&gt;0.75,X57&lt;=1),"0.75 to 1",AND(X57&gt;1,X57&lt;=2),"1 to 2",AND(X57&gt;2,X57&lt;=3),"2 to 3",AND(X57&gt;3,X57&lt;=4),"3 to 4",AND(X57&gt;4,X57&lt;=5),"4 to 5",AND(X57&gt;5,X57&lt;=10),"5 to 10",X57&gt;10,"10+")</f>
        <v>0.1 to 0.2</v>
      </c>
      <c r="X57" s="16">
        <f t="shared" si="3"/>
        <v>0.154644079938687</v>
      </c>
      <c r="Y57" s="5" t="str">
        <f t="array" ref="Y57">_xlfn.IFS(AND(Z57&gt;0,Z57&lt;=1),"0 to 1",AND(Z57&gt;1,Z57&lt;=2),"1 to 2",AND(Z57&gt;2,Z57&lt;=4),"2 to 4",AND(Z57&gt;4,Z57&lt;=6),"4 to 6",AND(Z57&gt;6,Z57&lt;=8),"6 to 8",AND(Z57&gt;8,Z57&lt;=10),"8 to 10",AND(Z57&gt;10,Z57&lt;=15),"10 to 15",AND(Z57&gt;15,Z57&lt;=20),"15 to 20",AND(Z57&gt;20,Z57&lt;=25),"20 to 25",AND(Z57&gt;25,Z57&lt;=30),"25 to 30",AND(Z57&gt;30,Z57&lt;=40),"30 to 40",AND(Z57&gt;40,Z57&lt;=50),"40 to 50",Z57&gt;50,"50+")</f>
        <v>6 to 8</v>
      </c>
      <c r="Z57" s="9">
        <f t="array" ref="Z57">_xlfn.IFS(AA57="oz",_xlfn.IFS(R57="oz",Q57,R57="fl oz",Q57*1.04,R57="ml",Q57*0.0338),AA57="fl oz",_xlfn.IFS(R57="oz",Q57/1.04,R57="fl oz",Q57,R57="ml",Q57*0.0338/1.04),AA57="ml",_xlfn.IFS(R57="oz",Q57/0.0338,R57="fl oz",Q57*1.04/0.0338,R57="ml",Q57))</f>
        <v>6.76</v>
      </c>
      <c r="AA57" s="9" t="str">
        <f>_xlfn.XLOOKUP($E57,'Raw Data'!$E:$E,'Raw Data'!AA:AA,"ERROR",0,1)</f>
        <v>oz</v>
      </c>
      <c r="AB57" s="5" t="s">
        <v>231</v>
      </c>
      <c r="AC57" s="5" t="s">
        <v>48</v>
      </c>
      <c r="AD57" s="5" t="s">
        <v>232</v>
      </c>
      <c r="AE57">
        <f t="shared" si="18"/>
        <v>0</v>
      </c>
      <c r="AF57">
        <f t="shared" si="18"/>
        <v>0</v>
      </c>
      <c r="AG57">
        <f t="shared" si="18"/>
        <v>0</v>
      </c>
      <c r="AH57">
        <f t="shared" si="18"/>
        <v>0</v>
      </c>
      <c r="AI57">
        <f t="shared" si="18"/>
        <v>0</v>
      </c>
      <c r="AJ57">
        <f t="shared" si="18"/>
        <v>0</v>
      </c>
      <c r="AK57">
        <f t="shared" si="18"/>
        <v>1</v>
      </c>
      <c r="AL57">
        <f t="shared" si="18"/>
        <v>0</v>
      </c>
      <c r="AM57">
        <f t="shared" si="18"/>
        <v>0</v>
      </c>
      <c r="AN57">
        <f t="shared" si="18"/>
        <v>0</v>
      </c>
      <c r="AO57">
        <f t="shared" si="18"/>
        <v>0</v>
      </c>
      <c r="AP57">
        <f t="shared" si="18"/>
        <v>0</v>
      </c>
      <c r="AQ57">
        <f t="shared" si="18"/>
        <v>0</v>
      </c>
      <c r="AR57">
        <f t="shared" si="18"/>
        <v>1</v>
      </c>
      <c r="AS57">
        <f t="shared" si="18"/>
        <v>0</v>
      </c>
      <c r="AT57">
        <f t="shared" si="18"/>
        <v>0</v>
      </c>
      <c r="AU57">
        <f t="shared" si="17"/>
        <v>0</v>
      </c>
      <c r="AV57">
        <f t="shared" si="17"/>
        <v>0</v>
      </c>
      <c r="AW57">
        <f t="shared" si="17"/>
        <v>0</v>
      </c>
      <c r="AX57">
        <f t="shared" si="17"/>
        <v>0</v>
      </c>
      <c r="AY57">
        <f t="shared" si="17"/>
        <v>0</v>
      </c>
      <c r="AZ57">
        <f t="shared" si="17"/>
        <v>0</v>
      </c>
      <c r="BA57">
        <f t="shared" si="17"/>
        <v>1</v>
      </c>
      <c r="BB57">
        <f t="shared" si="17"/>
        <v>0</v>
      </c>
      <c r="BC57">
        <f t="shared" si="17"/>
        <v>1</v>
      </c>
      <c r="BD57">
        <f t="shared" si="17"/>
        <v>0</v>
      </c>
      <c r="BE57">
        <f t="shared" si="17"/>
        <v>0</v>
      </c>
      <c r="BF57">
        <f t="shared" si="17"/>
        <v>0</v>
      </c>
      <c r="BG57">
        <f t="shared" si="17"/>
        <v>0</v>
      </c>
      <c r="BH57">
        <f t="shared" si="17"/>
        <v>0</v>
      </c>
      <c r="BI57">
        <f t="shared" si="17"/>
        <v>0</v>
      </c>
      <c r="BJ57">
        <f t="shared" si="16"/>
        <v>0</v>
      </c>
      <c r="BK57">
        <f t="shared" si="16"/>
        <v>0</v>
      </c>
      <c r="BL57">
        <f t="shared" si="16"/>
        <v>0</v>
      </c>
      <c r="BM57">
        <f t="shared" si="16"/>
        <v>0</v>
      </c>
      <c r="BN57">
        <f t="shared" si="16"/>
        <v>0</v>
      </c>
      <c r="BO57">
        <f t="shared" si="16"/>
        <v>0</v>
      </c>
      <c r="BP57">
        <f t="shared" si="16"/>
        <v>0</v>
      </c>
      <c r="BQ57">
        <f t="shared" si="16"/>
        <v>0</v>
      </c>
      <c r="BR57">
        <f t="shared" si="16"/>
        <v>0</v>
      </c>
      <c r="BS57">
        <f t="shared" si="16"/>
        <v>0</v>
      </c>
      <c r="BT57">
        <f t="shared" si="16"/>
        <v>0</v>
      </c>
      <c r="BU57">
        <f t="shared" si="16"/>
        <v>0</v>
      </c>
      <c r="BV57">
        <f t="shared" si="16"/>
        <v>0</v>
      </c>
      <c r="BW57">
        <f t="shared" si="16"/>
        <v>0</v>
      </c>
      <c r="BX57">
        <f t="shared" si="16"/>
        <v>0</v>
      </c>
      <c r="BY57">
        <f t="shared" si="16"/>
        <v>1</v>
      </c>
      <c r="BZ57">
        <f t="shared" si="15"/>
        <v>0</v>
      </c>
      <c r="CA57">
        <f t="shared" si="15"/>
        <v>0</v>
      </c>
      <c r="CB57">
        <f t="shared" si="15"/>
        <v>1</v>
      </c>
      <c r="CC57">
        <f t="shared" si="15"/>
        <v>0</v>
      </c>
      <c r="CD57">
        <f t="shared" si="15"/>
        <v>0</v>
      </c>
    </row>
    <row r="58" spans="1:82">
      <c r="A58" s="5" t="str">
        <f>_xlfn.XLOOKUP($E58,'Raw Data'!$E:$E,'Raw Data'!A:A,"ERROR",0,1)</f>
        <v>AE</v>
      </c>
      <c r="B58" s="5" t="str">
        <f>_xlfn.XLOOKUP($E58,'Raw Data'!$E:$E,'Raw Data'!B:B,"ERROR",0,1)</f>
        <v>Hair Mousses</v>
      </c>
      <c r="C58" s="5" t="str">
        <f>_xlfn.XLOOKUP($E58,'Raw Data'!$E:$E,'Raw Data'!C:C,"ERROR",0,1)</f>
        <v>Wood</v>
      </c>
      <c r="D58" s="5" t="str">
        <f>_xlfn.XLOOKUP($E58,'Raw Data'!$E:$E,'Raw Data'!D:D,"ERROR",0,1)</f>
        <v>www.amazon.ae/dp/B0009VS7O6</v>
      </c>
      <c r="E58" s="5" t="s">
        <v>233</v>
      </c>
      <c r="F58" s="9" t="str">
        <f>_xlfn.XLOOKUP($E58,'Raw Data'!$E:$E,'Raw Data'!F:F,"ERROR",0,1)</f>
        <v>Fantasia Liquid Mousse Spritz Super Hold, 12 Fl Oz</v>
      </c>
      <c r="G58" s="10">
        <f>_xlfn.XLOOKUP($E58,'Raw Data'!$E:$E,'Raw Data'!G:G,"ERROR",0,1)</f>
        <v>35</v>
      </c>
      <c r="H58" s="9">
        <f>_xlfn.XLOOKUP($E58,'Raw Data'!$E:$E,'Raw Data'!H:H,"ERROR",0,1)</f>
        <v>2624.88</v>
      </c>
      <c r="I58" s="9">
        <f>_xlfn.XLOOKUP($E58,'Raw Data'!$E:$E,'Raw Data'!I:I,"ERROR",0,1)</f>
        <v>0.00351424474865495</v>
      </c>
      <c r="J58" s="9" t="str">
        <f>_xlfn.XLOOKUP($E58,'Raw Data'!$E:$E,'Raw Data'!J:J,"ERROR",0,1)</f>
        <v>Yes</v>
      </c>
      <c r="K58" s="14" t="str">
        <f t="array" ref="K58">_xlfn.IFS(AND(L58&gt;0,L58&lt;=5),"0 to 5",AND(L58&gt;5,L58&lt;=10),"5 to 10",AND(L58&gt;10,L58&lt;=15),"10 to 15",AND(L58&gt;15,L58&lt;=20),"15 to 20",AND(L58&gt;20,L58&lt;=30),"20 to 30",AND(L58&gt;30,L58&lt;=40),"30 to 40",AND(L58&gt;40,L58&lt;=50),"40 to 50",AND(L58&gt;50,L58&lt;=75),"50 to 75",AND(L58&gt;75,L58&lt;=100),"75 to 100",AND(L58&gt;100,L58&lt;=150),"100 to 150",AND(L58&gt;150,L58&lt;=200),"150 to 200",AND(L58&gt;200,L58&lt;=250),"200 to 250",AND(L58&gt;250,L58&lt;=300),"250 to 300",AND(L58&gt;300,L58&lt;=400),"300 to 400",AND(L58&gt;400,L58&lt;=500),"400 to 500",L58&gt;500,"500+")</f>
        <v>75 to 100</v>
      </c>
      <c r="L58" s="9">
        <f>_xlfn.XLOOKUP($E58,'Raw Data'!$E:$E,'Raw Data'!L:L,"ERROR",0,1)</f>
        <v>77.65</v>
      </c>
      <c r="M58" s="14" t="str">
        <f t="array" ref="M58">_xlfn.IFS(AND(N58&gt;0,N58&lt;=5),"0 to 5",AND(N58&gt;5,N58&lt;=10),"5 to 10",AND(N58&gt;10,N58&lt;=15),"10 to 15",AND(N58&gt;15,N58&lt;=20),"15 to 20",AND(N58&gt;20,N58&lt;=30),"20 to 30",AND(N58&gt;30,N58&lt;=40),"30 to 40",AND(N58&gt;40,N58&lt;=50),"40 to 50",AND(N58&gt;50,N58&lt;=75),"50 to 75",AND(N58&gt;75,N58&lt;=100),"75 to 100",AND(N58&gt;100,N58&lt;=150),"100 to 150",AND(N58&gt;150,N58&lt;=200),"150 to 200",AND(N58&gt;200,N58&lt;=250),"200 to 250",AND(N58&gt;250,N58&lt;=300),"250 to 300",AND(N58&gt;300,N58&lt;=400),"300 to 400",AND(N58&gt;400,N58&lt;=500),"400 to 500",N58&gt;500,"500+")</f>
        <v>100 to 150</v>
      </c>
      <c r="N58" s="9">
        <f>_xlfn.XLOOKUP($E58,'Raw Data'!$E:$E,'Raw Data'!N:N,"ERROR",0,1)</f>
        <v>108.61</v>
      </c>
      <c r="O58" s="14" t="str">
        <f t="array" ref="O58">_xlfn.IFS(P58=0,"No Discount",AND(P58&gt;0,P58&lt;=0.02),"0% to 2%",AND(P58&gt;0.02,P58&lt;=0.04),"2% to 4%",AND(P58&gt;0.04,P58&lt;=0.06),"4% to 6%",AND(P58&gt;0.06,P58&lt;=0.08),"6% to 8%",AND(P58&gt;0.08,P58&lt;=0.1),"8% to 10%",AND(P58&gt;0.1,P58&lt;=0.15),"10% to 15%",AND(P58&gt;0.15,P58&lt;=0.2),"15% to 20%",AND(P58&gt;0.2,P58&lt;=0.25),"20% to 25%",AND(P58&gt;0.25,P58&lt;=0.3),"25% to 30%",AND(P58&gt;0.3,P58&lt;=0.4),"30% to 40%",AND(P58&gt;0.4,P58&lt;=0.5),"40% to 50%",AND(P58&gt;0.5,P58&lt;=0.75),"50% to 75%",AND(P58&gt;0.75,P58&lt;=1),"75% to 100%")</f>
        <v>25% to 30%</v>
      </c>
      <c r="P58" s="10">
        <f>_xlfn.XLOOKUP($E58,'Raw Data'!$E:$E,'Raw Data'!P:P,"ERROR",0,1)</f>
        <v>0.285056624620201</v>
      </c>
      <c r="Q58" s="9">
        <f>_xlfn.XLOOKUP($E58,'Raw Data'!$E:$E,'Raw Data'!Q:Q,"ERROR",0,1)</f>
        <v>12</v>
      </c>
      <c r="R58" s="9" t="str">
        <f>_xlfn.XLOOKUP($E58,'Raw Data'!$E:$E,'Raw Data'!R:R,"ERROR",0,1)</f>
        <v>fl oz</v>
      </c>
      <c r="S58" s="5" t="str">
        <f t="array" ref="S58">_xlfn.IFS(AND(T58&gt;0,T58&lt;=0.05),"0 to 0.05",AND(T58&gt;0.05,T58&lt;=0.1),"0.05 to 0.1",AND(T58&gt;0.1,T58&lt;=0.2),"0.1 to 0.2",AND(T58&gt;0.2,T58&lt;=0.3),"0.2 to 0.3",AND(T58&gt;0.3,T58&lt;=0.4),"0.3 to 0.4",AND(T58&gt;0.4,T58&lt;=0.5),"0.4 to 0.5",AND(T58&gt;0.5,T58&lt;=0.75),"0.5 to 0.75",AND(T58&gt;0.75,T58&lt;=1),"0.75 to 1",AND(T58&gt;1,T58&lt;=2),"1 to 2",AND(T58&gt;2,T58&lt;=3),"2 to 3",AND(T58&gt;3,T58&lt;=4),"3 to 4",AND(T58&gt;4,T58&lt;=5),"4 to 5",AND(T58&gt;5,T58&lt;=10),"5 to 10",T58&gt;10,"10+")</f>
        <v>0.2 to 0.3</v>
      </c>
      <c r="T58" s="10">
        <f t="shared" si="1"/>
        <v>0.210414444646775</v>
      </c>
      <c r="U58" s="15" t="str">
        <f t="array" ref="U58">_xlfn.IFS(AND(V58&gt;0,V58&lt;=0.05),"0 to 0.05",AND(V58&gt;0.05,V58&lt;=0.1),"0.05 to 0.1",AND(V58&gt;0.1,V58&lt;=0.2),"0.1 to 0.2",AND(V58&gt;0.2,V58&lt;=0.3),"0.2 to 0.3",AND(V58&gt;0.3,V58&lt;=0.4),"0.3 to 0.4",AND(V58&gt;0.4,V58&lt;=0.5),"0.4 to 0.5",AND(V58&gt;0.5,V58&lt;=0.75),"0.5 to 0.75",AND(V58&gt;0.75,V58&lt;=1),"0.75 to 1",AND(V58&gt;1,V58&lt;=2),"1 to 2",AND(V58&gt;2,V58&lt;=3),"2 to 3",AND(V58&gt;3,V58&lt;=4),"3 to 4",AND(V58&gt;4,V58&lt;=5),"4 to 5",AND(V58&gt;5,V58&lt;=10),"5 to 10",V58&gt;10,"10+")</f>
        <v>0.05 to 0.1</v>
      </c>
      <c r="V58" s="10">
        <f t="shared" si="2"/>
        <v>0.0794634960068677</v>
      </c>
      <c r="W58" s="15" t="str">
        <f t="array" ref="W58">_xlfn.IFS(AND(X58&gt;0,X58&lt;=0.05),"0 to 0.05",AND(X58&gt;0.05,X58&lt;=0.1),"0.05 to 0.1",AND(X58&gt;0.1,X58&lt;=0.2),"0.1 to 0.2",AND(X58&gt;0.2,X58&lt;=0.3),"0.2 to 0.3",AND(X58&gt;0.3,X58&lt;=0.4),"0.3 to 0.4",AND(X58&gt;0.4,X58&lt;=0.5),"0.4 to 0.5",AND(X58&gt;0.5,X58&lt;=0.75),"0.5 to 0.75",AND(X58&gt;0.75,X58&lt;=1),"0.75 to 1",AND(X58&gt;1,X58&lt;=2),"1 to 2",AND(X58&gt;2,X58&lt;=3),"2 to 3",AND(X58&gt;3,X58&lt;=4),"3 to 4",AND(X58&gt;4,X58&lt;=5),"4 to 5",AND(X58&gt;5,X58&lt;=10),"5 to 10",X58&gt;10,"10+")</f>
        <v>0.05 to 0.1</v>
      </c>
      <c r="X58" s="16">
        <f t="shared" si="3"/>
        <v>0.0568119000546292</v>
      </c>
      <c r="Y58" s="5" t="str">
        <f t="array" ref="Y58">_xlfn.IFS(AND(Z58&gt;0,Z58&lt;=1),"0 to 1",AND(Z58&gt;1,Z58&lt;=2),"1 to 2",AND(Z58&gt;2,Z58&lt;=4),"2 to 4",AND(Z58&gt;4,Z58&lt;=6),"4 to 6",AND(Z58&gt;6,Z58&lt;=8),"6 to 8",AND(Z58&gt;8,Z58&lt;=10),"8 to 10",AND(Z58&gt;10,Z58&lt;=15),"10 to 15",AND(Z58&gt;15,Z58&lt;=20),"15 to 20",AND(Z58&gt;20,Z58&lt;=25),"20 to 25",AND(Z58&gt;25,Z58&lt;=30),"25 to 30",AND(Z58&gt;30,Z58&lt;=40),"30 to 40",AND(Z58&gt;40,Z58&lt;=50),"40 to 50",Z58&gt;50,"50+")</f>
        <v>10 to 15</v>
      </c>
      <c r="Z58" s="9">
        <f t="array" ref="Z58">_xlfn.IFS(AA58="oz",_xlfn.IFS(R58="oz",Q58,R58="fl oz",Q58*1.04,R58="ml",Q58*0.0338),AA58="fl oz",_xlfn.IFS(R58="oz",Q58/1.04,R58="fl oz",Q58,R58="ml",Q58*0.0338/1.04),AA58="ml",_xlfn.IFS(R58="oz",Q58/0.0338,R58="fl oz",Q58*1.04/0.0338,R58="ml",Q58))</f>
        <v>12.48</v>
      </c>
      <c r="AA58" s="9" t="str">
        <f>_xlfn.XLOOKUP($E58,'Raw Data'!$E:$E,'Raw Data'!AA:AA,"ERROR",0,1)</f>
        <v>oz</v>
      </c>
      <c r="AB58" s="5" t="s">
        <v>234</v>
      </c>
      <c r="AC58" s="5" t="s">
        <v>144</v>
      </c>
      <c r="AD58" s="5" t="s">
        <v>43</v>
      </c>
      <c r="AE58">
        <f t="shared" si="18"/>
        <v>0</v>
      </c>
      <c r="AF58">
        <f t="shared" si="18"/>
        <v>0</v>
      </c>
      <c r="AG58">
        <f t="shared" si="18"/>
        <v>0</v>
      </c>
      <c r="AH58">
        <f t="shared" si="18"/>
        <v>0</v>
      </c>
      <c r="AI58">
        <f t="shared" si="18"/>
        <v>0</v>
      </c>
      <c r="AJ58">
        <f t="shared" si="18"/>
        <v>0</v>
      </c>
      <c r="AK58">
        <f t="shared" si="18"/>
        <v>0</v>
      </c>
      <c r="AL58">
        <f t="shared" si="18"/>
        <v>0</v>
      </c>
      <c r="AM58">
        <f t="shared" si="18"/>
        <v>0</v>
      </c>
      <c r="AN58">
        <f t="shared" si="18"/>
        <v>0</v>
      </c>
      <c r="AO58">
        <f t="shared" si="18"/>
        <v>0</v>
      </c>
      <c r="AP58">
        <f t="shared" si="18"/>
        <v>0</v>
      </c>
      <c r="AQ58">
        <f t="shared" si="18"/>
        <v>0</v>
      </c>
      <c r="AR58">
        <f t="shared" si="18"/>
        <v>0</v>
      </c>
      <c r="AS58">
        <f t="shared" si="18"/>
        <v>0</v>
      </c>
      <c r="AT58">
        <f t="shared" si="18"/>
        <v>0</v>
      </c>
      <c r="AU58">
        <f t="shared" si="17"/>
        <v>0</v>
      </c>
      <c r="AV58">
        <f t="shared" si="17"/>
        <v>0</v>
      </c>
      <c r="AW58">
        <f t="shared" si="17"/>
        <v>0</v>
      </c>
      <c r="AX58">
        <f t="shared" si="17"/>
        <v>0</v>
      </c>
      <c r="AY58">
        <f t="shared" si="17"/>
        <v>0</v>
      </c>
      <c r="AZ58">
        <f t="shared" si="17"/>
        <v>0</v>
      </c>
      <c r="BA58">
        <f t="shared" si="17"/>
        <v>0</v>
      </c>
      <c r="BB58">
        <f t="shared" si="17"/>
        <v>0</v>
      </c>
      <c r="BC58">
        <f t="shared" si="17"/>
        <v>0</v>
      </c>
      <c r="BD58">
        <f t="shared" si="17"/>
        <v>0</v>
      </c>
      <c r="BE58">
        <f t="shared" si="17"/>
        <v>0</v>
      </c>
      <c r="BF58">
        <f t="shared" si="17"/>
        <v>0</v>
      </c>
      <c r="BG58">
        <f t="shared" si="17"/>
        <v>0</v>
      </c>
      <c r="BH58">
        <f t="shared" si="17"/>
        <v>0</v>
      </c>
      <c r="BI58">
        <f t="shared" si="17"/>
        <v>0</v>
      </c>
      <c r="BJ58">
        <f t="shared" si="16"/>
        <v>1</v>
      </c>
      <c r="BK58">
        <f t="shared" si="16"/>
        <v>1</v>
      </c>
      <c r="BL58">
        <f t="shared" si="16"/>
        <v>0</v>
      </c>
      <c r="BM58">
        <f t="shared" si="16"/>
        <v>0</v>
      </c>
      <c r="BN58">
        <f t="shared" si="16"/>
        <v>0</v>
      </c>
      <c r="BO58">
        <f t="shared" si="16"/>
        <v>0</v>
      </c>
      <c r="BP58">
        <f t="shared" si="16"/>
        <v>0</v>
      </c>
      <c r="BQ58">
        <f t="shared" si="16"/>
        <v>0</v>
      </c>
      <c r="BR58">
        <f t="shared" si="16"/>
        <v>0</v>
      </c>
      <c r="BS58">
        <f t="shared" si="16"/>
        <v>0</v>
      </c>
      <c r="BT58">
        <f t="shared" si="16"/>
        <v>0</v>
      </c>
      <c r="BU58">
        <f t="shared" si="16"/>
        <v>0</v>
      </c>
      <c r="BV58">
        <f t="shared" si="16"/>
        <v>0</v>
      </c>
      <c r="BW58">
        <f t="shared" si="16"/>
        <v>0</v>
      </c>
      <c r="BX58">
        <f t="shared" si="16"/>
        <v>0</v>
      </c>
      <c r="BY58">
        <f t="shared" ref="BY58:CD73" si="19">IF(IFERROR(SEARCH(BY$2,$AD58,1),0)=0,0,1)</f>
        <v>0</v>
      </c>
      <c r="BZ58">
        <f t="shared" si="19"/>
        <v>0</v>
      </c>
      <c r="CA58">
        <f t="shared" si="19"/>
        <v>0</v>
      </c>
      <c r="CB58">
        <f t="shared" si="19"/>
        <v>0</v>
      </c>
      <c r="CC58">
        <f t="shared" si="19"/>
        <v>0</v>
      </c>
      <c r="CD58">
        <f t="shared" si="19"/>
        <v>0</v>
      </c>
    </row>
    <row r="59" spans="1:82">
      <c r="A59" s="5" t="str">
        <f>_xlfn.XLOOKUP($E59,'Raw Data'!$E:$E,'Raw Data'!A:A,"ERROR",0,1)</f>
        <v>AE</v>
      </c>
      <c r="B59" s="5" t="str">
        <f>_xlfn.XLOOKUP($E59,'Raw Data'!$E:$E,'Raw Data'!B:B,"ERROR",0,1)</f>
        <v>Hair Mousses</v>
      </c>
      <c r="C59" s="5" t="str">
        <f>_xlfn.XLOOKUP($E59,'Raw Data'!$E:$E,'Raw Data'!C:C,"ERROR",0,1)</f>
        <v>Oribe</v>
      </c>
      <c r="D59" s="5" t="str">
        <f>_xlfn.XLOOKUP($E59,'Raw Data'!$E:$E,'Raw Data'!D:D,"ERROR",0,1)</f>
        <v>www.amazon.ae/dp/B00DHONW8I</v>
      </c>
      <c r="E59" s="5" t="s">
        <v>235</v>
      </c>
      <c r="F59" s="9" t="str">
        <f>_xlfn.XLOOKUP($E59,'Raw Data'!$E:$E,'Raw Data'!F:F,"ERROR",0,1)</f>
        <v>Oribe Curl Shaping Mousse , 5.7 Fl Oz (Pack of 1) Oribe Curl Shaping Mousse , 5.7 Fl Oz (Pack of 1)</v>
      </c>
      <c r="G59" s="10">
        <f>_xlfn.XLOOKUP($E59,'Raw Data'!$E:$E,'Raw Data'!G:G,"ERROR",0,1)</f>
        <v>13</v>
      </c>
      <c r="H59" s="9">
        <f>_xlfn.XLOOKUP($E59,'Raw Data'!$E:$E,'Raw Data'!H:H,"ERROR",0,1)</f>
        <v>2616</v>
      </c>
      <c r="I59" s="9">
        <f>_xlfn.XLOOKUP($E59,'Raw Data'!$E:$E,'Raw Data'!I:I,"ERROR",0,1)</f>
        <v>0.00350235601722035</v>
      </c>
      <c r="J59" s="9" t="str">
        <f>_xlfn.XLOOKUP($E59,'Raw Data'!$E:$E,'Raw Data'!J:J,"ERROR",0,1)</f>
        <v>Yes</v>
      </c>
      <c r="K59" s="14" t="str">
        <f t="array" ref="K59">_xlfn.IFS(AND(L59&gt;0,L59&lt;=5),"0 to 5",AND(L59&gt;5,L59&lt;=10),"5 to 10",AND(L59&gt;10,L59&lt;=15),"10 to 15",AND(L59&gt;15,L59&lt;=20),"15 to 20",AND(L59&gt;20,L59&lt;=30),"20 to 30",AND(L59&gt;30,L59&lt;=40),"30 to 40",AND(L59&gt;40,L59&lt;=50),"40 to 50",AND(L59&gt;50,L59&lt;=75),"50 to 75",AND(L59&gt;75,L59&lt;=100),"75 to 100",AND(L59&gt;100,L59&lt;=150),"100 to 150",AND(L59&gt;150,L59&lt;=200),"150 to 200",AND(L59&gt;200,L59&lt;=250),"200 to 250",AND(L59&gt;250,L59&lt;=300),"250 to 300",AND(L59&gt;300,L59&lt;=400),"300 to 400",AND(L59&gt;400,L59&lt;=500),"400 to 500",L59&gt;500,"500+")</f>
        <v>200 to 250</v>
      </c>
      <c r="L59" s="9">
        <f>_xlfn.XLOOKUP($E59,'Raw Data'!$E:$E,'Raw Data'!L:L,"ERROR",0,1)</f>
        <v>206.52</v>
      </c>
      <c r="M59" s="14" t="str">
        <f t="array" ref="M59">_xlfn.IFS(AND(N59&gt;0,N59&lt;=5),"0 to 5",AND(N59&gt;5,N59&lt;=10),"5 to 10",AND(N59&gt;10,N59&lt;=15),"10 to 15",AND(N59&gt;15,N59&lt;=20),"15 to 20",AND(N59&gt;20,N59&lt;=30),"20 to 30",AND(N59&gt;30,N59&lt;=40),"30 to 40",AND(N59&gt;40,N59&lt;=50),"40 to 50",AND(N59&gt;50,N59&lt;=75),"50 to 75",AND(N59&gt;75,N59&lt;=100),"75 to 100",AND(N59&gt;100,N59&lt;=150),"100 to 150",AND(N59&gt;150,N59&lt;=200),"150 to 200",AND(N59&gt;200,N59&lt;=250),"200 to 250",AND(N59&gt;250,N59&lt;=300),"250 to 300",AND(N59&gt;300,N59&lt;=400),"300 to 400",AND(N59&gt;400,N59&lt;=500),"400 to 500",N59&gt;500,"500+")</f>
        <v>200 to 250</v>
      </c>
      <c r="N59" s="9">
        <f>_xlfn.XLOOKUP($E59,'Raw Data'!$E:$E,'Raw Data'!N:N,"ERROR",0,1)</f>
        <v>212.25</v>
      </c>
      <c r="O59" s="14" t="str">
        <f t="array" ref="O59">_xlfn.IFS(P59=0,"No Discount",AND(P59&gt;0,P59&lt;=0.02),"0% to 2%",AND(P59&gt;0.02,P59&lt;=0.04),"2% to 4%",AND(P59&gt;0.04,P59&lt;=0.06),"4% to 6%",AND(P59&gt;0.06,P59&lt;=0.08),"6% to 8%",AND(P59&gt;0.08,P59&lt;=0.1),"8% to 10%",AND(P59&gt;0.1,P59&lt;=0.15),"10% to 15%",AND(P59&gt;0.15,P59&lt;=0.2),"15% to 20%",AND(P59&gt;0.2,P59&lt;=0.25),"20% to 25%",AND(P59&gt;0.25,P59&lt;=0.3),"25% to 30%",AND(P59&gt;0.3,P59&lt;=0.4),"30% to 40%",AND(P59&gt;0.4,P59&lt;=0.5),"40% to 50%",AND(P59&gt;0.5,P59&lt;=0.75),"50% to 75%",AND(P59&gt;0.75,P59&lt;=1),"75% to 100%")</f>
        <v>2% to 4%</v>
      </c>
      <c r="P59" s="10">
        <f>_xlfn.XLOOKUP($E59,'Raw Data'!$E:$E,'Raw Data'!P:P,"ERROR",0,1)</f>
        <v>0.0269964664310954</v>
      </c>
      <c r="Q59" s="9">
        <f>_xlfn.XLOOKUP($E59,'Raw Data'!$E:$E,'Raw Data'!Q:Q,"ERROR",0,1)</f>
        <v>5.7</v>
      </c>
      <c r="R59" s="9" t="str">
        <f>_xlfn.XLOOKUP($E59,'Raw Data'!$E:$E,'Raw Data'!R:R,"ERROR",0,1)</f>
        <v>fl oz</v>
      </c>
      <c r="S59" s="5" t="str">
        <f t="array" ref="S59">_xlfn.IFS(AND(T59&gt;0,T59&lt;=0.05),"0 to 0.05",AND(T59&gt;0.05,T59&lt;=0.1),"0.05 to 0.1",AND(T59&gt;0.1,T59&lt;=0.2),"0.1 to 0.2",AND(T59&gt;0.2,T59&lt;=0.3),"0.2 to 0.3",AND(T59&gt;0.3,T59&lt;=0.4),"0.3 to 0.4",AND(T59&gt;0.4,T59&lt;=0.5),"0.4 to 0.5",AND(T59&gt;0.5,T59&lt;=0.75),"0.5 to 0.75",AND(T59&gt;0.75,T59&lt;=1),"0.75 to 1",AND(T59&gt;1,T59&lt;=2),"1 to 2",AND(T59&gt;2,T59&lt;=3),"2 to 3",AND(T59&gt;3,T59&lt;=4),"3 to 4",AND(T59&gt;4,T59&lt;=5),"4 to 5",AND(T59&gt;5,T59&lt;=10),"5 to 10",T59&gt;10,"10+")</f>
        <v>1 to 2</v>
      </c>
      <c r="T59" s="10">
        <f t="shared" si="1"/>
        <v>1.1781554508002</v>
      </c>
      <c r="U59" s="15" t="str">
        <f t="array" ref="U59">_xlfn.IFS(AND(V59&gt;0,V59&lt;=0.05),"0 to 0.05",AND(V59&gt;0.05,V59&lt;=0.1),"0.05 to 0.1",AND(V59&gt;0.1,V59&lt;=0.2),"0.1 to 0.2",AND(V59&gt;0.2,V59&lt;=0.3),"0.2 to 0.3",AND(V59&gt;0.3,V59&lt;=0.4),"0.3 to 0.4",AND(V59&gt;0.4,V59&lt;=0.5),"0.4 to 0.5",AND(V59&gt;0.5,V59&lt;=0.75),"0.5 to 0.75",AND(V59&gt;0.75,V59&lt;=1),"0.75 to 1",AND(V59&gt;1,V59&lt;=2),"1 to 2",AND(V59&gt;2,V59&lt;=3),"2 to 3",AND(V59&gt;3,V59&lt;=4),"3 to 4",AND(V59&gt;4,V59&lt;=5),"4 to 5",AND(V59&gt;5,V59&lt;=10),"5 to 10",V59&gt;10,"10+")</f>
        <v>0.3 to 0.4</v>
      </c>
      <c r="V59" s="10">
        <f t="shared" si="2"/>
        <v>0.326927868955707</v>
      </c>
      <c r="W59" s="15" t="str">
        <f t="array" ref="W59">_xlfn.IFS(AND(X59&gt;0,X59&lt;=0.05),"0 to 0.05",AND(X59&gt;0.05,X59&lt;=0.1),"0.05 to 0.1",AND(X59&gt;0.1,X59&lt;=0.2),"0.1 to 0.2",AND(X59&gt;0.2,X59&lt;=0.3),"0.2 to 0.3",AND(X59&gt;0.3,X59&lt;=0.4),"0.3 to 0.4",AND(X59&gt;0.4,X59&lt;=0.5),"0.4 to 0.5",AND(X59&gt;0.5,X59&lt;=0.75),"0.5 to 0.75",AND(X59&gt;0.75,X59&lt;=1),"0.75 to 1",AND(X59&gt;1,X59&lt;=2),"1 to 2",AND(X59&gt;2,X59&lt;=3),"2 to 3",AND(X59&gt;3,X59&lt;=4),"3 to 4",AND(X59&gt;4,X59&lt;=5),"4 to 5",AND(X59&gt;5,X59&lt;=10),"5 to 10",X59&gt;10,"10+")</f>
        <v>0.3 to 0.4</v>
      </c>
      <c r="X59" s="16">
        <f t="shared" si="3"/>
        <v>0.318101971716054</v>
      </c>
      <c r="Y59" s="5" t="str">
        <f t="array" ref="Y59">_xlfn.IFS(AND(Z59&gt;0,Z59&lt;=1),"0 to 1",AND(Z59&gt;1,Z59&lt;=2),"1 to 2",AND(Z59&gt;2,Z59&lt;=4),"2 to 4",AND(Z59&gt;4,Z59&lt;=6),"4 to 6",AND(Z59&gt;6,Z59&lt;=8),"6 to 8",AND(Z59&gt;8,Z59&lt;=10),"8 to 10",AND(Z59&gt;10,Z59&lt;=15),"10 to 15",AND(Z59&gt;15,Z59&lt;=20),"15 to 20",AND(Z59&gt;20,Z59&lt;=25),"20 to 25",AND(Z59&gt;25,Z59&lt;=30),"25 to 30",AND(Z59&gt;30,Z59&lt;=40),"30 to 40",AND(Z59&gt;40,Z59&lt;=50),"40 to 50",Z59&gt;50,"50+")</f>
        <v>4 to 6</v>
      </c>
      <c r="Z59" s="9">
        <f t="array" ref="Z59">_xlfn.IFS(AA59="oz",_xlfn.IFS(R59="oz",Q59,R59="fl oz",Q59*1.04,R59="ml",Q59*0.0338),AA59="fl oz",_xlfn.IFS(R59="oz",Q59/1.04,R59="fl oz",Q59,R59="ml",Q59*0.0338/1.04),AA59="ml",_xlfn.IFS(R59="oz",Q59/0.0338,R59="fl oz",Q59*1.04/0.0338,R59="ml",Q59))</f>
        <v>5.928</v>
      </c>
      <c r="AA59" s="9" t="str">
        <f>_xlfn.XLOOKUP($E59,'Raw Data'!$E:$E,'Raw Data'!AA:AA,"ERROR",0,1)</f>
        <v>oz</v>
      </c>
      <c r="AB59" s="5" t="s">
        <v>236</v>
      </c>
      <c r="AC59" s="5" t="s">
        <v>43</v>
      </c>
      <c r="AD59" s="5" t="s">
        <v>43</v>
      </c>
      <c r="AE59">
        <f t="shared" si="18"/>
        <v>0</v>
      </c>
      <c r="AF59">
        <f t="shared" si="18"/>
        <v>0</v>
      </c>
      <c r="AG59">
        <f t="shared" si="18"/>
        <v>0</v>
      </c>
      <c r="AH59">
        <f t="shared" si="18"/>
        <v>0</v>
      </c>
      <c r="AI59">
        <f t="shared" si="18"/>
        <v>0</v>
      </c>
      <c r="AJ59">
        <f t="shared" si="18"/>
        <v>0</v>
      </c>
      <c r="AK59">
        <f t="shared" si="18"/>
        <v>0</v>
      </c>
      <c r="AL59">
        <f t="shared" si="18"/>
        <v>0</v>
      </c>
      <c r="AM59">
        <f t="shared" si="18"/>
        <v>0</v>
      </c>
      <c r="AN59">
        <f t="shared" si="18"/>
        <v>0</v>
      </c>
      <c r="AO59">
        <f t="shared" si="18"/>
        <v>0</v>
      </c>
      <c r="AP59">
        <f t="shared" si="18"/>
        <v>0</v>
      </c>
      <c r="AQ59">
        <f t="shared" si="18"/>
        <v>0</v>
      </c>
      <c r="AR59">
        <f t="shared" si="18"/>
        <v>0</v>
      </c>
      <c r="AS59">
        <f t="shared" si="18"/>
        <v>0</v>
      </c>
      <c r="AT59">
        <f t="shared" si="18"/>
        <v>0</v>
      </c>
      <c r="AU59">
        <f t="shared" si="17"/>
        <v>0</v>
      </c>
      <c r="AV59">
        <f t="shared" si="17"/>
        <v>0</v>
      </c>
      <c r="AW59">
        <f t="shared" si="17"/>
        <v>0</v>
      </c>
      <c r="AX59">
        <f t="shared" si="17"/>
        <v>0</v>
      </c>
      <c r="AY59">
        <f t="shared" si="17"/>
        <v>0</v>
      </c>
      <c r="AZ59">
        <f t="shared" si="17"/>
        <v>0</v>
      </c>
      <c r="BA59">
        <f t="shared" si="17"/>
        <v>0</v>
      </c>
      <c r="BB59">
        <f t="shared" si="17"/>
        <v>0</v>
      </c>
      <c r="BC59">
        <f t="shared" si="17"/>
        <v>0</v>
      </c>
      <c r="BD59">
        <f t="shared" si="17"/>
        <v>0</v>
      </c>
      <c r="BE59">
        <f t="shared" si="17"/>
        <v>0</v>
      </c>
      <c r="BF59">
        <f t="shared" si="17"/>
        <v>0</v>
      </c>
      <c r="BG59">
        <f t="shared" si="17"/>
        <v>0</v>
      </c>
      <c r="BH59">
        <f t="shared" si="17"/>
        <v>0</v>
      </c>
      <c r="BI59">
        <f t="shared" si="17"/>
        <v>0</v>
      </c>
      <c r="BJ59">
        <f t="shared" ref="BJ59:BY73" si="20">IF(IFERROR(SEARCH(BJ$2,$AD59,1),0)=0,0,1)</f>
        <v>1</v>
      </c>
      <c r="BK59">
        <f t="shared" si="20"/>
        <v>1</v>
      </c>
      <c r="BL59">
        <f t="shared" si="20"/>
        <v>0</v>
      </c>
      <c r="BM59">
        <f t="shared" si="20"/>
        <v>0</v>
      </c>
      <c r="BN59">
        <f t="shared" si="20"/>
        <v>0</v>
      </c>
      <c r="BO59">
        <f t="shared" si="20"/>
        <v>0</v>
      </c>
      <c r="BP59">
        <f t="shared" si="20"/>
        <v>0</v>
      </c>
      <c r="BQ59">
        <f t="shared" si="20"/>
        <v>0</v>
      </c>
      <c r="BR59">
        <f t="shared" si="20"/>
        <v>0</v>
      </c>
      <c r="BS59">
        <f t="shared" si="20"/>
        <v>0</v>
      </c>
      <c r="BT59">
        <f t="shared" si="20"/>
        <v>0</v>
      </c>
      <c r="BU59">
        <f t="shared" si="20"/>
        <v>0</v>
      </c>
      <c r="BV59">
        <f t="shared" si="20"/>
        <v>0</v>
      </c>
      <c r="BW59">
        <f t="shared" si="20"/>
        <v>0</v>
      </c>
      <c r="BX59">
        <f t="shared" si="20"/>
        <v>0</v>
      </c>
      <c r="BY59">
        <f t="shared" si="20"/>
        <v>0</v>
      </c>
      <c r="BZ59">
        <f t="shared" si="19"/>
        <v>0</v>
      </c>
      <c r="CA59">
        <f t="shared" si="19"/>
        <v>0</v>
      </c>
      <c r="CB59">
        <f t="shared" si="19"/>
        <v>0</v>
      </c>
      <c r="CC59">
        <f t="shared" si="19"/>
        <v>0</v>
      </c>
      <c r="CD59">
        <f t="shared" si="19"/>
        <v>0</v>
      </c>
    </row>
    <row r="60" spans="1:82">
      <c r="A60" s="5" t="str">
        <f>_xlfn.XLOOKUP($E60,'Raw Data'!$E:$E,'Raw Data'!A:A,"ERROR",0,1)</f>
        <v>AE</v>
      </c>
      <c r="B60" s="5" t="str">
        <f>_xlfn.XLOOKUP($E60,'Raw Data'!$E:$E,'Raw Data'!B:B,"ERROR",0,1)</f>
        <v>Hair Mousses</v>
      </c>
      <c r="C60" s="5" t="str">
        <f>_xlfn.XLOOKUP($E60,'Raw Data'!$E:$E,'Raw Data'!C:C,"ERROR",0,1)</f>
        <v>The Doux</v>
      </c>
      <c r="D60" s="5" t="str">
        <f>_xlfn.XLOOKUP($E60,'Raw Data'!$E:$E,'Raw Data'!D:D,"ERROR",0,1)</f>
        <v>www.amazon.ae/dp/B08J4GB7YG</v>
      </c>
      <c r="E60" s="5" t="s">
        <v>237</v>
      </c>
      <c r="F60" s="9" t="str">
        <f>_xlfn.XLOOKUP($E60,'Raw Data'!$E:$E,'Raw Data'!F:F,"ERROR",0,1)</f>
        <v>The Doux Mousse Define Texture Foam 7 Oz. The Doux Mousse Define Texture Foam 7 Oz.</v>
      </c>
      <c r="G60" s="10">
        <f>_xlfn.XLOOKUP($E60,'Raw Data'!$E:$E,'Raw Data'!G:G,"ERROR",0,1)</f>
        <v>27</v>
      </c>
      <c r="H60" s="9">
        <f>_xlfn.XLOOKUP($E60,'Raw Data'!$E:$E,'Raw Data'!H:H,"ERROR",0,1)</f>
        <v>2610.34</v>
      </c>
      <c r="I60" s="9">
        <f>_xlfn.XLOOKUP($E60,'Raw Data'!$E:$E,'Raw Data'!I:I,"ERROR",0,1)</f>
        <v>0.0034947782897519</v>
      </c>
      <c r="J60" s="9" t="str">
        <f>_xlfn.XLOOKUP($E60,'Raw Data'!$E:$E,'Raw Data'!J:J,"ERROR",0,1)</f>
        <v>Yes</v>
      </c>
      <c r="K60" s="14" t="str">
        <f t="array" ref="K60">_xlfn.IFS(AND(L60&gt;0,L60&lt;=5),"0 to 5",AND(L60&gt;5,L60&lt;=10),"5 to 10",AND(L60&gt;10,L60&lt;=15),"10 to 15",AND(L60&gt;15,L60&lt;=20),"15 to 20",AND(L60&gt;20,L60&lt;=30),"20 to 30",AND(L60&gt;30,L60&lt;=40),"30 to 40",AND(L60&gt;40,L60&lt;=50),"40 to 50",AND(L60&gt;50,L60&lt;=75),"50 to 75",AND(L60&gt;75,L60&lt;=100),"75 to 100",AND(L60&gt;100,L60&lt;=150),"100 to 150",AND(L60&gt;150,L60&lt;=200),"150 to 200",AND(L60&gt;200,L60&lt;=250),"200 to 250",AND(L60&gt;250,L60&lt;=300),"250 to 300",AND(L60&gt;300,L60&lt;=400),"300 to 400",AND(L60&gt;400,L60&lt;=500),"400 to 500",L60&gt;500,"500+")</f>
        <v>100 to 150</v>
      </c>
      <c r="L60" s="9">
        <f>_xlfn.XLOOKUP($E60,'Raw Data'!$E:$E,'Raw Data'!L:L,"ERROR",0,1)</f>
        <v>105.37</v>
      </c>
      <c r="M60" s="14" t="str">
        <f t="array" ref="M60">_xlfn.IFS(AND(N60&gt;0,N60&lt;=5),"0 to 5",AND(N60&gt;5,N60&lt;=10),"5 to 10",AND(N60&gt;10,N60&lt;=15),"10 to 15",AND(N60&gt;15,N60&lt;=20),"15 to 20",AND(N60&gt;20,N60&lt;=30),"20 to 30",AND(N60&gt;30,N60&lt;=40),"30 to 40",AND(N60&gt;40,N60&lt;=50),"40 to 50",AND(N60&gt;50,N60&lt;=75),"50 to 75",AND(N60&gt;75,N60&lt;=100),"75 to 100",AND(N60&gt;100,N60&lt;=150),"100 to 150",AND(N60&gt;150,N60&lt;=200),"150 to 200",AND(N60&gt;200,N60&lt;=250),"200 to 250",AND(N60&gt;250,N60&lt;=300),"250 to 300",AND(N60&gt;300,N60&lt;=400),"300 to 400",AND(N60&gt;400,N60&lt;=500),"400 to 500",N60&gt;500,"500+")</f>
        <v>100 to 150</v>
      </c>
      <c r="N60" s="9">
        <f>_xlfn.XLOOKUP($E60,'Raw Data'!$E:$E,'Raw Data'!N:N,"ERROR",0,1)</f>
        <v>107.84</v>
      </c>
      <c r="O60" s="14" t="str">
        <f t="array" ref="O60">_xlfn.IFS(P60=0,"No Discount",AND(P60&gt;0,P60&lt;=0.02),"0% to 2%",AND(P60&gt;0.02,P60&lt;=0.04),"2% to 4%",AND(P60&gt;0.04,P60&lt;=0.06),"4% to 6%",AND(P60&gt;0.06,P60&lt;=0.08),"6% to 8%",AND(P60&gt;0.08,P60&lt;=0.1),"8% to 10%",AND(P60&gt;0.1,P60&lt;=0.15),"10% to 15%",AND(P60&gt;0.15,P60&lt;=0.2),"15% to 20%",AND(P60&gt;0.2,P60&lt;=0.25),"20% to 25%",AND(P60&gt;0.25,P60&lt;=0.3),"25% to 30%",AND(P60&gt;0.3,P60&lt;=0.4),"30% to 40%",AND(P60&gt;0.4,P60&lt;=0.5),"40% to 50%",AND(P60&gt;0.5,P60&lt;=0.75),"50% to 75%",AND(P60&gt;0.75,P60&lt;=1),"75% to 100%")</f>
        <v>2% to 4%</v>
      </c>
      <c r="P60" s="10">
        <f>_xlfn.XLOOKUP($E60,'Raw Data'!$E:$E,'Raw Data'!P:P,"ERROR",0,1)</f>
        <v>0.0229043026706231</v>
      </c>
      <c r="Q60" s="9">
        <f>_xlfn.XLOOKUP($E60,'Raw Data'!$E:$E,'Raw Data'!Q:Q,"ERROR",0,1)</f>
        <v>7</v>
      </c>
      <c r="R60" s="9" t="str">
        <f>_xlfn.XLOOKUP($E60,'Raw Data'!$E:$E,'Raw Data'!R:R,"ERROR",0,1)</f>
        <v>oz</v>
      </c>
      <c r="S60" s="5" t="str">
        <f t="array" ref="S60">_xlfn.IFS(AND(T60&gt;0,T60&lt;=0.05),"0 to 0.05",AND(T60&gt;0.05,T60&lt;=0.1),"0.05 to 0.1",AND(T60&gt;0.1,T60&lt;=0.2),"0.1 to 0.2",AND(T60&gt;0.2,T60&lt;=0.3),"0.2 to 0.3",AND(T60&gt;0.3,T60&lt;=0.4),"0.3 to 0.4",AND(T60&gt;0.4,T60&lt;=0.5),"0.4 to 0.5",AND(T60&gt;0.5,T60&lt;=0.75),"0.5 to 0.75",AND(T60&gt;0.75,T60&lt;=1),"0.75 to 1",AND(T60&gt;1,T60&lt;=2),"1 to 2",AND(T60&gt;2,T60&lt;=3),"2 to 3",AND(T60&gt;3,T60&lt;=4),"3 to 4",AND(T60&gt;4,T60&lt;=5),"4 to 5",AND(T60&gt;5,T60&lt;=10),"5 to 10",T60&gt;10,"10+")</f>
        <v>0.5 to 0.75</v>
      </c>
      <c r="T60" s="10">
        <f t="shared" si="1"/>
        <v>0.509058408618774</v>
      </c>
      <c r="U60" s="15" t="str">
        <f t="array" ref="U60">_xlfn.IFS(AND(V60&gt;0,V60&lt;=0.05),"0 to 0.05",AND(V60&gt;0.05,V60&lt;=0.1),"0.05 to 0.1",AND(V60&gt;0.1,V60&lt;=0.2),"0.1 to 0.2",AND(V60&gt;0.2,V60&lt;=0.3),"0.2 to 0.3",AND(V60&gt;0.3,V60&lt;=0.4),"0.3 to 0.4",AND(V60&gt;0.4,V60&lt;=0.5),"0.4 to 0.5",AND(V60&gt;0.5,V60&lt;=0.75),"0.5 to 0.75",AND(V60&gt;0.75,V60&lt;=1),"0.75 to 1",AND(V60&gt;1,V60&lt;=2),"1 to 2",AND(V60&gt;2,V60&lt;=3),"2 to 3",AND(V60&gt;3,V60&lt;=4),"3 to 4",AND(V60&gt;4,V60&lt;=5),"4 to 5",AND(V60&gt;5,V60&lt;=10),"5 to 10",V60&gt;10,"10+")</f>
        <v>0.1 to 0.2</v>
      </c>
      <c r="V60" s="10">
        <f t="shared" si="2"/>
        <v>0.140667665104594</v>
      </c>
      <c r="W60" s="15" t="str">
        <f t="array" ref="W60">_xlfn.IFS(AND(X60&gt;0,X60&lt;=0.05),"0 to 0.05",AND(X60&gt;0.05,X60&lt;=0.1),"0.05 to 0.1",AND(X60&gt;0.1,X60&lt;=0.2),"0.1 to 0.2",AND(X60&gt;0.2,X60&lt;=0.3),"0.2 to 0.3",AND(X60&gt;0.3,X60&lt;=0.4),"0.3 to 0.4",AND(X60&gt;0.4,X60&lt;=0.5),"0.4 to 0.5",AND(X60&gt;0.5,X60&lt;=0.75),"0.5 to 0.75",AND(X60&gt;0.75,X60&lt;=1),"0.75 to 1",AND(X60&gt;1,X60&lt;=2),"1 to 2",AND(X60&gt;2,X60&lt;=3),"2 to 3",AND(X60&gt;3,X60&lt;=4),"3 to 4",AND(X60&gt;4,X60&lt;=5),"4 to 5",AND(X60&gt;5,X60&lt;=10),"5 to 10",X60&gt;10,"10+")</f>
        <v>0.1 to 0.2</v>
      </c>
      <c r="X60" s="16">
        <f t="shared" si="3"/>
        <v>0.137445770327069</v>
      </c>
      <c r="Y60" s="5" t="str">
        <f t="array" ref="Y60">_xlfn.IFS(AND(Z60&gt;0,Z60&lt;=1),"0 to 1",AND(Z60&gt;1,Z60&lt;=2),"1 to 2",AND(Z60&gt;2,Z60&lt;=4),"2 to 4",AND(Z60&gt;4,Z60&lt;=6),"4 to 6",AND(Z60&gt;6,Z60&lt;=8),"6 to 8",AND(Z60&gt;8,Z60&lt;=10),"8 to 10",AND(Z60&gt;10,Z60&lt;=15),"10 to 15",AND(Z60&gt;15,Z60&lt;=20),"15 to 20",AND(Z60&gt;20,Z60&lt;=25),"20 to 25",AND(Z60&gt;25,Z60&lt;=30),"25 to 30",AND(Z60&gt;30,Z60&lt;=40),"30 to 40",AND(Z60&gt;40,Z60&lt;=50),"40 to 50",Z60&gt;50,"50+")</f>
        <v>6 to 8</v>
      </c>
      <c r="Z60" s="9">
        <f t="array" ref="Z60">_xlfn.IFS(AA60="oz",_xlfn.IFS(R60="oz",Q60,R60="fl oz",Q60*1.04,R60="ml",Q60*0.0338),AA60="fl oz",_xlfn.IFS(R60="oz",Q60/1.04,R60="fl oz",Q60,R60="ml",Q60*0.0338/1.04),AA60="ml",_xlfn.IFS(R60="oz",Q60/0.0338,R60="fl oz",Q60*1.04/0.0338,R60="ml",Q60))</f>
        <v>7</v>
      </c>
      <c r="AA60" s="9" t="str">
        <f>_xlfn.XLOOKUP($E60,'Raw Data'!$E:$E,'Raw Data'!AA:AA,"ERROR",0,1)</f>
        <v>oz</v>
      </c>
      <c r="AB60" s="5" t="s">
        <v>238</v>
      </c>
      <c r="AC60" s="5" t="s">
        <v>46</v>
      </c>
      <c r="AD60" s="5" t="s">
        <v>239</v>
      </c>
      <c r="AE60">
        <f t="shared" si="18"/>
        <v>0</v>
      </c>
      <c r="AF60">
        <f t="shared" si="18"/>
        <v>0</v>
      </c>
      <c r="AG60">
        <f t="shared" si="18"/>
        <v>0</v>
      </c>
      <c r="AH60">
        <f t="shared" si="18"/>
        <v>0</v>
      </c>
      <c r="AI60">
        <f t="shared" si="18"/>
        <v>0</v>
      </c>
      <c r="AJ60">
        <f t="shared" si="18"/>
        <v>0</v>
      </c>
      <c r="AK60">
        <f t="shared" si="18"/>
        <v>0</v>
      </c>
      <c r="AL60">
        <f t="shared" si="18"/>
        <v>0</v>
      </c>
      <c r="AM60">
        <f t="shared" si="18"/>
        <v>0</v>
      </c>
      <c r="AN60">
        <f t="shared" si="18"/>
        <v>0</v>
      </c>
      <c r="AO60">
        <f t="shared" si="18"/>
        <v>0</v>
      </c>
      <c r="AP60">
        <f t="shared" si="18"/>
        <v>0</v>
      </c>
      <c r="AQ60">
        <f t="shared" si="18"/>
        <v>0</v>
      </c>
      <c r="AR60">
        <f t="shared" si="18"/>
        <v>0</v>
      </c>
      <c r="AS60">
        <f t="shared" si="18"/>
        <v>0</v>
      </c>
      <c r="AT60">
        <f t="shared" si="18"/>
        <v>0</v>
      </c>
      <c r="AU60">
        <f t="shared" si="17"/>
        <v>0</v>
      </c>
      <c r="AV60">
        <f t="shared" si="17"/>
        <v>0</v>
      </c>
      <c r="AW60">
        <f t="shared" si="17"/>
        <v>0</v>
      </c>
      <c r="AX60">
        <f t="shared" si="17"/>
        <v>0</v>
      </c>
      <c r="AY60">
        <f t="shared" si="17"/>
        <v>0</v>
      </c>
      <c r="AZ60">
        <f t="shared" si="17"/>
        <v>0</v>
      </c>
      <c r="BA60">
        <f t="shared" si="17"/>
        <v>0</v>
      </c>
      <c r="BB60">
        <f t="shared" si="17"/>
        <v>0</v>
      </c>
      <c r="BC60">
        <f t="shared" si="17"/>
        <v>0</v>
      </c>
      <c r="BD60">
        <f t="shared" si="17"/>
        <v>0</v>
      </c>
      <c r="BE60">
        <f t="shared" si="17"/>
        <v>0</v>
      </c>
      <c r="BF60">
        <f t="shared" si="17"/>
        <v>0</v>
      </c>
      <c r="BG60">
        <f t="shared" si="17"/>
        <v>0</v>
      </c>
      <c r="BH60">
        <f t="shared" si="17"/>
        <v>0</v>
      </c>
      <c r="BI60">
        <f t="shared" si="17"/>
        <v>0</v>
      </c>
      <c r="BJ60">
        <f t="shared" si="20"/>
        <v>0</v>
      </c>
      <c r="BK60">
        <f t="shared" si="20"/>
        <v>0</v>
      </c>
      <c r="BL60">
        <f t="shared" si="20"/>
        <v>0</v>
      </c>
      <c r="BM60">
        <f t="shared" si="20"/>
        <v>0</v>
      </c>
      <c r="BN60">
        <f t="shared" si="20"/>
        <v>0</v>
      </c>
      <c r="BO60">
        <f t="shared" si="20"/>
        <v>0</v>
      </c>
      <c r="BP60">
        <f t="shared" si="20"/>
        <v>0</v>
      </c>
      <c r="BQ60">
        <f t="shared" si="20"/>
        <v>0</v>
      </c>
      <c r="BR60">
        <f t="shared" si="20"/>
        <v>0</v>
      </c>
      <c r="BS60">
        <f t="shared" si="20"/>
        <v>0</v>
      </c>
      <c r="BT60">
        <f t="shared" si="20"/>
        <v>0</v>
      </c>
      <c r="BU60">
        <f t="shared" si="20"/>
        <v>0</v>
      </c>
      <c r="BV60">
        <f t="shared" si="20"/>
        <v>0</v>
      </c>
      <c r="BW60">
        <f t="shared" si="20"/>
        <v>0</v>
      </c>
      <c r="BX60">
        <f t="shared" si="20"/>
        <v>1</v>
      </c>
      <c r="BY60">
        <f t="shared" si="20"/>
        <v>0</v>
      </c>
      <c r="BZ60">
        <f t="shared" si="19"/>
        <v>0</v>
      </c>
      <c r="CA60">
        <f t="shared" si="19"/>
        <v>0</v>
      </c>
      <c r="CB60">
        <f t="shared" si="19"/>
        <v>0</v>
      </c>
      <c r="CC60">
        <f t="shared" si="19"/>
        <v>0</v>
      </c>
      <c r="CD60">
        <f t="shared" si="19"/>
        <v>0</v>
      </c>
    </row>
    <row r="61" spans="1:82">
      <c r="A61" s="5" t="str">
        <f>_xlfn.XLOOKUP($E61,'Raw Data'!$E:$E,'Raw Data'!A:A,"ERROR",0,1)</f>
        <v>AE</v>
      </c>
      <c r="B61" s="5" t="str">
        <f>_xlfn.XLOOKUP($E61,'Raw Data'!$E:$E,'Raw Data'!B:B,"ERROR",0,1)</f>
        <v>Hair Mousses</v>
      </c>
      <c r="C61" s="5" t="str">
        <f>_xlfn.XLOOKUP($E61,'Raw Data'!$E:$E,'Raw Data'!C:C,"ERROR",0,1)</f>
        <v>ORIBE</v>
      </c>
      <c r="D61" s="5" t="str">
        <f>_xlfn.XLOOKUP($E61,'Raw Data'!$E:$E,'Raw Data'!D:D,"ERROR",0,1)</f>
        <v>www.amazon.ae/dp/B00J9PYDZ0</v>
      </c>
      <c r="E61" s="5" t="s">
        <v>240</v>
      </c>
      <c r="F61" s="9" t="str">
        <f>_xlfn.XLOOKUP($E61,'Raw Data'!$E:$E,'Raw Data'!F:F,"ERROR",0,1)</f>
        <v>Oribe Grandiose Hair Plumping  Mousse , 2.5 oz</v>
      </c>
      <c r="G61" s="10">
        <f>_xlfn.XLOOKUP($E61,'Raw Data'!$E:$E,'Raw Data'!G:G,"ERROR",0,1)</f>
        <v>20</v>
      </c>
      <c r="H61" s="9">
        <f>_xlfn.XLOOKUP($E61,'Raw Data'!$E:$E,'Raw Data'!H:H,"ERROR",0,1)</f>
        <v>2551.87</v>
      </c>
      <c r="I61" s="9">
        <f>_xlfn.XLOOKUP($E61,'Raw Data'!$E:$E,'Raw Data'!I:I,"ERROR",0,1)</f>
        <v>0.00341649741959636</v>
      </c>
      <c r="J61" s="9" t="str">
        <f>_xlfn.XLOOKUP($E61,'Raw Data'!$E:$E,'Raw Data'!J:J,"ERROR",0,1)</f>
        <v>Yes</v>
      </c>
      <c r="K61" s="14" t="str">
        <f t="array" ref="K61">_xlfn.IFS(AND(L61&gt;0,L61&lt;=5),"0 to 5",AND(L61&gt;5,L61&lt;=10),"5 to 10",AND(L61&gt;10,L61&lt;=15),"10 to 15",AND(L61&gt;15,L61&lt;=20),"15 to 20",AND(L61&gt;20,L61&lt;=30),"20 to 30",AND(L61&gt;30,L61&lt;=40),"30 to 40",AND(L61&gt;40,L61&lt;=50),"40 to 50",AND(L61&gt;50,L61&lt;=75),"50 to 75",AND(L61&gt;75,L61&lt;=100),"75 to 100",AND(L61&gt;100,L61&lt;=150),"100 to 150",AND(L61&gt;150,L61&lt;=200),"150 to 200",AND(L61&gt;200,L61&lt;=250),"200 to 250",AND(L61&gt;250,L61&lt;=300),"250 to 300",AND(L61&gt;300,L61&lt;=400),"300 to 400",AND(L61&gt;400,L61&lt;=500),"400 to 500",L61&gt;500,"500+")</f>
        <v>100 to 150</v>
      </c>
      <c r="L61" s="9">
        <f>_xlfn.XLOOKUP($E61,'Raw Data'!$E:$E,'Raw Data'!L:L,"ERROR",0,1)</f>
        <v>129.9</v>
      </c>
      <c r="M61" s="14" t="str">
        <f t="array" ref="M61">_xlfn.IFS(AND(N61&gt;0,N61&lt;=5),"0 to 5",AND(N61&gt;5,N61&lt;=10),"5 to 10",AND(N61&gt;10,N61&lt;=15),"10 to 15",AND(N61&gt;15,N61&lt;=20),"15 to 20",AND(N61&gt;20,N61&lt;=30),"20 to 30",AND(N61&gt;30,N61&lt;=40),"30 to 40",AND(N61&gt;40,N61&lt;=50),"40 to 50",AND(N61&gt;50,N61&lt;=75),"50 to 75",AND(N61&gt;75,N61&lt;=100),"75 to 100",AND(N61&gt;100,N61&lt;=150),"100 to 150",AND(N61&gt;150,N61&lt;=200),"150 to 200",AND(N61&gt;200,N61&lt;=250),"200 to 250",AND(N61&gt;250,N61&lt;=300),"250 to 300",AND(N61&gt;300,N61&lt;=400),"300 to 400",AND(N61&gt;400,N61&lt;=500),"400 to 500",N61&gt;500,"500+")</f>
        <v>100 to 150</v>
      </c>
      <c r="N61" s="9">
        <f>_xlfn.XLOOKUP($E61,'Raw Data'!$E:$E,'Raw Data'!N:N,"ERROR",0,1)</f>
        <v>137.75</v>
      </c>
      <c r="O61" s="14" t="str">
        <f t="array" ref="O61">_xlfn.IFS(P61=0,"No Discount",AND(P61&gt;0,P61&lt;=0.02),"0% to 2%",AND(P61&gt;0.02,P61&lt;=0.04),"2% to 4%",AND(P61&gt;0.04,P61&lt;=0.06),"4% to 6%",AND(P61&gt;0.06,P61&lt;=0.08),"6% to 8%",AND(P61&gt;0.08,P61&lt;=0.1),"8% to 10%",AND(P61&gt;0.1,P61&lt;=0.15),"10% to 15%",AND(P61&gt;0.15,P61&lt;=0.2),"15% to 20%",AND(P61&gt;0.2,P61&lt;=0.25),"20% to 25%",AND(P61&gt;0.25,P61&lt;=0.3),"25% to 30%",AND(P61&gt;0.3,P61&lt;=0.4),"30% to 40%",AND(P61&gt;0.4,P61&lt;=0.5),"40% to 50%",AND(P61&gt;0.5,P61&lt;=0.75),"50% to 75%",AND(P61&gt;0.75,P61&lt;=1),"75% to 100%")</f>
        <v>4% to 6%</v>
      </c>
      <c r="P61" s="10">
        <f>_xlfn.XLOOKUP($E61,'Raw Data'!$E:$E,'Raw Data'!P:P,"ERROR",0,1)</f>
        <v>0.0569872958257713</v>
      </c>
      <c r="Q61" s="9">
        <f>_xlfn.XLOOKUP($E61,'Raw Data'!$E:$E,'Raw Data'!Q:Q,"ERROR",0,1)</f>
        <v>2.5</v>
      </c>
      <c r="R61" s="9" t="str">
        <f>_xlfn.XLOOKUP($E61,'Raw Data'!$E:$E,'Raw Data'!R:R,"ERROR",0,1)</f>
        <v>oz</v>
      </c>
      <c r="S61" s="5" t="str">
        <f t="array" ref="S61">_xlfn.IFS(AND(T61&gt;0,T61&lt;=0.05),"0 to 0.05",AND(T61&gt;0.05,T61&lt;=0.1),"0.05 to 0.1",AND(T61&gt;0.1,T61&lt;=0.2),"0.1 to 0.2",AND(T61&gt;0.2,T61&lt;=0.3),"0.2 to 0.3",AND(T61&gt;0.3,T61&lt;=0.4),"0.3 to 0.4",AND(T61&gt;0.4,T61&lt;=0.5),"0.4 to 0.5",AND(T61&gt;0.5,T61&lt;=0.75),"0.5 to 0.75",AND(T61&gt;0.75,T61&lt;=1),"0.75 to 1",AND(T61&gt;1,T61&lt;=2),"1 to 2",AND(T61&gt;2,T61&lt;=3),"2 to 3",AND(T61&gt;3,T61&lt;=4),"3 to 4",AND(T61&gt;4,T61&lt;=5),"4 to 5",AND(T61&gt;5,T61&lt;=10),"5 to 10",T61&gt;10,"10+")</f>
        <v>1 to 2</v>
      </c>
      <c r="T61" s="10">
        <f t="shared" si="1"/>
        <v>1.75718633750423</v>
      </c>
      <c r="U61" s="15" t="str">
        <f t="array" ref="U61">_xlfn.IFS(AND(V61&gt;0,V61&lt;=0.05),"0 to 0.05",AND(V61&gt;0.05,V61&lt;=0.1),"0.05 to 0.1",AND(V61&gt;0.1,V61&lt;=0.2),"0.1 to 0.2",AND(V61&gt;0.2,V61&lt;=0.3),"0.2 to 0.3",AND(V61&gt;0.3,V61&lt;=0.4),"0.3 to 0.4",AND(V61&gt;0.4,V61&lt;=0.5),"0.4 to 0.5",AND(V61&gt;0.5,V61&lt;=0.75),"0.5 to 0.75",AND(V61&gt;0.75,V61&lt;=1),"0.75 to 1",AND(V61&gt;1,V61&lt;=2),"1 to 2",AND(V61&gt;2,V61&lt;=3),"2 to 3",AND(V61&gt;3,V61&lt;=4),"3 to 4",AND(V61&gt;4,V61&lt;=5),"4 to 5",AND(V61&gt;5,V61&lt;=10),"5 to 10",V61&gt;10,"10+")</f>
        <v>0.5 to 0.75</v>
      </c>
      <c r="V61" s="10">
        <f t="shared" si="2"/>
        <v>0.503111261413595</v>
      </c>
      <c r="W61" s="15" t="str">
        <f t="array" ref="W61">_xlfn.IFS(AND(X61&gt;0,X61&lt;=0.05),"0 to 0.05",AND(X61&gt;0.05,X61&lt;=0.1),"0.05 to 0.1",AND(X61&gt;0.1,X61&lt;=0.2),"0.1 to 0.2",AND(X61&gt;0.2,X61&lt;=0.3),"0.2 to 0.3",AND(X61&gt;0.3,X61&lt;=0.4),"0.3 to 0.4",AND(X61&gt;0.4,X61&lt;=0.5),"0.4 to 0.5",AND(X61&gt;0.5,X61&lt;=0.75),"0.5 to 0.75",AND(X61&gt;0.75,X61&lt;=1),"0.75 to 1",AND(X61&gt;1,X61&lt;=2),"1 to 2",AND(X61&gt;2,X61&lt;=3),"2 to 3",AND(X61&gt;3,X61&lt;=4),"3 to 4",AND(X61&gt;4,X61&lt;=5),"4 to 5",AND(X61&gt;5,X61&lt;=10),"5 to 10",X61&gt;10,"10+")</f>
        <v>0.4 to 0.5</v>
      </c>
      <c r="X61" s="16">
        <f t="shared" si="3"/>
        <v>0.474440311126141</v>
      </c>
      <c r="Y61" s="5" t="str">
        <f t="array" ref="Y61">_xlfn.IFS(AND(Z61&gt;0,Z61&lt;=1),"0 to 1",AND(Z61&gt;1,Z61&lt;=2),"1 to 2",AND(Z61&gt;2,Z61&lt;=4),"2 to 4",AND(Z61&gt;4,Z61&lt;=6),"4 to 6",AND(Z61&gt;6,Z61&lt;=8),"6 to 8",AND(Z61&gt;8,Z61&lt;=10),"8 to 10",AND(Z61&gt;10,Z61&lt;=15),"10 to 15",AND(Z61&gt;15,Z61&lt;=20),"15 to 20",AND(Z61&gt;20,Z61&lt;=25),"20 to 25",AND(Z61&gt;25,Z61&lt;=30),"25 to 30",AND(Z61&gt;30,Z61&lt;=40),"30 to 40",AND(Z61&gt;40,Z61&lt;=50),"40 to 50",Z61&gt;50,"50+")</f>
        <v>2 to 4</v>
      </c>
      <c r="Z61" s="9">
        <f t="array" ref="Z61">_xlfn.IFS(AA61="oz",_xlfn.IFS(R61="oz",Q61,R61="fl oz",Q61*1.04,R61="ml",Q61*0.0338),AA61="fl oz",_xlfn.IFS(R61="oz",Q61/1.04,R61="fl oz",Q61,R61="ml",Q61*0.0338/1.04),AA61="ml",_xlfn.IFS(R61="oz",Q61/0.0338,R61="fl oz",Q61*1.04/0.0338,R61="ml",Q61))</f>
        <v>2.5</v>
      </c>
      <c r="AA61" s="9" t="str">
        <f>_xlfn.XLOOKUP($E61,'Raw Data'!$E:$E,'Raw Data'!AA:AA,"ERROR",0,1)</f>
        <v>oz</v>
      </c>
      <c r="AB61" s="5" t="s">
        <v>33</v>
      </c>
      <c r="AC61" s="5" t="s">
        <v>241</v>
      </c>
      <c r="AD61" s="5" t="s">
        <v>242</v>
      </c>
      <c r="AE61">
        <f t="shared" si="18"/>
        <v>0</v>
      </c>
      <c r="AF61">
        <f t="shared" si="18"/>
        <v>0</v>
      </c>
      <c r="AG61">
        <f t="shared" si="18"/>
        <v>0</v>
      </c>
      <c r="AH61">
        <f t="shared" si="18"/>
        <v>0</v>
      </c>
      <c r="AI61">
        <f t="shared" si="18"/>
        <v>0</v>
      </c>
      <c r="AJ61">
        <f t="shared" si="18"/>
        <v>0</v>
      </c>
      <c r="AK61">
        <f t="shared" si="18"/>
        <v>1</v>
      </c>
      <c r="AL61">
        <f t="shared" si="18"/>
        <v>0</v>
      </c>
      <c r="AM61">
        <f t="shared" si="18"/>
        <v>0</v>
      </c>
      <c r="AN61">
        <f t="shared" si="18"/>
        <v>0</v>
      </c>
      <c r="AO61">
        <f t="shared" si="18"/>
        <v>1</v>
      </c>
      <c r="AP61">
        <f t="shared" si="18"/>
        <v>0</v>
      </c>
      <c r="AQ61">
        <f t="shared" si="18"/>
        <v>0</v>
      </c>
      <c r="AR61">
        <f t="shared" si="18"/>
        <v>1</v>
      </c>
      <c r="AS61">
        <f t="shared" si="18"/>
        <v>0</v>
      </c>
      <c r="AT61">
        <f t="shared" si="18"/>
        <v>0</v>
      </c>
      <c r="AU61">
        <f t="shared" si="17"/>
        <v>0</v>
      </c>
      <c r="AV61">
        <f t="shared" si="17"/>
        <v>0</v>
      </c>
      <c r="AW61">
        <f t="shared" si="17"/>
        <v>0</v>
      </c>
      <c r="AX61">
        <f t="shared" si="17"/>
        <v>0</v>
      </c>
      <c r="AY61">
        <f t="shared" si="17"/>
        <v>0</v>
      </c>
      <c r="AZ61">
        <f t="shared" si="17"/>
        <v>0</v>
      </c>
      <c r="BA61">
        <f t="shared" si="17"/>
        <v>0</v>
      </c>
      <c r="BB61">
        <f t="shared" si="17"/>
        <v>0</v>
      </c>
      <c r="BC61">
        <f t="shared" si="17"/>
        <v>0</v>
      </c>
      <c r="BD61">
        <f t="shared" si="17"/>
        <v>0</v>
      </c>
      <c r="BE61">
        <f t="shared" si="17"/>
        <v>0</v>
      </c>
      <c r="BF61">
        <f t="shared" si="17"/>
        <v>0</v>
      </c>
      <c r="BG61">
        <f t="shared" si="17"/>
        <v>0</v>
      </c>
      <c r="BH61">
        <f t="shared" si="17"/>
        <v>0</v>
      </c>
      <c r="BI61">
        <f t="shared" si="17"/>
        <v>0</v>
      </c>
      <c r="BJ61">
        <f t="shared" si="20"/>
        <v>0</v>
      </c>
      <c r="BK61">
        <f t="shared" si="20"/>
        <v>0</v>
      </c>
      <c r="BL61">
        <f t="shared" si="20"/>
        <v>0</v>
      </c>
      <c r="BM61">
        <f t="shared" si="20"/>
        <v>0</v>
      </c>
      <c r="BN61">
        <f t="shared" si="20"/>
        <v>0</v>
      </c>
      <c r="BO61">
        <f t="shared" si="20"/>
        <v>0</v>
      </c>
      <c r="BP61">
        <f t="shared" si="20"/>
        <v>0</v>
      </c>
      <c r="BQ61">
        <f t="shared" si="20"/>
        <v>0</v>
      </c>
      <c r="BR61">
        <f t="shared" si="20"/>
        <v>0</v>
      </c>
      <c r="BS61">
        <f t="shared" si="20"/>
        <v>0</v>
      </c>
      <c r="BT61">
        <f t="shared" si="20"/>
        <v>0</v>
      </c>
      <c r="BU61">
        <f t="shared" si="20"/>
        <v>0</v>
      </c>
      <c r="BV61">
        <f t="shared" si="20"/>
        <v>0</v>
      </c>
      <c r="BW61">
        <f t="shared" si="20"/>
        <v>0</v>
      </c>
      <c r="BX61">
        <f t="shared" si="20"/>
        <v>0</v>
      </c>
      <c r="BY61">
        <f t="shared" si="20"/>
        <v>0</v>
      </c>
      <c r="BZ61">
        <f t="shared" si="19"/>
        <v>0</v>
      </c>
      <c r="CA61">
        <f t="shared" si="19"/>
        <v>0</v>
      </c>
      <c r="CB61">
        <f t="shared" si="19"/>
        <v>0</v>
      </c>
      <c r="CC61">
        <f t="shared" si="19"/>
        <v>0</v>
      </c>
      <c r="CD61">
        <f t="shared" si="19"/>
        <v>0</v>
      </c>
    </row>
    <row r="62" spans="1:82">
      <c r="A62" s="5" t="str">
        <f>_xlfn.XLOOKUP($E62,'Raw Data'!$E:$E,'Raw Data'!A:A,"ERROR",0,1)</f>
        <v>AE</v>
      </c>
      <c r="B62" s="5" t="str">
        <f>_xlfn.XLOOKUP($E62,'Raw Data'!$E:$E,'Raw Data'!B:B,"ERROR",0,1)</f>
        <v>Hair Mousses</v>
      </c>
      <c r="C62" s="5" t="str">
        <f>_xlfn.XLOOKUP($E62,'Raw Data'!$E:$E,'Raw Data'!C:C,"ERROR",0,1)</f>
        <v>Aussie</v>
      </c>
      <c r="D62" s="5" t="str">
        <f>_xlfn.XLOOKUP($E62,'Raw Data'!$E:$E,'Raw Data'!D:D,"ERROR",0,1)</f>
        <v>www.amazon.ae/dp/B07MM68THK</v>
      </c>
      <c r="E62" s="5" t="s">
        <v>243</v>
      </c>
      <c r="F62" s="9" t="str">
        <f>_xlfn.XLOOKUP($E62,'Raw Data'!$E:$E,'Raw Data'!F:F,"ERROR",0,1)</f>
        <v>Aussie Miracle Curls Mousse, 6oz (Maximum Hold)</v>
      </c>
      <c r="G62" s="10">
        <f>_xlfn.XLOOKUP($E62,'Raw Data'!$E:$E,'Raw Data'!G:G,"ERROR",0,1)</f>
        <v>32</v>
      </c>
      <c r="H62" s="9">
        <f>_xlfn.XLOOKUP($E62,'Raw Data'!$E:$E,'Raw Data'!H:H,"ERROR",0,1)</f>
        <v>2384.44</v>
      </c>
      <c r="I62" s="9">
        <f>_xlfn.XLOOKUP($E62,'Raw Data'!$E:$E,'Raw Data'!I:I,"ERROR",0,1)</f>
        <v>0.00319233860156762</v>
      </c>
      <c r="J62" s="9" t="str">
        <f>_xlfn.XLOOKUP($E62,'Raw Data'!$E:$E,'Raw Data'!J:J,"ERROR",0,1)</f>
        <v>Yes</v>
      </c>
      <c r="K62" s="14" t="str">
        <f t="array" ref="K62">_xlfn.IFS(AND(L62&gt;0,L62&lt;=5),"0 to 5",AND(L62&gt;5,L62&lt;=10),"5 to 10",AND(L62&gt;10,L62&lt;=15),"10 to 15",AND(L62&gt;15,L62&lt;=20),"15 to 20",AND(L62&gt;20,L62&lt;=30),"20 to 30",AND(L62&gt;30,L62&lt;=40),"30 to 40",AND(L62&gt;40,L62&lt;=50),"40 to 50",AND(L62&gt;50,L62&lt;=75),"50 to 75",AND(L62&gt;75,L62&lt;=100),"75 to 100",AND(L62&gt;100,L62&lt;=150),"100 to 150",AND(L62&gt;150,L62&lt;=200),"150 to 200",AND(L62&gt;200,L62&lt;=250),"200 to 250",AND(L62&gt;250,L62&lt;=300),"250 to 300",AND(L62&gt;300,L62&lt;=400),"300 to 400",AND(L62&gt;400,L62&lt;=500),"400 to 500",L62&gt;500,"500+")</f>
        <v>75 to 100</v>
      </c>
      <c r="L62" s="9">
        <f>_xlfn.XLOOKUP($E62,'Raw Data'!$E:$E,'Raw Data'!L:L,"ERROR",0,1)</f>
        <v>75.23</v>
      </c>
      <c r="M62" s="14" t="str">
        <f t="array" ref="M62">_xlfn.IFS(AND(N62&gt;0,N62&lt;=5),"0 to 5",AND(N62&gt;5,N62&lt;=10),"5 to 10",AND(N62&gt;10,N62&lt;=15),"10 to 15",AND(N62&gt;15,N62&lt;=20),"15 to 20",AND(N62&gt;20,N62&lt;=30),"20 to 30",AND(N62&gt;30,N62&lt;=40),"30 to 40",AND(N62&gt;40,N62&lt;=50),"40 to 50",AND(N62&gt;50,N62&lt;=75),"50 to 75",AND(N62&gt;75,N62&lt;=100),"75 to 100",AND(N62&gt;100,N62&lt;=150),"100 to 150",AND(N62&gt;150,N62&lt;=200),"150 to 200",AND(N62&gt;200,N62&lt;=250),"200 to 250",AND(N62&gt;250,N62&lt;=300),"250 to 300",AND(N62&gt;300,N62&lt;=400),"300 to 400",AND(N62&gt;400,N62&lt;=500),"400 to 500",N62&gt;500,"500+")</f>
        <v>75 to 100</v>
      </c>
      <c r="N62" s="9">
        <f>_xlfn.XLOOKUP($E62,'Raw Data'!$E:$E,'Raw Data'!N:N,"ERROR",0,1)</f>
        <v>76.61</v>
      </c>
      <c r="O62" s="14" t="str">
        <f t="array" ref="O62">_xlfn.IFS(P62=0,"No Discount",AND(P62&gt;0,P62&lt;=0.02),"0% to 2%",AND(P62&gt;0.02,P62&lt;=0.04),"2% to 4%",AND(P62&gt;0.04,P62&lt;=0.06),"4% to 6%",AND(P62&gt;0.06,P62&lt;=0.08),"6% to 8%",AND(P62&gt;0.08,P62&lt;=0.1),"8% to 10%",AND(P62&gt;0.1,P62&lt;=0.15),"10% to 15%",AND(P62&gt;0.15,P62&lt;=0.2),"15% to 20%",AND(P62&gt;0.2,P62&lt;=0.25),"20% to 25%",AND(P62&gt;0.25,P62&lt;=0.3),"25% to 30%",AND(P62&gt;0.3,P62&lt;=0.4),"30% to 40%",AND(P62&gt;0.4,P62&lt;=0.5),"40% to 50%",AND(P62&gt;0.5,P62&lt;=0.75),"50% to 75%",AND(P62&gt;0.75,P62&lt;=1),"75% to 100%")</f>
        <v>0% to 2%</v>
      </c>
      <c r="P62" s="10">
        <f>_xlfn.XLOOKUP($E62,'Raw Data'!$E:$E,'Raw Data'!P:P,"ERROR",0,1)</f>
        <v>0.0180133141887481</v>
      </c>
      <c r="Q62" s="9">
        <f>_xlfn.XLOOKUP($E62,'Raw Data'!$E:$E,'Raw Data'!Q:Q,"ERROR",0,1)</f>
        <v>6</v>
      </c>
      <c r="R62" s="9" t="str">
        <f>_xlfn.XLOOKUP($E62,'Raw Data'!$E:$E,'Raw Data'!R:R,"ERROR",0,1)</f>
        <v>oz</v>
      </c>
      <c r="S62" s="5" t="str">
        <f t="array" ref="S62">_xlfn.IFS(AND(T62&gt;0,T62&lt;=0.05),"0 to 0.05",AND(T62&gt;0.05,T62&lt;=0.1),"0.05 to 0.1",AND(T62&gt;0.1,T62&lt;=0.2),"0.1 to 0.2",AND(T62&gt;0.2,T62&lt;=0.3),"0.2 to 0.3",AND(T62&gt;0.3,T62&lt;=0.4),"0.3 to 0.4",AND(T62&gt;0.4,T62&lt;=0.5),"0.4 to 0.5",AND(T62&gt;0.5,T62&lt;=0.75),"0.5 to 0.75",AND(T62&gt;0.75,T62&lt;=1),"0.75 to 1",AND(T62&gt;1,T62&lt;=2),"1 to 2",AND(T62&gt;2,T62&lt;=3),"2 to 3",AND(T62&gt;3,T62&lt;=4),"3 to 4",AND(T62&gt;4,T62&lt;=5),"4 to 5",AND(T62&gt;5,T62&lt;=10),"5 to 10",T62&gt;10,"10+")</f>
        <v>0.4 to 0.5</v>
      </c>
      <c r="T62" s="10">
        <f t="shared" si="1"/>
        <v>0.424022094465111</v>
      </c>
      <c r="U62" s="15" t="str">
        <f t="array" ref="U62">_xlfn.IFS(AND(V62&gt;0,V62&lt;=0.05),"0 to 0.05",AND(V62&gt;0.05,V62&lt;=0.1),"0.05 to 0.1",AND(V62&gt;0.1,V62&lt;=0.2),"0.1 to 0.2",AND(V62&gt;0.2,V62&lt;=0.3),"0.2 to 0.3",AND(V62&gt;0.3,V62&lt;=0.4),"0.3 to 0.4",AND(V62&gt;0.4,V62&lt;=0.5),"0.4 to 0.5",AND(V62&gt;0.5,V62&lt;=0.75),"0.5 to 0.75",AND(V62&gt;0.75,V62&lt;=1),"0.75 to 1",AND(V62&gt;1,V62&lt;=2),"1 to 2",AND(V62&gt;2,V62&lt;=3),"2 to 3",AND(V62&gt;3,V62&lt;=4),"3 to 4",AND(V62&gt;4,V62&lt;=5),"4 to 5",AND(V62&gt;5,V62&lt;=10),"5 to 10",V62&gt;10,"10+")</f>
        <v>0.1 to 0.2</v>
      </c>
      <c r="V62" s="10">
        <f t="shared" si="2"/>
        <v>0.116586066959757</v>
      </c>
      <c r="W62" s="15" t="str">
        <f t="array" ref="W62">_xlfn.IFS(AND(X62&gt;0,X62&lt;=0.05),"0 to 0.05",AND(X62&gt;0.05,X62&lt;=0.1),"0.05 to 0.1",AND(X62&gt;0.1,X62&lt;=0.2),"0.1 to 0.2",AND(X62&gt;0.2,X62&lt;=0.3),"0.2 to 0.3",AND(X62&gt;0.3,X62&lt;=0.4),"0.3 to 0.4",AND(X62&gt;0.4,X62&lt;=0.5),"0.4 to 0.5",AND(X62&gt;0.5,X62&lt;=0.75),"0.5 to 0.75",AND(X62&gt;0.75,X62&lt;=1),"0.75 to 1",AND(X62&gt;1,X62&lt;=2),"1 to 2",AND(X62&gt;2,X62&lt;=3),"2 to 3",AND(X62&gt;3,X62&lt;=4),"3 to 4",AND(X62&gt;4,X62&lt;=5),"4 to 5",AND(X62&gt;5,X62&lt;=10),"5 to 10",X62&gt;10,"10+")</f>
        <v>0.1 to 0.2</v>
      </c>
      <c r="X62" s="16">
        <f t="shared" si="3"/>
        <v>0.11448596550558</v>
      </c>
      <c r="Y62" s="5" t="str">
        <f t="array" ref="Y62">_xlfn.IFS(AND(Z62&gt;0,Z62&lt;=1),"0 to 1",AND(Z62&gt;1,Z62&lt;=2),"1 to 2",AND(Z62&gt;2,Z62&lt;=4),"2 to 4",AND(Z62&gt;4,Z62&lt;=6),"4 to 6",AND(Z62&gt;6,Z62&lt;=8),"6 to 8",AND(Z62&gt;8,Z62&lt;=10),"8 to 10",AND(Z62&gt;10,Z62&lt;=15),"10 to 15",AND(Z62&gt;15,Z62&lt;=20),"15 to 20",AND(Z62&gt;20,Z62&lt;=25),"20 to 25",AND(Z62&gt;25,Z62&lt;=30),"25 to 30",AND(Z62&gt;30,Z62&lt;=40),"30 to 40",AND(Z62&gt;40,Z62&lt;=50),"40 to 50",Z62&gt;50,"50+")</f>
        <v>4 to 6</v>
      </c>
      <c r="Z62" s="9">
        <f t="array" ref="Z62">_xlfn.IFS(AA62="oz",_xlfn.IFS(R62="oz",Q62,R62="fl oz",Q62*1.04,R62="ml",Q62*0.0338),AA62="fl oz",_xlfn.IFS(R62="oz",Q62/1.04,R62="fl oz",Q62,R62="ml",Q62*0.0338/1.04),AA62="ml",_xlfn.IFS(R62="oz",Q62/0.0338,R62="fl oz",Q62*1.04/0.0338,R62="ml",Q62))</f>
        <v>6</v>
      </c>
      <c r="AA62" s="9" t="str">
        <f>_xlfn.XLOOKUP($E62,'Raw Data'!$E:$E,'Raw Data'!AA:AA,"ERROR",0,1)</f>
        <v>oz</v>
      </c>
      <c r="AB62" s="5" t="s">
        <v>36</v>
      </c>
      <c r="AC62" s="5" t="s">
        <v>138</v>
      </c>
      <c r="AD62" s="5" t="s">
        <v>244</v>
      </c>
      <c r="AE62">
        <f t="shared" si="18"/>
        <v>0</v>
      </c>
      <c r="AF62">
        <f t="shared" si="18"/>
        <v>0</v>
      </c>
      <c r="AG62">
        <f t="shared" si="18"/>
        <v>0</v>
      </c>
      <c r="AH62">
        <f t="shared" si="18"/>
        <v>0</v>
      </c>
      <c r="AI62">
        <f t="shared" si="18"/>
        <v>0</v>
      </c>
      <c r="AJ62">
        <f t="shared" si="18"/>
        <v>0</v>
      </c>
      <c r="AK62">
        <f t="shared" si="18"/>
        <v>0</v>
      </c>
      <c r="AL62">
        <f t="shared" si="18"/>
        <v>0</v>
      </c>
      <c r="AM62">
        <f t="shared" si="18"/>
        <v>0</v>
      </c>
      <c r="AN62">
        <f t="shared" si="18"/>
        <v>0</v>
      </c>
      <c r="AO62">
        <f t="shared" si="18"/>
        <v>0</v>
      </c>
      <c r="AP62">
        <f t="shared" si="18"/>
        <v>0</v>
      </c>
      <c r="AQ62">
        <f t="shared" si="18"/>
        <v>0</v>
      </c>
      <c r="AR62">
        <f t="shared" si="18"/>
        <v>0</v>
      </c>
      <c r="AS62">
        <f t="shared" si="18"/>
        <v>0</v>
      </c>
      <c r="AT62">
        <f t="shared" si="18"/>
        <v>0</v>
      </c>
      <c r="AU62">
        <f t="shared" si="17"/>
        <v>1</v>
      </c>
      <c r="AV62">
        <f t="shared" si="17"/>
        <v>0</v>
      </c>
      <c r="AW62">
        <f t="shared" si="17"/>
        <v>0</v>
      </c>
      <c r="AX62">
        <f t="shared" si="17"/>
        <v>0</v>
      </c>
      <c r="AY62">
        <f t="shared" si="17"/>
        <v>0</v>
      </c>
      <c r="AZ62">
        <f t="shared" si="17"/>
        <v>0</v>
      </c>
      <c r="BA62">
        <f t="shared" si="17"/>
        <v>0</v>
      </c>
      <c r="BB62">
        <f t="shared" si="17"/>
        <v>0</v>
      </c>
      <c r="BC62">
        <f t="shared" si="17"/>
        <v>0</v>
      </c>
      <c r="BD62">
        <f t="shared" si="17"/>
        <v>1</v>
      </c>
      <c r="BE62">
        <f t="shared" si="17"/>
        <v>0</v>
      </c>
      <c r="BF62">
        <f t="shared" si="17"/>
        <v>0</v>
      </c>
      <c r="BG62">
        <f t="shared" si="17"/>
        <v>0</v>
      </c>
      <c r="BH62">
        <f t="shared" si="17"/>
        <v>0</v>
      </c>
      <c r="BI62">
        <f t="shared" si="17"/>
        <v>0</v>
      </c>
      <c r="BJ62">
        <f t="shared" si="20"/>
        <v>0</v>
      </c>
      <c r="BK62">
        <f t="shared" si="20"/>
        <v>0</v>
      </c>
      <c r="BL62">
        <f t="shared" si="20"/>
        <v>0</v>
      </c>
      <c r="BM62">
        <f t="shared" si="20"/>
        <v>0</v>
      </c>
      <c r="BN62">
        <f t="shared" si="20"/>
        <v>0</v>
      </c>
      <c r="BO62">
        <f t="shared" si="20"/>
        <v>0</v>
      </c>
      <c r="BP62">
        <f t="shared" si="20"/>
        <v>0</v>
      </c>
      <c r="BQ62">
        <f t="shared" si="20"/>
        <v>0</v>
      </c>
      <c r="BR62">
        <f t="shared" si="20"/>
        <v>0</v>
      </c>
      <c r="BS62">
        <f t="shared" si="20"/>
        <v>0</v>
      </c>
      <c r="BT62">
        <f t="shared" si="20"/>
        <v>0</v>
      </c>
      <c r="BU62">
        <f t="shared" si="20"/>
        <v>0</v>
      </c>
      <c r="BV62">
        <f t="shared" si="20"/>
        <v>0</v>
      </c>
      <c r="BW62">
        <f t="shared" si="20"/>
        <v>0</v>
      </c>
      <c r="BX62">
        <f t="shared" si="20"/>
        <v>0</v>
      </c>
      <c r="BY62">
        <f t="shared" si="20"/>
        <v>0</v>
      </c>
      <c r="BZ62">
        <f t="shared" si="19"/>
        <v>0</v>
      </c>
      <c r="CA62">
        <f t="shared" si="19"/>
        <v>0</v>
      </c>
      <c r="CB62">
        <f t="shared" si="19"/>
        <v>0</v>
      </c>
      <c r="CC62">
        <f t="shared" si="19"/>
        <v>0</v>
      </c>
      <c r="CD62">
        <f t="shared" si="19"/>
        <v>0</v>
      </c>
    </row>
    <row r="63" spans="1:82">
      <c r="A63" s="5" t="str">
        <f>_xlfn.XLOOKUP($E63,'Raw Data'!$E:$E,'Raw Data'!A:A,"ERROR",0,1)</f>
        <v>AE</v>
      </c>
      <c r="B63" s="5" t="str">
        <f>_xlfn.XLOOKUP($E63,'Raw Data'!$E:$E,'Raw Data'!B:B,"ERROR",0,1)</f>
        <v>Hair Mousses</v>
      </c>
      <c r="C63" s="5" t="str">
        <f>_xlfn.XLOOKUP($E63,'Raw Data'!$E:$E,'Raw Data'!C:C,"ERROR",0,1)</f>
        <v>Wella</v>
      </c>
      <c r="D63" s="5" t="str">
        <f>_xlfn.XLOOKUP($E63,'Raw Data'!$E:$E,'Raw Data'!D:D,"ERROR",0,1)</f>
        <v>www.amazon.ae/dp/B01BG8PV4E</v>
      </c>
      <c r="E63" s="5" t="s">
        <v>245</v>
      </c>
      <c r="F63" s="9" t="str">
        <f>_xlfn.XLOOKUP($E63,'Raw Data'!$E:$E,'Raw Data'!F:F,"ERROR",0,1)</f>
        <v>Wella Professionals EIMI Extra Volume Strong Hold Volumizing Hair Mousse | 300 ml | Hair Volumizer with Heat Protection &amp; Shine</v>
      </c>
      <c r="G63" s="10">
        <f>_xlfn.XLOOKUP($E63,'Raw Data'!$E:$E,'Raw Data'!G:G,"ERROR",0,1)</f>
        <v>25</v>
      </c>
      <c r="H63" s="9">
        <f>_xlfn.XLOOKUP($E63,'Raw Data'!$E:$E,'Raw Data'!H:H,"ERROR",0,1)</f>
        <v>2382.6</v>
      </c>
      <c r="I63" s="9">
        <f>_xlfn.XLOOKUP($E63,'Raw Data'!$E:$E,'Raw Data'!I:I,"ERROR",0,1)</f>
        <v>0.00318987517072982</v>
      </c>
      <c r="J63" s="9" t="str">
        <f>_xlfn.XLOOKUP($E63,'Raw Data'!$E:$E,'Raw Data'!J:J,"ERROR",0,1)</f>
        <v>Yes</v>
      </c>
      <c r="K63" s="14" t="str">
        <f t="array" ref="K63">_xlfn.IFS(AND(L63&gt;0,L63&lt;=5),"0 to 5",AND(L63&gt;5,L63&lt;=10),"5 to 10",AND(L63&gt;10,L63&lt;=15),"10 to 15",AND(L63&gt;15,L63&lt;=20),"15 to 20",AND(L63&gt;20,L63&lt;=30),"20 to 30",AND(L63&gt;30,L63&lt;=40),"30 to 40",AND(L63&gt;40,L63&lt;=50),"40 to 50",AND(L63&gt;50,L63&lt;=75),"50 to 75",AND(L63&gt;75,L63&lt;=100),"75 to 100",AND(L63&gt;100,L63&lt;=150),"100 to 150",AND(L63&gt;150,L63&lt;=200),"150 to 200",AND(L63&gt;200,L63&lt;=250),"200 to 250",AND(L63&gt;250,L63&lt;=300),"250 to 300",AND(L63&gt;300,L63&lt;=400),"300 to 400",AND(L63&gt;400,L63&lt;=500),"400 to 500",L63&gt;500,"500+")</f>
        <v>75 to 100</v>
      </c>
      <c r="L63" s="9">
        <f>_xlfn.XLOOKUP($E63,'Raw Data'!$E:$E,'Raw Data'!L:L,"ERROR",0,1)</f>
        <v>94.91</v>
      </c>
      <c r="M63" s="14" t="str">
        <f t="array" ref="M63">_xlfn.IFS(AND(N63&gt;0,N63&lt;=5),"0 to 5",AND(N63&gt;5,N63&lt;=10),"5 to 10",AND(N63&gt;10,N63&lt;=15),"10 to 15",AND(N63&gt;15,N63&lt;=20),"15 to 20",AND(N63&gt;20,N63&lt;=30),"20 to 30",AND(N63&gt;30,N63&lt;=40),"30 to 40",AND(N63&gt;40,N63&lt;=50),"40 to 50",AND(N63&gt;50,N63&lt;=75),"50 to 75",AND(N63&gt;75,N63&lt;=100),"75 to 100",AND(N63&gt;100,N63&lt;=150),"100 to 150",AND(N63&gt;150,N63&lt;=200),"150 to 200",AND(N63&gt;200,N63&lt;=250),"200 to 250",AND(N63&gt;250,N63&lt;=300),"250 to 300",AND(N63&gt;300,N63&lt;=400),"300 to 400",AND(N63&gt;400,N63&lt;=500),"400 to 500",N63&gt;500,"500+")</f>
        <v>75 to 100</v>
      </c>
      <c r="N63" s="9">
        <f>_xlfn.XLOOKUP($E63,'Raw Data'!$E:$E,'Raw Data'!N:N,"ERROR",0,1)</f>
        <v>96.54</v>
      </c>
      <c r="O63" s="14" t="str">
        <f t="array" ref="O63">_xlfn.IFS(P63=0,"No Discount",AND(P63&gt;0,P63&lt;=0.02),"0% to 2%",AND(P63&gt;0.02,P63&lt;=0.04),"2% to 4%",AND(P63&gt;0.04,P63&lt;=0.06),"4% to 6%",AND(P63&gt;0.06,P63&lt;=0.08),"6% to 8%",AND(P63&gt;0.08,P63&lt;=0.1),"8% to 10%",AND(P63&gt;0.1,P63&lt;=0.15),"10% to 15%",AND(P63&gt;0.15,P63&lt;=0.2),"15% to 20%",AND(P63&gt;0.2,P63&lt;=0.25),"20% to 25%",AND(P63&gt;0.25,P63&lt;=0.3),"25% to 30%",AND(P63&gt;0.3,P63&lt;=0.4),"30% to 40%",AND(P63&gt;0.4,P63&lt;=0.5),"40% to 50%",AND(P63&gt;0.5,P63&lt;=0.75),"50% to 75%",AND(P63&gt;0.75,P63&lt;=1),"75% to 100%")</f>
        <v>0% to 2%</v>
      </c>
      <c r="P63" s="10">
        <f>_xlfn.XLOOKUP($E63,'Raw Data'!$E:$E,'Raw Data'!P:P,"ERROR",0,1)</f>
        <v>0.0168841930805885</v>
      </c>
      <c r="Q63" s="9">
        <f>_xlfn.XLOOKUP($E63,'Raw Data'!$E:$E,'Raw Data'!Q:Q,"ERROR",0,1)</f>
        <v>300</v>
      </c>
      <c r="R63" s="9" t="str">
        <f>_xlfn.XLOOKUP($E63,'Raw Data'!$E:$E,'Raw Data'!R:R,"ERROR",0,1)</f>
        <v>ml</v>
      </c>
      <c r="S63" s="5" t="str">
        <f t="array" ref="S63">_xlfn.IFS(AND(T63&gt;0,T63&lt;=0.05),"0 to 0.05",AND(T63&gt;0.05,T63&lt;=0.1),"0.05 to 0.1",AND(T63&gt;0.1,T63&lt;=0.2),"0.1 to 0.2",AND(T63&gt;0.2,T63&lt;=0.3),"0.2 to 0.3",AND(T63&gt;0.3,T63&lt;=0.4),"0.3 to 0.4",AND(T63&gt;0.4,T63&lt;=0.5),"0.4 to 0.5",AND(T63&gt;0.5,T63&lt;=0.75),"0.5 to 0.75",AND(T63&gt;0.75,T63&lt;=1),"0.75 to 1",AND(T63&gt;1,T63&lt;=2),"1 to 2",AND(T63&gt;2,T63&lt;=3),"2 to 3",AND(T63&gt;3,T63&lt;=4),"3 to 4",AND(T63&gt;4,T63&lt;=5),"4 to 5",AND(T63&gt;5,T63&lt;=10),"5 to 10",T63&gt;10,"10+")</f>
        <v>0.3 to 0.4</v>
      </c>
      <c r="T63" s="10">
        <f t="shared" si="1"/>
        <v>0.31653569672872</v>
      </c>
      <c r="U63" s="15" t="str">
        <f t="array" ref="U63">_xlfn.IFS(AND(V63&gt;0,V63&lt;=0.05),"0 to 0.05",AND(V63&gt;0.05,V63&lt;=0.1),"0.05 to 0.1",AND(V63&gt;0.1,V63&lt;=0.2),"0.1 to 0.2",AND(V63&gt;0.2,V63&lt;=0.3),"0.2 to 0.3",AND(V63&gt;0.3,V63&lt;=0.4),"0.3 to 0.4",AND(V63&gt;0.4,V63&lt;=0.5),"0.4 to 0.5",AND(V63&gt;0.5,V63&lt;=0.75),"0.5 to 0.75",AND(V63&gt;0.75,V63&lt;=1),"0.75 to 1",AND(V63&gt;1,V63&lt;=2),"1 to 2",AND(V63&gt;2,V63&lt;=3),"2 to 3",AND(V63&gt;3,V63&lt;=4),"3 to 4",AND(V63&gt;4,V63&lt;=5),"4 to 5",AND(V63&gt;5,V63&lt;=10),"5 to 10",V63&gt;10,"10+")</f>
        <v>0.05 to 0.1</v>
      </c>
      <c r="V63" s="10">
        <f t="shared" si="2"/>
        <v>0.0869324219133017</v>
      </c>
      <c r="W63" s="15" t="str">
        <f t="array" ref="W63">_xlfn.IFS(AND(X63&gt;0,X63&lt;=0.05),"0 to 0.05",AND(X63&gt;0.05,X63&lt;=0.1),"0.05 to 0.1",AND(X63&gt;0.1,X63&lt;=0.2),"0.1 to 0.2",AND(X63&gt;0.2,X63&lt;=0.3),"0.2 to 0.3",AND(X63&gt;0.3,X63&lt;=0.4),"0.3 to 0.4",AND(X63&gt;0.4,X63&lt;=0.5),"0.4 to 0.5",AND(X63&gt;0.5,X63&lt;=0.75),"0.5 to 0.75",AND(X63&gt;0.75,X63&lt;=1),"0.75 to 1",AND(X63&gt;1,X63&lt;=2),"1 to 2",AND(X63&gt;2,X63&lt;=3),"2 to 3",AND(X63&gt;3,X63&lt;=4),"3 to 4",AND(X63&gt;4,X63&lt;=5),"4 to 5",AND(X63&gt;5,X63&lt;=10),"5 to 10",X63&gt;10,"10+")</f>
        <v>0.05 to 0.1</v>
      </c>
      <c r="X63" s="16">
        <f t="shared" si="3"/>
        <v>0.0854646381167544</v>
      </c>
      <c r="Y63" s="5" t="str">
        <f t="array" ref="Y63">_xlfn.IFS(AND(Z63&gt;0,Z63&lt;=1),"0 to 1",AND(Z63&gt;1,Z63&lt;=2),"1 to 2",AND(Z63&gt;2,Z63&lt;=4),"2 to 4",AND(Z63&gt;4,Z63&lt;=6),"4 to 6",AND(Z63&gt;6,Z63&lt;=8),"6 to 8",AND(Z63&gt;8,Z63&lt;=10),"8 to 10",AND(Z63&gt;10,Z63&lt;=15),"10 to 15",AND(Z63&gt;15,Z63&lt;=20),"15 to 20",AND(Z63&gt;20,Z63&lt;=25),"20 to 25",AND(Z63&gt;25,Z63&lt;=30),"25 to 30",AND(Z63&gt;30,Z63&lt;=40),"30 to 40",AND(Z63&gt;40,Z63&lt;=50),"40 to 50",Z63&gt;50,"50+")</f>
        <v>10 to 15</v>
      </c>
      <c r="Z63" s="9">
        <f t="array" ref="Z63">_xlfn.IFS(AA63="oz",_xlfn.IFS(R63="oz",Q63,R63="fl oz",Q63*1.04,R63="ml",Q63*0.0338),AA63="fl oz",_xlfn.IFS(R63="oz",Q63/1.04,R63="fl oz",Q63,R63="ml",Q63*0.0338/1.04),AA63="ml",_xlfn.IFS(R63="oz",Q63/0.0338,R63="fl oz",Q63*1.04/0.0338,R63="ml",Q63))</f>
        <v>10.14</v>
      </c>
      <c r="AA63" s="9" t="str">
        <f>_xlfn.XLOOKUP($E63,'Raw Data'!$E:$E,'Raw Data'!AA:AA,"ERROR",0,1)</f>
        <v>oz</v>
      </c>
      <c r="AB63" s="5" t="s">
        <v>246</v>
      </c>
      <c r="AC63" s="5" t="s">
        <v>144</v>
      </c>
      <c r="AD63" s="5" t="s">
        <v>43</v>
      </c>
      <c r="AE63">
        <f t="shared" si="18"/>
        <v>0</v>
      </c>
      <c r="AF63">
        <f t="shared" si="18"/>
        <v>0</v>
      </c>
      <c r="AG63">
        <f t="shared" si="18"/>
        <v>0</v>
      </c>
      <c r="AH63">
        <f t="shared" si="18"/>
        <v>0</v>
      </c>
      <c r="AI63">
        <f t="shared" si="18"/>
        <v>0</v>
      </c>
      <c r="AJ63">
        <f t="shared" si="18"/>
        <v>0</v>
      </c>
      <c r="AK63">
        <f t="shared" si="18"/>
        <v>0</v>
      </c>
      <c r="AL63">
        <f t="shared" si="18"/>
        <v>0</v>
      </c>
      <c r="AM63">
        <f t="shared" si="18"/>
        <v>0</v>
      </c>
      <c r="AN63">
        <f t="shared" si="18"/>
        <v>0</v>
      </c>
      <c r="AO63">
        <f t="shared" si="18"/>
        <v>0</v>
      </c>
      <c r="AP63">
        <f t="shared" si="18"/>
        <v>0</v>
      </c>
      <c r="AQ63">
        <f t="shared" si="18"/>
        <v>0</v>
      </c>
      <c r="AR63">
        <f t="shared" si="18"/>
        <v>0</v>
      </c>
      <c r="AS63">
        <f t="shared" si="18"/>
        <v>0</v>
      </c>
      <c r="AT63">
        <f t="shared" si="18"/>
        <v>0</v>
      </c>
      <c r="AU63">
        <f t="shared" si="17"/>
        <v>0</v>
      </c>
      <c r="AV63">
        <f t="shared" si="17"/>
        <v>0</v>
      </c>
      <c r="AW63">
        <f t="shared" si="17"/>
        <v>0</v>
      </c>
      <c r="AX63">
        <f t="shared" si="17"/>
        <v>0</v>
      </c>
      <c r="AY63">
        <f t="shared" si="17"/>
        <v>0</v>
      </c>
      <c r="AZ63">
        <f t="shared" si="17"/>
        <v>0</v>
      </c>
      <c r="BA63">
        <f t="shared" si="17"/>
        <v>0</v>
      </c>
      <c r="BB63">
        <f t="shared" si="17"/>
        <v>0</v>
      </c>
      <c r="BC63">
        <f t="shared" si="17"/>
        <v>0</v>
      </c>
      <c r="BD63">
        <f t="shared" si="17"/>
        <v>0</v>
      </c>
      <c r="BE63">
        <f t="shared" si="17"/>
        <v>0</v>
      </c>
      <c r="BF63">
        <f t="shared" si="17"/>
        <v>0</v>
      </c>
      <c r="BG63">
        <f t="shared" si="17"/>
        <v>0</v>
      </c>
      <c r="BH63">
        <f t="shared" si="17"/>
        <v>0</v>
      </c>
      <c r="BI63">
        <f t="shared" si="17"/>
        <v>0</v>
      </c>
      <c r="BJ63">
        <f t="shared" si="20"/>
        <v>1</v>
      </c>
      <c r="BK63">
        <f t="shared" si="20"/>
        <v>1</v>
      </c>
      <c r="BL63">
        <f t="shared" si="20"/>
        <v>0</v>
      </c>
      <c r="BM63">
        <f t="shared" si="20"/>
        <v>0</v>
      </c>
      <c r="BN63">
        <f t="shared" si="20"/>
        <v>0</v>
      </c>
      <c r="BO63">
        <f t="shared" si="20"/>
        <v>0</v>
      </c>
      <c r="BP63">
        <f t="shared" si="20"/>
        <v>0</v>
      </c>
      <c r="BQ63">
        <f t="shared" si="20"/>
        <v>0</v>
      </c>
      <c r="BR63">
        <f t="shared" si="20"/>
        <v>0</v>
      </c>
      <c r="BS63">
        <f t="shared" si="20"/>
        <v>0</v>
      </c>
      <c r="BT63">
        <f t="shared" si="20"/>
        <v>0</v>
      </c>
      <c r="BU63">
        <f t="shared" si="20"/>
        <v>0</v>
      </c>
      <c r="BV63">
        <f t="shared" si="20"/>
        <v>0</v>
      </c>
      <c r="BW63">
        <f t="shared" si="20"/>
        <v>0</v>
      </c>
      <c r="BX63">
        <f t="shared" si="20"/>
        <v>0</v>
      </c>
      <c r="BY63">
        <f t="shared" si="20"/>
        <v>0</v>
      </c>
      <c r="BZ63">
        <f t="shared" si="19"/>
        <v>0</v>
      </c>
      <c r="CA63">
        <f t="shared" si="19"/>
        <v>0</v>
      </c>
      <c r="CB63">
        <f t="shared" si="19"/>
        <v>0</v>
      </c>
      <c r="CC63">
        <f t="shared" si="19"/>
        <v>0</v>
      </c>
      <c r="CD63">
        <f t="shared" si="19"/>
        <v>0</v>
      </c>
    </row>
    <row r="64" spans="1:82">
      <c r="A64" s="5" t="str">
        <f>_xlfn.XLOOKUP($E64,'Raw Data'!$E:$E,'Raw Data'!A:A,"ERROR",0,1)</f>
        <v>AE</v>
      </c>
      <c r="B64" s="5" t="str">
        <f>_xlfn.XLOOKUP($E64,'Raw Data'!$E:$E,'Raw Data'!B:B,"ERROR",0,1)</f>
        <v>Hair Mousses</v>
      </c>
      <c r="C64" s="5" t="str">
        <f>_xlfn.XLOOKUP($E64,'Raw Data'!$E:$E,'Raw Data'!C:C,"ERROR",0,1)</f>
        <v>Enliven</v>
      </c>
      <c r="D64" s="5" t="str">
        <f>_xlfn.XLOOKUP($E64,'Raw Data'!$E:$E,'Raw Data'!D:D,"ERROR",0,1)</f>
        <v>www.amazon.ae/dp/B007E9M67A</v>
      </c>
      <c r="E64" s="5" t="s">
        <v>247</v>
      </c>
      <c r="F64" s="9" t="str">
        <f>_xlfn.XLOOKUP($E64,'Raw Data'!$E:$E,'Raw Data'!F:F,"ERROR",0,1)</f>
        <v>Enliven Pro V Hair Mousse - 300 ml, white, Unscented Enliven Pro V Hair Mousse - 300 ml, white, Unscented</v>
      </c>
      <c r="G64" s="10">
        <f>_xlfn.XLOOKUP($E64,'Raw Data'!$E:$E,'Raw Data'!G:G,"ERROR",0,1)</f>
        <v>37</v>
      </c>
      <c r="H64" s="9">
        <f>_xlfn.XLOOKUP($E64,'Raw Data'!$E:$E,'Raw Data'!H:H,"ERROR",0,1)</f>
        <v>2372.56</v>
      </c>
      <c r="I64" s="9">
        <f>_xlfn.XLOOKUP($E64,'Raw Data'!$E:$E,'Raw Data'!I:I,"ERROR",0,1)</f>
        <v>0.00317643340681052</v>
      </c>
      <c r="J64" s="9" t="str">
        <f>_xlfn.XLOOKUP($E64,'Raw Data'!$E:$E,'Raw Data'!J:J,"ERROR",0,1)</f>
        <v>Yes</v>
      </c>
      <c r="K64" s="14" t="str">
        <f t="array" ref="K64">_xlfn.IFS(AND(L64&gt;0,L64&lt;=5),"0 to 5",AND(L64&gt;5,L64&lt;=10),"5 to 10",AND(L64&gt;10,L64&lt;=15),"10 to 15",AND(L64&gt;15,L64&lt;=20),"15 to 20",AND(L64&gt;20,L64&lt;=30),"20 to 30",AND(L64&gt;30,L64&lt;=40),"30 to 40",AND(L64&gt;40,L64&lt;=50),"40 to 50",AND(L64&gt;50,L64&lt;=75),"50 to 75",AND(L64&gt;75,L64&lt;=100),"75 to 100",AND(L64&gt;100,L64&lt;=150),"100 to 150",AND(L64&gt;150,L64&lt;=200),"150 to 200",AND(L64&gt;200,L64&lt;=250),"200 to 250",AND(L64&gt;250,L64&lt;=300),"250 to 300",AND(L64&gt;300,L64&lt;=400),"300 to 400",AND(L64&gt;400,L64&lt;=500),"400 to 500",L64&gt;500,"500+")</f>
        <v>50 to 75</v>
      </c>
      <c r="L64" s="9">
        <f>_xlfn.XLOOKUP($E64,'Raw Data'!$E:$E,'Raw Data'!L:L,"ERROR",0,1)</f>
        <v>66.84</v>
      </c>
      <c r="M64" s="14" t="str">
        <f t="array" ref="M64">_xlfn.IFS(AND(N64&gt;0,N64&lt;=5),"0 to 5",AND(N64&gt;5,N64&lt;=10),"5 to 10",AND(N64&gt;10,N64&lt;=15),"10 to 15",AND(N64&gt;15,N64&lt;=20),"15 to 20",AND(N64&gt;20,N64&lt;=30),"20 to 30",AND(N64&gt;30,N64&lt;=40),"30 to 40",AND(N64&gt;40,N64&lt;=50),"40 to 50",AND(N64&gt;50,N64&lt;=75),"50 to 75",AND(N64&gt;75,N64&lt;=100),"75 to 100",AND(N64&gt;100,N64&lt;=150),"100 to 150",AND(N64&gt;150,N64&lt;=200),"150 to 200",AND(N64&gt;200,N64&lt;=250),"200 to 250",AND(N64&gt;250,N64&lt;=300),"250 to 300",AND(N64&gt;300,N64&lt;=400),"300 to 400",AND(N64&gt;400,N64&lt;=500),"400 to 500",N64&gt;500,"500+")</f>
        <v>50 to 75</v>
      </c>
      <c r="N64" s="9">
        <f>_xlfn.XLOOKUP($E64,'Raw Data'!$E:$E,'Raw Data'!N:N,"ERROR",0,1)</f>
        <v>70.31</v>
      </c>
      <c r="O64" s="14" t="str">
        <f t="array" ref="O64">_xlfn.IFS(P64=0,"No Discount",AND(P64&gt;0,P64&lt;=0.02),"0% to 2%",AND(P64&gt;0.02,P64&lt;=0.04),"2% to 4%",AND(P64&gt;0.04,P64&lt;=0.06),"4% to 6%",AND(P64&gt;0.06,P64&lt;=0.08),"6% to 8%",AND(P64&gt;0.08,P64&lt;=0.1),"8% to 10%",AND(P64&gt;0.1,P64&lt;=0.15),"10% to 15%",AND(P64&gt;0.15,P64&lt;=0.2),"15% to 20%",AND(P64&gt;0.2,P64&lt;=0.25),"20% to 25%",AND(P64&gt;0.25,P64&lt;=0.3),"25% to 30%",AND(P64&gt;0.3,P64&lt;=0.4),"30% to 40%",AND(P64&gt;0.4,P64&lt;=0.5),"40% to 50%",AND(P64&gt;0.5,P64&lt;=0.75),"50% to 75%",AND(P64&gt;0.75,P64&lt;=1),"75% to 100%")</f>
        <v>4% to 6%</v>
      </c>
      <c r="P64" s="10">
        <f>_xlfn.XLOOKUP($E64,'Raw Data'!$E:$E,'Raw Data'!P:P,"ERROR",0,1)</f>
        <v>0.0493528658796757</v>
      </c>
      <c r="Q64" s="9">
        <f>_xlfn.XLOOKUP($E64,'Raw Data'!$E:$E,'Raw Data'!Q:Q,"ERROR",0,1)</f>
        <v>300</v>
      </c>
      <c r="R64" s="9" t="str">
        <f>_xlfn.XLOOKUP($E64,'Raw Data'!$E:$E,'Raw Data'!R:R,"ERROR",0,1)</f>
        <v>ml</v>
      </c>
      <c r="S64" s="5" t="str">
        <f t="array" ref="S64">_xlfn.IFS(AND(T64&gt;0,T64&lt;=0.05),"0 to 0.05",AND(T64&gt;0.05,T64&lt;=0.1),"0.05 to 0.1",AND(T64&gt;0.1,T64&lt;=0.2),"0.1 to 0.2",AND(T64&gt;0.2,T64&lt;=0.3),"0.2 to 0.3",AND(T64&gt;0.3,T64&lt;=0.4),"0.3 to 0.4",AND(T64&gt;0.4,T64&lt;=0.5),"0.4 to 0.5",AND(T64&gt;0.5,T64&lt;=0.75),"0.5 to 0.75",AND(T64&gt;0.75,T64&lt;=1),"0.75 to 1",AND(T64&gt;1,T64&lt;=2),"1 to 2",AND(T64&gt;2,T64&lt;=3),"2 to 3",AND(T64&gt;3,T64&lt;=4),"3 to 4",AND(T64&gt;4,T64&lt;=5),"4 to 5",AND(T64&gt;5,T64&lt;=10),"5 to 10",T64&gt;10,"10+")</f>
        <v>0.2 to 0.3</v>
      </c>
      <c r="T64" s="10">
        <f t="shared" si="1"/>
        <v>0.222919038766701</v>
      </c>
      <c r="U64" s="15" t="str">
        <f t="array" ref="U64">_xlfn.IFS(AND(V64&gt;0,V64&lt;=0.05),"0 to 0.05",AND(V64&gt;0.05,V64&lt;=0.1),"0.05 to 0.1",AND(V64&gt;0.1,V64&lt;=0.2),"0.1 to 0.2",AND(V64&gt;0.2,V64&lt;=0.3),"0.2 to 0.3",AND(V64&gt;0.3,V64&lt;=0.4),"0.3 to 0.4",AND(V64&gt;0.4,V64&lt;=0.5),"0.4 to 0.5",AND(V64&gt;0.5,V64&lt;=0.75),"0.5 to 0.75",AND(V64&gt;0.75,V64&lt;=1),"0.75 to 1",AND(V64&gt;1,V64&lt;=2),"1 to 2",AND(V64&gt;2,V64&lt;=3),"2 to 3",AND(V64&gt;3,V64&lt;=4),"3 to 4",AND(V64&gt;4,V64&lt;=5),"4 to 5",AND(V64&gt;5,V64&lt;=10),"5 to 10",V64&gt;10,"10+")</f>
        <v>0.05 to 0.1</v>
      </c>
      <c r="V64" s="10">
        <f t="shared" si="2"/>
        <v>0.0633128090400274</v>
      </c>
      <c r="W64" s="15" t="str">
        <f t="array" ref="W64">_xlfn.IFS(AND(X64&gt;0,X64&lt;=0.05),"0 to 0.05",AND(X64&gt;0.05,X64&lt;=0.1),"0.05 to 0.1",AND(X64&gt;0.1,X64&lt;=0.2),"0.1 to 0.2",AND(X64&gt;0.2,X64&lt;=0.3),"0.2 to 0.3",AND(X64&gt;0.3,X64&lt;=0.4),"0.3 to 0.4",AND(X64&gt;0.4,X64&lt;=0.5),"0.4 to 0.5",AND(X64&gt;0.5,X64&lt;=0.75),"0.5 to 0.75",AND(X64&gt;0.75,X64&lt;=1),"0.75 to 1",AND(X64&gt;1,X64&lt;=2),"1 to 2",AND(X64&gt;2,X64&lt;=3),"2 to 3",AND(X64&gt;3,X64&lt;=4),"3 to 4",AND(X64&gt;4,X64&lt;=5),"4 to 5",AND(X64&gt;5,X64&lt;=10),"5 to 10",X64&gt;10,"10+")</f>
        <v>0.05 to 0.1</v>
      </c>
      <c r="X64" s="16">
        <f t="shared" si="3"/>
        <v>0.0601881404670094</v>
      </c>
      <c r="Y64" s="5" t="str">
        <f t="array" ref="Y64">_xlfn.IFS(AND(Z64&gt;0,Z64&lt;=1),"0 to 1",AND(Z64&gt;1,Z64&lt;=2),"1 to 2",AND(Z64&gt;2,Z64&lt;=4),"2 to 4",AND(Z64&gt;4,Z64&lt;=6),"4 to 6",AND(Z64&gt;6,Z64&lt;=8),"6 to 8",AND(Z64&gt;8,Z64&lt;=10),"8 to 10",AND(Z64&gt;10,Z64&lt;=15),"10 to 15",AND(Z64&gt;15,Z64&lt;=20),"15 to 20",AND(Z64&gt;20,Z64&lt;=25),"20 to 25",AND(Z64&gt;25,Z64&lt;=30),"25 to 30",AND(Z64&gt;30,Z64&lt;=40),"30 to 40",AND(Z64&gt;40,Z64&lt;=50),"40 to 50",Z64&gt;50,"50+")</f>
        <v>10 to 15</v>
      </c>
      <c r="Z64" s="9">
        <f t="array" ref="Z64">_xlfn.IFS(AA64="oz",_xlfn.IFS(R64="oz",Q64,R64="fl oz",Q64*1.04,R64="ml",Q64*0.0338),AA64="fl oz",_xlfn.IFS(R64="oz",Q64/1.04,R64="fl oz",Q64,R64="ml",Q64*0.0338/1.04),AA64="ml",_xlfn.IFS(R64="oz",Q64/0.0338,R64="fl oz",Q64*1.04/0.0338,R64="ml",Q64))</f>
        <v>10.14</v>
      </c>
      <c r="AA64" s="9" t="str">
        <f>_xlfn.XLOOKUP($E64,'Raw Data'!$E:$E,'Raw Data'!AA:AA,"ERROR",0,1)</f>
        <v>oz</v>
      </c>
      <c r="AB64" s="5" t="s">
        <v>36</v>
      </c>
      <c r="AC64" s="5" t="s">
        <v>144</v>
      </c>
      <c r="AD64" s="5" t="s">
        <v>248</v>
      </c>
      <c r="AE64">
        <f t="shared" si="18"/>
        <v>0</v>
      </c>
      <c r="AF64">
        <f t="shared" si="18"/>
        <v>0</v>
      </c>
      <c r="AG64">
        <f t="shared" si="18"/>
        <v>0</v>
      </c>
      <c r="AH64">
        <f t="shared" si="18"/>
        <v>0</v>
      </c>
      <c r="AI64">
        <f t="shared" si="18"/>
        <v>0</v>
      </c>
      <c r="AJ64">
        <f t="shared" si="18"/>
        <v>0</v>
      </c>
      <c r="AK64">
        <f t="shared" si="18"/>
        <v>1</v>
      </c>
      <c r="AL64">
        <f t="shared" si="18"/>
        <v>0</v>
      </c>
      <c r="AM64">
        <f t="shared" si="18"/>
        <v>0</v>
      </c>
      <c r="AN64">
        <f t="shared" si="18"/>
        <v>0</v>
      </c>
      <c r="AO64">
        <f t="shared" si="18"/>
        <v>0</v>
      </c>
      <c r="AP64">
        <f t="shared" si="18"/>
        <v>0</v>
      </c>
      <c r="AQ64">
        <f t="shared" si="18"/>
        <v>0</v>
      </c>
      <c r="AR64">
        <f t="shared" si="18"/>
        <v>1</v>
      </c>
      <c r="AS64">
        <f t="shared" si="18"/>
        <v>0</v>
      </c>
      <c r="AT64">
        <f t="shared" si="18"/>
        <v>0</v>
      </c>
      <c r="AU64">
        <f t="shared" si="17"/>
        <v>0</v>
      </c>
      <c r="AV64">
        <f t="shared" si="17"/>
        <v>0</v>
      </c>
      <c r="AW64">
        <f t="shared" si="17"/>
        <v>0</v>
      </c>
      <c r="AX64">
        <f t="shared" si="17"/>
        <v>0</v>
      </c>
      <c r="AY64">
        <f t="shared" si="17"/>
        <v>0</v>
      </c>
      <c r="AZ64">
        <f t="shared" si="17"/>
        <v>0</v>
      </c>
      <c r="BA64">
        <f t="shared" si="17"/>
        <v>1</v>
      </c>
      <c r="BB64">
        <f t="shared" si="17"/>
        <v>0</v>
      </c>
      <c r="BC64">
        <f t="shared" si="17"/>
        <v>0</v>
      </c>
      <c r="BD64">
        <f t="shared" si="17"/>
        <v>0</v>
      </c>
      <c r="BE64">
        <f t="shared" si="17"/>
        <v>0</v>
      </c>
      <c r="BF64">
        <f t="shared" si="17"/>
        <v>0</v>
      </c>
      <c r="BG64">
        <f t="shared" si="17"/>
        <v>0</v>
      </c>
      <c r="BH64">
        <f t="shared" si="17"/>
        <v>0</v>
      </c>
      <c r="BI64">
        <f t="shared" si="17"/>
        <v>0</v>
      </c>
      <c r="BJ64">
        <f t="shared" si="20"/>
        <v>0</v>
      </c>
      <c r="BK64">
        <f t="shared" si="20"/>
        <v>0</v>
      </c>
      <c r="BL64">
        <f t="shared" si="20"/>
        <v>0</v>
      </c>
      <c r="BM64">
        <f t="shared" si="20"/>
        <v>0</v>
      </c>
      <c r="BN64">
        <f t="shared" si="20"/>
        <v>0</v>
      </c>
      <c r="BO64">
        <f t="shared" si="20"/>
        <v>0</v>
      </c>
      <c r="BP64">
        <f t="shared" si="20"/>
        <v>0</v>
      </c>
      <c r="BQ64">
        <f t="shared" si="20"/>
        <v>0</v>
      </c>
      <c r="BR64">
        <f t="shared" si="20"/>
        <v>0</v>
      </c>
      <c r="BS64">
        <f t="shared" si="20"/>
        <v>0</v>
      </c>
      <c r="BT64">
        <f t="shared" si="20"/>
        <v>0</v>
      </c>
      <c r="BU64">
        <f t="shared" si="20"/>
        <v>0</v>
      </c>
      <c r="BV64">
        <f t="shared" si="20"/>
        <v>0</v>
      </c>
      <c r="BW64">
        <f t="shared" si="20"/>
        <v>0</v>
      </c>
      <c r="BX64">
        <f t="shared" si="20"/>
        <v>0</v>
      </c>
      <c r="BY64">
        <f t="shared" si="20"/>
        <v>0</v>
      </c>
      <c r="BZ64">
        <f t="shared" si="19"/>
        <v>0</v>
      </c>
      <c r="CA64">
        <f t="shared" si="19"/>
        <v>0</v>
      </c>
      <c r="CB64">
        <f t="shared" si="19"/>
        <v>0</v>
      </c>
      <c r="CC64">
        <f t="shared" si="19"/>
        <v>0</v>
      </c>
      <c r="CD64">
        <f t="shared" si="19"/>
        <v>0</v>
      </c>
    </row>
    <row r="65" spans="1:82">
      <c r="A65" s="5" t="str">
        <f>_xlfn.XLOOKUP($E65,'Raw Data'!$E:$E,'Raw Data'!A:A,"ERROR",0,1)</f>
        <v>AE</v>
      </c>
      <c r="B65" s="5" t="str">
        <f>_xlfn.XLOOKUP($E65,'Raw Data'!$E:$E,'Raw Data'!B:B,"ERROR",0,1)</f>
        <v>Hair Mousses</v>
      </c>
      <c r="C65" s="5" t="str">
        <f>_xlfn.XLOOKUP($E65,'Raw Data'!$E:$E,'Raw Data'!C:C,"ERROR",0,1)</f>
        <v>ogx</v>
      </c>
      <c r="D65" s="5" t="str">
        <f>_xlfn.XLOOKUP($E65,'Raw Data'!$E:$E,'Raw Data'!D:D,"ERROR",0,1)</f>
        <v>www.amazon.ae/dp/B077732ZF6</v>
      </c>
      <c r="E65" s="5" t="s">
        <v>249</v>
      </c>
      <c r="F65" s="9" t="str">
        <f>_xlfn.XLOOKUP($E65,'Raw Data'!$E:$E,'Raw Data'!F:F,"ERROR",0,1)</f>
        <v>Ogx Coconut Curls Decadent Creamy Mousse 7.9 Ounce (2 Pack)</v>
      </c>
      <c r="G65" s="10">
        <f>_xlfn.XLOOKUP($E65,'Raw Data'!$E:$E,'Raw Data'!G:G,"ERROR",0,1)</f>
        <v>23</v>
      </c>
      <c r="H65" s="9">
        <f>_xlfn.XLOOKUP($E65,'Raw Data'!$E:$E,'Raw Data'!H:H,"ERROR",0,1)</f>
        <v>2336.51</v>
      </c>
      <c r="I65" s="9">
        <f>_xlfn.XLOOKUP($E65,'Raw Data'!$E:$E,'Raw Data'!I:I,"ERROR",0,1)</f>
        <v>0.00312816890588514</v>
      </c>
      <c r="J65" s="9" t="str">
        <f>_xlfn.XLOOKUP($E65,'Raw Data'!$E:$E,'Raw Data'!J:J,"ERROR",0,1)</f>
        <v>Yes</v>
      </c>
      <c r="K65" s="14" t="str">
        <f t="array" ref="K65">_xlfn.IFS(AND(L65&gt;0,L65&lt;=5),"0 to 5",AND(L65&gt;5,L65&lt;=10),"5 to 10",AND(L65&gt;10,L65&lt;=15),"10 to 15",AND(L65&gt;15,L65&lt;=20),"15 to 20",AND(L65&gt;20,L65&lt;=30),"20 to 30",AND(L65&gt;30,L65&lt;=40),"30 to 40",AND(L65&gt;40,L65&lt;=50),"40 to 50",AND(L65&gt;50,L65&lt;=75),"50 to 75",AND(L65&gt;75,L65&lt;=100),"75 to 100",AND(L65&gt;100,L65&lt;=150),"100 to 150",AND(L65&gt;150,L65&lt;=200),"150 to 200",AND(L65&gt;200,L65&lt;=250),"200 to 250",AND(L65&gt;250,L65&lt;=300),"250 to 300",AND(L65&gt;300,L65&lt;=400),"300 to 400",AND(L65&gt;400,L65&lt;=500),"400 to 500",L65&gt;500,"500+")</f>
        <v>100 to 150</v>
      </c>
      <c r="L65" s="9">
        <f>_xlfn.XLOOKUP($E65,'Raw Data'!$E:$E,'Raw Data'!L:L,"ERROR",0,1)</f>
        <v>108.7</v>
      </c>
      <c r="M65" s="14" t="str">
        <f t="array" ref="M65">_xlfn.IFS(AND(N65&gt;0,N65&lt;=5),"0 to 5",AND(N65&gt;5,N65&lt;=10),"5 to 10",AND(N65&gt;10,N65&lt;=15),"10 to 15",AND(N65&gt;15,N65&lt;=20),"15 to 20",AND(N65&gt;20,N65&lt;=30),"20 to 30",AND(N65&gt;30,N65&lt;=40),"30 to 40",AND(N65&gt;40,N65&lt;=50),"40 to 50",AND(N65&gt;50,N65&lt;=75),"50 to 75",AND(N65&gt;75,N65&lt;=100),"75 to 100",AND(N65&gt;100,N65&lt;=150),"100 to 150",AND(N65&gt;150,N65&lt;=200),"150 to 200",AND(N65&gt;200,N65&lt;=250),"200 to 250",AND(N65&gt;250,N65&lt;=300),"250 to 300",AND(N65&gt;300,N65&lt;=400),"300 to 400",AND(N65&gt;400,N65&lt;=500),"400 to 500",N65&gt;500,"500+")</f>
        <v>100 to 150</v>
      </c>
      <c r="N65" s="9">
        <f>_xlfn.XLOOKUP($E65,'Raw Data'!$E:$E,'Raw Data'!N:N,"ERROR",0,1)</f>
        <v>119.44</v>
      </c>
      <c r="O65" s="14" t="str">
        <f t="array" ref="O65">_xlfn.IFS(P65=0,"No Discount",AND(P65&gt;0,P65&lt;=0.02),"0% to 2%",AND(P65&gt;0.02,P65&lt;=0.04),"2% to 4%",AND(P65&gt;0.04,P65&lt;=0.06),"4% to 6%",AND(P65&gt;0.06,P65&lt;=0.08),"6% to 8%",AND(P65&gt;0.08,P65&lt;=0.1),"8% to 10%",AND(P65&gt;0.1,P65&lt;=0.15),"10% to 15%",AND(P65&gt;0.15,P65&lt;=0.2),"15% to 20%",AND(P65&gt;0.2,P65&lt;=0.25),"20% to 25%",AND(P65&gt;0.25,P65&lt;=0.3),"25% to 30%",AND(P65&gt;0.3,P65&lt;=0.4),"30% to 40%",AND(P65&gt;0.4,P65&lt;=0.5),"40% to 50%",AND(P65&gt;0.5,P65&lt;=0.75),"50% to 75%",AND(P65&gt;0.75,P65&lt;=1),"75% to 100%")</f>
        <v>8% to 10%</v>
      </c>
      <c r="P65" s="10">
        <f>_xlfn.XLOOKUP($E65,'Raw Data'!$E:$E,'Raw Data'!P:P,"ERROR",0,1)</f>
        <v>0.0899196249162759</v>
      </c>
      <c r="Q65" s="9">
        <f>_xlfn.XLOOKUP($E65,'Raw Data'!$E:$E,'Raw Data'!Q:Q,"ERROR",0,1)</f>
        <v>15.8</v>
      </c>
      <c r="R65" s="9" t="str">
        <f>_xlfn.XLOOKUP($E65,'Raw Data'!$E:$E,'Raw Data'!R:R,"ERROR",0,1)</f>
        <v>oz</v>
      </c>
      <c r="S65" s="5" t="str">
        <f t="array" ref="S65">_xlfn.IFS(AND(T65&gt;0,T65&lt;=0.05),"0 to 0.05",AND(T65&gt;0.05,T65&lt;=0.1),"0.05 to 0.1",AND(T65&gt;0.1,T65&lt;=0.2),"0.1 to 0.2",AND(T65&gt;0.2,T65&lt;=0.3),"0.2 to 0.3",AND(T65&gt;0.3,T65&lt;=0.4),"0.3 to 0.4",AND(T65&gt;0.4,T65&lt;=0.5),"0.4 to 0.5",AND(T65&gt;0.5,T65&lt;=0.75),"0.5 to 0.75",AND(T65&gt;0.75,T65&lt;=1),"0.75 to 1",AND(T65&gt;1,T65&lt;=2),"1 to 2",AND(T65&gt;2,T65&lt;=3),"2 to 3",AND(T65&gt;3,T65&lt;=4),"3 to 4",AND(T65&gt;4,T65&lt;=5),"4 to 5",AND(T65&gt;5,T65&lt;=10),"5 to 10",T65&gt;10,"10+")</f>
        <v>0.2 to 0.3</v>
      </c>
      <c r="T65" s="10">
        <f t="shared" si="1"/>
        <v>0.232659683308862</v>
      </c>
      <c r="U65" s="15" t="str">
        <f t="array" ref="U65">_xlfn.IFS(AND(V65&gt;0,V65&lt;=0.05),"0 to 0.05",AND(V65&gt;0.05,V65&lt;=0.1),"0.05 to 0.1",AND(V65&gt;0.1,V65&lt;=0.2),"0.1 to 0.2",AND(V65&gt;0.2,V65&lt;=0.3),"0.2 to 0.3",AND(V65&gt;0.3,V65&lt;=0.4),"0.3 to 0.4",AND(V65&gt;0.4,V65&lt;=0.5),"0.4 to 0.5",AND(V65&gt;0.5,V65&lt;=0.75),"0.5 to 0.75",AND(V65&gt;0.75,V65&lt;=1),"0.75 to 1",AND(V65&gt;1,V65&lt;=2),"1 to 2",AND(V65&gt;2,V65&lt;=3),"2 to 3",AND(V65&gt;3,V65&lt;=4),"3 to 4",AND(V65&gt;4,V65&lt;=5),"4 to 5",AND(V65&gt;5,V65&lt;=10),"5 to 10",V65&gt;10,"10+")</f>
        <v>0.05 to 0.1</v>
      </c>
      <c r="V65" s="10">
        <f t="shared" si="2"/>
        <v>0.0690247984828962</v>
      </c>
      <c r="W65" s="15" t="str">
        <f t="array" ref="W65">_xlfn.IFS(AND(X65&gt;0,X65&lt;=0.05),"0 to 0.05",AND(X65&gt;0.05,X65&lt;=0.1),"0.05 to 0.1",AND(X65&gt;0.1,X65&lt;=0.2),"0.1 to 0.2",AND(X65&gt;0.2,X65&lt;=0.3),"0.2 to 0.3",AND(X65&gt;0.3,X65&lt;=0.4),"0.3 to 0.4",AND(X65&gt;0.4,X65&lt;=0.5),"0.4 to 0.5",AND(X65&gt;0.5,X65&lt;=0.75),"0.5 to 0.75",AND(X65&gt;0.75,X65&lt;=1),"0.75 to 1",AND(X65&gt;1,X65&lt;=2),"1 to 2",AND(X65&gt;2,X65&lt;=3),"2 to 3",AND(X65&gt;3,X65&lt;=4),"3 to 4",AND(X65&gt;4,X65&lt;=5),"4 to 5",AND(X65&gt;5,X65&lt;=10),"5 to 10",X65&gt;10,"10+")</f>
        <v>0.05 to 0.1</v>
      </c>
      <c r="X65" s="16">
        <f t="shared" si="3"/>
        <v>0.0628181144933926</v>
      </c>
      <c r="Y65" s="5" t="str">
        <f t="array" ref="Y65">_xlfn.IFS(AND(Z65&gt;0,Z65&lt;=1),"0 to 1",AND(Z65&gt;1,Z65&lt;=2),"1 to 2",AND(Z65&gt;2,Z65&lt;=4),"2 to 4",AND(Z65&gt;4,Z65&lt;=6),"4 to 6",AND(Z65&gt;6,Z65&lt;=8),"6 to 8",AND(Z65&gt;8,Z65&lt;=10),"8 to 10",AND(Z65&gt;10,Z65&lt;=15),"10 to 15",AND(Z65&gt;15,Z65&lt;=20),"15 to 20",AND(Z65&gt;20,Z65&lt;=25),"20 to 25",AND(Z65&gt;25,Z65&lt;=30),"25 to 30",AND(Z65&gt;30,Z65&lt;=40),"30 to 40",AND(Z65&gt;40,Z65&lt;=50),"40 to 50",Z65&gt;50,"50+")</f>
        <v>15 to 20</v>
      </c>
      <c r="Z65" s="9">
        <f t="array" ref="Z65">_xlfn.IFS(AA65="oz",_xlfn.IFS(R65="oz",Q65,R65="fl oz",Q65*1.04,R65="ml",Q65*0.0338),AA65="fl oz",_xlfn.IFS(R65="oz",Q65/1.04,R65="fl oz",Q65,R65="ml",Q65*0.0338/1.04),AA65="ml",_xlfn.IFS(R65="oz",Q65/0.0338,R65="fl oz",Q65*1.04/0.0338,R65="ml",Q65))</f>
        <v>15.8</v>
      </c>
      <c r="AA65" s="9" t="str">
        <f>_xlfn.XLOOKUP($E65,'Raw Data'!$E:$E,'Raw Data'!AA:AA,"ERROR",0,1)</f>
        <v>oz</v>
      </c>
      <c r="AB65" s="5" t="s">
        <v>250</v>
      </c>
      <c r="AC65" s="5" t="s">
        <v>43</v>
      </c>
      <c r="AD65" s="5" t="s">
        <v>251</v>
      </c>
      <c r="AE65">
        <f t="shared" si="18"/>
        <v>0</v>
      </c>
      <c r="AF65">
        <f t="shared" si="18"/>
        <v>0</v>
      </c>
      <c r="AG65">
        <f t="shared" si="18"/>
        <v>0</v>
      </c>
      <c r="AH65">
        <f t="shared" si="18"/>
        <v>0</v>
      </c>
      <c r="AI65">
        <f t="shared" si="18"/>
        <v>0</v>
      </c>
      <c r="AJ65">
        <f t="shared" si="18"/>
        <v>0</v>
      </c>
      <c r="AK65">
        <f t="shared" si="18"/>
        <v>0</v>
      </c>
      <c r="AL65">
        <f t="shared" si="18"/>
        <v>0</v>
      </c>
      <c r="AM65">
        <f t="shared" si="18"/>
        <v>0</v>
      </c>
      <c r="AN65">
        <f t="shared" si="18"/>
        <v>0</v>
      </c>
      <c r="AO65">
        <f t="shared" si="18"/>
        <v>0</v>
      </c>
      <c r="AP65">
        <f t="shared" si="18"/>
        <v>0</v>
      </c>
      <c r="AQ65">
        <f t="shared" si="18"/>
        <v>0</v>
      </c>
      <c r="AR65">
        <f t="shared" si="18"/>
        <v>0</v>
      </c>
      <c r="AS65">
        <f t="shared" si="18"/>
        <v>0</v>
      </c>
      <c r="AT65">
        <f t="shared" si="18"/>
        <v>0</v>
      </c>
      <c r="AU65">
        <f t="shared" si="17"/>
        <v>1</v>
      </c>
      <c r="AV65">
        <f t="shared" si="17"/>
        <v>0</v>
      </c>
      <c r="AW65">
        <f t="shared" si="17"/>
        <v>0</v>
      </c>
      <c r="AX65">
        <f t="shared" si="17"/>
        <v>0</v>
      </c>
      <c r="AY65">
        <f t="shared" si="17"/>
        <v>0</v>
      </c>
      <c r="AZ65">
        <f t="shared" si="17"/>
        <v>0</v>
      </c>
      <c r="BA65">
        <f t="shared" si="17"/>
        <v>0</v>
      </c>
      <c r="BB65">
        <f t="shared" si="17"/>
        <v>0</v>
      </c>
      <c r="BC65">
        <f t="shared" si="17"/>
        <v>0</v>
      </c>
      <c r="BD65">
        <f t="shared" si="17"/>
        <v>0</v>
      </c>
      <c r="BE65">
        <f t="shared" si="17"/>
        <v>0</v>
      </c>
      <c r="BF65">
        <f t="shared" si="17"/>
        <v>0</v>
      </c>
      <c r="BG65">
        <f t="shared" si="17"/>
        <v>0</v>
      </c>
      <c r="BH65">
        <f t="shared" si="17"/>
        <v>0</v>
      </c>
      <c r="BI65">
        <f t="shared" si="17"/>
        <v>0</v>
      </c>
      <c r="BJ65">
        <f t="shared" si="20"/>
        <v>0</v>
      </c>
      <c r="BK65">
        <f t="shared" si="20"/>
        <v>0</v>
      </c>
      <c r="BL65">
        <f t="shared" si="20"/>
        <v>0</v>
      </c>
      <c r="BM65">
        <f t="shared" si="20"/>
        <v>0</v>
      </c>
      <c r="BN65">
        <f t="shared" si="20"/>
        <v>0</v>
      </c>
      <c r="BO65">
        <f t="shared" si="20"/>
        <v>0</v>
      </c>
      <c r="BP65">
        <f t="shared" si="20"/>
        <v>0</v>
      </c>
      <c r="BQ65">
        <f t="shared" si="20"/>
        <v>0</v>
      </c>
      <c r="BR65">
        <f t="shared" si="20"/>
        <v>0</v>
      </c>
      <c r="BS65">
        <f t="shared" si="20"/>
        <v>0</v>
      </c>
      <c r="BT65">
        <f t="shared" si="20"/>
        <v>0</v>
      </c>
      <c r="BU65">
        <f t="shared" si="20"/>
        <v>0</v>
      </c>
      <c r="BV65">
        <f t="shared" si="20"/>
        <v>1</v>
      </c>
      <c r="BW65">
        <f t="shared" si="20"/>
        <v>0</v>
      </c>
      <c r="BX65">
        <f t="shared" si="20"/>
        <v>0</v>
      </c>
      <c r="BY65">
        <f t="shared" si="20"/>
        <v>0</v>
      </c>
      <c r="BZ65">
        <f t="shared" si="19"/>
        <v>0</v>
      </c>
      <c r="CA65">
        <f t="shared" si="19"/>
        <v>0</v>
      </c>
      <c r="CB65">
        <f t="shared" si="19"/>
        <v>0</v>
      </c>
      <c r="CC65">
        <f t="shared" si="19"/>
        <v>0</v>
      </c>
      <c r="CD65">
        <f t="shared" si="19"/>
        <v>0</v>
      </c>
    </row>
    <row r="66" spans="1:82">
      <c r="A66" s="5" t="str">
        <f>_xlfn.XLOOKUP($E66,'Raw Data'!$E:$E,'Raw Data'!A:A,"ERROR",0,1)</f>
        <v>AE</v>
      </c>
      <c r="B66" s="5" t="str">
        <f>_xlfn.XLOOKUP($E66,'Raw Data'!$E:$E,'Raw Data'!B:B,"ERROR",0,1)</f>
        <v>Hair Mousses</v>
      </c>
      <c r="C66" s="5" t="str">
        <f>_xlfn.XLOOKUP($E66,'Raw Data'!$E:$E,'Raw Data'!C:C,"ERROR",0,1)</f>
        <v>keune</v>
      </c>
      <c r="D66" s="5" t="str">
        <f>_xlfn.XLOOKUP($E66,'Raw Data'!$E:$E,'Raw Data'!D:D,"ERROR",0,1)</f>
        <v>www.amazon.ae/dp/B07TLL5SYV</v>
      </c>
      <c r="E66" s="5" t="s">
        <v>252</v>
      </c>
      <c r="F66" s="9" t="str">
        <f>_xlfn.XLOOKUP($E66,'Raw Data'!$E:$E,'Raw Data'!F:F,"ERROR",0,1)</f>
        <v>Keune - Style Strong Mousse - Volumizing Mousse - Dramatic Volume, Conditions Hair with UV Filter Formula - 500ML</v>
      </c>
      <c r="G66" s="10">
        <f>_xlfn.XLOOKUP($E66,'Raw Data'!$E:$E,'Raw Data'!G:G,"ERROR",0,1)</f>
        <v>27</v>
      </c>
      <c r="H66" s="9">
        <f>_xlfn.XLOOKUP($E66,'Raw Data'!$E:$E,'Raw Data'!H:H,"ERROR",0,1)</f>
        <v>2254.41</v>
      </c>
      <c r="I66" s="9">
        <f>_xlfn.XLOOKUP($E66,'Raw Data'!$E:$E,'Raw Data'!I:I,"ERROR",0,1)</f>
        <v>0.00301825169295937</v>
      </c>
      <c r="J66" s="9" t="str">
        <f>_xlfn.XLOOKUP($E66,'Raw Data'!$E:$E,'Raw Data'!J:J,"ERROR",0,1)</f>
        <v>Yes</v>
      </c>
      <c r="K66" s="14" t="str">
        <f t="array" ref="K66">_xlfn.IFS(AND(L66&gt;0,L66&lt;=5),"0 to 5",AND(L66&gt;5,L66&lt;=10),"5 to 10",AND(L66&gt;10,L66&lt;=15),"10 to 15",AND(L66&gt;15,L66&lt;=20),"15 to 20",AND(L66&gt;20,L66&lt;=30),"20 to 30",AND(L66&gt;30,L66&lt;=40),"30 to 40",AND(L66&gt;40,L66&lt;=50),"40 to 50",AND(L66&gt;50,L66&lt;=75),"50 to 75",AND(L66&gt;75,L66&lt;=100),"75 to 100",AND(L66&gt;100,L66&lt;=150),"100 to 150",AND(L66&gt;150,L66&lt;=200),"150 to 200",AND(L66&gt;200,L66&lt;=250),"200 to 250",AND(L66&gt;250,L66&lt;=300),"250 to 300",AND(L66&gt;300,L66&lt;=400),"300 to 400",AND(L66&gt;400,L66&lt;=500),"400 to 500",L66&gt;500,"500+")</f>
        <v>75 to 100</v>
      </c>
      <c r="L66" s="9">
        <f>_xlfn.XLOOKUP($E66,'Raw Data'!$E:$E,'Raw Data'!L:L,"ERROR",0,1)</f>
        <v>85</v>
      </c>
      <c r="M66" s="14" t="str">
        <f t="array" ref="M66">_xlfn.IFS(AND(N66&gt;0,N66&lt;=5),"0 to 5",AND(N66&gt;5,N66&lt;=10),"5 to 10",AND(N66&gt;10,N66&lt;=15),"10 to 15",AND(N66&gt;15,N66&lt;=20),"15 to 20",AND(N66&gt;20,N66&lt;=30),"20 to 30",AND(N66&gt;30,N66&lt;=40),"30 to 40",AND(N66&gt;40,N66&lt;=50),"40 to 50",AND(N66&gt;50,N66&lt;=75),"50 to 75",AND(N66&gt;75,N66&lt;=100),"75 to 100",AND(N66&gt;100,N66&lt;=150),"100 to 150",AND(N66&gt;150,N66&lt;=200),"150 to 200",AND(N66&gt;200,N66&lt;=250),"200 to 250",AND(N66&gt;250,N66&lt;=300),"250 to 300",AND(N66&gt;300,N66&lt;=400),"300 to 400",AND(N66&gt;400,N66&lt;=500),"400 to 500",N66&gt;500,"500+")</f>
        <v>75 to 100</v>
      </c>
      <c r="N66" s="9">
        <f>_xlfn.XLOOKUP($E66,'Raw Data'!$E:$E,'Raw Data'!N:N,"ERROR",0,1)</f>
        <v>85</v>
      </c>
      <c r="O66" s="14" t="str">
        <f t="array" ref="O66">_xlfn.IFS(P66=0,"No Discount",AND(P66&gt;0,P66&lt;=0.02),"0% to 2%",AND(P66&gt;0.02,P66&lt;=0.04),"2% to 4%",AND(P66&gt;0.04,P66&lt;=0.06),"4% to 6%",AND(P66&gt;0.06,P66&lt;=0.08),"6% to 8%",AND(P66&gt;0.08,P66&lt;=0.1),"8% to 10%",AND(P66&gt;0.1,P66&lt;=0.15),"10% to 15%",AND(P66&gt;0.15,P66&lt;=0.2),"15% to 20%",AND(P66&gt;0.2,P66&lt;=0.25),"20% to 25%",AND(P66&gt;0.25,P66&lt;=0.3),"25% to 30%",AND(P66&gt;0.3,P66&lt;=0.4),"30% to 40%",AND(P66&gt;0.4,P66&lt;=0.5),"40% to 50%",AND(P66&gt;0.5,P66&lt;=0.75),"50% to 75%",AND(P66&gt;0.75,P66&lt;=1),"75% to 100%")</f>
        <v>No Discount</v>
      </c>
      <c r="P66" s="10">
        <f>_xlfn.XLOOKUP($E66,'Raw Data'!$E:$E,'Raw Data'!P:P,"ERROR",0,1)</f>
        <v>0</v>
      </c>
      <c r="Q66" s="9">
        <f>_xlfn.XLOOKUP($E66,'Raw Data'!$E:$E,'Raw Data'!Q:Q,"ERROR",0,1)</f>
        <v>500</v>
      </c>
      <c r="R66" s="9" t="str">
        <f>_xlfn.XLOOKUP($E66,'Raw Data'!$E:$E,'Raw Data'!R:R,"ERROR",0,1)</f>
        <v>ml</v>
      </c>
      <c r="S66" s="5" t="str">
        <f t="array" ref="S66">_xlfn.IFS(AND(T66&gt;0,T66&lt;=0.05),"0 to 0.05",AND(T66&gt;0.05,T66&lt;=0.1),"0.05 to 0.1",AND(T66&gt;0.1,T66&lt;=0.2),"0.1 to 0.2",AND(T66&gt;0.2,T66&lt;=0.3),"0.2 to 0.3",AND(T66&gt;0.3,T66&lt;=0.4),"0.3 to 0.4",AND(T66&gt;0.4,T66&lt;=0.5),"0.4 to 0.5",AND(T66&gt;0.5,T66&lt;=0.75),"0.5 to 0.75",AND(T66&gt;0.75,T66&lt;=1),"0.75 to 1",AND(T66&gt;1,T66&lt;=2),"1 to 2",AND(T66&gt;2,T66&lt;=3),"2 to 3",AND(T66&gt;3,T66&lt;=4),"3 to 4",AND(T66&gt;4,T66&lt;=5),"4 to 5",AND(T66&gt;5,T66&lt;=10),"5 to 10",T66&gt;10,"10+")</f>
        <v>0.1 to 0.2</v>
      </c>
      <c r="T66" s="10">
        <f t="shared" si="1"/>
        <v>0.17009082850242</v>
      </c>
      <c r="U66" s="15" t="str">
        <f t="array" ref="U66">_xlfn.IFS(AND(V66&gt;0,V66&lt;=0.05),"0 to 0.05",AND(V66&gt;0.05,V66&lt;=0.1),"0.05 to 0.1",AND(V66&gt;0.1,V66&lt;=0.2),"0.1 to 0.2",AND(V66&gt;0.2,V66&lt;=0.3),"0.2 to 0.3",AND(V66&gt;0.3,V66&lt;=0.4),"0.3 to 0.4",AND(V66&gt;0.4,V66&lt;=0.5),"0.4 to 0.5",AND(V66&gt;0.5,V66&lt;=0.75),"0.5 to 0.75",AND(V66&gt;0.75,V66&lt;=1),"0.75 to 1",AND(V66&gt;1,V66&lt;=2),"1 to 2",AND(V66&gt;2,V66&lt;=3),"2 to 3",AND(V66&gt;3,V66&lt;=4),"3 to 4",AND(V66&gt;4,V66&lt;=5),"4 to 5",AND(V66&gt;5,V66&lt;=10),"5 to 10",V66&gt;10,"10+")</f>
        <v>0 to 0.05</v>
      </c>
      <c r="V66" s="10">
        <f t="shared" si="2"/>
        <v>0.0459245236956535</v>
      </c>
      <c r="W66" s="15" t="str">
        <f t="array" ref="W66">_xlfn.IFS(AND(X66&gt;0,X66&lt;=0.05),"0 to 0.05",AND(X66&gt;0.05,X66&lt;=0.1),"0.05 to 0.1",AND(X66&gt;0.1,X66&lt;=0.2),"0.1 to 0.2",AND(X66&gt;0.2,X66&lt;=0.3),"0.2 to 0.3",AND(X66&gt;0.3,X66&lt;=0.4),"0.3 to 0.4",AND(X66&gt;0.4,X66&lt;=0.5),"0.4 to 0.5",AND(X66&gt;0.5,X66&lt;=0.75),"0.5 to 0.75",AND(X66&gt;0.75,X66&lt;=1),"0.75 to 1",AND(X66&gt;1,X66&lt;=2),"1 to 2",AND(X66&gt;2,X66&lt;=3),"2 to 3",AND(X66&gt;3,X66&lt;=4),"3 to 4",AND(X66&gt;4,X66&lt;=5),"4 to 5",AND(X66&gt;5,X66&lt;=10),"5 to 10",X66&gt;10,"10+")</f>
        <v>0 to 0.05</v>
      </c>
      <c r="X66" s="16">
        <f t="shared" si="3"/>
        <v>0.0459245236956535</v>
      </c>
      <c r="Y66" s="5" t="str">
        <f t="array" ref="Y66">_xlfn.IFS(AND(Z66&gt;0,Z66&lt;=1),"0 to 1",AND(Z66&gt;1,Z66&lt;=2),"1 to 2",AND(Z66&gt;2,Z66&lt;=4),"2 to 4",AND(Z66&gt;4,Z66&lt;=6),"4 to 6",AND(Z66&gt;6,Z66&lt;=8),"6 to 8",AND(Z66&gt;8,Z66&lt;=10),"8 to 10",AND(Z66&gt;10,Z66&lt;=15),"10 to 15",AND(Z66&gt;15,Z66&lt;=20),"15 to 20",AND(Z66&gt;20,Z66&lt;=25),"20 to 25",AND(Z66&gt;25,Z66&lt;=30),"25 to 30",AND(Z66&gt;30,Z66&lt;=40),"30 to 40",AND(Z66&gt;40,Z66&lt;=50),"40 to 50",Z66&gt;50,"50+")</f>
        <v>15 to 20</v>
      </c>
      <c r="Z66" s="9">
        <f t="array" ref="Z66">_xlfn.IFS(AA66="oz",_xlfn.IFS(R66="oz",Q66,R66="fl oz",Q66*1.04,R66="ml",Q66*0.0338),AA66="fl oz",_xlfn.IFS(R66="oz",Q66/1.04,R66="fl oz",Q66,R66="ml",Q66*0.0338/1.04),AA66="ml",_xlfn.IFS(R66="oz",Q66/0.0338,R66="fl oz",Q66*1.04/0.0338,R66="ml",Q66))</f>
        <v>16.9</v>
      </c>
      <c r="AA66" s="9" t="str">
        <f>_xlfn.XLOOKUP($E66,'Raw Data'!$E:$E,'Raw Data'!AA:AA,"ERROR",0,1)</f>
        <v>oz</v>
      </c>
      <c r="AB66" s="5" t="s">
        <v>253</v>
      </c>
      <c r="AC66" s="5" t="s">
        <v>43</v>
      </c>
      <c r="AD66" s="5" t="s">
        <v>43</v>
      </c>
      <c r="AE66">
        <f t="shared" si="18"/>
        <v>0</v>
      </c>
      <c r="AF66">
        <f t="shared" si="18"/>
        <v>0</v>
      </c>
      <c r="AG66">
        <f t="shared" si="18"/>
        <v>0</v>
      </c>
      <c r="AH66">
        <f t="shared" si="18"/>
        <v>0</v>
      </c>
      <c r="AI66">
        <f t="shared" si="18"/>
        <v>0</v>
      </c>
      <c r="AJ66">
        <f t="shared" si="18"/>
        <v>0</v>
      </c>
      <c r="AK66">
        <f t="shared" si="18"/>
        <v>0</v>
      </c>
      <c r="AL66">
        <f t="shared" si="18"/>
        <v>0</v>
      </c>
      <c r="AM66">
        <f t="shared" si="18"/>
        <v>0</v>
      </c>
      <c r="AN66">
        <f t="shared" si="18"/>
        <v>0</v>
      </c>
      <c r="AO66">
        <f t="shared" si="18"/>
        <v>0</v>
      </c>
      <c r="AP66">
        <f t="shared" si="18"/>
        <v>0</v>
      </c>
      <c r="AQ66">
        <f t="shared" si="18"/>
        <v>0</v>
      </c>
      <c r="AR66">
        <f t="shared" si="18"/>
        <v>0</v>
      </c>
      <c r="AS66">
        <f t="shared" si="18"/>
        <v>0</v>
      </c>
      <c r="AT66">
        <f t="shared" si="18"/>
        <v>0</v>
      </c>
      <c r="AU66">
        <f t="shared" si="17"/>
        <v>0</v>
      </c>
      <c r="AV66">
        <f t="shared" si="17"/>
        <v>0</v>
      </c>
      <c r="AW66">
        <f t="shared" si="17"/>
        <v>0</v>
      </c>
      <c r="AX66">
        <f t="shared" si="17"/>
        <v>0</v>
      </c>
      <c r="AY66">
        <f t="shared" si="17"/>
        <v>0</v>
      </c>
      <c r="AZ66">
        <f t="shared" si="17"/>
        <v>0</v>
      </c>
      <c r="BA66">
        <f t="shared" si="17"/>
        <v>0</v>
      </c>
      <c r="BB66">
        <f t="shared" si="17"/>
        <v>0</v>
      </c>
      <c r="BC66">
        <f t="shared" si="17"/>
        <v>0</v>
      </c>
      <c r="BD66">
        <f t="shared" si="17"/>
        <v>0</v>
      </c>
      <c r="BE66">
        <f t="shared" si="17"/>
        <v>0</v>
      </c>
      <c r="BF66">
        <f t="shared" si="17"/>
        <v>0</v>
      </c>
      <c r="BG66">
        <f t="shared" si="17"/>
        <v>0</v>
      </c>
      <c r="BH66">
        <f t="shared" si="17"/>
        <v>0</v>
      </c>
      <c r="BI66">
        <f t="shared" si="17"/>
        <v>0</v>
      </c>
      <c r="BJ66">
        <f t="shared" si="20"/>
        <v>1</v>
      </c>
      <c r="BK66">
        <f t="shared" si="20"/>
        <v>1</v>
      </c>
      <c r="BL66">
        <f t="shared" si="20"/>
        <v>0</v>
      </c>
      <c r="BM66">
        <f t="shared" si="20"/>
        <v>0</v>
      </c>
      <c r="BN66">
        <f t="shared" si="20"/>
        <v>0</v>
      </c>
      <c r="BO66">
        <f t="shared" si="20"/>
        <v>0</v>
      </c>
      <c r="BP66">
        <f t="shared" si="20"/>
        <v>0</v>
      </c>
      <c r="BQ66">
        <f t="shared" si="20"/>
        <v>0</v>
      </c>
      <c r="BR66">
        <f t="shared" si="20"/>
        <v>0</v>
      </c>
      <c r="BS66">
        <f t="shared" si="20"/>
        <v>0</v>
      </c>
      <c r="BT66">
        <f t="shared" si="20"/>
        <v>0</v>
      </c>
      <c r="BU66">
        <f t="shared" si="20"/>
        <v>0</v>
      </c>
      <c r="BV66">
        <f t="shared" si="20"/>
        <v>0</v>
      </c>
      <c r="BW66">
        <f t="shared" si="20"/>
        <v>0</v>
      </c>
      <c r="BX66">
        <f t="shared" si="20"/>
        <v>0</v>
      </c>
      <c r="BY66">
        <f t="shared" si="20"/>
        <v>0</v>
      </c>
      <c r="BZ66">
        <f t="shared" si="19"/>
        <v>0</v>
      </c>
      <c r="CA66">
        <f t="shared" si="19"/>
        <v>0</v>
      </c>
      <c r="CB66">
        <f t="shared" si="19"/>
        <v>0</v>
      </c>
      <c r="CC66">
        <f t="shared" si="19"/>
        <v>0</v>
      </c>
      <c r="CD66">
        <f t="shared" si="19"/>
        <v>0</v>
      </c>
    </row>
    <row r="67" spans="1:82">
      <c r="A67" s="5" t="str">
        <f>_xlfn.XLOOKUP($E67,'Raw Data'!$E:$E,'Raw Data'!A:A,"ERROR",0,1)</f>
        <v>AE</v>
      </c>
      <c r="B67" s="5" t="str">
        <f>_xlfn.XLOOKUP($E67,'Raw Data'!$E:$E,'Raw Data'!B:B,"ERROR",0,1)</f>
        <v>Hair Mousses</v>
      </c>
      <c r="C67" s="5" t="str">
        <f>_xlfn.XLOOKUP($E67,'Raw Data'!$E:$E,'Raw Data'!C:C,"ERROR",0,1)</f>
        <v>HASK</v>
      </c>
      <c r="D67" s="5" t="str">
        <f>_xlfn.XLOOKUP($E67,'Raw Data'!$E:$E,'Raw Data'!D:D,"ERROR",0,1)</f>
        <v>www.amazon.ae/dp/B08NV3HGMS</v>
      </c>
      <c r="E67" s="5" t="s">
        <v>254</v>
      </c>
      <c r="F67" s="9" t="str">
        <f>_xlfn.XLOOKUP($E67,'Raw Data'!$E:$E,'Raw Data'!F:F,"ERROR",0,1)</f>
        <v>Curl Care COCONUT &amp; ARGAN OIL</v>
      </c>
      <c r="G67" s="10">
        <f>_xlfn.XLOOKUP($E67,'Raw Data'!$E:$E,'Raw Data'!G:G,"ERROR",0,1)</f>
        <v>19</v>
      </c>
      <c r="H67" s="9">
        <f>_xlfn.XLOOKUP($E67,'Raw Data'!$E:$E,'Raw Data'!H:H,"ERROR",0,1)</f>
        <v>2219.15</v>
      </c>
      <c r="I67" s="9">
        <f>_xlfn.XLOOKUP($E67,'Raw Data'!$E:$E,'Raw Data'!I:I,"ERROR",0,1)</f>
        <v>0.00297104486070892</v>
      </c>
      <c r="J67" s="9" t="str">
        <f>_xlfn.XLOOKUP($E67,'Raw Data'!$E:$E,'Raw Data'!J:J,"ERROR",0,1)</f>
        <v>Yes</v>
      </c>
      <c r="K67" s="14" t="str">
        <f t="array" ref="K67">_xlfn.IFS(AND(L67&gt;0,L67&lt;=5),"0 to 5",AND(L67&gt;5,L67&lt;=10),"5 to 10",AND(L67&gt;10,L67&lt;=15),"10 to 15",AND(L67&gt;15,L67&lt;=20),"15 to 20",AND(L67&gt;20,L67&lt;=30),"20 to 30",AND(L67&gt;30,L67&lt;=40),"30 to 40",AND(L67&gt;40,L67&lt;=50),"40 to 50",AND(L67&gt;50,L67&lt;=75),"50 to 75",AND(L67&gt;75,L67&lt;=100),"75 to 100",AND(L67&gt;100,L67&lt;=150),"100 to 150",AND(L67&gt;150,L67&lt;=200),"150 to 200",AND(L67&gt;200,L67&lt;=250),"200 to 250",AND(L67&gt;250,L67&lt;=300),"250 to 300",AND(L67&gt;300,L67&lt;=400),"300 to 400",AND(L67&gt;400,L67&lt;=500),"400 to 500",L67&gt;500,"500+")</f>
        <v>100 to 150</v>
      </c>
      <c r="L67" s="9">
        <f>_xlfn.XLOOKUP($E67,'Raw Data'!$E:$E,'Raw Data'!L:L,"ERROR",0,1)</f>
        <v>113.88</v>
      </c>
      <c r="M67" s="14" t="str">
        <f t="array" ref="M67">_xlfn.IFS(AND(N67&gt;0,N67&lt;=5),"0 to 5",AND(N67&gt;5,N67&lt;=10),"5 to 10",AND(N67&gt;10,N67&lt;=15),"10 to 15",AND(N67&gt;15,N67&lt;=20),"15 to 20",AND(N67&gt;20,N67&lt;=30),"20 to 30",AND(N67&gt;30,N67&lt;=40),"30 to 40",AND(N67&gt;40,N67&lt;=50),"40 to 50",AND(N67&gt;50,N67&lt;=75),"50 to 75",AND(N67&gt;75,N67&lt;=100),"75 to 100",AND(N67&gt;100,N67&lt;=150),"100 to 150",AND(N67&gt;150,N67&lt;=200),"150 to 200",AND(N67&gt;200,N67&lt;=250),"200 to 250",AND(N67&gt;250,N67&lt;=300),"250 to 300",AND(N67&gt;300,N67&lt;=400),"300 to 400",AND(N67&gt;400,N67&lt;=500),"400 to 500",N67&gt;500,"500+")</f>
        <v>100 to 150</v>
      </c>
      <c r="N67" s="9">
        <f>_xlfn.XLOOKUP($E67,'Raw Data'!$E:$E,'Raw Data'!N:N,"ERROR",0,1)</f>
        <v>118.8</v>
      </c>
      <c r="O67" s="14" t="str">
        <f t="array" ref="O67">_xlfn.IFS(P67=0,"No Discount",AND(P67&gt;0,P67&lt;=0.02),"0% to 2%",AND(P67&gt;0.02,P67&lt;=0.04),"2% to 4%",AND(P67&gt;0.04,P67&lt;=0.06),"4% to 6%",AND(P67&gt;0.06,P67&lt;=0.08),"6% to 8%",AND(P67&gt;0.08,P67&lt;=0.1),"8% to 10%",AND(P67&gt;0.1,P67&lt;=0.15),"10% to 15%",AND(P67&gt;0.15,P67&lt;=0.2),"15% to 20%",AND(P67&gt;0.2,P67&lt;=0.25),"20% to 25%",AND(P67&gt;0.25,P67&lt;=0.3),"25% to 30%",AND(P67&gt;0.3,P67&lt;=0.4),"30% to 40%",AND(P67&gt;0.4,P67&lt;=0.5),"40% to 50%",AND(P67&gt;0.5,P67&lt;=0.75),"50% to 75%",AND(P67&gt;0.75,P67&lt;=1),"75% to 100%")</f>
        <v>4% to 6%</v>
      </c>
      <c r="P67" s="10">
        <f>_xlfn.XLOOKUP($E67,'Raw Data'!$E:$E,'Raw Data'!P:P,"ERROR",0,1)</f>
        <v>0.0414141414141414</v>
      </c>
      <c r="Q67" s="9">
        <v>7</v>
      </c>
      <c r="R67" s="9" t="s">
        <v>95</v>
      </c>
      <c r="S67" s="5" t="str">
        <f t="array" ref="S67">_xlfn.IFS(AND(T67&gt;0,T67&lt;=0.05),"0 to 0.05",AND(T67&gt;0.05,T67&lt;=0.1),"0.05 to 0.1",AND(T67&gt;0.1,T67&lt;=0.2),"0.1 to 0.2",AND(T67&gt;0.2,T67&lt;=0.3),"0.2 to 0.3",AND(T67&gt;0.3,T67&lt;=0.4),"0.3 to 0.4",AND(T67&gt;0.4,T67&lt;=0.5),"0.4 to 0.5",AND(T67&gt;0.5,T67&lt;=0.75),"0.5 to 0.75",AND(T67&gt;0.75,T67&lt;=1),"0.75 to 1",AND(T67&gt;1,T67&lt;=2),"1 to 2",AND(T67&gt;2,T67&lt;=3),"2 to 3",AND(T67&gt;3,T67&lt;=4),"3 to 4",AND(T67&gt;4,T67&lt;=5),"4 to 5",AND(T67&gt;5,T67&lt;=10),"5 to 10",T67&gt;10,"10+")</f>
        <v>0.5 to 0.75</v>
      </c>
      <c r="T67" s="10">
        <f t="shared" si="1"/>
        <v>0.529011063336393</v>
      </c>
      <c r="U67" s="15" t="str">
        <f t="array" ref="U67">_xlfn.IFS(AND(V67&gt;0,V67&lt;=0.05),"0 to 0.05",AND(V67&gt;0.05,V67&lt;=0.1),"0.05 to 0.1",AND(V67&gt;0.1,V67&lt;=0.2),"0.1 to 0.2",AND(V67&gt;0.2,V67&lt;=0.3),"0.2 to 0.3",AND(V67&gt;0.3,V67&lt;=0.4),"0.3 to 0.4",AND(V67&gt;0.4,V67&lt;=0.5),"0.4 to 0.5",AND(V67&gt;0.5,V67&lt;=0.75),"0.5 to 0.75",AND(V67&gt;0.75,V67&lt;=1),"0.75 to 1",AND(V67&gt;1,V67&lt;=2),"1 to 2",AND(V67&gt;2,V67&lt;=3),"2 to 3",AND(V67&gt;3,V67&lt;=4),"3 to 4",AND(V67&gt;4,V67&lt;=5),"4 to 5",AND(V67&gt;5,V67&lt;=10),"5 to 10",V67&gt;10,"10+")</f>
        <v>0.1 to 0.2</v>
      </c>
      <c r="V67" s="10">
        <f t="shared" si="2"/>
        <v>0.1490038537722</v>
      </c>
      <c r="W67" s="15" t="str">
        <f t="array" ref="W67">_xlfn.IFS(AND(X67&gt;0,X67&lt;=0.05),"0 to 0.05",AND(X67&gt;0.05,X67&lt;=0.1),"0.05 to 0.1",AND(X67&gt;0.1,X67&lt;=0.2),"0.1 to 0.2",AND(X67&gt;0.2,X67&lt;=0.3),"0.2 to 0.3",AND(X67&gt;0.3,X67&lt;=0.4),"0.3 to 0.4",AND(X67&gt;0.4,X67&lt;=0.5),"0.4 to 0.5",AND(X67&gt;0.5,X67&lt;=0.75),"0.5 to 0.75",AND(X67&gt;0.75,X67&lt;=1),"0.75 to 1",AND(X67&gt;1,X67&lt;=2),"1 to 2",AND(X67&gt;2,X67&lt;=3),"2 to 3",AND(X67&gt;3,X67&lt;=4),"3 to 4",AND(X67&gt;4,X67&lt;=5),"4 to 5",AND(X67&gt;5,X67&lt;=10),"5 to 10",X67&gt;10,"10+")</f>
        <v>0.1 to 0.2</v>
      </c>
      <c r="X67" s="16">
        <f t="shared" si="3"/>
        <v>0.142832987100826</v>
      </c>
      <c r="Y67" s="5" t="str">
        <f t="array" ref="Y67">_xlfn.IFS(AND(Z67&gt;0,Z67&lt;=1),"0 to 1",AND(Z67&gt;1,Z67&lt;=2),"1 to 2",AND(Z67&gt;2,Z67&lt;=4),"2 to 4",AND(Z67&gt;4,Z67&lt;=6),"4 to 6",AND(Z67&gt;6,Z67&lt;=8),"6 to 8",AND(Z67&gt;8,Z67&lt;=10),"8 to 10",AND(Z67&gt;10,Z67&lt;=15),"10 to 15",AND(Z67&gt;15,Z67&lt;=20),"15 to 20",AND(Z67&gt;20,Z67&lt;=25),"20 to 25",AND(Z67&gt;25,Z67&lt;=30),"25 to 30",AND(Z67&gt;30,Z67&lt;=40),"30 to 40",AND(Z67&gt;40,Z67&lt;=50),"40 to 50",Z67&gt;50,"50+")</f>
        <v>6 to 8</v>
      </c>
      <c r="Z67" s="9">
        <f t="array" ref="Z67">_xlfn.IFS(AA67="oz",_xlfn.IFS(R67="oz",Q67,R67="fl oz",Q67*1.04,R67="ml",Q67*0.0338),AA67="fl oz",_xlfn.IFS(R67="oz",Q67/1.04,R67="fl oz",Q67,R67="ml",Q67*0.0338/1.04),AA67="ml",_xlfn.IFS(R67="oz",Q67/0.0338,R67="fl oz",Q67*1.04/0.0338,R67="ml",Q67))</f>
        <v>7.28</v>
      </c>
      <c r="AA67" s="9" t="s">
        <v>96</v>
      </c>
      <c r="AB67" s="5" t="s">
        <v>255</v>
      </c>
      <c r="AC67" s="5" t="s">
        <v>256</v>
      </c>
      <c r="AD67" s="5" t="s">
        <v>257</v>
      </c>
      <c r="AE67">
        <f t="shared" si="18"/>
        <v>0</v>
      </c>
      <c r="AF67">
        <f t="shared" si="18"/>
        <v>0</v>
      </c>
      <c r="AG67">
        <f t="shared" si="18"/>
        <v>0</v>
      </c>
      <c r="AH67">
        <f t="shared" si="18"/>
        <v>0</v>
      </c>
      <c r="AI67">
        <f t="shared" si="18"/>
        <v>0</v>
      </c>
      <c r="AJ67">
        <f t="shared" si="18"/>
        <v>0</v>
      </c>
      <c r="AK67">
        <f t="shared" si="18"/>
        <v>0</v>
      </c>
      <c r="AL67">
        <f t="shared" si="18"/>
        <v>1</v>
      </c>
      <c r="AM67">
        <f t="shared" si="18"/>
        <v>0</v>
      </c>
      <c r="AN67">
        <f t="shared" si="18"/>
        <v>0</v>
      </c>
      <c r="AO67">
        <f t="shared" si="18"/>
        <v>0</v>
      </c>
      <c r="AP67">
        <f t="shared" si="18"/>
        <v>0</v>
      </c>
      <c r="AQ67">
        <f t="shared" si="18"/>
        <v>0</v>
      </c>
      <c r="AR67">
        <f t="shared" si="18"/>
        <v>0</v>
      </c>
      <c r="AS67">
        <f t="shared" si="18"/>
        <v>0</v>
      </c>
      <c r="AT67">
        <f t="shared" si="18"/>
        <v>0</v>
      </c>
      <c r="AU67">
        <f t="shared" si="17"/>
        <v>0</v>
      </c>
      <c r="AV67">
        <f t="shared" si="17"/>
        <v>1</v>
      </c>
      <c r="AW67">
        <f t="shared" si="17"/>
        <v>0</v>
      </c>
      <c r="AX67">
        <f t="shared" si="17"/>
        <v>0</v>
      </c>
      <c r="AY67">
        <f t="shared" si="17"/>
        <v>0</v>
      </c>
      <c r="AZ67">
        <f t="shared" si="17"/>
        <v>0</v>
      </c>
      <c r="BA67">
        <f t="shared" si="17"/>
        <v>0</v>
      </c>
      <c r="BB67">
        <f t="shared" si="17"/>
        <v>0</v>
      </c>
      <c r="BC67">
        <f t="shared" si="17"/>
        <v>0</v>
      </c>
      <c r="BD67">
        <f t="shared" si="17"/>
        <v>0</v>
      </c>
      <c r="BE67">
        <f t="shared" si="17"/>
        <v>0</v>
      </c>
      <c r="BF67">
        <f t="shared" si="17"/>
        <v>0</v>
      </c>
      <c r="BG67">
        <f t="shared" si="17"/>
        <v>0</v>
      </c>
      <c r="BH67">
        <f t="shared" si="17"/>
        <v>0</v>
      </c>
      <c r="BI67">
        <f t="shared" si="17"/>
        <v>0</v>
      </c>
      <c r="BJ67">
        <f t="shared" si="20"/>
        <v>0</v>
      </c>
      <c r="BK67">
        <f t="shared" si="20"/>
        <v>0</v>
      </c>
      <c r="BL67">
        <f t="shared" si="20"/>
        <v>0</v>
      </c>
      <c r="BM67">
        <f t="shared" si="20"/>
        <v>0</v>
      </c>
      <c r="BN67">
        <f t="shared" si="20"/>
        <v>0</v>
      </c>
      <c r="BO67">
        <f t="shared" si="20"/>
        <v>0</v>
      </c>
      <c r="BP67">
        <f t="shared" si="20"/>
        <v>0</v>
      </c>
      <c r="BQ67">
        <f t="shared" si="20"/>
        <v>0</v>
      </c>
      <c r="BR67">
        <f t="shared" si="20"/>
        <v>0</v>
      </c>
      <c r="BS67">
        <f t="shared" si="20"/>
        <v>0</v>
      </c>
      <c r="BT67">
        <f t="shared" si="20"/>
        <v>0</v>
      </c>
      <c r="BU67">
        <f t="shared" si="20"/>
        <v>0</v>
      </c>
      <c r="BV67">
        <f t="shared" si="20"/>
        <v>0</v>
      </c>
      <c r="BW67">
        <f t="shared" si="20"/>
        <v>0</v>
      </c>
      <c r="BX67">
        <f t="shared" si="20"/>
        <v>0</v>
      </c>
      <c r="BY67">
        <f t="shared" si="20"/>
        <v>0</v>
      </c>
      <c r="BZ67">
        <f t="shared" si="19"/>
        <v>0</v>
      </c>
      <c r="CA67">
        <f t="shared" si="19"/>
        <v>0</v>
      </c>
      <c r="CB67">
        <f t="shared" si="19"/>
        <v>0</v>
      </c>
      <c r="CC67">
        <f t="shared" si="19"/>
        <v>0</v>
      </c>
      <c r="CD67">
        <f t="shared" si="19"/>
        <v>0</v>
      </c>
    </row>
    <row r="68" spans="1:82">
      <c r="A68" s="5" t="str">
        <f>_xlfn.XLOOKUP($E68,'Raw Data'!$E:$E,'Raw Data'!A:A,"ERROR",0,1)</f>
        <v>AE</v>
      </c>
      <c r="B68" s="5" t="str">
        <f>_xlfn.XLOOKUP($E68,'Raw Data'!$E:$E,'Raw Data'!B:B,"ERROR",0,1)</f>
        <v>Hair Mousses</v>
      </c>
      <c r="C68" s="5" t="str">
        <f>_xlfn.XLOOKUP($E68,'Raw Data'!$E:$E,'Raw Data'!C:C,"ERROR",0,1)</f>
        <v>not you mother's</v>
      </c>
      <c r="D68" s="5" t="str">
        <f>_xlfn.XLOOKUP($E68,'Raw Data'!$E:$E,'Raw Data'!D:D,"ERROR",0,1)</f>
        <v>www.amazon.ae/dp/B07QD2KWDN</v>
      </c>
      <c r="E68" s="5" t="s">
        <v>258</v>
      </c>
      <c r="F68" s="9" t="str">
        <f>_xlfn.XLOOKUP($E68,'Raw Data'!$E:$E,'Raw Data'!F:F,"ERROR",0,1)</f>
        <v>Not Your Mother's Not Your Mothers Curl Talk Curl Activating Mousse 7 Ounce (2 Pack)</v>
      </c>
      <c r="G68" s="10">
        <f>_xlfn.XLOOKUP($E68,'Raw Data'!$E:$E,'Raw Data'!G:G,"ERROR",0,1)</f>
        <v>20</v>
      </c>
      <c r="H68" s="9">
        <f>_xlfn.XLOOKUP($E68,'Raw Data'!$E:$E,'Raw Data'!H:H,"ERROR",0,1)</f>
        <v>2180.78</v>
      </c>
      <c r="I68" s="9">
        <f>_xlfn.XLOOKUP($E68,'Raw Data'!$E:$E,'Raw Data'!I:I,"ERROR",0,1)</f>
        <v>0.00291967429481414</v>
      </c>
      <c r="J68" s="9" t="str">
        <f>_xlfn.XLOOKUP($E68,'Raw Data'!$E:$E,'Raw Data'!J:J,"ERROR",0,1)</f>
        <v>Yes</v>
      </c>
      <c r="K68" s="14" t="str">
        <f t="array" ref="K68">_xlfn.IFS(AND(L68&gt;0,L68&lt;=5),"0 to 5",AND(L68&gt;5,L68&lt;=10),"5 to 10",AND(L68&gt;10,L68&lt;=15),"10 to 15",AND(L68&gt;15,L68&lt;=20),"15 to 20",AND(L68&gt;20,L68&lt;=30),"20 to 30",AND(L68&gt;30,L68&lt;=40),"30 to 40",AND(L68&gt;40,L68&lt;=50),"40 to 50",AND(L68&gt;50,L68&lt;=75),"50 to 75",AND(L68&gt;75,L68&lt;=100),"75 to 100",AND(L68&gt;100,L68&lt;=150),"100 to 150",AND(L68&gt;150,L68&lt;=200),"150 to 200",AND(L68&gt;200,L68&lt;=250),"200 to 250",AND(L68&gt;250,L68&lt;=300),"250 to 300",AND(L68&gt;300,L68&lt;=400),"300 to 400",AND(L68&gt;400,L68&lt;=500),"400 to 500",L68&gt;500,"500+")</f>
        <v>100 to 150</v>
      </c>
      <c r="L68" s="9">
        <f>_xlfn.XLOOKUP($E68,'Raw Data'!$E:$E,'Raw Data'!L:L,"ERROR",0,1)</f>
        <v>108.12</v>
      </c>
      <c r="M68" s="14" t="str">
        <f t="array" ref="M68">_xlfn.IFS(AND(N68&gt;0,N68&lt;=5),"0 to 5",AND(N68&gt;5,N68&lt;=10),"5 to 10",AND(N68&gt;10,N68&lt;=15),"10 to 15",AND(N68&gt;15,N68&lt;=20),"15 to 20",AND(N68&gt;20,N68&lt;=30),"20 to 30",AND(N68&gt;30,N68&lt;=40),"30 to 40",AND(N68&gt;40,N68&lt;=50),"40 to 50",AND(N68&gt;50,N68&lt;=75),"50 to 75",AND(N68&gt;75,N68&lt;=100),"75 to 100",AND(N68&gt;100,N68&lt;=150),"100 to 150",AND(N68&gt;150,N68&lt;=200),"150 to 200",AND(N68&gt;200,N68&lt;=250),"200 to 250",AND(N68&gt;250,N68&lt;=300),"250 to 300",AND(N68&gt;300,N68&lt;=400),"300 to 400",AND(N68&gt;400,N68&lt;=500),"400 to 500",N68&gt;500,"500+")</f>
        <v>100 to 150</v>
      </c>
      <c r="N68" s="9">
        <f>_xlfn.XLOOKUP($E68,'Raw Data'!$E:$E,'Raw Data'!N:N,"ERROR",0,1)</f>
        <v>112.9</v>
      </c>
      <c r="O68" s="14" t="str">
        <f t="array" ref="O68">_xlfn.IFS(P68=0,"No Discount",AND(P68&gt;0,P68&lt;=0.02),"0% to 2%",AND(P68&gt;0.02,P68&lt;=0.04),"2% to 4%",AND(P68&gt;0.04,P68&lt;=0.06),"4% to 6%",AND(P68&gt;0.06,P68&lt;=0.08),"6% to 8%",AND(P68&gt;0.08,P68&lt;=0.1),"8% to 10%",AND(P68&gt;0.1,P68&lt;=0.15),"10% to 15%",AND(P68&gt;0.15,P68&lt;=0.2),"15% to 20%",AND(P68&gt;0.2,P68&lt;=0.25),"20% to 25%",AND(P68&gt;0.25,P68&lt;=0.3),"25% to 30%",AND(P68&gt;0.3,P68&lt;=0.4),"30% to 40%",AND(P68&gt;0.4,P68&lt;=0.5),"40% to 50%",AND(P68&gt;0.5,P68&lt;=0.75),"50% to 75%",AND(P68&gt;0.75,P68&lt;=1),"75% to 100%")</f>
        <v>4% to 6%</v>
      </c>
      <c r="P68" s="10">
        <f>_xlfn.XLOOKUP($E68,'Raw Data'!$E:$E,'Raw Data'!P:P,"ERROR",0,1)</f>
        <v>0.0423383525243578</v>
      </c>
      <c r="Q68" s="9">
        <f>_xlfn.XLOOKUP($E68,'Raw Data'!$E:$E,'Raw Data'!Q:Q,"ERROR",0,1)</f>
        <v>14</v>
      </c>
      <c r="R68" s="9" t="str">
        <f>_xlfn.XLOOKUP($E68,'Raw Data'!$E:$E,'Raw Data'!R:R,"ERROR",0,1)</f>
        <v>oz</v>
      </c>
      <c r="S68" s="5" t="str">
        <f t="array" ref="S68">_xlfn.IFS(AND(T68&gt;0,T68&lt;=0.05),"0 to 0.05",AND(T68&gt;0.05,T68&lt;=0.1),"0.05 to 0.1",AND(T68&gt;0.1,T68&lt;=0.2),"0.1 to 0.2",AND(T68&gt;0.2,T68&lt;=0.3),"0.2 to 0.3",AND(T68&gt;0.3,T68&lt;=0.4),"0.3 to 0.4",AND(T68&gt;0.4,T68&lt;=0.5),"0.4 to 0.5",AND(T68&gt;0.5,T68&lt;=0.75),"0.5 to 0.75",AND(T68&gt;0.75,T68&lt;=1),"0.75 to 1",AND(T68&gt;1,T68&lt;=2),"1 to 2",AND(T68&gt;2,T68&lt;=3),"2 to 3",AND(T68&gt;3,T68&lt;=4),"3 to 4",AND(T68&gt;4,T68&lt;=5),"4 to 5",AND(T68&gt;5,T68&lt;=10),"5 to 10",T68&gt;10,"10+")</f>
        <v>0.2 to 0.3</v>
      </c>
      <c r="T68" s="10">
        <f t="shared" ref="T68:T73" si="21">L68/(Z68*29.57)</f>
        <v>0.261172037296488</v>
      </c>
      <c r="U68" s="15" t="str">
        <f t="array" ref="U68">_xlfn.IFS(AND(V68&gt;0,V68&lt;=0.05),"0 to 0.05",AND(V68&gt;0.05,V68&lt;=0.1),"0.05 to 0.1",AND(V68&gt;0.1,V68&lt;=0.2),"0.1 to 0.2",AND(V68&gt;0.2,V68&lt;=0.3),"0.2 to 0.3",AND(V68&gt;0.3,V68&lt;=0.4),"0.3 to 0.4",AND(V68&gt;0.4,V68&lt;=0.5),"0.4 to 0.5",AND(V68&gt;0.5,V68&lt;=0.75),"0.5 to 0.75",AND(V68&gt;0.75,V68&lt;=1),"0.75 to 1",AND(V68&gt;1,V68&lt;=2),"1 to 2",AND(V68&gt;2,V68&lt;=3),"2 to 3",AND(V68&gt;3,V68&lt;=4),"3 to 4",AND(V68&gt;4,V68&lt;=5),"4 to 5",AND(V68&gt;5,V68&lt;=10),"5 to 10",V68&gt;10,"10+")</f>
        <v>0.05 to 0.1</v>
      </c>
      <c r="V68" s="10">
        <f t="shared" ref="V68:V73" si="22">N68/($Z68*29.57)*0.27</f>
        <v>0.0736339919802889</v>
      </c>
      <c r="W68" s="15" t="str">
        <f t="array" ref="W68">_xlfn.IFS(AND(X68&gt;0,X68&lt;=0.05),"0 to 0.05",AND(X68&gt;0.05,X68&lt;=0.1),"0.05 to 0.1",AND(X68&gt;0.1,X68&lt;=0.2),"0.1 to 0.2",AND(X68&gt;0.2,X68&lt;=0.3),"0.2 to 0.3",AND(X68&gt;0.3,X68&lt;=0.4),"0.3 to 0.4",AND(X68&gt;0.4,X68&lt;=0.5),"0.4 to 0.5",AND(X68&gt;0.5,X68&lt;=0.75),"0.5 to 0.75",AND(X68&gt;0.75,X68&lt;=1),"0.75 to 1",AND(X68&gt;1,X68&lt;=2),"1 to 2",AND(X68&gt;2,X68&lt;=3),"2 to 3",AND(X68&gt;3,X68&lt;=4),"3 to 4",AND(X68&gt;4,X68&lt;=5),"4 to 5",AND(X68&gt;5,X68&lt;=10),"5 to 10",X68&gt;10,"10+")</f>
        <v>0.05 to 0.1</v>
      </c>
      <c r="X68" s="16">
        <f t="shared" ref="X68:X131" si="23">L68/($Z68*29.57)*0.27</f>
        <v>0.0705164500700517</v>
      </c>
      <c r="Y68" s="5" t="str">
        <f t="array" ref="Y68">_xlfn.IFS(AND(Z68&gt;0,Z68&lt;=1),"0 to 1",AND(Z68&gt;1,Z68&lt;=2),"1 to 2",AND(Z68&gt;2,Z68&lt;=4),"2 to 4",AND(Z68&gt;4,Z68&lt;=6),"4 to 6",AND(Z68&gt;6,Z68&lt;=8),"6 to 8",AND(Z68&gt;8,Z68&lt;=10),"8 to 10",AND(Z68&gt;10,Z68&lt;=15),"10 to 15",AND(Z68&gt;15,Z68&lt;=20),"15 to 20",AND(Z68&gt;20,Z68&lt;=25),"20 to 25",AND(Z68&gt;25,Z68&lt;=30),"25 to 30",AND(Z68&gt;30,Z68&lt;=40),"30 to 40",AND(Z68&gt;40,Z68&lt;=50),"40 to 50",Z68&gt;50,"50+")</f>
        <v>10 to 15</v>
      </c>
      <c r="Z68" s="9">
        <f t="array" ref="Z68">_xlfn.IFS(AA68="oz",_xlfn.IFS(R68="oz",Q68,R68="fl oz",Q68*1.04,R68="ml",Q68*0.0338),AA68="fl oz",_xlfn.IFS(R68="oz",Q68/1.04,R68="fl oz",Q68,R68="ml",Q68*0.0338/1.04),AA68="ml",_xlfn.IFS(R68="oz",Q68/0.0338,R68="fl oz",Q68*1.04/0.0338,R68="ml",Q68))</f>
        <v>14</v>
      </c>
      <c r="AA68" s="9" t="str">
        <f>_xlfn.XLOOKUP($E68,'Raw Data'!$E:$E,'Raw Data'!AA:AA,"ERROR",0,1)</f>
        <v>oz</v>
      </c>
      <c r="AB68" s="5" t="s">
        <v>259</v>
      </c>
      <c r="AC68" s="5" t="s">
        <v>43</v>
      </c>
      <c r="AD68" s="5" t="s">
        <v>43</v>
      </c>
      <c r="AE68">
        <f t="shared" si="18"/>
        <v>0</v>
      </c>
      <c r="AF68">
        <f t="shared" si="18"/>
        <v>0</v>
      </c>
      <c r="AG68">
        <f t="shared" si="18"/>
        <v>0</v>
      </c>
      <c r="AH68">
        <f t="shared" si="18"/>
        <v>0</v>
      </c>
      <c r="AI68">
        <f t="shared" si="18"/>
        <v>0</v>
      </c>
      <c r="AJ68">
        <f t="shared" si="18"/>
        <v>0</v>
      </c>
      <c r="AK68">
        <f t="shared" si="18"/>
        <v>0</v>
      </c>
      <c r="AL68">
        <f t="shared" si="18"/>
        <v>0</v>
      </c>
      <c r="AM68">
        <f t="shared" si="18"/>
        <v>0</v>
      </c>
      <c r="AN68">
        <f t="shared" si="18"/>
        <v>0</v>
      </c>
      <c r="AO68">
        <f t="shared" si="18"/>
        <v>0</v>
      </c>
      <c r="AP68">
        <f t="shared" si="18"/>
        <v>0</v>
      </c>
      <c r="AQ68">
        <f t="shared" si="18"/>
        <v>0</v>
      </c>
      <c r="AR68">
        <f t="shared" si="18"/>
        <v>0</v>
      </c>
      <c r="AS68">
        <f t="shared" si="18"/>
        <v>0</v>
      </c>
      <c r="AT68">
        <f t="shared" si="18"/>
        <v>0</v>
      </c>
      <c r="AU68">
        <f t="shared" si="17"/>
        <v>0</v>
      </c>
      <c r="AV68">
        <f t="shared" si="17"/>
        <v>0</v>
      </c>
      <c r="AW68">
        <f t="shared" si="17"/>
        <v>0</v>
      </c>
      <c r="AX68">
        <f t="shared" si="17"/>
        <v>0</v>
      </c>
      <c r="AY68">
        <f t="shared" si="17"/>
        <v>0</v>
      </c>
      <c r="AZ68">
        <f t="shared" si="17"/>
        <v>0</v>
      </c>
      <c r="BA68">
        <f t="shared" si="17"/>
        <v>0</v>
      </c>
      <c r="BB68">
        <f t="shared" si="17"/>
        <v>0</v>
      </c>
      <c r="BC68">
        <f t="shared" si="17"/>
        <v>0</v>
      </c>
      <c r="BD68">
        <f t="shared" si="17"/>
        <v>0</v>
      </c>
      <c r="BE68">
        <f t="shared" si="17"/>
        <v>0</v>
      </c>
      <c r="BF68">
        <f t="shared" si="17"/>
        <v>0</v>
      </c>
      <c r="BG68">
        <f t="shared" si="17"/>
        <v>0</v>
      </c>
      <c r="BH68">
        <f t="shared" si="17"/>
        <v>0</v>
      </c>
      <c r="BI68">
        <f t="shared" si="17"/>
        <v>0</v>
      </c>
      <c r="BJ68">
        <f t="shared" si="20"/>
        <v>1</v>
      </c>
      <c r="BK68">
        <f t="shared" si="20"/>
        <v>1</v>
      </c>
      <c r="BL68">
        <f t="shared" si="20"/>
        <v>0</v>
      </c>
      <c r="BM68">
        <f t="shared" si="20"/>
        <v>0</v>
      </c>
      <c r="BN68">
        <f t="shared" si="20"/>
        <v>0</v>
      </c>
      <c r="BO68">
        <f t="shared" si="20"/>
        <v>0</v>
      </c>
      <c r="BP68">
        <f t="shared" si="20"/>
        <v>0</v>
      </c>
      <c r="BQ68">
        <f t="shared" si="20"/>
        <v>0</v>
      </c>
      <c r="BR68">
        <f t="shared" si="20"/>
        <v>0</v>
      </c>
      <c r="BS68">
        <f t="shared" si="20"/>
        <v>0</v>
      </c>
      <c r="BT68">
        <f t="shared" si="20"/>
        <v>0</v>
      </c>
      <c r="BU68">
        <f t="shared" si="20"/>
        <v>0</v>
      </c>
      <c r="BV68">
        <f t="shared" si="20"/>
        <v>0</v>
      </c>
      <c r="BW68">
        <f t="shared" si="20"/>
        <v>0</v>
      </c>
      <c r="BX68">
        <f t="shared" si="20"/>
        <v>0</v>
      </c>
      <c r="BY68">
        <f t="shared" si="20"/>
        <v>0</v>
      </c>
      <c r="BZ68">
        <f t="shared" si="19"/>
        <v>0</v>
      </c>
      <c r="CA68">
        <f t="shared" si="19"/>
        <v>0</v>
      </c>
      <c r="CB68">
        <f t="shared" si="19"/>
        <v>0</v>
      </c>
      <c r="CC68">
        <f t="shared" si="19"/>
        <v>0</v>
      </c>
      <c r="CD68">
        <f t="shared" si="19"/>
        <v>0</v>
      </c>
    </row>
    <row r="69" spans="1:82">
      <c r="A69" s="5" t="str">
        <f>_xlfn.XLOOKUP($E69,'Raw Data'!$E:$E,'Raw Data'!A:A,"ERROR",0,1)</f>
        <v>AE</v>
      </c>
      <c r="B69" s="5" t="str">
        <f>_xlfn.XLOOKUP($E69,'Raw Data'!$E:$E,'Raw Data'!B:B,"ERROR",0,1)</f>
        <v>Hair Mousses</v>
      </c>
      <c r="C69" s="5" t="str">
        <f>_xlfn.XLOOKUP($E69,'Raw Data'!$E:$E,'Raw Data'!C:C,"ERROR",0,1)</f>
        <v>cantu</v>
      </c>
      <c r="D69" s="5" t="str">
        <f>_xlfn.XLOOKUP($E69,'Raw Data'!$E:$E,'Raw Data'!D:D,"ERROR",0,1)</f>
        <v>www.amazon.ae/dp/B0B6WQPCWR</v>
      </c>
      <c r="E69" s="5" t="s">
        <v>260</v>
      </c>
      <c r="F69" s="9" t="str">
        <f>_xlfn.XLOOKUP($E69,'Raw Data'!$E:$E,'Raw Data'!F:F,"ERROR",0,1)</f>
        <v>CANTU Avocado Hydrating Styling Mousse 248ml, Clear (packaging may vary)</v>
      </c>
      <c r="G69" s="10">
        <f>_xlfn.XLOOKUP($E69,'Raw Data'!$E:$E,'Raw Data'!G:G,"ERROR",0,1)</f>
        <v>48</v>
      </c>
      <c r="H69" s="9">
        <f>_xlfn.XLOOKUP($E69,'Raw Data'!$E:$E,'Raw Data'!H:H,"ERROR",0,1)</f>
        <v>2150.03</v>
      </c>
      <c r="I69" s="9">
        <f>_xlfn.XLOOKUP($E69,'Raw Data'!$E:$E,'Raw Data'!I:I,"ERROR",0,1)</f>
        <v>0.00287850554575851</v>
      </c>
      <c r="J69" s="9" t="str">
        <f>_xlfn.XLOOKUP($E69,'Raw Data'!$E:$E,'Raw Data'!J:J,"ERROR",0,1)</f>
        <v>Yes</v>
      </c>
      <c r="K69" s="14" t="str">
        <f t="array" ref="K69">_xlfn.IFS(AND(L69&gt;0,L69&lt;=5),"0 to 5",AND(L69&gt;5,L69&lt;=10),"5 to 10",AND(L69&gt;10,L69&lt;=15),"10 to 15",AND(L69&gt;15,L69&lt;=20),"15 to 20",AND(L69&gt;20,L69&lt;=30),"20 to 30",AND(L69&gt;30,L69&lt;=40),"30 to 40",AND(L69&gt;40,L69&lt;=50),"40 to 50",AND(L69&gt;50,L69&lt;=75),"50 to 75",AND(L69&gt;75,L69&lt;=100),"75 to 100",AND(L69&gt;100,L69&lt;=150),"100 to 150",AND(L69&gt;150,L69&lt;=200),"150 to 200",AND(L69&gt;200,L69&lt;=250),"200 to 250",AND(L69&gt;250,L69&lt;=300),"250 to 300",AND(L69&gt;300,L69&lt;=400),"300 to 400",AND(L69&gt;400,L69&lt;=500),"400 to 500",L69&gt;500,"500+")</f>
        <v>40 to 50</v>
      </c>
      <c r="L69" s="9">
        <f>_xlfn.XLOOKUP($E69,'Raw Data'!$E:$E,'Raw Data'!L:L,"ERROR",0,1)</f>
        <v>44.1</v>
      </c>
      <c r="M69" s="14" t="str">
        <f t="array" ref="M69">_xlfn.IFS(AND(N69&gt;0,N69&lt;=5),"0 to 5",AND(N69&gt;5,N69&lt;=10),"5 to 10",AND(N69&gt;10,N69&lt;=15),"10 to 15",AND(N69&gt;15,N69&lt;=20),"15 to 20",AND(N69&gt;20,N69&lt;=30),"20 to 30",AND(N69&gt;30,N69&lt;=40),"30 to 40",AND(N69&gt;40,N69&lt;=50),"40 to 50",AND(N69&gt;50,N69&lt;=75),"50 to 75",AND(N69&gt;75,N69&lt;=100),"75 to 100",AND(N69&gt;100,N69&lt;=150),"100 to 150",AND(N69&gt;150,N69&lt;=200),"150 to 200",AND(N69&gt;200,N69&lt;=250),"200 to 250",AND(N69&gt;250,N69&lt;=300),"250 to 300",AND(N69&gt;300,N69&lt;=400),"300 to 400",AND(N69&gt;400,N69&lt;=500),"400 to 500",N69&gt;500,"500+")</f>
        <v>40 to 50</v>
      </c>
      <c r="N69" s="9">
        <f>_xlfn.XLOOKUP($E69,'Raw Data'!$E:$E,'Raw Data'!N:N,"ERROR",0,1)</f>
        <v>45.3</v>
      </c>
      <c r="O69" s="14" t="str">
        <f t="array" ref="O69">_xlfn.IFS(P69=0,"No Discount",AND(P69&gt;0,P69&lt;=0.02),"0% to 2%",AND(P69&gt;0.02,P69&lt;=0.04),"2% to 4%",AND(P69&gt;0.04,P69&lt;=0.06),"4% to 6%",AND(P69&gt;0.06,P69&lt;=0.08),"6% to 8%",AND(P69&gt;0.08,P69&lt;=0.1),"8% to 10%",AND(P69&gt;0.1,P69&lt;=0.15),"10% to 15%",AND(P69&gt;0.15,P69&lt;=0.2),"15% to 20%",AND(P69&gt;0.2,P69&lt;=0.25),"20% to 25%",AND(P69&gt;0.25,P69&lt;=0.3),"25% to 30%",AND(P69&gt;0.3,P69&lt;=0.4),"30% to 40%",AND(P69&gt;0.4,P69&lt;=0.5),"40% to 50%",AND(P69&gt;0.5,P69&lt;=0.75),"50% to 75%",AND(P69&gt;0.75,P69&lt;=1),"75% to 100%")</f>
        <v>2% to 4%</v>
      </c>
      <c r="P69" s="10">
        <f>_xlfn.XLOOKUP($E69,'Raw Data'!$E:$E,'Raw Data'!P:P,"ERROR",0,1)</f>
        <v>0.0264900662251655</v>
      </c>
      <c r="Q69" s="9">
        <f>_xlfn.XLOOKUP($E69,'Raw Data'!$E:$E,'Raw Data'!Q:Q,"ERROR",0,1)</f>
        <v>248</v>
      </c>
      <c r="R69" s="9" t="str">
        <f>_xlfn.XLOOKUP($E69,'Raw Data'!$E:$E,'Raw Data'!R:R,"ERROR",0,1)</f>
        <v>ml</v>
      </c>
      <c r="S69" s="5" t="str">
        <f t="array" ref="S69">_xlfn.IFS(AND(T69&gt;0,T69&lt;=0.05),"0 to 0.05",AND(T69&gt;0.05,T69&lt;=0.1),"0.05 to 0.1",AND(T69&gt;0.1,T69&lt;=0.2),"0.1 to 0.2",AND(T69&gt;0.2,T69&lt;=0.3),"0.2 to 0.3",AND(T69&gt;0.3,T69&lt;=0.4),"0.3 to 0.4",AND(T69&gt;0.4,T69&lt;=0.5),"0.4 to 0.5",AND(T69&gt;0.5,T69&lt;=0.75),"0.5 to 0.75",AND(T69&gt;0.75,T69&lt;=1),"0.75 to 1",AND(T69&gt;1,T69&lt;=2),"1 to 2",AND(T69&gt;2,T69&lt;=3),"2 to 3",AND(T69&gt;3,T69&lt;=4),"3 to 4",AND(T69&gt;4,T69&lt;=5),"4 to 5",AND(T69&gt;5,T69&lt;=10),"5 to 10",T69&gt;10,"10+")</f>
        <v>0.1 to 0.2</v>
      </c>
      <c r="T69" s="10">
        <f t="shared" si="21"/>
        <v>0.177917588637494</v>
      </c>
      <c r="U69" s="15" t="str">
        <f t="array" ref="U69">_xlfn.IFS(AND(V69&gt;0,V69&lt;=0.05),"0 to 0.05",AND(V69&gt;0.05,V69&lt;=0.1),"0.05 to 0.1",AND(V69&gt;0.1,V69&lt;=0.2),"0.1 to 0.2",AND(V69&gt;0.2,V69&lt;=0.3),"0.2 to 0.3",AND(V69&gt;0.3,V69&lt;=0.4),"0.3 to 0.4",AND(V69&gt;0.4,V69&lt;=0.5),"0.4 to 0.5",AND(V69&gt;0.5,V69&lt;=0.75),"0.5 to 0.75",AND(V69&gt;0.75,V69&lt;=1),"0.75 to 1",AND(V69&gt;1,V69&lt;=2),"1 to 2",AND(V69&gt;2,V69&lt;=3),"2 to 3",AND(V69&gt;3,V69&lt;=4),"3 to 4",AND(V69&gt;4,V69&lt;=5),"4 to 5",AND(V69&gt;5,V69&lt;=10),"5 to 10",V69&gt;10,"10+")</f>
        <v>0 to 0.05</v>
      </c>
      <c r="V69" s="10">
        <f t="shared" si="22"/>
        <v>0.0493448985629294</v>
      </c>
      <c r="W69" s="15" t="str">
        <f t="array" ref="W69">_xlfn.IFS(AND(X69&gt;0,X69&lt;=0.05),"0 to 0.05",AND(X69&gt;0.05,X69&lt;=0.1),"0.05 to 0.1",AND(X69&gt;0.1,X69&lt;=0.2),"0.1 to 0.2",AND(X69&gt;0.2,X69&lt;=0.3),"0.2 to 0.3",AND(X69&gt;0.3,X69&lt;=0.4),"0.3 to 0.4",AND(X69&gt;0.4,X69&lt;=0.5),"0.4 to 0.5",AND(X69&gt;0.5,X69&lt;=0.75),"0.5 to 0.75",AND(X69&gt;0.75,X69&lt;=1),"0.75 to 1",AND(X69&gt;1,X69&lt;=2),"1 to 2",AND(X69&gt;2,X69&lt;=3),"2 to 3",AND(X69&gt;3,X69&lt;=4),"3 to 4",AND(X69&gt;4,X69&lt;=5),"4 to 5",AND(X69&gt;5,X69&lt;=10),"5 to 10",X69&gt;10,"10+")</f>
        <v>0 to 0.05</v>
      </c>
      <c r="X69" s="16">
        <f t="shared" si="23"/>
        <v>0.0480377489321233</v>
      </c>
      <c r="Y69" s="5" t="str">
        <f t="array" ref="Y69">_xlfn.IFS(AND(Z69&gt;0,Z69&lt;=1),"0 to 1",AND(Z69&gt;1,Z69&lt;=2),"1 to 2",AND(Z69&gt;2,Z69&lt;=4),"2 to 4",AND(Z69&gt;4,Z69&lt;=6),"4 to 6",AND(Z69&gt;6,Z69&lt;=8),"6 to 8",AND(Z69&gt;8,Z69&lt;=10),"8 to 10",AND(Z69&gt;10,Z69&lt;=15),"10 to 15",AND(Z69&gt;15,Z69&lt;=20),"15 to 20",AND(Z69&gt;20,Z69&lt;=25),"20 to 25",AND(Z69&gt;25,Z69&lt;=30),"25 to 30",AND(Z69&gt;30,Z69&lt;=40),"30 to 40",AND(Z69&gt;40,Z69&lt;=50),"40 to 50",Z69&gt;50,"50+")</f>
        <v>8 to 10</v>
      </c>
      <c r="Z69" s="9">
        <f t="array" ref="Z69">_xlfn.IFS(AA69="oz",_xlfn.IFS(R69="oz",Q69,R69="fl oz",Q69*1.04,R69="ml",Q69*0.0338),AA69="fl oz",_xlfn.IFS(R69="oz",Q69/1.04,R69="fl oz",Q69,R69="ml",Q69*0.0338/1.04),AA69="ml",_xlfn.IFS(R69="oz",Q69/0.0338,R69="fl oz",Q69*1.04/0.0338,R69="ml",Q69))</f>
        <v>8.3824</v>
      </c>
      <c r="AA69" s="9" t="str">
        <f>_xlfn.XLOOKUP($E69,'Raw Data'!$E:$E,'Raw Data'!AA:AA,"ERROR",0,1)</f>
        <v>oz</v>
      </c>
      <c r="AB69" s="5" t="s">
        <v>261</v>
      </c>
      <c r="AC69" s="5" t="s">
        <v>262</v>
      </c>
      <c r="AD69" s="5" t="s">
        <v>263</v>
      </c>
      <c r="AE69">
        <f t="shared" si="18"/>
        <v>0</v>
      </c>
      <c r="AF69">
        <f t="shared" si="18"/>
        <v>0</v>
      </c>
      <c r="AG69">
        <f t="shared" si="18"/>
        <v>0</v>
      </c>
      <c r="AH69">
        <f t="shared" si="18"/>
        <v>0</v>
      </c>
      <c r="AI69">
        <f t="shared" si="18"/>
        <v>0</v>
      </c>
      <c r="AJ69">
        <f t="shared" si="18"/>
        <v>0</v>
      </c>
      <c r="AK69">
        <f t="shared" si="18"/>
        <v>0</v>
      </c>
      <c r="AL69">
        <f t="shared" si="18"/>
        <v>0</v>
      </c>
      <c r="AM69">
        <f t="shared" si="18"/>
        <v>1</v>
      </c>
      <c r="AN69">
        <f t="shared" si="18"/>
        <v>0</v>
      </c>
      <c r="AO69">
        <f t="shared" si="18"/>
        <v>0</v>
      </c>
      <c r="AP69">
        <f t="shared" si="18"/>
        <v>0</v>
      </c>
      <c r="AQ69">
        <f t="shared" si="18"/>
        <v>0</v>
      </c>
      <c r="AR69">
        <f t="shared" si="18"/>
        <v>0</v>
      </c>
      <c r="AS69">
        <f t="shared" si="18"/>
        <v>0</v>
      </c>
      <c r="AT69">
        <f t="shared" si="18"/>
        <v>0</v>
      </c>
      <c r="AU69">
        <f t="shared" si="17"/>
        <v>0</v>
      </c>
      <c r="AV69">
        <f t="shared" si="17"/>
        <v>0</v>
      </c>
      <c r="AW69">
        <f t="shared" si="17"/>
        <v>0</v>
      </c>
      <c r="AX69">
        <f t="shared" si="17"/>
        <v>0</v>
      </c>
      <c r="AY69">
        <f t="shared" si="17"/>
        <v>0</v>
      </c>
      <c r="AZ69">
        <f t="shared" si="17"/>
        <v>1</v>
      </c>
      <c r="BA69">
        <f t="shared" si="17"/>
        <v>0</v>
      </c>
      <c r="BB69">
        <f t="shared" si="17"/>
        <v>0</v>
      </c>
      <c r="BC69">
        <f t="shared" si="17"/>
        <v>1</v>
      </c>
      <c r="BD69">
        <f t="shared" si="17"/>
        <v>0</v>
      </c>
      <c r="BE69">
        <f t="shared" si="17"/>
        <v>0</v>
      </c>
      <c r="BF69">
        <f t="shared" si="17"/>
        <v>0</v>
      </c>
      <c r="BG69">
        <f t="shared" si="17"/>
        <v>0</v>
      </c>
      <c r="BH69">
        <f t="shared" si="17"/>
        <v>0</v>
      </c>
      <c r="BI69">
        <f t="shared" si="17"/>
        <v>0</v>
      </c>
      <c r="BJ69">
        <f t="shared" si="20"/>
        <v>0</v>
      </c>
      <c r="BK69">
        <f t="shared" si="20"/>
        <v>0</v>
      </c>
      <c r="BL69">
        <f t="shared" si="20"/>
        <v>0</v>
      </c>
      <c r="BM69">
        <f t="shared" si="20"/>
        <v>0</v>
      </c>
      <c r="BN69">
        <f t="shared" si="20"/>
        <v>0</v>
      </c>
      <c r="BO69">
        <f t="shared" si="20"/>
        <v>0</v>
      </c>
      <c r="BP69">
        <f t="shared" si="20"/>
        <v>0</v>
      </c>
      <c r="BQ69">
        <f t="shared" si="20"/>
        <v>0</v>
      </c>
      <c r="BR69">
        <f t="shared" si="20"/>
        <v>0</v>
      </c>
      <c r="BS69">
        <f t="shared" si="20"/>
        <v>0</v>
      </c>
      <c r="BT69">
        <f t="shared" si="20"/>
        <v>0</v>
      </c>
      <c r="BU69">
        <f t="shared" si="20"/>
        <v>0</v>
      </c>
      <c r="BV69">
        <f t="shared" si="20"/>
        <v>0</v>
      </c>
      <c r="BW69">
        <f t="shared" si="20"/>
        <v>0</v>
      </c>
      <c r="BX69">
        <f t="shared" si="20"/>
        <v>0</v>
      </c>
      <c r="BY69">
        <f t="shared" si="20"/>
        <v>0</v>
      </c>
      <c r="BZ69">
        <f t="shared" si="19"/>
        <v>0</v>
      </c>
      <c r="CA69">
        <f t="shared" si="19"/>
        <v>0</v>
      </c>
      <c r="CB69">
        <f t="shared" si="19"/>
        <v>0</v>
      </c>
      <c r="CC69">
        <f t="shared" si="19"/>
        <v>0</v>
      </c>
      <c r="CD69">
        <f t="shared" si="19"/>
        <v>0</v>
      </c>
    </row>
    <row r="70" spans="1:82">
      <c r="A70" s="5" t="str">
        <f>_xlfn.XLOOKUP($E70,'Raw Data'!$E:$E,'Raw Data'!A:A,"ERROR",0,1)</f>
        <v>AE</v>
      </c>
      <c r="B70" s="5" t="str">
        <f>_xlfn.XLOOKUP($E70,'Raw Data'!$E:$E,'Raw Data'!B:B,"ERROR",0,1)</f>
        <v>Hair Mousses</v>
      </c>
      <c r="C70" s="5" t="str">
        <f>_xlfn.XLOOKUP($E70,'Raw Data'!$E:$E,'Raw Data'!C:C,"ERROR",0,1)</f>
        <v>Wella</v>
      </c>
      <c r="D70" s="5" t="str">
        <f>_xlfn.XLOOKUP($E70,'Raw Data'!$E:$E,'Raw Data'!D:D,"ERROR",0,1)</f>
        <v>www.amazon.ae/dp/B0117XPSUK</v>
      </c>
      <c r="E70" s="5" t="s">
        <v>264</v>
      </c>
      <c r="F70" s="9" t="str">
        <f>_xlfn.XLOOKUP($E70,'Raw Data'!$E:$E,'Raw Data'!F:F,"ERROR",0,1)</f>
        <v>Wella Professionals Eimi Natural Volume Mousse per Dare Volume - 300 ml</v>
      </c>
      <c r="G70" s="10">
        <f>_xlfn.XLOOKUP($E70,'Raw Data'!$E:$E,'Raw Data'!G:G,"ERROR",0,1)</f>
        <v>35</v>
      </c>
      <c r="H70" s="9">
        <f>_xlfn.XLOOKUP($E70,'Raw Data'!$E:$E,'Raw Data'!H:H,"ERROR",0,1)</f>
        <v>2121.8</v>
      </c>
      <c r="I70" s="9">
        <f>_xlfn.XLOOKUP($E70,'Raw Data'!$E:$E,'Raw Data'!I:I,"ERROR",0,1)</f>
        <v>0.00284071062589378</v>
      </c>
      <c r="J70" s="9" t="str">
        <f>_xlfn.XLOOKUP($E70,'Raw Data'!$E:$E,'Raw Data'!J:J,"ERROR",0,1)</f>
        <v>Yes</v>
      </c>
      <c r="K70" s="14" t="str">
        <f t="array" ref="K70">_xlfn.IFS(AND(L70&gt;0,L70&lt;=5),"0 to 5",AND(L70&gt;5,L70&lt;=10),"5 to 10",AND(L70&gt;10,L70&lt;=15),"10 to 15",AND(L70&gt;15,L70&lt;=20),"15 to 20",AND(L70&gt;20,L70&lt;=30),"20 to 30",AND(L70&gt;30,L70&lt;=40),"30 to 40",AND(L70&gt;40,L70&lt;=50),"40 to 50",AND(L70&gt;50,L70&lt;=75),"50 to 75",AND(L70&gt;75,L70&lt;=100),"75 to 100",AND(L70&gt;100,L70&lt;=150),"100 to 150",AND(L70&gt;150,L70&lt;=200),"150 to 200",AND(L70&gt;200,L70&lt;=250),"200 to 250",AND(L70&gt;250,L70&lt;=300),"250 to 300",AND(L70&gt;300,L70&lt;=400),"300 to 400",AND(L70&gt;400,L70&lt;=500),"400 to 500",L70&gt;500,"500+")</f>
        <v>50 to 75</v>
      </c>
      <c r="L70" s="9">
        <f>_xlfn.XLOOKUP($E70,'Raw Data'!$E:$E,'Raw Data'!L:L,"ERROR",0,1)</f>
        <v>60</v>
      </c>
      <c r="M70" s="14" t="str">
        <f t="array" ref="M70">_xlfn.IFS(AND(N70&gt;0,N70&lt;=5),"0 to 5",AND(N70&gt;5,N70&lt;=10),"5 to 10",AND(N70&gt;10,N70&lt;=15),"10 to 15",AND(N70&gt;15,N70&lt;=20),"15 to 20",AND(N70&gt;20,N70&lt;=30),"20 to 30",AND(N70&gt;30,N70&lt;=40),"30 to 40",AND(N70&gt;40,N70&lt;=50),"40 to 50",AND(N70&gt;50,N70&lt;=75),"50 to 75",AND(N70&gt;75,N70&lt;=100),"75 to 100",AND(N70&gt;100,N70&lt;=150),"100 to 150",AND(N70&gt;150,N70&lt;=200),"150 to 200",AND(N70&gt;200,N70&lt;=250),"200 to 250",AND(N70&gt;250,N70&lt;=300),"250 to 300",AND(N70&gt;300,N70&lt;=400),"300 to 400",AND(N70&gt;400,N70&lt;=500),"400 to 500",N70&gt;500,"500+")</f>
        <v>50 to 75</v>
      </c>
      <c r="N70" s="9">
        <f>_xlfn.XLOOKUP($E70,'Raw Data'!$E:$E,'Raw Data'!N:N,"ERROR",0,1)</f>
        <v>60</v>
      </c>
      <c r="O70" s="14" t="str">
        <f t="array" ref="O70">_xlfn.IFS(P70=0,"No Discount",AND(P70&gt;0,P70&lt;=0.02),"0% to 2%",AND(P70&gt;0.02,P70&lt;=0.04),"2% to 4%",AND(P70&gt;0.04,P70&lt;=0.06),"4% to 6%",AND(P70&gt;0.06,P70&lt;=0.08),"6% to 8%",AND(P70&gt;0.08,P70&lt;=0.1),"8% to 10%",AND(P70&gt;0.1,P70&lt;=0.15),"10% to 15%",AND(P70&gt;0.15,P70&lt;=0.2),"15% to 20%",AND(P70&gt;0.2,P70&lt;=0.25),"20% to 25%",AND(P70&gt;0.25,P70&lt;=0.3),"25% to 30%",AND(P70&gt;0.3,P70&lt;=0.4),"30% to 40%",AND(P70&gt;0.4,P70&lt;=0.5),"40% to 50%",AND(P70&gt;0.5,P70&lt;=0.75),"50% to 75%",AND(P70&gt;0.75,P70&lt;=1),"75% to 100%")</f>
        <v>No Discount</v>
      </c>
      <c r="P70" s="10">
        <f>_xlfn.XLOOKUP($E70,'Raw Data'!$E:$E,'Raw Data'!P:P,"ERROR",0,1)</f>
        <v>0</v>
      </c>
      <c r="Q70" s="9">
        <f>_xlfn.XLOOKUP($E70,'Raw Data'!$E:$E,'Raw Data'!Q:Q,"ERROR",0,1)</f>
        <v>300</v>
      </c>
      <c r="R70" s="9" t="str">
        <f>_xlfn.XLOOKUP($E70,'Raw Data'!$E:$E,'Raw Data'!R:R,"ERROR",0,1)</f>
        <v>ml</v>
      </c>
      <c r="S70" s="5" t="str">
        <f t="array" ref="S70">_xlfn.IFS(AND(T70&gt;0,T70&lt;=0.05),"0 to 0.05",AND(T70&gt;0.05,T70&lt;=0.1),"0.05 to 0.1",AND(T70&gt;0.1,T70&lt;=0.2),"0.1 to 0.2",AND(T70&gt;0.2,T70&lt;=0.3),"0.2 to 0.3",AND(T70&gt;0.3,T70&lt;=0.4),"0.3 to 0.4",AND(T70&gt;0.4,T70&lt;=0.5),"0.4 to 0.5",AND(T70&gt;0.5,T70&lt;=0.75),"0.5 to 0.75",AND(T70&gt;0.75,T70&lt;=1),"0.75 to 1",AND(T70&gt;1,T70&lt;=2),"1 to 2",AND(T70&gt;2,T70&lt;=3),"2 to 3",AND(T70&gt;3,T70&lt;=4),"3 to 4",AND(T70&gt;4,T70&lt;=5),"4 to 5",AND(T70&gt;5,T70&lt;=10),"5 to 10",T70&gt;10,"10+")</f>
        <v>0.2 to 0.3</v>
      </c>
      <c r="T70" s="10">
        <f t="shared" si="21"/>
        <v>0.200106857061671</v>
      </c>
      <c r="U70" s="15" t="str">
        <f t="array" ref="U70">_xlfn.IFS(AND(V70&gt;0,V70&lt;=0.05),"0 to 0.05",AND(V70&gt;0.05,V70&lt;=0.1),"0.05 to 0.1",AND(V70&gt;0.1,V70&lt;=0.2),"0.1 to 0.2",AND(V70&gt;0.2,V70&lt;=0.3),"0.2 to 0.3",AND(V70&gt;0.3,V70&lt;=0.4),"0.3 to 0.4",AND(V70&gt;0.4,V70&lt;=0.5),"0.4 to 0.5",AND(V70&gt;0.5,V70&lt;=0.75),"0.5 to 0.75",AND(V70&gt;0.75,V70&lt;=1),"0.75 to 1",AND(V70&gt;1,V70&lt;=2),"1 to 2",AND(V70&gt;2,V70&lt;=3),"2 to 3",AND(V70&gt;3,V70&lt;=4),"3 to 4",AND(V70&gt;4,V70&lt;=5),"4 to 5",AND(V70&gt;5,V70&lt;=10),"5 to 10",V70&gt;10,"10+")</f>
        <v>0.05 to 0.1</v>
      </c>
      <c r="V70" s="10">
        <f t="shared" si="22"/>
        <v>0.0540288514066512</v>
      </c>
      <c r="W70" s="15" t="str">
        <f t="array" ref="W70">_xlfn.IFS(AND(X70&gt;0,X70&lt;=0.05),"0 to 0.05",AND(X70&gt;0.05,X70&lt;=0.1),"0.05 to 0.1",AND(X70&gt;0.1,X70&lt;=0.2),"0.1 to 0.2",AND(X70&gt;0.2,X70&lt;=0.3),"0.2 to 0.3",AND(X70&gt;0.3,X70&lt;=0.4),"0.3 to 0.4",AND(X70&gt;0.4,X70&lt;=0.5),"0.4 to 0.5",AND(X70&gt;0.5,X70&lt;=0.75),"0.5 to 0.75",AND(X70&gt;0.75,X70&lt;=1),"0.75 to 1",AND(X70&gt;1,X70&lt;=2),"1 to 2",AND(X70&gt;2,X70&lt;=3),"2 to 3",AND(X70&gt;3,X70&lt;=4),"3 to 4",AND(X70&gt;4,X70&lt;=5),"4 to 5",AND(X70&gt;5,X70&lt;=10),"5 to 10",X70&gt;10,"10+")</f>
        <v>0.05 to 0.1</v>
      </c>
      <c r="X70" s="16">
        <f t="shared" si="23"/>
        <v>0.0540288514066512</v>
      </c>
      <c r="Y70" s="5" t="str">
        <f t="array" ref="Y70">_xlfn.IFS(AND(Z70&gt;0,Z70&lt;=1),"0 to 1",AND(Z70&gt;1,Z70&lt;=2),"1 to 2",AND(Z70&gt;2,Z70&lt;=4),"2 to 4",AND(Z70&gt;4,Z70&lt;=6),"4 to 6",AND(Z70&gt;6,Z70&lt;=8),"6 to 8",AND(Z70&gt;8,Z70&lt;=10),"8 to 10",AND(Z70&gt;10,Z70&lt;=15),"10 to 15",AND(Z70&gt;15,Z70&lt;=20),"15 to 20",AND(Z70&gt;20,Z70&lt;=25),"20 to 25",AND(Z70&gt;25,Z70&lt;=30),"25 to 30",AND(Z70&gt;30,Z70&lt;=40),"30 to 40",AND(Z70&gt;40,Z70&lt;=50),"40 to 50",Z70&gt;50,"50+")</f>
        <v>10 to 15</v>
      </c>
      <c r="Z70" s="9">
        <f t="array" ref="Z70">_xlfn.IFS(AA70="oz",_xlfn.IFS(R70="oz",Q70,R70="fl oz",Q70*1.04,R70="ml",Q70*0.0338),AA70="fl oz",_xlfn.IFS(R70="oz",Q70/1.04,R70="fl oz",Q70,R70="ml",Q70*0.0338/1.04),AA70="ml",_xlfn.IFS(R70="oz",Q70/0.0338,R70="fl oz",Q70*1.04/0.0338,R70="ml",Q70))</f>
        <v>10.14</v>
      </c>
      <c r="AA70" s="9" t="str">
        <f>_xlfn.XLOOKUP($E70,'Raw Data'!$E:$E,'Raw Data'!AA:AA,"ERROR",0,1)</f>
        <v>oz</v>
      </c>
      <c r="AB70" s="5" t="s">
        <v>265</v>
      </c>
      <c r="AC70" s="5" t="s">
        <v>144</v>
      </c>
      <c r="AD70" s="5" t="s">
        <v>43</v>
      </c>
      <c r="AE70">
        <f t="shared" si="18"/>
        <v>0</v>
      </c>
      <c r="AF70">
        <f t="shared" si="18"/>
        <v>0</v>
      </c>
      <c r="AG70">
        <f t="shared" si="18"/>
        <v>0</v>
      </c>
      <c r="AH70">
        <f t="shared" si="18"/>
        <v>0</v>
      </c>
      <c r="AI70">
        <f t="shared" si="18"/>
        <v>0</v>
      </c>
      <c r="AJ70">
        <f t="shared" si="18"/>
        <v>0</v>
      </c>
      <c r="AK70">
        <f t="shared" si="18"/>
        <v>0</v>
      </c>
      <c r="AL70">
        <f t="shared" si="18"/>
        <v>0</v>
      </c>
      <c r="AM70">
        <f t="shared" si="18"/>
        <v>0</v>
      </c>
      <c r="AN70">
        <f t="shared" si="18"/>
        <v>0</v>
      </c>
      <c r="AO70">
        <f t="shared" si="18"/>
        <v>0</v>
      </c>
      <c r="AP70">
        <f t="shared" si="18"/>
        <v>0</v>
      </c>
      <c r="AQ70">
        <f t="shared" si="18"/>
        <v>0</v>
      </c>
      <c r="AR70">
        <f t="shared" si="18"/>
        <v>0</v>
      </c>
      <c r="AS70">
        <f t="shared" si="18"/>
        <v>0</v>
      </c>
      <c r="AT70">
        <f t="shared" si="18"/>
        <v>0</v>
      </c>
      <c r="AU70">
        <f t="shared" si="17"/>
        <v>0</v>
      </c>
      <c r="AV70">
        <f t="shared" si="17"/>
        <v>0</v>
      </c>
      <c r="AW70">
        <f t="shared" si="17"/>
        <v>0</v>
      </c>
      <c r="AX70">
        <f t="shared" si="17"/>
        <v>0</v>
      </c>
      <c r="AY70">
        <f t="shared" si="17"/>
        <v>0</v>
      </c>
      <c r="AZ70">
        <f t="shared" si="17"/>
        <v>0</v>
      </c>
      <c r="BA70">
        <f t="shared" si="17"/>
        <v>0</v>
      </c>
      <c r="BB70">
        <f t="shared" si="17"/>
        <v>0</v>
      </c>
      <c r="BC70">
        <f t="shared" si="17"/>
        <v>0</v>
      </c>
      <c r="BD70">
        <f t="shared" si="17"/>
        <v>0</v>
      </c>
      <c r="BE70">
        <f t="shared" si="17"/>
        <v>0</v>
      </c>
      <c r="BF70">
        <f t="shared" si="17"/>
        <v>0</v>
      </c>
      <c r="BG70">
        <f t="shared" si="17"/>
        <v>0</v>
      </c>
      <c r="BH70">
        <f t="shared" si="17"/>
        <v>0</v>
      </c>
      <c r="BI70">
        <f t="shared" si="17"/>
        <v>0</v>
      </c>
      <c r="BJ70">
        <f t="shared" si="20"/>
        <v>1</v>
      </c>
      <c r="BK70">
        <f t="shared" si="20"/>
        <v>1</v>
      </c>
      <c r="BL70">
        <f t="shared" si="20"/>
        <v>0</v>
      </c>
      <c r="BM70">
        <f t="shared" si="20"/>
        <v>0</v>
      </c>
      <c r="BN70">
        <f t="shared" si="20"/>
        <v>0</v>
      </c>
      <c r="BO70">
        <f t="shared" si="20"/>
        <v>0</v>
      </c>
      <c r="BP70">
        <f t="shared" si="20"/>
        <v>0</v>
      </c>
      <c r="BQ70">
        <f t="shared" si="20"/>
        <v>0</v>
      </c>
      <c r="BR70">
        <f t="shared" si="20"/>
        <v>0</v>
      </c>
      <c r="BS70">
        <f t="shared" si="20"/>
        <v>0</v>
      </c>
      <c r="BT70">
        <f t="shared" si="20"/>
        <v>0</v>
      </c>
      <c r="BU70">
        <f t="shared" si="20"/>
        <v>0</v>
      </c>
      <c r="BV70">
        <f t="shared" si="20"/>
        <v>0</v>
      </c>
      <c r="BW70">
        <f t="shared" si="20"/>
        <v>0</v>
      </c>
      <c r="BX70">
        <f t="shared" si="20"/>
        <v>0</v>
      </c>
      <c r="BY70">
        <f t="shared" si="20"/>
        <v>0</v>
      </c>
      <c r="BZ70">
        <f t="shared" si="19"/>
        <v>0</v>
      </c>
      <c r="CA70">
        <f t="shared" si="19"/>
        <v>0</v>
      </c>
      <c r="CB70">
        <f t="shared" si="19"/>
        <v>0</v>
      </c>
      <c r="CC70">
        <f t="shared" si="19"/>
        <v>0</v>
      </c>
      <c r="CD70">
        <f t="shared" si="19"/>
        <v>0</v>
      </c>
    </row>
    <row r="71" spans="1:82">
      <c r="A71" s="5" t="str">
        <f>_xlfn.XLOOKUP($E71,'Raw Data'!$E:$E,'Raw Data'!A:A,"ERROR",0,1)</f>
        <v>AE</v>
      </c>
      <c r="B71" s="5" t="str">
        <f>_xlfn.XLOOKUP($E71,'Raw Data'!$E:$E,'Raw Data'!B:B,"ERROR",0,1)</f>
        <v>Hair Mousses</v>
      </c>
      <c r="C71" s="5" t="str">
        <f>_xlfn.XLOOKUP($E71,'Raw Data'!$E:$E,'Raw Data'!C:C,"ERROR",0,1)</f>
        <v>Mielle</v>
      </c>
      <c r="D71" s="5" t="str">
        <f>_xlfn.XLOOKUP($E71,'Raw Data'!$E:$E,'Raw Data'!D:D,"ERROR",0,1)</f>
        <v>www.amazon.ae/dp/B06XYSHCST</v>
      </c>
      <c r="E71" s="5" t="s">
        <v>266</v>
      </c>
      <c r="F71" s="9" t="str">
        <f>_xlfn.XLOOKUP($E71,'Raw Data'!$E:$E,'Raw Data'!F:F,"ERROR",0,1)</f>
        <v>Mielle Organics Brazilian Curly Cocktail Curl  Mousse  7.5oz"Pack of 2"</v>
      </c>
      <c r="G71" s="10">
        <f>_xlfn.XLOOKUP($E71,'Raw Data'!$E:$E,'Raw Data'!G:G,"ERROR",0,1)</f>
        <v>19</v>
      </c>
      <c r="H71" s="9">
        <f>_xlfn.XLOOKUP($E71,'Raw Data'!$E:$E,'Raw Data'!H:H,"ERROR",0,1)</f>
        <v>2120.93</v>
      </c>
      <c r="I71" s="9">
        <f>_xlfn.XLOOKUP($E71,'Raw Data'!$E:$E,'Raw Data'!I:I,"ERROR",0,1)</f>
        <v>0.00283954585153026</v>
      </c>
      <c r="J71" s="9" t="str">
        <f>_xlfn.XLOOKUP($E71,'Raw Data'!$E:$E,'Raw Data'!J:J,"ERROR",0,1)</f>
        <v>Yes</v>
      </c>
      <c r="K71" s="14" t="str">
        <f t="array" ref="K71">_xlfn.IFS(AND(L71&gt;0,L71&lt;=5),"0 to 5",AND(L71&gt;5,L71&lt;=10),"5 to 10",AND(L71&gt;10,L71&lt;=15),"10 to 15",AND(L71&gt;15,L71&lt;=20),"15 to 20",AND(L71&gt;20,L71&lt;=30),"20 to 30",AND(L71&gt;30,L71&lt;=40),"30 to 40",AND(L71&gt;40,L71&lt;=50),"40 to 50",AND(L71&gt;50,L71&lt;=75),"50 to 75",AND(L71&gt;75,L71&lt;=100),"75 to 100",AND(L71&gt;100,L71&lt;=150),"100 to 150",AND(L71&gt;150,L71&lt;=200),"150 to 200",AND(L71&gt;200,L71&lt;=250),"200 to 250",AND(L71&gt;250,L71&lt;=300),"250 to 300",AND(L71&gt;300,L71&lt;=400),"300 to 400",AND(L71&gt;400,L71&lt;=500),"400 to 500",L71&gt;500,"500+")</f>
        <v>100 to 150</v>
      </c>
      <c r="L71" s="9">
        <f>_xlfn.XLOOKUP($E71,'Raw Data'!$E:$E,'Raw Data'!L:L,"ERROR",0,1)</f>
        <v>113.29</v>
      </c>
      <c r="M71" s="14" t="str">
        <f t="array" ref="M71">_xlfn.IFS(AND(N71&gt;0,N71&lt;=5),"0 to 5",AND(N71&gt;5,N71&lt;=10),"5 to 10",AND(N71&gt;10,N71&lt;=15),"10 to 15",AND(N71&gt;15,N71&lt;=20),"15 to 20",AND(N71&gt;20,N71&lt;=30),"20 to 30",AND(N71&gt;30,N71&lt;=40),"30 to 40",AND(N71&gt;40,N71&lt;=50),"40 to 50",AND(N71&gt;50,N71&lt;=75),"50 to 75",AND(N71&gt;75,N71&lt;=100),"75 to 100",AND(N71&gt;100,N71&lt;=150),"100 to 150",AND(N71&gt;150,N71&lt;=200),"150 to 200",AND(N71&gt;200,N71&lt;=250),"200 to 250",AND(N71&gt;250,N71&lt;=300),"250 to 300",AND(N71&gt;300,N71&lt;=400),"300 to 400",AND(N71&gt;400,N71&lt;=500),"400 to 500",N71&gt;500,"500+")</f>
        <v>100 to 150</v>
      </c>
      <c r="N71" s="9">
        <f>_xlfn.XLOOKUP($E71,'Raw Data'!$E:$E,'Raw Data'!N:N,"ERROR",0,1)</f>
        <v>115.72</v>
      </c>
      <c r="O71" s="14" t="str">
        <f t="array" ref="O71">_xlfn.IFS(P71=0,"No Discount",AND(P71&gt;0,P71&lt;=0.02),"0% to 2%",AND(P71&gt;0.02,P71&lt;=0.04),"2% to 4%",AND(P71&gt;0.04,P71&lt;=0.06),"4% to 6%",AND(P71&gt;0.06,P71&lt;=0.08),"6% to 8%",AND(P71&gt;0.08,P71&lt;=0.1),"8% to 10%",AND(P71&gt;0.1,P71&lt;=0.15),"10% to 15%",AND(P71&gt;0.15,P71&lt;=0.2),"15% to 20%",AND(P71&gt;0.2,P71&lt;=0.25),"20% to 25%",AND(P71&gt;0.25,P71&lt;=0.3),"25% to 30%",AND(P71&gt;0.3,P71&lt;=0.4),"30% to 40%",AND(P71&gt;0.4,P71&lt;=0.5),"40% to 50%",AND(P71&gt;0.5,P71&lt;=0.75),"50% to 75%",AND(P71&gt;0.75,P71&lt;=1),"75% to 100%")</f>
        <v>2% to 4%</v>
      </c>
      <c r="P71" s="10">
        <f>_xlfn.XLOOKUP($E71,'Raw Data'!$E:$E,'Raw Data'!P:P,"ERROR",0,1)</f>
        <v>0.0209989630141721</v>
      </c>
      <c r="Q71" s="9">
        <f>_xlfn.XLOOKUP($E71,'Raw Data'!$E:$E,'Raw Data'!Q:Q,"ERROR",0,1)</f>
        <v>15</v>
      </c>
      <c r="R71" s="9" t="str">
        <f>_xlfn.XLOOKUP($E71,'Raw Data'!$E:$E,'Raw Data'!R:R,"ERROR",0,1)</f>
        <v>oz</v>
      </c>
      <c r="S71" s="5" t="str">
        <f t="array" ref="S71">_xlfn.IFS(AND(T71&gt;0,T71&lt;=0.05),"0 to 0.05",AND(T71&gt;0.05,T71&lt;=0.1),"0.05 to 0.1",AND(T71&gt;0.1,T71&lt;=0.2),"0.1 to 0.2",AND(T71&gt;0.2,T71&lt;=0.3),"0.2 to 0.3",AND(T71&gt;0.3,T71&lt;=0.4),"0.3 to 0.4",AND(T71&gt;0.4,T71&lt;=0.5),"0.4 to 0.5",AND(T71&gt;0.5,T71&lt;=0.75),"0.5 to 0.75",AND(T71&gt;0.75,T71&lt;=1),"0.75 to 1",AND(T71&gt;1,T71&lt;=2),"1 to 2",AND(T71&gt;2,T71&lt;=3),"2 to 3",AND(T71&gt;3,T71&lt;=4),"3 to 4",AND(T71&gt;4,T71&lt;=5),"4 to 5",AND(T71&gt;5,T71&lt;=10),"5 to 10",T71&gt;10,"10+")</f>
        <v>0.2 to 0.3</v>
      </c>
      <c r="T71" s="10">
        <f t="shared" si="21"/>
        <v>0.255416525758088</v>
      </c>
      <c r="U71" s="15" t="str">
        <f t="array" ref="U71">_xlfn.IFS(AND(V71&gt;0,V71&lt;=0.05),"0 to 0.05",AND(V71&gt;0.05,V71&lt;=0.1),"0.05 to 0.1",AND(V71&gt;0.1,V71&lt;=0.2),"0.1 to 0.2",AND(V71&gt;0.2,V71&lt;=0.3),"0.2 to 0.3",AND(V71&gt;0.3,V71&lt;=0.4),"0.3 to 0.4",AND(V71&gt;0.4,V71&lt;=0.5),"0.4 to 0.5",AND(V71&gt;0.5,V71&lt;=0.75),"0.5 to 0.75",AND(V71&gt;0.75,V71&lt;=1),"0.75 to 1",AND(V71&gt;1,V71&lt;=2),"1 to 2",AND(V71&gt;2,V71&lt;=3),"2 to 3",AND(V71&gt;3,V71&lt;=4),"3 to 4",AND(V71&gt;4,V71&lt;=5),"4 to 5",AND(V71&gt;5,V71&lt;=10),"5 to 10",V71&gt;10,"10+")</f>
        <v>0.05 to 0.1</v>
      </c>
      <c r="V71" s="10">
        <f t="shared" si="22"/>
        <v>0.0704416638484951</v>
      </c>
      <c r="W71" s="15" t="str">
        <f t="array" ref="W71">_xlfn.IFS(AND(X71&gt;0,X71&lt;=0.05),"0 to 0.05",AND(X71&gt;0.05,X71&lt;=0.1),"0.05 to 0.1",AND(X71&gt;0.1,X71&lt;=0.2),"0.1 to 0.2",AND(X71&gt;0.2,X71&lt;=0.3),"0.2 to 0.3",AND(X71&gt;0.3,X71&lt;=0.4),"0.3 to 0.4",AND(X71&gt;0.4,X71&lt;=0.5),"0.4 to 0.5",AND(X71&gt;0.5,X71&lt;=0.75),"0.5 to 0.75",AND(X71&gt;0.75,X71&lt;=1),"0.75 to 1",AND(X71&gt;1,X71&lt;=2),"1 to 2",AND(X71&gt;2,X71&lt;=3),"2 to 3",AND(X71&gt;3,X71&lt;=4),"3 to 4",AND(X71&gt;4,X71&lt;=5),"4 to 5",AND(X71&gt;5,X71&lt;=10),"5 to 10",X71&gt;10,"10+")</f>
        <v>0.05 to 0.1</v>
      </c>
      <c r="X71" s="16">
        <f t="shared" si="23"/>
        <v>0.0689624619546838</v>
      </c>
      <c r="Y71" s="5" t="str">
        <f t="array" ref="Y71">_xlfn.IFS(AND(Z71&gt;0,Z71&lt;=1),"0 to 1",AND(Z71&gt;1,Z71&lt;=2),"1 to 2",AND(Z71&gt;2,Z71&lt;=4),"2 to 4",AND(Z71&gt;4,Z71&lt;=6),"4 to 6",AND(Z71&gt;6,Z71&lt;=8),"6 to 8",AND(Z71&gt;8,Z71&lt;=10),"8 to 10",AND(Z71&gt;10,Z71&lt;=15),"10 to 15",AND(Z71&gt;15,Z71&lt;=20),"15 to 20",AND(Z71&gt;20,Z71&lt;=25),"20 to 25",AND(Z71&gt;25,Z71&lt;=30),"25 to 30",AND(Z71&gt;30,Z71&lt;=40),"30 to 40",AND(Z71&gt;40,Z71&lt;=50),"40 to 50",Z71&gt;50,"50+")</f>
        <v>10 to 15</v>
      </c>
      <c r="Z71" s="9">
        <f t="array" ref="Z71">_xlfn.IFS(AA71="oz",_xlfn.IFS(R71="oz",Q71,R71="fl oz",Q71*1.04,R71="ml",Q71*0.0338),AA71="fl oz",_xlfn.IFS(R71="oz",Q71/1.04,R71="fl oz",Q71,R71="ml",Q71*0.0338/1.04),AA71="ml",_xlfn.IFS(R71="oz",Q71/0.0338,R71="fl oz",Q71*1.04/0.0338,R71="ml",Q71))</f>
        <v>15</v>
      </c>
      <c r="AA71" s="9" t="str">
        <f>_xlfn.XLOOKUP($E71,'Raw Data'!$E:$E,'Raw Data'!AA:AA,"ERROR",0,1)</f>
        <v>oz</v>
      </c>
      <c r="AB71" s="5" t="s">
        <v>43</v>
      </c>
      <c r="AC71" s="5" t="s">
        <v>267</v>
      </c>
      <c r="AD71" s="5" t="s">
        <v>268</v>
      </c>
      <c r="AE71">
        <f t="shared" si="18"/>
        <v>0</v>
      </c>
      <c r="AF71">
        <f t="shared" si="18"/>
        <v>0</v>
      </c>
      <c r="AG71">
        <f t="shared" si="18"/>
        <v>0</v>
      </c>
      <c r="AH71">
        <f t="shared" si="18"/>
        <v>0</v>
      </c>
      <c r="AI71">
        <f t="shared" si="18"/>
        <v>0</v>
      </c>
      <c r="AJ71">
        <f t="shared" si="18"/>
        <v>0</v>
      </c>
      <c r="AK71">
        <f t="shared" si="18"/>
        <v>0</v>
      </c>
      <c r="AL71">
        <f t="shared" si="18"/>
        <v>0</v>
      </c>
      <c r="AM71">
        <f t="shared" si="18"/>
        <v>0</v>
      </c>
      <c r="AN71">
        <f t="shared" si="18"/>
        <v>1</v>
      </c>
      <c r="AO71">
        <f t="shared" si="18"/>
        <v>0</v>
      </c>
      <c r="AP71">
        <f t="shared" si="18"/>
        <v>0</v>
      </c>
      <c r="AQ71">
        <f t="shared" si="18"/>
        <v>0</v>
      </c>
      <c r="AR71">
        <f t="shared" si="18"/>
        <v>0</v>
      </c>
      <c r="AS71">
        <f t="shared" si="18"/>
        <v>0</v>
      </c>
      <c r="AT71">
        <f t="shared" ref="AT71:BI73" si="24">IF(IFERROR(SEARCH(AT$2,$AD71,1),0)=0,0,1)</f>
        <v>0</v>
      </c>
      <c r="AU71">
        <f t="shared" si="24"/>
        <v>0</v>
      </c>
      <c r="AV71">
        <f t="shared" si="24"/>
        <v>0</v>
      </c>
      <c r="AW71">
        <f t="shared" si="24"/>
        <v>0</v>
      </c>
      <c r="AX71">
        <f t="shared" si="24"/>
        <v>0</v>
      </c>
      <c r="AY71">
        <f t="shared" si="24"/>
        <v>0</v>
      </c>
      <c r="AZ71">
        <f t="shared" si="24"/>
        <v>0</v>
      </c>
      <c r="BA71">
        <f t="shared" si="24"/>
        <v>0</v>
      </c>
      <c r="BB71">
        <f t="shared" si="24"/>
        <v>0</v>
      </c>
      <c r="BC71">
        <f t="shared" si="24"/>
        <v>0</v>
      </c>
      <c r="BD71">
        <f t="shared" si="24"/>
        <v>0</v>
      </c>
      <c r="BE71">
        <f t="shared" si="24"/>
        <v>0</v>
      </c>
      <c r="BF71">
        <f t="shared" si="24"/>
        <v>0</v>
      </c>
      <c r="BG71">
        <f t="shared" si="24"/>
        <v>0</v>
      </c>
      <c r="BH71">
        <f t="shared" si="24"/>
        <v>0</v>
      </c>
      <c r="BI71">
        <f t="shared" si="24"/>
        <v>0</v>
      </c>
      <c r="BJ71">
        <f t="shared" si="20"/>
        <v>0</v>
      </c>
      <c r="BK71">
        <f t="shared" si="20"/>
        <v>0</v>
      </c>
      <c r="BL71">
        <f t="shared" si="20"/>
        <v>0</v>
      </c>
      <c r="BM71">
        <f t="shared" si="20"/>
        <v>0</v>
      </c>
      <c r="BN71">
        <f t="shared" si="20"/>
        <v>0</v>
      </c>
      <c r="BO71">
        <f t="shared" si="20"/>
        <v>0</v>
      </c>
      <c r="BP71">
        <f t="shared" si="20"/>
        <v>0</v>
      </c>
      <c r="BQ71">
        <f t="shared" si="20"/>
        <v>0</v>
      </c>
      <c r="BR71">
        <f t="shared" si="20"/>
        <v>0</v>
      </c>
      <c r="BS71">
        <f t="shared" si="20"/>
        <v>0</v>
      </c>
      <c r="BT71">
        <f t="shared" si="20"/>
        <v>0</v>
      </c>
      <c r="BU71">
        <f t="shared" si="20"/>
        <v>0</v>
      </c>
      <c r="BV71">
        <f t="shared" si="20"/>
        <v>0</v>
      </c>
      <c r="BW71">
        <f t="shared" si="20"/>
        <v>0</v>
      </c>
      <c r="BX71">
        <f t="shared" si="20"/>
        <v>0</v>
      </c>
      <c r="BY71">
        <f t="shared" si="20"/>
        <v>0</v>
      </c>
      <c r="BZ71">
        <f t="shared" si="19"/>
        <v>0</v>
      </c>
      <c r="CA71">
        <f t="shared" si="19"/>
        <v>0</v>
      </c>
      <c r="CB71">
        <f t="shared" si="19"/>
        <v>0</v>
      </c>
      <c r="CC71">
        <f t="shared" si="19"/>
        <v>0</v>
      </c>
      <c r="CD71">
        <f t="shared" si="19"/>
        <v>0</v>
      </c>
    </row>
    <row r="72" spans="1:82">
      <c r="A72" s="5" t="str">
        <f>_xlfn.XLOOKUP($E72,'Raw Data'!$E:$E,'Raw Data'!A:A,"ERROR",0,1)</f>
        <v>AE</v>
      </c>
      <c r="B72" s="5" t="str">
        <f>_xlfn.XLOOKUP($E72,'Raw Data'!$E:$E,'Raw Data'!B:B,"ERROR",0,1)</f>
        <v>Hair Mousses</v>
      </c>
      <c r="C72" s="5" t="str">
        <f>_xlfn.XLOOKUP($E72,'Raw Data'!$E:$E,'Raw Data'!C:C,"ERROR",0,1)</f>
        <v>Garnier</v>
      </c>
      <c r="D72" s="5" t="str">
        <f>_xlfn.XLOOKUP($E72,'Raw Data'!$E:$E,'Raw Data'!D:D,"ERROR",0,1)</f>
        <v>www.amazon.ae/dp/B000JEAYT4</v>
      </c>
      <c r="E72" s="5" t="s">
        <v>269</v>
      </c>
      <c r="F72" s="9" t="str">
        <f>_xlfn.XLOOKUP($E72,'Raw Data'!$E:$E,'Raw Data'!F:F,"ERROR",0,1)</f>
        <v>Garnier Fructis Style Curl Construct Creation Mousse, 6.8 Oz, 1 Count (Packaging May Vary)</v>
      </c>
      <c r="G72" s="10">
        <f>_xlfn.XLOOKUP($E72,'Raw Data'!$E:$E,'Raw Data'!G:G,"ERROR",0,1)</f>
        <v>42</v>
      </c>
      <c r="H72" s="9">
        <f>_xlfn.XLOOKUP($E72,'Raw Data'!$E:$E,'Raw Data'!H:H,"ERROR",0,1)</f>
        <v>2092.59</v>
      </c>
      <c r="I72" s="9">
        <f>_xlfn.XLOOKUP($E72,'Raw Data'!$E:$E,'Raw Data'!I:I,"ERROR",0,1)</f>
        <v>0.0028016036613437</v>
      </c>
      <c r="J72" s="9" t="str">
        <f>_xlfn.XLOOKUP($E72,'Raw Data'!$E:$E,'Raw Data'!J:J,"ERROR",0,1)</f>
        <v>Yes</v>
      </c>
      <c r="K72" s="14" t="str">
        <f t="array" ref="K72">_xlfn.IFS(AND(L72&gt;0,L72&lt;=5),"0 to 5",AND(L72&gt;5,L72&lt;=10),"5 to 10",AND(L72&gt;10,L72&lt;=15),"10 to 15",AND(L72&gt;15,L72&lt;=20),"15 to 20",AND(L72&gt;20,L72&lt;=30),"20 to 30",AND(L72&gt;30,L72&lt;=40),"30 to 40",AND(L72&gt;40,L72&lt;=50),"40 to 50",AND(L72&gt;50,L72&lt;=75),"50 to 75",AND(L72&gt;75,L72&lt;=100),"75 to 100",AND(L72&gt;100,L72&lt;=150),"100 to 150",AND(L72&gt;150,L72&lt;=200),"150 to 200",AND(L72&gt;200,L72&lt;=250),"200 to 250",AND(L72&gt;250,L72&lt;=300),"250 to 300",AND(L72&gt;300,L72&lt;=400),"300 to 400",AND(L72&gt;400,L72&lt;=500),"400 to 500",L72&gt;500,"500+")</f>
        <v>50 to 75</v>
      </c>
      <c r="L72" s="9">
        <f>_xlfn.XLOOKUP($E72,'Raw Data'!$E:$E,'Raw Data'!L:L,"ERROR",0,1)</f>
        <v>53.36</v>
      </c>
      <c r="M72" s="14" t="str">
        <f t="array" ref="M72">_xlfn.IFS(AND(N72&gt;0,N72&lt;=5),"0 to 5",AND(N72&gt;5,N72&lt;=10),"5 to 10",AND(N72&gt;10,N72&lt;=15),"10 to 15",AND(N72&gt;15,N72&lt;=20),"15 to 20",AND(N72&gt;20,N72&lt;=30),"20 to 30",AND(N72&gt;30,N72&lt;=40),"30 to 40",AND(N72&gt;40,N72&lt;=50),"40 to 50",AND(N72&gt;50,N72&lt;=75),"50 to 75",AND(N72&gt;75,N72&lt;=100),"75 to 100",AND(N72&gt;100,N72&lt;=150),"100 to 150",AND(N72&gt;150,N72&lt;=200),"150 to 200",AND(N72&gt;200,N72&lt;=250),"200 to 250",AND(N72&gt;250,N72&lt;=300),"250 to 300",AND(N72&gt;300,N72&lt;=400),"300 to 400",AND(N72&gt;400,N72&lt;=500),"400 to 500",N72&gt;500,"500+")</f>
        <v>50 to 75</v>
      </c>
      <c r="N72" s="9">
        <f>_xlfn.XLOOKUP($E72,'Raw Data'!$E:$E,'Raw Data'!N:N,"ERROR",0,1)</f>
        <v>64.88</v>
      </c>
      <c r="O72" s="14" t="str">
        <f t="array" ref="O72">_xlfn.IFS(P72=0,"No Discount",AND(P72&gt;0,P72&lt;=0.02),"0% to 2%",AND(P72&gt;0.02,P72&lt;=0.04),"2% to 4%",AND(P72&gt;0.04,P72&lt;=0.06),"4% to 6%",AND(P72&gt;0.06,P72&lt;=0.08),"6% to 8%",AND(P72&gt;0.08,P72&lt;=0.1),"8% to 10%",AND(P72&gt;0.1,P72&lt;=0.15),"10% to 15%",AND(P72&gt;0.15,P72&lt;=0.2),"15% to 20%",AND(P72&gt;0.2,P72&lt;=0.25),"20% to 25%",AND(P72&gt;0.25,P72&lt;=0.3),"25% to 30%",AND(P72&gt;0.3,P72&lt;=0.4),"30% to 40%",AND(P72&gt;0.4,P72&lt;=0.5),"40% to 50%",AND(P72&gt;0.5,P72&lt;=0.75),"50% to 75%",AND(P72&gt;0.75,P72&lt;=1),"75% to 100%")</f>
        <v>15% to 20%</v>
      </c>
      <c r="P72" s="10">
        <f>_xlfn.XLOOKUP($E72,'Raw Data'!$E:$E,'Raw Data'!P:P,"ERROR",0,1)</f>
        <v>0.177558569667078</v>
      </c>
      <c r="Q72" s="9">
        <f>_xlfn.XLOOKUP($E72,'Raw Data'!$E:$E,'Raw Data'!Q:Q,"ERROR",0,1)</f>
        <v>6.8</v>
      </c>
      <c r="R72" s="9" t="str">
        <f>_xlfn.XLOOKUP($E72,'Raw Data'!$E:$E,'Raw Data'!R:R,"ERROR",0,1)</f>
        <v>oz</v>
      </c>
      <c r="S72" s="5" t="str">
        <f t="array" ref="S72">_xlfn.IFS(AND(T72&gt;0,T72&lt;=0.05),"0 to 0.05",AND(T72&gt;0.05,T72&lt;=0.1),"0.05 to 0.1",AND(T72&gt;0.1,T72&lt;=0.2),"0.1 to 0.2",AND(T72&gt;0.2,T72&lt;=0.3),"0.2 to 0.3",AND(T72&gt;0.3,T72&lt;=0.4),"0.3 to 0.4",AND(T72&gt;0.4,T72&lt;=0.5),"0.4 to 0.5",AND(T72&gt;0.5,T72&lt;=0.75),"0.5 to 0.75",AND(T72&gt;0.75,T72&lt;=1),"0.75 to 1",AND(T72&gt;1,T72&lt;=2),"1 to 2",AND(T72&gt;2,T72&lt;=3),"2 to 3",AND(T72&gt;3,T72&lt;=4),"3 to 4",AND(T72&gt;4,T72&lt;=5),"4 to 5",AND(T72&gt;5,T72&lt;=10),"5 to 10",T72&gt;10,"10+")</f>
        <v>0.2 to 0.3</v>
      </c>
      <c r="T72" s="10">
        <f t="shared" si="21"/>
        <v>0.265372297041915</v>
      </c>
      <c r="U72" s="15" t="str">
        <f t="array" ref="U72">_xlfn.IFS(AND(V72&gt;0,V72&lt;=0.05),"0 to 0.05",AND(V72&gt;0.05,V72&lt;=0.1),"0.05 to 0.1",AND(V72&gt;0.1,V72&lt;=0.2),"0.1 to 0.2",AND(V72&gt;0.2,V72&lt;=0.3),"0.2 to 0.3",AND(V72&gt;0.3,V72&lt;=0.4),"0.3 to 0.4",AND(V72&gt;0.4,V72&lt;=0.5),"0.4 to 0.5",AND(V72&gt;0.5,V72&lt;=0.75),"0.5 to 0.75",AND(V72&gt;0.75,V72&lt;=1),"0.75 to 1",AND(V72&gt;1,V72&lt;=2),"1 to 2",AND(V72&gt;2,V72&lt;=3),"2 to 3",AND(V72&gt;3,V72&lt;=4),"3 to 4",AND(V72&gt;4,V72&lt;=5),"4 to 5",AND(V72&gt;5,V72&lt;=10),"5 to 10",V72&gt;10,"10+")</f>
        <v>0.05 to 0.1</v>
      </c>
      <c r="V72" s="10">
        <f t="shared" si="22"/>
        <v>0.0871192981758141</v>
      </c>
      <c r="W72" s="15" t="str">
        <f t="array" ref="W72">_xlfn.IFS(AND(X72&gt;0,X72&lt;=0.05),"0 to 0.05",AND(X72&gt;0.05,X72&lt;=0.1),"0.05 to 0.1",AND(X72&gt;0.1,X72&lt;=0.2),"0.1 to 0.2",AND(X72&gt;0.2,X72&lt;=0.3),"0.2 to 0.3",AND(X72&gt;0.3,X72&lt;=0.4),"0.3 to 0.4",AND(X72&gt;0.4,X72&lt;=0.5),"0.4 to 0.5",AND(X72&gt;0.5,X72&lt;=0.75),"0.5 to 0.75",AND(X72&gt;0.75,X72&lt;=1),"0.75 to 1",AND(X72&gt;1,X72&lt;=2),"1 to 2",AND(X72&gt;2,X72&lt;=3),"2 to 3",AND(X72&gt;3,X72&lt;=4),"3 to 4",AND(X72&gt;4,X72&lt;=5),"4 to 5",AND(X72&gt;5,X72&lt;=10),"5 to 10",X72&gt;10,"10+")</f>
        <v>0.05 to 0.1</v>
      </c>
      <c r="X72" s="16">
        <f t="shared" si="23"/>
        <v>0.0716505202013169</v>
      </c>
      <c r="Y72" s="5" t="str">
        <f t="array" ref="Y72">_xlfn.IFS(AND(Z72&gt;0,Z72&lt;=1),"0 to 1",AND(Z72&gt;1,Z72&lt;=2),"1 to 2",AND(Z72&gt;2,Z72&lt;=4),"2 to 4",AND(Z72&gt;4,Z72&lt;=6),"4 to 6",AND(Z72&gt;6,Z72&lt;=8),"6 to 8",AND(Z72&gt;8,Z72&lt;=10),"8 to 10",AND(Z72&gt;10,Z72&lt;=15),"10 to 15",AND(Z72&gt;15,Z72&lt;=20),"15 to 20",AND(Z72&gt;20,Z72&lt;=25),"20 to 25",AND(Z72&gt;25,Z72&lt;=30),"25 to 30",AND(Z72&gt;30,Z72&lt;=40),"30 to 40",AND(Z72&gt;40,Z72&lt;=50),"40 to 50",Z72&gt;50,"50+")</f>
        <v>6 to 8</v>
      </c>
      <c r="Z72" s="9">
        <f t="array" ref="Z72">_xlfn.IFS(AA72="oz",_xlfn.IFS(R72="oz",Q72,R72="fl oz",Q72*1.04,R72="ml",Q72*0.0338),AA72="fl oz",_xlfn.IFS(R72="oz",Q72/1.04,R72="fl oz",Q72,R72="ml",Q72*0.0338/1.04),AA72="ml",_xlfn.IFS(R72="oz",Q72/0.0338,R72="fl oz",Q72*1.04/0.0338,R72="ml",Q72))</f>
        <v>6.8</v>
      </c>
      <c r="AA72" s="9" t="str">
        <f>_xlfn.XLOOKUP($E72,'Raw Data'!$E:$E,'Raw Data'!AA:AA,"ERROR",0,1)</f>
        <v>oz</v>
      </c>
      <c r="AB72" s="5" t="s">
        <v>270</v>
      </c>
      <c r="AC72" s="5" t="s">
        <v>40</v>
      </c>
      <c r="AD72" s="5" t="s">
        <v>43</v>
      </c>
      <c r="AE72">
        <f t="shared" ref="AE72:AT73" si="25">IF(IFERROR(SEARCH(AE$2,$AD72,1),0)=0,0,1)</f>
        <v>0</v>
      </c>
      <c r="AF72">
        <f t="shared" si="25"/>
        <v>0</v>
      </c>
      <c r="AG72">
        <f t="shared" si="25"/>
        <v>0</v>
      </c>
      <c r="AH72">
        <f t="shared" si="25"/>
        <v>0</v>
      </c>
      <c r="AI72">
        <f t="shared" si="25"/>
        <v>0</v>
      </c>
      <c r="AJ72">
        <f t="shared" si="25"/>
        <v>0</v>
      </c>
      <c r="AK72">
        <f t="shared" si="25"/>
        <v>0</v>
      </c>
      <c r="AL72">
        <f t="shared" si="25"/>
        <v>0</v>
      </c>
      <c r="AM72">
        <f t="shared" si="25"/>
        <v>0</v>
      </c>
      <c r="AN72">
        <f t="shared" si="25"/>
        <v>0</v>
      </c>
      <c r="AO72">
        <f t="shared" si="25"/>
        <v>0</v>
      </c>
      <c r="AP72">
        <f t="shared" si="25"/>
        <v>0</v>
      </c>
      <c r="AQ72">
        <f t="shared" si="25"/>
        <v>0</v>
      </c>
      <c r="AR72">
        <f t="shared" si="25"/>
        <v>0</v>
      </c>
      <c r="AS72">
        <f t="shared" si="25"/>
        <v>0</v>
      </c>
      <c r="AT72">
        <f t="shared" si="25"/>
        <v>0</v>
      </c>
      <c r="AU72">
        <f t="shared" si="24"/>
        <v>0</v>
      </c>
      <c r="AV72">
        <f t="shared" si="24"/>
        <v>0</v>
      </c>
      <c r="AW72">
        <f t="shared" si="24"/>
        <v>0</v>
      </c>
      <c r="AX72">
        <f t="shared" si="24"/>
        <v>0</v>
      </c>
      <c r="AY72">
        <f t="shared" si="24"/>
        <v>0</v>
      </c>
      <c r="AZ72">
        <f t="shared" si="24"/>
        <v>0</v>
      </c>
      <c r="BA72">
        <f t="shared" si="24"/>
        <v>0</v>
      </c>
      <c r="BB72">
        <f t="shared" si="24"/>
        <v>0</v>
      </c>
      <c r="BC72">
        <f t="shared" si="24"/>
        <v>0</v>
      </c>
      <c r="BD72">
        <f t="shared" si="24"/>
        <v>0</v>
      </c>
      <c r="BE72">
        <f t="shared" si="24"/>
        <v>0</v>
      </c>
      <c r="BF72">
        <f t="shared" si="24"/>
        <v>0</v>
      </c>
      <c r="BG72">
        <f t="shared" si="24"/>
        <v>0</v>
      </c>
      <c r="BH72">
        <f t="shared" si="24"/>
        <v>0</v>
      </c>
      <c r="BI72">
        <f t="shared" si="24"/>
        <v>0</v>
      </c>
      <c r="BJ72">
        <f t="shared" si="20"/>
        <v>1</v>
      </c>
      <c r="BK72">
        <f t="shared" si="20"/>
        <v>1</v>
      </c>
      <c r="BL72">
        <f t="shared" si="20"/>
        <v>0</v>
      </c>
      <c r="BM72">
        <f t="shared" si="20"/>
        <v>0</v>
      </c>
      <c r="BN72">
        <f t="shared" si="20"/>
        <v>0</v>
      </c>
      <c r="BO72">
        <f t="shared" si="20"/>
        <v>0</v>
      </c>
      <c r="BP72">
        <f t="shared" si="20"/>
        <v>0</v>
      </c>
      <c r="BQ72">
        <f t="shared" si="20"/>
        <v>0</v>
      </c>
      <c r="BR72">
        <f t="shared" si="20"/>
        <v>0</v>
      </c>
      <c r="BS72">
        <f t="shared" si="20"/>
        <v>0</v>
      </c>
      <c r="BT72">
        <f t="shared" si="20"/>
        <v>0</v>
      </c>
      <c r="BU72">
        <f t="shared" si="20"/>
        <v>0</v>
      </c>
      <c r="BV72">
        <f t="shared" si="20"/>
        <v>0</v>
      </c>
      <c r="BW72">
        <f t="shared" si="20"/>
        <v>0</v>
      </c>
      <c r="BX72">
        <f t="shared" si="20"/>
        <v>0</v>
      </c>
      <c r="BY72">
        <f t="shared" si="20"/>
        <v>0</v>
      </c>
      <c r="BZ72">
        <f t="shared" si="19"/>
        <v>0</v>
      </c>
      <c r="CA72">
        <f t="shared" si="19"/>
        <v>0</v>
      </c>
      <c r="CB72">
        <f t="shared" si="19"/>
        <v>0</v>
      </c>
      <c r="CC72">
        <f t="shared" si="19"/>
        <v>0</v>
      </c>
      <c r="CD72">
        <f t="shared" si="19"/>
        <v>0</v>
      </c>
    </row>
    <row r="73" spans="1:82">
      <c r="A73" s="5" t="str">
        <f>_xlfn.XLOOKUP($E73,'Raw Data'!$E:$E,'Raw Data'!A:A,"ERROR",0,1)</f>
        <v>AE</v>
      </c>
      <c r="B73" s="5" t="str">
        <f>_xlfn.XLOOKUP($E73,'Raw Data'!$E:$E,'Raw Data'!B:B,"ERROR",0,1)</f>
        <v>Hair Mousses</v>
      </c>
      <c r="C73" s="5" t="str">
        <f>_xlfn.XLOOKUP($E73,'Raw Data'!$E:$E,'Raw Data'!C:C,"ERROR",0,1)</f>
        <v>thedoux</v>
      </c>
      <c r="D73" s="5" t="str">
        <f>_xlfn.XLOOKUP($E73,'Raw Data'!$E:$E,'Raw Data'!D:D,"ERROR",0,1)</f>
        <v>www.amazon.ae/dp/B079F4YNMS</v>
      </c>
      <c r="E73" s="5" t="s">
        <v>271</v>
      </c>
      <c r="F73" s="9" t="str">
        <f>_xlfn.XLOOKUP($E73,'Raw Data'!$E:$E,'Raw Data'!F:F,"ERROR",0,1)</f>
        <v>The Doux Mousse Def Texture Foam, 7 fl oz The Doux Mousse Def Texture Foam, 7 fl oz</v>
      </c>
      <c r="G73" s="10">
        <f>_xlfn.XLOOKUP($E73,'Raw Data'!$E:$E,'Raw Data'!G:G,"ERROR",0,1)</f>
        <v>21</v>
      </c>
      <c r="H73" s="9">
        <f>_xlfn.XLOOKUP($E73,'Raw Data'!$E:$E,'Raw Data'!H:H,"ERROR",0,1)</f>
        <v>2034.35</v>
      </c>
      <c r="I73" s="9">
        <f>_xlfn.XLOOKUP($E73,'Raw Data'!$E:$E,'Raw Data'!I:I,"ERROR",0,1)</f>
        <v>0.00272363072004289</v>
      </c>
      <c r="J73" s="9" t="str">
        <f>_xlfn.XLOOKUP($E73,'Raw Data'!$E:$E,'Raw Data'!J:J,"ERROR",0,1)</f>
        <v>Yes</v>
      </c>
      <c r="K73" s="14" t="str">
        <f t="array" ref="K73">_xlfn.IFS(AND(L73&gt;0,L73&lt;=5),"0 to 5",AND(L73&gt;5,L73&lt;=10),"5 to 10",AND(L73&gt;10,L73&lt;=15),"10 to 15",AND(L73&gt;15,L73&lt;=20),"15 to 20",AND(L73&gt;20,L73&lt;=30),"20 to 30",AND(L73&gt;30,L73&lt;=40),"30 to 40",AND(L73&gt;40,L73&lt;=50),"40 to 50",AND(L73&gt;50,L73&lt;=75),"50 to 75",AND(L73&gt;75,L73&lt;=100),"75 to 100",AND(L73&gt;100,L73&lt;=150),"100 to 150",AND(L73&gt;150,L73&lt;=200),"150 to 200",AND(L73&gt;200,L73&lt;=250),"200 to 250",AND(L73&gt;250,L73&lt;=300),"250 to 300",AND(L73&gt;300,L73&lt;=400),"300 to 400",AND(L73&gt;400,L73&lt;=500),"400 to 500",L73&gt;500,"500+")</f>
        <v>75 to 100</v>
      </c>
      <c r="L73" s="9">
        <f>_xlfn.XLOOKUP($E73,'Raw Data'!$E:$E,'Raw Data'!L:L,"ERROR",0,1)</f>
        <v>96.61</v>
      </c>
      <c r="M73" s="14" t="str">
        <f t="array" ref="M73">_xlfn.IFS(AND(N73&gt;0,N73&lt;=5),"0 to 5",AND(N73&gt;5,N73&lt;=10),"5 to 10",AND(N73&gt;10,N73&lt;=15),"10 to 15",AND(N73&gt;15,N73&lt;=20),"15 to 20",AND(N73&gt;20,N73&lt;=30),"20 to 30",AND(N73&gt;30,N73&lt;=40),"30 to 40",AND(N73&gt;40,N73&lt;=50),"40 to 50",AND(N73&gt;50,N73&lt;=75),"50 to 75",AND(N73&gt;75,N73&lt;=100),"75 to 100",AND(N73&gt;100,N73&lt;=150),"100 to 150",AND(N73&gt;150,N73&lt;=200),"150 to 200",AND(N73&gt;200,N73&lt;=250),"200 to 250",AND(N73&gt;250,N73&lt;=300),"250 to 300",AND(N73&gt;300,N73&lt;=400),"300 to 400",AND(N73&gt;400,N73&lt;=500),"400 to 500",N73&gt;500,"500+")</f>
        <v>75 to 100</v>
      </c>
      <c r="N73" s="9">
        <f>_xlfn.XLOOKUP($E73,'Raw Data'!$E:$E,'Raw Data'!N:N,"ERROR",0,1)</f>
        <v>98.06</v>
      </c>
      <c r="O73" s="14" t="str">
        <f t="array" ref="O73">_xlfn.IFS(P73=0,"No Discount",AND(P73&gt;0,P73&lt;=0.02),"0% to 2%",AND(P73&gt;0.02,P73&lt;=0.04),"2% to 4%",AND(P73&gt;0.04,P73&lt;=0.06),"4% to 6%",AND(P73&gt;0.06,P73&lt;=0.08),"6% to 8%",AND(P73&gt;0.08,P73&lt;=0.1),"8% to 10%",AND(P73&gt;0.1,P73&lt;=0.15),"10% to 15%",AND(P73&gt;0.15,P73&lt;=0.2),"15% to 20%",AND(P73&gt;0.2,P73&lt;=0.25),"20% to 25%",AND(P73&gt;0.25,P73&lt;=0.3),"25% to 30%",AND(P73&gt;0.3,P73&lt;=0.4),"30% to 40%",AND(P73&gt;0.4,P73&lt;=0.5),"40% to 50%",AND(P73&gt;0.5,P73&lt;=0.75),"50% to 75%",AND(P73&gt;0.75,P73&lt;=1),"75% to 100%")</f>
        <v>0% to 2%</v>
      </c>
      <c r="P73" s="10">
        <f>_xlfn.XLOOKUP($E73,'Raw Data'!$E:$E,'Raw Data'!P:P,"ERROR",0,1)</f>
        <v>0.0147868651845809</v>
      </c>
      <c r="Q73" s="9">
        <f>_xlfn.XLOOKUP($E73,'Raw Data'!$E:$E,'Raw Data'!Q:Q,"ERROR",0,1)</f>
        <v>7</v>
      </c>
      <c r="R73" s="9" t="str">
        <f>_xlfn.XLOOKUP($E73,'Raw Data'!$E:$E,'Raw Data'!R:R,"ERROR",0,1)</f>
        <v>fl oz</v>
      </c>
      <c r="S73" s="5" t="str">
        <f t="array" ref="S73">_xlfn.IFS(AND(T73&gt;0,T73&lt;=0.05),"0 to 0.05",AND(T73&gt;0.05,T73&lt;=0.1),"0.05 to 0.1",AND(T73&gt;0.1,T73&lt;=0.2),"0.1 to 0.2",AND(T73&gt;0.2,T73&lt;=0.3),"0.2 to 0.3",AND(T73&gt;0.3,T73&lt;=0.4),"0.3 to 0.4",AND(T73&gt;0.4,T73&lt;=0.5),"0.4 to 0.5",AND(T73&gt;0.5,T73&lt;=0.75),"0.5 to 0.75",AND(T73&gt;0.75,T73&lt;=1),"0.75 to 1",AND(T73&gt;1,T73&lt;=2),"1 to 2",AND(T73&gt;2,T73&lt;=3),"2 to 3",AND(T73&gt;3,T73&lt;=4),"3 to 4",AND(T73&gt;4,T73&lt;=5),"4 to 5",AND(T73&gt;5,T73&lt;=10),"5 to 10",T73&gt;10,"10+")</f>
        <v>0.4 to 0.5</v>
      </c>
      <c r="T73" s="10">
        <f t="shared" si="21"/>
        <v>0.448786080338329</v>
      </c>
      <c r="U73" s="15" t="str">
        <f t="array" ref="U73">_xlfn.IFS(AND(V73&gt;0,V73&lt;=0.05),"0 to 0.05",AND(V73&gt;0.05,V73&lt;=0.1),"0.05 to 0.1",AND(V73&gt;0.1,V73&lt;=0.2),"0.1 to 0.2",AND(V73&gt;0.2,V73&lt;=0.3),"0.2 to 0.3",AND(V73&gt;0.3,V73&lt;=0.4),"0.3 to 0.4",AND(V73&gt;0.4,V73&lt;=0.5),"0.4 to 0.5",AND(V73&gt;0.5,V73&lt;=0.75),"0.5 to 0.75",AND(V73&gt;0.75,V73&lt;=1),"0.75 to 1",AND(V73&gt;1,V73&lt;=2),"1 to 2",AND(V73&gt;2,V73&lt;=3),"2 to 3",AND(V73&gt;3,V73&lt;=4),"3 to 4",AND(V73&gt;4,V73&lt;=5),"4 to 5",AND(V73&gt;5,V73&lt;=10),"5 to 10",V73&gt;10,"10+")</f>
        <v>0.1 to 0.2</v>
      </c>
      <c r="V73" s="10">
        <f t="shared" si="22"/>
        <v>0.122990891421733</v>
      </c>
      <c r="W73" s="15" t="str">
        <f t="array" ref="W73">_xlfn.IFS(AND(X73&gt;0,X73&lt;=0.05),"0 to 0.05",AND(X73&gt;0.05,X73&lt;=0.1),"0.05 to 0.1",AND(X73&gt;0.1,X73&lt;=0.2),"0.1 to 0.2",AND(X73&gt;0.2,X73&lt;=0.3),"0.2 to 0.3",AND(X73&gt;0.3,X73&lt;=0.4),"0.3 to 0.4",AND(X73&gt;0.4,X73&lt;=0.5),"0.4 to 0.5",AND(X73&gt;0.5,X73&lt;=0.75),"0.5 to 0.75",AND(X73&gt;0.75,X73&lt;=1),"0.75 to 1",AND(X73&gt;1,X73&lt;=2),"1 to 2",AND(X73&gt;2,X73&lt;=3),"2 to 3",AND(X73&gt;3,X73&lt;=4),"3 to 4",AND(X73&gt;4,X73&lt;=5),"4 to 5",AND(X73&gt;5,X73&lt;=10),"5 to 10",X73&gt;10,"10+")</f>
        <v>0.1 to 0.2</v>
      </c>
      <c r="X73" s="16">
        <f t="shared" si="23"/>
        <v>0.121172241691349</v>
      </c>
      <c r="Y73" s="5" t="str">
        <f t="array" ref="Y73">_xlfn.IFS(AND(Z73&gt;0,Z73&lt;=1),"0 to 1",AND(Z73&gt;1,Z73&lt;=2),"1 to 2",AND(Z73&gt;2,Z73&lt;=4),"2 to 4",AND(Z73&gt;4,Z73&lt;=6),"4 to 6",AND(Z73&gt;6,Z73&lt;=8),"6 to 8",AND(Z73&gt;8,Z73&lt;=10),"8 to 10",AND(Z73&gt;10,Z73&lt;=15),"10 to 15",AND(Z73&gt;15,Z73&lt;=20),"15 to 20",AND(Z73&gt;20,Z73&lt;=25),"20 to 25",AND(Z73&gt;25,Z73&lt;=30),"25 to 30",AND(Z73&gt;30,Z73&lt;=40),"30 to 40",AND(Z73&gt;40,Z73&lt;=50),"40 to 50",Z73&gt;50,"50+")</f>
        <v>6 to 8</v>
      </c>
      <c r="Z73" s="9">
        <f t="array" ref="Z73">_xlfn.IFS(AA73="oz",_xlfn.IFS(R73="oz",Q73,R73="fl oz",Q73*1.04,R73="ml",Q73*0.0338),AA73="fl oz",_xlfn.IFS(R73="oz",Q73/1.04,R73="fl oz",Q73,R73="ml",Q73*0.0338/1.04),AA73="ml",_xlfn.IFS(R73="oz",Q73/0.0338,R73="fl oz",Q73*1.04/0.0338,R73="ml",Q73))</f>
        <v>7.28</v>
      </c>
      <c r="AA73" s="9" t="str">
        <f>_xlfn.XLOOKUP($E73,'Raw Data'!$E:$E,'Raw Data'!AA:AA,"ERROR",0,1)</f>
        <v>oz</v>
      </c>
      <c r="AB73" s="5" t="s">
        <v>272</v>
      </c>
      <c r="AC73" s="5" t="s">
        <v>46</v>
      </c>
      <c r="AD73" s="5" t="s">
        <v>273</v>
      </c>
      <c r="AE73">
        <f t="shared" si="25"/>
        <v>0</v>
      </c>
      <c r="AF73">
        <f t="shared" si="25"/>
        <v>0</v>
      </c>
      <c r="AG73">
        <f t="shared" si="25"/>
        <v>1</v>
      </c>
      <c r="AH73">
        <f t="shared" si="25"/>
        <v>0</v>
      </c>
      <c r="AI73">
        <f t="shared" si="25"/>
        <v>0</v>
      </c>
      <c r="AJ73">
        <f t="shared" si="25"/>
        <v>0</v>
      </c>
      <c r="AK73">
        <f t="shared" si="25"/>
        <v>1</v>
      </c>
      <c r="AL73">
        <f t="shared" si="25"/>
        <v>0</v>
      </c>
      <c r="AM73">
        <f t="shared" si="25"/>
        <v>0</v>
      </c>
      <c r="AN73">
        <f t="shared" si="25"/>
        <v>0</v>
      </c>
      <c r="AO73">
        <f t="shared" si="25"/>
        <v>0</v>
      </c>
      <c r="AP73">
        <f t="shared" si="25"/>
        <v>0</v>
      </c>
      <c r="AQ73">
        <f t="shared" si="25"/>
        <v>0</v>
      </c>
      <c r="AR73">
        <f t="shared" si="25"/>
        <v>1</v>
      </c>
      <c r="AS73">
        <f t="shared" si="25"/>
        <v>0</v>
      </c>
      <c r="AT73">
        <f t="shared" si="25"/>
        <v>0</v>
      </c>
      <c r="AU73">
        <f t="shared" si="24"/>
        <v>0</v>
      </c>
      <c r="AV73">
        <f t="shared" si="24"/>
        <v>0</v>
      </c>
      <c r="AW73">
        <f t="shared" si="24"/>
        <v>0</v>
      </c>
      <c r="AX73">
        <f t="shared" si="24"/>
        <v>1</v>
      </c>
      <c r="AY73">
        <f t="shared" si="24"/>
        <v>0</v>
      </c>
      <c r="AZ73">
        <f t="shared" si="24"/>
        <v>0</v>
      </c>
      <c r="BA73">
        <f t="shared" si="24"/>
        <v>1</v>
      </c>
      <c r="BB73">
        <f t="shared" si="24"/>
        <v>0</v>
      </c>
      <c r="BC73">
        <f t="shared" si="24"/>
        <v>0</v>
      </c>
      <c r="BD73">
        <f t="shared" si="24"/>
        <v>0</v>
      </c>
      <c r="BE73">
        <f t="shared" si="24"/>
        <v>0</v>
      </c>
      <c r="BF73">
        <f t="shared" si="24"/>
        <v>0</v>
      </c>
      <c r="BG73">
        <f t="shared" si="24"/>
        <v>0</v>
      </c>
      <c r="BH73">
        <f t="shared" si="24"/>
        <v>0</v>
      </c>
      <c r="BI73">
        <f t="shared" si="24"/>
        <v>0</v>
      </c>
      <c r="BJ73">
        <f t="shared" si="20"/>
        <v>0</v>
      </c>
      <c r="BK73">
        <f t="shared" si="20"/>
        <v>0</v>
      </c>
      <c r="BL73">
        <f t="shared" si="20"/>
        <v>0</v>
      </c>
      <c r="BM73">
        <f t="shared" si="20"/>
        <v>0</v>
      </c>
      <c r="BN73">
        <f t="shared" si="20"/>
        <v>0</v>
      </c>
      <c r="BO73">
        <f t="shared" si="20"/>
        <v>0</v>
      </c>
      <c r="BP73">
        <f t="shared" si="20"/>
        <v>1</v>
      </c>
      <c r="BQ73">
        <f t="shared" si="20"/>
        <v>0</v>
      </c>
      <c r="BR73">
        <f t="shared" si="20"/>
        <v>0</v>
      </c>
      <c r="BS73">
        <f t="shared" si="20"/>
        <v>0</v>
      </c>
      <c r="BT73">
        <f t="shared" si="20"/>
        <v>0</v>
      </c>
      <c r="BU73">
        <f t="shared" si="20"/>
        <v>0</v>
      </c>
      <c r="BV73">
        <f t="shared" si="20"/>
        <v>0</v>
      </c>
      <c r="BW73">
        <f t="shared" si="20"/>
        <v>0</v>
      </c>
      <c r="BX73">
        <f t="shared" si="20"/>
        <v>1</v>
      </c>
      <c r="BY73">
        <f t="shared" si="20"/>
        <v>0</v>
      </c>
      <c r="BZ73">
        <f t="shared" si="19"/>
        <v>0</v>
      </c>
      <c r="CA73">
        <f t="shared" si="19"/>
        <v>0</v>
      </c>
      <c r="CB73">
        <f t="shared" si="19"/>
        <v>0</v>
      </c>
      <c r="CC73">
        <f t="shared" si="19"/>
        <v>0</v>
      </c>
      <c r="CD73">
        <f t="shared" si="19"/>
        <v>0</v>
      </c>
    </row>
    <row r="74" hidden="1" spans="1:27">
      <c r="A74" s="5" t="str">
        <f>_xlfn.XLOOKUP($E74,'Raw Data'!$E:$E,'Raw Data'!A:A,"ERROR",0,1)</f>
        <v>AE</v>
      </c>
      <c r="B74" s="5" t="str">
        <f>_xlfn.XLOOKUP($E74,'Raw Data'!$E:$E,'Raw Data'!B:B,"ERROR",0,1)</f>
        <v>Hair Mousses</v>
      </c>
      <c r="C74" s="5" t="str">
        <f>_xlfn.XLOOKUP($E74,'Raw Data'!$E:$E,'Raw Data'!C:C,"ERROR",0,1)</f>
        <v>tigi bed head</v>
      </c>
      <c r="D74" s="5" t="str">
        <f>_xlfn.XLOOKUP($E74,'Raw Data'!$E:$E,'Raw Data'!D:D,"ERROR",0,1)</f>
        <v>www.amazon.ae/dp/B073R1BX16</v>
      </c>
      <c r="E74" s="5" t="s">
        <v>274</v>
      </c>
      <c r="F74" s="9" t="str">
        <f>_xlfn.XLOOKUP($E74,'Raw Data'!$E:$E,'Raw Data'!F:F,"ERROR",0,1)</f>
        <v>Bed Head by Tigi Foxy Curls Extreme Curl Mousse for Curl Definition, 250 ml</v>
      </c>
      <c r="G74" s="10">
        <f>_xlfn.XLOOKUP($E74,'Raw Data'!$E:$E,'Raw Data'!G:G,"ERROR",0,1)</f>
        <v>28</v>
      </c>
      <c r="H74" s="9">
        <f>_xlfn.XLOOKUP($E74,'Raw Data'!$E:$E,'Raw Data'!H:H,"ERROR",0,1)</f>
        <v>1944.98</v>
      </c>
      <c r="I74" s="9">
        <f>_xlfn.XLOOKUP($E74,'Raw Data'!$E:$E,'Raw Data'!I:I,"ERROR",0,1)</f>
        <v>0.00260398027766561</v>
      </c>
      <c r="J74" s="9" t="str">
        <f>_xlfn.XLOOKUP($E74,'Raw Data'!$E:$E,'Raw Data'!J:J,"ERROR",0,1)</f>
        <v>No</v>
      </c>
      <c r="K74" s="14" t="str">
        <f t="array" ref="K74">_xlfn.IFS(AND(L74&gt;0,L74&lt;=5),"0 to 5",AND(L74&gt;5,L74&lt;=10),"5 to 10",AND(L74&gt;10,L74&lt;=15),"10 to 15",AND(L74&gt;15,L74&lt;=20),"15 to 20",AND(L74&gt;20,L74&lt;=30),"20 to 30",AND(L74&gt;30,L74&lt;=40),"30 to 40",AND(L74&gt;40,L74&lt;=50),"40 to 50",AND(L74&gt;50,L74&lt;=75),"50 to 75",AND(L74&gt;75,L74&lt;=100),"75 to 100",AND(L74&gt;100,L74&lt;=150),"100 to 150",AND(L74&gt;150,L74&lt;=200),"150 to 200",AND(L74&gt;200,L74&lt;=250),"200 to 250",AND(L74&gt;250,L74&lt;=300),"250 to 300",AND(L74&gt;300,L74&lt;=400),"300 to 400",AND(L74&gt;400,L74&lt;=500),"400 to 500",L74&gt;500,"500+")</f>
        <v>50 to 75</v>
      </c>
      <c r="L74" s="9">
        <f>_xlfn.XLOOKUP($E74,'Raw Data'!$E:$E,'Raw Data'!L:L,"ERROR",0,1)</f>
        <v>70</v>
      </c>
      <c r="M74" s="14" t="str">
        <f t="array" ref="M74">_xlfn.IFS(AND(N74&gt;0,N74&lt;=5),"0 to 5",AND(N74&gt;5,N74&lt;=10),"5 to 10",AND(N74&gt;10,N74&lt;=15),"10 to 15",AND(N74&gt;15,N74&lt;=20),"15 to 20",AND(N74&gt;20,N74&lt;=30),"20 to 30",AND(N74&gt;30,N74&lt;=40),"30 to 40",AND(N74&gt;40,N74&lt;=50),"40 to 50",AND(N74&gt;50,N74&lt;=75),"50 to 75",AND(N74&gt;75,N74&lt;=100),"75 to 100",AND(N74&gt;100,N74&lt;=150),"100 to 150",AND(N74&gt;150,N74&lt;=200),"150 to 200",AND(N74&gt;200,N74&lt;=250),"200 to 250",AND(N74&gt;250,N74&lt;=300),"250 to 300",AND(N74&gt;300,N74&lt;=400),"300 to 400",AND(N74&gt;400,N74&lt;=500),"400 to 500",N74&gt;500,"500+")</f>
        <v>50 to 75</v>
      </c>
      <c r="N74" s="9">
        <f>_xlfn.XLOOKUP($E74,'Raw Data'!$E:$E,'Raw Data'!N:N,"ERROR",0,1)</f>
        <v>70</v>
      </c>
      <c r="O74" s="14" t="str">
        <f t="array" ref="O74">_xlfn.IFS(P74=0,"No Discount",AND(P74&gt;0,P74&lt;=0.02),"0% to 2%",AND(P74&gt;0.02,P74&lt;=0.04),"2% to 4%",AND(P74&gt;0.04,P74&lt;=0.06),"4% to 6%",AND(P74&gt;0.06,P74&lt;=0.08),"6% to 8%",AND(P74&gt;0.08,P74&lt;=0.1),"8% to 10%",AND(P74&gt;0.1,P74&lt;=0.15),"10% to 15%",AND(P74&gt;0.15,P74&lt;=0.2),"15% to 20%",AND(P74&gt;0.2,P74&lt;=0.25),"20% to 25%",AND(P74&gt;0.25,P74&lt;=0.3),"25% to 30%",AND(P74&gt;0.3,P74&lt;=0.4),"30% to 40%",AND(P74&gt;0.4,P74&lt;=0.5),"40% to 50%",AND(P74&gt;0.5,P74&lt;=0.75),"50% to 75%",AND(P74&gt;0.75,P74&lt;=1),"75% to 100%")</f>
        <v>No Discount</v>
      </c>
      <c r="P74" s="10">
        <f>_xlfn.XLOOKUP($E74,'Raw Data'!$E:$E,'Raw Data'!P:P,"ERROR",0,1)</f>
        <v>0</v>
      </c>
      <c r="Q74" s="9">
        <f>_xlfn.XLOOKUP($E74,'Raw Data'!$E:$E,'Raw Data'!Q:Q,"ERROR",0,1)</f>
        <v>250</v>
      </c>
      <c r="R74" s="9" t="str">
        <f>_xlfn.XLOOKUP($E74,'Raw Data'!$E:$E,'Raw Data'!R:R,"ERROR",0,1)</f>
        <v>ml</v>
      </c>
      <c r="S74" s="5" t="str">
        <f t="array" ref="S74">_xlfn.IFS(AND(T74&gt;0,T74&lt;=0.05),"0 to 0.05",AND(T74&gt;0.05,T74&lt;=0.1),"0.05 to 0.1",AND(T74&gt;0.1,T74&lt;=0.2),"0.1 to 0.2",AND(T74&gt;0.2,T74&lt;=0.3),"0.2 to 0.3",AND(T74&gt;0.3,T74&lt;=0.4),"0.3 to 0.4",AND(T74&gt;0.4,T74&lt;=0.5),"0.4 to 0.5",AND(T74&gt;0.5,T74&lt;=0.75),"0.5 to 0.75",AND(T74&gt;0.75,T74&lt;=1),"0.75 to 1",AND(T74&gt;1,T74&lt;=2),"1 to 2",AND(T74&gt;2,T74&lt;=3),"2 to 3",AND(T74&gt;3,T74&lt;=4),"3 to 4",AND(T74&gt;4,T74&lt;=5),"4 to 5",AND(T74&gt;5,T74&lt;=10),"5 to 10",T74&gt;10,"10+")</f>
        <v>0.2 to 0.3</v>
      </c>
      <c r="T74" s="10">
        <f>_xlfn.XLOOKUP($E74,'Raw Data'!$E:$E,'Raw Data'!T:T,"ERROR",0,1)</f>
        <v>0.280149599886339</v>
      </c>
      <c r="U74" s="15" t="str">
        <f t="array" ref="U74">_xlfn.IFS(AND(V74&gt;0,V74&lt;=0.05),"0 to 0.05",AND(V74&gt;0.05,V74&lt;=0.1),"0.05 to 0.1",AND(V74&gt;0.1,V74&lt;=0.2),"0.1 to 0.2",AND(V74&gt;0.2,V74&lt;=0.3),"0.2 to 0.3",AND(V74&gt;0.3,V74&lt;=0.4),"0.3 to 0.4",AND(V74&gt;0.4,V74&lt;=0.5),"0.4 to 0.5",AND(V74&gt;0.5,V74&lt;=0.75),"0.5 to 0.75",AND(V74&gt;0.75,V74&lt;=1),"0.75 to 1",AND(V74&gt;1,V74&lt;=2),"1 to 2",AND(V74&gt;2,V74&lt;=3),"2 to 3",AND(V74&gt;3,V74&lt;=4),"3 to 4",AND(V74&gt;4,V74&lt;=5),"4 to 5",AND(V74&gt;5,V74&lt;=10),"5 to 10",V74&gt;10,"10+")</f>
        <v>0.05 to 0.1</v>
      </c>
      <c r="V74" s="10">
        <f>_xlfn.XLOOKUP($E74,'Raw Data'!$E:$E,'Raw Data'!V:V,"ERROR",0,1)</f>
        <v>0.0756403919693116</v>
      </c>
      <c r="W74" s="15" t="str">
        <f t="array" ref="W74">_xlfn.IFS(AND(X74&gt;0,X74&lt;=0.05),"0 to 0.05",AND(X74&gt;0.05,X74&lt;=0.1),"0.05 to 0.1",AND(X74&gt;0.1,X74&lt;=0.2),"0.1 to 0.2",AND(X74&gt;0.2,X74&lt;=0.3),"0.2 to 0.3",AND(X74&gt;0.3,X74&lt;=0.4),"0.3 to 0.4",AND(X74&gt;0.4,X74&lt;=0.5),"0.4 to 0.5",AND(X74&gt;0.5,X74&lt;=0.75),"0.5 to 0.75",AND(X74&gt;0.75,X74&lt;=1),"0.75 to 1",AND(X74&gt;1,X74&lt;=2),"1 to 2",AND(X74&gt;2,X74&lt;=3),"2 to 3",AND(X74&gt;3,X74&lt;=4),"3 to 4",AND(X74&gt;4,X74&lt;=5),"4 to 5",AND(X74&gt;5,X74&lt;=10),"5 to 10",X74&gt;10,"10+")</f>
        <v>0.05 to 0.1</v>
      </c>
      <c r="X74" s="16">
        <f t="shared" si="23"/>
        <v>0.0756403919693116</v>
      </c>
      <c r="Y74" s="5" t="str">
        <f t="array" ref="Y74">_xlfn.IFS(AND(Z74&gt;0,Z74&lt;=1),"0 to 1",AND(Z74&gt;1,Z74&lt;=2),"1 to 2",AND(Z74&gt;2,Z74&lt;=4),"2 to 4",AND(Z74&gt;4,Z74&lt;=6),"4 to 6",AND(Z74&gt;6,Z74&lt;=8),"6 to 8",AND(Z74&gt;8,Z74&lt;=10),"8 to 10",AND(Z74&gt;10,Z74&lt;=15),"10 to 15",AND(Z74&gt;15,Z74&lt;=20),"15 to 20",AND(Z74&gt;20,Z74&lt;=25),"20 to 25",AND(Z74&gt;25,Z74&lt;=30),"25 to 30",AND(Z74&gt;30,Z74&lt;=40),"30 to 40",AND(Z74&gt;40,Z74&lt;=50),"40 to 50",Z74&gt;50,"50+")</f>
        <v>8 to 10</v>
      </c>
      <c r="Z74" s="9">
        <f>_xlfn.XLOOKUP($E74,'Raw Data'!$E:$E,'Raw Data'!Z:Z,"ERROR",0,1)</f>
        <v>8.45</v>
      </c>
      <c r="AA74" s="9" t="str">
        <f>_xlfn.XLOOKUP($E74,'Raw Data'!$E:$E,'Raw Data'!AA:AA,"ERROR",0,1)</f>
        <v>oz</v>
      </c>
    </row>
    <row r="75" hidden="1" spans="1:27">
      <c r="A75" s="5" t="str">
        <f>_xlfn.XLOOKUP($E75,'Raw Data'!$E:$E,'Raw Data'!A:A,"ERROR",0,1)</f>
        <v>AE</v>
      </c>
      <c r="B75" s="5" t="str">
        <f>_xlfn.XLOOKUP($E75,'Raw Data'!$E:$E,'Raw Data'!B:B,"ERROR",0,1)</f>
        <v>Hair Mousses</v>
      </c>
      <c r="C75" s="5" t="str">
        <f>_xlfn.XLOOKUP($E75,'Raw Data'!$E:$E,'Raw Data'!C:C,"ERROR",0,1)</f>
        <v>shea moisture</v>
      </c>
      <c r="D75" s="5" t="str">
        <f>_xlfn.XLOOKUP($E75,'Raw Data'!$E:$E,'Raw Data'!D:D,"ERROR",0,1)</f>
        <v>www.amazon.ae/dp/B01CTCE8DG</v>
      </c>
      <c r="E75" s="5" t="s">
        <v>275</v>
      </c>
      <c r="F75" s="9" t="str">
        <f>_xlfn.XLOOKUP($E75,'Raw Data'!$E:$E,'Raw Data'!F:F,"ERROR",0,1)</f>
        <v>Shea Moisture Coconut &amp; Hibiscus Curl Enhancing Smoothie 12 Oz, Pack of 3</v>
      </c>
      <c r="G75" s="10">
        <f>_xlfn.XLOOKUP($E75,'Raw Data'!$E:$E,'Raw Data'!G:G,"ERROR",0,1)</f>
        <v>10</v>
      </c>
      <c r="H75" s="9">
        <f>_xlfn.XLOOKUP($E75,'Raw Data'!$E:$E,'Raw Data'!H:H,"ERROR",0,1)</f>
        <v>1848.06</v>
      </c>
      <c r="I75" s="9">
        <f>_xlfn.XLOOKUP($E75,'Raw Data'!$E:$E,'Raw Data'!I:I,"ERROR",0,1)</f>
        <v>0.0024742217359267</v>
      </c>
      <c r="J75" s="9" t="str">
        <f>_xlfn.XLOOKUP($E75,'Raw Data'!$E:$E,'Raw Data'!J:J,"ERROR",0,1)</f>
        <v>No</v>
      </c>
      <c r="K75" s="14" t="str">
        <f t="array" ref="K75">_xlfn.IFS(AND(L75&gt;0,L75&lt;=5),"0 to 5",AND(L75&gt;5,L75&lt;=10),"5 to 10",AND(L75&gt;10,L75&lt;=15),"10 to 15",AND(L75&gt;15,L75&lt;=20),"15 to 20",AND(L75&gt;20,L75&lt;=30),"20 to 30",AND(L75&gt;30,L75&lt;=40),"30 to 40",AND(L75&gt;40,L75&lt;=50),"40 to 50",AND(L75&gt;50,L75&lt;=75),"50 to 75",AND(L75&gt;75,L75&lt;=100),"75 to 100",AND(L75&gt;100,L75&lt;=150),"100 to 150",AND(L75&gt;150,L75&lt;=200),"150 to 200",AND(L75&gt;200,L75&lt;=250),"200 to 250",AND(L75&gt;250,L75&lt;=300),"250 to 300",AND(L75&gt;300,L75&lt;=400),"300 to 400",AND(L75&gt;400,L75&lt;=500),"400 to 500",L75&gt;500,"500+")</f>
        <v>150 to 200</v>
      </c>
      <c r="L75" s="9">
        <f>_xlfn.XLOOKUP($E75,'Raw Data'!$E:$E,'Raw Data'!L:L,"ERROR",0,1)</f>
        <v>183.52</v>
      </c>
      <c r="M75" s="14" t="str">
        <f t="array" ref="M75">_xlfn.IFS(AND(N75&gt;0,N75&lt;=5),"0 to 5",AND(N75&gt;5,N75&lt;=10),"5 to 10",AND(N75&gt;10,N75&lt;=15),"10 to 15",AND(N75&gt;15,N75&lt;=20),"15 to 20",AND(N75&gt;20,N75&lt;=30),"20 to 30",AND(N75&gt;30,N75&lt;=40),"30 to 40",AND(N75&gt;40,N75&lt;=50),"40 to 50",AND(N75&gt;50,N75&lt;=75),"50 to 75",AND(N75&gt;75,N75&lt;=100),"75 to 100",AND(N75&gt;100,N75&lt;=150),"100 to 150",AND(N75&gt;150,N75&lt;=200),"150 to 200",AND(N75&gt;200,N75&lt;=250),"200 to 250",AND(N75&gt;250,N75&lt;=300),"250 to 300",AND(N75&gt;300,N75&lt;=400),"300 to 400",AND(N75&gt;400,N75&lt;=500),"400 to 500",N75&gt;500,"500+")</f>
        <v>150 to 200</v>
      </c>
      <c r="N75" s="9">
        <f>_xlfn.XLOOKUP($E75,'Raw Data'!$E:$E,'Raw Data'!N:N,"ERROR",0,1)</f>
        <v>184</v>
      </c>
      <c r="O75" s="14" t="str">
        <f t="array" ref="O75">_xlfn.IFS(P75=0,"No Discount",AND(P75&gt;0,P75&lt;=0.02),"0% to 2%",AND(P75&gt;0.02,P75&lt;=0.04),"2% to 4%",AND(P75&gt;0.04,P75&lt;=0.06),"4% to 6%",AND(P75&gt;0.06,P75&lt;=0.08),"6% to 8%",AND(P75&gt;0.08,P75&lt;=0.1),"8% to 10%",AND(P75&gt;0.1,P75&lt;=0.15),"10% to 15%",AND(P75&gt;0.15,P75&lt;=0.2),"15% to 20%",AND(P75&gt;0.2,P75&lt;=0.25),"20% to 25%",AND(P75&gt;0.25,P75&lt;=0.3),"25% to 30%",AND(P75&gt;0.3,P75&lt;=0.4),"30% to 40%",AND(P75&gt;0.4,P75&lt;=0.5),"40% to 50%",AND(P75&gt;0.5,P75&lt;=0.75),"50% to 75%",AND(P75&gt;0.75,P75&lt;=1),"75% to 100%")</f>
        <v>0% to 2%</v>
      </c>
      <c r="P75" s="10">
        <f>_xlfn.XLOOKUP($E75,'Raw Data'!$E:$E,'Raw Data'!P:P,"ERROR",0,1)</f>
        <v>0.00260869565217386</v>
      </c>
      <c r="Q75" s="9">
        <f>_xlfn.XLOOKUP($E75,'Raw Data'!$E:$E,'Raw Data'!Q:Q,"ERROR",0,1)</f>
        <v>36</v>
      </c>
      <c r="R75" s="9" t="str">
        <f>_xlfn.XLOOKUP($E75,'Raw Data'!$E:$E,'Raw Data'!R:R,"ERROR",0,1)</f>
        <v>oz</v>
      </c>
      <c r="S75" s="5" t="str">
        <f t="array" ref="S75">_xlfn.IFS(AND(T75&gt;0,T75&lt;=0.05),"0 to 0.05",AND(T75&gt;0.05,T75&lt;=0.1),"0.05 to 0.1",AND(T75&gt;0.1,T75&lt;=0.2),"0.1 to 0.2",AND(T75&gt;0.2,T75&lt;=0.3),"0.2 to 0.3",AND(T75&gt;0.3,T75&lt;=0.4),"0.3 to 0.4",AND(T75&gt;0.4,T75&lt;=0.5),"0.4 to 0.5",AND(T75&gt;0.5,T75&lt;=0.75),"0.5 to 0.75",AND(T75&gt;0.75,T75&lt;=1),"0.75 to 1",AND(T75&gt;1,T75&lt;=2),"1 to 2",AND(T75&gt;2,T75&lt;=3),"2 to 3",AND(T75&gt;3,T75&lt;=4),"3 to 4",AND(T75&gt;4,T75&lt;=5),"4 to 5",AND(T75&gt;5,T75&lt;=10),"5 to 10",T75&gt;10,"10+")</f>
        <v>0.1 to 0.2</v>
      </c>
      <c r="T75" s="10">
        <f>_xlfn.XLOOKUP($E75,'Raw Data'!$E:$E,'Raw Data'!T:T,"ERROR",0,1)</f>
        <v>0.17239694885958</v>
      </c>
      <c r="U75" s="15" t="str">
        <f t="array" ref="U75">_xlfn.IFS(AND(V75&gt;0,V75&lt;=0.05),"0 to 0.05",AND(V75&gt;0.05,V75&lt;=0.1),"0.05 to 0.1",AND(V75&gt;0.1,V75&lt;=0.2),"0.1 to 0.2",AND(V75&gt;0.2,V75&lt;=0.3),"0.2 to 0.3",AND(V75&gt;0.3,V75&lt;=0.4),"0.3 to 0.4",AND(V75&gt;0.4,V75&lt;=0.5),"0.4 to 0.5",AND(V75&gt;0.5,V75&lt;=0.75),"0.5 to 0.75",AND(V75&gt;0.75,V75&lt;=1),"0.75 to 1",AND(V75&gt;1,V75&lt;=2),"1 to 2",AND(V75&gt;2,V75&lt;=3),"2 to 3",AND(V75&gt;3,V75&lt;=4),"3 to 4",AND(V75&gt;4,V75&lt;=5),"4 to 5",AND(V75&gt;5,V75&lt;=10),"5 to 10",V75&gt;10,"10+")</f>
        <v>0 to 0.05</v>
      </c>
      <c r="V75" s="10">
        <f>_xlfn.XLOOKUP($E75,'Raw Data'!$E:$E,'Raw Data'!V:V,"ERROR",0,1)</f>
        <v>0.0466689212039229</v>
      </c>
      <c r="W75" s="15" t="str">
        <f t="array" ref="W75">_xlfn.IFS(AND(X75&gt;0,X75&lt;=0.05),"0 to 0.05",AND(X75&gt;0.05,X75&lt;=0.1),"0.05 to 0.1",AND(X75&gt;0.1,X75&lt;=0.2),"0.1 to 0.2",AND(X75&gt;0.2,X75&lt;=0.3),"0.2 to 0.3",AND(X75&gt;0.3,X75&lt;=0.4),"0.3 to 0.4",AND(X75&gt;0.4,X75&lt;=0.5),"0.4 to 0.5",AND(X75&gt;0.5,X75&lt;=0.75),"0.5 to 0.75",AND(X75&gt;0.75,X75&lt;=1),"0.75 to 1",AND(X75&gt;1,X75&lt;=2),"1 to 2",AND(X75&gt;2,X75&lt;=3),"2 to 3",AND(X75&gt;3,X75&lt;=4),"3 to 4",AND(X75&gt;4,X75&lt;=5),"4 to 5",AND(X75&gt;5,X75&lt;=10),"5 to 10",X75&gt;10,"10+")</f>
        <v>0 to 0.05</v>
      </c>
      <c r="X75" s="16">
        <f t="shared" si="23"/>
        <v>0.0465471761920866</v>
      </c>
      <c r="Y75" s="5" t="str">
        <f t="array" ref="Y75">_xlfn.IFS(AND(Z75&gt;0,Z75&lt;=1),"0 to 1",AND(Z75&gt;1,Z75&lt;=2),"1 to 2",AND(Z75&gt;2,Z75&lt;=4),"2 to 4",AND(Z75&gt;4,Z75&lt;=6),"4 to 6",AND(Z75&gt;6,Z75&lt;=8),"6 to 8",AND(Z75&gt;8,Z75&lt;=10),"8 to 10",AND(Z75&gt;10,Z75&lt;=15),"10 to 15",AND(Z75&gt;15,Z75&lt;=20),"15 to 20",AND(Z75&gt;20,Z75&lt;=25),"20 to 25",AND(Z75&gt;25,Z75&lt;=30),"25 to 30",AND(Z75&gt;30,Z75&lt;=40),"30 to 40",AND(Z75&gt;40,Z75&lt;=50),"40 to 50",Z75&gt;50,"50+")</f>
        <v>30 to 40</v>
      </c>
      <c r="Z75" s="9">
        <f>_xlfn.XLOOKUP($E75,'Raw Data'!$E:$E,'Raw Data'!Z:Z,"ERROR",0,1)</f>
        <v>36</v>
      </c>
      <c r="AA75" s="9" t="str">
        <f>_xlfn.XLOOKUP($E75,'Raw Data'!$E:$E,'Raw Data'!AA:AA,"ERROR",0,1)</f>
        <v>oz</v>
      </c>
    </row>
    <row r="76" hidden="1" spans="1:27">
      <c r="A76" s="5" t="str">
        <f>_xlfn.XLOOKUP($E76,'Raw Data'!$E:$E,'Raw Data'!A:A,"ERROR",0,1)</f>
        <v>AE</v>
      </c>
      <c r="B76" s="5" t="str">
        <f>_xlfn.XLOOKUP($E76,'Raw Data'!$E:$E,'Raw Data'!B:B,"ERROR",0,1)</f>
        <v>Hair Mousses</v>
      </c>
      <c r="C76" s="5" t="str">
        <f>_xlfn.XLOOKUP($E76,'Raw Data'!$E:$E,'Raw Data'!C:C,"ERROR",0,1)</f>
        <v>schwarzkopf</v>
      </c>
      <c r="D76" s="5" t="str">
        <f>_xlfn.XLOOKUP($E76,'Raw Data'!$E:$E,'Raw Data'!D:D,"ERROR",0,1)</f>
        <v>www.amazon.ae/dp/B002I9N0OY</v>
      </c>
      <c r="E76" s="5" t="s">
        <v>276</v>
      </c>
      <c r="F76" s="9" t="str">
        <f>_xlfn.XLOOKUP($E76,'Raw Data'!$E:$E,'Raw Data'!F:F,"ERROR",0,1)</f>
        <v>Schwarzkopf Osis Plus Grip Strong Mousse Grip, Number 4, 200 ml</v>
      </c>
      <c r="G76" s="10">
        <f>_xlfn.XLOOKUP($E76,'Raw Data'!$E:$E,'Raw Data'!G:G,"ERROR",0,1)</f>
        <v>19</v>
      </c>
      <c r="H76" s="9">
        <f>_xlfn.XLOOKUP($E76,'Raw Data'!$E:$E,'Raw Data'!H:H,"ERROR",0,1)</f>
        <v>1836.13</v>
      </c>
      <c r="I76" s="9">
        <f>_xlfn.XLOOKUP($E76,'Raw Data'!$E:$E,'Raw Data'!I:I,"ERROR",0,1)</f>
        <v>0.00245824960011422</v>
      </c>
      <c r="J76" s="9" t="str">
        <f>_xlfn.XLOOKUP($E76,'Raw Data'!$E:$E,'Raw Data'!J:J,"ERROR",0,1)</f>
        <v>No</v>
      </c>
      <c r="K76" s="14" t="str">
        <f t="array" ref="K76">_xlfn.IFS(AND(L76&gt;0,L76&lt;=5),"0 to 5",AND(L76&gt;5,L76&lt;=10),"5 to 10",AND(L76&gt;10,L76&lt;=15),"10 to 15",AND(L76&gt;15,L76&lt;=20),"15 to 20",AND(L76&gt;20,L76&lt;=30),"20 to 30",AND(L76&gt;30,L76&lt;=40),"30 to 40",AND(L76&gt;40,L76&lt;=50),"40 to 50",AND(L76&gt;50,L76&lt;=75),"50 to 75",AND(L76&gt;75,L76&lt;=100),"75 to 100",AND(L76&gt;100,L76&lt;=150),"100 to 150",AND(L76&gt;150,L76&lt;=200),"150 to 200",AND(L76&gt;200,L76&lt;=250),"200 to 250",AND(L76&gt;250,L76&lt;=300),"250 to 300",AND(L76&gt;300,L76&lt;=400),"300 to 400",AND(L76&gt;400,L76&lt;=500),"400 to 500",L76&gt;500,"500+")</f>
        <v>75 to 100</v>
      </c>
      <c r="L76" s="9">
        <f>_xlfn.XLOOKUP($E76,'Raw Data'!$E:$E,'Raw Data'!L:L,"ERROR",0,1)</f>
        <v>88.73</v>
      </c>
      <c r="M76" s="14" t="str">
        <f t="array" ref="M76">_xlfn.IFS(AND(N76&gt;0,N76&lt;=5),"0 to 5",AND(N76&gt;5,N76&lt;=10),"5 to 10",AND(N76&gt;10,N76&lt;=15),"10 to 15",AND(N76&gt;15,N76&lt;=20),"15 to 20",AND(N76&gt;20,N76&lt;=30),"20 to 30",AND(N76&gt;30,N76&lt;=40),"30 to 40",AND(N76&gt;40,N76&lt;=50),"40 to 50",AND(N76&gt;50,N76&lt;=75),"50 to 75",AND(N76&gt;75,N76&lt;=100),"75 to 100",AND(N76&gt;100,N76&lt;=150),"100 to 150",AND(N76&gt;150,N76&lt;=200),"150 to 200",AND(N76&gt;200,N76&lt;=250),"200 to 250",AND(N76&gt;250,N76&lt;=300),"250 to 300",AND(N76&gt;300,N76&lt;=400),"300 to 400",AND(N76&gt;400,N76&lt;=500),"400 to 500",N76&gt;500,"500+")</f>
        <v>100 to 150</v>
      </c>
      <c r="N76" s="9">
        <f>_xlfn.XLOOKUP($E76,'Raw Data'!$E:$E,'Raw Data'!N:N,"ERROR",0,1)</f>
        <v>105.8</v>
      </c>
      <c r="O76" s="14" t="str">
        <f t="array" ref="O76">_xlfn.IFS(P76=0,"No Discount",AND(P76&gt;0,P76&lt;=0.02),"0% to 2%",AND(P76&gt;0.02,P76&lt;=0.04),"2% to 4%",AND(P76&gt;0.04,P76&lt;=0.06),"4% to 6%",AND(P76&gt;0.06,P76&lt;=0.08),"6% to 8%",AND(P76&gt;0.08,P76&lt;=0.1),"8% to 10%",AND(P76&gt;0.1,P76&lt;=0.15),"10% to 15%",AND(P76&gt;0.15,P76&lt;=0.2),"15% to 20%",AND(P76&gt;0.2,P76&lt;=0.25),"20% to 25%",AND(P76&gt;0.25,P76&lt;=0.3),"25% to 30%",AND(P76&gt;0.3,P76&lt;=0.4),"30% to 40%",AND(P76&gt;0.4,P76&lt;=0.5),"40% to 50%",AND(P76&gt;0.5,P76&lt;=0.75),"50% to 75%",AND(P76&gt;0.75,P76&lt;=1),"75% to 100%")</f>
        <v>15% to 20%</v>
      </c>
      <c r="P76" s="10">
        <f>_xlfn.XLOOKUP($E76,'Raw Data'!$E:$E,'Raw Data'!P:P,"ERROR",0,1)</f>
        <v>0.161342155009452</v>
      </c>
      <c r="Q76" s="9">
        <f>_xlfn.XLOOKUP($E76,'Raw Data'!$E:$E,'Raw Data'!Q:Q,"ERROR",0,1)</f>
        <v>200</v>
      </c>
      <c r="R76" s="9" t="str">
        <f>_xlfn.XLOOKUP($E76,'Raw Data'!$E:$E,'Raw Data'!R:R,"ERROR",0,1)</f>
        <v>ml</v>
      </c>
      <c r="S76" s="5" t="str">
        <f t="array" ref="S76">_xlfn.IFS(AND(T76&gt;0,T76&lt;=0.05),"0 to 0.05",AND(T76&gt;0.05,T76&lt;=0.1),"0.05 to 0.1",AND(T76&gt;0.1,T76&lt;=0.2),"0.1 to 0.2",AND(T76&gt;0.2,T76&lt;=0.3),"0.2 to 0.3",AND(T76&gt;0.3,T76&lt;=0.4),"0.3 to 0.4",AND(T76&gt;0.4,T76&lt;=0.5),"0.4 to 0.5",AND(T76&gt;0.5,T76&lt;=0.75),"0.5 to 0.75",AND(T76&gt;0.75,T76&lt;=1),"0.75 to 1",AND(T76&gt;1,T76&lt;=2),"1 to 2",AND(T76&gt;2,T76&lt;=3),"2 to 3",AND(T76&gt;3,T76&lt;=4),"3 to 4",AND(T76&gt;4,T76&lt;=5),"4 to 5",AND(T76&gt;5,T76&lt;=10),"5 to 10",T76&gt;10,"10+")</f>
        <v>0.4 to 0.5</v>
      </c>
      <c r="T76" s="10">
        <f>_xlfn.XLOOKUP($E76,'Raw Data'!$E:$E,'Raw Data'!T:T,"ERROR",0,1)</f>
        <v>0.443887035677052</v>
      </c>
      <c r="U76" s="15" t="str">
        <f t="array" ref="U76">_xlfn.IFS(AND(V76&gt;0,V76&lt;=0.05),"0 to 0.05",AND(V76&gt;0.05,V76&lt;=0.1),"0.05 to 0.1",AND(V76&gt;0.1,V76&lt;=0.2),"0.1 to 0.2",AND(V76&gt;0.2,V76&lt;=0.3),"0.2 to 0.3",AND(V76&gt;0.3,V76&lt;=0.4),"0.3 to 0.4",AND(V76&gt;0.4,V76&lt;=0.5),"0.4 to 0.5",AND(V76&gt;0.5,V76&lt;=0.75),"0.5 to 0.75",AND(V76&gt;0.75,V76&lt;=1),"0.75 to 1",AND(V76&gt;1,V76&lt;=2),"1 to 2",AND(V76&gt;2,V76&lt;=3),"2 to 3",AND(V76&gt;3,V76&lt;=4),"3 to 4",AND(V76&gt;4,V76&lt;=5),"4 to 5",AND(V76&gt;5,V76&lt;=10),"5 to 10",V76&gt;10,"10+")</f>
        <v>0.1 to 0.2</v>
      </c>
      <c r="V76" s="10">
        <f>_xlfn.XLOOKUP($E76,'Raw Data'!$E:$E,'Raw Data'!V:V,"ERROR",0,1)</f>
        <v>0.142906311970592</v>
      </c>
      <c r="W76" s="15" t="str">
        <f t="array" ref="W76">_xlfn.IFS(AND(X76&gt;0,X76&lt;=0.05),"0 to 0.05",AND(X76&gt;0.05,X76&lt;=0.1),"0.05 to 0.1",AND(X76&gt;0.1,X76&lt;=0.2),"0.1 to 0.2",AND(X76&gt;0.2,X76&lt;=0.3),"0.2 to 0.3",AND(X76&gt;0.3,X76&lt;=0.4),"0.3 to 0.4",AND(X76&gt;0.4,X76&lt;=0.5),"0.4 to 0.5",AND(X76&gt;0.5,X76&lt;=0.75),"0.5 to 0.75",AND(X76&gt;0.75,X76&lt;=1),"0.75 to 1",AND(X76&gt;1,X76&lt;=2),"1 to 2",AND(X76&gt;2,X76&lt;=3),"2 to 3",AND(X76&gt;3,X76&lt;=4),"3 to 4",AND(X76&gt;4,X76&lt;=5),"4 to 5",AND(X76&gt;5,X76&lt;=10),"5 to 10",X76&gt;10,"10+")</f>
        <v>0.1 to 0.2</v>
      </c>
      <c r="X76" s="16">
        <f t="shared" si="23"/>
        <v>0.119849499632804</v>
      </c>
      <c r="Y76" s="5" t="str">
        <f t="array" ref="Y76">_xlfn.IFS(AND(Z76&gt;0,Z76&lt;=1),"0 to 1",AND(Z76&gt;1,Z76&lt;=2),"1 to 2",AND(Z76&gt;2,Z76&lt;=4),"2 to 4",AND(Z76&gt;4,Z76&lt;=6),"4 to 6",AND(Z76&gt;6,Z76&lt;=8),"6 to 8",AND(Z76&gt;8,Z76&lt;=10),"8 to 10",AND(Z76&gt;10,Z76&lt;=15),"10 to 15",AND(Z76&gt;15,Z76&lt;=20),"15 to 20",AND(Z76&gt;20,Z76&lt;=25),"20 to 25",AND(Z76&gt;25,Z76&lt;=30),"25 to 30",AND(Z76&gt;30,Z76&lt;=40),"30 to 40",AND(Z76&gt;40,Z76&lt;=50),"40 to 50",Z76&gt;50,"50+")</f>
        <v>6 to 8</v>
      </c>
      <c r="Z76" s="9">
        <f>_xlfn.XLOOKUP($E76,'Raw Data'!$E:$E,'Raw Data'!Z:Z,"ERROR",0,1)</f>
        <v>6.76</v>
      </c>
      <c r="AA76" s="9" t="str">
        <f>_xlfn.XLOOKUP($E76,'Raw Data'!$E:$E,'Raw Data'!AA:AA,"ERROR",0,1)</f>
        <v>oz</v>
      </c>
    </row>
    <row r="77" hidden="1" spans="1:27">
      <c r="A77" s="5" t="str">
        <f>_xlfn.XLOOKUP($E77,'Raw Data'!$E:$E,'Raw Data'!A:A,"ERROR",0,1)</f>
        <v>AE</v>
      </c>
      <c r="B77" s="5" t="str">
        <f>_xlfn.XLOOKUP($E77,'Raw Data'!$E:$E,'Raw Data'!B:B,"ERROR",0,1)</f>
        <v>Hair Mousses</v>
      </c>
      <c r="C77" s="5" t="str">
        <f>_xlfn.XLOOKUP($E77,'Raw Data'!$E:$E,'Raw Data'!C:C,"ERROR",0,1)</f>
        <v>others</v>
      </c>
      <c r="D77" s="5" t="str">
        <f>_xlfn.XLOOKUP($E77,'Raw Data'!$E:$E,'Raw Data'!D:D,"ERROR",0,1)</f>
        <v>www.amazon.ae/dp/B07HHN1864</v>
      </c>
      <c r="E77" s="5" t="s">
        <v>277</v>
      </c>
      <c r="F77" s="9" t="str">
        <f>_xlfn.XLOOKUP($E77,'Raw Data'!$E:$E,'Raw Data'!F:F,"ERROR",0,1)</f>
        <v>OUIDAD Vitalcurl+ Soft Defining Mousse, 5.7 oz (Pack of 1) OUIDAD Vitalcurl+ Soft Defining Mousse, 5.7 oz (Pack of 1)</v>
      </c>
      <c r="G77" s="10">
        <f>_xlfn.XLOOKUP($E77,'Raw Data'!$E:$E,'Raw Data'!G:G,"ERROR",0,1)</f>
        <v>10</v>
      </c>
      <c r="H77" s="9">
        <f>_xlfn.XLOOKUP($E77,'Raw Data'!$E:$E,'Raw Data'!H:H,"ERROR",0,1)</f>
        <v>1827.4</v>
      </c>
      <c r="I77" s="9">
        <f>_xlfn.XLOOKUP($E77,'Raw Data'!$E:$E,'Raw Data'!I:I,"ERROR",0,1)</f>
        <v>0.00244656169184574</v>
      </c>
      <c r="J77" s="9" t="str">
        <f>_xlfn.XLOOKUP($E77,'Raw Data'!$E:$E,'Raw Data'!J:J,"ERROR",0,1)</f>
        <v>No</v>
      </c>
      <c r="K77" s="14" t="str">
        <f t="array" ref="K77">_xlfn.IFS(AND(L77&gt;0,L77&lt;=5),"0 to 5",AND(L77&gt;5,L77&lt;=10),"5 to 10",AND(L77&gt;10,L77&lt;=15),"10 to 15",AND(L77&gt;15,L77&lt;=20),"15 to 20",AND(L77&gt;20,L77&lt;=30),"20 to 30",AND(L77&gt;30,L77&lt;=40),"30 to 40",AND(L77&gt;40,L77&lt;=50),"40 to 50",AND(L77&gt;50,L77&lt;=75),"50 to 75",AND(L77&gt;75,L77&lt;=100),"75 to 100",AND(L77&gt;100,L77&lt;=150),"100 to 150",AND(L77&gt;150,L77&lt;=200),"150 to 200",AND(L77&gt;200,L77&lt;=250),"200 to 250",AND(L77&gt;250,L77&lt;=300),"250 to 300",AND(L77&gt;300,L77&lt;=400),"300 to 400",AND(L77&gt;400,L77&lt;=500),"400 to 500",L77&gt;500,"500+")</f>
        <v>150 to 200</v>
      </c>
      <c r="L77" s="9">
        <f>_xlfn.XLOOKUP($E77,'Raw Data'!$E:$E,'Raw Data'!L:L,"ERROR",0,1)</f>
        <v>175.85</v>
      </c>
      <c r="M77" s="14" t="str">
        <f t="array" ref="M77">_xlfn.IFS(AND(N77&gt;0,N77&lt;=5),"0 to 5",AND(N77&gt;5,N77&lt;=10),"5 to 10",AND(N77&gt;10,N77&lt;=15),"10 to 15",AND(N77&gt;15,N77&lt;=20),"15 to 20",AND(N77&gt;20,N77&lt;=30),"20 to 30",AND(N77&gt;30,N77&lt;=40),"30 to 40",AND(N77&gt;40,N77&lt;=50),"40 to 50",AND(N77&gt;50,N77&lt;=75),"50 to 75",AND(N77&gt;75,N77&lt;=100),"75 to 100",AND(N77&gt;100,N77&lt;=150),"100 to 150",AND(N77&gt;150,N77&lt;=200),"150 to 200",AND(N77&gt;200,N77&lt;=250),"200 to 250",AND(N77&gt;250,N77&lt;=300),"250 to 300",AND(N77&gt;300,N77&lt;=400),"300 to 400",AND(N77&gt;400,N77&lt;=500),"400 to 500",N77&gt;500,"500+")</f>
        <v>200 to 250</v>
      </c>
      <c r="N77" s="9">
        <f>_xlfn.XLOOKUP($E77,'Raw Data'!$E:$E,'Raw Data'!N:N,"ERROR",0,1)</f>
        <v>214.31</v>
      </c>
      <c r="O77" s="14" t="str">
        <f t="array" ref="O77">_xlfn.IFS(P77=0,"No Discount",AND(P77&gt;0,P77&lt;=0.02),"0% to 2%",AND(P77&gt;0.02,P77&lt;=0.04),"2% to 4%",AND(P77&gt;0.04,P77&lt;=0.06),"4% to 6%",AND(P77&gt;0.06,P77&lt;=0.08),"6% to 8%",AND(P77&gt;0.08,P77&lt;=0.1),"8% to 10%",AND(P77&gt;0.1,P77&lt;=0.15),"10% to 15%",AND(P77&gt;0.15,P77&lt;=0.2),"15% to 20%",AND(P77&gt;0.2,P77&lt;=0.25),"20% to 25%",AND(P77&gt;0.25,P77&lt;=0.3),"25% to 30%",AND(P77&gt;0.3,P77&lt;=0.4),"30% to 40%",AND(P77&gt;0.4,P77&lt;=0.5),"40% to 50%",AND(P77&gt;0.5,P77&lt;=0.75),"50% to 75%",AND(P77&gt;0.75,P77&lt;=1),"75% to 100%")</f>
        <v>15% to 20%</v>
      </c>
      <c r="P77" s="10">
        <f>_xlfn.XLOOKUP($E77,'Raw Data'!$E:$E,'Raw Data'!P:P,"ERROR",0,1)</f>
        <v>0.179459661238393</v>
      </c>
      <c r="Q77" s="9">
        <f>_xlfn.XLOOKUP($E77,'Raw Data'!$E:$E,'Raw Data'!Q:Q,"ERROR",0,1)</f>
        <v>5.7</v>
      </c>
      <c r="R77" s="9" t="str">
        <f>_xlfn.XLOOKUP($E77,'Raw Data'!$E:$E,'Raw Data'!R:R,"ERROR",0,1)</f>
        <v>oz</v>
      </c>
      <c r="S77" s="5" t="str">
        <f t="array" ref="S77">_xlfn.IFS(AND(T77&gt;0,T77&lt;=0.05),"0 to 0.05",AND(T77&gt;0.05,T77&lt;=0.1),"0.05 to 0.1",AND(T77&gt;0.1,T77&lt;=0.2),"0.1 to 0.2",AND(T77&gt;0.2,T77&lt;=0.3),"0.2 to 0.3",AND(T77&gt;0.3,T77&lt;=0.4),"0.3 to 0.4",AND(T77&gt;0.4,T77&lt;=0.5),"0.4 to 0.5",AND(T77&gt;0.5,T77&lt;=0.75),"0.5 to 0.75",AND(T77&gt;0.75,T77&lt;=1),"0.75 to 1",AND(T77&gt;1,T77&lt;=2),"1 to 2",AND(T77&gt;2,T77&lt;=3),"2 to 3",AND(T77&gt;3,T77&lt;=4),"3 to 4",AND(T77&gt;4,T77&lt;=5),"4 to 5",AND(T77&gt;5,T77&lt;=10),"5 to 10",T77&gt;10,"10+")</f>
        <v>1 to 2</v>
      </c>
      <c r="T77" s="10">
        <f>_xlfn.XLOOKUP($E77,'Raw Data'!$E:$E,'Raw Data'!T:T,"ERROR",0,1)</f>
        <v>1.04331678028348</v>
      </c>
      <c r="U77" s="15" t="str">
        <f t="array" ref="U77">_xlfn.IFS(AND(V77&gt;0,V77&lt;=0.05),"0 to 0.05",AND(V77&gt;0.05,V77&lt;=0.1),"0.05 to 0.1",AND(V77&gt;0.1,V77&lt;=0.2),"0.1 to 0.2",AND(V77&gt;0.2,V77&lt;=0.3),"0.2 to 0.3",AND(V77&gt;0.3,V77&lt;=0.4),"0.3 to 0.4",AND(V77&gt;0.4,V77&lt;=0.5),"0.4 to 0.5",AND(V77&gt;0.5,V77&lt;=0.75),"0.5 to 0.75",AND(V77&gt;0.75,V77&lt;=1),"0.75 to 1",AND(V77&gt;1,V77&lt;=2),"1 to 2",AND(V77&gt;2,V77&lt;=3),"2 to 3",AND(V77&gt;3,V77&lt;=4),"3 to 4",AND(V77&gt;4,V77&lt;=5),"4 to 5",AND(V77&gt;5,V77&lt;=10),"5 to 10",V77&gt;10,"10+")</f>
        <v>0.3 to 0.4</v>
      </c>
      <c r="V77" s="10">
        <f>_xlfn.XLOOKUP($E77,'Raw Data'!$E:$E,'Raw Data'!V:V,"ERROR",0,1)</f>
        <v>0.343304914297919</v>
      </c>
      <c r="W77" s="15" t="str">
        <f t="array" ref="W77">_xlfn.IFS(AND(X77&gt;0,X77&lt;=0.05),"0 to 0.05",AND(X77&gt;0.05,X77&lt;=0.1),"0.05 to 0.1",AND(X77&gt;0.1,X77&lt;=0.2),"0.1 to 0.2",AND(X77&gt;0.2,X77&lt;=0.3),"0.2 to 0.3",AND(X77&gt;0.3,X77&lt;=0.4),"0.3 to 0.4",AND(X77&gt;0.4,X77&lt;=0.5),"0.4 to 0.5",AND(X77&gt;0.5,X77&lt;=0.75),"0.5 to 0.75",AND(X77&gt;0.75,X77&lt;=1),"0.75 to 1",AND(X77&gt;1,X77&lt;=2),"1 to 2",AND(X77&gt;2,X77&lt;=3),"2 to 3",AND(X77&gt;3,X77&lt;=4),"3 to 4",AND(X77&gt;4,X77&lt;=5),"4 to 5",AND(X77&gt;5,X77&lt;=10),"5 to 10",X77&gt;10,"10+")</f>
        <v>0.2 to 0.3</v>
      </c>
      <c r="X77" s="16">
        <f t="shared" si="23"/>
        <v>0.281695530676539</v>
      </c>
      <c r="Y77" s="5" t="str">
        <f t="array" ref="Y77">_xlfn.IFS(AND(Z77&gt;0,Z77&lt;=1),"0 to 1",AND(Z77&gt;1,Z77&lt;=2),"1 to 2",AND(Z77&gt;2,Z77&lt;=4),"2 to 4",AND(Z77&gt;4,Z77&lt;=6),"4 to 6",AND(Z77&gt;6,Z77&lt;=8),"6 to 8",AND(Z77&gt;8,Z77&lt;=10),"8 to 10",AND(Z77&gt;10,Z77&lt;=15),"10 to 15",AND(Z77&gt;15,Z77&lt;=20),"15 to 20",AND(Z77&gt;20,Z77&lt;=25),"20 to 25",AND(Z77&gt;25,Z77&lt;=30),"25 to 30",AND(Z77&gt;30,Z77&lt;=40),"30 to 40",AND(Z77&gt;40,Z77&lt;=50),"40 to 50",Z77&gt;50,"50+")</f>
        <v>4 to 6</v>
      </c>
      <c r="Z77" s="9">
        <f>_xlfn.XLOOKUP($E77,'Raw Data'!$E:$E,'Raw Data'!Z:Z,"ERROR",0,1)</f>
        <v>5.7</v>
      </c>
      <c r="AA77" s="9" t="str">
        <f>_xlfn.XLOOKUP($E77,'Raw Data'!$E:$E,'Raw Data'!AA:AA,"ERROR",0,1)</f>
        <v>oz</v>
      </c>
    </row>
    <row r="78" hidden="1" spans="1:27">
      <c r="A78" s="5" t="str">
        <f>_xlfn.XLOOKUP($E78,'Raw Data'!$E:$E,'Raw Data'!A:A,"ERROR",0,1)</f>
        <v>AE</v>
      </c>
      <c r="B78" s="5" t="str">
        <f>_xlfn.XLOOKUP($E78,'Raw Data'!$E:$E,'Raw Data'!B:B,"ERROR",0,1)</f>
        <v>Hair Mousses</v>
      </c>
      <c r="C78" s="5" t="str">
        <f>_xlfn.XLOOKUP($E78,'Raw Data'!$E:$E,'Raw Data'!C:C,"ERROR",0,1)</f>
        <v>SheaMoisture</v>
      </c>
      <c r="D78" s="5" t="str">
        <f>_xlfn.XLOOKUP($E78,'Raw Data'!$E:$E,'Raw Data'!D:D,"ERROR",0,1)</f>
        <v>www.amazon.ae/dp/B08P5XYLYZ</v>
      </c>
      <c r="E78" s="5" t="s">
        <v>278</v>
      </c>
      <c r="F78" s="9" t="str">
        <f>_xlfn.XLOOKUP($E78,'Raw Data'!$E:$E,'Raw Data'!F:F,"ERROR",0,1)</f>
        <v>SheaMoisture  Mousse  for Curly Hair, Wig or Weave, Tea Tree and Borage Seed Oil, Paraben-free Styling  Mousse , 7.5 Ounce</v>
      </c>
      <c r="G78" s="10">
        <f>_xlfn.XLOOKUP($E78,'Raw Data'!$E:$E,'Raw Data'!G:G,"ERROR",0,1)</f>
        <v>28</v>
      </c>
      <c r="H78" s="9">
        <f>_xlfn.XLOOKUP($E78,'Raw Data'!$E:$E,'Raw Data'!H:H,"ERROR",0,1)</f>
        <v>1807.51</v>
      </c>
      <c r="I78" s="9">
        <f>_xlfn.XLOOKUP($E78,'Raw Data'!$E:$E,'Raw Data'!I:I,"ERROR",0,1)</f>
        <v>0.00241993254001757</v>
      </c>
      <c r="J78" s="9" t="str">
        <f>_xlfn.XLOOKUP($E78,'Raw Data'!$E:$E,'Raw Data'!J:J,"ERROR",0,1)</f>
        <v>No</v>
      </c>
      <c r="K78" s="14" t="str">
        <f t="array" ref="K78">_xlfn.IFS(AND(L78&gt;0,L78&lt;=5),"0 to 5",AND(L78&gt;5,L78&lt;=10),"5 to 10",AND(L78&gt;10,L78&lt;=15),"10 to 15",AND(L78&gt;15,L78&lt;=20),"15 to 20",AND(L78&gt;20,L78&lt;=30),"20 to 30",AND(L78&gt;30,L78&lt;=40),"30 to 40",AND(L78&gt;40,L78&lt;=50),"40 to 50",AND(L78&gt;50,L78&lt;=75),"50 to 75",AND(L78&gt;75,L78&lt;=100),"75 to 100",AND(L78&gt;100,L78&lt;=150),"100 to 150",AND(L78&gt;150,L78&lt;=200),"150 to 200",AND(L78&gt;200,L78&lt;=250),"200 to 250",AND(L78&gt;250,L78&lt;=300),"250 to 300",AND(L78&gt;300,L78&lt;=400),"300 to 400",AND(L78&gt;400,L78&lt;=500),"400 to 500",L78&gt;500,"500+")</f>
        <v>50 to 75</v>
      </c>
      <c r="L78" s="9">
        <f>_xlfn.XLOOKUP($E78,'Raw Data'!$E:$E,'Raw Data'!L:L,"ERROR",0,1)</f>
        <v>62.58</v>
      </c>
      <c r="M78" s="14" t="str">
        <f t="array" ref="M78">_xlfn.IFS(AND(N78&gt;0,N78&lt;=5),"0 to 5",AND(N78&gt;5,N78&lt;=10),"5 to 10",AND(N78&gt;10,N78&lt;=15),"10 to 15",AND(N78&gt;15,N78&lt;=20),"15 to 20",AND(N78&gt;20,N78&lt;=30),"20 to 30",AND(N78&gt;30,N78&lt;=40),"30 to 40",AND(N78&gt;40,N78&lt;=50),"40 to 50",AND(N78&gt;50,N78&lt;=75),"50 to 75",AND(N78&gt;75,N78&lt;=100),"75 to 100",AND(N78&gt;100,N78&lt;=150),"100 to 150",AND(N78&gt;150,N78&lt;=200),"150 to 200",AND(N78&gt;200,N78&lt;=250),"200 to 250",AND(N78&gt;250,N78&lt;=300),"250 to 300",AND(N78&gt;300,N78&lt;=400),"300 to 400",AND(N78&gt;400,N78&lt;=500),"400 to 500",N78&gt;500,"500+")</f>
        <v>50 to 75</v>
      </c>
      <c r="N78" s="9">
        <f>_xlfn.XLOOKUP($E78,'Raw Data'!$E:$E,'Raw Data'!N:N,"ERROR",0,1)</f>
        <v>65.21</v>
      </c>
      <c r="O78" s="14" t="str">
        <f t="array" ref="O78">_xlfn.IFS(P78=0,"No Discount",AND(P78&gt;0,P78&lt;=0.02),"0% to 2%",AND(P78&gt;0.02,P78&lt;=0.04),"2% to 4%",AND(P78&gt;0.04,P78&lt;=0.06),"4% to 6%",AND(P78&gt;0.06,P78&lt;=0.08),"6% to 8%",AND(P78&gt;0.08,P78&lt;=0.1),"8% to 10%",AND(P78&gt;0.1,P78&lt;=0.15),"10% to 15%",AND(P78&gt;0.15,P78&lt;=0.2),"15% to 20%",AND(P78&gt;0.2,P78&lt;=0.25),"20% to 25%",AND(P78&gt;0.25,P78&lt;=0.3),"25% to 30%",AND(P78&gt;0.3,P78&lt;=0.4),"30% to 40%",AND(P78&gt;0.4,P78&lt;=0.5),"40% to 50%",AND(P78&gt;0.5,P78&lt;=0.75),"50% to 75%",AND(P78&gt;0.75,P78&lt;=1),"75% to 100%")</f>
        <v>4% to 6%</v>
      </c>
      <c r="P78" s="10">
        <f>_xlfn.XLOOKUP($E78,'Raw Data'!$E:$E,'Raw Data'!P:P,"ERROR",0,1)</f>
        <v>0.0403312375402545</v>
      </c>
      <c r="Q78" s="9">
        <f>_xlfn.XLOOKUP($E78,'Raw Data'!$E:$E,'Raw Data'!Q:Q,"ERROR",0,1)</f>
        <v>7.5</v>
      </c>
      <c r="R78" s="9" t="str">
        <f>_xlfn.XLOOKUP($E78,'Raw Data'!$E:$E,'Raw Data'!R:R,"ERROR",0,1)</f>
        <v>oz</v>
      </c>
      <c r="S78" s="5" t="str">
        <f t="array" ref="S78">_xlfn.IFS(AND(T78&gt;0,T78&lt;=0.05),"0 to 0.05",AND(T78&gt;0.05,T78&lt;=0.1),"0.05 to 0.1",AND(T78&gt;0.1,T78&lt;=0.2),"0.1 to 0.2",AND(T78&gt;0.2,T78&lt;=0.3),"0.2 to 0.3",AND(T78&gt;0.3,T78&lt;=0.4),"0.3 to 0.4",AND(T78&gt;0.4,T78&lt;=0.5),"0.4 to 0.5",AND(T78&gt;0.5,T78&lt;=0.75),"0.5 to 0.75",AND(T78&gt;0.75,T78&lt;=1),"0.75 to 1",AND(T78&gt;1,T78&lt;=2),"1 to 2",AND(T78&gt;2,T78&lt;=3),"2 to 3",AND(T78&gt;3,T78&lt;=4),"3 to 4",AND(T78&gt;4,T78&lt;=5),"4 to 5",AND(T78&gt;5,T78&lt;=10),"5 to 10",T78&gt;10,"10+")</f>
        <v>0.2 to 0.3</v>
      </c>
      <c r="T78" s="10">
        <f>_xlfn.XLOOKUP($E78,'Raw Data'!$E:$E,'Raw Data'!T:T,"ERROR",0,1)</f>
        <v>0.282177882989516</v>
      </c>
      <c r="U78" s="15" t="str">
        <f t="array" ref="U78">_xlfn.IFS(AND(V78&gt;0,V78&lt;=0.05),"0 to 0.05",AND(V78&gt;0.05,V78&lt;=0.1),"0.05 to 0.1",AND(V78&gt;0.1,V78&lt;=0.2),"0.1 to 0.2",AND(V78&gt;0.2,V78&lt;=0.3),"0.2 to 0.3",AND(V78&gt;0.3,V78&lt;=0.4),"0.3 to 0.4",AND(V78&gt;0.4,V78&lt;=0.5),"0.4 to 0.5",AND(V78&gt;0.5,V78&lt;=0.75),"0.5 to 0.75",AND(V78&gt;0.75,V78&lt;=1),"0.75 to 1",AND(V78&gt;1,V78&lt;=2),"1 to 2",AND(V78&gt;2,V78&lt;=3),"2 to 3",AND(V78&gt;3,V78&lt;=4),"3 to 4",AND(V78&gt;4,V78&lt;=5),"4 to 5",AND(V78&gt;5,V78&lt;=10),"5 to 10",V78&gt;10,"10+")</f>
        <v>0.05 to 0.1</v>
      </c>
      <c r="V78" s="10">
        <f>_xlfn.XLOOKUP($E78,'Raw Data'!$E:$E,'Raw Data'!V:V,"ERROR",0,1)</f>
        <v>0.0793899222184647</v>
      </c>
      <c r="W78" s="15" t="str">
        <f t="array" ref="W78">_xlfn.IFS(AND(X78&gt;0,X78&lt;=0.05),"0 to 0.05",AND(X78&gt;0.05,X78&lt;=0.1),"0.05 to 0.1",AND(X78&gt;0.1,X78&lt;=0.2),"0.1 to 0.2",AND(X78&gt;0.2,X78&lt;=0.3),"0.2 to 0.3",AND(X78&gt;0.3,X78&lt;=0.4),"0.3 to 0.4",AND(X78&gt;0.4,X78&lt;=0.5),"0.4 to 0.5",AND(X78&gt;0.5,X78&lt;=0.75),"0.5 to 0.75",AND(X78&gt;0.75,X78&lt;=1),"0.75 to 1",AND(X78&gt;1,X78&lt;=2),"1 to 2",AND(X78&gt;2,X78&lt;=3),"2 to 3",AND(X78&gt;3,X78&lt;=4),"3 to 4",AND(X78&gt;4,X78&lt;=5),"4 to 5",AND(X78&gt;5,X78&lt;=10),"5 to 10",X78&gt;10,"10+")</f>
        <v>0.05 to 0.1</v>
      </c>
      <c r="X78" s="16">
        <f t="shared" si="23"/>
        <v>0.0761880284071694</v>
      </c>
      <c r="Y78" s="5" t="str">
        <f t="array" ref="Y78">_xlfn.IFS(AND(Z78&gt;0,Z78&lt;=1),"0 to 1",AND(Z78&gt;1,Z78&lt;=2),"1 to 2",AND(Z78&gt;2,Z78&lt;=4),"2 to 4",AND(Z78&gt;4,Z78&lt;=6),"4 to 6",AND(Z78&gt;6,Z78&lt;=8),"6 to 8",AND(Z78&gt;8,Z78&lt;=10),"8 to 10",AND(Z78&gt;10,Z78&lt;=15),"10 to 15",AND(Z78&gt;15,Z78&lt;=20),"15 to 20",AND(Z78&gt;20,Z78&lt;=25),"20 to 25",AND(Z78&gt;25,Z78&lt;=30),"25 to 30",AND(Z78&gt;30,Z78&lt;=40),"30 to 40",AND(Z78&gt;40,Z78&lt;=50),"40 to 50",Z78&gt;50,"50+")</f>
        <v>6 to 8</v>
      </c>
      <c r="Z78" s="9">
        <f>_xlfn.XLOOKUP($E78,'Raw Data'!$E:$E,'Raw Data'!Z:Z,"ERROR",0,1)</f>
        <v>7.5</v>
      </c>
      <c r="AA78" s="9" t="str">
        <f>_xlfn.XLOOKUP($E78,'Raw Data'!$E:$E,'Raw Data'!AA:AA,"ERROR",0,1)</f>
        <v>oz</v>
      </c>
    </row>
    <row r="79" hidden="1" spans="1:27">
      <c r="A79" s="5" t="str">
        <f>_xlfn.XLOOKUP($E79,'Raw Data'!$E:$E,'Raw Data'!A:A,"ERROR",0,1)</f>
        <v>AE</v>
      </c>
      <c r="B79" s="5" t="str">
        <f>_xlfn.XLOOKUP($E79,'Raw Data'!$E:$E,'Raw Data'!B:B,"ERROR",0,1)</f>
        <v>Hair Mousses</v>
      </c>
      <c r="C79" s="5" t="str">
        <f>_xlfn.XLOOKUP($E79,'Raw Data'!$E:$E,'Raw Data'!C:C,"ERROR",0,1)</f>
        <v>tgin</v>
      </c>
      <c r="D79" s="5" t="str">
        <f>_xlfn.XLOOKUP($E79,'Raw Data'!$E:$E,'Raw Data'!D:D,"ERROR",0,1)</f>
        <v>www.amazon.ae/dp/B084SRGZLY</v>
      </c>
      <c r="E79" s="5" t="s">
        <v>279</v>
      </c>
      <c r="F79" s="9" t="str">
        <f>_xlfn.XLOOKUP($E79,'Raw Data'!$E:$E,'Raw Data'!F:F,"ERROR",0,1)</f>
        <v>tgin Rose Water Defining  Mousse  for Natural hair - Curls - Waves - Low Porosity Hair - Fine hair 8oz</v>
      </c>
      <c r="G79" s="10">
        <f>_xlfn.XLOOKUP($E79,'Raw Data'!$E:$E,'Raw Data'!G:G,"ERROR",0,1)</f>
        <v>28</v>
      </c>
      <c r="H79" s="9">
        <f>_xlfn.XLOOKUP($E79,'Raw Data'!$E:$E,'Raw Data'!H:H,"ERROR",0,1)</f>
        <v>1742.49</v>
      </c>
      <c r="I79" s="9">
        <f>_xlfn.XLOOKUP($E79,'Raw Data'!$E:$E,'Raw Data'!I:I,"ERROR",0,1)</f>
        <v>0.00233288239160791</v>
      </c>
      <c r="J79" s="9" t="str">
        <f>_xlfn.XLOOKUP($E79,'Raw Data'!$E:$E,'Raw Data'!J:J,"ERROR",0,1)</f>
        <v>No</v>
      </c>
      <c r="K79" s="14" t="str">
        <f t="array" ref="K79">_xlfn.IFS(AND(L79&gt;0,L79&lt;=5),"0 to 5",AND(L79&gt;5,L79&lt;=10),"5 to 10",AND(L79&gt;10,L79&lt;=15),"10 to 15",AND(L79&gt;15,L79&lt;=20),"15 to 20",AND(L79&gt;20,L79&lt;=30),"20 to 30",AND(L79&gt;30,L79&lt;=40),"30 to 40",AND(L79&gt;40,L79&lt;=50),"40 to 50",AND(L79&gt;50,L79&lt;=75),"50 to 75",AND(L79&gt;75,L79&lt;=100),"75 to 100",AND(L79&gt;100,L79&lt;=150),"100 to 150",AND(L79&gt;150,L79&lt;=200),"150 to 200",AND(L79&gt;200,L79&lt;=250),"200 to 250",AND(L79&gt;250,L79&lt;=300),"250 to 300",AND(L79&gt;300,L79&lt;=400),"300 to 400",AND(L79&gt;400,L79&lt;=500),"400 to 500",L79&gt;500,"500+")</f>
        <v>50 to 75</v>
      </c>
      <c r="L79" s="9">
        <f>_xlfn.XLOOKUP($E79,'Raw Data'!$E:$E,'Raw Data'!L:L,"ERROR",0,1)</f>
        <v>62.73</v>
      </c>
      <c r="M79" s="14" t="str">
        <f t="array" ref="M79">_xlfn.IFS(AND(N79&gt;0,N79&lt;=5),"0 to 5",AND(N79&gt;5,N79&lt;=10),"5 to 10",AND(N79&gt;10,N79&lt;=15),"10 to 15",AND(N79&gt;15,N79&lt;=20),"15 to 20",AND(N79&gt;20,N79&lt;=30),"20 to 30",AND(N79&gt;30,N79&lt;=40),"30 to 40",AND(N79&gt;40,N79&lt;=50),"40 to 50",AND(N79&gt;50,N79&lt;=75),"50 to 75",AND(N79&gt;75,N79&lt;=100),"75 to 100",AND(N79&gt;100,N79&lt;=150),"100 to 150",AND(N79&gt;150,N79&lt;=200),"150 to 200",AND(N79&gt;200,N79&lt;=250),"200 to 250",AND(N79&gt;250,N79&lt;=300),"250 to 300",AND(N79&gt;300,N79&lt;=400),"300 to 400",AND(N79&gt;400,N79&lt;=500),"400 to 500",N79&gt;500,"500+")</f>
        <v>50 to 75</v>
      </c>
      <c r="N79" s="9">
        <f>_xlfn.XLOOKUP($E79,'Raw Data'!$E:$E,'Raw Data'!N:N,"ERROR",0,1)</f>
        <v>63.16</v>
      </c>
      <c r="O79" s="14" t="str">
        <f t="array" ref="O79">_xlfn.IFS(P79=0,"No Discount",AND(P79&gt;0,P79&lt;=0.02),"0% to 2%",AND(P79&gt;0.02,P79&lt;=0.04),"2% to 4%",AND(P79&gt;0.04,P79&lt;=0.06),"4% to 6%",AND(P79&gt;0.06,P79&lt;=0.08),"6% to 8%",AND(P79&gt;0.08,P79&lt;=0.1),"8% to 10%",AND(P79&gt;0.1,P79&lt;=0.15),"10% to 15%",AND(P79&gt;0.15,P79&lt;=0.2),"15% to 20%",AND(P79&gt;0.2,P79&lt;=0.25),"20% to 25%",AND(P79&gt;0.25,P79&lt;=0.3),"25% to 30%",AND(P79&gt;0.3,P79&lt;=0.4),"30% to 40%",AND(P79&gt;0.4,P79&lt;=0.5),"40% to 50%",AND(P79&gt;0.5,P79&lt;=0.75),"50% to 75%",AND(P79&gt;0.75,P79&lt;=1),"75% to 100%")</f>
        <v>0% to 2%</v>
      </c>
      <c r="P79" s="10">
        <f>_xlfn.XLOOKUP($E79,'Raw Data'!$E:$E,'Raw Data'!P:P,"ERROR",0,1)</f>
        <v>0.00680810639645345</v>
      </c>
      <c r="Q79" s="9">
        <f>_xlfn.XLOOKUP($E79,'Raw Data'!$E:$E,'Raw Data'!Q:Q,"ERROR",0,1)</f>
        <v>8</v>
      </c>
      <c r="R79" s="9" t="str">
        <f>_xlfn.XLOOKUP($E79,'Raw Data'!$E:$E,'Raw Data'!R:R,"ERROR",0,1)</f>
        <v>oz</v>
      </c>
      <c r="S79" s="5" t="str">
        <f t="array" ref="S79">_xlfn.IFS(AND(T79&gt;0,T79&lt;=0.05),"0 to 0.05",AND(T79&gt;0.05,T79&lt;=0.1),"0.05 to 0.1",AND(T79&gt;0.1,T79&lt;=0.2),"0.1 to 0.2",AND(T79&gt;0.2,T79&lt;=0.3),"0.2 to 0.3",AND(T79&gt;0.3,T79&lt;=0.4),"0.3 to 0.4",AND(T79&gt;0.4,T79&lt;=0.5),"0.4 to 0.5",AND(T79&gt;0.5,T79&lt;=0.75),"0.5 to 0.75",AND(T79&gt;0.75,T79&lt;=1),"0.75 to 1",AND(T79&gt;1,T79&lt;=2),"1 to 2",AND(T79&gt;2,T79&lt;=3),"2 to 3",AND(T79&gt;3,T79&lt;=4),"3 to 4",AND(T79&gt;4,T79&lt;=5),"4 to 5",AND(T79&gt;5,T79&lt;=10),"5 to 10",T79&gt;10,"10+")</f>
        <v>0.2 to 0.3</v>
      </c>
      <c r="T79" s="10">
        <f>_xlfn.XLOOKUP($E79,'Raw Data'!$E:$E,'Raw Data'!T:T,"ERROR",0,1)</f>
        <v>0.265175853905986</v>
      </c>
      <c r="U79" s="15" t="str">
        <f t="array" ref="U79">_xlfn.IFS(AND(V79&gt;0,V79&lt;=0.05),"0 to 0.05",AND(V79&gt;0.05,V79&lt;=0.1),"0.05 to 0.1",AND(V79&gt;0.1,V79&lt;=0.2),"0.1 to 0.2",AND(V79&gt;0.2,V79&lt;=0.3),"0.2 to 0.3",AND(V79&gt;0.3,V79&lt;=0.4),"0.3 to 0.4",AND(V79&gt;0.4,V79&lt;=0.5),"0.4 to 0.5",AND(V79&gt;0.5,V79&lt;=0.75),"0.5 to 0.75",AND(V79&gt;0.75,V79&lt;=1),"0.75 to 1",AND(V79&gt;1,V79&lt;=2),"1 to 2",AND(V79&gt;2,V79&lt;=3),"2 to 3",AND(V79&gt;3,V79&lt;=4),"3 to 4",AND(V79&gt;4,V79&lt;=5),"4 to 5",AND(V79&gt;5,V79&lt;=10),"5 to 10",V79&gt;10,"10+")</f>
        <v>0.05 to 0.1</v>
      </c>
      <c r="V79" s="10">
        <f>_xlfn.XLOOKUP($E79,'Raw Data'!$E:$E,'Raw Data'!V:V,"ERROR",0,1)</f>
        <v>0.0720882651335813</v>
      </c>
      <c r="W79" s="15" t="str">
        <f t="array" ref="W79">_xlfn.IFS(AND(X79&gt;0,X79&lt;=0.05),"0 to 0.05",AND(X79&gt;0.05,X79&lt;=0.1),"0.05 to 0.1",AND(X79&gt;0.1,X79&lt;=0.2),"0.1 to 0.2",AND(X79&gt;0.2,X79&lt;=0.3),"0.2 to 0.3",AND(X79&gt;0.3,X79&lt;=0.4),"0.3 to 0.4",AND(X79&gt;0.4,X79&lt;=0.5),"0.4 to 0.5",AND(X79&gt;0.5,X79&lt;=0.75),"0.5 to 0.75",AND(X79&gt;0.75,X79&lt;=1),"0.75 to 1",AND(X79&gt;1,X79&lt;=2),"1 to 2",AND(X79&gt;2,X79&lt;=3),"2 to 3",AND(X79&gt;3,X79&lt;=4),"3 to 4",AND(X79&gt;4,X79&lt;=5),"4 to 5",AND(X79&gt;5,X79&lt;=10),"5 to 10",X79&gt;10,"10+")</f>
        <v>0.05 to 0.1</v>
      </c>
      <c r="X79" s="16">
        <f t="shared" si="23"/>
        <v>0.0715974805546162</v>
      </c>
      <c r="Y79" s="5" t="str">
        <f t="array" ref="Y79">_xlfn.IFS(AND(Z79&gt;0,Z79&lt;=1),"0 to 1",AND(Z79&gt;1,Z79&lt;=2),"1 to 2",AND(Z79&gt;2,Z79&lt;=4),"2 to 4",AND(Z79&gt;4,Z79&lt;=6),"4 to 6",AND(Z79&gt;6,Z79&lt;=8),"6 to 8",AND(Z79&gt;8,Z79&lt;=10),"8 to 10",AND(Z79&gt;10,Z79&lt;=15),"10 to 15",AND(Z79&gt;15,Z79&lt;=20),"15 to 20",AND(Z79&gt;20,Z79&lt;=25),"20 to 25",AND(Z79&gt;25,Z79&lt;=30),"25 to 30",AND(Z79&gt;30,Z79&lt;=40),"30 to 40",AND(Z79&gt;40,Z79&lt;=50),"40 to 50",Z79&gt;50,"50+")</f>
        <v>6 to 8</v>
      </c>
      <c r="Z79" s="9">
        <f>_xlfn.XLOOKUP($E79,'Raw Data'!$E:$E,'Raw Data'!Z:Z,"ERROR",0,1)</f>
        <v>8</v>
      </c>
      <c r="AA79" s="9" t="str">
        <f>_xlfn.XLOOKUP($E79,'Raw Data'!$E:$E,'Raw Data'!AA:AA,"ERROR",0,1)</f>
        <v>oz</v>
      </c>
    </row>
    <row r="80" hidden="1" spans="1:27">
      <c r="A80" s="5" t="str">
        <f>_xlfn.XLOOKUP($E80,'Raw Data'!$E:$E,'Raw Data'!A:A,"ERROR",0,1)</f>
        <v>AE</v>
      </c>
      <c r="B80" s="5" t="str">
        <f>_xlfn.XLOOKUP($E80,'Raw Data'!$E:$E,'Raw Data'!B:B,"ERROR",0,1)</f>
        <v>Hair Mousses</v>
      </c>
      <c r="C80" s="5" t="str">
        <f>_xlfn.XLOOKUP($E80,'Raw Data'!$E:$E,'Raw Data'!C:C,"ERROR",0,1)</f>
        <v>Tresemme</v>
      </c>
      <c r="D80" s="5" t="str">
        <f>_xlfn.XLOOKUP($E80,'Raw Data'!$E:$E,'Raw Data'!D:D,"ERROR",0,1)</f>
        <v>www.amazon.ae/dp/B09HKWMQSD</v>
      </c>
      <c r="E80" s="5" t="s">
        <v>280</v>
      </c>
      <c r="F80" s="9" t="str">
        <f>_xlfn.XLOOKUP($E80,'Raw Data'!$E:$E,'Raw Data'!F:F,"ERROR",0,1)</f>
        <v>TRESemmÃ©  Mousse  Tres Extra Hold, Extra Firm Control  Mousse , Frizz Control with Flexible Feel, Hair Styling  Mousse , Styling Foam for All Hair Types, Humidity Resistant, 2 pack - 10.5 oz each</v>
      </c>
      <c r="G80" s="10">
        <f>_xlfn.XLOOKUP($E80,'Raw Data'!$E:$E,'Raw Data'!G:G,"ERROR",0,1)</f>
        <v>11</v>
      </c>
      <c r="H80" s="9">
        <f>_xlfn.XLOOKUP($E80,'Raw Data'!$E:$E,'Raw Data'!H:H,"ERROR",0,1)</f>
        <v>1681.55</v>
      </c>
      <c r="I80" s="9">
        <f>_xlfn.XLOOKUP($E80,'Raw Data'!$E:$E,'Raw Data'!I:I,"ERROR",0,1)</f>
        <v>0.00225129463331685</v>
      </c>
      <c r="J80" s="9" t="str">
        <f>_xlfn.XLOOKUP($E80,'Raw Data'!$E:$E,'Raw Data'!J:J,"ERROR",0,1)</f>
        <v>No</v>
      </c>
      <c r="K80" s="14" t="str">
        <f t="array" ref="K80">_xlfn.IFS(AND(L80&gt;0,L80&lt;=5),"0 to 5",AND(L80&gt;5,L80&lt;=10),"5 to 10",AND(L80&gt;10,L80&lt;=15),"10 to 15",AND(L80&gt;15,L80&lt;=20),"15 to 20",AND(L80&gt;20,L80&lt;=30),"20 to 30",AND(L80&gt;30,L80&lt;=40),"30 to 40",AND(L80&gt;40,L80&lt;=50),"40 to 50",AND(L80&gt;50,L80&lt;=75),"50 to 75",AND(L80&gt;75,L80&lt;=100),"75 to 100",AND(L80&gt;100,L80&lt;=150),"100 to 150",AND(L80&gt;150,L80&lt;=200),"150 to 200",AND(L80&gt;200,L80&lt;=250),"200 to 250",AND(L80&gt;250,L80&lt;=300),"250 to 300",AND(L80&gt;300,L80&lt;=400),"300 to 400",AND(L80&gt;400,L80&lt;=500),"400 to 500",L80&gt;500,"500+")</f>
        <v>100 to 150</v>
      </c>
      <c r="L80" s="9">
        <f>_xlfn.XLOOKUP($E80,'Raw Data'!$E:$E,'Raw Data'!L:L,"ERROR",0,1)</f>
        <v>148.72</v>
      </c>
      <c r="M80" s="14" t="str">
        <f t="array" ref="M80">_xlfn.IFS(AND(N80&gt;0,N80&lt;=5),"0 to 5",AND(N80&gt;5,N80&lt;=10),"5 to 10",AND(N80&gt;10,N80&lt;=15),"10 to 15",AND(N80&gt;15,N80&lt;=20),"15 to 20",AND(N80&gt;20,N80&lt;=30),"20 to 30",AND(N80&gt;30,N80&lt;=40),"30 to 40",AND(N80&gt;40,N80&lt;=50),"40 to 50",AND(N80&gt;50,N80&lt;=75),"50 to 75",AND(N80&gt;75,N80&lt;=100),"75 to 100",AND(N80&gt;100,N80&lt;=150),"100 to 150",AND(N80&gt;150,N80&lt;=200),"150 to 200",AND(N80&gt;200,N80&lt;=250),"200 to 250",AND(N80&gt;250,N80&lt;=300),"250 to 300",AND(N80&gt;300,N80&lt;=400),"300 to 400",AND(N80&gt;400,N80&lt;=500),"400 to 500",N80&gt;500,"500+")</f>
        <v>150 to 200</v>
      </c>
      <c r="N80" s="9">
        <f>_xlfn.XLOOKUP($E80,'Raw Data'!$E:$E,'Raw Data'!N:N,"ERROR",0,1)</f>
        <v>151.19</v>
      </c>
      <c r="O80" s="14" t="str">
        <f t="array" ref="O80">_xlfn.IFS(P80=0,"No Discount",AND(P80&gt;0,P80&lt;=0.02),"0% to 2%",AND(P80&gt;0.02,P80&lt;=0.04),"2% to 4%",AND(P80&gt;0.04,P80&lt;=0.06),"4% to 6%",AND(P80&gt;0.06,P80&lt;=0.08),"6% to 8%",AND(P80&gt;0.08,P80&lt;=0.1),"8% to 10%",AND(P80&gt;0.1,P80&lt;=0.15),"10% to 15%",AND(P80&gt;0.15,P80&lt;=0.2),"15% to 20%",AND(P80&gt;0.2,P80&lt;=0.25),"20% to 25%",AND(P80&gt;0.25,P80&lt;=0.3),"25% to 30%",AND(P80&gt;0.3,P80&lt;=0.4),"30% to 40%",AND(P80&gt;0.4,P80&lt;=0.5),"40% to 50%",AND(P80&gt;0.5,P80&lt;=0.75),"50% to 75%",AND(P80&gt;0.75,P80&lt;=1),"75% to 100%")</f>
        <v>0% to 2%</v>
      </c>
      <c r="P80" s="10">
        <f>_xlfn.XLOOKUP($E80,'Raw Data'!$E:$E,'Raw Data'!P:P,"ERROR",0,1)</f>
        <v>0.0163370593293207</v>
      </c>
      <c r="Q80" s="9">
        <f>_xlfn.XLOOKUP($E80,'Raw Data'!$E:$E,'Raw Data'!Q:Q,"ERROR",0,1)</f>
        <v>21</v>
      </c>
      <c r="R80" s="9" t="str">
        <f>_xlfn.XLOOKUP($E80,'Raw Data'!$E:$E,'Raw Data'!R:R,"ERROR",0,1)</f>
        <v>oz</v>
      </c>
      <c r="S80" s="5" t="str">
        <f t="array" ref="S80">_xlfn.IFS(AND(T80&gt;0,T80&lt;=0.05),"0 to 0.05",AND(T80&gt;0.05,T80&lt;=0.1),"0.05 to 0.1",AND(T80&gt;0.1,T80&lt;=0.2),"0.1 to 0.2",AND(T80&gt;0.2,T80&lt;=0.3),"0.2 to 0.3",AND(T80&gt;0.3,T80&lt;=0.4),"0.3 to 0.4",AND(T80&gt;0.4,T80&lt;=0.5),"0.4 to 0.5",AND(T80&gt;0.5,T80&lt;=0.75),"0.5 to 0.75",AND(T80&gt;0.75,T80&lt;=1),"0.75 to 1",AND(T80&gt;1,T80&lt;=2),"1 to 2",AND(T80&gt;2,T80&lt;=3),"2 to 3",AND(T80&gt;3,T80&lt;=4),"3 to 4",AND(T80&gt;4,T80&lt;=5),"4 to 5",AND(T80&gt;5,T80&lt;=10),"5 to 10",T80&gt;10,"10+")</f>
        <v>0.2 to 0.3</v>
      </c>
      <c r="T80" s="10">
        <f>_xlfn.XLOOKUP($E80,'Raw Data'!$E:$E,'Raw Data'!T:T,"ERROR",0,1)</f>
        <v>0.239496271961608</v>
      </c>
      <c r="U80" s="15" t="str">
        <f t="array" ref="U80">_xlfn.IFS(AND(V80&gt;0,V80&lt;=0.05),"0 to 0.05",AND(V80&gt;0.05,V80&lt;=0.1),"0.05 to 0.1",AND(V80&gt;0.1,V80&lt;=0.2),"0.1 to 0.2",AND(V80&gt;0.2,V80&lt;=0.3),"0.2 to 0.3",AND(V80&gt;0.3,V80&lt;=0.4),"0.3 to 0.4",AND(V80&gt;0.4,V80&lt;=0.5),"0.4 to 0.5",AND(V80&gt;0.5,V80&lt;=0.75),"0.5 to 0.75",AND(V80&gt;0.75,V80&lt;=1),"0.75 to 1",AND(V80&gt;1,V80&lt;=2),"1 to 2",AND(V80&gt;2,V80&lt;=3),"2 to 3",AND(V80&gt;3,V80&lt;=4),"3 to 4",AND(V80&gt;4,V80&lt;=5),"4 to 5",AND(V80&gt;5,V80&lt;=10),"5 to 10",V80&gt;10,"10+")</f>
        <v>0.05 to 0.1</v>
      </c>
      <c r="V80" s="10">
        <f>_xlfn.XLOOKUP($E80,'Raw Data'!$E:$E,'Raw Data'!V:V,"ERROR",0,1)</f>
        <v>0.0657379583554761</v>
      </c>
      <c r="W80" s="15" t="str">
        <f t="array" ref="W80">_xlfn.IFS(AND(X80&gt;0,X80&lt;=0.05),"0 to 0.05",AND(X80&gt;0.05,X80&lt;=0.1),"0.05 to 0.1",AND(X80&gt;0.1,X80&lt;=0.2),"0.1 to 0.2",AND(X80&gt;0.2,X80&lt;=0.3),"0.2 to 0.3",AND(X80&gt;0.3,X80&lt;=0.4),"0.3 to 0.4",AND(X80&gt;0.4,X80&lt;=0.5),"0.4 to 0.5",AND(X80&gt;0.5,X80&lt;=0.75),"0.5 to 0.75",AND(X80&gt;0.75,X80&lt;=1),"0.75 to 1",AND(X80&gt;1,X80&lt;=2),"1 to 2",AND(X80&gt;2,X80&lt;=3),"2 to 3",AND(X80&gt;3,X80&lt;=4),"3 to 4",AND(X80&gt;4,X80&lt;=5),"4 to 5",AND(X80&gt;5,X80&lt;=10),"5 to 10",X80&gt;10,"10+")</f>
        <v>0.05 to 0.1</v>
      </c>
      <c r="X80" s="16">
        <f t="shared" si="23"/>
        <v>0.0646639934296343</v>
      </c>
      <c r="Y80" s="5" t="str">
        <f t="array" ref="Y80">_xlfn.IFS(AND(Z80&gt;0,Z80&lt;=1),"0 to 1",AND(Z80&gt;1,Z80&lt;=2),"1 to 2",AND(Z80&gt;2,Z80&lt;=4),"2 to 4",AND(Z80&gt;4,Z80&lt;=6),"4 to 6",AND(Z80&gt;6,Z80&lt;=8),"6 to 8",AND(Z80&gt;8,Z80&lt;=10),"8 to 10",AND(Z80&gt;10,Z80&lt;=15),"10 to 15",AND(Z80&gt;15,Z80&lt;=20),"15 to 20",AND(Z80&gt;20,Z80&lt;=25),"20 to 25",AND(Z80&gt;25,Z80&lt;=30),"25 to 30",AND(Z80&gt;30,Z80&lt;=40),"30 to 40",AND(Z80&gt;40,Z80&lt;=50),"40 to 50",Z80&gt;50,"50+")</f>
        <v>20 to 25</v>
      </c>
      <c r="Z80" s="9">
        <f>_xlfn.XLOOKUP($E80,'Raw Data'!$E:$E,'Raw Data'!Z:Z,"ERROR",0,1)</f>
        <v>21</v>
      </c>
      <c r="AA80" s="9" t="str">
        <f>_xlfn.XLOOKUP($E80,'Raw Data'!$E:$E,'Raw Data'!AA:AA,"ERROR",0,1)</f>
        <v>oz</v>
      </c>
    </row>
    <row r="81" hidden="1" spans="1:27">
      <c r="A81" s="5" t="str">
        <f>_xlfn.XLOOKUP($E81,'Raw Data'!$E:$E,'Raw Data'!A:A,"ERROR",0,1)</f>
        <v>AE</v>
      </c>
      <c r="B81" s="5" t="str">
        <f>_xlfn.XLOOKUP($E81,'Raw Data'!$E:$E,'Raw Data'!B:B,"ERROR",0,1)</f>
        <v>Hair Mousses</v>
      </c>
      <c r="C81" s="5" t="str">
        <f>_xlfn.XLOOKUP($E81,'Raw Data'!$E:$E,'Raw Data'!C:C,"ERROR",0,1)</f>
        <v>herbal essences</v>
      </c>
      <c r="D81" s="5" t="str">
        <f>_xlfn.XLOOKUP($E81,'Raw Data'!$E:$E,'Raw Data'!D:D,"ERROR",0,1)</f>
        <v>www.amazon.ae/dp/B0741GKYMS</v>
      </c>
      <c r="E81" s="5" t="s">
        <v>281</v>
      </c>
      <c r="F81" s="9" t="str">
        <f>_xlfn.XLOOKUP($E81,'Raw Data'!$E:$E,'Raw Data'!F:F,"ERROR",0,1)</f>
        <v>Herbal Essences  Mousse  6.8 Ounce Totally Twisted  Curl  Boosting (201ml) (Pack of 2)</v>
      </c>
      <c r="G81" s="10">
        <f>_xlfn.XLOOKUP($E81,'Raw Data'!$E:$E,'Raw Data'!G:G,"ERROR",0,1)</f>
        <v>16</v>
      </c>
      <c r="H81" s="9">
        <f>_xlfn.XLOOKUP($E81,'Raw Data'!$E:$E,'Raw Data'!H:H,"ERROR",0,1)</f>
        <v>1681.24</v>
      </c>
      <c r="I81" s="9">
        <f>_xlfn.XLOOKUP($E81,'Raw Data'!$E:$E,'Raw Data'!I:I,"ERROR",0,1)</f>
        <v>0.00225087959877352</v>
      </c>
      <c r="J81" s="9" t="str">
        <f>_xlfn.XLOOKUP($E81,'Raw Data'!$E:$E,'Raw Data'!J:J,"ERROR",0,1)</f>
        <v>No</v>
      </c>
      <c r="K81" s="14" t="str">
        <f t="array" ref="K81">_xlfn.IFS(AND(L81&gt;0,L81&lt;=5),"0 to 5",AND(L81&gt;5,L81&lt;=10),"5 to 10",AND(L81&gt;10,L81&lt;=15),"10 to 15",AND(L81&gt;15,L81&lt;=20),"15 to 20",AND(L81&gt;20,L81&lt;=30),"20 to 30",AND(L81&gt;30,L81&lt;=40),"30 to 40",AND(L81&gt;40,L81&lt;=50),"40 to 50",AND(L81&gt;50,L81&lt;=75),"50 to 75",AND(L81&gt;75,L81&lt;=100),"75 to 100",AND(L81&gt;100,L81&lt;=150),"100 to 150",AND(L81&gt;150,L81&lt;=200),"150 to 200",AND(L81&gt;200,L81&lt;=250),"200 to 250",AND(L81&gt;250,L81&lt;=300),"250 to 300",AND(L81&gt;300,L81&lt;=400),"300 to 400",AND(L81&gt;400,L81&lt;=500),"400 to 500",L81&gt;500,"500+")</f>
        <v>100 to 150</v>
      </c>
      <c r="L81" s="9">
        <f>_xlfn.XLOOKUP($E81,'Raw Data'!$E:$E,'Raw Data'!L:L,"ERROR",0,1)</f>
        <v>113.64</v>
      </c>
      <c r="M81" s="14" t="str">
        <f t="array" ref="M81">_xlfn.IFS(AND(N81&gt;0,N81&lt;=5),"0 to 5",AND(N81&gt;5,N81&lt;=10),"5 to 10",AND(N81&gt;10,N81&lt;=15),"10 to 15",AND(N81&gt;15,N81&lt;=20),"15 to 20",AND(N81&gt;20,N81&lt;=30),"20 to 30",AND(N81&gt;30,N81&lt;=40),"30 to 40",AND(N81&gt;40,N81&lt;=50),"40 to 50",AND(N81&gt;50,N81&lt;=75),"50 to 75",AND(N81&gt;75,N81&lt;=100),"75 to 100",AND(N81&gt;100,N81&lt;=150),"100 to 150",AND(N81&gt;150,N81&lt;=200),"150 to 200",AND(N81&gt;200,N81&lt;=250),"200 to 250",AND(N81&gt;250,N81&lt;=300),"250 to 300",AND(N81&gt;300,N81&lt;=400),"300 to 400",AND(N81&gt;400,N81&lt;=500),"400 to 500",N81&gt;500,"500+")</f>
        <v>100 to 150</v>
      </c>
      <c r="N81" s="9">
        <f>_xlfn.XLOOKUP($E81,'Raw Data'!$E:$E,'Raw Data'!N:N,"ERROR",0,1)</f>
        <v>124.21</v>
      </c>
      <c r="O81" s="14" t="str">
        <f t="array" ref="O81">_xlfn.IFS(P81=0,"No Discount",AND(P81&gt;0,P81&lt;=0.02),"0% to 2%",AND(P81&gt;0.02,P81&lt;=0.04),"2% to 4%",AND(P81&gt;0.04,P81&lt;=0.06),"4% to 6%",AND(P81&gt;0.06,P81&lt;=0.08),"6% to 8%",AND(P81&gt;0.08,P81&lt;=0.1),"8% to 10%",AND(P81&gt;0.1,P81&lt;=0.15),"10% to 15%",AND(P81&gt;0.15,P81&lt;=0.2),"15% to 20%",AND(P81&gt;0.2,P81&lt;=0.25),"20% to 25%",AND(P81&gt;0.25,P81&lt;=0.3),"25% to 30%",AND(P81&gt;0.3,P81&lt;=0.4),"30% to 40%",AND(P81&gt;0.4,P81&lt;=0.5),"40% to 50%",AND(P81&gt;0.5,P81&lt;=0.75),"50% to 75%",AND(P81&gt;0.75,P81&lt;=1),"75% to 100%")</f>
        <v>8% to 10%</v>
      </c>
      <c r="P81" s="10">
        <f>_xlfn.XLOOKUP($E81,'Raw Data'!$E:$E,'Raw Data'!P:P,"ERROR",0,1)</f>
        <v>0.0850978182110941</v>
      </c>
      <c r="Q81" s="9">
        <f>_xlfn.XLOOKUP($E81,'Raw Data'!$E:$E,'Raw Data'!Q:Q,"ERROR",0,1)</f>
        <v>13.6</v>
      </c>
      <c r="R81" s="9" t="str">
        <f>_xlfn.XLOOKUP($E81,'Raw Data'!$E:$E,'Raw Data'!R:R,"ERROR",0,1)</f>
        <v>oz</v>
      </c>
      <c r="S81" s="5" t="str">
        <f t="array" ref="S81">_xlfn.IFS(AND(T81&gt;0,T81&lt;=0.05),"0 to 0.05",AND(T81&gt;0.05,T81&lt;=0.1),"0.05 to 0.1",AND(T81&gt;0.1,T81&lt;=0.2),"0.1 to 0.2",AND(T81&gt;0.2,T81&lt;=0.3),"0.2 to 0.3",AND(T81&gt;0.3,T81&lt;=0.4),"0.3 to 0.4",AND(T81&gt;0.4,T81&lt;=0.5),"0.4 to 0.5",AND(T81&gt;0.5,T81&lt;=0.75),"0.5 to 0.75",AND(T81&gt;0.75,T81&lt;=1),"0.75 to 1",AND(T81&gt;1,T81&lt;=2),"1 to 2",AND(T81&gt;2,T81&lt;=3),"2 to 3",AND(T81&gt;3,T81&lt;=4),"3 to 4",AND(T81&gt;4,T81&lt;=5),"4 to 5",AND(T81&gt;5,T81&lt;=10),"5 to 10",T81&gt;10,"10+")</f>
        <v>0.2 to 0.3</v>
      </c>
      <c r="T81" s="10">
        <f>_xlfn.XLOOKUP($E81,'Raw Data'!$E:$E,'Raw Data'!T:T,"ERROR",0,1)</f>
        <v>0.282579721100479</v>
      </c>
      <c r="U81" s="15" t="str">
        <f t="array" ref="U81">_xlfn.IFS(AND(V81&gt;0,V81&lt;=0.05),"0 to 0.05",AND(V81&gt;0.05,V81&lt;=0.1),"0.05 to 0.1",AND(V81&gt;0.1,V81&lt;=0.2),"0.1 to 0.2",AND(V81&gt;0.2,V81&lt;=0.3),"0.2 to 0.3",AND(V81&gt;0.3,V81&lt;=0.4),"0.3 to 0.4",AND(V81&gt;0.4,V81&lt;=0.5),"0.4 to 0.5",AND(V81&gt;0.5,V81&lt;=0.75),"0.5 to 0.75",AND(V81&gt;0.75,V81&lt;=1),"0.75 to 1",AND(V81&gt;1,V81&lt;=2),"1 to 2",AND(V81&gt;2,V81&lt;=3),"2 to 3",AND(V81&gt;3,V81&lt;=4),"3 to 4",AND(V81&gt;4,V81&lt;=5),"4 to 5",AND(V81&gt;5,V81&lt;=10),"5 to 10",V81&gt;10,"10+")</f>
        <v>0.05 to 0.1</v>
      </c>
      <c r="V81" s="10">
        <f>_xlfn.XLOOKUP($E81,'Raw Data'!$E:$E,'Raw Data'!V:V,"ERROR",0,1)</f>
        <v>0.0833930951481032</v>
      </c>
      <c r="W81" s="15" t="str">
        <f t="array" ref="W81">_xlfn.IFS(AND(X81&gt;0,X81&lt;=0.05),"0 to 0.05",AND(X81&gt;0.05,X81&lt;=0.1),"0.05 to 0.1",AND(X81&gt;0.1,X81&lt;=0.2),"0.1 to 0.2",AND(X81&gt;0.2,X81&lt;=0.3),"0.2 to 0.3",AND(X81&gt;0.3,X81&lt;=0.4),"0.3 to 0.4",AND(X81&gt;0.4,X81&lt;=0.5),"0.4 to 0.5",AND(X81&gt;0.5,X81&lt;=0.75),"0.5 to 0.75",AND(X81&gt;0.75,X81&lt;=1),"0.75 to 1",AND(X81&gt;1,X81&lt;=2),"1 to 2",AND(X81&gt;2,X81&lt;=3),"2 to 3",AND(X81&gt;3,X81&lt;=4),"3 to 4",AND(X81&gt;4,X81&lt;=5),"4 to 5",AND(X81&gt;5,X81&lt;=10),"5 to 10",X81&gt;10,"10+")</f>
        <v>0.05 to 0.1</v>
      </c>
      <c r="X81" s="16">
        <f t="shared" si="23"/>
        <v>0.0762965246971294</v>
      </c>
      <c r="Y81" s="5" t="str">
        <f t="array" ref="Y81">_xlfn.IFS(AND(Z81&gt;0,Z81&lt;=1),"0 to 1",AND(Z81&gt;1,Z81&lt;=2),"1 to 2",AND(Z81&gt;2,Z81&lt;=4),"2 to 4",AND(Z81&gt;4,Z81&lt;=6),"4 to 6",AND(Z81&gt;6,Z81&lt;=8),"6 to 8",AND(Z81&gt;8,Z81&lt;=10),"8 to 10",AND(Z81&gt;10,Z81&lt;=15),"10 to 15",AND(Z81&gt;15,Z81&lt;=20),"15 to 20",AND(Z81&gt;20,Z81&lt;=25),"20 to 25",AND(Z81&gt;25,Z81&lt;=30),"25 to 30",AND(Z81&gt;30,Z81&lt;=40),"30 to 40",AND(Z81&gt;40,Z81&lt;=50),"40 to 50",Z81&gt;50,"50+")</f>
        <v>10 to 15</v>
      </c>
      <c r="Z81" s="9">
        <f>_xlfn.XLOOKUP($E81,'Raw Data'!$E:$E,'Raw Data'!Z:Z,"ERROR",0,1)</f>
        <v>13.6</v>
      </c>
      <c r="AA81" s="9" t="str">
        <f>_xlfn.XLOOKUP($E81,'Raw Data'!$E:$E,'Raw Data'!AA:AA,"ERROR",0,1)</f>
        <v>oz</v>
      </c>
    </row>
    <row r="82" hidden="1" spans="1:27">
      <c r="A82" s="5" t="str">
        <f>_xlfn.XLOOKUP($E82,'Raw Data'!$E:$E,'Raw Data'!A:A,"ERROR",0,1)</f>
        <v>AE</v>
      </c>
      <c r="B82" s="5" t="str">
        <f>_xlfn.XLOOKUP($E82,'Raw Data'!$E:$E,'Raw Data'!B:B,"ERROR",0,1)</f>
        <v>Hair Mousses</v>
      </c>
      <c r="C82" s="5" t="str">
        <f>_xlfn.XLOOKUP($E82,'Raw Data'!$E:$E,'Raw Data'!C:C,"ERROR",0,1)</f>
        <v>Tresemme</v>
      </c>
      <c r="D82" s="5" t="str">
        <f>_xlfn.XLOOKUP($E82,'Raw Data'!$E:$E,'Raw Data'!D:D,"ERROR",0,1)</f>
        <v>www.amazon.ae/dp/B098J83CGD</v>
      </c>
      <c r="E82" s="5" t="s">
        <v>282</v>
      </c>
      <c r="F82" s="9" t="str">
        <f>_xlfn.XLOOKUP($E82,'Raw Data'!$E:$E,'Raw Data'!F:F,"ERROR",0,1)</f>
        <v>TRESemmÃ© Extra Hold Hair  Mousse  Pack of 6 For 24H Touchable Hold &amp; Volume with Pro Lock Tech 10.5 oz</v>
      </c>
      <c r="G82" s="10">
        <f>_xlfn.XLOOKUP($E82,'Raw Data'!$E:$E,'Raw Data'!G:G,"ERROR",0,1)</f>
        <v>3</v>
      </c>
      <c r="H82" s="9">
        <f>_xlfn.XLOOKUP($E82,'Raw Data'!$E:$E,'Raw Data'!H:H,"ERROR",0,1)</f>
        <v>1626.71</v>
      </c>
      <c r="I82" s="9">
        <f>_xlfn.XLOOKUP($E82,'Raw Data'!$E:$E,'Raw Data'!I:I,"ERROR",0,1)</f>
        <v>0.00217787368378154</v>
      </c>
      <c r="J82" s="9" t="str">
        <f>_xlfn.XLOOKUP($E82,'Raw Data'!$E:$E,'Raw Data'!J:J,"ERROR",0,1)</f>
        <v>No</v>
      </c>
      <c r="K82" s="14" t="str">
        <f t="array" ref="K82">_xlfn.IFS(AND(L82&gt;0,L82&lt;=5),"0 to 5",AND(L82&gt;5,L82&lt;=10),"5 to 10",AND(L82&gt;10,L82&lt;=15),"10 to 15",AND(L82&gt;15,L82&lt;=20),"15 to 20",AND(L82&gt;20,L82&lt;=30),"20 to 30",AND(L82&gt;30,L82&lt;=40),"30 to 40",AND(L82&gt;40,L82&lt;=50),"40 to 50",AND(L82&gt;50,L82&lt;=75),"50 to 75",AND(L82&gt;75,L82&lt;=100),"75 to 100",AND(L82&gt;100,L82&lt;=150),"100 to 150",AND(L82&gt;150,L82&lt;=200),"150 to 200",AND(L82&gt;200,L82&lt;=250),"200 to 250",AND(L82&gt;250,L82&lt;=300),"250 to 300",AND(L82&gt;300,L82&lt;=400),"300 to 400",AND(L82&gt;400,L82&lt;=500),"400 to 500",L82&gt;500,"500+")</f>
        <v>500+</v>
      </c>
      <c r="L82" s="9">
        <f>_xlfn.XLOOKUP($E82,'Raw Data'!$E:$E,'Raw Data'!L:L,"ERROR",0,1)</f>
        <v>706.77</v>
      </c>
      <c r="M82" s="14" t="str">
        <f t="array" ref="M82">_xlfn.IFS(AND(N82&gt;0,N82&lt;=5),"0 to 5",AND(N82&gt;5,N82&lt;=10),"5 to 10",AND(N82&gt;10,N82&lt;=15),"10 to 15",AND(N82&gt;15,N82&lt;=20),"15 to 20",AND(N82&gt;20,N82&lt;=30),"20 to 30",AND(N82&gt;30,N82&lt;=40),"30 to 40",AND(N82&gt;40,N82&lt;=50),"40 to 50",AND(N82&gt;50,N82&lt;=75),"50 to 75",AND(N82&gt;75,N82&lt;=100),"75 to 100",AND(N82&gt;100,N82&lt;=150),"100 to 150",AND(N82&gt;150,N82&lt;=200),"150 to 200",AND(N82&gt;200,N82&lt;=250),"200 to 250",AND(N82&gt;250,N82&lt;=300),"250 to 300",AND(N82&gt;300,N82&lt;=400),"300 to 400",AND(N82&gt;400,N82&lt;=500),"400 to 500",N82&gt;500,"500+")</f>
        <v>500+</v>
      </c>
      <c r="N82" s="9">
        <f>_xlfn.XLOOKUP($E82,'Raw Data'!$E:$E,'Raw Data'!N:N,"ERROR",0,1)</f>
        <v>716.69</v>
      </c>
      <c r="O82" s="14" t="str">
        <f t="array" ref="O82">_xlfn.IFS(P82=0,"No Discount",AND(P82&gt;0,P82&lt;=0.02),"0% to 2%",AND(P82&gt;0.02,P82&lt;=0.04),"2% to 4%",AND(P82&gt;0.04,P82&lt;=0.06),"4% to 6%",AND(P82&gt;0.06,P82&lt;=0.08),"6% to 8%",AND(P82&gt;0.08,P82&lt;=0.1),"8% to 10%",AND(P82&gt;0.1,P82&lt;=0.15),"10% to 15%",AND(P82&gt;0.15,P82&lt;=0.2),"15% to 20%",AND(P82&gt;0.2,P82&lt;=0.25),"20% to 25%",AND(P82&gt;0.25,P82&lt;=0.3),"25% to 30%",AND(P82&gt;0.3,P82&lt;=0.4),"30% to 40%",AND(P82&gt;0.4,P82&lt;=0.5),"40% to 50%",AND(P82&gt;0.5,P82&lt;=0.75),"50% to 75%",AND(P82&gt;0.75,P82&lt;=1),"75% to 100%")</f>
        <v>0% to 2%</v>
      </c>
      <c r="P82" s="10">
        <f>_xlfn.XLOOKUP($E82,'Raw Data'!$E:$E,'Raw Data'!P:P,"ERROR",0,1)</f>
        <v>0.0138414098145643</v>
      </c>
      <c r="Q82" s="9">
        <f>_xlfn.XLOOKUP($E82,'Raw Data'!$E:$E,'Raw Data'!Q:Q,"ERROR",0,1)</f>
        <v>31.8</v>
      </c>
      <c r="R82" s="9" t="str">
        <f>_xlfn.XLOOKUP($E82,'Raw Data'!$E:$E,'Raw Data'!R:R,"ERROR",0,1)</f>
        <v>oz</v>
      </c>
      <c r="S82" s="5" t="str">
        <f t="array" ref="S82">_xlfn.IFS(AND(T82&gt;0,T82&lt;=0.05),"0 to 0.05",AND(T82&gt;0.05,T82&lt;=0.1),"0.05 to 0.1",AND(T82&gt;0.1,T82&lt;=0.2),"0.1 to 0.2",AND(T82&gt;0.2,T82&lt;=0.3),"0.2 to 0.3",AND(T82&gt;0.3,T82&lt;=0.4),"0.3 to 0.4",AND(T82&gt;0.4,T82&lt;=0.5),"0.4 to 0.5",AND(T82&gt;0.5,T82&lt;=0.75),"0.5 to 0.75",AND(T82&gt;0.75,T82&lt;=1),"0.75 to 1",AND(T82&gt;1,T82&lt;=2),"1 to 2",AND(T82&gt;2,T82&lt;=3),"2 to 3",AND(T82&gt;3,T82&lt;=4),"3 to 4",AND(T82&gt;4,T82&lt;=5),"4 to 5",AND(T82&gt;5,T82&lt;=10),"5 to 10",T82&gt;10,"10+")</f>
        <v>0.75 to 1</v>
      </c>
      <c r="T82" s="10">
        <f>_xlfn.XLOOKUP($E82,'Raw Data'!$E:$E,'Raw Data'!T:T,"ERROR",0,1)</f>
        <v>0.751622309709611</v>
      </c>
      <c r="U82" s="15" t="str">
        <f t="array" ref="U82">_xlfn.IFS(AND(V82&gt;0,V82&lt;=0.05),"0 to 0.05",AND(V82&gt;0.05,V82&lt;=0.1),"0.05 to 0.1",AND(V82&gt;0.1,V82&lt;=0.2),"0.1 to 0.2",AND(V82&gt;0.2,V82&lt;=0.3),"0.2 to 0.3",AND(V82&gt;0.3,V82&lt;=0.4),"0.3 to 0.4",AND(V82&gt;0.4,V82&lt;=0.5),"0.4 to 0.5",AND(V82&gt;0.5,V82&lt;=0.75),"0.5 to 0.75",AND(V82&gt;0.75,V82&lt;=1),"0.75 to 1",AND(V82&gt;1,V82&lt;=2),"1 to 2",AND(V82&gt;2,V82&lt;=3),"2 to 3",AND(V82&gt;3,V82&lt;=4),"3 to 4",AND(V82&gt;4,V82&lt;=5),"4 to 5",AND(V82&gt;5,V82&lt;=10),"5 to 10",V82&gt;10,"10+")</f>
        <v>0.2 to 0.3</v>
      </c>
      <c r="V82" s="10">
        <f>_xlfn.XLOOKUP($E82,'Raw Data'!$E:$E,'Raw Data'!V:V,"ERROR",0,1)</f>
        <v>0.205786397483426</v>
      </c>
      <c r="W82" s="15" t="str">
        <f t="array" ref="W82">_xlfn.IFS(AND(X82&gt;0,X82&lt;=0.05),"0 to 0.05",AND(X82&gt;0.05,X82&lt;=0.1),"0.05 to 0.1",AND(X82&gt;0.1,X82&lt;=0.2),"0.1 to 0.2",AND(X82&gt;0.2,X82&lt;=0.3),"0.2 to 0.3",AND(X82&gt;0.3,X82&lt;=0.4),"0.3 to 0.4",AND(X82&gt;0.4,X82&lt;=0.5),"0.4 to 0.5",AND(X82&gt;0.5,X82&lt;=0.75),"0.5 to 0.75",AND(X82&gt;0.75,X82&lt;=1),"0.75 to 1",AND(X82&gt;1,X82&lt;=2),"1 to 2",AND(X82&gt;2,X82&lt;=3),"2 to 3",AND(X82&gt;3,X82&lt;=4),"3 to 4",AND(X82&gt;4,X82&lt;=5),"4 to 5",AND(X82&gt;5,X82&lt;=10),"5 to 10",X82&gt;10,"10+")</f>
        <v>0.2 to 0.3</v>
      </c>
      <c r="X82" s="16">
        <f t="shared" si="23"/>
        <v>0.202938023621595</v>
      </c>
      <c r="Y82" s="5" t="str">
        <f t="array" ref="Y82">_xlfn.IFS(AND(Z82&gt;0,Z82&lt;=1),"0 to 1",AND(Z82&gt;1,Z82&lt;=2),"1 to 2",AND(Z82&gt;2,Z82&lt;=4),"2 to 4",AND(Z82&gt;4,Z82&lt;=6),"4 to 6",AND(Z82&gt;6,Z82&lt;=8),"6 to 8",AND(Z82&gt;8,Z82&lt;=10),"8 to 10",AND(Z82&gt;10,Z82&lt;=15),"10 to 15",AND(Z82&gt;15,Z82&lt;=20),"15 to 20",AND(Z82&gt;20,Z82&lt;=25),"20 to 25",AND(Z82&gt;25,Z82&lt;=30),"25 to 30",AND(Z82&gt;30,Z82&lt;=40),"30 to 40",AND(Z82&gt;40,Z82&lt;=50),"40 to 50",Z82&gt;50,"50+")</f>
        <v>30 to 40</v>
      </c>
      <c r="Z82" s="9">
        <f>_xlfn.XLOOKUP($E82,'Raw Data'!$E:$E,'Raw Data'!Z:Z,"ERROR",0,1)</f>
        <v>31.8</v>
      </c>
      <c r="AA82" s="9" t="str">
        <f>_xlfn.XLOOKUP($E82,'Raw Data'!$E:$E,'Raw Data'!AA:AA,"ERROR",0,1)</f>
        <v>oz</v>
      </c>
    </row>
    <row r="83" hidden="1" spans="1:27">
      <c r="A83" s="5" t="str">
        <f>_xlfn.XLOOKUP($E83,'Raw Data'!$E:$E,'Raw Data'!A:A,"ERROR",0,1)</f>
        <v>AE</v>
      </c>
      <c r="B83" s="5" t="str">
        <f>_xlfn.XLOOKUP($E83,'Raw Data'!$E:$E,'Raw Data'!B:B,"ERROR",0,1)</f>
        <v>Hair Mousses</v>
      </c>
      <c r="C83" s="5" t="str">
        <f>_xlfn.XLOOKUP($E83,'Raw Data'!$E:$E,'Raw Data'!C:C,"ERROR",0,1)</f>
        <v>r+co</v>
      </c>
      <c r="D83" s="5" t="str">
        <f>_xlfn.XLOOKUP($E83,'Raw Data'!$E:$E,'Raw Data'!D:D,"ERROR",0,1)</f>
        <v>www.amazon.ae/dp/B01A7QACAY</v>
      </c>
      <c r="E83" s="5" t="s">
        <v>283</v>
      </c>
      <c r="F83" s="9" t="str">
        <f>_xlfn.XLOOKUP($E83,'Raw Data'!$E:$E,'Raw Data'!F:F,"ERROR",0,1)</f>
        <v>R+Co Chiffon Styling  Mousse  | Shapeable Body + Volume + Shine | Vegan + Cruelty-Free | 5.6 Oz</v>
      </c>
      <c r="G83" s="10">
        <f>_xlfn.XLOOKUP($E83,'Raw Data'!$E:$E,'Raw Data'!G:G,"ERROR",0,1)</f>
        <v>8</v>
      </c>
      <c r="H83" s="9">
        <f>_xlfn.XLOOKUP($E83,'Raw Data'!$E:$E,'Raw Data'!H:H,"ERROR",0,1)</f>
        <v>1601.43</v>
      </c>
      <c r="I83" s="9">
        <f>_xlfn.XLOOKUP($E83,'Raw Data'!$E:$E,'Raw Data'!I:I,"ERROR",0,1)</f>
        <v>0.00214402828618394</v>
      </c>
      <c r="J83" s="9" t="str">
        <f>_xlfn.XLOOKUP($E83,'Raw Data'!$E:$E,'Raw Data'!J:J,"ERROR",0,1)</f>
        <v>No</v>
      </c>
      <c r="K83" s="14" t="str">
        <f t="array" ref="K83">_xlfn.IFS(AND(L83&gt;0,L83&lt;=5),"0 to 5",AND(L83&gt;5,L83&lt;=10),"5 to 10",AND(L83&gt;10,L83&lt;=15),"10 to 15",AND(L83&gt;15,L83&lt;=20),"15 to 20",AND(L83&gt;20,L83&lt;=30),"20 to 30",AND(L83&gt;30,L83&lt;=40),"30 to 40",AND(L83&gt;40,L83&lt;=50),"40 to 50",AND(L83&gt;50,L83&lt;=75),"50 to 75",AND(L83&gt;75,L83&lt;=100),"75 to 100",AND(L83&gt;100,L83&lt;=150),"100 to 150",AND(L83&gt;150,L83&lt;=200),"150 to 200",AND(L83&gt;200,L83&lt;=250),"200 to 250",AND(L83&gt;250,L83&lt;=300),"250 to 300",AND(L83&gt;300,L83&lt;=400),"300 to 400",AND(L83&gt;400,L83&lt;=500),"400 to 500",L83&gt;500,"500+")</f>
        <v>200 to 250</v>
      </c>
      <c r="L83" s="9">
        <f>_xlfn.XLOOKUP($E83,'Raw Data'!$E:$E,'Raw Data'!L:L,"ERROR",0,1)</f>
        <v>213.18</v>
      </c>
      <c r="M83" s="14" t="str">
        <f t="array" ref="M83">_xlfn.IFS(AND(N83&gt;0,N83&lt;=5),"0 to 5",AND(N83&gt;5,N83&lt;=10),"5 to 10",AND(N83&gt;10,N83&lt;=15),"10 to 15",AND(N83&gt;15,N83&lt;=20),"15 to 20",AND(N83&gt;20,N83&lt;=30),"20 to 30",AND(N83&gt;30,N83&lt;=40),"30 to 40",AND(N83&gt;40,N83&lt;=50),"40 to 50",AND(N83&gt;50,N83&lt;=75),"50 to 75",AND(N83&gt;75,N83&lt;=100),"75 to 100",AND(N83&gt;100,N83&lt;=150),"100 to 150",AND(N83&gt;150,N83&lt;=200),"150 to 200",AND(N83&gt;200,N83&lt;=250),"200 to 250",AND(N83&gt;250,N83&lt;=300),"250 to 300",AND(N83&gt;300,N83&lt;=400),"300 to 400",AND(N83&gt;400,N83&lt;=500),"400 to 500",N83&gt;500,"500+")</f>
        <v>200 to 250</v>
      </c>
      <c r="N83" s="9">
        <f>_xlfn.XLOOKUP($E83,'Raw Data'!$E:$E,'Raw Data'!N:N,"ERROR",0,1)</f>
        <v>214.38</v>
      </c>
      <c r="O83" s="14" t="str">
        <f t="array" ref="O83">_xlfn.IFS(P83=0,"No Discount",AND(P83&gt;0,P83&lt;=0.02),"0% to 2%",AND(P83&gt;0.02,P83&lt;=0.04),"2% to 4%",AND(P83&gt;0.04,P83&lt;=0.06),"4% to 6%",AND(P83&gt;0.06,P83&lt;=0.08),"6% to 8%",AND(P83&gt;0.08,P83&lt;=0.1),"8% to 10%",AND(P83&gt;0.1,P83&lt;=0.15),"10% to 15%",AND(P83&gt;0.15,P83&lt;=0.2),"15% to 20%",AND(P83&gt;0.2,P83&lt;=0.25),"20% to 25%",AND(P83&gt;0.25,P83&lt;=0.3),"25% to 30%",AND(P83&gt;0.3,P83&lt;=0.4),"30% to 40%",AND(P83&gt;0.4,P83&lt;=0.5),"40% to 50%",AND(P83&gt;0.5,P83&lt;=0.75),"50% to 75%",AND(P83&gt;0.75,P83&lt;=1),"75% to 100%")</f>
        <v>0% to 2%</v>
      </c>
      <c r="P83" s="10">
        <f>_xlfn.XLOOKUP($E83,'Raw Data'!$E:$E,'Raw Data'!P:P,"ERROR",0,1)</f>
        <v>0.00559753708368313</v>
      </c>
      <c r="Q83" s="9">
        <f>_xlfn.XLOOKUP($E83,'Raw Data'!$E:$E,'Raw Data'!Q:Q,"ERROR",0,1)</f>
        <v>5.6</v>
      </c>
      <c r="R83" s="9" t="str">
        <f>_xlfn.XLOOKUP($E83,'Raw Data'!$E:$E,'Raw Data'!R:R,"ERROR",0,1)</f>
        <v>oz</v>
      </c>
      <c r="S83" s="5" t="str">
        <f t="array" ref="S83">_xlfn.IFS(AND(T83&gt;0,T83&lt;=0.05),"0 to 0.05",AND(T83&gt;0.05,T83&lt;=0.1),"0.05 to 0.1",AND(T83&gt;0.1,T83&lt;=0.2),"0.1 to 0.2",AND(T83&gt;0.2,T83&lt;=0.3),"0.2 to 0.3",AND(T83&gt;0.3,T83&lt;=0.4),"0.3 to 0.4",AND(T83&gt;0.4,T83&lt;=0.5),"0.4 to 0.5",AND(T83&gt;0.5,T83&lt;=0.75),"0.5 to 0.75",AND(T83&gt;0.75,T83&lt;=1),"0.75 to 1",AND(T83&gt;1,T83&lt;=2),"1 to 2",AND(T83&gt;2,T83&lt;=3),"2 to 3",AND(T83&gt;3,T83&lt;=4),"3 to 4",AND(T83&gt;4,T83&lt;=5),"4 to 5",AND(T83&gt;5,T83&lt;=10),"5 to 10",T83&gt;10,"10+")</f>
        <v>1 to 2</v>
      </c>
      <c r="T83" s="10">
        <f>_xlfn.XLOOKUP($E83,'Raw Data'!$E:$E,'Raw Data'!T:T,"ERROR",0,1)</f>
        <v>1.28738103290014</v>
      </c>
      <c r="U83" s="15" t="str">
        <f t="array" ref="U83">_xlfn.IFS(AND(V83&gt;0,V83&lt;=0.05),"0 to 0.05",AND(V83&gt;0.05,V83&lt;=0.1),"0.05 to 0.1",AND(V83&gt;0.1,V83&lt;=0.2),"0.1 to 0.2",AND(V83&gt;0.2,V83&lt;=0.3),"0.2 to 0.3",AND(V83&gt;0.3,V83&lt;=0.4),"0.3 to 0.4",AND(V83&gt;0.4,V83&lt;=0.5),"0.4 to 0.5",AND(V83&gt;0.5,V83&lt;=0.75),"0.5 to 0.75",AND(V83&gt;0.75,V83&lt;=1),"0.75 to 1",AND(V83&gt;1,V83&lt;=2),"1 to 2",AND(V83&gt;2,V83&lt;=3),"2 to 3",AND(V83&gt;3,V83&lt;=4),"3 to 4",AND(V83&gt;4,V83&lt;=5),"4 to 5",AND(V83&gt;5,V83&lt;=10),"5 to 10",V83&gt;10,"10+")</f>
        <v>0.3 to 0.4</v>
      </c>
      <c r="V83" s="10">
        <f>_xlfn.XLOOKUP($E83,'Raw Data'!$E:$E,'Raw Data'!V:V,"ERROR",0,1)</f>
        <v>0.349549495144693</v>
      </c>
      <c r="W83" s="15" t="str">
        <f t="array" ref="W83">_xlfn.IFS(AND(X83&gt;0,X83&lt;=0.05),"0 to 0.05",AND(X83&gt;0.05,X83&lt;=0.1),"0.05 to 0.1",AND(X83&gt;0.1,X83&lt;=0.2),"0.1 to 0.2",AND(X83&gt;0.2,X83&lt;=0.3),"0.2 to 0.3",AND(X83&gt;0.3,X83&lt;=0.4),"0.3 to 0.4",AND(X83&gt;0.4,X83&lt;=0.5),"0.4 to 0.5",AND(X83&gt;0.5,X83&lt;=0.75),"0.5 to 0.75",AND(X83&gt;0.75,X83&lt;=1),"0.75 to 1",AND(X83&gt;1,X83&lt;=2),"1 to 2",AND(X83&gt;2,X83&lt;=3),"2 to 3",AND(X83&gt;3,X83&lt;=4),"3 to 4",AND(X83&gt;4,X83&lt;=5),"4 to 5",AND(X83&gt;5,X83&lt;=10),"5 to 10",X83&gt;10,"10+")</f>
        <v>0.3 to 0.4</v>
      </c>
      <c r="X83" s="16">
        <f t="shared" si="23"/>
        <v>0.347592878883038</v>
      </c>
      <c r="Y83" s="5" t="str">
        <f t="array" ref="Y83">_xlfn.IFS(AND(Z83&gt;0,Z83&lt;=1),"0 to 1",AND(Z83&gt;1,Z83&lt;=2),"1 to 2",AND(Z83&gt;2,Z83&lt;=4),"2 to 4",AND(Z83&gt;4,Z83&lt;=6),"4 to 6",AND(Z83&gt;6,Z83&lt;=8),"6 to 8",AND(Z83&gt;8,Z83&lt;=10),"8 to 10",AND(Z83&gt;10,Z83&lt;=15),"10 to 15",AND(Z83&gt;15,Z83&lt;=20),"15 to 20",AND(Z83&gt;20,Z83&lt;=25),"20 to 25",AND(Z83&gt;25,Z83&lt;=30),"25 to 30",AND(Z83&gt;30,Z83&lt;=40),"30 to 40",AND(Z83&gt;40,Z83&lt;=50),"40 to 50",Z83&gt;50,"50+")</f>
        <v>4 to 6</v>
      </c>
      <c r="Z83" s="9">
        <f>_xlfn.XLOOKUP($E83,'Raw Data'!$E:$E,'Raw Data'!Z:Z,"ERROR",0,1)</f>
        <v>5.6</v>
      </c>
      <c r="AA83" s="9" t="str">
        <f>_xlfn.XLOOKUP($E83,'Raw Data'!$E:$E,'Raw Data'!AA:AA,"ERROR",0,1)</f>
        <v>oz</v>
      </c>
    </row>
    <row r="84" hidden="1" spans="1:27">
      <c r="A84" s="5" t="str">
        <f>_xlfn.XLOOKUP($E84,'Raw Data'!$E:$E,'Raw Data'!A:A,"ERROR",0,1)</f>
        <v>AE</v>
      </c>
      <c r="B84" s="5" t="str">
        <f>_xlfn.XLOOKUP($E84,'Raw Data'!$E:$E,'Raw Data'!B:B,"ERROR",0,1)</f>
        <v>Hair Mousses</v>
      </c>
      <c r="C84" s="5" t="str">
        <f>_xlfn.XLOOKUP($E84,'Raw Data'!$E:$E,'Raw Data'!C:C,"ERROR",0,1)</f>
        <v>Wella</v>
      </c>
      <c r="D84" s="5" t="str">
        <f>_xlfn.XLOOKUP($E84,'Raw Data'!$E:$E,'Raw Data'!D:D,"ERROR",0,1)</f>
        <v>www.amazon.ae/dp/B00GC4UI1E</v>
      </c>
      <c r="E84" s="5" t="s">
        <v>284</v>
      </c>
      <c r="F84" s="9" t="str">
        <f>_xlfn.XLOOKUP($E84,'Raw Data'!$E:$E,'Raw Data'!F:F,"ERROR",0,1)</f>
        <v>Wella SP Men Pigment Black  Mousse</v>
      </c>
      <c r="G84" s="10">
        <f>_xlfn.XLOOKUP($E84,'Raw Data'!$E:$E,'Raw Data'!G:G,"ERROR",0,1)</f>
        <v>6</v>
      </c>
      <c r="H84" s="9">
        <f>_xlfn.XLOOKUP($E84,'Raw Data'!$E:$E,'Raw Data'!H:H,"ERROR",0,1)</f>
        <v>1600.77</v>
      </c>
      <c r="I84" s="9">
        <f>_xlfn.XLOOKUP($E84,'Raw Data'!$E:$E,'Raw Data'!I:I,"ERROR",0,1)</f>
        <v>0.00214314466425299</v>
      </c>
      <c r="J84" s="9" t="str">
        <f>_xlfn.XLOOKUP($E84,'Raw Data'!$E:$E,'Raw Data'!J:J,"ERROR",0,1)</f>
        <v>No</v>
      </c>
      <c r="K84" s="14" t="str">
        <f t="array" ref="K84">_xlfn.IFS(AND(L84&gt;0,L84&lt;=5),"0 to 5",AND(L84&gt;5,L84&lt;=10),"5 to 10",AND(L84&gt;10,L84&lt;=15),"10 to 15",AND(L84&gt;15,L84&lt;=20),"15 to 20",AND(L84&gt;20,L84&lt;=30),"20 to 30",AND(L84&gt;30,L84&lt;=40),"30 to 40",AND(L84&gt;40,L84&lt;=50),"40 to 50",AND(L84&gt;50,L84&lt;=75),"50 to 75",AND(L84&gt;75,L84&lt;=100),"75 to 100",AND(L84&gt;100,L84&lt;=150),"100 to 150",AND(L84&gt;150,L84&lt;=200),"150 to 200",AND(L84&gt;200,L84&lt;=250),"200 to 250",AND(L84&gt;250,L84&lt;=300),"250 to 300",AND(L84&gt;300,L84&lt;=400),"300 to 400",AND(L84&gt;400,L84&lt;=500),"400 to 500",L84&gt;500,"500+")</f>
        <v>200 to 250</v>
      </c>
      <c r="L84" s="9">
        <f>_xlfn.XLOOKUP($E84,'Raw Data'!$E:$E,'Raw Data'!L:L,"ERROR",0,1)</f>
        <v>237.15</v>
      </c>
      <c r="M84" s="14" t="str">
        <f t="array" ref="M84">_xlfn.IFS(AND(N84&gt;0,N84&lt;=5),"0 to 5",AND(N84&gt;5,N84&lt;=10),"5 to 10",AND(N84&gt;10,N84&lt;=15),"10 to 15",AND(N84&gt;15,N84&lt;=20),"15 to 20",AND(N84&gt;20,N84&lt;=30),"20 to 30",AND(N84&gt;30,N84&lt;=40),"30 to 40",AND(N84&gt;40,N84&lt;=50),"40 to 50",AND(N84&gt;50,N84&lt;=75),"50 to 75",AND(N84&gt;75,N84&lt;=100),"75 to 100",AND(N84&gt;100,N84&lt;=150),"100 to 150",AND(N84&gt;150,N84&lt;=200),"150 to 200",AND(N84&gt;200,N84&lt;=250),"200 to 250",AND(N84&gt;250,N84&lt;=300),"250 to 300",AND(N84&gt;300,N84&lt;=400),"300 to 400",AND(N84&gt;400,N84&lt;=500),"400 to 500",N84&gt;500,"500+")</f>
        <v>200 to 250</v>
      </c>
      <c r="N84" s="9">
        <f>_xlfn.XLOOKUP($E84,'Raw Data'!$E:$E,'Raw Data'!N:N,"ERROR",0,1)</f>
        <v>237.15</v>
      </c>
      <c r="O84" s="14" t="str">
        <f t="array" ref="O84">_xlfn.IFS(P84=0,"No Discount",AND(P84&gt;0,P84&lt;=0.02),"0% to 2%",AND(P84&gt;0.02,P84&lt;=0.04),"2% to 4%",AND(P84&gt;0.04,P84&lt;=0.06),"4% to 6%",AND(P84&gt;0.06,P84&lt;=0.08),"6% to 8%",AND(P84&gt;0.08,P84&lt;=0.1),"8% to 10%",AND(P84&gt;0.1,P84&lt;=0.15),"10% to 15%",AND(P84&gt;0.15,P84&lt;=0.2),"15% to 20%",AND(P84&gt;0.2,P84&lt;=0.25),"20% to 25%",AND(P84&gt;0.25,P84&lt;=0.3),"25% to 30%",AND(P84&gt;0.3,P84&lt;=0.4),"30% to 40%",AND(P84&gt;0.4,P84&lt;=0.5),"40% to 50%",AND(P84&gt;0.5,P84&lt;=0.75),"50% to 75%",AND(P84&gt;0.75,P84&lt;=1),"75% to 100%")</f>
        <v>No Discount</v>
      </c>
      <c r="P84" s="10">
        <f>_xlfn.XLOOKUP($E84,'Raw Data'!$E:$E,'Raw Data'!P:P,"ERROR",0,1)</f>
        <v>0</v>
      </c>
      <c r="Q84" s="9">
        <f>_xlfn.XLOOKUP($E84,'Raw Data'!$E:$E,'Raw Data'!Q:Q,"ERROR",0,1)</f>
        <v>0</v>
      </c>
      <c r="R84" s="9">
        <f>_xlfn.XLOOKUP($E84,'Raw Data'!$E:$E,'Raw Data'!R:R,"ERROR",0,1)</f>
        <v>0</v>
      </c>
      <c r="S84" s="5" t="e">
        <f t="array" ref="S84">_xlfn.IFS(AND(T84&gt;0,T84&lt;=0.05),"0 to 0.05",AND(T84&gt;0.05,T84&lt;=0.1),"0.05 to 0.1",AND(T84&gt;0.1,T84&lt;=0.2),"0.1 to 0.2",AND(T84&gt;0.2,T84&lt;=0.3),"0.2 to 0.3",AND(T84&gt;0.3,T84&lt;=0.4),"0.3 to 0.4",AND(T84&gt;0.4,T84&lt;=0.5),"0.4 to 0.5",AND(T84&gt;0.5,T84&lt;=0.75),"0.5 to 0.75",AND(T84&gt;0.75,T84&lt;=1),"0.75 to 1",AND(T84&gt;1,T84&lt;=2),"1 to 2",AND(T84&gt;2,T84&lt;=3),"2 to 3",AND(T84&gt;3,T84&lt;=4),"3 to 4",AND(T84&gt;4,T84&lt;=5),"4 to 5",AND(T84&gt;5,T84&lt;=10),"5 to 10",T84&gt;10,"10+")</f>
        <v>#N/A</v>
      </c>
      <c r="T84" s="10">
        <f>_xlfn.XLOOKUP($E84,'Raw Data'!$E:$E,'Raw Data'!T:T,"ERROR",0,1)</f>
        <v>0</v>
      </c>
      <c r="U84" s="15" t="e">
        <f t="array" ref="U84">_xlfn.IFS(AND(V84&gt;0,V84&lt;=0.05),"0 to 0.05",AND(V84&gt;0.05,V84&lt;=0.1),"0.05 to 0.1",AND(V84&gt;0.1,V84&lt;=0.2),"0.1 to 0.2",AND(V84&gt;0.2,V84&lt;=0.3),"0.2 to 0.3",AND(V84&gt;0.3,V84&lt;=0.4),"0.3 to 0.4",AND(V84&gt;0.4,V84&lt;=0.5),"0.4 to 0.5",AND(V84&gt;0.5,V84&lt;=0.75),"0.5 to 0.75",AND(V84&gt;0.75,V84&lt;=1),"0.75 to 1",AND(V84&gt;1,V84&lt;=2),"1 to 2",AND(V84&gt;2,V84&lt;=3),"2 to 3",AND(V84&gt;3,V84&lt;=4),"3 to 4",AND(V84&gt;4,V84&lt;=5),"4 to 5",AND(V84&gt;5,V84&lt;=10),"5 to 10",V84&gt;10,"10+")</f>
        <v>#N/A</v>
      </c>
      <c r="V84" s="10">
        <f>_xlfn.XLOOKUP($E84,'Raw Data'!$E:$E,'Raw Data'!V:V,"ERROR",0,1)</f>
        <v>0</v>
      </c>
      <c r="W84" s="15" t="e">
        <f t="array" ref="W84">_xlfn.IFS(AND(X84&gt;0,X84&lt;=0.05),"0 to 0.05",AND(X84&gt;0.05,X84&lt;=0.1),"0.05 to 0.1",AND(X84&gt;0.1,X84&lt;=0.2),"0.1 to 0.2",AND(X84&gt;0.2,X84&lt;=0.3),"0.2 to 0.3",AND(X84&gt;0.3,X84&lt;=0.4),"0.3 to 0.4",AND(X84&gt;0.4,X84&lt;=0.5),"0.4 to 0.5",AND(X84&gt;0.5,X84&lt;=0.75),"0.5 to 0.75",AND(X84&gt;0.75,X84&lt;=1),"0.75 to 1",AND(X84&gt;1,X84&lt;=2),"1 to 2",AND(X84&gt;2,X84&lt;=3),"2 to 3",AND(X84&gt;3,X84&lt;=4),"3 to 4",AND(X84&gt;4,X84&lt;=5),"4 to 5",AND(X84&gt;5,X84&lt;=10),"5 to 10",X84&gt;10,"10+")</f>
        <v>#DIV/0!</v>
      </c>
      <c r="X84" s="16" t="e">
        <f t="shared" si="23"/>
        <v>#DIV/0!</v>
      </c>
      <c r="Y84" s="5" t="e">
        <f t="array" ref="Y84">_xlfn.IFS(AND(Z84&gt;0,Z84&lt;=1),"0 to 1",AND(Z84&gt;1,Z84&lt;=2),"1 to 2",AND(Z84&gt;2,Z84&lt;=4),"2 to 4",AND(Z84&gt;4,Z84&lt;=6),"4 to 6",AND(Z84&gt;6,Z84&lt;=8),"6 to 8",AND(Z84&gt;8,Z84&lt;=10),"8 to 10",AND(Z84&gt;10,Z84&lt;=15),"10 to 15",AND(Z84&gt;15,Z84&lt;=20),"15 to 20",AND(Z84&gt;20,Z84&lt;=25),"20 to 25",AND(Z84&gt;25,Z84&lt;=30),"25 to 30",AND(Z84&gt;30,Z84&lt;=40),"30 to 40",AND(Z84&gt;40,Z84&lt;=50),"40 to 50",Z84&gt;50,"50+")</f>
        <v>#N/A</v>
      </c>
      <c r="Z84" s="9">
        <f>_xlfn.XLOOKUP($E84,'Raw Data'!$E:$E,'Raw Data'!Z:Z,"ERROR",0,1)</f>
        <v>0</v>
      </c>
      <c r="AA84" s="9">
        <f>_xlfn.XLOOKUP($E84,'Raw Data'!$E:$E,'Raw Data'!AA:AA,"ERROR",0,1)</f>
        <v>0</v>
      </c>
    </row>
    <row r="85" hidden="1" spans="1:27">
      <c r="A85" s="5" t="str">
        <f>_xlfn.XLOOKUP($E85,'Raw Data'!$E:$E,'Raw Data'!A:A,"ERROR",0,1)</f>
        <v>AE</v>
      </c>
      <c r="B85" s="5" t="str">
        <f>_xlfn.XLOOKUP($E85,'Raw Data'!$E:$E,'Raw Data'!B:B,"ERROR",0,1)</f>
        <v>Hair Mousses</v>
      </c>
      <c r="C85" s="5" t="str">
        <f>_xlfn.XLOOKUP($E85,'Raw Data'!$E:$E,'Raw Data'!C:C,"ERROR",0,1)</f>
        <v>pantene</v>
      </c>
      <c r="D85" s="5" t="str">
        <f>_xlfn.XLOOKUP($E85,'Raw Data'!$E:$E,'Raw Data'!D:D,"ERROR",0,1)</f>
        <v>www.amazon.ae/dp/B003F6VJ0G</v>
      </c>
      <c r="E85" s="5" t="s">
        <v>285</v>
      </c>
      <c r="F85" s="9" t="str">
        <f>_xlfn.XLOOKUP($E85,'Raw Data'!$E:$E,'Raw Data'!F:F,"ERROR",0,1)</f>
        <v>Pantene Pro-V Style Series Volume Body Boosting Mousse, 6.60 oz (Pack of 3)</v>
      </c>
      <c r="G85" s="10">
        <f>_xlfn.XLOOKUP($E85,'Raw Data'!$E:$E,'Raw Data'!G:G,"ERROR",0,1)</f>
        <v>13</v>
      </c>
      <c r="H85" s="9">
        <f>_xlfn.XLOOKUP($E85,'Raw Data'!$E:$E,'Raw Data'!H:H,"ERROR",0,1)</f>
        <v>1557.78</v>
      </c>
      <c r="I85" s="9">
        <f>_xlfn.XLOOKUP($E85,'Raw Data'!$E:$E,'Raw Data'!I:I,"ERROR",0,1)</f>
        <v>0.00208558874484156</v>
      </c>
      <c r="J85" s="9" t="str">
        <f>_xlfn.XLOOKUP($E85,'Raw Data'!$E:$E,'Raw Data'!J:J,"ERROR",0,1)</f>
        <v>No</v>
      </c>
      <c r="K85" s="14" t="str">
        <f t="array" ref="K85">_xlfn.IFS(AND(L85&gt;0,L85&lt;=5),"0 to 5",AND(L85&gt;5,L85&lt;=10),"5 to 10",AND(L85&gt;10,L85&lt;=15),"10 to 15",AND(L85&gt;15,L85&lt;=20),"15 to 20",AND(L85&gt;20,L85&lt;=30),"20 to 30",AND(L85&gt;30,L85&lt;=40),"30 to 40",AND(L85&gt;40,L85&lt;=50),"40 to 50",AND(L85&gt;50,L85&lt;=75),"50 to 75",AND(L85&gt;75,L85&lt;=100),"75 to 100",AND(L85&gt;100,L85&lt;=150),"100 to 150",AND(L85&gt;150,L85&lt;=200),"150 to 200",AND(L85&gt;200,L85&lt;=250),"200 to 250",AND(L85&gt;250,L85&lt;=300),"250 to 300",AND(L85&gt;300,L85&lt;=400),"300 to 400",AND(L85&gt;400,L85&lt;=500),"400 to 500",L85&gt;500,"500+")</f>
        <v>100 to 150</v>
      </c>
      <c r="L85" s="9">
        <f>_xlfn.XLOOKUP($E85,'Raw Data'!$E:$E,'Raw Data'!L:L,"ERROR",0,1)</f>
        <v>121.32</v>
      </c>
      <c r="M85" s="14" t="str">
        <f t="array" ref="M85">_xlfn.IFS(AND(N85&gt;0,N85&lt;=5),"0 to 5",AND(N85&gt;5,N85&lt;=10),"5 to 10",AND(N85&gt;10,N85&lt;=15),"10 to 15",AND(N85&gt;15,N85&lt;=20),"15 to 20",AND(N85&gt;20,N85&lt;=30),"20 to 30",AND(N85&gt;30,N85&lt;=40),"30 to 40",AND(N85&gt;40,N85&lt;=50),"40 to 50",AND(N85&gt;50,N85&lt;=75),"50 to 75",AND(N85&gt;75,N85&lt;=100),"75 to 100",AND(N85&gt;100,N85&lt;=150),"100 to 150",AND(N85&gt;150,N85&lt;=200),"150 to 200",AND(N85&gt;200,N85&lt;=250),"200 to 250",AND(N85&gt;250,N85&lt;=300),"250 to 300",AND(N85&gt;300,N85&lt;=400),"300 to 400",AND(N85&gt;400,N85&lt;=500),"400 to 500",N85&gt;500,"500+")</f>
        <v>100 to 150</v>
      </c>
      <c r="N85" s="9">
        <f>_xlfn.XLOOKUP($E85,'Raw Data'!$E:$E,'Raw Data'!N:N,"ERROR",0,1)</f>
        <v>122.81</v>
      </c>
      <c r="O85" s="14" t="str">
        <f t="array" ref="O85">_xlfn.IFS(P85=0,"No Discount",AND(P85&gt;0,P85&lt;=0.02),"0% to 2%",AND(P85&gt;0.02,P85&lt;=0.04),"2% to 4%",AND(P85&gt;0.04,P85&lt;=0.06),"4% to 6%",AND(P85&gt;0.06,P85&lt;=0.08),"6% to 8%",AND(P85&gt;0.08,P85&lt;=0.1),"8% to 10%",AND(P85&gt;0.1,P85&lt;=0.15),"10% to 15%",AND(P85&gt;0.15,P85&lt;=0.2),"15% to 20%",AND(P85&gt;0.2,P85&lt;=0.25),"20% to 25%",AND(P85&gt;0.25,P85&lt;=0.3),"25% to 30%",AND(P85&gt;0.3,P85&lt;=0.4),"30% to 40%",AND(P85&gt;0.4,P85&lt;=0.5),"40% to 50%",AND(P85&gt;0.5,P85&lt;=0.75),"50% to 75%",AND(P85&gt;0.75,P85&lt;=1),"75% to 100%")</f>
        <v>0% to 2%</v>
      </c>
      <c r="P85" s="10">
        <f>_xlfn.XLOOKUP($E85,'Raw Data'!$E:$E,'Raw Data'!P:P,"ERROR",0,1)</f>
        <v>0.0121325624949109</v>
      </c>
      <c r="Q85" s="9">
        <f>_xlfn.XLOOKUP($E85,'Raw Data'!$E:$E,'Raw Data'!Q:Q,"ERROR",0,1)</f>
        <v>19.8</v>
      </c>
      <c r="R85" s="9" t="str">
        <f>_xlfn.XLOOKUP($E85,'Raw Data'!$E:$E,'Raw Data'!R:R,"ERROR",0,1)</f>
        <v>oz</v>
      </c>
      <c r="S85" s="5" t="str">
        <f t="array" ref="S85">_xlfn.IFS(AND(T85&gt;0,T85&lt;=0.05),"0 to 0.05",AND(T85&gt;0.05,T85&lt;=0.1),"0.05 to 0.1",AND(T85&gt;0.1,T85&lt;=0.2),"0.1 to 0.2",AND(T85&gt;0.2,T85&lt;=0.3),"0.2 to 0.3",AND(T85&gt;0.3,T85&lt;=0.4),"0.3 to 0.4",AND(T85&gt;0.4,T85&lt;=0.5),"0.4 to 0.5",AND(T85&gt;0.5,T85&lt;=0.75),"0.5 to 0.75",AND(T85&gt;0.75,T85&lt;=1),"0.75 to 1",AND(T85&gt;1,T85&lt;=2),"1 to 2",AND(T85&gt;2,T85&lt;=3),"2 to 3",AND(T85&gt;3,T85&lt;=4),"3 to 4",AND(T85&gt;4,T85&lt;=5),"4 to 5",AND(T85&gt;5,T85&lt;=10),"5 to 10",T85&gt;10,"10+")</f>
        <v>0.2 to 0.3</v>
      </c>
      <c r="T85" s="10">
        <f>_xlfn.XLOOKUP($E85,'Raw Data'!$E:$E,'Raw Data'!T:T,"ERROR",0,1)</f>
        <v>0.207212469640606</v>
      </c>
      <c r="U85" s="15" t="str">
        <f t="array" ref="U85">_xlfn.IFS(AND(V85&gt;0,V85&lt;=0.05),"0 to 0.05",AND(V85&gt;0.05,V85&lt;=0.1),"0.05 to 0.1",AND(V85&gt;0.1,V85&lt;=0.2),"0.1 to 0.2",AND(V85&gt;0.2,V85&lt;=0.3),"0.2 to 0.3",AND(V85&gt;0.3,V85&lt;=0.4),"0.3 to 0.4",AND(V85&gt;0.4,V85&lt;=0.5),"0.4 to 0.5",AND(V85&gt;0.5,V85&lt;=0.75),"0.5 to 0.75",AND(V85&gt;0.75,V85&lt;=1),"0.75 to 1",AND(V85&gt;1,V85&lt;=2),"1 to 2",AND(V85&gt;2,V85&lt;=3),"2 to 3",AND(V85&gt;3,V85&lt;=4),"3 to 4",AND(V85&gt;4,V85&lt;=5),"4 to 5",AND(V85&gt;5,V85&lt;=10),"5 to 10",V85&gt;10,"10+")</f>
        <v>0.05 to 0.1</v>
      </c>
      <c r="V85" s="10">
        <f>_xlfn.XLOOKUP($E85,'Raw Data'!$E:$E,'Raw Data'!V:V,"ERROR",0,1)</f>
        <v>0.0566344882712823</v>
      </c>
      <c r="W85" s="15" t="str">
        <f t="array" ref="W85">_xlfn.IFS(AND(X85&gt;0,X85&lt;=0.05),"0 to 0.05",AND(X85&gt;0.05,X85&lt;=0.1),"0.05 to 0.1",AND(X85&gt;0.1,X85&lt;=0.2),"0.1 to 0.2",AND(X85&gt;0.2,X85&lt;=0.3),"0.2 to 0.3",AND(X85&gt;0.3,X85&lt;=0.4),"0.3 to 0.4",AND(X85&gt;0.4,X85&lt;=0.5),"0.4 to 0.5",AND(X85&gt;0.5,X85&lt;=0.75),"0.5 to 0.75",AND(X85&gt;0.75,X85&lt;=1),"0.75 to 1",AND(X85&gt;1,X85&lt;=2),"1 to 2",AND(X85&gt;2,X85&lt;=3),"2 to 3",AND(X85&gt;3,X85&lt;=4),"3 to 4",AND(X85&gt;4,X85&lt;=5),"4 to 5",AND(X85&gt;5,X85&lt;=10),"5 to 10",X85&gt;10,"10+")</f>
        <v>0.05 to 0.1</v>
      </c>
      <c r="X85" s="16">
        <f t="shared" si="23"/>
        <v>0.0559473668029637</v>
      </c>
      <c r="Y85" s="5" t="str">
        <f t="array" ref="Y85">_xlfn.IFS(AND(Z85&gt;0,Z85&lt;=1),"0 to 1",AND(Z85&gt;1,Z85&lt;=2),"1 to 2",AND(Z85&gt;2,Z85&lt;=4),"2 to 4",AND(Z85&gt;4,Z85&lt;=6),"4 to 6",AND(Z85&gt;6,Z85&lt;=8),"6 to 8",AND(Z85&gt;8,Z85&lt;=10),"8 to 10",AND(Z85&gt;10,Z85&lt;=15),"10 to 15",AND(Z85&gt;15,Z85&lt;=20),"15 to 20",AND(Z85&gt;20,Z85&lt;=25),"20 to 25",AND(Z85&gt;25,Z85&lt;=30),"25 to 30",AND(Z85&gt;30,Z85&lt;=40),"30 to 40",AND(Z85&gt;40,Z85&lt;=50),"40 to 50",Z85&gt;50,"50+")</f>
        <v>15 to 20</v>
      </c>
      <c r="Z85" s="9">
        <f>_xlfn.XLOOKUP($E85,'Raw Data'!$E:$E,'Raw Data'!Z:Z,"ERROR",0,1)</f>
        <v>19.8</v>
      </c>
      <c r="AA85" s="9" t="str">
        <f>_xlfn.XLOOKUP($E85,'Raw Data'!$E:$E,'Raw Data'!AA:AA,"ERROR",0,1)</f>
        <v>oz</v>
      </c>
    </row>
    <row r="86" hidden="1" spans="1:27">
      <c r="A86" s="5" t="str">
        <f>_xlfn.XLOOKUP($E86,'Raw Data'!$E:$E,'Raw Data'!A:A,"ERROR",0,1)</f>
        <v>AE</v>
      </c>
      <c r="B86" s="5" t="str">
        <f>_xlfn.XLOOKUP($E86,'Raw Data'!$E:$E,'Raw Data'!B:B,"ERROR",0,1)</f>
        <v>Hair Mousses</v>
      </c>
      <c r="C86" s="5" t="str">
        <f>_xlfn.XLOOKUP($E86,'Raw Data'!$E:$E,'Raw Data'!C:C,"ERROR",0,1)</f>
        <v>label m</v>
      </c>
      <c r="D86" s="5" t="str">
        <f>_xlfn.XLOOKUP($E86,'Raw Data'!$E:$E,'Raw Data'!D:D,"ERROR",0,1)</f>
        <v>www.amazon.ae/dp/B07MW557ZZ</v>
      </c>
      <c r="E86" s="5" t="s">
        <v>286</v>
      </c>
      <c r="F86" s="9" t="str">
        <f>_xlfn.XLOOKUP($E86,'Raw Data'!$E:$E,'Raw Data'!F:F,"ERROR",0,1)</f>
        <v>LABEL M Curl Define Souffle, 120 millilitre</v>
      </c>
      <c r="G86" s="10">
        <f>_xlfn.XLOOKUP($E86,'Raw Data'!$E:$E,'Raw Data'!G:G,"ERROR",0,1)</f>
        <v>10</v>
      </c>
      <c r="H86" s="9">
        <f>_xlfn.XLOOKUP($E86,'Raw Data'!$E:$E,'Raw Data'!H:H,"ERROR",0,1)</f>
        <v>1506.76</v>
      </c>
      <c r="I86" s="9">
        <f>_xlfn.XLOOKUP($E86,'Raw Data'!$E:$E,'Raw Data'!I:I,"ERROR",0,1)</f>
        <v>0.0020172820919369</v>
      </c>
      <c r="J86" s="9" t="str">
        <f>_xlfn.XLOOKUP($E86,'Raw Data'!$E:$E,'Raw Data'!J:J,"ERROR",0,1)</f>
        <v>No</v>
      </c>
      <c r="K86" s="14" t="str">
        <f t="array" ref="K86">_xlfn.IFS(AND(L86&gt;0,L86&lt;=5),"0 to 5",AND(L86&gt;5,L86&lt;=10),"5 to 10",AND(L86&gt;10,L86&lt;=15),"10 to 15",AND(L86&gt;15,L86&lt;=20),"15 to 20",AND(L86&gt;20,L86&lt;=30),"20 to 30",AND(L86&gt;30,L86&lt;=40),"30 to 40",AND(L86&gt;40,L86&lt;=50),"40 to 50",AND(L86&gt;50,L86&lt;=75),"50 to 75",AND(L86&gt;75,L86&lt;=100),"75 to 100",AND(L86&gt;100,L86&lt;=150),"100 to 150",AND(L86&gt;150,L86&lt;=200),"150 to 200",AND(L86&gt;200,L86&lt;=250),"200 to 250",AND(L86&gt;250,L86&lt;=300),"250 to 300",AND(L86&gt;300,L86&lt;=400),"300 to 400",AND(L86&gt;400,L86&lt;=500),"400 to 500",L86&gt;500,"500+")</f>
        <v>150 to 200</v>
      </c>
      <c r="L86" s="9">
        <f>_xlfn.XLOOKUP($E86,'Raw Data'!$E:$E,'Raw Data'!L:L,"ERROR",0,1)</f>
        <v>152.59</v>
      </c>
      <c r="M86" s="14" t="str">
        <f t="array" ref="M86">_xlfn.IFS(AND(N86&gt;0,N86&lt;=5),"0 to 5",AND(N86&gt;5,N86&lt;=10),"5 to 10",AND(N86&gt;10,N86&lt;=15),"10 to 15",AND(N86&gt;15,N86&lt;=20),"15 to 20",AND(N86&gt;20,N86&lt;=30),"20 to 30",AND(N86&gt;30,N86&lt;=40),"30 to 40",AND(N86&gt;40,N86&lt;=50),"40 to 50",AND(N86&gt;50,N86&lt;=75),"50 to 75",AND(N86&gt;75,N86&lt;=100),"75 to 100",AND(N86&gt;100,N86&lt;=150),"100 to 150",AND(N86&gt;150,N86&lt;=200),"150 to 200",AND(N86&gt;200,N86&lt;=250),"200 to 250",AND(N86&gt;250,N86&lt;=300),"250 to 300",AND(N86&gt;300,N86&lt;=400),"300 to 400",AND(N86&gt;400,N86&lt;=500),"400 to 500",N86&gt;500,"500+")</f>
        <v>150 to 200</v>
      </c>
      <c r="N86" s="9">
        <f>_xlfn.XLOOKUP($E86,'Raw Data'!$E:$E,'Raw Data'!N:N,"ERROR",0,1)</f>
        <v>172.58</v>
      </c>
      <c r="O86" s="14" t="str">
        <f t="array" ref="O86">_xlfn.IFS(P86=0,"No Discount",AND(P86&gt;0,P86&lt;=0.02),"0% to 2%",AND(P86&gt;0.02,P86&lt;=0.04),"2% to 4%",AND(P86&gt;0.04,P86&lt;=0.06),"4% to 6%",AND(P86&gt;0.06,P86&lt;=0.08),"6% to 8%",AND(P86&gt;0.08,P86&lt;=0.1),"8% to 10%",AND(P86&gt;0.1,P86&lt;=0.15),"10% to 15%",AND(P86&gt;0.15,P86&lt;=0.2),"15% to 20%",AND(P86&gt;0.2,P86&lt;=0.25),"20% to 25%",AND(P86&gt;0.25,P86&lt;=0.3),"25% to 30%",AND(P86&gt;0.3,P86&lt;=0.4),"30% to 40%",AND(P86&gt;0.4,P86&lt;=0.5),"40% to 50%",AND(P86&gt;0.5,P86&lt;=0.75),"50% to 75%",AND(P86&gt;0.75,P86&lt;=1),"75% to 100%")</f>
        <v>10% to 15%</v>
      </c>
      <c r="P86" s="10">
        <f>_xlfn.XLOOKUP($E86,'Raw Data'!$E:$E,'Raw Data'!P:P,"ERROR",0,1)</f>
        <v>0.115830339552671</v>
      </c>
      <c r="Q86" s="9">
        <f>_xlfn.XLOOKUP($E86,'Raw Data'!$E:$E,'Raw Data'!Q:Q,"ERROR",0,1)</f>
        <v>120</v>
      </c>
      <c r="R86" s="9" t="str">
        <f>_xlfn.XLOOKUP($E86,'Raw Data'!$E:$E,'Raw Data'!R:R,"ERROR",0,1)</f>
        <v>ml</v>
      </c>
      <c r="S86" s="5" t="str">
        <f t="array" ref="S86">_xlfn.IFS(AND(T86&gt;0,T86&lt;=0.05),"0 to 0.05",AND(T86&gt;0.05,T86&lt;=0.1),"0.05 to 0.1",AND(T86&gt;0.1,T86&lt;=0.2),"0.1 to 0.2",AND(T86&gt;0.2,T86&lt;=0.3),"0.2 to 0.3",AND(T86&gt;0.3,T86&lt;=0.4),"0.3 to 0.4",AND(T86&gt;0.4,T86&lt;=0.5),"0.4 to 0.5",AND(T86&gt;0.5,T86&lt;=0.75),"0.5 to 0.75",AND(T86&gt;0.75,T86&lt;=1),"0.75 to 1",AND(T86&gt;1,T86&lt;=2),"1 to 2",AND(T86&gt;2,T86&lt;=3),"2 to 3",AND(T86&gt;3,T86&lt;=4),"3 to 4",AND(T86&gt;4,T86&lt;=5),"4 to 5",AND(T86&gt;5,T86&lt;=10),"5 to 10",T86&gt;10,"10+")</f>
        <v>1 to 2</v>
      </c>
      <c r="T86" s="10">
        <f>_xlfn.XLOOKUP($E86,'Raw Data'!$E:$E,'Raw Data'!T:T,"ERROR",0,1)</f>
        <v>1.27226272162668</v>
      </c>
      <c r="U86" s="15" t="str">
        <f t="array" ref="U86">_xlfn.IFS(AND(V86&gt;0,V86&lt;=0.05),"0 to 0.05",AND(V86&gt;0.05,V86&lt;=0.1),"0.05 to 0.1",AND(V86&gt;0.1,V86&lt;=0.2),"0.1 to 0.2",AND(V86&gt;0.2,V86&lt;=0.3),"0.2 to 0.3",AND(V86&gt;0.3,V86&lt;=0.4),"0.3 to 0.4",AND(V86&gt;0.4,V86&lt;=0.5),"0.4 to 0.5",AND(V86&gt;0.5,V86&lt;=0.75),"0.5 to 0.75",AND(V86&gt;0.75,V86&lt;=1),"0.75 to 1",AND(V86&gt;1,V86&lt;=2),"1 to 2",AND(V86&gt;2,V86&lt;=3),"2 to 3",AND(V86&gt;3,V86&lt;=4),"3 to 4",AND(V86&gt;4,V86&lt;=5),"4 to 5",AND(V86&gt;5,V86&lt;=10),"5 to 10",V86&gt;10,"10+")</f>
        <v>0.3 to 0.4</v>
      </c>
      <c r="V86" s="10">
        <f>_xlfn.XLOOKUP($E86,'Raw Data'!$E:$E,'Raw Data'!V:V,"ERROR",0,1)</f>
        <v>0.388512465656661</v>
      </c>
      <c r="W86" s="15" t="str">
        <f t="array" ref="W86">_xlfn.IFS(AND(X86&gt;0,X86&lt;=0.05),"0 to 0.05",AND(X86&gt;0.05,X86&lt;=0.1),"0.05 to 0.1",AND(X86&gt;0.1,X86&lt;=0.2),"0.1 to 0.2",AND(X86&gt;0.2,X86&lt;=0.3),"0.2 to 0.3",AND(X86&gt;0.3,X86&lt;=0.4),"0.3 to 0.4",AND(X86&gt;0.4,X86&lt;=0.5),"0.4 to 0.5",AND(X86&gt;0.5,X86&lt;=0.75),"0.5 to 0.75",AND(X86&gt;0.75,X86&lt;=1),"0.75 to 1",AND(X86&gt;1,X86&lt;=2),"1 to 2",AND(X86&gt;2,X86&lt;=3),"2 to 3",AND(X86&gt;3,X86&lt;=4),"3 to 4",AND(X86&gt;4,X86&lt;=5),"4 to 5",AND(X86&gt;5,X86&lt;=10),"5 to 10",X86&gt;10,"10+")</f>
        <v>0.3 to 0.4</v>
      </c>
      <c r="X86" s="16">
        <f t="shared" si="23"/>
        <v>0.343510934839204</v>
      </c>
      <c r="Y86" s="5" t="str">
        <f t="array" ref="Y86">_xlfn.IFS(AND(Z86&gt;0,Z86&lt;=1),"0 to 1",AND(Z86&gt;1,Z86&lt;=2),"1 to 2",AND(Z86&gt;2,Z86&lt;=4),"2 to 4",AND(Z86&gt;4,Z86&lt;=6),"4 to 6",AND(Z86&gt;6,Z86&lt;=8),"6 to 8",AND(Z86&gt;8,Z86&lt;=10),"8 to 10",AND(Z86&gt;10,Z86&lt;=15),"10 to 15",AND(Z86&gt;15,Z86&lt;=20),"15 to 20",AND(Z86&gt;20,Z86&lt;=25),"20 to 25",AND(Z86&gt;25,Z86&lt;=30),"25 to 30",AND(Z86&gt;30,Z86&lt;=40),"30 to 40",AND(Z86&gt;40,Z86&lt;=50),"40 to 50",Z86&gt;50,"50+")</f>
        <v>4 to 6</v>
      </c>
      <c r="Z86" s="9">
        <f>_xlfn.XLOOKUP($E86,'Raw Data'!$E:$E,'Raw Data'!Z:Z,"ERROR",0,1)</f>
        <v>4.056</v>
      </c>
      <c r="AA86" s="9" t="str">
        <f>_xlfn.XLOOKUP($E86,'Raw Data'!$E:$E,'Raw Data'!AA:AA,"ERROR",0,1)</f>
        <v>oz</v>
      </c>
    </row>
    <row r="87" hidden="1" spans="1:27">
      <c r="A87" s="5" t="str">
        <f>_xlfn.XLOOKUP($E87,'Raw Data'!$E:$E,'Raw Data'!A:A,"ERROR",0,1)</f>
        <v>AE</v>
      </c>
      <c r="B87" s="5" t="str">
        <f>_xlfn.XLOOKUP($E87,'Raw Data'!$E:$E,'Raw Data'!B:B,"ERROR",0,1)</f>
        <v>Hair Mousses</v>
      </c>
      <c r="C87" s="5" t="str">
        <f>_xlfn.XLOOKUP($E87,'Raw Data'!$E:$E,'Raw Data'!C:C,"ERROR",0,1)</f>
        <v>GOT 2B</v>
      </c>
      <c r="D87" s="5" t="str">
        <f>_xlfn.XLOOKUP($E87,'Raw Data'!$E:$E,'Raw Data'!D:D,"ERROR",0,1)</f>
        <v>www.amazon.ae/dp/B082NDT1YJ</v>
      </c>
      <c r="E87" s="5" t="s">
        <v>287</v>
      </c>
      <c r="F87" s="9" t="str">
        <f>_xlfn.XLOOKUP($E87,'Raw Data'!$E:$E,'Raw Data'!F:F,"ERROR",0,1)</f>
        <v>Got2b Volumaniac Bodifying Hair Mousse, 8 oz Got2b Volumaniac Bodifying Hair Mousse, 8 oz</v>
      </c>
      <c r="G87" s="10">
        <f>_xlfn.XLOOKUP($E87,'Raw Data'!$E:$E,'Raw Data'!G:G,"ERROR",0,1)</f>
        <v>23</v>
      </c>
      <c r="H87" s="9">
        <f>_xlfn.XLOOKUP($E87,'Raw Data'!$E:$E,'Raw Data'!H:H,"ERROR",0,1)</f>
        <v>1454.95</v>
      </c>
      <c r="I87" s="9">
        <f>_xlfn.XLOOKUP($E87,'Raw Data'!$E:$E,'Raw Data'!I:I,"ERROR",0,1)</f>
        <v>0.00194791777035732</v>
      </c>
      <c r="J87" s="9" t="str">
        <f>_xlfn.XLOOKUP($E87,'Raw Data'!$E:$E,'Raw Data'!J:J,"ERROR",0,1)</f>
        <v>No</v>
      </c>
      <c r="K87" s="14" t="str">
        <f t="array" ref="K87">_xlfn.IFS(AND(L87&gt;0,L87&lt;=5),"0 to 5",AND(L87&gt;5,L87&lt;=10),"5 to 10",AND(L87&gt;10,L87&lt;=15),"10 to 15",AND(L87&gt;15,L87&lt;=20),"15 to 20",AND(L87&gt;20,L87&lt;=30),"20 to 30",AND(L87&gt;30,L87&lt;=40),"30 to 40",AND(L87&gt;40,L87&lt;=50),"40 to 50",AND(L87&gt;50,L87&lt;=75),"50 to 75",AND(L87&gt;75,L87&lt;=100),"75 to 100",AND(L87&gt;100,L87&lt;=150),"100 to 150",AND(L87&gt;150,L87&lt;=200),"150 to 200",AND(L87&gt;200,L87&lt;=250),"200 to 250",AND(L87&gt;250,L87&lt;=300),"250 to 300",AND(L87&gt;300,L87&lt;=400),"300 to 400",AND(L87&gt;400,L87&lt;=500),"400 to 500",L87&gt;500,"500+")</f>
        <v>50 to 75</v>
      </c>
      <c r="L87" s="9">
        <f>_xlfn.XLOOKUP($E87,'Raw Data'!$E:$E,'Raw Data'!L:L,"ERROR",0,1)</f>
        <v>64</v>
      </c>
      <c r="M87" s="14" t="str">
        <f t="array" ref="M87">_xlfn.IFS(AND(N87&gt;0,N87&lt;=5),"0 to 5",AND(N87&gt;5,N87&lt;=10),"5 to 10",AND(N87&gt;10,N87&lt;=15),"10 to 15",AND(N87&gt;15,N87&lt;=20),"15 to 20",AND(N87&gt;20,N87&lt;=30),"20 to 30",AND(N87&gt;30,N87&lt;=40),"30 to 40",AND(N87&gt;40,N87&lt;=50),"40 to 50",AND(N87&gt;50,N87&lt;=75),"50 to 75",AND(N87&gt;75,N87&lt;=100),"75 to 100",AND(N87&gt;100,N87&lt;=150),"100 to 150",AND(N87&gt;150,N87&lt;=200),"150 to 200",AND(N87&gt;200,N87&lt;=250),"200 to 250",AND(N87&gt;250,N87&lt;=300),"250 to 300",AND(N87&gt;300,N87&lt;=400),"300 to 400",AND(N87&gt;400,N87&lt;=500),"400 to 500",N87&gt;500,"500+")</f>
        <v>50 to 75</v>
      </c>
      <c r="N87" s="9">
        <f>_xlfn.XLOOKUP($E87,'Raw Data'!$E:$E,'Raw Data'!N:N,"ERROR",0,1)</f>
        <v>64</v>
      </c>
      <c r="O87" s="14" t="str">
        <f t="array" ref="O87">_xlfn.IFS(P87=0,"No Discount",AND(P87&gt;0,P87&lt;=0.02),"0% to 2%",AND(P87&gt;0.02,P87&lt;=0.04),"2% to 4%",AND(P87&gt;0.04,P87&lt;=0.06),"4% to 6%",AND(P87&gt;0.06,P87&lt;=0.08),"6% to 8%",AND(P87&gt;0.08,P87&lt;=0.1),"8% to 10%",AND(P87&gt;0.1,P87&lt;=0.15),"10% to 15%",AND(P87&gt;0.15,P87&lt;=0.2),"15% to 20%",AND(P87&gt;0.2,P87&lt;=0.25),"20% to 25%",AND(P87&gt;0.25,P87&lt;=0.3),"25% to 30%",AND(P87&gt;0.3,P87&lt;=0.4),"30% to 40%",AND(P87&gt;0.4,P87&lt;=0.5),"40% to 50%",AND(P87&gt;0.5,P87&lt;=0.75),"50% to 75%",AND(P87&gt;0.75,P87&lt;=1),"75% to 100%")</f>
        <v>No Discount</v>
      </c>
      <c r="P87" s="10">
        <f>_xlfn.XLOOKUP($E87,'Raw Data'!$E:$E,'Raw Data'!P:P,"ERROR",0,1)</f>
        <v>0</v>
      </c>
      <c r="Q87" s="9">
        <f>_xlfn.XLOOKUP($E87,'Raw Data'!$E:$E,'Raw Data'!Q:Q,"ERROR",0,1)</f>
        <v>8</v>
      </c>
      <c r="R87" s="9" t="str">
        <f>_xlfn.XLOOKUP($E87,'Raw Data'!$E:$E,'Raw Data'!R:R,"ERROR",0,1)</f>
        <v>oz</v>
      </c>
      <c r="S87" s="5" t="str">
        <f t="array" ref="S87">_xlfn.IFS(AND(T87&gt;0,T87&lt;=0.05),"0 to 0.05",AND(T87&gt;0.05,T87&lt;=0.1),"0.05 to 0.1",AND(T87&gt;0.1,T87&lt;=0.2),"0.1 to 0.2",AND(T87&gt;0.2,T87&lt;=0.3),"0.2 to 0.3",AND(T87&gt;0.3,T87&lt;=0.4),"0.3 to 0.4",AND(T87&gt;0.4,T87&lt;=0.5),"0.4 to 0.5",AND(T87&gt;0.5,T87&lt;=0.75),"0.5 to 0.75",AND(T87&gt;0.75,T87&lt;=1),"0.75 to 1",AND(T87&gt;1,T87&lt;=2),"1 to 2",AND(T87&gt;2,T87&lt;=3),"2 to 3",AND(T87&gt;3,T87&lt;=4),"3 to 4",AND(T87&gt;4,T87&lt;=5),"4 to 5",AND(T87&gt;5,T87&lt;=10),"5 to 10",T87&gt;10,"10+")</f>
        <v>0.2 to 0.3</v>
      </c>
      <c r="T87" s="10">
        <f>_xlfn.XLOOKUP($E87,'Raw Data'!$E:$E,'Raw Data'!T:T,"ERROR",0,1)</f>
        <v>0.270544470747379</v>
      </c>
      <c r="U87" s="15" t="str">
        <f t="array" ref="U87">_xlfn.IFS(AND(V87&gt;0,V87&lt;=0.05),"0 to 0.05",AND(V87&gt;0.05,V87&lt;=0.1),"0.05 to 0.1",AND(V87&gt;0.1,V87&lt;=0.2),"0.1 to 0.2",AND(V87&gt;0.2,V87&lt;=0.3),"0.2 to 0.3",AND(V87&gt;0.3,V87&lt;=0.4),"0.3 to 0.4",AND(V87&gt;0.4,V87&lt;=0.5),"0.4 to 0.5",AND(V87&gt;0.5,V87&lt;=0.75),"0.5 to 0.75",AND(V87&gt;0.75,V87&lt;=1),"0.75 to 1",AND(V87&gt;1,V87&lt;=2),"1 to 2",AND(V87&gt;2,V87&lt;=3),"2 to 3",AND(V87&gt;3,V87&lt;=4),"3 to 4",AND(V87&gt;4,V87&lt;=5),"4 to 5",AND(V87&gt;5,V87&lt;=10),"5 to 10",V87&gt;10,"10+")</f>
        <v>0.05 to 0.1</v>
      </c>
      <c r="V87" s="10">
        <f>_xlfn.XLOOKUP($E87,'Raw Data'!$E:$E,'Raw Data'!V:V,"ERROR",0,1)</f>
        <v>0.0730470071017924</v>
      </c>
      <c r="W87" s="15" t="str">
        <f t="array" ref="W87">_xlfn.IFS(AND(X87&gt;0,X87&lt;=0.05),"0 to 0.05",AND(X87&gt;0.05,X87&lt;=0.1),"0.05 to 0.1",AND(X87&gt;0.1,X87&lt;=0.2),"0.1 to 0.2",AND(X87&gt;0.2,X87&lt;=0.3),"0.2 to 0.3",AND(X87&gt;0.3,X87&lt;=0.4),"0.3 to 0.4",AND(X87&gt;0.4,X87&lt;=0.5),"0.4 to 0.5",AND(X87&gt;0.5,X87&lt;=0.75),"0.5 to 0.75",AND(X87&gt;0.75,X87&lt;=1),"0.75 to 1",AND(X87&gt;1,X87&lt;=2),"1 to 2",AND(X87&gt;2,X87&lt;=3),"2 to 3",AND(X87&gt;3,X87&lt;=4),"3 to 4",AND(X87&gt;4,X87&lt;=5),"4 to 5",AND(X87&gt;5,X87&lt;=10),"5 to 10",X87&gt;10,"10+")</f>
        <v>0.05 to 0.1</v>
      </c>
      <c r="X87" s="16">
        <f t="shared" si="23"/>
        <v>0.0730470071017924</v>
      </c>
      <c r="Y87" s="5" t="str">
        <f t="array" ref="Y87">_xlfn.IFS(AND(Z87&gt;0,Z87&lt;=1),"0 to 1",AND(Z87&gt;1,Z87&lt;=2),"1 to 2",AND(Z87&gt;2,Z87&lt;=4),"2 to 4",AND(Z87&gt;4,Z87&lt;=6),"4 to 6",AND(Z87&gt;6,Z87&lt;=8),"6 to 8",AND(Z87&gt;8,Z87&lt;=10),"8 to 10",AND(Z87&gt;10,Z87&lt;=15),"10 to 15",AND(Z87&gt;15,Z87&lt;=20),"15 to 20",AND(Z87&gt;20,Z87&lt;=25),"20 to 25",AND(Z87&gt;25,Z87&lt;=30),"25 to 30",AND(Z87&gt;30,Z87&lt;=40),"30 to 40",AND(Z87&gt;40,Z87&lt;=50),"40 to 50",Z87&gt;50,"50+")</f>
        <v>6 to 8</v>
      </c>
      <c r="Z87" s="9">
        <f>_xlfn.XLOOKUP($E87,'Raw Data'!$E:$E,'Raw Data'!Z:Z,"ERROR",0,1)</f>
        <v>8</v>
      </c>
      <c r="AA87" s="9" t="str">
        <f>_xlfn.XLOOKUP($E87,'Raw Data'!$E:$E,'Raw Data'!AA:AA,"ERROR",0,1)</f>
        <v>oz</v>
      </c>
    </row>
    <row r="88" hidden="1" spans="1:27">
      <c r="A88" s="5" t="str">
        <f>_xlfn.XLOOKUP($E88,'Raw Data'!$E:$E,'Raw Data'!A:A,"ERROR",0,1)</f>
        <v>AE</v>
      </c>
      <c r="B88" s="5" t="str">
        <f>_xlfn.XLOOKUP($E88,'Raw Data'!$E:$E,'Raw Data'!B:B,"ERROR",0,1)</f>
        <v>Hair Mousses</v>
      </c>
      <c r="C88" s="5" t="str">
        <f>_xlfn.XLOOKUP($E88,'Raw Data'!$E:$E,'Raw Data'!C:C,"ERROR",0,1)</f>
        <v>Tresemme</v>
      </c>
      <c r="D88" s="5" t="str">
        <f>_xlfn.XLOOKUP($E88,'Raw Data'!$E:$E,'Raw Data'!D:D,"ERROR",0,1)</f>
        <v>www.amazon.ae/dp/B00SD8K4NE</v>
      </c>
      <c r="E88" s="5" t="s">
        <v>288</v>
      </c>
      <c r="F88" s="9" t="str">
        <f>_xlfn.XLOOKUP($E88,'Raw Data'!$E:$E,'Raw Data'!F:F,"ERROR",0,1)</f>
        <v>TRESemmÃ© Flawless Curls Moisturizing  Mousse  Extra Hold Flawless Curls Styling  Mousse  10.5 oz</v>
      </c>
      <c r="G88" s="10">
        <f>_xlfn.XLOOKUP($E88,'Raw Data'!$E:$E,'Raw Data'!G:G,"ERROR",0,1)</f>
        <v>16</v>
      </c>
      <c r="H88" s="9">
        <f>_xlfn.XLOOKUP($E88,'Raw Data'!$E:$E,'Raw Data'!H:H,"ERROR",0,1)</f>
        <v>1428.02</v>
      </c>
      <c r="I88" s="9">
        <f>_xlfn.XLOOKUP($E88,'Raw Data'!$E:$E,'Raw Data'!I:I,"ERROR",0,1)</f>
        <v>0.00191186331793234</v>
      </c>
      <c r="J88" s="9" t="str">
        <f>_xlfn.XLOOKUP($E88,'Raw Data'!$E:$E,'Raw Data'!J:J,"ERROR",0,1)</f>
        <v>No</v>
      </c>
      <c r="K88" s="14" t="str">
        <f t="array" ref="K88">_xlfn.IFS(AND(L88&gt;0,L88&lt;=5),"0 to 5",AND(L88&gt;5,L88&lt;=10),"5 to 10",AND(L88&gt;10,L88&lt;=15),"10 to 15",AND(L88&gt;15,L88&lt;=20),"15 to 20",AND(L88&gt;20,L88&lt;=30),"20 to 30",AND(L88&gt;30,L88&lt;=40),"30 to 40",AND(L88&gt;40,L88&lt;=50),"40 to 50",AND(L88&gt;50,L88&lt;=75),"50 to 75",AND(L88&gt;75,L88&lt;=100),"75 to 100",AND(L88&gt;100,L88&lt;=150),"100 to 150",AND(L88&gt;150,L88&lt;=200),"150 to 200",AND(L88&gt;200,L88&lt;=250),"200 to 250",AND(L88&gt;250,L88&lt;=300),"250 to 300",AND(L88&gt;300,L88&lt;=400),"300 to 400",AND(L88&gt;400,L88&lt;=500),"400 to 500",L88&gt;500,"500+")</f>
        <v>75 to 100</v>
      </c>
      <c r="L88" s="9">
        <f>_xlfn.XLOOKUP($E88,'Raw Data'!$E:$E,'Raw Data'!L:L,"ERROR",0,1)</f>
        <v>87.1</v>
      </c>
      <c r="M88" s="14" t="str">
        <f t="array" ref="M88">_xlfn.IFS(AND(N88&gt;0,N88&lt;=5),"0 to 5",AND(N88&gt;5,N88&lt;=10),"5 to 10",AND(N88&gt;10,N88&lt;=15),"10 to 15",AND(N88&gt;15,N88&lt;=20),"15 to 20",AND(N88&gt;20,N88&lt;=30),"20 to 30",AND(N88&gt;30,N88&lt;=40),"30 to 40",AND(N88&gt;40,N88&lt;=50),"40 to 50",AND(N88&gt;50,N88&lt;=75),"50 to 75",AND(N88&gt;75,N88&lt;=100),"75 to 100",AND(N88&gt;100,N88&lt;=150),"100 to 150",AND(N88&gt;150,N88&lt;=200),"150 to 200",AND(N88&gt;200,N88&lt;=250),"200 to 250",AND(N88&gt;250,N88&lt;=300),"250 to 300",AND(N88&gt;300,N88&lt;=400),"300 to 400",AND(N88&gt;400,N88&lt;=500),"400 to 500",N88&gt;500,"500+")</f>
        <v>75 to 100</v>
      </c>
      <c r="N88" s="9">
        <f>_xlfn.XLOOKUP($E88,'Raw Data'!$E:$E,'Raw Data'!N:N,"ERROR",0,1)</f>
        <v>87.61</v>
      </c>
      <c r="O88" s="14" t="str">
        <f t="array" ref="O88">_xlfn.IFS(P88=0,"No Discount",AND(P88&gt;0,P88&lt;=0.02),"0% to 2%",AND(P88&gt;0.02,P88&lt;=0.04),"2% to 4%",AND(P88&gt;0.04,P88&lt;=0.06),"4% to 6%",AND(P88&gt;0.06,P88&lt;=0.08),"6% to 8%",AND(P88&gt;0.08,P88&lt;=0.1),"8% to 10%",AND(P88&gt;0.1,P88&lt;=0.15),"10% to 15%",AND(P88&gt;0.15,P88&lt;=0.2),"15% to 20%",AND(P88&gt;0.2,P88&lt;=0.25),"20% to 25%",AND(P88&gt;0.25,P88&lt;=0.3),"25% to 30%",AND(P88&gt;0.3,P88&lt;=0.4),"30% to 40%",AND(P88&gt;0.4,P88&lt;=0.5),"40% to 50%",AND(P88&gt;0.5,P88&lt;=0.75),"50% to 75%",AND(P88&gt;0.75,P88&lt;=1),"75% to 100%")</f>
        <v>0% to 2%</v>
      </c>
      <c r="P88" s="10">
        <f>_xlfn.XLOOKUP($E88,'Raw Data'!$E:$E,'Raw Data'!P:P,"ERROR",0,1)</f>
        <v>0.00582125328158892</v>
      </c>
      <c r="Q88" s="9">
        <f>_xlfn.XLOOKUP($E88,'Raw Data'!$E:$E,'Raw Data'!Q:Q,"ERROR",0,1)</f>
        <v>10.5</v>
      </c>
      <c r="R88" s="9" t="str">
        <f>_xlfn.XLOOKUP($E88,'Raw Data'!$E:$E,'Raw Data'!R:R,"ERROR",0,1)</f>
        <v>oz</v>
      </c>
      <c r="S88" s="5" t="str">
        <f t="array" ref="S88">_xlfn.IFS(AND(T88&gt;0,T88&lt;=0.05),"0 to 0.05",AND(T88&gt;0.05,T88&lt;=0.1),"0.05 to 0.1",AND(T88&gt;0.1,T88&lt;=0.2),"0.1 to 0.2",AND(T88&gt;0.2,T88&lt;=0.3),"0.2 to 0.3",AND(T88&gt;0.3,T88&lt;=0.4),"0.3 to 0.4",AND(T88&gt;0.4,T88&lt;=0.5),"0.4 to 0.5",AND(T88&gt;0.5,T88&lt;=0.75),"0.5 to 0.75",AND(T88&gt;0.75,T88&lt;=1),"0.75 to 1",AND(T88&gt;1,T88&lt;=2),"1 to 2",AND(T88&gt;2,T88&lt;=3),"2 to 3",AND(T88&gt;3,T88&lt;=4),"3 to 4",AND(T88&gt;4,T88&lt;=5),"4 to 5",AND(T88&gt;5,T88&lt;=10),"5 to 10",T88&gt;10,"10+")</f>
        <v>0.2 to 0.3</v>
      </c>
      <c r="T88" s="10">
        <f>_xlfn.XLOOKUP($E88,'Raw Data'!$E:$E,'Raw Data'!T:T,"ERROR",0,1)</f>
        <v>0.280528850024961</v>
      </c>
      <c r="U88" s="15" t="str">
        <f t="array" ref="U88">_xlfn.IFS(AND(V88&gt;0,V88&lt;=0.05),"0 to 0.05",AND(V88&gt;0.05,V88&lt;=0.1),"0.05 to 0.1",AND(V88&gt;0.1,V88&lt;=0.2),"0.1 to 0.2",AND(V88&gt;0.2,V88&lt;=0.3),"0.2 to 0.3",AND(V88&gt;0.3,V88&lt;=0.4),"0.3 to 0.4",AND(V88&gt;0.4,V88&lt;=0.5),"0.4 to 0.5",AND(V88&gt;0.5,V88&lt;=0.75),"0.5 to 0.75",AND(V88&gt;0.75,V88&lt;=1),"0.75 to 1",AND(V88&gt;1,V88&lt;=2),"1 to 2",AND(V88&gt;2,V88&lt;=3),"2 to 3",AND(V88&gt;3,V88&lt;=4),"3 to 4",AND(V88&gt;4,V88&lt;=5),"4 to 5",AND(V88&gt;5,V88&lt;=10),"5 to 10",V88&gt;10,"10+")</f>
        <v>0.05 to 0.1</v>
      </c>
      <c r="V88" s="10">
        <f>_xlfn.XLOOKUP($E88,'Raw Data'!$E:$E,'Raw Data'!V:V,"ERROR",0,1)</f>
        <v>0.0761862891927146</v>
      </c>
      <c r="W88" s="15" t="str">
        <f t="array" ref="W88">_xlfn.IFS(AND(X88&gt;0,X88&lt;=0.05),"0 to 0.05",AND(X88&gt;0.05,X88&lt;=0.1),"0.05 to 0.1",AND(X88&gt;0.1,X88&lt;=0.2),"0.1 to 0.2",AND(X88&gt;0.2,X88&lt;=0.3),"0.2 to 0.3",AND(X88&gt;0.3,X88&lt;=0.4),"0.3 to 0.4",AND(X88&gt;0.4,X88&lt;=0.5),"0.4 to 0.5",AND(X88&gt;0.5,X88&lt;=0.75),"0.5 to 0.75",AND(X88&gt;0.75,X88&lt;=1),"0.75 to 1",AND(X88&gt;1,X88&lt;=2),"1 to 2",AND(X88&gt;2,X88&lt;=3),"2 to 3",AND(X88&gt;3,X88&lt;=4),"3 to 4",AND(X88&gt;4,X88&lt;=5),"4 to 5",AND(X88&gt;5,X88&lt;=10),"5 to 10",X88&gt;10,"10+")</f>
        <v>0.05 to 0.1</v>
      </c>
      <c r="X88" s="16">
        <f t="shared" si="23"/>
        <v>0.0757427895067394</v>
      </c>
      <c r="Y88" s="5" t="str">
        <f t="array" ref="Y88">_xlfn.IFS(AND(Z88&gt;0,Z88&lt;=1),"0 to 1",AND(Z88&gt;1,Z88&lt;=2),"1 to 2",AND(Z88&gt;2,Z88&lt;=4),"2 to 4",AND(Z88&gt;4,Z88&lt;=6),"4 to 6",AND(Z88&gt;6,Z88&lt;=8),"6 to 8",AND(Z88&gt;8,Z88&lt;=10),"8 to 10",AND(Z88&gt;10,Z88&lt;=15),"10 to 15",AND(Z88&gt;15,Z88&lt;=20),"15 to 20",AND(Z88&gt;20,Z88&lt;=25),"20 to 25",AND(Z88&gt;25,Z88&lt;=30),"25 to 30",AND(Z88&gt;30,Z88&lt;=40),"30 to 40",AND(Z88&gt;40,Z88&lt;=50),"40 to 50",Z88&gt;50,"50+")</f>
        <v>10 to 15</v>
      </c>
      <c r="Z88" s="9">
        <f>_xlfn.XLOOKUP($E88,'Raw Data'!$E:$E,'Raw Data'!Z:Z,"ERROR",0,1)</f>
        <v>10.5</v>
      </c>
      <c r="AA88" s="9" t="str">
        <f>_xlfn.XLOOKUP($E88,'Raw Data'!$E:$E,'Raw Data'!AA:AA,"ERROR",0,1)</f>
        <v>oz</v>
      </c>
    </row>
    <row r="89" hidden="1" spans="1:27">
      <c r="A89" s="5" t="str">
        <f>_xlfn.XLOOKUP($E89,'Raw Data'!$E:$E,'Raw Data'!A:A,"ERROR",0,1)</f>
        <v>AE</v>
      </c>
      <c r="B89" s="5" t="str">
        <f>_xlfn.XLOOKUP($E89,'Raw Data'!$E:$E,'Raw Data'!B:B,"ERROR",0,1)</f>
        <v>Hair Mousses</v>
      </c>
      <c r="C89" s="5" t="str">
        <f>_xlfn.XLOOKUP($E89,'Raw Data'!$E:$E,'Raw Data'!C:C,"ERROR",0,1)</f>
        <v>thank god it's natural</v>
      </c>
      <c r="D89" s="5" t="str">
        <f>_xlfn.XLOOKUP($E89,'Raw Data'!$E:$E,'Raw Data'!D:D,"ERROR",0,1)</f>
        <v>www.amazon.ae/dp/B07NSFFBFD</v>
      </c>
      <c r="E89" s="5" t="s">
        <v>289</v>
      </c>
      <c r="F89" s="9" t="str">
        <f>_xlfn.XLOOKUP($E89,'Raw Data'!$E:$E,'Raw Data'!F:F,"ERROR",0,1)</f>
        <v>tgin Honey Whip Hydrating Mousse For Natural Hair - Dry Hair - Curly Hair - Damaged Hair - 8 Oz tgin Honey Whip Hydrating Mousse For Natural Hair - Dry Hair - Curly Hair - Damaged Hair - 8 Oz</v>
      </c>
      <c r="G89" s="10">
        <f>_xlfn.XLOOKUP($E89,'Raw Data'!$E:$E,'Raw Data'!G:G,"ERROR",0,1)</f>
        <v>20</v>
      </c>
      <c r="H89" s="9">
        <f>_xlfn.XLOOKUP($E89,'Raw Data'!$E:$E,'Raw Data'!H:H,"ERROR",0,1)</f>
        <v>1427.97</v>
      </c>
      <c r="I89" s="9">
        <f>_xlfn.XLOOKUP($E89,'Raw Data'!$E:$E,'Raw Data'!I:I,"ERROR",0,1)</f>
        <v>0.00191179637687696</v>
      </c>
      <c r="J89" s="9" t="str">
        <f>_xlfn.XLOOKUP($E89,'Raw Data'!$E:$E,'Raw Data'!J:J,"ERROR",0,1)</f>
        <v>No</v>
      </c>
      <c r="K89" s="14" t="str">
        <f t="array" ref="K89">_xlfn.IFS(AND(L89&gt;0,L89&lt;=5),"0 to 5",AND(L89&gt;5,L89&lt;=10),"5 to 10",AND(L89&gt;10,L89&lt;=15),"10 to 15",AND(L89&gt;15,L89&lt;=20),"15 to 20",AND(L89&gt;20,L89&lt;=30),"20 to 30",AND(L89&gt;30,L89&lt;=40),"30 to 40",AND(L89&gt;40,L89&lt;=50),"40 to 50",AND(L89&gt;50,L89&lt;=75),"50 to 75",AND(L89&gt;75,L89&lt;=100),"75 to 100",AND(L89&gt;100,L89&lt;=150),"100 to 150",AND(L89&gt;150,L89&lt;=200),"150 to 200",AND(L89&gt;200,L89&lt;=250),"200 to 250",AND(L89&gt;250,L89&lt;=300),"250 to 300",AND(L89&gt;300,L89&lt;=400),"300 to 400",AND(L89&gt;400,L89&lt;=500),"400 to 500",L89&gt;500,"500+")</f>
        <v>50 to 75</v>
      </c>
      <c r="L89" s="9">
        <f>_xlfn.XLOOKUP($E89,'Raw Data'!$E:$E,'Raw Data'!L:L,"ERROR",0,1)</f>
        <v>71.57</v>
      </c>
      <c r="M89" s="14" t="str">
        <f t="array" ref="M89">_xlfn.IFS(AND(N89&gt;0,N89&lt;=5),"0 to 5",AND(N89&gt;5,N89&lt;=10),"5 to 10",AND(N89&gt;10,N89&lt;=15),"10 to 15",AND(N89&gt;15,N89&lt;=20),"15 to 20",AND(N89&gt;20,N89&lt;=30),"20 to 30",AND(N89&gt;30,N89&lt;=40),"30 to 40",AND(N89&gt;40,N89&lt;=50),"40 to 50",AND(N89&gt;50,N89&lt;=75),"50 to 75",AND(N89&gt;75,N89&lt;=100),"75 to 100",AND(N89&gt;100,N89&lt;=150),"100 to 150",AND(N89&gt;150,N89&lt;=200),"150 to 200",AND(N89&gt;200,N89&lt;=250),"200 to 250",AND(N89&gt;250,N89&lt;=300),"250 to 300",AND(N89&gt;300,N89&lt;=400),"300 to 400",AND(N89&gt;400,N89&lt;=500),"400 to 500",N89&gt;500,"500+")</f>
        <v>50 to 75</v>
      </c>
      <c r="N89" s="9">
        <f>_xlfn.XLOOKUP($E89,'Raw Data'!$E:$E,'Raw Data'!N:N,"ERROR",0,1)</f>
        <v>71.68</v>
      </c>
      <c r="O89" s="14" t="str">
        <f t="array" ref="O89">_xlfn.IFS(P89=0,"No Discount",AND(P89&gt;0,P89&lt;=0.02),"0% to 2%",AND(P89&gt;0.02,P89&lt;=0.04),"2% to 4%",AND(P89&gt;0.04,P89&lt;=0.06),"4% to 6%",AND(P89&gt;0.06,P89&lt;=0.08),"6% to 8%",AND(P89&gt;0.08,P89&lt;=0.1),"8% to 10%",AND(P89&gt;0.1,P89&lt;=0.15),"10% to 15%",AND(P89&gt;0.15,P89&lt;=0.2),"15% to 20%",AND(P89&gt;0.2,P89&lt;=0.25),"20% to 25%",AND(P89&gt;0.25,P89&lt;=0.3),"25% to 30%",AND(P89&gt;0.3,P89&lt;=0.4),"30% to 40%",AND(P89&gt;0.4,P89&lt;=0.5),"40% to 50%",AND(P89&gt;0.5,P89&lt;=0.75),"50% to 75%",AND(P89&gt;0.75,P89&lt;=1),"75% to 100%")</f>
        <v>0% to 2%</v>
      </c>
      <c r="P89" s="10">
        <f>_xlfn.XLOOKUP($E89,'Raw Data'!$E:$E,'Raw Data'!P:P,"ERROR",0,1)</f>
        <v>0.0015345982142859</v>
      </c>
      <c r="Q89" s="9">
        <f>_xlfn.XLOOKUP($E89,'Raw Data'!$E:$E,'Raw Data'!Q:Q,"ERROR",0,1)</f>
        <v>8</v>
      </c>
      <c r="R89" s="9" t="str">
        <f>_xlfn.XLOOKUP($E89,'Raw Data'!$E:$E,'Raw Data'!R:R,"ERROR",0,1)</f>
        <v>oz</v>
      </c>
      <c r="S89" s="5" t="str">
        <f t="array" ref="S89">_xlfn.IFS(AND(T89&gt;0,T89&lt;=0.05),"0 to 0.05",AND(T89&gt;0.05,T89&lt;=0.1),"0.05 to 0.1",AND(T89&gt;0.1,T89&lt;=0.2),"0.1 to 0.2",AND(T89&gt;0.2,T89&lt;=0.3),"0.2 to 0.3",AND(T89&gt;0.3,T89&lt;=0.4),"0.3 to 0.4",AND(T89&gt;0.4,T89&lt;=0.5),"0.4 to 0.5",AND(T89&gt;0.5,T89&lt;=0.75),"0.5 to 0.75",AND(T89&gt;0.75,T89&lt;=1),"0.75 to 1",AND(T89&gt;1,T89&lt;=2),"1 to 2",AND(T89&gt;2,T89&lt;=3),"2 to 3",AND(T89&gt;3,T89&lt;=4),"3 to 4",AND(T89&gt;4,T89&lt;=5),"4 to 5",AND(T89&gt;5,T89&lt;=10),"5 to 10",T89&gt;10,"10+")</f>
        <v>0.3 to 0.4</v>
      </c>
      <c r="T89" s="10">
        <f>_xlfn.XLOOKUP($E89,'Raw Data'!$E:$E,'Raw Data'!T:T,"ERROR",0,1)</f>
        <v>0.302544808927967</v>
      </c>
      <c r="U89" s="15" t="str">
        <f t="array" ref="U89">_xlfn.IFS(AND(V89&gt;0,V89&lt;=0.05),"0 to 0.05",AND(V89&gt;0.05,V89&lt;=0.1),"0.05 to 0.1",AND(V89&gt;0.1,V89&lt;=0.2),"0.1 to 0.2",AND(V89&gt;0.2,V89&lt;=0.3),"0.2 to 0.3",AND(V89&gt;0.3,V89&lt;=0.4),"0.3 to 0.4",AND(V89&gt;0.4,V89&lt;=0.5),"0.4 to 0.5",AND(V89&gt;0.5,V89&lt;=0.75),"0.5 to 0.75",AND(V89&gt;0.75,V89&lt;=1),"0.75 to 1",AND(V89&gt;1,V89&lt;=2),"1 to 2",AND(V89&gt;2,V89&lt;=3),"2 to 3",AND(V89&gt;3,V89&lt;=4),"3 to 4",AND(V89&gt;4,V89&lt;=5),"4 to 5",AND(V89&gt;5,V89&lt;=10),"5 to 10",V89&gt;10,"10+")</f>
        <v>0.05 to 0.1</v>
      </c>
      <c r="V89" s="10">
        <f>_xlfn.XLOOKUP($E89,'Raw Data'!$E:$E,'Raw Data'!V:V,"ERROR",0,1)</f>
        <v>0.0818126479540074</v>
      </c>
      <c r="W89" s="15" t="str">
        <f t="array" ref="W89">_xlfn.IFS(AND(X89&gt;0,X89&lt;=0.05),"0 to 0.05",AND(X89&gt;0.05,X89&lt;=0.1),"0.05 to 0.1",AND(X89&gt;0.1,X89&lt;=0.2),"0.1 to 0.2",AND(X89&gt;0.2,X89&lt;=0.3),"0.2 to 0.3",AND(X89&gt;0.3,X89&lt;=0.4),"0.3 to 0.4",AND(X89&gt;0.4,X89&lt;=0.5),"0.4 to 0.5",AND(X89&gt;0.5,X89&lt;=0.75),"0.5 to 0.75",AND(X89&gt;0.75,X89&lt;=1),"0.75 to 1",AND(X89&gt;1,X89&lt;=2),"1 to 2",AND(X89&gt;2,X89&lt;=3),"2 to 3",AND(X89&gt;3,X89&lt;=4),"3 to 4",AND(X89&gt;4,X89&lt;=5),"4 to 5",AND(X89&gt;5,X89&lt;=10),"5 to 10",X89&gt;10,"10+")</f>
        <v>0.05 to 0.1</v>
      </c>
      <c r="X89" s="16">
        <f t="shared" si="23"/>
        <v>0.0816870984105512</v>
      </c>
      <c r="Y89" s="5" t="str">
        <f t="array" ref="Y89">_xlfn.IFS(AND(Z89&gt;0,Z89&lt;=1),"0 to 1",AND(Z89&gt;1,Z89&lt;=2),"1 to 2",AND(Z89&gt;2,Z89&lt;=4),"2 to 4",AND(Z89&gt;4,Z89&lt;=6),"4 to 6",AND(Z89&gt;6,Z89&lt;=8),"6 to 8",AND(Z89&gt;8,Z89&lt;=10),"8 to 10",AND(Z89&gt;10,Z89&lt;=15),"10 to 15",AND(Z89&gt;15,Z89&lt;=20),"15 to 20",AND(Z89&gt;20,Z89&lt;=25),"20 to 25",AND(Z89&gt;25,Z89&lt;=30),"25 to 30",AND(Z89&gt;30,Z89&lt;=40),"30 to 40",AND(Z89&gt;40,Z89&lt;=50),"40 to 50",Z89&gt;50,"50+")</f>
        <v>6 to 8</v>
      </c>
      <c r="Z89" s="9">
        <f>_xlfn.XLOOKUP($E89,'Raw Data'!$E:$E,'Raw Data'!Z:Z,"ERROR",0,1)</f>
        <v>8</v>
      </c>
      <c r="AA89" s="9" t="str">
        <f>_xlfn.XLOOKUP($E89,'Raw Data'!$E:$E,'Raw Data'!AA:AA,"ERROR",0,1)</f>
        <v>oz</v>
      </c>
    </row>
    <row r="90" hidden="1" spans="1:27">
      <c r="A90" s="5" t="str">
        <f>_xlfn.XLOOKUP($E90,'Raw Data'!$E:$E,'Raw Data'!A:A,"ERROR",0,1)</f>
        <v>AE</v>
      </c>
      <c r="B90" s="5" t="str">
        <f>_xlfn.XLOOKUP($E90,'Raw Data'!$E:$E,'Raw Data'!B:B,"ERROR",0,1)</f>
        <v>Hair Mousses</v>
      </c>
      <c r="C90" s="5" t="str">
        <f>_xlfn.XLOOKUP($E90,'Raw Data'!$E:$E,'Raw Data'!C:C,"ERROR",0,1)</f>
        <v>ORS</v>
      </c>
      <c r="D90" s="5" t="str">
        <f>_xlfn.XLOOKUP($E90,'Raw Data'!$E:$E,'Raw Data'!D:D,"ERROR",0,1)</f>
        <v>www.amazon.ae/dp/B00GMOZ9N6</v>
      </c>
      <c r="E90" s="5" t="s">
        <v>290</v>
      </c>
      <c r="F90" s="9" t="str">
        <f>_xlfn.XLOOKUP($E90,'Raw Data'!$E:$E,'Raw Data'!F:F,"ERROR",0,1)</f>
        <v>Ors Olive Oil Mousse Wrap / Set 7 Ounce (207ml) (3 Pack)</v>
      </c>
      <c r="G90" s="10">
        <f>_xlfn.XLOOKUP($E90,'Raw Data'!$E:$E,'Raw Data'!G:G,"ERROR",0,1)</f>
        <v>13</v>
      </c>
      <c r="H90" s="9">
        <f>_xlfn.XLOOKUP($E90,'Raw Data'!$E:$E,'Raw Data'!H:H,"ERROR",0,1)</f>
        <v>1405.44</v>
      </c>
      <c r="I90" s="9">
        <f>_xlfn.XLOOKUP($E90,'Raw Data'!$E:$E,'Raw Data'!I:I,"ERROR",0,1)</f>
        <v>0.00188163273732499</v>
      </c>
      <c r="J90" s="9" t="str">
        <f>_xlfn.XLOOKUP($E90,'Raw Data'!$E:$E,'Raw Data'!J:J,"ERROR",0,1)</f>
        <v>No</v>
      </c>
      <c r="K90" s="14" t="str">
        <f t="array" ref="K90">_xlfn.IFS(AND(L90&gt;0,L90&lt;=5),"0 to 5",AND(L90&gt;5,L90&lt;=10),"5 to 10",AND(L90&gt;10,L90&lt;=15),"10 to 15",AND(L90&gt;15,L90&lt;=20),"15 to 20",AND(L90&gt;20,L90&lt;=30),"20 to 30",AND(L90&gt;30,L90&lt;=40),"30 to 40",AND(L90&gt;40,L90&lt;=50),"40 to 50",AND(L90&gt;50,L90&lt;=75),"50 to 75",AND(L90&gt;75,L90&lt;=100),"75 to 100",AND(L90&gt;100,L90&lt;=150),"100 to 150",AND(L90&gt;150,L90&lt;=200),"150 to 200",AND(L90&gt;200,L90&lt;=250),"200 to 250",AND(L90&gt;250,L90&lt;=300),"250 to 300",AND(L90&gt;300,L90&lt;=400),"300 to 400",AND(L90&gt;400,L90&lt;=500),"400 to 500",L90&gt;500,"500+")</f>
        <v>100 to 150</v>
      </c>
      <c r="L90" s="9">
        <f>_xlfn.XLOOKUP($E90,'Raw Data'!$E:$E,'Raw Data'!L:L,"ERROR",0,1)</f>
        <v>112.13</v>
      </c>
      <c r="M90" s="14" t="str">
        <f t="array" ref="M90">_xlfn.IFS(AND(N90&gt;0,N90&lt;=5),"0 to 5",AND(N90&gt;5,N90&lt;=10),"5 to 10",AND(N90&gt;10,N90&lt;=15),"10 to 15",AND(N90&gt;15,N90&lt;=20),"15 to 20",AND(N90&gt;20,N90&lt;=30),"20 to 30",AND(N90&gt;30,N90&lt;=40),"30 to 40",AND(N90&gt;40,N90&lt;=50),"40 to 50",AND(N90&gt;50,N90&lt;=75),"50 to 75",AND(N90&gt;75,N90&lt;=100),"75 to 100",AND(N90&gt;100,N90&lt;=150),"100 to 150",AND(N90&gt;150,N90&lt;=200),"150 to 200",AND(N90&gt;200,N90&lt;=250),"200 to 250",AND(N90&gt;250,N90&lt;=300),"250 to 300",AND(N90&gt;300,N90&lt;=400),"300 to 400",AND(N90&gt;400,N90&lt;=500),"400 to 500",N90&gt;500,"500+")</f>
        <v>100 to 150</v>
      </c>
      <c r="N90" s="9">
        <f>_xlfn.XLOOKUP($E90,'Raw Data'!$E:$E,'Raw Data'!N:N,"ERROR",0,1)</f>
        <v>116.98</v>
      </c>
      <c r="O90" s="14" t="str">
        <f t="array" ref="O90">_xlfn.IFS(P90=0,"No Discount",AND(P90&gt;0,P90&lt;=0.02),"0% to 2%",AND(P90&gt;0.02,P90&lt;=0.04),"2% to 4%",AND(P90&gt;0.04,P90&lt;=0.06),"4% to 6%",AND(P90&gt;0.06,P90&lt;=0.08),"6% to 8%",AND(P90&gt;0.08,P90&lt;=0.1),"8% to 10%",AND(P90&gt;0.1,P90&lt;=0.15),"10% to 15%",AND(P90&gt;0.15,P90&lt;=0.2),"15% to 20%",AND(P90&gt;0.2,P90&lt;=0.25),"20% to 25%",AND(P90&gt;0.25,P90&lt;=0.3),"25% to 30%",AND(P90&gt;0.3,P90&lt;=0.4),"30% to 40%",AND(P90&gt;0.4,P90&lt;=0.5),"40% to 50%",AND(P90&gt;0.5,P90&lt;=0.75),"50% to 75%",AND(P90&gt;0.75,P90&lt;=1),"75% to 100%")</f>
        <v>4% to 6%</v>
      </c>
      <c r="P90" s="10">
        <f>_xlfn.XLOOKUP($E90,'Raw Data'!$E:$E,'Raw Data'!P:P,"ERROR",0,1)</f>
        <v>0.0414600786459225</v>
      </c>
      <c r="Q90" s="9">
        <f>_xlfn.XLOOKUP($E90,'Raw Data'!$E:$E,'Raw Data'!Q:Q,"ERROR",0,1)</f>
        <v>21</v>
      </c>
      <c r="R90" s="9" t="str">
        <f>_xlfn.XLOOKUP($E90,'Raw Data'!$E:$E,'Raw Data'!R:R,"ERROR",0,1)</f>
        <v>oz</v>
      </c>
      <c r="S90" s="5" t="str">
        <f t="array" ref="S90">_xlfn.IFS(AND(T90&gt;0,T90&lt;=0.05),"0 to 0.05",AND(T90&gt;0.05,T90&lt;=0.1),"0.05 to 0.1",AND(T90&gt;0.1,T90&lt;=0.2),"0.1 to 0.2",AND(T90&gt;0.2,T90&lt;=0.3),"0.2 to 0.3",AND(T90&gt;0.3,T90&lt;=0.4),"0.3 to 0.4",AND(T90&gt;0.4,T90&lt;=0.5),"0.4 to 0.5",AND(T90&gt;0.5,T90&lt;=0.75),"0.5 to 0.75",AND(T90&gt;0.75,T90&lt;=1),"0.75 to 1",AND(T90&gt;1,T90&lt;=2),"1 to 2",AND(T90&gt;2,T90&lt;=3),"2 to 3",AND(T90&gt;3,T90&lt;=4),"3 to 4",AND(T90&gt;4,T90&lt;=5),"4 to 5",AND(T90&gt;5,T90&lt;=10),"5 to 10",T90&gt;10,"10+")</f>
        <v>0.1 to 0.2</v>
      </c>
      <c r="T90" s="10">
        <f>_xlfn.XLOOKUP($E90,'Raw Data'!$E:$E,'Raw Data'!T:T,"ERROR",0,1)</f>
        <v>0.180572330386331</v>
      </c>
      <c r="U90" s="15" t="str">
        <f t="array" ref="U90">_xlfn.IFS(AND(V90&gt;0,V90&lt;=0.05),"0 to 0.05",AND(V90&gt;0.05,V90&lt;=0.1),"0.05 to 0.1",AND(V90&gt;0.1,V90&lt;=0.2),"0.1 to 0.2",AND(V90&gt;0.2,V90&lt;=0.3),"0.2 to 0.3",AND(V90&gt;0.3,V90&lt;=0.4),"0.3 to 0.4",AND(V90&gt;0.4,V90&lt;=0.5),"0.4 to 0.5",AND(V90&gt;0.5,V90&lt;=0.75),"0.5 to 0.75",AND(V90&gt;0.75,V90&lt;=1),"0.75 to 1",AND(V90&gt;1,V90&lt;=2),"1 to 2",AND(V90&gt;2,V90&lt;=3),"2 to 3",AND(V90&gt;3,V90&lt;=4),"3 to 4",AND(V90&gt;4,V90&lt;=5),"4 to 5",AND(V90&gt;5,V90&lt;=10),"5 to 10",V90&gt;10,"10+")</f>
        <v>0.05 to 0.1</v>
      </c>
      <c r="V90" s="10">
        <f>_xlfn.XLOOKUP($E90,'Raw Data'!$E:$E,'Raw Data'!V:V,"ERROR",0,1)</f>
        <v>0.0508633267307599</v>
      </c>
      <c r="W90" s="15" t="str">
        <f t="array" ref="W90">_xlfn.IFS(AND(X90&gt;0,X90&lt;=0.05),"0 to 0.05",AND(X90&gt;0.05,X90&lt;=0.1),"0.05 to 0.1",AND(X90&gt;0.1,X90&lt;=0.2),"0.1 to 0.2",AND(X90&gt;0.2,X90&lt;=0.3),"0.2 to 0.3",AND(X90&gt;0.3,X90&lt;=0.4),"0.3 to 0.4",AND(X90&gt;0.4,X90&lt;=0.5),"0.4 to 0.5",AND(X90&gt;0.5,X90&lt;=0.75),"0.5 to 0.75",AND(X90&gt;0.75,X90&lt;=1),"0.75 to 1",AND(X90&gt;1,X90&lt;=2),"1 to 2",AND(X90&gt;2,X90&lt;=3),"2 to 3",AND(X90&gt;3,X90&lt;=4),"3 to 4",AND(X90&gt;4,X90&lt;=5),"4 to 5",AND(X90&gt;5,X90&lt;=10),"5 to 10",X90&gt;10,"10+")</f>
        <v>0 to 0.05</v>
      </c>
      <c r="X90" s="16">
        <f t="shared" si="23"/>
        <v>0.0487545292043094</v>
      </c>
      <c r="Y90" s="5" t="str">
        <f t="array" ref="Y90">_xlfn.IFS(AND(Z90&gt;0,Z90&lt;=1),"0 to 1",AND(Z90&gt;1,Z90&lt;=2),"1 to 2",AND(Z90&gt;2,Z90&lt;=4),"2 to 4",AND(Z90&gt;4,Z90&lt;=6),"4 to 6",AND(Z90&gt;6,Z90&lt;=8),"6 to 8",AND(Z90&gt;8,Z90&lt;=10),"8 to 10",AND(Z90&gt;10,Z90&lt;=15),"10 to 15",AND(Z90&gt;15,Z90&lt;=20),"15 to 20",AND(Z90&gt;20,Z90&lt;=25),"20 to 25",AND(Z90&gt;25,Z90&lt;=30),"25 to 30",AND(Z90&gt;30,Z90&lt;=40),"30 to 40",AND(Z90&gt;40,Z90&lt;=50),"40 to 50",Z90&gt;50,"50+")</f>
        <v>20 to 25</v>
      </c>
      <c r="Z90" s="9">
        <f>_xlfn.XLOOKUP($E90,'Raw Data'!$E:$E,'Raw Data'!Z:Z,"ERROR",0,1)</f>
        <v>21</v>
      </c>
      <c r="AA90" s="9" t="str">
        <f>_xlfn.XLOOKUP($E90,'Raw Data'!$E:$E,'Raw Data'!AA:AA,"ERROR",0,1)</f>
        <v>oz</v>
      </c>
    </row>
    <row r="91" hidden="1" spans="1:27">
      <c r="A91" s="5" t="str">
        <f>_xlfn.XLOOKUP($E91,'Raw Data'!$E:$E,'Raw Data'!A:A,"ERROR",0,1)</f>
        <v>AE</v>
      </c>
      <c r="B91" s="5" t="str">
        <f>_xlfn.XLOOKUP($E91,'Raw Data'!$E:$E,'Raw Data'!B:B,"ERROR",0,1)</f>
        <v>Hair Mousses</v>
      </c>
      <c r="C91" s="5" t="str">
        <f>_xlfn.XLOOKUP($E91,'Raw Data'!$E:$E,'Raw Data'!C:C,"ERROR",0,1)</f>
        <v>others</v>
      </c>
      <c r="D91" s="5" t="str">
        <f>_xlfn.XLOOKUP($E91,'Raw Data'!$E:$E,'Raw Data'!D:D,"ERROR",0,1)</f>
        <v>www.amazon.ae/dp/B07J3NXV3W</v>
      </c>
      <c r="E91" s="5" t="s">
        <v>291</v>
      </c>
      <c r="F91" s="9" t="str">
        <f>_xlfn.XLOOKUP($E91,'Raw Data'!$E:$E,'Raw Data'!F:F,"ERROR",0,1)</f>
        <v>Erborian Double Mousse Cleansing Foam - 145 ml, White</v>
      </c>
      <c r="G91" s="10">
        <f>_xlfn.XLOOKUP($E91,'Raw Data'!$E:$E,'Raw Data'!G:G,"ERROR",0,1)</f>
        <v>5</v>
      </c>
      <c r="H91" s="9">
        <f>_xlfn.XLOOKUP($E91,'Raw Data'!$E:$E,'Raw Data'!H:H,"ERROR",0,1)</f>
        <v>1389.42</v>
      </c>
      <c r="I91" s="9">
        <f>_xlfn.XLOOKUP($E91,'Raw Data'!$E:$E,'Raw Data'!I:I,"ERROR",0,1)</f>
        <v>0.00186018482318283</v>
      </c>
      <c r="J91" s="9" t="str">
        <f>_xlfn.XLOOKUP($E91,'Raw Data'!$E:$E,'Raw Data'!J:J,"ERROR",0,1)</f>
        <v>No</v>
      </c>
      <c r="K91" s="14" t="str">
        <f t="array" ref="K91">_xlfn.IFS(AND(L91&gt;0,L91&lt;=5),"0 to 5",AND(L91&gt;5,L91&lt;=10),"5 to 10",AND(L91&gt;10,L91&lt;=15),"10 to 15",AND(L91&gt;15,L91&lt;=20),"15 to 20",AND(L91&gt;20,L91&lt;=30),"20 to 30",AND(L91&gt;30,L91&lt;=40),"30 to 40",AND(L91&gt;40,L91&lt;=50),"40 to 50",AND(L91&gt;50,L91&lt;=75),"50 to 75",AND(L91&gt;75,L91&lt;=100),"75 to 100",AND(L91&gt;100,L91&lt;=150),"100 to 150",AND(L91&gt;150,L91&lt;=200),"150 to 200",AND(L91&gt;200,L91&lt;=250),"200 to 250",AND(L91&gt;250,L91&lt;=300),"250 to 300",AND(L91&gt;300,L91&lt;=400),"300 to 400",AND(L91&gt;400,L91&lt;=500),"400 to 500",L91&gt;500,"500+")</f>
        <v>250 to 300</v>
      </c>
      <c r="L91" s="9">
        <f>_xlfn.XLOOKUP($E91,'Raw Data'!$E:$E,'Raw Data'!L:L,"ERROR",0,1)</f>
        <v>254.93</v>
      </c>
      <c r="M91" s="14" t="str">
        <f t="array" ref="M91">_xlfn.IFS(AND(N91&gt;0,N91&lt;=5),"0 to 5",AND(N91&gt;5,N91&lt;=10),"5 to 10",AND(N91&gt;10,N91&lt;=15),"10 to 15",AND(N91&gt;15,N91&lt;=20),"15 to 20",AND(N91&gt;20,N91&lt;=30),"20 to 30",AND(N91&gt;30,N91&lt;=40),"30 to 40",AND(N91&gt;40,N91&lt;=50),"40 to 50",AND(N91&gt;50,N91&lt;=75),"50 to 75",AND(N91&gt;75,N91&lt;=100),"75 to 100",AND(N91&gt;100,N91&lt;=150),"100 to 150",AND(N91&gt;150,N91&lt;=200),"150 to 200",AND(N91&gt;200,N91&lt;=250),"200 to 250",AND(N91&gt;250,N91&lt;=300),"250 to 300",AND(N91&gt;300,N91&lt;=400),"300 to 400",AND(N91&gt;400,N91&lt;=500),"400 to 500",N91&gt;500,"500+")</f>
        <v>250 to 300</v>
      </c>
      <c r="N91" s="9">
        <f>_xlfn.XLOOKUP($E91,'Raw Data'!$E:$E,'Raw Data'!N:N,"ERROR",0,1)</f>
        <v>254.93</v>
      </c>
      <c r="O91" s="14" t="str">
        <f t="array" ref="O91">_xlfn.IFS(P91=0,"No Discount",AND(P91&gt;0,P91&lt;=0.02),"0% to 2%",AND(P91&gt;0.02,P91&lt;=0.04),"2% to 4%",AND(P91&gt;0.04,P91&lt;=0.06),"4% to 6%",AND(P91&gt;0.06,P91&lt;=0.08),"6% to 8%",AND(P91&gt;0.08,P91&lt;=0.1),"8% to 10%",AND(P91&gt;0.1,P91&lt;=0.15),"10% to 15%",AND(P91&gt;0.15,P91&lt;=0.2),"15% to 20%",AND(P91&gt;0.2,P91&lt;=0.25),"20% to 25%",AND(P91&gt;0.25,P91&lt;=0.3),"25% to 30%",AND(P91&gt;0.3,P91&lt;=0.4),"30% to 40%",AND(P91&gt;0.4,P91&lt;=0.5),"40% to 50%",AND(P91&gt;0.5,P91&lt;=0.75),"50% to 75%",AND(P91&gt;0.75,P91&lt;=1),"75% to 100%")</f>
        <v>No Discount</v>
      </c>
      <c r="P91" s="10">
        <f>_xlfn.XLOOKUP($E91,'Raw Data'!$E:$E,'Raw Data'!P:P,"ERROR",0,1)</f>
        <v>0</v>
      </c>
      <c r="Q91" s="9">
        <f>_xlfn.XLOOKUP($E91,'Raw Data'!$E:$E,'Raw Data'!Q:Q,"ERROR",0,1)</f>
        <v>145</v>
      </c>
      <c r="R91" s="9" t="str">
        <f>_xlfn.XLOOKUP($E91,'Raw Data'!$E:$E,'Raw Data'!R:R,"ERROR",0,1)</f>
        <v>ml</v>
      </c>
      <c r="S91" s="5" t="str">
        <f t="array" ref="S91">_xlfn.IFS(AND(T91&gt;0,T91&lt;=0.05),"0 to 0.05",AND(T91&gt;0.05,T91&lt;=0.1),"0.05 to 0.1",AND(T91&gt;0.1,T91&lt;=0.2),"0.1 to 0.2",AND(T91&gt;0.2,T91&lt;=0.3),"0.2 to 0.3",AND(T91&gt;0.3,T91&lt;=0.4),"0.3 to 0.4",AND(T91&gt;0.4,T91&lt;=0.5),"0.4 to 0.5",AND(T91&gt;0.5,T91&lt;=0.75),"0.5 to 0.75",AND(T91&gt;0.75,T91&lt;=1),"0.75 to 1",AND(T91&gt;1,T91&lt;=2),"1 to 2",AND(T91&gt;2,T91&lt;=3),"2 to 3",AND(T91&gt;3,T91&lt;=4),"3 to 4",AND(T91&gt;4,T91&lt;=5),"4 to 5",AND(T91&gt;5,T91&lt;=10),"5 to 10",T91&gt;10,"10+")</f>
        <v>1 to 2</v>
      </c>
      <c r="T91" s="10">
        <f>_xlfn.XLOOKUP($E91,'Raw Data'!$E:$E,'Raw Data'!T:T,"ERROR",0,1)</f>
        <v>1.7590772783011</v>
      </c>
      <c r="U91" s="15" t="str">
        <f t="array" ref="U91">_xlfn.IFS(AND(V91&gt;0,V91&lt;=0.05),"0 to 0.05",AND(V91&gt;0.05,V91&lt;=0.1),"0.05 to 0.1",AND(V91&gt;0.1,V91&lt;=0.2),"0.1 to 0.2",AND(V91&gt;0.2,V91&lt;=0.3),"0.2 to 0.3",AND(V91&gt;0.3,V91&lt;=0.4),"0.3 to 0.4",AND(V91&gt;0.4,V91&lt;=0.5),"0.4 to 0.5",AND(V91&gt;0.5,V91&lt;=0.75),"0.5 to 0.75",AND(V91&gt;0.75,V91&lt;=1),"0.75 to 1",AND(V91&gt;1,V91&lt;=2),"1 to 2",AND(V91&gt;2,V91&lt;=3),"2 to 3",AND(V91&gt;3,V91&lt;=4),"3 to 4",AND(V91&gt;4,V91&lt;=5),"4 to 5",AND(V91&gt;5,V91&lt;=10),"5 to 10",V91&gt;10,"10+")</f>
        <v>0.4 to 0.5</v>
      </c>
      <c r="V91" s="10">
        <f>_xlfn.XLOOKUP($E91,'Raw Data'!$E:$E,'Raw Data'!V:V,"ERROR",0,1)</f>
        <v>0.474950865141296</v>
      </c>
      <c r="W91" s="15" t="str">
        <f t="array" ref="W91">_xlfn.IFS(AND(X91&gt;0,X91&lt;=0.05),"0 to 0.05",AND(X91&gt;0.05,X91&lt;=0.1),"0.05 to 0.1",AND(X91&gt;0.1,X91&lt;=0.2),"0.1 to 0.2",AND(X91&gt;0.2,X91&lt;=0.3),"0.2 to 0.3",AND(X91&gt;0.3,X91&lt;=0.4),"0.3 to 0.4",AND(X91&gt;0.4,X91&lt;=0.5),"0.4 to 0.5",AND(X91&gt;0.5,X91&lt;=0.75),"0.5 to 0.75",AND(X91&gt;0.75,X91&lt;=1),"0.75 to 1",AND(X91&gt;1,X91&lt;=2),"1 to 2",AND(X91&gt;2,X91&lt;=3),"2 to 3",AND(X91&gt;3,X91&lt;=4),"3 to 4",AND(X91&gt;4,X91&lt;=5),"4 to 5",AND(X91&gt;5,X91&lt;=10),"5 to 10",X91&gt;10,"10+")</f>
        <v>0.4 to 0.5</v>
      </c>
      <c r="X91" s="16">
        <f t="shared" si="23"/>
        <v>0.474950865141296</v>
      </c>
      <c r="Y91" s="5" t="str">
        <f t="array" ref="Y91">_xlfn.IFS(AND(Z91&gt;0,Z91&lt;=1),"0 to 1",AND(Z91&gt;1,Z91&lt;=2),"1 to 2",AND(Z91&gt;2,Z91&lt;=4),"2 to 4",AND(Z91&gt;4,Z91&lt;=6),"4 to 6",AND(Z91&gt;6,Z91&lt;=8),"6 to 8",AND(Z91&gt;8,Z91&lt;=10),"8 to 10",AND(Z91&gt;10,Z91&lt;=15),"10 to 15",AND(Z91&gt;15,Z91&lt;=20),"15 to 20",AND(Z91&gt;20,Z91&lt;=25),"20 to 25",AND(Z91&gt;25,Z91&lt;=30),"25 to 30",AND(Z91&gt;30,Z91&lt;=40),"30 to 40",AND(Z91&gt;40,Z91&lt;=50),"40 to 50",Z91&gt;50,"50+")</f>
        <v>4 to 6</v>
      </c>
      <c r="Z91" s="9">
        <f>_xlfn.XLOOKUP($E91,'Raw Data'!$E:$E,'Raw Data'!Z:Z,"ERROR",0,1)</f>
        <v>4.901</v>
      </c>
      <c r="AA91" s="9" t="str">
        <f>_xlfn.XLOOKUP($E91,'Raw Data'!$E:$E,'Raw Data'!AA:AA,"ERROR",0,1)</f>
        <v>oz</v>
      </c>
    </row>
    <row r="92" hidden="1" spans="1:27">
      <c r="A92" s="5" t="str">
        <f>_xlfn.XLOOKUP($E92,'Raw Data'!$E:$E,'Raw Data'!A:A,"ERROR",0,1)</f>
        <v>AE</v>
      </c>
      <c r="B92" s="5" t="str">
        <f>_xlfn.XLOOKUP($E92,'Raw Data'!$E:$E,'Raw Data'!B:B,"ERROR",0,1)</f>
        <v>Hair Mousses</v>
      </c>
      <c r="C92" s="5" t="str">
        <f>_xlfn.XLOOKUP($E92,'Raw Data'!$E:$E,'Raw Data'!C:C,"ERROR",0,1)</f>
        <v>tricovel</v>
      </c>
      <c r="D92" s="5" t="str">
        <f>_xlfn.XLOOKUP($E92,'Raw Data'!$E:$E,'Raw Data'!D:D,"ERROR",0,1)</f>
        <v>www.amazon.ae/dp/B08JVD3WG3</v>
      </c>
      <c r="E92" s="5" t="s">
        <v>292</v>
      </c>
      <c r="F92" s="9" t="str">
        <f>_xlfn.XLOOKUP($E92,'Raw Data'!$E:$E,'Raw Data'!F:F,"ERROR",0,1)</f>
        <v>Tricovel Anti Dandruff Hair Mousse, 70 ml</v>
      </c>
      <c r="G92" s="10">
        <f>_xlfn.XLOOKUP($E92,'Raw Data'!$E:$E,'Raw Data'!G:G,"ERROR",0,1)</f>
        <v>6</v>
      </c>
      <c r="H92" s="9">
        <f>_xlfn.XLOOKUP($E92,'Raw Data'!$E:$E,'Raw Data'!H:H,"ERROR",0,1)</f>
        <v>1374.71</v>
      </c>
      <c r="I92" s="9">
        <f>_xlfn.XLOOKUP($E92,'Raw Data'!$E:$E,'Raw Data'!I:I,"ERROR",0,1)</f>
        <v>0.00184049076469151</v>
      </c>
      <c r="J92" s="9" t="str">
        <f>_xlfn.XLOOKUP($E92,'Raw Data'!$E:$E,'Raw Data'!J:J,"ERROR",0,1)</f>
        <v>No</v>
      </c>
      <c r="K92" s="14" t="str">
        <f t="array" ref="K92">_xlfn.IFS(AND(L92&gt;0,L92&lt;=5),"0 to 5",AND(L92&gt;5,L92&lt;=10),"5 to 10",AND(L92&gt;10,L92&lt;=15),"10 to 15",AND(L92&gt;15,L92&lt;=20),"15 to 20",AND(L92&gt;20,L92&lt;=30),"20 to 30",AND(L92&gt;30,L92&lt;=40),"30 to 40",AND(L92&gt;40,L92&lt;=50),"40 to 50",AND(L92&gt;50,L92&lt;=75),"50 to 75",AND(L92&gt;75,L92&lt;=100),"75 to 100",AND(L92&gt;100,L92&lt;=150),"100 to 150",AND(L92&gt;150,L92&lt;=200),"150 to 200",AND(L92&gt;200,L92&lt;=250),"200 to 250",AND(L92&gt;250,L92&lt;=300),"250 to 300",AND(L92&gt;300,L92&lt;=400),"300 to 400",AND(L92&gt;400,L92&lt;=500),"400 to 500",L92&gt;500,"500+")</f>
        <v>200 to 250</v>
      </c>
      <c r="L92" s="9">
        <f>_xlfn.XLOOKUP($E92,'Raw Data'!$E:$E,'Raw Data'!L:L,"ERROR",0,1)</f>
        <v>225.59</v>
      </c>
      <c r="M92" s="14" t="str">
        <f t="array" ref="M92">_xlfn.IFS(AND(N92&gt;0,N92&lt;=5),"0 to 5",AND(N92&gt;5,N92&lt;=10),"5 to 10",AND(N92&gt;10,N92&lt;=15),"10 to 15",AND(N92&gt;15,N92&lt;=20),"15 to 20",AND(N92&gt;20,N92&lt;=30),"20 to 30",AND(N92&gt;30,N92&lt;=40),"30 to 40",AND(N92&gt;40,N92&lt;=50),"40 to 50",AND(N92&gt;50,N92&lt;=75),"50 to 75",AND(N92&gt;75,N92&lt;=100),"75 to 100",AND(N92&gt;100,N92&lt;=150),"100 to 150",AND(N92&gt;150,N92&lt;=200),"150 to 200",AND(N92&gt;200,N92&lt;=250),"200 to 250",AND(N92&gt;250,N92&lt;=300),"250 to 300",AND(N92&gt;300,N92&lt;=400),"300 to 400",AND(N92&gt;400,N92&lt;=500),"400 to 500",N92&gt;500,"500+")</f>
        <v>200 to 250</v>
      </c>
      <c r="N92" s="9">
        <f>_xlfn.XLOOKUP($E92,'Raw Data'!$E:$E,'Raw Data'!N:N,"ERROR",0,1)</f>
        <v>232.19</v>
      </c>
      <c r="O92" s="14" t="str">
        <f t="array" ref="O92">_xlfn.IFS(P92=0,"No Discount",AND(P92&gt;0,P92&lt;=0.02),"0% to 2%",AND(P92&gt;0.02,P92&lt;=0.04),"2% to 4%",AND(P92&gt;0.04,P92&lt;=0.06),"4% to 6%",AND(P92&gt;0.06,P92&lt;=0.08),"6% to 8%",AND(P92&gt;0.08,P92&lt;=0.1),"8% to 10%",AND(P92&gt;0.1,P92&lt;=0.15),"10% to 15%",AND(P92&gt;0.15,P92&lt;=0.2),"15% to 20%",AND(P92&gt;0.2,P92&lt;=0.25),"20% to 25%",AND(P92&gt;0.25,P92&lt;=0.3),"25% to 30%",AND(P92&gt;0.3,P92&lt;=0.4),"30% to 40%",AND(P92&gt;0.4,P92&lt;=0.5),"40% to 50%",AND(P92&gt;0.5,P92&lt;=0.75),"50% to 75%",AND(P92&gt;0.75,P92&lt;=1),"75% to 100%")</f>
        <v>2% to 4%</v>
      </c>
      <c r="P92" s="10">
        <f>_xlfn.XLOOKUP($E92,'Raw Data'!$E:$E,'Raw Data'!P:P,"ERROR",0,1)</f>
        <v>0.0284249967698867</v>
      </c>
      <c r="Q92" s="9">
        <f>_xlfn.XLOOKUP($E92,'Raw Data'!$E:$E,'Raw Data'!Q:Q,"ERROR",0,1)</f>
        <v>70</v>
      </c>
      <c r="R92" s="9" t="str">
        <f>_xlfn.XLOOKUP($E92,'Raw Data'!$E:$E,'Raw Data'!R:R,"ERROR",0,1)</f>
        <v>ml</v>
      </c>
      <c r="S92" s="5" t="str">
        <f t="array" ref="S92">_xlfn.IFS(AND(T92&gt;0,T92&lt;=0.05),"0 to 0.05",AND(T92&gt;0.05,T92&lt;=0.1),"0.05 to 0.1",AND(T92&gt;0.1,T92&lt;=0.2),"0.1 to 0.2",AND(T92&gt;0.2,T92&lt;=0.3),"0.2 to 0.3",AND(T92&gt;0.3,T92&lt;=0.4),"0.3 to 0.4",AND(T92&gt;0.4,T92&lt;=0.5),"0.4 to 0.5",AND(T92&gt;0.5,T92&lt;=0.75),"0.5 to 0.75",AND(T92&gt;0.75,T92&lt;=1),"0.75 to 1",AND(T92&gt;1,T92&lt;=2),"1 to 2",AND(T92&gt;2,T92&lt;=3),"2 to 3",AND(T92&gt;3,T92&lt;=4),"3 to 4",AND(T92&gt;4,T92&lt;=5),"4 to 5",AND(T92&gt;5,T92&lt;=10),"5 to 10",T92&gt;10,"10+")</f>
        <v>3 to 4</v>
      </c>
      <c r="T92" s="10">
        <f>_xlfn.XLOOKUP($E92,'Raw Data'!$E:$E,'Raw Data'!T:T,"ERROR",0,1)</f>
        <v>3.22443613461017</v>
      </c>
      <c r="U92" s="15" t="str">
        <f t="array" ref="U92">_xlfn.IFS(AND(V92&gt;0,V92&lt;=0.05),"0 to 0.05",AND(V92&gt;0.05,V92&lt;=0.1),"0.05 to 0.1",AND(V92&gt;0.1,V92&lt;=0.2),"0.1 to 0.2",AND(V92&gt;0.2,V92&lt;=0.3),"0.2 to 0.3",AND(V92&gt;0.3,V92&lt;=0.4),"0.3 to 0.4",AND(V92&gt;0.4,V92&lt;=0.5),"0.4 to 0.5",AND(V92&gt;0.5,V92&lt;=0.75),"0.5 to 0.75",AND(V92&gt;0.75,V92&lt;=1),"0.75 to 1",AND(V92&gt;1,V92&lt;=2),"1 to 2",AND(V92&gt;2,V92&lt;=3),"2 to 3",AND(V92&gt;3,V92&lt;=4),"3 to 4",AND(V92&gt;4,V92&lt;=5),"4 to 5",AND(V92&gt;5,V92&lt;=10),"5 to 10",V92&gt;10,"10+")</f>
        <v>0.75 to 1</v>
      </c>
      <c r="V92" s="10">
        <f>_xlfn.XLOOKUP($E92,'Raw Data'!$E:$E,'Raw Data'!V:V,"ERROR",0,1)</f>
        <v>0.89606850057931</v>
      </c>
      <c r="W92" s="15" t="str">
        <f t="array" ref="W92">_xlfn.IFS(AND(X92&gt;0,X92&lt;=0.05),"0 to 0.05",AND(X92&gt;0.05,X92&lt;=0.1),"0.05 to 0.1",AND(X92&gt;0.1,X92&lt;=0.2),"0.1 to 0.2",AND(X92&gt;0.2,X92&lt;=0.3),"0.2 to 0.3",AND(X92&gt;0.3,X92&lt;=0.4),"0.3 to 0.4",AND(X92&gt;0.4,X92&lt;=0.5),"0.4 to 0.5",AND(X92&gt;0.5,X92&lt;=0.75),"0.5 to 0.75",AND(X92&gt;0.75,X92&lt;=1),"0.75 to 1",AND(X92&gt;1,X92&lt;=2),"1 to 2",AND(X92&gt;2,X92&lt;=3),"2 to 3",AND(X92&gt;3,X92&lt;=4),"3 to 4",AND(X92&gt;4,X92&lt;=5),"4 to 5",AND(X92&gt;5,X92&lt;=10),"5 to 10",X92&gt;10,"10+")</f>
        <v>0.75 to 1</v>
      </c>
      <c r="X92" s="16">
        <f t="shared" si="23"/>
        <v>0.870597756344745</v>
      </c>
      <c r="Y92" s="5" t="str">
        <f t="array" ref="Y92">_xlfn.IFS(AND(Z92&gt;0,Z92&lt;=1),"0 to 1",AND(Z92&gt;1,Z92&lt;=2),"1 to 2",AND(Z92&gt;2,Z92&lt;=4),"2 to 4",AND(Z92&gt;4,Z92&lt;=6),"4 to 6",AND(Z92&gt;6,Z92&lt;=8),"6 to 8",AND(Z92&gt;8,Z92&lt;=10),"8 to 10",AND(Z92&gt;10,Z92&lt;=15),"10 to 15",AND(Z92&gt;15,Z92&lt;=20),"15 to 20",AND(Z92&gt;20,Z92&lt;=25),"20 to 25",AND(Z92&gt;25,Z92&lt;=30),"25 to 30",AND(Z92&gt;30,Z92&lt;=40),"30 to 40",AND(Z92&gt;40,Z92&lt;=50),"40 to 50",Z92&gt;50,"50+")</f>
        <v>2 to 4</v>
      </c>
      <c r="Z92" s="9">
        <f>_xlfn.XLOOKUP($E92,'Raw Data'!$E:$E,'Raw Data'!Z:Z,"ERROR",0,1)</f>
        <v>2.366</v>
      </c>
      <c r="AA92" s="9" t="str">
        <f>_xlfn.XLOOKUP($E92,'Raw Data'!$E:$E,'Raw Data'!AA:AA,"ERROR",0,1)</f>
        <v>oz</v>
      </c>
    </row>
    <row r="93" hidden="1" spans="1:27">
      <c r="A93" s="5" t="str">
        <f>_xlfn.XLOOKUP($E93,'Raw Data'!$E:$E,'Raw Data'!A:A,"ERROR",0,1)</f>
        <v>AE</v>
      </c>
      <c r="B93" s="5" t="str">
        <f>_xlfn.XLOOKUP($E93,'Raw Data'!$E:$E,'Raw Data'!B:B,"ERROR",0,1)</f>
        <v>Hair Mousses</v>
      </c>
      <c r="C93" s="5" t="str">
        <f>_xlfn.XLOOKUP($E93,'Raw Data'!$E:$E,'Raw Data'!C:C,"ERROR",0,1)</f>
        <v>herbal essences</v>
      </c>
      <c r="D93" s="5" t="str">
        <f>_xlfn.XLOOKUP($E93,'Raw Data'!$E:$E,'Raw Data'!D:D,"ERROR",0,1)</f>
        <v>www.amazon.ae/dp/B003AYEG8U</v>
      </c>
      <c r="E93" s="5" t="s">
        <v>293</v>
      </c>
      <c r="F93" s="9" t="str">
        <f>_xlfn.XLOOKUP($E93,'Raw Data'!$E:$E,'Raw Data'!F:F,"ERROR",0,1)</f>
        <v>Herbal Essences Hair Mousse 6.8 Oz, Pack of 3</v>
      </c>
      <c r="G93" s="10">
        <f>_xlfn.XLOOKUP($E93,'Raw Data'!$E:$E,'Raw Data'!G:G,"ERROR",0,1)</f>
        <v>10</v>
      </c>
      <c r="H93" s="9">
        <f>_xlfn.XLOOKUP($E93,'Raw Data'!$E:$E,'Raw Data'!H:H,"ERROR",0,1)</f>
        <v>1366.29</v>
      </c>
      <c r="I93" s="9">
        <f>_xlfn.XLOOKUP($E93,'Raw Data'!$E:$E,'Raw Data'!I:I,"ERROR",0,1)</f>
        <v>0.00182921789096636</v>
      </c>
      <c r="J93" s="9" t="str">
        <f>_xlfn.XLOOKUP($E93,'Raw Data'!$E:$E,'Raw Data'!J:J,"ERROR",0,1)</f>
        <v>No</v>
      </c>
      <c r="K93" s="14" t="str">
        <f t="array" ref="K93">_xlfn.IFS(AND(L93&gt;0,L93&lt;=5),"0 to 5",AND(L93&gt;5,L93&lt;=10),"5 to 10",AND(L93&gt;10,L93&lt;=15),"10 to 15",AND(L93&gt;15,L93&lt;=20),"15 to 20",AND(L93&gt;20,L93&lt;=30),"20 to 30",AND(L93&gt;30,L93&lt;=40),"30 to 40",AND(L93&gt;40,L93&lt;=50),"40 to 50",AND(L93&gt;50,L93&lt;=75),"50 to 75",AND(L93&gt;75,L93&lt;=100),"75 to 100",AND(L93&gt;100,L93&lt;=150),"100 to 150",AND(L93&gt;150,L93&lt;=200),"150 to 200",AND(L93&gt;200,L93&lt;=250),"200 to 250",AND(L93&gt;250,L93&lt;=300),"250 to 300",AND(L93&gt;300,L93&lt;=400),"300 to 400",AND(L93&gt;400,L93&lt;=500),"400 to 500",L93&gt;500,"500+")</f>
        <v>100 to 150</v>
      </c>
      <c r="L93" s="9">
        <f>_xlfn.XLOOKUP($E93,'Raw Data'!$E:$E,'Raw Data'!L:L,"ERROR",0,1)</f>
        <v>121.43</v>
      </c>
      <c r="M93" s="14" t="str">
        <f t="array" ref="M93">_xlfn.IFS(AND(N93&gt;0,N93&lt;=5),"0 to 5",AND(N93&gt;5,N93&lt;=10),"5 to 10",AND(N93&gt;10,N93&lt;=15),"10 to 15",AND(N93&gt;15,N93&lt;=20),"15 to 20",AND(N93&gt;20,N93&lt;=30),"20 to 30",AND(N93&gt;30,N93&lt;=40),"30 to 40",AND(N93&gt;40,N93&lt;=50),"40 to 50",AND(N93&gt;50,N93&lt;=75),"50 to 75",AND(N93&gt;75,N93&lt;=100),"75 to 100",AND(N93&gt;100,N93&lt;=150),"100 to 150",AND(N93&gt;150,N93&lt;=200),"150 to 200",AND(N93&gt;200,N93&lt;=250),"200 to 250",AND(N93&gt;250,N93&lt;=300),"250 to 300",AND(N93&gt;300,N93&lt;=400),"300 to 400",AND(N93&gt;400,N93&lt;=500),"400 to 500",N93&gt;500,"500+")</f>
        <v>100 to 150</v>
      </c>
      <c r="N93" s="9">
        <f>_xlfn.XLOOKUP($E93,'Raw Data'!$E:$E,'Raw Data'!N:N,"ERROR",0,1)</f>
        <v>127.81</v>
      </c>
      <c r="O93" s="14" t="str">
        <f t="array" ref="O93">_xlfn.IFS(P93=0,"No Discount",AND(P93&gt;0,P93&lt;=0.02),"0% to 2%",AND(P93&gt;0.02,P93&lt;=0.04),"2% to 4%",AND(P93&gt;0.04,P93&lt;=0.06),"4% to 6%",AND(P93&gt;0.06,P93&lt;=0.08),"6% to 8%",AND(P93&gt;0.08,P93&lt;=0.1),"8% to 10%",AND(P93&gt;0.1,P93&lt;=0.15),"10% to 15%",AND(P93&gt;0.15,P93&lt;=0.2),"15% to 20%",AND(P93&gt;0.2,P93&lt;=0.25),"20% to 25%",AND(P93&gt;0.25,P93&lt;=0.3),"25% to 30%",AND(P93&gt;0.3,P93&lt;=0.4),"30% to 40%",AND(P93&gt;0.4,P93&lt;=0.5),"40% to 50%",AND(P93&gt;0.5,P93&lt;=0.75),"50% to 75%",AND(P93&gt;0.75,P93&lt;=1),"75% to 100%")</f>
        <v>4% to 6%</v>
      </c>
      <c r="P93" s="10">
        <f>_xlfn.XLOOKUP($E93,'Raw Data'!$E:$E,'Raw Data'!P:P,"ERROR",0,1)</f>
        <v>0.0499178468038494</v>
      </c>
      <c r="Q93" s="9">
        <f>_xlfn.XLOOKUP($E93,'Raw Data'!$E:$E,'Raw Data'!Q:Q,"ERROR",0,1)</f>
        <v>20.4</v>
      </c>
      <c r="R93" s="9" t="str">
        <f>_xlfn.XLOOKUP($E93,'Raw Data'!$E:$E,'Raw Data'!R:R,"ERROR",0,1)</f>
        <v>oz</v>
      </c>
      <c r="S93" s="5" t="str">
        <f t="array" ref="S93">_xlfn.IFS(AND(T93&gt;0,T93&lt;=0.05),"0 to 0.05",AND(T93&gt;0.05,T93&lt;=0.1),"0.05 to 0.1",AND(T93&gt;0.1,T93&lt;=0.2),"0.1 to 0.2",AND(T93&gt;0.2,T93&lt;=0.3),"0.2 to 0.3",AND(T93&gt;0.3,T93&lt;=0.4),"0.3 to 0.4",AND(T93&gt;0.4,T93&lt;=0.5),"0.4 to 0.5",AND(T93&gt;0.5,T93&lt;=0.75),"0.5 to 0.75",AND(T93&gt;0.75,T93&lt;=1),"0.75 to 1",AND(T93&gt;1,T93&lt;=2),"1 to 2",AND(T93&gt;2,T93&lt;=3),"2 to 3",AND(T93&gt;3,T93&lt;=4),"3 to 4",AND(T93&gt;4,T93&lt;=5),"4 to 5",AND(T93&gt;5,T93&lt;=10),"5 to 10",T93&gt;10,"10+")</f>
        <v>0.2 to 0.3</v>
      </c>
      <c r="T93" s="10">
        <f>_xlfn.XLOOKUP($E93,'Raw Data'!$E:$E,'Raw Data'!T:T,"ERROR",0,1)</f>
        <v>0.201300337517489</v>
      </c>
      <c r="U93" s="15" t="str">
        <f t="array" ref="U93">_xlfn.IFS(AND(V93&gt;0,V93&lt;=0.05),"0 to 0.05",AND(V93&gt;0.05,V93&lt;=0.1),"0.05 to 0.1",AND(V93&gt;0.1,V93&lt;=0.2),"0.1 to 0.2",AND(V93&gt;0.2,V93&lt;=0.3),"0.2 to 0.3",AND(V93&gt;0.3,V93&lt;=0.4),"0.3 to 0.4",AND(V93&gt;0.4,V93&lt;=0.5),"0.4 to 0.5",AND(V93&gt;0.5,V93&lt;=0.75),"0.5 to 0.75",AND(V93&gt;0.75,V93&lt;=1),"0.75 to 1",AND(V93&gt;1,V93&lt;=2),"1 to 2",AND(V93&gt;2,V93&lt;=3),"2 to 3",AND(V93&gt;3,V93&lt;=4),"3 to 4",AND(V93&gt;4,V93&lt;=5),"4 to 5",AND(V93&gt;5,V93&lt;=10),"5 to 10",V93&gt;10,"10+")</f>
        <v>0.05 to 0.1</v>
      </c>
      <c r="V93" s="10">
        <f>_xlfn.XLOOKUP($E93,'Raw Data'!$E:$E,'Raw Data'!V:V,"ERROR",0,1)</f>
        <v>0.0572067278044123</v>
      </c>
      <c r="W93" s="15" t="str">
        <f t="array" ref="W93">_xlfn.IFS(AND(X93&gt;0,X93&lt;=0.05),"0 to 0.05",AND(X93&gt;0.05,X93&lt;=0.1),"0.05 to 0.1",AND(X93&gt;0.1,X93&lt;=0.2),"0.1 to 0.2",AND(X93&gt;0.2,X93&lt;=0.3),"0.2 to 0.3",AND(X93&gt;0.3,X93&lt;=0.4),"0.3 to 0.4",AND(X93&gt;0.4,X93&lt;=0.5),"0.4 to 0.5",AND(X93&gt;0.5,X93&lt;=0.75),"0.5 to 0.75",AND(X93&gt;0.75,X93&lt;=1),"0.75 to 1",AND(X93&gt;1,X93&lt;=2),"1 to 2",AND(X93&gt;2,X93&lt;=3),"2 to 3",AND(X93&gt;3,X93&lt;=4),"3 to 4",AND(X93&gt;4,X93&lt;=5),"4 to 5",AND(X93&gt;5,X93&lt;=10),"5 to 10",X93&gt;10,"10+")</f>
        <v>0.05 to 0.1</v>
      </c>
      <c r="X93" s="16">
        <f t="shared" si="23"/>
        <v>0.0543510911297221</v>
      </c>
      <c r="Y93" s="5" t="str">
        <f t="array" ref="Y93">_xlfn.IFS(AND(Z93&gt;0,Z93&lt;=1),"0 to 1",AND(Z93&gt;1,Z93&lt;=2),"1 to 2",AND(Z93&gt;2,Z93&lt;=4),"2 to 4",AND(Z93&gt;4,Z93&lt;=6),"4 to 6",AND(Z93&gt;6,Z93&lt;=8),"6 to 8",AND(Z93&gt;8,Z93&lt;=10),"8 to 10",AND(Z93&gt;10,Z93&lt;=15),"10 to 15",AND(Z93&gt;15,Z93&lt;=20),"15 to 20",AND(Z93&gt;20,Z93&lt;=25),"20 to 25",AND(Z93&gt;25,Z93&lt;=30),"25 to 30",AND(Z93&gt;30,Z93&lt;=40),"30 to 40",AND(Z93&gt;40,Z93&lt;=50),"40 to 50",Z93&gt;50,"50+")</f>
        <v>20 to 25</v>
      </c>
      <c r="Z93" s="9">
        <f>_xlfn.XLOOKUP($E93,'Raw Data'!$E:$E,'Raw Data'!Z:Z,"ERROR",0,1)</f>
        <v>20.4</v>
      </c>
      <c r="AA93" s="9" t="str">
        <f>_xlfn.XLOOKUP($E93,'Raw Data'!$E:$E,'Raw Data'!AA:AA,"ERROR",0,1)</f>
        <v>oz</v>
      </c>
    </row>
    <row r="94" hidden="1" spans="1:27">
      <c r="A94" s="5" t="str">
        <f>_xlfn.XLOOKUP($E94,'Raw Data'!$E:$E,'Raw Data'!A:A,"ERROR",0,1)</f>
        <v>AE</v>
      </c>
      <c r="B94" s="5" t="str">
        <f>_xlfn.XLOOKUP($E94,'Raw Data'!$E:$E,'Raw Data'!B:B,"ERROR",0,1)</f>
        <v>Hair Mousses</v>
      </c>
      <c r="C94" s="5" t="str">
        <f>_xlfn.XLOOKUP($E94,'Raw Data'!$E:$E,'Raw Data'!C:C,"ERROR",0,1)</f>
        <v>Wella</v>
      </c>
      <c r="D94" s="5" t="str">
        <f>_xlfn.XLOOKUP($E94,'Raw Data'!$E:$E,'Raw Data'!D:D,"ERROR",0,1)</f>
        <v>www.amazon.ae/dp/B016AVH0HI</v>
      </c>
      <c r="E94" s="5" t="s">
        <v>294</v>
      </c>
      <c r="F94" s="9" t="str">
        <f>_xlfn.XLOOKUP($E94,'Raw Data'!$E:$E,'Raw Data'!F:F,"ERROR",0,1)</f>
        <v>Wella EIMI Root Shoot Mousse, For a Precise Root Lift, Added Volume, And A Light Hold, 6.8 oz</v>
      </c>
      <c r="G94" s="10">
        <f>_xlfn.XLOOKUP($E94,'Raw Data'!$E:$E,'Raw Data'!G:G,"ERROR",0,1)</f>
        <v>9</v>
      </c>
      <c r="H94" s="9">
        <f>_xlfn.XLOOKUP($E94,'Raw Data'!$E:$E,'Raw Data'!H:H,"ERROR",0,1)</f>
        <v>1339.97</v>
      </c>
      <c r="I94" s="9">
        <f>_xlfn.XLOOKUP($E94,'Raw Data'!$E:$E,'Raw Data'!I:I,"ERROR",0,1)</f>
        <v>0.00179398011941695</v>
      </c>
      <c r="J94" s="9" t="str">
        <f>_xlfn.XLOOKUP($E94,'Raw Data'!$E:$E,'Raw Data'!J:J,"ERROR",0,1)</f>
        <v>No</v>
      </c>
      <c r="K94" s="14" t="str">
        <f t="array" ref="K94">_xlfn.IFS(AND(L94&gt;0,L94&lt;=5),"0 to 5",AND(L94&gt;5,L94&lt;=10),"5 to 10",AND(L94&gt;10,L94&lt;=15),"10 to 15",AND(L94&gt;15,L94&lt;=20),"15 to 20",AND(L94&gt;20,L94&lt;=30),"20 to 30",AND(L94&gt;30,L94&lt;=40),"30 to 40",AND(L94&gt;40,L94&lt;=50),"40 to 50",AND(L94&gt;50,L94&lt;=75),"50 to 75",AND(L94&gt;75,L94&lt;=100),"75 to 100",AND(L94&gt;100,L94&lt;=150),"100 to 150",AND(L94&gt;150,L94&lt;=200),"150 to 200",AND(L94&gt;200,L94&lt;=250),"200 to 250",AND(L94&gt;250,L94&lt;=300),"250 to 300",AND(L94&gt;300,L94&lt;=400),"300 to 400",AND(L94&gt;400,L94&lt;=500),"400 to 500",L94&gt;500,"500+")</f>
        <v>150 to 200</v>
      </c>
      <c r="L94" s="9">
        <f>_xlfn.XLOOKUP($E94,'Raw Data'!$E:$E,'Raw Data'!L:L,"ERROR",0,1)</f>
        <v>151.02</v>
      </c>
      <c r="M94" s="14" t="str">
        <f t="array" ref="M94">_xlfn.IFS(AND(N94&gt;0,N94&lt;=5),"0 to 5",AND(N94&gt;5,N94&lt;=10),"5 to 10",AND(N94&gt;10,N94&lt;=15),"10 to 15",AND(N94&gt;15,N94&lt;=20),"15 to 20",AND(N94&gt;20,N94&lt;=30),"20 to 30",AND(N94&gt;30,N94&lt;=40),"30 to 40",AND(N94&gt;40,N94&lt;=50),"40 to 50",AND(N94&gt;50,N94&lt;=75),"50 to 75",AND(N94&gt;75,N94&lt;=100),"75 to 100",AND(N94&gt;100,N94&lt;=150),"100 to 150",AND(N94&gt;150,N94&lt;=200),"150 to 200",AND(N94&gt;200,N94&lt;=250),"200 to 250",AND(N94&gt;250,N94&lt;=300),"250 to 300",AND(N94&gt;300,N94&lt;=400),"300 to 400",AND(N94&gt;400,N94&lt;=500),"400 to 500",N94&gt;500,"500+")</f>
        <v>150 to 200</v>
      </c>
      <c r="N94" s="9">
        <f>_xlfn.XLOOKUP($E94,'Raw Data'!$E:$E,'Raw Data'!N:N,"ERROR",0,1)</f>
        <v>151.53</v>
      </c>
      <c r="O94" s="14" t="str">
        <f t="array" ref="O94">_xlfn.IFS(P94=0,"No Discount",AND(P94&gt;0,P94&lt;=0.02),"0% to 2%",AND(P94&gt;0.02,P94&lt;=0.04),"2% to 4%",AND(P94&gt;0.04,P94&lt;=0.06),"4% to 6%",AND(P94&gt;0.06,P94&lt;=0.08),"6% to 8%",AND(P94&gt;0.08,P94&lt;=0.1),"8% to 10%",AND(P94&gt;0.1,P94&lt;=0.15),"10% to 15%",AND(P94&gt;0.15,P94&lt;=0.2),"15% to 20%",AND(P94&gt;0.2,P94&lt;=0.25),"20% to 25%",AND(P94&gt;0.25,P94&lt;=0.3),"25% to 30%",AND(P94&gt;0.3,P94&lt;=0.4),"30% to 40%",AND(P94&gt;0.4,P94&lt;=0.5),"40% to 50%",AND(P94&gt;0.5,P94&lt;=0.75),"50% to 75%",AND(P94&gt;0.75,P94&lt;=1),"75% to 100%")</f>
        <v>0% to 2%</v>
      </c>
      <c r="P94" s="10">
        <f>_xlfn.XLOOKUP($E94,'Raw Data'!$E:$E,'Raw Data'!P:P,"ERROR",0,1)</f>
        <v>0.00336567016432384</v>
      </c>
      <c r="Q94" s="9">
        <f>_xlfn.XLOOKUP($E94,'Raw Data'!$E:$E,'Raw Data'!Q:Q,"ERROR",0,1)</f>
        <v>6.8</v>
      </c>
      <c r="R94" s="9" t="str">
        <f>_xlfn.XLOOKUP($E94,'Raw Data'!$E:$E,'Raw Data'!R:R,"ERROR",0,1)</f>
        <v>oz</v>
      </c>
      <c r="S94" s="5" t="str">
        <f t="array" ref="S94">_xlfn.IFS(AND(T94&gt;0,T94&lt;=0.05),"0 to 0.05",AND(T94&gt;0.05,T94&lt;=0.1),"0.05 to 0.1",AND(T94&gt;0.1,T94&lt;=0.2),"0.1 to 0.2",AND(T94&gt;0.2,T94&lt;=0.3),"0.2 to 0.3",AND(T94&gt;0.3,T94&lt;=0.4),"0.3 to 0.4",AND(T94&gt;0.4,T94&lt;=0.5),"0.4 to 0.5",AND(T94&gt;0.5,T94&lt;=0.75),"0.5 to 0.75",AND(T94&gt;0.75,T94&lt;=1),"0.75 to 1",AND(T94&gt;1,T94&lt;=2),"1 to 2",AND(T94&gt;2,T94&lt;=3),"2 to 3",AND(T94&gt;3,T94&lt;=4),"3 to 4",AND(T94&gt;4,T94&lt;=5),"4 to 5",AND(T94&gt;5,T94&lt;=10),"5 to 10",T94&gt;10,"10+")</f>
        <v>0.75 to 1</v>
      </c>
      <c r="T94" s="10">
        <f>_xlfn.XLOOKUP($E94,'Raw Data'!$E:$E,'Raw Data'!T:T,"ERROR",0,1)</f>
        <v>0.751059300960831</v>
      </c>
      <c r="U94" s="15" t="str">
        <f t="array" ref="U94">_xlfn.IFS(AND(V94&gt;0,V94&lt;=0.05),"0 to 0.05",AND(V94&gt;0.05,V94&lt;=0.1),"0.05 to 0.1",AND(V94&gt;0.1,V94&lt;=0.2),"0.1 to 0.2",AND(V94&gt;0.2,V94&lt;=0.3),"0.2 to 0.3",AND(V94&gt;0.3,V94&lt;=0.4),"0.3 to 0.4",AND(V94&gt;0.4,V94&lt;=0.5),"0.4 to 0.5",AND(V94&gt;0.5,V94&lt;=0.75),"0.5 to 0.75",AND(V94&gt;0.75,V94&lt;=1),"0.75 to 1",AND(V94&gt;1,V94&lt;=2),"1 to 2",AND(V94&gt;2,V94&lt;=3),"2 to 3",AND(V94&gt;3,V94&lt;=4),"3 to 4",AND(V94&gt;4,V94&lt;=5),"4 to 5",AND(V94&gt;5,V94&lt;=10),"5 to 10",V94&gt;10,"10+")</f>
        <v>0.2 to 0.3</v>
      </c>
      <c r="V94" s="10">
        <f>_xlfn.XLOOKUP($E94,'Raw Data'!$E:$E,'Raw Data'!V:V,"ERROR",0,1)</f>
        <v>0.203470826951004</v>
      </c>
      <c r="W94" s="15" t="str">
        <f t="array" ref="W94">_xlfn.IFS(AND(X94&gt;0,X94&lt;=0.05),"0 to 0.05",AND(X94&gt;0.05,X94&lt;=0.1),"0.05 to 0.1",AND(X94&gt;0.1,X94&lt;=0.2),"0.1 to 0.2",AND(X94&gt;0.2,X94&lt;=0.3),"0.2 to 0.3",AND(X94&gt;0.3,X94&lt;=0.4),"0.3 to 0.4",AND(X94&gt;0.4,X94&lt;=0.5),"0.4 to 0.5",AND(X94&gt;0.5,X94&lt;=0.75),"0.5 to 0.75",AND(X94&gt;0.75,X94&lt;=1),"0.75 to 1",AND(X94&gt;1,X94&lt;=2),"1 to 2",AND(X94&gt;2,X94&lt;=3),"2 to 3",AND(X94&gt;3,X94&lt;=4),"3 to 4",AND(X94&gt;4,X94&lt;=5),"4 to 5",AND(X94&gt;5,X94&lt;=10),"5 to 10",X94&gt;10,"10+")</f>
        <v>0.2 to 0.3</v>
      </c>
      <c r="X94" s="16">
        <f t="shared" si="23"/>
        <v>0.202786011259424</v>
      </c>
      <c r="Y94" s="5" t="str">
        <f t="array" ref="Y94">_xlfn.IFS(AND(Z94&gt;0,Z94&lt;=1),"0 to 1",AND(Z94&gt;1,Z94&lt;=2),"1 to 2",AND(Z94&gt;2,Z94&lt;=4),"2 to 4",AND(Z94&gt;4,Z94&lt;=6),"4 to 6",AND(Z94&gt;6,Z94&lt;=8),"6 to 8",AND(Z94&gt;8,Z94&lt;=10),"8 to 10",AND(Z94&gt;10,Z94&lt;=15),"10 to 15",AND(Z94&gt;15,Z94&lt;=20),"15 to 20",AND(Z94&gt;20,Z94&lt;=25),"20 to 25",AND(Z94&gt;25,Z94&lt;=30),"25 to 30",AND(Z94&gt;30,Z94&lt;=40),"30 to 40",AND(Z94&gt;40,Z94&lt;=50),"40 to 50",Z94&gt;50,"50+")</f>
        <v>6 to 8</v>
      </c>
      <c r="Z94" s="9">
        <f>_xlfn.XLOOKUP($E94,'Raw Data'!$E:$E,'Raw Data'!Z:Z,"ERROR",0,1)</f>
        <v>6.8</v>
      </c>
      <c r="AA94" s="9" t="str">
        <f>_xlfn.XLOOKUP($E94,'Raw Data'!$E:$E,'Raw Data'!AA:AA,"ERROR",0,1)</f>
        <v>oz</v>
      </c>
    </row>
    <row r="95" hidden="1" spans="1:27">
      <c r="A95" s="5" t="str">
        <f>_xlfn.XLOOKUP($E95,'Raw Data'!$E:$E,'Raw Data'!A:A,"ERROR",0,1)</f>
        <v>AE</v>
      </c>
      <c r="B95" s="5" t="str">
        <f>_xlfn.XLOOKUP($E95,'Raw Data'!$E:$E,'Raw Data'!B:B,"ERROR",0,1)</f>
        <v>Hair Mousses</v>
      </c>
      <c r="C95" s="5" t="str">
        <f>_xlfn.XLOOKUP($E95,'Raw Data'!$E:$E,'Raw Data'!C:C,"ERROR",0,1)</f>
        <v>aveda</v>
      </c>
      <c r="D95" s="5" t="str">
        <f>_xlfn.XLOOKUP($E95,'Raw Data'!$E:$E,'Raw Data'!D:D,"ERROR",0,1)</f>
        <v>www.amazon.ae/dp/B09LP5SGDG</v>
      </c>
      <c r="E95" s="5" t="s">
        <v>295</v>
      </c>
      <c r="F95" s="9" t="str">
        <f>_xlfn.XLOOKUP($E95,'Raw Data'!$E:$E,'Raw Data'!F:F,"ERROR",0,1)</f>
        <v>AVEDA Invati Advanced Thickening Foam for fullness and all day volume 5oz / 150ml (hair mousse)</v>
      </c>
      <c r="G95" s="10">
        <f>_xlfn.XLOOKUP($E95,'Raw Data'!$E:$E,'Raw Data'!G:G,"ERROR",0,1)</f>
        <v>6</v>
      </c>
      <c r="H95" s="9">
        <f>_xlfn.XLOOKUP($E95,'Raw Data'!$E:$E,'Raw Data'!H:H,"ERROR",0,1)</f>
        <v>1319.03</v>
      </c>
      <c r="I95" s="9">
        <f>_xlfn.XLOOKUP($E95,'Raw Data'!$E:$E,'Raw Data'!I:I,"ERROR",0,1)</f>
        <v>0.0017659452054259</v>
      </c>
      <c r="J95" s="9" t="str">
        <f>_xlfn.XLOOKUP($E95,'Raw Data'!$E:$E,'Raw Data'!J:J,"ERROR",0,1)</f>
        <v>No</v>
      </c>
      <c r="K95" s="14" t="str">
        <f t="array" ref="K95">_xlfn.IFS(AND(L95&gt;0,L95&lt;=5),"0 to 5",AND(L95&gt;5,L95&lt;=10),"5 to 10",AND(L95&gt;10,L95&lt;=15),"10 to 15",AND(L95&gt;15,L95&lt;=20),"15 to 20",AND(L95&gt;20,L95&lt;=30),"20 to 30",AND(L95&gt;30,L95&lt;=40),"30 to 40",AND(L95&gt;40,L95&lt;=50),"40 to 50",AND(L95&gt;50,L95&lt;=75),"50 to 75",AND(L95&gt;75,L95&lt;=100),"75 to 100",AND(L95&gt;100,L95&lt;=150),"100 to 150",AND(L95&gt;150,L95&lt;=200),"150 to 200",AND(L95&gt;200,L95&lt;=250),"200 to 250",AND(L95&gt;250,L95&lt;=300),"250 to 300",AND(L95&gt;300,L95&lt;=400),"300 to 400",AND(L95&gt;400,L95&lt;=500),"400 to 500",L95&gt;500,"500+")</f>
        <v>150 to 200</v>
      </c>
      <c r="L95" s="9">
        <f>_xlfn.XLOOKUP($E95,'Raw Data'!$E:$E,'Raw Data'!L:L,"ERROR",0,1)</f>
        <v>151.19</v>
      </c>
      <c r="M95" s="14" t="str">
        <f t="array" ref="M95">_xlfn.IFS(AND(N95&gt;0,N95&lt;=5),"0 to 5",AND(N95&gt;5,N95&lt;=10),"5 to 10",AND(N95&gt;10,N95&lt;=15),"10 to 15",AND(N95&gt;15,N95&lt;=20),"15 to 20",AND(N95&gt;20,N95&lt;=30),"20 to 30",AND(N95&gt;30,N95&lt;=40),"30 to 40",AND(N95&gt;40,N95&lt;=50),"40 to 50",AND(N95&gt;50,N95&lt;=75),"50 to 75",AND(N95&gt;75,N95&lt;=100),"75 to 100",AND(N95&gt;100,N95&lt;=150),"100 to 150",AND(N95&gt;150,N95&lt;=200),"150 to 200",AND(N95&gt;200,N95&lt;=250),"200 to 250",AND(N95&gt;250,N95&lt;=300),"250 to 300",AND(N95&gt;300,N95&lt;=400),"300 to 400",AND(N95&gt;400,N95&lt;=500),"400 to 500",N95&gt;500,"500+")</f>
        <v>150 to 200</v>
      </c>
      <c r="N95" s="9">
        <f>_xlfn.XLOOKUP($E95,'Raw Data'!$E:$E,'Raw Data'!N:N,"ERROR",0,1)</f>
        <v>151.19</v>
      </c>
      <c r="O95" s="14" t="str">
        <f t="array" ref="O95">_xlfn.IFS(P95=0,"No Discount",AND(P95&gt;0,P95&lt;=0.02),"0% to 2%",AND(P95&gt;0.02,P95&lt;=0.04),"2% to 4%",AND(P95&gt;0.04,P95&lt;=0.06),"4% to 6%",AND(P95&gt;0.06,P95&lt;=0.08),"6% to 8%",AND(P95&gt;0.08,P95&lt;=0.1),"8% to 10%",AND(P95&gt;0.1,P95&lt;=0.15),"10% to 15%",AND(P95&gt;0.15,P95&lt;=0.2),"15% to 20%",AND(P95&gt;0.2,P95&lt;=0.25),"20% to 25%",AND(P95&gt;0.25,P95&lt;=0.3),"25% to 30%",AND(P95&gt;0.3,P95&lt;=0.4),"30% to 40%",AND(P95&gt;0.4,P95&lt;=0.5),"40% to 50%",AND(P95&gt;0.5,P95&lt;=0.75),"50% to 75%",AND(P95&gt;0.75,P95&lt;=1),"75% to 100%")</f>
        <v>No Discount</v>
      </c>
      <c r="P95" s="10">
        <f>_xlfn.XLOOKUP($E95,'Raw Data'!$E:$E,'Raw Data'!P:P,"ERROR",0,1)</f>
        <v>0</v>
      </c>
      <c r="Q95" s="9">
        <f>_xlfn.XLOOKUP($E95,'Raw Data'!$E:$E,'Raw Data'!Q:Q,"ERROR",0,1)</f>
        <v>5</v>
      </c>
      <c r="R95" s="9" t="str">
        <f>_xlfn.XLOOKUP($E95,'Raw Data'!$E:$E,'Raw Data'!R:R,"ERROR",0,1)</f>
        <v>oz</v>
      </c>
      <c r="S95" s="5" t="str">
        <f t="array" ref="S95">_xlfn.IFS(AND(T95&gt;0,T95&lt;=0.05),"0 to 0.05",AND(T95&gt;0.05,T95&lt;=0.1),"0.05 to 0.1",AND(T95&gt;0.1,T95&lt;=0.2),"0.1 to 0.2",AND(T95&gt;0.2,T95&lt;=0.3),"0.2 to 0.3",AND(T95&gt;0.3,T95&lt;=0.4),"0.3 to 0.4",AND(T95&gt;0.4,T95&lt;=0.5),"0.4 to 0.5",AND(T95&gt;0.5,T95&lt;=0.75),"0.5 to 0.75",AND(T95&gt;0.75,T95&lt;=1),"0.75 to 1",AND(T95&gt;1,T95&lt;=2),"1 to 2",AND(T95&gt;2,T95&lt;=3),"2 to 3",AND(T95&gt;3,T95&lt;=4),"3 to 4",AND(T95&gt;4,T95&lt;=5),"4 to 5",AND(T95&gt;5,T95&lt;=10),"5 to 10",T95&gt;10,"10+")</f>
        <v>1 to 2</v>
      </c>
      <c r="T95" s="10">
        <f>_xlfn.XLOOKUP($E95,'Raw Data'!$E:$E,'Raw Data'!T:T,"ERROR",0,1)</f>
        <v>1.02259046330741</v>
      </c>
      <c r="U95" s="15" t="str">
        <f t="array" ref="U95">_xlfn.IFS(AND(V95&gt;0,V95&lt;=0.05),"0 to 0.05",AND(V95&gt;0.05,V95&lt;=0.1),"0.05 to 0.1",AND(V95&gt;0.1,V95&lt;=0.2),"0.1 to 0.2",AND(V95&gt;0.2,V95&lt;=0.3),"0.2 to 0.3",AND(V95&gt;0.3,V95&lt;=0.4),"0.3 to 0.4",AND(V95&gt;0.4,V95&lt;=0.5),"0.4 to 0.5",AND(V95&gt;0.5,V95&lt;=0.75),"0.5 to 0.75",AND(V95&gt;0.75,V95&lt;=1),"0.75 to 1",AND(V95&gt;1,V95&lt;=2),"1 to 2",AND(V95&gt;2,V95&lt;=3),"2 to 3",AND(V95&gt;3,V95&lt;=4),"3 to 4",AND(V95&gt;4,V95&lt;=5),"4 to 5",AND(V95&gt;5,V95&lt;=10),"5 to 10",V95&gt;10,"10+")</f>
        <v>0.2 to 0.3</v>
      </c>
      <c r="V95" s="10">
        <f>_xlfn.XLOOKUP($E95,'Raw Data'!$E:$E,'Raw Data'!V:V,"ERROR",0,1)</f>
        <v>0.276099425093</v>
      </c>
      <c r="W95" s="15" t="str">
        <f t="array" ref="W95">_xlfn.IFS(AND(X95&gt;0,X95&lt;=0.05),"0 to 0.05",AND(X95&gt;0.05,X95&lt;=0.1),"0.05 to 0.1",AND(X95&gt;0.1,X95&lt;=0.2),"0.1 to 0.2",AND(X95&gt;0.2,X95&lt;=0.3),"0.2 to 0.3",AND(X95&gt;0.3,X95&lt;=0.4),"0.3 to 0.4",AND(X95&gt;0.4,X95&lt;=0.5),"0.4 to 0.5",AND(X95&gt;0.5,X95&lt;=0.75),"0.5 to 0.75",AND(X95&gt;0.75,X95&lt;=1),"0.75 to 1",AND(X95&gt;1,X95&lt;=2),"1 to 2",AND(X95&gt;2,X95&lt;=3),"2 to 3",AND(X95&gt;3,X95&lt;=4),"3 to 4",AND(X95&gt;4,X95&lt;=5),"4 to 5",AND(X95&gt;5,X95&lt;=10),"5 to 10",X95&gt;10,"10+")</f>
        <v>0.2 to 0.3</v>
      </c>
      <c r="X95" s="16">
        <f t="shared" si="23"/>
        <v>0.276099425093</v>
      </c>
      <c r="Y95" s="5" t="str">
        <f t="array" ref="Y95">_xlfn.IFS(AND(Z95&gt;0,Z95&lt;=1),"0 to 1",AND(Z95&gt;1,Z95&lt;=2),"1 to 2",AND(Z95&gt;2,Z95&lt;=4),"2 to 4",AND(Z95&gt;4,Z95&lt;=6),"4 to 6",AND(Z95&gt;6,Z95&lt;=8),"6 to 8",AND(Z95&gt;8,Z95&lt;=10),"8 to 10",AND(Z95&gt;10,Z95&lt;=15),"10 to 15",AND(Z95&gt;15,Z95&lt;=20),"15 to 20",AND(Z95&gt;20,Z95&lt;=25),"20 to 25",AND(Z95&gt;25,Z95&lt;=30),"25 to 30",AND(Z95&gt;30,Z95&lt;=40),"30 to 40",AND(Z95&gt;40,Z95&lt;=50),"40 to 50",Z95&gt;50,"50+")</f>
        <v>4 to 6</v>
      </c>
      <c r="Z95" s="9">
        <f>_xlfn.XLOOKUP($E95,'Raw Data'!$E:$E,'Raw Data'!Z:Z,"ERROR",0,1)</f>
        <v>5</v>
      </c>
      <c r="AA95" s="9" t="str">
        <f>_xlfn.XLOOKUP($E95,'Raw Data'!$E:$E,'Raw Data'!AA:AA,"ERROR",0,1)</f>
        <v>oz</v>
      </c>
    </row>
    <row r="96" hidden="1" spans="1:27">
      <c r="A96" s="5" t="str">
        <f>_xlfn.XLOOKUP($E96,'Raw Data'!$E:$E,'Raw Data'!A:A,"ERROR",0,1)</f>
        <v>AE</v>
      </c>
      <c r="B96" s="5" t="str">
        <f>_xlfn.XLOOKUP($E96,'Raw Data'!$E:$E,'Raw Data'!B:B,"ERROR",0,1)</f>
        <v>Hair Mousses</v>
      </c>
      <c r="C96" s="5" t="str">
        <f>_xlfn.XLOOKUP($E96,'Raw Data'!$E:$E,'Raw Data'!C:C,"ERROR",0,1)</f>
        <v>devacurl</v>
      </c>
      <c r="D96" s="5" t="str">
        <f>_xlfn.XLOOKUP($E96,'Raw Data'!$E:$E,'Raw Data'!D:D,"ERROR",0,1)</f>
        <v>www.amazon.ae/dp/B01LBN986G</v>
      </c>
      <c r="E96" s="5" t="s">
        <v>296</v>
      </c>
      <c r="F96" s="9" t="str">
        <f>_xlfn.XLOOKUP($E96,'Raw Data'!$E:$E,'Raw Data'!F:F,"ERROR",0,1)</f>
        <v>DevaCurl Frizz-Free Volumizing Foam 7.5 oz</v>
      </c>
      <c r="G96" s="10">
        <f>_xlfn.XLOOKUP($E96,'Raw Data'!$E:$E,'Raw Data'!G:G,"ERROR",0,1)</f>
        <v>10</v>
      </c>
      <c r="H96" s="9">
        <f>_xlfn.XLOOKUP($E96,'Raw Data'!$E:$E,'Raw Data'!H:H,"ERROR",0,1)</f>
        <v>1303.39</v>
      </c>
      <c r="I96" s="9">
        <f>_xlfn.XLOOKUP($E96,'Raw Data'!$E:$E,'Raw Data'!I:I,"ERROR",0,1)</f>
        <v>0.0017450060433046</v>
      </c>
      <c r="J96" s="9" t="str">
        <f>_xlfn.XLOOKUP($E96,'Raw Data'!$E:$E,'Raw Data'!J:J,"ERROR",0,1)</f>
        <v>No</v>
      </c>
      <c r="K96" s="14" t="str">
        <f t="array" ref="K96">_xlfn.IFS(AND(L96&gt;0,L96&lt;=5),"0 to 5",AND(L96&gt;5,L96&lt;=10),"5 to 10",AND(L96&gt;10,L96&lt;=15),"10 to 15",AND(L96&gt;15,L96&lt;=20),"15 to 20",AND(L96&gt;20,L96&lt;=30),"20 to 30",AND(L96&gt;30,L96&lt;=40),"30 to 40",AND(L96&gt;40,L96&lt;=50),"40 to 50",AND(L96&gt;50,L96&lt;=75),"50 to 75",AND(L96&gt;75,L96&lt;=100),"75 to 100",AND(L96&gt;100,L96&lt;=150),"100 to 150",AND(L96&gt;150,L96&lt;=200),"150 to 200",AND(L96&gt;200,L96&lt;=250),"200 to 250",AND(L96&gt;250,L96&lt;=300),"250 to 300",AND(L96&gt;300,L96&lt;=400),"300 to 400",AND(L96&gt;400,L96&lt;=500),"400 to 500",L96&gt;500,"500+")</f>
        <v>100 to 150</v>
      </c>
      <c r="L96" s="9">
        <f>_xlfn.XLOOKUP($E96,'Raw Data'!$E:$E,'Raw Data'!L:L,"ERROR",0,1)</f>
        <v>128.56</v>
      </c>
      <c r="M96" s="14" t="str">
        <f t="array" ref="M96">_xlfn.IFS(AND(N96&gt;0,N96&lt;=5),"0 to 5",AND(N96&gt;5,N96&lt;=10),"5 to 10",AND(N96&gt;10,N96&lt;=15),"10 to 15",AND(N96&gt;15,N96&lt;=20),"15 to 20",AND(N96&gt;20,N96&lt;=30),"20 to 30",AND(N96&gt;30,N96&lt;=40),"30 to 40",AND(N96&gt;40,N96&lt;=50),"40 to 50",AND(N96&gt;50,N96&lt;=75),"50 to 75",AND(N96&gt;75,N96&lt;=100),"75 to 100",AND(N96&gt;100,N96&lt;=150),"100 to 150",AND(N96&gt;150,N96&lt;=200),"150 to 200",AND(N96&gt;200,N96&lt;=250),"200 to 250",AND(N96&gt;250,N96&lt;=300),"250 to 300",AND(N96&gt;300,N96&lt;=400),"300 to 400",AND(N96&gt;400,N96&lt;=500),"400 to 500",N96&gt;500,"500+")</f>
        <v>100 to 150</v>
      </c>
      <c r="N96" s="9">
        <f>_xlfn.XLOOKUP($E96,'Raw Data'!$E:$E,'Raw Data'!N:N,"ERROR",0,1)</f>
        <v>128.56</v>
      </c>
      <c r="O96" s="14" t="str">
        <f t="array" ref="O96">_xlfn.IFS(P96=0,"No Discount",AND(P96&gt;0,P96&lt;=0.02),"0% to 2%",AND(P96&gt;0.02,P96&lt;=0.04),"2% to 4%",AND(P96&gt;0.04,P96&lt;=0.06),"4% to 6%",AND(P96&gt;0.06,P96&lt;=0.08),"6% to 8%",AND(P96&gt;0.08,P96&lt;=0.1),"8% to 10%",AND(P96&gt;0.1,P96&lt;=0.15),"10% to 15%",AND(P96&gt;0.15,P96&lt;=0.2),"15% to 20%",AND(P96&gt;0.2,P96&lt;=0.25),"20% to 25%",AND(P96&gt;0.25,P96&lt;=0.3),"25% to 30%",AND(P96&gt;0.3,P96&lt;=0.4),"30% to 40%",AND(P96&gt;0.4,P96&lt;=0.5),"40% to 50%",AND(P96&gt;0.5,P96&lt;=0.75),"50% to 75%",AND(P96&gt;0.75,P96&lt;=1),"75% to 100%")</f>
        <v>No Discount</v>
      </c>
      <c r="P96" s="10">
        <f>_xlfn.XLOOKUP($E96,'Raw Data'!$E:$E,'Raw Data'!P:P,"ERROR",0,1)</f>
        <v>0</v>
      </c>
      <c r="Q96" s="9">
        <f>_xlfn.XLOOKUP($E96,'Raw Data'!$E:$E,'Raw Data'!Q:Q,"ERROR",0,1)</f>
        <v>7.5</v>
      </c>
      <c r="R96" s="9" t="str">
        <f>_xlfn.XLOOKUP($E96,'Raw Data'!$E:$E,'Raw Data'!R:R,"ERROR",0,1)</f>
        <v>oz</v>
      </c>
      <c r="S96" s="5" t="str">
        <f t="array" ref="S96">_xlfn.IFS(AND(T96&gt;0,T96&lt;=0.05),"0 to 0.05",AND(T96&gt;0.05,T96&lt;=0.1),"0.05 to 0.1",AND(T96&gt;0.1,T96&lt;=0.2),"0.1 to 0.2",AND(T96&gt;0.2,T96&lt;=0.3),"0.2 to 0.3",AND(T96&gt;0.3,T96&lt;=0.4),"0.3 to 0.4",AND(T96&gt;0.4,T96&lt;=0.5),"0.4 to 0.5",AND(T96&gt;0.5,T96&lt;=0.75),"0.5 to 0.75",AND(T96&gt;0.75,T96&lt;=1),"0.75 to 1",AND(T96&gt;1,T96&lt;=2),"1 to 2",AND(T96&gt;2,T96&lt;=3),"2 to 3",AND(T96&gt;3,T96&lt;=4),"3 to 4",AND(T96&gt;4,T96&lt;=5),"4 to 5",AND(T96&gt;5,T96&lt;=10),"5 to 10",T96&gt;10,"10+")</f>
        <v>0.5 to 0.75</v>
      </c>
      <c r="T96" s="10">
        <f>_xlfn.XLOOKUP($E96,'Raw Data'!$E:$E,'Raw Data'!T:T,"ERROR",0,1)</f>
        <v>0.579686619321384</v>
      </c>
      <c r="U96" s="15" t="str">
        <f t="array" ref="U96">_xlfn.IFS(AND(V96&gt;0,V96&lt;=0.05),"0 to 0.05",AND(V96&gt;0.05,V96&lt;=0.1),"0.05 to 0.1",AND(V96&gt;0.1,V96&lt;=0.2),"0.1 to 0.2",AND(V96&gt;0.2,V96&lt;=0.3),"0.2 to 0.3",AND(V96&gt;0.3,V96&lt;=0.4),"0.3 to 0.4",AND(V96&gt;0.4,V96&lt;=0.5),"0.4 to 0.5",AND(V96&gt;0.5,V96&lt;=0.75),"0.5 to 0.75",AND(V96&gt;0.75,V96&lt;=1),"0.75 to 1",AND(V96&gt;1,V96&lt;=2),"1 to 2",AND(V96&gt;2,V96&lt;=3),"2 to 3",AND(V96&gt;3,V96&lt;=4),"3 to 4",AND(V96&gt;4,V96&lt;=5),"4 to 5",AND(V96&gt;5,V96&lt;=10),"5 to 10",V96&gt;10,"10+")</f>
        <v>0.1 to 0.2</v>
      </c>
      <c r="V96" s="10">
        <f>_xlfn.XLOOKUP($E96,'Raw Data'!$E:$E,'Raw Data'!V:V,"ERROR",0,1)</f>
        <v>0.156515387216774</v>
      </c>
      <c r="W96" s="15" t="str">
        <f t="array" ref="W96">_xlfn.IFS(AND(X96&gt;0,X96&lt;=0.05),"0 to 0.05",AND(X96&gt;0.05,X96&lt;=0.1),"0.05 to 0.1",AND(X96&gt;0.1,X96&lt;=0.2),"0.1 to 0.2",AND(X96&gt;0.2,X96&lt;=0.3),"0.2 to 0.3",AND(X96&gt;0.3,X96&lt;=0.4),"0.3 to 0.4",AND(X96&gt;0.4,X96&lt;=0.5),"0.4 to 0.5",AND(X96&gt;0.5,X96&lt;=0.75),"0.5 to 0.75",AND(X96&gt;0.75,X96&lt;=1),"0.75 to 1",AND(X96&gt;1,X96&lt;=2),"1 to 2",AND(X96&gt;2,X96&lt;=3),"2 to 3",AND(X96&gt;3,X96&lt;=4),"3 to 4",AND(X96&gt;4,X96&lt;=5),"4 to 5",AND(X96&gt;5,X96&lt;=10),"5 to 10",X96&gt;10,"10+")</f>
        <v>0.1 to 0.2</v>
      </c>
      <c r="X96" s="16">
        <f t="shared" si="23"/>
        <v>0.156515387216774</v>
      </c>
      <c r="Y96" s="5" t="str">
        <f t="array" ref="Y96">_xlfn.IFS(AND(Z96&gt;0,Z96&lt;=1),"0 to 1",AND(Z96&gt;1,Z96&lt;=2),"1 to 2",AND(Z96&gt;2,Z96&lt;=4),"2 to 4",AND(Z96&gt;4,Z96&lt;=6),"4 to 6",AND(Z96&gt;6,Z96&lt;=8),"6 to 8",AND(Z96&gt;8,Z96&lt;=10),"8 to 10",AND(Z96&gt;10,Z96&lt;=15),"10 to 15",AND(Z96&gt;15,Z96&lt;=20),"15 to 20",AND(Z96&gt;20,Z96&lt;=25),"20 to 25",AND(Z96&gt;25,Z96&lt;=30),"25 to 30",AND(Z96&gt;30,Z96&lt;=40),"30 to 40",AND(Z96&gt;40,Z96&lt;=50),"40 to 50",Z96&gt;50,"50+")</f>
        <v>6 to 8</v>
      </c>
      <c r="Z96" s="9">
        <f>_xlfn.XLOOKUP($E96,'Raw Data'!$E:$E,'Raw Data'!Z:Z,"ERROR",0,1)</f>
        <v>7.5</v>
      </c>
      <c r="AA96" s="9" t="str">
        <f>_xlfn.XLOOKUP($E96,'Raw Data'!$E:$E,'Raw Data'!AA:AA,"ERROR",0,1)</f>
        <v>oz</v>
      </c>
    </row>
    <row r="97" hidden="1" spans="1:27">
      <c r="A97" s="5" t="str">
        <f>_xlfn.XLOOKUP($E97,'Raw Data'!$E:$E,'Raw Data'!A:A,"ERROR",0,1)</f>
        <v>AE</v>
      </c>
      <c r="B97" s="5" t="str">
        <f>_xlfn.XLOOKUP($E97,'Raw Data'!$E:$E,'Raw Data'!B:B,"ERROR",0,1)</f>
        <v>Hair Mousses</v>
      </c>
      <c r="C97" s="5" t="str">
        <f>_xlfn.XLOOKUP($E97,'Raw Data'!$E:$E,'Raw Data'!C:C,"ERROR",0,1)</f>
        <v>Big Sexy Hair</v>
      </c>
      <c r="D97" s="5" t="str">
        <f>_xlfn.XLOOKUP($E97,'Raw Data'!$E:$E,'Raw Data'!D:D,"ERROR",0,1)</f>
        <v>www.amazon.ae/dp/B01DS7AH1S</v>
      </c>
      <c r="E97" s="5" t="s">
        <v>297</v>
      </c>
      <c r="F97" s="9" t="str">
        <f>_xlfn.XLOOKUP($E97,'Raw Data'!$E:$E,'Raw Data'!F:F,"ERROR",0,1)</f>
        <v>Big Sexy Hair Root Pump Plus 470ml</v>
      </c>
      <c r="G97" s="10">
        <f>_xlfn.XLOOKUP($E97,'Raw Data'!$E:$E,'Raw Data'!G:G,"ERROR",0,1)</f>
        <v>8</v>
      </c>
      <c r="H97" s="9">
        <f>_xlfn.XLOOKUP($E97,'Raw Data'!$E:$E,'Raw Data'!H:H,"ERROR",0,1)</f>
        <v>1266.76</v>
      </c>
      <c r="I97" s="9">
        <f>_xlfn.XLOOKUP($E97,'Raw Data'!$E:$E,'Raw Data'!I:I,"ERROR",0,1)</f>
        <v>0.00169596502613687</v>
      </c>
      <c r="J97" s="9" t="str">
        <f>_xlfn.XLOOKUP($E97,'Raw Data'!$E:$E,'Raw Data'!J:J,"ERROR",0,1)</f>
        <v>No</v>
      </c>
      <c r="K97" s="14" t="str">
        <f t="array" ref="K97">_xlfn.IFS(AND(L97&gt;0,L97&lt;=5),"0 to 5",AND(L97&gt;5,L97&lt;=10),"5 to 10",AND(L97&gt;10,L97&lt;=15),"10 to 15",AND(L97&gt;15,L97&lt;=20),"15 to 20",AND(L97&gt;20,L97&lt;=30),"20 to 30",AND(L97&gt;30,L97&lt;=40),"30 to 40",AND(L97&gt;40,L97&lt;=50),"40 to 50",AND(L97&gt;50,L97&lt;=75),"50 to 75",AND(L97&gt;75,L97&lt;=100),"75 to 100",AND(L97&gt;100,L97&lt;=150),"100 to 150",AND(L97&gt;150,L97&lt;=200),"150 to 200",AND(L97&gt;200,L97&lt;=250),"200 to 250",AND(L97&gt;250,L97&lt;=300),"250 to 300",AND(L97&gt;300,L97&lt;=400),"300 to 400",AND(L97&gt;400,L97&lt;=500),"400 to 500",L97&gt;500,"500+")</f>
        <v>150 to 200</v>
      </c>
      <c r="L97" s="9">
        <f>_xlfn.XLOOKUP($E97,'Raw Data'!$E:$E,'Raw Data'!L:L,"ERROR",0,1)</f>
        <v>173.05</v>
      </c>
      <c r="M97" s="14" t="str">
        <f t="array" ref="M97">_xlfn.IFS(AND(N97&gt;0,N97&lt;=5),"0 to 5",AND(N97&gt;5,N97&lt;=10),"5 to 10",AND(N97&gt;10,N97&lt;=15),"10 to 15",AND(N97&gt;15,N97&lt;=20),"15 to 20",AND(N97&gt;20,N97&lt;=30),"20 to 30",AND(N97&gt;30,N97&lt;=40),"30 to 40",AND(N97&gt;40,N97&lt;=50),"40 to 50",AND(N97&gt;50,N97&lt;=75),"50 to 75",AND(N97&gt;75,N97&lt;=100),"75 to 100",AND(N97&gt;100,N97&lt;=150),"100 to 150",AND(N97&gt;150,N97&lt;=200),"150 to 200",AND(N97&gt;200,N97&lt;=250),"200 to 250",AND(N97&gt;250,N97&lt;=300),"250 to 300",AND(N97&gt;300,N97&lt;=400),"300 to 400",AND(N97&gt;400,N97&lt;=500),"400 to 500",N97&gt;500,"500+")</f>
        <v>150 to 200</v>
      </c>
      <c r="N97" s="9">
        <f>_xlfn.XLOOKUP($E97,'Raw Data'!$E:$E,'Raw Data'!N:N,"ERROR",0,1)</f>
        <v>183.58</v>
      </c>
      <c r="O97" s="14" t="str">
        <f t="array" ref="O97">_xlfn.IFS(P97=0,"No Discount",AND(P97&gt;0,P97&lt;=0.02),"0% to 2%",AND(P97&gt;0.02,P97&lt;=0.04),"2% to 4%",AND(P97&gt;0.04,P97&lt;=0.06),"4% to 6%",AND(P97&gt;0.06,P97&lt;=0.08),"6% to 8%",AND(P97&gt;0.08,P97&lt;=0.1),"8% to 10%",AND(P97&gt;0.1,P97&lt;=0.15),"10% to 15%",AND(P97&gt;0.15,P97&lt;=0.2),"15% to 20%",AND(P97&gt;0.2,P97&lt;=0.25),"20% to 25%",AND(P97&gt;0.25,P97&lt;=0.3),"25% to 30%",AND(P97&gt;0.3,P97&lt;=0.4),"30% to 40%",AND(P97&gt;0.4,P97&lt;=0.5),"40% to 50%",AND(P97&gt;0.5,P97&lt;=0.75),"50% to 75%",AND(P97&gt;0.75,P97&lt;=1),"75% to 100%")</f>
        <v>4% to 6%</v>
      </c>
      <c r="P97" s="10">
        <f>_xlfn.XLOOKUP($E97,'Raw Data'!$E:$E,'Raw Data'!P:P,"ERROR",0,1)</f>
        <v>0.0573591894541889</v>
      </c>
      <c r="Q97" s="9">
        <f>_xlfn.XLOOKUP($E97,'Raw Data'!$E:$E,'Raw Data'!Q:Q,"ERROR",0,1)</f>
        <v>470</v>
      </c>
      <c r="R97" s="9" t="str">
        <f>_xlfn.XLOOKUP($E97,'Raw Data'!$E:$E,'Raw Data'!R:R,"ERROR",0,1)</f>
        <v>ml</v>
      </c>
      <c r="S97" s="5" t="str">
        <f t="array" ref="S97">_xlfn.IFS(AND(T97&gt;0,T97&lt;=0.05),"0 to 0.05",AND(T97&gt;0.05,T97&lt;=0.1),"0.05 to 0.1",AND(T97&gt;0.1,T97&lt;=0.2),"0.1 to 0.2",AND(T97&gt;0.2,T97&lt;=0.3),"0.2 to 0.3",AND(T97&gt;0.3,T97&lt;=0.4),"0.3 to 0.4",AND(T97&gt;0.4,T97&lt;=0.5),"0.4 to 0.5",AND(T97&gt;0.5,T97&lt;=0.75),"0.5 to 0.75",AND(T97&gt;0.75,T97&lt;=1),"0.75 to 1",AND(T97&gt;1,T97&lt;=2),"1 to 2",AND(T97&gt;2,T97&lt;=3),"2 to 3",AND(T97&gt;3,T97&lt;=4),"3 to 4",AND(T97&gt;4,T97&lt;=5),"4 to 5",AND(T97&gt;5,T97&lt;=10),"5 to 10",T97&gt;10,"10+")</f>
        <v>0.3 to 0.4</v>
      </c>
      <c r="T97" s="10">
        <f>_xlfn.XLOOKUP($E97,'Raw Data'!$E:$E,'Raw Data'!T:T,"ERROR",0,1)</f>
        <v>0.368388208665129</v>
      </c>
      <c r="U97" s="15" t="str">
        <f t="array" ref="U97">_xlfn.IFS(AND(V97&gt;0,V97&lt;=0.05),"0 to 0.05",AND(V97&gt;0.05,V97&lt;=0.1),"0.05 to 0.1",AND(V97&gt;0.1,V97&lt;=0.2),"0.1 to 0.2",AND(V97&gt;0.2,V97&lt;=0.3),"0.2 to 0.3",AND(V97&gt;0.3,V97&lt;=0.4),"0.3 to 0.4",AND(V97&gt;0.4,V97&lt;=0.5),"0.4 to 0.5",AND(V97&gt;0.5,V97&lt;=0.75),"0.5 to 0.75",AND(V97&gt;0.75,V97&lt;=1),"0.75 to 1",AND(V97&gt;1,V97&lt;=2),"1 to 2",AND(V97&gt;2,V97&lt;=3),"2 to 3",AND(V97&gt;3,V97&lt;=4),"3 to 4",AND(V97&gt;4,V97&lt;=5),"4 to 5",AND(V97&gt;5,V97&lt;=10),"5 to 10",V97&gt;10,"10+")</f>
        <v>0.1 to 0.2</v>
      </c>
      <c r="V97" s="10">
        <f>_xlfn.XLOOKUP($E97,'Raw Data'!$E:$E,'Raw Data'!V:V,"ERROR",0,1)</f>
        <v>0.10551719724716</v>
      </c>
      <c r="W97" s="15" t="str">
        <f t="array" ref="W97">_xlfn.IFS(AND(X97&gt;0,X97&lt;=0.05),"0 to 0.05",AND(X97&gt;0.05,X97&lt;=0.1),"0.05 to 0.1",AND(X97&gt;0.1,X97&lt;=0.2),"0.1 to 0.2",AND(X97&gt;0.2,X97&lt;=0.3),"0.2 to 0.3",AND(X97&gt;0.3,X97&lt;=0.4),"0.3 to 0.4",AND(X97&gt;0.4,X97&lt;=0.5),"0.4 to 0.5",AND(X97&gt;0.5,X97&lt;=0.75),"0.5 to 0.75",AND(X97&gt;0.75,X97&lt;=1),"0.75 to 1",AND(X97&gt;1,X97&lt;=2),"1 to 2",AND(X97&gt;2,X97&lt;=3),"2 to 3",AND(X97&gt;3,X97&lt;=4),"3 to 4",AND(X97&gt;4,X97&lt;=5),"4 to 5",AND(X97&gt;5,X97&lt;=10),"5 to 10",X97&gt;10,"10+")</f>
        <v>0.05 to 0.1</v>
      </c>
      <c r="X97" s="16">
        <f t="shared" si="23"/>
        <v>0.0994648163395849</v>
      </c>
      <c r="Y97" s="5" t="str">
        <f t="array" ref="Y97">_xlfn.IFS(AND(Z97&gt;0,Z97&lt;=1),"0 to 1",AND(Z97&gt;1,Z97&lt;=2),"1 to 2",AND(Z97&gt;2,Z97&lt;=4),"2 to 4",AND(Z97&gt;4,Z97&lt;=6),"4 to 6",AND(Z97&gt;6,Z97&lt;=8),"6 to 8",AND(Z97&gt;8,Z97&lt;=10),"8 to 10",AND(Z97&gt;10,Z97&lt;=15),"10 to 15",AND(Z97&gt;15,Z97&lt;=20),"15 to 20",AND(Z97&gt;20,Z97&lt;=25),"20 to 25",AND(Z97&gt;25,Z97&lt;=30),"25 to 30",AND(Z97&gt;30,Z97&lt;=40),"30 to 40",AND(Z97&gt;40,Z97&lt;=50),"40 to 50",Z97&gt;50,"50+")</f>
        <v>15 to 20</v>
      </c>
      <c r="Z97" s="9">
        <f>_xlfn.XLOOKUP($E97,'Raw Data'!$E:$E,'Raw Data'!Z:Z,"ERROR",0,1)</f>
        <v>15.886</v>
      </c>
      <c r="AA97" s="9" t="str">
        <f>_xlfn.XLOOKUP($E97,'Raw Data'!$E:$E,'Raw Data'!AA:AA,"ERROR",0,1)</f>
        <v>oz</v>
      </c>
    </row>
    <row r="98" hidden="1" spans="1:27">
      <c r="A98" s="5" t="str">
        <f>_xlfn.XLOOKUP($E98,'Raw Data'!$E:$E,'Raw Data'!A:A,"ERROR",0,1)</f>
        <v>AE</v>
      </c>
      <c r="B98" s="5" t="str">
        <f>_xlfn.XLOOKUP($E98,'Raw Data'!$E:$E,'Raw Data'!B:B,"ERROR",0,1)</f>
        <v>Hair Mousses</v>
      </c>
      <c r="C98" s="5" t="str">
        <f>_xlfn.XLOOKUP($E98,'Raw Data'!$E:$E,'Raw Data'!C:C,"ERROR",0,1)</f>
        <v>SO COZY</v>
      </c>
      <c r="D98" s="5" t="str">
        <f>_xlfn.XLOOKUP($E98,'Raw Data'!$E:$E,'Raw Data'!D:D,"ERROR",0,1)</f>
        <v>www.amazon.ae/dp/B01MQGSDQZ</v>
      </c>
      <c r="E98" s="5" t="s">
        <v>298</v>
      </c>
      <c r="F98" s="9" t="str">
        <f>_xlfn.XLOOKUP($E98,'Raw Data'!$E:$E,'Raw Data'!F:F,"ERROR",0,1)</f>
        <v>So Cozy Sensitive Styling Natural Foam for Kids 177 ml</v>
      </c>
      <c r="G98" s="10">
        <f>_xlfn.XLOOKUP($E98,'Raw Data'!$E:$E,'Raw Data'!G:G,"ERROR",0,1)</f>
        <v>25</v>
      </c>
      <c r="H98" s="9">
        <f>_xlfn.XLOOKUP($E98,'Raw Data'!$E:$E,'Raw Data'!H:H,"ERROR",0,1)</f>
        <v>1266.71</v>
      </c>
      <c r="I98" s="9">
        <f>_xlfn.XLOOKUP($E98,'Raw Data'!$E:$E,'Raw Data'!I:I,"ERROR",0,1)</f>
        <v>0.00169589808508149</v>
      </c>
      <c r="J98" s="9" t="str">
        <f>_xlfn.XLOOKUP($E98,'Raw Data'!$E:$E,'Raw Data'!J:J,"ERROR",0,1)</f>
        <v>No</v>
      </c>
      <c r="K98" s="14" t="str">
        <f t="array" ref="K98">_xlfn.IFS(AND(L98&gt;0,L98&lt;=5),"0 to 5",AND(L98&gt;5,L98&lt;=10),"5 to 10",AND(L98&gt;10,L98&lt;=15),"10 to 15",AND(L98&gt;15,L98&lt;=20),"15 to 20",AND(L98&gt;20,L98&lt;=30),"20 to 30",AND(L98&gt;30,L98&lt;=40),"30 to 40",AND(L98&gt;40,L98&lt;=50),"40 to 50",AND(L98&gt;50,L98&lt;=75),"50 to 75",AND(L98&gt;75,L98&lt;=100),"75 to 100",AND(L98&gt;100,L98&lt;=150),"100 to 150",AND(L98&gt;150,L98&lt;=200),"150 to 200",AND(L98&gt;200,L98&lt;=250),"200 to 250",AND(L98&gt;250,L98&lt;=300),"250 to 300",AND(L98&gt;300,L98&lt;=400),"300 to 400",AND(L98&gt;400,L98&lt;=500),"400 to 500",L98&gt;500,"500+")</f>
        <v>50 to 75</v>
      </c>
      <c r="L98" s="9">
        <f>_xlfn.XLOOKUP($E98,'Raw Data'!$E:$E,'Raw Data'!L:L,"ERROR",0,1)</f>
        <v>55.58</v>
      </c>
      <c r="M98" s="14" t="str">
        <f t="array" ref="M98">_xlfn.IFS(AND(N98&gt;0,N98&lt;=5),"0 to 5",AND(N98&gt;5,N98&lt;=10),"5 to 10",AND(N98&gt;10,N98&lt;=15),"10 to 15",AND(N98&gt;15,N98&lt;=20),"15 to 20",AND(N98&gt;20,N98&lt;=30),"20 to 30",AND(N98&gt;30,N98&lt;=40),"30 to 40",AND(N98&gt;40,N98&lt;=50),"40 to 50",AND(N98&gt;50,N98&lt;=75),"50 to 75",AND(N98&gt;75,N98&lt;=100),"75 to 100",AND(N98&gt;100,N98&lt;=150),"100 to 150",AND(N98&gt;150,N98&lt;=200),"150 to 200",AND(N98&gt;200,N98&lt;=250),"200 to 250",AND(N98&gt;250,N98&lt;=300),"250 to 300",AND(N98&gt;300,N98&lt;=400),"300 to 400",AND(N98&gt;400,N98&lt;=500),"400 to 500",N98&gt;500,"500+")</f>
        <v>50 to 75</v>
      </c>
      <c r="N98" s="9">
        <f>_xlfn.XLOOKUP($E98,'Raw Data'!$E:$E,'Raw Data'!N:N,"ERROR",0,1)</f>
        <v>60.55</v>
      </c>
      <c r="O98" s="14" t="str">
        <f t="array" ref="O98">_xlfn.IFS(P98=0,"No Discount",AND(P98&gt;0,P98&lt;=0.02),"0% to 2%",AND(P98&gt;0.02,P98&lt;=0.04),"2% to 4%",AND(P98&gt;0.04,P98&lt;=0.06),"4% to 6%",AND(P98&gt;0.06,P98&lt;=0.08),"6% to 8%",AND(P98&gt;0.08,P98&lt;=0.1),"8% to 10%",AND(P98&gt;0.1,P98&lt;=0.15),"10% to 15%",AND(P98&gt;0.15,P98&lt;=0.2),"15% to 20%",AND(P98&gt;0.2,P98&lt;=0.25),"20% to 25%",AND(P98&gt;0.25,P98&lt;=0.3),"25% to 30%",AND(P98&gt;0.3,P98&lt;=0.4),"30% to 40%",AND(P98&gt;0.4,P98&lt;=0.5),"40% to 50%",AND(P98&gt;0.5,P98&lt;=0.75),"50% to 75%",AND(P98&gt;0.75,P98&lt;=1),"75% to 100%")</f>
        <v>8% to 10%</v>
      </c>
      <c r="P98" s="10">
        <f>_xlfn.XLOOKUP($E98,'Raw Data'!$E:$E,'Raw Data'!P:P,"ERROR",0,1)</f>
        <v>0.0820809248554913</v>
      </c>
      <c r="Q98" s="9">
        <f>_xlfn.XLOOKUP($E98,'Raw Data'!$E:$E,'Raw Data'!Q:Q,"ERROR",0,1)</f>
        <v>177</v>
      </c>
      <c r="R98" s="9" t="str">
        <f>_xlfn.XLOOKUP($E98,'Raw Data'!$E:$E,'Raw Data'!R:R,"ERROR",0,1)</f>
        <v>ml</v>
      </c>
      <c r="S98" s="5" t="str">
        <f t="array" ref="S98">_xlfn.IFS(AND(T98&gt;0,T98&lt;=0.05),"0 to 0.05",AND(T98&gt;0.05,T98&lt;=0.1),"0.05 to 0.1",AND(T98&gt;0.1,T98&lt;=0.2),"0.1 to 0.2",AND(T98&gt;0.2,T98&lt;=0.3),"0.2 to 0.3",AND(T98&gt;0.3,T98&lt;=0.4),"0.3 to 0.4",AND(T98&gt;0.4,T98&lt;=0.5),"0.4 to 0.5",AND(T98&gt;0.5,T98&lt;=0.75),"0.5 to 0.75",AND(T98&gt;0.75,T98&lt;=1),"0.75 to 1",AND(T98&gt;1,T98&lt;=2),"1 to 2",AND(T98&gt;2,T98&lt;=3),"2 to 3",AND(T98&gt;3,T98&lt;=4),"3 to 4",AND(T98&gt;4,T98&lt;=5),"4 to 5",AND(T98&gt;5,T98&lt;=10),"5 to 10",T98&gt;10,"10+")</f>
        <v>0.3 to 0.4</v>
      </c>
      <c r="T98" s="10">
        <f>_xlfn.XLOOKUP($E98,'Raw Data'!$E:$E,'Raw Data'!T:T,"ERROR",0,1)</f>
        <v>0.314179071058974</v>
      </c>
      <c r="U98" s="15" t="str">
        <f t="array" ref="U98">_xlfn.IFS(AND(V98&gt;0,V98&lt;=0.05),"0 to 0.05",AND(V98&gt;0.05,V98&lt;=0.1),"0.05 to 0.1",AND(V98&gt;0.1,V98&lt;=0.2),"0.1 to 0.2",AND(V98&gt;0.2,V98&lt;=0.3),"0.2 to 0.3",AND(V98&gt;0.3,V98&lt;=0.4),"0.3 to 0.4",AND(V98&gt;0.4,V98&lt;=0.5),"0.4 to 0.5",AND(V98&gt;0.5,V98&lt;=0.75),"0.5 to 0.75",AND(V98&gt;0.75,V98&lt;=1),"0.75 to 1",AND(V98&gt;1,V98&lt;=2),"1 to 2",AND(V98&gt;2,V98&lt;=3),"2 to 3",AND(V98&gt;3,V98&lt;=4),"3 to 4",AND(V98&gt;4,V98&lt;=5),"4 to 5",AND(V98&gt;5,V98&lt;=10),"5 to 10",V98&gt;10,"10+")</f>
        <v>0.05 to 0.1</v>
      </c>
      <c r="V98" s="10">
        <f>_xlfn.XLOOKUP($E98,'Raw Data'!$E:$E,'Raw Data'!V:V,"ERROR",0,1)</f>
        <v>0.0924137557252183</v>
      </c>
      <c r="W98" s="15" t="str">
        <f t="array" ref="W98">_xlfn.IFS(AND(X98&gt;0,X98&lt;=0.05),"0 to 0.05",AND(X98&gt;0.05,X98&lt;=0.1),"0.05 to 0.1",AND(X98&gt;0.1,X98&lt;=0.2),"0.1 to 0.2",AND(X98&gt;0.2,X98&lt;=0.3),"0.2 to 0.3",AND(X98&gt;0.3,X98&lt;=0.4),"0.3 to 0.4",AND(X98&gt;0.4,X98&lt;=0.5),"0.4 to 0.5",AND(X98&gt;0.5,X98&lt;=0.75),"0.5 to 0.75",AND(X98&gt;0.75,X98&lt;=1),"0.75 to 1",AND(X98&gt;1,X98&lt;=2),"1 to 2",AND(X98&gt;2,X98&lt;=3),"2 to 3",AND(X98&gt;3,X98&lt;=4),"3 to 4",AND(X98&gt;4,X98&lt;=5),"4 to 5",AND(X98&gt;5,X98&lt;=10),"5 to 10",X98&gt;10,"10+")</f>
        <v>0.05 to 0.1</v>
      </c>
      <c r="X98" s="16">
        <f t="shared" si="23"/>
        <v>0.0848283491859229</v>
      </c>
      <c r="Y98" s="5" t="str">
        <f t="array" ref="Y98">_xlfn.IFS(AND(Z98&gt;0,Z98&lt;=1),"0 to 1",AND(Z98&gt;1,Z98&lt;=2),"1 to 2",AND(Z98&gt;2,Z98&lt;=4),"2 to 4",AND(Z98&gt;4,Z98&lt;=6),"4 to 6",AND(Z98&gt;6,Z98&lt;=8),"6 to 8",AND(Z98&gt;8,Z98&lt;=10),"8 to 10",AND(Z98&gt;10,Z98&lt;=15),"10 to 15",AND(Z98&gt;15,Z98&lt;=20),"15 to 20",AND(Z98&gt;20,Z98&lt;=25),"20 to 25",AND(Z98&gt;25,Z98&lt;=30),"25 to 30",AND(Z98&gt;30,Z98&lt;=40),"30 to 40",AND(Z98&gt;40,Z98&lt;=50),"40 to 50",Z98&gt;50,"50+")</f>
        <v>4 to 6</v>
      </c>
      <c r="Z98" s="9">
        <f>_xlfn.XLOOKUP($E98,'Raw Data'!$E:$E,'Raw Data'!Z:Z,"ERROR",0,1)</f>
        <v>5.9826</v>
      </c>
      <c r="AA98" s="9" t="str">
        <f>_xlfn.XLOOKUP($E98,'Raw Data'!$E:$E,'Raw Data'!AA:AA,"ERROR",0,1)</f>
        <v>oz</v>
      </c>
    </row>
    <row r="99" hidden="1" spans="1:27">
      <c r="A99" s="5" t="str">
        <f>_xlfn.XLOOKUP($E99,'Raw Data'!$E:$E,'Raw Data'!A:A,"ERROR",0,1)</f>
        <v>AE</v>
      </c>
      <c r="B99" s="5" t="str">
        <f>_xlfn.XLOOKUP($E99,'Raw Data'!$E:$E,'Raw Data'!B:B,"ERROR",0,1)</f>
        <v>Hair Mousses</v>
      </c>
      <c r="C99" s="5" t="str">
        <f>_xlfn.XLOOKUP($E99,'Raw Data'!$E:$E,'Raw Data'!C:C,"ERROR",0,1)</f>
        <v>Wella</v>
      </c>
      <c r="D99" s="5" t="str">
        <f>_xlfn.XLOOKUP($E99,'Raw Data'!$E:$E,'Raw Data'!D:D,"ERROR",0,1)</f>
        <v>www.amazon.ae/dp/B0070B5SEK</v>
      </c>
      <c r="E99" s="5" t="s">
        <v>299</v>
      </c>
      <c r="F99" s="9" t="str">
        <f>_xlfn.XLOOKUP($E99,'Raw Data'!$E:$E,'Raw Data'!F:F,"ERROR",0,1)</f>
        <v>Wella System Professional Men Gradual Tone Black 60ml - pigments in mousse</v>
      </c>
      <c r="G99" s="10">
        <f>_xlfn.XLOOKUP($E99,'Raw Data'!$E:$E,'Raw Data'!G:G,"ERROR",0,1)</f>
        <v>9</v>
      </c>
      <c r="H99" s="9">
        <f>_xlfn.XLOOKUP($E99,'Raw Data'!$E:$E,'Raw Data'!H:H,"ERROR",0,1)</f>
        <v>1262.65</v>
      </c>
      <c r="I99" s="9">
        <f>_xlfn.XLOOKUP($E99,'Raw Data'!$E:$E,'Raw Data'!I:I,"ERROR",0,1)</f>
        <v>0.00169046247138504</v>
      </c>
      <c r="J99" s="9" t="str">
        <f>_xlfn.XLOOKUP($E99,'Raw Data'!$E:$E,'Raw Data'!J:J,"ERROR",0,1)</f>
        <v>No</v>
      </c>
      <c r="K99" s="14" t="str">
        <f t="array" ref="K99">_xlfn.IFS(AND(L99&gt;0,L99&lt;=5),"0 to 5",AND(L99&gt;5,L99&lt;=10),"5 to 10",AND(L99&gt;10,L99&lt;=15),"10 to 15",AND(L99&gt;15,L99&lt;=20),"15 to 20",AND(L99&gt;20,L99&lt;=30),"20 to 30",AND(L99&gt;30,L99&lt;=40),"30 to 40",AND(L99&gt;40,L99&lt;=50),"40 to 50",AND(L99&gt;50,L99&lt;=75),"50 to 75",AND(L99&gt;75,L99&lt;=100),"75 to 100",AND(L99&gt;100,L99&lt;=150),"100 to 150",AND(L99&gt;150,L99&lt;=200),"150 to 200",AND(L99&gt;200,L99&lt;=250),"200 to 250",AND(L99&gt;250,L99&lt;=300),"250 to 300",AND(L99&gt;300,L99&lt;=400),"300 to 400",AND(L99&gt;400,L99&lt;=500),"400 to 500",L99&gt;500,"500+")</f>
        <v>100 to 150</v>
      </c>
      <c r="L99" s="9">
        <f>_xlfn.XLOOKUP($E99,'Raw Data'!$E:$E,'Raw Data'!L:L,"ERROR",0,1)</f>
        <v>135.28</v>
      </c>
      <c r="M99" s="14" t="str">
        <f t="array" ref="M99">_xlfn.IFS(AND(N99&gt;0,N99&lt;=5),"0 to 5",AND(N99&gt;5,N99&lt;=10),"5 to 10",AND(N99&gt;10,N99&lt;=15),"10 to 15",AND(N99&gt;15,N99&lt;=20),"15 to 20",AND(N99&gt;20,N99&lt;=30),"20 to 30",AND(N99&gt;30,N99&lt;=40),"30 to 40",AND(N99&gt;40,N99&lt;=50),"40 to 50",AND(N99&gt;50,N99&lt;=75),"50 to 75",AND(N99&gt;75,N99&lt;=100),"75 to 100",AND(N99&gt;100,N99&lt;=150),"100 to 150",AND(N99&gt;150,N99&lt;=200),"150 to 200",AND(N99&gt;200,N99&lt;=250),"200 to 250",AND(N99&gt;250,N99&lt;=300),"250 to 300",AND(N99&gt;300,N99&lt;=400),"300 to 400",AND(N99&gt;400,N99&lt;=500),"400 to 500",N99&gt;500,"500+")</f>
        <v>100 to 150</v>
      </c>
      <c r="N99" s="9">
        <f>_xlfn.XLOOKUP($E99,'Raw Data'!$E:$E,'Raw Data'!N:N,"ERROR",0,1)</f>
        <v>135.28</v>
      </c>
      <c r="O99" s="14" t="str">
        <f t="array" ref="O99">_xlfn.IFS(P99=0,"No Discount",AND(P99&gt;0,P99&lt;=0.02),"0% to 2%",AND(P99&gt;0.02,P99&lt;=0.04),"2% to 4%",AND(P99&gt;0.04,P99&lt;=0.06),"4% to 6%",AND(P99&gt;0.06,P99&lt;=0.08),"6% to 8%",AND(P99&gt;0.08,P99&lt;=0.1),"8% to 10%",AND(P99&gt;0.1,P99&lt;=0.15),"10% to 15%",AND(P99&gt;0.15,P99&lt;=0.2),"15% to 20%",AND(P99&gt;0.2,P99&lt;=0.25),"20% to 25%",AND(P99&gt;0.25,P99&lt;=0.3),"25% to 30%",AND(P99&gt;0.3,P99&lt;=0.4),"30% to 40%",AND(P99&gt;0.4,P99&lt;=0.5),"40% to 50%",AND(P99&gt;0.5,P99&lt;=0.75),"50% to 75%",AND(P99&gt;0.75,P99&lt;=1),"75% to 100%")</f>
        <v>No Discount</v>
      </c>
      <c r="P99" s="10">
        <f>_xlfn.XLOOKUP($E99,'Raw Data'!$E:$E,'Raw Data'!P:P,"ERROR",0,1)</f>
        <v>0</v>
      </c>
      <c r="Q99" s="9">
        <f>_xlfn.XLOOKUP($E99,'Raw Data'!$E:$E,'Raw Data'!Q:Q,"ERROR",0,1)</f>
        <v>60</v>
      </c>
      <c r="R99" s="9" t="str">
        <f>_xlfn.XLOOKUP($E99,'Raw Data'!$E:$E,'Raw Data'!R:R,"ERROR",0,1)</f>
        <v>ml</v>
      </c>
      <c r="S99" s="5" t="str">
        <f t="array" ref="S99">_xlfn.IFS(AND(T99&gt;0,T99&lt;=0.05),"0 to 0.05",AND(T99&gt;0.05,T99&lt;=0.1),"0.05 to 0.1",AND(T99&gt;0.1,T99&lt;=0.2),"0.1 to 0.2",AND(T99&gt;0.2,T99&lt;=0.3),"0.2 to 0.3",AND(T99&gt;0.3,T99&lt;=0.4),"0.3 to 0.4",AND(T99&gt;0.4,T99&lt;=0.5),"0.4 to 0.5",AND(T99&gt;0.5,T99&lt;=0.75),"0.5 to 0.75",AND(T99&gt;0.75,T99&lt;=1),"0.75 to 1",AND(T99&gt;1,T99&lt;=2),"1 to 2",AND(T99&gt;2,T99&lt;=3),"2 to 3",AND(T99&gt;3,T99&lt;=4),"3 to 4",AND(T99&gt;4,T99&lt;=5),"4 to 5",AND(T99&gt;5,T99&lt;=10),"5 to 10",T99&gt;10,"10+")</f>
        <v>2 to 3</v>
      </c>
      <c r="T99" s="10">
        <f>_xlfn.XLOOKUP($E99,'Raw Data'!$E:$E,'Raw Data'!T:T,"ERROR",0,1)</f>
        <v>2.2558713019419</v>
      </c>
      <c r="U99" s="15" t="str">
        <f t="array" ref="U99">_xlfn.IFS(AND(V99&gt;0,V99&lt;=0.05),"0 to 0.05",AND(V99&gt;0.05,V99&lt;=0.1),"0.05 to 0.1",AND(V99&gt;0.1,V99&lt;=0.2),"0.1 to 0.2",AND(V99&gt;0.2,V99&lt;=0.3),"0.2 to 0.3",AND(V99&gt;0.3,V99&lt;=0.4),"0.3 to 0.4",AND(V99&gt;0.4,V99&lt;=0.5),"0.4 to 0.5",AND(V99&gt;0.5,V99&lt;=0.75),"0.5 to 0.75",AND(V99&gt;0.75,V99&lt;=1),"0.75 to 1",AND(V99&gt;1,V99&lt;=2),"1 to 2",AND(V99&gt;2,V99&lt;=3),"2 to 3",AND(V99&gt;3,V99&lt;=4),"3 to 4",AND(V99&gt;4,V99&lt;=5),"4 to 5",AND(V99&gt;5,V99&lt;=10),"5 to 10",V99&gt;10,"10+")</f>
        <v>0.5 to 0.75</v>
      </c>
      <c r="V99" s="10">
        <f>_xlfn.XLOOKUP($E99,'Raw Data'!$E:$E,'Raw Data'!V:V,"ERROR",0,1)</f>
        <v>0.609085251524314</v>
      </c>
      <c r="W99" s="15" t="str">
        <f t="array" ref="W99">_xlfn.IFS(AND(X99&gt;0,X99&lt;=0.05),"0 to 0.05",AND(X99&gt;0.05,X99&lt;=0.1),"0.05 to 0.1",AND(X99&gt;0.1,X99&lt;=0.2),"0.1 to 0.2",AND(X99&gt;0.2,X99&lt;=0.3),"0.2 to 0.3",AND(X99&gt;0.3,X99&lt;=0.4),"0.3 to 0.4",AND(X99&gt;0.4,X99&lt;=0.5),"0.4 to 0.5",AND(X99&gt;0.5,X99&lt;=0.75),"0.5 to 0.75",AND(X99&gt;0.75,X99&lt;=1),"0.75 to 1",AND(X99&gt;1,X99&lt;=2),"1 to 2",AND(X99&gt;2,X99&lt;=3),"2 to 3",AND(X99&gt;3,X99&lt;=4),"3 to 4",AND(X99&gt;4,X99&lt;=5),"4 to 5",AND(X99&gt;5,X99&lt;=10),"5 to 10",X99&gt;10,"10+")</f>
        <v>0.5 to 0.75</v>
      </c>
      <c r="X99" s="16">
        <f t="shared" si="23"/>
        <v>0.609085251524314</v>
      </c>
      <c r="Y99" s="5" t="str">
        <f t="array" ref="Y99">_xlfn.IFS(AND(Z99&gt;0,Z99&lt;=1),"0 to 1",AND(Z99&gt;1,Z99&lt;=2),"1 to 2",AND(Z99&gt;2,Z99&lt;=4),"2 to 4",AND(Z99&gt;4,Z99&lt;=6),"4 to 6",AND(Z99&gt;6,Z99&lt;=8),"6 to 8",AND(Z99&gt;8,Z99&lt;=10),"8 to 10",AND(Z99&gt;10,Z99&lt;=15),"10 to 15",AND(Z99&gt;15,Z99&lt;=20),"15 to 20",AND(Z99&gt;20,Z99&lt;=25),"20 to 25",AND(Z99&gt;25,Z99&lt;=30),"25 to 30",AND(Z99&gt;30,Z99&lt;=40),"30 to 40",AND(Z99&gt;40,Z99&lt;=50),"40 to 50",Z99&gt;50,"50+")</f>
        <v>2 to 4</v>
      </c>
      <c r="Z99" s="9">
        <f>_xlfn.XLOOKUP($E99,'Raw Data'!$E:$E,'Raw Data'!Z:Z,"ERROR",0,1)</f>
        <v>2.028</v>
      </c>
      <c r="AA99" s="9" t="str">
        <f>_xlfn.XLOOKUP($E99,'Raw Data'!$E:$E,'Raw Data'!AA:AA,"ERROR",0,1)</f>
        <v>oz</v>
      </c>
    </row>
    <row r="100" hidden="1" spans="1:27">
      <c r="A100" s="5" t="str">
        <f>_xlfn.XLOOKUP($E100,'Raw Data'!$E:$E,'Raw Data'!A:A,"ERROR",0,1)</f>
        <v>AE</v>
      </c>
      <c r="B100" s="5" t="str">
        <f>_xlfn.XLOOKUP($E100,'Raw Data'!$E:$E,'Raw Data'!B:B,"ERROR",0,1)</f>
        <v>Hair Mousses</v>
      </c>
      <c r="C100" s="5" t="str">
        <f>_xlfn.XLOOKUP($E100,'Raw Data'!$E:$E,'Raw Data'!C:C,"ERROR",0,1)</f>
        <v>keeps</v>
      </c>
      <c r="D100" s="5" t="str">
        <f>_xlfn.XLOOKUP($E100,'Raw Data'!$E:$E,'Raw Data'!D:D,"ERROR",0,1)</f>
        <v>www.amazon.ae/dp/B09WDXPZY1</v>
      </c>
      <c r="E100" s="5" t="s">
        <v>300</v>
      </c>
      <c r="F100" s="9" t="str">
        <f>_xlfn.XLOOKUP($E100,'Raw Data'!$E:$E,'Raw Data'!F:F,"ERROR",0,1)</f>
        <v>Keeps Matte Thickening Hair  Pomade  for  Men , Medium  Hold  - Natural Ingredients for Thicker Fuller Looking Hair - Biotin, Caffeine, Green Tea &amp; Saw Palmetto - All Day  Hold  For All Hair Styles</v>
      </c>
      <c r="G100" s="10">
        <f>_xlfn.XLOOKUP($E100,'Raw Data'!$E:$E,'Raw Data'!G:G,"ERROR",0,1)</f>
        <v>8</v>
      </c>
      <c r="H100" s="9">
        <f>_xlfn.XLOOKUP($E100,'Raw Data'!$E:$E,'Raw Data'!H:H,"ERROR",0,1)</f>
        <v>1212.57</v>
      </c>
      <c r="I100" s="9">
        <f>_xlfn.XLOOKUP($E100,'Raw Data'!$E:$E,'Raw Data'!I:I,"ERROR",0,1)</f>
        <v>0.00162341431032144</v>
      </c>
      <c r="J100" s="9" t="str">
        <f>_xlfn.XLOOKUP($E100,'Raw Data'!$E:$E,'Raw Data'!J:J,"ERROR",0,1)</f>
        <v>No</v>
      </c>
      <c r="K100" s="14" t="str">
        <f t="array" ref="K100">_xlfn.IFS(AND(L100&gt;0,L100&lt;=5),"0 to 5",AND(L100&gt;5,L100&lt;=10),"5 to 10",AND(L100&gt;10,L100&lt;=15),"10 to 15",AND(L100&gt;15,L100&lt;=20),"15 to 20",AND(L100&gt;20,L100&lt;=30),"20 to 30",AND(L100&gt;30,L100&lt;=40),"30 to 40",AND(L100&gt;40,L100&lt;=50),"40 to 50",AND(L100&gt;50,L100&lt;=75),"50 to 75",AND(L100&gt;75,L100&lt;=100),"75 to 100",AND(L100&gt;100,L100&lt;=150),"100 to 150",AND(L100&gt;150,L100&lt;=200),"150 to 200",AND(L100&gt;200,L100&lt;=250),"200 to 250",AND(L100&gt;250,L100&lt;=300),"250 to 300",AND(L100&gt;300,L100&lt;=400),"300 to 400",AND(L100&gt;400,L100&lt;=500),"400 to 500",L100&gt;500,"500+")</f>
        <v>150 to 200</v>
      </c>
      <c r="L100" s="9">
        <f>_xlfn.XLOOKUP($E100,'Raw Data'!$E:$E,'Raw Data'!L:L,"ERROR",0,1)</f>
        <v>158.95</v>
      </c>
      <c r="M100" s="14" t="str">
        <f t="array" ref="M100">_xlfn.IFS(AND(N100&gt;0,N100&lt;=5),"0 to 5",AND(N100&gt;5,N100&lt;=10),"5 to 10",AND(N100&gt;10,N100&lt;=15),"10 to 15",AND(N100&gt;15,N100&lt;=20),"15 to 20",AND(N100&gt;20,N100&lt;=30),"20 to 30",AND(N100&gt;30,N100&lt;=40),"30 to 40",AND(N100&gt;40,N100&lt;=50),"40 to 50",AND(N100&gt;50,N100&lt;=75),"50 to 75",AND(N100&gt;75,N100&lt;=100),"75 to 100",AND(N100&gt;100,N100&lt;=150),"100 to 150",AND(N100&gt;150,N100&lt;=200),"150 to 200",AND(N100&gt;200,N100&lt;=250),"200 to 250",AND(N100&gt;250,N100&lt;=300),"250 to 300",AND(N100&gt;300,N100&lt;=400),"300 to 400",AND(N100&gt;400,N100&lt;=500),"400 to 500",N100&gt;500,"500+")</f>
        <v>150 to 200</v>
      </c>
      <c r="N100" s="9">
        <f>_xlfn.XLOOKUP($E100,'Raw Data'!$E:$E,'Raw Data'!N:N,"ERROR",0,1)</f>
        <v>168.37</v>
      </c>
      <c r="O100" s="14" t="str">
        <f t="array" ref="O100">_xlfn.IFS(P100=0,"No Discount",AND(P100&gt;0,P100&lt;=0.02),"0% to 2%",AND(P100&gt;0.02,P100&lt;=0.04),"2% to 4%",AND(P100&gt;0.04,P100&lt;=0.06),"4% to 6%",AND(P100&gt;0.06,P100&lt;=0.08),"6% to 8%",AND(P100&gt;0.08,P100&lt;=0.1),"8% to 10%",AND(P100&gt;0.1,P100&lt;=0.15),"10% to 15%",AND(P100&gt;0.15,P100&lt;=0.2),"15% to 20%",AND(P100&gt;0.2,P100&lt;=0.25),"20% to 25%",AND(P100&gt;0.25,P100&lt;=0.3),"25% to 30%",AND(P100&gt;0.3,P100&lt;=0.4),"30% to 40%",AND(P100&gt;0.4,P100&lt;=0.5),"40% to 50%",AND(P100&gt;0.5,P100&lt;=0.75),"50% to 75%",AND(P100&gt;0.75,P100&lt;=1),"75% to 100%")</f>
        <v>4% to 6%</v>
      </c>
      <c r="P100" s="10">
        <f>_xlfn.XLOOKUP($E100,'Raw Data'!$E:$E,'Raw Data'!P:P,"ERROR",0,1)</f>
        <v>0.0559482093009444</v>
      </c>
      <c r="Q100" s="9">
        <f>_xlfn.XLOOKUP($E100,'Raw Data'!$E:$E,'Raw Data'!Q:Q,"ERROR",0,1)</f>
        <v>3</v>
      </c>
      <c r="R100" s="9" t="str">
        <f>_xlfn.XLOOKUP($E100,'Raw Data'!$E:$E,'Raw Data'!R:R,"ERROR",0,1)</f>
        <v>fl oz</v>
      </c>
      <c r="S100" s="5" t="str">
        <f t="array" ref="S100">_xlfn.IFS(AND(T100&gt;0,T100&lt;=0.05),"0 to 0.05",AND(T100&gt;0.05,T100&lt;=0.1),"0.05 to 0.1",AND(T100&gt;0.1,T100&lt;=0.2),"0.1 to 0.2",AND(T100&gt;0.2,T100&lt;=0.3),"0.2 to 0.3",AND(T100&gt;0.3,T100&lt;=0.4),"0.3 to 0.4",AND(T100&gt;0.4,T100&lt;=0.5),"0.4 to 0.5",AND(T100&gt;0.5,T100&lt;=0.75),"0.5 to 0.75",AND(T100&gt;0.75,T100&lt;=1),"0.75 to 1",AND(T100&gt;1,T100&lt;=2),"1 to 2",AND(T100&gt;2,T100&lt;=3),"2 to 3",AND(T100&gt;3,T100&lt;=4),"3 to 4",AND(T100&gt;4,T100&lt;=5),"4 to 5",AND(T100&gt;5,T100&lt;=10),"5 to 10",T100&gt;10,"10+")</f>
        <v>1 to 2</v>
      </c>
      <c r="T100" s="10">
        <f>_xlfn.XLOOKUP($E100,'Raw Data'!$E:$E,'Raw Data'!T:T,"ERROR",0,1)</f>
        <v>1.72287835037243</v>
      </c>
      <c r="U100" s="15" t="str">
        <f t="array" ref="U100">_xlfn.IFS(AND(V100&gt;0,V100&lt;=0.05),"0 to 0.05",AND(V100&gt;0.05,V100&lt;=0.1),"0.05 to 0.1",AND(V100&gt;0.1,V100&lt;=0.2),"0.1 to 0.2",AND(V100&gt;0.2,V100&lt;=0.3),"0.2 to 0.3",AND(V100&gt;0.3,V100&lt;=0.4),"0.3 to 0.4",AND(V100&gt;0.4,V100&lt;=0.5),"0.4 to 0.5",AND(V100&gt;0.5,V100&lt;=0.75),"0.5 to 0.75",AND(V100&gt;0.75,V100&lt;=1),"0.75 to 1",AND(V100&gt;1,V100&lt;=2),"1 to 2",AND(V100&gt;2,V100&lt;=3),"2 to 3",AND(V100&gt;3,V100&lt;=4),"3 to 4",AND(V100&gt;4,V100&lt;=5),"4 to 5",AND(V100&gt;5,V100&lt;=10),"5 to 10",V100&gt;10,"10+")</f>
        <v>0.4 to 0.5</v>
      </c>
      <c r="V100" s="10">
        <f>_xlfn.XLOOKUP($E100,'Raw Data'!$E:$E,'Raw Data'!V:V,"ERROR",0,1)</f>
        <v>0.4927453760308</v>
      </c>
      <c r="W100" s="15" t="str">
        <f t="array" ref="W100">_xlfn.IFS(AND(X100&gt;0,X100&lt;=0.05),"0 to 0.05",AND(X100&gt;0.05,X100&lt;=0.1),"0.05 to 0.1",AND(X100&gt;0.1,X100&lt;=0.2),"0.1 to 0.2",AND(X100&gt;0.2,X100&lt;=0.3),"0.2 to 0.3",AND(X100&gt;0.3,X100&lt;=0.4),"0.3 to 0.4",AND(X100&gt;0.4,X100&lt;=0.5),"0.4 to 0.5",AND(X100&gt;0.5,X100&lt;=0.75),"0.5 to 0.75",AND(X100&gt;0.75,X100&lt;=1),"0.75 to 1",AND(X100&gt;1,X100&lt;=2),"1 to 2",AND(X100&gt;2,X100&lt;=3),"2 to 3",AND(X100&gt;3,X100&lt;=4),"3 to 4",AND(X100&gt;4,X100&lt;=5),"4 to 5",AND(X100&gt;5,X100&lt;=10),"5 to 10",X100&gt;10,"10+")</f>
        <v>0.4 to 0.5</v>
      </c>
      <c r="X100" s="16">
        <f t="shared" si="23"/>
        <v>0.465177154600557</v>
      </c>
      <c r="Y100" s="5" t="str">
        <f t="array" ref="Y100">_xlfn.IFS(AND(Z100&gt;0,Z100&lt;=1),"0 to 1",AND(Z100&gt;1,Z100&lt;=2),"1 to 2",AND(Z100&gt;2,Z100&lt;=4),"2 to 4",AND(Z100&gt;4,Z100&lt;=6),"4 to 6",AND(Z100&gt;6,Z100&lt;=8),"6 to 8",AND(Z100&gt;8,Z100&lt;=10),"8 to 10",AND(Z100&gt;10,Z100&lt;=15),"10 to 15",AND(Z100&gt;15,Z100&lt;=20),"15 to 20",AND(Z100&gt;20,Z100&lt;=25),"20 to 25",AND(Z100&gt;25,Z100&lt;=30),"25 to 30",AND(Z100&gt;30,Z100&lt;=40),"30 to 40",AND(Z100&gt;40,Z100&lt;=50),"40 to 50",Z100&gt;50,"50+")</f>
        <v>2 to 4</v>
      </c>
      <c r="Z100" s="9">
        <f>_xlfn.XLOOKUP($E100,'Raw Data'!$E:$E,'Raw Data'!Z:Z,"ERROR",0,1)</f>
        <v>3.12</v>
      </c>
      <c r="AA100" s="9" t="str">
        <f>_xlfn.XLOOKUP($E100,'Raw Data'!$E:$E,'Raw Data'!AA:AA,"ERROR",0,1)</f>
        <v>oz</v>
      </c>
    </row>
    <row r="101" hidden="1" spans="1:27">
      <c r="A101" s="5" t="str">
        <f>_xlfn.XLOOKUP($E101,'Raw Data'!$E:$E,'Raw Data'!A:A,"ERROR",0,1)</f>
        <v>AE</v>
      </c>
      <c r="B101" s="5" t="str">
        <f>_xlfn.XLOOKUP($E101,'Raw Data'!$E:$E,'Raw Data'!B:B,"ERROR",0,1)</f>
        <v>Hair Mousses</v>
      </c>
      <c r="C101" s="5" t="str">
        <f>_xlfn.XLOOKUP($E101,'Raw Data'!$E:$E,'Raw Data'!C:C,"ERROR",0,1)</f>
        <v>Design Essentials</v>
      </c>
      <c r="D101" s="5" t="str">
        <f>_xlfn.XLOOKUP($E101,'Raw Data'!$E:$E,'Raw Data'!D:D,"ERROR",0,1)</f>
        <v>www.amazon.ae/dp/B008074JOI</v>
      </c>
      <c r="E101" s="5" t="s">
        <v>301</v>
      </c>
      <c r="F101" s="9" t="str">
        <f>_xlfn.XLOOKUP($E101,'Raw Data'!$E:$E,'Raw Data'!F:F,"ERROR",0,1)</f>
        <v>Design Essentials Curl Enhancing Mousse, Almond and Avocado Collection, 7.5 Ounces</v>
      </c>
      <c r="G101" s="10">
        <f>_xlfn.XLOOKUP($E101,'Raw Data'!$E:$E,'Raw Data'!G:G,"ERROR",0,1)</f>
        <v>10</v>
      </c>
      <c r="H101" s="9">
        <f>_xlfn.XLOOKUP($E101,'Raw Data'!$E:$E,'Raw Data'!H:H,"ERROR",0,1)</f>
        <v>1201.46</v>
      </c>
      <c r="I101" s="9">
        <f>_xlfn.XLOOKUP($E101,'Raw Data'!$E:$E,'Raw Data'!I:I,"ERROR",0,1)</f>
        <v>0.00160854000781711</v>
      </c>
      <c r="J101" s="9" t="str">
        <f>_xlfn.XLOOKUP($E101,'Raw Data'!$E:$E,'Raw Data'!J:J,"ERROR",0,1)</f>
        <v>No</v>
      </c>
      <c r="K101" s="14" t="str">
        <f t="array" ref="K101">_xlfn.IFS(AND(L101&gt;0,L101&lt;=5),"0 to 5",AND(L101&gt;5,L101&lt;=10),"5 to 10",AND(L101&gt;10,L101&lt;=15),"10 to 15",AND(L101&gt;15,L101&lt;=20),"15 to 20",AND(L101&gt;20,L101&lt;=30),"20 to 30",AND(L101&gt;30,L101&lt;=40),"30 to 40",AND(L101&gt;40,L101&lt;=50),"40 to 50",AND(L101&gt;50,L101&lt;=75),"50 to 75",AND(L101&gt;75,L101&lt;=100),"75 to 100",AND(L101&gt;100,L101&lt;=150),"100 to 150",AND(L101&gt;150,L101&lt;=200),"150 to 200",AND(L101&gt;200,L101&lt;=250),"200 to 250",AND(L101&gt;250,L101&lt;=300),"250 to 300",AND(L101&gt;300,L101&lt;=400),"300 to 400",AND(L101&gt;400,L101&lt;=500),"400 to 500",L101&gt;500,"500+")</f>
        <v>100 to 150</v>
      </c>
      <c r="L101" s="9">
        <f>_xlfn.XLOOKUP($E101,'Raw Data'!$E:$E,'Raw Data'!L:L,"ERROR",0,1)</f>
        <v>118.23</v>
      </c>
      <c r="M101" s="14" t="str">
        <f t="array" ref="M101">_xlfn.IFS(AND(N101&gt;0,N101&lt;=5),"0 to 5",AND(N101&gt;5,N101&lt;=10),"5 to 10",AND(N101&gt;10,N101&lt;=15),"10 to 15",AND(N101&gt;15,N101&lt;=20),"15 to 20",AND(N101&gt;20,N101&lt;=30),"20 to 30",AND(N101&gt;30,N101&lt;=40),"30 to 40",AND(N101&gt;40,N101&lt;=50),"40 to 50",AND(N101&gt;50,N101&lt;=75),"50 to 75",AND(N101&gt;75,N101&lt;=100),"75 to 100",AND(N101&gt;100,N101&lt;=150),"100 to 150",AND(N101&gt;150,N101&lt;=200),"150 to 200",AND(N101&gt;200,N101&lt;=250),"200 to 250",AND(N101&gt;250,N101&lt;=300),"250 to 300",AND(N101&gt;300,N101&lt;=400),"300 to 400",AND(N101&gt;400,N101&lt;=500),"400 to 500",N101&gt;500,"500+")</f>
        <v>100 to 150</v>
      </c>
      <c r="N101" s="9">
        <f>_xlfn.XLOOKUP($E101,'Raw Data'!$E:$E,'Raw Data'!N:N,"ERROR",0,1)</f>
        <v>130.7</v>
      </c>
      <c r="O101" s="14" t="str">
        <f t="array" ref="O101">_xlfn.IFS(P101=0,"No Discount",AND(P101&gt;0,P101&lt;=0.02),"0% to 2%",AND(P101&gt;0.02,P101&lt;=0.04),"2% to 4%",AND(P101&gt;0.04,P101&lt;=0.06),"4% to 6%",AND(P101&gt;0.06,P101&lt;=0.08),"6% to 8%",AND(P101&gt;0.08,P101&lt;=0.1),"8% to 10%",AND(P101&gt;0.1,P101&lt;=0.15),"10% to 15%",AND(P101&gt;0.15,P101&lt;=0.2),"15% to 20%",AND(P101&gt;0.2,P101&lt;=0.25),"20% to 25%",AND(P101&gt;0.25,P101&lt;=0.3),"25% to 30%",AND(P101&gt;0.3,P101&lt;=0.4),"30% to 40%",AND(P101&gt;0.4,P101&lt;=0.5),"40% to 50%",AND(P101&gt;0.5,P101&lt;=0.75),"50% to 75%",AND(P101&gt;0.75,P101&lt;=1),"75% to 100%")</f>
        <v>8% to 10%</v>
      </c>
      <c r="P101" s="10">
        <f>_xlfn.XLOOKUP($E101,'Raw Data'!$E:$E,'Raw Data'!P:P,"ERROR",0,1)</f>
        <v>0.0954093343534811</v>
      </c>
      <c r="Q101" s="9">
        <f>_xlfn.XLOOKUP($E101,'Raw Data'!$E:$E,'Raw Data'!Q:Q,"ERROR",0,1)</f>
        <v>7.5</v>
      </c>
      <c r="R101" s="9" t="str">
        <f>_xlfn.XLOOKUP($E101,'Raw Data'!$E:$E,'Raw Data'!R:R,"ERROR",0,1)</f>
        <v>oz</v>
      </c>
      <c r="S101" s="5" t="str">
        <f t="array" ref="S101">_xlfn.IFS(AND(T101&gt;0,T101&lt;=0.05),"0 to 0.05",AND(T101&gt;0.05,T101&lt;=0.1),"0.05 to 0.1",AND(T101&gt;0.1,T101&lt;=0.2),"0.1 to 0.2",AND(T101&gt;0.2,T101&lt;=0.3),"0.2 to 0.3",AND(T101&gt;0.3,T101&lt;=0.4),"0.3 to 0.4",AND(T101&gt;0.4,T101&lt;=0.5),"0.4 to 0.5",AND(T101&gt;0.5,T101&lt;=0.75),"0.5 to 0.75",AND(T101&gt;0.75,T101&lt;=1),"0.75 to 1",AND(T101&gt;1,T101&lt;=2),"1 to 2",AND(T101&gt;2,T101&lt;=3),"2 to 3",AND(T101&gt;3,T101&lt;=4),"3 to 4",AND(T101&gt;4,T101&lt;=5),"4 to 5",AND(T101&gt;5,T101&lt;=10),"5 to 10",T101&gt;10,"10+")</f>
        <v>0.5 to 0.75</v>
      </c>
      <c r="T101" s="10">
        <f>_xlfn.XLOOKUP($E101,'Raw Data'!$E:$E,'Raw Data'!T:T,"ERROR",0,1)</f>
        <v>0.533107879607711</v>
      </c>
      <c r="U101" s="15" t="str">
        <f t="array" ref="U101">_xlfn.IFS(AND(V101&gt;0,V101&lt;=0.05),"0 to 0.05",AND(V101&gt;0.05,V101&lt;=0.1),"0.05 to 0.1",AND(V101&gt;0.1,V101&lt;=0.2),"0.1 to 0.2",AND(V101&gt;0.2,V101&lt;=0.3),"0.2 to 0.3",AND(V101&gt;0.3,V101&lt;=0.4),"0.3 to 0.4",AND(V101&gt;0.4,V101&lt;=0.5),"0.4 to 0.5",AND(V101&gt;0.5,V101&lt;=0.75),"0.5 to 0.75",AND(V101&gt;0.75,V101&lt;=1),"0.75 to 1",AND(V101&gt;1,V101&lt;=2),"1 to 2",AND(V101&gt;2,V101&lt;=3),"2 to 3",AND(V101&gt;3,V101&lt;=4),"3 to 4",AND(V101&gt;4,V101&lt;=5),"4 to 5",AND(V101&gt;5,V101&lt;=10),"5 to 10",V101&gt;10,"10+")</f>
        <v>0.1 to 0.2</v>
      </c>
      <c r="V101" s="10">
        <f>_xlfn.XLOOKUP($E101,'Raw Data'!$E:$E,'Raw Data'!V:V,"ERROR",0,1)</f>
        <v>0.159120730470071</v>
      </c>
      <c r="W101" s="15" t="str">
        <f t="array" ref="W101">_xlfn.IFS(AND(X101&gt;0,X101&lt;=0.05),"0 to 0.05",AND(X101&gt;0.05,X101&lt;=0.1),"0.05 to 0.1",AND(X101&gt;0.1,X101&lt;=0.2),"0.1 to 0.2",AND(X101&gt;0.2,X101&lt;=0.3),"0.2 to 0.3",AND(X101&gt;0.3,X101&lt;=0.4),"0.3 to 0.4",AND(X101&gt;0.4,X101&lt;=0.5),"0.4 to 0.5",AND(X101&gt;0.5,X101&lt;=0.75),"0.5 to 0.75",AND(X101&gt;0.75,X101&lt;=1),"0.75 to 1",AND(X101&gt;1,X101&lt;=2),"1 to 2",AND(X101&gt;2,X101&lt;=3),"2 to 3",AND(X101&gt;3,X101&lt;=4),"3 to 4",AND(X101&gt;4,X101&lt;=5),"4 to 5",AND(X101&gt;5,X101&lt;=10),"5 to 10",X101&gt;10,"10+")</f>
        <v>0.1 to 0.2</v>
      </c>
      <c r="X101" s="16">
        <f t="shared" si="23"/>
        <v>0.143939127494082</v>
      </c>
      <c r="Y101" s="5" t="str">
        <f t="array" ref="Y101">_xlfn.IFS(AND(Z101&gt;0,Z101&lt;=1),"0 to 1",AND(Z101&gt;1,Z101&lt;=2),"1 to 2",AND(Z101&gt;2,Z101&lt;=4),"2 to 4",AND(Z101&gt;4,Z101&lt;=6),"4 to 6",AND(Z101&gt;6,Z101&lt;=8),"6 to 8",AND(Z101&gt;8,Z101&lt;=10),"8 to 10",AND(Z101&gt;10,Z101&lt;=15),"10 to 15",AND(Z101&gt;15,Z101&lt;=20),"15 to 20",AND(Z101&gt;20,Z101&lt;=25),"20 to 25",AND(Z101&gt;25,Z101&lt;=30),"25 to 30",AND(Z101&gt;30,Z101&lt;=40),"30 to 40",AND(Z101&gt;40,Z101&lt;=50),"40 to 50",Z101&gt;50,"50+")</f>
        <v>6 to 8</v>
      </c>
      <c r="Z101" s="9">
        <f>_xlfn.XLOOKUP($E101,'Raw Data'!$E:$E,'Raw Data'!Z:Z,"ERROR",0,1)</f>
        <v>7.5</v>
      </c>
      <c r="AA101" s="9" t="str">
        <f>_xlfn.XLOOKUP($E101,'Raw Data'!$E:$E,'Raw Data'!AA:AA,"ERROR",0,1)</f>
        <v>oz</v>
      </c>
    </row>
    <row r="102" hidden="1" spans="1:27">
      <c r="A102" s="5" t="str">
        <f>_xlfn.XLOOKUP($E102,'Raw Data'!$E:$E,'Raw Data'!A:A,"ERROR",0,1)</f>
        <v>AE</v>
      </c>
      <c r="B102" s="5" t="str">
        <f>_xlfn.XLOOKUP($E102,'Raw Data'!$E:$E,'Raw Data'!B:B,"ERROR",0,1)</f>
        <v>Hair Mousses</v>
      </c>
      <c r="C102" s="5" t="str">
        <f>_xlfn.XLOOKUP($E102,'Raw Data'!$E:$E,'Raw Data'!C:C,"ERROR",0,1)</f>
        <v>Garnier</v>
      </c>
      <c r="D102" s="5" t="str">
        <f>_xlfn.XLOOKUP($E102,'Raw Data'!$E:$E,'Raw Data'!D:D,"ERROR",0,1)</f>
        <v>www.amazon.ae/dp/B07BYDC94S</v>
      </c>
      <c r="E102" s="5" t="s">
        <v>302</v>
      </c>
      <c r="F102" s="9" t="str">
        <f>_xlfn.XLOOKUP($E102,'Raw Data'!$E:$E,'Raw Data'!F:F,"ERROR",0,1)</f>
        <v>Garnier Fructis Style Sky-Hi Volume Mousse, Extreme Hold, 6.4 Oz, 3 Count (Packaging May Vary)</v>
      </c>
      <c r="G102" s="10">
        <f>_xlfn.XLOOKUP($E102,'Raw Data'!$E:$E,'Raw Data'!G:G,"ERROR",0,1)</f>
        <v>8</v>
      </c>
      <c r="H102" s="9">
        <f>_xlfn.XLOOKUP($E102,'Raw Data'!$E:$E,'Raw Data'!H:H,"ERROR",0,1)</f>
        <v>1182.15</v>
      </c>
      <c r="I102" s="9">
        <f>_xlfn.XLOOKUP($E102,'Raw Data'!$E:$E,'Raw Data'!I:I,"ERROR",0,1)</f>
        <v>0.00158268737223128</v>
      </c>
      <c r="J102" s="9" t="str">
        <f>_xlfn.XLOOKUP($E102,'Raw Data'!$E:$E,'Raw Data'!J:J,"ERROR",0,1)</f>
        <v>No</v>
      </c>
      <c r="K102" s="14" t="str">
        <f t="array" ref="K102">_xlfn.IFS(AND(L102&gt;0,L102&lt;=5),"0 to 5",AND(L102&gt;5,L102&lt;=10),"5 to 10",AND(L102&gt;10,L102&lt;=15),"10 to 15",AND(L102&gt;15,L102&lt;=20),"15 to 20",AND(L102&gt;20,L102&lt;=30),"20 to 30",AND(L102&gt;30,L102&lt;=40),"30 to 40",AND(L102&gt;40,L102&lt;=50),"40 to 50",AND(L102&gt;50,L102&lt;=75),"50 to 75",AND(L102&gt;75,L102&lt;=100),"75 to 100",AND(L102&gt;100,L102&lt;=150),"100 to 150",AND(L102&gt;150,L102&lt;=200),"150 to 200",AND(L102&gt;200,L102&lt;=250),"200 to 250",AND(L102&gt;250,L102&lt;=300),"250 to 300",AND(L102&gt;300,L102&lt;=400),"300 to 400",AND(L102&gt;400,L102&lt;=500),"400 to 500",L102&gt;500,"500+")</f>
        <v>100 to 150</v>
      </c>
      <c r="L102" s="9">
        <f>_xlfn.XLOOKUP($E102,'Raw Data'!$E:$E,'Raw Data'!L:L,"ERROR",0,1)</f>
        <v>146.4</v>
      </c>
      <c r="M102" s="14" t="str">
        <f t="array" ref="M102">_xlfn.IFS(AND(N102&gt;0,N102&lt;=5),"0 to 5",AND(N102&gt;5,N102&lt;=10),"5 to 10",AND(N102&gt;10,N102&lt;=15),"10 to 15",AND(N102&gt;15,N102&lt;=20),"15 to 20",AND(N102&gt;20,N102&lt;=30),"20 to 30",AND(N102&gt;30,N102&lt;=40),"30 to 40",AND(N102&gt;40,N102&lt;=50),"40 to 50",AND(N102&gt;50,N102&lt;=75),"50 to 75",AND(N102&gt;75,N102&lt;=100),"75 to 100",AND(N102&gt;100,N102&lt;=150),"100 to 150",AND(N102&gt;150,N102&lt;=200),"150 to 200",AND(N102&gt;200,N102&lt;=250),"200 to 250",AND(N102&gt;250,N102&lt;=300),"250 to 300",AND(N102&gt;300,N102&lt;=400),"300 to 400",AND(N102&gt;400,N102&lt;=500),"400 to 500",N102&gt;500,"500+")</f>
        <v>150 to 200</v>
      </c>
      <c r="N102" s="9">
        <f>_xlfn.XLOOKUP($E102,'Raw Data'!$E:$E,'Raw Data'!N:N,"ERROR",0,1)</f>
        <v>175</v>
      </c>
      <c r="O102" s="14" t="str">
        <f t="array" ref="O102">_xlfn.IFS(P102=0,"No Discount",AND(P102&gt;0,P102&lt;=0.02),"0% to 2%",AND(P102&gt;0.02,P102&lt;=0.04),"2% to 4%",AND(P102&gt;0.04,P102&lt;=0.06),"4% to 6%",AND(P102&gt;0.06,P102&lt;=0.08),"6% to 8%",AND(P102&gt;0.08,P102&lt;=0.1),"8% to 10%",AND(P102&gt;0.1,P102&lt;=0.15),"10% to 15%",AND(P102&gt;0.15,P102&lt;=0.2),"15% to 20%",AND(P102&gt;0.2,P102&lt;=0.25),"20% to 25%",AND(P102&gt;0.25,P102&lt;=0.3),"25% to 30%",AND(P102&gt;0.3,P102&lt;=0.4),"30% to 40%",AND(P102&gt;0.4,P102&lt;=0.5),"40% to 50%",AND(P102&gt;0.5,P102&lt;=0.75),"50% to 75%",AND(P102&gt;0.75,P102&lt;=1),"75% to 100%")</f>
        <v>15% to 20%</v>
      </c>
      <c r="P102" s="10">
        <f>_xlfn.XLOOKUP($E102,'Raw Data'!$E:$E,'Raw Data'!P:P,"ERROR",0,1)</f>
        <v>0.163428571428571</v>
      </c>
      <c r="Q102" s="9">
        <f>_xlfn.XLOOKUP($E102,'Raw Data'!$E:$E,'Raw Data'!Q:Q,"ERROR",0,1)</f>
        <v>19.2</v>
      </c>
      <c r="R102" s="9" t="str">
        <f>_xlfn.XLOOKUP($E102,'Raw Data'!$E:$E,'Raw Data'!R:R,"ERROR",0,1)</f>
        <v>oz</v>
      </c>
      <c r="S102" s="5" t="str">
        <f t="array" ref="S102">_xlfn.IFS(AND(T102&gt;0,T102&lt;=0.05),"0 to 0.05",AND(T102&gt;0.05,T102&lt;=0.1),"0.05 to 0.1",AND(T102&gt;0.1,T102&lt;=0.2),"0.1 to 0.2",AND(T102&gt;0.2,T102&lt;=0.3),"0.2 to 0.3",AND(T102&gt;0.3,T102&lt;=0.4),"0.3 to 0.4",AND(T102&gt;0.4,T102&lt;=0.5),"0.4 to 0.5",AND(T102&gt;0.5,T102&lt;=0.75),"0.5 to 0.75",AND(T102&gt;0.75,T102&lt;=1),"0.75 to 1",AND(T102&gt;1,T102&lt;=2),"1 to 2",AND(T102&gt;2,T102&lt;=3),"2 to 3",AND(T102&gt;3,T102&lt;=4),"3 to 4",AND(T102&gt;4,T102&lt;=5),"4 to 5",AND(T102&gt;5,T102&lt;=10),"5 to 10",T102&gt;10,"10+")</f>
        <v>0.2 to 0.3</v>
      </c>
      <c r="T102" s="10">
        <f>_xlfn.XLOOKUP($E102,'Raw Data'!$E:$E,'Raw Data'!T:T,"ERROR",0,1)</f>
        <v>0.257862698681096</v>
      </c>
      <c r="U102" s="15" t="str">
        <f t="array" ref="U102">_xlfn.IFS(AND(V102&gt;0,V102&lt;=0.05),"0 to 0.05",AND(V102&gt;0.05,V102&lt;=0.1),"0.05 to 0.1",AND(V102&gt;0.1,V102&lt;=0.2),"0.1 to 0.2",AND(V102&gt;0.2,V102&lt;=0.3),"0.2 to 0.3",AND(V102&gt;0.3,V102&lt;=0.4),"0.3 to 0.4",AND(V102&gt;0.4,V102&lt;=0.5),"0.4 to 0.5",AND(V102&gt;0.5,V102&lt;=0.75),"0.5 to 0.75",AND(V102&gt;0.75,V102&lt;=1),"0.75 to 1",AND(V102&gt;1,V102&lt;=2),"1 to 2",AND(V102&gt;2,V102&lt;=3),"2 to 3",AND(V102&gt;3,V102&lt;=4),"3 to 4",AND(V102&gt;4,V102&lt;=5),"4 to 5",AND(V102&gt;5,V102&lt;=10),"5 to 10",V102&gt;10,"10+")</f>
        <v>0.05 to 0.1</v>
      </c>
      <c r="V102" s="10">
        <f>_xlfn.XLOOKUP($E102,'Raw Data'!$E:$E,'Raw Data'!V:V,"ERROR",0,1)</f>
        <v>0.0832241291849848</v>
      </c>
      <c r="W102" s="15" t="str">
        <f t="array" ref="W102">_xlfn.IFS(AND(X102&gt;0,X102&lt;=0.05),"0 to 0.05",AND(X102&gt;0.05,X102&lt;=0.1),"0.05 to 0.1",AND(X102&gt;0.1,X102&lt;=0.2),"0.1 to 0.2",AND(X102&gt;0.2,X102&lt;=0.3),"0.2 to 0.3",AND(X102&gt;0.3,X102&lt;=0.4),"0.3 to 0.4",AND(X102&gt;0.4,X102&lt;=0.5),"0.4 to 0.5",AND(X102&gt;0.5,X102&lt;=0.75),"0.5 to 0.75",AND(X102&gt;0.75,X102&lt;=1),"0.75 to 1",AND(X102&gt;1,X102&lt;=2),"1 to 2",AND(X102&gt;2,X102&lt;=3),"2 to 3",AND(X102&gt;3,X102&lt;=4),"3 to 4",AND(X102&gt;4,X102&lt;=5),"4 to 5",AND(X102&gt;5,X102&lt;=10),"5 to 10",X102&gt;10,"10+")</f>
        <v>0.05 to 0.1</v>
      </c>
      <c r="X102" s="16">
        <f t="shared" si="23"/>
        <v>0.0696229286438958</v>
      </c>
      <c r="Y102" s="5" t="str">
        <f t="array" ref="Y102">_xlfn.IFS(AND(Z102&gt;0,Z102&lt;=1),"0 to 1",AND(Z102&gt;1,Z102&lt;=2),"1 to 2",AND(Z102&gt;2,Z102&lt;=4),"2 to 4",AND(Z102&gt;4,Z102&lt;=6),"4 to 6",AND(Z102&gt;6,Z102&lt;=8),"6 to 8",AND(Z102&gt;8,Z102&lt;=10),"8 to 10",AND(Z102&gt;10,Z102&lt;=15),"10 to 15",AND(Z102&gt;15,Z102&lt;=20),"15 to 20",AND(Z102&gt;20,Z102&lt;=25),"20 to 25",AND(Z102&gt;25,Z102&lt;=30),"25 to 30",AND(Z102&gt;30,Z102&lt;=40),"30 to 40",AND(Z102&gt;40,Z102&lt;=50),"40 to 50",Z102&gt;50,"50+")</f>
        <v>15 to 20</v>
      </c>
      <c r="Z102" s="9">
        <f>_xlfn.XLOOKUP($E102,'Raw Data'!$E:$E,'Raw Data'!Z:Z,"ERROR",0,1)</f>
        <v>19.2</v>
      </c>
      <c r="AA102" s="9" t="str">
        <f>_xlfn.XLOOKUP($E102,'Raw Data'!$E:$E,'Raw Data'!AA:AA,"ERROR",0,1)</f>
        <v>oz</v>
      </c>
    </row>
    <row r="103" hidden="1" spans="1:27">
      <c r="A103" s="5" t="str">
        <f>_xlfn.XLOOKUP($E103,'Raw Data'!$E:$E,'Raw Data'!A:A,"ERROR",0,1)</f>
        <v>AE</v>
      </c>
      <c r="B103" s="5" t="str">
        <f>_xlfn.XLOOKUP($E103,'Raw Data'!$E:$E,'Raw Data'!B:B,"ERROR",0,1)</f>
        <v>Hair Mousses</v>
      </c>
      <c r="C103" s="5" t="str">
        <f>_xlfn.XLOOKUP($E103,'Raw Data'!$E:$E,'Raw Data'!C:C,"ERROR",0,1)</f>
        <v>ebin new york</v>
      </c>
      <c r="D103" s="5" t="str">
        <f>_xlfn.XLOOKUP($E103,'Raw Data'!$E:$E,'Raw Data'!D:D,"ERROR",0,1)</f>
        <v>www.amazon.ae/dp/B09J78FM1J</v>
      </c>
      <c r="E103" s="5" t="s">
        <v>303</v>
      </c>
      <c r="F103" s="9" t="str">
        <f>_xlfn.XLOOKUP($E103,'Raw Data'!$E:$E,'Raw Data'!F:F,"ERROR",0,1)</f>
        <v>EBIN NEW YORK LOCK'N POMADE Setting Mousse Smoothing &amp; Shine - MENTHOL (12.49oz/ 354ml)</v>
      </c>
      <c r="G103" s="10">
        <f>_xlfn.XLOOKUP($E103,'Raw Data'!$E:$E,'Raw Data'!G:G,"ERROR",0,1)</f>
        <v>27</v>
      </c>
      <c r="H103" s="9">
        <f>_xlfn.XLOOKUP($E103,'Raw Data'!$E:$E,'Raw Data'!H:H,"ERROR",0,1)</f>
        <v>1167.95</v>
      </c>
      <c r="I103" s="9">
        <f>_xlfn.XLOOKUP($E103,'Raw Data'!$E:$E,'Raw Data'!I:I,"ERROR",0,1)</f>
        <v>0.00156367611250478</v>
      </c>
      <c r="J103" s="9" t="str">
        <f>_xlfn.XLOOKUP($E103,'Raw Data'!$E:$E,'Raw Data'!J:J,"ERROR",0,1)</f>
        <v>No</v>
      </c>
      <c r="K103" s="14" t="str">
        <f t="array" ref="K103">_xlfn.IFS(AND(L103&gt;0,L103&lt;=5),"0 to 5",AND(L103&gt;5,L103&lt;=10),"5 to 10",AND(L103&gt;10,L103&lt;=15),"10 to 15",AND(L103&gt;15,L103&lt;=20),"15 to 20",AND(L103&gt;20,L103&lt;=30),"20 to 30",AND(L103&gt;30,L103&lt;=40),"30 to 40",AND(L103&gt;40,L103&lt;=50),"40 to 50",AND(L103&gt;50,L103&lt;=75),"50 to 75",AND(L103&gt;75,L103&lt;=100),"75 to 100",AND(L103&gt;100,L103&lt;=150),"100 to 150",AND(L103&gt;150,L103&lt;=200),"150 to 200",AND(L103&gt;200,L103&lt;=250),"200 to 250",AND(L103&gt;250,L103&lt;=300),"250 to 300",AND(L103&gt;300,L103&lt;=400),"300 to 400",AND(L103&gt;400,L103&lt;=500),"400 to 500",L103&gt;500,"500+")</f>
        <v>40 to 50</v>
      </c>
      <c r="L103" s="9">
        <f>_xlfn.XLOOKUP($E103,'Raw Data'!$E:$E,'Raw Data'!L:L,"ERROR",0,1)</f>
        <v>42.86</v>
      </c>
      <c r="M103" s="14" t="str">
        <f t="array" ref="M103">_xlfn.IFS(AND(N103&gt;0,N103&lt;=5),"0 to 5",AND(N103&gt;5,N103&lt;=10),"5 to 10",AND(N103&gt;10,N103&lt;=15),"10 to 15",AND(N103&gt;15,N103&lt;=20),"15 to 20",AND(N103&gt;20,N103&lt;=30),"20 to 30",AND(N103&gt;30,N103&lt;=40),"30 to 40",AND(N103&gt;40,N103&lt;=50),"40 to 50",AND(N103&gt;50,N103&lt;=75),"50 to 75",AND(N103&gt;75,N103&lt;=100),"75 to 100",AND(N103&gt;100,N103&lt;=150),"100 to 150",AND(N103&gt;150,N103&lt;=200),"150 to 200",AND(N103&gt;200,N103&lt;=250),"200 to 250",AND(N103&gt;250,N103&lt;=300),"250 to 300",AND(N103&gt;300,N103&lt;=400),"300 to 400",AND(N103&gt;400,N103&lt;=500),"400 to 500",N103&gt;500,"500+")</f>
        <v>40 to 50</v>
      </c>
      <c r="N103" s="9">
        <f>_xlfn.XLOOKUP($E103,'Raw Data'!$E:$E,'Raw Data'!N:N,"ERROR",0,1)</f>
        <v>44.86</v>
      </c>
      <c r="O103" s="14" t="str">
        <f t="array" ref="O103">_xlfn.IFS(P103=0,"No Discount",AND(P103&gt;0,P103&lt;=0.02),"0% to 2%",AND(P103&gt;0.02,P103&lt;=0.04),"2% to 4%",AND(P103&gt;0.04,P103&lt;=0.06),"4% to 6%",AND(P103&gt;0.06,P103&lt;=0.08),"6% to 8%",AND(P103&gt;0.08,P103&lt;=0.1),"8% to 10%",AND(P103&gt;0.1,P103&lt;=0.15),"10% to 15%",AND(P103&gt;0.15,P103&lt;=0.2),"15% to 20%",AND(P103&gt;0.2,P103&lt;=0.25),"20% to 25%",AND(P103&gt;0.25,P103&lt;=0.3),"25% to 30%",AND(P103&gt;0.3,P103&lt;=0.4),"30% to 40%",AND(P103&gt;0.4,P103&lt;=0.5),"40% to 50%",AND(P103&gt;0.5,P103&lt;=0.75),"50% to 75%",AND(P103&gt;0.75,P103&lt;=1),"75% to 100%")</f>
        <v>4% to 6%</v>
      </c>
      <c r="P103" s="10">
        <f>_xlfn.XLOOKUP($E103,'Raw Data'!$E:$E,'Raw Data'!P:P,"ERROR",0,1)</f>
        <v>0.0445831475702185</v>
      </c>
      <c r="Q103" s="9">
        <f>_xlfn.XLOOKUP($E103,'Raw Data'!$E:$E,'Raw Data'!Q:Q,"ERROR",0,1)</f>
        <v>12.49</v>
      </c>
      <c r="R103" s="9" t="str">
        <f>_xlfn.XLOOKUP($E103,'Raw Data'!$E:$E,'Raw Data'!R:R,"ERROR",0,1)</f>
        <v>oz</v>
      </c>
      <c r="S103" s="5" t="str">
        <f t="array" ref="S103">_xlfn.IFS(AND(T103&gt;0,T103&lt;=0.05),"0 to 0.05",AND(T103&gt;0.05,T103&lt;=0.1),"0.05 to 0.1",AND(T103&gt;0.1,T103&lt;=0.2),"0.1 to 0.2",AND(T103&gt;0.2,T103&lt;=0.3),"0.2 to 0.3",AND(T103&gt;0.3,T103&lt;=0.4),"0.3 to 0.4",AND(T103&gt;0.4,T103&lt;=0.5),"0.4 to 0.5",AND(T103&gt;0.5,T103&lt;=0.75),"0.5 to 0.75",AND(T103&gt;0.75,T103&lt;=1),"0.75 to 1",AND(T103&gt;1,T103&lt;=2),"1 to 2",AND(T103&gt;2,T103&lt;=3),"2 to 3",AND(T103&gt;3,T103&lt;=4),"3 to 4",AND(T103&gt;4,T103&lt;=5),"4 to 5",AND(T103&gt;5,T103&lt;=10),"5 to 10",T103&gt;10,"10+")</f>
        <v>0.1 to 0.2</v>
      </c>
      <c r="T103" s="10">
        <f>_xlfn.XLOOKUP($E103,'Raw Data'!$E:$E,'Raw Data'!T:T,"ERROR",0,1)</f>
        <v>0.116048198721304</v>
      </c>
      <c r="U103" s="15" t="str">
        <f t="array" ref="U103">_xlfn.IFS(AND(V103&gt;0,V103&lt;=0.05),"0 to 0.05",AND(V103&gt;0.05,V103&lt;=0.1),"0.05 to 0.1",AND(V103&gt;0.1,V103&lt;=0.2),"0.1 to 0.2",AND(V103&gt;0.2,V103&lt;=0.3),"0.2 to 0.3",AND(V103&gt;0.3,V103&lt;=0.4),"0.3 to 0.4",AND(V103&gt;0.4,V103&lt;=0.5),"0.4 to 0.5",AND(V103&gt;0.5,V103&lt;=0.75),"0.5 to 0.75",AND(V103&gt;0.75,V103&lt;=1),"0.75 to 1",AND(V103&gt;1,V103&lt;=2),"1 to 2",AND(V103&gt;2,V103&lt;=3),"2 to 3",AND(V103&gt;3,V103&lt;=4),"3 to 4",AND(V103&gt;4,V103&lt;=5),"4 to 5",AND(V103&gt;5,V103&lt;=10),"5 to 10",V103&gt;10,"10+")</f>
        <v>0 to 0.05</v>
      </c>
      <c r="V103" s="10">
        <f>_xlfn.XLOOKUP($E103,'Raw Data'!$E:$E,'Raw Data'!V:V,"ERROR",0,1)</f>
        <v>0.0327951234846518</v>
      </c>
      <c r="W103" s="15" t="str">
        <f t="array" ref="W103">_xlfn.IFS(AND(X103&gt;0,X103&lt;=0.05),"0 to 0.05",AND(X103&gt;0.05,X103&lt;=0.1),"0.05 to 0.1",AND(X103&gt;0.1,X103&lt;=0.2),"0.1 to 0.2",AND(X103&gt;0.2,X103&lt;=0.3),"0.2 to 0.3",AND(X103&gt;0.3,X103&lt;=0.4),"0.3 to 0.4",AND(X103&gt;0.4,X103&lt;=0.5),"0.4 to 0.5",AND(X103&gt;0.5,X103&lt;=0.75),"0.5 to 0.75",AND(X103&gt;0.75,X103&lt;=1),"0.75 to 1",AND(X103&gt;1,X103&lt;=2),"1 to 2",AND(X103&gt;2,X103&lt;=3),"2 to 3",AND(X103&gt;3,X103&lt;=4),"3 to 4",AND(X103&gt;4,X103&lt;=5),"4 to 5",AND(X103&gt;5,X103&lt;=10),"5 to 10",X103&gt;10,"10+")</f>
        <v>0 to 0.05</v>
      </c>
      <c r="X103" s="16">
        <f t="shared" si="23"/>
        <v>0.031333013654752</v>
      </c>
      <c r="Y103" s="5" t="str">
        <f t="array" ref="Y103">_xlfn.IFS(AND(Z103&gt;0,Z103&lt;=1),"0 to 1",AND(Z103&gt;1,Z103&lt;=2),"1 to 2",AND(Z103&gt;2,Z103&lt;=4),"2 to 4",AND(Z103&gt;4,Z103&lt;=6),"4 to 6",AND(Z103&gt;6,Z103&lt;=8),"6 to 8",AND(Z103&gt;8,Z103&lt;=10),"8 to 10",AND(Z103&gt;10,Z103&lt;=15),"10 to 15",AND(Z103&gt;15,Z103&lt;=20),"15 to 20",AND(Z103&gt;20,Z103&lt;=25),"20 to 25",AND(Z103&gt;25,Z103&lt;=30),"25 to 30",AND(Z103&gt;30,Z103&lt;=40),"30 to 40",AND(Z103&gt;40,Z103&lt;=50),"40 to 50",Z103&gt;50,"50+")</f>
        <v>10 to 15</v>
      </c>
      <c r="Z103" s="9">
        <f>_xlfn.XLOOKUP($E103,'Raw Data'!$E:$E,'Raw Data'!Z:Z,"ERROR",0,1)</f>
        <v>12.49</v>
      </c>
      <c r="AA103" s="9" t="str">
        <f>_xlfn.XLOOKUP($E103,'Raw Data'!$E:$E,'Raw Data'!AA:AA,"ERROR",0,1)</f>
        <v>oz</v>
      </c>
    </row>
    <row r="104" hidden="1" spans="1:27">
      <c r="A104" s="5" t="str">
        <f>_xlfn.XLOOKUP($E104,'Raw Data'!$E:$E,'Raw Data'!A:A,"ERROR",0,1)</f>
        <v>AE</v>
      </c>
      <c r="B104" s="5" t="str">
        <f>_xlfn.XLOOKUP($E104,'Raw Data'!$E:$E,'Raw Data'!B:B,"ERROR",0,1)</f>
        <v>Hair Mousses</v>
      </c>
      <c r="C104" s="5" t="str">
        <f>_xlfn.XLOOKUP($E104,'Raw Data'!$E:$E,'Raw Data'!C:C,"ERROR",0,1)</f>
        <v>john frieda</v>
      </c>
      <c r="D104" s="5" t="str">
        <f>_xlfn.XLOOKUP($E104,'Raw Data'!$E:$E,'Raw Data'!D:D,"ERROR",0,1)</f>
        <v>www.amazon.ae/dp/B006OHM5T2</v>
      </c>
      <c r="E104" s="5" t="s">
        <v>304</v>
      </c>
      <c r="F104" s="9" t="str">
        <f>_xlfn.XLOOKUP($E104,'Raw Data'!$E:$E,'Raw Data'!F:F,"ERROR",0,1)</f>
        <v>John Frieda Volume Lift Air Whipped Foam for Lightweight Fullness, Fine Hair Nourishing Mousse for Natural Volume, 7.5 Ounces, Formulated with Air-Silk Technology</v>
      </c>
      <c r="G104" s="10">
        <f>_xlfn.XLOOKUP($E104,'Raw Data'!$E:$E,'Raw Data'!G:G,"ERROR",0,1)</f>
        <v>15</v>
      </c>
      <c r="H104" s="9">
        <f>_xlfn.XLOOKUP($E104,'Raw Data'!$E:$E,'Raw Data'!H:H,"ERROR",0,1)</f>
        <v>1134.33</v>
      </c>
      <c r="I104" s="9">
        <f>_xlfn.XLOOKUP($E104,'Raw Data'!$E:$E,'Raw Data'!I:I,"ERROR",0,1)</f>
        <v>0.00151866494687063</v>
      </c>
      <c r="J104" s="9" t="str">
        <f>_xlfn.XLOOKUP($E104,'Raw Data'!$E:$E,'Raw Data'!J:J,"ERROR",0,1)</f>
        <v>No</v>
      </c>
      <c r="K104" s="14" t="str">
        <f t="array" ref="K104">_xlfn.IFS(AND(L104&gt;0,L104&lt;=5),"0 to 5",AND(L104&gt;5,L104&lt;=10),"5 to 10",AND(L104&gt;10,L104&lt;=15),"10 to 15",AND(L104&gt;15,L104&lt;=20),"15 to 20",AND(L104&gt;20,L104&lt;=30),"20 to 30",AND(L104&gt;30,L104&lt;=40),"30 to 40",AND(L104&gt;40,L104&lt;=50),"40 to 50",AND(L104&gt;50,L104&lt;=75),"50 to 75",AND(L104&gt;75,L104&lt;=100),"75 to 100",AND(L104&gt;100,L104&lt;=150),"100 to 150",AND(L104&gt;150,L104&lt;=200),"150 to 200",AND(L104&gt;200,L104&lt;=250),"200 to 250",AND(L104&gt;250,L104&lt;=300),"250 to 300",AND(L104&gt;300,L104&lt;=400),"300 to 400",AND(L104&gt;400,L104&lt;=500),"400 to 500",L104&gt;500,"500+")</f>
        <v>50 to 75</v>
      </c>
      <c r="L104" s="9">
        <f>_xlfn.XLOOKUP($E104,'Raw Data'!$E:$E,'Raw Data'!L:L,"ERROR",0,1)</f>
        <v>74.63</v>
      </c>
      <c r="M104" s="14" t="str">
        <f t="array" ref="M104">_xlfn.IFS(AND(N104&gt;0,N104&lt;=5),"0 to 5",AND(N104&gt;5,N104&lt;=10),"5 to 10",AND(N104&gt;10,N104&lt;=15),"10 to 15",AND(N104&gt;15,N104&lt;=20),"15 to 20",AND(N104&gt;20,N104&lt;=30),"20 to 30",AND(N104&gt;30,N104&lt;=40),"30 to 40",AND(N104&gt;40,N104&lt;=50),"40 to 50",AND(N104&gt;50,N104&lt;=75),"50 to 75",AND(N104&gt;75,N104&lt;=100),"75 to 100",AND(N104&gt;100,N104&lt;=150),"100 to 150",AND(N104&gt;150,N104&lt;=200),"150 to 200",AND(N104&gt;200,N104&lt;=250),"200 to 250",AND(N104&gt;250,N104&lt;=300),"250 to 300",AND(N104&gt;300,N104&lt;=400),"300 to 400",AND(N104&gt;400,N104&lt;=500),"400 to 500",N104&gt;500,"500+")</f>
        <v>75 to 100</v>
      </c>
      <c r="N104" s="9">
        <f>_xlfn.XLOOKUP($E104,'Raw Data'!$E:$E,'Raw Data'!N:N,"ERROR",0,1)</f>
        <v>76.58</v>
      </c>
      <c r="O104" s="14" t="str">
        <f t="array" ref="O104">_xlfn.IFS(P104=0,"No Discount",AND(P104&gt;0,P104&lt;=0.02),"0% to 2%",AND(P104&gt;0.02,P104&lt;=0.04),"2% to 4%",AND(P104&gt;0.04,P104&lt;=0.06),"4% to 6%",AND(P104&gt;0.06,P104&lt;=0.08),"6% to 8%",AND(P104&gt;0.08,P104&lt;=0.1),"8% to 10%",AND(P104&gt;0.1,P104&lt;=0.15),"10% to 15%",AND(P104&gt;0.15,P104&lt;=0.2),"15% to 20%",AND(P104&gt;0.2,P104&lt;=0.25),"20% to 25%",AND(P104&gt;0.25,P104&lt;=0.3),"25% to 30%",AND(P104&gt;0.3,P104&lt;=0.4),"30% to 40%",AND(P104&gt;0.4,P104&lt;=0.5),"40% to 50%",AND(P104&gt;0.5,P104&lt;=0.75),"50% to 75%",AND(P104&gt;0.75,P104&lt;=1),"75% to 100%")</f>
        <v>2% to 4%</v>
      </c>
      <c r="P104" s="10">
        <f>_xlfn.XLOOKUP($E104,'Raw Data'!$E:$E,'Raw Data'!P:P,"ERROR",0,1)</f>
        <v>0.0254635675110995</v>
      </c>
      <c r="Q104" s="9">
        <f>_xlfn.XLOOKUP($E104,'Raw Data'!$E:$E,'Raw Data'!Q:Q,"ERROR",0,1)</f>
        <v>7.5</v>
      </c>
      <c r="R104" s="9" t="str">
        <f>_xlfn.XLOOKUP($E104,'Raw Data'!$E:$E,'Raw Data'!R:R,"ERROR",0,1)</f>
        <v>oz</v>
      </c>
      <c r="S104" s="5" t="str">
        <f t="array" ref="S104">_xlfn.IFS(AND(T104&gt;0,T104&lt;=0.05),"0 to 0.05",AND(T104&gt;0.05,T104&lt;=0.1),"0.05 to 0.1",AND(T104&gt;0.1,T104&lt;=0.2),"0.1 to 0.2",AND(T104&gt;0.2,T104&lt;=0.3),"0.2 to 0.3",AND(T104&gt;0.3,T104&lt;=0.4),"0.3 to 0.4",AND(T104&gt;0.4,T104&lt;=0.5),"0.4 to 0.5",AND(T104&gt;0.5,T104&lt;=0.75),"0.5 to 0.75",AND(T104&gt;0.75,T104&lt;=1),"0.75 to 1",AND(T104&gt;1,T104&lt;=2),"1 to 2",AND(T104&gt;2,T104&lt;=3),"2 to 3",AND(T104&gt;3,T104&lt;=4),"3 to 4",AND(T104&gt;4,T104&lt;=5),"4 to 5",AND(T104&gt;5,T104&lt;=10),"5 to 10",T104&gt;10,"10+")</f>
        <v>0.3 to 0.4</v>
      </c>
      <c r="T104" s="10">
        <f>_xlfn.XLOOKUP($E104,'Raw Data'!$E:$E,'Raw Data'!T:T,"ERROR",0,1)</f>
        <v>0.336512230864615</v>
      </c>
      <c r="U104" s="15" t="str">
        <f t="array" ref="U104">_xlfn.IFS(AND(V104&gt;0,V104&lt;=0.05),"0 to 0.05",AND(V104&gt;0.05,V104&lt;=0.1),"0.05 to 0.1",AND(V104&gt;0.1,V104&lt;=0.2),"0.1 to 0.2",AND(V104&gt;0.2,V104&lt;=0.3),"0.2 to 0.3",AND(V104&gt;0.3,V104&lt;=0.4),"0.3 to 0.4",AND(V104&gt;0.4,V104&lt;=0.5),"0.4 to 0.5",AND(V104&gt;0.5,V104&lt;=0.75),"0.5 to 0.75",AND(V104&gt;0.75,V104&lt;=1),"0.75 to 1",AND(V104&gt;1,V104&lt;=2),"1 to 2",AND(V104&gt;2,V104&lt;=3),"2 to 3",AND(V104&gt;3,V104&lt;=4),"3 to 4",AND(V104&gt;4,V104&lt;=5),"4 to 5",AND(V104&gt;5,V104&lt;=10),"5 to 10",V104&gt;10,"10+")</f>
        <v>0.05 to 0.1</v>
      </c>
      <c r="V104" s="10">
        <f>_xlfn.XLOOKUP($E104,'Raw Data'!$E:$E,'Raw Data'!V:V,"ERROR",0,1)</f>
        <v>0.0932323300642543</v>
      </c>
      <c r="W104" s="15" t="str">
        <f t="array" ref="W104">_xlfn.IFS(AND(X104&gt;0,X104&lt;=0.05),"0 to 0.05",AND(X104&gt;0.05,X104&lt;=0.1),"0.05 to 0.1",AND(X104&gt;0.1,X104&lt;=0.2),"0.1 to 0.2",AND(X104&gt;0.2,X104&lt;=0.3),"0.2 to 0.3",AND(X104&gt;0.3,X104&lt;=0.4),"0.3 to 0.4",AND(X104&gt;0.4,X104&lt;=0.5),"0.4 to 0.5",AND(X104&gt;0.5,X104&lt;=0.75),"0.5 to 0.75",AND(X104&gt;0.75,X104&lt;=1),"0.75 to 1",AND(X104&gt;1,X104&lt;=2),"1 to 2",AND(X104&gt;2,X104&lt;=3),"2 to 3",AND(X104&gt;3,X104&lt;=4),"3 to 4",AND(X104&gt;4,X104&lt;=5),"4 to 5",AND(X104&gt;5,X104&lt;=10),"5 to 10",X104&gt;10,"10+")</f>
        <v>0.05 to 0.1</v>
      </c>
      <c r="X104" s="16">
        <f t="shared" si="23"/>
        <v>0.0908583023334461</v>
      </c>
      <c r="Y104" s="5" t="str">
        <f t="array" ref="Y104">_xlfn.IFS(AND(Z104&gt;0,Z104&lt;=1),"0 to 1",AND(Z104&gt;1,Z104&lt;=2),"1 to 2",AND(Z104&gt;2,Z104&lt;=4),"2 to 4",AND(Z104&gt;4,Z104&lt;=6),"4 to 6",AND(Z104&gt;6,Z104&lt;=8),"6 to 8",AND(Z104&gt;8,Z104&lt;=10),"8 to 10",AND(Z104&gt;10,Z104&lt;=15),"10 to 15",AND(Z104&gt;15,Z104&lt;=20),"15 to 20",AND(Z104&gt;20,Z104&lt;=25),"20 to 25",AND(Z104&gt;25,Z104&lt;=30),"25 to 30",AND(Z104&gt;30,Z104&lt;=40),"30 to 40",AND(Z104&gt;40,Z104&lt;=50),"40 to 50",Z104&gt;50,"50+")</f>
        <v>6 to 8</v>
      </c>
      <c r="Z104" s="9">
        <f>_xlfn.XLOOKUP($E104,'Raw Data'!$E:$E,'Raw Data'!Z:Z,"ERROR",0,1)</f>
        <v>7.5</v>
      </c>
      <c r="AA104" s="9" t="str">
        <f>_xlfn.XLOOKUP($E104,'Raw Data'!$E:$E,'Raw Data'!AA:AA,"ERROR",0,1)</f>
        <v>oz</v>
      </c>
    </row>
    <row r="105" hidden="1" spans="1:27">
      <c r="A105" s="5" t="str">
        <f>_xlfn.XLOOKUP($E105,'Raw Data'!$E:$E,'Raw Data'!A:A,"ERROR",0,1)</f>
        <v>AE</v>
      </c>
      <c r="B105" s="5" t="str">
        <f>_xlfn.XLOOKUP($E105,'Raw Data'!$E:$E,'Raw Data'!B:B,"ERROR",0,1)</f>
        <v>Hair Mousses</v>
      </c>
      <c r="C105" s="5" t="str">
        <f>_xlfn.XLOOKUP($E105,'Raw Data'!$E:$E,'Raw Data'!C:C,"ERROR",0,1)</f>
        <v>Sebastian Professional</v>
      </c>
      <c r="D105" s="5" t="str">
        <f>_xlfn.XLOOKUP($E105,'Raw Data'!$E:$E,'Raw Data'!D:D,"ERROR",0,1)</f>
        <v>www.amazon.ae/dp/B002RS6KQG</v>
      </c>
      <c r="E105" s="5" t="s">
        <v>305</v>
      </c>
      <c r="F105" s="9" t="str">
        <f>_xlfn.XLOOKUP($E105,'Raw Data'!$E:$E,'Raw Data'!F:F,"ERROR",0,1)</f>
        <v>Sebastian Professional  Mousse  Forte, Strong-Hold  Mousse  for Professional  Hair  Styling, 7 oz</v>
      </c>
      <c r="G105" s="10">
        <f>_xlfn.XLOOKUP($E105,'Raw Data'!$E:$E,'Raw Data'!G:G,"ERROR",0,1)</f>
        <v>9</v>
      </c>
      <c r="H105" s="9">
        <f>_xlfn.XLOOKUP($E105,'Raw Data'!$E:$E,'Raw Data'!H:H,"ERROR",0,1)</f>
        <v>1080.45</v>
      </c>
      <c r="I105" s="9">
        <f>_xlfn.XLOOKUP($E105,'Raw Data'!$E:$E,'Raw Data'!I:I,"ERROR",0,1)</f>
        <v>0.00144652926559852</v>
      </c>
      <c r="J105" s="9" t="str">
        <f>_xlfn.XLOOKUP($E105,'Raw Data'!$E:$E,'Raw Data'!J:J,"ERROR",0,1)</f>
        <v>No</v>
      </c>
      <c r="K105" s="14" t="str">
        <f t="array" ref="K105">_xlfn.IFS(AND(L105&gt;0,L105&lt;=5),"0 to 5",AND(L105&gt;5,L105&lt;=10),"5 to 10",AND(L105&gt;10,L105&lt;=15),"10 to 15",AND(L105&gt;15,L105&lt;=20),"15 to 20",AND(L105&gt;20,L105&lt;=30),"20 to 30",AND(L105&gt;30,L105&lt;=40),"30 to 40",AND(L105&gt;40,L105&lt;=50),"40 to 50",AND(L105&gt;50,L105&lt;=75),"50 to 75",AND(L105&gt;75,L105&lt;=100),"75 to 100",AND(L105&gt;100,L105&lt;=150),"100 to 150",AND(L105&gt;150,L105&lt;=200),"150 to 200",AND(L105&gt;200,L105&lt;=250),"200 to 250",AND(L105&gt;250,L105&lt;=300),"250 to 300",AND(L105&gt;300,L105&lt;=400),"300 to 400",AND(L105&gt;400,L105&lt;=500),"400 to 500",L105&gt;500,"500+")</f>
        <v>100 to 150</v>
      </c>
      <c r="L105" s="9">
        <f>_xlfn.XLOOKUP($E105,'Raw Data'!$E:$E,'Raw Data'!L:L,"ERROR",0,1)</f>
        <v>117.26</v>
      </c>
      <c r="M105" s="14" t="str">
        <f t="array" ref="M105">_xlfn.IFS(AND(N105&gt;0,N105&lt;=5),"0 to 5",AND(N105&gt;5,N105&lt;=10),"5 to 10",AND(N105&gt;10,N105&lt;=15),"10 to 15",AND(N105&gt;15,N105&lt;=20),"15 to 20",AND(N105&gt;20,N105&lt;=30),"20 to 30",AND(N105&gt;30,N105&lt;=40),"30 to 40",AND(N105&gt;40,N105&lt;=50),"40 to 50",AND(N105&gt;50,N105&lt;=75),"50 to 75",AND(N105&gt;75,N105&lt;=100),"75 to 100",AND(N105&gt;100,N105&lt;=150),"100 to 150",AND(N105&gt;150,N105&lt;=200),"150 to 200",AND(N105&gt;200,N105&lt;=250),"200 to 250",AND(N105&gt;250,N105&lt;=300),"250 to 300",AND(N105&gt;300,N105&lt;=400),"300 to 400",AND(N105&gt;400,N105&lt;=500),"400 to 500",N105&gt;500,"500+")</f>
        <v>100 to 150</v>
      </c>
      <c r="N105" s="9">
        <f>_xlfn.XLOOKUP($E105,'Raw Data'!$E:$E,'Raw Data'!N:N,"ERROR",0,1)</f>
        <v>119.43</v>
      </c>
      <c r="O105" s="14" t="str">
        <f t="array" ref="O105">_xlfn.IFS(P105=0,"No Discount",AND(P105&gt;0,P105&lt;=0.02),"0% to 2%",AND(P105&gt;0.02,P105&lt;=0.04),"2% to 4%",AND(P105&gt;0.04,P105&lt;=0.06),"4% to 6%",AND(P105&gt;0.06,P105&lt;=0.08),"6% to 8%",AND(P105&gt;0.08,P105&lt;=0.1),"8% to 10%",AND(P105&gt;0.1,P105&lt;=0.15),"10% to 15%",AND(P105&gt;0.15,P105&lt;=0.2),"15% to 20%",AND(P105&gt;0.2,P105&lt;=0.25),"20% to 25%",AND(P105&gt;0.25,P105&lt;=0.3),"25% to 30%",AND(P105&gt;0.3,P105&lt;=0.4),"30% to 40%",AND(P105&gt;0.4,P105&lt;=0.5),"40% to 50%",AND(P105&gt;0.5,P105&lt;=0.75),"50% to 75%",AND(P105&gt;0.75,P105&lt;=1),"75% to 100%")</f>
        <v>0% to 2%</v>
      </c>
      <c r="P105" s="10">
        <f>_xlfn.XLOOKUP($E105,'Raw Data'!$E:$E,'Raw Data'!P:P,"ERROR",0,1)</f>
        <v>0.0181696391191493</v>
      </c>
      <c r="Q105" s="9">
        <f>_xlfn.XLOOKUP($E105,'Raw Data'!$E:$E,'Raw Data'!Q:Q,"ERROR",0,1)</f>
        <v>7</v>
      </c>
      <c r="R105" s="9" t="str">
        <f>_xlfn.XLOOKUP($E105,'Raw Data'!$E:$E,'Raw Data'!R:R,"ERROR",0,1)</f>
        <v>oz</v>
      </c>
      <c r="S105" s="5" t="str">
        <f t="array" ref="S105">_xlfn.IFS(AND(T105&gt;0,T105&lt;=0.05),"0 to 0.05",AND(T105&gt;0.05,T105&lt;=0.1),"0.05 to 0.1",AND(T105&gt;0.1,T105&lt;=0.2),"0.1 to 0.2",AND(T105&gt;0.2,T105&lt;=0.3),"0.2 to 0.3",AND(T105&gt;0.3,T105&lt;=0.4),"0.3 to 0.4",AND(T105&gt;0.4,T105&lt;=0.5),"0.4 to 0.5",AND(T105&gt;0.5,T105&lt;=0.75),"0.5 to 0.75",AND(T105&gt;0.75,T105&lt;=1),"0.75 to 1",AND(T105&gt;1,T105&lt;=2),"1 to 2",AND(T105&gt;2,T105&lt;=3),"2 to 3",AND(T105&gt;3,T105&lt;=4),"3 to 4",AND(T105&gt;4,T105&lt;=5),"4 to 5",AND(T105&gt;5,T105&lt;=10),"5 to 10",T105&gt;10,"10+")</f>
        <v>0.5 to 0.75</v>
      </c>
      <c r="T105" s="10">
        <f>_xlfn.XLOOKUP($E105,'Raw Data'!$E:$E,'Raw Data'!T:T,"ERROR",0,1)</f>
        <v>0.566500797139958</v>
      </c>
      <c r="U105" s="15" t="str">
        <f t="array" ref="U105">_xlfn.IFS(AND(V105&gt;0,V105&lt;=0.05),"0 to 0.05",AND(V105&gt;0.05,V105&lt;=0.1),"0.05 to 0.1",AND(V105&gt;0.1,V105&lt;=0.2),"0.1 to 0.2",AND(V105&gt;0.2,V105&lt;=0.3),"0.2 to 0.3",AND(V105&gt;0.3,V105&lt;=0.4),"0.3 to 0.4",AND(V105&gt;0.4,V105&lt;=0.5),"0.4 to 0.5",AND(V105&gt;0.5,V105&lt;=0.75),"0.5 to 0.75",AND(V105&gt;0.75,V105&lt;=1),"0.75 to 1",AND(V105&gt;1,V105&lt;=2),"1 to 2",AND(V105&gt;2,V105&lt;=3),"2 to 3",AND(V105&gt;3,V105&lt;=4),"3 to 4",AND(V105&gt;4,V105&lt;=5),"4 to 5",AND(V105&gt;5,V105&lt;=10),"5 to 10",V105&gt;10,"10+")</f>
        <v>0.1 to 0.2</v>
      </c>
      <c r="V105" s="10">
        <f>_xlfn.XLOOKUP($E105,'Raw Data'!$E:$E,'Raw Data'!V:V,"ERROR",0,1)</f>
        <v>0.155785786752983</v>
      </c>
      <c r="W105" s="15" t="str">
        <f t="array" ref="W105">_xlfn.IFS(AND(X105&gt;0,X105&lt;=0.05),"0 to 0.05",AND(X105&gt;0.05,X105&lt;=0.1),"0.05 to 0.1",AND(X105&gt;0.1,X105&lt;=0.2),"0.1 to 0.2",AND(X105&gt;0.2,X105&lt;=0.3),"0.2 to 0.3",AND(X105&gt;0.3,X105&lt;=0.4),"0.3 to 0.4",AND(X105&gt;0.4,X105&lt;=0.5),"0.4 to 0.5",AND(X105&gt;0.5,X105&lt;=0.75),"0.5 to 0.75",AND(X105&gt;0.75,X105&lt;=1),"0.75 to 1",AND(X105&gt;1,X105&lt;=2),"1 to 2",AND(X105&gt;2,X105&lt;=3),"2 to 3",AND(X105&gt;3,X105&lt;=4),"3 to 4",AND(X105&gt;4,X105&lt;=5),"4 to 5",AND(X105&gt;5,X105&lt;=10),"5 to 10",X105&gt;10,"10+")</f>
        <v>0.1 to 0.2</v>
      </c>
      <c r="X105" s="16">
        <f t="shared" si="23"/>
        <v>0.152955215227789</v>
      </c>
      <c r="Y105" s="5" t="str">
        <f t="array" ref="Y105">_xlfn.IFS(AND(Z105&gt;0,Z105&lt;=1),"0 to 1",AND(Z105&gt;1,Z105&lt;=2),"1 to 2",AND(Z105&gt;2,Z105&lt;=4),"2 to 4",AND(Z105&gt;4,Z105&lt;=6),"4 to 6",AND(Z105&gt;6,Z105&lt;=8),"6 to 8",AND(Z105&gt;8,Z105&lt;=10),"8 to 10",AND(Z105&gt;10,Z105&lt;=15),"10 to 15",AND(Z105&gt;15,Z105&lt;=20),"15 to 20",AND(Z105&gt;20,Z105&lt;=25),"20 to 25",AND(Z105&gt;25,Z105&lt;=30),"25 to 30",AND(Z105&gt;30,Z105&lt;=40),"30 to 40",AND(Z105&gt;40,Z105&lt;=50),"40 to 50",Z105&gt;50,"50+")</f>
        <v>6 to 8</v>
      </c>
      <c r="Z105" s="9">
        <f>_xlfn.XLOOKUP($E105,'Raw Data'!$E:$E,'Raw Data'!Z:Z,"ERROR",0,1)</f>
        <v>7</v>
      </c>
      <c r="AA105" s="9" t="str">
        <f>_xlfn.XLOOKUP($E105,'Raw Data'!$E:$E,'Raw Data'!AA:AA,"ERROR",0,1)</f>
        <v>oz</v>
      </c>
    </row>
    <row r="106" hidden="1" spans="1:27">
      <c r="A106" s="5" t="str">
        <f>_xlfn.XLOOKUP($E106,'Raw Data'!$E:$E,'Raw Data'!A:A,"ERROR",0,1)</f>
        <v>AE</v>
      </c>
      <c r="B106" s="5" t="str">
        <f>_xlfn.XLOOKUP($E106,'Raw Data'!$E:$E,'Raw Data'!B:B,"ERROR",0,1)</f>
        <v>Hair Mousses</v>
      </c>
      <c r="C106" s="5" t="str">
        <f>_xlfn.XLOOKUP($E106,'Raw Data'!$E:$E,'Raw Data'!C:C,"ERROR",0,1)</f>
        <v>Design Essentials</v>
      </c>
      <c r="D106" s="5" t="str">
        <f>_xlfn.XLOOKUP($E106,'Raw Data'!$E:$E,'Raw Data'!D:D,"ERROR",0,1)</f>
        <v>www.amazon.ae/dp/B09V4W1P9F</v>
      </c>
      <c r="E106" s="5" t="s">
        <v>306</v>
      </c>
      <c r="F106" s="9" t="str">
        <f>_xlfn.XLOOKUP($E106,'Raw Data'!$E:$E,'Raw Data'!F:F,"ERROR",0,1)</f>
        <v>Design Essentials Curl Enhancing Mousse, Almond and Avocado Collection,10 Ounce Design Essentials Curl Enhancing Mousse, Almond and Avocado Collection,10 Ounce</v>
      </c>
      <c r="G106" s="10">
        <f>_xlfn.XLOOKUP($E106,'Raw Data'!$E:$E,'Raw Data'!G:G,"ERROR",0,1)</f>
        <v>13</v>
      </c>
      <c r="H106" s="9">
        <f>_xlfn.XLOOKUP($E106,'Raw Data'!$E:$E,'Raw Data'!H:H,"ERROR",0,1)</f>
        <v>1042.65</v>
      </c>
      <c r="I106" s="9">
        <f>_xlfn.XLOOKUP($E106,'Raw Data'!$E:$E,'Raw Data'!I:I,"ERROR",0,1)</f>
        <v>0.00139592182773501</v>
      </c>
      <c r="J106" s="9" t="str">
        <f>_xlfn.XLOOKUP($E106,'Raw Data'!$E:$E,'Raw Data'!J:J,"ERROR",0,1)</f>
        <v>No</v>
      </c>
      <c r="K106" s="14" t="str">
        <f t="array" ref="K106">_xlfn.IFS(AND(L106&gt;0,L106&lt;=5),"0 to 5",AND(L106&gt;5,L106&lt;=10),"5 to 10",AND(L106&gt;10,L106&lt;=15),"10 to 15",AND(L106&gt;15,L106&lt;=20),"15 to 20",AND(L106&gt;20,L106&lt;=30),"20 to 30",AND(L106&gt;30,L106&lt;=40),"30 to 40",AND(L106&gt;40,L106&lt;=50),"40 to 50",AND(L106&gt;50,L106&lt;=75),"50 to 75",AND(L106&gt;75,L106&lt;=100),"75 to 100",AND(L106&gt;100,L106&lt;=150),"100 to 150",AND(L106&gt;150,L106&lt;=200),"150 to 200",AND(L106&gt;200,L106&lt;=250),"200 to 250",AND(L106&gt;250,L106&lt;=300),"250 to 300",AND(L106&gt;300,L106&lt;=400),"300 to 400",AND(L106&gt;400,L106&lt;=500),"400 to 500",L106&gt;500,"500+")</f>
        <v>75 to 100</v>
      </c>
      <c r="L106" s="9">
        <f>_xlfn.XLOOKUP($E106,'Raw Data'!$E:$E,'Raw Data'!L:L,"ERROR",0,1)</f>
        <v>82.43</v>
      </c>
      <c r="M106" s="14" t="str">
        <f t="array" ref="M106">_xlfn.IFS(AND(N106&gt;0,N106&lt;=5),"0 to 5",AND(N106&gt;5,N106&lt;=10),"5 to 10",AND(N106&gt;10,N106&lt;=15),"10 to 15",AND(N106&gt;15,N106&lt;=20),"15 to 20",AND(N106&gt;20,N106&lt;=30),"20 to 30",AND(N106&gt;30,N106&lt;=40),"30 to 40",AND(N106&gt;40,N106&lt;=50),"40 to 50",AND(N106&gt;50,N106&lt;=75),"50 to 75",AND(N106&gt;75,N106&lt;=100),"75 to 100",AND(N106&gt;100,N106&lt;=150),"100 to 150",AND(N106&gt;150,N106&lt;=200),"150 to 200",AND(N106&gt;200,N106&lt;=250),"200 to 250",AND(N106&gt;250,N106&lt;=300),"250 to 300",AND(N106&gt;300,N106&lt;=400),"300 to 400",AND(N106&gt;400,N106&lt;=500),"400 to 500",N106&gt;500,"500+")</f>
        <v>100 to 150</v>
      </c>
      <c r="N106" s="9">
        <f>_xlfn.XLOOKUP($E106,'Raw Data'!$E:$E,'Raw Data'!N:N,"ERROR",0,1)</f>
        <v>104.11</v>
      </c>
      <c r="O106" s="14" t="str">
        <f t="array" ref="O106">_xlfn.IFS(P106=0,"No Discount",AND(P106&gt;0,P106&lt;=0.02),"0% to 2%",AND(P106&gt;0.02,P106&lt;=0.04),"2% to 4%",AND(P106&gt;0.04,P106&lt;=0.06),"4% to 6%",AND(P106&gt;0.06,P106&lt;=0.08),"6% to 8%",AND(P106&gt;0.08,P106&lt;=0.1),"8% to 10%",AND(P106&gt;0.1,P106&lt;=0.15),"10% to 15%",AND(P106&gt;0.15,P106&lt;=0.2),"15% to 20%",AND(P106&gt;0.2,P106&lt;=0.25),"20% to 25%",AND(P106&gt;0.25,P106&lt;=0.3),"25% to 30%",AND(P106&gt;0.3,P106&lt;=0.4),"30% to 40%",AND(P106&gt;0.4,P106&lt;=0.5),"40% to 50%",AND(P106&gt;0.5,P106&lt;=0.75),"50% to 75%",AND(P106&gt;0.75,P106&lt;=1),"75% to 100%")</f>
        <v>20% to 25%</v>
      </c>
      <c r="P106" s="10">
        <f>_xlfn.XLOOKUP($E106,'Raw Data'!$E:$E,'Raw Data'!P:P,"ERROR",0,1)</f>
        <v>0.208241283258092</v>
      </c>
      <c r="Q106" s="9">
        <f>_xlfn.XLOOKUP($E106,'Raw Data'!$E:$E,'Raw Data'!Q:Q,"ERROR",0,1)</f>
        <v>10</v>
      </c>
      <c r="R106" s="9" t="str">
        <f>_xlfn.XLOOKUP($E106,'Raw Data'!$E:$E,'Raw Data'!R:R,"ERROR",0,1)</f>
        <v>oz</v>
      </c>
      <c r="S106" s="5" t="str">
        <f t="array" ref="S106">_xlfn.IFS(AND(T106&gt;0,T106&lt;=0.05),"0 to 0.05",AND(T106&gt;0.05,T106&lt;=0.1),"0.05 to 0.1",AND(T106&gt;0.1,T106&lt;=0.2),"0.1 to 0.2",AND(T106&gt;0.2,T106&lt;=0.3),"0.2 to 0.3",AND(T106&gt;0.3,T106&lt;=0.4),"0.3 to 0.4",AND(T106&gt;0.4,T106&lt;=0.5),"0.4 to 0.5",AND(T106&gt;0.5,T106&lt;=0.75),"0.5 to 0.75",AND(T106&gt;0.75,T106&lt;=1),"0.75 to 1",AND(T106&gt;1,T106&lt;=2),"1 to 2",AND(T106&gt;2,T106&lt;=3),"2 to 3",AND(T106&gt;3,T106&lt;=4),"3 to 4",AND(T106&gt;4,T106&lt;=5),"4 to 5",AND(T106&gt;5,T106&lt;=10),"5 to 10",T106&gt;10,"10+")</f>
        <v>0.2 to 0.3</v>
      </c>
      <c r="T106" s="10">
        <f>_xlfn.XLOOKUP($E106,'Raw Data'!$E:$E,'Raw Data'!T:T,"ERROR",0,1)</f>
        <v>0.278762259046331</v>
      </c>
      <c r="U106" s="15" t="str">
        <f t="array" ref="U106">_xlfn.IFS(AND(V106&gt;0,V106&lt;=0.05),"0 to 0.05",AND(V106&gt;0.05,V106&lt;=0.1),"0.05 to 0.1",AND(V106&gt;0.1,V106&lt;=0.2),"0.1 to 0.2",AND(V106&gt;0.2,V106&lt;=0.3),"0.2 to 0.3",AND(V106&gt;0.3,V106&lt;=0.4),"0.3 to 0.4",AND(V106&gt;0.4,V106&lt;=0.5),"0.4 to 0.5",AND(V106&gt;0.5,V106&lt;=0.75),"0.5 to 0.75",AND(V106&gt;0.75,V106&lt;=1),"0.75 to 1",AND(V106&gt;1,V106&lt;=2),"1 to 2",AND(V106&gt;2,V106&lt;=3),"2 to 3",AND(V106&gt;3,V106&lt;=4),"3 to 4",AND(V106&gt;4,V106&lt;=5),"4 to 5",AND(V106&gt;5,V106&lt;=10),"5 to 10",V106&gt;10,"10+")</f>
        <v>0.05 to 0.1</v>
      </c>
      <c r="V106" s="10">
        <f>_xlfn.XLOOKUP($E106,'Raw Data'!$E:$E,'Raw Data'!V:V,"ERROR",0,1)</f>
        <v>0.095061548867095</v>
      </c>
      <c r="W106" s="15" t="str">
        <f t="array" ref="W106">_xlfn.IFS(AND(X106&gt;0,X106&lt;=0.05),"0 to 0.05",AND(X106&gt;0.05,X106&lt;=0.1),"0.05 to 0.1",AND(X106&gt;0.1,X106&lt;=0.2),"0.1 to 0.2",AND(X106&gt;0.2,X106&lt;=0.3),"0.2 to 0.3",AND(X106&gt;0.3,X106&lt;=0.4),"0.3 to 0.4",AND(X106&gt;0.4,X106&lt;=0.5),"0.4 to 0.5",AND(X106&gt;0.5,X106&lt;=0.75),"0.5 to 0.75",AND(X106&gt;0.75,X106&lt;=1),"0.75 to 1",AND(X106&gt;1,X106&lt;=2),"1 to 2",AND(X106&gt;2,X106&lt;=3),"2 to 3",AND(X106&gt;3,X106&lt;=4),"3 to 4",AND(X106&gt;4,X106&lt;=5),"4 to 5",AND(X106&gt;5,X106&lt;=10),"5 to 10",X106&gt;10,"10+")</f>
        <v>0.05 to 0.1</v>
      </c>
      <c r="X106" s="16">
        <f t="shared" si="23"/>
        <v>0.0752658099425093</v>
      </c>
      <c r="Y106" s="5" t="str">
        <f t="array" ref="Y106">_xlfn.IFS(AND(Z106&gt;0,Z106&lt;=1),"0 to 1",AND(Z106&gt;1,Z106&lt;=2),"1 to 2",AND(Z106&gt;2,Z106&lt;=4),"2 to 4",AND(Z106&gt;4,Z106&lt;=6),"4 to 6",AND(Z106&gt;6,Z106&lt;=8),"6 to 8",AND(Z106&gt;8,Z106&lt;=10),"8 to 10",AND(Z106&gt;10,Z106&lt;=15),"10 to 15",AND(Z106&gt;15,Z106&lt;=20),"15 to 20",AND(Z106&gt;20,Z106&lt;=25),"20 to 25",AND(Z106&gt;25,Z106&lt;=30),"25 to 30",AND(Z106&gt;30,Z106&lt;=40),"30 to 40",AND(Z106&gt;40,Z106&lt;=50),"40 to 50",Z106&gt;50,"50+")</f>
        <v>8 to 10</v>
      </c>
      <c r="Z106" s="9">
        <f>_xlfn.XLOOKUP($E106,'Raw Data'!$E:$E,'Raw Data'!Z:Z,"ERROR",0,1)</f>
        <v>10</v>
      </c>
      <c r="AA106" s="9" t="str">
        <f>_xlfn.XLOOKUP($E106,'Raw Data'!$E:$E,'Raw Data'!AA:AA,"ERROR",0,1)</f>
        <v>oz</v>
      </c>
    </row>
    <row r="107" hidden="1" spans="1:27">
      <c r="A107" s="5" t="str">
        <f>_xlfn.XLOOKUP($E107,'Raw Data'!$E:$E,'Raw Data'!A:A,"ERROR",0,1)</f>
        <v>AE</v>
      </c>
      <c r="B107" s="5" t="str">
        <f>_xlfn.XLOOKUP($E107,'Raw Data'!$E:$E,'Raw Data'!B:B,"ERROR",0,1)</f>
        <v>Hair Mousses</v>
      </c>
      <c r="C107" s="5" t="str">
        <f>_xlfn.XLOOKUP($E107,'Raw Data'!$E:$E,'Raw Data'!C:C,"ERROR",0,1)</f>
        <v> T-Lab Professional</v>
      </c>
      <c r="D107" s="5" t="str">
        <f>_xlfn.XLOOKUP($E107,'Raw Data'!$E:$E,'Raw Data'!D:D,"ERROR",0,1)</f>
        <v>www.amazon.ae/dp/B086RLFM41</v>
      </c>
      <c r="E107" s="5" t="s">
        <v>307</v>
      </c>
      <c r="F107" s="9" t="str">
        <f>_xlfn.XLOOKUP($E107,'Raw Data'!$E:$E,'Raw Data'!F:F,"ERROR",0,1)</f>
        <v>T-Lab Professional Velvet Flex Medium  Hair   Mousse  100 ml</v>
      </c>
      <c r="G107" s="10">
        <f>_xlfn.XLOOKUP($E107,'Raw Data'!$E:$E,'Raw Data'!G:G,"ERROR",0,1)</f>
        <v>28</v>
      </c>
      <c r="H107" s="9">
        <f>_xlfn.XLOOKUP($E107,'Raw Data'!$E:$E,'Raw Data'!H:H,"ERROR",0,1)</f>
        <v>1028.06</v>
      </c>
      <c r="I107" s="9">
        <f>_xlfn.XLOOKUP($E107,'Raw Data'!$E:$E,'Raw Data'!I:I,"ERROR",0,1)</f>
        <v>0.00137638842777659</v>
      </c>
      <c r="J107" s="9" t="str">
        <f>_xlfn.XLOOKUP($E107,'Raw Data'!$E:$E,'Raw Data'!J:J,"ERROR",0,1)</f>
        <v>No</v>
      </c>
      <c r="K107" s="14" t="str">
        <f t="array" ref="K107">_xlfn.IFS(AND(L107&gt;0,L107&lt;=5),"0 to 5",AND(L107&gt;5,L107&lt;=10),"5 to 10",AND(L107&gt;10,L107&lt;=15),"10 to 15",AND(L107&gt;15,L107&lt;=20),"15 to 20",AND(L107&gt;20,L107&lt;=30),"20 to 30",AND(L107&gt;30,L107&lt;=40),"30 to 40",AND(L107&gt;40,L107&lt;=50),"40 to 50",AND(L107&gt;50,L107&lt;=75),"50 to 75",AND(L107&gt;75,L107&lt;=100),"75 to 100",AND(L107&gt;100,L107&lt;=150),"100 to 150",AND(L107&gt;150,L107&lt;=200),"150 to 200",AND(L107&gt;200,L107&lt;=250),"200 to 250",AND(L107&gt;250,L107&lt;=300),"250 to 300",AND(L107&gt;300,L107&lt;=400),"300 to 400",AND(L107&gt;400,L107&lt;=500),"400 to 500",L107&gt;500,"500+")</f>
        <v>30 to 40</v>
      </c>
      <c r="L107" s="9">
        <f>_xlfn.XLOOKUP($E107,'Raw Data'!$E:$E,'Raw Data'!L:L,"ERROR",0,1)</f>
        <v>37</v>
      </c>
      <c r="M107" s="14" t="str">
        <f t="array" ref="M107">_xlfn.IFS(AND(N107&gt;0,N107&lt;=5),"0 to 5",AND(N107&gt;5,N107&lt;=10),"5 to 10",AND(N107&gt;10,N107&lt;=15),"10 to 15",AND(N107&gt;15,N107&lt;=20),"15 to 20",AND(N107&gt;20,N107&lt;=30),"20 to 30",AND(N107&gt;30,N107&lt;=40),"30 to 40",AND(N107&gt;40,N107&lt;=50),"40 to 50",AND(N107&gt;50,N107&lt;=75),"50 to 75",AND(N107&gt;75,N107&lt;=100),"75 to 100",AND(N107&gt;100,N107&lt;=150),"100 to 150",AND(N107&gt;150,N107&lt;=200),"150 to 200",AND(N107&gt;200,N107&lt;=250),"200 to 250",AND(N107&gt;250,N107&lt;=300),"250 to 300",AND(N107&gt;300,N107&lt;=400),"300 to 400",AND(N107&gt;400,N107&lt;=500),"400 to 500",N107&gt;500,"500+")</f>
        <v>40 to 50</v>
      </c>
      <c r="N107" s="9">
        <f>_xlfn.XLOOKUP($E107,'Raw Data'!$E:$E,'Raw Data'!N:N,"ERROR",0,1)</f>
        <v>40.36</v>
      </c>
      <c r="O107" s="14" t="str">
        <f t="array" ref="O107">_xlfn.IFS(P107=0,"No Discount",AND(P107&gt;0,P107&lt;=0.02),"0% to 2%",AND(P107&gt;0.02,P107&lt;=0.04),"2% to 4%",AND(P107&gt;0.04,P107&lt;=0.06),"4% to 6%",AND(P107&gt;0.06,P107&lt;=0.08),"6% to 8%",AND(P107&gt;0.08,P107&lt;=0.1),"8% to 10%",AND(P107&gt;0.1,P107&lt;=0.15),"10% to 15%",AND(P107&gt;0.15,P107&lt;=0.2),"15% to 20%",AND(P107&gt;0.2,P107&lt;=0.25),"20% to 25%",AND(P107&gt;0.25,P107&lt;=0.3),"25% to 30%",AND(P107&gt;0.3,P107&lt;=0.4),"30% to 40%",AND(P107&gt;0.4,P107&lt;=0.5),"40% to 50%",AND(P107&gt;0.5,P107&lt;=0.75),"50% to 75%",AND(P107&gt;0.75,P107&lt;=1),"75% to 100%")</f>
        <v>8% to 10%</v>
      </c>
      <c r="P107" s="10">
        <f>_xlfn.XLOOKUP($E107,'Raw Data'!$E:$E,'Raw Data'!P:P,"ERROR",0,1)</f>
        <v>0.0832507433102081</v>
      </c>
      <c r="Q107" s="9">
        <f>_xlfn.XLOOKUP($E107,'Raw Data'!$E:$E,'Raw Data'!Q:Q,"ERROR",0,1)</f>
        <v>100</v>
      </c>
      <c r="R107" s="9" t="str">
        <f>_xlfn.XLOOKUP($E107,'Raw Data'!$E:$E,'Raw Data'!R:R,"ERROR",0,1)</f>
        <v>ml</v>
      </c>
      <c r="S107" s="5" t="str">
        <f t="array" ref="S107">_xlfn.IFS(AND(T107&gt;0,T107&lt;=0.05),"0 to 0.05",AND(T107&gt;0.05,T107&lt;=0.1),"0.05 to 0.1",AND(T107&gt;0.1,T107&lt;=0.2),"0.1 to 0.2",AND(T107&gt;0.2,T107&lt;=0.3),"0.2 to 0.3",AND(T107&gt;0.3,T107&lt;=0.4),"0.3 to 0.4",AND(T107&gt;0.4,T107&lt;=0.5),"0.4 to 0.5",AND(T107&gt;0.5,T107&lt;=0.75),"0.5 to 0.75",AND(T107&gt;0.75,T107&lt;=1),"0.75 to 1",AND(T107&gt;1,T107&lt;=2),"1 to 2",AND(T107&gt;2,T107&lt;=3),"2 to 3",AND(T107&gt;3,T107&lt;=4),"3 to 4",AND(T107&gt;4,T107&lt;=5),"4 to 5",AND(T107&gt;5,T107&lt;=10),"5 to 10",T107&gt;10,"10+")</f>
        <v>0.3 to 0.4</v>
      </c>
      <c r="T107" s="10">
        <f>_xlfn.XLOOKUP($E107,'Raw Data'!$E:$E,'Raw Data'!T:T,"ERROR",0,1)</f>
        <v>0.370197685564091</v>
      </c>
      <c r="U107" s="15" t="str">
        <f t="array" ref="U107">_xlfn.IFS(AND(V107&gt;0,V107&lt;=0.05),"0 to 0.05",AND(V107&gt;0.05,V107&lt;=0.1),"0.05 to 0.1",AND(V107&gt;0.1,V107&lt;=0.2),"0.1 to 0.2",AND(V107&gt;0.2,V107&lt;=0.3),"0.2 to 0.3",AND(V107&gt;0.3,V107&lt;=0.4),"0.3 to 0.4",AND(V107&gt;0.4,V107&lt;=0.5),"0.4 to 0.5",AND(V107&gt;0.5,V107&lt;=0.75),"0.5 to 0.75",AND(V107&gt;0.75,V107&lt;=1),"0.75 to 1",AND(V107&gt;1,V107&lt;=2),"1 to 2",AND(V107&gt;2,V107&lt;=3),"2 to 3",AND(V107&gt;3,V107&lt;=4),"3 to 4",AND(V107&gt;4,V107&lt;=5),"4 to 5",AND(V107&gt;5,V107&lt;=10),"5 to 10",V107&gt;10,"10+")</f>
        <v>0.1 to 0.2</v>
      </c>
      <c r="V107" s="10">
        <f>_xlfn.XLOOKUP($E107,'Raw Data'!$E:$E,'Raw Data'!V:V,"ERROR",0,1)</f>
        <v>0.109030222138622</v>
      </c>
      <c r="W107" s="15" t="str">
        <f t="array" ref="W107">_xlfn.IFS(AND(X107&gt;0,X107&lt;=0.05),"0 to 0.05",AND(X107&gt;0.05,X107&lt;=0.1),"0.05 to 0.1",AND(X107&gt;0.1,X107&lt;=0.2),"0.1 to 0.2",AND(X107&gt;0.2,X107&lt;=0.3),"0.2 to 0.3",AND(X107&gt;0.3,X107&lt;=0.4),"0.3 to 0.4",AND(X107&gt;0.4,X107&lt;=0.5),"0.4 to 0.5",AND(X107&gt;0.5,X107&lt;=0.75),"0.5 to 0.75",AND(X107&gt;0.75,X107&lt;=1),"0.75 to 1",AND(X107&gt;1,X107&lt;=2),"1 to 2",AND(X107&gt;2,X107&lt;=3),"2 to 3",AND(X107&gt;3,X107&lt;=4),"3 to 4",AND(X107&gt;4,X107&lt;=5),"4 to 5",AND(X107&gt;5,X107&lt;=10),"5 to 10",X107&gt;10,"10+")</f>
        <v>0.05 to 0.1</v>
      </c>
      <c r="X107" s="16">
        <f t="shared" si="23"/>
        <v>0.0999533751023046</v>
      </c>
      <c r="Y107" s="5" t="str">
        <f t="array" ref="Y107">_xlfn.IFS(AND(Z107&gt;0,Z107&lt;=1),"0 to 1",AND(Z107&gt;1,Z107&lt;=2),"1 to 2",AND(Z107&gt;2,Z107&lt;=4),"2 to 4",AND(Z107&gt;4,Z107&lt;=6),"4 to 6",AND(Z107&gt;6,Z107&lt;=8),"6 to 8",AND(Z107&gt;8,Z107&lt;=10),"8 to 10",AND(Z107&gt;10,Z107&lt;=15),"10 to 15",AND(Z107&gt;15,Z107&lt;=20),"15 to 20",AND(Z107&gt;20,Z107&lt;=25),"20 to 25",AND(Z107&gt;25,Z107&lt;=30),"25 to 30",AND(Z107&gt;30,Z107&lt;=40),"30 to 40",AND(Z107&gt;40,Z107&lt;=50),"40 to 50",Z107&gt;50,"50+")</f>
        <v>2 to 4</v>
      </c>
      <c r="Z107" s="9">
        <f>_xlfn.XLOOKUP($E107,'Raw Data'!$E:$E,'Raw Data'!Z:Z,"ERROR",0,1)</f>
        <v>3.38</v>
      </c>
      <c r="AA107" s="9" t="str">
        <f>_xlfn.XLOOKUP($E107,'Raw Data'!$E:$E,'Raw Data'!AA:AA,"ERROR",0,1)</f>
        <v>oz</v>
      </c>
    </row>
    <row r="108" hidden="1" spans="1:27">
      <c r="A108" s="5" t="str">
        <f>_xlfn.XLOOKUP($E108,'Raw Data'!$E:$E,'Raw Data'!A:A,"ERROR",0,1)</f>
        <v>AE</v>
      </c>
      <c r="B108" s="5" t="str">
        <f>_xlfn.XLOOKUP($E108,'Raw Data'!$E:$E,'Raw Data'!B:B,"ERROR",0,1)</f>
        <v>Hair Mousses</v>
      </c>
      <c r="C108" s="5" t="str">
        <f>_xlfn.XLOOKUP($E108,'Raw Data'!$E:$E,'Raw Data'!C:C,"ERROR",0,1)</f>
        <v>bumble and bumble</v>
      </c>
      <c r="D108" s="5" t="str">
        <f>_xlfn.XLOOKUP($E108,'Raw Data'!$E:$E,'Raw Data'!D:D,"ERROR",0,1)</f>
        <v>www.amazon.ae/dp/B08GCLZ149</v>
      </c>
      <c r="E108" s="5" t="s">
        <v>308</v>
      </c>
      <c r="F108" s="9" t="str">
        <f>_xlfn.XLOOKUP($E108,'Raw Data'!$E:$E,'Raw Data'!F:F,"ERROR",0,1)</f>
        <v>Bumble and Bumble Curl Mouse for Hair, 5 Oz</v>
      </c>
      <c r="G108" s="10">
        <f>_xlfn.XLOOKUP($E108,'Raw Data'!$E:$E,'Raw Data'!G:G,"ERROR",0,1)</f>
        <v>6</v>
      </c>
      <c r="H108" s="9">
        <f>_xlfn.XLOOKUP($E108,'Raw Data'!$E:$E,'Raw Data'!H:H,"ERROR",0,1)</f>
        <v>1014.17</v>
      </c>
      <c r="I108" s="9">
        <f>_xlfn.XLOOKUP($E108,'Raw Data'!$E:$E,'Raw Data'!I:I,"ERROR",0,1)</f>
        <v>0.00135779220259341</v>
      </c>
      <c r="J108" s="9" t="str">
        <f>_xlfn.XLOOKUP($E108,'Raw Data'!$E:$E,'Raw Data'!J:J,"ERROR",0,1)</f>
        <v>No</v>
      </c>
      <c r="K108" s="14" t="str">
        <f t="array" ref="K108">_xlfn.IFS(AND(L108&gt;0,L108&lt;=5),"0 to 5",AND(L108&gt;5,L108&lt;=10),"5 to 10",AND(L108&gt;10,L108&lt;=15),"10 to 15",AND(L108&gt;15,L108&lt;=20),"15 to 20",AND(L108&gt;20,L108&lt;=30),"20 to 30",AND(L108&gt;30,L108&lt;=40),"30 to 40",AND(L108&gt;40,L108&lt;=50),"40 to 50",AND(L108&gt;50,L108&lt;=75),"50 to 75",AND(L108&gt;75,L108&lt;=100),"75 to 100",AND(L108&gt;100,L108&lt;=150),"100 to 150",AND(L108&gt;150,L108&lt;=200),"150 to 200",AND(L108&gt;200,L108&lt;=250),"200 to 250",AND(L108&gt;250,L108&lt;=300),"250 to 300",AND(L108&gt;300,L108&lt;=400),"300 to 400",AND(L108&gt;400,L108&lt;=500),"400 to 500",L108&gt;500,"500+")</f>
        <v>150 to 200</v>
      </c>
      <c r="L108" s="9">
        <f>_xlfn.XLOOKUP($E108,'Raw Data'!$E:$E,'Raw Data'!L:L,"ERROR",0,1)</f>
        <v>157.6</v>
      </c>
      <c r="M108" s="14" t="str">
        <f t="array" ref="M108">_xlfn.IFS(AND(N108&gt;0,N108&lt;=5),"0 to 5",AND(N108&gt;5,N108&lt;=10),"5 to 10",AND(N108&gt;10,N108&lt;=15),"10 to 15",AND(N108&gt;15,N108&lt;=20),"15 to 20",AND(N108&gt;20,N108&lt;=30),"20 to 30",AND(N108&gt;30,N108&lt;=40),"30 to 40",AND(N108&gt;40,N108&lt;=50),"40 to 50",AND(N108&gt;50,N108&lt;=75),"50 to 75",AND(N108&gt;75,N108&lt;=100),"75 to 100",AND(N108&gt;100,N108&lt;=150),"100 to 150",AND(N108&gt;150,N108&lt;=200),"150 to 200",AND(N108&gt;200,N108&lt;=250),"200 to 250",AND(N108&gt;250,N108&lt;=300),"250 to 300",AND(N108&gt;300,N108&lt;=400),"300 to 400",AND(N108&gt;400,N108&lt;=500),"400 to 500",N108&gt;500,"500+")</f>
        <v>150 to 200</v>
      </c>
      <c r="N108" s="9">
        <f>_xlfn.XLOOKUP($E108,'Raw Data'!$E:$E,'Raw Data'!N:N,"ERROR",0,1)</f>
        <v>165.76</v>
      </c>
      <c r="O108" s="14" t="str">
        <f t="array" ref="O108">_xlfn.IFS(P108=0,"No Discount",AND(P108&gt;0,P108&lt;=0.02),"0% to 2%",AND(P108&gt;0.02,P108&lt;=0.04),"2% to 4%",AND(P108&gt;0.04,P108&lt;=0.06),"4% to 6%",AND(P108&gt;0.06,P108&lt;=0.08),"6% to 8%",AND(P108&gt;0.08,P108&lt;=0.1),"8% to 10%",AND(P108&gt;0.1,P108&lt;=0.15),"10% to 15%",AND(P108&gt;0.15,P108&lt;=0.2),"15% to 20%",AND(P108&gt;0.2,P108&lt;=0.25),"20% to 25%",AND(P108&gt;0.25,P108&lt;=0.3),"25% to 30%",AND(P108&gt;0.3,P108&lt;=0.4),"30% to 40%",AND(P108&gt;0.4,P108&lt;=0.5),"40% to 50%",AND(P108&gt;0.5,P108&lt;=0.75),"50% to 75%",AND(P108&gt;0.75,P108&lt;=1),"75% to 100%")</f>
        <v>4% to 6%</v>
      </c>
      <c r="P108" s="10">
        <f>_xlfn.XLOOKUP($E108,'Raw Data'!$E:$E,'Raw Data'!P:P,"ERROR",0,1)</f>
        <v>0.0492277992277992</v>
      </c>
      <c r="Q108" s="9">
        <f>_xlfn.XLOOKUP($E108,'Raw Data'!$E:$E,'Raw Data'!Q:Q,"ERROR",0,1)</f>
        <v>5</v>
      </c>
      <c r="R108" s="9" t="str">
        <f>_xlfn.XLOOKUP($E108,'Raw Data'!$E:$E,'Raw Data'!R:R,"ERROR",0,1)</f>
        <v>oz</v>
      </c>
      <c r="S108" s="5" t="str">
        <f t="array" ref="S108">_xlfn.IFS(AND(T108&gt;0,T108&lt;=0.05),"0 to 0.05",AND(T108&gt;0.05,T108&lt;=0.1),"0.05 to 0.1",AND(T108&gt;0.1,T108&lt;=0.2),"0.1 to 0.2",AND(T108&gt;0.2,T108&lt;=0.3),"0.2 to 0.3",AND(T108&gt;0.3,T108&lt;=0.4),"0.3 to 0.4",AND(T108&gt;0.4,T108&lt;=0.5),"0.4 to 0.5",AND(T108&gt;0.5,T108&lt;=0.75),"0.5 to 0.75",AND(T108&gt;0.75,T108&lt;=1),"0.75 to 1",AND(T108&gt;1,T108&lt;=2),"1 to 2",AND(T108&gt;2,T108&lt;=3),"2 to 3",AND(T108&gt;3,T108&lt;=4),"3 to 4",AND(T108&gt;4,T108&lt;=5),"4 to 5",AND(T108&gt;5,T108&lt;=10),"5 to 10",T108&gt;10,"10+")</f>
        <v>1 to 2</v>
      </c>
      <c r="T108" s="10">
        <f>_xlfn.XLOOKUP($E108,'Raw Data'!$E:$E,'Raw Data'!T:T,"ERROR",0,1)</f>
        <v>1.06594521474467</v>
      </c>
      <c r="U108" s="15" t="str">
        <f t="array" ref="U108">_xlfn.IFS(AND(V108&gt;0,V108&lt;=0.05),"0 to 0.05",AND(V108&gt;0.05,V108&lt;=0.1),"0.05 to 0.1",AND(V108&gt;0.1,V108&lt;=0.2),"0.1 to 0.2",AND(V108&gt;0.2,V108&lt;=0.3),"0.2 to 0.3",AND(V108&gt;0.3,V108&lt;=0.4),"0.3 to 0.4",AND(V108&gt;0.4,V108&lt;=0.5),"0.4 to 0.5",AND(V108&gt;0.5,V108&lt;=0.75),"0.5 to 0.75",AND(V108&gt;0.75,V108&lt;=1),"0.75 to 1",AND(V108&gt;1,V108&lt;=2),"1 to 2",AND(V108&gt;2,V108&lt;=3),"2 to 3",AND(V108&gt;3,V108&lt;=4),"3 to 4",AND(V108&gt;4,V108&lt;=5),"4 to 5",AND(V108&gt;5,V108&lt;=10),"5 to 10",V108&gt;10,"10+")</f>
        <v>0.3 to 0.4</v>
      </c>
      <c r="V108" s="10">
        <f>_xlfn.XLOOKUP($E108,'Raw Data'!$E:$E,'Raw Data'!V:V,"ERROR",0,1)</f>
        <v>0.302706797429828</v>
      </c>
      <c r="W108" s="15" t="str">
        <f t="array" ref="W108">_xlfn.IFS(AND(X108&gt;0,X108&lt;=0.05),"0 to 0.05",AND(X108&gt;0.05,X108&lt;=0.1),"0.05 to 0.1",AND(X108&gt;0.1,X108&lt;=0.2),"0.1 to 0.2",AND(X108&gt;0.2,X108&lt;=0.3),"0.2 to 0.3",AND(X108&gt;0.3,X108&lt;=0.4),"0.3 to 0.4",AND(X108&gt;0.4,X108&lt;=0.5),"0.4 to 0.5",AND(X108&gt;0.5,X108&lt;=0.75),"0.5 to 0.75",AND(X108&gt;0.75,X108&lt;=1),"0.75 to 1",AND(X108&gt;1,X108&lt;=2),"1 to 2",AND(X108&gt;2,X108&lt;=3),"2 to 3",AND(X108&gt;3,X108&lt;=4),"3 to 4",AND(X108&gt;4,X108&lt;=5),"4 to 5",AND(X108&gt;5,X108&lt;=10),"5 to 10",X108&gt;10,"10+")</f>
        <v>0.2 to 0.3</v>
      </c>
      <c r="X108" s="16">
        <f t="shared" si="23"/>
        <v>0.287805207981062</v>
      </c>
      <c r="Y108" s="5" t="str">
        <f t="array" ref="Y108">_xlfn.IFS(AND(Z108&gt;0,Z108&lt;=1),"0 to 1",AND(Z108&gt;1,Z108&lt;=2),"1 to 2",AND(Z108&gt;2,Z108&lt;=4),"2 to 4",AND(Z108&gt;4,Z108&lt;=6),"4 to 6",AND(Z108&gt;6,Z108&lt;=8),"6 to 8",AND(Z108&gt;8,Z108&lt;=10),"8 to 10",AND(Z108&gt;10,Z108&lt;=15),"10 to 15",AND(Z108&gt;15,Z108&lt;=20),"15 to 20",AND(Z108&gt;20,Z108&lt;=25),"20 to 25",AND(Z108&gt;25,Z108&lt;=30),"25 to 30",AND(Z108&gt;30,Z108&lt;=40),"30 to 40",AND(Z108&gt;40,Z108&lt;=50),"40 to 50",Z108&gt;50,"50+")</f>
        <v>4 to 6</v>
      </c>
      <c r="Z108" s="9">
        <f>_xlfn.XLOOKUP($E108,'Raw Data'!$E:$E,'Raw Data'!Z:Z,"ERROR",0,1)</f>
        <v>5</v>
      </c>
      <c r="AA108" s="9" t="str">
        <f>_xlfn.XLOOKUP($E108,'Raw Data'!$E:$E,'Raw Data'!AA:AA,"ERROR",0,1)</f>
        <v>oz</v>
      </c>
    </row>
    <row r="109" hidden="1" spans="1:27">
      <c r="A109" s="5" t="str">
        <f>_xlfn.XLOOKUP($E109,'Raw Data'!$E:$E,'Raw Data'!A:A,"ERROR",0,1)</f>
        <v>AE</v>
      </c>
      <c r="B109" s="5" t="str">
        <f>_xlfn.XLOOKUP($E109,'Raw Data'!$E:$E,'Raw Data'!B:B,"ERROR",0,1)</f>
        <v>Hair Mousses</v>
      </c>
      <c r="C109" s="5" t="str">
        <f>_xlfn.XLOOKUP($E109,'Raw Data'!$E:$E,'Raw Data'!C:C,"ERROR",0,1)</f>
        <v>bumble and bumble</v>
      </c>
      <c r="D109" s="5" t="str">
        <f>_xlfn.XLOOKUP($E109,'Raw Data'!$E:$E,'Raw Data'!D:D,"ERROR",0,1)</f>
        <v>www.amazon.ae/dp/B00BM1WDB0</v>
      </c>
      <c r="E109" s="5" t="s">
        <v>309</v>
      </c>
      <c r="F109" s="9" t="str">
        <f>_xlfn.XLOOKUP($E109,'Raw Data'!$E:$E,'Raw Data'!F:F,"ERROR",0,1)</f>
        <v>Bumble and Bumble Thickening Full Form Soft  Mousse  5 oz.</v>
      </c>
      <c r="G109" s="10">
        <f>_xlfn.XLOOKUP($E109,'Raw Data'!$E:$E,'Raw Data'!G:G,"ERROR",0,1)</f>
        <v>6</v>
      </c>
      <c r="H109" s="9">
        <f>_xlfn.XLOOKUP($E109,'Raw Data'!$E:$E,'Raw Data'!H:H,"ERROR",0,1)</f>
        <v>1011.64</v>
      </c>
      <c r="I109" s="9">
        <f>_xlfn.XLOOKUP($E109,'Raw Data'!$E:$E,'Raw Data'!I:I,"ERROR",0,1)</f>
        <v>0.00135440498519143</v>
      </c>
      <c r="J109" s="9" t="str">
        <f>_xlfn.XLOOKUP($E109,'Raw Data'!$E:$E,'Raw Data'!J:J,"ERROR",0,1)</f>
        <v>No</v>
      </c>
      <c r="K109" s="14" t="str">
        <f t="array" ref="K109">_xlfn.IFS(AND(L109&gt;0,L109&lt;=5),"0 to 5",AND(L109&gt;5,L109&lt;=10),"5 to 10",AND(L109&gt;10,L109&lt;=15),"10 to 15",AND(L109&gt;15,L109&lt;=20),"15 to 20",AND(L109&gt;20,L109&lt;=30),"20 to 30",AND(L109&gt;30,L109&lt;=40),"30 to 40",AND(L109&gt;40,L109&lt;=50),"40 to 50",AND(L109&gt;50,L109&lt;=75),"50 to 75",AND(L109&gt;75,L109&lt;=100),"75 to 100",AND(L109&gt;100,L109&lt;=150),"100 to 150",AND(L109&gt;150,L109&lt;=200),"150 to 200",AND(L109&gt;200,L109&lt;=250),"200 to 250",AND(L109&gt;250,L109&lt;=300),"250 to 300",AND(L109&gt;300,L109&lt;=400),"300 to 400",AND(L109&gt;400,L109&lt;=500),"400 to 500",L109&gt;500,"500+")</f>
        <v>150 to 200</v>
      </c>
      <c r="L109" s="9">
        <f>_xlfn.XLOOKUP($E109,'Raw Data'!$E:$E,'Raw Data'!L:L,"ERROR",0,1)</f>
        <v>157.92</v>
      </c>
      <c r="M109" s="14" t="str">
        <f t="array" ref="M109">_xlfn.IFS(AND(N109&gt;0,N109&lt;=5),"0 to 5",AND(N109&gt;5,N109&lt;=10),"5 to 10",AND(N109&gt;10,N109&lt;=15),"10 to 15",AND(N109&gt;15,N109&lt;=20),"15 to 20",AND(N109&gt;20,N109&lt;=30),"20 to 30",AND(N109&gt;30,N109&lt;=40),"30 to 40",AND(N109&gt;40,N109&lt;=50),"40 to 50",AND(N109&gt;50,N109&lt;=75),"50 to 75",AND(N109&gt;75,N109&lt;=100),"75 to 100",AND(N109&gt;100,N109&lt;=150),"100 to 150",AND(N109&gt;150,N109&lt;=200),"150 to 200",AND(N109&gt;200,N109&lt;=250),"200 to 250",AND(N109&gt;250,N109&lt;=300),"250 to 300",AND(N109&gt;300,N109&lt;=400),"300 to 400",AND(N109&gt;400,N109&lt;=500),"400 to 500",N109&gt;500,"500+")</f>
        <v>150 to 200</v>
      </c>
      <c r="N109" s="9">
        <f>_xlfn.XLOOKUP($E109,'Raw Data'!$E:$E,'Raw Data'!N:N,"ERROR",0,1)</f>
        <v>164.76</v>
      </c>
      <c r="O109" s="14" t="str">
        <f t="array" ref="O109">_xlfn.IFS(P109=0,"No Discount",AND(P109&gt;0,P109&lt;=0.02),"0% to 2%",AND(P109&gt;0.02,P109&lt;=0.04),"2% to 4%",AND(P109&gt;0.04,P109&lt;=0.06),"4% to 6%",AND(P109&gt;0.06,P109&lt;=0.08),"6% to 8%",AND(P109&gt;0.08,P109&lt;=0.1),"8% to 10%",AND(P109&gt;0.1,P109&lt;=0.15),"10% to 15%",AND(P109&gt;0.15,P109&lt;=0.2),"15% to 20%",AND(P109&gt;0.2,P109&lt;=0.25),"20% to 25%",AND(P109&gt;0.25,P109&lt;=0.3),"25% to 30%",AND(P109&gt;0.3,P109&lt;=0.4),"30% to 40%",AND(P109&gt;0.4,P109&lt;=0.5),"40% to 50%",AND(P109&gt;0.5,P109&lt;=0.75),"50% to 75%",AND(P109&gt;0.75,P109&lt;=1),"75% to 100%")</f>
        <v>4% to 6%</v>
      </c>
      <c r="P109" s="10">
        <f>_xlfn.XLOOKUP($E109,'Raw Data'!$E:$E,'Raw Data'!P:P,"ERROR",0,1)</f>
        <v>0.0415149308084487</v>
      </c>
      <c r="Q109" s="9">
        <f>_xlfn.XLOOKUP($E109,'Raw Data'!$E:$E,'Raw Data'!Q:Q,"ERROR",0,1)</f>
        <v>5</v>
      </c>
      <c r="R109" s="9" t="str">
        <f>_xlfn.XLOOKUP($E109,'Raw Data'!$E:$E,'Raw Data'!R:R,"ERROR",0,1)</f>
        <v>oz</v>
      </c>
      <c r="S109" s="5" t="str">
        <f t="array" ref="S109">_xlfn.IFS(AND(T109&gt;0,T109&lt;=0.05),"0 to 0.05",AND(T109&gt;0.05,T109&lt;=0.1),"0.05 to 0.1",AND(T109&gt;0.1,T109&lt;=0.2),"0.1 to 0.2",AND(T109&gt;0.2,T109&lt;=0.3),"0.2 to 0.3",AND(T109&gt;0.3,T109&lt;=0.4),"0.3 to 0.4",AND(T109&gt;0.4,T109&lt;=0.5),"0.4 to 0.5",AND(T109&gt;0.5,T109&lt;=0.75),"0.5 to 0.75",AND(T109&gt;0.75,T109&lt;=1),"0.75 to 1",AND(T109&gt;1,T109&lt;=2),"1 to 2",AND(T109&gt;2,T109&lt;=3),"2 to 3",AND(T109&gt;3,T109&lt;=4),"3 to 4",AND(T109&gt;4,T109&lt;=5),"4 to 5",AND(T109&gt;5,T109&lt;=10),"5 to 10",T109&gt;10,"10+")</f>
        <v>1 to 2</v>
      </c>
      <c r="T109" s="10">
        <f>_xlfn.XLOOKUP($E109,'Raw Data'!$E:$E,'Raw Data'!T:T,"ERROR",0,1)</f>
        <v>1.06810957051065</v>
      </c>
      <c r="U109" s="15" t="str">
        <f t="array" ref="U109">_xlfn.IFS(AND(V109&gt;0,V109&lt;=0.05),"0 to 0.05",AND(V109&gt;0.05,V109&lt;=0.1),"0.05 to 0.1",AND(V109&gt;0.1,V109&lt;=0.2),"0.1 to 0.2",AND(V109&gt;0.2,V109&lt;=0.3),"0.2 to 0.3",AND(V109&gt;0.3,V109&lt;=0.4),"0.3 to 0.4",AND(V109&gt;0.4,V109&lt;=0.5),"0.4 to 0.5",AND(V109&gt;0.5,V109&lt;=0.75),"0.5 to 0.75",AND(V109&gt;0.75,V109&lt;=1),"0.75 to 1",AND(V109&gt;1,V109&lt;=2),"1 to 2",AND(V109&gt;2,V109&lt;=3),"2 to 3",AND(V109&gt;3,V109&lt;=4),"3 to 4",AND(V109&gt;4,V109&lt;=5),"4 to 5",AND(V109&gt;5,V109&lt;=10),"5 to 10",V109&gt;10,"10+")</f>
        <v>0.3 to 0.4</v>
      </c>
      <c r="V109" s="10">
        <f>_xlfn.XLOOKUP($E109,'Raw Data'!$E:$E,'Raw Data'!V:V,"ERROR",0,1)</f>
        <v>0.300880622252283</v>
      </c>
      <c r="W109" s="15" t="str">
        <f t="array" ref="W109">_xlfn.IFS(AND(X109&gt;0,X109&lt;=0.05),"0 to 0.05",AND(X109&gt;0.05,X109&lt;=0.1),"0.05 to 0.1",AND(X109&gt;0.1,X109&lt;=0.2),"0.1 to 0.2",AND(X109&gt;0.2,X109&lt;=0.3),"0.2 to 0.3",AND(X109&gt;0.3,X109&lt;=0.4),"0.3 to 0.4",AND(X109&gt;0.4,X109&lt;=0.5),"0.4 to 0.5",AND(X109&gt;0.5,X109&lt;=0.75),"0.5 to 0.75",AND(X109&gt;0.75,X109&lt;=1),"0.75 to 1",AND(X109&gt;1,X109&lt;=2),"1 to 2",AND(X109&gt;2,X109&lt;=3),"2 to 3",AND(X109&gt;3,X109&lt;=4),"3 to 4",AND(X109&gt;4,X109&lt;=5),"4 to 5",AND(X109&gt;5,X109&lt;=10),"5 to 10",X109&gt;10,"10+")</f>
        <v>0.2 to 0.3</v>
      </c>
      <c r="X109" s="16">
        <f t="shared" si="23"/>
        <v>0.288389584037876</v>
      </c>
      <c r="Y109" s="5" t="str">
        <f t="array" ref="Y109">_xlfn.IFS(AND(Z109&gt;0,Z109&lt;=1),"0 to 1",AND(Z109&gt;1,Z109&lt;=2),"1 to 2",AND(Z109&gt;2,Z109&lt;=4),"2 to 4",AND(Z109&gt;4,Z109&lt;=6),"4 to 6",AND(Z109&gt;6,Z109&lt;=8),"6 to 8",AND(Z109&gt;8,Z109&lt;=10),"8 to 10",AND(Z109&gt;10,Z109&lt;=15),"10 to 15",AND(Z109&gt;15,Z109&lt;=20),"15 to 20",AND(Z109&gt;20,Z109&lt;=25),"20 to 25",AND(Z109&gt;25,Z109&lt;=30),"25 to 30",AND(Z109&gt;30,Z109&lt;=40),"30 to 40",AND(Z109&gt;40,Z109&lt;=50),"40 to 50",Z109&gt;50,"50+")</f>
        <v>4 to 6</v>
      </c>
      <c r="Z109" s="9">
        <f>_xlfn.XLOOKUP($E109,'Raw Data'!$E:$E,'Raw Data'!Z:Z,"ERROR",0,1)</f>
        <v>5</v>
      </c>
      <c r="AA109" s="9" t="str">
        <f>_xlfn.XLOOKUP($E109,'Raw Data'!$E:$E,'Raw Data'!AA:AA,"ERROR",0,1)</f>
        <v>oz</v>
      </c>
    </row>
    <row r="110" hidden="1" spans="1:27">
      <c r="A110" s="5" t="str">
        <f>_xlfn.XLOOKUP($E110,'Raw Data'!$E:$E,'Raw Data'!A:A,"ERROR",0,1)</f>
        <v>AE</v>
      </c>
      <c r="B110" s="5" t="str">
        <f>_xlfn.XLOOKUP($E110,'Raw Data'!$E:$E,'Raw Data'!B:B,"ERROR",0,1)</f>
        <v>Hair Mousses</v>
      </c>
      <c r="C110" s="5" t="str">
        <f>_xlfn.XLOOKUP($E110,'Raw Data'!$E:$E,'Raw Data'!C:C,"ERROR",0,1)</f>
        <v>sachajuan</v>
      </c>
      <c r="D110" s="5" t="str">
        <f>_xlfn.XLOOKUP($E110,'Raw Data'!$E:$E,'Raw Data'!D:D,"ERROR",0,1)</f>
        <v>www.amazon.ae/dp/B002V7XKRK</v>
      </c>
      <c r="E110" s="5" t="s">
        <v>310</v>
      </c>
      <c r="F110" s="9" t="str">
        <f>_xlfn.XLOOKUP($E110,'Raw Data'!$E:$E,'Raw Data'!F:F,"ERROR",0,1)</f>
        <v>Sachajuan  Hair  MoUSse, 200 Ml</v>
      </c>
      <c r="G110" s="10">
        <f>_xlfn.XLOOKUP($E110,'Raw Data'!$E:$E,'Raw Data'!G:G,"ERROR",0,1)</f>
        <v>9</v>
      </c>
      <c r="H110" s="9">
        <f>_xlfn.XLOOKUP($E110,'Raw Data'!$E:$E,'Raw Data'!H:H,"ERROR",0,1)</f>
        <v>991.51</v>
      </c>
      <c r="I110" s="9">
        <f>_xlfn.XLOOKUP($E110,'Raw Data'!$E:$E,'Raw Data'!I:I,"ERROR",0,1)</f>
        <v>0.00132745451629746</v>
      </c>
      <c r="J110" s="9" t="str">
        <f>_xlfn.XLOOKUP($E110,'Raw Data'!$E:$E,'Raw Data'!J:J,"ERROR",0,1)</f>
        <v>No</v>
      </c>
      <c r="K110" s="14" t="str">
        <f t="array" ref="K110">_xlfn.IFS(AND(L110&gt;0,L110&lt;=5),"0 to 5",AND(L110&gt;5,L110&lt;=10),"5 to 10",AND(L110&gt;10,L110&lt;=15),"10 to 15",AND(L110&gt;15,L110&lt;=20),"15 to 20",AND(L110&gt;20,L110&lt;=30),"20 to 30",AND(L110&gt;30,L110&lt;=40),"30 to 40",AND(L110&gt;40,L110&lt;=50),"40 to 50",AND(L110&gt;50,L110&lt;=75),"50 to 75",AND(L110&gt;75,L110&lt;=100),"75 to 100",AND(L110&gt;100,L110&lt;=150),"100 to 150",AND(L110&gt;150,L110&lt;=200),"150 to 200",AND(L110&gt;200,L110&lt;=250),"200 to 250",AND(L110&gt;250,L110&lt;=300),"250 to 300",AND(L110&gt;300,L110&lt;=400),"300 to 400",AND(L110&gt;400,L110&lt;=500),"400 to 500",L110&gt;500,"500+")</f>
        <v>100 to 150</v>
      </c>
      <c r="L110" s="9">
        <f>_xlfn.XLOOKUP($E110,'Raw Data'!$E:$E,'Raw Data'!L:L,"ERROR",0,1)</f>
        <v>137.3</v>
      </c>
      <c r="M110" s="14" t="str">
        <f t="array" ref="M110">_xlfn.IFS(AND(N110&gt;0,N110&lt;=5),"0 to 5",AND(N110&gt;5,N110&lt;=10),"5 to 10",AND(N110&gt;10,N110&lt;=15),"10 to 15",AND(N110&gt;15,N110&lt;=20),"15 to 20",AND(N110&gt;20,N110&lt;=30),"20 to 30",AND(N110&gt;30,N110&lt;=40),"30 to 40",AND(N110&gt;40,N110&lt;=50),"40 to 50",AND(N110&gt;50,N110&lt;=75),"50 to 75",AND(N110&gt;75,N110&lt;=100),"75 to 100",AND(N110&gt;100,N110&lt;=150),"100 to 150",AND(N110&gt;150,N110&lt;=200),"150 to 200",AND(N110&gt;200,N110&lt;=250),"200 to 250",AND(N110&gt;250,N110&lt;=300),"250 to 300",AND(N110&gt;300,N110&lt;=400),"300 to 400",AND(N110&gt;400,N110&lt;=500),"400 to 500",N110&gt;500,"500+")</f>
        <v>100 to 150</v>
      </c>
      <c r="N110" s="9">
        <f>_xlfn.XLOOKUP($E110,'Raw Data'!$E:$E,'Raw Data'!N:N,"ERROR",0,1)</f>
        <v>140.67</v>
      </c>
      <c r="O110" s="14" t="str">
        <f t="array" ref="O110">_xlfn.IFS(P110=0,"No Discount",AND(P110&gt;0,P110&lt;=0.02),"0% to 2%",AND(P110&gt;0.02,P110&lt;=0.04),"2% to 4%",AND(P110&gt;0.04,P110&lt;=0.06),"4% to 6%",AND(P110&gt;0.06,P110&lt;=0.08),"6% to 8%",AND(P110&gt;0.08,P110&lt;=0.1),"8% to 10%",AND(P110&gt;0.1,P110&lt;=0.15),"10% to 15%",AND(P110&gt;0.15,P110&lt;=0.2),"15% to 20%",AND(P110&gt;0.2,P110&lt;=0.25),"20% to 25%",AND(P110&gt;0.25,P110&lt;=0.3),"25% to 30%",AND(P110&gt;0.3,P110&lt;=0.4),"30% to 40%",AND(P110&gt;0.4,P110&lt;=0.5),"40% to 50%",AND(P110&gt;0.5,P110&lt;=0.75),"50% to 75%",AND(P110&gt;0.75,P110&lt;=1),"75% to 100%")</f>
        <v>2% to 4%</v>
      </c>
      <c r="P110" s="10">
        <f>_xlfn.XLOOKUP($E110,'Raw Data'!$E:$E,'Raw Data'!P:P,"ERROR",0,1)</f>
        <v>0.0239567782753961</v>
      </c>
      <c r="Q110" s="9">
        <f>_xlfn.XLOOKUP($E110,'Raw Data'!$E:$E,'Raw Data'!Q:Q,"ERROR",0,1)</f>
        <v>200</v>
      </c>
      <c r="R110" s="9" t="str">
        <f>_xlfn.XLOOKUP($E110,'Raw Data'!$E:$E,'Raw Data'!R:R,"ERROR",0,1)</f>
        <v>ml</v>
      </c>
      <c r="S110" s="5" t="str">
        <f t="array" ref="S110">_xlfn.IFS(AND(T110&gt;0,T110&lt;=0.05),"0 to 0.05",AND(T110&gt;0.05,T110&lt;=0.1),"0.05 to 0.1",AND(T110&gt;0.1,T110&lt;=0.2),"0.1 to 0.2",AND(T110&gt;0.2,T110&lt;=0.3),"0.2 to 0.3",AND(T110&gt;0.3,T110&lt;=0.4),"0.3 to 0.4",AND(T110&gt;0.4,T110&lt;=0.5),"0.4 to 0.5",AND(T110&gt;0.5,T110&lt;=0.75),"0.5 to 0.75",AND(T110&gt;0.75,T110&lt;=1),"0.75 to 1",AND(T110&gt;1,T110&lt;=2),"1 to 2",AND(T110&gt;2,T110&lt;=3),"2 to 3",AND(T110&gt;3,T110&lt;=4),"3 to 4",AND(T110&gt;4,T110&lt;=5),"4 to 5",AND(T110&gt;5,T110&lt;=10),"5 to 10",T110&gt;10,"10+")</f>
        <v>0.5 to 0.75</v>
      </c>
      <c r="T110" s="10">
        <f>_xlfn.XLOOKUP($E110,'Raw Data'!$E:$E,'Raw Data'!T:T,"ERROR",0,1)</f>
        <v>0.686866786864185</v>
      </c>
      <c r="U110" s="15" t="str">
        <f t="array" ref="U110">_xlfn.IFS(AND(V110&gt;0,V110&lt;=0.05),"0 to 0.05",AND(V110&gt;0.05,V110&lt;=0.1),"0.05 to 0.1",AND(V110&gt;0.1,V110&lt;=0.2),"0.1 to 0.2",AND(V110&gt;0.2,V110&lt;=0.3),"0.2 to 0.3",AND(V110&gt;0.3,V110&lt;=0.4),"0.3 to 0.4",AND(V110&gt;0.4,V110&lt;=0.5),"0.4 to 0.5",AND(V110&gt;0.5,V110&lt;=0.75),"0.5 to 0.75",AND(V110&gt;0.75,V110&lt;=1),"0.75 to 1",AND(V110&gt;1,V110&lt;=2),"1 to 2",AND(V110&gt;2,V110&lt;=3),"2 to 3",AND(V110&gt;3,V110&lt;=4),"3 to 4",AND(V110&gt;4,V110&lt;=5),"4 to 5",AND(V110&gt;5,V110&lt;=10),"5 to 10",V110&gt;10,"10+")</f>
        <v>0.1 to 0.2</v>
      </c>
      <c r="V110" s="10">
        <f>_xlfn.XLOOKUP($E110,'Raw Data'!$E:$E,'Raw Data'!V:V,"ERROR",0,1)</f>
        <v>0.19000596318434</v>
      </c>
      <c r="W110" s="15" t="str">
        <f t="array" ref="W110">_xlfn.IFS(AND(X110&gt;0,X110&lt;=0.05),"0 to 0.05",AND(X110&gt;0.05,X110&lt;=0.1),"0.05 to 0.1",AND(X110&gt;0.1,X110&lt;=0.2),"0.1 to 0.2",AND(X110&gt;0.2,X110&lt;=0.3),"0.2 to 0.3",AND(X110&gt;0.3,X110&lt;=0.4),"0.3 to 0.4",AND(X110&gt;0.4,X110&lt;=0.5),"0.4 to 0.5",AND(X110&gt;0.5,X110&lt;=0.75),"0.5 to 0.75",AND(X110&gt;0.75,X110&lt;=1),"0.75 to 1",AND(X110&gt;1,X110&lt;=2),"1 to 2",AND(X110&gt;2,X110&lt;=3),"2 to 3",AND(X110&gt;3,X110&lt;=4),"3 to 4",AND(X110&gt;4,X110&lt;=5),"4 to 5",AND(X110&gt;5,X110&lt;=10),"5 to 10",X110&gt;10,"10+")</f>
        <v>0.1 to 0.2</v>
      </c>
      <c r="X110" s="16">
        <f t="shared" si="23"/>
        <v>0.18545403245333</v>
      </c>
      <c r="Y110" s="5" t="str">
        <f t="array" ref="Y110">_xlfn.IFS(AND(Z110&gt;0,Z110&lt;=1),"0 to 1",AND(Z110&gt;1,Z110&lt;=2),"1 to 2",AND(Z110&gt;2,Z110&lt;=4),"2 to 4",AND(Z110&gt;4,Z110&lt;=6),"4 to 6",AND(Z110&gt;6,Z110&lt;=8),"6 to 8",AND(Z110&gt;8,Z110&lt;=10),"8 to 10",AND(Z110&gt;10,Z110&lt;=15),"10 to 15",AND(Z110&gt;15,Z110&lt;=20),"15 to 20",AND(Z110&gt;20,Z110&lt;=25),"20 to 25",AND(Z110&gt;25,Z110&lt;=30),"25 to 30",AND(Z110&gt;30,Z110&lt;=40),"30 to 40",AND(Z110&gt;40,Z110&lt;=50),"40 to 50",Z110&gt;50,"50+")</f>
        <v>6 to 8</v>
      </c>
      <c r="Z110" s="9">
        <f>_xlfn.XLOOKUP($E110,'Raw Data'!$E:$E,'Raw Data'!Z:Z,"ERROR",0,1)</f>
        <v>6.76</v>
      </c>
      <c r="AA110" s="9" t="str">
        <f>_xlfn.XLOOKUP($E110,'Raw Data'!$E:$E,'Raw Data'!AA:AA,"ERROR",0,1)</f>
        <v>oz</v>
      </c>
    </row>
    <row r="111" hidden="1" spans="1:27">
      <c r="A111" s="5" t="str">
        <f>_xlfn.XLOOKUP($E111,'Raw Data'!$E:$E,'Raw Data'!A:A,"ERROR",0,1)</f>
        <v>AE</v>
      </c>
      <c r="B111" s="5" t="str">
        <f>_xlfn.XLOOKUP($E111,'Raw Data'!$E:$E,'Raw Data'!B:B,"ERROR",0,1)</f>
        <v>Hair Mousses</v>
      </c>
      <c r="C111" s="5" t="str">
        <f>_xlfn.XLOOKUP($E111,'Raw Data'!$E:$E,'Raw Data'!C:C,"ERROR",0,1)</f>
        <v>Wella</v>
      </c>
      <c r="D111" s="5" t="str">
        <f>_xlfn.XLOOKUP($E111,'Raw Data'!$E:$E,'Raw Data'!D:D,"ERROR",0,1)</f>
        <v>www.amazon.ae/dp/B017SASAPQ</v>
      </c>
      <c r="E111" s="5" t="s">
        <v>311</v>
      </c>
      <c r="F111" s="9" t="str">
        <f>_xlfn.XLOOKUP($E111,'Raw Data'!$E:$E,'Raw Data'!F:F,"ERROR",0,1)</f>
        <v>Wella Professionals Eimi Root Shoot Mousse for Hair Lift Hold Level 2 75ml</v>
      </c>
      <c r="G111" s="10">
        <f>_xlfn.XLOOKUP($E111,'Raw Data'!$E:$E,'Raw Data'!G:G,"ERROR",0,1)</f>
        <v>13</v>
      </c>
      <c r="H111" s="9">
        <f>_xlfn.XLOOKUP($E111,'Raw Data'!$E:$E,'Raw Data'!H:H,"ERROR",0,1)</f>
        <v>990.99</v>
      </c>
      <c r="I111" s="9">
        <f>_xlfn.XLOOKUP($E111,'Raw Data'!$E:$E,'Raw Data'!I:I,"ERROR",0,1)</f>
        <v>0.00132675832932156</v>
      </c>
      <c r="J111" s="9" t="str">
        <f>_xlfn.XLOOKUP($E111,'Raw Data'!$E:$E,'Raw Data'!J:J,"ERROR",0,1)</f>
        <v>No</v>
      </c>
      <c r="K111" s="14" t="str">
        <f t="array" ref="K111">_xlfn.IFS(AND(L111&gt;0,L111&lt;=5),"0 to 5",AND(L111&gt;5,L111&lt;=10),"5 to 10",AND(L111&gt;10,L111&lt;=15),"10 to 15",AND(L111&gt;15,L111&lt;=20),"15 to 20",AND(L111&gt;20,L111&lt;=30),"20 to 30",AND(L111&gt;30,L111&lt;=40),"30 to 40",AND(L111&gt;40,L111&lt;=50),"40 to 50",AND(L111&gt;50,L111&lt;=75),"50 to 75",AND(L111&gt;75,L111&lt;=100),"75 to 100",AND(L111&gt;100,L111&lt;=150),"100 to 150",AND(L111&gt;150,L111&lt;=200),"150 to 200",AND(L111&gt;200,L111&lt;=250),"200 to 250",AND(L111&gt;250,L111&lt;=300),"250 to 300",AND(L111&gt;300,L111&lt;=400),"300 to 400",AND(L111&gt;400,L111&lt;=500),"400 to 500",L111&gt;500,"500+")</f>
        <v>75 to 100</v>
      </c>
      <c r="L111" s="9">
        <f>_xlfn.XLOOKUP($E111,'Raw Data'!$E:$E,'Raw Data'!L:L,"ERROR",0,1)</f>
        <v>86.93</v>
      </c>
      <c r="M111" s="14" t="str">
        <f t="array" ref="M111">_xlfn.IFS(AND(N111&gt;0,N111&lt;=5),"0 to 5",AND(N111&gt;5,N111&lt;=10),"5 to 10",AND(N111&gt;10,N111&lt;=15),"10 to 15",AND(N111&gt;15,N111&lt;=20),"15 to 20",AND(N111&gt;20,N111&lt;=30),"20 to 30",AND(N111&gt;30,N111&lt;=40),"30 to 40",AND(N111&gt;40,N111&lt;=50),"40 to 50",AND(N111&gt;50,N111&lt;=75),"50 to 75",AND(N111&gt;75,N111&lt;=100),"75 to 100",AND(N111&gt;100,N111&lt;=150),"100 to 150",AND(N111&gt;150,N111&lt;=200),"150 to 200",AND(N111&gt;200,N111&lt;=250),"200 to 250",AND(N111&gt;250,N111&lt;=300),"250 to 300",AND(N111&gt;300,N111&lt;=400),"300 to 400",AND(N111&gt;400,N111&lt;=500),"400 to 500",N111&gt;500,"500+")</f>
        <v>75 to 100</v>
      </c>
      <c r="N111" s="9">
        <f>_xlfn.XLOOKUP($E111,'Raw Data'!$E:$E,'Raw Data'!N:N,"ERROR",0,1)</f>
        <v>90.87</v>
      </c>
      <c r="O111" s="14" t="str">
        <f t="array" ref="O111">_xlfn.IFS(P111=0,"No Discount",AND(P111&gt;0,P111&lt;=0.02),"0% to 2%",AND(P111&gt;0.02,P111&lt;=0.04),"2% to 4%",AND(P111&gt;0.04,P111&lt;=0.06),"4% to 6%",AND(P111&gt;0.06,P111&lt;=0.08),"6% to 8%",AND(P111&gt;0.08,P111&lt;=0.1),"8% to 10%",AND(P111&gt;0.1,P111&lt;=0.15),"10% to 15%",AND(P111&gt;0.15,P111&lt;=0.2),"15% to 20%",AND(P111&gt;0.2,P111&lt;=0.25),"20% to 25%",AND(P111&gt;0.25,P111&lt;=0.3),"25% to 30%",AND(P111&gt;0.3,P111&lt;=0.4),"30% to 40%",AND(P111&gt;0.4,P111&lt;=0.5),"40% to 50%",AND(P111&gt;0.5,P111&lt;=0.75),"50% to 75%",AND(P111&gt;0.75,P111&lt;=1),"75% to 100%")</f>
        <v>4% to 6%</v>
      </c>
      <c r="P111" s="10">
        <f>_xlfn.XLOOKUP($E111,'Raw Data'!$E:$E,'Raw Data'!P:P,"ERROR",0,1)</f>
        <v>0.0433586442170133</v>
      </c>
      <c r="Q111" s="9">
        <f>_xlfn.XLOOKUP($E111,'Raw Data'!$E:$E,'Raw Data'!Q:Q,"ERROR",0,1)</f>
        <v>75</v>
      </c>
      <c r="R111" s="9" t="str">
        <f>_xlfn.XLOOKUP($E111,'Raw Data'!$E:$E,'Raw Data'!R:R,"ERROR",0,1)</f>
        <v>ml</v>
      </c>
      <c r="S111" s="5" t="str">
        <f t="array" ref="S111">_xlfn.IFS(AND(T111&gt;0,T111&lt;=0.05),"0 to 0.05",AND(T111&gt;0.05,T111&lt;=0.1),"0.05 to 0.1",AND(T111&gt;0.1,T111&lt;=0.2),"0.1 to 0.2",AND(T111&gt;0.2,T111&lt;=0.3),"0.2 to 0.3",AND(T111&gt;0.3,T111&lt;=0.4),"0.3 to 0.4",AND(T111&gt;0.4,T111&lt;=0.5),"0.4 to 0.5",AND(T111&gt;0.5,T111&lt;=0.75),"0.5 to 0.75",AND(T111&gt;0.75,T111&lt;=1),"0.75 to 1",AND(T111&gt;1,T111&lt;=2),"1 to 2",AND(T111&gt;2,T111&lt;=3),"2 to 3",AND(T111&gt;3,T111&lt;=4),"3 to 4",AND(T111&gt;4,T111&lt;=5),"4 to 5",AND(T111&gt;5,T111&lt;=10),"5 to 10",T111&gt;10,"10+")</f>
        <v>1 to 2</v>
      </c>
      <c r="T111" s="10">
        <f>_xlfn.XLOOKUP($E111,'Raw Data'!$E:$E,'Raw Data'!T:T,"ERROR",0,1)</f>
        <v>1.15968593895807</v>
      </c>
      <c r="U111" s="15" t="str">
        <f t="array" ref="U111">_xlfn.IFS(AND(V111&gt;0,V111&lt;=0.05),"0 to 0.05",AND(V111&gt;0.05,V111&lt;=0.1),"0.05 to 0.1",AND(V111&gt;0.1,V111&lt;=0.2),"0.1 to 0.2",AND(V111&gt;0.2,V111&lt;=0.3),"0.2 to 0.3",AND(V111&gt;0.3,V111&lt;=0.4),"0.3 to 0.4",AND(V111&gt;0.4,V111&lt;=0.5),"0.4 to 0.5",AND(V111&gt;0.5,V111&lt;=0.75),"0.5 to 0.75",AND(V111&gt;0.75,V111&lt;=1),"0.75 to 1",AND(V111&gt;1,V111&lt;=2),"1 to 2",AND(V111&gt;2,V111&lt;=3),"2 to 3",AND(V111&gt;3,V111&lt;=4),"3 to 4",AND(V111&gt;4,V111&lt;=5),"4 to 5",AND(V111&gt;5,V111&lt;=10),"5 to 10",V111&gt;10,"10+")</f>
        <v>0.3 to 0.4</v>
      </c>
      <c r="V111" s="10">
        <f>_xlfn.XLOOKUP($E111,'Raw Data'!$E:$E,'Raw Data'!V:V,"ERROR",0,1)</f>
        <v>0.327306781821493</v>
      </c>
      <c r="W111" s="15" t="str">
        <f t="array" ref="W111">_xlfn.IFS(AND(X111&gt;0,X111&lt;=0.05),"0 to 0.05",AND(X111&gt;0.05,X111&lt;=0.1),"0.05 to 0.1",AND(X111&gt;0.1,X111&lt;=0.2),"0.1 to 0.2",AND(X111&gt;0.2,X111&lt;=0.3),"0.2 to 0.3",AND(X111&gt;0.3,X111&lt;=0.4),"0.3 to 0.4",AND(X111&gt;0.4,X111&lt;=0.5),"0.4 to 0.5",AND(X111&gt;0.5,X111&lt;=0.75),"0.5 to 0.75",AND(X111&gt;0.75,X111&lt;=1),"0.75 to 1",AND(X111&gt;1,X111&lt;=2),"1 to 2",AND(X111&gt;2,X111&lt;=3),"2 to 3",AND(X111&gt;3,X111&lt;=4),"3 to 4",AND(X111&gt;4,X111&lt;=5),"4 to 5",AND(X111&gt;5,X111&lt;=10),"5 to 10",X111&gt;10,"10+")</f>
        <v>0.3 to 0.4</v>
      </c>
      <c r="X111" s="16">
        <f t="shared" si="23"/>
        <v>0.313115203518679</v>
      </c>
      <c r="Y111" s="5" t="str">
        <f t="array" ref="Y111">_xlfn.IFS(AND(Z111&gt;0,Z111&lt;=1),"0 to 1",AND(Z111&gt;1,Z111&lt;=2),"1 to 2",AND(Z111&gt;2,Z111&lt;=4),"2 to 4",AND(Z111&gt;4,Z111&lt;=6),"4 to 6",AND(Z111&gt;6,Z111&lt;=8),"6 to 8",AND(Z111&gt;8,Z111&lt;=10),"8 to 10",AND(Z111&gt;10,Z111&lt;=15),"10 to 15",AND(Z111&gt;15,Z111&lt;=20),"15 to 20",AND(Z111&gt;20,Z111&lt;=25),"20 to 25",AND(Z111&gt;25,Z111&lt;=30),"25 to 30",AND(Z111&gt;30,Z111&lt;=40),"30 to 40",AND(Z111&gt;40,Z111&lt;=50),"40 to 50",Z111&gt;50,"50+")</f>
        <v>2 to 4</v>
      </c>
      <c r="Z111" s="9">
        <f>_xlfn.XLOOKUP($E111,'Raw Data'!$E:$E,'Raw Data'!Z:Z,"ERROR",0,1)</f>
        <v>2.535</v>
      </c>
      <c r="AA111" s="9" t="str">
        <f>_xlfn.XLOOKUP($E111,'Raw Data'!$E:$E,'Raw Data'!AA:AA,"ERROR",0,1)</f>
        <v>oz</v>
      </c>
    </row>
    <row r="112" hidden="1" spans="1:27">
      <c r="A112" s="5" t="str">
        <f>_xlfn.XLOOKUP($E112,'Raw Data'!$E:$E,'Raw Data'!A:A,"ERROR",0,1)</f>
        <v>AE</v>
      </c>
      <c r="B112" s="5" t="str">
        <f>_xlfn.XLOOKUP($E112,'Raw Data'!$E:$E,'Raw Data'!B:B,"ERROR",0,1)</f>
        <v>Hair Mousses</v>
      </c>
      <c r="C112" s="5" t="str">
        <f>_xlfn.XLOOKUP($E112,'Raw Data'!$E:$E,'Raw Data'!C:C,"ERROR",0,1)</f>
        <v>pantene</v>
      </c>
      <c r="D112" s="5" t="str">
        <f>_xlfn.XLOOKUP($E112,'Raw Data'!$E:$E,'Raw Data'!D:D,"ERROR",0,1)</f>
        <v>www.amazon.ae/dp/B07NFRL4M5</v>
      </c>
      <c r="E112" s="5" t="s">
        <v>312</v>
      </c>
      <c r="F112" s="9" t="str">
        <f>_xlfn.XLOOKUP($E112,'Raw Data'!$E:$E,'Raw Data'!F:F,"ERROR",0,1)</f>
        <v>Pantene Curl Mousse For Curly Hair, Tames Frizz for Soft Touchable Curls, 6.6 Ounce (Pack of 3) Pantene Curl Mousse For Curly Hair, Tames Frizz for Soft Touchable Curls, 6.6 Ounce (Pack of 3)</v>
      </c>
      <c r="G112" s="10">
        <f>_xlfn.XLOOKUP($E112,'Raw Data'!$E:$E,'Raw Data'!G:G,"ERROR",0,1)</f>
        <v>5</v>
      </c>
      <c r="H112" s="9">
        <f>_xlfn.XLOOKUP($E112,'Raw Data'!$E:$E,'Raw Data'!H:H,"ERROR",0,1)</f>
        <v>979.98</v>
      </c>
      <c r="I112" s="9">
        <f>_xlfn.XLOOKUP($E112,'Raw Data'!$E:$E,'Raw Data'!I:I,"ERROR",0,1)</f>
        <v>0.00131201790892798</v>
      </c>
      <c r="J112" s="9" t="str">
        <f>_xlfn.XLOOKUP($E112,'Raw Data'!$E:$E,'Raw Data'!J:J,"ERROR",0,1)</f>
        <v>No</v>
      </c>
      <c r="K112" s="14" t="str">
        <f t="array" ref="K112">_xlfn.IFS(AND(L112&gt;0,L112&lt;=5),"0 to 5",AND(L112&gt;5,L112&lt;=10),"5 to 10",AND(L112&gt;10,L112&lt;=15),"10 to 15",AND(L112&gt;15,L112&lt;=20),"15 to 20",AND(L112&gt;20,L112&lt;=30),"20 to 30",AND(L112&gt;30,L112&lt;=40),"30 to 40",AND(L112&gt;40,L112&lt;=50),"40 to 50",AND(L112&gt;50,L112&lt;=75),"50 to 75",AND(L112&gt;75,L112&lt;=100),"75 to 100",AND(L112&gt;100,L112&lt;=150),"100 to 150",AND(L112&gt;150,L112&lt;=200),"150 to 200",AND(L112&gt;200,L112&lt;=250),"200 to 250",AND(L112&gt;250,L112&lt;=300),"250 to 300",AND(L112&gt;300,L112&lt;=400),"300 to 400",AND(L112&gt;400,L112&lt;=500),"400 to 500",L112&gt;500,"500+")</f>
        <v>150 to 200</v>
      </c>
      <c r="L112" s="9">
        <f>_xlfn.XLOOKUP($E112,'Raw Data'!$E:$E,'Raw Data'!L:L,"ERROR",0,1)</f>
        <v>176.32</v>
      </c>
      <c r="M112" s="14" t="str">
        <f t="array" ref="M112">_xlfn.IFS(AND(N112&gt;0,N112&lt;=5),"0 to 5",AND(N112&gt;5,N112&lt;=10),"5 to 10",AND(N112&gt;10,N112&lt;=15),"10 to 15",AND(N112&gt;15,N112&lt;=20),"15 to 20",AND(N112&gt;20,N112&lt;=30),"20 to 30",AND(N112&gt;30,N112&lt;=40),"30 to 40",AND(N112&gt;40,N112&lt;=50),"40 to 50",AND(N112&gt;50,N112&lt;=75),"50 to 75",AND(N112&gt;75,N112&lt;=100),"75 to 100",AND(N112&gt;100,N112&lt;=150),"100 to 150",AND(N112&gt;150,N112&lt;=200),"150 to 200",AND(N112&gt;200,N112&lt;=250),"200 to 250",AND(N112&gt;250,N112&lt;=300),"250 to 300",AND(N112&gt;300,N112&lt;=400),"300 to 400",AND(N112&gt;400,N112&lt;=500),"400 to 500",N112&gt;500,"500+")</f>
        <v>200 to 250</v>
      </c>
      <c r="N112" s="9">
        <f>_xlfn.XLOOKUP($E112,'Raw Data'!$E:$E,'Raw Data'!N:N,"ERROR",0,1)</f>
        <v>211.66</v>
      </c>
      <c r="O112" s="14" t="str">
        <f t="array" ref="O112">_xlfn.IFS(P112=0,"No Discount",AND(P112&gt;0,P112&lt;=0.02),"0% to 2%",AND(P112&gt;0.02,P112&lt;=0.04),"2% to 4%",AND(P112&gt;0.04,P112&lt;=0.06),"4% to 6%",AND(P112&gt;0.06,P112&lt;=0.08),"6% to 8%",AND(P112&gt;0.08,P112&lt;=0.1),"8% to 10%",AND(P112&gt;0.1,P112&lt;=0.15),"10% to 15%",AND(P112&gt;0.15,P112&lt;=0.2),"15% to 20%",AND(P112&gt;0.2,P112&lt;=0.25),"20% to 25%",AND(P112&gt;0.25,P112&lt;=0.3),"25% to 30%",AND(P112&gt;0.3,P112&lt;=0.4),"30% to 40%",AND(P112&gt;0.4,P112&lt;=0.5),"40% to 50%",AND(P112&gt;0.5,P112&lt;=0.75),"50% to 75%",AND(P112&gt;0.75,P112&lt;=1),"75% to 100%")</f>
        <v>15% to 20%</v>
      </c>
      <c r="P112" s="10">
        <f>_xlfn.XLOOKUP($E112,'Raw Data'!$E:$E,'Raw Data'!P:P,"ERROR",0,1)</f>
        <v>0.166965888689408</v>
      </c>
      <c r="Q112" s="9">
        <f>_xlfn.XLOOKUP($E112,'Raw Data'!$E:$E,'Raw Data'!Q:Q,"ERROR",0,1)</f>
        <v>19.8</v>
      </c>
      <c r="R112" s="9" t="str">
        <f>_xlfn.XLOOKUP($E112,'Raw Data'!$E:$E,'Raw Data'!R:R,"ERROR",0,1)</f>
        <v>oz</v>
      </c>
      <c r="S112" s="5" t="str">
        <f t="array" ref="S112">_xlfn.IFS(AND(T112&gt;0,T112&lt;=0.05),"0 to 0.05",AND(T112&gt;0.05,T112&lt;=0.1),"0.05 to 0.1",AND(T112&gt;0.1,T112&lt;=0.2),"0.1 to 0.2",AND(T112&gt;0.2,T112&lt;=0.3),"0.2 to 0.3",AND(T112&gt;0.3,T112&lt;=0.4),"0.3 to 0.4",AND(T112&gt;0.4,T112&lt;=0.5),"0.4 to 0.5",AND(T112&gt;0.5,T112&lt;=0.75),"0.5 to 0.75",AND(T112&gt;0.75,T112&lt;=1),"0.75 to 1",AND(T112&gt;1,T112&lt;=2),"1 to 2",AND(T112&gt;2,T112&lt;=3),"2 to 3",AND(T112&gt;3,T112&lt;=4),"3 to 4",AND(T112&gt;4,T112&lt;=5),"4 to 5",AND(T112&gt;5,T112&lt;=10),"5 to 10",T112&gt;10,"10+")</f>
        <v>0.3 to 0.4</v>
      </c>
      <c r="T112" s="10">
        <f>_xlfn.XLOOKUP($E112,'Raw Data'!$E:$E,'Raw Data'!T:T,"ERROR",0,1)</f>
        <v>0.301151521983446</v>
      </c>
      <c r="U112" s="15" t="str">
        <f t="array" ref="U112">_xlfn.IFS(AND(V112&gt;0,V112&lt;=0.05),"0 to 0.05",AND(V112&gt;0.05,V112&lt;=0.1),"0.05 to 0.1",AND(V112&gt;0.1,V112&lt;=0.2),"0.1 to 0.2",AND(V112&gt;0.2,V112&lt;=0.3),"0.2 to 0.3",AND(V112&gt;0.3,V112&lt;=0.4),"0.3 to 0.4",AND(V112&gt;0.4,V112&lt;=0.5),"0.4 to 0.5",AND(V112&gt;0.5,V112&lt;=0.75),"0.5 to 0.75",AND(V112&gt;0.75,V112&lt;=1),"0.75 to 1",AND(V112&gt;1,V112&lt;=2),"1 to 2",AND(V112&gt;2,V112&lt;=3),"2 to 3",AND(V112&gt;3,V112&lt;=4),"3 to 4",AND(V112&gt;4,V112&lt;=5),"4 to 5",AND(V112&gt;5,V112&lt;=10),"5 to 10",V112&gt;10,"10+")</f>
        <v>0.05 to 0.1</v>
      </c>
      <c r="V112" s="10">
        <f>_xlfn.XLOOKUP($E112,'Raw Data'!$E:$E,'Raw Data'!V:V,"ERROR",0,1)</f>
        <v>0.0976081409290743</v>
      </c>
      <c r="W112" s="15" t="str">
        <f t="array" ref="W112">_xlfn.IFS(AND(X112&gt;0,X112&lt;=0.05),"0 to 0.05",AND(X112&gt;0.05,X112&lt;=0.1),"0.05 to 0.1",AND(X112&gt;0.1,X112&lt;=0.2),"0.1 to 0.2",AND(X112&gt;0.2,X112&lt;=0.3),"0.2 to 0.3",AND(X112&gt;0.3,X112&lt;=0.4),"0.3 to 0.4",AND(X112&gt;0.4,X112&lt;=0.5),"0.4 to 0.5",AND(X112&gt;0.5,X112&lt;=0.75),"0.5 to 0.75",AND(X112&gt;0.75,X112&lt;=1),"0.75 to 1",AND(X112&gt;1,X112&lt;=2),"1 to 2",AND(X112&gt;2,X112&lt;=3),"2 to 3",AND(X112&gt;3,X112&lt;=4),"3 to 4",AND(X112&gt;4,X112&lt;=5),"4 to 5",AND(X112&gt;5,X112&lt;=10),"5 to 10",X112&gt;10,"10+")</f>
        <v>0.05 to 0.1</v>
      </c>
      <c r="X112" s="16">
        <f t="shared" si="23"/>
        <v>0.0813109109355305</v>
      </c>
      <c r="Y112" s="5" t="str">
        <f t="array" ref="Y112">_xlfn.IFS(AND(Z112&gt;0,Z112&lt;=1),"0 to 1",AND(Z112&gt;1,Z112&lt;=2),"1 to 2",AND(Z112&gt;2,Z112&lt;=4),"2 to 4",AND(Z112&gt;4,Z112&lt;=6),"4 to 6",AND(Z112&gt;6,Z112&lt;=8),"6 to 8",AND(Z112&gt;8,Z112&lt;=10),"8 to 10",AND(Z112&gt;10,Z112&lt;=15),"10 to 15",AND(Z112&gt;15,Z112&lt;=20),"15 to 20",AND(Z112&gt;20,Z112&lt;=25),"20 to 25",AND(Z112&gt;25,Z112&lt;=30),"25 to 30",AND(Z112&gt;30,Z112&lt;=40),"30 to 40",AND(Z112&gt;40,Z112&lt;=50),"40 to 50",Z112&gt;50,"50+")</f>
        <v>15 to 20</v>
      </c>
      <c r="Z112" s="9">
        <f>_xlfn.XLOOKUP($E112,'Raw Data'!$E:$E,'Raw Data'!Z:Z,"ERROR",0,1)</f>
        <v>19.8</v>
      </c>
      <c r="AA112" s="9" t="str">
        <f>_xlfn.XLOOKUP($E112,'Raw Data'!$E:$E,'Raw Data'!AA:AA,"ERROR",0,1)</f>
        <v>oz</v>
      </c>
    </row>
    <row r="113" hidden="1" spans="1:27">
      <c r="A113" s="5" t="str">
        <f>_xlfn.XLOOKUP($E113,'Raw Data'!$E:$E,'Raw Data'!A:A,"ERROR",0,1)</f>
        <v>AE</v>
      </c>
      <c r="B113" s="5" t="str">
        <f>_xlfn.XLOOKUP($E113,'Raw Data'!$E:$E,'Raw Data'!B:B,"ERROR",0,1)</f>
        <v>Hair Mousses</v>
      </c>
      <c r="C113" s="5" t="str">
        <f>_xlfn.XLOOKUP($E113,'Raw Data'!$E:$E,'Raw Data'!C:C,"ERROR",0,1)</f>
        <v>Wella</v>
      </c>
      <c r="D113" s="5" t="str">
        <f>_xlfn.XLOOKUP($E113,'Raw Data'!$E:$E,'Raw Data'!D:D,"ERROR",0,1)</f>
        <v>www.amazon.ae/dp/B07V72TD6Z</v>
      </c>
      <c r="E113" s="5" t="s">
        <v>313</v>
      </c>
      <c r="F113" s="9" t="str">
        <f>_xlfn.XLOOKUP($E113,'Raw Data'!$E:$E,'Raw Data'!F:F,"ERROR",0,1)</f>
        <v>Wella Wellaflex Hair Mousse Volume&amp;Repair Hold5 200ml</v>
      </c>
      <c r="G113" s="10">
        <f>_xlfn.XLOOKUP($E113,'Raw Data'!$E:$E,'Raw Data'!G:G,"ERROR",0,1)</f>
        <v>32</v>
      </c>
      <c r="H113" s="9">
        <f>_xlfn.XLOOKUP($E113,'Raw Data'!$E:$E,'Raw Data'!H:H,"ERROR",0,1)</f>
        <v>978.81</v>
      </c>
      <c r="I113" s="9">
        <f>_xlfn.XLOOKUP($E113,'Raw Data'!$E:$E,'Raw Data'!I:I,"ERROR",0,1)</f>
        <v>0.0013104514882322</v>
      </c>
      <c r="J113" s="9" t="str">
        <f>_xlfn.XLOOKUP($E113,'Raw Data'!$E:$E,'Raw Data'!J:J,"ERROR",0,1)</f>
        <v>No</v>
      </c>
      <c r="K113" s="14" t="str">
        <f t="array" ref="K113">_xlfn.IFS(AND(L113&gt;0,L113&lt;=5),"0 to 5",AND(L113&gt;5,L113&lt;=10),"5 to 10",AND(L113&gt;10,L113&lt;=15),"10 to 15",AND(L113&gt;15,L113&lt;=20),"15 to 20",AND(L113&gt;20,L113&lt;=30),"20 to 30",AND(L113&gt;30,L113&lt;=40),"30 to 40",AND(L113&gt;40,L113&lt;=50),"40 to 50",AND(L113&gt;50,L113&lt;=75),"50 to 75",AND(L113&gt;75,L113&lt;=100),"75 to 100",AND(L113&gt;100,L113&lt;=150),"100 to 150",AND(L113&gt;150,L113&lt;=200),"150 to 200",AND(L113&gt;200,L113&lt;=250),"200 to 250",AND(L113&gt;250,L113&lt;=300),"250 to 300",AND(L113&gt;300,L113&lt;=400),"300 to 400",AND(L113&gt;400,L113&lt;=500),"400 to 500",L113&gt;500,"500+")</f>
        <v>30 to 40</v>
      </c>
      <c r="L113" s="9">
        <f>_xlfn.XLOOKUP($E113,'Raw Data'!$E:$E,'Raw Data'!L:L,"ERROR",0,1)</f>
        <v>33.14</v>
      </c>
      <c r="M113" s="14" t="str">
        <f t="array" ref="M113">_xlfn.IFS(AND(N113&gt;0,N113&lt;=5),"0 to 5",AND(N113&gt;5,N113&lt;=10),"5 to 10",AND(N113&gt;10,N113&lt;=15),"10 to 15",AND(N113&gt;15,N113&lt;=20),"15 to 20",AND(N113&gt;20,N113&lt;=30),"20 to 30",AND(N113&gt;30,N113&lt;=40),"30 to 40",AND(N113&gt;40,N113&lt;=50),"40 to 50",AND(N113&gt;50,N113&lt;=75),"50 to 75",AND(N113&gt;75,N113&lt;=100),"75 to 100",AND(N113&gt;100,N113&lt;=150),"100 to 150",AND(N113&gt;150,N113&lt;=200),"150 to 200",AND(N113&gt;200,N113&lt;=250),"200 to 250",AND(N113&gt;250,N113&lt;=300),"250 to 300",AND(N113&gt;300,N113&lt;=400),"300 to 400",AND(N113&gt;400,N113&lt;=500),"400 to 500",N113&gt;500,"500+")</f>
        <v>30 to 40</v>
      </c>
      <c r="N113" s="9">
        <f>_xlfn.XLOOKUP($E113,'Raw Data'!$E:$E,'Raw Data'!N:N,"ERROR",0,1)</f>
        <v>34.27</v>
      </c>
      <c r="O113" s="14" t="str">
        <f t="array" ref="O113">_xlfn.IFS(P113=0,"No Discount",AND(P113&gt;0,P113&lt;=0.02),"0% to 2%",AND(P113&gt;0.02,P113&lt;=0.04),"2% to 4%",AND(P113&gt;0.04,P113&lt;=0.06),"4% to 6%",AND(P113&gt;0.06,P113&lt;=0.08),"6% to 8%",AND(P113&gt;0.08,P113&lt;=0.1),"8% to 10%",AND(P113&gt;0.1,P113&lt;=0.15),"10% to 15%",AND(P113&gt;0.15,P113&lt;=0.2),"15% to 20%",AND(P113&gt;0.2,P113&lt;=0.25),"20% to 25%",AND(P113&gt;0.25,P113&lt;=0.3),"25% to 30%",AND(P113&gt;0.3,P113&lt;=0.4),"30% to 40%",AND(P113&gt;0.4,P113&lt;=0.5),"40% to 50%",AND(P113&gt;0.5,P113&lt;=0.75),"50% to 75%",AND(P113&gt;0.75,P113&lt;=1),"75% to 100%")</f>
        <v>2% to 4%</v>
      </c>
      <c r="P113" s="10">
        <f>_xlfn.XLOOKUP($E113,'Raw Data'!$E:$E,'Raw Data'!P:P,"ERROR",0,1)</f>
        <v>0.0329734461628247</v>
      </c>
      <c r="Q113" s="9">
        <f>_xlfn.XLOOKUP($E113,'Raw Data'!$E:$E,'Raw Data'!Q:Q,"ERROR",0,1)</f>
        <v>200</v>
      </c>
      <c r="R113" s="9" t="str">
        <f>_xlfn.XLOOKUP($E113,'Raw Data'!$E:$E,'Raw Data'!R:R,"ERROR",0,1)</f>
        <v>ml</v>
      </c>
      <c r="S113" s="5" t="str">
        <f t="array" ref="S113">_xlfn.IFS(AND(T113&gt;0,T113&lt;=0.05),"0 to 0.05",AND(T113&gt;0.05,T113&lt;=0.1),"0.05 to 0.1",AND(T113&gt;0.1,T113&lt;=0.2),"0.1 to 0.2",AND(T113&gt;0.2,T113&lt;=0.3),"0.2 to 0.3",AND(T113&gt;0.3,T113&lt;=0.4),"0.3 to 0.4",AND(T113&gt;0.4,T113&lt;=0.5),"0.4 to 0.5",AND(T113&gt;0.5,T113&lt;=0.75),"0.5 to 0.75",AND(T113&gt;0.75,T113&lt;=1),"0.75 to 1",AND(T113&gt;1,T113&lt;=2),"1 to 2",AND(T113&gt;2,T113&lt;=3),"2 to 3",AND(T113&gt;3,T113&lt;=4),"3 to 4",AND(T113&gt;4,T113&lt;=5),"4 to 5",AND(T113&gt;5,T113&lt;=10),"5 to 10",T113&gt;10,"10+")</f>
        <v>0.1 to 0.2</v>
      </c>
      <c r="T113" s="10">
        <f>_xlfn.XLOOKUP($E113,'Raw Data'!$E:$E,'Raw Data'!T:T,"ERROR",0,1)</f>
        <v>0.165788531075594</v>
      </c>
      <c r="U113" s="15" t="str">
        <f t="array" ref="U113">_xlfn.IFS(AND(V113&gt;0,V113&lt;=0.05),"0 to 0.05",AND(V113&gt;0.05,V113&lt;=0.1),"0.05 to 0.1",AND(V113&gt;0.1,V113&lt;=0.2),"0.1 to 0.2",AND(V113&gt;0.2,V113&lt;=0.3),"0.2 to 0.3",AND(V113&gt;0.3,V113&lt;=0.4),"0.3 to 0.4",AND(V113&gt;0.4,V113&lt;=0.5),"0.4 to 0.5",AND(V113&gt;0.5,V113&lt;=0.75),"0.5 to 0.75",AND(V113&gt;0.75,V113&lt;=1),"0.75 to 1",AND(V113&gt;1,V113&lt;=2),"1 to 2",AND(V113&gt;2,V113&lt;=3),"2 to 3",AND(V113&gt;3,V113&lt;=4),"3 to 4",AND(V113&gt;4,V113&lt;=5),"4 to 5",AND(V113&gt;5,V113&lt;=10),"5 to 10",V113&gt;10,"10+")</f>
        <v>0 to 0.05</v>
      </c>
      <c r="V113" s="10">
        <f>_xlfn.XLOOKUP($E113,'Raw Data'!$E:$E,'Raw Data'!V:V,"ERROR",0,1)</f>
        <v>0.0462892184426484</v>
      </c>
      <c r="W113" s="15" t="str">
        <f t="array" ref="W113">_xlfn.IFS(AND(X113&gt;0,X113&lt;=0.05),"0 to 0.05",AND(X113&gt;0.05,X113&lt;=0.1),"0.05 to 0.1",AND(X113&gt;0.1,X113&lt;=0.2),"0.1 to 0.2",AND(X113&gt;0.2,X113&lt;=0.3),"0.2 to 0.3",AND(X113&gt;0.3,X113&lt;=0.4),"0.3 to 0.4",AND(X113&gt;0.4,X113&lt;=0.5),"0.4 to 0.5",AND(X113&gt;0.5,X113&lt;=0.75),"0.5 to 0.75",AND(X113&gt;0.75,X113&lt;=1),"0.75 to 1",AND(X113&gt;1,X113&lt;=2),"1 to 2",AND(X113&gt;2,X113&lt;=3),"2 to 3",AND(X113&gt;3,X113&lt;=4),"3 to 4",AND(X113&gt;4,X113&lt;=5),"4 to 5",AND(X113&gt;5,X113&lt;=10),"5 to 10",X113&gt;10,"10+")</f>
        <v>0 to 0.05</v>
      </c>
      <c r="X113" s="16">
        <f t="shared" si="23"/>
        <v>0.0447629033904105</v>
      </c>
      <c r="Y113" s="5" t="str">
        <f t="array" ref="Y113">_xlfn.IFS(AND(Z113&gt;0,Z113&lt;=1),"0 to 1",AND(Z113&gt;1,Z113&lt;=2),"1 to 2",AND(Z113&gt;2,Z113&lt;=4),"2 to 4",AND(Z113&gt;4,Z113&lt;=6),"4 to 6",AND(Z113&gt;6,Z113&lt;=8),"6 to 8",AND(Z113&gt;8,Z113&lt;=10),"8 to 10",AND(Z113&gt;10,Z113&lt;=15),"10 to 15",AND(Z113&gt;15,Z113&lt;=20),"15 to 20",AND(Z113&gt;20,Z113&lt;=25),"20 to 25",AND(Z113&gt;25,Z113&lt;=30),"25 to 30",AND(Z113&gt;30,Z113&lt;=40),"30 to 40",AND(Z113&gt;40,Z113&lt;=50),"40 to 50",Z113&gt;50,"50+")</f>
        <v>6 to 8</v>
      </c>
      <c r="Z113" s="9">
        <f>_xlfn.XLOOKUP($E113,'Raw Data'!$E:$E,'Raw Data'!Z:Z,"ERROR",0,1)</f>
        <v>6.76</v>
      </c>
      <c r="AA113" s="9" t="str">
        <f>_xlfn.XLOOKUP($E113,'Raw Data'!$E:$E,'Raw Data'!AA:AA,"ERROR",0,1)</f>
        <v>oz</v>
      </c>
    </row>
    <row r="114" hidden="1" spans="1:27">
      <c r="A114" s="5" t="str">
        <f>_xlfn.XLOOKUP($E114,'Raw Data'!$E:$E,'Raw Data'!A:A,"ERROR",0,1)</f>
        <v>AE</v>
      </c>
      <c r="B114" s="5" t="str">
        <f>_xlfn.XLOOKUP($E114,'Raw Data'!$E:$E,'Raw Data'!B:B,"ERROR",0,1)</f>
        <v>Hair Mousses</v>
      </c>
      <c r="C114" s="5" t="str">
        <f>_xlfn.XLOOKUP($E114,'Raw Data'!$E:$E,'Raw Data'!C:C,"ERROR",0,1)</f>
        <v>Worlds Of Curls</v>
      </c>
      <c r="D114" s="5" t="str">
        <f>_xlfn.XLOOKUP($E114,'Raw Data'!$E:$E,'Raw Data'!D:D,"ERROR",0,1)</f>
        <v>www.amazon.ae/dp/B003I2EL0C</v>
      </c>
      <c r="E114" s="5" t="s">
        <v>314</v>
      </c>
      <c r="F114" s="9" t="str">
        <f>_xlfn.XLOOKUP($E114,'Raw Data'!$E:$E,'Raw Data'!F:F,"ERROR",0,1)</f>
        <v>Worlds of Curls Curl Activator for Extra Dry Hair, 16 Ounce Worlds of Curls Curl Activator for Extra Dry Hair, 16 Ounce</v>
      </c>
      <c r="G114" s="10">
        <f>_xlfn.XLOOKUP($E114,'Raw Data'!$E:$E,'Raw Data'!G:G,"ERROR",0,1)</f>
        <v>21</v>
      </c>
      <c r="H114" s="9">
        <f>_xlfn.XLOOKUP($E114,'Raw Data'!$E:$E,'Raw Data'!H:H,"ERROR",0,1)</f>
        <v>965.96</v>
      </c>
      <c r="I114" s="9">
        <f>_xlfn.XLOOKUP($E114,'Raw Data'!$E:$E,'Raw Data'!I:I,"ERROR",0,1)</f>
        <v>0.00129324763700083</v>
      </c>
      <c r="J114" s="9" t="str">
        <f>_xlfn.XLOOKUP($E114,'Raw Data'!$E:$E,'Raw Data'!J:J,"ERROR",0,1)</f>
        <v>No</v>
      </c>
      <c r="K114" s="14" t="str">
        <f t="array" ref="K114">_xlfn.IFS(AND(L114&gt;0,L114&lt;=5),"0 to 5",AND(L114&gt;5,L114&lt;=10),"5 to 10",AND(L114&gt;10,L114&lt;=15),"10 to 15",AND(L114&gt;15,L114&lt;=20),"15 to 20",AND(L114&gt;20,L114&lt;=30),"20 to 30",AND(L114&gt;30,L114&lt;=40),"30 to 40",AND(L114&gt;40,L114&lt;=50),"40 to 50",AND(L114&gt;50,L114&lt;=75),"50 to 75",AND(L114&gt;75,L114&lt;=100),"75 to 100",AND(L114&gt;100,L114&lt;=150),"100 to 150",AND(L114&gt;150,L114&lt;=200),"150 to 200",AND(L114&gt;200,L114&lt;=250),"200 to 250",AND(L114&gt;250,L114&lt;=300),"250 to 300",AND(L114&gt;300,L114&lt;=400),"300 to 400",AND(L114&gt;400,L114&lt;=500),"400 to 500",L114&gt;500,"500+")</f>
        <v>40 to 50</v>
      </c>
      <c r="L114" s="9">
        <f>_xlfn.XLOOKUP($E114,'Raw Data'!$E:$E,'Raw Data'!L:L,"ERROR",0,1)</f>
        <v>44.99</v>
      </c>
      <c r="M114" s="14" t="str">
        <f t="array" ref="M114">_xlfn.IFS(AND(N114&gt;0,N114&lt;=5),"0 to 5",AND(N114&gt;5,N114&lt;=10),"5 to 10",AND(N114&gt;10,N114&lt;=15),"10 to 15",AND(N114&gt;15,N114&lt;=20),"15 to 20",AND(N114&gt;20,N114&lt;=30),"20 to 30",AND(N114&gt;30,N114&lt;=40),"30 to 40",AND(N114&gt;40,N114&lt;=50),"40 to 50",AND(N114&gt;50,N114&lt;=75),"50 to 75",AND(N114&gt;75,N114&lt;=100),"75 to 100",AND(N114&gt;100,N114&lt;=150),"100 to 150",AND(N114&gt;150,N114&lt;=200),"150 to 200",AND(N114&gt;200,N114&lt;=250),"200 to 250",AND(N114&gt;250,N114&lt;=300),"250 to 300",AND(N114&gt;300,N114&lt;=400),"300 to 400",AND(N114&gt;400,N114&lt;=500),"400 to 500",N114&gt;500,"500+")</f>
        <v>40 to 50</v>
      </c>
      <c r="N114" s="9">
        <f>_xlfn.XLOOKUP($E114,'Raw Data'!$E:$E,'Raw Data'!N:N,"ERROR",0,1)</f>
        <v>44.99</v>
      </c>
      <c r="O114" s="14" t="str">
        <f t="array" ref="O114">_xlfn.IFS(P114=0,"No Discount",AND(P114&gt;0,P114&lt;=0.02),"0% to 2%",AND(P114&gt;0.02,P114&lt;=0.04),"2% to 4%",AND(P114&gt;0.04,P114&lt;=0.06),"4% to 6%",AND(P114&gt;0.06,P114&lt;=0.08),"6% to 8%",AND(P114&gt;0.08,P114&lt;=0.1),"8% to 10%",AND(P114&gt;0.1,P114&lt;=0.15),"10% to 15%",AND(P114&gt;0.15,P114&lt;=0.2),"15% to 20%",AND(P114&gt;0.2,P114&lt;=0.25),"20% to 25%",AND(P114&gt;0.25,P114&lt;=0.3),"25% to 30%",AND(P114&gt;0.3,P114&lt;=0.4),"30% to 40%",AND(P114&gt;0.4,P114&lt;=0.5),"40% to 50%",AND(P114&gt;0.5,P114&lt;=0.75),"50% to 75%",AND(P114&gt;0.75,P114&lt;=1),"75% to 100%")</f>
        <v>No Discount</v>
      </c>
      <c r="P114" s="10">
        <f>_xlfn.XLOOKUP($E114,'Raw Data'!$E:$E,'Raw Data'!P:P,"ERROR",0,1)</f>
        <v>0</v>
      </c>
      <c r="Q114" s="9">
        <f>_xlfn.XLOOKUP($E114,'Raw Data'!$E:$E,'Raw Data'!Q:Q,"ERROR",0,1)</f>
        <v>16</v>
      </c>
      <c r="R114" s="9" t="str">
        <f>_xlfn.XLOOKUP($E114,'Raw Data'!$E:$E,'Raw Data'!R:R,"ERROR",0,1)</f>
        <v>oz</v>
      </c>
      <c r="S114" s="5" t="str">
        <f t="array" ref="S114">_xlfn.IFS(AND(T114&gt;0,T114&lt;=0.05),"0 to 0.05",AND(T114&gt;0.05,T114&lt;=0.1),"0.05 to 0.1",AND(T114&gt;0.1,T114&lt;=0.2),"0.1 to 0.2",AND(T114&gt;0.2,T114&lt;=0.3),"0.2 to 0.3",AND(T114&gt;0.3,T114&lt;=0.4),"0.3 to 0.4",AND(T114&gt;0.4,T114&lt;=0.5),"0.4 to 0.5",AND(T114&gt;0.5,T114&lt;=0.75),"0.5 to 0.75",AND(T114&gt;0.75,T114&lt;=1),"0.75 to 1",AND(T114&gt;1,T114&lt;=2),"1 to 2",AND(T114&gt;2,T114&lt;=3),"2 to 3",AND(T114&gt;3,T114&lt;=4),"3 to 4",AND(T114&gt;4,T114&lt;=5),"4 to 5",AND(T114&gt;5,T114&lt;=10),"5 to 10",T114&gt;10,"10+")</f>
        <v>0.05 to 0.1</v>
      </c>
      <c r="T114" s="10">
        <f>_xlfn.XLOOKUP($E114,'Raw Data'!$E:$E,'Raw Data'!T:T,"ERROR",0,1)</f>
        <v>0.0950921542103483</v>
      </c>
      <c r="U114" s="15" t="str">
        <f t="array" ref="U114">_xlfn.IFS(AND(V114&gt;0,V114&lt;=0.05),"0 to 0.05",AND(V114&gt;0.05,V114&lt;=0.1),"0.05 to 0.1",AND(V114&gt;0.1,V114&lt;=0.2),"0.1 to 0.2",AND(V114&gt;0.2,V114&lt;=0.3),"0.2 to 0.3",AND(V114&gt;0.3,V114&lt;=0.4),"0.3 to 0.4",AND(V114&gt;0.4,V114&lt;=0.5),"0.4 to 0.5",AND(V114&gt;0.5,V114&lt;=0.75),"0.5 to 0.75",AND(V114&gt;0.75,V114&lt;=1),"0.75 to 1",AND(V114&gt;1,V114&lt;=2),"1 to 2",AND(V114&gt;2,V114&lt;=3),"2 to 3",AND(V114&gt;3,V114&lt;=4),"3 to 4",AND(V114&gt;4,V114&lt;=5),"4 to 5",AND(V114&gt;5,V114&lt;=10),"5 to 10",V114&gt;10,"10+")</f>
        <v>0 to 0.05</v>
      </c>
      <c r="V114" s="10">
        <f>_xlfn.XLOOKUP($E114,'Raw Data'!$E:$E,'Raw Data'!V:V,"ERROR",0,1)</f>
        <v>0.0256748816367941</v>
      </c>
      <c r="W114" s="15" t="str">
        <f t="array" ref="W114">_xlfn.IFS(AND(X114&gt;0,X114&lt;=0.05),"0 to 0.05",AND(X114&gt;0.05,X114&lt;=0.1),"0.05 to 0.1",AND(X114&gt;0.1,X114&lt;=0.2),"0.1 to 0.2",AND(X114&gt;0.2,X114&lt;=0.3),"0.2 to 0.3",AND(X114&gt;0.3,X114&lt;=0.4),"0.3 to 0.4",AND(X114&gt;0.4,X114&lt;=0.5),"0.4 to 0.5",AND(X114&gt;0.5,X114&lt;=0.75),"0.5 to 0.75",AND(X114&gt;0.75,X114&lt;=1),"0.75 to 1",AND(X114&gt;1,X114&lt;=2),"1 to 2",AND(X114&gt;2,X114&lt;=3),"2 to 3",AND(X114&gt;3,X114&lt;=4),"3 to 4",AND(X114&gt;4,X114&lt;=5),"4 to 5",AND(X114&gt;5,X114&lt;=10),"5 to 10",X114&gt;10,"10+")</f>
        <v>0 to 0.05</v>
      </c>
      <c r="X114" s="16">
        <f t="shared" si="23"/>
        <v>0.0256748816367941</v>
      </c>
      <c r="Y114" s="5" t="str">
        <f t="array" ref="Y114">_xlfn.IFS(AND(Z114&gt;0,Z114&lt;=1),"0 to 1",AND(Z114&gt;1,Z114&lt;=2),"1 to 2",AND(Z114&gt;2,Z114&lt;=4),"2 to 4",AND(Z114&gt;4,Z114&lt;=6),"4 to 6",AND(Z114&gt;6,Z114&lt;=8),"6 to 8",AND(Z114&gt;8,Z114&lt;=10),"8 to 10",AND(Z114&gt;10,Z114&lt;=15),"10 to 15",AND(Z114&gt;15,Z114&lt;=20),"15 to 20",AND(Z114&gt;20,Z114&lt;=25),"20 to 25",AND(Z114&gt;25,Z114&lt;=30),"25 to 30",AND(Z114&gt;30,Z114&lt;=40),"30 to 40",AND(Z114&gt;40,Z114&lt;=50),"40 to 50",Z114&gt;50,"50+")</f>
        <v>15 to 20</v>
      </c>
      <c r="Z114" s="9">
        <f>_xlfn.XLOOKUP($E114,'Raw Data'!$E:$E,'Raw Data'!Z:Z,"ERROR",0,1)</f>
        <v>16</v>
      </c>
      <c r="AA114" s="9" t="str">
        <f>_xlfn.XLOOKUP($E114,'Raw Data'!$E:$E,'Raw Data'!AA:AA,"ERROR",0,1)</f>
        <v>oz</v>
      </c>
    </row>
    <row r="115" hidden="1" spans="1:27">
      <c r="A115" s="5" t="str">
        <f>_xlfn.XLOOKUP($E115,'Raw Data'!$E:$E,'Raw Data'!A:A,"ERROR",0,1)</f>
        <v>AE</v>
      </c>
      <c r="B115" s="5" t="str">
        <f>_xlfn.XLOOKUP($E115,'Raw Data'!$E:$E,'Raw Data'!B:B,"ERROR",0,1)</f>
        <v>Hair Mousses</v>
      </c>
      <c r="C115" s="5" t="str">
        <f>_xlfn.XLOOKUP($E115,'Raw Data'!$E:$E,'Raw Data'!C:C,"ERROR",0,1)</f>
        <v>umberto giannini</v>
      </c>
      <c r="D115" s="5" t="str">
        <f>_xlfn.XLOOKUP($E115,'Raw Data'!$E:$E,'Raw Data'!D:D,"ERROR",0,1)</f>
        <v>www.amazon.ae/dp/B07B9JLBBZ</v>
      </c>
      <c r="E115" s="5" t="s">
        <v>315</v>
      </c>
      <c r="F115" s="9" t="str">
        <f>_xlfn.XLOOKUP($E115,'Raw Data'!$E:$E,'Raw Data'!F:F,"ERROR",0,1)</f>
        <v>Umberto Giannini - Mermaid Hair Volume Mousse</v>
      </c>
      <c r="G115" s="10">
        <f>_xlfn.XLOOKUP($E115,'Raw Data'!$E:$E,'Raw Data'!G:G,"ERROR",0,1)</f>
        <v>11</v>
      </c>
      <c r="H115" s="9">
        <f>_xlfn.XLOOKUP($E115,'Raw Data'!$E:$E,'Raw Data'!H:H,"ERROR",0,1)</f>
        <v>947.46</v>
      </c>
      <c r="I115" s="9">
        <f>_xlfn.XLOOKUP($E115,'Raw Data'!$E:$E,'Raw Data'!I:I,"ERROR",0,1)</f>
        <v>0.00126847944651208</v>
      </c>
      <c r="J115" s="9" t="str">
        <f>_xlfn.XLOOKUP($E115,'Raw Data'!$E:$E,'Raw Data'!J:J,"ERROR",0,1)</f>
        <v>No</v>
      </c>
      <c r="K115" s="14" t="str">
        <f t="array" ref="K115">_xlfn.IFS(AND(L115&gt;0,L115&lt;=5),"0 to 5",AND(L115&gt;5,L115&lt;=10),"5 to 10",AND(L115&gt;10,L115&lt;=15),"10 to 15",AND(L115&gt;15,L115&lt;=20),"15 to 20",AND(L115&gt;20,L115&lt;=30),"20 to 30",AND(L115&gt;30,L115&lt;=40),"30 to 40",AND(L115&gt;40,L115&lt;=50),"40 to 50",AND(L115&gt;50,L115&lt;=75),"50 to 75",AND(L115&gt;75,L115&lt;=100),"75 to 100",AND(L115&gt;100,L115&lt;=150),"100 to 150",AND(L115&gt;150,L115&lt;=200),"150 to 200",AND(L115&gt;200,L115&lt;=250),"200 to 250",AND(L115&gt;250,L115&lt;=300),"250 to 300",AND(L115&gt;300,L115&lt;=400),"300 to 400",AND(L115&gt;400,L115&lt;=500),"400 to 500",L115&gt;500,"500+")</f>
        <v>75 to 100</v>
      </c>
      <c r="L115" s="9">
        <f>_xlfn.XLOOKUP($E115,'Raw Data'!$E:$E,'Raw Data'!L:L,"ERROR",0,1)</f>
        <v>85.01</v>
      </c>
      <c r="M115" s="14" t="str">
        <f t="array" ref="M115">_xlfn.IFS(AND(N115&gt;0,N115&lt;=5),"0 to 5",AND(N115&gt;5,N115&lt;=10),"5 to 10",AND(N115&gt;10,N115&lt;=15),"10 to 15",AND(N115&gt;15,N115&lt;=20),"15 to 20",AND(N115&gt;20,N115&lt;=30),"20 to 30",AND(N115&gt;30,N115&lt;=40),"30 to 40",AND(N115&gt;40,N115&lt;=50),"40 to 50",AND(N115&gt;50,N115&lt;=75),"50 to 75",AND(N115&gt;75,N115&lt;=100),"75 to 100",AND(N115&gt;100,N115&lt;=150),"100 to 150",AND(N115&gt;150,N115&lt;=200),"150 to 200",AND(N115&gt;200,N115&lt;=250),"200 to 250",AND(N115&gt;250,N115&lt;=300),"250 to 300",AND(N115&gt;300,N115&lt;=400),"300 to 400",AND(N115&gt;400,N115&lt;=500),"400 to 500",N115&gt;500,"500+")</f>
        <v>75 to 100</v>
      </c>
      <c r="N115" s="9">
        <f>_xlfn.XLOOKUP($E115,'Raw Data'!$E:$E,'Raw Data'!N:N,"ERROR",0,1)</f>
        <v>89.4</v>
      </c>
      <c r="O115" s="14" t="str">
        <f t="array" ref="O115">_xlfn.IFS(P115=0,"No Discount",AND(P115&gt;0,P115&lt;=0.02),"0% to 2%",AND(P115&gt;0.02,P115&lt;=0.04),"2% to 4%",AND(P115&gt;0.04,P115&lt;=0.06),"4% to 6%",AND(P115&gt;0.06,P115&lt;=0.08),"6% to 8%",AND(P115&gt;0.08,P115&lt;=0.1),"8% to 10%",AND(P115&gt;0.1,P115&lt;=0.15),"10% to 15%",AND(P115&gt;0.15,P115&lt;=0.2),"15% to 20%",AND(P115&gt;0.2,P115&lt;=0.25),"20% to 25%",AND(P115&gt;0.25,P115&lt;=0.3),"25% to 30%",AND(P115&gt;0.3,P115&lt;=0.4),"30% to 40%",AND(P115&gt;0.4,P115&lt;=0.5),"40% to 50%",AND(P115&gt;0.5,P115&lt;=0.75),"50% to 75%",AND(P115&gt;0.75,P115&lt;=1),"75% to 100%")</f>
        <v>4% to 6%</v>
      </c>
      <c r="P115" s="10">
        <f>_xlfn.XLOOKUP($E115,'Raw Data'!$E:$E,'Raw Data'!P:P,"ERROR",0,1)</f>
        <v>0.0491051454138702</v>
      </c>
      <c r="Q115" s="9">
        <f>_xlfn.XLOOKUP($E115,'Raw Data'!$E:$E,'Raw Data'!Q:Q,"ERROR",0,1)</f>
        <v>0</v>
      </c>
      <c r="R115" s="9">
        <f>_xlfn.XLOOKUP($E115,'Raw Data'!$E:$E,'Raw Data'!R:R,"ERROR",0,1)</f>
        <v>0</v>
      </c>
      <c r="S115" s="5" t="e">
        <f t="array" ref="S115">_xlfn.IFS(AND(T115&gt;0,T115&lt;=0.05),"0 to 0.05",AND(T115&gt;0.05,T115&lt;=0.1),"0.05 to 0.1",AND(T115&gt;0.1,T115&lt;=0.2),"0.1 to 0.2",AND(T115&gt;0.2,T115&lt;=0.3),"0.2 to 0.3",AND(T115&gt;0.3,T115&lt;=0.4),"0.3 to 0.4",AND(T115&gt;0.4,T115&lt;=0.5),"0.4 to 0.5",AND(T115&gt;0.5,T115&lt;=0.75),"0.5 to 0.75",AND(T115&gt;0.75,T115&lt;=1),"0.75 to 1",AND(T115&gt;1,T115&lt;=2),"1 to 2",AND(T115&gt;2,T115&lt;=3),"2 to 3",AND(T115&gt;3,T115&lt;=4),"3 to 4",AND(T115&gt;4,T115&lt;=5),"4 to 5",AND(T115&gt;5,T115&lt;=10),"5 to 10",T115&gt;10,"10+")</f>
        <v>#N/A</v>
      </c>
      <c r="T115" s="10">
        <f>_xlfn.XLOOKUP($E115,'Raw Data'!$E:$E,'Raw Data'!T:T,"ERROR",0,1)</f>
        <v>0</v>
      </c>
      <c r="U115" s="15" t="e">
        <f t="array" ref="U115">_xlfn.IFS(AND(V115&gt;0,V115&lt;=0.05),"0 to 0.05",AND(V115&gt;0.05,V115&lt;=0.1),"0.05 to 0.1",AND(V115&gt;0.1,V115&lt;=0.2),"0.1 to 0.2",AND(V115&gt;0.2,V115&lt;=0.3),"0.2 to 0.3",AND(V115&gt;0.3,V115&lt;=0.4),"0.3 to 0.4",AND(V115&gt;0.4,V115&lt;=0.5),"0.4 to 0.5",AND(V115&gt;0.5,V115&lt;=0.75),"0.5 to 0.75",AND(V115&gt;0.75,V115&lt;=1),"0.75 to 1",AND(V115&gt;1,V115&lt;=2),"1 to 2",AND(V115&gt;2,V115&lt;=3),"2 to 3",AND(V115&gt;3,V115&lt;=4),"3 to 4",AND(V115&gt;4,V115&lt;=5),"4 to 5",AND(V115&gt;5,V115&lt;=10),"5 to 10",V115&gt;10,"10+")</f>
        <v>#N/A</v>
      </c>
      <c r="V115" s="10">
        <f>_xlfn.XLOOKUP($E115,'Raw Data'!$E:$E,'Raw Data'!V:V,"ERROR",0,1)</f>
        <v>0</v>
      </c>
      <c r="W115" s="15" t="e">
        <f t="array" ref="W115">_xlfn.IFS(AND(X115&gt;0,X115&lt;=0.05),"0 to 0.05",AND(X115&gt;0.05,X115&lt;=0.1),"0.05 to 0.1",AND(X115&gt;0.1,X115&lt;=0.2),"0.1 to 0.2",AND(X115&gt;0.2,X115&lt;=0.3),"0.2 to 0.3",AND(X115&gt;0.3,X115&lt;=0.4),"0.3 to 0.4",AND(X115&gt;0.4,X115&lt;=0.5),"0.4 to 0.5",AND(X115&gt;0.5,X115&lt;=0.75),"0.5 to 0.75",AND(X115&gt;0.75,X115&lt;=1),"0.75 to 1",AND(X115&gt;1,X115&lt;=2),"1 to 2",AND(X115&gt;2,X115&lt;=3),"2 to 3",AND(X115&gt;3,X115&lt;=4),"3 to 4",AND(X115&gt;4,X115&lt;=5),"4 to 5",AND(X115&gt;5,X115&lt;=10),"5 to 10",X115&gt;10,"10+")</f>
        <v>#DIV/0!</v>
      </c>
      <c r="X115" s="16" t="e">
        <f t="shared" si="23"/>
        <v>#DIV/0!</v>
      </c>
      <c r="Y115" s="5" t="e">
        <f t="array" ref="Y115">_xlfn.IFS(AND(Z115&gt;0,Z115&lt;=1),"0 to 1",AND(Z115&gt;1,Z115&lt;=2),"1 to 2",AND(Z115&gt;2,Z115&lt;=4),"2 to 4",AND(Z115&gt;4,Z115&lt;=6),"4 to 6",AND(Z115&gt;6,Z115&lt;=8),"6 to 8",AND(Z115&gt;8,Z115&lt;=10),"8 to 10",AND(Z115&gt;10,Z115&lt;=15),"10 to 15",AND(Z115&gt;15,Z115&lt;=20),"15 to 20",AND(Z115&gt;20,Z115&lt;=25),"20 to 25",AND(Z115&gt;25,Z115&lt;=30),"25 to 30",AND(Z115&gt;30,Z115&lt;=40),"30 to 40",AND(Z115&gt;40,Z115&lt;=50),"40 to 50",Z115&gt;50,"50+")</f>
        <v>#N/A</v>
      </c>
      <c r="Z115" s="9">
        <f>_xlfn.XLOOKUP($E115,'Raw Data'!$E:$E,'Raw Data'!Z:Z,"ERROR",0,1)</f>
        <v>0</v>
      </c>
      <c r="AA115" s="9">
        <f>_xlfn.XLOOKUP($E115,'Raw Data'!$E:$E,'Raw Data'!AA:AA,"ERROR",0,1)</f>
        <v>0</v>
      </c>
    </row>
    <row r="116" hidden="1" spans="1:27">
      <c r="A116" s="5" t="str">
        <f>_xlfn.XLOOKUP($E116,'Raw Data'!$E:$E,'Raw Data'!A:A,"ERROR",0,1)</f>
        <v>AE</v>
      </c>
      <c r="B116" s="5" t="str">
        <f>_xlfn.XLOOKUP($E116,'Raw Data'!$E:$E,'Raw Data'!B:B,"ERROR",0,1)</f>
        <v>Hair Mousses</v>
      </c>
      <c r="C116" s="5" t="str">
        <f>_xlfn.XLOOKUP($E116,'Raw Data'!$E:$E,'Raw Data'!C:C,"ERROR",0,1)</f>
        <v>pantene</v>
      </c>
      <c r="D116" s="5" t="str">
        <f>_xlfn.XLOOKUP($E116,'Raw Data'!$E:$E,'Raw Data'!D:D,"ERROR",0,1)</f>
        <v>www.amazon.ae/dp/B003F6VJEM</v>
      </c>
      <c r="E116" s="5" t="s">
        <v>316</v>
      </c>
      <c r="F116" s="9" t="str">
        <f>_xlfn.XLOOKUP($E116,'Raw Data'!$E:$E,'Raw Data'!F:F,"ERROR",0,1)</f>
        <v>Pantene Pro-V Curl Defining Hair Mousse Maximum Hold 6.6 Oz (Pack of 3)</v>
      </c>
      <c r="G116" s="10">
        <f>_xlfn.XLOOKUP($E116,'Raw Data'!$E:$E,'Raw Data'!G:G,"ERROR",0,1)</f>
        <v>8</v>
      </c>
      <c r="H116" s="9">
        <f>_xlfn.XLOOKUP($E116,'Raw Data'!$E:$E,'Raw Data'!H:H,"ERROR",0,1)</f>
        <v>947.38</v>
      </c>
      <c r="I116" s="9">
        <f>_xlfn.XLOOKUP($E116,'Raw Data'!$E:$E,'Raw Data'!I:I,"ERROR",0,1)</f>
        <v>0.00126837234082348</v>
      </c>
      <c r="J116" s="9" t="str">
        <f>_xlfn.XLOOKUP($E116,'Raw Data'!$E:$E,'Raw Data'!J:J,"ERROR",0,1)</f>
        <v>No</v>
      </c>
      <c r="K116" s="14" t="str">
        <f t="array" ref="K116">_xlfn.IFS(AND(L116&gt;0,L116&lt;=5),"0 to 5",AND(L116&gt;5,L116&lt;=10),"5 to 10",AND(L116&gt;10,L116&lt;=15),"10 to 15",AND(L116&gt;15,L116&lt;=20),"15 to 20",AND(L116&gt;20,L116&lt;=30),"20 to 30",AND(L116&gt;30,L116&lt;=40),"30 to 40",AND(L116&gt;40,L116&lt;=50),"40 to 50",AND(L116&gt;50,L116&lt;=75),"50 to 75",AND(L116&gt;75,L116&lt;=100),"75 to 100",AND(L116&gt;100,L116&lt;=150),"100 to 150",AND(L116&gt;150,L116&lt;=200),"150 to 200",AND(L116&gt;200,L116&lt;=250),"200 to 250",AND(L116&gt;250,L116&lt;=300),"250 to 300",AND(L116&gt;300,L116&lt;=400),"300 to 400",AND(L116&gt;400,L116&lt;=500),"400 to 500",L116&gt;500,"500+")</f>
        <v>100 to 150</v>
      </c>
      <c r="L116" s="9">
        <f>_xlfn.XLOOKUP($E116,'Raw Data'!$E:$E,'Raw Data'!L:L,"ERROR",0,1)</f>
        <v>123.82</v>
      </c>
      <c r="M116" s="14" t="str">
        <f t="array" ref="M116">_xlfn.IFS(AND(N116&gt;0,N116&lt;=5),"0 to 5",AND(N116&gt;5,N116&lt;=10),"5 to 10",AND(N116&gt;10,N116&lt;=15),"10 to 15",AND(N116&gt;15,N116&lt;=20),"15 to 20",AND(N116&gt;20,N116&lt;=30),"20 to 30",AND(N116&gt;30,N116&lt;=40),"30 to 40",AND(N116&gt;40,N116&lt;=50),"40 to 50",AND(N116&gt;50,N116&lt;=75),"50 to 75",AND(N116&gt;75,N116&lt;=100),"75 to 100",AND(N116&gt;100,N116&lt;=150),"100 to 150",AND(N116&gt;150,N116&lt;=200),"150 to 200",AND(N116&gt;200,N116&lt;=250),"200 to 250",AND(N116&gt;250,N116&lt;=300),"250 to 300",AND(N116&gt;300,N116&lt;=400),"300 to 400",AND(N116&gt;400,N116&lt;=500),"400 to 500",N116&gt;500,"500+")</f>
        <v>100 to 150</v>
      </c>
      <c r="N116" s="9">
        <f>_xlfn.XLOOKUP($E116,'Raw Data'!$E:$E,'Raw Data'!N:N,"ERROR",0,1)</f>
        <v>126.05</v>
      </c>
      <c r="O116" s="14" t="str">
        <f t="array" ref="O116">_xlfn.IFS(P116=0,"No Discount",AND(P116&gt;0,P116&lt;=0.02),"0% to 2%",AND(P116&gt;0.02,P116&lt;=0.04),"2% to 4%",AND(P116&gt;0.04,P116&lt;=0.06),"4% to 6%",AND(P116&gt;0.06,P116&lt;=0.08),"6% to 8%",AND(P116&gt;0.08,P116&lt;=0.1),"8% to 10%",AND(P116&gt;0.1,P116&lt;=0.15),"10% to 15%",AND(P116&gt;0.15,P116&lt;=0.2),"15% to 20%",AND(P116&gt;0.2,P116&lt;=0.25),"20% to 25%",AND(P116&gt;0.25,P116&lt;=0.3),"25% to 30%",AND(P116&gt;0.3,P116&lt;=0.4),"30% to 40%",AND(P116&gt;0.4,P116&lt;=0.5),"40% to 50%",AND(P116&gt;0.5,P116&lt;=0.75),"50% to 75%",AND(P116&gt;0.75,P116&lt;=1),"75% to 100%")</f>
        <v>0% to 2%</v>
      </c>
      <c r="P116" s="10">
        <f>_xlfn.XLOOKUP($E116,'Raw Data'!$E:$E,'Raw Data'!P:P,"ERROR",0,1)</f>
        <v>0.017691392304641</v>
      </c>
      <c r="Q116" s="9">
        <f>_xlfn.XLOOKUP($E116,'Raw Data'!$E:$E,'Raw Data'!Q:Q,"ERROR",0,1)</f>
        <v>19.8</v>
      </c>
      <c r="R116" s="9" t="str">
        <f>_xlfn.XLOOKUP($E116,'Raw Data'!$E:$E,'Raw Data'!R:R,"ERROR",0,1)</f>
        <v>oz</v>
      </c>
      <c r="S116" s="5" t="str">
        <f t="array" ref="S116">_xlfn.IFS(AND(T116&gt;0,T116&lt;=0.05),"0 to 0.05",AND(T116&gt;0.05,T116&lt;=0.1),"0.05 to 0.1",AND(T116&gt;0.1,T116&lt;=0.2),"0.1 to 0.2",AND(T116&gt;0.2,T116&lt;=0.3),"0.2 to 0.3",AND(T116&gt;0.3,T116&lt;=0.4),"0.3 to 0.4",AND(T116&gt;0.4,T116&lt;=0.5),"0.4 to 0.5",AND(T116&gt;0.5,T116&lt;=0.75),"0.5 to 0.75",AND(T116&gt;0.75,T116&lt;=1),"0.75 to 1",AND(T116&gt;1,T116&lt;=2),"1 to 2",AND(T116&gt;2,T116&lt;=3),"2 to 3",AND(T116&gt;3,T116&lt;=4),"3 to 4",AND(T116&gt;4,T116&lt;=5),"4 to 5",AND(T116&gt;5,T116&lt;=10),"5 to 10",T116&gt;10,"10+")</f>
        <v>0.2 to 0.3</v>
      </c>
      <c r="T116" s="10">
        <f>_xlfn.XLOOKUP($E116,'Raw Data'!$E:$E,'Raw Data'!T:T,"ERROR",0,1)</f>
        <v>0.211482426565281</v>
      </c>
      <c r="U116" s="15" t="str">
        <f t="array" ref="U116">_xlfn.IFS(AND(V116&gt;0,V116&lt;=0.05),"0 to 0.05",AND(V116&gt;0.05,V116&lt;=0.1),"0.05 to 0.1",AND(V116&gt;0.1,V116&lt;=0.2),"0.1 to 0.2",AND(V116&gt;0.2,V116&lt;=0.3),"0.2 to 0.3",AND(V116&gt;0.3,V116&lt;=0.4),"0.3 to 0.4",AND(V116&gt;0.4,V116&lt;=0.5),"0.4 to 0.5",AND(V116&gt;0.5,V116&lt;=0.75),"0.5 to 0.75",AND(V116&gt;0.75,V116&lt;=1),"0.75 to 1",AND(V116&gt;1,V116&lt;=2),"1 to 2",AND(V116&gt;2,V116&lt;=3),"2 to 3",AND(V116&gt;3,V116&lt;=4),"3 to 4",AND(V116&gt;4,V116&lt;=5),"4 to 5",AND(V116&gt;5,V116&lt;=10),"5 to 10",V116&gt;10,"10+")</f>
        <v>0.05 to 0.1</v>
      </c>
      <c r="V116" s="10">
        <f>_xlfn.XLOOKUP($E116,'Raw Data'!$E:$E,'Raw Data'!V:V,"ERROR",0,1)</f>
        <v>0.0581286315983644</v>
      </c>
      <c r="W116" s="15" t="str">
        <f t="array" ref="W116">_xlfn.IFS(AND(X116&gt;0,X116&lt;=0.05),"0 to 0.05",AND(X116&gt;0.05,X116&lt;=0.1),"0.05 to 0.1",AND(X116&gt;0.1,X116&lt;=0.2),"0.1 to 0.2",AND(X116&gt;0.2,X116&lt;=0.3),"0.2 to 0.3",AND(X116&gt;0.3,X116&lt;=0.4),"0.3 to 0.4",AND(X116&gt;0.4,X116&lt;=0.5),"0.4 to 0.5",AND(X116&gt;0.5,X116&lt;=0.75),"0.5 to 0.75",AND(X116&gt;0.75,X116&lt;=1),"0.75 to 1",AND(X116&gt;1,X116&lt;=2),"1 to 2",AND(X116&gt;2,X116&lt;=3),"2 to 3",AND(X116&gt;3,X116&lt;=4),"3 to 4",AND(X116&gt;4,X116&lt;=5),"4 to 5",AND(X116&gt;5,X116&lt;=10),"5 to 10",X116&gt;10,"10+")</f>
        <v>0.05 to 0.1</v>
      </c>
      <c r="X116" s="16">
        <f t="shared" si="23"/>
        <v>0.0571002551726258</v>
      </c>
      <c r="Y116" s="5" t="str">
        <f t="array" ref="Y116">_xlfn.IFS(AND(Z116&gt;0,Z116&lt;=1),"0 to 1",AND(Z116&gt;1,Z116&lt;=2),"1 to 2",AND(Z116&gt;2,Z116&lt;=4),"2 to 4",AND(Z116&gt;4,Z116&lt;=6),"4 to 6",AND(Z116&gt;6,Z116&lt;=8),"6 to 8",AND(Z116&gt;8,Z116&lt;=10),"8 to 10",AND(Z116&gt;10,Z116&lt;=15),"10 to 15",AND(Z116&gt;15,Z116&lt;=20),"15 to 20",AND(Z116&gt;20,Z116&lt;=25),"20 to 25",AND(Z116&gt;25,Z116&lt;=30),"25 to 30",AND(Z116&gt;30,Z116&lt;=40),"30 to 40",AND(Z116&gt;40,Z116&lt;=50),"40 to 50",Z116&gt;50,"50+")</f>
        <v>15 to 20</v>
      </c>
      <c r="Z116" s="9">
        <f>_xlfn.XLOOKUP($E116,'Raw Data'!$E:$E,'Raw Data'!Z:Z,"ERROR",0,1)</f>
        <v>19.8</v>
      </c>
      <c r="AA116" s="9" t="str">
        <f>_xlfn.XLOOKUP($E116,'Raw Data'!$E:$E,'Raw Data'!AA:AA,"ERROR",0,1)</f>
        <v>oz</v>
      </c>
    </row>
    <row r="117" hidden="1" spans="1:27">
      <c r="A117" s="5" t="str">
        <f>_xlfn.XLOOKUP($E117,'Raw Data'!$E:$E,'Raw Data'!A:A,"ERROR",0,1)</f>
        <v>AE</v>
      </c>
      <c r="B117" s="5" t="str">
        <f>_xlfn.XLOOKUP($E117,'Raw Data'!$E:$E,'Raw Data'!B:B,"ERROR",0,1)</f>
        <v>Hair Mousses</v>
      </c>
      <c r="C117" s="5" t="str">
        <f>_xlfn.XLOOKUP($E117,'Raw Data'!$E:$E,'Raw Data'!C:C,"ERROR",0,1)</f>
        <v>others</v>
      </c>
      <c r="D117" s="5" t="str">
        <f>_xlfn.XLOOKUP($E117,'Raw Data'!$E:$E,'Raw Data'!D:D,"ERROR",0,1)</f>
        <v>www.amazon.ae/dp/B07JGGS6QG</v>
      </c>
      <c r="E117" s="5" t="s">
        <v>317</v>
      </c>
      <c r="F117" s="9" t="str">
        <f>_xlfn.XLOOKUP($E117,'Raw Data'!$E:$E,'Raw Data'!F:F,"ERROR",0,1)</f>
        <v>Lottabody Refine Me Curl Defining Mousse, Medium Hold for Soft Curls, Moisturizes, Controls Frizz, 7 Fl Oz Lottabody Refine Me Curl Defining Mousse, Medium Hold for Soft Curls, Moisturizes, Controls Frizz, 7 Fl Oz</v>
      </c>
      <c r="G117" s="10">
        <f>_xlfn.XLOOKUP($E117,'Raw Data'!$E:$E,'Raw Data'!G:G,"ERROR",0,1)</f>
        <v>33</v>
      </c>
      <c r="H117" s="9">
        <f>_xlfn.XLOOKUP($E117,'Raw Data'!$E:$E,'Raw Data'!H:H,"ERROR",0,1)</f>
        <v>942.86</v>
      </c>
      <c r="I117" s="9">
        <f>_xlfn.XLOOKUP($E117,'Raw Data'!$E:$E,'Raw Data'!I:I,"ERROR",0,1)</f>
        <v>0.00126232086941758</v>
      </c>
      <c r="J117" s="9" t="str">
        <f>_xlfn.XLOOKUP($E117,'Raw Data'!$E:$E,'Raw Data'!J:J,"ERROR",0,1)</f>
        <v>No</v>
      </c>
      <c r="K117" s="14" t="str">
        <f t="array" ref="K117">_xlfn.IFS(AND(L117&gt;0,L117&lt;=5),"0 to 5",AND(L117&gt;5,L117&lt;=10),"5 to 10",AND(L117&gt;10,L117&lt;=15),"10 to 15",AND(L117&gt;15,L117&lt;=20),"15 to 20",AND(L117&gt;20,L117&lt;=30),"20 to 30",AND(L117&gt;30,L117&lt;=40),"30 to 40",AND(L117&gt;40,L117&lt;=50),"40 to 50",AND(L117&gt;50,L117&lt;=75),"50 to 75",AND(L117&gt;75,L117&lt;=100),"75 to 100",AND(L117&gt;100,L117&lt;=150),"100 to 150",AND(L117&gt;150,L117&lt;=200),"150 to 200",AND(L117&gt;200,L117&lt;=250),"200 to 250",AND(L117&gt;250,L117&lt;=300),"250 to 300",AND(L117&gt;300,L117&lt;=400),"300 to 400",AND(L117&gt;400,L117&lt;=500),"400 to 500",L117&gt;500,"500+")</f>
        <v>20 to 30</v>
      </c>
      <c r="L117" s="9">
        <f>_xlfn.XLOOKUP($E117,'Raw Data'!$E:$E,'Raw Data'!L:L,"ERROR",0,1)</f>
        <v>29.8</v>
      </c>
      <c r="M117" s="14" t="str">
        <f t="array" ref="M117">_xlfn.IFS(AND(N117&gt;0,N117&lt;=5),"0 to 5",AND(N117&gt;5,N117&lt;=10),"5 to 10",AND(N117&gt;10,N117&lt;=15),"10 to 15",AND(N117&gt;15,N117&lt;=20),"15 to 20",AND(N117&gt;20,N117&lt;=30),"20 to 30",AND(N117&gt;30,N117&lt;=40),"30 to 40",AND(N117&gt;40,N117&lt;=50),"40 to 50",AND(N117&gt;50,N117&lt;=75),"50 to 75",AND(N117&gt;75,N117&lt;=100),"75 to 100",AND(N117&gt;100,N117&lt;=150),"100 to 150",AND(N117&gt;150,N117&lt;=200),"150 to 200",AND(N117&gt;200,N117&lt;=250),"200 to 250",AND(N117&gt;250,N117&lt;=300),"250 to 300",AND(N117&gt;300,N117&lt;=400),"300 to 400",AND(N117&gt;400,N117&lt;=500),"400 to 500",N117&gt;500,"500+")</f>
        <v>30 to 40</v>
      </c>
      <c r="N117" s="9">
        <f>_xlfn.XLOOKUP($E117,'Raw Data'!$E:$E,'Raw Data'!N:N,"ERROR",0,1)</f>
        <v>36.86</v>
      </c>
      <c r="O117" s="14" t="str">
        <f t="array" ref="O117">_xlfn.IFS(P117=0,"No Discount",AND(P117&gt;0,P117&lt;=0.02),"0% to 2%",AND(P117&gt;0.02,P117&lt;=0.04),"2% to 4%",AND(P117&gt;0.04,P117&lt;=0.06),"4% to 6%",AND(P117&gt;0.06,P117&lt;=0.08),"6% to 8%",AND(P117&gt;0.08,P117&lt;=0.1),"8% to 10%",AND(P117&gt;0.1,P117&lt;=0.15),"10% to 15%",AND(P117&gt;0.15,P117&lt;=0.2),"15% to 20%",AND(P117&gt;0.2,P117&lt;=0.25),"20% to 25%",AND(P117&gt;0.25,P117&lt;=0.3),"25% to 30%",AND(P117&gt;0.3,P117&lt;=0.4),"30% to 40%",AND(P117&gt;0.4,P117&lt;=0.5),"40% to 50%",AND(P117&gt;0.5,P117&lt;=0.75),"50% to 75%",AND(P117&gt;0.75,P117&lt;=1),"75% to 100%")</f>
        <v>15% to 20%</v>
      </c>
      <c r="P117" s="10">
        <f>_xlfn.XLOOKUP($E117,'Raw Data'!$E:$E,'Raw Data'!P:P,"ERROR",0,1)</f>
        <v>0.191535539880629</v>
      </c>
      <c r="Q117" s="9">
        <f>_xlfn.XLOOKUP($E117,'Raw Data'!$E:$E,'Raw Data'!Q:Q,"ERROR",0,1)</f>
        <v>7</v>
      </c>
      <c r="R117" s="9" t="str">
        <f>_xlfn.XLOOKUP($E117,'Raw Data'!$E:$E,'Raw Data'!R:R,"ERROR",0,1)</f>
        <v>fl oz</v>
      </c>
      <c r="S117" s="5" t="str">
        <f t="array" ref="S117">_xlfn.IFS(AND(T117&gt;0,T117&lt;=0.05),"0 to 0.05",AND(T117&gt;0.05,T117&lt;=0.1),"0.05 to 0.1",AND(T117&gt;0.1,T117&lt;=0.2),"0.1 to 0.2",AND(T117&gt;0.2,T117&lt;=0.3),"0.2 to 0.3",AND(T117&gt;0.3,T117&lt;=0.4),"0.3 to 0.4",AND(T117&gt;0.4,T117&lt;=0.5),"0.4 to 0.5",AND(T117&gt;0.5,T117&lt;=0.75),"0.5 to 0.75",AND(T117&gt;0.75,T117&lt;=1),"0.75 to 1",AND(T117&gt;1,T117&lt;=2),"1 to 2",AND(T117&gt;2,T117&lt;=3),"2 to 3",AND(T117&gt;3,T117&lt;=4),"3 to 4",AND(T117&gt;4,T117&lt;=5),"4 to 5",AND(T117&gt;5,T117&lt;=10),"5 to 10",T117&gt;10,"10+")</f>
        <v>0.1 to 0.2</v>
      </c>
      <c r="T117" s="10">
        <f>_xlfn.XLOOKUP($E117,'Raw Data'!$E:$E,'Raw Data'!T:T,"ERROR",0,1)</f>
        <v>0.138431065045877</v>
      </c>
      <c r="U117" s="15" t="str">
        <f t="array" ref="U117">_xlfn.IFS(AND(V117&gt;0,V117&lt;=0.05),"0 to 0.05",AND(V117&gt;0.05,V117&lt;=0.1),"0.05 to 0.1",AND(V117&gt;0.1,V117&lt;=0.2),"0.1 to 0.2",AND(V117&gt;0.2,V117&lt;=0.3),"0.2 to 0.3",AND(V117&gt;0.3,V117&lt;=0.4),"0.3 to 0.4",AND(V117&gt;0.4,V117&lt;=0.5),"0.4 to 0.5",AND(V117&gt;0.5,V117&lt;=0.75),"0.5 to 0.75",AND(V117&gt;0.75,V117&lt;=1),"0.75 to 1",AND(V117&gt;1,V117&lt;=2),"1 to 2",AND(V117&gt;2,V117&lt;=3),"2 to 3",AND(V117&gt;3,V117&lt;=4),"3 to 4",AND(V117&gt;4,V117&lt;=5),"4 to 5",AND(V117&gt;5,V117&lt;=10),"5 to 10",V117&gt;10,"10+")</f>
        <v>0 to 0.05</v>
      </c>
      <c r="V117" s="10">
        <f>_xlfn.XLOOKUP($E117,'Raw Data'!$E:$E,'Raw Data'!V:V,"ERROR",0,1)</f>
        <v>0.0462313303875698</v>
      </c>
      <c r="W117" s="15" t="str">
        <f t="array" ref="W117">_xlfn.IFS(AND(X117&gt;0,X117&lt;=0.05),"0 to 0.05",AND(X117&gt;0.05,X117&lt;=0.1),"0.05 to 0.1",AND(X117&gt;0.1,X117&lt;=0.2),"0.1 to 0.2",AND(X117&gt;0.2,X117&lt;=0.3),"0.2 to 0.3",AND(X117&gt;0.3,X117&lt;=0.4),"0.3 to 0.4",AND(X117&gt;0.4,X117&lt;=0.5),"0.4 to 0.5",AND(X117&gt;0.5,X117&lt;=0.75),"0.5 to 0.75",AND(X117&gt;0.75,X117&lt;=1),"0.75 to 1",AND(X117&gt;1,X117&lt;=2),"1 to 2",AND(X117&gt;2,X117&lt;=3),"2 to 3",AND(X117&gt;3,X117&lt;=4),"3 to 4",AND(X117&gt;4,X117&lt;=5),"4 to 5",AND(X117&gt;5,X117&lt;=10),"5 to 10",X117&gt;10,"10+")</f>
        <v>0 to 0.05</v>
      </c>
      <c r="X117" s="16">
        <f t="shared" si="23"/>
        <v>0.0373763875623869</v>
      </c>
      <c r="Y117" s="5" t="str">
        <f t="array" ref="Y117">_xlfn.IFS(AND(Z117&gt;0,Z117&lt;=1),"0 to 1",AND(Z117&gt;1,Z117&lt;=2),"1 to 2",AND(Z117&gt;2,Z117&lt;=4),"2 to 4",AND(Z117&gt;4,Z117&lt;=6),"4 to 6",AND(Z117&gt;6,Z117&lt;=8),"6 to 8",AND(Z117&gt;8,Z117&lt;=10),"8 to 10",AND(Z117&gt;10,Z117&lt;=15),"10 to 15",AND(Z117&gt;15,Z117&lt;=20),"15 to 20",AND(Z117&gt;20,Z117&lt;=25),"20 to 25",AND(Z117&gt;25,Z117&lt;=30),"25 to 30",AND(Z117&gt;30,Z117&lt;=40),"30 to 40",AND(Z117&gt;40,Z117&lt;=50),"40 to 50",Z117&gt;50,"50+")</f>
        <v>6 to 8</v>
      </c>
      <c r="Z117" s="9">
        <f>_xlfn.XLOOKUP($E117,'Raw Data'!$E:$E,'Raw Data'!Z:Z,"ERROR",0,1)</f>
        <v>7.28</v>
      </c>
      <c r="AA117" s="9" t="str">
        <f>_xlfn.XLOOKUP($E117,'Raw Data'!$E:$E,'Raw Data'!AA:AA,"ERROR",0,1)</f>
        <v>oz</v>
      </c>
    </row>
    <row r="118" hidden="1" spans="1:27">
      <c r="A118" s="5" t="str">
        <f>_xlfn.XLOOKUP($E118,'Raw Data'!$E:$E,'Raw Data'!A:A,"ERROR",0,1)</f>
        <v>AE</v>
      </c>
      <c r="B118" s="5" t="str">
        <f>_xlfn.XLOOKUP($E118,'Raw Data'!$E:$E,'Raw Data'!B:B,"ERROR",0,1)</f>
        <v>Hair Mousses</v>
      </c>
      <c r="C118" s="5" t="str">
        <f>_xlfn.XLOOKUP($E118,'Raw Data'!$E:$E,'Raw Data'!C:C,"ERROR",0,1)</f>
        <v>john frieda</v>
      </c>
      <c r="D118" s="5" t="str">
        <f>_xlfn.XLOOKUP($E118,'Raw Data'!$E:$E,'Raw Data'!D:D,"ERROR",0,1)</f>
        <v>www.amazon.ae/dp/B004801M82</v>
      </c>
      <c r="E118" s="5" t="s">
        <v>318</v>
      </c>
      <c r="F118" s="9" t="str">
        <f>_xlfn.XLOOKUP($E118,'Raw Data'!$E:$E,'Raw Data'!F:F,"ERROR",0,1)</f>
        <v>John Frieda Frizz Ease Dream Curls Curl Reviver Mousse with Heat Protection 200 ml for Naturally Wavy &amp; Curly Hair John Frieda Frizz Ease Dream Curls Curl Reviver Mousse with Heat Protection 200 ml for Naturally Wavy &amp; Curly Hair</v>
      </c>
      <c r="G118" s="10">
        <f>_xlfn.XLOOKUP($E118,'Raw Data'!$E:$E,'Raw Data'!G:G,"ERROR",0,1)</f>
        <v>10</v>
      </c>
      <c r="H118" s="9">
        <f>_xlfn.XLOOKUP($E118,'Raw Data'!$E:$E,'Raw Data'!H:H,"ERROR",0,1)</f>
        <v>941.37</v>
      </c>
      <c r="I118" s="9">
        <f>_xlfn.XLOOKUP($E118,'Raw Data'!$E:$E,'Raw Data'!I:I,"ERROR",0,1)</f>
        <v>0.0012603260259674</v>
      </c>
      <c r="J118" s="9" t="str">
        <f>_xlfn.XLOOKUP($E118,'Raw Data'!$E:$E,'Raw Data'!J:J,"ERROR",0,1)</f>
        <v>No</v>
      </c>
      <c r="K118" s="14" t="str">
        <f t="array" ref="K118">_xlfn.IFS(AND(L118&gt;0,L118&lt;=5),"0 to 5",AND(L118&gt;5,L118&lt;=10),"5 to 10",AND(L118&gt;10,L118&lt;=15),"10 to 15",AND(L118&gt;15,L118&lt;=20),"15 to 20",AND(L118&gt;20,L118&lt;=30),"20 to 30",AND(L118&gt;30,L118&lt;=40),"30 to 40",AND(L118&gt;40,L118&lt;=50),"40 to 50",AND(L118&gt;50,L118&lt;=75),"50 to 75",AND(L118&gt;75,L118&lt;=100),"75 to 100",AND(L118&gt;100,L118&lt;=150),"100 to 150",AND(L118&gt;150,L118&lt;=200),"150 to 200",AND(L118&gt;200,L118&lt;=250),"200 to 250",AND(L118&gt;250,L118&lt;=300),"250 to 300",AND(L118&gt;300,L118&lt;=400),"300 to 400",AND(L118&gt;400,L118&lt;=500),"400 to 500",L118&gt;500,"500+")</f>
        <v>75 to 100</v>
      </c>
      <c r="L118" s="9">
        <f>_xlfn.XLOOKUP($E118,'Raw Data'!$E:$E,'Raw Data'!L:L,"ERROR",0,1)</f>
        <v>95.98</v>
      </c>
      <c r="M118" s="14" t="str">
        <f t="array" ref="M118">_xlfn.IFS(AND(N118&gt;0,N118&lt;=5),"0 to 5",AND(N118&gt;5,N118&lt;=10),"5 to 10",AND(N118&gt;10,N118&lt;=15),"10 to 15",AND(N118&gt;15,N118&lt;=20),"15 to 20",AND(N118&gt;20,N118&lt;=30),"20 to 30",AND(N118&gt;30,N118&lt;=40),"30 to 40",AND(N118&gt;40,N118&lt;=50),"40 to 50",AND(N118&gt;50,N118&lt;=75),"50 to 75",AND(N118&gt;75,N118&lt;=100),"75 to 100",AND(N118&gt;100,N118&lt;=150),"100 to 150",AND(N118&gt;150,N118&lt;=200),"150 to 200",AND(N118&gt;200,N118&lt;=250),"200 to 250",AND(N118&gt;250,N118&lt;=300),"250 to 300",AND(N118&gt;300,N118&lt;=400),"300 to 400",AND(N118&gt;400,N118&lt;=500),"400 to 500",N118&gt;500,"500+")</f>
        <v>100 to 150</v>
      </c>
      <c r="N118" s="9">
        <f>_xlfn.XLOOKUP($E118,'Raw Data'!$E:$E,'Raw Data'!N:N,"ERROR",0,1)</f>
        <v>108.3</v>
      </c>
      <c r="O118" s="14" t="str">
        <f t="array" ref="O118">_xlfn.IFS(P118=0,"No Discount",AND(P118&gt;0,P118&lt;=0.02),"0% to 2%",AND(P118&gt;0.02,P118&lt;=0.04),"2% to 4%",AND(P118&gt;0.04,P118&lt;=0.06),"4% to 6%",AND(P118&gt;0.06,P118&lt;=0.08),"6% to 8%",AND(P118&gt;0.08,P118&lt;=0.1),"8% to 10%",AND(P118&gt;0.1,P118&lt;=0.15),"10% to 15%",AND(P118&gt;0.15,P118&lt;=0.2),"15% to 20%",AND(P118&gt;0.2,P118&lt;=0.25),"20% to 25%",AND(P118&gt;0.25,P118&lt;=0.3),"25% to 30%",AND(P118&gt;0.3,P118&lt;=0.4),"30% to 40%",AND(P118&gt;0.4,P118&lt;=0.5),"40% to 50%",AND(P118&gt;0.5,P118&lt;=0.75),"50% to 75%",AND(P118&gt;0.75,P118&lt;=1),"75% to 100%")</f>
        <v>10% to 15%</v>
      </c>
      <c r="P118" s="10">
        <f>_xlfn.XLOOKUP($E118,'Raw Data'!$E:$E,'Raw Data'!P:P,"ERROR",0,1)</f>
        <v>0.113758079409049</v>
      </c>
      <c r="Q118" s="9">
        <f>_xlfn.XLOOKUP($E118,'Raw Data'!$E:$E,'Raw Data'!Q:Q,"ERROR",0,1)</f>
        <v>200</v>
      </c>
      <c r="R118" s="9" t="str">
        <f>_xlfn.XLOOKUP($E118,'Raw Data'!$E:$E,'Raw Data'!R:R,"ERROR",0,1)</f>
        <v>ml</v>
      </c>
      <c r="S118" s="5" t="str">
        <f t="array" ref="S118">_xlfn.IFS(AND(T118&gt;0,T118&lt;=0.05),"0 to 0.05",AND(T118&gt;0.05,T118&lt;=0.1),"0.05 to 0.1",AND(T118&gt;0.1,T118&lt;=0.2),"0.1 to 0.2",AND(T118&gt;0.2,T118&lt;=0.3),"0.2 to 0.3",AND(T118&gt;0.3,T118&lt;=0.4),"0.3 to 0.4",AND(T118&gt;0.4,T118&lt;=0.5),"0.4 to 0.5",AND(T118&gt;0.5,T118&lt;=0.75),"0.5 to 0.75",AND(T118&gt;0.75,T118&lt;=1),"0.75 to 1",AND(T118&gt;1,T118&lt;=2),"1 to 2",AND(T118&gt;2,T118&lt;=3),"2 to 3",AND(T118&gt;3,T118&lt;=4),"3 to 4",AND(T118&gt;4,T118&lt;=5),"4 to 5",AND(T118&gt;5,T118&lt;=10),"5 to 10",T118&gt;10,"10+")</f>
        <v>0.4 to 0.5</v>
      </c>
      <c r="T118" s="10">
        <f>_xlfn.XLOOKUP($E118,'Raw Data'!$E:$E,'Raw Data'!T:T,"ERROR",0,1)</f>
        <v>0.480156403519479</v>
      </c>
      <c r="U118" s="15" t="str">
        <f t="array" ref="U118">_xlfn.IFS(AND(V118&gt;0,V118&lt;=0.05),"0 to 0.05",AND(V118&gt;0.05,V118&lt;=0.1),"0.05 to 0.1",AND(V118&gt;0.1,V118&lt;=0.2),"0.1 to 0.2",AND(V118&gt;0.2,V118&lt;=0.3),"0.2 to 0.3",AND(V118&gt;0.3,V118&lt;=0.4),"0.3 to 0.4",AND(V118&gt;0.4,V118&lt;=0.5),"0.4 to 0.5",AND(V118&gt;0.5,V118&lt;=0.75),"0.5 to 0.75",AND(V118&gt;0.75,V118&lt;=1),"0.75 to 1",AND(V118&gt;1,V118&lt;=2),"1 to 2",AND(V118&gt;2,V118&lt;=3),"2 to 3",AND(V118&gt;3,V118&lt;=4),"3 to 4",AND(V118&gt;4,V118&lt;=5),"4 to 5",AND(V118&gt;5,V118&lt;=10),"5 to 10",V118&gt;10,"10+")</f>
        <v>0.1 to 0.2</v>
      </c>
      <c r="V118" s="10">
        <f>_xlfn.XLOOKUP($E118,'Raw Data'!$E:$E,'Raw Data'!V:V,"ERROR",0,1)</f>
        <v>0.146283115183508</v>
      </c>
      <c r="W118" s="15" t="str">
        <f t="array" ref="W118">_xlfn.IFS(AND(X118&gt;0,X118&lt;=0.05),"0 to 0.05",AND(X118&gt;0.05,X118&lt;=0.1),"0.05 to 0.1",AND(X118&gt;0.1,X118&lt;=0.2),"0.1 to 0.2",AND(X118&gt;0.2,X118&lt;=0.3),"0.2 to 0.3",AND(X118&gt;0.3,X118&lt;=0.4),"0.3 to 0.4",AND(X118&gt;0.4,X118&lt;=0.5),"0.4 to 0.5",AND(X118&gt;0.5,X118&lt;=0.75),"0.5 to 0.75",AND(X118&gt;0.75,X118&lt;=1),"0.75 to 1",AND(X118&gt;1,X118&lt;=2),"1 to 2",AND(X118&gt;2,X118&lt;=3),"2 to 3",AND(X118&gt;3,X118&lt;=4),"3 to 4",AND(X118&gt;4,X118&lt;=5),"4 to 5",AND(X118&gt;5,X118&lt;=10),"5 to 10",X118&gt;10,"10+")</f>
        <v>0.1 to 0.2</v>
      </c>
      <c r="X118" s="16">
        <f t="shared" si="23"/>
        <v>0.129642228950259</v>
      </c>
      <c r="Y118" s="5" t="str">
        <f t="array" ref="Y118">_xlfn.IFS(AND(Z118&gt;0,Z118&lt;=1),"0 to 1",AND(Z118&gt;1,Z118&lt;=2),"1 to 2",AND(Z118&gt;2,Z118&lt;=4),"2 to 4",AND(Z118&gt;4,Z118&lt;=6),"4 to 6",AND(Z118&gt;6,Z118&lt;=8),"6 to 8",AND(Z118&gt;8,Z118&lt;=10),"8 to 10",AND(Z118&gt;10,Z118&lt;=15),"10 to 15",AND(Z118&gt;15,Z118&lt;=20),"15 to 20",AND(Z118&gt;20,Z118&lt;=25),"20 to 25",AND(Z118&gt;25,Z118&lt;=30),"25 to 30",AND(Z118&gt;30,Z118&lt;=40),"30 to 40",AND(Z118&gt;40,Z118&lt;=50),"40 to 50",Z118&gt;50,"50+")</f>
        <v>6 to 8</v>
      </c>
      <c r="Z118" s="9">
        <f>_xlfn.XLOOKUP($E118,'Raw Data'!$E:$E,'Raw Data'!Z:Z,"ERROR",0,1)</f>
        <v>6.76</v>
      </c>
      <c r="AA118" s="9" t="str">
        <f>_xlfn.XLOOKUP($E118,'Raw Data'!$E:$E,'Raw Data'!AA:AA,"ERROR",0,1)</f>
        <v>oz</v>
      </c>
    </row>
    <row r="119" hidden="1" spans="1:27">
      <c r="A119" s="5" t="str">
        <f>_xlfn.XLOOKUP($E119,'Raw Data'!$E:$E,'Raw Data'!A:A,"ERROR",0,1)</f>
        <v>AE</v>
      </c>
      <c r="B119" s="5" t="str">
        <f>_xlfn.XLOOKUP($E119,'Raw Data'!$E:$E,'Raw Data'!B:B,"ERROR",0,1)</f>
        <v>Hair Mousses</v>
      </c>
      <c r="C119" s="5" t="str">
        <f>_xlfn.XLOOKUP($E119,'Raw Data'!$E:$E,'Raw Data'!C:C,"ERROR",0,1)</f>
        <v>kÃ©rastase</v>
      </c>
      <c r="D119" s="5" t="str">
        <f>_xlfn.XLOOKUP($E119,'Raw Data'!$E:$E,'Raw Data'!D:D,"ERROR",0,1)</f>
        <v>www.amazon.ae/dp/B00K0LUFIQ</v>
      </c>
      <c r="E119" s="5" t="s">
        <v>319</v>
      </c>
      <c r="F119" s="9" t="str">
        <f>_xlfn.XLOOKUP($E119,'Raw Data'!$E:$E,'Raw Data'!F:F,"ERROR",0,1)</f>
        <v>KERASTASE Densifique Densimorphose  Hair   Mousse  | Volumizing &amp; Thickening Styling  Mousse  | Adds Shine | With Hyaluronic Acid | For Fine, Thin &amp; Thinning  Hair  | 5.1 Fl Oz</v>
      </c>
      <c r="G119" s="10">
        <f>_xlfn.XLOOKUP($E119,'Raw Data'!$E:$E,'Raw Data'!G:G,"ERROR",0,1)</f>
        <v>4</v>
      </c>
      <c r="H119" s="9">
        <f>_xlfn.XLOOKUP($E119,'Raw Data'!$E:$E,'Raw Data'!H:H,"ERROR",0,1)</f>
        <v>933.34</v>
      </c>
      <c r="I119" s="9">
        <f>_xlfn.XLOOKUP($E119,'Raw Data'!$E:$E,'Raw Data'!I:I,"ERROR",0,1)</f>
        <v>0.00124957529247417</v>
      </c>
      <c r="J119" s="9" t="str">
        <f>_xlfn.XLOOKUP($E119,'Raw Data'!$E:$E,'Raw Data'!J:J,"ERROR",0,1)</f>
        <v>No</v>
      </c>
      <c r="K119" s="14" t="str">
        <f t="array" ref="K119">_xlfn.IFS(AND(L119&gt;0,L119&lt;=5),"0 to 5",AND(L119&gt;5,L119&lt;=10),"5 to 10",AND(L119&gt;10,L119&lt;=15),"10 to 15",AND(L119&gt;15,L119&lt;=20),"15 to 20",AND(L119&gt;20,L119&lt;=30),"20 to 30",AND(L119&gt;30,L119&lt;=40),"30 to 40",AND(L119&gt;40,L119&lt;=50),"40 to 50",AND(L119&gt;50,L119&lt;=75),"50 to 75",AND(L119&gt;75,L119&lt;=100),"75 to 100",AND(L119&gt;100,L119&lt;=150),"100 to 150",AND(L119&gt;150,L119&lt;=200),"150 to 200",AND(L119&gt;200,L119&lt;=250),"200 to 250",AND(L119&gt;250,L119&lt;=300),"250 to 300",AND(L119&gt;300,L119&lt;=400),"300 to 400",AND(L119&gt;400,L119&lt;=500),"400 to 500",L119&gt;500,"500+")</f>
        <v>200 to 250</v>
      </c>
      <c r="L119" s="9">
        <f>_xlfn.XLOOKUP($E119,'Raw Data'!$E:$E,'Raw Data'!L:L,"ERROR",0,1)</f>
        <v>236.29</v>
      </c>
      <c r="M119" s="14" t="str">
        <f t="array" ref="M119">_xlfn.IFS(AND(N119&gt;0,N119&lt;=5),"0 to 5",AND(N119&gt;5,N119&lt;=10),"5 to 10",AND(N119&gt;10,N119&lt;=15),"10 to 15",AND(N119&gt;15,N119&lt;=20),"15 to 20",AND(N119&gt;20,N119&lt;=30),"20 to 30",AND(N119&gt;30,N119&lt;=40),"30 to 40",AND(N119&gt;40,N119&lt;=50),"40 to 50",AND(N119&gt;50,N119&lt;=75),"50 to 75",AND(N119&gt;75,N119&lt;=100),"75 to 100",AND(N119&gt;100,N119&lt;=150),"100 to 150",AND(N119&gt;150,N119&lt;=200),"150 to 200",AND(N119&gt;200,N119&lt;=250),"200 to 250",AND(N119&gt;250,N119&lt;=300),"250 to 300",AND(N119&gt;300,N119&lt;=400),"300 to 400",AND(N119&gt;400,N119&lt;=500),"400 to 500",N119&gt;500,"500+")</f>
        <v>200 to 250</v>
      </c>
      <c r="N119" s="9">
        <f>_xlfn.XLOOKUP($E119,'Raw Data'!$E:$E,'Raw Data'!N:N,"ERROR",0,1)</f>
        <v>236.29</v>
      </c>
      <c r="O119" s="14" t="str">
        <f t="array" ref="O119">_xlfn.IFS(P119=0,"No Discount",AND(P119&gt;0,P119&lt;=0.02),"0% to 2%",AND(P119&gt;0.02,P119&lt;=0.04),"2% to 4%",AND(P119&gt;0.04,P119&lt;=0.06),"4% to 6%",AND(P119&gt;0.06,P119&lt;=0.08),"6% to 8%",AND(P119&gt;0.08,P119&lt;=0.1),"8% to 10%",AND(P119&gt;0.1,P119&lt;=0.15),"10% to 15%",AND(P119&gt;0.15,P119&lt;=0.2),"15% to 20%",AND(P119&gt;0.2,P119&lt;=0.25),"20% to 25%",AND(P119&gt;0.25,P119&lt;=0.3),"25% to 30%",AND(P119&gt;0.3,P119&lt;=0.4),"30% to 40%",AND(P119&gt;0.4,P119&lt;=0.5),"40% to 50%",AND(P119&gt;0.5,P119&lt;=0.75),"50% to 75%",AND(P119&gt;0.75,P119&lt;=1),"75% to 100%")</f>
        <v>No Discount</v>
      </c>
      <c r="P119" s="10">
        <f>_xlfn.XLOOKUP($E119,'Raw Data'!$E:$E,'Raw Data'!P:P,"ERROR",0,1)</f>
        <v>0</v>
      </c>
      <c r="Q119" s="9">
        <f>_xlfn.XLOOKUP($E119,'Raw Data'!$E:$E,'Raw Data'!Q:Q,"ERROR",0,1)</f>
        <v>5.1</v>
      </c>
      <c r="R119" s="9" t="str">
        <f>_xlfn.XLOOKUP($E119,'Raw Data'!$E:$E,'Raw Data'!R:R,"ERROR",0,1)</f>
        <v>fl oz</v>
      </c>
      <c r="S119" s="5" t="str">
        <f t="array" ref="S119">_xlfn.IFS(AND(T119&gt;0,T119&lt;=0.05),"0 to 0.05",AND(T119&gt;0.05,T119&lt;=0.1),"0.05 to 0.1",AND(T119&gt;0.1,T119&lt;=0.2),"0.1 to 0.2",AND(T119&gt;0.2,T119&lt;=0.3),"0.2 to 0.3",AND(T119&gt;0.3,T119&lt;=0.4),"0.3 to 0.4",AND(T119&gt;0.4,T119&lt;=0.5),"0.4 to 0.5",AND(T119&gt;0.5,T119&lt;=0.75),"0.5 to 0.75",AND(T119&gt;0.75,T119&lt;=1),"0.75 to 1",AND(T119&gt;1,T119&lt;=2),"1 to 2",AND(T119&gt;2,T119&lt;=3),"2 to 3",AND(T119&gt;3,T119&lt;=4),"3 to 4",AND(T119&gt;4,T119&lt;=5),"4 to 5",AND(T119&gt;5,T119&lt;=10),"5 to 10",T119&gt;10,"10+")</f>
        <v>1 to 2</v>
      </c>
      <c r="T119" s="10">
        <f>_xlfn.XLOOKUP($E119,'Raw Data'!$E:$E,'Raw Data'!T:T,"ERROR",0,1)</f>
        <v>1.50657411842238</v>
      </c>
      <c r="U119" s="15" t="str">
        <f t="array" ref="U119">_xlfn.IFS(AND(V119&gt;0,V119&lt;=0.05),"0 to 0.05",AND(V119&gt;0.05,V119&lt;=0.1),"0.05 to 0.1",AND(V119&gt;0.1,V119&lt;=0.2),"0.1 to 0.2",AND(V119&gt;0.2,V119&lt;=0.3),"0.2 to 0.3",AND(V119&gt;0.3,V119&lt;=0.4),"0.3 to 0.4",AND(V119&gt;0.4,V119&lt;=0.5),"0.4 to 0.5",AND(V119&gt;0.5,V119&lt;=0.75),"0.5 to 0.75",AND(V119&gt;0.75,V119&lt;=1),"0.75 to 1",AND(V119&gt;1,V119&lt;=2),"1 to 2",AND(V119&gt;2,V119&lt;=3),"2 to 3",AND(V119&gt;3,V119&lt;=4),"3 to 4",AND(V119&gt;4,V119&lt;=5),"4 to 5",AND(V119&gt;5,V119&lt;=10),"5 to 10",V119&gt;10,"10+")</f>
        <v>0.4 to 0.5</v>
      </c>
      <c r="V119" s="10">
        <f>_xlfn.XLOOKUP($E119,'Raw Data'!$E:$E,'Raw Data'!V:V,"ERROR",0,1)</f>
        <v>0.406775011974041</v>
      </c>
      <c r="W119" s="15" t="str">
        <f t="array" ref="W119">_xlfn.IFS(AND(X119&gt;0,X119&lt;=0.05),"0 to 0.05",AND(X119&gt;0.05,X119&lt;=0.1),"0.05 to 0.1",AND(X119&gt;0.1,X119&lt;=0.2),"0.1 to 0.2",AND(X119&gt;0.2,X119&lt;=0.3),"0.2 to 0.3",AND(X119&gt;0.3,X119&lt;=0.4),"0.3 to 0.4",AND(X119&gt;0.4,X119&lt;=0.5),"0.4 to 0.5",AND(X119&gt;0.5,X119&lt;=0.75),"0.5 to 0.75",AND(X119&gt;0.75,X119&lt;=1),"0.75 to 1",AND(X119&gt;1,X119&lt;=2),"1 to 2",AND(X119&gt;2,X119&lt;=3),"2 to 3",AND(X119&gt;3,X119&lt;=4),"3 to 4",AND(X119&gt;4,X119&lt;=5),"4 to 5",AND(X119&gt;5,X119&lt;=10),"5 to 10",X119&gt;10,"10+")</f>
        <v>0.4 to 0.5</v>
      </c>
      <c r="X119" s="16">
        <f t="shared" si="23"/>
        <v>0.406775011974041</v>
      </c>
      <c r="Y119" s="5" t="str">
        <f t="array" ref="Y119">_xlfn.IFS(AND(Z119&gt;0,Z119&lt;=1),"0 to 1",AND(Z119&gt;1,Z119&lt;=2),"1 to 2",AND(Z119&gt;2,Z119&lt;=4),"2 to 4",AND(Z119&gt;4,Z119&lt;=6),"4 to 6",AND(Z119&gt;6,Z119&lt;=8),"6 to 8",AND(Z119&gt;8,Z119&lt;=10),"8 to 10",AND(Z119&gt;10,Z119&lt;=15),"10 to 15",AND(Z119&gt;15,Z119&lt;=20),"15 to 20",AND(Z119&gt;20,Z119&lt;=25),"20 to 25",AND(Z119&gt;25,Z119&lt;=30),"25 to 30",AND(Z119&gt;30,Z119&lt;=40),"30 to 40",AND(Z119&gt;40,Z119&lt;=50),"40 to 50",Z119&gt;50,"50+")</f>
        <v>4 to 6</v>
      </c>
      <c r="Z119" s="9">
        <f>_xlfn.XLOOKUP($E119,'Raw Data'!$E:$E,'Raw Data'!Z:Z,"ERROR",0,1)</f>
        <v>5.304</v>
      </c>
      <c r="AA119" s="9" t="str">
        <f>_xlfn.XLOOKUP($E119,'Raw Data'!$E:$E,'Raw Data'!AA:AA,"ERROR",0,1)</f>
        <v>oz</v>
      </c>
    </row>
    <row r="120" hidden="1" spans="1:27">
      <c r="A120" s="5" t="str">
        <f>_xlfn.XLOOKUP($E120,'Raw Data'!$E:$E,'Raw Data'!A:A,"ERROR",0,1)</f>
        <v>AE</v>
      </c>
      <c r="B120" s="5" t="str">
        <f>_xlfn.XLOOKUP($E120,'Raw Data'!$E:$E,'Raw Data'!B:B,"ERROR",0,1)</f>
        <v>Hair Mousses</v>
      </c>
      <c r="C120" s="5" t="str">
        <f>_xlfn.XLOOKUP($E120,'Raw Data'!$E:$E,'Raw Data'!C:C,"ERROR",0,1)</f>
        <v>dove</v>
      </c>
      <c r="D120" s="5" t="str">
        <f>_xlfn.XLOOKUP($E120,'Raw Data'!$E:$E,'Raw Data'!D:D,"ERROR",0,1)</f>
        <v>www.amazon.ae/dp/B006T8BYAM</v>
      </c>
      <c r="E120" s="5" t="s">
        <v>320</v>
      </c>
      <c r="F120" s="9" t="str">
        <f>_xlfn.XLOOKUP($E120,'Raw Data'!$E:$E,'Raw Data'!F:F,"ERROR",0,1)</f>
        <v>Dove STYLE+care Curls Defining Mousse, Soft Hold 7 oz Dove STYLE+care Curls Defining Mousse, Soft Hold 7 oz</v>
      </c>
      <c r="G120" s="10">
        <f>_xlfn.XLOOKUP($E120,'Raw Data'!$E:$E,'Raw Data'!G:G,"ERROR",0,1)</f>
        <v>11</v>
      </c>
      <c r="H120" s="9">
        <f>_xlfn.XLOOKUP($E120,'Raw Data'!$E:$E,'Raw Data'!H:H,"ERROR",0,1)</f>
        <v>904.76</v>
      </c>
      <c r="I120" s="9">
        <f>_xlfn.XLOOKUP($E120,'Raw Data'!$E:$E,'Raw Data'!I:I,"ERROR",0,1)</f>
        <v>0.00121131178522182</v>
      </c>
      <c r="J120" s="9" t="str">
        <f>_xlfn.XLOOKUP($E120,'Raw Data'!$E:$E,'Raw Data'!J:J,"ERROR",0,1)</f>
        <v>No</v>
      </c>
      <c r="K120" s="14" t="str">
        <f t="array" ref="K120">_xlfn.IFS(AND(L120&gt;0,L120&lt;=5),"0 to 5",AND(L120&gt;5,L120&lt;=10),"5 to 10",AND(L120&gt;10,L120&lt;=15),"10 to 15",AND(L120&gt;15,L120&lt;=20),"15 to 20",AND(L120&gt;20,L120&lt;=30),"20 to 30",AND(L120&gt;30,L120&lt;=40),"30 to 40",AND(L120&gt;40,L120&lt;=50),"40 to 50",AND(L120&gt;50,L120&lt;=75),"50 to 75",AND(L120&gt;75,L120&lt;=100),"75 to 100",AND(L120&gt;100,L120&lt;=150),"100 to 150",AND(L120&gt;150,L120&lt;=200),"150 to 200",AND(L120&gt;200,L120&lt;=250),"200 to 250",AND(L120&gt;250,L120&lt;=300),"250 to 300",AND(L120&gt;300,L120&lt;=400),"300 to 400",AND(L120&gt;400,L120&lt;=500),"400 to 500",L120&gt;500,"500+")</f>
        <v>75 to 100</v>
      </c>
      <c r="L120" s="9">
        <f>_xlfn.XLOOKUP($E120,'Raw Data'!$E:$E,'Raw Data'!L:L,"ERROR",0,1)</f>
        <v>77.25</v>
      </c>
      <c r="M120" s="14" t="str">
        <f t="array" ref="M120">_xlfn.IFS(AND(N120&gt;0,N120&lt;=5),"0 to 5",AND(N120&gt;5,N120&lt;=10),"5 to 10",AND(N120&gt;10,N120&lt;=15),"10 to 15",AND(N120&gt;15,N120&lt;=20),"15 to 20",AND(N120&gt;20,N120&lt;=30),"20 to 30",AND(N120&gt;30,N120&lt;=40),"30 to 40",AND(N120&gt;40,N120&lt;=50),"40 to 50",AND(N120&gt;50,N120&lt;=75),"50 to 75",AND(N120&gt;75,N120&lt;=100),"75 to 100",AND(N120&gt;100,N120&lt;=150),"100 to 150",AND(N120&gt;150,N120&lt;=200),"150 to 200",AND(N120&gt;200,N120&lt;=250),"200 to 250",AND(N120&gt;250,N120&lt;=300),"250 to 300",AND(N120&gt;300,N120&lt;=400),"300 to 400",AND(N120&gt;400,N120&lt;=500),"400 to 500",N120&gt;500,"500+")</f>
        <v>75 to 100</v>
      </c>
      <c r="N120" s="9">
        <f>_xlfn.XLOOKUP($E120,'Raw Data'!$E:$E,'Raw Data'!N:N,"ERROR",0,1)</f>
        <v>79.86</v>
      </c>
      <c r="O120" s="14" t="str">
        <f t="array" ref="O120">_xlfn.IFS(P120=0,"No Discount",AND(P120&gt;0,P120&lt;=0.02),"0% to 2%",AND(P120&gt;0.02,P120&lt;=0.04),"2% to 4%",AND(P120&gt;0.04,P120&lt;=0.06),"4% to 6%",AND(P120&gt;0.06,P120&lt;=0.08),"6% to 8%",AND(P120&gt;0.08,P120&lt;=0.1),"8% to 10%",AND(P120&gt;0.1,P120&lt;=0.15),"10% to 15%",AND(P120&gt;0.15,P120&lt;=0.2),"15% to 20%",AND(P120&gt;0.2,P120&lt;=0.25),"20% to 25%",AND(P120&gt;0.25,P120&lt;=0.3),"25% to 30%",AND(P120&gt;0.3,P120&lt;=0.4),"30% to 40%",AND(P120&gt;0.4,P120&lt;=0.5),"40% to 50%",AND(P120&gt;0.5,P120&lt;=0.75),"50% to 75%",AND(P120&gt;0.75,P120&lt;=1),"75% to 100%")</f>
        <v>2% to 4%</v>
      </c>
      <c r="P120" s="10">
        <f>_xlfn.XLOOKUP($E120,'Raw Data'!$E:$E,'Raw Data'!P:P,"ERROR",0,1)</f>
        <v>0.0326821938392186</v>
      </c>
      <c r="Q120" s="9">
        <f>_xlfn.XLOOKUP($E120,'Raw Data'!$E:$E,'Raw Data'!Q:Q,"ERROR",0,1)</f>
        <v>7</v>
      </c>
      <c r="R120" s="9" t="str">
        <f>_xlfn.XLOOKUP($E120,'Raw Data'!$E:$E,'Raw Data'!R:R,"ERROR",0,1)</f>
        <v>oz</v>
      </c>
      <c r="S120" s="5" t="str">
        <f t="array" ref="S120">_xlfn.IFS(AND(T120&gt;0,T120&lt;=0.05),"0 to 0.05",AND(T120&gt;0.05,T120&lt;=0.1),"0.05 to 0.1",AND(T120&gt;0.1,T120&lt;=0.2),"0.1 to 0.2",AND(T120&gt;0.2,T120&lt;=0.3),"0.2 to 0.3",AND(T120&gt;0.3,T120&lt;=0.4),"0.3 to 0.4",AND(T120&gt;0.4,T120&lt;=0.5),"0.4 to 0.5",AND(T120&gt;0.5,T120&lt;=0.75),"0.5 to 0.75",AND(T120&gt;0.75,T120&lt;=1),"0.75 to 1",AND(T120&gt;1,T120&lt;=2),"1 to 2",AND(T120&gt;2,T120&lt;=3),"2 to 3",AND(T120&gt;3,T120&lt;=4),"3 to 4",AND(T120&gt;4,T120&lt;=5),"4 to 5",AND(T120&gt;5,T120&lt;=10),"5 to 10",T120&gt;10,"10+")</f>
        <v>0.3 to 0.4</v>
      </c>
      <c r="T120" s="10">
        <f>_xlfn.XLOOKUP($E120,'Raw Data'!$E:$E,'Raw Data'!T:T,"ERROR",0,1)</f>
        <v>0.373206435093483</v>
      </c>
      <c r="U120" s="15" t="str">
        <f t="array" ref="U120">_xlfn.IFS(AND(V120&gt;0,V120&lt;=0.05),"0 to 0.05",AND(V120&gt;0.05,V120&lt;=0.1),"0.05 to 0.1",AND(V120&gt;0.1,V120&lt;=0.2),"0.1 to 0.2",AND(V120&gt;0.2,V120&lt;=0.3),"0.2 to 0.3",AND(V120&gt;0.3,V120&lt;=0.4),"0.3 to 0.4",AND(V120&gt;0.4,V120&lt;=0.5),"0.4 to 0.5",AND(V120&gt;0.5,V120&lt;=0.75),"0.5 to 0.75",AND(V120&gt;0.75,V120&lt;=1),"0.75 to 1",AND(V120&gt;1,V120&lt;=2),"1 to 2",AND(V120&gt;2,V120&lt;=3),"2 to 3",AND(V120&gt;3,V120&lt;=4),"3 to 4",AND(V120&gt;4,V120&lt;=5),"4 to 5",AND(V120&gt;5,V120&lt;=10),"5 to 10",V120&gt;10,"10+")</f>
        <v>0.1 to 0.2</v>
      </c>
      <c r="V120" s="10">
        <f>_xlfn.XLOOKUP($E120,'Raw Data'!$E:$E,'Raw Data'!V:V,"ERROR",0,1)</f>
        <v>0.10417024977052</v>
      </c>
      <c r="W120" s="15" t="str">
        <f t="array" ref="W120">_xlfn.IFS(AND(X120&gt;0,X120&lt;=0.05),"0 to 0.05",AND(X120&gt;0.05,X120&lt;=0.1),"0.05 to 0.1",AND(X120&gt;0.1,X120&lt;=0.2),"0.1 to 0.2",AND(X120&gt;0.2,X120&lt;=0.3),"0.2 to 0.3",AND(X120&gt;0.3,X120&lt;=0.4),"0.3 to 0.4",AND(X120&gt;0.4,X120&lt;=0.5),"0.4 to 0.5",AND(X120&gt;0.5,X120&lt;=0.75),"0.5 to 0.75",AND(X120&gt;0.75,X120&lt;=1),"0.75 to 1",AND(X120&gt;1,X120&lt;=2),"1 to 2",AND(X120&gt;2,X120&lt;=3),"2 to 3",AND(X120&gt;3,X120&lt;=4),"3 to 4",AND(X120&gt;4,X120&lt;=5),"4 to 5",AND(X120&gt;5,X120&lt;=10),"5 to 10",X120&gt;10,"10+")</f>
        <v>0.1 to 0.2</v>
      </c>
      <c r="X120" s="16">
        <f t="shared" si="23"/>
        <v>0.10076573747524</v>
      </c>
      <c r="Y120" s="5" t="str">
        <f t="array" ref="Y120">_xlfn.IFS(AND(Z120&gt;0,Z120&lt;=1),"0 to 1",AND(Z120&gt;1,Z120&lt;=2),"1 to 2",AND(Z120&gt;2,Z120&lt;=4),"2 to 4",AND(Z120&gt;4,Z120&lt;=6),"4 to 6",AND(Z120&gt;6,Z120&lt;=8),"6 to 8",AND(Z120&gt;8,Z120&lt;=10),"8 to 10",AND(Z120&gt;10,Z120&lt;=15),"10 to 15",AND(Z120&gt;15,Z120&lt;=20),"15 to 20",AND(Z120&gt;20,Z120&lt;=25),"20 to 25",AND(Z120&gt;25,Z120&lt;=30),"25 to 30",AND(Z120&gt;30,Z120&lt;=40),"30 to 40",AND(Z120&gt;40,Z120&lt;=50),"40 to 50",Z120&gt;50,"50+")</f>
        <v>6 to 8</v>
      </c>
      <c r="Z120" s="9">
        <f>_xlfn.XLOOKUP($E120,'Raw Data'!$E:$E,'Raw Data'!Z:Z,"ERROR",0,1)</f>
        <v>7</v>
      </c>
      <c r="AA120" s="9" t="str">
        <f>_xlfn.XLOOKUP($E120,'Raw Data'!$E:$E,'Raw Data'!AA:AA,"ERROR",0,1)</f>
        <v>oz</v>
      </c>
    </row>
    <row r="121" hidden="1" spans="1:27">
      <c r="A121" s="5" t="str">
        <f>_xlfn.XLOOKUP($E121,'Raw Data'!$E:$E,'Raw Data'!A:A,"ERROR",0,1)</f>
        <v>AE</v>
      </c>
      <c r="B121" s="5" t="str">
        <f>_xlfn.XLOOKUP($E121,'Raw Data'!$E:$E,'Raw Data'!B:B,"ERROR",0,1)</f>
        <v>Hair Mousses</v>
      </c>
      <c r="C121" s="5" t="str">
        <f>_xlfn.XLOOKUP($E121,'Raw Data'!$E:$E,'Raw Data'!C:C,"ERROR",0,1)</f>
        <v>iGK</v>
      </c>
      <c r="D121" s="5" t="str">
        <f>_xlfn.XLOOKUP($E121,'Raw Data'!$E:$E,'Raw Data'!D:D,"ERROR",0,1)</f>
        <v>www.amazon.ae/dp/B091MJ3P9X</v>
      </c>
      <c r="E121" s="5" t="s">
        <v>321</v>
      </c>
      <c r="F121" s="9" t="str">
        <f>_xlfn.XLOOKUP($E121,'Raw Data'!$E:$E,'Raw Data'!F:F,"ERROR",0,1)</f>
        <v>IGK BIG TIME Volume &amp; Thickening Mousse | Moveable + Fullness + Frizz Control | Vegan + Cruelty Free | 6.2 Oz</v>
      </c>
      <c r="G121" s="10">
        <f>_xlfn.XLOOKUP($E121,'Raw Data'!$E:$E,'Raw Data'!G:G,"ERROR",0,1)</f>
        <v>4</v>
      </c>
      <c r="H121" s="9">
        <f>_xlfn.XLOOKUP($E121,'Raw Data'!$E:$E,'Raw Data'!H:H,"ERROR",0,1)</f>
        <v>901.5</v>
      </c>
      <c r="I121" s="9">
        <f>_xlfn.XLOOKUP($E121,'Raw Data'!$E:$E,'Raw Data'!I:I,"ERROR",0,1)</f>
        <v>0.00120694722841137</v>
      </c>
      <c r="J121" s="9" t="str">
        <f>_xlfn.XLOOKUP($E121,'Raw Data'!$E:$E,'Raw Data'!J:J,"ERROR",0,1)</f>
        <v>No</v>
      </c>
      <c r="K121" s="14" t="str">
        <f t="array" ref="K121">_xlfn.IFS(AND(L121&gt;0,L121&lt;=5),"0 to 5",AND(L121&gt;5,L121&lt;=10),"5 to 10",AND(L121&gt;10,L121&lt;=15),"10 to 15",AND(L121&gt;15,L121&lt;=20),"15 to 20",AND(L121&gt;20,L121&lt;=30),"20 to 30",AND(L121&gt;30,L121&lt;=40),"30 to 40",AND(L121&gt;40,L121&lt;=50),"40 to 50",AND(L121&gt;50,L121&lt;=75),"50 to 75",AND(L121&gt;75,L121&lt;=100),"75 to 100",AND(L121&gt;100,L121&lt;=150),"100 to 150",AND(L121&gt;150,L121&lt;=200),"150 to 200",AND(L121&gt;200,L121&lt;=250),"200 to 250",AND(L121&gt;250,L121&lt;=300),"250 to 300",AND(L121&gt;300,L121&lt;=400),"300 to 400",AND(L121&gt;400,L121&lt;=500),"400 to 500",L121&gt;500,"500+")</f>
        <v>200 to 250</v>
      </c>
      <c r="L121" s="9">
        <f>_xlfn.XLOOKUP($E121,'Raw Data'!$E:$E,'Raw Data'!L:L,"ERROR",0,1)</f>
        <v>245.87</v>
      </c>
      <c r="M121" s="14" t="str">
        <f t="array" ref="M121">_xlfn.IFS(AND(N121&gt;0,N121&lt;=5),"0 to 5",AND(N121&gt;5,N121&lt;=10),"5 to 10",AND(N121&gt;10,N121&lt;=15),"10 to 15",AND(N121&gt;15,N121&lt;=20),"15 to 20",AND(N121&gt;20,N121&lt;=30),"20 to 30",AND(N121&gt;30,N121&lt;=40),"30 to 40",AND(N121&gt;40,N121&lt;=50),"40 to 50",AND(N121&gt;50,N121&lt;=75),"50 to 75",AND(N121&gt;75,N121&lt;=100),"75 to 100",AND(N121&gt;100,N121&lt;=150),"100 to 150",AND(N121&gt;150,N121&lt;=200),"150 to 200",AND(N121&gt;200,N121&lt;=250),"200 to 250",AND(N121&gt;250,N121&lt;=300),"250 to 300",AND(N121&gt;300,N121&lt;=400),"300 to 400",AND(N121&gt;400,N121&lt;=500),"400 to 500",N121&gt;500,"500+")</f>
        <v>200 to 250</v>
      </c>
      <c r="N121" s="9">
        <f>_xlfn.XLOOKUP($E121,'Raw Data'!$E:$E,'Raw Data'!N:N,"ERROR",0,1)</f>
        <v>246.76</v>
      </c>
      <c r="O121" s="14" t="str">
        <f t="array" ref="O121">_xlfn.IFS(P121=0,"No Discount",AND(P121&gt;0,P121&lt;=0.02),"0% to 2%",AND(P121&gt;0.02,P121&lt;=0.04),"2% to 4%",AND(P121&gt;0.04,P121&lt;=0.06),"4% to 6%",AND(P121&gt;0.06,P121&lt;=0.08),"6% to 8%",AND(P121&gt;0.08,P121&lt;=0.1),"8% to 10%",AND(P121&gt;0.1,P121&lt;=0.15),"10% to 15%",AND(P121&gt;0.15,P121&lt;=0.2),"15% to 20%",AND(P121&gt;0.2,P121&lt;=0.25),"20% to 25%",AND(P121&gt;0.25,P121&lt;=0.3),"25% to 30%",AND(P121&gt;0.3,P121&lt;=0.4),"30% to 40%",AND(P121&gt;0.4,P121&lt;=0.5),"40% to 50%",AND(P121&gt;0.5,P121&lt;=0.75),"50% to 75%",AND(P121&gt;0.75,P121&lt;=1),"75% to 100%")</f>
        <v>0% to 2%</v>
      </c>
      <c r="P121" s="10">
        <f>_xlfn.XLOOKUP($E121,'Raw Data'!$E:$E,'Raw Data'!P:P,"ERROR",0,1)</f>
        <v>0.00360674339439126</v>
      </c>
      <c r="Q121" s="9">
        <f>_xlfn.XLOOKUP($E121,'Raw Data'!$E:$E,'Raw Data'!Q:Q,"ERROR",0,1)</f>
        <v>6.2</v>
      </c>
      <c r="R121" s="9" t="str">
        <f>_xlfn.XLOOKUP($E121,'Raw Data'!$E:$E,'Raw Data'!R:R,"ERROR",0,1)</f>
        <v>oz</v>
      </c>
      <c r="S121" s="5" t="str">
        <f t="array" ref="S121">_xlfn.IFS(AND(T121&gt;0,T121&lt;=0.05),"0 to 0.05",AND(T121&gt;0.05,T121&lt;=0.1),"0.05 to 0.1",AND(T121&gt;0.1,T121&lt;=0.2),"0.1 to 0.2",AND(T121&gt;0.2,T121&lt;=0.3),"0.2 to 0.3",AND(T121&gt;0.3,T121&lt;=0.4),"0.3 to 0.4",AND(T121&gt;0.4,T121&lt;=0.5),"0.4 to 0.5",AND(T121&gt;0.5,T121&lt;=0.75),"0.5 to 0.75",AND(T121&gt;0.75,T121&lt;=1),"0.75 to 1",AND(T121&gt;1,T121&lt;=2),"1 to 2",AND(T121&gt;2,T121&lt;=3),"2 to 3",AND(T121&gt;3,T121&lt;=4),"3 to 4",AND(T121&gt;4,T121&lt;=5),"4 to 5",AND(T121&gt;5,T121&lt;=10),"5 to 10",T121&gt;10,"10+")</f>
        <v>1 to 2</v>
      </c>
      <c r="T121" s="10">
        <f>_xlfn.XLOOKUP($E121,'Raw Data'!$E:$E,'Raw Data'!T:T,"ERROR",0,1)</f>
        <v>1.34110421416649</v>
      </c>
      <c r="U121" s="15" t="str">
        <f t="array" ref="U121">_xlfn.IFS(AND(V121&gt;0,V121&lt;=0.05),"0 to 0.05",AND(V121&gt;0.05,V121&lt;=0.1),"0.05 to 0.1",AND(V121&gt;0.1,V121&lt;=0.2),"0.1 to 0.2",AND(V121&gt;0.2,V121&lt;=0.3),"0.2 to 0.3",AND(V121&gt;0.3,V121&lt;=0.4),"0.3 to 0.4",AND(V121&gt;0.4,V121&lt;=0.5),"0.4 to 0.5",AND(V121&gt;0.5,V121&lt;=0.75),"0.5 to 0.75",AND(V121&gt;0.75,V121&lt;=1),"0.75 to 1",AND(V121&gt;1,V121&lt;=2),"1 to 2",AND(V121&gt;2,V121&lt;=3),"2 to 3",AND(V121&gt;3,V121&lt;=4),"3 to 4",AND(V121&gt;4,V121&lt;=5),"4 to 5",AND(V121&gt;5,V121&lt;=10),"5 to 10",V121&gt;10,"10+")</f>
        <v>0.3 to 0.4</v>
      </c>
      <c r="V121" s="10">
        <f>_xlfn.XLOOKUP($E121,'Raw Data'!$E:$E,'Raw Data'!V:V,"ERROR",0,1)</f>
        <v>0.363408860331417</v>
      </c>
      <c r="W121" s="15" t="str">
        <f t="array" ref="W121">_xlfn.IFS(AND(X121&gt;0,X121&lt;=0.05),"0 to 0.05",AND(X121&gt;0.05,X121&lt;=0.1),"0.05 to 0.1",AND(X121&gt;0.1,X121&lt;=0.2),"0.1 to 0.2",AND(X121&gt;0.2,X121&lt;=0.3),"0.2 to 0.3",AND(X121&gt;0.3,X121&lt;=0.4),"0.3 to 0.4",AND(X121&gt;0.4,X121&lt;=0.5),"0.4 to 0.5",AND(X121&gt;0.5,X121&lt;=0.75),"0.5 to 0.75",AND(X121&gt;0.75,X121&lt;=1),"0.75 to 1",AND(X121&gt;1,X121&lt;=2),"1 to 2",AND(X121&gt;2,X121&lt;=3),"2 to 3",AND(X121&gt;3,X121&lt;=4),"3 to 4",AND(X121&gt;4,X121&lt;=5),"4 to 5",AND(X121&gt;5,X121&lt;=10),"5 to 10",X121&gt;10,"10+")</f>
        <v>0.3 to 0.4</v>
      </c>
      <c r="X121" s="16">
        <f t="shared" si="23"/>
        <v>0.362098137824953</v>
      </c>
      <c r="Y121" s="5" t="str">
        <f t="array" ref="Y121">_xlfn.IFS(AND(Z121&gt;0,Z121&lt;=1),"0 to 1",AND(Z121&gt;1,Z121&lt;=2),"1 to 2",AND(Z121&gt;2,Z121&lt;=4),"2 to 4",AND(Z121&gt;4,Z121&lt;=6),"4 to 6",AND(Z121&gt;6,Z121&lt;=8),"6 to 8",AND(Z121&gt;8,Z121&lt;=10),"8 to 10",AND(Z121&gt;10,Z121&lt;=15),"10 to 15",AND(Z121&gt;15,Z121&lt;=20),"15 to 20",AND(Z121&gt;20,Z121&lt;=25),"20 to 25",AND(Z121&gt;25,Z121&lt;=30),"25 to 30",AND(Z121&gt;30,Z121&lt;=40),"30 to 40",AND(Z121&gt;40,Z121&lt;=50),"40 to 50",Z121&gt;50,"50+")</f>
        <v>6 to 8</v>
      </c>
      <c r="Z121" s="9">
        <f>_xlfn.XLOOKUP($E121,'Raw Data'!$E:$E,'Raw Data'!Z:Z,"ERROR",0,1)</f>
        <v>6.2</v>
      </c>
      <c r="AA121" s="9" t="str">
        <f>_xlfn.XLOOKUP($E121,'Raw Data'!$E:$E,'Raw Data'!AA:AA,"ERROR",0,1)</f>
        <v>oz</v>
      </c>
    </row>
    <row r="122" hidden="1" spans="1:27">
      <c r="A122" s="5" t="str">
        <f>_xlfn.XLOOKUP($E122,'Raw Data'!$E:$E,'Raw Data'!A:A,"ERROR",0,1)</f>
        <v>AE</v>
      </c>
      <c r="B122" s="5" t="str">
        <f>_xlfn.XLOOKUP($E122,'Raw Data'!$E:$E,'Raw Data'!B:B,"ERROR",0,1)</f>
        <v>Hair Mousses</v>
      </c>
      <c r="C122" s="5" t="str">
        <f>_xlfn.XLOOKUP($E122,'Raw Data'!$E:$E,'Raw Data'!C:C,"ERROR",0,1)</f>
        <v>Aussie</v>
      </c>
      <c r="D122" s="5" t="str">
        <f>_xlfn.XLOOKUP($E122,'Raw Data'!$E:$E,'Raw Data'!D:D,"ERROR",0,1)</f>
        <v>www.amazon.ae/dp/B07M7XRF9Z</v>
      </c>
      <c r="E122" s="5" t="s">
        <v>322</v>
      </c>
      <c r="F122" s="9" t="str">
        <f>_xlfn.XLOOKUP($E122,'Raw Data'!$E:$E,'Raw Data'!F:F,"ERROR",0,1)</f>
        <v>Aussie Headstrong Volume With Bamboo &amp; Kakadu Plum Mousse, 6.0 Fl oz, 4.669 Fl oz</v>
      </c>
      <c r="G122" s="10">
        <f>_xlfn.XLOOKUP($E122,'Raw Data'!$E:$E,'Raw Data'!G:G,"ERROR",0,1)</f>
        <v>11</v>
      </c>
      <c r="H122" s="9">
        <f>_xlfn.XLOOKUP($E122,'Raw Data'!$E:$E,'Raw Data'!H:H,"ERROR",0,1)</f>
        <v>892.86</v>
      </c>
      <c r="I122" s="9">
        <f>_xlfn.XLOOKUP($E122,'Raw Data'!$E:$E,'Raw Data'!I:I,"ERROR",0,1)</f>
        <v>0.00119537981404257</v>
      </c>
      <c r="J122" s="9" t="str">
        <f>_xlfn.XLOOKUP($E122,'Raw Data'!$E:$E,'Raw Data'!J:J,"ERROR",0,1)</f>
        <v>No</v>
      </c>
      <c r="K122" s="14" t="str">
        <f t="array" ref="K122">_xlfn.IFS(AND(L122&gt;0,L122&lt;=5),"0 to 5",AND(L122&gt;5,L122&lt;=10),"5 to 10",AND(L122&gt;10,L122&lt;=15),"10 to 15",AND(L122&gt;15,L122&lt;=20),"15 to 20",AND(L122&gt;20,L122&lt;=30),"20 to 30",AND(L122&gt;30,L122&lt;=40),"30 to 40",AND(L122&gt;40,L122&lt;=50),"40 to 50",AND(L122&gt;50,L122&lt;=75),"50 to 75",AND(L122&gt;75,L122&lt;=100),"75 to 100",AND(L122&gt;100,L122&lt;=150),"100 to 150",AND(L122&gt;150,L122&lt;=200),"150 to 200",AND(L122&gt;200,L122&lt;=250),"200 to 250",AND(L122&gt;250,L122&lt;=300),"250 to 300",AND(L122&gt;300,L122&lt;=400),"300 to 400",AND(L122&gt;400,L122&lt;=500),"400 to 500",L122&gt;500,"500+")</f>
        <v>75 to 100</v>
      </c>
      <c r="L122" s="9">
        <f>_xlfn.XLOOKUP($E122,'Raw Data'!$E:$E,'Raw Data'!L:L,"ERROR",0,1)</f>
        <v>76.53</v>
      </c>
      <c r="M122" s="14" t="str">
        <f t="array" ref="M122">_xlfn.IFS(AND(N122&gt;0,N122&lt;=5),"0 to 5",AND(N122&gt;5,N122&lt;=10),"5 to 10",AND(N122&gt;10,N122&lt;=15),"10 to 15",AND(N122&gt;15,N122&lt;=20),"15 to 20",AND(N122&gt;20,N122&lt;=30),"20 to 30",AND(N122&gt;30,N122&lt;=40),"30 to 40",AND(N122&gt;40,N122&lt;=50),"40 to 50",AND(N122&gt;50,N122&lt;=75),"50 to 75",AND(N122&gt;75,N122&lt;=100),"75 to 100",AND(N122&gt;100,N122&lt;=150),"100 to 150",AND(N122&gt;150,N122&lt;=200),"150 to 200",AND(N122&gt;200,N122&lt;=250),"200 to 250",AND(N122&gt;250,N122&lt;=300),"250 to 300",AND(N122&gt;300,N122&lt;=400),"300 to 400",AND(N122&gt;400,N122&lt;=500),"400 to 500",N122&gt;500,"500+")</f>
        <v>75 to 100</v>
      </c>
      <c r="N122" s="9">
        <f>_xlfn.XLOOKUP($E122,'Raw Data'!$E:$E,'Raw Data'!N:N,"ERROR",0,1)</f>
        <v>78.21</v>
      </c>
      <c r="O122" s="14" t="str">
        <f t="array" ref="O122">_xlfn.IFS(P122=0,"No Discount",AND(P122&gt;0,P122&lt;=0.02),"0% to 2%",AND(P122&gt;0.02,P122&lt;=0.04),"2% to 4%",AND(P122&gt;0.04,P122&lt;=0.06),"4% to 6%",AND(P122&gt;0.06,P122&lt;=0.08),"6% to 8%",AND(P122&gt;0.08,P122&lt;=0.1),"8% to 10%",AND(P122&gt;0.1,P122&lt;=0.15),"10% to 15%",AND(P122&gt;0.15,P122&lt;=0.2),"15% to 20%",AND(P122&gt;0.2,P122&lt;=0.25),"20% to 25%",AND(P122&gt;0.25,P122&lt;=0.3),"25% to 30%",AND(P122&gt;0.3,P122&lt;=0.4),"30% to 40%",AND(P122&gt;0.4,P122&lt;=0.5),"40% to 50%",AND(P122&gt;0.5,P122&lt;=0.75),"50% to 75%",AND(P122&gt;0.75,P122&lt;=1),"75% to 100%")</f>
        <v>2% to 4%</v>
      </c>
      <c r="P122" s="10">
        <f>_xlfn.XLOOKUP($E122,'Raw Data'!$E:$E,'Raw Data'!P:P,"ERROR",0,1)</f>
        <v>0.0214806290755657</v>
      </c>
      <c r="Q122" s="9">
        <f>_xlfn.XLOOKUP($E122,'Raw Data'!$E:$E,'Raw Data'!Q:Q,"ERROR",0,1)</f>
        <v>6</v>
      </c>
      <c r="R122" s="9" t="str">
        <f>_xlfn.XLOOKUP($E122,'Raw Data'!$E:$E,'Raw Data'!R:R,"ERROR",0,1)</f>
        <v>fl oz</v>
      </c>
      <c r="S122" s="5" t="str">
        <f t="array" ref="S122">_xlfn.IFS(AND(T122&gt;0,T122&lt;=0.05),"0 to 0.05",AND(T122&gt;0.05,T122&lt;=0.1),"0.05 to 0.1",AND(T122&gt;0.1,T122&lt;=0.2),"0.1 to 0.2",AND(T122&gt;0.2,T122&lt;=0.3),"0.2 to 0.3",AND(T122&gt;0.3,T122&lt;=0.4),"0.3 to 0.4",AND(T122&gt;0.4,T122&lt;=0.5),"0.4 to 0.5",AND(T122&gt;0.5,T122&lt;=0.75),"0.5 to 0.75",AND(T122&gt;0.75,T122&lt;=1),"0.75 to 1",AND(T122&gt;1,T122&lt;=2),"1 to 2",AND(T122&gt;2,T122&lt;=3),"2 to 3",AND(T122&gt;3,T122&lt;=4),"3 to 4",AND(T122&gt;4,T122&lt;=5),"4 to 5",AND(T122&gt;5,T122&lt;=10),"5 to 10",T122&gt;10,"10+")</f>
        <v>0.4 to 0.5</v>
      </c>
      <c r="T122" s="10">
        <f>_xlfn.XLOOKUP($E122,'Raw Data'!$E:$E,'Raw Data'!T:T,"ERROR",0,1)</f>
        <v>0.414758981296012</v>
      </c>
      <c r="U122" s="15" t="str">
        <f t="array" ref="U122">_xlfn.IFS(AND(V122&gt;0,V122&lt;=0.05),"0 to 0.05",AND(V122&gt;0.05,V122&lt;=0.1),"0.05 to 0.1",AND(V122&gt;0.1,V122&lt;=0.2),"0.1 to 0.2",AND(V122&gt;0.2,V122&lt;=0.3),"0.2 to 0.3",AND(V122&gt;0.3,V122&lt;=0.4),"0.3 to 0.4",AND(V122&gt;0.4,V122&lt;=0.5),"0.4 to 0.5",AND(V122&gt;0.5,V122&lt;=0.75),"0.5 to 0.75",AND(V122&gt;0.75,V122&lt;=1),"0.75 to 1",AND(V122&gt;1,V122&lt;=2),"1 to 2",AND(V122&gt;2,V122&lt;=3),"2 to 3",AND(V122&gt;3,V122&lt;=4),"3 to 4",AND(V122&gt;4,V122&lt;=5),"4 to 5",AND(V122&gt;5,V122&lt;=10),"5 to 10",V122&gt;10,"10+")</f>
        <v>0.1 to 0.2</v>
      </c>
      <c r="V122" s="10">
        <f>_xlfn.XLOOKUP($E122,'Raw Data'!$E:$E,'Raw Data'!V:V,"ERROR",0,1)</f>
        <v>0.114443237688926</v>
      </c>
      <c r="W122" s="15" t="str">
        <f t="array" ref="W122">_xlfn.IFS(AND(X122&gt;0,X122&lt;=0.05),"0 to 0.05",AND(X122&gt;0.05,X122&lt;=0.1),"0.05 to 0.1",AND(X122&gt;0.1,X122&lt;=0.2),"0.1 to 0.2",AND(X122&gt;0.2,X122&lt;=0.3),"0.2 to 0.3",AND(X122&gt;0.3,X122&lt;=0.4),"0.3 to 0.4",AND(X122&gt;0.4,X122&lt;=0.5),"0.4 to 0.5",AND(X122&gt;0.5,X122&lt;=0.75),"0.5 to 0.75",AND(X122&gt;0.75,X122&lt;=1),"0.75 to 1",AND(X122&gt;1,X122&lt;=2),"1 to 2",AND(X122&gt;2,X122&lt;=3),"2 to 3",AND(X122&gt;3,X122&lt;=4),"3 to 4",AND(X122&gt;4,X122&lt;=5),"4 to 5",AND(X122&gt;5,X122&lt;=10),"5 to 10",X122&gt;10,"10+")</f>
        <v>0.1 to 0.2</v>
      </c>
      <c r="X122" s="16">
        <f t="shared" si="23"/>
        <v>0.111984924949923</v>
      </c>
      <c r="Y122" s="5" t="str">
        <f t="array" ref="Y122">_xlfn.IFS(AND(Z122&gt;0,Z122&lt;=1),"0 to 1",AND(Z122&gt;1,Z122&lt;=2),"1 to 2",AND(Z122&gt;2,Z122&lt;=4),"2 to 4",AND(Z122&gt;4,Z122&lt;=6),"4 to 6",AND(Z122&gt;6,Z122&lt;=8),"6 to 8",AND(Z122&gt;8,Z122&lt;=10),"8 to 10",AND(Z122&gt;10,Z122&lt;=15),"10 to 15",AND(Z122&gt;15,Z122&lt;=20),"15 to 20",AND(Z122&gt;20,Z122&lt;=25),"20 to 25",AND(Z122&gt;25,Z122&lt;=30),"25 to 30",AND(Z122&gt;30,Z122&lt;=40),"30 to 40",AND(Z122&gt;40,Z122&lt;=50),"40 to 50",Z122&gt;50,"50+")</f>
        <v>6 to 8</v>
      </c>
      <c r="Z122" s="9">
        <f>_xlfn.XLOOKUP($E122,'Raw Data'!$E:$E,'Raw Data'!Z:Z,"ERROR",0,1)</f>
        <v>6.24</v>
      </c>
      <c r="AA122" s="9" t="str">
        <f>_xlfn.XLOOKUP($E122,'Raw Data'!$E:$E,'Raw Data'!AA:AA,"ERROR",0,1)</f>
        <v>oz</v>
      </c>
    </row>
    <row r="123" hidden="1" spans="1:27">
      <c r="A123" s="5" t="str">
        <f>_xlfn.XLOOKUP($E123,'Raw Data'!$E:$E,'Raw Data'!A:A,"ERROR",0,1)</f>
        <v>AE</v>
      </c>
      <c r="B123" s="5" t="str">
        <f>_xlfn.XLOOKUP($E123,'Raw Data'!$E:$E,'Raw Data'!B:B,"ERROR",0,1)</f>
        <v>Hair Mousses</v>
      </c>
      <c r="C123" s="5" t="str">
        <f>_xlfn.XLOOKUP($E123,'Raw Data'!$E:$E,'Raw Data'!C:C,"ERROR",0,1)</f>
        <v>l'oreal paris</v>
      </c>
      <c r="D123" s="5" t="str">
        <f>_xlfn.XLOOKUP($E123,'Raw Data'!$E:$E,'Raw Data'!D:D,"ERROR",0,1)</f>
        <v>www.amazon.ae/dp/B00JR90SDY</v>
      </c>
      <c r="E123" s="5" t="s">
        <v>323</v>
      </c>
      <c r="F123" s="9" t="str">
        <f>_xlfn.XLOOKUP($E123,'Raw Data'!$E:$E,'Raw Data'!F:F,"ERROR",0,1)</f>
        <v>L'OrÃƒÂ©al Elvive Styliste Mousse Full Restores, Hold Firm, 200ml</v>
      </c>
      <c r="G123" s="10">
        <f>_xlfn.XLOOKUP($E123,'Raw Data'!$E:$E,'Raw Data'!G:G,"ERROR",0,1)</f>
        <v>20</v>
      </c>
      <c r="H123" s="9">
        <f>_xlfn.XLOOKUP($E123,'Raw Data'!$E:$E,'Raw Data'!H:H,"ERROR",0,1)</f>
        <v>889.13</v>
      </c>
      <c r="I123" s="9">
        <f>_xlfn.XLOOKUP($E123,'Raw Data'!$E:$E,'Raw Data'!I:I,"ERROR",0,1)</f>
        <v>0.00119038601131159</v>
      </c>
      <c r="J123" s="9" t="str">
        <f>_xlfn.XLOOKUP($E123,'Raw Data'!$E:$E,'Raw Data'!J:J,"ERROR",0,1)</f>
        <v>No</v>
      </c>
      <c r="K123" s="14" t="str">
        <f t="array" ref="K123">_xlfn.IFS(AND(L123&gt;0,L123&lt;=5),"0 to 5",AND(L123&gt;5,L123&lt;=10),"5 to 10",AND(L123&gt;10,L123&lt;=15),"10 to 15",AND(L123&gt;15,L123&lt;=20),"15 to 20",AND(L123&gt;20,L123&lt;=30),"20 to 30",AND(L123&gt;30,L123&lt;=40),"30 to 40",AND(L123&gt;40,L123&lt;=50),"40 to 50",AND(L123&gt;50,L123&lt;=75),"50 to 75",AND(L123&gt;75,L123&lt;=100),"75 to 100",AND(L123&gt;100,L123&lt;=150),"100 to 150",AND(L123&gt;150,L123&lt;=200),"150 to 200",AND(L123&gt;200,L123&lt;=250),"200 to 250",AND(L123&gt;250,L123&lt;=300),"250 to 300",AND(L123&gt;300,L123&lt;=400),"300 to 400",AND(L123&gt;400,L123&lt;=500),"400 to 500",L123&gt;500,"500+")</f>
        <v>40 to 50</v>
      </c>
      <c r="L123" s="9">
        <f>_xlfn.XLOOKUP($E123,'Raw Data'!$E:$E,'Raw Data'!L:L,"ERROR",0,1)</f>
        <v>44</v>
      </c>
      <c r="M123" s="14" t="str">
        <f t="array" ref="M123">_xlfn.IFS(AND(N123&gt;0,N123&lt;=5),"0 to 5",AND(N123&gt;5,N123&lt;=10),"5 to 10",AND(N123&gt;10,N123&lt;=15),"10 to 15",AND(N123&gt;15,N123&lt;=20),"15 to 20",AND(N123&gt;20,N123&lt;=30),"20 to 30",AND(N123&gt;30,N123&lt;=40),"30 to 40",AND(N123&gt;40,N123&lt;=50),"40 to 50",AND(N123&gt;50,N123&lt;=75),"50 to 75",AND(N123&gt;75,N123&lt;=100),"75 to 100",AND(N123&gt;100,N123&lt;=150),"100 to 150",AND(N123&gt;150,N123&lt;=200),"150 to 200",AND(N123&gt;200,N123&lt;=250),"200 to 250",AND(N123&gt;250,N123&lt;=300),"250 to 300",AND(N123&gt;300,N123&lt;=400),"300 to 400",AND(N123&gt;400,N123&lt;=500),"400 to 500",N123&gt;500,"500+")</f>
        <v>40 to 50</v>
      </c>
      <c r="N123" s="9">
        <f>_xlfn.XLOOKUP($E123,'Raw Data'!$E:$E,'Raw Data'!N:N,"ERROR",0,1)</f>
        <v>44</v>
      </c>
      <c r="O123" s="14" t="str">
        <f t="array" ref="O123">_xlfn.IFS(P123=0,"No Discount",AND(P123&gt;0,P123&lt;=0.02),"0% to 2%",AND(P123&gt;0.02,P123&lt;=0.04),"2% to 4%",AND(P123&gt;0.04,P123&lt;=0.06),"4% to 6%",AND(P123&gt;0.06,P123&lt;=0.08),"6% to 8%",AND(P123&gt;0.08,P123&lt;=0.1),"8% to 10%",AND(P123&gt;0.1,P123&lt;=0.15),"10% to 15%",AND(P123&gt;0.15,P123&lt;=0.2),"15% to 20%",AND(P123&gt;0.2,P123&lt;=0.25),"20% to 25%",AND(P123&gt;0.25,P123&lt;=0.3),"25% to 30%",AND(P123&gt;0.3,P123&lt;=0.4),"30% to 40%",AND(P123&gt;0.4,P123&lt;=0.5),"40% to 50%",AND(P123&gt;0.5,P123&lt;=0.75),"50% to 75%",AND(P123&gt;0.75,P123&lt;=1),"75% to 100%")</f>
        <v>No Discount</v>
      </c>
      <c r="P123" s="10">
        <f>_xlfn.XLOOKUP($E123,'Raw Data'!$E:$E,'Raw Data'!P:P,"ERROR",0,1)</f>
        <v>0</v>
      </c>
      <c r="Q123" s="9">
        <f>_xlfn.XLOOKUP($E123,'Raw Data'!$E:$E,'Raw Data'!Q:Q,"ERROR",0,1)</f>
        <v>200</v>
      </c>
      <c r="R123" s="9" t="str">
        <f>_xlfn.XLOOKUP($E123,'Raw Data'!$E:$E,'Raw Data'!R:R,"ERROR",0,1)</f>
        <v>ml</v>
      </c>
      <c r="S123" s="5" t="str">
        <f t="array" ref="S123">_xlfn.IFS(AND(T123&gt;0,T123&lt;=0.05),"0 to 0.05",AND(T123&gt;0.05,T123&lt;=0.1),"0.05 to 0.1",AND(T123&gt;0.1,T123&lt;=0.2),"0.1 to 0.2",AND(T123&gt;0.2,T123&lt;=0.3),"0.2 to 0.3",AND(T123&gt;0.3,T123&lt;=0.4),"0.3 to 0.4",AND(T123&gt;0.4,T123&lt;=0.5),"0.4 to 0.5",AND(T123&gt;0.5,T123&lt;=0.75),"0.5 to 0.75",AND(T123&gt;0.75,T123&lt;=1),"0.75 to 1",AND(T123&gt;1,T123&lt;=2),"1 to 2",AND(T123&gt;2,T123&lt;=3),"2 to 3",AND(T123&gt;3,T123&lt;=4),"3 to 4",AND(T123&gt;4,T123&lt;=5),"4 to 5",AND(T123&gt;5,T123&lt;=10),"5 to 10",T123&gt;10,"10+")</f>
        <v>0.2 to 0.3</v>
      </c>
      <c r="T123" s="10">
        <f>_xlfn.XLOOKUP($E123,'Raw Data'!$E:$E,'Raw Data'!T:T,"ERROR",0,1)</f>
        <v>0.220117542767838</v>
      </c>
      <c r="U123" s="15" t="str">
        <f t="array" ref="U123">_xlfn.IFS(AND(V123&gt;0,V123&lt;=0.05),"0 to 0.05",AND(V123&gt;0.05,V123&lt;=0.1),"0.05 to 0.1",AND(V123&gt;0.1,V123&lt;=0.2),"0.1 to 0.2",AND(V123&gt;0.2,V123&lt;=0.3),"0.2 to 0.3",AND(V123&gt;0.3,V123&lt;=0.4),"0.3 to 0.4",AND(V123&gt;0.4,V123&lt;=0.5),"0.4 to 0.5",AND(V123&gt;0.5,V123&lt;=0.75),"0.5 to 0.75",AND(V123&gt;0.75,V123&lt;=1),"0.75 to 1",AND(V123&gt;1,V123&lt;=2),"1 to 2",AND(V123&gt;2,V123&lt;=3),"2 to 3",AND(V123&gt;3,V123&lt;=4),"3 to 4",AND(V123&gt;4,V123&lt;=5),"4 to 5",AND(V123&gt;5,V123&lt;=10),"5 to 10",V123&gt;10,"10+")</f>
        <v>0.05 to 0.1</v>
      </c>
      <c r="V123" s="10">
        <f>_xlfn.XLOOKUP($E123,'Raw Data'!$E:$E,'Raw Data'!V:V,"ERROR",0,1)</f>
        <v>0.0594317365473163</v>
      </c>
      <c r="W123" s="15" t="str">
        <f t="array" ref="W123">_xlfn.IFS(AND(X123&gt;0,X123&lt;=0.05),"0 to 0.05",AND(X123&gt;0.05,X123&lt;=0.1),"0.05 to 0.1",AND(X123&gt;0.1,X123&lt;=0.2),"0.1 to 0.2",AND(X123&gt;0.2,X123&lt;=0.3),"0.2 to 0.3",AND(X123&gt;0.3,X123&lt;=0.4),"0.3 to 0.4",AND(X123&gt;0.4,X123&lt;=0.5),"0.4 to 0.5",AND(X123&gt;0.5,X123&lt;=0.75),"0.5 to 0.75",AND(X123&gt;0.75,X123&lt;=1),"0.75 to 1",AND(X123&gt;1,X123&lt;=2),"1 to 2",AND(X123&gt;2,X123&lt;=3),"2 to 3",AND(X123&gt;3,X123&lt;=4),"3 to 4",AND(X123&gt;4,X123&lt;=5),"4 to 5",AND(X123&gt;5,X123&lt;=10),"5 to 10",X123&gt;10,"10+")</f>
        <v>0.05 to 0.1</v>
      </c>
      <c r="X123" s="16">
        <f t="shared" si="23"/>
        <v>0.0594317365473163</v>
      </c>
      <c r="Y123" s="5" t="str">
        <f t="array" ref="Y123">_xlfn.IFS(AND(Z123&gt;0,Z123&lt;=1),"0 to 1",AND(Z123&gt;1,Z123&lt;=2),"1 to 2",AND(Z123&gt;2,Z123&lt;=4),"2 to 4",AND(Z123&gt;4,Z123&lt;=6),"4 to 6",AND(Z123&gt;6,Z123&lt;=8),"6 to 8",AND(Z123&gt;8,Z123&lt;=10),"8 to 10",AND(Z123&gt;10,Z123&lt;=15),"10 to 15",AND(Z123&gt;15,Z123&lt;=20),"15 to 20",AND(Z123&gt;20,Z123&lt;=25),"20 to 25",AND(Z123&gt;25,Z123&lt;=30),"25 to 30",AND(Z123&gt;30,Z123&lt;=40),"30 to 40",AND(Z123&gt;40,Z123&lt;=50),"40 to 50",Z123&gt;50,"50+")</f>
        <v>6 to 8</v>
      </c>
      <c r="Z123" s="9">
        <f>_xlfn.XLOOKUP($E123,'Raw Data'!$E:$E,'Raw Data'!Z:Z,"ERROR",0,1)</f>
        <v>6.76</v>
      </c>
      <c r="AA123" s="9" t="str">
        <f>_xlfn.XLOOKUP($E123,'Raw Data'!$E:$E,'Raw Data'!AA:AA,"ERROR",0,1)</f>
        <v>oz</v>
      </c>
    </row>
    <row r="124" hidden="1" spans="1:27">
      <c r="A124" s="5" t="str">
        <f>_xlfn.XLOOKUP($E124,'Raw Data'!$E:$E,'Raw Data'!A:A,"ERROR",0,1)</f>
        <v>AE</v>
      </c>
      <c r="B124" s="5" t="str">
        <f>_xlfn.XLOOKUP($E124,'Raw Data'!$E:$E,'Raw Data'!B:B,"ERROR",0,1)</f>
        <v>Hair Mousses</v>
      </c>
      <c r="C124" s="5" t="str">
        <f>_xlfn.XLOOKUP($E124,'Raw Data'!$E:$E,'Raw Data'!C:C,"ERROR",0,1)</f>
        <v>aphogee</v>
      </c>
      <c r="D124" s="5" t="str">
        <f>_xlfn.XLOOKUP($E124,'Raw Data'!$E:$E,'Raw Data'!D:D,"ERROR",0,1)</f>
        <v>www.amazon.ae/dp/B00IAANL4Y</v>
      </c>
      <c r="E124" s="5" t="s">
        <v>324</v>
      </c>
      <c r="F124" s="9" t="str">
        <f>_xlfn.XLOOKUP($E124,'Raw Data'!$E:$E,'Raw Data'!F:F,"ERROR",0,1)</f>
        <v>ApHogee Style &amp; Wrap Mousse 8.5oz"Pack of 2"</v>
      </c>
      <c r="G124" s="10">
        <f>_xlfn.XLOOKUP($E124,'Raw Data'!$E:$E,'Raw Data'!G:G,"ERROR",0,1)</f>
        <v>9</v>
      </c>
      <c r="H124" s="9">
        <f>_xlfn.XLOOKUP($E124,'Raw Data'!$E:$E,'Raw Data'!H:H,"ERROR",0,1)</f>
        <v>885.98</v>
      </c>
      <c r="I124" s="9">
        <f>_xlfn.XLOOKUP($E124,'Raw Data'!$E:$E,'Raw Data'!I:I,"ERROR",0,1)</f>
        <v>0.00118616872482297</v>
      </c>
      <c r="J124" s="9" t="str">
        <f>_xlfn.XLOOKUP($E124,'Raw Data'!$E:$E,'Raw Data'!J:J,"ERROR",0,1)</f>
        <v>No</v>
      </c>
      <c r="K124" s="14" t="str">
        <f t="array" ref="K124">_xlfn.IFS(AND(L124&gt;0,L124&lt;=5),"0 to 5",AND(L124&gt;5,L124&lt;=10),"5 to 10",AND(L124&gt;10,L124&lt;=15),"10 to 15",AND(L124&gt;15,L124&lt;=20),"15 to 20",AND(L124&gt;20,L124&lt;=30),"20 to 30",AND(L124&gt;30,L124&lt;=40),"30 to 40",AND(L124&gt;40,L124&lt;=50),"40 to 50",AND(L124&gt;50,L124&lt;=75),"50 to 75",AND(L124&gt;75,L124&lt;=100),"75 to 100",AND(L124&gt;100,L124&lt;=150),"100 to 150",AND(L124&gt;150,L124&lt;=200),"150 to 200",AND(L124&gt;200,L124&lt;=250),"200 to 250",AND(L124&gt;250,L124&lt;=300),"250 to 300",AND(L124&gt;300,L124&lt;=400),"300 to 400",AND(L124&gt;400,L124&lt;=500),"400 to 500",L124&gt;500,"500+")</f>
        <v>75 to 100</v>
      </c>
      <c r="L124" s="9">
        <f>_xlfn.XLOOKUP($E124,'Raw Data'!$E:$E,'Raw Data'!L:L,"ERROR",0,1)</f>
        <v>98.33</v>
      </c>
      <c r="M124" s="14" t="str">
        <f t="array" ref="M124">_xlfn.IFS(AND(N124&gt;0,N124&lt;=5),"0 to 5",AND(N124&gt;5,N124&lt;=10),"5 to 10",AND(N124&gt;10,N124&lt;=15),"10 to 15",AND(N124&gt;15,N124&lt;=20),"15 to 20",AND(N124&gt;20,N124&lt;=30),"20 to 30",AND(N124&gt;30,N124&lt;=40),"30 to 40",AND(N124&gt;40,N124&lt;=50),"40 to 50",AND(N124&gt;50,N124&lt;=75),"50 to 75",AND(N124&gt;75,N124&lt;=100),"75 to 100",AND(N124&gt;100,N124&lt;=150),"100 to 150",AND(N124&gt;150,N124&lt;=200),"150 to 200",AND(N124&gt;200,N124&lt;=250),"200 to 250",AND(N124&gt;250,N124&lt;=300),"250 to 300",AND(N124&gt;300,N124&lt;=400),"300 to 400",AND(N124&gt;400,N124&lt;=500),"400 to 500",N124&gt;500,"500+")</f>
        <v>75 to 100</v>
      </c>
      <c r="N124" s="9">
        <f>_xlfn.XLOOKUP($E124,'Raw Data'!$E:$E,'Raw Data'!N:N,"ERROR",0,1)</f>
        <v>98.99</v>
      </c>
      <c r="O124" s="14" t="str">
        <f t="array" ref="O124">_xlfn.IFS(P124=0,"No Discount",AND(P124&gt;0,P124&lt;=0.02),"0% to 2%",AND(P124&gt;0.02,P124&lt;=0.04),"2% to 4%",AND(P124&gt;0.04,P124&lt;=0.06),"4% to 6%",AND(P124&gt;0.06,P124&lt;=0.08),"6% to 8%",AND(P124&gt;0.08,P124&lt;=0.1),"8% to 10%",AND(P124&gt;0.1,P124&lt;=0.15),"10% to 15%",AND(P124&gt;0.15,P124&lt;=0.2),"15% to 20%",AND(P124&gt;0.2,P124&lt;=0.25),"20% to 25%",AND(P124&gt;0.25,P124&lt;=0.3),"25% to 30%",AND(P124&gt;0.3,P124&lt;=0.4),"30% to 40%",AND(P124&gt;0.4,P124&lt;=0.5),"40% to 50%",AND(P124&gt;0.5,P124&lt;=0.75),"50% to 75%",AND(P124&gt;0.75,P124&lt;=1),"75% to 100%")</f>
        <v>0% to 2%</v>
      </c>
      <c r="P124" s="10">
        <f>_xlfn.XLOOKUP($E124,'Raw Data'!$E:$E,'Raw Data'!P:P,"ERROR",0,1)</f>
        <v>0.00666734013536717</v>
      </c>
      <c r="Q124" s="9">
        <f>_xlfn.XLOOKUP($E124,'Raw Data'!$E:$E,'Raw Data'!Q:Q,"ERROR",0,1)</f>
        <v>17</v>
      </c>
      <c r="R124" s="9" t="str">
        <f>_xlfn.XLOOKUP($E124,'Raw Data'!$E:$E,'Raw Data'!R:R,"ERROR",0,1)</f>
        <v>oz</v>
      </c>
      <c r="S124" s="5" t="str">
        <f t="array" ref="S124">_xlfn.IFS(AND(T124&gt;0,T124&lt;=0.05),"0 to 0.05",AND(T124&gt;0.05,T124&lt;=0.1),"0.05 to 0.1",AND(T124&gt;0.1,T124&lt;=0.2),"0.1 to 0.2",AND(T124&gt;0.2,T124&lt;=0.3),"0.2 to 0.3",AND(T124&gt;0.3,T124&lt;=0.4),"0.3 to 0.4",AND(T124&gt;0.4,T124&lt;=0.5),"0.4 to 0.5",AND(T124&gt;0.5,T124&lt;=0.75),"0.5 to 0.75",AND(T124&gt;0.75,T124&lt;=1),"0.75 to 1",AND(T124&gt;1,T124&lt;=2),"1 to 2",AND(T124&gt;2,T124&lt;=3),"2 to 3",AND(T124&gt;3,T124&lt;=4),"3 to 4",AND(T124&gt;4,T124&lt;=5),"4 to 5",AND(T124&gt;5,T124&lt;=10),"5 to 10",T124&gt;10,"10+")</f>
        <v>0.1 to 0.2</v>
      </c>
      <c r="T124" s="10">
        <f>_xlfn.XLOOKUP($E124,'Raw Data'!$E:$E,'Raw Data'!T:T,"ERROR",0,1)</f>
        <v>0.195607630945513</v>
      </c>
      <c r="U124" s="15" t="str">
        <f t="array" ref="U124">_xlfn.IFS(AND(V124&gt;0,V124&lt;=0.05),"0 to 0.05",AND(V124&gt;0.05,V124&lt;=0.1),"0.05 to 0.1",AND(V124&gt;0.1,V124&lt;=0.2),"0.1 to 0.2",AND(V124&gt;0.2,V124&lt;=0.3),"0.2 to 0.3",AND(V124&gt;0.3,V124&lt;=0.4),"0.3 to 0.4",AND(V124&gt;0.4,V124&lt;=0.5),"0.4 to 0.5",AND(V124&gt;0.5,V124&lt;=0.75),"0.5 to 0.75",AND(V124&gt;0.75,V124&lt;=1),"0.75 to 1",AND(V124&gt;1,V124&lt;=2),"1 to 2",AND(V124&gt;2,V124&lt;=3),"2 to 3",AND(V124&gt;3,V124&lt;=4),"3 to 4",AND(V124&gt;4,V124&lt;=5),"4 to 5",AND(V124&gt;5,V124&lt;=10),"5 to 10",V124&gt;10,"10+")</f>
        <v>0.05 to 0.1</v>
      </c>
      <c r="V124" s="10">
        <f>_xlfn.XLOOKUP($E124,'Raw Data'!$E:$E,'Raw Data'!V:V,"ERROR",0,1)</f>
        <v>0.0531685531838708</v>
      </c>
      <c r="W124" s="15" t="str">
        <f t="array" ref="W124">_xlfn.IFS(AND(X124&gt;0,X124&lt;=0.05),"0 to 0.05",AND(X124&gt;0.05,X124&lt;=0.1),"0.05 to 0.1",AND(X124&gt;0.1,X124&lt;=0.2),"0.1 to 0.2",AND(X124&gt;0.2,X124&lt;=0.3),"0.2 to 0.3",AND(X124&gt;0.3,X124&lt;=0.4),"0.3 to 0.4",AND(X124&gt;0.4,X124&lt;=0.5),"0.4 to 0.5",AND(X124&gt;0.5,X124&lt;=0.75),"0.5 to 0.75",AND(X124&gt;0.75,X124&lt;=1),"0.75 to 1",AND(X124&gt;1,X124&lt;=2),"1 to 2",AND(X124&gt;2,X124&lt;=3),"2 to 3",AND(X124&gt;3,X124&lt;=4),"3 to 4",AND(X124&gt;4,X124&lt;=5),"4 to 5",AND(X124&gt;5,X124&lt;=10),"5 to 10",X124&gt;10,"10+")</f>
        <v>0.05 to 0.1</v>
      </c>
      <c r="X124" s="16">
        <f t="shared" si="23"/>
        <v>0.0528140603552886</v>
      </c>
      <c r="Y124" s="5" t="str">
        <f t="array" ref="Y124">_xlfn.IFS(AND(Z124&gt;0,Z124&lt;=1),"0 to 1",AND(Z124&gt;1,Z124&lt;=2),"1 to 2",AND(Z124&gt;2,Z124&lt;=4),"2 to 4",AND(Z124&gt;4,Z124&lt;=6),"4 to 6",AND(Z124&gt;6,Z124&lt;=8),"6 to 8",AND(Z124&gt;8,Z124&lt;=10),"8 to 10",AND(Z124&gt;10,Z124&lt;=15),"10 to 15",AND(Z124&gt;15,Z124&lt;=20),"15 to 20",AND(Z124&gt;20,Z124&lt;=25),"20 to 25",AND(Z124&gt;25,Z124&lt;=30),"25 to 30",AND(Z124&gt;30,Z124&lt;=40),"30 to 40",AND(Z124&gt;40,Z124&lt;=50),"40 to 50",Z124&gt;50,"50+")</f>
        <v>15 to 20</v>
      </c>
      <c r="Z124" s="9">
        <f>_xlfn.XLOOKUP($E124,'Raw Data'!$E:$E,'Raw Data'!Z:Z,"ERROR",0,1)</f>
        <v>17</v>
      </c>
      <c r="AA124" s="9" t="str">
        <f>_xlfn.XLOOKUP($E124,'Raw Data'!$E:$E,'Raw Data'!AA:AA,"ERROR",0,1)</f>
        <v>oz</v>
      </c>
    </row>
    <row r="125" hidden="1" spans="1:27">
      <c r="A125" s="5" t="str">
        <f>_xlfn.XLOOKUP($E125,'Raw Data'!$E:$E,'Raw Data'!A:A,"ERROR",0,1)</f>
        <v>AE</v>
      </c>
      <c r="B125" s="5" t="str">
        <f>_xlfn.XLOOKUP($E125,'Raw Data'!$E:$E,'Raw Data'!B:B,"ERROR",0,1)</f>
        <v>Hair Mousses</v>
      </c>
      <c r="C125" s="5" t="str">
        <f>_xlfn.XLOOKUP($E125,'Raw Data'!$E:$E,'Raw Data'!C:C,"ERROR",0,1)</f>
        <v>AmPro</v>
      </c>
      <c r="D125" s="5" t="str">
        <f>_xlfn.XLOOKUP($E125,'Raw Data'!$E:$E,'Raw Data'!D:D,"ERROR",0,1)</f>
        <v>www.amazon.ae/dp/B08MBD47TX</v>
      </c>
      <c r="E125" s="5" t="s">
        <v>325</v>
      </c>
      <c r="F125" s="9" t="str">
        <f>_xlfn.XLOOKUP($E125,'Raw Data'!$E:$E,'Raw Data'!F:F,"ERROR",0,1)</f>
        <v>Shine N Jam Magic Fingers For Braiders Setting Mousse 12 Ounce (354ml) Shine N Jam Magic Fingers For Braiders Setting Mousse 12 Ounce (354ml)</v>
      </c>
      <c r="G125" s="10">
        <f>_xlfn.XLOOKUP($E125,'Raw Data'!$E:$E,'Raw Data'!G:G,"ERROR",0,1)</f>
        <v>11</v>
      </c>
      <c r="H125" s="9">
        <f>_xlfn.XLOOKUP($E125,'Raw Data'!$E:$E,'Raw Data'!H:H,"ERROR",0,1)</f>
        <v>880.43</v>
      </c>
      <c r="I125" s="9">
        <f>_xlfn.XLOOKUP($E125,'Raw Data'!$E:$E,'Raw Data'!I:I,"ERROR",0,1)</f>
        <v>0.00117873826767634</v>
      </c>
      <c r="J125" s="9" t="str">
        <f>_xlfn.XLOOKUP($E125,'Raw Data'!$E:$E,'Raw Data'!J:J,"ERROR",0,1)</f>
        <v>No</v>
      </c>
      <c r="K125" s="14" t="str">
        <f t="array" ref="K125">_xlfn.IFS(AND(L125&gt;0,L125&lt;=5),"0 to 5",AND(L125&gt;5,L125&lt;=10),"5 to 10",AND(L125&gt;10,L125&lt;=15),"10 to 15",AND(L125&gt;15,L125&lt;=20),"15 to 20",AND(L125&gt;20,L125&lt;=30),"20 to 30",AND(L125&gt;30,L125&lt;=40),"30 to 40",AND(L125&gt;40,L125&lt;=50),"40 to 50",AND(L125&gt;50,L125&lt;=75),"50 to 75",AND(L125&gt;75,L125&lt;=100),"75 to 100",AND(L125&gt;100,L125&lt;=150),"100 to 150",AND(L125&gt;150,L125&lt;=200),"150 to 200",AND(L125&gt;200,L125&lt;=250),"200 to 250",AND(L125&gt;250,L125&lt;=300),"250 to 300",AND(L125&gt;300,L125&lt;=400),"300 to 400",AND(L125&gt;400,L125&lt;=500),"400 to 500",L125&gt;500,"500+")</f>
        <v>50 to 75</v>
      </c>
      <c r="L125" s="9">
        <f>_xlfn.XLOOKUP($E125,'Raw Data'!$E:$E,'Raw Data'!L:L,"ERROR",0,1)</f>
        <v>74.28</v>
      </c>
      <c r="M125" s="14" t="str">
        <f t="array" ref="M125">_xlfn.IFS(AND(N125&gt;0,N125&lt;=5),"0 to 5",AND(N125&gt;5,N125&lt;=10),"5 to 10",AND(N125&gt;10,N125&lt;=15),"10 to 15",AND(N125&gt;15,N125&lt;=20),"15 to 20",AND(N125&gt;20,N125&lt;=30),"20 to 30",AND(N125&gt;30,N125&lt;=40),"30 to 40",AND(N125&gt;40,N125&lt;=50),"40 to 50",AND(N125&gt;50,N125&lt;=75),"50 to 75",AND(N125&gt;75,N125&lt;=100),"75 to 100",AND(N125&gt;100,N125&lt;=150),"100 to 150",AND(N125&gt;150,N125&lt;=200),"150 to 200",AND(N125&gt;200,N125&lt;=250),"200 to 250",AND(N125&gt;250,N125&lt;=300),"250 to 300",AND(N125&gt;300,N125&lt;=400),"300 to 400",AND(N125&gt;400,N125&lt;=500),"400 to 500",N125&gt;500,"500+")</f>
        <v>75 to 100</v>
      </c>
      <c r="N125" s="9">
        <f>_xlfn.XLOOKUP($E125,'Raw Data'!$E:$E,'Raw Data'!N:N,"ERROR",0,1)</f>
        <v>88.1</v>
      </c>
      <c r="O125" s="14" t="str">
        <f t="array" ref="O125">_xlfn.IFS(P125=0,"No Discount",AND(P125&gt;0,P125&lt;=0.02),"0% to 2%",AND(P125&gt;0.02,P125&lt;=0.04),"2% to 4%",AND(P125&gt;0.04,P125&lt;=0.06),"4% to 6%",AND(P125&gt;0.06,P125&lt;=0.08),"6% to 8%",AND(P125&gt;0.08,P125&lt;=0.1),"8% to 10%",AND(P125&gt;0.1,P125&lt;=0.15),"10% to 15%",AND(P125&gt;0.15,P125&lt;=0.2),"15% to 20%",AND(P125&gt;0.2,P125&lt;=0.25),"20% to 25%",AND(P125&gt;0.25,P125&lt;=0.3),"25% to 30%",AND(P125&gt;0.3,P125&lt;=0.4),"30% to 40%",AND(P125&gt;0.4,P125&lt;=0.5),"40% to 50%",AND(P125&gt;0.5,P125&lt;=0.75),"50% to 75%",AND(P125&gt;0.75,P125&lt;=1),"75% to 100%")</f>
        <v>15% to 20%</v>
      </c>
      <c r="P125" s="10">
        <f>_xlfn.XLOOKUP($E125,'Raw Data'!$E:$E,'Raw Data'!P:P,"ERROR",0,1)</f>
        <v>0.156867196367764</v>
      </c>
      <c r="Q125" s="9">
        <f>_xlfn.XLOOKUP($E125,'Raw Data'!$E:$E,'Raw Data'!Q:Q,"ERROR",0,1)</f>
        <v>12</v>
      </c>
      <c r="R125" s="9" t="str">
        <f>_xlfn.XLOOKUP($E125,'Raw Data'!$E:$E,'Raw Data'!R:R,"ERROR",0,1)</f>
        <v>oz</v>
      </c>
      <c r="S125" s="5" t="str">
        <f t="array" ref="S125">_xlfn.IFS(AND(T125&gt;0,T125&lt;=0.05),"0 to 0.05",AND(T125&gt;0.05,T125&lt;=0.1),"0.05 to 0.1",AND(T125&gt;0.1,T125&lt;=0.2),"0.1 to 0.2",AND(T125&gt;0.2,T125&lt;=0.3),"0.2 to 0.3",AND(T125&gt;0.3,T125&lt;=0.4),"0.3 to 0.4",AND(T125&gt;0.4,T125&lt;=0.5),"0.4 to 0.5",AND(T125&gt;0.5,T125&lt;=0.75),"0.5 to 0.75",AND(T125&gt;0.75,T125&lt;=1),"0.75 to 1",AND(T125&gt;1,T125&lt;=2),"1 to 2",AND(T125&gt;2,T125&lt;=3),"2 to 3",AND(T125&gt;3,T125&lt;=4),"3 to 4",AND(T125&gt;4,T125&lt;=5),"4 to 5",AND(T125&gt;5,T125&lt;=10),"5 to 10",T125&gt;10,"10+")</f>
        <v>0.2 to 0.3</v>
      </c>
      <c r="T125" s="10">
        <f>_xlfn.XLOOKUP($E125,'Raw Data'!$E:$E,'Raw Data'!T:T,"ERROR",0,1)</f>
        <v>0.209333784240785</v>
      </c>
      <c r="U125" s="15" t="str">
        <f t="array" ref="U125">_xlfn.IFS(AND(V125&gt;0,V125&lt;=0.05),"0 to 0.05",AND(V125&gt;0.05,V125&lt;=0.1),"0.05 to 0.1",AND(V125&gt;0.1,V125&lt;=0.2),"0.1 to 0.2",AND(V125&gt;0.2,V125&lt;=0.3),"0.2 to 0.3",AND(V125&gt;0.3,V125&lt;=0.4),"0.3 to 0.4",AND(V125&gt;0.4,V125&lt;=0.5),"0.4 to 0.5",AND(V125&gt;0.5,V125&lt;=0.75),"0.5 to 0.75",AND(V125&gt;0.75,V125&lt;=1),"0.75 to 1",AND(V125&gt;1,V125&lt;=2),"1 to 2",AND(V125&gt;2,V125&lt;=3),"2 to 3",AND(V125&gt;3,V125&lt;=4),"3 to 4",AND(V125&gt;4,V125&lt;=5),"4 to 5",AND(V125&gt;5,V125&lt;=10),"5 to 10",V125&gt;10,"10+")</f>
        <v>0.05 to 0.1</v>
      </c>
      <c r="V125" s="10">
        <f>_xlfn.XLOOKUP($E125,'Raw Data'!$E:$E,'Raw Data'!V:V,"ERROR",0,1)</f>
        <v>0.067035847142374</v>
      </c>
      <c r="W125" s="15" t="str">
        <f t="array" ref="W125">_xlfn.IFS(AND(X125&gt;0,X125&lt;=0.05),"0 to 0.05",AND(X125&gt;0.05,X125&lt;=0.1),"0.05 to 0.1",AND(X125&gt;0.1,X125&lt;=0.2),"0.1 to 0.2",AND(X125&gt;0.2,X125&lt;=0.3),"0.2 to 0.3",AND(X125&gt;0.3,X125&lt;=0.4),"0.3 to 0.4",AND(X125&gt;0.4,X125&lt;=0.5),"0.4 to 0.5",AND(X125&gt;0.5,X125&lt;=0.75),"0.5 to 0.75",AND(X125&gt;0.75,X125&lt;=1),"0.75 to 1",AND(X125&gt;1,X125&lt;=2),"1 to 2",AND(X125&gt;2,X125&lt;=3),"2 to 3",AND(X125&gt;3,X125&lt;=4),"3 to 4",AND(X125&gt;4,X125&lt;=5),"4 to 5",AND(X125&gt;5,X125&lt;=10),"5 to 10",X125&gt;10,"10+")</f>
        <v>0.05 to 0.1</v>
      </c>
      <c r="X125" s="16">
        <f t="shared" si="23"/>
        <v>0.0565201217450118</v>
      </c>
      <c r="Y125" s="5" t="str">
        <f t="array" ref="Y125">_xlfn.IFS(AND(Z125&gt;0,Z125&lt;=1),"0 to 1",AND(Z125&gt;1,Z125&lt;=2),"1 to 2",AND(Z125&gt;2,Z125&lt;=4),"2 to 4",AND(Z125&gt;4,Z125&lt;=6),"4 to 6",AND(Z125&gt;6,Z125&lt;=8),"6 to 8",AND(Z125&gt;8,Z125&lt;=10),"8 to 10",AND(Z125&gt;10,Z125&lt;=15),"10 to 15",AND(Z125&gt;15,Z125&lt;=20),"15 to 20",AND(Z125&gt;20,Z125&lt;=25),"20 to 25",AND(Z125&gt;25,Z125&lt;=30),"25 to 30",AND(Z125&gt;30,Z125&lt;=40),"30 to 40",AND(Z125&gt;40,Z125&lt;=50),"40 to 50",Z125&gt;50,"50+")</f>
        <v>10 to 15</v>
      </c>
      <c r="Z125" s="9">
        <f>_xlfn.XLOOKUP($E125,'Raw Data'!$E:$E,'Raw Data'!Z:Z,"ERROR",0,1)</f>
        <v>12</v>
      </c>
      <c r="AA125" s="9" t="str">
        <f>_xlfn.XLOOKUP($E125,'Raw Data'!$E:$E,'Raw Data'!AA:AA,"ERROR",0,1)</f>
        <v>oz</v>
      </c>
    </row>
    <row r="126" hidden="1" spans="1:27">
      <c r="A126" s="5" t="str">
        <f>_xlfn.XLOOKUP($E126,'Raw Data'!$E:$E,'Raw Data'!A:A,"ERROR",0,1)</f>
        <v>AE</v>
      </c>
      <c r="B126" s="5" t="str">
        <f>_xlfn.XLOOKUP($E126,'Raw Data'!$E:$E,'Raw Data'!B:B,"ERROR",0,1)</f>
        <v>Hair Mousses</v>
      </c>
      <c r="C126" s="5" t="str">
        <f>_xlfn.XLOOKUP($E126,'Raw Data'!$E:$E,'Raw Data'!C:C,"ERROR",0,1)</f>
        <v>SHEA MOISTURE</v>
      </c>
      <c r="D126" s="5" t="str">
        <f>_xlfn.XLOOKUP($E126,'Raw Data'!$E:$E,'Raw Data'!D:D,"ERROR",0,1)</f>
        <v>www.amazon.ae/dp/B078NCGWZ2</v>
      </c>
      <c r="E126" s="5" t="s">
        <v>326</v>
      </c>
      <c r="F126" s="9" t="str">
        <f>_xlfn.XLOOKUP($E126,'Raw Data'!$E:$E,'Raw Data'!F:F,"ERROR",0,1)</f>
        <v>Shea Moisture Family Size Coconut &amp; Hibiscus Curl Enhancing Smoothie16 oz</v>
      </c>
      <c r="G126" s="10">
        <f>_xlfn.XLOOKUP($E126,'Raw Data'!$E:$E,'Raw Data'!G:G,"ERROR",0,1)</f>
        <v>5</v>
      </c>
      <c r="H126" s="9">
        <f>_xlfn.XLOOKUP($E126,'Raw Data'!$E:$E,'Raw Data'!H:H,"ERROR",0,1)</f>
        <v>876.3</v>
      </c>
      <c r="I126" s="9">
        <f>_xlfn.XLOOKUP($E126,'Raw Data'!$E:$E,'Raw Data'!I:I,"ERROR",0,1)</f>
        <v>0.00117320893650237</v>
      </c>
      <c r="J126" s="9" t="str">
        <f>_xlfn.XLOOKUP($E126,'Raw Data'!$E:$E,'Raw Data'!J:J,"ERROR",0,1)</f>
        <v>No</v>
      </c>
      <c r="K126" s="14" t="str">
        <f t="array" ref="K126">_xlfn.IFS(AND(L126&gt;0,L126&lt;=5),"0 to 5",AND(L126&gt;5,L126&lt;=10),"5 to 10",AND(L126&gt;10,L126&lt;=15),"10 to 15",AND(L126&gt;15,L126&lt;=20),"15 to 20",AND(L126&gt;20,L126&lt;=30),"20 to 30",AND(L126&gt;30,L126&lt;=40),"30 to 40",AND(L126&gt;40,L126&lt;=50),"40 to 50",AND(L126&gt;50,L126&lt;=75),"50 to 75",AND(L126&gt;75,L126&lt;=100),"75 to 100",AND(L126&gt;100,L126&lt;=150),"100 to 150",AND(L126&gt;150,L126&lt;=200),"150 to 200",AND(L126&gt;200,L126&lt;=250),"200 to 250",AND(L126&gt;250,L126&lt;=300),"250 to 300",AND(L126&gt;300,L126&lt;=400),"300 to 400",AND(L126&gt;400,L126&lt;=500),"400 to 500",L126&gt;500,"500+")</f>
        <v>150 to 200</v>
      </c>
      <c r="L126" s="9">
        <f>_xlfn.XLOOKUP($E126,'Raw Data'!$E:$E,'Raw Data'!L:L,"ERROR",0,1)</f>
        <v>173.46</v>
      </c>
      <c r="M126" s="14" t="str">
        <f t="array" ref="M126">_xlfn.IFS(AND(N126&gt;0,N126&lt;=5),"0 to 5",AND(N126&gt;5,N126&lt;=10),"5 to 10",AND(N126&gt;10,N126&lt;=15),"10 to 15",AND(N126&gt;15,N126&lt;=20),"15 to 20",AND(N126&gt;20,N126&lt;=30),"20 to 30",AND(N126&gt;30,N126&lt;=40),"30 to 40",AND(N126&gt;40,N126&lt;=50),"40 to 50",AND(N126&gt;50,N126&lt;=75),"50 to 75",AND(N126&gt;75,N126&lt;=100),"75 to 100",AND(N126&gt;100,N126&lt;=150),"100 to 150",AND(N126&gt;150,N126&lt;=200),"150 to 200",AND(N126&gt;200,N126&lt;=250),"200 to 250",AND(N126&gt;250,N126&lt;=300),"250 to 300",AND(N126&gt;300,N126&lt;=400),"300 to 400",AND(N126&gt;400,N126&lt;=500),"400 to 500",N126&gt;500,"500+")</f>
        <v>150 to 200</v>
      </c>
      <c r="N126" s="9">
        <f>_xlfn.XLOOKUP($E126,'Raw Data'!$E:$E,'Raw Data'!N:N,"ERROR",0,1)</f>
        <v>173.46</v>
      </c>
      <c r="O126" s="14" t="str">
        <f t="array" ref="O126">_xlfn.IFS(P126=0,"No Discount",AND(P126&gt;0,P126&lt;=0.02),"0% to 2%",AND(P126&gt;0.02,P126&lt;=0.04),"2% to 4%",AND(P126&gt;0.04,P126&lt;=0.06),"4% to 6%",AND(P126&gt;0.06,P126&lt;=0.08),"6% to 8%",AND(P126&gt;0.08,P126&lt;=0.1),"8% to 10%",AND(P126&gt;0.1,P126&lt;=0.15),"10% to 15%",AND(P126&gt;0.15,P126&lt;=0.2),"15% to 20%",AND(P126&gt;0.2,P126&lt;=0.25),"20% to 25%",AND(P126&gt;0.25,P126&lt;=0.3),"25% to 30%",AND(P126&gt;0.3,P126&lt;=0.4),"30% to 40%",AND(P126&gt;0.4,P126&lt;=0.5),"40% to 50%",AND(P126&gt;0.5,P126&lt;=0.75),"50% to 75%",AND(P126&gt;0.75,P126&lt;=1),"75% to 100%")</f>
        <v>No Discount</v>
      </c>
      <c r="P126" s="10">
        <f>_xlfn.XLOOKUP($E126,'Raw Data'!$E:$E,'Raw Data'!P:P,"ERROR",0,1)</f>
        <v>0</v>
      </c>
      <c r="Q126" s="9">
        <f>_xlfn.XLOOKUP($E126,'Raw Data'!$E:$E,'Raw Data'!Q:Q,"ERROR",0,1)</f>
        <v>16</v>
      </c>
      <c r="R126" s="9" t="str">
        <f>_xlfn.XLOOKUP($E126,'Raw Data'!$E:$E,'Raw Data'!R:R,"ERROR",0,1)</f>
        <v>oz</v>
      </c>
      <c r="S126" s="5" t="str">
        <f t="array" ref="S126">_xlfn.IFS(AND(T126&gt;0,T126&lt;=0.05),"0 to 0.05",AND(T126&gt;0.05,T126&lt;=0.1),"0.05 to 0.1",AND(T126&gt;0.1,T126&lt;=0.2),"0.1 to 0.2",AND(T126&gt;0.2,T126&lt;=0.3),"0.2 to 0.3",AND(T126&gt;0.3,T126&lt;=0.4),"0.3 to 0.4",AND(T126&gt;0.4,T126&lt;=0.5),"0.4 to 0.5",AND(T126&gt;0.5,T126&lt;=0.75),"0.5 to 0.75",AND(T126&gt;0.75,T126&lt;=1),"0.75 to 1",AND(T126&gt;1,T126&lt;=2),"1 to 2",AND(T126&gt;2,T126&lt;=3),"2 to 3",AND(T126&gt;3,T126&lt;=4),"3 to 4",AND(T126&gt;4,T126&lt;=5),"4 to 5",AND(T126&gt;5,T126&lt;=10),"5 to 10",T126&gt;10,"10+")</f>
        <v>0.3 to 0.4</v>
      </c>
      <c r="T126" s="10">
        <f>_xlfn.XLOOKUP($E126,'Raw Data'!$E:$E,'Raw Data'!T:T,"ERROR",0,1)</f>
        <v>0.366630030436253</v>
      </c>
      <c r="U126" s="15" t="str">
        <f t="array" ref="U126">_xlfn.IFS(AND(V126&gt;0,V126&lt;=0.05),"0 to 0.05",AND(V126&gt;0.05,V126&lt;=0.1),"0.05 to 0.1",AND(V126&gt;0.1,V126&lt;=0.2),"0.1 to 0.2",AND(V126&gt;0.2,V126&lt;=0.3),"0.2 to 0.3",AND(V126&gt;0.3,V126&lt;=0.4),"0.3 to 0.4",AND(V126&gt;0.4,V126&lt;=0.5),"0.4 to 0.5",AND(V126&gt;0.5,V126&lt;=0.75),"0.5 to 0.75",AND(V126&gt;0.75,V126&lt;=1),"0.75 to 1",AND(V126&gt;1,V126&lt;=2),"1 to 2",AND(V126&gt;2,V126&lt;=3),"2 to 3",AND(V126&gt;3,V126&lt;=4),"3 to 4",AND(V126&gt;4,V126&lt;=5),"4 to 5",AND(V126&gt;5,V126&lt;=10),"5 to 10",V126&gt;10,"10+")</f>
        <v>0.05 to 0.1</v>
      </c>
      <c r="V126" s="10">
        <f>_xlfn.XLOOKUP($E126,'Raw Data'!$E:$E,'Raw Data'!V:V,"ERROR",0,1)</f>
        <v>0.0989901082177883</v>
      </c>
      <c r="W126" s="15" t="str">
        <f t="array" ref="W126">_xlfn.IFS(AND(X126&gt;0,X126&lt;=0.05),"0 to 0.05",AND(X126&gt;0.05,X126&lt;=0.1),"0.05 to 0.1",AND(X126&gt;0.1,X126&lt;=0.2),"0.1 to 0.2",AND(X126&gt;0.2,X126&lt;=0.3),"0.2 to 0.3",AND(X126&gt;0.3,X126&lt;=0.4),"0.3 to 0.4",AND(X126&gt;0.4,X126&lt;=0.5),"0.4 to 0.5",AND(X126&gt;0.5,X126&lt;=0.75),"0.5 to 0.75",AND(X126&gt;0.75,X126&lt;=1),"0.75 to 1",AND(X126&gt;1,X126&lt;=2),"1 to 2",AND(X126&gt;2,X126&lt;=3),"2 to 3",AND(X126&gt;3,X126&lt;=4),"3 to 4",AND(X126&gt;4,X126&lt;=5),"4 to 5",AND(X126&gt;5,X126&lt;=10),"5 to 10",X126&gt;10,"10+")</f>
        <v>0.05 to 0.1</v>
      </c>
      <c r="X126" s="16">
        <f t="shared" si="23"/>
        <v>0.0989901082177883</v>
      </c>
      <c r="Y126" s="5" t="str">
        <f t="array" ref="Y126">_xlfn.IFS(AND(Z126&gt;0,Z126&lt;=1),"0 to 1",AND(Z126&gt;1,Z126&lt;=2),"1 to 2",AND(Z126&gt;2,Z126&lt;=4),"2 to 4",AND(Z126&gt;4,Z126&lt;=6),"4 to 6",AND(Z126&gt;6,Z126&lt;=8),"6 to 8",AND(Z126&gt;8,Z126&lt;=10),"8 to 10",AND(Z126&gt;10,Z126&lt;=15),"10 to 15",AND(Z126&gt;15,Z126&lt;=20),"15 to 20",AND(Z126&gt;20,Z126&lt;=25),"20 to 25",AND(Z126&gt;25,Z126&lt;=30),"25 to 30",AND(Z126&gt;30,Z126&lt;=40),"30 to 40",AND(Z126&gt;40,Z126&lt;=50),"40 to 50",Z126&gt;50,"50+")</f>
        <v>15 to 20</v>
      </c>
      <c r="Z126" s="9">
        <f>_xlfn.XLOOKUP($E126,'Raw Data'!$E:$E,'Raw Data'!Z:Z,"ERROR",0,1)</f>
        <v>16</v>
      </c>
      <c r="AA126" s="9" t="str">
        <f>_xlfn.XLOOKUP($E126,'Raw Data'!$E:$E,'Raw Data'!AA:AA,"ERROR",0,1)</f>
        <v>oz</v>
      </c>
    </row>
    <row r="127" hidden="1" spans="1:27">
      <c r="A127" s="5" t="str">
        <f>_xlfn.XLOOKUP($E127,'Raw Data'!$E:$E,'Raw Data'!A:A,"ERROR",0,1)</f>
        <v>AE</v>
      </c>
      <c r="B127" s="5" t="str">
        <f>_xlfn.XLOOKUP($E127,'Raw Data'!$E:$E,'Raw Data'!B:B,"ERROR",0,1)</f>
        <v>Hair Mousses</v>
      </c>
      <c r="C127" s="5" t="str">
        <f>_xlfn.XLOOKUP($E127,'Raw Data'!$E:$E,'Raw Data'!C:C,"ERROR",0,1)</f>
        <v>Murdock London</v>
      </c>
      <c r="D127" s="5" t="str">
        <f>_xlfn.XLOOKUP($E127,'Raw Data'!$E:$E,'Raw Data'!D:D,"ERROR",0,1)</f>
        <v>www.amazon.ae/dp/B08MFP92JM</v>
      </c>
      <c r="E127" s="5" t="s">
        <v>327</v>
      </c>
      <c r="F127" s="9" t="str">
        <f>_xlfn.XLOOKUP($E127,'Raw Data'!$E:$E,'Raw Data'!F:F,"ERROR",0,1)</f>
        <v>Murdock London Sea Salt  Volume   Mousse  | Thickening Matte Provides  Volume  and Hold | Vegan | Made in England | 150ml</v>
      </c>
      <c r="G127" s="10">
        <f>_xlfn.XLOOKUP($E127,'Raw Data'!$E:$E,'Raw Data'!G:G,"ERROR",0,1)</f>
        <v>8</v>
      </c>
      <c r="H127" s="9">
        <f>_xlfn.XLOOKUP($E127,'Raw Data'!$E:$E,'Raw Data'!H:H,"ERROR",0,1)</f>
        <v>836.72</v>
      </c>
      <c r="I127" s="9">
        <f>_xlfn.XLOOKUP($E127,'Raw Data'!$E:$E,'Raw Data'!I:I,"ERROR",0,1)</f>
        <v>0.00112021839706751</v>
      </c>
      <c r="J127" s="9" t="str">
        <f>_xlfn.XLOOKUP($E127,'Raw Data'!$E:$E,'Raw Data'!J:J,"ERROR",0,1)</f>
        <v>No</v>
      </c>
      <c r="K127" s="14" t="str">
        <f t="array" ref="K127">_xlfn.IFS(AND(L127&gt;0,L127&lt;=5),"0 to 5",AND(L127&gt;5,L127&lt;=10),"5 to 10",AND(L127&gt;10,L127&lt;=15),"10 to 15",AND(L127&gt;15,L127&lt;=20),"15 to 20",AND(L127&gt;20,L127&lt;=30),"20 to 30",AND(L127&gt;30,L127&lt;=40),"30 to 40",AND(L127&gt;40,L127&lt;=50),"40 to 50",AND(L127&gt;50,L127&lt;=75),"50 to 75",AND(L127&gt;75,L127&lt;=100),"75 to 100",AND(L127&gt;100,L127&lt;=150),"100 to 150",AND(L127&gt;150,L127&lt;=200),"150 to 200",AND(L127&gt;200,L127&lt;=250),"200 to 250",AND(L127&gt;250,L127&lt;=300),"250 to 300",AND(L127&gt;300,L127&lt;=400),"300 to 400",AND(L127&gt;400,L127&lt;=500),"400 to 500",L127&gt;500,"500+")</f>
        <v>100 to 150</v>
      </c>
      <c r="L127" s="9">
        <f>_xlfn.XLOOKUP($E127,'Raw Data'!$E:$E,'Raw Data'!L:L,"ERROR",0,1)</f>
        <v>122.74</v>
      </c>
      <c r="M127" s="14" t="str">
        <f t="array" ref="M127">_xlfn.IFS(AND(N127&gt;0,N127&lt;=5),"0 to 5",AND(N127&gt;5,N127&lt;=10),"5 to 10",AND(N127&gt;10,N127&lt;=15),"10 to 15",AND(N127&gt;15,N127&lt;=20),"15 to 20",AND(N127&gt;20,N127&lt;=30),"20 to 30",AND(N127&gt;30,N127&lt;=40),"30 to 40",AND(N127&gt;40,N127&lt;=50),"40 to 50",AND(N127&gt;50,N127&lt;=75),"50 to 75",AND(N127&gt;75,N127&lt;=100),"75 to 100",AND(N127&gt;100,N127&lt;=150),"100 to 150",AND(N127&gt;150,N127&lt;=200),"150 to 200",AND(N127&gt;200,N127&lt;=250),"200 to 250",AND(N127&gt;250,N127&lt;=300),"250 to 300",AND(N127&gt;300,N127&lt;=400),"300 to 400",AND(N127&gt;400,N127&lt;=500),"400 to 500",N127&gt;500,"500+")</f>
        <v>100 to 150</v>
      </c>
      <c r="N127" s="9">
        <f>_xlfn.XLOOKUP($E127,'Raw Data'!$E:$E,'Raw Data'!N:N,"ERROR",0,1)</f>
        <v>124.88</v>
      </c>
      <c r="O127" s="14" t="str">
        <f t="array" ref="O127">_xlfn.IFS(P127=0,"No Discount",AND(P127&gt;0,P127&lt;=0.02),"0% to 2%",AND(P127&gt;0.02,P127&lt;=0.04),"2% to 4%",AND(P127&gt;0.04,P127&lt;=0.06),"4% to 6%",AND(P127&gt;0.06,P127&lt;=0.08),"6% to 8%",AND(P127&gt;0.08,P127&lt;=0.1),"8% to 10%",AND(P127&gt;0.1,P127&lt;=0.15),"10% to 15%",AND(P127&gt;0.15,P127&lt;=0.2),"15% to 20%",AND(P127&gt;0.2,P127&lt;=0.25),"20% to 25%",AND(P127&gt;0.25,P127&lt;=0.3),"25% to 30%",AND(P127&gt;0.3,P127&lt;=0.4),"30% to 40%",AND(P127&gt;0.4,P127&lt;=0.5),"40% to 50%",AND(P127&gt;0.5,P127&lt;=0.75),"50% to 75%",AND(P127&gt;0.75,P127&lt;=1),"75% to 100%")</f>
        <v>0% to 2%</v>
      </c>
      <c r="P127" s="10">
        <f>_xlfn.XLOOKUP($E127,'Raw Data'!$E:$E,'Raw Data'!P:P,"ERROR",0,1)</f>
        <v>0.0171364509929532</v>
      </c>
      <c r="Q127" s="9">
        <f>_xlfn.XLOOKUP($E127,'Raw Data'!$E:$E,'Raw Data'!Q:Q,"ERROR",0,1)</f>
        <v>150</v>
      </c>
      <c r="R127" s="9" t="str">
        <f>_xlfn.XLOOKUP($E127,'Raw Data'!$E:$E,'Raw Data'!R:R,"ERROR",0,1)</f>
        <v>ml</v>
      </c>
      <c r="S127" s="5" t="str">
        <f t="array" ref="S127">_xlfn.IFS(AND(T127&gt;0,T127&lt;=0.05),"0 to 0.05",AND(T127&gt;0.05,T127&lt;=0.1),"0.05 to 0.1",AND(T127&gt;0.1,T127&lt;=0.2),"0.1 to 0.2",AND(T127&gt;0.2,T127&lt;=0.3),"0.2 to 0.3",AND(T127&gt;0.3,T127&lt;=0.4),"0.3 to 0.4",AND(T127&gt;0.4,T127&lt;=0.5),"0.4 to 0.5",AND(T127&gt;0.5,T127&lt;=0.75),"0.5 to 0.75",AND(T127&gt;0.75,T127&lt;=1),"0.75 to 1",AND(T127&gt;1,T127&lt;=2),"1 to 2",AND(T127&gt;2,T127&lt;=3),"2 to 3",AND(T127&gt;3,T127&lt;=4),"3 to 4",AND(T127&gt;4,T127&lt;=5),"4 to 5",AND(T127&gt;5,T127&lt;=10),"5 to 10",T127&gt;10,"10+")</f>
        <v>0.75 to 1</v>
      </c>
      <c r="T127" s="10">
        <f>_xlfn.XLOOKUP($E127,'Raw Data'!$E:$E,'Raw Data'!T:T,"ERROR",0,1)</f>
        <v>0.818703854524983</v>
      </c>
      <c r="U127" s="15" t="str">
        <f t="array" ref="U127">_xlfn.IFS(AND(V127&gt;0,V127&lt;=0.05),"0 to 0.05",AND(V127&gt;0.05,V127&lt;=0.1),"0.05 to 0.1",AND(V127&gt;0.1,V127&lt;=0.2),"0.1 to 0.2",AND(V127&gt;0.2,V127&lt;=0.3),"0.2 to 0.3",AND(V127&gt;0.3,V127&lt;=0.4),"0.3 to 0.4",AND(V127&gt;0.4,V127&lt;=0.5),"0.4 to 0.5",AND(V127&gt;0.5,V127&lt;=0.75),"0.5 to 0.75",AND(V127&gt;0.75,V127&lt;=1),"0.75 to 1",AND(V127&gt;1,V127&lt;=2),"1 to 2",AND(V127&gt;2,V127&lt;=3),"2 to 3",AND(V127&gt;3,V127&lt;=4),"3 to 4",AND(V127&gt;4,V127&lt;=5),"4 to 5",AND(V127&gt;5,V127&lt;=10),"5 to 10",V127&gt;10,"10+")</f>
        <v>0.2 to 0.3</v>
      </c>
      <c r="V127" s="10">
        <f>_xlfn.XLOOKUP($E127,'Raw Data'!$E:$E,'Raw Data'!V:V,"ERROR",0,1)</f>
        <v>0.224904098788753</v>
      </c>
      <c r="W127" s="15" t="str">
        <f t="array" ref="W127">_xlfn.IFS(AND(X127&gt;0,X127&lt;=0.05),"0 to 0.05",AND(X127&gt;0.05,X127&lt;=0.1),"0.05 to 0.1",AND(X127&gt;0.1,X127&lt;=0.2),"0.1 to 0.2",AND(X127&gt;0.2,X127&lt;=0.3),"0.2 to 0.3",AND(X127&gt;0.3,X127&lt;=0.4),"0.3 to 0.4",AND(X127&gt;0.4,X127&lt;=0.5),"0.4 to 0.5",AND(X127&gt;0.5,X127&lt;=0.75),"0.5 to 0.75",AND(X127&gt;0.75,X127&lt;=1),"0.75 to 1",AND(X127&gt;1,X127&lt;=2),"1 to 2",AND(X127&gt;2,X127&lt;=3),"2 to 3",AND(X127&gt;3,X127&lt;=4),"3 to 4",AND(X127&gt;4,X127&lt;=5),"4 to 5",AND(X127&gt;5,X127&lt;=10),"5 to 10",X127&gt;10,"10+")</f>
        <v>0.2 to 0.3</v>
      </c>
      <c r="X127" s="16">
        <f t="shared" si="23"/>
        <v>0.221050040721745</v>
      </c>
      <c r="Y127" s="5" t="str">
        <f t="array" ref="Y127">_xlfn.IFS(AND(Z127&gt;0,Z127&lt;=1),"0 to 1",AND(Z127&gt;1,Z127&lt;=2),"1 to 2",AND(Z127&gt;2,Z127&lt;=4),"2 to 4",AND(Z127&gt;4,Z127&lt;=6),"4 to 6",AND(Z127&gt;6,Z127&lt;=8),"6 to 8",AND(Z127&gt;8,Z127&lt;=10),"8 to 10",AND(Z127&gt;10,Z127&lt;=15),"10 to 15",AND(Z127&gt;15,Z127&lt;=20),"15 to 20",AND(Z127&gt;20,Z127&lt;=25),"20 to 25",AND(Z127&gt;25,Z127&lt;=30),"25 to 30",AND(Z127&gt;30,Z127&lt;=40),"30 to 40",AND(Z127&gt;40,Z127&lt;=50),"40 to 50",Z127&gt;50,"50+")</f>
        <v>4 to 6</v>
      </c>
      <c r="Z127" s="9">
        <f>_xlfn.XLOOKUP($E127,'Raw Data'!$E:$E,'Raw Data'!Z:Z,"ERROR",0,1)</f>
        <v>5.07</v>
      </c>
      <c r="AA127" s="9" t="str">
        <f>_xlfn.XLOOKUP($E127,'Raw Data'!$E:$E,'Raw Data'!AA:AA,"ERROR",0,1)</f>
        <v>oz</v>
      </c>
    </row>
    <row r="128" hidden="1" spans="1:27">
      <c r="A128" s="5" t="str">
        <f>_xlfn.XLOOKUP($E128,'Raw Data'!$E:$E,'Raw Data'!A:A,"ERROR",0,1)</f>
        <v>AE</v>
      </c>
      <c r="B128" s="5" t="str">
        <f>_xlfn.XLOOKUP($E128,'Raw Data'!$E:$E,'Raw Data'!B:B,"ERROR",0,1)</f>
        <v>Hair Mousses</v>
      </c>
      <c r="C128" s="5" t="str">
        <f>_xlfn.XLOOKUP($E128,'Raw Data'!$E:$E,'Raw Data'!C:C,"ERROR",0,1)</f>
        <v>amika</v>
      </c>
      <c r="D128" s="5" t="str">
        <f>_xlfn.XLOOKUP($E128,'Raw Data'!$E:$E,'Raw Data'!D:D,"ERROR",0,1)</f>
        <v>www.amazon.ae/dp/B07H3CYSBT</v>
      </c>
      <c r="E128" s="5" t="s">
        <v>328</v>
      </c>
      <c r="F128" s="9" t="str">
        <f>_xlfn.XLOOKUP($E128,'Raw Data'!$E:$E,'Raw Data'!F:F,"ERROR",0,1)</f>
        <v>plus size perfect body mousse</v>
      </c>
      <c r="G128" s="10">
        <f>_xlfn.XLOOKUP($E128,'Raw Data'!$E:$E,'Raw Data'!G:G,"ERROR",0,1)</f>
        <v>10</v>
      </c>
      <c r="H128" s="9">
        <f>_xlfn.XLOOKUP($E128,'Raw Data'!$E:$E,'Raw Data'!H:H,"ERROR",0,1)</f>
        <v>829.78</v>
      </c>
      <c r="I128" s="9">
        <f>_xlfn.XLOOKUP($E128,'Raw Data'!$E:$E,'Raw Data'!I:I,"ERROR",0,1)</f>
        <v>0.00111092697858146</v>
      </c>
      <c r="J128" s="9" t="str">
        <f>_xlfn.XLOOKUP($E128,'Raw Data'!$E:$E,'Raw Data'!J:J,"ERROR",0,1)</f>
        <v>No</v>
      </c>
      <c r="K128" s="14" t="str">
        <f t="array" ref="K128">_xlfn.IFS(AND(L128&gt;0,L128&lt;=5),"0 to 5",AND(L128&gt;5,L128&lt;=10),"5 to 10",AND(L128&gt;10,L128&lt;=15),"10 to 15",AND(L128&gt;15,L128&lt;=20),"15 to 20",AND(L128&gt;20,L128&lt;=30),"20 to 30",AND(L128&gt;30,L128&lt;=40),"30 to 40",AND(L128&gt;40,L128&lt;=50),"40 to 50",AND(L128&gt;50,L128&lt;=75),"50 to 75",AND(L128&gt;75,L128&lt;=100),"75 to 100",AND(L128&gt;100,L128&lt;=150),"100 to 150",AND(L128&gt;150,L128&lt;=200),"150 to 200",AND(L128&gt;200,L128&lt;=250),"200 to 250",AND(L128&gt;250,L128&lt;=300),"250 to 300",AND(L128&gt;300,L128&lt;=400),"300 to 400",AND(L128&gt;400,L128&lt;=500),"400 to 500",L128&gt;500,"500+")</f>
        <v>75 to 100</v>
      </c>
      <c r="L128" s="9">
        <f>_xlfn.XLOOKUP($E128,'Raw Data'!$E:$E,'Raw Data'!L:L,"ERROR",0,1)</f>
        <v>88.7</v>
      </c>
      <c r="M128" s="14" t="str">
        <f t="array" ref="M128">_xlfn.IFS(AND(N128&gt;0,N128&lt;=5),"0 to 5",AND(N128&gt;5,N128&lt;=10),"5 to 10",AND(N128&gt;10,N128&lt;=15),"10 to 15",AND(N128&gt;15,N128&lt;=20),"15 to 20",AND(N128&gt;20,N128&lt;=30),"20 to 30",AND(N128&gt;30,N128&lt;=40),"30 to 40",AND(N128&gt;40,N128&lt;=50),"40 to 50",AND(N128&gt;50,N128&lt;=75),"50 to 75",AND(N128&gt;75,N128&lt;=100),"75 to 100",AND(N128&gt;100,N128&lt;=150),"100 to 150",AND(N128&gt;150,N128&lt;=200),"150 to 200",AND(N128&gt;200,N128&lt;=250),"200 to 250",AND(N128&gt;250,N128&lt;=300),"250 to 300",AND(N128&gt;300,N128&lt;=400),"300 to 400",AND(N128&gt;400,N128&lt;=500),"400 to 500",N128&gt;500,"500+")</f>
        <v>75 to 100</v>
      </c>
      <c r="N128" s="9">
        <f>_xlfn.XLOOKUP($E128,'Raw Data'!$E:$E,'Raw Data'!N:N,"ERROR",0,1)</f>
        <v>94.48</v>
      </c>
      <c r="O128" s="14" t="str">
        <f t="array" ref="O128">_xlfn.IFS(P128=0,"No Discount",AND(P128&gt;0,P128&lt;=0.02),"0% to 2%",AND(P128&gt;0.02,P128&lt;=0.04),"2% to 4%",AND(P128&gt;0.04,P128&lt;=0.06),"4% to 6%",AND(P128&gt;0.06,P128&lt;=0.08),"6% to 8%",AND(P128&gt;0.08,P128&lt;=0.1),"8% to 10%",AND(P128&gt;0.1,P128&lt;=0.15),"10% to 15%",AND(P128&gt;0.15,P128&lt;=0.2),"15% to 20%",AND(P128&gt;0.2,P128&lt;=0.25),"20% to 25%",AND(P128&gt;0.25,P128&lt;=0.3),"25% to 30%",AND(P128&gt;0.3,P128&lt;=0.4),"30% to 40%",AND(P128&gt;0.4,P128&lt;=0.5),"40% to 50%",AND(P128&gt;0.5,P128&lt;=0.75),"50% to 75%",AND(P128&gt;0.75,P128&lt;=1),"75% to 100%")</f>
        <v>6% to 8%</v>
      </c>
      <c r="P128" s="10">
        <f>_xlfn.XLOOKUP($E128,'Raw Data'!$E:$E,'Raw Data'!P:P,"ERROR",0,1)</f>
        <v>0.0611769686706181</v>
      </c>
      <c r="Q128" s="9">
        <f>_xlfn.XLOOKUP($E128,'Raw Data'!$E:$E,'Raw Data'!Q:Q,"ERROR",0,1)</f>
        <v>0</v>
      </c>
      <c r="R128" s="9">
        <f>_xlfn.XLOOKUP($E128,'Raw Data'!$E:$E,'Raw Data'!R:R,"ERROR",0,1)</f>
        <v>0</v>
      </c>
      <c r="S128" s="5" t="e">
        <f t="array" ref="S128">_xlfn.IFS(AND(T128&gt;0,T128&lt;=0.05),"0 to 0.05",AND(T128&gt;0.05,T128&lt;=0.1),"0.05 to 0.1",AND(T128&gt;0.1,T128&lt;=0.2),"0.1 to 0.2",AND(T128&gt;0.2,T128&lt;=0.3),"0.2 to 0.3",AND(T128&gt;0.3,T128&lt;=0.4),"0.3 to 0.4",AND(T128&gt;0.4,T128&lt;=0.5),"0.4 to 0.5",AND(T128&gt;0.5,T128&lt;=0.75),"0.5 to 0.75",AND(T128&gt;0.75,T128&lt;=1),"0.75 to 1",AND(T128&gt;1,T128&lt;=2),"1 to 2",AND(T128&gt;2,T128&lt;=3),"2 to 3",AND(T128&gt;3,T128&lt;=4),"3 to 4",AND(T128&gt;4,T128&lt;=5),"4 to 5",AND(T128&gt;5,T128&lt;=10),"5 to 10",T128&gt;10,"10+")</f>
        <v>#N/A</v>
      </c>
      <c r="T128" s="10">
        <f>_xlfn.XLOOKUP($E128,'Raw Data'!$E:$E,'Raw Data'!T:T,"ERROR",0,1)</f>
        <v>0</v>
      </c>
      <c r="U128" s="15" t="e">
        <f t="array" ref="U128">_xlfn.IFS(AND(V128&gt;0,V128&lt;=0.05),"0 to 0.05",AND(V128&gt;0.05,V128&lt;=0.1),"0.05 to 0.1",AND(V128&gt;0.1,V128&lt;=0.2),"0.1 to 0.2",AND(V128&gt;0.2,V128&lt;=0.3),"0.2 to 0.3",AND(V128&gt;0.3,V128&lt;=0.4),"0.3 to 0.4",AND(V128&gt;0.4,V128&lt;=0.5),"0.4 to 0.5",AND(V128&gt;0.5,V128&lt;=0.75),"0.5 to 0.75",AND(V128&gt;0.75,V128&lt;=1),"0.75 to 1",AND(V128&gt;1,V128&lt;=2),"1 to 2",AND(V128&gt;2,V128&lt;=3),"2 to 3",AND(V128&gt;3,V128&lt;=4),"3 to 4",AND(V128&gt;4,V128&lt;=5),"4 to 5",AND(V128&gt;5,V128&lt;=10),"5 to 10",V128&gt;10,"10+")</f>
        <v>#N/A</v>
      </c>
      <c r="V128" s="10">
        <f>_xlfn.XLOOKUP($E128,'Raw Data'!$E:$E,'Raw Data'!V:V,"ERROR",0,1)</f>
        <v>0</v>
      </c>
      <c r="W128" s="15" t="e">
        <f t="array" ref="W128">_xlfn.IFS(AND(X128&gt;0,X128&lt;=0.05),"0 to 0.05",AND(X128&gt;0.05,X128&lt;=0.1),"0.05 to 0.1",AND(X128&gt;0.1,X128&lt;=0.2),"0.1 to 0.2",AND(X128&gt;0.2,X128&lt;=0.3),"0.2 to 0.3",AND(X128&gt;0.3,X128&lt;=0.4),"0.3 to 0.4",AND(X128&gt;0.4,X128&lt;=0.5),"0.4 to 0.5",AND(X128&gt;0.5,X128&lt;=0.75),"0.5 to 0.75",AND(X128&gt;0.75,X128&lt;=1),"0.75 to 1",AND(X128&gt;1,X128&lt;=2),"1 to 2",AND(X128&gt;2,X128&lt;=3),"2 to 3",AND(X128&gt;3,X128&lt;=4),"3 to 4",AND(X128&gt;4,X128&lt;=5),"4 to 5",AND(X128&gt;5,X128&lt;=10),"5 to 10",X128&gt;10,"10+")</f>
        <v>#DIV/0!</v>
      </c>
      <c r="X128" s="16" t="e">
        <f t="shared" si="23"/>
        <v>#DIV/0!</v>
      </c>
      <c r="Y128" s="5" t="e">
        <f t="array" ref="Y128">_xlfn.IFS(AND(Z128&gt;0,Z128&lt;=1),"0 to 1",AND(Z128&gt;1,Z128&lt;=2),"1 to 2",AND(Z128&gt;2,Z128&lt;=4),"2 to 4",AND(Z128&gt;4,Z128&lt;=6),"4 to 6",AND(Z128&gt;6,Z128&lt;=8),"6 to 8",AND(Z128&gt;8,Z128&lt;=10),"8 to 10",AND(Z128&gt;10,Z128&lt;=15),"10 to 15",AND(Z128&gt;15,Z128&lt;=20),"15 to 20",AND(Z128&gt;20,Z128&lt;=25),"20 to 25",AND(Z128&gt;25,Z128&lt;=30),"25 to 30",AND(Z128&gt;30,Z128&lt;=40),"30 to 40",AND(Z128&gt;40,Z128&lt;=50),"40 to 50",Z128&gt;50,"50+")</f>
        <v>#N/A</v>
      </c>
      <c r="Z128" s="9">
        <f>_xlfn.XLOOKUP($E128,'Raw Data'!$E:$E,'Raw Data'!Z:Z,"ERROR",0,1)</f>
        <v>0</v>
      </c>
      <c r="AA128" s="9">
        <f>_xlfn.XLOOKUP($E128,'Raw Data'!$E:$E,'Raw Data'!AA:AA,"ERROR",0,1)</f>
        <v>0</v>
      </c>
    </row>
    <row r="129" hidden="1" spans="1:27">
      <c r="A129" s="5" t="str">
        <f>_xlfn.XLOOKUP($E129,'Raw Data'!$E:$E,'Raw Data'!A:A,"ERROR",0,1)</f>
        <v>AE</v>
      </c>
      <c r="B129" s="5" t="str">
        <f>_xlfn.XLOOKUP($E129,'Raw Data'!$E:$E,'Raw Data'!B:B,"ERROR",0,1)</f>
        <v>Hair Mousses</v>
      </c>
      <c r="C129" s="5" t="str">
        <f>_xlfn.XLOOKUP($E129,'Raw Data'!$E:$E,'Raw Data'!C:C,"ERROR",0,1)</f>
        <v>Aussie</v>
      </c>
      <c r="D129" s="5" t="str">
        <f>_xlfn.XLOOKUP($E129,'Raw Data'!$E:$E,'Raw Data'!D:D,"ERROR",0,1)</f>
        <v>www.amazon.ae/dp/B07NFRMCFX</v>
      </c>
      <c r="E129" s="5" t="s">
        <v>329</v>
      </c>
      <c r="F129" s="9" t="str">
        <f>_xlfn.XLOOKUP($E129,'Raw Data'!$E:$E,'Raw Data'!F:F,"ERROR",0,1)</f>
        <v>Aussie Mousse, with Bamboo &amp; Kakadu Plum, Headstrong Volume, For Fine Hair, 6 fl oz, Triple Pack Aussie Mousse, with Bamboo &amp; Kakadu Plum, Headstrong Volume, For Fine Hair, 6 fl oz, Triple Pack</v>
      </c>
      <c r="G129" s="10">
        <f>_xlfn.XLOOKUP($E129,'Raw Data'!$E:$E,'Raw Data'!G:G,"ERROR",0,1)</f>
        <v>6</v>
      </c>
      <c r="H129" s="9">
        <f>_xlfn.XLOOKUP($E129,'Raw Data'!$E:$E,'Raw Data'!H:H,"ERROR",0,1)</f>
        <v>815.88</v>
      </c>
      <c r="I129" s="9">
        <f>_xlfn.XLOOKUP($E129,'Raw Data'!$E:$E,'Raw Data'!I:I,"ERROR",0,1)</f>
        <v>0.00109231736518721</v>
      </c>
      <c r="J129" s="9" t="str">
        <f>_xlfn.XLOOKUP($E129,'Raw Data'!$E:$E,'Raw Data'!J:J,"ERROR",0,1)</f>
        <v>No</v>
      </c>
      <c r="K129" s="14" t="str">
        <f t="array" ref="K129">_xlfn.IFS(AND(L129&gt;0,L129&lt;=5),"0 to 5",AND(L129&gt;5,L129&lt;=10),"5 to 10",AND(L129&gt;10,L129&lt;=15),"10 to 15",AND(L129&gt;15,L129&lt;=20),"15 to 20",AND(L129&gt;20,L129&lt;=30),"20 to 30",AND(L129&gt;30,L129&lt;=40),"30 to 40",AND(L129&gt;40,L129&lt;=50),"40 to 50",AND(L129&gt;50,L129&lt;=75),"50 to 75",AND(L129&gt;75,L129&lt;=100),"75 to 100",AND(L129&gt;100,L129&lt;=150),"100 to 150",AND(L129&gt;150,L129&lt;=200),"150 to 200",AND(L129&gt;200,L129&lt;=250),"200 to 250",AND(L129&gt;250,L129&lt;=300),"250 to 300",AND(L129&gt;300,L129&lt;=400),"300 to 400",AND(L129&gt;400,L129&lt;=500),"400 to 500",L129&gt;500,"500+")</f>
        <v>100 to 150</v>
      </c>
      <c r="L129" s="9">
        <f>_xlfn.XLOOKUP($E129,'Raw Data'!$E:$E,'Raw Data'!L:L,"ERROR",0,1)</f>
        <v>127.52</v>
      </c>
      <c r="M129" s="14" t="str">
        <f t="array" ref="M129">_xlfn.IFS(AND(N129&gt;0,N129&lt;=5),"0 to 5",AND(N129&gt;5,N129&lt;=10),"5 to 10",AND(N129&gt;10,N129&lt;=15),"10 to 15",AND(N129&gt;15,N129&lt;=20),"15 to 20",AND(N129&gt;20,N129&lt;=30),"20 to 30",AND(N129&gt;30,N129&lt;=40),"30 to 40",AND(N129&gt;40,N129&lt;=50),"40 to 50",AND(N129&gt;50,N129&lt;=75),"50 to 75",AND(N129&gt;75,N129&lt;=100),"75 to 100",AND(N129&gt;100,N129&lt;=150),"100 to 150",AND(N129&gt;150,N129&lt;=200),"150 to 200",AND(N129&gt;200,N129&lt;=250),"200 to 250",AND(N129&gt;250,N129&lt;=300),"250 to 300",AND(N129&gt;300,N129&lt;=400),"300 to 400",AND(N129&gt;400,N129&lt;=500),"400 to 500",N129&gt;500,"500+")</f>
        <v>100 to 150</v>
      </c>
      <c r="N129" s="9">
        <f>_xlfn.XLOOKUP($E129,'Raw Data'!$E:$E,'Raw Data'!N:N,"ERROR",0,1)</f>
        <v>129.86</v>
      </c>
      <c r="O129" s="14" t="str">
        <f t="array" ref="O129">_xlfn.IFS(P129=0,"No Discount",AND(P129&gt;0,P129&lt;=0.02),"0% to 2%",AND(P129&gt;0.02,P129&lt;=0.04),"2% to 4%",AND(P129&gt;0.04,P129&lt;=0.06),"4% to 6%",AND(P129&gt;0.06,P129&lt;=0.08),"6% to 8%",AND(P129&gt;0.08,P129&lt;=0.1),"8% to 10%",AND(P129&gt;0.1,P129&lt;=0.15),"10% to 15%",AND(P129&gt;0.15,P129&lt;=0.2),"15% to 20%",AND(P129&gt;0.2,P129&lt;=0.25),"20% to 25%",AND(P129&gt;0.25,P129&lt;=0.3),"25% to 30%",AND(P129&gt;0.3,P129&lt;=0.4),"30% to 40%",AND(P129&gt;0.4,P129&lt;=0.5),"40% to 50%",AND(P129&gt;0.5,P129&lt;=0.75),"50% to 75%",AND(P129&gt;0.75,P129&lt;=1),"75% to 100%")</f>
        <v>0% to 2%</v>
      </c>
      <c r="P129" s="10">
        <f>_xlfn.XLOOKUP($E129,'Raw Data'!$E:$E,'Raw Data'!P:P,"ERROR",0,1)</f>
        <v>0.0180194055136302</v>
      </c>
      <c r="Q129" s="9">
        <f>_xlfn.XLOOKUP($E129,'Raw Data'!$E:$E,'Raw Data'!Q:Q,"ERROR",0,1)</f>
        <v>18</v>
      </c>
      <c r="R129" s="9" t="str">
        <f>_xlfn.XLOOKUP($E129,'Raw Data'!$E:$E,'Raw Data'!R:R,"ERROR",0,1)</f>
        <v>fl oz</v>
      </c>
      <c r="S129" s="5" t="str">
        <f t="array" ref="S129">_xlfn.IFS(AND(T129&gt;0,T129&lt;=0.05),"0 to 0.05",AND(T129&gt;0.05,T129&lt;=0.1),"0.05 to 0.1",AND(T129&gt;0.1,T129&lt;=0.2),"0.1 to 0.2",AND(T129&gt;0.2,T129&lt;=0.3),"0.2 to 0.3",AND(T129&gt;0.3,T129&lt;=0.4),"0.3 to 0.4",AND(T129&gt;0.4,T129&lt;=0.5),"0.4 to 0.5",AND(T129&gt;0.5,T129&lt;=0.75),"0.5 to 0.75",AND(T129&gt;0.75,T129&lt;=1),"0.75 to 1",AND(T129&gt;1,T129&lt;=2),"1 to 2",AND(T129&gt;2,T129&lt;=3),"2 to 3",AND(T129&gt;3,T129&lt;=4),"3 to 4",AND(T129&gt;4,T129&lt;=5),"4 to 5",AND(T129&gt;5,T129&lt;=10),"5 to 10",T129&gt;10,"10+")</f>
        <v>0.2 to 0.3</v>
      </c>
      <c r="T129" s="10">
        <f>_xlfn.XLOOKUP($E129,'Raw Data'!$E:$E,'Raw Data'!T:T,"ERROR",0,1)</f>
        <v>0.230367460668441</v>
      </c>
      <c r="U129" s="15" t="str">
        <f t="array" ref="U129">_xlfn.IFS(AND(V129&gt;0,V129&lt;=0.05),"0 to 0.05",AND(V129&gt;0.05,V129&lt;=0.1),"0.05 to 0.1",AND(V129&gt;0.1,V129&lt;=0.2),"0.1 to 0.2",AND(V129&gt;0.2,V129&lt;=0.3),"0.2 to 0.3",AND(V129&gt;0.3,V129&lt;=0.4),"0.3 to 0.4",AND(V129&gt;0.4,V129&lt;=0.5),"0.4 to 0.5",AND(V129&gt;0.5,V129&lt;=0.75),"0.5 to 0.75",AND(V129&gt;0.75,V129&lt;=1),"0.75 to 1",AND(V129&gt;1,V129&lt;=2),"1 to 2",AND(V129&gt;2,V129&lt;=3),"2 to 3",AND(V129&gt;3,V129&lt;=4),"3 to 4",AND(V129&gt;4,V129&lt;=5),"4 to 5",AND(V129&gt;5,V129&lt;=10),"5 to 10",V129&gt;10,"10+")</f>
        <v>0.05 to 0.1</v>
      </c>
      <c r="V129" s="10">
        <f>_xlfn.XLOOKUP($E129,'Raw Data'!$E:$E,'Raw Data'!V:V,"ERROR",0,1)</f>
        <v>0.0633405738664447</v>
      </c>
      <c r="W129" s="15" t="str">
        <f t="array" ref="W129">_xlfn.IFS(AND(X129&gt;0,X129&lt;=0.05),"0 to 0.05",AND(X129&gt;0.05,X129&lt;=0.1),"0.05 to 0.1",AND(X129&gt;0.1,X129&lt;=0.2),"0.1 to 0.2",AND(X129&gt;0.2,X129&lt;=0.3),"0.2 to 0.3",AND(X129&gt;0.3,X129&lt;=0.4),"0.3 to 0.4",AND(X129&gt;0.4,X129&lt;=0.5),"0.4 to 0.5",AND(X129&gt;0.5,X129&lt;=0.75),"0.5 to 0.75",AND(X129&gt;0.75,X129&lt;=1),"0.75 to 1",AND(X129&gt;1,X129&lt;=2),"1 to 2",AND(X129&gt;2,X129&lt;=3),"2 to 3",AND(X129&gt;3,X129&lt;=4),"3 to 4",AND(X129&gt;4,X129&lt;=5),"4 to 5",AND(X129&gt;5,X129&lt;=10),"5 to 10",X129&gt;10,"10+")</f>
        <v>0.05 to 0.1</v>
      </c>
      <c r="X129" s="16">
        <f t="shared" si="23"/>
        <v>0.0621992143804792</v>
      </c>
      <c r="Y129" s="5" t="str">
        <f t="array" ref="Y129">_xlfn.IFS(AND(Z129&gt;0,Z129&lt;=1),"0 to 1",AND(Z129&gt;1,Z129&lt;=2),"1 to 2",AND(Z129&gt;2,Z129&lt;=4),"2 to 4",AND(Z129&gt;4,Z129&lt;=6),"4 to 6",AND(Z129&gt;6,Z129&lt;=8),"6 to 8",AND(Z129&gt;8,Z129&lt;=10),"8 to 10",AND(Z129&gt;10,Z129&lt;=15),"10 to 15",AND(Z129&gt;15,Z129&lt;=20),"15 to 20",AND(Z129&gt;20,Z129&lt;=25),"20 to 25",AND(Z129&gt;25,Z129&lt;=30),"25 to 30",AND(Z129&gt;30,Z129&lt;=40),"30 to 40",AND(Z129&gt;40,Z129&lt;=50),"40 to 50",Z129&gt;50,"50+")</f>
        <v>15 to 20</v>
      </c>
      <c r="Z129" s="9">
        <f>_xlfn.XLOOKUP($E129,'Raw Data'!$E:$E,'Raw Data'!Z:Z,"ERROR",0,1)</f>
        <v>18.72</v>
      </c>
      <c r="AA129" s="9" t="str">
        <f>_xlfn.XLOOKUP($E129,'Raw Data'!$E:$E,'Raw Data'!AA:AA,"ERROR",0,1)</f>
        <v>oz</v>
      </c>
    </row>
    <row r="130" hidden="1" spans="1:27">
      <c r="A130" s="5" t="str">
        <f>_xlfn.XLOOKUP($E130,'Raw Data'!$E:$E,'Raw Data'!A:A,"ERROR",0,1)</f>
        <v>AE</v>
      </c>
      <c r="B130" s="5" t="str">
        <f>_xlfn.XLOOKUP($E130,'Raw Data'!$E:$E,'Raw Data'!B:B,"ERROR",0,1)</f>
        <v>Hair Mousses</v>
      </c>
      <c r="C130" s="5" t="str">
        <f>_xlfn.XLOOKUP($E130,'Raw Data'!$E:$E,'Raw Data'!C:C,"ERROR",0,1)</f>
        <v>herbal essences</v>
      </c>
      <c r="D130" s="5" t="str">
        <f>_xlfn.XLOOKUP($E130,'Raw Data'!$E:$E,'Raw Data'!D:D,"ERROR",0,1)</f>
        <v>www.amazon.ae/dp/B00KOA2A22</v>
      </c>
      <c r="E130" s="5" t="s">
        <v>330</v>
      </c>
      <c r="F130" s="9" t="str">
        <f>_xlfn.XLOOKUP($E130,'Raw Data'!$E:$E,'Raw Data'!F:F,"ERROR",0,1)</f>
        <v>Herbal Essences Set Me Up Mousse for Unisex, Extra Hold, 6.8 oz Herbal Essences Set Me Up Mousse for Unisex, Extra Hold, 6.8 oz</v>
      </c>
      <c r="G130" s="10">
        <f>_xlfn.XLOOKUP($E130,'Raw Data'!$E:$E,'Raw Data'!G:G,"ERROR",0,1)</f>
        <v>9</v>
      </c>
      <c r="H130" s="9">
        <f>_xlfn.XLOOKUP($E130,'Raw Data'!$E:$E,'Raw Data'!H:H,"ERROR",0,1)</f>
        <v>794.01</v>
      </c>
      <c r="I130" s="9">
        <f>_xlfn.XLOOKUP($E130,'Raw Data'!$E:$E,'Raw Data'!I:I,"ERROR",0,1)</f>
        <v>0.00106303734756618</v>
      </c>
      <c r="J130" s="9" t="str">
        <f>_xlfn.XLOOKUP($E130,'Raw Data'!$E:$E,'Raw Data'!J:J,"ERROR",0,1)</f>
        <v>No</v>
      </c>
      <c r="K130" s="14" t="str">
        <f t="array" ref="K130">_xlfn.IFS(AND(L130&gt;0,L130&lt;=5),"0 to 5",AND(L130&gt;5,L130&lt;=10),"5 to 10",AND(L130&gt;10,L130&lt;=15),"10 to 15",AND(L130&gt;15,L130&lt;=20),"15 to 20",AND(L130&gt;20,L130&lt;=30),"20 to 30",AND(L130&gt;30,L130&lt;=40),"30 to 40",AND(L130&gt;40,L130&lt;=50),"40 to 50",AND(L130&gt;50,L130&lt;=75),"50 to 75",AND(L130&gt;75,L130&lt;=100),"75 to 100",AND(L130&gt;100,L130&lt;=150),"100 to 150",AND(L130&gt;150,L130&lt;=200),"150 to 200",AND(L130&gt;200,L130&lt;=250),"200 to 250",AND(L130&gt;250,L130&lt;=300),"250 to 300",AND(L130&gt;300,L130&lt;=400),"300 to 400",AND(L130&gt;400,L130&lt;=500),"400 to 500",L130&gt;500,"500+")</f>
        <v>75 to 100</v>
      </c>
      <c r="L130" s="9">
        <f>_xlfn.XLOOKUP($E130,'Raw Data'!$E:$E,'Raw Data'!L:L,"ERROR",0,1)</f>
        <v>82.77</v>
      </c>
      <c r="M130" s="14" t="str">
        <f t="array" ref="M130">_xlfn.IFS(AND(N130&gt;0,N130&lt;=5),"0 to 5",AND(N130&gt;5,N130&lt;=10),"5 to 10",AND(N130&gt;10,N130&lt;=15),"10 to 15",AND(N130&gt;15,N130&lt;=20),"15 to 20",AND(N130&gt;20,N130&lt;=30),"20 to 30",AND(N130&gt;30,N130&lt;=40),"30 to 40",AND(N130&gt;40,N130&lt;=50),"40 to 50",AND(N130&gt;50,N130&lt;=75),"50 to 75",AND(N130&gt;75,N130&lt;=100),"75 to 100",AND(N130&gt;100,N130&lt;=150),"100 to 150",AND(N130&gt;150,N130&lt;=200),"150 to 200",AND(N130&gt;200,N130&lt;=250),"200 to 250",AND(N130&gt;250,N130&lt;=300),"250 to 300",AND(N130&gt;300,N130&lt;=400),"300 to 400",AND(N130&gt;400,N130&lt;=500),"400 to 500",N130&gt;500,"500+")</f>
        <v>75 to 100</v>
      </c>
      <c r="N130" s="9">
        <f>_xlfn.XLOOKUP($E130,'Raw Data'!$E:$E,'Raw Data'!N:N,"ERROR",0,1)</f>
        <v>95.26</v>
      </c>
      <c r="O130" s="14" t="str">
        <f t="array" ref="O130">_xlfn.IFS(P130=0,"No Discount",AND(P130&gt;0,P130&lt;=0.02),"0% to 2%",AND(P130&gt;0.02,P130&lt;=0.04),"2% to 4%",AND(P130&gt;0.04,P130&lt;=0.06),"4% to 6%",AND(P130&gt;0.06,P130&lt;=0.08),"6% to 8%",AND(P130&gt;0.08,P130&lt;=0.1),"8% to 10%",AND(P130&gt;0.1,P130&lt;=0.15),"10% to 15%",AND(P130&gt;0.15,P130&lt;=0.2),"15% to 20%",AND(P130&gt;0.2,P130&lt;=0.25),"20% to 25%",AND(P130&gt;0.25,P130&lt;=0.3),"25% to 30%",AND(P130&gt;0.3,P130&lt;=0.4),"30% to 40%",AND(P130&gt;0.4,P130&lt;=0.5),"40% to 50%",AND(P130&gt;0.5,P130&lt;=0.75),"50% to 75%",AND(P130&gt;0.75,P130&lt;=1),"75% to 100%")</f>
        <v>10% to 15%</v>
      </c>
      <c r="P130" s="10">
        <f>_xlfn.XLOOKUP($E130,'Raw Data'!$E:$E,'Raw Data'!P:P,"ERROR",0,1)</f>
        <v>0.131114843585975</v>
      </c>
      <c r="Q130" s="9">
        <f>_xlfn.XLOOKUP($E130,'Raw Data'!$E:$E,'Raw Data'!Q:Q,"ERROR",0,1)</f>
        <v>6.8</v>
      </c>
      <c r="R130" s="9" t="str">
        <f>_xlfn.XLOOKUP($E130,'Raw Data'!$E:$E,'Raw Data'!R:R,"ERROR",0,1)</f>
        <v>oz</v>
      </c>
      <c r="S130" s="5" t="str">
        <f t="array" ref="S130">_xlfn.IFS(AND(T130&gt;0,T130&lt;=0.05),"0 to 0.05",AND(T130&gt;0.05,T130&lt;=0.1),"0.05 to 0.1",AND(T130&gt;0.1,T130&lt;=0.2),"0.1 to 0.2",AND(T130&gt;0.2,T130&lt;=0.3),"0.2 to 0.3",AND(T130&gt;0.3,T130&lt;=0.4),"0.3 to 0.4",AND(T130&gt;0.4,T130&lt;=0.5),"0.4 to 0.5",AND(T130&gt;0.5,T130&lt;=0.75),"0.5 to 0.75",AND(T130&gt;0.75,T130&lt;=1),"0.75 to 1",AND(T130&gt;1,T130&lt;=2),"1 to 2",AND(T130&gt;2,T130&lt;=3),"2 to 3",AND(T130&gt;3,T130&lt;=4),"3 to 4",AND(T130&gt;4,T130&lt;=5),"4 to 5",AND(T130&gt;5,T130&lt;=10),"5 to 10",T130&gt;10,"10+")</f>
        <v>0.4 to 0.5</v>
      </c>
      <c r="T130" s="10">
        <f>_xlfn.XLOOKUP($E130,'Raw Data'!$E:$E,'Raw Data'!T:T,"ERROR",0,1)</f>
        <v>0.411635401539716</v>
      </c>
      <c r="U130" s="15" t="str">
        <f t="array" ref="U130">_xlfn.IFS(AND(V130&gt;0,V130&lt;=0.05),"0 to 0.05",AND(V130&gt;0.05,V130&lt;=0.1),"0.05 to 0.1",AND(V130&gt;0.1,V130&lt;=0.2),"0.1 to 0.2",AND(V130&gt;0.2,V130&lt;=0.3),"0.2 to 0.3",AND(V130&gt;0.3,V130&lt;=0.4),"0.3 to 0.4",AND(V130&gt;0.4,V130&lt;=0.5),"0.4 to 0.5",AND(V130&gt;0.5,V130&lt;=0.75),"0.5 to 0.75",AND(V130&gt;0.75,V130&lt;=1),"0.75 to 1",AND(V130&gt;1,V130&lt;=2),"1 to 2",AND(V130&gt;2,V130&lt;=3),"2 to 3",AND(V130&gt;3,V130&lt;=4),"3 to 4",AND(V130&gt;4,V130&lt;=5),"4 to 5",AND(V130&gt;5,V130&lt;=10),"5 to 10",V130&gt;10,"10+")</f>
        <v>0.1 to 0.2</v>
      </c>
      <c r="V130" s="10">
        <f>_xlfn.XLOOKUP($E130,'Raw Data'!$E:$E,'Raw Data'!V:V,"ERROR",0,1)</f>
        <v>0.127912828980087</v>
      </c>
      <c r="W130" s="15" t="str">
        <f t="array" ref="W130">_xlfn.IFS(AND(X130&gt;0,X130&lt;=0.05),"0 to 0.05",AND(X130&gt;0.05,X130&lt;=0.1),"0.05 to 0.1",AND(X130&gt;0.1,X130&lt;=0.2),"0.1 to 0.2",AND(X130&gt;0.2,X130&lt;=0.3),"0.2 to 0.3",AND(X130&gt;0.3,X130&lt;=0.4),"0.3 to 0.4",AND(X130&gt;0.4,X130&lt;=0.5),"0.4 to 0.5",AND(X130&gt;0.5,X130&lt;=0.75),"0.5 to 0.75",AND(X130&gt;0.75,X130&lt;=1),"0.75 to 1",AND(X130&gt;1,X130&lt;=2),"1 to 2",AND(X130&gt;2,X130&lt;=3),"2 to 3",AND(X130&gt;3,X130&lt;=4),"3 to 4",AND(X130&gt;4,X130&lt;=5),"4 to 5",AND(X130&gt;5,X130&lt;=10),"5 to 10",X130&gt;10,"10+")</f>
        <v>0.1 to 0.2</v>
      </c>
      <c r="X130" s="16">
        <f t="shared" si="23"/>
        <v>0.111141558415723</v>
      </c>
      <c r="Y130" s="5" t="str">
        <f t="array" ref="Y130">_xlfn.IFS(AND(Z130&gt;0,Z130&lt;=1),"0 to 1",AND(Z130&gt;1,Z130&lt;=2),"1 to 2",AND(Z130&gt;2,Z130&lt;=4),"2 to 4",AND(Z130&gt;4,Z130&lt;=6),"4 to 6",AND(Z130&gt;6,Z130&lt;=8),"6 to 8",AND(Z130&gt;8,Z130&lt;=10),"8 to 10",AND(Z130&gt;10,Z130&lt;=15),"10 to 15",AND(Z130&gt;15,Z130&lt;=20),"15 to 20",AND(Z130&gt;20,Z130&lt;=25),"20 to 25",AND(Z130&gt;25,Z130&lt;=30),"25 to 30",AND(Z130&gt;30,Z130&lt;=40),"30 to 40",AND(Z130&gt;40,Z130&lt;=50),"40 to 50",Z130&gt;50,"50+")</f>
        <v>6 to 8</v>
      </c>
      <c r="Z130" s="9">
        <f>_xlfn.XLOOKUP($E130,'Raw Data'!$E:$E,'Raw Data'!Z:Z,"ERROR",0,1)</f>
        <v>6.8</v>
      </c>
      <c r="AA130" s="9" t="str">
        <f>_xlfn.XLOOKUP($E130,'Raw Data'!$E:$E,'Raw Data'!AA:AA,"ERROR",0,1)</f>
        <v>oz</v>
      </c>
    </row>
    <row r="131" hidden="1" spans="1:27">
      <c r="A131" s="5" t="str">
        <f>_xlfn.XLOOKUP($E131,'Raw Data'!$E:$E,'Raw Data'!A:A,"ERROR",0,1)</f>
        <v>AE</v>
      </c>
      <c r="B131" s="5" t="str">
        <f>_xlfn.XLOOKUP($E131,'Raw Data'!$E:$E,'Raw Data'!B:B,"ERROR",0,1)</f>
        <v>Hair Mousses</v>
      </c>
      <c r="C131" s="5" t="str">
        <f>_xlfn.XLOOKUP($E131,'Raw Data'!$E:$E,'Raw Data'!C:C,"ERROR",0,1)</f>
        <v>redken</v>
      </c>
      <c r="D131" s="5" t="str">
        <f>_xlfn.XLOOKUP($E131,'Raw Data'!$E:$E,'Raw Data'!D:D,"ERROR",0,1)</f>
        <v>www.amazon.ae/dp/B09DHB4GD7</v>
      </c>
      <c r="E131" s="5" t="s">
        <v>331</v>
      </c>
      <c r="F131" s="9" t="str">
        <f>_xlfn.XLOOKUP($E131,'Raw Data'!$E:$E,'Raw Data'!F:F,"ERROR",0,1)</f>
        <v>Redken Color Extend Blondage Toning Foam Mousse | Purple Foam | Anti Brass for Blonde Hair</v>
      </c>
      <c r="G131" s="10">
        <f>_xlfn.XLOOKUP($E131,'Raw Data'!$E:$E,'Raw Data'!G:G,"ERROR",0,1)</f>
        <v>4</v>
      </c>
      <c r="H131" s="9">
        <f>_xlfn.XLOOKUP($E131,'Raw Data'!$E:$E,'Raw Data'!H:H,"ERROR",0,1)</f>
        <v>780.52</v>
      </c>
      <c r="I131" s="9">
        <f>_xlfn.XLOOKUP($E131,'Raw Data'!$E:$E,'Raw Data'!I:I,"ERROR",0,1)</f>
        <v>0.001044976650826</v>
      </c>
      <c r="J131" s="9" t="str">
        <f>_xlfn.XLOOKUP($E131,'Raw Data'!$E:$E,'Raw Data'!J:J,"ERROR",0,1)</f>
        <v>No</v>
      </c>
      <c r="K131" s="14" t="str">
        <f t="array" ref="K131">_xlfn.IFS(AND(L131&gt;0,L131&lt;=5),"0 to 5",AND(L131&gt;5,L131&lt;=10),"5 to 10",AND(L131&gt;10,L131&lt;=15),"10 to 15",AND(L131&gt;15,L131&lt;=20),"15 to 20",AND(L131&gt;20,L131&lt;=30),"20 to 30",AND(L131&gt;30,L131&lt;=40),"30 to 40",AND(L131&gt;40,L131&lt;=50),"40 to 50",AND(L131&gt;50,L131&lt;=75),"50 to 75",AND(L131&gt;75,L131&lt;=100),"75 to 100",AND(L131&gt;100,L131&lt;=150),"100 to 150",AND(L131&gt;150,L131&lt;=200),"150 to 200",AND(L131&gt;200,L131&lt;=250),"200 to 250",AND(L131&gt;250,L131&lt;=300),"250 to 300",AND(L131&gt;300,L131&lt;=400),"300 to 400",AND(L131&gt;400,L131&lt;=500),"400 to 500",L131&gt;500,"500+")</f>
        <v>200 to 250</v>
      </c>
      <c r="L131" s="9">
        <f>_xlfn.XLOOKUP($E131,'Raw Data'!$E:$E,'Raw Data'!L:L,"ERROR",0,1)</f>
        <v>206</v>
      </c>
      <c r="M131" s="14" t="str">
        <f t="array" ref="M131">_xlfn.IFS(AND(N131&gt;0,N131&lt;=5),"0 to 5",AND(N131&gt;5,N131&lt;=10),"5 to 10",AND(N131&gt;10,N131&lt;=15),"10 to 15",AND(N131&gt;15,N131&lt;=20),"15 to 20",AND(N131&gt;20,N131&lt;=30),"20 to 30",AND(N131&gt;30,N131&lt;=40),"30 to 40",AND(N131&gt;40,N131&lt;=50),"40 to 50",AND(N131&gt;50,N131&lt;=75),"50 to 75",AND(N131&gt;75,N131&lt;=100),"75 to 100",AND(N131&gt;100,N131&lt;=150),"100 to 150",AND(N131&gt;150,N131&lt;=200),"150 to 200",AND(N131&gt;200,N131&lt;=250),"200 to 250",AND(N131&gt;250,N131&lt;=300),"250 to 300",AND(N131&gt;300,N131&lt;=400),"300 to 400",AND(N131&gt;400,N131&lt;=500),"400 to 500",N131&gt;500,"500+")</f>
        <v>200 to 250</v>
      </c>
      <c r="N131" s="9">
        <f>_xlfn.XLOOKUP($E131,'Raw Data'!$E:$E,'Raw Data'!N:N,"ERROR",0,1)</f>
        <v>206</v>
      </c>
      <c r="O131" s="14" t="str">
        <f t="array" ref="O131">_xlfn.IFS(P131=0,"No Discount",AND(P131&gt;0,P131&lt;=0.02),"0% to 2%",AND(P131&gt;0.02,P131&lt;=0.04),"2% to 4%",AND(P131&gt;0.04,P131&lt;=0.06),"4% to 6%",AND(P131&gt;0.06,P131&lt;=0.08),"6% to 8%",AND(P131&gt;0.08,P131&lt;=0.1),"8% to 10%",AND(P131&gt;0.1,P131&lt;=0.15),"10% to 15%",AND(P131&gt;0.15,P131&lt;=0.2),"15% to 20%",AND(P131&gt;0.2,P131&lt;=0.25),"20% to 25%",AND(P131&gt;0.25,P131&lt;=0.3),"25% to 30%",AND(P131&gt;0.3,P131&lt;=0.4),"30% to 40%",AND(P131&gt;0.4,P131&lt;=0.5),"40% to 50%",AND(P131&gt;0.5,P131&lt;=0.75),"50% to 75%",AND(P131&gt;0.75,P131&lt;=1),"75% to 100%")</f>
        <v>No Discount</v>
      </c>
      <c r="P131" s="10">
        <f>_xlfn.XLOOKUP($E131,'Raw Data'!$E:$E,'Raw Data'!P:P,"ERROR",0,1)</f>
        <v>0</v>
      </c>
      <c r="Q131" s="9">
        <f>_xlfn.XLOOKUP($E131,'Raw Data'!$E:$E,'Raw Data'!Q:Q,"ERROR",0,1)</f>
        <v>0</v>
      </c>
      <c r="R131" s="9">
        <f>_xlfn.XLOOKUP($E131,'Raw Data'!$E:$E,'Raw Data'!R:R,"ERROR",0,1)</f>
        <v>0</v>
      </c>
      <c r="S131" s="5" t="e">
        <f t="array" ref="S131">_xlfn.IFS(AND(T131&gt;0,T131&lt;=0.05),"0 to 0.05",AND(T131&gt;0.05,T131&lt;=0.1),"0.05 to 0.1",AND(T131&gt;0.1,T131&lt;=0.2),"0.1 to 0.2",AND(T131&gt;0.2,T131&lt;=0.3),"0.2 to 0.3",AND(T131&gt;0.3,T131&lt;=0.4),"0.3 to 0.4",AND(T131&gt;0.4,T131&lt;=0.5),"0.4 to 0.5",AND(T131&gt;0.5,T131&lt;=0.75),"0.5 to 0.75",AND(T131&gt;0.75,T131&lt;=1),"0.75 to 1",AND(T131&gt;1,T131&lt;=2),"1 to 2",AND(T131&gt;2,T131&lt;=3),"2 to 3",AND(T131&gt;3,T131&lt;=4),"3 to 4",AND(T131&gt;4,T131&lt;=5),"4 to 5",AND(T131&gt;5,T131&lt;=10),"5 to 10",T131&gt;10,"10+")</f>
        <v>#N/A</v>
      </c>
      <c r="T131" s="10">
        <f>_xlfn.XLOOKUP($E131,'Raw Data'!$E:$E,'Raw Data'!T:T,"ERROR",0,1)</f>
        <v>0</v>
      </c>
      <c r="U131" s="15" t="e">
        <f t="array" ref="U131">_xlfn.IFS(AND(V131&gt;0,V131&lt;=0.05),"0 to 0.05",AND(V131&gt;0.05,V131&lt;=0.1),"0.05 to 0.1",AND(V131&gt;0.1,V131&lt;=0.2),"0.1 to 0.2",AND(V131&gt;0.2,V131&lt;=0.3),"0.2 to 0.3",AND(V131&gt;0.3,V131&lt;=0.4),"0.3 to 0.4",AND(V131&gt;0.4,V131&lt;=0.5),"0.4 to 0.5",AND(V131&gt;0.5,V131&lt;=0.75),"0.5 to 0.75",AND(V131&gt;0.75,V131&lt;=1),"0.75 to 1",AND(V131&gt;1,V131&lt;=2),"1 to 2",AND(V131&gt;2,V131&lt;=3),"2 to 3",AND(V131&gt;3,V131&lt;=4),"3 to 4",AND(V131&gt;4,V131&lt;=5),"4 to 5",AND(V131&gt;5,V131&lt;=10),"5 to 10",V131&gt;10,"10+")</f>
        <v>#N/A</v>
      </c>
      <c r="V131" s="10">
        <f>_xlfn.XLOOKUP($E131,'Raw Data'!$E:$E,'Raw Data'!V:V,"ERROR",0,1)</f>
        <v>0</v>
      </c>
      <c r="W131" s="15" t="e">
        <f t="array" ref="W131">_xlfn.IFS(AND(X131&gt;0,X131&lt;=0.05),"0 to 0.05",AND(X131&gt;0.05,X131&lt;=0.1),"0.05 to 0.1",AND(X131&gt;0.1,X131&lt;=0.2),"0.1 to 0.2",AND(X131&gt;0.2,X131&lt;=0.3),"0.2 to 0.3",AND(X131&gt;0.3,X131&lt;=0.4),"0.3 to 0.4",AND(X131&gt;0.4,X131&lt;=0.5),"0.4 to 0.5",AND(X131&gt;0.5,X131&lt;=0.75),"0.5 to 0.75",AND(X131&gt;0.75,X131&lt;=1),"0.75 to 1",AND(X131&gt;1,X131&lt;=2),"1 to 2",AND(X131&gt;2,X131&lt;=3),"2 to 3",AND(X131&gt;3,X131&lt;=4),"3 to 4",AND(X131&gt;4,X131&lt;=5),"4 to 5",AND(X131&gt;5,X131&lt;=10),"5 to 10",X131&gt;10,"10+")</f>
        <v>#DIV/0!</v>
      </c>
      <c r="X131" s="16" t="e">
        <f t="shared" si="23"/>
        <v>#DIV/0!</v>
      </c>
      <c r="Y131" s="5" t="e">
        <f t="array" ref="Y131">_xlfn.IFS(AND(Z131&gt;0,Z131&lt;=1),"0 to 1",AND(Z131&gt;1,Z131&lt;=2),"1 to 2",AND(Z131&gt;2,Z131&lt;=4),"2 to 4",AND(Z131&gt;4,Z131&lt;=6),"4 to 6",AND(Z131&gt;6,Z131&lt;=8),"6 to 8",AND(Z131&gt;8,Z131&lt;=10),"8 to 10",AND(Z131&gt;10,Z131&lt;=15),"10 to 15",AND(Z131&gt;15,Z131&lt;=20),"15 to 20",AND(Z131&gt;20,Z131&lt;=25),"20 to 25",AND(Z131&gt;25,Z131&lt;=30),"25 to 30",AND(Z131&gt;30,Z131&lt;=40),"30 to 40",AND(Z131&gt;40,Z131&lt;=50),"40 to 50",Z131&gt;50,"50+")</f>
        <v>#N/A</v>
      </c>
      <c r="Z131" s="9">
        <f>_xlfn.XLOOKUP($E131,'Raw Data'!$E:$E,'Raw Data'!Z:Z,"ERROR",0,1)</f>
        <v>0</v>
      </c>
      <c r="AA131" s="9">
        <f>_xlfn.XLOOKUP($E131,'Raw Data'!$E:$E,'Raw Data'!AA:AA,"ERROR",0,1)</f>
        <v>0</v>
      </c>
    </row>
    <row r="132" hidden="1" spans="1:27">
      <c r="A132" s="5" t="str">
        <f>_xlfn.XLOOKUP($E132,'Raw Data'!$E:$E,'Raw Data'!A:A,"ERROR",0,1)</f>
        <v>AE</v>
      </c>
      <c r="B132" s="5" t="str">
        <f>_xlfn.XLOOKUP($E132,'Raw Data'!$E:$E,'Raw Data'!B:B,"ERROR",0,1)</f>
        <v>Hair Mousses</v>
      </c>
      <c r="C132" s="5" t="str">
        <f>_xlfn.XLOOKUP($E132,'Raw Data'!$E:$E,'Raw Data'!C:C,"ERROR",0,1)</f>
        <v>living proof</v>
      </c>
      <c r="D132" s="5" t="str">
        <f>_xlfn.XLOOKUP($E132,'Raw Data'!$E:$E,'Raw Data'!D:D,"ERROR",0,1)</f>
        <v>www.amazon.ae/dp/B0773QP7MV</v>
      </c>
      <c r="E132" s="5" t="s">
        <v>332</v>
      </c>
      <c r="F132" s="9" t="str">
        <f>_xlfn.XLOOKUP($E132,'Raw Data'!$E:$E,'Raw Data'!F:F,"ERROR",0,1)</f>
        <v>Living Proof 1736 Timeless Plumping Mousse (1.9 oz)</v>
      </c>
      <c r="G132" s="10">
        <f>_xlfn.XLOOKUP($E132,'Raw Data'!$E:$E,'Raw Data'!G:G,"ERROR",0,1)</f>
        <v>18</v>
      </c>
      <c r="H132" s="9">
        <f>_xlfn.XLOOKUP($E132,'Raw Data'!$E:$E,'Raw Data'!H:H,"ERROR",0,1)</f>
        <v>777.99</v>
      </c>
      <c r="I132" s="9">
        <f>_xlfn.XLOOKUP($E132,'Raw Data'!$E:$E,'Raw Data'!I:I,"ERROR",0,1)</f>
        <v>0.00104158943342403</v>
      </c>
      <c r="J132" s="9" t="str">
        <f>_xlfn.XLOOKUP($E132,'Raw Data'!$E:$E,'Raw Data'!J:J,"ERROR",0,1)</f>
        <v>No</v>
      </c>
      <c r="K132" s="14" t="str">
        <f t="array" ref="K132">_xlfn.IFS(AND(L132&gt;0,L132&lt;=5),"0 to 5",AND(L132&gt;5,L132&lt;=10),"5 to 10",AND(L132&gt;10,L132&lt;=15),"10 to 15",AND(L132&gt;15,L132&lt;=20),"15 to 20",AND(L132&gt;20,L132&lt;=30),"20 to 30",AND(L132&gt;30,L132&lt;=40),"30 to 40",AND(L132&gt;40,L132&lt;=50),"40 to 50",AND(L132&gt;50,L132&lt;=75),"50 to 75",AND(L132&gt;75,L132&lt;=100),"75 to 100",AND(L132&gt;100,L132&lt;=150),"100 to 150",AND(L132&gt;150,L132&lt;=200),"150 to 200",AND(L132&gt;200,L132&lt;=250),"200 to 250",AND(L132&gt;250,L132&lt;=300),"250 to 300",AND(L132&gt;300,L132&lt;=400),"300 to 400",AND(L132&gt;400,L132&lt;=500),"400 to 500",L132&gt;500,"500+")</f>
        <v>40 to 50</v>
      </c>
      <c r="L132" s="9">
        <f>_xlfn.XLOOKUP($E132,'Raw Data'!$E:$E,'Raw Data'!L:L,"ERROR",0,1)</f>
        <v>44</v>
      </c>
      <c r="M132" s="14" t="str">
        <f t="array" ref="M132">_xlfn.IFS(AND(N132&gt;0,N132&lt;=5),"0 to 5",AND(N132&gt;5,N132&lt;=10),"5 to 10",AND(N132&gt;10,N132&lt;=15),"10 to 15",AND(N132&gt;15,N132&lt;=20),"15 to 20",AND(N132&gt;20,N132&lt;=30),"20 to 30",AND(N132&gt;30,N132&lt;=40),"30 to 40",AND(N132&gt;40,N132&lt;=50),"40 to 50",AND(N132&gt;50,N132&lt;=75),"50 to 75",AND(N132&gt;75,N132&lt;=100),"75 to 100",AND(N132&gt;100,N132&lt;=150),"100 to 150",AND(N132&gt;150,N132&lt;=200),"150 to 200",AND(N132&gt;200,N132&lt;=250),"200 to 250",AND(N132&gt;250,N132&lt;=300),"250 to 300",AND(N132&gt;300,N132&lt;=400),"300 to 400",AND(N132&gt;400,N132&lt;=500),"400 to 500",N132&gt;500,"500+")</f>
        <v>40 to 50</v>
      </c>
      <c r="N132" s="9">
        <f>_xlfn.XLOOKUP($E132,'Raw Data'!$E:$E,'Raw Data'!N:N,"ERROR",0,1)</f>
        <v>44</v>
      </c>
      <c r="O132" s="14" t="str">
        <f t="array" ref="O132">_xlfn.IFS(P132=0,"No Discount",AND(P132&gt;0,P132&lt;=0.02),"0% to 2%",AND(P132&gt;0.02,P132&lt;=0.04),"2% to 4%",AND(P132&gt;0.04,P132&lt;=0.06),"4% to 6%",AND(P132&gt;0.06,P132&lt;=0.08),"6% to 8%",AND(P132&gt;0.08,P132&lt;=0.1),"8% to 10%",AND(P132&gt;0.1,P132&lt;=0.15),"10% to 15%",AND(P132&gt;0.15,P132&lt;=0.2),"15% to 20%",AND(P132&gt;0.2,P132&lt;=0.25),"20% to 25%",AND(P132&gt;0.25,P132&lt;=0.3),"25% to 30%",AND(P132&gt;0.3,P132&lt;=0.4),"30% to 40%",AND(P132&gt;0.4,P132&lt;=0.5),"40% to 50%",AND(P132&gt;0.5,P132&lt;=0.75),"50% to 75%",AND(P132&gt;0.75,P132&lt;=1),"75% to 100%")</f>
        <v>No Discount</v>
      </c>
      <c r="P132" s="10">
        <f>_xlfn.XLOOKUP($E132,'Raw Data'!$E:$E,'Raw Data'!P:P,"ERROR",0,1)</f>
        <v>0</v>
      </c>
      <c r="Q132" s="9">
        <f>_xlfn.XLOOKUP($E132,'Raw Data'!$E:$E,'Raw Data'!Q:Q,"ERROR",0,1)</f>
        <v>1.9</v>
      </c>
      <c r="R132" s="9" t="str">
        <f>_xlfn.XLOOKUP($E132,'Raw Data'!$E:$E,'Raw Data'!R:R,"ERROR",0,1)</f>
        <v>oz</v>
      </c>
      <c r="S132" s="5" t="str">
        <f t="array" ref="S132">_xlfn.IFS(AND(T132&gt;0,T132&lt;=0.05),"0 to 0.05",AND(T132&gt;0.05,T132&lt;=0.1),"0.05 to 0.1",AND(T132&gt;0.1,T132&lt;=0.2),"0.1 to 0.2",AND(T132&gt;0.2,T132&lt;=0.3),"0.2 to 0.3",AND(T132&gt;0.3,T132&lt;=0.4),"0.3 to 0.4",AND(T132&gt;0.4,T132&lt;=0.5),"0.4 to 0.5",AND(T132&gt;0.5,T132&lt;=0.75),"0.5 to 0.75",AND(T132&gt;0.75,T132&lt;=1),"0.75 to 1",AND(T132&gt;1,T132&lt;=2),"1 to 2",AND(T132&gt;2,T132&lt;=3),"2 to 3",AND(T132&gt;3,T132&lt;=4),"3 to 4",AND(T132&gt;4,T132&lt;=5),"4 to 5",AND(T132&gt;5,T132&lt;=10),"5 to 10",T132&gt;10,"10+")</f>
        <v>0.75 to 1</v>
      </c>
      <c r="T132" s="10">
        <f>_xlfn.XLOOKUP($E132,'Raw Data'!$E:$E,'Raw Data'!T:T,"ERROR",0,1)</f>
        <v>0.783155046900308</v>
      </c>
      <c r="U132" s="15" t="str">
        <f t="array" ref="U132">_xlfn.IFS(AND(V132&gt;0,V132&lt;=0.05),"0 to 0.05",AND(V132&gt;0.05,V132&lt;=0.1),"0.05 to 0.1",AND(V132&gt;0.1,V132&lt;=0.2),"0.1 to 0.2",AND(V132&gt;0.2,V132&lt;=0.3),"0.2 to 0.3",AND(V132&gt;0.3,V132&lt;=0.4),"0.3 to 0.4",AND(V132&gt;0.4,V132&lt;=0.5),"0.4 to 0.5",AND(V132&gt;0.5,V132&lt;=0.75),"0.5 to 0.75",AND(V132&gt;0.75,V132&lt;=1),"0.75 to 1",AND(V132&gt;1,V132&lt;=2),"1 to 2",AND(V132&gt;2,V132&lt;=3),"2 to 3",AND(V132&gt;3,V132&lt;=4),"3 to 4",AND(V132&gt;4,V132&lt;=5),"4 to 5",AND(V132&gt;5,V132&lt;=10),"5 to 10",V132&gt;10,"10+")</f>
        <v>0.2 to 0.3</v>
      </c>
      <c r="V132" s="10">
        <f>_xlfn.XLOOKUP($E132,'Raw Data'!$E:$E,'Raw Data'!V:V,"ERROR",0,1)</f>
        <v>0.211451862663083</v>
      </c>
      <c r="W132" s="15" t="str">
        <f t="array" ref="W132">_xlfn.IFS(AND(X132&gt;0,X132&lt;=0.05),"0 to 0.05",AND(X132&gt;0.05,X132&lt;=0.1),"0.05 to 0.1",AND(X132&gt;0.1,X132&lt;=0.2),"0.1 to 0.2",AND(X132&gt;0.2,X132&lt;=0.3),"0.2 to 0.3",AND(X132&gt;0.3,X132&lt;=0.4),"0.3 to 0.4",AND(X132&gt;0.4,X132&lt;=0.5),"0.4 to 0.5",AND(X132&gt;0.5,X132&lt;=0.75),"0.5 to 0.75",AND(X132&gt;0.75,X132&lt;=1),"0.75 to 1",AND(X132&gt;1,X132&lt;=2),"1 to 2",AND(X132&gt;2,X132&lt;=3),"2 to 3",AND(X132&gt;3,X132&lt;=4),"3 to 4",AND(X132&gt;4,X132&lt;=5),"4 to 5",AND(X132&gt;5,X132&lt;=10),"5 to 10",X132&gt;10,"10+")</f>
        <v>0.2 to 0.3</v>
      </c>
      <c r="X132" s="16">
        <f t="shared" ref="X132:X195" si="26">L132/($Z132*29.57)*0.27</f>
        <v>0.211451862663083</v>
      </c>
      <c r="Y132" s="5" t="str">
        <f t="array" ref="Y132">_xlfn.IFS(AND(Z132&gt;0,Z132&lt;=1),"0 to 1",AND(Z132&gt;1,Z132&lt;=2),"1 to 2",AND(Z132&gt;2,Z132&lt;=4),"2 to 4",AND(Z132&gt;4,Z132&lt;=6),"4 to 6",AND(Z132&gt;6,Z132&lt;=8),"6 to 8",AND(Z132&gt;8,Z132&lt;=10),"8 to 10",AND(Z132&gt;10,Z132&lt;=15),"10 to 15",AND(Z132&gt;15,Z132&lt;=20),"15 to 20",AND(Z132&gt;20,Z132&lt;=25),"20 to 25",AND(Z132&gt;25,Z132&lt;=30),"25 to 30",AND(Z132&gt;30,Z132&lt;=40),"30 to 40",AND(Z132&gt;40,Z132&lt;=50),"40 to 50",Z132&gt;50,"50+")</f>
        <v>1 to 2</v>
      </c>
      <c r="Z132" s="9">
        <f>_xlfn.XLOOKUP($E132,'Raw Data'!$E:$E,'Raw Data'!Z:Z,"ERROR",0,1)</f>
        <v>1.9</v>
      </c>
      <c r="AA132" s="9" t="str">
        <f>_xlfn.XLOOKUP($E132,'Raw Data'!$E:$E,'Raw Data'!AA:AA,"ERROR",0,1)</f>
        <v>oz</v>
      </c>
    </row>
    <row r="133" hidden="1" spans="1:27">
      <c r="A133" s="5" t="str">
        <f>_xlfn.XLOOKUP($E133,'Raw Data'!$E:$E,'Raw Data'!A:A,"ERROR",0,1)</f>
        <v>AE</v>
      </c>
      <c r="B133" s="5" t="str">
        <f>_xlfn.XLOOKUP($E133,'Raw Data'!$E:$E,'Raw Data'!B:B,"ERROR",0,1)</f>
        <v>Hair Mousses</v>
      </c>
      <c r="C133" s="5" t="str">
        <f>_xlfn.XLOOKUP($E133,'Raw Data'!$E:$E,'Raw Data'!C:C,"ERROR",0,1)</f>
        <v>Authentic Beauty Concept</v>
      </c>
      <c r="D133" s="5" t="str">
        <f>_xlfn.XLOOKUP($E133,'Raw Data'!$E:$E,'Raw Data'!D:D,"ERROR",0,1)</f>
        <v>www.amazon.ae/dp/B08N7XN28F</v>
      </c>
      <c r="E133" s="5" t="s">
        <v>333</v>
      </c>
      <c r="F133" s="9" t="str">
        <f>_xlfn.XLOOKUP($E133,'Raw Data'!$E:$E,'Raw Data'!F:F,"ERROR",0,1)</f>
        <v>Authentic Beauty Concept Amplify Mousse | All Hair Types | Adds Light Grip to Hair | Vegan &amp; Cruelty-free | Silicone-free | 6.7 oz.</v>
      </c>
      <c r="G133" s="10">
        <f>_xlfn.XLOOKUP($E133,'Raw Data'!$E:$E,'Raw Data'!G:G,"ERROR",0,1)</f>
        <v>5</v>
      </c>
      <c r="H133" s="9">
        <f>_xlfn.XLOOKUP($E133,'Raw Data'!$E:$E,'Raw Data'!H:H,"ERROR",0,1)</f>
        <v>761.57</v>
      </c>
      <c r="I133" s="9">
        <f>_xlfn.XLOOKUP($E133,'Raw Data'!$E:$E,'Raw Data'!I:I,"ERROR",0,1)</f>
        <v>0.00101960599083888</v>
      </c>
      <c r="J133" s="9" t="str">
        <f>_xlfn.XLOOKUP($E133,'Raw Data'!$E:$E,'Raw Data'!J:J,"ERROR",0,1)</f>
        <v>No</v>
      </c>
      <c r="K133" s="14" t="str">
        <f t="array" ref="K133">_xlfn.IFS(AND(L133&gt;0,L133&lt;=5),"0 to 5",AND(L133&gt;5,L133&lt;=10),"5 to 10",AND(L133&gt;10,L133&lt;=15),"10 to 15",AND(L133&gt;15,L133&lt;=20),"15 to 20",AND(L133&gt;20,L133&lt;=30),"20 to 30",AND(L133&gt;30,L133&lt;=40),"30 to 40",AND(L133&gt;40,L133&lt;=50),"40 to 50",AND(L133&gt;50,L133&lt;=75),"50 to 75",AND(L133&gt;75,L133&lt;=100),"75 to 100",AND(L133&gt;100,L133&lt;=150),"100 to 150",AND(L133&gt;150,L133&lt;=200),"150 to 200",AND(L133&gt;200,L133&lt;=250),"200 to 250",AND(L133&gt;250,L133&lt;=300),"250 to 300",AND(L133&gt;300,L133&lt;=400),"300 to 400",AND(L133&gt;400,L133&lt;=500),"400 to 500",L133&gt;500,"500+")</f>
        <v>150 to 200</v>
      </c>
      <c r="L133" s="9">
        <f>_xlfn.XLOOKUP($E133,'Raw Data'!$E:$E,'Raw Data'!L:L,"ERROR",0,1)</f>
        <v>150.24</v>
      </c>
      <c r="M133" s="14" t="str">
        <f t="array" ref="M133">_xlfn.IFS(AND(N133&gt;0,N133&lt;=5),"0 to 5",AND(N133&gt;5,N133&lt;=10),"5 to 10",AND(N133&gt;10,N133&lt;=15),"10 to 15",AND(N133&gt;15,N133&lt;=20),"15 to 20",AND(N133&gt;20,N133&lt;=30),"20 to 30",AND(N133&gt;30,N133&lt;=40),"30 to 40",AND(N133&gt;40,N133&lt;=50),"40 to 50",AND(N133&gt;50,N133&lt;=75),"50 to 75",AND(N133&gt;75,N133&lt;=100),"75 to 100",AND(N133&gt;100,N133&lt;=150),"100 to 150",AND(N133&gt;150,N133&lt;=200),"150 to 200",AND(N133&gt;200,N133&lt;=250),"200 to 250",AND(N133&gt;250,N133&lt;=300),"250 to 300",AND(N133&gt;300,N133&lt;=400),"300 to 400",AND(N133&gt;400,N133&lt;=500),"400 to 500",N133&gt;500,"500+")</f>
        <v>150 to 200</v>
      </c>
      <c r="N133" s="9">
        <f>_xlfn.XLOOKUP($E133,'Raw Data'!$E:$E,'Raw Data'!N:N,"ERROR",0,1)</f>
        <v>150.44</v>
      </c>
      <c r="O133" s="14" t="str">
        <f t="array" ref="O133">_xlfn.IFS(P133=0,"No Discount",AND(P133&gt;0,P133&lt;=0.02),"0% to 2%",AND(P133&gt;0.02,P133&lt;=0.04),"2% to 4%",AND(P133&gt;0.04,P133&lt;=0.06),"4% to 6%",AND(P133&gt;0.06,P133&lt;=0.08),"6% to 8%",AND(P133&gt;0.08,P133&lt;=0.1),"8% to 10%",AND(P133&gt;0.1,P133&lt;=0.15),"10% to 15%",AND(P133&gt;0.15,P133&lt;=0.2),"15% to 20%",AND(P133&gt;0.2,P133&lt;=0.25),"20% to 25%",AND(P133&gt;0.25,P133&lt;=0.3),"25% to 30%",AND(P133&gt;0.3,P133&lt;=0.4),"30% to 40%",AND(P133&gt;0.4,P133&lt;=0.5),"40% to 50%",AND(P133&gt;0.5,P133&lt;=0.75),"50% to 75%",AND(P133&gt;0.75,P133&lt;=1),"75% to 100%")</f>
        <v>0% to 2%</v>
      </c>
      <c r="P133" s="10">
        <f>_xlfn.XLOOKUP($E133,'Raw Data'!$E:$E,'Raw Data'!P:P,"ERROR",0,1)</f>
        <v>0.00132943366126023</v>
      </c>
      <c r="Q133" s="9">
        <f>_xlfn.XLOOKUP($E133,'Raw Data'!$E:$E,'Raw Data'!Q:Q,"ERROR",0,1)</f>
        <v>6.7</v>
      </c>
      <c r="R133" s="9" t="str">
        <f>_xlfn.XLOOKUP($E133,'Raw Data'!$E:$E,'Raw Data'!R:R,"ERROR",0,1)</f>
        <v>oz</v>
      </c>
      <c r="S133" s="5" t="str">
        <f t="array" ref="S133">_xlfn.IFS(AND(T133&gt;0,T133&lt;=0.05),"0 to 0.05",AND(T133&gt;0.05,T133&lt;=0.1),"0.05 to 0.1",AND(T133&gt;0.1,T133&lt;=0.2),"0.1 to 0.2",AND(T133&gt;0.2,T133&lt;=0.3),"0.2 to 0.3",AND(T133&gt;0.3,T133&lt;=0.4),"0.3 to 0.4",AND(T133&gt;0.4,T133&lt;=0.5),"0.4 to 0.5",AND(T133&gt;0.5,T133&lt;=0.75),"0.5 to 0.75",AND(T133&gt;0.75,T133&lt;=1),"0.75 to 1",AND(T133&gt;1,T133&lt;=2),"1 to 2",AND(T133&gt;2,T133&lt;=3),"2 to 3",AND(T133&gt;3,T133&lt;=4),"3 to 4",AND(T133&gt;4,T133&lt;=5),"4 to 5",AND(T133&gt;5,T133&lt;=10),"5 to 10",T133&gt;10,"10+")</f>
        <v>0.75 to 1</v>
      </c>
      <c r="T133" s="10">
        <f>_xlfn.XLOOKUP($E133,'Raw Data'!$E:$E,'Raw Data'!T:T,"ERROR",0,1)</f>
        <v>0.758332113527728</v>
      </c>
      <c r="U133" s="15" t="str">
        <f t="array" ref="U133">_xlfn.IFS(AND(V133&gt;0,V133&lt;=0.05),"0 to 0.05",AND(V133&gt;0.05,V133&lt;=0.1),"0.05 to 0.1",AND(V133&gt;0.1,V133&lt;=0.2),"0.1 to 0.2",AND(V133&gt;0.2,V133&lt;=0.3),"0.2 to 0.3",AND(V133&gt;0.3,V133&lt;=0.4),"0.3 to 0.4",AND(V133&gt;0.4,V133&lt;=0.5),"0.4 to 0.5",AND(V133&gt;0.5,V133&lt;=0.75),"0.5 to 0.75",AND(V133&gt;0.75,V133&lt;=1),"0.75 to 1",AND(V133&gt;1,V133&lt;=2),"1 to 2",AND(V133&gt;2,V133&lt;=3),"2 to 3",AND(V133&gt;3,V133&lt;=4),"3 to 4",AND(V133&gt;4,V133&lt;=5),"4 to 5",AND(V133&gt;5,V133&lt;=10),"5 to 10",V133&gt;10,"10+")</f>
        <v>0.2 to 0.3</v>
      </c>
      <c r="V133" s="10">
        <f>_xlfn.XLOOKUP($E133,'Raw Data'!$E:$E,'Raw Data'!V:V,"ERROR",0,1)</f>
        <v>0.205022234111822</v>
      </c>
      <c r="W133" s="15" t="str">
        <f t="array" ref="W133">_xlfn.IFS(AND(X133&gt;0,X133&lt;=0.05),"0 to 0.05",AND(X133&gt;0.05,X133&lt;=0.1),"0.05 to 0.1",AND(X133&gt;0.1,X133&lt;=0.2),"0.1 to 0.2",AND(X133&gt;0.2,X133&lt;=0.3),"0.2 to 0.3",AND(X133&gt;0.3,X133&lt;=0.4),"0.3 to 0.4",AND(X133&gt;0.4,X133&lt;=0.5),"0.4 to 0.5",AND(X133&gt;0.5,X133&lt;=0.75),"0.5 to 0.75",AND(X133&gt;0.75,X133&lt;=1),"0.75 to 1",AND(X133&gt;1,X133&lt;=2),"1 to 2",AND(X133&gt;2,X133&lt;=3),"2 to 3",AND(X133&gt;3,X133&lt;=4),"3 to 4",AND(X133&gt;4,X133&lt;=5),"4 to 5",AND(X133&gt;5,X133&lt;=10),"5 to 10",X133&gt;10,"10+")</f>
        <v>0.2 to 0.3</v>
      </c>
      <c r="X133" s="16">
        <f t="shared" si="26"/>
        <v>0.204749670652487</v>
      </c>
      <c r="Y133" s="5" t="str">
        <f t="array" ref="Y133">_xlfn.IFS(AND(Z133&gt;0,Z133&lt;=1),"0 to 1",AND(Z133&gt;1,Z133&lt;=2),"1 to 2",AND(Z133&gt;2,Z133&lt;=4),"2 to 4",AND(Z133&gt;4,Z133&lt;=6),"4 to 6",AND(Z133&gt;6,Z133&lt;=8),"6 to 8",AND(Z133&gt;8,Z133&lt;=10),"8 to 10",AND(Z133&gt;10,Z133&lt;=15),"10 to 15",AND(Z133&gt;15,Z133&lt;=20),"15 to 20",AND(Z133&gt;20,Z133&lt;=25),"20 to 25",AND(Z133&gt;25,Z133&lt;=30),"25 to 30",AND(Z133&gt;30,Z133&lt;=40),"30 to 40",AND(Z133&gt;40,Z133&lt;=50),"40 to 50",Z133&gt;50,"50+")</f>
        <v>6 to 8</v>
      </c>
      <c r="Z133" s="9">
        <f>_xlfn.XLOOKUP($E133,'Raw Data'!$E:$E,'Raw Data'!Z:Z,"ERROR",0,1)</f>
        <v>6.7</v>
      </c>
      <c r="AA133" s="9" t="str">
        <f>_xlfn.XLOOKUP($E133,'Raw Data'!$E:$E,'Raw Data'!AA:AA,"ERROR",0,1)</f>
        <v>oz</v>
      </c>
    </row>
    <row r="134" hidden="1" spans="1:27">
      <c r="A134" s="5" t="str">
        <f>_xlfn.XLOOKUP($E134,'Raw Data'!$E:$E,'Raw Data'!A:A,"ERROR",0,1)</f>
        <v>AE</v>
      </c>
      <c r="B134" s="5" t="str">
        <f>_xlfn.XLOOKUP($E134,'Raw Data'!$E:$E,'Raw Data'!B:B,"ERROR",0,1)</f>
        <v>Hair Mousses</v>
      </c>
      <c r="C134" s="5" t="str">
        <f>_xlfn.XLOOKUP($E134,'Raw Data'!$E:$E,'Raw Data'!C:C,"ERROR",0,1)</f>
        <v>fanola</v>
      </c>
      <c r="D134" s="5" t="str">
        <f>_xlfn.XLOOKUP($E134,'Raw Data'!$E:$E,'Raw Data'!D:D,"ERROR",0,1)</f>
        <v>www.amazon.ae/dp/B075JG354F</v>
      </c>
      <c r="E134" s="5" t="s">
        <v>334</v>
      </c>
      <c r="F134" s="9" t="str">
        <f>_xlfn.XLOOKUP($E134,'Raw Data'!$E:$E,'Raw Data'!F:F,"ERROR",0,1)</f>
        <v>Fanola  Styling  Tools  Hair  Mousse Gel Extra Strong/mousse for curly  hair</v>
      </c>
      <c r="G134" s="10">
        <f>_xlfn.XLOOKUP($E134,'Raw Data'!$E:$E,'Raw Data'!G:G,"ERROR",0,1)</f>
        <v>8</v>
      </c>
      <c r="H134" s="9">
        <f>_xlfn.XLOOKUP($E134,'Raw Data'!$E:$E,'Raw Data'!H:H,"ERROR",0,1)</f>
        <v>757.6</v>
      </c>
      <c r="I134" s="9">
        <f>_xlfn.XLOOKUP($E134,'Raw Data'!$E:$E,'Raw Data'!I:I,"ERROR",0,1)</f>
        <v>0.0010142908710421</v>
      </c>
      <c r="J134" s="9" t="str">
        <f>_xlfn.XLOOKUP($E134,'Raw Data'!$E:$E,'Raw Data'!J:J,"ERROR",0,1)</f>
        <v>No</v>
      </c>
      <c r="K134" s="14" t="str">
        <f t="array" ref="K134">_xlfn.IFS(AND(L134&gt;0,L134&lt;=5),"0 to 5",AND(L134&gt;5,L134&lt;=10),"5 to 10",AND(L134&gt;10,L134&lt;=15),"10 to 15",AND(L134&gt;15,L134&lt;=20),"15 to 20",AND(L134&gt;20,L134&lt;=30),"20 to 30",AND(L134&gt;30,L134&lt;=40),"30 to 40",AND(L134&gt;40,L134&lt;=50),"40 to 50",AND(L134&gt;50,L134&lt;=75),"50 to 75",AND(L134&gt;75,L134&lt;=100),"75 to 100",AND(L134&gt;100,L134&lt;=150),"100 to 150",AND(L134&gt;150,L134&lt;=200),"150 to 200",AND(L134&gt;200,L134&lt;=250),"200 to 250",AND(L134&gt;250,L134&lt;=300),"250 to 300",AND(L134&gt;300,L134&lt;=400),"300 to 400",AND(L134&gt;400,L134&lt;=500),"400 to 500",L134&gt;500,"500+")</f>
        <v>100 to 150</v>
      </c>
      <c r="L134" s="9">
        <f>_xlfn.XLOOKUP($E134,'Raw Data'!$E:$E,'Raw Data'!L:L,"ERROR",0,1)</f>
        <v>107.52</v>
      </c>
      <c r="M134" s="14" t="str">
        <f t="array" ref="M134">_xlfn.IFS(AND(N134&gt;0,N134&lt;=5),"0 to 5",AND(N134&gt;5,N134&lt;=10),"5 to 10",AND(N134&gt;10,N134&lt;=15),"10 to 15",AND(N134&gt;15,N134&lt;=20),"15 to 20",AND(N134&gt;20,N134&lt;=30),"20 to 30",AND(N134&gt;30,N134&lt;=40),"30 to 40",AND(N134&gt;40,N134&lt;=50),"40 to 50",AND(N134&gt;50,N134&lt;=75),"50 to 75",AND(N134&gt;75,N134&lt;=100),"75 to 100",AND(N134&gt;100,N134&lt;=150),"100 to 150",AND(N134&gt;150,N134&lt;=200),"150 to 200",AND(N134&gt;200,N134&lt;=250),"200 to 250",AND(N134&gt;250,N134&lt;=300),"250 to 300",AND(N134&gt;300,N134&lt;=400),"300 to 400",AND(N134&gt;400,N134&lt;=500),"400 to 500",N134&gt;500,"500+")</f>
        <v>100 to 150</v>
      </c>
      <c r="N134" s="9">
        <f>_xlfn.XLOOKUP($E134,'Raw Data'!$E:$E,'Raw Data'!N:N,"ERROR",0,1)</f>
        <v>113.29</v>
      </c>
      <c r="O134" s="14" t="str">
        <f t="array" ref="O134">_xlfn.IFS(P134=0,"No Discount",AND(P134&gt;0,P134&lt;=0.02),"0% to 2%",AND(P134&gt;0.02,P134&lt;=0.04),"2% to 4%",AND(P134&gt;0.04,P134&lt;=0.06),"4% to 6%",AND(P134&gt;0.06,P134&lt;=0.08),"6% to 8%",AND(P134&gt;0.08,P134&lt;=0.1),"8% to 10%",AND(P134&gt;0.1,P134&lt;=0.15),"10% to 15%",AND(P134&gt;0.15,P134&lt;=0.2),"15% to 20%",AND(P134&gt;0.2,P134&lt;=0.25),"20% to 25%",AND(P134&gt;0.25,P134&lt;=0.3),"25% to 30%",AND(P134&gt;0.3,P134&lt;=0.4),"30% to 40%",AND(P134&gt;0.4,P134&lt;=0.5),"40% to 50%",AND(P134&gt;0.5,P134&lt;=0.75),"50% to 75%",AND(P134&gt;0.75,P134&lt;=1),"75% to 100%")</f>
        <v>4% to 6%</v>
      </c>
      <c r="P134" s="10">
        <f>_xlfn.XLOOKUP($E134,'Raw Data'!$E:$E,'Raw Data'!P:P,"ERROR",0,1)</f>
        <v>0.0509312384146881</v>
      </c>
      <c r="Q134" s="9">
        <f>_xlfn.XLOOKUP($E134,'Raw Data'!$E:$E,'Raw Data'!Q:Q,"ERROR",0,1)</f>
        <v>0</v>
      </c>
      <c r="R134" s="9">
        <f>_xlfn.XLOOKUP($E134,'Raw Data'!$E:$E,'Raw Data'!R:R,"ERROR",0,1)</f>
        <v>0</v>
      </c>
      <c r="S134" s="5" t="e">
        <f t="array" ref="S134">_xlfn.IFS(AND(T134&gt;0,T134&lt;=0.05),"0 to 0.05",AND(T134&gt;0.05,T134&lt;=0.1),"0.05 to 0.1",AND(T134&gt;0.1,T134&lt;=0.2),"0.1 to 0.2",AND(T134&gt;0.2,T134&lt;=0.3),"0.2 to 0.3",AND(T134&gt;0.3,T134&lt;=0.4),"0.3 to 0.4",AND(T134&gt;0.4,T134&lt;=0.5),"0.4 to 0.5",AND(T134&gt;0.5,T134&lt;=0.75),"0.5 to 0.75",AND(T134&gt;0.75,T134&lt;=1),"0.75 to 1",AND(T134&gt;1,T134&lt;=2),"1 to 2",AND(T134&gt;2,T134&lt;=3),"2 to 3",AND(T134&gt;3,T134&lt;=4),"3 to 4",AND(T134&gt;4,T134&lt;=5),"4 to 5",AND(T134&gt;5,T134&lt;=10),"5 to 10",T134&gt;10,"10+")</f>
        <v>#N/A</v>
      </c>
      <c r="T134" s="10">
        <f>_xlfn.XLOOKUP($E134,'Raw Data'!$E:$E,'Raw Data'!T:T,"ERROR",0,1)</f>
        <v>0</v>
      </c>
      <c r="U134" s="15" t="e">
        <f t="array" ref="U134">_xlfn.IFS(AND(V134&gt;0,V134&lt;=0.05),"0 to 0.05",AND(V134&gt;0.05,V134&lt;=0.1),"0.05 to 0.1",AND(V134&gt;0.1,V134&lt;=0.2),"0.1 to 0.2",AND(V134&gt;0.2,V134&lt;=0.3),"0.2 to 0.3",AND(V134&gt;0.3,V134&lt;=0.4),"0.3 to 0.4",AND(V134&gt;0.4,V134&lt;=0.5),"0.4 to 0.5",AND(V134&gt;0.5,V134&lt;=0.75),"0.5 to 0.75",AND(V134&gt;0.75,V134&lt;=1),"0.75 to 1",AND(V134&gt;1,V134&lt;=2),"1 to 2",AND(V134&gt;2,V134&lt;=3),"2 to 3",AND(V134&gt;3,V134&lt;=4),"3 to 4",AND(V134&gt;4,V134&lt;=5),"4 to 5",AND(V134&gt;5,V134&lt;=10),"5 to 10",V134&gt;10,"10+")</f>
        <v>#N/A</v>
      </c>
      <c r="V134" s="10">
        <f>_xlfn.XLOOKUP($E134,'Raw Data'!$E:$E,'Raw Data'!V:V,"ERROR",0,1)</f>
        <v>0</v>
      </c>
      <c r="W134" s="15" t="e">
        <f t="array" ref="W134">_xlfn.IFS(AND(X134&gt;0,X134&lt;=0.05),"0 to 0.05",AND(X134&gt;0.05,X134&lt;=0.1),"0.05 to 0.1",AND(X134&gt;0.1,X134&lt;=0.2),"0.1 to 0.2",AND(X134&gt;0.2,X134&lt;=0.3),"0.2 to 0.3",AND(X134&gt;0.3,X134&lt;=0.4),"0.3 to 0.4",AND(X134&gt;0.4,X134&lt;=0.5),"0.4 to 0.5",AND(X134&gt;0.5,X134&lt;=0.75),"0.5 to 0.75",AND(X134&gt;0.75,X134&lt;=1),"0.75 to 1",AND(X134&gt;1,X134&lt;=2),"1 to 2",AND(X134&gt;2,X134&lt;=3),"2 to 3",AND(X134&gt;3,X134&lt;=4),"3 to 4",AND(X134&gt;4,X134&lt;=5),"4 to 5",AND(X134&gt;5,X134&lt;=10),"5 to 10",X134&gt;10,"10+")</f>
        <v>#DIV/0!</v>
      </c>
      <c r="X134" s="16" t="e">
        <f t="shared" si="26"/>
        <v>#DIV/0!</v>
      </c>
      <c r="Y134" s="5" t="e">
        <f t="array" ref="Y134">_xlfn.IFS(AND(Z134&gt;0,Z134&lt;=1),"0 to 1",AND(Z134&gt;1,Z134&lt;=2),"1 to 2",AND(Z134&gt;2,Z134&lt;=4),"2 to 4",AND(Z134&gt;4,Z134&lt;=6),"4 to 6",AND(Z134&gt;6,Z134&lt;=8),"6 to 8",AND(Z134&gt;8,Z134&lt;=10),"8 to 10",AND(Z134&gt;10,Z134&lt;=15),"10 to 15",AND(Z134&gt;15,Z134&lt;=20),"15 to 20",AND(Z134&gt;20,Z134&lt;=25),"20 to 25",AND(Z134&gt;25,Z134&lt;=30),"25 to 30",AND(Z134&gt;30,Z134&lt;=40),"30 to 40",AND(Z134&gt;40,Z134&lt;=50),"40 to 50",Z134&gt;50,"50+")</f>
        <v>#N/A</v>
      </c>
      <c r="Z134" s="9">
        <f>_xlfn.XLOOKUP($E134,'Raw Data'!$E:$E,'Raw Data'!Z:Z,"ERROR",0,1)</f>
        <v>0</v>
      </c>
      <c r="AA134" s="9">
        <f>_xlfn.XLOOKUP($E134,'Raw Data'!$E:$E,'Raw Data'!AA:AA,"ERROR",0,1)</f>
        <v>0</v>
      </c>
    </row>
    <row r="135" hidden="1" spans="1:27">
      <c r="A135" s="5" t="str">
        <f>_xlfn.XLOOKUP($E135,'Raw Data'!$E:$E,'Raw Data'!A:A,"ERROR",0,1)</f>
        <v>AE</v>
      </c>
      <c r="B135" s="5" t="str">
        <f>_xlfn.XLOOKUP($E135,'Raw Data'!$E:$E,'Raw Data'!B:B,"ERROR",0,1)</f>
        <v>Hair Mousses</v>
      </c>
      <c r="C135" s="5" t="str">
        <f>_xlfn.XLOOKUP($E135,'Raw Data'!$E:$E,'Raw Data'!C:C,"ERROR",0,1)</f>
        <v>Aunt Jackie's</v>
      </c>
      <c r="D135" s="5" t="str">
        <f>_xlfn.XLOOKUP($E135,'Raw Data'!$E:$E,'Raw Data'!D:D,"ERROR",0,1)</f>
        <v>www.amazon.ae/dp/B07V5K6LCT</v>
      </c>
      <c r="E135" s="5" t="s">
        <v>335</v>
      </c>
      <c r="F135" s="9" t="str">
        <f>_xlfn.XLOOKUP($E135,'Raw Data'!$E:$E,'Raw Data'!F:F,"ERROR",0,1)</f>
        <v>Aunt Jackie's Grapeseed Style and Shine Recipes Frizz Patrol Anti-Poof Setting Hair  Mousse , Sets Curly Hair Styles in Place,Purple Fl.Oz 8.5 Ounce</v>
      </c>
      <c r="G135" s="10">
        <f>_xlfn.XLOOKUP($E135,'Raw Data'!$E:$E,'Raw Data'!G:G,"ERROR",0,1)</f>
        <v>19</v>
      </c>
      <c r="H135" s="9">
        <f>_xlfn.XLOOKUP($E135,'Raw Data'!$E:$E,'Raw Data'!H:H,"ERROR",0,1)</f>
        <v>749.94</v>
      </c>
      <c r="I135" s="9">
        <f>_xlfn.XLOOKUP($E135,'Raw Data'!$E:$E,'Raw Data'!I:I,"ERROR",0,1)</f>
        <v>0.00100403550135865</v>
      </c>
      <c r="J135" s="9" t="str">
        <f>_xlfn.XLOOKUP($E135,'Raw Data'!$E:$E,'Raw Data'!J:J,"ERROR",0,1)</f>
        <v>No</v>
      </c>
      <c r="K135" s="14" t="str">
        <f t="array" ref="K135">_xlfn.IFS(AND(L135&gt;0,L135&lt;=5),"0 to 5",AND(L135&gt;5,L135&lt;=10),"5 to 10",AND(L135&gt;10,L135&lt;=15),"10 to 15",AND(L135&gt;15,L135&lt;=20),"15 to 20",AND(L135&gt;20,L135&lt;=30),"20 to 30",AND(L135&gt;30,L135&lt;=40),"30 to 40",AND(L135&gt;40,L135&lt;=50),"40 to 50",AND(L135&gt;50,L135&lt;=75),"50 to 75",AND(L135&gt;75,L135&lt;=100),"75 to 100",AND(L135&gt;100,L135&lt;=150),"100 to 150",AND(L135&gt;150,L135&lt;=200),"150 to 200",AND(L135&gt;200,L135&lt;=250),"200 to 250",AND(L135&gt;250,L135&lt;=300),"250 to 300",AND(L135&gt;300,L135&lt;=400),"300 to 400",AND(L135&gt;400,L135&lt;=500),"400 to 500",L135&gt;500,"500+")</f>
        <v>30 to 40</v>
      </c>
      <c r="L135" s="9">
        <f>_xlfn.XLOOKUP($E135,'Raw Data'!$E:$E,'Raw Data'!L:L,"ERROR",0,1)</f>
        <v>39.59</v>
      </c>
      <c r="M135" s="14" t="str">
        <f t="array" ref="M135">_xlfn.IFS(AND(N135&gt;0,N135&lt;=5),"0 to 5",AND(N135&gt;5,N135&lt;=10),"5 to 10",AND(N135&gt;10,N135&lt;=15),"10 to 15",AND(N135&gt;15,N135&lt;=20),"15 to 20",AND(N135&gt;20,N135&lt;=30),"20 to 30",AND(N135&gt;30,N135&lt;=40),"30 to 40",AND(N135&gt;40,N135&lt;=50),"40 to 50",AND(N135&gt;50,N135&lt;=75),"50 to 75",AND(N135&gt;75,N135&lt;=100),"75 to 100",AND(N135&gt;100,N135&lt;=150),"100 to 150",AND(N135&gt;150,N135&lt;=200),"150 to 200",AND(N135&gt;200,N135&lt;=250),"200 to 250",AND(N135&gt;250,N135&lt;=300),"250 to 300",AND(N135&gt;300,N135&lt;=400),"300 to 400",AND(N135&gt;400,N135&lt;=500),"400 to 500",N135&gt;500,"500+")</f>
        <v>30 to 40</v>
      </c>
      <c r="N135" s="9">
        <f>_xlfn.XLOOKUP($E135,'Raw Data'!$E:$E,'Raw Data'!N:N,"ERROR",0,1)</f>
        <v>39.59</v>
      </c>
      <c r="O135" s="14" t="str">
        <f t="array" ref="O135">_xlfn.IFS(P135=0,"No Discount",AND(P135&gt;0,P135&lt;=0.02),"0% to 2%",AND(P135&gt;0.02,P135&lt;=0.04),"2% to 4%",AND(P135&gt;0.04,P135&lt;=0.06),"4% to 6%",AND(P135&gt;0.06,P135&lt;=0.08),"6% to 8%",AND(P135&gt;0.08,P135&lt;=0.1),"8% to 10%",AND(P135&gt;0.1,P135&lt;=0.15),"10% to 15%",AND(P135&gt;0.15,P135&lt;=0.2),"15% to 20%",AND(P135&gt;0.2,P135&lt;=0.25),"20% to 25%",AND(P135&gt;0.25,P135&lt;=0.3),"25% to 30%",AND(P135&gt;0.3,P135&lt;=0.4),"30% to 40%",AND(P135&gt;0.4,P135&lt;=0.5),"40% to 50%",AND(P135&gt;0.5,P135&lt;=0.75),"50% to 75%",AND(P135&gt;0.75,P135&lt;=1),"75% to 100%")</f>
        <v>No Discount</v>
      </c>
      <c r="P135" s="10">
        <f>_xlfn.XLOOKUP($E135,'Raw Data'!$E:$E,'Raw Data'!P:P,"ERROR",0,1)</f>
        <v>0</v>
      </c>
      <c r="Q135" s="9">
        <f>_xlfn.XLOOKUP($E135,'Raw Data'!$E:$E,'Raw Data'!Q:Q,"ERROR",0,1)</f>
        <v>8.5</v>
      </c>
      <c r="R135" s="9" t="str">
        <f>_xlfn.XLOOKUP($E135,'Raw Data'!$E:$E,'Raw Data'!R:R,"ERROR",0,1)</f>
        <v>oz</v>
      </c>
      <c r="S135" s="5" t="str">
        <f t="array" ref="S135">_xlfn.IFS(AND(T135&gt;0,T135&lt;=0.05),"0 to 0.05",AND(T135&gt;0.05,T135&lt;=0.1),"0.05 to 0.1",AND(T135&gt;0.1,T135&lt;=0.2),"0.1 to 0.2",AND(T135&gt;0.2,T135&lt;=0.3),"0.2 to 0.3",AND(T135&gt;0.3,T135&lt;=0.4),"0.3 to 0.4",AND(T135&gt;0.4,T135&lt;=0.5),"0.4 to 0.5",AND(T135&gt;0.5,T135&lt;=0.75),"0.5 to 0.75",AND(T135&gt;0.75,T135&lt;=1),"0.75 to 1",AND(T135&gt;1,T135&lt;=2),"1 to 2",AND(T135&gt;2,T135&lt;=3),"2 to 3",AND(T135&gt;3,T135&lt;=4),"3 to 4",AND(T135&gt;4,T135&lt;=5),"4 to 5",AND(T135&gt;5,T135&lt;=10),"5 to 10",T135&gt;10,"10+")</f>
        <v>0.1 to 0.2</v>
      </c>
      <c r="T135" s="10">
        <f>_xlfn.XLOOKUP($E135,'Raw Data'!$E:$E,'Raw Data'!T:T,"ERROR",0,1)</f>
        <v>0.157512582307187</v>
      </c>
      <c r="U135" s="15" t="str">
        <f t="array" ref="U135">_xlfn.IFS(AND(V135&gt;0,V135&lt;=0.05),"0 to 0.05",AND(V135&gt;0.05,V135&lt;=0.1),"0.05 to 0.1",AND(V135&gt;0.1,V135&lt;=0.2),"0.1 to 0.2",AND(V135&gt;0.2,V135&lt;=0.3),"0.2 to 0.3",AND(V135&gt;0.3,V135&lt;=0.4),"0.3 to 0.4",AND(V135&gt;0.4,V135&lt;=0.5),"0.4 to 0.5",AND(V135&gt;0.5,V135&lt;=0.75),"0.5 to 0.75",AND(V135&gt;0.75,V135&lt;=1),"0.75 to 1",AND(V135&gt;1,V135&lt;=2),"1 to 2",AND(V135&gt;2,V135&lt;=3),"2 to 3",AND(V135&gt;3,V135&lt;=4),"3 to 4",AND(V135&gt;4,V135&lt;=5),"4 to 5",AND(V135&gt;5,V135&lt;=10),"5 to 10",V135&gt;10,"10+")</f>
        <v>0 to 0.05</v>
      </c>
      <c r="V135" s="10">
        <f>_xlfn.XLOOKUP($E135,'Raw Data'!$E:$E,'Raw Data'!V:V,"ERROR",0,1)</f>
        <v>0.0425283972229406</v>
      </c>
      <c r="W135" s="15" t="str">
        <f t="array" ref="W135">_xlfn.IFS(AND(X135&gt;0,X135&lt;=0.05),"0 to 0.05",AND(X135&gt;0.05,X135&lt;=0.1),"0.05 to 0.1",AND(X135&gt;0.1,X135&lt;=0.2),"0.1 to 0.2",AND(X135&gt;0.2,X135&lt;=0.3),"0.2 to 0.3",AND(X135&gt;0.3,X135&lt;=0.4),"0.3 to 0.4",AND(X135&gt;0.4,X135&lt;=0.5),"0.4 to 0.5",AND(X135&gt;0.5,X135&lt;=0.75),"0.5 to 0.75",AND(X135&gt;0.75,X135&lt;=1),"0.75 to 1",AND(X135&gt;1,X135&lt;=2),"1 to 2",AND(X135&gt;2,X135&lt;=3),"2 to 3",AND(X135&gt;3,X135&lt;=4),"3 to 4",AND(X135&gt;4,X135&lt;=5),"4 to 5",AND(X135&gt;5,X135&lt;=10),"5 to 10",X135&gt;10,"10+")</f>
        <v>0 to 0.05</v>
      </c>
      <c r="X135" s="16">
        <f t="shared" si="26"/>
        <v>0.0425283972229406</v>
      </c>
      <c r="Y135" s="5" t="str">
        <f t="array" ref="Y135">_xlfn.IFS(AND(Z135&gt;0,Z135&lt;=1),"0 to 1",AND(Z135&gt;1,Z135&lt;=2),"1 to 2",AND(Z135&gt;2,Z135&lt;=4),"2 to 4",AND(Z135&gt;4,Z135&lt;=6),"4 to 6",AND(Z135&gt;6,Z135&lt;=8),"6 to 8",AND(Z135&gt;8,Z135&lt;=10),"8 to 10",AND(Z135&gt;10,Z135&lt;=15),"10 to 15",AND(Z135&gt;15,Z135&lt;=20),"15 to 20",AND(Z135&gt;20,Z135&lt;=25),"20 to 25",AND(Z135&gt;25,Z135&lt;=30),"25 to 30",AND(Z135&gt;30,Z135&lt;=40),"30 to 40",AND(Z135&gt;40,Z135&lt;=50),"40 to 50",Z135&gt;50,"50+")</f>
        <v>8 to 10</v>
      </c>
      <c r="Z135" s="9">
        <f>_xlfn.XLOOKUP($E135,'Raw Data'!$E:$E,'Raw Data'!Z:Z,"ERROR",0,1)</f>
        <v>8.5</v>
      </c>
      <c r="AA135" s="9" t="str">
        <f>_xlfn.XLOOKUP($E135,'Raw Data'!$E:$E,'Raw Data'!AA:AA,"ERROR",0,1)</f>
        <v>oz</v>
      </c>
    </row>
    <row r="136" hidden="1" spans="1:27">
      <c r="A136" s="5" t="str">
        <f>_xlfn.XLOOKUP($E136,'Raw Data'!$E:$E,'Raw Data'!A:A,"ERROR",0,1)</f>
        <v>AE</v>
      </c>
      <c r="B136" s="5" t="str">
        <f>_xlfn.XLOOKUP($E136,'Raw Data'!$E:$E,'Raw Data'!B:B,"ERROR",0,1)</f>
        <v>Hair Mousses</v>
      </c>
      <c r="C136" s="5" t="str">
        <f>_xlfn.XLOOKUP($E136,'Raw Data'!$E:$E,'Raw Data'!C:C,"ERROR",0,1)</f>
        <v>HAWAIIAN SILKY</v>
      </c>
      <c r="D136" s="5" t="str">
        <f>_xlfn.XLOOKUP($E136,'Raw Data'!$E:$E,'Raw Data'!D:D,"ERROR",0,1)</f>
        <v>www.amazon.ae/dp/B0872DG4K2</v>
      </c>
      <c r="E136" s="5" t="s">
        <v>336</v>
      </c>
      <c r="F136" s="9" t="str">
        <f>_xlfn.XLOOKUP($E136,'Raw Data'!$E:$E,'Raw Data'!F:F,"ERROR",0,1)</f>
        <v>HAWAIIAN SILKY TRIPPLE BUTTER CURL WHIP MOUSSE 8OZ</v>
      </c>
      <c r="G136" s="10">
        <f>_xlfn.XLOOKUP($E136,'Raw Data'!$E:$E,'Raw Data'!G:G,"ERROR",0,1)</f>
        <v>11</v>
      </c>
      <c r="H136" s="9">
        <f>_xlfn.XLOOKUP($E136,'Raw Data'!$E:$E,'Raw Data'!H:H,"ERROR",0,1)</f>
        <v>735.61</v>
      </c>
      <c r="I136" s="9">
        <f>_xlfn.XLOOKUP($E136,'Raw Data'!$E:$E,'Raw Data'!I:I,"ERROR",0,1)</f>
        <v>0.000984850194888173</v>
      </c>
      <c r="J136" s="9" t="str">
        <f>_xlfn.XLOOKUP($E136,'Raw Data'!$E:$E,'Raw Data'!J:J,"ERROR",0,1)</f>
        <v>No</v>
      </c>
      <c r="K136" s="14" t="str">
        <f t="array" ref="K136">_xlfn.IFS(AND(L136&gt;0,L136&lt;=5),"0 to 5",AND(L136&gt;5,L136&lt;=10),"5 to 10",AND(L136&gt;10,L136&lt;=15),"10 to 15",AND(L136&gt;15,L136&lt;=20),"15 to 20",AND(L136&gt;20,L136&lt;=30),"20 to 30",AND(L136&gt;30,L136&lt;=40),"30 to 40",AND(L136&gt;40,L136&lt;=50),"40 to 50",AND(L136&gt;50,L136&lt;=75),"50 to 75",AND(L136&gt;75,L136&lt;=100),"75 to 100",AND(L136&gt;100,L136&lt;=150),"100 to 150",AND(L136&gt;150,L136&lt;=200),"150 to 200",AND(L136&gt;200,L136&lt;=250),"200 to 250",AND(L136&gt;250,L136&lt;=300),"250 to 300",AND(L136&gt;300,L136&lt;=400),"300 to 400",AND(L136&gt;400,L136&lt;=500),"400 to 500",L136&gt;500,"500+")</f>
        <v>50 to 75</v>
      </c>
      <c r="L136" s="9">
        <f>_xlfn.XLOOKUP($E136,'Raw Data'!$E:$E,'Raw Data'!L:L,"ERROR",0,1)</f>
        <v>61.76</v>
      </c>
      <c r="M136" s="14" t="str">
        <f t="array" ref="M136">_xlfn.IFS(AND(N136&gt;0,N136&lt;=5),"0 to 5",AND(N136&gt;5,N136&lt;=10),"5 to 10",AND(N136&gt;10,N136&lt;=15),"10 to 15",AND(N136&gt;15,N136&lt;=20),"15 to 20",AND(N136&gt;20,N136&lt;=30),"20 to 30",AND(N136&gt;30,N136&lt;=40),"30 to 40",AND(N136&gt;40,N136&lt;=50),"40 to 50",AND(N136&gt;50,N136&lt;=75),"50 to 75",AND(N136&gt;75,N136&lt;=100),"75 to 100",AND(N136&gt;100,N136&lt;=150),"100 to 150",AND(N136&gt;150,N136&lt;=200),"150 to 200",AND(N136&gt;200,N136&lt;=250),"200 to 250",AND(N136&gt;250,N136&lt;=300),"250 to 300",AND(N136&gt;300,N136&lt;=400),"300 to 400",AND(N136&gt;400,N136&lt;=500),"400 to 500",N136&gt;500,"500+")</f>
        <v>50 to 75</v>
      </c>
      <c r="N136" s="9">
        <f>_xlfn.XLOOKUP($E136,'Raw Data'!$E:$E,'Raw Data'!N:N,"ERROR",0,1)</f>
        <v>67.13</v>
      </c>
      <c r="O136" s="14" t="str">
        <f t="array" ref="O136">_xlfn.IFS(P136=0,"No Discount",AND(P136&gt;0,P136&lt;=0.02),"0% to 2%",AND(P136&gt;0.02,P136&lt;=0.04),"2% to 4%",AND(P136&gt;0.04,P136&lt;=0.06),"4% to 6%",AND(P136&gt;0.06,P136&lt;=0.08),"6% to 8%",AND(P136&gt;0.08,P136&lt;=0.1),"8% to 10%",AND(P136&gt;0.1,P136&lt;=0.15),"10% to 15%",AND(P136&gt;0.15,P136&lt;=0.2),"15% to 20%",AND(P136&gt;0.2,P136&lt;=0.25),"20% to 25%",AND(P136&gt;0.25,P136&lt;=0.3),"25% to 30%",AND(P136&gt;0.3,P136&lt;=0.4),"30% to 40%",AND(P136&gt;0.4,P136&lt;=0.5),"40% to 50%",AND(P136&gt;0.5,P136&lt;=0.75),"50% to 75%",AND(P136&gt;0.75,P136&lt;=1),"75% to 100%")</f>
        <v>6% to 8%</v>
      </c>
      <c r="P136" s="10">
        <f>_xlfn.XLOOKUP($E136,'Raw Data'!$E:$E,'Raw Data'!P:P,"ERROR",0,1)</f>
        <v>0.0799940414121853</v>
      </c>
      <c r="Q136" s="9">
        <f>_xlfn.XLOOKUP($E136,'Raw Data'!$E:$E,'Raw Data'!Q:Q,"ERROR",0,1)</f>
        <v>8</v>
      </c>
      <c r="R136" s="9" t="str">
        <f>_xlfn.XLOOKUP($E136,'Raw Data'!$E:$E,'Raw Data'!R:R,"ERROR",0,1)</f>
        <v>oz</v>
      </c>
      <c r="S136" s="5" t="str">
        <f t="array" ref="S136">_xlfn.IFS(AND(T136&gt;0,T136&lt;=0.05),"0 to 0.05",AND(T136&gt;0.05,T136&lt;=0.1),"0.05 to 0.1",AND(T136&gt;0.1,T136&lt;=0.2),"0.1 to 0.2",AND(T136&gt;0.2,T136&lt;=0.3),"0.2 to 0.3",AND(T136&gt;0.3,T136&lt;=0.4),"0.3 to 0.4",AND(T136&gt;0.4,T136&lt;=0.5),"0.4 to 0.5",AND(T136&gt;0.5,T136&lt;=0.75),"0.5 to 0.75",AND(T136&gt;0.75,T136&lt;=1),"0.75 to 1",AND(T136&gt;1,T136&lt;=2),"1 to 2",AND(T136&gt;2,T136&lt;=3),"2 to 3",AND(T136&gt;3,T136&lt;=4),"3 to 4",AND(T136&gt;4,T136&lt;=5),"4 to 5",AND(T136&gt;5,T136&lt;=10),"5 to 10",T136&gt;10,"10+")</f>
        <v>0.2 to 0.3</v>
      </c>
      <c r="T136" s="10">
        <f>_xlfn.XLOOKUP($E136,'Raw Data'!$E:$E,'Raw Data'!T:T,"ERROR",0,1)</f>
        <v>0.261075414271221</v>
      </c>
      <c r="U136" s="15" t="str">
        <f t="array" ref="U136">_xlfn.IFS(AND(V136&gt;0,V136&lt;=0.05),"0 to 0.05",AND(V136&gt;0.05,V136&lt;=0.1),"0.05 to 0.1",AND(V136&gt;0.1,V136&lt;=0.2),"0.1 to 0.2",AND(V136&gt;0.2,V136&lt;=0.3),"0.2 to 0.3",AND(V136&gt;0.3,V136&lt;=0.4),"0.3 to 0.4",AND(V136&gt;0.4,V136&lt;=0.5),"0.4 to 0.5",AND(V136&gt;0.5,V136&lt;=0.75),"0.5 to 0.75",AND(V136&gt;0.75,V136&lt;=1),"0.75 to 1",AND(V136&gt;1,V136&lt;=2),"1 to 2",AND(V136&gt;2,V136&lt;=3),"2 to 3",AND(V136&gt;3,V136&lt;=4),"3 to 4",AND(V136&gt;4,V136&lt;=5),"4 to 5",AND(V136&gt;5,V136&lt;=10),"5 to 10",V136&gt;10,"10+")</f>
        <v>0.05 to 0.1</v>
      </c>
      <c r="V136" s="10">
        <f>_xlfn.XLOOKUP($E136,'Raw Data'!$E:$E,'Raw Data'!V:V,"ERROR",0,1)</f>
        <v>0.0766194622928644</v>
      </c>
      <c r="W136" s="15" t="str">
        <f t="array" ref="W136">_xlfn.IFS(AND(X136&gt;0,X136&lt;=0.05),"0 to 0.05",AND(X136&gt;0.05,X136&lt;=0.1),"0.05 to 0.1",AND(X136&gt;0.1,X136&lt;=0.2),"0.1 to 0.2",AND(X136&gt;0.2,X136&lt;=0.3),"0.2 to 0.3",AND(X136&gt;0.3,X136&lt;=0.4),"0.3 to 0.4",AND(X136&gt;0.4,X136&lt;=0.5),"0.4 to 0.5",AND(X136&gt;0.5,X136&lt;=0.75),"0.5 to 0.75",AND(X136&gt;0.75,X136&lt;=1),"0.75 to 1",AND(X136&gt;1,X136&lt;=2),"1 to 2",AND(X136&gt;2,X136&lt;=3),"2 to 3",AND(X136&gt;3,X136&lt;=4),"3 to 4",AND(X136&gt;4,X136&lt;=5),"4 to 5",AND(X136&gt;5,X136&lt;=10),"5 to 10",X136&gt;10,"10+")</f>
        <v>0.05 to 0.1</v>
      </c>
      <c r="X136" s="16">
        <f t="shared" si="26"/>
        <v>0.0704903618532296</v>
      </c>
      <c r="Y136" s="5" t="str">
        <f t="array" ref="Y136">_xlfn.IFS(AND(Z136&gt;0,Z136&lt;=1),"0 to 1",AND(Z136&gt;1,Z136&lt;=2),"1 to 2",AND(Z136&gt;2,Z136&lt;=4),"2 to 4",AND(Z136&gt;4,Z136&lt;=6),"4 to 6",AND(Z136&gt;6,Z136&lt;=8),"6 to 8",AND(Z136&gt;8,Z136&lt;=10),"8 to 10",AND(Z136&gt;10,Z136&lt;=15),"10 to 15",AND(Z136&gt;15,Z136&lt;=20),"15 to 20",AND(Z136&gt;20,Z136&lt;=25),"20 to 25",AND(Z136&gt;25,Z136&lt;=30),"25 to 30",AND(Z136&gt;30,Z136&lt;=40),"30 to 40",AND(Z136&gt;40,Z136&lt;=50),"40 to 50",Z136&gt;50,"50+")</f>
        <v>6 to 8</v>
      </c>
      <c r="Z136" s="9">
        <f>_xlfn.XLOOKUP($E136,'Raw Data'!$E:$E,'Raw Data'!Z:Z,"ERROR",0,1)</f>
        <v>8</v>
      </c>
      <c r="AA136" s="9" t="str">
        <f>_xlfn.XLOOKUP($E136,'Raw Data'!$E:$E,'Raw Data'!AA:AA,"ERROR",0,1)</f>
        <v>oz</v>
      </c>
    </row>
    <row r="137" hidden="1" spans="1:27">
      <c r="A137" s="5" t="str">
        <f>_xlfn.XLOOKUP($E137,'Raw Data'!$E:$E,'Raw Data'!A:A,"ERROR",0,1)</f>
        <v>AE</v>
      </c>
      <c r="B137" s="5" t="str">
        <f>_xlfn.XLOOKUP($E137,'Raw Data'!$E:$E,'Raw Data'!B:B,"ERROR",0,1)</f>
        <v>Hair Mousses</v>
      </c>
      <c r="C137" s="5" t="str">
        <f>_xlfn.XLOOKUP($E137,'Raw Data'!$E:$E,'Raw Data'!C:C,"ERROR",0,1)</f>
        <v>goldwell</v>
      </c>
      <c r="D137" s="5" t="str">
        <f>_xlfn.XLOOKUP($E137,'Raw Data'!$E:$E,'Raw Data'!D:D,"ERROR",0,1)</f>
        <v>www.amazon.ae/dp/B007AKQMYQ</v>
      </c>
      <c r="E137" s="5" t="s">
        <v>337</v>
      </c>
      <c r="F137" s="9" t="str">
        <f>_xlfn.XLOOKUP($E137,'Raw Data'!$E:$E,'Raw Data'!F:F,"ERROR",0,1)</f>
        <v>Goldwell StyleSign Ultra Volume Top Whip Shaping Mousse 300mL</v>
      </c>
      <c r="G137" s="10">
        <f>_xlfn.XLOOKUP($E137,'Raw Data'!$E:$E,'Raw Data'!G:G,"ERROR",0,1)</f>
        <v>5</v>
      </c>
      <c r="H137" s="9">
        <f>_xlfn.XLOOKUP($E137,'Raw Data'!$E:$E,'Raw Data'!H:H,"ERROR",0,1)</f>
        <v>730.18</v>
      </c>
      <c r="I137" s="9">
        <f>_xlfn.XLOOKUP($E137,'Raw Data'!$E:$E,'Raw Data'!I:I,"ERROR",0,1)</f>
        <v>0.000977580396274447</v>
      </c>
      <c r="J137" s="9" t="str">
        <f>_xlfn.XLOOKUP($E137,'Raw Data'!$E:$E,'Raw Data'!J:J,"ERROR",0,1)</f>
        <v>No</v>
      </c>
      <c r="K137" s="14" t="str">
        <f t="array" ref="K137">_xlfn.IFS(AND(L137&gt;0,L137&lt;=5),"0 to 5",AND(L137&gt;5,L137&lt;=10),"5 to 10",AND(L137&gt;10,L137&lt;=15),"10 to 15",AND(L137&gt;15,L137&lt;=20),"15 to 20",AND(L137&gt;20,L137&lt;=30),"20 to 30",AND(L137&gt;30,L137&lt;=40),"30 to 40",AND(L137&gt;40,L137&lt;=50),"40 to 50",AND(L137&gt;50,L137&lt;=75),"50 to 75",AND(L137&gt;75,L137&lt;=100),"75 to 100",AND(L137&gt;100,L137&lt;=150),"100 to 150",AND(L137&gt;150,L137&lt;=200),"150 to 200",AND(L137&gt;200,L137&lt;=250),"200 to 250",AND(L137&gt;250,L137&lt;=300),"250 to 300",AND(L137&gt;300,L137&lt;=400),"300 to 400",AND(L137&gt;400,L137&lt;=500),"400 to 500",L137&gt;500,"500+")</f>
        <v>100 to 150</v>
      </c>
      <c r="L137" s="9">
        <f>_xlfn.XLOOKUP($E137,'Raw Data'!$E:$E,'Raw Data'!L:L,"ERROR",0,1)</f>
        <v>134.18</v>
      </c>
      <c r="M137" s="14" t="str">
        <f t="array" ref="M137">_xlfn.IFS(AND(N137&gt;0,N137&lt;=5),"0 to 5",AND(N137&gt;5,N137&lt;=10),"5 to 10",AND(N137&gt;10,N137&lt;=15),"10 to 15",AND(N137&gt;15,N137&lt;=20),"15 to 20",AND(N137&gt;20,N137&lt;=30),"20 to 30",AND(N137&gt;30,N137&lt;=40),"30 to 40",AND(N137&gt;40,N137&lt;=50),"40 to 50",AND(N137&gt;50,N137&lt;=75),"50 to 75",AND(N137&gt;75,N137&lt;=100),"75 to 100",AND(N137&gt;100,N137&lt;=150),"100 to 150",AND(N137&gt;150,N137&lt;=200),"150 to 200",AND(N137&gt;200,N137&lt;=250),"200 to 250",AND(N137&gt;250,N137&lt;=300),"250 to 300",AND(N137&gt;300,N137&lt;=400),"300 to 400",AND(N137&gt;400,N137&lt;=500),"400 to 500",N137&gt;500,"500+")</f>
        <v>150 to 200</v>
      </c>
      <c r="N137" s="9">
        <f>_xlfn.XLOOKUP($E137,'Raw Data'!$E:$E,'Raw Data'!N:N,"ERROR",0,1)</f>
        <v>153.07</v>
      </c>
      <c r="O137" s="14" t="str">
        <f t="array" ref="O137">_xlfn.IFS(P137=0,"No Discount",AND(P137&gt;0,P137&lt;=0.02),"0% to 2%",AND(P137&gt;0.02,P137&lt;=0.04),"2% to 4%",AND(P137&gt;0.04,P137&lt;=0.06),"4% to 6%",AND(P137&gt;0.06,P137&lt;=0.08),"6% to 8%",AND(P137&gt;0.08,P137&lt;=0.1),"8% to 10%",AND(P137&gt;0.1,P137&lt;=0.15),"10% to 15%",AND(P137&gt;0.15,P137&lt;=0.2),"15% to 20%",AND(P137&gt;0.2,P137&lt;=0.25),"20% to 25%",AND(P137&gt;0.25,P137&lt;=0.3),"25% to 30%",AND(P137&gt;0.3,P137&lt;=0.4),"30% to 40%",AND(P137&gt;0.4,P137&lt;=0.5),"40% to 50%",AND(P137&gt;0.5,P137&lt;=0.75),"50% to 75%",AND(P137&gt;0.75,P137&lt;=1),"75% to 100%")</f>
        <v>10% to 15%</v>
      </c>
      <c r="P137" s="10">
        <f>_xlfn.XLOOKUP($E137,'Raw Data'!$E:$E,'Raw Data'!P:P,"ERROR",0,1)</f>
        <v>0.123407591298099</v>
      </c>
      <c r="Q137" s="9">
        <f>_xlfn.XLOOKUP($E137,'Raw Data'!$E:$E,'Raw Data'!Q:Q,"ERROR",0,1)</f>
        <v>300</v>
      </c>
      <c r="R137" s="9" t="str">
        <f>_xlfn.XLOOKUP($E137,'Raw Data'!$E:$E,'Raw Data'!R:R,"ERROR",0,1)</f>
        <v>ml</v>
      </c>
      <c r="S137" s="5" t="str">
        <f t="array" ref="S137">_xlfn.IFS(AND(T137&gt;0,T137&lt;=0.05),"0 to 0.05",AND(T137&gt;0.05,T137&lt;=0.1),"0.05 to 0.1",AND(T137&gt;0.1,T137&lt;=0.2),"0.1 to 0.2",AND(T137&gt;0.2,T137&lt;=0.3),"0.2 to 0.3",AND(T137&gt;0.3,T137&lt;=0.4),"0.3 to 0.4",AND(T137&gt;0.4,T137&lt;=0.5),"0.4 to 0.5",AND(T137&gt;0.5,T137&lt;=0.75),"0.5 to 0.75",AND(T137&gt;0.75,T137&lt;=1),"0.75 to 1",AND(T137&gt;1,T137&lt;=2),"1 to 2",AND(T137&gt;2,T137&lt;=3),"2 to 3",AND(T137&gt;3,T137&lt;=4),"3 to 4",AND(T137&gt;4,T137&lt;=5),"4 to 5",AND(T137&gt;5,T137&lt;=10),"5 to 10",T137&gt;10,"10+")</f>
        <v>0.4 to 0.5</v>
      </c>
      <c r="T137" s="10">
        <f>_xlfn.XLOOKUP($E137,'Raw Data'!$E:$E,'Raw Data'!T:T,"ERROR",0,1)</f>
        <v>0.447505634675584</v>
      </c>
      <c r="U137" s="15" t="str">
        <f t="array" ref="U137">_xlfn.IFS(AND(V137&gt;0,V137&lt;=0.05),"0 to 0.05",AND(V137&gt;0.05,V137&lt;=0.1),"0.05 to 0.1",AND(V137&gt;0.1,V137&lt;=0.2),"0.1 to 0.2",AND(V137&gt;0.2,V137&lt;=0.3),"0.2 to 0.3",AND(V137&gt;0.3,V137&lt;=0.4),"0.3 to 0.4",AND(V137&gt;0.4,V137&lt;=0.5),"0.4 to 0.5",AND(V137&gt;0.5,V137&lt;=0.75),"0.5 to 0.75",AND(V137&gt;0.75,V137&lt;=1),"0.75 to 1",AND(V137&gt;1,V137&lt;=2),"1 to 2",AND(V137&gt;2,V137&lt;=3),"2 to 3",AND(V137&gt;3,V137&lt;=4),"3 to 4",AND(V137&gt;4,V137&lt;=5),"4 to 5",AND(V137&gt;5,V137&lt;=10),"5 to 10",V137&gt;10,"10+")</f>
        <v>0.1 to 0.2</v>
      </c>
      <c r="V137" s="10">
        <f>_xlfn.XLOOKUP($E137,'Raw Data'!$E:$E,'Raw Data'!V:V,"ERROR",0,1)</f>
        <v>0.137836604746935</v>
      </c>
      <c r="W137" s="15" t="str">
        <f t="array" ref="W137">_xlfn.IFS(AND(X137&gt;0,X137&lt;=0.05),"0 to 0.05",AND(X137&gt;0.05,X137&lt;=0.1),"0.05 to 0.1",AND(X137&gt;0.1,X137&lt;=0.2),"0.1 to 0.2",AND(X137&gt;0.2,X137&lt;=0.3),"0.2 to 0.3",AND(X137&gt;0.3,X137&lt;=0.4),"0.3 to 0.4",AND(X137&gt;0.4,X137&lt;=0.5),"0.4 to 0.5",AND(X137&gt;0.5,X137&lt;=0.75),"0.5 to 0.75",AND(X137&gt;0.75,X137&lt;=1),"0.75 to 1",AND(X137&gt;1,X137&lt;=2),"1 to 2",AND(X137&gt;2,X137&lt;=3),"2 to 3",AND(X137&gt;3,X137&lt;=4),"3 to 4",AND(X137&gt;4,X137&lt;=5),"4 to 5",AND(X137&gt;5,X137&lt;=10),"5 to 10",X137&gt;10,"10+")</f>
        <v>0.1 to 0.2</v>
      </c>
      <c r="X137" s="16">
        <f t="shared" si="26"/>
        <v>0.120826521362408</v>
      </c>
      <c r="Y137" s="5" t="str">
        <f t="array" ref="Y137">_xlfn.IFS(AND(Z137&gt;0,Z137&lt;=1),"0 to 1",AND(Z137&gt;1,Z137&lt;=2),"1 to 2",AND(Z137&gt;2,Z137&lt;=4),"2 to 4",AND(Z137&gt;4,Z137&lt;=6),"4 to 6",AND(Z137&gt;6,Z137&lt;=8),"6 to 8",AND(Z137&gt;8,Z137&lt;=10),"8 to 10",AND(Z137&gt;10,Z137&lt;=15),"10 to 15",AND(Z137&gt;15,Z137&lt;=20),"15 to 20",AND(Z137&gt;20,Z137&lt;=25),"20 to 25",AND(Z137&gt;25,Z137&lt;=30),"25 to 30",AND(Z137&gt;30,Z137&lt;=40),"30 to 40",AND(Z137&gt;40,Z137&lt;=50),"40 to 50",Z137&gt;50,"50+")</f>
        <v>10 to 15</v>
      </c>
      <c r="Z137" s="9">
        <f>_xlfn.XLOOKUP($E137,'Raw Data'!$E:$E,'Raw Data'!Z:Z,"ERROR",0,1)</f>
        <v>10.14</v>
      </c>
      <c r="AA137" s="9" t="str">
        <f>_xlfn.XLOOKUP($E137,'Raw Data'!$E:$E,'Raw Data'!AA:AA,"ERROR",0,1)</f>
        <v>oz</v>
      </c>
    </row>
    <row r="138" hidden="1" spans="1:27">
      <c r="A138" s="5" t="str">
        <f>_xlfn.XLOOKUP($E138,'Raw Data'!$E:$E,'Raw Data'!A:A,"ERROR",0,1)</f>
        <v>AE</v>
      </c>
      <c r="B138" s="5" t="str">
        <f>_xlfn.XLOOKUP($E138,'Raw Data'!$E:$E,'Raw Data'!B:B,"ERROR",0,1)</f>
        <v>Hair Mousses</v>
      </c>
      <c r="C138" s="5" t="str">
        <f>_xlfn.XLOOKUP($E138,'Raw Data'!$E:$E,'Raw Data'!C:C,"ERROR",0,1)</f>
        <v>cantu</v>
      </c>
      <c r="D138" s="5" t="str">
        <f>_xlfn.XLOOKUP($E138,'Raw Data'!$E:$E,'Raw Data'!D:D,"ERROR",0,1)</f>
        <v>www.amazon.ae/dp/B01MT6HNG3</v>
      </c>
      <c r="E138" s="5" t="s">
        <v>338</v>
      </c>
      <c r="F138" s="9" t="str">
        <f>_xlfn.XLOOKUP($E138,'Raw Data'!$E:$E,'Raw Data'!F:F,"ERROR",0,1)</f>
        <v>Cantu Natural  Hair  Wave Whip Curling  Mousse  8.4oz by Cantu</v>
      </c>
      <c r="G138" s="10">
        <f>_xlfn.XLOOKUP($E138,'Raw Data'!$E:$E,'Raw Data'!G:G,"ERROR",0,1)</f>
        <v>20</v>
      </c>
      <c r="H138" s="9">
        <f>_xlfn.XLOOKUP($E138,'Raw Data'!$E:$E,'Raw Data'!H:H,"ERROR",0,1)</f>
        <v>715.99</v>
      </c>
      <c r="I138" s="9">
        <f>_xlfn.XLOOKUP($E138,'Raw Data'!$E:$E,'Raw Data'!I:I,"ERROR",0,1)</f>
        <v>0.00095858252475902</v>
      </c>
      <c r="J138" s="9" t="str">
        <f>_xlfn.XLOOKUP($E138,'Raw Data'!$E:$E,'Raw Data'!J:J,"ERROR",0,1)</f>
        <v>No</v>
      </c>
      <c r="K138" s="14" t="str">
        <f t="array" ref="K138">_xlfn.IFS(AND(L138&gt;0,L138&lt;=5),"0 to 5",AND(L138&gt;5,L138&lt;=10),"5 to 10",AND(L138&gt;10,L138&lt;=15),"10 to 15",AND(L138&gt;15,L138&lt;=20),"15 to 20",AND(L138&gt;20,L138&lt;=30),"20 to 30",AND(L138&gt;30,L138&lt;=40),"30 to 40",AND(L138&gt;40,L138&lt;=50),"40 to 50",AND(L138&gt;50,L138&lt;=75),"50 to 75",AND(L138&gt;75,L138&lt;=100),"75 to 100",AND(L138&gt;100,L138&lt;=150),"100 to 150",AND(L138&gt;150,L138&lt;=200),"150 to 200",AND(L138&gt;200,L138&lt;=250),"200 to 250",AND(L138&gt;250,L138&lt;=300),"250 to 300",AND(L138&gt;300,L138&lt;=400),"300 to 400",AND(L138&gt;400,L138&lt;=500),"400 to 500",L138&gt;500,"500+")</f>
        <v>30 to 40</v>
      </c>
      <c r="L138" s="9">
        <f>_xlfn.XLOOKUP($E138,'Raw Data'!$E:$E,'Raw Data'!L:L,"ERROR",0,1)</f>
        <v>34.92</v>
      </c>
      <c r="M138" s="14" t="str">
        <f t="array" ref="M138">_xlfn.IFS(AND(N138&gt;0,N138&lt;=5),"0 to 5",AND(N138&gt;5,N138&lt;=10),"5 to 10",AND(N138&gt;10,N138&lt;=15),"10 to 15",AND(N138&gt;15,N138&lt;=20),"15 to 20",AND(N138&gt;20,N138&lt;=30),"20 to 30",AND(N138&gt;30,N138&lt;=40),"30 to 40",AND(N138&gt;40,N138&lt;=50),"40 to 50",AND(N138&gt;50,N138&lt;=75),"50 to 75",AND(N138&gt;75,N138&lt;=100),"75 to 100",AND(N138&gt;100,N138&lt;=150),"100 to 150",AND(N138&gt;150,N138&lt;=200),"150 to 200",AND(N138&gt;200,N138&lt;=250),"200 to 250",AND(N138&gt;250,N138&lt;=300),"250 to 300",AND(N138&gt;300,N138&lt;=400),"300 to 400",AND(N138&gt;400,N138&lt;=500),"400 to 500",N138&gt;500,"500+")</f>
        <v>40 to 50</v>
      </c>
      <c r="N138" s="9">
        <f>_xlfn.XLOOKUP($E138,'Raw Data'!$E:$E,'Raw Data'!N:N,"ERROR",0,1)</f>
        <v>41.52</v>
      </c>
      <c r="O138" s="14" t="str">
        <f t="array" ref="O138">_xlfn.IFS(P138=0,"No Discount",AND(P138&gt;0,P138&lt;=0.02),"0% to 2%",AND(P138&gt;0.02,P138&lt;=0.04),"2% to 4%",AND(P138&gt;0.04,P138&lt;=0.06),"4% to 6%",AND(P138&gt;0.06,P138&lt;=0.08),"6% to 8%",AND(P138&gt;0.08,P138&lt;=0.1),"8% to 10%",AND(P138&gt;0.1,P138&lt;=0.15),"10% to 15%",AND(P138&gt;0.15,P138&lt;=0.2),"15% to 20%",AND(P138&gt;0.2,P138&lt;=0.25),"20% to 25%",AND(P138&gt;0.25,P138&lt;=0.3),"25% to 30%",AND(P138&gt;0.3,P138&lt;=0.4),"30% to 40%",AND(P138&gt;0.4,P138&lt;=0.5),"40% to 50%",AND(P138&gt;0.5,P138&lt;=0.75),"50% to 75%",AND(P138&gt;0.75,P138&lt;=1),"75% to 100%")</f>
        <v>15% to 20%</v>
      </c>
      <c r="P138" s="10">
        <f>_xlfn.XLOOKUP($E138,'Raw Data'!$E:$E,'Raw Data'!P:P,"ERROR",0,1)</f>
        <v>0.158959537572254</v>
      </c>
      <c r="Q138" s="9">
        <f>_xlfn.XLOOKUP($E138,'Raw Data'!$E:$E,'Raw Data'!Q:Q,"ERROR",0,1)</f>
        <v>8.4</v>
      </c>
      <c r="R138" s="9" t="str">
        <f>_xlfn.XLOOKUP($E138,'Raw Data'!$E:$E,'Raw Data'!R:R,"ERROR",0,1)</f>
        <v>oz</v>
      </c>
      <c r="S138" s="5" t="str">
        <f t="array" ref="S138">_xlfn.IFS(AND(T138&gt;0,T138&lt;=0.05),"0 to 0.05",AND(T138&gt;0.05,T138&lt;=0.1),"0.05 to 0.1",AND(T138&gt;0.1,T138&lt;=0.2),"0.1 to 0.2",AND(T138&gt;0.2,T138&lt;=0.3),"0.2 to 0.3",AND(T138&gt;0.3,T138&lt;=0.4),"0.3 to 0.4",AND(T138&gt;0.4,T138&lt;=0.5),"0.4 to 0.5",AND(T138&gt;0.5,T138&lt;=0.75),"0.5 to 0.75",AND(T138&gt;0.75,T138&lt;=1),"0.75 to 1",AND(T138&gt;1,T138&lt;=2),"1 to 2",AND(T138&gt;2,T138&lt;=3),"2 to 3",AND(T138&gt;3,T138&lt;=4),"3 to 4",AND(T138&gt;4,T138&lt;=5),"4 to 5",AND(T138&gt;5,T138&lt;=10),"5 to 10",T138&gt;10,"10+")</f>
        <v>0.1 to 0.2</v>
      </c>
      <c r="T138" s="10">
        <f>_xlfn.XLOOKUP($E138,'Raw Data'!$E:$E,'Raw Data'!T:T,"ERROR",0,1)</f>
        <v>0.14058650176337</v>
      </c>
      <c r="U138" s="15" t="str">
        <f t="array" ref="U138">_xlfn.IFS(AND(V138&gt;0,V138&lt;=0.05),"0 to 0.05",AND(V138&gt;0.05,V138&lt;=0.1),"0.05 to 0.1",AND(V138&gt;0.1,V138&lt;=0.2),"0.1 to 0.2",AND(V138&gt;0.2,V138&lt;=0.3),"0.2 to 0.3",AND(V138&gt;0.3,V138&lt;=0.4),"0.3 to 0.4",AND(V138&gt;0.4,V138&lt;=0.5),"0.4 to 0.5",AND(V138&gt;0.5,V138&lt;=0.75),"0.5 to 0.75",AND(V138&gt;0.75,V138&lt;=1),"0.75 to 1",AND(V138&gt;1,V138&lt;=2),"1 to 2",AND(V138&gt;2,V138&lt;=3),"2 to 3",AND(V138&gt;3,V138&lt;=4),"3 to 4",AND(V138&gt;4,V138&lt;=5),"4 to 5",AND(V138&gt;5,V138&lt;=10),"5 to 10",V138&gt;10,"10+")</f>
        <v>0 to 0.05</v>
      </c>
      <c r="V138" s="10">
        <f>_xlfn.XLOOKUP($E138,'Raw Data'!$E:$E,'Raw Data'!V:V,"ERROR",0,1)</f>
        <v>0.0451326151021789</v>
      </c>
      <c r="W138" s="15" t="str">
        <f t="array" ref="W138">_xlfn.IFS(AND(X138&gt;0,X138&lt;=0.05),"0 to 0.05",AND(X138&gt;0.05,X138&lt;=0.1),"0.05 to 0.1",AND(X138&gt;0.1,X138&lt;=0.2),"0.1 to 0.2",AND(X138&gt;0.2,X138&lt;=0.3),"0.2 to 0.3",AND(X138&gt;0.3,X138&lt;=0.4),"0.3 to 0.4",AND(X138&gt;0.4,X138&lt;=0.5),"0.4 to 0.5",AND(X138&gt;0.5,X138&lt;=0.75),"0.5 to 0.75",AND(X138&gt;0.75,X138&lt;=1),"0.75 to 1",AND(X138&gt;1,X138&lt;=2),"1 to 2",AND(X138&gt;2,X138&lt;=3),"2 to 3",AND(X138&gt;3,X138&lt;=4),"3 to 4",AND(X138&gt;4,X138&lt;=5),"4 to 5",AND(X138&gt;5,X138&lt;=10),"5 to 10",X138&gt;10,"10+")</f>
        <v>0 to 0.05</v>
      </c>
      <c r="X138" s="16">
        <f t="shared" si="26"/>
        <v>0.03795835547611</v>
      </c>
      <c r="Y138" s="5" t="str">
        <f t="array" ref="Y138">_xlfn.IFS(AND(Z138&gt;0,Z138&lt;=1),"0 to 1",AND(Z138&gt;1,Z138&lt;=2),"1 to 2",AND(Z138&gt;2,Z138&lt;=4),"2 to 4",AND(Z138&gt;4,Z138&lt;=6),"4 to 6",AND(Z138&gt;6,Z138&lt;=8),"6 to 8",AND(Z138&gt;8,Z138&lt;=10),"8 to 10",AND(Z138&gt;10,Z138&lt;=15),"10 to 15",AND(Z138&gt;15,Z138&lt;=20),"15 to 20",AND(Z138&gt;20,Z138&lt;=25),"20 to 25",AND(Z138&gt;25,Z138&lt;=30),"25 to 30",AND(Z138&gt;30,Z138&lt;=40),"30 to 40",AND(Z138&gt;40,Z138&lt;=50),"40 to 50",Z138&gt;50,"50+")</f>
        <v>8 to 10</v>
      </c>
      <c r="Z138" s="9">
        <f>_xlfn.XLOOKUP($E138,'Raw Data'!$E:$E,'Raw Data'!Z:Z,"ERROR",0,1)</f>
        <v>8.4</v>
      </c>
      <c r="AA138" s="9" t="str">
        <f>_xlfn.XLOOKUP($E138,'Raw Data'!$E:$E,'Raw Data'!AA:AA,"ERROR",0,1)</f>
        <v>oz</v>
      </c>
    </row>
    <row r="139" hidden="1" spans="1:27">
      <c r="A139" s="5" t="str">
        <f>_xlfn.XLOOKUP($E139,'Raw Data'!$E:$E,'Raw Data'!A:A,"ERROR",0,1)</f>
        <v>AE</v>
      </c>
      <c r="B139" s="5" t="str">
        <f>_xlfn.XLOOKUP($E139,'Raw Data'!$E:$E,'Raw Data'!B:B,"ERROR",0,1)</f>
        <v>Hair Mousses</v>
      </c>
      <c r="C139" s="5" t="str">
        <f>_xlfn.XLOOKUP($E139,'Raw Data'!$E:$E,'Raw Data'!C:C,"ERROR",0,1)</f>
        <v>herbal essences</v>
      </c>
      <c r="D139" s="5" t="str">
        <f>_xlfn.XLOOKUP($E139,'Raw Data'!$E:$E,'Raw Data'!D:D,"ERROR",0,1)</f>
        <v>www.amazon.ae/dp/B011Z9VHG0</v>
      </c>
      <c r="E139" s="5" t="s">
        <v>339</v>
      </c>
      <c r="F139" s="9" t="str">
        <f>_xlfn.XLOOKUP($E139,'Raw Data'!$E:$E,'Raw Data'!F:F,"ERROR",0,1)</f>
        <v>Herbal Essences Totally Twisted  Curl  Boosting Hair  Mousse , 6.8 Ounce (Pack of 3)</v>
      </c>
      <c r="G139" s="10">
        <f>_xlfn.XLOOKUP($E139,'Raw Data'!$E:$E,'Raw Data'!G:G,"ERROR",0,1)</f>
        <v>4</v>
      </c>
      <c r="H139" s="9">
        <f>_xlfn.XLOOKUP($E139,'Raw Data'!$E:$E,'Raw Data'!H:H,"ERROR",0,1)</f>
        <v>704.74</v>
      </c>
      <c r="I139" s="9">
        <f>_xlfn.XLOOKUP($E139,'Raw Data'!$E:$E,'Raw Data'!I:I,"ERROR",0,1)</f>
        <v>0.000943520787299644</v>
      </c>
      <c r="J139" s="9" t="str">
        <f>_xlfn.XLOOKUP($E139,'Raw Data'!$E:$E,'Raw Data'!J:J,"ERROR",0,1)</f>
        <v>No</v>
      </c>
      <c r="K139" s="14" t="str">
        <f t="array" ref="K139">_xlfn.IFS(AND(L139&gt;0,L139&lt;=5),"0 to 5",AND(L139&gt;5,L139&lt;=10),"5 to 10",AND(L139&gt;10,L139&lt;=15),"10 to 15",AND(L139&gt;15,L139&lt;=20),"15 to 20",AND(L139&gt;20,L139&lt;=30),"20 to 30",AND(L139&gt;30,L139&lt;=40),"30 to 40",AND(L139&gt;40,L139&lt;=50),"40 to 50",AND(L139&gt;50,L139&lt;=75),"50 to 75",AND(L139&gt;75,L139&lt;=100),"75 to 100",AND(L139&gt;100,L139&lt;=150),"100 to 150",AND(L139&gt;150,L139&lt;=200),"150 to 200",AND(L139&gt;200,L139&lt;=250),"200 to 250",AND(L139&gt;250,L139&lt;=300),"250 to 300",AND(L139&gt;300,L139&lt;=400),"300 to 400",AND(L139&gt;400,L139&lt;=500),"400 to 500",L139&gt;500,"500+")</f>
        <v>150 to 200</v>
      </c>
      <c r="L139" s="9">
        <f>_xlfn.XLOOKUP($E139,'Raw Data'!$E:$E,'Raw Data'!L:L,"ERROR",0,1)</f>
        <v>156.44</v>
      </c>
      <c r="M139" s="14" t="str">
        <f t="array" ref="M139">_xlfn.IFS(AND(N139&gt;0,N139&lt;=5),"0 to 5",AND(N139&gt;5,N139&lt;=10),"5 to 10",AND(N139&gt;10,N139&lt;=15),"10 to 15",AND(N139&gt;15,N139&lt;=20),"15 to 20",AND(N139&gt;20,N139&lt;=30),"20 to 30",AND(N139&gt;30,N139&lt;=40),"30 to 40",AND(N139&gt;40,N139&lt;=50),"40 to 50",AND(N139&gt;50,N139&lt;=75),"50 to 75",AND(N139&gt;75,N139&lt;=100),"75 to 100",AND(N139&gt;100,N139&lt;=150),"100 to 150",AND(N139&gt;150,N139&lt;=200),"150 to 200",AND(N139&gt;200,N139&lt;=250),"200 to 250",AND(N139&gt;250,N139&lt;=300),"250 to 300",AND(N139&gt;300,N139&lt;=400),"300 to 400",AND(N139&gt;400,N139&lt;=500),"400 to 500",N139&gt;500,"500+")</f>
        <v>150 to 200</v>
      </c>
      <c r="N139" s="9">
        <f>_xlfn.XLOOKUP($E139,'Raw Data'!$E:$E,'Raw Data'!N:N,"ERROR",0,1)</f>
        <v>186</v>
      </c>
      <c r="O139" s="14" t="str">
        <f t="array" ref="O139">_xlfn.IFS(P139=0,"No Discount",AND(P139&gt;0,P139&lt;=0.02),"0% to 2%",AND(P139&gt;0.02,P139&lt;=0.04),"2% to 4%",AND(P139&gt;0.04,P139&lt;=0.06),"4% to 6%",AND(P139&gt;0.06,P139&lt;=0.08),"6% to 8%",AND(P139&gt;0.08,P139&lt;=0.1),"8% to 10%",AND(P139&gt;0.1,P139&lt;=0.15),"10% to 15%",AND(P139&gt;0.15,P139&lt;=0.2),"15% to 20%",AND(P139&gt;0.2,P139&lt;=0.25),"20% to 25%",AND(P139&gt;0.25,P139&lt;=0.3),"25% to 30%",AND(P139&gt;0.3,P139&lt;=0.4),"30% to 40%",AND(P139&gt;0.4,P139&lt;=0.5),"40% to 50%",AND(P139&gt;0.5,P139&lt;=0.75),"50% to 75%",AND(P139&gt;0.75,P139&lt;=1),"75% to 100%")</f>
        <v>15% to 20%</v>
      </c>
      <c r="P139" s="10">
        <f>_xlfn.XLOOKUP($E139,'Raw Data'!$E:$E,'Raw Data'!P:P,"ERROR",0,1)</f>
        <v>0.158924731182796</v>
      </c>
      <c r="Q139" s="9">
        <f>_xlfn.XLOOKUP($E139,'Raw Data'!$E:$E,'Raw Data'!Q:Q,"ERROR",0,1)</f>
        <v>20.4</v>
      </c>
      <c r="R139" s="9" t="str">
        <f>_xlfn.XLOOKUP($E139,'Raw Data'!$E:$E,'Raw Data'!R:R,"ERROR",0,1)</f>
        <v>oz</v>
      </c>
      <c r="S139" s="5" t="str">
        <f t="array" ref="S139">_xlfn.IFS(AND(T139&gt;0,T139&lt;=0.05),"0 to 0.05",AND(T139&gt;0.05,T139&lt;=0.1),"0.05 to 0.1",AND(T139&gt;0.1,T139&lt;=0.2),"0.1 to 0.2",AND(T139&gt;0.2,T139&lt;=0.3),"0.2 to 0.3",AND(T139&gt;0.3,T139&lt;=0.4),"0.3 to 0.4",AND(T139&gt;0.4,T139&lt;=0.5),"0.4 to 0.5",AND(T139&gt;0.5,T139&lt;=0.75),"0.5 to 0.75",AND(T139&gt;0.75,T139&lt;=1),"0.75 to 1",AND(T139&gt;1,T139&lt;=2),"1 to 2",AND(T139&gt;2,T139&lt;=3),"2 to 3",AND(T139&gt;3,T139&lt;=4),"3 to 4",AND(T139&gt;4,T139&lt;=5),"4 to 5",AND(T139&gt;5,T139&lt;=10),"5 to 10",T139&gt;10,"10+")</f>
        <v>0.2 to 0.3</v>
      </c>
      <c r="T139" s="10">
        <f>_xlfn.XLOOKUP($E139,'Raw Data'!$E:$E,'Raw Data'!T:T,"ERROR",0,1)</f>
        <v>0.259338094385539</v>
      </c>
      <c r="U139" s="15" t="str">
        <f t="array" ref="U139">_xlfn.IFS(AND(V139&gt;0,V139&lt;=0.05),"0 to 0.05",AND(V139&gt;0.05,V139&lt;=0.1),"0.05 to 0.1",AND(V139&gt;0.1,V139&lt;=0.2),"0.1 to 0.2",AND(V139&gt;0.2,V139&lt;=0.3),"0.2 to 0.3",AND(V139&gt;0.3,V139&lt;=0.4),"0.3 to 0.4",AND(V139&gt;0.4,V139&lt;=0.5),"0.4 to 0.5",AND(V139&gt;0.5,V139&lt;=0.75),"0.5 to 0.75",AND(V139&gt;0.75,V139&lt;=1),"0.75 to 1",AND(V139&gt;1,V139&lt;=2),"1 to 2",AND(V139&gt;2,V139&lt;=3),"2 to 3",AND(V139&gt;3,V139&lt;=4),"3 to 4",AND(V139&gt;4,V139&lt;=5),"4 to 5",AND(V139&gt;5,V139&lt;=10),"5 to 10",V139&gt;10,"10+")</f>
        <v>0.05 to 0.1</v>
      </c>
      <c r="V139" s="10">
        <f>_xlfn.XLOOKUP($E139,'Raw Data'!$E:$E,'Raw Data'!V:V,"ERROR",0,1)</f>
        <v>0.0832521036821898</v>
      </c>
      <c r="W139" s="15" t="str">
        <f t="array" ref="W139">_xlfn.IFS(AND(X139&gt;0,X139&lt;=0.05),"0 to 0.05",AND(X139&gt;0.05,X139&lt;=0.1),"0.05 to 0.1",AND(X139&gt;0.1,X139&lt;=0.2),"0.1 to 0.2",AND(X139&gt;0.2,X139&lt;=0.3),"0.2 to 0.3",AND(X139&gt;0.3,X139&lt;=0.4),"0.3 to 0.4",AND(X139&gt;0.4,X139&lt;=0.5),"0.4 to 0.5",AND(X139&gt;0.5,X139&lt;=0.75),"0.5 to 0.75",AND(X139&gt;0.75,X139&lt;=1),"0.75 to 1",AND(X139&gt;1,X139&lt;=2),"1 to 2",AND(X139&gt;2,X139&lt;=3),"2 to 3",AND(X139&gt;3,X139&lt;=4),"3 to 4",AND(X139&gt;4,X139&lt;=5),"4 to 5",AND(X139&gt;5,X139&lt;=10),"5 to 10",X139&gt;10,"10+")</f>
        <v>0.05 to 0.1</v>
      </c>
      <c r="X139" s="16">
        <f t="shared" si="26"/>
        <v>0.0700212854840956</v>
      </c>
      <c r="Y139" s="5" t="str">
        <f t="array" ref="Y139">_xlfn.IFS(AND(Z139&gt;0,Z139&lt;=1),"0 to 1",AND(Z139&gt;1,Z139&lt;=2),"1 to 2",AND(Z139&gt;2,Z139&lt;=4),"2 to 4",AND(Z139&gt;4,Z139&lt;=6),"4 to 6",AND(Z139&gt;6,Z139&lt;=8),"6 to 8",AND(Z139&gt;8,Z139&lt;=10),"8 to 10",AND(Z139&gt;10,Z139&lt;=15),"10 to 15",AND(Z139&gt;15,Z139&lt;=20),"15 to 20",AND(Z139&gt;20,Z139&lt;=25),"20 to 25",AND(Z139&gt;25,Z139&lt;=30),"25 to 30",AND(Z139&gt;30,Z139&lt;=40),"30 to 40",AND(Z139&gt;40,Z139&lt;=50),"40 to 50",Z139&gt;50,"50+")</f>
        <v>20 to 25</v>
      </c>
      <c r="Z139" s="9">
        <f>_xlfn.XLOOKUP($E139,'Raw Data'!$E:$E,'Raw Data'!Z:Z,"ERROR",0,1)</f>
        <v>20.4</v>
      </c>
      <c r="AA139" s="9" t="str">
        <f>_xlfn.XLOOKUP($E139,'Raw Data'!$E:$E,'Raw Data'!AA:AA,"ERROR",0,1)</f>
        <v>oz</v>
      </c>
    </row>
    <row r="140" hidden="1" spans="1:27">
      <c r="A140" s="5" t="str">
        <f>_xlfn.XLOOKUP($E140,'Raw Data'!$E:$E,'Raw Data'!A:A,"ERROR",0,1)</f>
        <v>AE</v>
      </c>
      <c r="B140" s="5" t="str">
        <f>_xlfn.XLOOKUP($E140,'Raw Data'!$E:$E,'Raw Data'!B:B,"ERROR",0,1)</f>
        <v>Hair Mousses</v>
      </c>
      <c r="C140" s="5" t="str">
        <f>_xlfn.XLOOKUP($E140,'Raw Data'!$E:$E,'Raw Data'!C:C,"ERROR",0,1)</f>
        <v>herbal essences</v>
      </c>
      <c r="D140" s="5" t="str">
        <f>_xlfn.XLOOKUP($E140,'Raw Data'!$E:$E,'Raw Data'!D:D,"ERROR",0,1)</f>
        <v>www.amazon.ae/dp/B07KKN7NY1</v>
      </c>
      <c r="E140" s="5" t="s">
        <v>340</v>
      </c>
      <c r="F140" s="9" t="str">
        <f>_xlfn.XLOOKUP($E140,'Raw Data'!$E:$E,'Raw Data'!F:F,"ERROR",0,1)</f>
        <v>Herbal Essence Mousse 6.8 Ounce Tousle Me Softly Tousling (201ml) (2 Pack)</v>
      </c>
      <c r="G140" s="10">
        <f>_xlfn.XLOOKUP($E140,'Raw Data'!$E:$E,'Raw Data'!G:G,"ERROR",0,1)</f>
        <v>4</v>
      </c>
      <c r="H140" s="9">
        <f>_xlfn.XLOOKUP($E140,'Raw Data'!$E:$E,'Raw Data'!H:H,"ERROR",0,1)</f>
        <v>674.43</v>
      </c>
      <c r="I140" s="9">
        <f>_xlfn.XLOOKUP($E140,'Raw Data'!$E:$E,'Raw Data'!I:I,"ERROR",0,1)</f>
        <v>0.000902941119531315</v>
      </c>
      <c r="J140" s="9" t="str">
        <f>_xlfn.XLOOKUP($E140,'Raw Data'!$E:$E,'Raw Data'!J:J,"ERROR",0,1)</f>
        <v>No</v>
      </c>
      <c r="K140" s="14" t="str">
        <f t="array" ref="K140">_xlfn.IFS(AND(L140&gt;0,L140&lt;=5),"0 to 5",AND(L140&gt;5,L140&lt;=10),"5 to 10",AND(L140&gt;10,L140&lt;=15),"10 to 15",AND(L140&gt;15,L140&lt;=20),"15 to 20",AND(L140&gt;20,L140&lt;=30),"20 to 30",AND(L140&gt;30,L140&lt;=40),"30 to 40",AND(L140&gt;40,L140&lt;=50),"40 to 50",AND(L140&gt;50,L140&lt;=75),"50 to 75",AND(L140&gt;75,L140&lt;=100),"75 to 100",AND(L140&gt;100,L140&lt;=150),"100 to 150",AND(L140&gt;150,L140&lt;=200),"150 to 200",AND(L140&gt;200,L140&lt;=250),"200 to 250",AND(L140&gt;250,L140&lt;=300),"250 to 300",AND(L140&gt;300,L140&lt;=400),"300 to 400",AND(L140&gt;400,L140&lt;=500),"400 to 500",L140&gt;500,"500+")</f>
        <v>150 to 200</v>
      </c>
      <c r="L140" s="9">
        <f>_xlfn.XLOOKUP($E140,'Raw Data'!$E:$E,'Raw Data'!L:L,"ERROR",0,1)</f>
        <v>184.07</v>
      </c>
      <c r="M140" s="14" t="str">
        <f t="array" ref="M140">_xlfn.IFS(AND(N140&gt;0,N140&lt;=5),"0 to 5",AND(N140&gt;5,N140&lt;=10),"5 to 10",AND(N140&gt;10,N140&lt;=15),"10 to 15",AND(N140&gt;15,N140&lt;=20),"15 to 20",AND(N140&gt;20,N140&lt;=30),"20 to 30",AND(N140&gt;30,N140&lt;=40),"30 to 40",AND(N140&gt;40,N140&lt;=50),"40 to 50",AND(N140&gt;50,N140&lt;=75),"50 to 75",AND(N140&gt;75,N140&lt;=100),"75 to 100",AND(N140&gt;100,N140&lt;=150),"100 to 150",AND(N140&gt;150,N140&lt;=200),"150 to 200",AND(N140&gt;200,N140&lt;=250),"200 to 250",AND(N140&gt;250,N140&lt;=300),"250 to 300",AND(N140&gt;300,N140&lt;=400),"300 to 400",AND(N140&gt;400,N140&lt;=500),"400 to 500",N140&gt;500,"500+")</f>
        <v>150 to 200</v>
      </c>
      <c r="N140" s="9">
        <f>_xlfn.XLOOKUP($E140,'Raw Data'!$E:$E,'Raw Data'!N:N,"ERROR",0,1)</f>
        <v>184.32</v>
      </c>
      <c r="O140" s="14" t="str">
        <f t="array" ref="O140">_xlfn.IFS(P140=0,"No Discount",AND(P140&gt;0,P140&lt;=0.02),"0% to 2%",AND(P140&gt;0.02,P140&lt;=0.04),"2% to 4%",AND(P140&gt;0.04,P140&lt;=0.06),"4% to 6%",AND(P140&gt;0.06,P140&lt;=0.08),"6% to 8%",AND(P140&gt;0.08,P140&lt;=0.1),"8% to 10%",AND(P140&gt;0.1,P140&lt;=0.15),"10% to 15%",AND(P140&gt;0.15,P140&lt;=0.2),"15% to 20%",AND(P140&gt;0.2,P140&lt;=0.25),"20% to 25%",AND(P140&gt;0.25,P140&lt;=0.3),"25% to 30%",AND(P140&gt;0.3,P140&lt;=0.4),"30% to 40%",AND(P140&gt;0.4,P140&lt;=0.5),"40% to 50%",AND(P140&gt;0.5,P140&lt;=0.75),"50% to 75%",AND(P140&gt;0.75,P140&lt;=1),"75% to 100%")</f>
        <v>0% to 2%</v>
      </c>
      <c r="P140" s="10">
        <f>_xlfn.XLOOKUP($E140,'Raw Data'!$E:$E,'Raw Data'!P:P,"ERROR",0,1)</f>
        <v>0.00135633680555556</v>
      </c>
      <c r="Q140" s="9">
        <f>_xlfn.XLOOKUP($E140,'Raw Data'!$E:$E,'Raw Data'!Q:Q,"ERROR",0,1)</f>
        <v>402</v>
      </c>
      <c r="R140" s="9" t="str">
        <f>_xlfn.XLOOKUP($E140,'Raw Data'!$E:$E,'Raw Data'!R:R,"ERROR",0,1)</f>
        <v>ml</v>
      </c>
      <c r="S140" s="5" t="str">
        <f t="array" ref="S140">_xlfn.IFS(AND(T140&gt;0,T140&lt;=0.05),"0 to 0.05",AND(T140&gt;0.05,T140&lt;=0.1),"0.05 to 0.1",AND(T140&gt;0.1,T140&lt;=0.2),"0.1 to 0.2",AND(T140&gt;0.2,T140&lt;=0.3),"0.2 to 0.3",AND(T140&gt;0.3,T140&lt;=0.4),"0.3 to 0.4",AND(T140&gt;0.4,T140&lt;=0.5),"0.4 to 0.5",AND(T140&gt;0.5,T140&lt;=0.75),"0.5 to 0.75",AND(T140&gt;0.75,T140&lt;=1),"0.75 to 1",AND(T140&gt;1,T140&lt;=2),"1 to 2",AND(T140&gt;2,T140&lt;=3),"2 to 3",AND(T140&gt;3,T140&lt;=4),"3 to 4",AND(T140&gt;4,T140&lt;=5),"4 to 5",AND(T140&gt;5,T140&lt;=10),"5 to 10",T140&gt;10,"10+")</f>
        <v>0.4 to 0.5</v>
      </c>
      <c r="T140" s="10">
        <f>_xlfn.XLOOKUP($E140,'Raw Data'!$E:$E,'Raw Data'!T:T,"ERROR",0,1)</f>
        <v>0.458130213673405</v>
      </c>
      <c r="U140" s="15" t="str">
        <f t="array" ref="U140">_xlfn.IFS(AND(V140&gt;0,V140&lt;=0.05),"0 to 0.05",AND(V140&gt;0.05,V140&lt;=0.1),"0.05 to 0.1",AND(V140&gt;0.1,V140&lt;=0.2),"0.1 to 0.2",AND(V140&gt;0.2,V140&lt;=0.3),"0.2 to 0.3",AND(V140&gt;0.3,V140&lt;=0.4),"0.3 to 0.4",AND(V140&gt;0.4,V140&lt;=0.5),"0.4 to 0.5",AND(V140&gt;0.5,V140&lt;=0.75),"0.5 to 0.75",AND(V140&gt;0.75,V140&lt;=1),"0.75 to 1",AND(V140&gt;1,V140&lt;=2),"1 to 2",AND(V140&gt;2,V140&lt;=3),"2 to 3",AND(V140&gt;3,V140&lt;=4),"3 to 4",AND(V140&gt;4,V140&lt;=5),"4 to 5",AND(V140&gt;5,V140&lt;=10),"5 to 10",V140&gt;10,"10+")</f>
        <v>0.1 to 0.2</v>
      </c>
      <c r="V140" s="10">
        <f>_xlfn.XLOOKUP($E140,'Raw Data'!$E:$E,'Raw Data'!V:V,"ERROR",0,1)</f>
        <v>0.123863157851666</v>
      </c>
      <c r="W140" s="15" t="str">
        <f t="array" ref="W140">_xlfn.IFS(AND(X140&gt;0,X140&lt;=0.05),"0 to 0.05",AND(X140&gt;0.05,X140&lt;=0.1),"0.05 to 0.1",AND(X140&gt;0.1,X140&lt;=0.2),"0.1 to 0.2",AND(X140&gt;0.2,X140&lt;=0.3),"0.2 to 0.3",AND(X140&gt;0.3,X140&lt;=0.4),"0.3 to 0.4",AND(X140&gt;0.4,X140&lt;=0.5),"0.4 to 0.5",AND(X140&gt;0.5,X140&lt;=0.75),"0.5 to 0.75",AND(X140&gt;0.75,X140&lt;=1),"0.75 to 1",AND(X140&gt;1,X140&lt;=2),"1 to 2",AND(X140&gt;2,X140&lt;=3),"2 to 3",AND(X140&gt;3,X140&lt;=4),"3 to 4",AND(X140&gt;4,X140&lt;=5),"4 to 5",AND(X140&gt;5,X140&lt;=10),"5 to 10",X140&gt;10,"10+")</f>
        <v>0.1 to 0.2</v>
      </c>
      <c r="X140" s="16">
        <f t="shared" si="26"/>
        <v>0.123695157691819</v>
      </c>
      <c r="Y140" s="5" t="str">
        <f t="array" ref="Y140">_xlfn.IFS(AND(Z140&gt;0,Z140&lt;=1),"0 to 1",AND(Z140&gt;1,Z140&lt;=2),"1 to 2",AND(Z140&gt;2,Z140&lt;=4),"2 to 4",AND(Z140&gt;4,Z140&lt;=6),"4 to 6",AND(Z140&gt;6,Z140&lt;=8),"6 to 8",AND(Z140&gt;8,Z140&lt;=10),"8 to 10",AND(Z140&gt;10,Z140&lt;=15),"10 to 15",AND(Z140&gt;15,Z140&lt;=20),"15 to 20",AND(Z140&gt;20,Z140&lt;=25),"20 to 25",AND(Z140&gt;25,Z140&lt;=30),"25 to 30",AND(Z140&gt;30,Z140&lt;=40),"30 to 40",AND(Z140&gt;40,Z140&lt;=50),"40 to 50",Z140&gt;50,"50+")</f>
        <v>10 to 15</v>
      </c>
      <c r="Z140" s="9">
        <f>_xlfn.XLOOKUP($E140,'Raw Data'!$E:$E,'Raw Data'!Z:Z,"ERROR",0,1)</f>
        <v>13.5876</v>
      </c>
      <c r="AA140" s="9" t="str">
        <f>_xlfn.XLOOKUP($E140,'Raw Data'!$E:$E,'Raw Data'!AA:AA,"ERROR",0,1)</f>
        <v>oz</v>
      </c>
    </row>
    <row r="141" hidden="1" spans="1:27">
      <c r="A141" s="5" t="str">
        <f>_xlfn.XLOOKUP($E141,'Raw Data'!$E:$E,'Raw Data'!A:A,"ERROR",0,1)</f>
        <v>AE</v>
      </c>
      <c r="B141" s="5" t="str">
        <f>_xlfn.XLOOKUP($E141,'Raw Data'!$E:$E,'Raw Data'!B:B,"ERROR",0,1)</f>
        <v>Hair Mousses</v>
      </c>
      <c r="C141" s="5" t="str">
        <f>_xlfn.XLOOKUP($E141,'Raw Data'!$E:$E,'Raw Data'!C:C,"ERROR",0,1)</f>
        <v>John Frieda</v>
      </c>
      <c r="D141" s="5" t="str">
        <f>_xlfn.XLOOKUP($E141,'Raw Data'!$E:$E,'Raw Data'!D:D,"ERROR",0,1)</f>
        <v>www.amazon.ae/dp/B01DSSOHTK</v>
      </c>
      <c r="E141" s="5" t="s">
        <v>341</v>
      </c>
      <c r="F141" s="9" t="str">
        <f>_xlfn.XLOOKUP($E141,'Raw Data'!$E:$E,'Raw Data'!F:F,"ERROR",0,1)</f>
        <v>John Frieda  Volume  Lift Air Whipped Foam  Mousse , 200 ml (Pack of 1)</v>
      </c>
      <c r="G141" s="10">
        <f>_xlfn.XLOOKUP($E141,'Raw Data'!$E:$E,'Raw Data'!G:G,"ERROR",0,1)</f>
        <v>4</v>
      </c>
      <c r="H141" s="9">
        <f>_xlfn.XLOOKUP($E141,'Raw Data'!$E:$E,'Raw Data'!H:H,"ERROR",0,1)</f>
        <v>654.83</v>
      </c>
      <c r="I141" s="9">
        <f>_xlfn.XLOOKUP($E141,'Raw Data'!$E:$E,'Raw Data'!I:I,"ERROR",0,1)</f>
        <v>0.000876700225824312</v>
      </c>
      <c r="J141" s="9" t="str">
        <f>_xlfn.XLOOKUP($E141,'Raw Data'!$E:$E,'Raw Data'!J:J,"ERROR",0,1)</f>
        <v>No</v>
      </c>
      <c r="K141" s="14" t="str">
        <f t="array" ref="K141">_xlfn.IFS(AND(L141&gt;0,L141&lt;=5),"0 to 5",AND(L141&gt;5,L141&lt;=10),"5 to 10",AND(L141&gt;10,L141&lt;=15),"10 to 15",AND(L141&gt;15,L141&lt;=20),"15 to 20",AND(L141&gt;20,L141&lt;=30),"20 to 30",AND(L141&gt;30,L141&lt;=40),"30 to 40",AND(L141&gt;40,L141&lt;=50),"40 to 50",AND(L141&gt;50,L141&lt;=75),"50 to 75",AND(L141&gt;75,L141&lt;=100),"75 to 100",AND(L141&gt;100,L141&lt;=150),"100 to 150",AND(L141&gt;150,L141&lt;=200),"150 to 200",AND(L141&gt;200,L141&lt;=250),"200 to 250",AND(L141&gt;250,L141&lt;=300),"250 to 300",AND(L141&gt;300,L141&lt;=400),"300 to 400",AND(L141&gt;400,L141&lt;=500),"400 to 500",L141&gt;500,"500+")</f>
        <v>150 to 200</v>
      </c>
      <c r="L141" s="9">
        <f>_xlfn.XLOOKUP($E141,'Raw Data'!$E:$E,'Raw Data'!L:L,"ERROR",0,1)</f>
        <v>165.58</v>
      </c>
      <c r="M141" s="14" t="str">
        <f t="array" ref="M141">_xlfn.IFS(AND(N141&gt;0,N141&lt;=5),"0 to 5",AND(N141&gt;5,N141&lt;=10),"5 to 10",AND(N141&gt;10,N141&lt;=15),"10 to 15",AND(N141&gt;15,N141&lt;=20),"15 to 20",AND(N141&gt;20,N141&lt;=30),"20 to 30",AND(N141&gt;30,N141&lt;=40),"30 to 40",AND(N141&gt;40,N141&lt;=50),"40 to 50",AND(N141&gt;50,N141&lt;=75),"50 to 75",AND(N141&gt;75,N141&lt;=100),"75 to 100",AND(N141&gt;100,N141&lt;=150),"100 to 150",AND(N141&gt;150,N141&lt;=200),"150 to 200",AND(N141&gt;200,N141&lt;=250),"200 to 250",AND(N141&gt;250,N141&lt;=300),"250 to 300",AND(N141&gt;300,N141&lt;=400),"300 to 400",AND(N141&gt;400,N141&lt;=500),"400 to 500",N141&gt;500,"500+")</f>
        <v>150 to 200</v>
      </c>
      <c r="N141" s="9">
        <f>_xlfn.XLOOKUP($E141,'Raw Data'!$E:$E,'Raw Data'!N:N,"ERROR",0,1)</f>
        <v>188</v>
      </c>
      <c r="O141" s="14" t="str">
        <f t="array" ref="O141">_xlfn.IFS(P141=0,"No Discount",AND(P141&gt;0,P141&lt;=0.02),"0% to 2%",AND(P141&gt;0.02,P141&lt;=0.04),"2% to 4%",AND(P141&gt;0.04,P141&lt;=0.06),"4% to 6%",AND(P141&gt;0.06,P141&lt;=0.08),"6% to 8%",AND(P141&gt;0.08,P141&lt;=0.1),"8% to 10%",AND(P141&gt;0.1,P141&lt;=0.15),"10% to 15%",AND(P141&gt;0.15,P141&lt;=0.2),"15% to 20%",AND(P141&gt;0.2,P141&lt;=0.25),"20% to 25%",AND(P141&gt;0.25,P141&lt;=0.3),"25% to 30%",AND(P141&gt;0.3,P141&lt;=0.4),"30% to 40%",AND(P141&gt;0.4,P141&lt;=0.5),"40% to 50%",AND(P141&gt;0.5,P141&lt;=0.75),"50% to 75%",AND(P141&gt;0.75,P141&lt;=1),"75% to 100%")</f>
        <v>10% to 15%</v>
      </c>
      <c r="P141" s="10">
        <f>_xlfn.XLOOKUP($E141,'Raw Data'!$E:$E,'Raw Data'!P:P,"ERROR",0,1)</f>
        <v>0.119255319148936</v>
      </c>
      <c r="Q141" s="9">
        <f>_xlfn.XLOOKUP($E141,'Raw Data'!$E:$E,'Raw Data'!Q:Q,"ERROR",0,1)</f>
        <v>200</v>
      </c>
      <c r="R141" s="9" t="str">
        <f>_xlfn.XLOOKUP($E141,'Raw Data'!$E:$E,'Raw Data'!R:R,"ERROR",0,1)</f>
        <v>ml</v>
      </c>
      <c r="S141" s="5" t="str">
        <f t="array" ref="S141">_xlfn.IFS(AND(T141&gt;0,T141&lt;=0.05),"0 to 0.05",AND(T141&gt;0.05,T141&lt;=0.1),"0.05 to 0.1",AND(T141&gt;0.1,T141&lt;=0.2),"0.1 to 0.2",AND(T141&gt;0.2,T141&lt;=0.3),"0.2 to 0.3",AND(T141&gt;0.3,T141&lt;=0.4),"0.3 to 0.4",AND(T141&gt;0.4,T141&lt;=0.5),"0.4 to 0.5",AND(T141&gt;0.5,T141&lt;=0.75),"0.5 to 0.75",AND(T141&gt;0.75,T141&lt;=1),"0.75 to 1",AND(T141&gt;1,T141&lt;=2),"1 to 2",AND(T141&gt;2,T141&lt;=3),"2 to 3",AND(T141&gt;3,T141&lt;=4),"3 to 4",AND(T141&gt;4,T141&lt;=5),"4 to 5",AND(T141&gt;5,T141&lt;=10),"5 to 10",T141&gt;10,"10+")</f>
        <v>0.75 to 1</v>
      </c>
      <c r="T141" s="10">
        <f>_xlfn.XLOOKUP($E141,'Raw Data'!$E:$E,'Raw Data'!T:T,"ERROR",0,1)</f>
        <v>0.828342334806787</v>
      </c>
      <c r="U141" s="15" t="str">
        <f t="array" ref="U141">_xlfn.IFS(AND(V141&gt;0,V141&lt;=0.05),"0 to 0.05",AND(V141&gt;0.05,V141&lt;=0.1),"0.05 to 0.1",AND(V141&gt;0.1,V141&lt;=0.2),"0.1 to 0.2",AND(V141&gt;0.2,V141&lt;=0.3),"0.2 to 0.3",AND(V141&gt;0.3,V141&lt;=0.4),"0.3 to 0.4",AND(V141&gt;0.4,V141&lt;=0.5),"0.4 to 0.5",AND(V141&gt;0.5,V141&lt;=0.75),"0.5 to 0.75",AND(V141&gt;0.75,V141&lt;=1),"0.75 to 1",AND(V141&gt;1,V141&lt;=2),"1 to 2",AND(V141&gt;2,V141&lt;=3),"2 to 3",AND(V141&gt;3,V141&lt;=4),"3 to 4",AND(V141&gt;4,V141&lt;=5),"4 to 5",AND(V141&gt;5,V141&lt;=10),"5 to 10",V141&gt;10,"10+")</f>
        <v>0.2 to 0.3</v>
      </c>
      <c r="V141" s="10">
        <f>_xlfn.XLOOKUP($E141,'Raw Data'!$E:$E,'Raw Data'!V:V,"ERROR",0,1)</f>
        <v>0.25393560161126</v>
      </c>
      <c r="W141" s="15" t="str">
        <f t="array" ref="W141">_xlfn.IFS(AND(X141&gt;0,X141&lt;=0.05),"0 to 0.05",AND(X141&gt;0.05,X141&lt;=0.1),"0.05 to 0.1",AND(X141&gt;0.1,X141&lt;=0.2),"0.1 to 0.2",AND(X141&gt;0.2,X141&lt;=0.3),"0.2 to 0.3",AND(X141&gt;0.3,X141&lt;=0.4),"0.3 to 0.4",AND(X141&gt;0.4,X141&lt;=0.5),"0.4 to 0.5",AND(X141&gt;0.5,X141&lt;=0.75),"0.5 to 0.75",AND(X141&gt;0.75,X141&lt;=1),"0.75 to 1",AND(X141&gt;1,X141&lt;=2),"1 to 2",AND(X141&gt;2,X141&lt;=3),"2 to 3",AND(X141&gt;3,X141&lt;=4),"3 to 4",AND(X141&gt;4,X141&lt;=5),"4 to 5",AND(X141&gt;5,X141&lt;=10),"5 to 10",X141&gt;10,"10+")</f>
        <v>0.2 to 0.3</v>
      </c>
      <c r="X141" s="16">
        <f t="shared" si="26"/>
        <v>0.223652430397832</v>
      </c>
      <c r="Y141" s="5" t="str">
        <f t="array" ref="Y141">_xlfn.IFS(AND(Z141&gt;0,Z141&lt;=1),"0 to 1",AND(Z141&gt;1,Z141&lt;=2),"1 to 2",AND(Z141&gt;2,Z141&lt;=4),"2 to 4",AND(Z141&gt;4,Z141&lt;=6),"4 to 6",AND(Z141&gt;6,Z141&lt;=8),"6 to 8",AND(Z141&gt;8,Z141&lt;=10),"8 to 10",AND(Z141&gt;10,Z141&lt;=15),"10 to 15",AND(Z141&gt;15,Z141&lt;=20),"15 to 20",AND(Z141&gt;20,Z141&lt;=25),"20 to 25",AND(Z141&gt;25,Z141&lt;=30),"25 to 30",AND(Z141&gt;30,Z141&lt;=40),"30 to 40",AND(Z141&gt;40,Z141&lt;=50),"40 to 50",Z141&gt;50,"50+")</f>
        <v>6 to 8</v>
      </c>
      <c r="Z141" s="9">
        <f>_xlfn.XLOOKUP($E141,'Raw Data'!$E:$E,'Raw Data'!Z:Z,"ERROR",0,1)</f>
        <v>6.76</v>
      </c>
      <c r="AA141" s="9" t="str">
        <f>_xlfn.XLOOKUP($E141,'Raw Data'!$E:$E,'Raw Data'!AA:AA,"ERROR",0,1)</f>
        <v>oz</v>
      </c>
    </row>
    <row r="142" hidden="1" spans="1:27">
      <c r="A142" s="5" t="str">
        <f>_xlfn.XLOOKUP($E142,'Raw Data'!$E:$E,'Raw Data'!A:A,"ERROR",0,1)</f>
        <v>AE</v>
      </c>
      <c r="B142" s="5" t="str">
        <f>_xlfn.XLOOKUP($E142,'Raw Data'!$E:$E,'Raw Data'!B:B,"ERROR",0,1)</f>
        <v>Hair Mousses</v>
      </c>
      <c r="C142" s="5" t="str">
        <f>_xlfn.XLOOKUP($E142,'Raw Data'!$E:$E,'Raw Data'!C:C,"ERROR",0,1)</f>
        <v>Dippity-Do</v>
      </c>
      <c r="D142" s="5" t="str">
        <f>_xlfn.XLOOKUP($E142,'Raw Data'!$E:$E,'Raw Data'!D:D,"ERROR",0,1)</f>
        <v>www.amazon.ae/dp/B06XDS1WV5</v>
      </c>
      <c r="E142" s="5" t="s">
        <v>342</v>
      </c>
      <c r="F142" s="9" t="str">
        <f>_xlfn.XLOOKUP($E142,'Raw Data'!$E:$E,'Raw Data'!F:F,"ERROR",0,1)</f>
        <v>Dippity-Do Girls with Curls Enhancing Mousse Dippity-Do Girls with Curls Enhancing Mousse</v>
      </c>
      <c r="G142" s="10">
        <f>_xlfn.XLOOKUP($E142,'Raw Data'!$E:$E,'Raw Data'!G:G,"ERROR",0,1)</f>
        <v>10</v>
      </c>
      <c r="H142" s="9">
        <f>_xlfn.XLOOKUP($E142,'Raw Data'!$E:$E,'Raw Data'!H:H,"ERROR",0,1)</f>
        <v>653.34</v>
      </c>
      <c r="I142" s="9">
        <f>_xlfn.XLOOKUP($E142,'Raw Data'!$E:$E,'Raw Data'!I:I,"ERROR",0,1)</f>
        <v>0.000874705382374137</v>
      </c>
      <c r="J142" s="9" t="str">
        <f>_xlfn.XLOOKUP($E142,'Raw Data'!$E:$E,'Raw Data'!J:J,"ERROR",0,1)</f>
        <v>No</v>
      </c>
      <c r="K142" s="14" t="str">
        <f t="array" ref="K142">_xlfn.IFS(AND(L142&gt;0,L142&lt;=5),"0 to 5",AND(L142&gt;5,L142&lt;=10),"5 to 10",AND(L142&gt;10,L142&lt;=15),"10 to 15",AND(L142&gt;15,L142&lt;=20),"15 to 20",AND(L142&gt;20,L142&lt;=30),"20 to 30",AND(L142&gt;30,L142&lt;=40),"30 to 40",AND(L142&gt;40,L142&lt;=50),"40 to 50",AND(L142&gt;50,L142&lt;=75),"50 to 75",AND(L142&gt;75,L142&lt;=100),"75 to 100",AND(L142&gt;100,L142&lt;=150),"100 to 150",AND(L142&gt;150,L142&lt;=200),"150 to 200",AND(L142&gt;200,L142&lt;=250),"200 to 250",AND(L142&gt;250,L142&lt;=300),"250 to 300",AND(L142&gt;300,L142&lt;=400),"300 to 400",AND(L142&gt;400,L142&lt;=500),"400 to 500",L142&gt;500,"500+")</f>
        <v>50 to 75</v>
      </c>
      <c r="L142" s="9">
        <f>_xlfn.XLOOKUP($E142,'Raw Data'!$E:$E,'Raw Data'!L:L,"ERROR",0,1)</f>
        <v>62.17</v>
      </c>
      <c r="M142" s="14" t="str">
        <f t="array" ref="M142">_xlfn.IFS(AND(N142&gt;0,N142&lt;=5),"0 to 5",AND(N142&gt;5,N142&lt;=10),"5 to 10",AND(N142&gt;10,N142&lt;=15),"10 to 15",AND(N142&gt;15,N142&lt;=20),"15 to 20",AND(N142&gt;20,N142&lt;=30),"20 to 30",AND(N142&gt;30,N142&lt;=40),"30 to 40",AND(N142&gt;40,N142&lt;=50),"40 to 50",AND(N142&gt;50,N142&lt;=75),"50 to 75",AND(N142&gt;75,N142&lt;=100),"75 to 100",AND(N142&gt;100,N142&lt;=150),"100 to 150",AND(N142&gt;150,N142&lt;=200),"150 to 200",AND(N142&gt;200,N142&lt;=250),"200 to 250",AND(N142&gt;250,N142&lt;=300),"250 to 300",AND(N142&gt;300,N142&lt;=400),"300 to 400",AND(N142&gt;400,N142&lt;=500),"400 to 500",N142&gt;500,"500+")</f>
        <v>75 to 100</v>
      </c>
      <c r="N142" s="9">
        <f>_xlfn.XLOOKUP($E142,'Raw Data'!$E:$E,'Raw Data'!N:N,"ERROR",0,1)</f>
        <v>82.21</v>
      </c>
      <c r="O142" s="14" t="str">
        <f t="array" ref="O142">_xlfn.IFS(P142=0,"No Discount",AND(P142&gt;0,P142&lt;=0.02),"0% to 2%",AND(P142&gt;0.02,P142&lt;=0.04),"2% to 4%",AND(P142&gt;0.04,P142&lt;=0.06),"4% to 6%",AND(P142&gt;0.06,P142&lt;=0.08),"6% to 8%",AND(P142&gt;0.08,P142&lt;=0.1),"8% to 10%",AND(P142&gt;0.1,P142&lt;=0.15),"10% to 15%",AND(P142&gt;0.15,P142&lt;=0.2),"15% to 20%",AND(P142&gt;0.2,P142&lt;=0.25),"20% to 25%",AND(P142&gt;0.25,P142&lt;=0.3),"25% to 30%",AND(P142&gt;0.3,P142&lt;=0.4),"30% to 40%",AND(P142&gt;0.4,P142&lt;=0.5),"40% to 50%",AND(P142&gt;0.5,P142&lt;=0.75),"50% to 75%",AND(P142&gt;0.75,P142&lt;=1),"75% to 100%")</f>
        <v>20% to 25%</v>
      </c>
      <c r="P142" s="10">
        <f>_xlfn.XLOOKUP($E142,'Raw Data'!$E:$E,'Raw Data'!P:P,"ERROR",0,1)</f>
        <v>0.243765965211045</v>
      </c>
      <c r="Q142" s="9">
        <f>_xlfn.XLOOKUP($E142,'Raw Data'!$E:$E,'Raw Data'!Q:Q,"ERROR",0,1)</f>
        <v>0</v>
      </c>
      <c r="R142" s="9">
        <f>_xlfn.XLOOKUP($E142,'Raw Data'!$E:$E,'Raw Data'!R:R,"ERROR",0,1)</f>
        <v>0</v>
      </c>
      <c r="S142" s="5" t="e">
        <f t="array" ref="S142">_xlfn.IFS(AND(T142&gt;0,T142&lt;=0.05),"0 to 0.05",AND(T142&gt;0.05,T142&lt;=0.1),"0.05 to 0.1",AND(T142&gt;0.1,T142&lt;=0.2),"0.1 to 0.2",AND(T142&gt;0.2,T142&lt;=0.3),"0.2 to 0.3",AND(T142&gt;0.3,T142&lt;=0.4),"0.3 to 0.4",AND(T142&gt;0.4,T142&lt;=0.5),"0.4 to 0.5",AND(T142&gt;0.5,T142&lt;=0.75),"0.5 to 0.75",AND(T142&gt;0.75,T142&lt;=1),"0.75 to 1",AND(T142&gt;1,T142&lt;=2),"1 to 2",AND(T142&gt;2,T142&lt;=3),"2 to 3",AND(T142&gt;3,T142&lt;=4),"3 to 4",AND(T142&gt;4,T142&lt;=5),"4 to 5",AND(T142&gt;5,T142&lt;=10),"5 to 10",T142&gt;10,"10+")</f>
        <v>#N/A</v>
      </c>
      <c r="T142" s="10">
        <f>_xlfn.XLOOKUP($E142,'Raw Data'!$E:$E,'Raw Data'!T:T,"ERROR",0,1)</f>
        <v>0</v>
      </c>
      <c r="U142" s="15" t="e">
        <f t="array" ref="U142">_xlfn.IFS(AND(V142&gt;0,V142&lt;=0.05),"0 to 0.05",AND(V142&gt;0.05,V142&lt;=0.1),"0.05 to 0.1",AND(V142&gt;0.1,V142&lt;=0.2),"0.1 to 0.2",AND(V142&gt;0.2,V142&lt;=0.3),"0.2 to 0.3",AND(V142&gt;0.3,V142&lt;=0.4),"0.3 to 0.4",AND(V142&gt;0.4,V142&lt;=0.5),"0.4 to 0.5",AND(V142&gt;0.5,V142&lt;=0.75),"0.5 to 0.75",AND(V142&gt;0.75,V142&lt;=1),"0.75 to 1",AND(V142&gt;1,V142&lt;=2),"1 to 2",AND(V142&gt;2,V142&lt;=3),"2 to 3",AND(V142&gt;3,V142&lt;=4),"3 to 4",AND(V142&gt;4,V142&lt;=5),"4 to 5",AND(V142&gt;5,V142&lt;=10),"5 to 10",V142&gt;10,"10+")</f>
        <v>#N/A</v>
      </c>
      <c r="V142" s="10">
        <f>_xlfn.XLOOKUP($E142,'Raw Data'!$E:$E,'Raw Data'!V:V,"ERROR",0,1)</f>
        <v>0</v>
      </c>
      <c r="W142" s="15" t="e">
        <f t="array" ref="W142">_xlfn.IFS(AND(X142&gt;0,X142&lt;=0.05),"0 to 0.05",AND(X142&gt;0.05,X142&lt;=0.1),"0.05 to 0.1",AND(X142&gt;0.1,X142&lt;=0.2),"0.1 to 0.2",AND(X142&gt;0.2,X142&lt;=0.3),"0.2 to 0.3",AND(X142&gt;0.3,X142&lt;=0.4),"0.3 to 0.4",AND(X142&gt;0.4,X142&lt;=0.5),"0.4 to 0.5",AND(X142&gt;0.5,X142&lt;=0.75),"0.5 to 0.75",AND(X142&gt;0.75,X142&lt;=1),"0.75 to 1",AND(X142&gt;1,X142&lt;=2),"1 to 2",AND(X142&gt;2,X142&lt;=3),"2 to 3",AND(X142&gt;3,X142&lt;=4),"3 to 4",AND(X142&gt;4,X142&lt;=5),"4 to 5",AND(X142&gt;5,X142&lt;=10),"5 to 10",X142&gt;10,"10+")</f>
        <v>#DIV/0!</v>
      </c>
      <c r="X142" s="16" t="e">
        <f t="shared" si="26"/>
        <v>#DIV/0!</v>
      </c>
      <c r="Y142" s="5" t="e">
        <f t="array" ref="Y142">_xlfn.IFS(AND(Z142&gt;0,Z142&lt;=1),"0 to 1",AND(Z142&gt;1,Z142&lt;=2),"1 to 2",AND(Z142&gt;2,Z142&lt;=4),"2 to 4",AND(Z142&gt;4,Z142&lt;=6),"4 to 6",AND(Z142&gt;6,Z142&lt;=8),"6 to 8",AND(Z142&gt;8,Z142&lt;=10),"8 to 10",AND(Z142&gt;10,Z142&lt;=15),"10 to 15",AND(Z142&gt;15,Z142&lt;=20),"15 to 20",AND(Z142&gt;20,Z142&lt;=25),"20 to 25",AND(Z142&gt;25,Z142&lt;=30),"25 to 30",AND(Z142&gt;30,Z142&lt;=40),"30 to 40",AND(Z142&gt;40,Z142&lt;=50),"40 to 50",Z142&gt;50,"50+")</f>
        <v>#N/A</v>
      </c>
      <c r="Z142" s="9">
        <f>_xlfn.XLOOKUP($E142,'Raw Data'!$E:$E,'Raw Data'!Z:Z,"ERROR",0,1)</f>
        <v>0</v>
      </c>
      <c r="AA142" s="9">
        <f>_xlfn.XLOOKUP($E142,'Raw Data'!$E:$E,'Raw Data'!AA:AA,"ERROR",0,1)</f>
        <v>0</v>
      </c>
    </row>
    <row r="143" hidden="1" spans="1:27">
      <c r="A143" s="5" t="str">
        <f>_xlfn.XLOOKUP($E143,'Raw Data'!$E:$E,'Raw Data'!A:A,"ERROR",0,1)</f>
        <v>AE</v>
      </c>
      <c r="B143" s="5" t="str">
        <f>_xlfn.XLOOKUP($E143,'Raw Data'!$E:$E,'Raw Data'!B:B,"ERROR",0,1)</f>
        <v>Hair Mousses</v>
      </c>
      <c r="C143" s="5" t="str">
        <f>_xlfn.XLOOKUP($E143,'Raw Data'!$E:$E,'Raw Data'!C:C,"ERROR",0,1)</f>
        <v>pantene</v>
      </c>
      <c r="D143" s="5" t="str">
        <f>_xlfn.XLOOKUP($E143,'Raw Data'!$E:$E,'Raw Data'!D:D,"ERROR",0,1)</f>
        <v>www.amazon.ae/dp/B078YGG9YV</v>
      </c>
      <c r="E143" s="5" t="s">
        <v>343</v>
      </c>
      <c r="F143" s="9" t="str">
        <f>_xlfn.XLOOKUP($E143,'Raw Data'!$E:$E,'Raw Data'!F:F,"ERROR",0,1)</f>
        <v>Pantene  Pro-V Fine  Hair  Triple Action Volume Maximum Hold  Mousse , 6.6 oz (Pack of 5)</v>
      </c>
      <c r="G143" s="10">
        <f>_xlfn.XLOOKUP($E143,'Raw Data'!$E:$E,'Raw Data'!G:G,"ERROR",0,1)</f>
        <v>4</v>
      </c>
      <c r="H143" s="9">
        <f>_xlfn.XLOOKUP($E143,'Raw Data'!$E:$E,'Raw Data'!H:H,"ERROR",0,1)</f>
        <v>650.08</v>
      </c>
      <c r="I143" s="9">
        <f>_xlfn.XLOOKUP($E143,'Raw Data'!$E:$E,'Raw Data'!I:I,"ERROR",0,1)</f>
        <v>0.000870340825563686</v>
      </c>
      <c r="J143" s="9" t="str">
        <f>_xlfn.XLOOKUP($E143,'Raw Data'!$E:$E,'Raw Data'!J:J,"ERROR",0,1)</f>
        <v>No</v>
      </c>
      <c r="K143" s="14" t="str">
        <f t="array" ref="K143">_xlfn.IFS(AND(L143&gt;0,L143&lt;=5),"0 to 5",AND(L143&gt;5,L143&lt;=10),"5 to 10",AND(L143&gt;10,L143&lt;=15),"10 to 15",AND(L143&gt;15,L143&lt;=20),"15 to 20",AND(L143&gt;20,L143&lt;=30),"20 to 30",AND(L143&gt;30,L143&lt;=40),"30 to 40",AND(L143&gt;40,L143&lt;=50),"40 to 50",AND(L143&gt;50,L143&lt;=75),"50 to 75",AND(L143&gt;75,L143&lt;=100),"75 to 100",AND(L143&gt;100,L143&lt;=150),"100 to 150",AND(L143&gt;150,L143&lt;=200),"150 to 200",AND(L143&gt;200,L143&lt;=250),"200 to 250",AND(L143&gt;250,L143&lt;=300),"250 to 300",AND(L143&gt;300,L143&lt;=400),"300 to 400",AND(L143&gt;400,L143&lt;=500),"400 to 500",L143&gt;500,"500+")</f>
        <v>150 to 200</v>
      </c>
      <c r="L143" s="9">
        <f>_xlfn.XLOOKUP($E143,'Raw Data'!$E:$E,'Raw Data'!L:L,"ERROR",0,1)</f>
        <v>170.69</v>
      </c>
      <c r="M143" s="14" t="str">
        <f t="array" ref="M143">_xlfn.IFS(AND(N143&gt;0,N143&lt;=5),"0 to 5",AND(N143&gt;5,N143&lt;=10),"5 to 10",AND(N143&gt;10,N143&lt;=15),"10 to 15",AND(N143&gt;15,N143&lt;=20),"15 to 20",AND(N143&gt;20,N143&lt;=30),"20 to 30",AND(N143&gt;30,N143&lt;=40),"30 to 40",AND(N143&gt;40,N143&lt;=50),"40 to 50",AND(N143&gt;50,N143&lt;=75),"50 to 75",AND(N143&gt;75,N143&lt;=100),"75 to 100",AND(N143&gt;100,N143&lt;=150),"100 to 150",AND(N143&gt;150,N143&lt;=200),"150 to 200",AND(N143&gt;200,N143&lt;=250),"200 to 250",AND(N143&gt;250,N143&lt;=300),"250 to 300",AND(N143&gt;300,N143&lt;=400),"300 to 400",AND(N143&gt;400,N143&lt;=500),"400 to 500",N143&gt;500,"500+")</f>
        <v>150 to 200</v>
      </c>
      <c r="N143" s="9">
        <f>_xlfn.XLOOKUP($E143,'Raw Data'!$E:$E,'Raw Data'!N:N,"ERROR",0,1)</f>
        <v>170.91</v>
      </c>
      <c r="O143" s="14" t="str">
        <f t="array" ref="O143">_xlfn.IFS(P143=0,"No Discount",AND(P143&gt;0,P143&lt;=0.02),"0% to 2%",AND(P143&gt;0.02,P143&lt;=0.04),"2% to 4%",AND(P143&gt;0.04,P143&lt;=0.06),"4% to 6%",AND(P143&gt;0.06,P143&lt;=0.08),"6% to 8%",AND(P143&gt;0.08,P143&lt;=0.1),"8% to 10%",AND(P143&gt;0.1,P143&lt;=0.15),"10% to 15%",AND(P143&gt;0.15,P143&lt;=0.2),"15% to 20%",AND(P143&gt;0.2,P143&lt;=0.25),"20% to 25%",AND(P143&gt;0.25,P143&lt;=0.3),"25% to 30%",AND(P143&gt;0.3,P143&lt;=0.4),"30% to 40%",AND(P143&gt;0.4,P143&lt;=0.5),"40% to 50%",AND(P143&gt;0.5,P143&lt;=0.75),"50% to 75%",AND(P143&gt;0.75,P143&lt;=1),"75% to 100%")</f>
        <v>0% to 2%</v>
      </c>
      <c r="P143" s="10">
        <f>_xlfn.XLOOKUP($E143,'Raw Data'!$E:$E,'Raw Data'!P:P,"ERROR",0,1)</f>
        <v>0.00128722719560002</v>
      </c>
      <c r="Q143" s="9">
        <f>_xlfn.XLOOKUP($E143,'Raw Data'!$E:$E,'Raw Data'!Q:Q,"ERROR",0,1)</f>
        <v>33</v>
      </c>
      <c r="R143" s="9" t="str">
        <f>_xlfn.XLOOKUP($E143,'Raw Data'!$E:$E,'Raw Data'!R:R,"ERROR",0,1)</f>
        <v>oz</v>
      </c>
      <c r="S143" s="5" t="str">
        <f t="array" ref="S143">_xlfn.IFS(AND(T143&gt;0,T143&lt;=0.05),"0 to 0.05",AND(T143&gt;0.05,T143&lt;=0.1),"0.05 to 0.1",AND(T143&gt;0.1,T143&lt;=0.2),"0.1 to 0.2",AND(T143&gt;0.2,T143&lt;=0.3),"0.2 to 0.3",AND(T143&gt;0.3,T143&lt;=0.4),"0.3 to 0.4",AND(T143&gt;0.4,T143&lt;=0.5),"0.4 to 0.5",AND(T143&gt;0.5,T143&lt;=0.75),"0.5 to 0.75",AND(T143&gt;0.75,T143&lt;=1),"0.75 to 1",AND(T143&gt;1,T143&lt;=2),"1 to 2",AND(T143&gt;2,T143&lt;=3),"2 to 3",AND(T143&gt;3,T143&lt;=4),"3 to 4",AND(T143&gt;4,T143&lt;=5),"4 to 5",AND(T143&gt;5,T143&lt;=10),"5 to 10",T143&gt;10,"10+")</f>
        <v>0.1 to 0.2</v>
      </c>
      <c r="T143" s="10">
        <f>_xlfn.XLOOKUP($E143,'Raw Data'!$E:$E,'Raw Data'!T:T,"ERROR",0,1)</f>
        <v>0.174921347393447</v>
      </c>
      <c r="U143" s="15" t="str">
        <f t="array" ref="U143">_xlfn.IFS(AND(V143&gt;0,V143&lt;=0.05),"0 to 0.05",AND(V143&gt;0.05,V143&lt;=0.1),"0.05 to 0.1",AND(V143&gt;0.1,V143&lt;=0.2),"0.1 to 0.2",AND(V143&gt;0.2,V143&lt;=0.3),"0.2 to 0.3",AND(V143&gt;0.3,V143&lt;=0.4),"0.3 to 0.4",AND(V143&gt;0.4,V143&lt;=0.5),"0.4 to 0.5",AND(V143&gt;0.5,V143&lt;=0.75),"0.5 to 0.75",AND(V143&gt;0.75,V143&lt;=1),"0.75 to 1",AND(V143&gt;1,V143&lt;=2),"1 to 2",AND(V143&gt;2,V143&lt;=3),"2 to 3",AND(V143&gt;3,V143&lt;=4),"3 to 4",AND(V143&gt;4,V143&lt;=5),"4 to 5",AND(V143&gt;5,V143&lt;=10),"5 to 10",V143&gt;10,"10+")</f>
        <v>0 to 0.05</v>
      </c>
      <c r="V143" s="10">
        <f>_xlfn.XLOOKUP($E143,'Raw Data'!$E:$E,'Raw Data'!V:V,"ERROR",0,1)</f>
        <v>0.047289636302149</v>
      </c>
      <c r="W143" s="15" t="str">
        <f t="array" ref="W143">_xlfn.IFS(AND(X143&gt;0,X143&lt;=0.05),"0 to 0.05",AND(X143&gt;0.05,X143&lt;=0.1),"0.05 to 0.1",AND(X143&gt;0.1,X143&lt;=0.2),"0.1 to 0.2",AND(X143&gt;0.2,X143&lt;=0.3),"0.2 to 0.3",AND(X143&gt;0.3,X143&lt;=0.4),"0.3 to 0.4",AND(X143&gt;0.4,X143&lt;=0.5),"0.4 to 0.5",AND(X143&gt;0.5,X143&lt;=0.75),"0.5 to 0.75",AND(X143&gt;0.75,X143&lt;=1),"0.75 to 1",AND(X143&gt;1,X143&lt;=2),"1 to 2",AND(X143&gt;2,X143&lt;=3),"2 to 3",AND(X143&gt;3,X143&lt;=4),"3 to 4",AND(X143&gt;4,X143&lt;=5),"4 to 5",AND(X143&gt;5,X143&lt;=10),"5 to 10",X143&gt;10,"10+")</f>
        <v>0 to 0.05</v>
      </c>
      <c r="X143" s="16">
        <f t="shared" si="26"/>
        <v>0.0472287637962308</v>
      </c>
      <c r="Y143" s="5" t="str">
        <f t="array" ref="Y143">_xlfn.IFS(AND(Z143&gt;0,Z143&lt;=1),"0 to 1",AND(Z143&gt;1,Z143&lt;=2),"1 to 2",AND(Z143&gt;2,Z143&lt;=4),"2 to 4",AND(Z143&gt;4,Z143&lt;=6),"4 to 6",AND(Z143&gt;6,Z143&lt;=8),"6 to 8",AND(Z143&gt;8,Z143&lt;=10),"8 to 10",AND(Z143&gt;10,Z143&lt;=15),"10 to 15",AND(Z143&gt;15,Z143&lt;=20),"15 to 20",AND(Z143&gt;20,Z143&lt;=25),"20 to 25",AND(Z143&gt;25,Z143&lt;=30),"25 to 30",AND(Z143&gt;30,Z143&lt;=40),"30 to 40",AND(Z143&gt;40,Z143&lt;=50),"40 to 50",Z143&gt;50,"50+")</f>
        <v>30 to 40</v>
      </c>
      <c r="Z143" s="9">
        <f>_xlfn.XLOOKUP($E143,'Raw Data'!$E:$E,'Raw Data'!Z:Z,"ERROR",0,1)</f>
        <v>33</v>
      </c>
      <c r="AA143" s="9" t="str">
        <f>_xlfn.XLOOKUP($E143,'Raw Data'!$E:$E,'Raw Data'!AA:AA,"ERROR",0,1)</f>
        <v>oz</v>
      </c>
    </row>
    <row r="144" hidden="1" spans="1:27">
      <c r="A144" s="5" t="str">
        <f>_xlfn.XLOOKUP($E144,'Raw Data'!$E:$E,'Raw Data'!A:A,"ERROR",0,1)</f>
        <v>AE</v>
      </c>
      <c r="B144" s="5" t="str">
        <f>_xlfn.XLOOKUP($E144,'Raw Data'!$E:$E,'Raw Data'!B:B,"ERROR",0,1)</f>
        <v>Hair Mousses</v>
      </c>
      <c r="C144" s="5" t="str">
        <f>_xlfn.XLOOKUP($E144,'Raw Data'!$E:$E,'Raw Data'!C:C,"ERROR",0,1)</f>
        <v>shea moisture</v>
      </c>
      <c r="D144" s="5" t="str">
        <f>_xlfn.XLOOKUP($E144,'Raw Data'!$E:$E,'Raw Data'!D:D,"ERROR",0,1)</f>
        <v>www.amazon.ae/dp/B0118Q5I2Y</v>
      </c>
      <c r="E144" s="5" t="s">
        <v>344</v>
      </c>
      <c r="F144" s="9" t="str">
        <f>_xlfn.XLOOKUP($E144,'Raw Data'!$E:$E,'Raw Data'!F:F,"ERROR",0,1)</f>
        <v>Shea Moisture Coconut and Hibiscus Curl Enhancing Smoothie, 453 g</v>
      </c>
      <c r="G144" s="10">
        <f>_xlfn.XLOOKUP($E144,'Raw Data'!$E:$E,'Raw Data'!G:G,"ERROR",0,1)</f>
        <v>9</v>
      </c>
      <c r="H144" s="9">
        <f>_xlfn.XLOOKUP($E144,'Raw Data'!$E:$E,'Raw Data'!H:H,"ERROR",0,1)</f>
        <v>649.04</v>
      </c>
      <c r="I144" s="9">
        <f>_xlfn.XLOOKUP($E144,'Raw Data'!$E:$E,'Raw Data'!I:I,"ERROR",0,1)</f>
        <v>0.000868948451611886</v>
      </c>
      <c r="J144" s="9" t="str">
        <f>_xlfn.XLOOKUP($E144,'Raw Data'!$E:$E,'Raw Data'!J:J,"ERROR",0,1)</f>
        <v>No</v>
      </c>
      <c r="K144" s="14" t="str">
        <f t="array" ref="K144">_xlfn.IFS(AND(L144&gt;0,L144&lt;=5),"0 to 5",AND(L144&gt;5,L144&lt;=10),"5 to 10",AND(L144&gt;10,L144&lt;=15),"10 to 15",AND(L144&gt;15,L144&lt;=20),"15 to 20",AND(L144&gt;20,L144&lt;=30),"20 to 30",AND(L144&gt;30,L144&lt;=40),"30 to 40",AND(L144&gt;40,L144&lt;=50),"40 to 50",AND(L144&gt;50,L144&lt;=75),"50 to 75",AND(L144&gt;75,L144&lt;=100),"75 to 100",AND(L144&gt;100,L144&lt;=150),"100 to 150",AND(L144&gt;150,L144&lt;=200),"150 to 200",AND(L144&gt;200,L144&lt;=250),"200 to 250",AND(L144&gt;250,L144&lt;=300),"250 to 300",AND(L144&gt;300,L144&lt;=400),"300 to 400",AND(L144&gt;400,L144&lt;=500),"400 to 500",L144&gt;500,"500+")</f>
        <v>50 to 75</v>
      </c>
      <c r="L144" s="9">
        <f>_xlfn.XLOOKUP($E144,'Raw Data'!$E:$E,'Raw Data'!L:L,"ERROR",0,1)</f>
        <v>73.18</v>
      </c>
      <c r="M144" s="14" t="str">
        <f t="array" ref="M144">_xlfn.IFS(AND(N144&gt;0,N144&lt;=5),"0 to 5",AND(N144&gt;5,N144&lt;=10),"5 to 10",AND(N144&gt;10,N144&lt;=15),"10 to 15",AND(N144&gt;15,N144&lt;=20),"15 to 20",AND(N144&gt;20,N144&lt;=30),"20 to 30",AND(N144&gt;30,N144&lt;=40),"30 to 40",AND(N144&gt;40,N144&lt;=50),"40 to 50",AND(N144&gt;50,N144&lt;=75),"50 to 75",AND(N144&gt;75,N144&lt;=100),"75 to 100",AND(N144&gt;100,N144&lt;=150),"100 to 150",AND(N144&gt;150,N144&lt;=200),"150 to 200",AND(N144&gt;200,N144&lt;=250),"200 to 250",AND(N144&gt;250,N144&lt;=300),"250 to 300",AND(N144&gt;300,N144&lt;=400),"300 to 400",AND(N144&gt;400,N144&lt;=500),"400 to 500",N144&gt;500,"500+")</f>
        <v>50 to 75</v>
      </c>
      <c r="N144" s="9">
        <f>_xlfn.XLOOKUP($E144,'Raw Data'!$E:$E,'Raw Data'!N:N,"ERROR",0,1)</f>
        <v>73.86</v>
      </c>
      <c r="O144" s="14" t="str">
        <f t="array" ref="O144">_xlfn.IFS(P144=0,"No Discount",AND(P144&gt;0,P144&lt;=0.02),"0% to 2%",AND(P144&gt;0.02,P144&lt;=0.04),"2% to 4%",AND(P144&gt;0.04,P144&lt;=0.06),"4% to 6%",AND(P144&gt;0.06,P144&lt;=0.08),"6% to 8%",AND(P144&gt;0.08,P144&lt;=0.1),"8% to 10%",AND(P144&gt;0.1,P144&lt;=0.15),"10% to 15%",AND(P144&gt;0.15,P144&lt;=0.2),"15% to 20%",AND(P144&gt;0.2,P144&lt;=0.25),"20% to 25%",AND(P144&gt;0.25,P144&lt;=0.3),"25% to 30%",AND(P144&gt;0.3,P144&lt;=0.4),"30% to 40%",AND(P144&gt;0.4,P144&lt;=0.5),"40% to 50%",AND(P144&gt;0.5,P144&lt;=0.75),"50% to 75%",AND(P144&gt;0.75,P144&lt;=1),"75% to 100%")</f>
        <v>0% to 2%</v>
      </c>
      <c r="P144" s="10">
        <f>_xlfn.XLOOKUP($E144,'Raw Data'!$E:$E,'Raw Data'!P:P,"ERROR",0,1)</f>
        <v>0.00920660709450301</v>
      </c>
      <c r="Q144" s="9">
        <f>_xlfn.XLOOKUP($E144,'Raw Data'!$E:$E,'Raw Data'!Q:Q,"ERROR",0,1)</f>
        <v>453</v>
      </c>
      <c r="R144" s="9" t="str">
        <f>_xlfn.XLOOKUP($E144,'Raw Data'!$E:$E,'Raw Data'!R:R,"ERROR",0,1)</f>
        <v>gm</v>
      </c>
      <c r="S144" s="5" t="str">
        <f t="array" ref="S144">_xlfn.IFS(AND(T144&gt;0,T144&lt;=0.05),"0 to 0.05",AND(T144&gt;0.05,T144&lt;=0.1),"0.05 to 0.1",AND(T144&gt;0.1,T144&lt;=0.2),"0.1 to 0.2",AND(T144&gt;0.2,T144&lt;=0.3),"0.2 to 0.3",AND(T144&gt;0.3,T144&lt;=0.4),"0.3 to 0.4",AND(T144&gt;0.4,T144&lt;=0.5),"0.4 to 0.5",AND(T144&gt;0.5,T144&lt;=0.75),"0.5 to 0.75",AND(T144&gt;0.75,T144&lt;=1),"0.75 to 1",AND(T144&gt;1,T144&lt;=2),"1 to 2",AND(T144&gt;2,T144&lt;=3),"2 to 3",AND(T144&gt;3,T144&lt;=4),"3 to 4",AND(T144&gt;4,T144&lt;=5),"4 to 5",AND(T144&gt;5,T144&lt;=10),"5 to 10",T144&gt;10,"10+")</f>
        <v>0.1 to 0.2</v>
      </c>
      <c r="T144" s="10">
        <f>_xlfn.XLOOKUP($E144,'Raw Data'!$E:$E,'Raw Data'!T:T,"ERROR",0,1)</f>
        <v>0.161631565118908</v>
      </c>
      <c r="U144" s="15" t="str">
        <f t="array" ref="U144">_xlfn.IFS(AND(V144&gt;0,V144&lt;=0.05),"0 to 0.05",AND(V144&gt;0.05,V144&lt;=0.1),"0.05 to 0.1",AND(V144&gt;0.1,V144&lt;=0.2),"0.1 to 0.2",AND(V144&gt;0.2,V144&lt;=0.3),"0.2 to 0.3",AND(V144&gt;0.3,V144&lt;=0.4),"0.3 to 0.4",AND(V144&gt;0.4,V144&lt;=0.5),"0.4 to 0.5",AND(V144&gt;0.5,V144&lt;=0.75),"0.5 to 0.75",AND(V144&gt;0.75,V144&lt;=1),"0.75 to 1",AND(V144&gt;1,V144&lt;=2),"1 to 2",AND(V144&gt;2,V144&lt;=3),"2 to 3",AND(V144&gt;3,V144&lt;=4),"3 to 4",AND(V144&gt;4,V144&lt;=5),"4 to 5",AND(V144&gt;5,V144&lt;=10),"5 to 10",V144&gt;10,"10+")</f>
        <v>0 to 0.05</v>
      </c>
      <c r="V144" s="10">
        <f>_xlfn.XLOOKUP($E144,'Raw Data'!$E:$E,'Raw Data'!V:V,"ERROR",0,1)</f>
        <v>0.0440460371401242</v>
      </c>
      <c r="W144" s="15" t="str">
        <f t="array" ref="W144">_xlfn.IFS(AND(X144&gt;0,X144&lt;=0.05),"0 to 0.05",AND(X144&gt;0.05,X144&lt;=0.1),"0.05 to 0.1",AND(X144&gt;0.1,X144&lt;=0.2),"0.1 to 0.2",AND(X144&gt;0.2,X144&lt;=0.3),"0.2 to 0.3",AND(X144&gt;0.3,X144&lt;=0.4),"0.3 to 0.4",AND(X144&gt;0.4,X144&lt;=0.5),"0.4 to 0.5",AND(X144&gt;0.5,X144&lt;=0.75),"0.5 to 0.75",AND(X144&gt;0.75,X144&lt;=1),"0.75 to 1",AND(X144&gt;1,X144&lt;=2),"1 to 2",AND(X144&gt;2,X144&lt;=3),"2 to 3",AND(X144&gt;3,X144&lt;=4),"3 to 4",AND(X144&gt;4,X144&lt;=5),"4 to 5",AND(X144&gt;5,X144&lt;=10),"5 to 10",X144&gt;10,"10+")</f>
        <v>0 to 0.05</v>
      </c>
      <c r="X144" s="16">
        <f t="shared" si="26"/>
        <v>0.0436405225821052</v>
      </c>
      <c r="Y144" s="5" t="str">
        <f t="array" ref="Y144">_xlfn.IFS(AND(Z144&gt;0,Z144&lt;=1),"0 to 1",AND(Z144&gt;1,Z144&lt;=2),"1 to 2",AND(Z144&gt;2,Z144&lt;=4),"2 to 4",AND(Z144&gt;4,Z144&lt;=6),"4 to 6",AND(Z144&gt;6,Z144&lt;=8),"6 to 8",AND(Z144&gt;8,Z144&lt;=10),"8 to 10",AND(Z144&gt;10,Z144&lt;=15),"10 to 15",AND(Z144&gt;15,Z144&lt;=20),"15 to 20",AND(Z144&gt;20,Z144&lt;=25),"20 to 25",AND(Z144&gt;25,Z144&lt;=30),"25 to 30",AND(Z144&gt;30,Z144&lt;=40),"30 to 40",AND(Z144&gt;40,Z144&lt;=50),"40 to 50",Z144&gt;50,"50+")</f>
        <v>15 to 20</v>
      </c>
      <c r="Z144" s="9">
        <f>_xlfn.XLOOKUP($E144,'Raw Data'!$E:$E,'Raw Data'!Z:Z,"ERROR",0,1)</f>
        <v>15.3114</v>
      </c>
      <c r="AA144" s="9" t="str">
        <f>_xlfn.XLOOKUP($E144,'Raw Data'!$E:$E,'Raw Data'!AA:AA,"ERROR",0,1)</f>
        <v>oz</v>
      </c>
    </row>
    <row r="145" hidden="1" spans="1:27">
      <c r="A145" s="5" t="str">
        <f>_xlfn.XLOOKUP($E145,'Raw Data'!$E:$E,'Raw Data'!A:A,"ERROR",0,1)</f>
        <v>AE</v>
      </c>
      <c r="B145" s="5" t="str">
        <f>_xlfn.XLOOKUP($E145,'Raw Data'!$E:$E,'Raw Data'!B:B,"ERROR",0,1)</f>
        <v>Hair Mousses</v>
      </c>
      <c r="C145" s="5" t="str">
        <f>_xlfn.XLOOKUP($E145,'Raw Data'!$E:$E,'Raw Data'!C:C,"ERROR",0,1)</f>
        <v>suave</v>
      </c>
      <c r="D145" s="5" t="str">
        <f>_xlfn.XLOOKUP($E145,'Raw Data'!$E:$E,'Raw Data'!D:D,"ERROR",0,1)</f>
        <v>www.amazon.ae/dp/B0002IKRMQ</v>
      </c>
      <c r="E145" s="5" t="s">
        <v>345</v>
      </c>
      <c r="F145" s="9" t="str">
        <f>_xlfn.XLOOKUP($E145,'Raw Data'!$E:$E,'Raw Data'!F:F,"ERROR",0,1)</f>
        <v>Suave Max Hold Volumizing Mousse, 9 oz</v>
      </c>
      <c r="G145" s="10">
        <f>_xlfn.XLOOKUP($E145,'Raw Data'!$E:$E,'Raw Data'!G:G,"ERROR",0,1)</f>
        <v>9</v>
      </c>
      <c r="H145" s="9">
        <f>_xlfn.XLOOKUP($E145,'Raw Data'!$E:$E,'Raw Data'!H:H,"ERROR",0,1)</f>
        <v>640.2</v>
      </c>
      <c r="I145" s="9">
        <f>_xlfn.XLOOKUP($E145,'Raw Data'!$E:$E,'Raw Data'!I:I,"ERROR",0,1)</f>
        <v>0.000857113273021585</v>
      </c>
      <c r="J145" s="9" t="str">
        <f>_xlfn.XLOOKUP($E145,'Raw Data'!$E:$E,'Raw Data'!J:J,"ERROR",0,1)</f>
        <v>No</v>
      </c>
      <c r="K145" s="14" t="str">
        <f t="array" ref="K145">_xlfn.IFS(AND(L145&gt;0,L145&lt;=5),"0 to 5",AND(L145&gt;5,L145&lt;=10),"5 to 10",AND(L145&gt;10,L145&lt;=15),"10 to 15",AND(L145&gt;15,L145&lt;=20),"15 to 20",AND(L145&gt;20,L145&lt;=30),"20 to 30",AND(L145&gt;30,L145&lt;=40),"30 to 40",AND(L145&gt;40,L145&lt;=50),"40 to 50",AND(L145&gt;50,L145&lt;=75),"50 to 75",AND(L145&gt;75,L145&lt;=100),"75 to 100",AND(L145&gt;100,L145&lt;=150),"100 to 150",AND(L145&gt;150,L145&lt;=200),"150 to 200",AND(L145&gt;200,L145&lt;=250),"200 to 250",AND(L145&gt;250,L145&lt;=300),"250 to 300",AND(L145&gt;300,L145&lt;=400),"300 to 400",AND(L145&gt;400,L145&lt;=500),"400 to 500",L145&gt;500,"500+")</f>
        <v>50 to 75</v>
      </c>
      <c r="L145" s="9">
        <f>_xlfn.XLOOKUP($E145,'Raw Data'!$E:$E,'Raw Data'!L:L,"ERROR",0,1)</f>
        <v>71.61</v>
      </c>
      <c r="M145" s="14" t="str">
        <f t="array" ref="M145">_xlfn.IFS(AND(N145&gt;0,N145&lt;=5),"0 to 5",AND(N145&gt;5,N145&lt;=10),"5 to 10",AND(N145&gt;10,N145&lt;=15),"10 to 15",AND(N145&gt;15,N145&lt;=20),"15 to 20",AND(N145&gt;20,N145&lt;=30),"20 to 30",AND(N145&gt;30,N145&lt;=40),"30 to 40",AND(N145&gt;40,N145&lt;=50),"40 to 50",AND(N145&gt;50,N145&lt;=75),"50 to 75",AND(N145&gt;75,N145&lt;=100),"75 to 100",AND(N145&gt;100,N145&lt;=150),"100 to 150",AND(N145&gt;150,N145&lt;=200),"150 to 200",AND(N145&gt;200,N145&lt;=250),"200 to 250",AND(N145&gt;250,N145&lt;=300),"250 to 300",AND(N145&gt;300,N145&lt;=400),"300 to 400",AND(N145&gt;400,N145&lt;=500),"400 to 500",N145&gt;500,"500+")</f>
        <v>75 to 100</v>
      </c>
      <c r="N145" s="9">
        <f>_xlfn.XLOOKUP($E145,'Raw Data'!$E:$E,'Raw Data'!N:N,"ERROR",0,1)</f>
        <v>75.36</v>
      </c>
      <c r="O145" s="14" t="str">
        <f t="array" ref="O145">_xlfn.IFS(P145=0,"No Discount",AND(P145&gt;0,P145&lt;=0.02),"0% to 2%",AND(P145&gt;0.02,P145&lt;=0.04),"2% to 4%",AND(P145&gt;0.04,P145&lt;=0.06),"4% to 6%",AND(P145&gt;0.06,P145&lt;=0.08),"6% to 8%",AND(P145&gt;0.08,P145&lt;=0.1),"8% to 10%",AND(P145&gt;0.1,P145&lt;=0.15),"10% to 15%",AND(P145&gt;0.15,P145&lt;=0.2),"15% to 20%",AND(P145&gt;0.2,P145&lt;=0.25),"20% to 25%",AND(P145&gt;0.25,P145&lt;=0.3),"25% to 30%",AND(P145&gt;0.3,P145&lt;=0.4),"30% to 40%",AND(P145&gt;0.4,P145&lt;=0.5),"40% to 50%",AND(P145&gt;0.5,P145&lt;=0.75),"50% to 75%",AND(P145&gt;0.75,P145&lt;=1),"75% to 100%")</f>
        <v>4% to 6%</v>
      </c>
      <c r="P145" s="10">
        <f>_xlfn.XLOOKUP($E145,'Raw Data'!$E:$E,'Raw Data'!P:P,"ERROR",0,1)</f>
        <v>0.0497611464968153</v>
      </c>
      <c r="Q145" s="9">
        <f>_xlfn.XLOOKUP($E145,'Raw Data'!$E:$E,'Raw Data'!Q:Q,"ERROR",0,1)</f>
        <v>9</v>
      </c>
      <c r="R145" s="9" t="str">
        <f>_xlfn.XLOOKUP($E145,'Raw Data'!$E:$E,'Raw Data'!R:R,"ERROR",0,1)</f>
        <v>oz</v>
      </c>
      <c r="S145" s="5" t="str">
        <f t="array" ref="S145">_xlfn.IFS(AND(T145&gt;0,T145&lt;=0.05),"0 to 0.05",AND(T145&gt;0.05,T145&lt;=0.1),"0.05 to 0.1",AND(T145&gt;0.1,T145&lt;=0.2),"0.1 to 0.2",AND(T145&gt;0.2,T145&lt;=0.3),"0.2 to 0.3",AND(T145&gt;0.3,T145&lt;=0.4),"0.3 to 0.4",AND(T145&gt;0.4,T145&lt;=0.5),"0.4 to 0.5",AND(T145&gt;0.5,T145&lt;=0.75),"0.5 to 0.75",AND(T145&gt;0.75,T145&lt;=1),"0.75 to 1",AND(T145&gt;1,T145&lt;=2),"1 to 2",AND(T145&gt;2,T145&lt;=3),"2 to 3",AND(T145&gt;3,T145&lt;=4),"3 to 4",AND(T145&gt;4,T145&lt;=5),"4 to 5",AND(T145&gt;5,T145&lt;=10),"5 to 10",T145&gt;10,"10+")</f>
        <v>0.2 to 0.3</v>
      </c>
      <c r="T145" s="10">
        <f>_xlfn.XLOOKUP($E145,'Raw Data'!$E:$E,'Raw Data'!T:T,"ERROR",0,1)</f>
        <v>0.269079021530831</v>
      </c>
      <c r="U145" s="15" t="str">
        <f t="array" ref="U145">_xlfn.IFS(AND(V145&gt;0,V145&lt;=0.05),"0 to 0.05",AND(V145&gt;0.05,V145&lt;=0.1),"0.05 to 0.1",AND(V145&gt;0.1,V145&lt;=0.2),"0.1 to 0.2",AND(V145&gt;0.2,V145&lt;=0.3),"0.2 to 0.3",AND(V145&gt;0.3,V145&lt;=0.4),"0.3 to 0.4",AND(V145&gt;0.4,V145&lt;=0.5),"0.4 to 0.5",AND(V145&gt;0.5,V145&lt;=0.75),"0.5 to 0.75",AND(V145&gt;0.75,V145&lt;=1),"0.75 to 1",AND(V145&gt;1,V145&lt;=2),"1 to 2",AND(V145&gt;2,V145&lt;=3),"2 to 3",AND(V145&gt;3,V145&lt;=4),"3 to 4",AND(V145&gt;4,V145&lt;=5),"4 to 5",AND(V145&gt;5,V145&lt;=10),"5 to 10",V145&gt;10,"10+")</f>
        <v>0.05 to 0.1</v>
      </c>
      <c r="V145" s="10">
        <f>_xlfn.XLOOKUP($E145,'Raw Data'!$E:$E,'Raw Data'!V:V,"ERROR",0,1)</f>
        <v>0.0764558674332093</v>
      </c>
      <c r="W145" s="15" t="str">
        <f t="array" ref="W145">_xlfn.IFS(AND(X145&gt;0,X145&lt;=0.05),"0 to 0.05",AND(X145&gt;0.05,X145&lt;=0.1),"0.05 to 0.1",AND(X145&gt;0.1,X145&lt;=0.2),"0.1 to 0.2",AND(X145&gt;0.2,X145&lt;=0.3),"0.2 to 0.3",AND(X145&gt;0.3,X145&lt;=0.4),"0.3 to 0.4",AND(X145&gt;0.4,X145&lt;=0.5),"0.4 to 0.5",AND(X145&gt;0.5,X145&lt;=0.75),"0.5 to 0.75",AND(X145&gt;0.75,X145&lt;=1),"0.75 to 1",AND(X145&gt;1,X145&lt;=2),"1 to 2",AND(X145&gt;2,X145&lt;=3),"2 to 3",AND(X145&gt;3,X145&lt;=4),"3 to 4",AND(X145&gt;4,X145&lt;=5),"4 to 5",AND(X145&gt;5,X145&lt;=10),"5 to 10",X145&gt;10,"10+")</f>
        <v>0.05 to 0.1</v>
      </c>
      <c r="X145" s="16">
        <f t="shared" si="26"/>
        <v>0.0726513358133243</v>
      </c>
      <c r="Y145" s="5" t="str">
        <f t="array" ref="Y145">_xlfn.IFS(AND(Z145&gt;0,Z145&lt;=1),"0 to 1",AND(Z145&gt;1,Z145&lt;=2),"1 to 2",AND(Z145&gt;2,Z145&lt;=4),"2 to 4",AND(Z145&gt;4,Z145&lt;=6),"4 to 6",AND(Z145&gt;6,Z145&lt;=8),"6 to 8",AND(Z145&gt;8,Z145&lt;=10),"8 to 10",AND(Z145&gt;10,Z145&lt;=15),"10 to 15",AND(Z145&gt;15,Z145&lt;=20),"15 to 20",AND(Z145&gt;20,Z145&lt;=25),"20 to 25",AND(Z145&gt;25,Z145&lt;=30),"25 to 30",AND(Z145&gt;30,Z145&lt;=40),"30 to 40",AND(Z145&gt;40,Z145&lt;=50),"40 to 50",Z145&gt;50,"50+")</f>
        <v>8 to 10</v>
      </c>
      <c r="Z145" s="9">
        <f>_xlfn.XLOOKUP($E145,'Raw Data'!$E:$E,'Raw Data'!Z:Z,"ERROR",0,1)</f>
        <v>9</v>
      </c>
      <c r="AA145" s="9" t="str">
        <f>_xlfn.XLOOKUP($E145,'Raw Data'!$E:$E,'Raw Data'!AA:AA,"ERROR",0,1)</f>
        <v>oz</v>
      </c>
    </row>
    <row r="146" hidden="1" spans="1:27">
      <c r="A146" s="5" t="str">
        <f>_xlfn.XLOOKUP($E146,'Raw Data'!$E:$E,'Raw Data'!A:A,"ERROR",0,1)</f>
        <v>AE</v>
      </c>
      <c r="B146" s="5" t="str">
        <f>_xlfn.XLOOKUP($E146,'Raw Data'!$E:$E,'Raw Data'!B:B,"ERROR",0,1)</f>
        <v>Hair Mousses</v>
      </c>
      <c r="C146" s="5" t="str">
        <f>_xlfn.XLOOKUP($E146,'Raw Data'!$E:$E,'Raw Data'!C:C,"ERROR",0,1)</f>
        <v>virtue</v>
      </c>
      <c r="D146" s="5" t="str">
        <f>_xlfn.XLOOKUP($E146,'Raw Data'!$E:$E,'Raw Data'!D:D,"ERROR",0,1)</f>
        <v>www.amazon.ae/dp/B07YL7ZC1C</v>
      </c>
      <c r="E146" s="5" t="s">
        <v>346</v>
      </c>
      <c r="F146" s="9" t="str">
        <f>_xlfn.XLOOKUP($E146,'Raw Data'!$E:$E,'Raw Data'!F:F,"ERROR",0,1)</f>
        <v>VIRTUE Create Volumizing Mousse, 156 g 5.5 oz</v>
      </c>
      <c r="G146" s="10">
        <f>_xlfn.XLOOKUP($E146,'Raw Data'!$E:$E,'Raw Data'!G:G,"ERROR",0,1)</f>
        <v>3</v>
      </c>
      <c r="H146" s="9">
        <f>_xlfn.XLOOKUP($E146,'Raw Data'!$E:$E,'Raw Data'!H:H,"ERROR",0,1)</f>
        <v>634.09</v>
      </c>
      <c r="I146" s="9">
        <f>_xlfn.XLOOKUP($E146,'Raw Data'!$E:$E,'Raw Data'!I:I,"ERROR",0,1)</f>
        <v>0.000848933076054759</v>
      </c>
      <c r="J146" s="9" t="str">
        <f>_xlfn.XLOOKUP($E146,'Raw Data'!$E:$E,'Raw Data'!J:J,"ERROR",0,1)</f>
        <v>No</v>
      </c>
      <c r="K146" s="14" t="str">
        <f t="array" ref="K146">_xlfn.IFS(AND(L146&gt;0,L146&lt;=5),"0 to 5",AND(L146&gt;5,L146&lt;=10),"5 to 10",AND(L146&gt;10,L146&lt;=15),"10 to 15",AND(L146&gt;15,L146&lt;=20),"15 to 20",AND(L146&gt;20,L146&lt;=30),"20 to 30",AND(L146&gt;30,L146&lt;=40),"30 to 40",AND(L146&gt;40,L146&lt;=50),"40 to 50",AND(L146&gt;50,L146&lt;=75),"50 to 75",AND(L146&gt;75,L146&lt;=100),"75 to 100",AND(L146&gt;100,L146&lt;=150),"100 to 150",AND(L146&gt;150,L146&lt;=200),"150 to 200",AND(L146&gt;200,L146&lt;=250),"200 to 250",AND(L146&gt;250,L146&lt;=300),"250 to 300",AND(L146&gt;300,L146&lt;=400),"300 to 400",AND(L146&gt;400,L146&lt;=500),"400 to 500",L146&gt;500,"500+")</f>
        <v>250 to 300</v>
      </c>
      <c r="L146" s="9">
        <f>_xlfn.XLOOKUP($E146,'Raw Data'!$E:$E,'Raw Data'!L:L,"ERROR",0,1)</f>
        <v>254.01</v>
      </c>
      <c r="M146" s="14" t="str">
        <f t="array" ref="M146">_xlfn.IFS(AND(N146&gt;0,N146&lt;=5),"0 to 5",AND(N146&gt;5,N146&lt;=10),"5 to 10",AND(N146&gt;10,N146&lt;=15),"10 to 15",AND(N146&gt;15,N146&lt;=20),"15 to 20",AND(N146&gt;20,N146&lt;=30),"20 to 30",AND(N146&gt;30,N146&lt;=40),"30 to 40",AND(N146&gt;40,N146&lt;=50),"40 to 50",AND(N146&gt;50,N146&lt;=75),"50 to 75",AND(N146&gt;75,N146&lt;=100),"75 to 100",AND(N146&gt;100,N146&lt;=150),"100 to 150",AND(N146&gt;150,N146&lt;=200),"150 to 200",AND(N146&gt;200,N146&lt;=250),"200 to 250",AND(N146&gt;250,N146&lt;=300),"250 to 300",AND(N146&gt;300,N146&lt;=400),"300 to 400",AND(N146&gt;400,N146&lt;=500),"400 to 500",N146&gt;500,"500+")</f>
        <v>250 to 300</v>
      </c>
      <c r="N146" s="9">
        <f>_xlfn.XLOOKUP($E146,'Raw Data'!$E:$E,'Raw Data'!N:N,"ERROR",0,1)</f>
        <v>256.55</v>
      </c>
      <c r="O146" s="14" t="str">
        <f t="array" ref="O146">_xlfn.IFS(P146=0,"No Discount",AND(P146&gt;0,P146&lt;=0.02),"0% to 2%",AND(P146&gt;0.02,P146&lt;=0.04),"2% to 4%",AND(P146&gt;0.04,P146&lt;=0.06),"4% to 6%",AND(P146&gt;0.06,P146&lt;=0.08),"6% to 8%",AND(P146&gt;0.08,P146&lt;=0.1),"8% to 10%",AND(P146&gt;0.1,P146&lt;=0.15),"10% to 15%",AND(P146&gt;0.15,P146&lt;=0.2),"15% to 20%",AND(P146&gt;0.2,P146&lt;=0.25),"20% to 25%",AND(P146&gt;0.25,P146&lt;=0.3),"25% to 30%",AND(P146&gt;0.3,P146&lt;=0.4),"30% to 40%",AND(P146&gt;0.4,P146&lt;=0.5),"40% to 50%",AND(P146&gt;0.5,P146&lt;=0.75),"50% to 75%",AND(P146&gt;0.75,P146&lt;=1),"75% to 100%")</f>
        <v>0% to 2%</v>
      </c>
      <c r="P146" s="10">
        <f>_xlfn.XLOOKUP($E146,'Raw Data'!$E:$E,'Raw Data'!P:P,"ERROR",0,1)</f>
        <v>0.00990060417072703</v>
      </c>
      <c r="Q146" s="9">
        <f>_xlfn.XLOOKUP($E146,'Raw Data'!$E:$E,'Raw Data'!Q:Q,"ERROR",0,1)</f>
        <v>156</v>
      </c>
      <c r="R146" s="9" t="str">
        <f>_xlfn.XLOOKUP($E146,'Raw Data'!$E:$E,'Raw Data'!R:R,"ERROR",0,1)</f>
        <v>gm</v>
      </c>
      <c r="S146" s="5" t="str">
        <f t="array" ref="S146">_xlfn.IFS(AND(T146&gt;0,T146&lt;=0.05),"0 to 0.05",AND(T146&gt;0.05,T146&lt;=0.1),"0.05 to 0.1",AND(T146&gt;0.1,T146&lt;=0.2),"0.1 to 0.2",AND(T146&gt;0.2,T146&lt;=0.3),"0.2 to 0.3",AND(T146&gt;0.3,T146&lt;=0.4),"0.3 to 0.4",AND(T146&gt;0.4,T146&lt;=0.5),"0.4 to 0.5",AND(T146&gt;0.5,T146&lt;=0.75),"0.5 to 0.75",AND(T146&gt;0.75,T146&lt;=1),"0.75 to 1",AND(T146&gt;1,T146&lt;=2),"1 to 2",AND(T146&gt;2,T146&lt;=3),"2 to 3",AND(T146&gt;3,T146&lt;=4),"3 to 4",AND(T146&gt;4,T146&lt;=5),"4 to 5",AND(T146&gt;5,T146&lt;=10),"5 to 10",T146&gt;10,"10+")</f>
        <v>1 to 2</v>
      </c>
      <c r="T146" s="10">
        <f>_xlfn.XLOOKUP($E146,'Raw Data'!$E:$E,'Raw Data'!T:T,"ERROR",0,1)</f>
        <v>1.62913919109728</v>
      </c>
      <c r="U146" s="15" t="str">
        <f t="array" ref="U146">_xlfn.IFS(AND(V146&gt;0,V146&lt;=0.05),"0 to 0.05",AND(V146&gt;0.05,V146&lt;=0.1),"0.05 to 0.1",AND(V146&gt;0.1,V146&lt;=0.2),"0.1 to 0.2",AND(V146&gt;0.2,V146&lt;=0.3),"0.2 to 0.3",AND(V146&gt;0.3,V146&lt;=0.4),"0.3 to 0.4",AND(V146&gt;0.4,V146&lt;=0.5),"0.4 to 0.5",AND(V146&gt;0.5,V146&lt;=0.75),"0.5 to 0.75",AND(V146&gt;0.75,V146&lt;=1),"0.75 to 1",AND(V146&gt;1,V146&lt;=2),"1 to 2",AND(V146&gt;2,V146&lt;=3),"2 to 3",AND(V146&gt;3,V146&lt;=4),"3 to 4",AND(V146&gt;4,V146&lt;=5),"4 to 5",AND(V146&gt;5,V146&lt;=10),"5 to 10",V146&gt;10,"10+")</f>
        <v>0.4 to 0.5</v>
      </c>
      <c r="V146" s="10">
        <f>_xlfn.XLOOKUP($E146,'Raw Data'!$E:$E,'Raw Data'!V:V,"ERROR",0,1)</f>
        <v>0.444266084242832</v>
      </c>
      <c r="W146" s="15" t="str">
        <f t="array" ref="W146">_xlfn.IFS(AND(X146&gt;0,X146&lt;=0.05),"0 to 0.05",AND(X146&gt;0.05,X146&lt;=0.1),"0.05 to 0.1",AND(X146&gt;0.1,X146&lt;=0.2),"0.1 to 0.2",AND(X146&gt;0.2,X146&lt;=0.3),"0.2 to 0.3",AND(X146&gt;0.3,X146&lt;=0.4),"0.3 to 0.4",AND(X146&gt;0.4,X146&lt;=0.5),"0.4 to 0.5",AND(X146&gt;0.5,X146&lt;=0.75),"0.5 to 0.75",AND(X146&gt;0.75,X146&lt;=1),"0.75 to 1",AND(X146&gt;1,X146&lt;=2),"1 to 2",AND(X146&gt;2,X146&lt;=3),"2 to 3",AND(X146&gt;3,X146&lt;=4),"3 to 4",AND(X146&gt;4,X146&lt;=5),"4 to 5",AND(X146&gt;5,X146&lt;=10),"5 to 10",X146&gt;10,"10+")</f>
        <v>0.4 to 0.5</v>
      </c>
      <c r="X146" s="16">
        <f t="shared" si="26"/>
        <v>0.439867581596265</v>
      </c>
      <c r="Y146" s="5" t="str">
        <f t="array" ref="Y146">_xlfn.IFS(AND(Z146&gt;0,Z146&lt;=1),"0 to 1",AND(Z146&gt;1,Z146&lt;=2),"1 to 2",AND(Z146&gt;2,Z146&lt;=4),"2 to 4",AND(Z146&gt;4,Z146&lt;=6),"4 to 6",AND(Z146&gt;6,Z146&lt;=8),"6 to 8",AND(Z146&gt;8,Z146&lt;=10),"8 to 10",AND(Z146&gt;10,Z146&lt;=15),"10 to 15",AND(Z146&gt;15,Z146&lt;=20),"15 to 20",AND(Z146&gt;20,Z146&lt;=25),"20 to 25",AND(Z146&gt;25,Z146&lt;=30),"25 to 30",AND(Z146&gt;30,Z146&lt;=40),"30 to 40",AND(Z146&gt;40,Z146&lt;=50),"40 to 50",Z146&gt;50,"50+")</f>
        <v>4 to 6</v>
      </c>
      <c r="Z146" s="9">
        <f>_xlfn.XLOOKUP($E146,'Raw Data'!$E:$E,'Raw Data'!Z:Z,"ERROR",0,1)</f>
        <v>5.2728</v>
      </c>
      <c r="AA146" s="9" t="str">
        <f>_xlfn.XLOOKUP($E146,'Raw Data'!$E:$E,'Raw Data'!AA:AA,"ERROR",0,1)</f>
        <v>oz</v>
      </c>
    </row>
    <row r="147" hidden="1" spans="1:27">
      <c r="A147" s="5" t="str">
        <f>_xlfn.XLOOKUP($E147,'Raw Data'!$E:$E,'Raw Data'!A:A,"ERROR",0,1)</f>
        <v>AE</v>
      </c>
      <c r="B147" s="5" t="str">
        <f>_xlfn.XLOOKUP($E147,'Raw Data'!$E:$E,'Raw Data'!B:B,"ERROR",0,1)</f>
        <v>Hair Mousses</v>
      </c>
      <c r="C147" s="5" t="str">
        <f>_xlfn.XLOOKUP($E147,'Raw Data'!$E:$E,'Raw Data'!C:C,"ERROR",0,1)</f>
        <v>herbal essences</v>
      </c>
      <c r="D147" s="5" t="str">
        <f>_xlfn.XLOOKUP($E147,'Raw Data'!$E:$E,'Raw Data'!D:D,"ERROR",0,1)</f>
        <v>www.amazon.ae/dp/B079P8LP32</v>
      </c>
      <c r="E147" s="5" t="s">
        <v>347</v>
      </c>
      <c r="F147" s="9" t="str">
        <f>_xlfn.XLOOKUP($E147,'Raw Data'!$E:$E,'Raw Data'!F:F,"ERROR",0,1)</f>
        <v>Herbal Essences Haircare - Totally Twisted Curl Boosting Mousse - Strong Hold (3) - Net Wt. 6.8 OZ (192 g) Per Can - Pack of 4 Cans</v>
      </c>
      <c r="G147" s="10">
        <f>_xlfn.XLOOKUP($E147,'Raw Data'!$E:$E,'Raw Data'!G:G,"ERROR",0,1)</f>
        <v>5</v>
      </c>
      <c r="H147" s="9">
        <f>_xlfn.XLOOKUP($E147,'Raw Data'!$E:$E,'Raw Data'!H:H,"ERROR",0,1)</f>
        <v>612.35</v>
      </c>
      <c r="I147" s="9">
        <f>_xlfn.XLOOKUP($E147,'Raw Data'!$E:$E,'Raw Data'!I:I,"ERROR",0,1)</f>
        <v>0.000819827105177706</v>
      </c>
      <c r="J147" s="9" t="str">
        <f>_xlfn.XLOOKUP($E147,'Raw Data'!$E:$E,'Raw Data'!J:J,"ERROR",0,1)</f>
        <v>No</v>
      </c>
      <c r="K147" s="14" t="str">
        <f t="array" ref="K147">_xlfn.IFS(AND(L147&gt;0,L147&lt;=5),"0 to 5",AND(L147&gt;5,L147&lt;=10),"5 to 10",AND(L147&gt;10,L147&lt;=15),"10 to 15",AND(L147&gt;15,L147&lt;=20),"15 to 20",AND(L147&gt;20,L147&lt;=30),"20 to 30",AND(L147&gt;30,L147&lt;=40),"30 to 40",AND(L147&gt;40,L147&lt;=50),"40 to 50",AND(L147&gt;50,L147&lt;=75),"50 to 75",AND(L147&gt;75,L147&lt;=100),"75 to 100",AND(L147&gt;100,L147&lt;=150),"100 to 150",AND(L147&gt;150,L147&lt;=200),"150 to 200",AND(L147&gt;200,L147&lt;=250),"200 to 250",AND(L147&gt;250,L147&lt;=300),"250 to 300",AND(L147&gt;300,L147&lt;=400),"300 to 400",AND(L147&gt;400,L147&lt;=500),"400 to 500",L147&gt;500,"500+")</f>
        <v>100 to 150</v>
      </c>
      <c r="L147" s="9">
        <f>_xlfn.XLOOKUP($E147,'Raw Data'!$E:$E,'Raw Data'!L:L,"ERROR",0,1)</f>
        <v>123.08</v>
      </c>
      <c r="M147" s="14" t="str">
        <f t="array" ref="M147">_xlfn.IFS(AND(N147&gt;0,N147&lt;=5),"0 to 5",AND(N147&gt;5,N147&lt;=10),"5 to 10",AND(N147&gt;10,N147&lt;=15),"10 to 15",AND(N147&gt;15,N147&lt;=20),"15 to 20",AND(N147&gt;20,N147&lt;=30),"20 to 30",AND(N147&gt;30,N147&lt;=40),"30 to 40",AND(N147&gt;40,N147&lt;=50),"40 to 50",AND(N147&gt;50,N147&lt;=75),"50 to 75",AND(N147&gt;75,N147&lt;=100),"75 to 100",AND(N147&gt;100,N147&lt;=150),"100 to 150",AND(N147&gt;150,N147&lt;=200),"150 to 200",AND(N147&gt;200,N147&lt;=250),"200 to 250",AND(N147&gt;250,N147&lt;=300),"250 to 300",AND(N147&gt;300,N147&lt;=400),"300 to 400",AND(N147&gt;400,N147&lt;=500),"400 to 500",N147&gt;500,"500+")</f>
        <v>100 to 150</v>
      </c>
      <c r="N147" s="9">
        <f>_xlfn.XLOOKUP($E147,'Raw Data'!$E:$E,'Raw Data'!N:N,"ERROR",0,1)</f>
        <v>123.08</v>
      </c>
      <c r="O147" s="14" t="str">
        <f t="array" ref="O147">_xlfn.IFS(P147=0,"No Discount",AND(P147&gt;0,P147&lt;=0.02),"0% to 2%",AND(P147&gt;0.02,P147&lt;=0.04),"2% to 4%",AND(P147&gt;0.04,P147&lt;=0.06),"4% to 6%",AND(P147&gt;0.06,P147&lt;=0.08),"6% to 8%",AND(P147&gt;0.08,P147&lt;=0.1),"8% to 10%",AND(P147&gt;0.1,P147&lt;=0.15),"10% to 15%",AND(P147&gt;0.15,P147&lt;=0.2),"15% to 20%",AND(P147&gt;0.2,P147&lt;=0.25),"20% to 25%",AND(P147&gt;0.25,P147&lt;=0.3),"25% to 30%",AND(P147&gt;0.3,P147&lt;=0.4),"30% to 40%",AND(P147&gt;0.4,P147&lt;=0.5),"40% to 50%",AND(P147&gt;0.5,P147&lt;=0.75),"50% to 75%",AND(P147&gt;0.75,P147&lt;=1),"75% to 100%")</f>
        <v>No Discount</v>
      </c>
      <c r="P147" s="10">
        <f>_xlfn.XLOOKUP($E147,'Raw Data'!$E:$E,'Raw Data'!P:P,"ERROR",0,1)</f>
        <v>0</v>
      </c>
      <c r="Q147" s="9">
        <f>_xlfn.XLOOKUP($E147,'Raw Data'!$E:$E,'Raw Data'!Q:Q,"ERROR",0,1)</f>
        <v>27.2</v>
      </c>
      <c r="R147" s="9" t="str">
        <f>_xlfn.XLOOKUP($E147,'Raw Data'!$E:$E,'Raw Data'!R:R,"ERROR",0,1)</f>
        <v>oz</v>
      </c>
      <c r="S147" s="5" t="str">
        <f t="array" ref="S147">_xlfn.IFS(AND(T147&gt;0,T147&lt;=0.05),"0 to 0.05",AND(T147&gt;0.05,T147&lt;=0.1),"0.05 to 0.1",AND(T147&gt;0.1,T147&lt;=0.2),"0.1 to 0.2",AND(T147&gt;0.2,T147&lt;=0.3),"0.2 to 0.3",AND(T147&gt;0.3,T147&lt;=0.4),"0.3 to 0.4",AND(T147&gt;0.4,T147&lt;=0.5),"0.4 to 0.5",AND(T147&gt;0.5,T147&lt;=0.75),"0.5 to 0.75",AND(T147&gt;0.75,T147&lt;=1),"0.75 to 1",AND(T147&gt;1,T147&lt;=2),"1 to 2",AND(T147&gt;2,T147&lt;=3),"2 to 3",AND(T147&gt;3,T147&lt;=4),"3 to 4",AND(T147&gt;4,T147&lt;=5),"4 to 5",AND(T147&gt;5,T147&lt;=10),"5 to 10",T147&gt;10,"10+")</f>
        <v>0.1 to 0.2</v>
      </c>
      <c r="T147" s="10">
        <f>_xlfn.XLOOKUP($E147,'Raw Data'!$E:$E,'Raw Data'!T:T,"ERROR",0,1)</f>
        <v>0.153026716266486</v>
      </c>
      <c r="U147" s="15" t="str">
        <f t="array" ref="U147">_xlfn.IFS(AND(V147&gt;0,V147&lt;=0.05),"0 to 0.05",AND(V147&gt;0.05,V147&lt;=0.1),"0.05 to 0.1",AND(V147&gt;0.1,V147&lt;=0.2),"0.1 to 0.2",AND(V147&gt;0.2,V147&lt;=0.3),"0.2 to 0.3",AND(V147&gt;0.3,V147&lt;=0.4),"0.3 to 0.4",AND(V147&gt;0.4,V147&lt;=0.5),"0.4 to 0.5",AND(V147&gt;0.5,V147&lt;=0.75),"0.5 to 0.75",AND(V147&gt;0.75,V147&lt;=1),"0.75 to 1",AND(V147&gt;1,V147&lt;=2),"1 to 2",AND(V147&gt;2,V147&lt;=3),"2 to 3",AND(V147&gt;3,V147&lt;=4),"3 to 4",AND(V147&gt;4,V147&lt;=5),"4 to 5",AND(V147&gt;5,V147&lt;=10),"5 to 10",V147&gt;10,"10+")</f>
        <v>0 to 0.05</v>
      </c>
      <c r="V147" s="10">
        <f>_xlfn.XLOOKUP($E147,'Raw Data'!$E:$E,'Raw Data'!V:V,"ERROR",0,1)</f>
        <v>0.0413172133919513</v>
      </c>
      <c r="W147" s="15" t="str">
        <f t="array" ref="W147">_xlfn.IFS(AND(X147&gt;0,X147&lt;=0.05),"0 to 0.05",AND(X147&gt;0.05,X147&lt;=0.1),"0.05 to 0.1",AND(X147&gt;0.1,X147&lt;=0.2),"0.1 to 0.2",AND(X147&gt;0.2,X147&lt;=0.3),"0.2 to 0.3",AND(X147&gt;0.3,X147&lt;=0.4),"0.3 to 0.4",AND(X147&gt;0.4,X147&lt;=0.5),"0.4 to 0.5",AND(X147&gt;0.5,X147&lt;=0.75),"0.5 to 0.75",AND(X147&gt;0.75,X147&lt;=1),"0.75 to 1",AND(X147&gt;1,X147&lt;=2),"1 to 2",AND(X147&gt;2,X147&lt;=3),"2 to 3",AND(X147&gt;3,X147&lt;=4),"3 to 4",AND(X147&gt;4,X147&lt;=5),"4 to 5",AND(X147&gt;5,X147&lt;=10),"5 to 10",X147&gt;10,"10+")</f>
        <v>0 to 0.05</v>
      </c>
      <c r="X147" s="16">
        <f t="shared" si="26"/>
        <v>0.0413172133919513</v>
      </c>
      <c r="Y147" s="5" t="str">
        <f t="array" ref="Y147">_xlfn.IFS(AND(Z147&gt;0,Z147&lt;=1),"0 to 1",AND(Z147&gt;1,Z147&lt;=2),"1 to 2",AND(Z147&gt;2,Z147&lt;=4),"2 to 4",AND(Z147&gt;4,Z147&lt;=6),"4 to 6",AND(Z147&gt;6,Z147&lt;=8),"6 to 8",AND(Z147&gt;8,Z147&lt;=10),"8 to 10",AND(Z147&gt;10,Z147&lt;=15),"10 to 15",AND(Z147&gt;15,Z147&lt;=20),"15 to 20",AND(Z147&gt;20,Z147&lt;=25),"20 to 25",AND(Z147&gt;25,Z147&lt;=30),"25 to 30",AND(Z147&gt;30,Z147&lt;=40),"30 to 40",AND(Z147&gt;40,Z147&lt;=50),"40 to 50",Z147&gt;50,"50+")</f>
        <v>25 to 30</v>
      </c>
      <c r="Z147" s="9">
        <f>_xlfn.XLOOKUP($E147,'Raw Data'!$E:$E,'Raw Data'!Z:Z,"ERROR",0,1)</f>
        <v>27.2</v>
      </c>
      <c r="AA147" s="9" t="str">
        <f>_xlfn.XLOOKUP($E147,'Raw Data'!$E:$E,'Raw Data'!AA:AA,"ERROR",0,1)</f>
        <v>oz</v>
      </c>
    </row>
    <row r="148" hidden="1" spans="1:27">
      <c r="A148" s="5" t="str">
        <f>_xlfn.XLOOKUP($E148,'Raw Data'!$E:$E,'Raw Data'!A:A,"ERROR",0,1)</f>
        <v>AE</v>
      </c>
      <c r="B148" s="5" t="str">
        <f>_xlfn.XLOOKUP($E148,'Raw Data'!$E:$E,'Raw Data'!B:B,"ERROR",0,1)</f>
        <v>Hair Mousses</v>
      </c>
      <c r="C148" s="5" t="str">
        <f>_xlfn.XLOOKUP($E148,'Raw Data'!$E:$E,'Raw Data'!C:C,"ERROR",0,1)</f>
        <v>living proof</v>
      </c>
      <c r="D148" s="5" t="str">
        <f>_xlfn.XLOOKUP($E148,'Raw Data'!$E:$E,'Raw Data'!D:D,"ERROR",0,1)</f>
        <v>www.amazon.ae/dp/B00ER4SYYY</v>
      </c>
      <c r="E148" s="5" t="s">
        <v>348</v>
      </c>
      <c r="F148" s="9" t="str">
        <f>_xlfn.XLOOKUP($E148,'Raw Data'!$E:$E,'Raw Data'!F:F,"ERROR",0,1)</f>
        <v>Living proof Full Thickening Mousse</v>
      </c>
      <c r="G148" s="10">
        <f>_xlfn.XLOOKUP($E148,'Raw Data'!$E:$E,'Raw Data'!G:G,"ERROR",0,1)</f>
        <v>4</v>
      </c>
      <c r="H148" s="9">
        <f>_xlfn.XLOOKUP($E148,'Raw Data'!$E:$E,'Raw Data'!H:H,"ERROR",0,1)</f>
        <v>597.39</v>
      </c>
      <c r="I148" s="9">
        <f>_xlfn.XLOOKUP($E148,'Raw Data'!$E:$E,'Raw Data'!I:I,"ERROR",0,1)</f>
        <v>0.000799798341409504</v>
      </c>
      <c r="J148" s="9" t="str">
        <f>_xlfn.XLOOKUP($E148,'Raw Data'!$E:$E,'Raw Data'!J:J,"ERROR",0,1)</f>
        <v>No</v>
      </c>
      <c r="K148" s="14" t="str">
        <f t="array" ref="K148">_xlfn.IFS(AND(L148&gt;0,L148&lt;=5),"0 to 5",AND(L148&gt;5,L148&lt;=10),"5 to 10",AND(L148&gt;10,L148&lt;=15),"10 to 15",AND(L148&gt;15,L148&lt;=20),"15 to 20",AND(L148&gt;20,L148&lt;=30),"20 to 30",AND(L148&gt;30,L148&lt;=40),"30 to 40",AND(L148&gt;40,L148&lt;=50),"40 to 50",AND(L148&gt;50,L148&lt;=75),"50 to 75",AND(L148&gt;75,L148&lt;=100),"75 to 100",AND(L148&gt;100,L148&lt;=150),"100 to 150",AND(L148&gt;150,L148&lt;=200),"150 to 200",AND(L148&gt;200,L148&lt;=250),"200 to 250",AND(L148&gt;250,L148&lt;=300),"250 to 300",AND(L148&gt;300,L148&lt;=400),"300 to 400",AND(L148&gt;400,L148&lt;=500),"400 to 500",L148&gt;500,"500+")</f>
        <v>150 to 200</v>
      </c>
      <c r="L148" s="9">
        <f>_xlfn.XLOOKUP($E148,'Raw Data'!$E:$E,'Raw Data'!L:L,"ERROR",0,1)</f>
        <v>171.82</v>
      </c>
      <c r="M148" s="14" t="str">
        <f t="array" ref="M148">_xlfn.IFS(AND(N148&gt;0,N148&lt;=5),"0 to 5",AND(N148&gt;5,N148&lt;=10),"5 to 10",AND(N148&gt;10,N148&lt;=15),"10 to 15",AND(N148&gt;15,N148&lt;=20),"15 to 20",AND(N148&gt;20,N148&lt;=30),"20 to 30",AND(N148&gt;30,N148&lt;=40),"30 to 40",AND(N148&gt;40,N148&lt;=50),"40 to 50",AND(N148&gt;50,N148&lt;=75),"50 to 75",AND(N148&gt;75,N148&lt;=100),"75 to 100",AND(N148&gt;100,N148&lt;=150),"100 to 150",AND(N148&gt;150,N148&lt;=200),"150 to 200",AND(N148&gt;200,N148&lt;=250),"200 to 250",AND(N148&gt;250,N148&lt;=300),"250 to 300",AND(N148&gt;300,N148&lt;=400),"300 to 400",AND(N148&gt;400,N148&lt;=500),"400 to 500",N148&gt;500,"500+")</f>
        <v>150 to 200</v>
      </c>
      <c r="N148" s="9">
        <f>_xlfn.XLOOKUP($E148,'Raw Data'!$E:$E,'Raw Data'!N:N,"ERROR",0,1)</f>
        <v>172.71</v>
      </c>
      <c r="O148" s="14" t="str">
        <f t="array" ref="O148">_xlfn.IFS(P148=0,"No Discount",AND(P148&gt;0,P148&lt;=0.02),"0% to 2%",AND(P148&gt;0.02,P148&lt;=0.04),"2% to 4%",AND(P148&gt;0.04,P148&lt;=0.06),"4% to 6%",AND(P148&gt;0.06,P148&lt;=0.08),"6% to 8%",AND(P148&gt;0.08,P148&lt;=0.1),"8% to 10%",AND(P148&gt;0.1,P148&lt;=0.15),"10% to 15%",AND(P148&gt;0.15,P148&lt;=0.2),"15% to 20%",AND(P148&gt;0.2,P148&lt;=0.25),"20% to 25%",AND(P148&gt;0.25,P148&lt;=0.3),"25% to 30%",AND(P148&gt;0.3,P148&lt;=0.4),"30% to 40%",AND(P148&gt;0.4,P148&lt;=0.5),"40% to 50%",AND(P148&gt;0.5,P148&lt;=0.75),"50% to 75%",AND(P148&gt;0.75,P148&lt;=1),"75% to 100%")</f>
        <v>0% to 2%</v>
      </c>
      <c r="P148" s="10">
        <f>_xlfn.XLOOKUP($E148,'Raw Data'!$E:$E,'Raw Data'!P:P,"ERROR",0,1)</f>
        <v>0.00515314689363682</v>
      </c>
      <c r="Q148" s="9">
        <f>_xlfn.XLOOKUP($E148,'Raw Data'!$E:$E,'Raw Data'!Q:Q,"ERROR",0,1)</f>
        <v>0</v>
      </c>
      <c r="R148" s="9">
        <f>_xlfn.XLOOKUP($E148,'Raw Data'!$E:$E,'Raw Data'!R:R,"ERROR",0,1)</f>
        <v>0</v>
      </c>
      <c r="S148" s="5" t="e">
        <f t="array" ref="S148">_xlfn.IFS(AND(T148&gt;0,T148&lt;=0.05),"0 to 0.05",AND(T148&gt;0.05,T148&lt;=0.1),"0.05 to 0.1",AND(T148&gt;0.1,T148&lt;=0.2),"0.1 to 0.2",AND(T148&gt;0.2,T148&lt;=0.3),"0.2 to 0.3",AND(T148&gt;0.3,T148&lt;=0.4),"0.3 to 0.4",AND(T148&gt;0.4,T148&lt;=0.5),"0.4 to 0.5",AND(T148&gt;0.5,T148&lt;=0.75),"0.5 to 0.75",AND(T148&gt;0.75,T148&lt;=1),"0.75 to 1",AND(T148&gt;1,T148&lt;=2),"1 to 2",AND(T148&gt;2,T148&lt;=3),"2 to 3",AND(T148&gt;3,T148&lt;=4),"3 to 4",AND(T148&gt;4,T148&lt;=5),"4 to 5",AND(T148&gt;5,T148&lt;=10),"5 to 10",T148&gt;10,"10+")</f>
        <v>#N/A</v>
      </c>
      <c r="T148" s="10">
        <f>_xlfn.XLOOKUP($E148,'Raw Data'!$E:$E,'Raw Data'!T:T,"ERROR",0,1)</f>
        <v>0</v>
      </c>
      <c r="U148" s="15" t="e">
        <f t="array" ref="U148">_xlfn.IFS(AND(V148&gt;0,V148&lt;=0.05),"0 to 0.05",AND(V148&gt;0.05,V148&lt;=0.1),"0.05 to 0.1",AND(V148&gt;0.1,V148&lt;=0.2),"0.1 to 0.2",AND(V148&gt;0.2,V148&lt;=0.3),"0.2 to 0.3",AND(V148&gt;0.3,V148&lt;=0.4),"0.3 to 0.4",AND(V148&gt;0.4,V148&lt;=0.5),"0.4 to 0.5",AND(V148&gt;0.5,V148&lt;=0.75),"0.5 to 0.75",AND(V148&gt;0.75,V148&lt;=1),"0.75 to 1",AND(V148&gt;1,V148&lt;=2),"1 to 2",AND(V148&gt;2,V148&lt;=3),"2 to 3",AND(V148&gt;3,V148&lt;=4),"3 to 4",AND(V148&gt;4,V148&lt;=5),"4 to 5",AND(V148&gt;5,V148&lt;=10),"5 to 10",V148&gt;10,"10+")</f>
        <v>#N/A</v>
      </c>
      <c r="V148" s="10">
        <f>_xlfn.XLOOKUP($E148,'Raw Data'!$E:$E,'Raw Data'!V:V,"ERROR",0,1)</f>
        <v>0</v>
      </c>
      <c r="W148" s="15" t="e">
        <f t="array" ref="W148">_xlfn.IFS(AND(X148&gt;0,X148&lt;=0.05),"0 to 0.05",AND(X148&gt;0.05,X148&lt;=0.1),"0.05 to 0.1",AND(X148&gt;0.1,X148&lt;=0.2),"0.1 to 0.2",AND(X148&gt;0.2,X148&lt;=0.3),"0.2 to 0.3",AND(X148&gt;0.3,X148&lt;=0.4),"0.3 to 0.4",AND(X148&gt;0.4,X148&lt;=0.5),"0.4 to 0.5",AND(X148&gt;0.5,X148&lt;=0.75),"0.5 to 0.75",AND(X148&gt;0.75,X148&lt;=1),"0.75 to 1",AND(X148&gt;1,X148&lt;=2),"1 to 2",AND(X148&gt;2,X148&lt;=3),"2 to 3",AND(X148&gt;3,X148&lt;=4),"3 to 4",AND(X148&gt;4,X148&lt;=5),"4 to 5",AND(X148&gt;5,X148&lt;=10),"5 to 10",X148&gt;10,"10+")</f>
        <v>#DIV/0!</v>
      </c>
      <c r="X148" s="16" t="e">
        <f t="shared" si="26"/>
        <v>#DIV/0!</v>
      </c>
      <c r="Y148" s="5" t="e">
        <f t="array" ref="Y148">_xlfn.IFS(AND(Z148&gt;0,Z148&lt;=1),"0 to 1",AND(Z148&gt;1,Z148&lt;=2),"1 to 2",AND(Z148&gt;2,Z148&lt;=4),"2 to 4",AND(Z148&gt;4,Z148&lt;=6),"4 to 6",AND(Z148&gt;6,Z148&lt;=8),"6 to 8",AND(Z148&gt;8,Z148&lt;=10),"8 to 10",AND(Z148&gt;10,Z148&lt;=15),"10 to 15",AND(Z148&gt;15,Z148&lt;=20),"15 to 20",AND(Z148&gt;20,Z148&lt;=25),"20 to 25",AND(Z148&gt;25,Z148&lt;=30),"25 to 30",AND(Z148&gt;30,Z148&lt;=40),"30 to 40",AND(Z148&gt;40,Z148&lt;=50),"40 to 50",Z148&gt;50,"50+")</f>
        <v>#N/A</v>
      </c>
      <c r="Z148" s="9">
        <f>_xlfn.XLOOKUP($E148,'Raw Data'!$E:$E,'Raw Data'!Z:Z,"ERROR",0,1)</f>
        <v>0</v>
      </c>
      <c r="AA148" s="9">
        <f>_xlfn.XLOOKUP($E148,'Raw Data'!$E:$E,'Raw Data'!AA:AA,"ERROR",0,1)</f>
        <v>0</v>
      </c>
    </row>
    <row r="149" hidden="1" spans="1:27">
      <c r="A149" s="5" t="str">
        <f>_xlfn.XLOOKUP($E149,'Raw Data'!$E:$E,'Raw Data'!A:A,"ERROR",0,1)</f>
        <v>AE</v>
      </c>
      <c r="B149" s="5" t="str">
        <f>_xlfn.XLOOKUP($E149,'Raw Data'!$E:$E,'Raw Data'!B:B,"ERROR",0,1)</f>
        <v>Hair Mousses</v>
      </c>
      <c r="C149" s="5" t="str">
        <f>_xlfn.XLOOKUP($E149,'Raw Data'!$E:$E,'Raw Data'!C:C,"ERROR",0,1)</f>
        <v>Bellouis</v>
      </c>
      <c r="D149" s="5" t="str">
        <f>_xlfn.XLOOKUP($E149,'Raw Data'!$E:$E,'Raw Data'!D:D,"ERROR",0,1)</f>
        <v>www.amazon.ae/dp/B09X43JK2D</v>
      </c>
      <c r="E149" s="5" t="s">
        <v>349</v>
      </c>
      <c r="F149" s="9" t="str">
        <f>_xlfn.XLOOKUP($E149,'Raw Data'!$E:$E,'Raw Data'!F:F,"ERROR",0,1)</f>
        <v>Bellouis Lace Tint  Mousse , Melting  Hair   Mousse , Tinting  Foam , Wig Tint 200ml/7fl.oz, Dark Brown</v>
      </c>
      <c r="G149" s="10">
        <f>_xlfn.XLOOKUP($E149,'Raw Data'!$E:$E,'Raw Data'!G:G,"ERROR",0,1)</f>
        <v>6</v>
      </c>
      <c r="H149" s="9">
        <f>_xlfn.XLOOKUP($E149,'Raw Data'!$E:$E,'Raw Data'!H:H,"ERROR",0,1)</f>
        <v>595.75</v>
      </c>
      <c r="I149" s="9">
        <f>_xlfn.XLOOKUP($E149,'Raw Data'!$E:$E,'Raw Data'!I:I,"ERROR",0,1)</f>
        <v>0.000797602674793204</v>
      </c>
      <c r="J149" s="9" t="str">
        <f>_xlfn.XLOOKUP($E149,'Raw Data'!$E:$E,'Raw Data'!J:J,"ERROR",0,1)</f>
        <v>No</v>
      </c>
      <c r="K149" s="14" t="str">
        <f t="array" ref="K149">_xlfn.IFS(AND(L149&gt;0,L149&lt;=5),"0 to 5",AND(L149&gt;5,L149&lt;=10),"5 to 10",AND(L149&gt;10,L149&lt;=15),"10 to 15",AND(L149&gt;15,L149&lt;=20),"15 to 20",AND(L149&gt;20,L149&lt;=30),"20 to 30",AND(L149&gt;30,L149&lt;=40),"30 to 40",AND(L149&gt;40,L149&lt;=50),"40 to 50",AND(L149&gt;50,L149&lt;=75),"50 to 75",AND(L149&gt;75,L149&lt;=100),"75 to 100",AND(L149&gt;100,L149&lt;=150),"100 to 150",AND(L149&gt;150,L149&lt;=200),"150 to 200",AND(L149&gt;200,L149&lt;=250),"200 to 250",AND(L149&gt;250,L149&lt;=300),"250 to 300",AND(L149&gt;300,L149&lt;=400),"300 to 400",AND(L149&gt;400,L149&lt;=500),"400 to 500",L149&gt;500,"500+")</f>
        <v>75 to 100</v>
      </c>
      <c r="L149" s="9">
        <f>_xlfn.XLOOKUP($E149,'Raw Data'!$E:$E,'Raw Data'!L:L,"ERROR",0,1)</f>
        <v>83.16</v>
      </c>
      <c r="M149" s="14" t="str">
        <f t="array" ref="M149">_xlfn.IFS(AND(N149&gt;0,N149&lt;=5),"0 to 5",AND(N149&gt;5,N149&lt;=10),"5 to 10",AND(N149&gt;10,N149&lt;=15),"10 to 15",AND(N149&gt;15,N149&lt;=20),"15 to 20",AND(N149&gt;20,N149&lt;=30),"20 to 30",AND(N149&gt;30,N149&lt;=40),"30 to 40",AND(N149&gt;40,N149&lt;=50),"40 to 50",AND(N149&gt;50,N149&lt;=75),"50 to 75",AND(N149&gt;75,N149&lt;=100),"75 to 100",AND(N149&gt;100,N149&lt;=150),"100 to 150",AND(N149&gt;150,N149&lt;=200),"150 to 200",AND(N149&gt;200,N149&lt;=250),"200 to 250",AND(N149&gt;250,N149&lt;=300),"250 to 300",AND(N149&gt;300,N149&lt;=400),"300 to 400",AND(N149&gt;400,N149&lt;=500),"400 to 500",N149&gt;500,"500+")</f>
        <v>100 to 150</v>
      </c>
      <c r="N149" s="9">
        <f>_xlfn.XLOOKUP($E149,'Raw Data'!$E:$E,'Raw Data'!N:N,"ERROR",0,1)</f>
        <v>102.04</v>
      </c>
      <c r="O149" s="14" t="str">
        <f t="array" ref="O149">_xlfn.IFS(P149=0,"No Discount",AND(P149&gt;0,P149&lt;=0.02),"0% to 2%",AND(P149&gt;0.02,P149&lt;=0.04),"2% to 4%",AND(P149&gt;0.04,P149&lt;=0.06),"4% to 6%",AND(P149&gt;0.06,P149&lt;=0.08),"6% to 8%",AND(P149&gt;0.08,P149&lt;=0.1),"8% to 10%",AND(P149&gt;0.1,P149&lt;=0.15),"10% to 15%",AND(P149&gt;0.15,P149&lt;=0.2),"15% to 20%",AND(P149&gt;0.2,P149&lt;=0.25),"20% to 25%",AND(P149&gt;0.25,P149&lt;=0.3),"25% to 30%",AND(P149&gt;0.3,P149&lt;=0.4),"30% to 40%",AND(P149&gt;0.4,P149&lt;=0.5),"40% to 50%",AND(P149&gt;0.5,P149&lt;=0.75),"50% to 75%",AND(P149&gt;0.75,P149&lt;=1),"75% to 100%")</f>
        <v>15% to 20%</v>
      </c>
      <c r="P149" s="10">
        <f>_xlfn.XLOOKUP($E149,'Raw Data'!$E:$E,'Raw Data'!P:P,"ERROR",0,1)</f>
        <v>0.185025480203842</v>
      </c>
      <c r="Q149" s="9">
        <f>_xlfn.XLOOKUP($E149,'Raw Data'!$E:$E,'Raw Data'!Q:Q,"ERROR",0,1)</f>
        <v>200</v>
      </c>
      <c r="R149" s="9" t="str">
        <f>_xlfn.XLOOKUP($E149,'Raw Data'!$E:$E,'Raw Data'!R:R,"ERROR",0,1)</f>
        <v>ml</v>
      </c>
      <c r="S149" s="5" t="str">
        <f t="array" ref="S149">_xlfn.IFS(AND(T149&gt;0,T149&lt;=0.05),"0 to 0.05",AND(T149&gt;0.05,T149&lt;=0.1),"0.05 to 0.1",AND(T149&gt;0.1,T149&lt;=0.2),"0.1 to 0.2",AND(T149&gt;0.2,T149&lt;=0.3),"0.2 to 0.3",AND(T149&gt;0.3,T149&lt;=0.4),"0.3 to 0.4",AND(T149&gt;0.4,T149&lt;=0.5),"0.4 to 0.5",AND(T149&gt;0.5,T149&lt;=0.75),"0.5 to 0.75",AND(T149&gt;0.75,T149&lt;=1),"0.75 to 1",AND(T149&gt;1,T149&lt;=2),"1 to 2",AND(T149&gt;2,T149&lt;=3),"2 to 3",AND(T149&gt;3,T149&lt;=4),"3 to 4",AND(T149&gt;4,T149&lt;=5),"4 to 5",AND(T149&gt;5,T149&lt;=10),"5 to 10",T149&gt;10,"10+")</f>
        <v>0.4 to 0.5</v>
      </c>
      <c r="T149" s="10">
        <f>_xlfn.XLOOKUP($E149,'Raw Data'!$E:$E,'Raw Data'!T:T,"ERROR",0,1)</f>
        <v>0.416022155831214</v>
      </c>
      <c r="U149" s="15" t="str">
        <f t="array" ref="U149">_xlfn.IFS(AND(V149&gt;0,V149&lt;=0.05),"0 to 0.05",AND(V149&gt;0.05,V149&lt;=0.1),"0.05 to 0.1",AND(V149&gt;0.1,V149&lt;=0.2),"0.1 to 0.2",AND(V149&gt;0.2,V149&lt;=0.3),"0.2 to 0.3",AND(V149&gt;0.3,V149&lt;=0.4),"0.3 to 0.4",AND(V149&gt;0.4,V149&lt;=0.5),"0.4 to 0.5",AND(V149&gt;0.5,V149&lt;=0.75),"0.5 to 0.75",AND(V149&gt;0.75,V149&lt;=1),"0.75 to 1",AND(V149&gt;1,V149&lt;=2),"1 to 2",AND(V149&gt;2,V149&lt;=3),"2 to 3",AND(V149&gt;3,V149&lt;=4),"3 to 4",AND(V149&gt;4,V149&lt;=5),"4 to 5",AND(V149&gt;5,V149&lt;=10),"5 to 10",V149&gt;10,"10+")</f>
        <v>0.1 to 0.2</v>
      </c>
      <c r="V149" s="10">
        <f>_xlfn.XLOOKUP($E149,'Raw Data'!$E:$E,'Raw Data'!V:V,"ERROR",0,1)</f>
        <v>0.137827599938367</v>
      </c>
      <c r="W149" s="15" t="str">
        <f t="array" ref="W149">_xlfn.IFS(AND(X149&gt;0,X149&lt;=0.05),"0 to 0.05",AND(X149&gt;0.05,X149&lt;=0.1),"0.05 to 0.1",AND(X149&gt;0.1,X149&lt;=0.2),"0.1 to 0.2",AND(X149&gt;0.2,X149&lt;=0.3),"0.2 to 0.3",AND(X149&gt;0.3,X149&lt;=0.4),"0.3 to 0.4",AND(X149&gt;0.4,X149&lt;=0.5),"0.4 to 0.5",AND(X149&gt;0.5,X149&lt;=0.75),"0.5 to 0.75",AND(X149&gt;0.75,X149&lt;=1),"0.75 to 1",AND(X149&gt;1,X149&lt;=2),"1 to 2",AND(X149&gt;2,X149&lt;=3),"2 to 3",AND(X149&gt;3,X149&lt;=4),"3 to 4",AND(X149&gt;4,X149&lt;=5),"4 to 5",AND(X149&gt;5,X149&lt;=10),"5 to 10",X149&gt;10,"10+")</f>
        <v>0.1 to 0.2</v>
      </c>
      <c r="X149" s="16">
        <f t="shared" si="26"/>
        <v>0.112325982074428</v>
      </c>
      <c r="Y149" s="5" t="str">
        <f t="array" ref="Y149">_xlfn.IFS(AND(Z149&gt;0,Z149&lt;=1),"0 to 1",AND(Z149&gt;1,Z149&lt;=2),"1 to 2",AND(Z149&gt;2,Z149&lt;=4),"2 to 4",AND(Z149&gt;4,Z149&lt;=6),"4 to 6",AND(Z149&gt;6,Z149&lt;=8),"6 to 8",AND(Z149&gt;8,Z149&lt;=10),"8 to 10",AND(Z149&gt;10,Z149&lt;=15),"10 to 15",AND(Z149&gt;15,Z149&lt;=20),"15 to 20",AND(Z149&gt;20,Z149&lt;=25),"20 to 25",AND(Z149&gt;25,Z149&lt;=30),"25 to 30",AND(Z149&gt;30,Z149&lt;=40),"30 to 40",AND(Z149&gt;40,Z149&lt;=50),"40 to 50",Z149&gt;50,"50+")</f>
        <v>6 to 8</v>
      </c>
      <c r="Z149" s="9">
        <f>_xlfn.XLOOKUP($E149,'Raw Data'!$E:$E,'Raw Data'!Z:Z,"ERROR",0,1)</f>
        <v>6.76</v>
      </c>
      <c r="AA149" s="9" t="str">
        <f>_xlfn.XLOOKUP($E149,'Raw Data'!$E:$E,'Raw Data'!AA:AA,"ERROR",0,1)</f>
        <v>oz</v>
      </c>
    </row>
    <row r="150" hidden="1" spans="1:27">
      <c r="A150" s="5" t="str">
        <f>_xlfn.XLOOKUP($E150,'Raw Data'!$E:$E,'Raw Data'!A:A,"ERROR",0,1)</f>
        <v>AE</v>
      </c>
      <c r="B150" s="5" t="str">
        <f>_xlfn.XLOOKUP($E150,'Raw Data'!$E:$E,'Raw Data'!B:B,"ERROR",0,1)</f>
        <v>Hair Mousses</v>
      </c>
      <c r="C150" s="5" t="str">
        <f>_xlfn.XLOOKUP($E150,'Raw Data'!$E:$E,'Raw Data'!C:C,"ERROR",0,1)</f>
        <v>Tresemme</v>
      </c>
      <c r="D150" s="5" t="str">
        <f>_xlfn.XLOOKUP($E150,'Raw Data'!$E:$E,'Raw Data'!D:D,"ERROR",0,1)</f>
        <v>www.amazon.ae/dp/B01BVIOD6G</v>
      </c>
      <c r="E150" s="5" t="s">
        <v>350</v>
      </c>
      <c r="F150" s="9" t="str">
        <f>_xlfn.XLOOKUP($E150,'Raw Data'!$E:$E,'Raw Data'!F:F,"ERROR",0,1)</f>
        <v>TRESemmÃ© Hair  Mousse  Extra Hold, White, 2 Oz</v>
      </c>
      <c r="G150" s="10">
        <f>_xlfn.XLOOKUP($E150,'Raw Data'!$E:$E,'Raw Data'!G:G,"ERROR",0,1)</f>
        <v>8</v>
      </c>
      <c r="H150" s="9">
        <f>_xlfn.XLOOKUP($E150,'Raw Data'!$E:$E,'Raw Data'!H:H,"ERROR",0,1)</f>
        <v>578.06</v>
      </c>
      <c r="I150" s="9">
        <f>_xlfn.XLOOKUP($E150,'Raw Data'!$E:$E,'Raw Data'!I:I,"ERROR",0,1)</f>
        <v>0.000773918929401527</v>
      </c>
      <c r="J150" s="9" t="str">
        <f>_xlfn.XLOOKUP($E150,'Raw Data'!$E:$E,'Raw Data'!J:J,"ERROR",0,1)</f>
        <v>No</v>
      </c>
      <c r="K150" s="14" t="str">
        <f t="array" ref="K150">_xlfn.IFS(AND(L150&gt;0,L150&lt;=5),"0 to 5",AND(L150&gt;5,L150&lt;=10),"5 to 10",AND(L150&gt;10,L150&lt;=15),"10 to 15",AND(L150&gt;15,L150&lt;=20),"15 to 20",AND(L150&gt;20,L150&lt;=30),"20 to 30",AND(L150&gt;30,L150&lt;=40),"30 to 40",AND(L150&gt;40,L150&lt;=50),"40 to 50",AND(L150&gt;50,L150&lt;=75),"50 to 75",AND(L150&gt;75,L150&lt;=100),"75 to 100",AND(L150&gt;100,L150&lt;=150),"100 to 150",AND(L150&gt;150,L150&lt;=200),"150 to 200",AND(L150&gt;200,L150&lt;=250),"200 to 250",AND(L150&gt;250,L150&lt;=300),"250 to 300",AND(L150&gt;300,L150&lt;=400),"300 to 400",AND(L150&gt;400,L150&lt;=500),"400 to 500",L150&gt;500,"500+")</f>
        <v>75 to 100</v>
      </c>
      <c r="L150" s="9">
        <f>_xlfn.XLOOKUP($E150,'Raw Data'!$E:$E,'Raw Data'!L:L,"ERROR",0,1)</f>
        <v>75.06</v>
      </c>
      <c r="M150" s="14" t="str">
        <f t="array" ref="M150">_xlfn.IFS(AND(N150&gt;0,N150&lt;=5),"0 to 5",AND(N150&gt;5,N150&lt;=10),"5 to 10",AND(N150&gt;10,N150&lt;=15),"10 to 15",AND(N150&gt;15,N150&lt;=20),"15 to 20",AND(N150&gt;20,N150&lt;=30),"20 to 30",AND(N150&gt;30,N150&lt;=40),"30 to 40",AND(N150&gt;40,N150&lt;=50),"40 to 50",AND(N150&gt;50,N150&lt;=75),"50 to 75",AND(N150&gt;75,N150&lt;=100),"75 to 100",AND(N150&gt;100,N150&lt;=150),"100 to 150",AND(N150&gt;150,N150&lt;=200),"150 to 200",AND(N150&gt;200,N150&lt;=250),"200 to 250",AND(N150&gt;250,N150&lt;=300),"250 to 300",AND(N150&gt;300,N150&lt;=400),"300 to 400",AND(N150&gt;400,N150&lt;=500),"400 to 500",N150&gt;500,"500+")</f>
        <v>75 to 100</v>
      </c>
      <c r="N150" s="9">
        <f>_xlfn.XLOOKUP($E150,'Raw Data'!$E:$E,'Raw Data'!N:N,"ERROR",0,1)</f>
        <v>77.1</v>
      </c>
      <c r="O150" s="14" t="str">
        <f t="array" ref="O150">_xlfn.IFS(P150=0,"No Discount",AND(P150&gt;0,P150&lt;=0.02),"0% to 2%",AND(P150&gt;0.02,P150&lt;=0.04),"2% to 4%",AND(P150&gt;0.04,P150&lt;=0.06),"4% to 6%",AND(P150&gt;0.06,P150&lt;=0.08),"6% to 8%",AND(P150&gt;0.08,P150&lt;=0.1),"8% to 10%",AND(P150&gt;0.1,P150&lt;=0.15),"10% to 15%",AND(P150&gt;0.15,P150&lt;=0.2),"15% to 20%",AND(P150&gt;0.2,P150&lt;=0.25),"20% to 25%",AND(P150&gt;0.25,P150&lt;=0.3),"25% to 30%",AND(P150&gt;0.3,P150&lt;=0.4),"30% to 40%",AND(P150&gt;0.4,P150&lt;=0.5),"40% to 50%",AND(P150&gt;0.5,P150&lt;=0.75),"50% to 75%",AND(P150&gt;0.75,P150&lt;=1),"75% to 100%")</f>
        <v>2% to 4%</v>
      </c>
      <c r="P150" s="10">
        <f>_xlfn.XLOOKUP($E150,'Raw Data'!$E:$E,'Raw Data'!P:P,"ERROR",0,1)</f>
        <v>0.0264591439688715</v>
      </c>
      <c r="Q150" s="9">
        <f>_xlfn.XLOOKUP($E150,'Raw Data'!$E:$E,'Raw Data'!Q:Q,"ERROR",0,1)</f>
        <v>2</v>
      </c>
      <c r="R150" s="9" t="str">
        <f>_xlfn.XLOOKUP($E150,'Raw Data'!$E:$E,'Raw Data'!R:R,"ERROR",0,1)</f>
        <v>oz</v>
      </c>
      <c r="S150" s="5" t="str">
        <f t="array" ref="S150">_xlfn.IFS(AND(T150&gt;0,T150&lt;=0.05),"0 to 0.05",AND(T150&gt;0.05,T150&lt;=0.1),"0.05 to 0.1",AND(T150&gt;0.1,T150&lt;=0.2),"0.1 to 0.2",AND(T150&gt;0.2,T150&lt;=0.3),"0.2 to 0.3",AND(T150&gt;0.3,T150&lt;=0.4),"0.3 to 0.4",AND(T150&gt;0.4,T150&lt;=0.5),"0.4 to 0.5",AND(T150&gt;0.5,T150&lt;=0.75),"0.5 to 0.75",AND(T150&gt;0.75,T150&lt;=1),"0.75 to 1",AND(T150&gt;1,T150&lt;=2),"1 to 2",AND(T150&gt;2,T150&lt;=3),"2 to 3",AND(T150&gt;3,T150&lt;=4),"3 to 4",AND(T150&gt;4,T150&lt;=5),"4 to 5",AND(T150&gt;5,T150&lt;=10),"5 to 10",T150&gt;10,"10+")</f>
        <v>1 to 2</v>
      </c>
      <c r="T150" s="10">
        <f>_xlfn.XLOOKUP($E150,'Raw Data'!$E:$E,'Raw Data'!T:T,"ERROR",0,1)</f>
        <v>1.26919174839364</v>
      </c>
      <c r="U150" s="15" t="str">
        <f t="array" ref="U150">_xlfn.IFS(AND(V150&gt;0,V150&lt;=0.05),"0 to 0.05",AND(V150&gt;0.05,V150&lt;=0.1),"0.05 to 0.1",AND(V150&gt;0.1,V150&lt;=0.2),"0.1 to 0.2",AND(V150&gt;0.2,V150&lt;=0.3),"0.2 to 0.3",AND(V150&gt;0.3,V150&lt;=0.4),"0.3 to 0.4",AND(V150&gt;0.4,V150&lt;=0.5),"0.4 to 0.5",AND(V150&gt;0.5,V150&lt;=0.75),"0.5 to 0.75",AND(V150&gt;0.75,V150&lt;=1),"0.75 to 1",AND(V150&gt;1,V150&lt;=2),"1 to 2",AND(V150&gt;2,V150&lt;=3),"2 to 3",AND(V150&gt;3,V150&lt;=4),"3 to 4",AND(V150&gt;4,V150&lt;=5),"4 to 5",AND(V150&gt;5,V150&lt;=10),"5 to 10",V150&gt;10,"10+")</f>
        <v>0.3 to 0.4</v>
      </c>
      <c r="V150" s="10">
        <f>_xlfn.XLOOKUP($E150,'Raw Data'!$E:$E,'Raw Data'!V:V,"ERROR",0,1)</f>
        <v>0.351995265471762</v>
      </c>
      <c r="W150" s="15" t="str">
        <f t="array" ref="W150">_xlfn.IFS(AND(X150&gt;0,X150&lt;=0.05),"0 to 0.05",AND(X150&gt;0.05,X150&lt;=0.1),"0.05 to 0.1",AND(X150&gt;0.1,X150&lt;=0.2),"0.1 to 0.2",AND(X150&gt;0.2,X150&lt;=0.3),"0.2 to 0.3",AND(X150&gt;0.3,X150&lt;=0.4),"0.3 to 0.4",AND(X150&gt;0.4,X150&lt;=0.5),"0.4 to 0.5",AND(X150&gt;0.5,X150&lt;=0.75),"0.5 to 0.75",AND(X150&gt;0.75,X150&lt;=1),"0.75 to 1",AND(X150&gt;1,X150&lt;=2),"1 to 2",AND(X150&gt;2,X150&lt;=3),"2 to 3",AND(X150&gt;3,X150&lt;=4),"3 to 4",AND(X150&gt;4,X150&lt;=5),"4 to 5",AND(X150&gt;5,X150&lt;=10),"5 to 10",X150&gt;10,"10+")</f>
        <v>0.3 to 0.4</v>
      </c>
      <c r="X150" s="16">
        <f t="shared" si="26"/>
        <v>0.342681772066283</v>
      </c>
      <c r="Y150" s="5" t="str">
        <f t="array" ref="Y150">_xlfn.IFS(AND(Z150&gt;0,Z150&lt;=1),"0 to 1",AND(Z150&gt;1,Z150&lt;=2),"1 to 2",AND(Z150&gt;2,Z150&lt;=4),"2 to 4",AND(Z150&gt;4,Z150&lt;=6),"4 to 6",AND(Z150&gt;6,Z150&lt;=8),"6 to 8",AND(Z150&gt;8,Z150&lt;=10),"8 to 10",AND(Z150&gt;10,Z150&lt;=15),"10 to 15",AND(Z150&gt;15,Z150&lt;=20),"15 to 20",AND(Z150&gt;20,Z150&lt;=25),"20 to 25",AND(Z150&gt;25,Z150&lt;=30),"25 to 30",AND(Z150&gt;30,Z150&lt;=40),"30 to 40",AND(Z150&gt;40,Z150&lt;=50),"40 to 50",Z150&gt;50,"50+")</f>
        <v>1 to 2</v>
      </c>
      <c r="Z150" s="9">
        <f>_xlfn.XLOOKUP($E150,'Raw Data'!$E:$E,'Raw Data'!Z:Z,"ERROR",0,1)</f>
        <v>2</v>
      </c>
      <c r="AA150" s="9" t="str">
        <f>_xlfn.XLOOKUP($E150,'Raw Data'!$E:$E,'Raw Data'!AA:AA,"ERROR",0,1)</f>
        <v>oz</v>
      </c>
    </row>
    <row r="151" hidden="1" spans="1:27">
      <c r="A151" s="5" t="str">
        <f>_xlfn.XLOOKUP($E151,'Raw Data'!$E:$E,'Raw Data'!A:A,"ERROR",0,1)</f>
        <v>AE</v>
      </c>
      <c r="B151" s="5" t="str">
        <f>_xlfn.XLOOKUP($E151,'Raw Data'!$E:$E,'Raw Data'!B:B,"ERROR",0,1)</f>
        <v>Hair Mousses</v>
      </c>
      <c r="C151" s="5" t="str">
        <f>_xlfn.XLOOKUP($E151,'Raw Data'!$E:$E,'Raw Data'!C:C,"ERROR",0,1)</f>
        <v>r+co</v>
      </c>
      <c r="D151" s="5" t="str">
        <f>_xlfn.XLOOKUP($E151,'Raw Data'!$E:$E,'Raw Data'!D:D,"ERROR",0,1)</f>
        <v>www.amazon.ae/dp/B01695VXTQ</v>
      </c>
      <c r="E151" s="5" t="s">
        <v>351</v>
      </c>
      <c r="F151" s="9" t="str">
        <f>_xlfn.XLOOKUP($E151,'Raw Data'!$E:$E,'Raw Data'!F:F,"ERROR",0,1)</f>
        <v>R+Co Aircraft Pomade Mousse</v>
      </c>
      <c r="G151" s="10">
        <f>_xlfn.XLOOKUP($E151,'Raw Data'!$E:$E,'Raw Data'!G:G,"ERROR",0,1)</f>
        <v>4</v>
      </c>
      <c r="H151" s="9">
        <f>_xlfn.XLOOKUP($E151,'Raw Data'!$E:$E,'Raw Data'!H:H,"ERROR",0,1)</f>
        <v>570.87</v>
      </c>
      <c r="I151" s="9">
        <f>_xlfn.XLOOKUP($E151,'Raw Data'!$E:$E,'Raw Data'!I:I,"ERROR",0,1)</f>
        <v>0.000764292805638601</v>
      </c>
      <c r="J151" s="9" t="str">
        <f>_xlfn.XLOOKUP($E151,'Raw Data'!$E:$E,'Raw Data'!J:J,"ERROR",0,1)</f>
        <v>No</v>
      </c>
      <c r="K151" s="14" t="str">
        <f t="array" ref="K151">_xlfn.IFS(AND(L151&gt;0,L151&lt;=5),"0 to 5",AND(L151&gt;5,L151&lt;=10),"5 to 10",AND(L151&gt;10,L151&lt;=15),"10 to 15",AND(L151&gt;15,L151&lt;=20),"15 to 20",AND(L151&gt;20,L151&lt;=30),"20 to 30",AND(L151&gt;30,L151&lt;=40),"30 to 40",AND(L151&gt;40,L151&lt;=50),"40 to 50",AND(L151&gt;50,L151&lt;=75),"50 to 75",AND(L151&gt;75,L151&lt;=100),"75 to 100",AND(L151&gt;100,L151&lt;=150),"100 to 150",AND(L151&gt;150,L151&lt;=200),"150 to 200",AND(L151&gt;200,L151&lt;=250),"200 to 250",AND(L151&gt;250,L151&lt;=300),"250 to 300",AND(L151&gt;300,L151&lt;=400),"300 to 400",AND(L151&gt;400,L151&lt;=500),"400 to 500",L151&gt;500,"500+")</f>
        <v>150 to 200</v>
      </c>
      <c r="L151" s="9">
        <f>_xlfn.XLOOKUP($E151,'Raw Data'!$E:$E,'Raw Data'!L:L,"ERROR",0,1)</f>
        <v>151.47</v>
      </c>
      <c r="M151" s="14" t="str">
        <f t="array" ref="M151">_xlfn.IFS(AND(N151&gt;0,N151&lt;=5),"0 to 5",AND(N151&gt;5,N151&lt;=10),"5 to 10",AND(N151&gt;10,N151&lt;=15),"10 to 15",AND(N151&gt;15,N151&lt;=20),"15 to 20",AND(N151&gt;20,N151&lt;=30),"20 to 30",AND(N151&gt;30,N151&lt;=40),"30 to 40",AND(N151&gt;40,N151&lt;=50),"40 to 50",AND(N151&gt;50,N151&lt;=75),"50 to 75",AND(N151&gt;75,N151&lt;=100),"75 to 100",AND(N151&gt;100,N151&lt;=150),"100 to 150",AND(N151&gt;150,N151&lt;=200),"150 to 200",AND(N151&gt;200,N151&lt;=250),"200 to 250",AND(N151&gt;250,N151&lt;=300),"250 to 300",AND(N151&gt;300,N151&lt;=400),"300 to 400",AND(N151&gt;400,N151&lt;=500),"400 to 500",N151&gt;500,"500+")</f>
        <v>150 to 200</v>
      </c>
      <c r="N151" s="9">
        <f>_xlfn.XLOOKUP($E151,'Raw Data'!$E:$E,'Raw Data'!N:N,"ERROR",0,1)</f>
        <v>157.89</v>
      </c>
      <c r="O151" s="14" t="str">
        <f t="array" ref="O151">_xlfn.IFS(P151=0,"No Discount",AND(P151&gt;0,P151&lt;=0.02),"0% to 2%",AND(P151&gt;0.02,P151&lt;=0.04),"2% to 4%",AND(P151&gt;0.04,P151&lt;=0.06),"4% to 6%",AND(P151&gt;0.06,P151&lt;=0.08),"6% to 8%",AND(P151&gt;0.08,P151&lt;=0.1),"8% to 10%",AND(P151&gt;0.1,P151&lt;=0.15),"10% to 15%",AND(P151&gt;0.15,P151&lt;=0.2),"15% to 20%",AND(P151&gt;0.2,P151&lt;=0.25),"20% to 25%",AND(P151&gt;0.25,P151&lt;=0.3),"25% to 30%",AND(P151&gt;0.3,P151&lt;=0.4),"30% to 40%",AND(P151&gt;0.4,P151&lt;=0.5),"40% to 50%",AND(P151&gt;0.5,P151&lt;=0.75),"50% to 75%",AND(P151&gt;0.75,P151&lt;=1),"75% to 100%")</f>
        <v>4% to 6%</v>
      </c>
      <c r="P151" s="10">
        <f>_xlfn.XLOOKUP($E151,'Raw Data'!$E:$E,'Raw Data'!P:P,"ERROR",0,1)</f>
        <v>0.040661219836595</v>
      </c>
      <c r="Q151" s="9">
        <f>_xlfn.XLOOKUP($E151,'Raw Data'!$E:$E,'Raw Data'!Q:Q,"ERROR",0,1)</f>
        <v>0</v>
      </c>
      <c r="R151" s="9">
        <f>_xlfn.XLOOKUP($E151,'Raw Data'!$E:$E,'Raw Data'!R:R,"ERROR",0,1)</f>
        <v>0</v>
      </c>
      <c r="S151" s="5" t="e">
        <f t="array" ref="S151">_xlfn.IFS(AND(T151&gt;0,T151&lt;=0.05),"0 to 0.05",AND(T151&gt;0.05,T151&lt;=0.1),"0.05 to 0.1",AND(T151&gt;0.1,T151&lt;=0.2),"0.1 to 0.2",AND(T151&gt;0.2,T151&lt;=0.3),"0.2 to 0.3",AND(T151&gt;0.3,T151&lt;=0.4),"0.3 to 0.4",AND(T151&gt;0.4,T151&lt;=0.5),"0.4 to 0.5",AND(T151&gt;0.5,T151&lt;=0.75),"0.5 to 0.75",AND(T151&gt;0.75,T151&lt;=1),"0.75 to 1",AND(T151&gt;1,T151&lt;=2),"1 to 2",AND(T151&gt;2,T151&lt;=3),"2 to 3",AND(T151&gt;3,T151&lt;=4),"3 to 4",AND(T151&gt;4,T151&lt;=5),"4 to 5",AND(T151&gt;5,T151&lt;=10),"5 to 10",T151&gt;10,"10+")</f>
        <v>#N/A</v>
      </c>
      <c r="T151" s="10">
        <f>_xlfn.XLOOKUP($E151,'Raw Data'!$E:$E,'Raw Data'!T:T,"ERROR",0,1)</f>
        <v>0</v>
      </c>
      <c r="U151" s="15" t="e">
        <f t="array" ref="U151">_xlfn.IFS(AND(V151&gt;0,V151&lt;=0.05),"0 to 0.05",AND(V151&gt;0.05,V151&lt;=0.1),"0.05 to 0.1",AND(V151&gt;0.1,V151&lt;=0.2),"0.1 to 0.2",AND(V151&gt;0.2,V151&lt;=0.3),"0.2 to 0.3",AND(V151&gt;0.3,V151&lt;=0.4),"0.3 to 0.4",AND(V151&gt;0.4,V151&lt;=0.5),"0.4 to 0.5",AND(V151&gt;0.5,V151&lt;=0.75),"0.5 to 0.75",AND(V151&gt;0.75,V151&lt;=1),"0.75 to 1",AND(V151&gt;1,V151&lt;=2),"1 to 2",AND(V151&gt;2,V151&lt;=3),"2 to 3",AND(V151&gt;3,V151&lt;=4),"3 to 4",AND(V151&gt;4,V151&lt;=5),"4 to 5",AND(V151&gt;5,V151&lt;=10),"5 to 10",V151&gt;10,"10+")</f>
        <v>#N/A</v>
      </c>
      <c r="V151" s="10">
        <f>_xlfn.XLOOKUP($E151,'Raw Data'!$E:$E,'Raw Data'!V:V,"ERROR",0,1)</f>
        <v>0</v>
      </c>
      <c r="W151" s="15" t="e">
        <f t="array" ref="W151">_xlfn.IFS(AND(X151&gt;0,X151&lt;=0.05),"0 to 0.05",AND(X151&gt;0.05,X151&lt;=0.1),"0.05 to 0.1",AND(X151&gt;0.1,X151&lt;=0.2),"0.1 to 0.2",AND(X151&gt;0.2,X151&lt;=0.3),"0.2 to 0.3",AND(X151&gt;0.3,X151&lt;=0.4),"0.3 to 0.4",AND(X151&gt;0.4,X151&lt;=0.5),"0.4 to 0.5",AND(X151&gt;0.5,X151&lt;=0.75),"0.5 to 0.75",AND(X151&gt;0.75,X151&lt;=1),"0.75 to 1",AND(X151&gt;1,X151&lt;=2),"1 to 2",AND(X151&gt;2,X151&lt;=3),"2 to 3",AND(X151&gt;3,X151&lt;=4),"3 to 4",AND(X151&gt;4,X151&lt;=5),"4 to 5",AND(X151&gt;5,X151&lt;=10),"5 to 10",X151&gt;10,"10+")</f>
        <v>#DIV/0!</v>
      </c>
      <c r="X151" s="16" t="e">
        <f t="shared" si="26"/>
        <v>#DIV/0!</v>
      </c>
      <c r="Y151" s="5" t="e">
        <f t="array" ref="Y151">_xlfn.IFS(AND(Z151&gt;0,Z151&lt;=1),"0 to 1",AND(Z151&gt;1,Z151&lt;=2),"1 to 2",AND(Z151&gt;2,Z151&lt;=4),"2 to 4",AND(Z151&gt;4,Z151&lt;=6),"4 to 6",AND(Z151&gt;6,Z151&lt;=8),"6 to 8",AND(Z151&gt;8,Z151&lt;=10),"8 to 10",AND(Z151&gt;10,Z151&lt;=15),"10 to 15",AND(Z151&gt;15,Z151&lt;=20),"15 to 20",AND(Z151&gt;20,Z151&lt;=25),"20 to 25",AND(Z151&gt;25,Z151&lt;=30),"25 to 30",AND(Z151&gt;30,Z151&lt;=40),"30 to 40",AND(Z151&gt;40,Z151&lt;=50),"40 to 50",Z151&gt;50,"50+")</f>
        <v>#N/A</v>
      </c>
      <c r="Z151" s="9">
        <f>_xlfn.XLOOKUP($E151,'Raw Data'!$E:$E,'Raw Data'!Z:Z,"ERROR",0,1)</f>
        <v>0</v>
      </c>
      <c r="AA151" s="9">
        <f>_xlfn.XLOOKUP($E151,'Raw Data'!$E:$E,'Raw Data'!AA:AA,"ERROR",0,1)</f>
        <v>0</v>
      </c>
    </row>
    <row r="152" hidden="1" spans="1:27">
      <c r="A152" s="5" t="str">
        <f>_xlfn.XLOOKUP($E152,'Raw Data'!$E:$E,'Raw Data'!A:A,"ERROR",0,1)</f>
        <v>AE</v>
      </c>
      <c r="B152" s="5" t="str">
        <f>_xlfn.XLOOKUP($E152,'Raw Data'!$E:$E,'Raw Data'!B:B,"ERROR",0,1)</f>
        <v>Hair Mousses</v>
      </c>
      <c r="C152" s="5" t="str">
        <f>_xlfn.XLOOKUP($E152,'Raw Data'!$E:$E,'Raw Data'!C:C,"ERROR",0,1)</f>
        <v>schwarzkopf</v>
      </c>
      <c r="D152" s="5" t="str">
        <f>_xlfn.XLOOKUP($E152,'Raw Data'!$E:$E,'Raw Data'!D:D,"ERROR",0,1)</f>
        <v>www.amazon.ae/dp/B09SNYJZQR</v>
      </c>
      <c r="E152" s="5" t="s">
        <v>352</v>
      </c>
      <c r="F152" s="9" t="str">
        <f>_xlfn.XLOOKUP($E152,'Raw Data'!$E:$E,'Raw Data'!F:F,"ERROR",0,1)</f>
        <v>Schwarzkopf Styling Keratin  Hair  Mousse 250 ml</v>
      </c>
      <c r="G152" s="10">
        <f>_xlfn.XLOOKUP($E152,'Raw Data'!$E:$E,'Raw Data'!G:G,"ERROR",0,1)</f>
        <v>5</v>
      </c>
      <c r="H152" s="9">
        <f>_xlfn.XLOOKUP($E152,'Raw Data'!$E:$E,'Raw Data'!H:H,"ERROR",0,1)</f>
        <v>568.21</v>
      </c>
      <c r="I152" s="9">
        <f>_xlfn.XLOOKUP($E152,'Raw Data'!$E:$E,'Raw Data'!I:I,"ERROR",0,1)</f>
        <v>0.000760731541492651</v>
      </c>
      <c r="J152" s="9" t="str">
        <f>_xlfn.XLOOKUP($E152,'Raw Data'!$E:$E,'Raw Data'!J:J,"ERROR",0,1)</f>
        <v>No</v>
      </c>
      <c r="K152" s="14" t="str">
        <f t="array" ref="K152">_xlfn.IFS(AND(L152&gt;0,L152&lt;=5),"0 to 5",AND(L152&gt;5,L152&lt;=10),"5 to 10",AND(L152&gt;10,L152&lt;=15),"10 to 15",AND(L152&gt;15,L152&lt;=20),"15 to 20",AND(L152&gt;20,L152&lt;=30),"20 to 30",AND(L152&gt;30,L152&lt;=40),"30 to 40",AND(L152&gt;40,L152&lt;=50),"40 to 50",AND(L152&gt;50,L152&lt;=75),"50 to 75",AND(L152&gt;75,L152&lt;=100),"75 to 100",AND(L152&gt;100,L152&lt;=150),"100 to 150",AND(L152&gt;150,L152&lt;=200),"150 to 200",AND(L152&gt;200,L152&lt;=250),"200 to 250",AND(L152&gt;250,L152&lt;=300),"250 to 300",AND(L152&gt;300,L152&lt;=400),"300 to 400",AND(L152&gt;400,L152&lt;=500),"400 to 500",L152&gt;500,"500+")</f>
        <v>100 to 150</v>
      </c>
      <c r="L152" s="9">
        <f>_xlfn.XLOOKUP($E152,'Raw Data'!$E:$E,'Raw Data'!L:L,"ERROR",0,1)</f>
        <v>129.16</v>
      </c>
      <c r="M152" s="14" t="str">
        <f t="array" ref="M152">_xlfn.IFS(AND(N152&gt;0,N152&lt;=5),"0 to 5",AND(N152&gt;5,N152&lt;=10),"5 to 10",AND(N152&gt;10,N152&lt;=15),"10 to 15",AND(N152&gt;15,N152&lt;=20),"15 to 20",AND(N152&gt;20,N152&lt;=30),"20 to 30",AND(N152&gt;30,N152&lt;=40),"30 to 40",AND(N152&gt;40,N152&lt;=50),"40 to 50",AND(N152&gt;50,N152&lt;=75),"50 to 75",AND(N152&gt;75,N152&lt;=100),"75 to 100",AND(N152&gt;100,N152&lt;=150),"100 to 150",AND(N152&gt;150,N152&lt;=200),"150 to 200",AND(N152&gt;200,N152&lt;=250),"200 to 250",AND(N152&gt;250,N152&lt;=300),"250 to 300",AND(N152&gt;300,N152&lt;=400),"300 to 400",AND(N152&gt;400,N152&lt;=500),"400 to 500",N152&gt;500,"500+")</f>
        <v>100 to 150</v>
      </c>
      <c r="N152" s="9">
        <f>_xlfn.XLOOKUP($E152,'Raw Data'!$E:$E,'Raw Data'!N:N,"ERROR",0,1)</f>
        <v>134.98</v>
      </c>
      <c r="O152" s="14" t="str">
        <f t="array" ref="O152">_xlfn.IFS(P152=0,"No Discount",AND(P152&gt;0,P152&lt;=0.02),"0% to 2%",AND(P152&gt;0.02,P152&lt;=0.04),"2% to 4%",AND(P152&gt;0.04,P152&lt;=0.06),"4% to 6%",AND(P152&gt;0.06,P152&lt;=0.08),"6% to 8%",AND(P152&gt;0.08,P152&lt;=0.1),"8% to 10%",AND(P152&gt;0.1,P152&lt;=0.15),"10% to 15%",AND(P152&gt;0.15,P152&lt;=0.2),"15% to 20%",AND(P152&gt;0.2,P152&lt;=0.25),"20% to 25%",AND(P152&gt;0.25,P152&lt;=0.3),"25% to 30%",AND(P152&gt;0.3,P152&lt;=0.4),"30% to 40%",AND(P152&gt;0.4,P152&lt;=0.5),"40% to 50%",AND(P152&gt;0.5,P152&lt;=0.75),"50% to 75%",AND(P152&gt;0.75,P152&lt;=1),"75% to 100%")</f>
        <v>4% to 6%</v>
      </c>
      <c r="P152" s="10">
        <f>_xlfn.XLOOKUP($E152,'Raw Data'!$E:$E,'Raw Data'!P:P,"ERROR",0,1)</f>
        <v>0.0431174988887242</v>
      </c>
      <c r="Q152" s="9">
        <f>_xlfn.XLOOKUP($E152,'Raw Data'!$E:$E,'Raw Data'!Q:Q,"ERROR",0,1)</f>
        <v>250</v>
      </c>
      <c r="R152" s="9" t="str">
        <f>_xlfn.XLOOKUP($E152,'Raw Data'!$E:$E,'Raw Data'!R:R,"ERROR",0,1)</f>
        <v>ml</v>
      </c>
      <c r="S152" s="5" t="str">
        <f t="array" ref="S152">_xlfn.IFS(AND(T152&gt;0,T152&lt;=0.05),"0 to 0.05",AND(T152&gt;0.05,T152&lt;=0.1),"0.05 to 0.1",AND(T152&gt;0.1,T152&lt;=0.2),"0.1 to 0.2",AND(T152&gt;0.2,T152&lt;=0.3),"0.2 to 0.3",AND(T152&gt;0.3,T152&lt;=0.4),"0.3 to 0.4",AND(T152&gt;0.4,T152&lt;=0.5),"0.4 to 0.5",AND(T152&gt;0.5,T152&lt;=0.75),"0.5 to 0.75",AND(T152&gt;0.75,T152&lt;=1),"0.75 to 1",AND(T152&gt;1,T152&lt;=2),"1 to 2",AND(T152&gt;2,T152&lt;=3),"2 to 3",AND(T152&gt;3,T152&lt;=4),"3 to 4",AND(T152&gt;4,T152&lt;=5),"4 to 5",AND(T152&gt;5,T152&lt;=10),"5 to 10",T152&gt;10,"10+")</f>
        <v>0.5 to 0.75</v>
      </c>
      <c r="T152" s="10">
        <f>_xlfn.XLOOKUP($E152,'Raw Data'!$E:$E,'Raw Data'!T:T,"ERROR",0,1)</f>
        <v>0.516916033161708</v>
      </c>
      <c r="U152" s="15" t="str">
        <f t="array" ref="U152">_xlfn.IFS(AND(V152&gt;0,V152&lt;=0.05),"0 to 0.05",AND(V152&gt;0.05,V152&lt;=0.1),"0.05 to 0.1",AND(V152&gt;0.1,V152&lt;=0.2),"0.1 to 0.2",AND(V152&gt;0.2,V152&lt;=0.3),"0.2 to 0.3",AND(V152&gt;0.3,V152&lt;=0.4),"0.3 to 0.4",AND(V152&gt;0.4,V152&lt;=0.5),"0.4 to 0.5",AND(V152&gt;0.5,V152&lt;=0.75),"0.5 to 0.75",AND(V152&gt;0.75,V152&lt;=1),"0.75 to 1",AND(V152&gt;1,V152&lt;=2),"1 to 2",AND(V152&gt;2,V152&lt;=3),"2 to 3",AND(V152&gt;3,V152&lt;=4),"3 to 4",AND(V152&gt;4,V152&lt;=5),"4 to 5",AND(V152&gt;5,V152&lt;=10),"5 to 10",V152&gt;10,"10+")</f>
        <v>0.1 to 0.2</v>
      </c>
      <c r="V152" s="10">
        <f>_xlfn.XLOOKUP($E152,'Raw Data'!$E:$E,'Raw Data'!V:V,"ERROR",0,1)</f>
        <v>0.145856287257395</v>
      </c>
      <c r="W152" s="15" t="str">
        <f t="array" ref="W152">_xlfn.IFS(AND(X152&gt;0,X152&lt;=0.05),"0 to 0.05",AND(X152&gt;0.05,X152&lt;=0.1),"0.05 to 0.1",AND(X152&gt;0.1,X152&lt;=0.2),"0.1 to 0.2",AND(X152&gt;0.2,X152&lt;=0.3),"0.2 to 0.3",AND(X152&gt;0.3,X152&lt;=0.4),"0.3 to 0.4",AND(X152&gt;0.4,X152&lt;=0.5),"0.4 to 0.5",AND(X152&gt;0.5,X152&lt;=0.75),"0.5 to 0.75",AND(X152&gt;0.75,X152&lt;=1),"0.75 to 1",AND(X152&gt;1,X152&lt;=2),"1 to 2",AND(X152&gt;2,X152&lt;=3),"2 to 3",AND(X152&gt;3,X152&lt;=4),"3 to 4",AND(X152&gt;4,X152&lt;=5),"4 to 5",AND(X152&gt;5,X152&lt;=10),"5 to 10",X152&gt;10,"10+")</f>
        <v>0.1 to 0.2</v>
      </c>
      <c r="X152" s="16">
        <f t="shared" si="26"/>
        <v>0.139567328953661</v>
      </c>
      <c r="Y152" s="5" t="str">
        <f t="array" ref="Y152">_xlfn.IFS(AND(Z152&gt;0,Z152&lt;=1),"0 to 1",AND(Z152&gt;1,Z152&lt;=2),"1 to 2",AND(Z152&gt;2,Z152&lt;=4),"2 to 4",AND(Z152&gt;4,Z152&lt;=6),"4 to 6",AND(Z152&gt;6,Z152&lt;=8),"6 to 8",AND(Z152&gt;8,Z152&lt;=10),"8 to 10",AND(Z152&gt;10,Z152&lt;=15),"10 to 15",AND(Z152&gt;15,Z152&lt;=20),"15 to 20",AND(Z152&gt;20,Z152&lt;=25),"20 to 25",AND(Z152&gt;25,Z152&lt;=30),"25 to 30",AND(Z152&gt;30,Z152&lt;=40),"30 to 40",AND(Z152&gt;40,Z152&lt;=50),"40 to 50",Z152&gt;50,"50+")</f>
        <v>8 to 10</v>
      </c>
      <c r="Z152" s="9">
        <f>_xlfn.XLOOKUP($E152,'Raw Data'!$E:$E,'Raw Data'!Z:Z,"ERROR",0,1)</f>
        <v>8.45</v>
      </c>
      <c r="AA152" s="9" t="str">
        <f>_xlfn.XLOOKUP($E152,'Raw Data'!$E:$E,'Raw Data'!AA:AA,"ERROR",0,1)</f>
        <v>oz</v>
      </c>
    </row>
    <row r="153" hidden="1" spans="1:27">
      <c r="A153" s="5" t="str">
        <f>_xlfn.XLOOKUP($E153,'Raw Data'!$E:$E,'Raw Data'!A:A,"ERROR",0,1)</f>
        <v>AE</v>
      </c>
      <c r="B153" s="5" t="str">
        <f>_xlfn.XLOOKUP($E153,'Raw Data'!$E:$E,'Raw Data'!B:B,"ERROR",0,1)</f>
        <v>Hair Mousses</v>
      </c>
      <c r="C153" s="5" t="str">
        <f>_xlfn.XLOOKUP($E153,'Raw Data'!$E:$E,'Raw Data'!C:C,"ERROR",0,1)</f>
        <v>Wella</v>
      </c>
      <c r="D153" s="5" t="str">
        <f>_xlfn.XLOOKUP($E153,'Raw Data'!$E:$E,'Raw Data'!D:D,"ERROR",0,1)</f>
        <v>www.amazon.ae/dp/B0117XPZPI</v>
      </c>
      <c r="E153" s="5" t="s">
        <v>353</v>
      </c>
      <c r="F153" s="9" t="str">
        <f>_xlfn.XLOOKUP($E153,'Raw Data'!$E:$E,'Raw Data'!F:F,"ERROR",0,1)</f>
        <v>Wella Pro Professionals Eimi Shape Control Extra Firm Styling Mousse 300ml, Grey</v>
      </c>
      <c r="G153" s="10">
        <f>_xlfn.XLOOKUP($E153,'Raw Data'!$E:$E,'Raw Data'!G:G,"ERROR",0,1)</f>
        <v>9</v>
      </c>
      <c r="H153" s="9">
        <f>_xlfn.XLOOKUP($E153,'Raw Data'!$E:$E,'Raw Data'!H:H,"ERROR",0,1)</f>
        <v>542.5</v>
      </c>
      <c r="I153" s="9">
        <f>_xlfn.XLOOKUP($E153,'Raw Data'!$E:$E,'Raw Data'!I:I,"ERROR",0,1)</f>
        <v>0.000726310450818822</v>
      </c>
      <c r="J153" s="9" t="str">
        <f>_xlfn.XLOOKUP($E153,'Raw Data'!$E:$E,'Raw Data'!J:J,"ERROR",0,1)</f>
        <v>No</v>
      </c>
      <c r="K153" s="14" t="str">
        <f t="array" ref="K153">_xlfn.IFS(AND(L153&gt;0,L153&lt;=5),"0 to 5",AND(L153&gt;5,L153&lt;=10),"5 to 10",AND(L153&gt;10,L153&lt;=15),"10 to 15",AND(L153&gt;15,L153&lt;=20),"15 to 20",AND(L153&gt;20,L153&lt;=30),"20 to 30",AND(L153&gt;30,L153&lt;=40),"30 to 40",AND(L153&gt;40,L153&lt;=50),"40 to 50",AND(L153&gt;50,L153&lt;=75),"50 to 75",AND(L153&gt;75,L153&lt;=100),"75 to 100",AND(L153&gt;100,L153&lt;=150),"100 to 150",AND(L153&gt;150,L153&lt;=200),"150 to 200",AND(L153&gt;200,L153&lt;=250),"200 to 250",AND(L153&gt;250,L153&lt;=300),"250 to 300",AND(L153&gt;300,L153&lt;=400),"300 to 400",AND(L153&gt;400,L153&lt;=500),"400 to 500",L153&gt;500,"500+")</f>
        <v>75 to 100</v>
      </c>
      <c r="L153" s="9">
        <f>_xlfn.XLOOKUP($E153,'Raw Data'!$E:$E,'Raw Data'!L:L,"ERROR",0,1)</f>
        <v>83.38</v>
      </c>
      <c r="M153" s="14" t="str">
        <f t="array" ref="M153">_xlfn.IFS(AND(N153&gt;0,N153&lt;=5),"0 to 5",AND(N153&gt;5,N153&lt;=10),"5 to 10",AND(N153&gt;10,N153&lt;=15),"10 to 15",AND(N153&gt;15,N153&lt;=20),"15 to 20",AND(N153&gt;20,N153&lt;=30),"20 to 30",AND(N153&gt;30,N153&lt;=40),"30 to 40",AND(N153&gt;40,N153&lt;=50),"40 to 50",AND(N153&gt;50,N153&lt;=75),"50 to 75",AND(N153&gt;75,N153&lt;=100),"75 to 100",AND(N153&gt;100,N153&lt;=150),"100 to 150",AND(N153&gt;150,N153&lt;=200),"150 to 200",AND(N153&gt;200,N153&lt;=250),"200 to 250",AND(N153&gt;250,N153&lt;=300),"250 to 300",AND(N153&gt;300,N153&lt;=400),"300 to 400",AND(N153&gt;400,N153&lt;=500),"400 to 500",N153&gt;500,"500+")</f>
        <v>75 to 100</v>
      </c>
      <c r="N153" s="9">
        <f>_xlfn.XLOOKUP($E153,'Raw Data'!$E:$E,'Raw Data'!N:N,"ERROR",0,1)</f>
        <v>90.55</v>
      </c>
      <c r="O153" s="14" t="str">
        <f t="array" ref="O153">_xlfn.IFS(P153=0,"No Discount",AND(P153&gt;0,P153&lt;=0.02),"0% to 2%",AND(P153&gt;0.02,P153&lt;=0.04),"2% to 4%",AND(P153&gt;0.04,P153&lt;=0.06),"4% to 6%",AND(P153&gt;0.06,P153&lt;=0.08),"6% to 8%",AND(P153&gt;0.08,P153&lt;=0.1),"8% to 10%",AND(P153&gt;0.1,P153&lt;=0.15),"10% to 15%",AND(P153&gt;0.15,P153&lt;=0.2),"15% to 20%",AND(P153&gt;0.2,P153&lt;=0.25),"20% to 25%",AND(P153&gt;0.25,P153&lt;=0.3),"25% to 30%",AND(P153&gt;0.3,P153&lt;=0.4),"30% to 40%",AND(P153&gt;0.4,P153&lt;=0.5),"40% to 50%",AND(P153&gt;0.5,P153&lt;=0.75),"50% to 75%",AND(P153&gt;0.75,P153&lt;=1),"75% to 100%")</f>
        <v>6% to 8%</v>
      </c>
      <c r="P153" s="10">
        <f>_xlfn.XLOOKUP($E153,'Raw Data'!$E:$E,'Raw Data'!P:P,"ERROR",0,1)</f>
        <v>0.0791827719491994</v>
      </c>
      <c r="Q153" s="9">
        <f>_xlfn.XLOOKUP($E153,'Raw Data'!$E:$E,'Raw Data'!Q:Q,"ERROR",0,1)</f>
        <v>300</v>
      </c>
      <c r="R153" s="9" t="str">
        <f>_xlfn.XLOOKUP($E153,'Raw Data'!$E:$E,'Raw Data'!R:R,"ERROR",0,1)</f>
        <v>ml</v>
      </c>
      <c r="S153" s="5" t="str">
        <f t="array" ref="S153">_xlfn.IFS(AND(T153&gt;0,T153&lt;=0.05),"0 to 0.05",AND(T153&gt;0.05,T153&lt;=0.1),"0.05 to 0.1",AND(T153&gt;0.1,T153&lt;=0.2),"0.1 to 0.2",AND(T153&gt;0.2,T153&lt;=0.3),"0.2 to 0.3",AND(T153&gt;0.3,T153&lt;=0.4),"0.3 to 0.4",AND(T153&gt;0.4,T153&lt;=0.5),"0.4 to 0.5",AND(T153&gt;0.5,T153&lt;=0.75),"0.5 to 0.75",AND(T153&gt;0.75,T153&lt;=1),"0.75 to 1",AND(T153&gt;1,T153&lt;=2),"1 to 2",AND(T153&gt;2,T153&lt;=3),"2 to 3",AND(T153&gt;3,T153&lt;=4),"3 to 4",AND(T153&gt;4,T153&lt;=5),"4 to 5",AND(T153&gt;5,T153&lt;=10),"5 to 10",T153&gt;10,"10+")</f>
        <v>0.2 to 0.3</v>
      </c>
      <c r="T153" s="10">
        <f>_xlfn.XLOOKUP($E153,'Raw Data'!$E:$E,'Raw Data'!T:T,"ERROR",0,1)</f>
        <v>0.278081829030035</v>
      </c>
      <c r="U153" s="15" t="str">
        <f t="array" ref="U153">_xlfn.IFS(AND(V153&gt;0,V153&lt;=0.05),"0 to 0.05",AND(V153&gt;0.05,V153&lt;=0.1),"0.05 to 0.1",AND(V153&gt;0.1,V153&lt;=0.2),"0.1 to 0.2",AND(V153&gt;0.2,V153&lt;=0.3),"0.2 to 0.3",AND(V153&gt;0.3,V153&lt;=0.4),"0.3 to 0.4",AND(V153&gt;0.4,V153&lt;=0.5),"0.4 to 0.5",AND(V153&gt;0.5,V153&lt;=0.75),"0.5 to 0.75",AND(V153&gt;0.75,V153&lt;=1),"0.75 to 1",AND(V153&gt;1,V153&lt;=2),"1 to 2",AND(V153&gt;2,V153&lt;=3),"2 to 3",AND(V153&gt;3,V153&lt;=4),"3 to 4",AND(V153&gt;4,V153&lt;=5),"4 to 5",AND(V153&gt;5,V153&lt;=10),"5 to 10",V153&gt;10,"10+")</f>
        <v>0.05 to 0.1</v>
      </c>
      <c r="V153" s="10">
        <f>_xlfn.XLOOKUP($E153,'Raw Data'!$E:$E,'Raw Data'!V:V,"ERROR",0,1)</f>
        <v>0.0815385415812044</v>
      </c>
      <c r="W153" s="15" t="str">
        <f t="array" ref="W153">_xlfn.IFS(AND(X153&gt;0,X153&lt;=0.05),"0 to 0.05",AND(X153&gt;0.05,X153&lt;=0.1),"0.05 to 0.1",AND(X153&gt;0.1,X153&lt;=0.2),"0.1 to 0.2",AND(X153&gt;0.2,X153&lt;=0.3),"0.2 to 0.3",AND(X153&gt;0.3,X153&lt;=0.4),"0.3 to 0.4",AND(X153&gt;0.4,X153&lt;=0.5),"0.4 to 0.5",AND(X153&gt;0.5,X153&lt;=0.75),"0.5 to 0.75",AND(X153&gt;0.75,X153&lt;=1),"0.75 to 1",AND(X153&gt;1,X153&lt;=2),"1 to 2",AND(X153&gt;2,X153&lt;=3),"2 to 3",AND(X153&gt;3,X153&lt;=4),"3 to 4",AND(X153&gt;4,X153&lt;=5),"4 to 5",AND(X153&gt;5,X153&lt;=10),"5 to 10",X153&gt;10,"10+")</f>
        <v>0.05 to 0.1</v>
      </c>
      <c r="X153" s="16">
        <f t="shared" si="26"/>
        <v>0.0750820938381096</v>
      </c>
      <c r="Y153" s="5" t="str">
        <f t="array" ref="Y153">_xlfn.IFS(AND(Z153&gt;0,Z153&lt;=1),"0 to 1",AND(Z153&gt;1,Z153&lt;=2),"1 to 2",AND(Z153&gt;2,Z153&lt;=4),"2 to 4",AND(Z153&gt;4,Z153&lt;=6),"4 to 6",AND(Z153&gt;6,Z153&lt;=8),"6 to 8",AND(Z153&gt;8,Z153&lt;=10),"8 to 10",AND(Z153&gt;10,Z153&lt;=15),"10 to 15",AND(Z153&gt;15,Z153&lt;=20),"15 to 20",AND(Z153&gt;20,Z153&lt;=25),"20 to 25",AND(Z153&gt;25,Z153&lt;=30),"25 to 30",AND(Z153&gt;30,Z153&lt;=40),"30 to 40",AND(Z153&gt;40,Z153&lt;=50),"40 to 50",Z153&gt;50,"50+")</f>
        <v>10 to 15</v>
      </c>
      <c r="Z153" s="9">
        <f>_xlfn.XLOOKUP($E153,'Raw Data'!$E:$E,'Raw Data'!Z:Z,"ERROR",0,1)</f>
        <v>10.14</v>
      </c>
      <c r="AA153" s="9" t="str">
        <f>_xlfn.XLOOKUP($E153,'Raw Data'!$E:$E,'Raw Data'!AA:AA,"ERROR",0,1)</f>
        <v>oz</v>
      </c>
    </row>
    <row r="154" hidden="1" spans="1:27">
      <c r="A154" s="5" t="str">
        <f>_xlfn.XLOOKUP($E154,'Raw Data'!$E:$E,'Raw Data'!A:A,"ERROR",0,1)</f>
        <v>AE</v>
      </c>
      <c r="B154" s="5" t="str">
        <f>_xlfn.XLOOKUP($E154,'Raw Data'!$E:$E,'Raw Data'!B:B,"ERROR",0,1)</f>
        <v>Hair Mousses</v>
      </c>
      <c r="C154" s="5" t="str">
        <f>_xlfn.XLOOKUP($E154,'Raw Data'!$E:$E,'Raw Data'!C:C,"ERROR",0,1)</f>
        <v>cantu</v>
      </c>
      <c r="D154" s="5" t="str">
        <f>_xlfn.XLOOKUP($E154,'Raw Data'!$E:$E,'Raw Data'!D:D,"ERROR",0,1)</f>
        <v>www.amazon.ae/dp/B0178H2LY0</v>
      </c>
      <c r="E154" s="5" t="s">
        <v>354</v>
      </c>
      <c r="F154" s="9" t="str">
        <f>_xlfn.XLOOKUP($E154,'Raw Data'!$E:$E,'Raw Data'!F:F,"ERROR",0,1)</f>
        <v>Cantu Natural Hair Wave Whip Curling Mousse 8.4oz (2 Pack)</v>
      </c>
      <c r="G154" s="10">
        <f>_xlfn.XLOOKUP($E154,'Raw Data'!$E:$E,'Raw Data'!G:G,"ERROR",0,1)</f>
        <v>9</v>
      </c>
      <c r="H154" s="9">
        <f>_xlfn.XLOOKUP($E154,'Raw Data'!$E:$E,'Raw Data'!H:H,"ERROR",0,1)</f>
        <v>526.26</v>
      </c>
      <c r="I154" s="9">
        <f>_xlfn.XLOOKUP($E154,'Raw Data'!$E:$E,'Raw Data'!I:I,"ERROR",0,1)</f>
        <v>0.00070456799603302</v>
      </c>
      <c r="J154" s="9" t="str">
        <f>_xlfn.XLOOKUP($E154,'Raw Data'!$E:$E,'Raw Data'!J:J,"ERROR",0,1)</f>
        <v>No</v>
      </c>
      <c r="K154" s="14" t="str">
        <f t="array" ref="K154">_xlfn.IFS(AND(L154&gt;0,L154&lt;=5),"0 to 5",AND(L154&gt;5,L154&lt;=10),"5 to 10",AND(L154&gt;10,L154&lt;=15),"10 to 15",AND(L154&gt;15,L154&lt;=20),"15 to 20",AND(L154&gt;20,L154&lt;=30),"20 to 30",AND(L154&gt;30,L154&lt;=40),"30 to 40",AND(L154&gt;40,L154&lt;=50),"40 to 50",AND(L154&gt;50,L154&lt;=75),"50 to 75",AND(L154&gt;75,L154&lt;=100),"75 to 100",AND(L154&gt;100,L154&lt;=150),"100 to 150",AND(L154&gt;150,L154&lt;=200),"150 to 200",AND(L154&gt;200,L154&lt;=250),"200 to 250",AND(L154&gt;250,L154&lt;=300),"250 to 300",AND(L154&gt;300,L154&lt;=400),"300 to 400",AND(L154&gt;400,L154&lt;=500),"400 to 500",L154&gt;500,"500+")</f>
        <v>50 to 75</v>
      </c>
      <c r="L154" s="9">
        <f>_xlfn.XLOOKUP($E154,'Raw Data'!$E:$E,'Raw Data'!L:L,"ERROR",0,1)</f>
        <v>59.18</v>
      </c>
      <c r="M154" s="14" t="str">
        <f t="array" ref="M154">_xlfn.IFS(AND(N154&gt;0,N154&lt;=5),"0 to 5",AND(N154&gt;5,N154&lt;=10),"5 to 10",AND(N154&gt;10,N154&lt;=15),"10 to 15",AND(N154&gt;15,N154&lt;=20),"15 to 20",AND(N154&gt;20,N154&lt;=30),"20 to 30",AND(N154&gt;30,N154&lt;=40),"30 to 40",AND(N154&gt;40,N154&lt;=50),"40 to 50",AND(N154&gt;50,N154&lt;=75),"50 to 75",AND(N154&gt;75,N154&lt;=100),"75 to 100",AND(N154&gt;100,N154&lt;=150),"100 to 150",AND(N154&gt;150,N154&lt;=200),"150 to 200",AND(N154&gt;200,N154&lt;=250),"200 to 250",AND(N154&gt;250,N154&lt;=300),"250 to 300",AND(N154&gt;300,N154&lt;=400),"300 to 400",AND(N154&gt;400,N154&lt;=500),"400 to 500",N154&gt;500,"500+")</f>
        <v>50 to 75</v>
      </c>
      <c r="N154" s="9">
        <f>_xlfn.XLOOKUP($E154,'Raw Data'!$E:$E,'Raw Data'!N:N,"ERROR",0,1)</f>
        <v>61.2</v>
      </c>
      <c r="O154" s="14" t="str">
        <f t="array" ref="O154">_xlfn.IFS(P154=0,"No Discount",AND(P154&gt;0,P154&lt;=0.02),"0% to 2%",AND(P154&gt;0.02,P154&lt;=0.04),"2% to 4%",AND(P154&gt;0.04,P154&lt;=0.06),"4% to 6%",AND(P154&gt;0.06,P154&lt;=0.08),"6% to 8%",AND(P154&gt;0.08,P154&lt;=0.1),"8% to 10%",AND(P154&gt;0.1,P154&lt;=0.15),"10% to 15%",AND(P154&gt;0.15,P154&lt;=0.2),"15% to 20%",AND(P154&gt;0.2,P154&lt;=0.25),"20% to 25%",AND(P154&gt;0.25,P154&lt;=0.3),"25% to 30%",AND(P154&gt;0.3,P154&lt;=0.4),"30% to 40%",AND(P154&gt;0.4,P154&lt;=0.5),"40% to 50%",AND(P154&gt;0.5,P154&lt;=0.75),"50% to 75%",AND(P154&gt;0.75,P154&lt;=1),"75% to 100%")</f>
        <v>2% to 4%</v>
      </c>
      <c r="P154" s="10">
        <f>_xlfn.XLOOKUP($E154,'Raw Data'!$E:$E,'Raw Data'!P:P,"ERROR",0,1)</f>
        <v>0.0330065359477125</v>
      </c>
      <c r="Q154" s="9">
        <f>_xlfn.XLOOKUP($E154,'Raw Data'!$E:$E,'Raw Data'!Q:Q,"ERROR",0,1)</f>
        <v>16.8</v>
      </c>
      <c r="R154" s="9" t="str">
        <f>_xlfn.XLOOKUP($E154,'Raw Data'!$E:$E,'Raw Data'!R:R,"ERROR",0,1)</f>
        <v>oz</v>
      </c>
      <c r="S154" s="5" t="str">
        <f t="array" ref="S154">_xlfn.IFS(AND(T154&gt;0,T154&lt;=0.05),"0 to 0.05",AND(T154&gt;0.05,T154&lt;=0.1),"0.05 to 0.1",AND(T154&gt;0.1,T154&lt;=0.2),"0.1 to 0.2",AND(T154&gt;0.2,T154&lt;=0.3),"0.2 to 0.3",AND(T154&gt;0.3,T154&lt;=0.4),"0.3 to 0.4",AND(T154&gt;0.4,T154&lt;=0.5),"0.4 to 0.5",AND(T154&gt;0.5,T154&lt;=0.75),"0.5 to 0.75",AND(T154&gt;0.75,T154&lt;=1),"0.75 to 1",AND(T154&gt;1,T154&lt;=2),"1 to 2",AND(T154&gt;2,T154&lt;=3),"2 to 3",AND(T154&gt;3,T154&lt;=4),"3 to 4",AND(T154&gt;4,T154&lt;=5),"4 to 5",AND(T154&gt;5,T154&lt;=10),"5 to 10",T154&gt;10,"10+")</f>
        <v>0.1 to 0.2</v>
      </c>
      <c r="T154" s="10">
        <f>_xlfn.XLOOKUP($E154,'Raw Data'!$E:$E,'Raw Data'!T:T,"ERROR",0,1)</f>
        <v>0.119128138235341</v>
      </c>
      <c r="U154" s="15" t="str">
        <f t="array" ref="U154">_xlfn.IFS(AND(V154&gt;0,V154&lt;=0.05),"0 to 0.05",AND(V154&gt;0.05,V154&lt;=0.1),"0.05 to 0.1",AND(V154&gt;0.1,V154&lt;=0.2),"0.1 to 0.2",AND(V154&gt;0.2,V154&lt;=0.3),"0.2 to 0.3",AND(V154&gt;0.3,V154&lt;=0.4),"0.3 to 0.4",AND(V154&gt;0.4,V154&lt;=0.5),"0.4 to 0.5",AND(V154&gt;0.5,V154&lt;=0.75),"0.5 to 0.75",AND(V154&gt;0.75,V154&lt;=1),"0.75 to 1",AND(V154&gt;1,V154&lt;=2),"1 to 2",AND(V154&gt;2,V154&lt;=3),"2 to 3",AND(V154&gt;3,V154&lt;=4),"3 to 4",AND(V154&gt;4,V154&lt;=5),"4 to 5",AND(V154&gt;5,V154&lt;=10),"5 to 10",V154&gt;10,"10+")</f>
        <v>0 to 0.05</v>
      </c>
      <c r="V154" s="10">
        <f>_xlfn.XLOOKUP($E154,'Raw Data'!$E:$E,'Raw Data'!V:V,"ERROR",0,1)</f>
        <v>0.0332624764481376</v>
      </c>
      <c r="W154" s="15" t="str">
        <f t="array" ref="W154">_xlfn.IFS(AND(X154&gt;0,X154&lt;=0.05),"0 to 0.05",AND(X154&gt;0.05,X154&lt;=0.1),"0.05 to 0.1",AND(X154&gt;0.1,X154&lt;=0.2),"0.1 to 0.2",AND(X154&gt;0.2,X154&lt;=0.3),"0.2 to 0.3",AND(X154&gt;0.3,X154&lt;=0.4),"0.3 to 0.4",AND(X154&gt;0.4,X154&lt;=0.5),"0.4 to 0.5",AND(X154&gt;0.5,X154&lt;=0.75),"0.5 to 0.75",AND(X154&gt;0.75,X154&lt;=1),"0.75 to 1",AND(X154&gt;1,X154&lt;=2),"1 to 2",AND(X154&gt;2,X154&lt;=3),"2 to 3",AND(X154&gt;3,X154&lt;=4),"3 to 4",AND(X154&gt;4,X154&lt;=5),"4 to 5",AND(X154&gt;5,X154&lt;=10),"5 to 10",X154&gt;10,"10+")</f>
        <v>0 to 0.05</v>
      </c>
      <c r="X154" s="16">
        <f t="shared" si="26"/>
        <v>0.0321645973235422</v>
      </c>
      <c r="Y154" s="5" t="str">
        <f t="array" ref="Y154">_xlfn.IFS(AND(Z154&gt;0,Z154&lt;=1),"0 to 1",AND(Z154&gt;1,Z154&lt;=2),"1 to 2",AND(Z154&gt;2,Z154&lt;=4),"2 to 4",AND(Z154&gt;4,Z154&lt;=6),"4 to 6",AND(Z154&gt;6,Z154&lt;=8),"6 to 8",AND(Z154&gt;8,Z154&lt;=10),"8 to 10",AND(Z154&gt;10,Z154&lt;=15),"10 to 15",AND(Z154&gt;15,Z154&lt;=20),"15 to 20",AND(Z154&gt;20,Z154&lt;=25),"20 to 25",AND(Z154&gt;25,Z154&lt;=30),"25 to 30",AND(Z154&gt;30,Z154&lt;=40),"30 to 40",AND(Z154&gt;40,Z154&lt;=50),"40 to 50",Z154&gt;50,"50+")</f>
        <v>15 to 20</v>
      </c>
      <c r="Z154" s="9">
        <f>_xlfn.XLOOKUP($E154,'Raw Data'!$E:$E,'Raw Data'!Z:Z,"ERROR",0,1)</f>
        <v>16.8</v>
      </c>
      <c r="AA154" s="9" t="str">
        <f>_xlfn.XLOOKUP($E154,'Raw Data'!$E:$E,'Raw Data'!AA:AA,"ERROR",0,1)</f>
        <v>oz</v>
      </c>
    </row>
    <row r="155" hidden="1" spans="1:27">
      <c r="A155" s="5" t="str">
        <f>_xlfn.XLOOKUP($E155,'Raw Data'!$E:$E,'Raw Data'!A:A,"ERROR",0,1)</f>
        <v>AE</v>
      </c>
      <c r="B155" s="5" t="str">
        <f>_xlfn.XLOOKUP($E155,'Raw Data'!$E:$E,'Raw Data'!B:B,"ERROR",0,1)</f>
        <v>Hair Mousses</v>
      </c>
      <c r="C155" s="5" t="str">
        <f>_xlfn.XLOOKUP($E155,'Raw Data'!$E:$E,'Raw Data'!C:C,"ERROR",0,1)</f>
        <v>herbal essences</v>
      </c>
      <c r="D155" s="5" t="str">
        <f>_xlfn.XLOOKUP($E155,'Raw Data'!$E:$E,'Raw Data'!D:D,"ERROR",0,1)</f>
        <v>www.amazon.ae/dp/B01MF75F1B</v>
      </c>
      <c r="E155" s="5" t="s">
        <v>355</v>
      </c>
      <c r="F155" s="9" t="str">
        <f>_xlfn.XLOOKUP($E155,'Raw Data'!$E:$E,'Raw Data'!F:F,"ERROR",0,1)</f>
        <v>Herbal Essences Biorenew Curl Define Mousse, 6.6 FL OZ</v>
      </c>
      <c r="G155" s="10">
        <f>_xlfn.XLOOKUP($E155,'Raw Data'!$E:$E,'Raw Data'!G:G,"ERROR",0,1)</f>
        <v>6</v>
      </c>
      <c r="H155" s="9">
        <f>_xlfn.XLOOKUP($E155,'Raw Data'!$E:$E,'Raw Data'!H:H,"ERROR",0,1)</f>
        <v>525.32</v>
      </c>
      <c r="I155" s="9">
        <f>_xlfn.XLOOKUP($E155,'Raw Data'!$E:$E,'Raw Data'!I:I,"ERROR",0,1)</f>
        <v>0.00070330950419197</v>
      </c>
      <c r="J155" s="9" t="str">
        <f>_xlfn.XLOOKUP($E155,'Raw Data'!$E:$E,'Raw Data'!J:J,"ERROR",0,1)</f>
        <v>No</v>
      </c>
      <c r="K155" s="14" t="str">
        <f t="array" ref="K155">_xlfn.IFS(AND(L155&gt;0,L155&lt;=5),"0 to 5",AND(L155&gt;5,L155&lt;=10),"5 to 10",AND(L155&gt;10,L155&lt;=15),"10 to 15",AND(L155&gt;15,L155&lt;=20),"15 to 20",AND(L155&gt;20,L155&lt;=30),"20 to 30",AND(L155&gt;30,L155&lt;=40),"30 to 40",AND(L155&gt;40,L155&lt;=50),"40 to 50",AND(L155&gt;50,L155&lt;=75),"50 to 75",AND(L155&gt;75,L155&lt;=100),"75 to 100",AND(L155&gt;100,L155&lt;=150),"100 to 150",AND(L155&gt;150,L155&lt;=200),"150 to 200",AND(L155&gt;200,L155&lt;=250),"200 to 250",AND(L155&gt;250,L155&lt;=300),"250 to 300",AND(L155&gt;300,L155&lt;=400),"300 to 400",AND(L155&gt;400,L155&lt;=500),"400 to 500",L155&gt;500,"500+")</f>
        <v>75 to 100</v>
      </c>
      <c r="L155" s="9">
        <f>_xlfn.XLOOKUP($E155,'Raw Data'!$E:$E,'Raw Data'!L:L,"ERROR",0,1)</f>
        <v>88.53</v>
      </c>
      <c r="M155" s="14" t="str">
        <f t="array" ref="M155">_xlfn.IFS(AND(N155&gt;0,N155&lt;=5),"0 to 5",AND(N155&gt;5,N155&lt;=10),"5 to 10",AND(N155&gt;10,N155&lt;=15),"10 to 15",AND(N155&gt;15,N155&lt;=20),"15 to 20",AND(N155&gt;20,N155&lt;=30),"20 to 30",AND(N155&gt;30,N155&lt;=40),"30 to 40",AND(N155&gt;40,N155&lt;=50),"40 to 50",AND(N155&gt;50,N155&lt;=75),"50 to 75",AND(N155&gt;75,N155&lt;=100),"75 to 100",AND(N155&gt;100,N155&lt;=150),"100 to 150",AND(N155&gt;150,N155&lt;=200),"150 to 200",AND(N155&gt;200,N155&lt;=250),"200 to 250",AND(N155&gt;250,N155&lt;=300),"250 to 300",AND(N155&gt;300,N155&lt;=400),"300 to 400",AND(N155&gt;400,N155&lt;=500),"400 to 500",N155&gt;500,"500+")</f>
        <v>75 to 100</v>
      </c>
      <c r="N155" s="9">
        <f>_xlfn.XLOOKUP($E155,'Raw Data'!$E:$E,'Raw Data'!N:N,"ERROR",0,1)</f>
        <v>92.95</v>
      </c>
      <c r="O155" s="14" t="str">
        <f t="array" ref="O155">_xlfn.IFS(P155=0,"No Discount",AND(P155&gt;0,P155&lt;=0.02),"0% to 2%",AND(P155&gt;0.02,P155&lt;=0.04),"2% to 4%",AND(P155&gt;0.04,P155&lt;=0.06),"4% to 6%",AND(P155&gt;0.06,P155&lt;=0.08),"6% to 8%",AND(P155&gt;0.08,P155&lt;=0.1),"8% to 10%",AND(P155&gt;0.1,P155&lt;=0.15),"10% to 15%",AND(P155&gt;0.15,P155&lt;=0.2),"15% to 20%",AND(P155&gt;0.2,P155&lt;=0.25),"20% to 25%",AND(P155&gt;0.25,P155&lt;=0.3),"25% to 30%",AND(P155&gt;0.3,P155&lt;=0.4),"30% to 40%",AND(P155&gt;0.4,P155&lt;=0.5),"40% to 50%",AND(P155&gt;0.5,P155&lt;=0.75),"50% to 75%",AND(P155&gt;0.75,P155&lt;=1),"75% to 100%")</f>
        <v>4% to 6%</v>
      </c>
      <c r="P155" s="10">
        <f>_xlfn.XLOOKUP($E155,'Raw Data'!$E:$E,'Raw Data'!P:P,"ERROR",0,1)</f>
        <v>0.0475524475524476</v>
      </c>
      <c r="Q155" s="9">
        <f>_xlfn.XLOOKUP($E155,'Raw Data'!$E:$E,'Raw Data'!Q:Q,"ERROR",0,1)</f>
        <v>6.6</v>
      </c>
      <c r="R155" s="9" t="str">
        <f>_xlfn.XLOOKUP($E155,'Raw Data'!$E:$E,'Raw Data'!R:R,"ERROR",0,1)</f>
        <v>fl oz</v>
      </c>
      <c r="S155" s="5" t="str">
        <f t="array" ref="S155">_xlfn.IFS(AND(T155&gt;0,T155&lt;=0.05),"0 to 0.05",AND(T155&gt;0.05,T155&lt;=0.1),"0.05 to 0.1",AND(T155&gt;0.1,T155&lt;=0.2),"0.1 to 0.2",AND(T155&gt;0.2,T155&lt;=0.3),"0.2 to 0.3",AND(T155&gt;0.3,T155&lt;=0.4),"0.3 to 0.4",AND(T155&gt;0.4,T155&lt;=0.5),"0.4 to 0.5",AND(T155&gt;0.5,T155&lt;=0.75),"0.5 to 0.75",AND(T155&gt;0.75,T155&lt;=1),"0.75 to 1",AND(T155&gt;1,T155&lt;=2),"1 to 2",AND(T155&gt;2,T155&lt;=3),"2 to 3",AND(T155&gt;3,T155&lt;=4),"3 to 4",AND(T155&gt;4,T155&lt;=5),"4 to 5",AND(T155&gt;5,T155&lt;=10),"5 to 10",T155&gt;10,"10+")</f>
        <v>0.4 to 0.5</v>
      </c>
      <c r="T155" s="10">
        <f>_xlfn.XLOOKUP($E155,'Raw Data'!$E:$E,'Raw Data'!T:T,"ERROR",0,1)</f>
        <v>0.436176099855505</v>
      </c>
      <c r="U155" s="15" t="str">
        <f t="array" ref="U155">_xlfn.IFS(AND(V155&gt;0,V155&lt;=0.05),"0 to 0.05",AND(V155&gt;0.05,V155&lt;=0.1),"0.05 to 0.1",AND(V155&gt;0.1,V155&lt;=0.2),"0.1 to 0.2",AND(V155&gt;0.2,V155&lt;=0.3),"0.2 to 0.3",AND(V155&gt;0.3,V155&lt;=0.4),"0.3 to 0.4",AND(V155&gt;0.4,V155&lt;=0.5),"0.4 to 0.5",AND(V155&gt;0.5,V155&lt;=0.75),"0.5 to 0.75",AND(V155&gt;0.75,V155&lt;=1),"0.75 to 1",AND(V155&gt;1,V155&lt;=2),"1 to 2",AND(V155&gt;2,V155&lt;=3),"2 to 3",AND(V155&gt;3,V155&lt;=4),"3 to 4",AND(V155&gt;4,V155&lt;=5),"4 to 5",AND(V155&gt;5,V155&lt;=10),"5 to 10",V155&gt;10,"10+")</f>
        <v>0.1 to 0.2</v>
      </c>
      <c r="V155" s="10">
        <f>_xlfn.XLOOKUP($E155,'Raw Data'!$E:$E,'Raw Data'!V:V,"ERROR",0,1)</f>
        <v>0.123647277646263</v>
      </c>
      <c r="W155" s="15" t="str">
        <f t="array" ref="W155">_xlfn.IFS(AND(X155&gt;0,X155&lt;=0.05),"0 to 0.05",AND(X155&gt;0.05,X155&lt;=0.1),"0.05 to 0.1",AND(X155&gt;0.1,X155&lt;=0.2),"0.1 to 0.2",AND(X155&gt;0.2,X155&lt;=0.3),"0.2 to 0.3",AND(X155&gt;0.3,X155&lt;=0.4),"0.3 to 0.4",AND(X155&gt;0.4,X155&lt;=0.5),"0.4 to 0.5",AND(X155&gt;0.5,X155&lt;=0.75),"0.5 to 0.75",AND(X155&gt;0.75,X155&lt;=1),"0.75 to 1",AND(X155&gt;1,X155&lt;=2),"1 to 2",AND(X155&gt;2,X155&lt;=3),"2 to 3",AND(X155&gt;3,X155&lt;=4),"3 to 4",AND(X155&gt;4,X155&lt;=5),"4 to 5",AND(X155&gt;5,X155&lt;=10),"5 to 10",X155&gt;10,"10+")</f>
        <v>0.1 to 0.2</v>
      </c>
      <c r="X155" s="16">
        <f t="shared" si="26"/>
        <v>0.117767546960986</v>
      </c>
      <c r="Y155" s="5" t="str">
        <f t="array" ref="Y155">_xlfn.IFS(AND(Z155&gt;0,Z155&lt;=1),"0 to 1",AND(Z155&gt;1,Z155&lt;=2),"1 to 2",AND(Z155&gt;2,Z155&lt;=4),"2 to 4",AND(Z155&gt;4,Z155&lt;=6),"4 to 6",AND(Z155&gt;6,Z155&lt;=8),"6 to 8",AND(Z155&gt;8,Z155&lt;=10),"8 to 10",AND(Z155&gt;10,Z155&lt;=15),"10 to 15",AND(Z155&gt;15,Z155&lt;=20),"15 to 20",AND(Z155&gt;20,Z155&lt;=25),"20 to 25",AND(Z155&gt;25,Z155&lt;=30),"25 to 30",AND(Z155&gt;30,Z155&lt;=40),"30 to 40",AND(Z155&gt;40,Z155&lt;=50),"40 to 50",Z155&gt;50,"50+")</f>
        <v>6 to 8</v>
      </c>
      <c r="Z155" s="9">
        <f>_xlfn.XLOOKUP($E155,'Raw Data'!$E:$E,'Raw Data'!Z:Z,"ERROR",0,1)</f>
        <v>6.864</v>
      </c>
      <c r="AA155" s="9" t="str">
        <f>_xlfn.XLOOKUP($E155,'Raw Data'!$E:$E,'Raw Data'!AA:AA,"ERROR",0,1)</f>
        <v>oz</v>
      </c>
    </row>
    <row r="156" hidden="1" spans="1:27">
      <c r="A156" s="5" t="str">
        <f>_xlfn.XLOOKUP($E156,'Raw Data'!$E:$E,'Raw Data'!A:A,"ERROR",0,1)</f>
        <v>AE</v>
      </c>
      <c r="B156" s="5" t="str">
        <f>_xlfn.XLOOKUP($E156,'Raw Data'!$E:$E,'Raw Data'!B:B,"ERROR",0,1)</f>
        <v>Hair Mousses</v>
      </c>
      <c r="C156" s="5" t="str">
        <f>_xlfn.XLOOKUP($E156,'Raw Data'!$E:$E,'Raw Data'!C:C,"ERROR",0,1)</f>
        <v>design essentials</v>
      </c>
      <c r="D156" s="5" t="str">
        <f>_xlfn.XLOOKUP($E156,'Raw Data'!$E:$E,'Raw Data'!D:D,"ERROR",0,1)</f>
        <v>www.amazon.ae/dp/B07V24YN5L</v>
      </c>
      <c r="E156" s="5" t="s">
        <v>356</v>
      </c>
      <c r="F156" s="9" t="str">
        <f>_xlfn.XLOOKUP($E156,'Raw Data'!$E:$E,'Raw Data'!F:F,"ERROR",0,1)</f>
        <v>Design Essentials Natural Curl Enhancing Mousse, Quick Drying Must-Have for Perfectly Defined Luminous Curls-Almond &amp; Avocado Collection, 7.5oz</v>
      </c>
      <c r="G156" s="10">
        <f>_xlfn.XLOOKUP($E156,'Raw Data'!$E:$E,'Raw Data'!G:G,"ERROR",0,1)</f>
        <v>5</v>
      </c>
      <c r="H156" s="9">
        <f>_xlfn.XLOOKUP($E156,'Raw Data'!$E:$E,'Raw Data'!H:H,"ERROR",0,1)</f>
        <v>514.38</v>
      </c>
      <c r="I156" s="9">
        <f>_xlfn.XLOOKUP($E156,'Raw Data'!$E:$E,'Raw Data'!I:I,"ERROR",0,1)</f>
        <v>0.000688662801275918</v>
      </c>
      <c r="J156" s="9" t="str">
        <f>_xlfn.XLOOKUP($E156,'Raw Data'!$E:$E,'Raw Data'!J:J,"ERROR",0,1)</f>
        <v>No</v>
      </c>
      <c r="K156" s="14" t="str">
        <f t="array" ref="K156">_xlfn.IFS(AND(L156&gt;0,L156&lt;=5),"0 to 5",AND(L156&gt;5,L156&lt;=10),"5 to 10",AND(L156&gt;10,L156&lt;=15),"10 to 15",AND(L156&gt;15,L156&lt;=20),"15 to 20",AND(L156&gt;20,L156&lt;=30),"20 to 30",AND(L156&gt;30,L156&lt;=40),"30 to 40",AND(L156&gt;40,L156&lt;=50),"40 to 50",AND(L156&gt;50,L156&lt;=75),"50 to 75",AND(L156&gt;75,L156&lt;=100),"75 to 100",AND(L156&gt;100,L156&lt;=150),"100 to 150",AND(L156&gt;150,L156&lt;=200),"150 to 200",AND(L156&gt;200,L156&lt;=250),"200 to 250",AND(L156&gt;250,L156&lt;=300),"250 to 300",AND(L156&gt;300,L156&lt;=400),"300 to 400",AND(L156&gt;400,L156&lt;=500),"400 to 500",L156&gt;500,"500+")</f>
        <v>100 to 150</v>
      </c>
      <c r="L156" s="9">
        <f>_xlfn.XLOOKUP($E156,'Raw Data'!$E:$E,'Raw Data'!L:L,"ERROR",0,1)</f>
        <v>126.14</v>
      </c>
      <c r="M156" s="14" t="str">
        <f t="array" ref="M156">_xlfn.IFS(AND(N156&gt;0,N156&lt;=5),"0 to 5",AND(N156&gt;5,N156&lt;=10),"5 to 10",AND(N156&gt;10,N156&lt;=15),"10 to 15",AND(N156&gt;15,N156&lt;=20),"15 to 20",AND(N156&gt;20,N156&lt;=30),"20 to 30",AND(N156&gt;30,N156&lt;=40),"30 to 40",AND(N156&gt;40,N156&lt;=50),"40 to 50",AND(N156&gt;50,N156&lt;=75),"50 to 75",AND(N156&gt;75,N156&lt;=100),"75 to 100",AND(N156&gt;100,N156&lt;=150),"100 to 150",AND(N156&gt;150,N156&lt;=200),"150 to 200",AND(N156&gt;200,N156&lt;=250),"200 to 250",AND(N156&gt;250,N156&lt;=300),"250 to 300",AND(N156&gt;300,N156&lt;=400),"300 to 400",AND(N156&gt;400,N156&lt;=500),"400 to 500",N156&gt;500,"500+")</f>
        <v>100 to 150</v>
      </c>
      <c r="N156" s="9">
        <f>_xlfn.XLOOKUP($E156,'Raw Data'!$E:$E,'Raw Data'!N:N,"ERROR",0,1)</f>
        <v>126.14</v>
      </c>
      <c r="O156" s="14" t="str">
        <f t="array" ref="O156">_xlfn.IFS(P156=0,"No Discount",AND(P156&gt;0,P156&lt;=0.02),"0% to 2%",AND(P156&gt;0.02,P156&lt;=0.04),"2% to 4%",AND(P156&gt;0.04,P156&lt;=0.06),"4% to 6%",AND(P156&gt;0.06,P156&lt;=0.08),"6% to 8%",AND(P156&gt;0.08,P156&lt;=0.1),"8% to 10%",AND(P156&gt;0.1,P156&lt;=0.15),"10% to 15%",AND(P156&gt;0.15,P156&lt;=0.2),"15% to 20%",AND(P156&gt;0.2,P156&lt;=0.25),"20% to 25%",AND(P156&gt;0.25,P156&lt;=0.3),"25% to 30%",AND(P156&gt;0.3,P156&lt;=0.4),"30% to 40%",AND(P156&gt;0.4,P156&lt;=0.5),"40% to 50%",AND(P156&gt;0.5,P156&lt;=0.75),"50% to 75%",AND(P156&gt;0.75,P156&lt;=1),"75% to 100%")</f>
        <v>No Discount</v>
      </c>
      <c r="P156" s="10">
        <f>_xlfn.XLOOKUP($E156,'Raw Data'!$E:$E,'Raw Data'!P:P,"ERROR",0,1)</f>
        <v>0</v>
      </c>
      <c r="Q156" s="9">
        <f>_xlfn.XLOOKUP($E156,'Raw Data'!$E:$E,'Raw Data'!Q:Q,"ERROR",0,1)</f>
        <v>7.5</v>
      </c>
      <c r="R156" s="9" t="str">
        <f>_xlfn.XLOOKUP($E156,'Raw Data'!$E:$E,'Raw Data'!R:R,"ERROR",0,1)</f>
        <v>oz</v>
      </c>
      <c r="S156" s="5" t="str">
        <f t="array" ref="S156">_xlfn.IFS(AND(T156&gt;0,T156&lt;=0.05),"0 to 0.05",AND(T156&gt;0.05,T156&lt;=0.1),"0.05 to 0.1",AND(T156&gt;0.1,T156&lt;=0.2),"0.1 to 0.2",AND(T156&gt;0.2,T156&lt;=0.3),"0.2 to 0.3",AND(T156&gt;0.3,T156&lt;=0.4),"0.3 to 0.4",AND(T156&gt;0.4,T156&lt;=0.5),"0.4 to 0.5",AND(T156&gt;0.5,T156&lt;=0.75),"0.5 to 0.75",AND(T156&gt;0.75,T156&lt;=1),"0.75 to 1",AND(T156&gt;1,T156&lt;=2),"1 to 2",AND(T156&gt;2,T156&lt;=3),"2 to 3",AND(T156&gt;3,T156&lt;=4),"3 to 4",AND(T156&gt;4,T156&lt;=5),"4 to 5",AND(T156&gt;5,T156&lt;=10),"5 to 10",T156&gt;10,"10+")</f>
        <v>0.5 to 0.75</v>
      </c>
      <c r="T156" s="10">
        <f>_xlfn.XLOOKUP($E156,'Raw Data'!$E:$E,'Raw Data'!T:T,"ERROR",0,1)</f>
        <v>0.56877465900124</v>
      </c>
      <c r="U156" s="15" t="str">
        <f t="array" ref="U156">_xlfn.IFS(AND(V156&gt;0,V156&lt;=0.05),"0 to 0.05",AND(V156&gt;0.05,V156&lt;=0.1),"0.05 to 0.1",AND(V156&gt;0.1,V156&lt;=0.2),"0.1 to 0.2",AND(V156&gt;0.2,V156&lt;=0.3),"0.2 to 0.3",AND(V156&gt;0.3,V156&lt;=0.4),"0.3 to 0.4",AND(V156&gt;0.4,V156&lt;=0.5),"0.4 to 0.5",AND(V156&gt;0.5,V156&lt;=0.75),"0.5 to 0.75",AND(V156&gt;0.75,V156&lt;=1),"0.75 to 1",AND(V156&gt;1,V156&lt;=2),"1 to 2",AND(V156&gt;2,V156&lt;=3),"2 to 3",AND(V156&gt;3,V156&lt;=4),"3 to 4",AND(V156&gt;4,V156&lt;=5),"4 to 5",AND(V156&gt;5,V156&lt;=10),"5 to 10",V156&gt;10,"10+")</f>
        <v>0.1 to 0.2</v>
      </c>
      <c r="V156" s="10">
        <f>_xlfn.XLOOKUP($E156,'Raw Data'!$E:$E,'Raw Data'!V:V,"ERROR",0,1)</f>
        <v>0.153569157930335</v>
      </c>
      <c r="W156" s="15" t="str">
        <f t="array" ref="W156">_xlfn.IFS(AND(X156&gt;0,X156&lt;=0.05),"0 to 0.05",AND(X156&gt;0.05,X156&lt;=0.1),"0.05 to 0.1",AND(X156&gt;0.1,X156&lt;=0.2),"0.1 to 0.2",AND(X156&gt;0.2,X156&lt;=0.3),"0.2 to 0.3",AND(X156&gt;0.3,X156&lt;=0.4),"0.3 to 0.4",AND(X156&gt;0.4,X156&lt;=0.5),"0.4 to 0.5",AND(X156&gt;0.5,X156&lt;=0.75),"0.5 to 0.75",AND(X156&gt;0.75,X156&lt;=1),"0.75 to 1",AND(X156&gt;1,X156&lt;=2),"1 to 2",AND(X156&gt;2,X156&lt;=3),"2 to 3",AND(X156&gt;3,X156&lt;=4),"3 to 4",AND(X156&gt;4,X156&lt;=5),"4 to 5",AND(X156&gt;5,X156&lt;=10),"5 to 10",X156&gt;10,"10+")</f>
        <v>0.1 to 0.2</v>
      </c>
      <c r="X156" s="16">
        <f t="shared" si="26"/>
        <v>0.153569157930335</v>
      </c>
      <c r="Y156" s="5" t="str">
        <f t="array" ref="Y156">_xlfn.IFS(AND(Z156&gt;0,Z156&lt;=1),"0 to 1",AND(Z156&gt;1,Z156&lt;=2),"1 to 2",AND(Z156&gt;2,Z156&lt;=4),"2 to 4",AND(Z156&gt;4,Z156&lt;=6),"4 to 6",AND(Z156&gt;6,Z156&lt;=8),"6 to 8",AND(Z156&gt;8,Z156&lt;=10),"8 to 10",AND(Z156&gt;10,Z156&lt;=15),"10 to 15",AND(Z156&gt;15,Z156&lt;=20),"15 to 20",AND(Z156&gt;20,Z156&lt;=25),"20 to 25",AND(Z156&gt;25,Z156&lt;=30),"25 to 30",AND(Z156&gt;30,Z156&lt;=40),"30 to 40",AND(Z156&gt;40,Z156&lt;=50),"40 to 50",Z156&gt;50,"50+")</f>
        <v>6 to 8</v>
      </c>
      <c r="Z156" s="9">
        <f>_xlfn.XLOOKUP($E156,'Raw Data'!$E:$E,'Raw Data'!Z:Z,"ERROR",0,1)</f>
        <v>7.5</v>
      </c>
      <c r="AA156" s="9" t="str">
        <f>_xlfn.XLOOKUP($E156,'Raw Data'!$E:$E,'Raw Data'!AA:AA,"ERROR",0,1)</f>
        <v>oz</v>
      </c>
    </row>
    <row r="157" hidden="1" spans="1:27">
      <c r="A157" s="5" t="str">
        <f>_xlfn.XLOOKUP($E157,'Raw Data'!$E:$E,'Raw Data'!A:A,"ERROR",0,1)</f>
        <v>AE</v>
      </c>
      <c r="B157" s="5" t="str">
        <f>_xlfn.XLOOKUP($E157,'Raw Data'!$E:$E,'Raw Data'!B:B,"ERROR",0,1)</f>
        <v>Hair Mousses</v>
      </c>
      <c r="C157" s="5" t="str">
        <f>_xlfn.XLOOKUP($E157,'Raw Data'!$E:$E,'Raw Data'!C:C,"ERROR",0,1)</f>
        <v>syoss</v>
      </c>
      <c r="D157" s="5" t="str">
        <f>_xlfn.XLOOKUP($E157,'Raw Data'!$E:$E,'Raw Data'!D:D,"ERROR",0,1)</f>
        <v>www.amazon.ae/dp/B07WDQJ6NX</v>
      </c>
      <c r="E157" s="5" t="s">
        <v>357</v>
      </c>
      <c r="F157" s="9" t="str">
        <f>_xlfn.XLOOKUP($E157,'Raw Data'!$E:$E,'Raw Data'!F:F,"ERROR",0,1)</f>
        <v>Mousse Fixative TrÃ¨s Forte Ceramide Complex Syoss (250 Ml)</v>
      </c>
      <c r="G157" s="10">
        <f>_xlfn.XLOOKUP($E157,'Raw Data'!$E:$E,'Raw Data'!G:G,"ERROR",0,1)</f>
        <v>3</v>
      </c>
      <c r="H157" s="9">
        <f>_xlfn.XLOOKUP($E157,'Raw Data'!$E:$E,'Raw Data'!H:H,"ERROR",0,1)</f>
        <v>507.34</v>
      </c>
      <c r="I157" s="9">
        <f>_xlfn.XLOOKUP($E157,'Raw Data'!$E:$E,'Raw Data'!I:I,"ERROR",0,1)</f>
        <v>0.000679237500679117</v>
      </c>
      <c r="J157" s="9" t="str">
        <f>_xlfn.XLOOKUP($E157,'Raw Data'!$E:$E,'Raw Data'!J:J,"ERROR",0,1)</f>
        <v>No</v>
      </c>
      <c r="K157" s="14" t="str">
        <f t="array" ref="K157">_xlfn.IFS(AND(L157&gt;0,L157&lt;=5),"0 to 5",AND(L157&gt;5,L157&lt;=10),"5 to 10",AND(L157&gt;10,L157&lt;=15),"10 to 15",AND(L157&gt;15,L157&lt;=20),"15 to 20",AND(L157&gt;20,L157&lt;=30),"20 to 30",AND(L157&gt;30,L157&lt;=40),"30 to 40",AND(L157&gt;40,L157&lt;=50),"40 to 50",AND(L157&gt;50,L157&lt;=75),"50 to 75",AND(L157&gt;75,L157&lt;=100),"75 to 100",AND(L157&gt;100,L157&lt;=150),"100 to 150",AND(L157&gt;150,L157&lt;=200),"150 to 200",AND(L157&gt;200,L157&lt;=250),"200 to 250",AND(L157&gt;250,L157&lt;=300),"250 to 300",AND(L157&gt;300,L157&lt;=400),"300 to 400",AND(L157&gt;400,L157&lt;=500),"400 to 500",L157&gt;500,"500+")</f>
        <v>200 to 250</v>
      </c>
      <c r="L157" s="9">
        <f>_xlfn.XLOOKUP($E157,'Raw Data'!$E:$E,'Raw Data'!L:L,"ERROR",0,1)</f>
        <v>246.07</v>
      </c>
      <c r="M157" s="14" t="str">
        <f t="array" ref="M157">_xlfn.IFS(AND(N157&gt;0,N157&lt;=5),"0 to 5",AND(N157&gt;5,N157&lt;=10),"5 to 10",AND(N157&gt;10,N157&lt;=15),"10 to 15",AND(N157&gt;15,N157&lt;=20),"15 to 20",AND(N157&gt;20,N157&lt;=30),"20 to 30",AND(N157&gt;30,N157&lt;=40),"30 to 40",AND(N157&gt;40,N157&lt;=50),"40 to 50",AND(N157&gt;50,N157&lt;=75),"50 to 75",AND(N157&gt;75,N157&lt;=100),"75 to 100",AND(N157&gt;100,N157&lt;=150),"100 to 150",AND(N157&gt;150,N157&lt;=200),"150 to 200",AND(N157&gt;200,N157&lt;=250),"200 to 250",AND(N157&gt;250,N157&lt;=300),"250 to 300",AND(N157&gt;300,N157&lt;=400),"300 to 400",AND(N157&gt;400,N157&lt;=500),"400 to 500",N157&gt;500,"500+")</f>
        <v>200 to 250</v>
      </c>
      <c r="N157" s="9">
        <f>_xlfn.XLOOKUP($E157,'Raw Data'!$E:$E,'Raw Data'!N:N,"ERROR",0,1)</f>
        <v>250</v>
      </c>
      <c r="O157" s="14" t="str">
        <f t="array" ref="O157">_xlfn.IFS(P157=0,"No Discount",AND(P157&gt;0,P157&lt;=0.02),"0% to 2%",AND(P157&gt;0.02,P157&lt;=0.04),"2% to 4%",AND(P157&gt;0.04,P157&lt;=0.06),"4% to 6%",AND(P157&gt;0.06,P157&lt;=0.08),"6% to 8%",AND(P157&gt;0.08,P157&lt;=0.1),"8% to 10%",AND(P157&gt;0.1,P157&lt;=0.15),"10% to 15%",AND(P157&gt;0.15,P157&lt;=0.2),"15% to 20%",AND(P157&gt;0.2,P157&lt;=0.25),"20% to 25%",AND(P157&gt;0.25,P157&lt;=0.3),"25% to 30%",AND(P157&gt;0.3,P157&lt;=0.4),"30% to 40%",AND(P157&gt;0.4,P157&lt;=0.5),"40% to 50%",AND(P157&gt;0.5,P157&lt;=0.75),"50% to 75%",AND(P157&gt;0.75,P157&lt;=1),"75% to 100%")</f>
        <v>0% to 2%</v>
      </c>
      <c r="P157" s="10">
        <f>_xlfn.XLOOKUP($E157,'Raw Data'!$E:$E,'Raw Data'!P:P,"ERROR",0,1)</f>
        <v>0.01572</v>
      </c>
      <c r="Q157" s="9">
        <f>_xlfn.XLOOKUP($E157,'Raw Data'!$E:$E,'Raw Data'!Q:Q,"ERROR",0,1)</f>
        <v>250</v>
      </c>
      <c r="R157" s="9" t="str">
        <f>_xlfn.XLOOKUP($E157,'Raw Data'!$E:$E,'Raw Data'!R:R,"ERROR",0,1)</f>
        <v>ml</v>
      </c>
      <c r="S157" s="5" t="str">
        <f t="array" ref="S157">_xlfn.IFS(AND(T157&gt;0,T157&lt;=0.05),"0 to 0.05",AND(T157&gt;0.05,T157&lt;=0.1),"0.05 to 0.1",AND(T157&gt;0.1,T157&lt;=0.2),"0.1 to 0.2",AND(T157&gt;0.2,T157&lt;=0.3),"0.2 to 0.3",AND(T157&gt;0.3,T157&lt;=0.4),"0.3 to 0.4",AND(T157&gt;0.4,T157&lt;=0.5),"0.4 to 0.5",AND(T157&gt;0.5,T157&lt;=0.75),"0.5 to 0.75",AND(T157&gt;0.75,T157&lt;=1),"0.75 to 1",AND(T157&gt;1,T157&lt;=2),"1 to 2",AND(T157&gt;2,T157&lt;=3),"2 to 3",AND(T157&gt;3,T157&lt;=4),"3 to 4",AND(T157&gt;4,T157&lt;=5),"4 to 5",AND(T157&gt;5,T157&lt;=10),"5 to 10",T157&gt;10,"10+")</f>
        <v>0.75 to 1</v>
      </c>
      <c r="T157" s="10">
        <f>_xlfn.XLOOKUP($E157,'Raw Data'!$E:$E,'Raw Data'!T:T,"ERROR",0,1)</f>
        <v>0.984805886343307</v>
      </c>
      <c r="U157" s="15" t="str">
        <f t="array" ref="U157">_xlfn.IFS(AND(V157&gt;0,V157&lt;=0.05),"0 to 0.05",AND(V157&gt;0.05,V157&lt;=0.1),"0.05 to 0.1",AND(V157&gt;0.1,V157&lt;=0.2),"0.1 to 0.2",AND(V157&gt;0.2,V157&lt;=0.3),"0.2 to 0.3",AND(V157&gt;0.3,V157&lt;=0.4),"0.3 to 0.4",AND(V157&gt;0.4,V157&lt;=0.5),"0.4 to 0.5",AND(V157&gt;0.5,V157&lt;=0.75),"0.5 to 0.75",AND(V157&gt;0.75,V157&lt;=1),"0.75 to 1",AND(V157&gt;1,V157&lt;=2),"1 to 2",AND(V157&gt;2,V157&lt;=3),"2 to 3",AND(V157&gt;3,V157&lt;=4),"3 to 4",AND(V157&gt;4,V157&lt;=5),"4 to 5",AND(V157&gt;5,V157&lt;=10),"5 to 10",V157&gt;10,"10+")</f>
        <v>0.2 to 0.3</v>
      </c>
      <c r="V157" s="10">
        <f>_xlfn.XLOOKUP($E157,'Raw Data'!$E:$E,'Raw Data'!V:V,"ERROR",0,1)</f>
        <v>0.270144257033256</v>
      </c>
      <c r="W157" s="15" t="str">
        <f t="array" ref="W157">_xlfn.IFS(AND(X157&gt;0,X157&lt;=0.05),"0 to 0.05",AND(X157&gt;0.05,X157&lt;=0.1),"0.05 to 0.1",AND(X157&gt;0.1,X157&lt;=0.2),"0.1 to 0.2",AND(X157&gt;0.2,X157&lt;=0.3),"0.2 to 0.3",AND(X157&gt;0.3,X157&lt;=0.4),"0.3 to 0.4",AND(X157&gt;0.4,X157&lt;=0.5),"0.4 to 0.5",AND(X157&gt;0.5,X157&lt;=0.75),"0.5 to 0.75",AND(X157&gt;0.75,X157&lt;=1),"0.75 to 1",AND(X157&gt;1,X157&lt;=2),"1 to 2",AND(X157&gt;2,X157&lt;=3),"2 to 3",AND(X157&gt;3,X157&lt;=4),"3 to 4",AND(X157&gt;4,X157&lt;=5),"4 to 5",AND(X157&gt;5,X157&lt;=10),"5 to 10",X157&gt;10,"10+")</f>
        <v>0.2 to 0.3</v>
      </c>
      <c r="X157" s="16">
        <f t="shared" si="26"/>
        <v>0.265897589312693</v>
      </c>
      <c r="Y157" s="5" t="str">
        <f t="array" ref="Y157">_xlfn.IFS(AND(Z157&gt;0,Z157&lt;=1),"0 to 1",AND(Z157&gt;1,Z157&lt;=2),"1 to 2",AND(Z157&gt;2,Z157&lt;=4),"2 to 4",AND(Z157&gt;4,Z157&lt;=6),"4 to 6",AND(Z157&gt;6,Z157&lt;=8),"6 to 8",AND(Z157&gt;8,Z157&lt;=10),"8 to 10",AND(Z157&gt;10,Z157&lt;=15),"10 to 15",AND(Z157&gt;15,Z157&lt;=20),"15 to 20",AND(Z157&gt;20,Z157&lt;=25),"20 to 25",AND(Z157&gt;25,Z157&lt;=30),"25 to 30",AND(Z157&gt;30,Z157&lt;=40),"30 to 40",AND(Z157&gt;40,Z157&lt;=50),"40 to 50",Z157&gt;50,"50+")</f>
        <v>8 to 10</v>
      </c>
      <c r="Z157" s="9">
        <f>_xlfn.XLOOKUP($E157,'Raw Data'!$E:$E,'Raw Data'!Z:Z,"ERROR",0,1)</f>
        <v>8.45</v>
      </c>
      <c r="AA157" s="9" t="str">
        <f>_xlfn.XLOOKUP($E157,'Raw Data'!$E:$E,'Raw Data'!AA:AA,"ERROR",0,1)</f>
        <v>oz</v>
      </c>
    </row>
    <row r="158" hidden="1" spans="1:27">
      <c r="A158" s="5" t="str">
        <f>_xlfn.XLOOKUP($E158,'Raw Data'!$E:$E,'Raw Data'!A:A,"ERROR",0,1)</f>
        <v>AE</v>
      </c>
      <c r="B158" s="5" t="str">
        <f>_xlfn.XLOOKUP($E158,'Raw Data'!$E:$E,'Raw Data'!B:B,"ERROR",0,1)</f>
        <v>Hair Mousses</v>
      </c>
      <c r="C158" s="5" t="str">
        <f>_xlfn.XLOOKUP($E158,'Raw Data'!$E:$E,'Raw Data'!C:C,"ERROR",0,1)</f>
        <v>black professional line</v>
      </c>
      <c r="D158" s="5" t="str">
        <f>_xlfn.XLOOKUP($E158,'Raw Data'!$E:$E,'Raw Data'!D:D,"ERROR",0,1)</f>
        <v>www.amazon.ae/dp/B07MW14FCH</v>
      </c>
      <c r="E158" s="5" t="s">
        <v>358</v>
      </c>
      <c r="F158" s="9" t="str">
        <f>_xlfn.XLOOKUP($E158,'Raw Data'!$E:$E,'Raw Data'!F:F,"ERROR",0,1)</f>
        <v>Black Equal Strong Hair  Mousse  Fixing 4, 400 ml</v>
      </c>
      <c r="G158" s="10">
        <f>_xlfn.XLOOKUP($E158,'Raw Data'!$E:$E,'Raw Data'!G:G,"ERROR",0,1)</f>
        <v>10</v>
      </c>
      <c r="H158" s="9">
        <f>_xlfn.XLOOKUP($E158,'Raw Data'!$E:$E,'Raw Data'!H:H,"ERROR",0,1)</f>
        <v>505.19</v>
      </c>
      <c r="I158" s="9">
        <f>_xlfn.XLOOKUP($E158,'Raw Data'!$E:$E,'Raw Data'!I:I,"ERROR",0,1)</f>
        <v>0.000676359035297992</v>
      </c>
      <c r="J158" s="9" t="str">
        <f>_xlfn.XLOOKUP($E158,'Raw Data'!$E:$E,'Raw Data'!J:J,"ERROR",0,1)</f>
        <v>No</v>
      </c>
      <c r="K158" s="14" t="str">
        <f t="array" ref="K158">_xlfn.IFS(AND(L158&gt;0,L158&lt;=5),"0 to 5",AND(L158&gt;5,L158&lt;=10),"5 to 10",AND(L158&gt;10,L158&lt;=15),"10 to 15",AND(L158&gt;15,L158&lt;=20),"15 to 20",AND(L158&gt;20,L158&lt;=30),"20 to 30",AND(L158&gt;30,L158&lt;=40),"30 to 40",AND(L158&gt;40,L158&lt;=50),"40 to 50",AND(L158&gt;50,L158&lt;=75),"50 to 75",AND(L158&gt;75,L158&lt;=100),"75 to 100",AND(L158&gt;100,L158&lt;=150),"100 to 150",AND(L158&gt;150,L158&lt;=200),"150 to 200",AND(L158&gt;200,L158&lt;=250),"200 to 250",AND(L158&gt;250,L158&lt;=300),"250 to 300",AND(L158&gt;300,L158&lt;=400),"300 to 400",AND(L158&gt;400,L158&lt;=500),"400 to 500",L158&gt;500,"500+")</f>
        <v>40 to 50</v>
      </c>
      <c r="L158" s="9">
        <f>_xlfn.XLOOKUP($E158,'Raw Data'!$E:$E,'Raw Data'!L:L,"ERROR",0,1)</f>
        <v>50</v>
      </c>
      <c r="M158" s="14" t="str">
        <f t="array" ref="M158">_xlfn.IFS(AND(N158&gt;0,N158&lt;=5),"0 to 5",AND(N158&gt;5,N158&lt;=10),"5 to 10",AND(N158&gt;10,N158&lt;=15),"10 to 15",AND(N158&gt;15,N158&lt;=20),"15 to 20",AND(N158&gt;20,N158&lt;=30),"20 to 30",AND(N158&gt;30,N158&lt;=40),"30 to 40",AND(N158&gt;40,N158&lt;=50),"40 to 50",AND(N158&gt;50,N158&lt;=75),"50 to 75",AND(N158&gt;75,N158&lt;=100),"75 to 100",AND(N158&gt;100,N158&lt;=150),"100 to 150",AND(N158&gt;150,N158&lt;=200),"150 to 200",AND(N158&gt;200,N158&lt;=250),"200 to 250",AND(N158&gt;250,N158&lt;=300),"250 to 300",AND(N158&gt;300,N158&lt;=400),"300 to 400",AND(N158&gt;400,N158&lt;=500),"400 to 500",N158&gt;500,"500+")</f>
        <v>40 to 50</v>
      </c>
      <c r="N158" s="9">
        <f>_xlfn.XLOOKUP($E158,'Raw Data'!$E:$E,'Raw Data'!N:N,"ERROR",0,1)</f>
        <v>50</v>
      </c>
      <c r="O158" s="14" t="str">
        <f t="array" ref="O158">_xlfn.IFS(P158=0,"No Discount",AND(P158&gt;0,P158&lt;=0.02),"0% to 2%",AND(P158&gt;0.02,P158&lt;=0.04),"2% to 4%",AND(P158&gt;0.04,P158&lt;=0.06),"4% to 6%",AND(P158&gt;0.06,P158&lt;=0.08),"6% to 8%",AND(P158&gt;0.08,P158&lt;=0.1),"8% to 10%",AND(P158&gt;0.1,P158&lt;=0.15),"10% to 15%",AND(P158&gt;0.15,P158&lt;=0.2),"15% to 20%",AND(P158&gt;0.2,P158&lt;=0.25),"20% to 25%",AND(P158&gt;0.25,P158&lt;=0.3),"25% to 30%",AND(P158&gt;0.3,P158&lt;=0.4),"30% to 40%",AND(P158&gt;0.4,P158&lt;=0.5),"40% to 50%",AND(P158&gt;0.5,P158&lt;=0.75),"50% to 75%",AND(P158&gt;0.75,P158&lt;=1),"75% to 100%")</f>
        <v>No Discount</v>
      </c>
      <c r="P158" s="10">
        <f>_xlfn.XLOOKUP($E158,'Raw Data'!$E:$E,'Raw Data'!P:P,"ERROR",0,1)</f>
        <v>0</v>
      </c>
      <c r="Q158" s="9">
        <f>_xlfn.XLOOKUP($E158,'Raw Data'!$E:$E,'Raw Data'!Q:Q,"ERROR",0,1)</f>
        <v>400</v>
      </c>
      <c r="R158" s="9" t="str">
        <f>_xlfn.XLOOKUP($E158,'Raw Data'!$E:$E,'Raw Data'!R:R,"ERROR",0,1)</f>
        <v>ml</v>
      </c>
      <c r="S158" s="5" t="str">
        <f t="array" ref="S158">_xlfn.IFS(AND(T158&gt;0,T158&lt;=0.05),"0 to 0.05",AND(T158&gt;0.05,T158&lt;=0.1),"0.05 to 0.1",AND(T158&gt;0.1,T158&lt;=0.2),"0.1 to 0.2",AND(T158&gt;0.2,T158&lt;=0.3),"0.2 to 0.3",AND(T158&gt;0.3,T158&lt;=0.4),"0.3 to 0.4",AND(T158&gt;0.4,T158&lt;=0.5),"0.4 to 0.5",AND(T158&gt;0.5,T158&lt;=0.75),"0.5 to 0.75",AND(T158&gt;0.75,T158&lt;=1),"0.75 to 1",AND(T158&gt;1,T158&lt;=2),"1 to 2",AND(T158&gt;2,T158&lt;=3),"2 to 3",AND(T158&gt;3,T158&lt;=4),"3 to 4",AND(T158&gt;4,T158&lt;=5),"4 to 5",AND(T158&gt;5,T158&lt;=10),"5 to 10",T158&gt;10,"10+")</f>
        <v>0.1 to 0.2</v>
      </c>
      <c r="T158" s="10">
        <f>_xlfn.XLOOKUP($E158,'Raw Data'!$E:$E,'Raw Data'!T:T,"ERROR",0,1)</f>
        <v>0.125066785663544</v>
      </c>
      <c r="U158" s="15" t="str">
        <f t="array" ref="U158">_xlfn.IFS(AND(V158&gt;0,V158&lt;=0.05),"0 to 0.05",AND(V158&gt;0.05,V158&lt;=0.1),"0.05 to 0.1",AND(V158&gt;0.1,V158&lt;=0.2),"0.1 to 0.2",AND(V158&gt;0.2,V158&lt;=0.3),"0.2 to 0.3",AND(V158&gt;0.3,V158&lt;=0.4),"0.3 to 0.4",AND(V158&gt;0.4,V158&lt;=0.5),"0.4 to 0.5",AND(V158&gt;0.5,V158&lt;=0.75),"0.5 to 0.75",AND(V158&gt;0.75,V158&lt;=1),"0.75 to 1",AND(V158&gt;1,V158&lt;=2),"1 to 2",AND(V158&gt;2,V158&lt;=3),"2 to 3",AND(V158&gt;3,V158&lt;=4),"3 to 4",AND(V158&gt;4,V158&lt;=5),"4 to 5",AND(V158&gt;5,V158&lt;=10),"5 to 10",V158&gt;10,"10+")</f>
        <v>0 to 0.05</v>
      </c>
      <c r="V158" s="10">
        <f>_xlfn.XLOOKUP($E158,'Raw Data'!$E:$E,'Raw Data'!V:V,"ERROR",0,1)</f>
        <v>0.033768032129157</v>
      </c>
      <c r="W158" s="15" t="str">
        <f t="array" ref="W158">_xlfn.IFS(AND(X158&gt;0,X158&lt;=0.05),"0 to 0.05",AND(X158&gt;0.05,X158&lt;=0.1),"0.05 to 0.1",AND(X158&gt;0.1,X158&lt;=0.2),"0.1 to 0.2",AND(X158&gt;0.2,X158&lt;=0.3),"0.2 to 0.3",AND(X158&gt;0.3,X158&lt;=0.4),"0.3 to 0.4",AND(X158&gt;0.4,X158&lt;=0.5),"0.4 to 0.5",AND(X158&gt;0.5,X158&lt;=0.75),"0.5 to 0.75",AND(X158&gt;0.75,X158&lt;=1),"0.75 to 1",AND(X158&gt;1,X158&lt;=2),"1 to 2",AND(X158&gt;2,X158&lt;=3),"2 to 3",AND(X158&gt;3,X158&lt;=4),"3 to 4",AND(X158&gt;4,X158&lt;=5),"4 to 5",AND(X158&gt;5,X158&lt;=10),"5 to 10",X158&gt;10,"10+")</f>
        <v>0 to 0.05</v>
      </c>
      <c r="X158" s="16">
        <f t="shared" si="26"/>
        <v>0.033768032129157</v>
      </c>
      <c r="Y158" s="5" t="str">
        <f t="array" ref="Y158">_xlfn.IFS(AND(Z158&gt;0,Z158&lt;=1),"0 to 1",AND(Z158&gt;1,Z158&lt;=2),"1 to 2",AND(Z158&gt;2,Z158&lt;=4),"2 to 4",AND(Z158&gt;4,Z158&lt;=6),"4 to 6",AND(Z158&gt;6,Z158&lt;=8),"6 to 8",AND(Z158&gt;8,Z158&lt;=10),"8 to 10",AND(Z158&gt;10,Z158&lt;=15),"10 to 15",AND(Z158&gt;15,Z158&lt;=20),"15 to 20",AND(Z158&gt;20,Z158&lt;=25),"20 to 25",AND(Z158&gt;25,Z158&lt;=30),"25 to 30",AND(Z158&gt;30,Z158&lt;=40),"30 to 40",AND(Z158&gt;40,Z158&lt;=50),"40 to 50",Z158&gt;50,"50+")</f>
        <v>10 to 15</v>
      </c>
      <c r="Z158" s="9">
        <f>_xlfn.XLOOKUP($E158,'Raw Data'!$E:$E,'Raw Data'!Z:Z,"ERROR",0,1)</f>
        <v>13.52</v>
      </c>
      <c r="AA158" s="9" t="str">
        <f>_xlfn.XLOOKUP($E158,'Raw Data'!$E:$E,'Raw Data'!AA:AA,"ERROR",0,1)</f>
        <v>oz</v>
      </c>
    </row>
    <row r="159" hidden="1" spans="1:27">
      <c r="A159" s="5" t="str">
        <f>_xlfn.XLOOKUP($E159,'Raw Data'!$E:$E,'Raw Data'!A:A,"ERROR",0,1)</f>
        <v>AE</v>
      </c>
      <c r="B159" s="5" t="str">
        <f>_xlfn.XLOOKUP($E159,'Raw Data'!$E:$E,'Raw Data'!B:B,"ERROR",0,1)</f>
        <v>Hair Mousses</v>
      </c>
      <c r="C159" s="5" t="str">
        <f>_xlfn.XLOOKUP($E159,'Raw Data'!$E:$E,'Raw Data'!C:C,"ERROR",0,1)</f>
        <v>syoss</v>
      </c>
      <c r="D159" s="5" t="str">
        <f>_xlfn.XLOOKUP($E159,'Raw Data'!$E:$E,'Raw Data'!D:D,"ERROR",0,1)</f>
        <v>www.amazon.ae/dp/B07JF5VGP6</v>
      </c>
      <c r="E159" s="5" t="s">
        <v>359</v>
      </c>
      <c r="F159" s="9" t="str">
        <f>_xlfn.XLOOKUP($E159,'Raw Data'!$E:$E,'Raw Data'!F:F,"ERROR",0,1)</f>
        <v>Syoss Hair Mousse Ceramide Complex Hold5 250ml</v>
      </c>
      <c r="G159" s="10">
        <f>_xlfn.XLOOKUP($E159,'Raw Data'!$E:$E,'Raw Data'!G:G,"ERROR",0,1)</f>
        <v>1</v>
      </c>
      <c r="H159" s="9">
        <f>_xlfn.XLOOKUP($E159,'Raw Data'!$E:$E,'Raw Data'!H:H,"ERROR",0,1)</f>
        <v>498.88</v>
      </c>
      <c r="I159" s="9">
        <f>_xlfn.XLOOKUP($E159,'Raw Data'!$E:$E,'Raw Data'!I:I,"ERROR",0,1)</f>
        <v>0.000667911074109666</v>
      </c>
      <c r="J159" s="9" t="str">
        <f>_xlfn.XLOOKUP($E159,'Raw Data'!$E:$E,'Raw Data'!J:J,"ERROR",0,1)</f>
        <v>No</v>
      </c>
      <c r="K159" s="14" t="str">
        <f t="array" ref="K159">_xlfn.IFS(AND(L159&gt;0,L159&lt;=5),"0 to 5",AND(L159&gt;5,L159&lt;=10),"5 to 10",AND(L159&gt;10,L159&lt;=15),"10 to 15",AND(L159&gt;15,L159&lt;=20),"15 to 20",AND(L159&gt;20,L159&lt;=30),"20 to 30",AND(L159&gt;30,L159&lt;=40),"30 to 40",AND(L159&gt;40,L159&lt;=50),"40 to 50",AND(L159&gt;50,L159&lt;=75),"50 to 75",AND(L159&gt;75,L159&lt;=100),"75 to 100",AND(L159&gt;100,L159&lt;=150),"100 to 150",AND(L159&gt;150,L159&lt;=200),"150 to 200",AND(L159&gt;200,L159&lt;=250),"200 to 250",AND(L159&gt;250,L159&lt;=300),"250 to 300",AND(L159&gt;300,L159&lt;=400),"300 to 400",AND(L159&gt;400,L159&lt;=500),"400 to 500",L159&gt;500,"500+")</f>
        <v>300 to 400</v>
      </c>
      <c r="L159" s="9">
        <f>_xlfn.XLOOKUP($E159,'Raw Data'!$E:$E,'Raw Data'!L:L,"ERROR",0,1)</f>
        <v>395</v>
      </c>
      <c r="M159" s="14" t="str">
        <f t="array" ref="M159">_xlfn.IFS(AND(N159&gt;0,N159&lt;=5),"0 to 5",AND(N159&gt;5,N159&lt;=10),"5 to 10",AND(N159&gt;10,N159&lt;=15),"10 to 15",AND(N159&gt;15,N159&lt;=20),"15 to 20",AND(N159&gt;20,N159&lt;=30),"20 to 30",AND(N159&gt;30,N159&lt;=40),"30 to 40",AND(N159&gt;40,N159&lt;=50),"40 to 50",AND(N159&gt;50,N159&lt;=75),"50 to 75",AND(N159&gt;75,N159&lt;=100),"75 to 100",AND(N159&gt;100,N159&lt;=150),"100 to 150",AND(N159&gt;150,N159&lt;=200),"150 to 200",AND(N159&gt;200,N159&lt;=250),"200 to 250",AND(N159&gt;250,N159&lt;=300),"250 to 300",AND(N159&gt;300,N159&lt;=400),"300 to 400",AND(N159&gt;400,N159&lt;=500),"400 to 500",N159&gt;500,"500+")</f>
        <v>300 to 400</v>
      </c>
      <c r="N159" s="9">
        <f>_xlfn.XLOOKUP($E159,'Raw Data'!$E:$E,'Raw Data'!N:N,"ERROR",0,1)</f>
        <v>395</v>
      </c>
      <c r="O159" s="14" t="str">
        <f t="array" ref="O159">_xlfn.IFS(P159=0,"No Discount",AND(P159&gt;0,P159&lt;=0.02),"0% to 2%",AND(P159&gt;0.02,P159&lt;=0.04),"2% to 4%",AND(P159&gt;0.04,P159&lt;=0.06),"4% to 6%",AND(P159&gt;0.06,P159&lt;=0.08),"6% to 8%",AND(P159&gt;0.08,P159&lt;=0.1),"8% to 10%",AND(P159&gt;0.1,P159&lt;=0.15),"10% to 15%",AND(P159&gt;0.15,P159&lt;=0.2),"15% to 20%",AND(P159&gt;0.2,P159&lt;=0.25),"20% to 25%",AND(P159&gt;0.25,P159&lt;=0.3),"25% to 30%",AND(P159&gt;0.3,P159&lt;=0.4),"30% to 40%",AND(P159&gt;0.4,P159&lt;=0.5),"40% to 50%",AND(P159&gt;0.5,P159&lt;=0.75),"50% to 75%",AND(P159&gt;0.75,P159&lt;=1),"75% to 100%")</f>
        <v>No Discount</v>
      </c>
      <c r="P159" s="10">
        <f>_xlfn.XLOOKUP($E159,'Raw Data'!$E:$E,'Raw Data'!P:P,"ERROR",0,1)</f>
        <v>0</v>
      </c>
      <c r="Q159" s="9">
        <f>_xlfn.XLOOKUP($E159,'Raw Data'!$E:$E,'Raw Data'!Q:Q,"ERROR",0,1)</f>
        <v>250</v>
      </c>
      <c r="R159" s="9" t="str">
        <f>_xlfn.XLOOKUP($E159,'Raw Data'!$E:$E,'Raw Data'!R:R,"ERROR",0,1)</f>
        <v>ml</v>
      </c>
      <c r="S159" s="5" t="str">
        <f t="array" ref="S159">_xlfn.IFS(AND(T159&gt;0,T159&lt;=0.05),"0 to 0.05",AND(T159&gt;0.05,T159&lt;=0.1),"0.05 to 0.1",AND(T159&gt;0.1,T159&lt;=0.2),"0.1 to 0.2",AND(T159&gt;0.2,T159&lt;=0.3),"0.2 to 0.3",AND(T159&gt;0.3,T159&lt;=0.4),"0.3 to 0.4",AND(T159&gt;0.4,T159&lt;=0.5),"0.4 to 0.5",AND(T159&gt;0.5,T159&lt;=0.75),"0.5 to 0.75",AND(T159&gt;0.75,T159&lt;=1),"0.75 to 1",AND(T159&gt;1,T159&lt;=2),"1 to 2",AND(T159&gt;2,T159&lt;=3),"2 to 3",AND(T159&gt;3,T159&lt;=4),"3 to 4",AND(T159&gt;4,T159&lt;=5),"4 to 5",AND(T159&gt;5,T159&lt;=10),"5 to 10",T159&gt;10,"10+")</f>
        <v>1 to 2</v>
      </c>
      <c r="T159" s="10">
        <f>_xlfn.XLOOKUP($E159,'Raw Data'!$E:$E,'Raw Data'!T:T,"ERROR",0,1)</f>
        <v>1.5808441707872</v>
      </c>
      <c r="U159" s="15" t="str">
        <f t="array" ref="U159">_xlfn.IFS(AND(V159&gt;0,V159&lt;=0.05),"0 to 0.05",AND(V159&gt;0.05,V159&lt;=0.1),"0.05 to 0.1",AND(V159&gt;0.1,V159&lt;=0.2),"0.1 to 0.2",AND(V159&gt;0.2,V159&lt;=0.3),"0.2 to 0.3",AND(V159&gt;0.3,V159&lt;=0.4),"0.3 to 0.4",AND(V159&gt;0.4,V159&lt;=0.5),"0.4 to 0.5",AND(V159&gt;0.5,V159&lt;=0.75),"0.5 to 0.75",AND(V159&gt;0.75,V159&lt;=1),"0.75 to 1",AND(V159&gt;1,V159&lt;=2),"1 to 2",AND(V159&gt;2,V159&lt;=3),"2 to 3",AND(V159&gt;3,V159&lt;=4),"3 to 4",AND(V159&gt;4,V159&lt;=5),"4 to 5",AND(V159&gt;5,V159&lt;=10),"5 to 10",V159&gt;10,"10+")</f>
        <v>0.4 to 0.5</v>
      </c>
      <c r="V159" s="10">
        <f>_xlfn.XLOOKUP($E159,'Raw Data'!$E:$E,'Raw Data'!V:V,"ERROR",0,1)</f>
        <v>0.426827926112544</v>
      </c>
      <c r="W159" s="15" t="str">
        <f t="array" ref="W159">_xlfn.IFS(AND(X159&gt;0,X159&lt;=0.05),"0 to 0.05",AND(X159&gt;0.05,X159&lt;=0.1),"0.05 to 0.1",AND(X159&gt;0.1,X159&lt;=0.2),"0.1 to 0.2",AND(X159&gt;0.2,X159&lt;=0.3),"0.2 to 0.3",AND(X159&gt;0.3,X159&lt;=0.4),"0.3 to 0.4",AND(X159&gt;0.4,X159&lt;=0.5),"0.4 to 0.5",AND(X159&gt;0.5,X159&lt;=0.75),"0.5 to 0.75",AND(X159&gt;0.75,X159&lt;=1),"0.75 to 1",AND(X159&gt;1,X159&lt;=2),"1 to 2",AND(X159&gt;2,X159&lt;=3),"2 to 3",AND(X159&gt;3,X159&lt;=4),"3 to 4",AND(X159&gt;4,X159&lt;=5),"4 to 5",AND(X159&gt;5,X159&lt;=10),"5 to 10",X159&gt;10,"10+")</f>
        <v>0.4 to 0.5</v>
      </c>
      <c r="X159" s="16">
        <f t="shared" si="26"/>
        <v>0.426827926112544</v>
      </c>
      <c r="Y159" s="5" t="str">
        <f t="array" ref="Y159">_xlfn.IFS(AND(Z159&gt;0,Z159&lt;=1),"0 to 1",AND(Z159&gt;1,Z159&lt;=2),"1 to 2",AND(Z159&gt;2,Z159&lt;=4),"2 to 4",AND(Z159&gt;4,Z159&lt;=6),"4 to 6",AND(Z159&gt;6,Z159&lt;=8),"6 to 8",AND(Z159&gt;8,Z159&lt;=10),"8 to 10",AND(Z159&gt;10,Z159&lt;=15),"10 to 15",AND(Z159&gt;15,Z159&lt;=20),"15 to 20",AND(Z159&gt;20,Z159&lt;=25),"20 to 25",AND(Z159&gt;25,Z159&lt;=30),"25 to 30",AND(Z159&gt;30,Z159&lt;=40),"30 to 40",AND(Z159&gt;40,Z159&lt;=50),"40 to 50",Z159&gt;50,"50+")</f>
        <v>8 to 10</v>
      </c>
      <c r="Z159" s="9">
        <f>_xlfn.XLOOKUP($E159,'Raw Data'!$E:$E,'Raw Data'!Z:Z,"ERROR",0,1)</f>
        <v>8.45</v>
      </c>
      <c r="AA159" s="9" t="str">
        <f>_xlfn.XLOOKUP($E159,'Raw Data'!$E:$E,'Raw Data'!AA:AA,"ERROR",0,1)</f>
        <v>oz</v>
      </c>
    </row>
    <row r="160" hidden="1" spans="1:27">
      <c r="A160" s="5" t="str">
        <f>_xlfn.XLOOKUP($E160,'Raw Data'!$E:$E,'Raw Data'!A:A,"ERROR",0,1)</f>
        <v>AE</v>
      </c>
      <c r="B160" s="5" t="str">
        <f>_xlfn.XLOOKUP($E160,'Raw Data'!$E:$E,'Raw Data'!B:B,"ERROR",0,1)</f>
        <v>Hair Mousses</v>
      </c>
      <c r="C160" s="5" t="str">
        <f>_xlfn.XLOOKUP($E160,'Raw Data'!$E:$E,'Raw Data'!C:C,"ERROR",0,1)</f>
        <v>r+co</v>
      </c>
      <c r="D160" s="5" t="str">
        <f>_xlfn.XLOOKUP($E160,'Raw Data'!$E:$E,'Raw Data'!D:D,"ERROR",0,1)</f>
        <v>www.amazon.ae/dp/B00X2YPP6U</v>
      </c>
      <c r="E160" s="5" t="s">
        <v>360</v>
      </c>
      <c r="F160" s="9" t="str">
        <f>_xlfn.XLOOKUP($E160,'Raw Data'!$E:$E,'Raw Data'!F:F,"ERROR",0,1)</f>
        <v>R+Co Park Ave Blowout Balm, Vitamin-Rich Hair Balm for Smooth Blowouts R+Co Park Ave Blowout Balm, Vitamin-Rich Hair Balm for Smooth Blowouts</v>
      </c>
      <c r="G160" s="10">
        <f>_xlfn.XLOOKUP($E160,'Raw Data'!$E:$E,'Raw Data'!G:G,"ERROR",0,1)</f>
        <v>5</v>
      </c>
      <c r="H160" s="9">
        <f>_xlfn.XLOOKUP($E160,'Raw Data'!$E:$E,'Raw Data'!H:H,"ERROR",0,1)</f>
        <v>492.48</v>
      </c>
      <c r="I160" s="9">
        <f>_xlfn.XLOOKUP($E160,'Raw Data'!$E:$E,'Raw Data'!I:I,"ERROR",0,1)</f>
        <v>0.000659342619021665</v>
      </c>
      <c r="J160" s="9" t="str">
        <f>_xlfn.XLOOKUP($E160,'Raw Data'!$E:$E,'Raw Data'!J:J,"ERROR",0,1)</f>
        <v>No</v>
      </c>
      <c r="K160" s="14" t="str">
        <f t="array" ref="K160">_xlfn.IFS(AND(L160&gt;0,L160&lt;=5),"0 to 5",AND(L160&gt;5,L160&lt;=10),"5 to 10",AND(L160&gt;10,L160&lt;=15),"10 to 15",AND(L160&gt;15,L160&lt;=20),"15 to 20",AND(L160&gt;20,L160&lt;=30),"20 to 30",AND(L160&gt;30,L160&lt;=40),"30 to 40",AND(L160&gt;40,L160&lt;=50),"40 to 50",AND(L160&gt;50,L160&lt;=75),"50 to 75",AND(L160&gt;75,L160&lt;=100),"75 to 100",AND(L160&gt;100,L160&lt;=150),"100 to 150",AND(L160&gt;150,L160&lt;=200),"150 to 200",AND(L160&gt;200,L160&lt;=250),"200 to 250",AND(L160&gt;250,L160&lt;=300),"250 to 300",AND(L160&gt;300,L160&lt;=400),"300 to 400",AND(L160&gt;400,L160&lt;=500),"400 to 500",L160&gt;500,"500+")</f>
        <v>75 to 100</v>
      </c>
      <c r="L160" s="9">
        <f>_xlfn.XLOOKUP($E160,'Raw Data'!$E:$E,'Raw Data'!L:L,"ERROR",0,1)</f>
        <v>91.15</v>
      </c>
      <c r="M160" s="14" t="str">
        <f t="array" ref="M160">_xlfn.IFS(AND(N160&gt;0,N160&lt;=5),"0 to 5",AND(N160&gt;5,N160&lt;=10),"5 to 10",AND(N160&gt;10,N160&lt;=15),"10 to 15",AND(N160&gt;15,N160&lt;=20),"15 to 20",AND(N160&gt;20,N160&lt;=30),"20 to 30",AND(N160&gt;30,N160&lt;=40),"30 to 40",AND(N160&gt;40,N160&lt;=50),"40 to 50",AND(N160&gt;50,N160&lt;=75),"50 to 75",AND(N160&gt;75,N160&lt;=100),"75 to 100",AND(N160&gt;100,N160&lt;=150),"100 to 150",AND(N160&gt;150,N160&lt;=200),"150 to 200",AND(N160&gt;200,N160&lt;=250),"200 to 250",AND(N160&gt;250,N160&lt;=300),"250 to 300",AND(N160&gt;300,N160&lt;=400),"300 to 400",AND(N160&gt;400,N160&lt;=500),"400 to 500",N160&gt;500,"500+")</f>
        <v>75 to 100</v>
      </c>
      <c r="N160" s="9">
        <f>_xlfn.XLOOKUP($E160,'Raw Data'!$E:$E,'Raw Data'!N:N,"ERROR",0,1)</f>
        <v>91.15</v>
      </c>
      <c r="O160" s="14" t="str">
        <f t="array" ref="O160">_xlfn.IFS(P160=0,"No Discount",AND(P160&gt;0,P160&lt;=0.02),"0% to 2%",AND(P160&gt;0.02,P160&lt;=0.04),"2% to 4%",AND(P160&gt;0.04,P160&lt;=0.06),"4% to 6%",AND(P160&gt;0.06,P160&lt;=0.08),"6% to 8%",AND(P160&gt;0.08,P160&lt;=0.1),"8% to 10%",AND(P160&gt;0.1,P160&lt;=0.15),"10% to 15%",AND(P160&gt;0.15,P160&lt;=0.2),"15% to 20%",AND(P160&gt;0.2,P160&lt;=0.25),"20% to 25%",AND(P160&gt;0.25,P160&lt;=0.3),"25% to 30%",AND(P160&gt;0.3,P160&lt;=0.4),"30% to 40%",AND(P160&gt;0.4,P160&lt;=0.5),"40% to 50%",AND(P160&gt;0.5,P160&lt;=0.75),"50% to 75%",AND(P160&gt;0.75,P160&lt;=1),"75% to 100%")</f>
        <v>No Discount</v>
      </c>
      <c r="P160" s="10">
        <f>_xlfn.XLOOKUP($E160,'Raw Data'!$E:$E,'Raw Data'!P:P,"ERROR",0,1)</f>
        <v>0</v>
      </c>
      <c r="Q160" s="9">
        <f>_xlfn.XLOOKUP($E160,'Raw Data'!$E:$E,'Raw Data'!Q:Q,"ERROR",0,1)</f>
        <v>0</v>
      </c>
      <c r="R160" s="9">
        <f>_xlfn.XLOOKUP($E160,'Raw Data'!$E:$E,'Raw Data'!R:R,"ERROR",0,1)</f>
        <v>0</v>
      </c>
      <c r="S160" s="5" t="e">
        <f t="array" ref="S160">_xlfn.IFS(AND(T160&gt;0,T160&lt;=0.05),"0 to 0.05",AND(T160&gt;0.05,T160&lt;=0.1),"0.05 to 0.1",AND(T160&gt;0.1,T160&lt;=0.2),"0.1 to 0.2",AND(T160&gt;0.2,T160&lt;=0.3),"0.2 to 0.3",AND(T160&gt;0.3,T160&lt;=0.4),"0.3 to 0.4",AND(T160&gt;0.4,T160&lt;=0.5),"0.4 to 0.5",AND(T160&gt;0.5,T160&lt;=0.75),"0.5 to 0.75",AND(T160&gt;0.75,T160&lt;=1),"0.75 to 1",AND(T160&gt;1,T160&lt;=2),"1 to 2",AND(T160&gt;2,T160&lt;=3),"2 to 3",AND(T160&gt;3,T160&lt;=4),"3 to 4",AND(T160&gt;4,T160&lt;=5),"4 to 5",AND(T160&gt;5,T160&lt;=10),"5 to 10",T160&gt;10,"10+")</f>
        <v>#N/A</v>
      </c>
      <c r="T160" s="10">
        <f>_xlfn.XLOOKUP($E160,'Raw Data'!$E:$E,'Raw Data'!T:T,"ERROR",0,1)</f>
        <v>0</v>
      </c>
      <c r="U160" s="15" t="e">
        <f t="array" ref="U160">_xlfn.IFS(AND(V160&gt;0,V160&lt;=0.05),"0 to 0.05",AND(V160&gt;0.05,V160&lt;=0.1),"0.05 to 0.1",AND(V160&gt;0.1,V160&lt;=0.2),"0.1 to 0.2",AND(V160&gt;0.2,V160&lt;=0.3),"0.2 to 0.3",AND(V160&gt;0.3,V160&lt;=0.4),"0.3 to 0.4",AND(V160&gt;0.4,V160&lt;=0.5),"0.4 to 0.5",AND(V160&gt;0.5,V160&lt;=0.75),"0.5 to 0.75",AND(V160&gt;0.75,V160&lt;=1),"0.75 to 1",AND(V160&gt;1,V160&lt;=2),"1 to 2",AND(V160&gt;2,V160&lt;=3),"2 to 3",AND(V160&gt;3,V160&lt;=4),"3 to 4",AND(V160&gt;4,V160&lt;=5),"4 to 5",AND(V160&gt;5,V160&lt;=10),"5 to 10",V160&gt;10,"10+")</f>
        <v>#N/A</v>
      </c>
      <c r="V160" s="10">
        <f>_xlfn.XLOOKUP($E160,'Raw Data'!$E:$E,'Raw Data'!V:V,"ERROR",0,1)</f>
        <v>0</v>
      </c>
      <c r="W160" s="15" t="e">
        <f t="array" ref="W160">_xlfn.IFS(AND(X160&gt;0,X160&lt;=0.05),"0 to 0.05",AND(X160&gt;0.05,X160&lt;=0.1),"0.05 to 0.1",AND(X160&gt;0.1,X160&lt;=0.2),"0.1 to 0.2",AND(X160&gt;0.2,X160&lt;=0.3),"0.2 to 0.3",AND(X160&gt;0.3,X160&lt;=0.4),"0.3 to 0.4",AND(X160&gt;0.4,X160&lt;=0.5),"0.4 to 0.5",AND(X160&gt;0.5,X160&lt;=0.75),"0.5 to 0.75",AND(X160&gt;0.75,X160&lt;=1),"0.75 to 1",AND(X160&gt;1,X160&lt;=2),"1 to 2",AND(X160&gt;2,X160&lt;=3),"2 to 3",AND(X160&gt;3,X160&lt;=4),"3 to 4",AND(X160&gt;4,X160&lt;=5),"4 to 5",AND(X160&gt;5,X160&lt;=10),"5 to 10",X160&gt;10,"10+")</f>
        <v>#DIV/0!</v>
      </c>
      <c r="X160" s="16" t="e">
        <f t="shared" si="26"/>
        <v>#DIV/0!</v>
      </c>
      <c r="Y160" s="5" t="e">
        <f t="array" ref="Y160">_xlfn.IFS(AND(Z160&gt;0,Z160&lt;=1),"0 to 1",AND(Z160&gt;1,Z160&lt;=2),"1 to 2",AND(Z160&gt;2,Z160&lt;=4),"2 to 4",AND(Z160&gt;4,Z160&lt;=6),"4 to 6",AND(Z160&gt;6,Z160&lt;=8),"6 to 8",AND(Z160&gt;8,Z160&lt;=10),"8 to 10",AND(Z160&gt;10,Z160&lt;=15),"10 to 15",AND(Z160&gt;15,Z160&lt;=20),"15 to 20",AND(Z160&gt;20,Z160&lt;=25),"20 to 25",AND(Z160&gt;25,Z160&lt;=30),"25 to 30",AND(Z160&gt;30,Z160&lt;=40),"30 to 40",AND(Z160&gt;40,Z160&lt;=50),"40 to 50",Z160&gt;50,"50+")</f>
        <v>#N/A</v>
      </c>
      <c r="Z160" s="9">
        <f>_xlfn.XLOOKUP($E160,'Raw Data'!$E:$E,'Raw Data'!Z:Z,"ERROR",0,1)</f>
        <v>0</v>
      </c>
      <c r="AA160" s="9">
        <f>_xlfn.XLOOKUP($E160,'Raw Data'!$E:$E,'Raw Data'!AA:AA,"ERROR",0,1)</f>
        <v>0</v>
      </c>
    </row>
    <row r="161" hidden="1" spans="1:27">
      <c r="A161" s="5" t="str">
        <f>_xlfn.XLOOKUP($E161,'Raw Data'!$E:$E,'Raw Data'!A:A,"ERROR",0,1)</f>
        <v>AE</v>
      </c>
      <c r="B161" s="5" t="str">
        <f>_xlfn.XLOOKUP($E161,'Raw Data'!$E:$E,'Raw Data'!B:B,"ERROR",0,1)</f>
        <v>Hair Mousses</v>
      </c>
      <c r="C161" s="5" t="str">
        <f>_xlfn.XLOOKUP($E161,'Raw Data'!$E:$E,'Raw Data'!C:C,"ERROR",0,1)</f>
        <v>EVO</v>
      </c>
      <c r="D161" s="5" t="str">
        <f>_xlfn.XLOOKUP($E161,'Raw Data'!$E:$E,'Raw Data'!D:D,"ERROR",0,1)</f>
        <v>www.amazon.ae/dp/B07KCQG27N</v>
      </c>
      <c r="E161" s="5" t="s">
        <v>361</v>
      </c>
      <c r="F161" s="9" t="str">
        <f>_xlfn.XLOOKUP($E161,'Raw Data'!$E:$E,'Raw Data'!F:F,"ERROR",0,1)</f>
        <v>EVO Macgyver Multi-use  Mousse  - Texturizing  Mousse  - Instant Volume With Lasting Hold - 200ml / 6.8fl.oz</v>
      </c>
      <c r="G161" s="10">
        <f>_xlfn.XLOOKUP($E161,'Raw Data'!$E:$E,'Raw Data'!G:G,"ERROR",0,1)</f>
        <v>3</v>
      </c>
      <c r="H161" s="9">
        <f>_xlfn.XLOOKUP($E161,'Raw Data'!$E:$E,'Raw Data'!H:H,"ERROR",0,1)</f>
        <v>490.03</v>
      </c>
      <c r="I161" s="9">
        <f>_xlfn.XLOOKUP($E161,'Raw Data'!$E:$E,'Raw Data'!I:I,"ERROR",0,1)</f>
        <v>0.00065606250730829</v>
      </c>
      <c r="J161" s="9" t="str">
        <f>_xlfn.XLOOKUP($E161,'Raw Data'!$E:$E,'Raw Data'!J:J,"ERROR",0,1)</f>
        <v>No</v>
      </c>
      <c r="K161" s="14" t="str">
        <f t="array" ref="K161">_xlfn.IFS(AND(L161&gt;0,L161&lt;=5),"0 to 5",AND(L161&gt;5,L161&lt;=10),"5 to 10",AND(L161&gt;10,L161&lt;=15),"10 to 15",AND(L161&gt;15,L161&lt;=20),"15 to 20",AND(L161&gt;20,L161&lt;=30),"20 to 30",AND(L161&gt;30,L161&lt;=40),"30 to 40",AND(L161&gt;40,L161&lt;=50),"40 to 50",AND(L161&gt;50,L161&lt;=75),"50 to 75",AND(L161&gt;75,L161&lt;=100),"75 to 100",AND(L161&gt;100,L161&lt;=150),"100 to 150",AND(L161&gt;150,L161&lt;=200),"150 to 200",AND(L161&gt;200,L161&lt;=250),"200 to 250",AND(L161&gt;250,L161&lt;=300),"250 to 300",AND(L161&gt;300,L161&lt;=400),"300 to 400",AND(L161&gt;400,L161&lt;=500),"400 to 500",L161&gt;500,"500+")</f>
        <v>200 to 250</v>
      </c>
      <c r="L161" s="9">
        <f>_xlfn.XLOOKUP($E161,'Raw Data'!$E:$E,'Raw Data'!L:L,"ERROR",0,1)</f>
        <v>201.07</v>
      </c>
      <c r="M161" s="14" t="str">
        <f t="array" ref="M161">_xlfn.IFS(AND(N161&gt;0,N161&lt;=5),"0 to 5",AND(N161&gt;5,N161&lt;=10),"5 to 10",AND(N161&gt;10,N161&lt;=15),"10 to 15",AND(N161&gt;15,N161&lt;=20),"15 to 20",AND(N161&gt;20,N161&lt;=30),"20 to 30",AND(N161&gt;30,N161&lt;=40),"30 to 40",AND(N161&gt;40,N161&lt;=50),"40 to 50",AND(N161&gt;50,N161&lt;=75),"50 to 75",AND(N161&gt;75,N161&lt;=100),"75 to 100",AND(N161&gt;100,N161&lt;=150),"100 to 150",AND(N161&gt;150,N161&lt;=200),"150 to 200",AND(N161&gt;200,N161&lt;=250),"200 to 250",AND(N161&gt;250,N161&lt;=300),"250 to 300",AND(N161&gt;300,N161&lt;=400),"300 to 400",AND(N161&gt;400,N161&lt;=500),"400 to 500",N161&gt;500,"500+")</f>
        <v>200 to 250</v>
      </c>
      <c r="N161" s="9">
        <f>_xlfn.XLOOKUP($E161,'Raw Data'!$E:$E,'Raw Data'!N:N,"ERROR",0,1)</f>
        <v>222.07</v>
      </c>
      <c r="O161" s="14" t="str">
        <f t="array" ref="O161">_xlfn.IFS(P161=0,"No Discount",AND(P161&gt;0,P161&lt;=0.02),"0% to 2%",AND(P161&gt;0.02,P161&lt;=0.04),"2% to 4%",AND(P161&gt;0.04,P161&lt;=0.06),"4% to 6%",AND(P161&gt;0.06,P161&lt;=0.08),"6% to 8%",AND(P161&gt;0.08,P161&lt;=0.1),"8% to 10%",AND(P161&gt;0.1,P161&lt;=0.15),"10% to 15%",AND(P161&gt;0.15,P161&lt;=0.2),"15% to 20%",AND(P161&gt;0.2,P161&lt;=0.25),"20% to 25%",AND(P161&gt;0.25,P161&lt;=0.3),"25% to 30%",AND(P161&gt;0.3,P161&lt;=0.4),"30% to 40%",AND(P161&gt;0.4,P161&lt;=0.5),"40% to 50%",AND(P161&gt;0.5,P161&lt;=0.75),"50% to 75%",AND(P161&gt;0.75,P161&lt;=1),"75% to 100%")</f>
        <v>8% to 10%</v>
      </c>
      <c r="P161" s="10">
        <f>_xlfn.XLOOKUP($E161,'Raw Data'!$E:$E,'Raw Data'!P:P,"ERROR",0,1)</f>
        <v>0.0945647768721574</v>
      </c>
      <c r="Q161" s="9">
        <f>_xlfn.XLOOKUP($E161,'Raw Data'!$E:$E,'Raw Data'!Q:Q,"ERROR",0,1)</f>
        <v>200</v>
      </c>
      <c r="R161" s="9" t="str">
        <f>_xlfn.XLOOKUP($E161,'Raw Data'!$E:$E,'Raw Data'!R:R,"ERROR",0,1)</f>
        <v>ml</v>
      </c>
      <c r="S161" s="5" t="str">
        <f t="array" ref="S161">_xlfn.IFS(AND(T161&gt;0,T161&lt;=0.05),"0 to 0.05",AND(T161&gt;0.05,T161&lt;=0.1),"0.05 to 0.1",AND(T161&gt;0.1,T161&lt;=0.2),"0.1 to 0.2",AND(T161&gt;0.2,T161&lt;=0.3),"0.2 to 0.3",AND(T161&gt;0.3,T161&lt;=0.4),"0.3 to 0.4",AND(T161&gt;0.4,T161&lt;=0.5),"0.4 to 0.5",AND(T161&gt;0.5,T161&lt;=0.75),"0.5 to 0.75",AND(T161&gt;0.75,T161&lt;=1),"0.75 to 1",AND(T161&gt;1,T161&lt;=2),"1 to 2",AND(T161&gt;2,T161&lt;=3),"2 to 3",AND(T161&gt;3,T161&lt;=4),"3 to 4",AND(T161&gt;4,T161&lt;=5),"4 to 5",AND(T161&gt;5,T161&lt;=10),"5 to 10",T161&gt;10,"10+")</f>
        <v>1 to 2</v>
      </c>
      <c r="T161" s="10">
        <f>_xlfn.XLOOKUP($E161,'Raw Data'!$E:$E,'Raw Data'!T:T,"ERROR",0,1)</f>
        <v>1.00588714373475</v>
      </c>
      <c r="U161" s="15" t="str">
        <f t="array" ref="U161">_xlfn.IFS(AND(V161&gt;0,V161&lt;=0.05),"0 to 0.05",AND(V161&gt;0.05,V161&lt;=0.1),"0.05 to 0.1",AND(V161&gt;0.1,V161&lt;=0.2),"0.1 to 0.2",AND(V161&gt;0.2,V161&lt;=0.3),"0.2 to 0.3",AND(V161&gt;0.3,V161&lt;=0.4),"0.3 to 0.4",AND(V161&gt;0.4,V161&lt;=0.5),"0.4 to 0.5",AND(V161&gt;0.5,V161&lt;=0.75),"0.5 to 0.75",AND(V161&gt;0.75,V161&lt;=1),"0.75 to 1",AND(V161&gt;1,V161&lt;=2),"1 to 2",AND(V161&gt;2,V161&lt;=3),"2 to 3",AND(V161&gt;3,V161&lt;=4),"3 to 4",AND(V161&gt;4,V161&lt;=5),"4 to 5",AND(V161&gt;5,V161&lt;=10),"5 to 10",V161&gt;10,"10+")</f>
        <v>0.2 to 0.3</v>
      </c>
      <c r="V161" s="10">
        <f>_xlfn.XLOOKUP($E161,'Raw Data'!$E:$E,'Raw Data'!V:V,"ERROR",0,1)</f>
        <v>0.299954675796876</v>
      </c>
      <c r="W161" s="15" t="str">
        <f t="array" ref="W161">_xlfn.IFS(AND(X161&gt;0,X161&lt;=0.05),"0 to 0.05",AND(X161&gt;0.05,X161&lt;=0.1),"0.05 to 0.1",AND(X161&gt;0.1,X161&lt;=0.2),"0.1 to 0.2",AND(X161&gt;0.2,X161&lt;=0.3),"0.2 to 0.3",AND(X161&gt;0.3,X161&lt;=0.4),"0.3 to 0.4",AND(X161&gt;0.4,X161&lt;=0.5),"0.4 to 0.5",AND(X161&gt;0.5,X161&lt;=0.75),"0.5 to 0.75",AND(X161&gt;0.75,X161&lt;=1),"0.75 to 1",AND(X161&gt;1,X161&lt;=2),"1 to 2",AND(X161&gt;2,X161&lt;=3),"2 to 3",AND(X161&gt;3,X161&lt;=4),"3 to 4",AND(X161&gt;4,X161&lt;=5),"4 to 5",AND(X161&gt;5,X161&lt;=10),"5 to 10",X161&gt;10,"10+")</f>
        <v>0.2 to 0.3</v>
      </c>
      <c r="X161" s="16">
        <f t="shared" si="26"/>
        <v>0.271589528808384</v>
      </c>
      <c r="Y161" s="5" t="str">
        <f t="array" ref="Y161">_xlfn.IFS(AND(Z161&gt;0,Z161&lt;=1),"0 to 1",AND(Z161&gt;1,Z161&lt;=2),"1 to 2",AND(Z161&gt;2,Z161&lt;=4),"2 to 4",AND(Z161&gt;4,Z161&lt;=6),"4 to 6",AND(Z161&gt;6,Z161&lt;=8),"6 to 8",AND(Z161&gt;8,Z161&lt;=10),"8 to 10",AND(Z161&gt;10,Z161&lt;=15),"10 to 15",AND(Z161&gt;15,Z161&lt;=20),"15 to 20",AND(Z161&gt;20,Z161&lt;=25),"20 to 25",AND(Z161&gt;25,Z161&lt;=30),"25 to 30",AND(Z161&gt;30,Z161&lt;=40),"30 to 40",AND(Z161&gt;40,Z161&lt;=50),"40 to 50",Z161&gt;50,"50+")</f>
        <v>6 to 8</v>
      </c>
      <c r="Z161" s="9">
        <f>_xlfn.XLOOKUP($E161,'Raw Data'!$E:$E,'Raw Data'!Z:Z,"ERROR",0,1)</f>
        <v>6.76</v>
      </c>
      <c r="AA161" s="9" t="str">
        <f>_xlfn.XLOOKUP($E161,'Raw Data'!$E:$E,'Raw Data'!AA:AA,"ERROR",0,1)</f>
        <v>oz</v>
      </c>
    </row>
    <row r="162" hidden="1" spans="1:27">
      <c r="A162" s="5" t="str">
        <f>_xlfn.XLOOKUP($E162,'Raw Data'!$E:$E,'Raw Data'!A:A,"ERROR",0,1)</f>
        <v>AE</v>
      </c>
      <c r="B162" s="5" t="str">
        <f>_xlfn.XLOOKUP($E162,'Raw Data'!$E:$E,'Raw Data'!B:B,"ERROR",0,1)</f>
        <v>Hair Mousses</v>
      </c>
      <c r="C162" s="5" t="str">
        <f>_xlfn.XLOOKUP($E162,'Raw Data'!$E:$E,'Raw Data'!C:C,"ERROR",0,1)</f>
        <v>pantene</v>
      </c>
      <c r="D162" s="5" t="str">
        <f>_xlfn.XLOOKUP($E162,'Raw Data'!$E:$E,'Raw Data'!D:D,"ERROR",0,1)</f>
        <v>www.amazon.ae/dp/B07CRSK7MP</v>
      </c>
      <c r="E162" s="5" t="s">
        <v>362</v>
      </c>
      <c r="F162" s="9" t="str">
        <f>_xlfn.XLOOKUP($E162,'Raw Data'!$E:$E,'Raw Data'!F:F,"ERROR",0,1)</f>
        <v>Pantene Pro-V Curls Defining Mousse, Maximum Hold 6.60 oz</v>
      </c>
      <c r="G162" s="10">
        <f>_xlfn.XLOOKUP($E162,'Raw Data'!$E:$E,'Raw Data'!G:G,"ERROR",0,1)</f>
        <v>6</v>
      </c>
      <c r="H162" s="9">
        <f>_xlfn.XLOOKUP($E162,'Raw Data'!$E:$E,'Raw Data'!H:H,"ERROR",0,1)</f>
        <v>485.46</v>
      </c>
      <c r="I162" s="9">
        <f>_xlfn.XLOOKUP($E162,'Raw Data'!$E:$E,'Raw Data'!I:I,"ERROR",0,1)</f>
        <v>0.000649944094847014</v>
      </c>
      <c r="J162" s="9" t="str">
        <f>_xlfn.XLOOKUP($E162,'Raw Data'!$E:$E,'Raw Data'!J:J,"ERROR",0,1)</f>
        <v>No</v>
      </c>
      <c r="K162" s="14" t="str">
        <f t="array" ref="K162">_xlfn.IFS(AND(L162&gt;0,L162&lt;=5),"0 to 5",AND(L162&gt;5,L162&lt;=10),"5 to 10",AND(L162&gt;10,L162&lt;=15),"10 to 15",AND(L162&gt;15,L162&lt;=20),"15 to 20",AND(L162&gt;20,L162&lt;=30),"20 to 30",AND(L162&gt;30,L162&lt;=40),"30 to 40",AND(L162&gt;40,L162&lt;=50),"40 to 50",AND(L162&gt;50,L162&lt;=75),"50 to 75",AND(L162&gt;75,L162&lt;=100),"75 to 100",AND(L162&gt;100,L162&lt;=150),"100 to 150",AND(L162&gt;150,L162&lt;=200),"150 to 200",AND(L162&gt;200,L162&lt;=250),"200 to 250",AND(L162&gt;250,L162&lt;=300),"250 to 300",AND(L162&gt;300,L162&lt;=400),"300 to 400",AND(L162&gt;400,L162&lt;=500),"400 to 500",L162&gt;500,"500+")</f>
        <v>75 to 100</v>
      </c>
      <c r="L162" s="9">
        <f>_xlfn.XLOOKUP($E162,'Raw Data'!$E:$E,'Raw Data'!L:L,"ERROR",0,1)</f>
        <v>75.5</v>
      </c>
      <c r="M162" s="14" t="str">
        <f t="array" ref="M162">_xlfn.IFS(AND(N162&gt;0,N162&lt;=5),"0 to 5",AND(N162&gt;5,N162&lt;=10),"5 to 10",AND(N162&gt;10,N162&lt;=15),"10 to 15",AND(N162&gt;15,N162&lt;=20),"15 to 20",AND(N162&gt;20,N162&lt;=30),"20 to 30",AND(N162&gt;30,N162&lt;=40),"30 to 40",AND(N162&gt;40,N162&lt;=50),"40 to 50",AND(N162&gt;50,N162&lt;=75),"50 to 75",AND(N162&gt;75,N162&lt;=100),"75 to 100",AND(N162&gt;100,N162&lt;=150),"100 to 150",AND(N162&gt;150,N162&lt;=200),"150 to 200",AND(N162&gt;200,N162&lt;=250),"200 to 250",AND(N162&gt;250,N162&lt;=300),"250 to 300",AND(N162&gt;300,N162&lt;=400),"300 to 400",AND(N162&gt;400,N162&lt;=500),"400 to 500",N162&gt;500,"500+")</f>
        <v>75 to 100</v>
      </c>
      <c r="N162" s="9">
        <f>_xlfn.XLOOKUP($E162,'Raw Data'!$E:$E,'Raw Data'!N:N,"ERROR",0,1)</f>
        <v>77.1</v>
      </c>
      <c r="O162" s="14" t="str">
        <f t="array" ref="O162">_xlfn.IFS(P162=0,"No Discount",AND(P162&gt;0,P162&lt;=0.02),"0% to 2%",AND(P162&gt;0.02,P162&lt;=0.04),"2% to 4%",AND(P162&gt;0.04,P162&lt;=0.06),"4% to 6%",AND(P162&gt;0.06,P162&lt;=0.08),"6% to 8%",AND(P162&gt;0.08,P162&lt;=0.1),"8% to 10%",AND(P162&gt;0.1,P162&lt;=0.15),"10% to 15%",AND(P162&gt;0.15,P162&lt;=0.2),"15% to 20%",AND(P162&gt;0.2,P162&lt;=0.25),"20% to 25%",AND(P162&gt;0.25,P162&lt;=0.3),"25% to 30%",AND(P162&gt;0.3,P162&lt;=0.4),"30% to 40%",AND(P162&gt;0.4,P162&lt;=0.5),"40% to 50%",AND(P162&gt;0.5,P162&lt;=0.75),"50% to 75%",AND(P162&gt;0.75,P162&lt;=1),"75% to 100%")</f>
        <v>2% to 4%</v>
      </c>
      <c r="P162" s="10">
        <f>_xlfn.XLOOKUP($E162,'Raw Data'!$E:$E,'Raw Data'!P:P,"ERROR",0,1)</f>
        <v>0.0207522697795071</v>
      </c>
      <c r="Q162" s="9">
        <f>_xlfn.XLOOKUP($E162,'Raw Data'!$E:$E,'Raw Data'!Q:Q,"ERROR",0,1)</f>
        <v>6.6</v>
      </c>
      <c r="R162" s="9" t="str">
        <f>_xlfn.XLOOKUP($E162,'Raw Data'!$E:$E,'Raw Data'!R:R,"ERROR",0,1)</f>
        <v>oz</v>
      </c>
      <c r="S162" s="5" t="str">
        <f t="array" ref="S162">_xlfn.IFS(AND(T162&gt;0,T162&lt;=0.05),"0 to 0.05",AND(T162&gt;0.05,T162&lt;=0.1),"0.05 to 0.1",AND(T162&gt;0.1,T162&lt;=0.2),"0.1 to 0.2",AND(T162&gt;0.2,T162&lt;=0.3),"0.2 to 0.3",AND(T162&gt;0.3,T162&lt;=0.4),"0.3 to 0.4",AND(T162&gt;0.4,T162&lt;=0.5),"0.4 to 0.5",AND(T162&gt;0.5,T162&lt;=0.75),"0.5 to 0.75",AND(T162&gt;0.75,T162&lt;=1),"0.75 to 1",AND(T162&gt;1,T162&lt;=2),"1 to 2",AND(T162&gt;2,T162&lt;=3),"2 to 3",AND(T162&gt;3,T162&lt;=4),"3 to 4",AND(T162&gt;4,T162&lt;=5),"4 to 5",AND(T162&gt;5,T162&lt;=10),"5 to 10",T162&gt;10,"10+")</f>
        <v>0.3 to 0.4</v>
      </c>
      <c r="T162" s="10">
        <f>_xlfn.XLOOKUP($E162,'Raw Data'!$E:$E,'Raw Data'!T:T,"ERROR",0,1)</f>
        <v>0.386858097375514</v>
      </c>
      <c r="U162" s="15" t="str">
        <f t="array" ref="U162">_xlfn.IFS(AND(V162&gt;0,V162&lt;=0.05),"0 to 0.05",AND(V162&gt;0.05,V162&lt;=0.1),"0.05 to 0.1",AND(V162&gt;0.1,V162&lt;=0.2),"0.1 to 0.2",AND(V162&gt;0.2,V162&lt;=0.3),"0.2 to 0.3",AND(V162&gt;0.3,V162&lt;=0.4),"0.3 to 0.4",AND(V162&gt;0.4,V162&lt;=0.5),"0.4 to 0.5",AND(V162&gt;0.5,V162&lt;=0.75),"0.5 to 0.75",AND(V162&gt;0.75,V162&lt;=1),"0.75 to 1",AND(V162&gt;1,V162&lt;=2),"1 to 2",AND(V162&gt;2,V162&lt;=3),"2 to 3",AND(V162&gt;3,V162&lt;=4),"3 to 4",AND(V162&gt;4,V162&lt;=5),"4 to 5",AND(V162&gt;5,V162&lt;=10),"5 to 10",V162&gt;10,"10+")</f>
        <v>0.1 to 0.2</v>
      </c>
      <c r="V162" s="10">
        <f>_xlfn.XLOOKUP($E162,'Raw Data'!$E:$E,'Raw Data'!V:V,"ERROR",0,1)</f>
        <v>0.10666523196114</v>
      </c>
      <c r="W162" s="15" t="str">
        <f t="array" ref="W162">_xlfn.IFS(AND(X162&gt;0,X162&lt;=0.05),"0 to 0.05",AND(X162&gt;0.05,X162&lt;=0.1),"0.05 to 0.1",AND(X162&gt;0.1,X162&lt;=0.2),"0.1 to 0.2",AND(X162&gt;0.2,X162&lt;=0.3),"0.2 to 0.3",AND(X162&gt;0.3,X162&lt;=0.4),"0.3 to 0.4",AND(X162&gt;0.4,X162&lt;=0.5),"0.4 to 0.5",AND(X162&gt;0.5,X162&lt;=0.75),"0.5 to 0.75",AND(X162&gt;0.75,X162&lt;=1),"0.75 to 1",AND(X162&gt;1,X162&lt;=2),"1 to 2",AND(X162&gt;2,X162&lt;=3),"2 to 3",AND(X162&gt;3,X162&lt;=4),"3 to 4",AND(X162&gt;4,X162&lt;=5),"4 to 5",AND(X162&gt;5,X162&lt;=10),"5 to 10",X162&gt;10,"10+")</f>
        <v>0.1 to 0.2</v>
      </c>
      <c r="X162" s="16">
        <f t="shared" si="26"/>
        <v>0.104451686291389</v>
      </c>
      <c r="Y162" s="5" t="str">
        <f t="array" ref="Y162">_xlfn.IFS(AND(Z162&gt;0,Z162&lt;=1),"0 to 1",AND(Z162&gt;1,Z162&lt;=2),"1 to 2",AND(Z162&gt;2,Z162&lt;=4),"2 to 4",AND(Z162&gt;4,Z162&lt;=6),"4 to 6",AND(Z162&gt;6,Z162&lt;=8),"6 to 8",AND(Z162&gt;8,Z162&lt;=10),"8 to 10",AND(Z162&gt;10,Z162&lt;=15),"10 to 15",AND(Z162&gt;15,Z162&lt;=20),"15 to 20",AND(Z162&gt;20,Z162&lt;=25),"20 to 25",AND(Z162&gt;25,Z162&lt;=30),"25 to 30",AND(Z162&gt;30,Z162&lt;=40),"30 to 40",AND(Z162&gt;40,Z162&lt;=50),"40 to 50",Z162&gt;50,"50+")</f>
        <v>6 to 8</v>
      </c>
      <c r="Z162" s="9">
        <f>_xlfn.XLOOKUP($E162,'Raw Data'!$E:$E,'Raw Data'!Z:Z,"ERROR",0,1)</f>
        <v>6.6</v>
      </c>
      <c r="AA162" s="9" t="str">
        <f>_xlfn.XLOOKUP($E162,'Raw Data'!$E:$E,'Raw Data'!AA:AA,"ERROR",0,1)</f>
        <v>oz</v>
      </c>
    </row>
    <row r="163" hidden="1" spans="1:27">
      <c r="A163" s="5" t="str">
        <f>_xlfn.XLOOKUP($E163,'Raw Data'!$E:$E,'Raw Data'!A:A,"ERROR",0,1)</f>
        <v>AE</v>
      </c>
      <c r="B163" s="5" t="str">
        <f>_xlfn.XLOOKUP($E163,'Raw Data'!$E:$E,'Raw Data'!B:B,"ERROR",0,1)</f>
        <v>Hair Mousses</v>
      </c>
      <c r="C163" s="5" t="str">
        <f>_xlfn.XLOOKUP($E163,'Raw Data'!$E:$E,'Raw Data'!C:C,"ERROR",0,1)</f>
        <v>kerastase</v>
      </c>
      <c r="D163" s="5" t="str">
        <f>_xlfn.XLOOKUP($E163,'Raw Data'!$E:$E,'Raw Data'!D:D,"ERROR",0,1)</f>
        <v>www.amazon.ae/dp/B00D1XLWC8</v>
      </c>
      <c r="E163" s="5" t="s">
        <v>363</v>
      </c>
      <c r="F163" s="9" t="str">
        <f>_xlfn.XLOOKUP($E163,'Raw Data'!$E:$E,'Raw Data'!F:F,"ERROR",0,1)</f>
        <v>KÃƒÂ©rastase K Mousse Bouffante Schaumfestiger 150ml</v>
      </c>
      <c r="G163" s="10">
        <f>_xlfn.XLOOKUP($E163,'Raw Data'!$E:$E,'Raw Data'!G:G,"ERROR",0,1)</f>
        <v>1</v>
      </c>
      <c r="H163" s="9">
        <f>_xlfn.XLOOKUP($E163,'Raw Data'!$E:$E,'Raw Data'!H:H,"ERROR",0,1)</f>
        <v>483.72</v>
      </c>
      <c r="I163" s="9">
        <f>_xlfn.XLOOKUP($E163,'Raw Data'!$E:$E,'Raw Data'!I:I,"ERROR",0,1)</f>
        <v>0.000647614546119964</v>
      </c>
      <c r="J163" s="9" t="str">
        <f>_xlfn.XLOOKUP($E163,'Raw Data'!$E:$E,'Raw Data'!J:J,"ERROR",0,1)</f>
        <v>No</v>
      </c>
      <c r="K163" s="14" t="str">
        <f t="array" ref="K163">_xlfn.IFS(AND(L163&gt;0,L163&lt;=5),"0 to 5",AND(L163&gt;5,L163&lt;=10),"5 to 10",AND(L163&gt;10,L163&lt;=15),"10 to 15",AND(L163&gt;15,L163&lt;=20),"15 to 20",AND(L163&gt;20,L163&lt;=30),"20 to 30",AND(L163&gt;30,L163&lt;=40),"30 to 40",AND(L163&gt;40,L163&lt;=50),"40 to 50",AND(L163&gt;50,L163&lt;=75),"50 to 75",AND(L163&gt;75,L163&lt;=100),"75 to 100",AND(L163&gt;100,L163&lt;=150),"100 to 150",AND(L163&gt;150,L163&lt;=200),"150 to 200",AND(L163&gt;200,L163&lt;=250),"200 to 250",AND(L163&gt;250,L163&lt;=300),"250 to 300",AND(L163&gt;300,L163&lt;=400),"300 to 400",AND(L163&gt;400,L163&lt;=500),"400 to 500",L163&gt;500,"500+")</f>
        <v>150 to 200</v>
      </c>
      <c r="L163" s="9">
        <f>_xlfn.XLOOKUP($E163,'Raw Data'!$E:$E,'Raw Data'!L:L,"ERROR",0,1)</f>
        <v>167</v>
      </c>
      <c r="M163" s="14" t="str">
        <f t="array" ref="M163">_xlfn.IFS(AND(N163&gt;0,N163&lt;=5),"0 to 5",AND(N163&gt;5,N163&lt;=10),"5 to 10",AND(N163&gt;10,N163&lt;=15),"10 to 15",AND(N163&gt;15,N163&lt;=20),"15 to 20",AND(N163&gt;20,N163&lt;=30),"20 to 30",AND(N163&gt;30,N163&lt;=40),"30 to 40",AND(N163&gt;40,N163&lt;=50),"40 to 50",AND(N163&gt;50,N163&lt;=75),"50 to 75",AND(N163&gt;75,N163&lt;=100),"75 to 100",AND(N163&gt;100,N163&lt;=150),"100 to 150",AND(N163&gt;150,N163&lt;=200),"150 to 200",AND(N163&gt;200,N163&lt;=250),"200 to 250",AND(N163&gt;250,N163&lt;=300),"250 to 300",AND(N163&gt;300,N163&lt;=400),"300 to 400",AND(N163&gt;400,N163&lt;=500),"400 to 500",N163&gt;500,"500+")</f>
        <v>150 to 200</v>
      </c>
      <c r="N163" s="9">
        <f>_xlfn.XLOOKUP($E163,'Raw Data'!$E:$E,'Raw Data'!N:N,"ERROR",0,1)</f>
        <v>167</v>
      </c>
      <c r="O163" s="14" t="str">
        <f t="array" ref="O163">_xlfn.IFS(P163=0,"No Discount",AND(P163&gt;0,P163&lt;=0.02),"0% to 2%",AND(P163&gt;0.02,P163&lt;=0.04),"2% to 4%",AND(P163&gt;0.04,P163&lt;=0.06),"4% to 6%",AND(P163&gt;0.06,P163&lt;=0.08),"6% to 8%",AND(P163&gt;0.08,P163&lt;=0.1),"8% to 10%",AND(P163&gt;0.1,P163&lt;=0.15),"10% to 15%",AND(P163&gt;0.15,P163&lt;=0.2),"15% to 20%",AND(P163&gt;0.2,P163&lt;=0.25),"20% to 25%",AND(P163&gt;0.25,P163&lt;=0.3),"25% to 30%",AND(P163&gt;0.3,P163&lt;=0.4),"30% to 40%",AND(P163&gt;0.4,P163&lt;=0.5),"40% to 50%",AND(P163&gt;0.5,P163&lt;=0.75),"50% to 75%",AND(P163&gt;0.75,P163&lt;=1),"75% to 100%")</f>
        <v>No Discount</v>
      </c>
      <c r="P163" s="10">
        <f>_xlfn.XLOOKUP($E163,'Raw Data'!$E:$E,'Raw Data'!P:P,"ERROR",0,1)</f>
        <v>0</v>
      </c>
      <c r="Q163" s="9">
        <f>_xlfn.XLOOKUP($E163,'Raw Data'!$E:$E,'Raw Data'!Q:Q,"ERROR",0,1)</f>
        <v>150</v>
      </c>
      <c r="R163" s="9" t="str">
        <f>_xlfn.XLOOKUP($E163,'Raw Data'!$E:$E,'Raw Data'!R:R,"ERROR",0,1)</f>
        <v>ml</v>
      </c>
      <c r="S163" s="5" t="str">
        <f t="array" ref="S163">_xlfn.IFS(AND(T163&gt;0,T163&lt;=0.05),"0 to 0.05",AND(T163&gt;0.05,T163&lt;=0.1),"0.05 to 0.1",AND(T163&gt;0.1,T163&lt;=0.2),"0.1 to 0.2",AND(T163&gt;0.2,T163&lt;=0.3),"0.2 to 0.3",AND(T163&gt;0.3,T163&lt;=0.4),"0.3 to 0.4",AND(T163&gt;0.4,T163&lt;=0.5),"0.4 to 0.5",AND(T163&gt;0.5,T163&lt;=0.75),"0.5 to 0.75",AND(T163&gt;0.75,T163&lt;=1),"0.75 to 1",AND(T163&gt;1,T163&lt;=2),"1 to 2",AND(T163&gt;2,T163&lt;=3),"2 to 3",AND(T163&gt;3,T163&lt;=4),"3 to 4",AND(T163&gt;4,T163&lt;=5),"4 to 5",AND(T163&gt;5,T163&lt;=10),"5 to 10",T163&gt;10,"10+")</f>
        <v>1 to 2</v>
      </c>
      <c r="T163" s="10">
        <f>_xlfn.XLOOKUP($E163,'Raw Data'!$E:$E,'Raw Data'!T:T,"ERROR",0,1)</f>
        <v>1.11392817097663</v>
      </c>
      <c r="U163" s="15" t="str">
        <f t="array" ref="U163">_xlfn.IFS(AND(V163&gt;0,V163&lt;=0.05),"0 to 0.05",AND(V163&gt;0.05,V163&lt;=0.1),"0.05 to 0.1",AND(V163&gt;0.1,V163&lt;=0.2),"0.1 to 0.2",AND(V163&gt;0.2,V163&lt;=0.3),"0.2 to 0.3",AND(V163&gt;0.3,V163&lt;=0.4),"0.3 to 0.4",AND(V163&gt;0.4,V163&lt;=0.5),"0.4 to 0.5",AND(V163&gt;0.5,V163&lt;=0.75),"0.5 to 0.75",AND(V163&gt;0.75,V163&lt;=1),"0.75 to 1",AND(V163&gt;1,V163&lt;=2),"1 to 2",AND(V163&gt;2,V163&lt;=3),"2 to 3",AND(V163&gt;3,V163&lt;=4),"3 to 4",AND(V163&gt;4,V163&lt;=5),"4 to 5",AND(V163&gt;5,V163&lt;=10),"5 to 10",V163&gt;10,"10+")</f>
        <v>0.3 to 0.4</v>
      </c>
      <c r="V163" s="10">
        <f>_xlfn.XLOOKUP($E163,'Raw Data'!$E:$E,'Raw Data'!V:V,"ERROR",0,1)</f>
        <v>0.300760606163691</v>
      </c>
      <c r="W163" s="15" t="str">
        <f t="array" ref="W163">_xlfn.IFS(AND(X163&gt;0,X163&lt;=0.05),"0 to 0.05",AND(X163&gt;0.05,X163&lt;=0.1),"0.05 to 0.1",AND(X163&gt;0.1,X163&lt;=0.2),"0.1 to 0.2",AND(X163&gt;0.2,X163&lt;=0.3),"0.2 to 0.3",AND(X163&gt;0.3,X163&lt;=0.4),"0.3 to 0.4",AND(X163&gt;0.4,X163&lt;=0.5),"0.4 to 0.5",AND(X163&gt;0.5,X163&lt;=0.75),"0.5 to 0.75",AND(X163&gt;0.75,X163&lt;=1),"0.75 to 1",AND(X163&gt;1,X163&lt;=2),"1 to 2",AND(X163&gt;2,X163&lt;=3),"2 to 3",AND(X163&gt;3,X163&lt;=4),"3 to 4",AND(X163&gt;4,X163&lt;=5),"4 to 5",AND(X163&gt;5,X163&lt;=10),"5 to 10",X163&gt;10,"10+")</f>
        <v>0.3 to 0.4</v>
      </c>
      <c r="X163" s="16">
        <f t="shared" si="26"/>
        <v>0.300760606163691</v>
      </c>
      <c r="Y163" s="5" t="str">
        <f t="array" ref="Y163">_xlfn.IFS(AND(Z163&gt;0,Z163&lt;=1),"0 to 1",AND(Z163&gt;1,Z163&lt;=2),"1 to 2",AND(Z163&gt;2,Z163&lt;=4),"2 to 4",AND(Z163&gt;4,Z163&lt;=6),"4 to 6",AND(Z163&gt;6,Z163&lt;=8),"6 to 8",AND(Z163&gt;8,Z163&lt;=10),"8 to 10",AND(Z163&gt;10,Z163&lt;=15),"10 to 15",AND(Z163&gt;15,Z163&lt;=20),"15 to 20",AND(Z163&gt;20,Z163&lt;=25),"20 to 25",AND(Z163&gt;25,Z163&lt;=30),"25 to 30",AND(Z163&gt;30,Z163&lt;=40),"30 to 40",AND(Z163&gt;40,Z163&lt;=50),"40 to 50",Z163&gt;50,"50+")</f>
        <v>4 to 6</v>
      </c>
      <c r="Z163" s="9">
        <f>_xlfn.XLOOKUP($E163,'Raw Data'!$E:$E,'Raw Data'!Z:Z,"ERROR",0,1)</f>
        <v>5.07</v>
      </c>
      <c r="AA163" s="9" t="str">
        <f>_xlfn.XLOOKUP($E163,'Raw Data'!$E:$E,'Raw Data'!AA:AA,"ERROR",0,1)</f>
        <v>oz</v>
      </c>
    </row>
    <row r="164" hidden="1" spans="1:27">
      <c r="A164" s="5" t="str">
        <f>_xlfn.XLOOKUP($E164,'Raw Data'!$E:$E,'Raw Data'!A:A,"ERROR",0,1)</f>
        <v>AE</v>
      </c>
      <c r="B164" s="5" t="str">
        <f>_xlfn.XLOOKUP($E164,'Raw Data'!$E:$E,'Raw Data'!B:B,"ERROR",0,1)</f>
        <v>Hair Mousses</v>
      </c>
      <c r="C164" s="5" t="str">
        <f>_xlfn.XLOOKUP($E164,'Raw Data'!$E:$E,'Raw Data'!C:C,"ERROR",0,1)</f>
        <v>schwarzkopf</v>
      </c>
      <c r="D164" s="5" t="str">
        <f>_xlfn.XLOOKUP($E164,'Raw Data'!$E:$E,'Raw Data'!D:D,"ERROR",0,1)</f>
        <v>www.amazon.ae/dp/B016VKK9R6</v>
      </c>
      <c r="E164" s="5" t="s">
        <v>364</v>
      </c>
      <c r="F164" s="9" t="str">
        <f>_xlfn.XLOOKUP($E164,'Raw Data'!$E:$E,'Raw Data'!F:F,"ERROR",0,1)</f>
        <v>Schwarzkopf Silhouette Flexible  Mousse  200 ml</v>
      </c>
      <c r="G164" s="10">
        <f>_xlfn.XLOOKUP($E164,'Raw Data'!$E:$E,'Raw Data'!G:G,"ERROR",0,1)</f>
        <v>4</v>
      </c>
      <c r="H164" s="9">
        <f>_xlfn.XLOOKUP($E164,'Raw Data'!$E:$E,'Raw Data'!H:H,"ERROR",0,1)</f>
        <v>474.95</v>
      </c>
      <c r="I164" s="9">
        <f>_xlfn.XLOOKUP($E164,'Raw Data'!$E:$E,'Raw Data'!I:I,"ERROR",0,1)</f>
        <v>0.000635873085007188</v>
      </c>
      <c r="J164" s="9" t="str">
        <f>_xlfn.XLOOKUP($E164,'Raw Data'!$E:$E,'Raw Data'!J:J,"ERROR",0,1)</f>
        <v>No</v>
      </c>
      <c r="K164" s="14" t="str">
        <f t="array" ref="K164">_xlfn.IFS(AND(L164&gt;0,L164&lt;=5),"0 to 5",AND(L164&gt;5,L164&lt;=10),"5 to 10",AND(L164&gt;10,L164&lt;=15),"10 to 15",AND(L164&gt;15,L164&lt;=20),"15 to 20",AND(L164&gt;20,L164&lt;=30),"20 to 30",AND(L164&gt;30,L164&lt;=40),"30 to 40",AND(L164&gt;40,L164&lt;=50),"40 to 50",AND(L164&gt;50,L164&lt;=75),"50 to 75",AND(L164&gt;75,L164&lt;=100),"75 to 100",AND(L164&gt;100,L164&lt;=150),"100 to 150",AND(L164&gt;150,L164&lt;=200),"150 to 200",AND(L164&gt;200,L164&lt;=250),"200 to 250",AND(L164&gt;250,L164&lt;=300),"250 to 300",AND(L164&gt;300,L164&lt;=400),"300 to 400",AND(L164&gt;400,L164&lt;=500),"400 to 500",L164&gt;500,"500+")</f>
        <v>100 to 150</v>
      </c>
      <c r="L164" s="9">
        <f>_xlfn.XLOOKUP($E164,'Raw Data'!$E:$E,'Raw Data'!L:L,"ERROR",0,1)</f>
        <v>125.73</v>
      </c>
      <c r="M164" s="14" t="str">
        <f t="array" ref="M164">_xlfn.IFS(AND(N164&gt;0,N164&lt;=5),"0 to 5",AND(N164&gt;5,N164&lt;=10),"5 to 10",AND(N164&gt;10,N164&lt;=15),"10 to 15",AND(N164&gt;15,N164&lt;=20),"15 to 20",AND(N164&gt;20,N164&lt;=30),"20 to 30",AND(N164&gt;30,N164&lt;=40),"30 to 40",AND(N164&gt;40,N164&lt;=50),"40 to 50",AND(N164&gt;50,N164&lt;=75),"50 to 75",AND(N164&gt;75,N164&lt;=100),"75 to 100",AND(N164&gt;100,N164&lt;=150),"100 to 150",AND(N164&gt;150,N164&lt;=200),"150 to 200",AND(N164&gt;200,N164&lt;=250),"200 to 250",AND(N164&gt;250,N164&lt;=300),"250 to 300",AND(N164&gt;300,N164&lt;=400),"300 to 400",AND(N164&gt;400,N164&lt;=500),"400 to 500",N164&gt;500,"500+")</f>
        <v>100 to 150</v>
      </c>
      <c r="N164" s="9">
        <f>_xlfn.XLOOKUP($E164,'Raw Data'!$E:$E,'Raw Data'!N:N,"ERROR",0,1)</f>
        <v>126.02</v>
      </c>
      <c r="O164" s="14" t="str">
        <f t="array" ref="O164">_xlfn.IFS(P164=0,"No Discount",AND(P164&gt;0,P164&lt;=0.02),"0% to 2%",AND(P164&gt;0.02,P164&lt;=0.04),"2% to 4%",AND(P164&gt;0.04,P164&lt;=0.06),"4% to 6%",AND(P164&gt;0.06,P164&lt;=0.08),"6% to 8%",AND(P164&gt;0.08,P164&lt;=0.1),"8% to 10%",AND(P164&gt;0.1,P164&lt;=0.15),"10% to 15%",AND(P164&gt;0.15,P164&lt;=0.2),"15% to 20%",AND(P164&gt;0.2,P164&lt;=0.25),"20% to 25%",AND(P164&gt;0.25,P164&lt;=0.3),"25% to 30%",AND(P164&gt;0.3,P164&lt;=0.4),"30% to 40%",AND(P164&gt;0.4,P164&lt;=0.5),"40% to 50%",AND(P164&gt;0.5,P164&lt;=0.75),"50% to 75%",AND(P164&gt;0.75,P164&lt;=1),"75% to 100%")</f>
        <v>0% to 2%</v>
      </c>
      <c r="P164" s="10">
        <f>_xlfn.XLOOKUP($E164,'Raw Data'!$E:$E,'Raw Data'!P:P,"ERROR",0,1)</f>
        <v>0.00230122202824942</v>
      </c>
      <c r="Q164" s="9">
        <f>_xlfn.XLOOKUP($E164,'Raw Data'!$E:$E,'Raw Data'!Q:Q,"ERROR",0,1)</f>
        <v>200</v>
      </c>
      <c r="R164" s="9" t="str">
        <f>_xlfn.XLOOKUP($E164,'Raw Data'!$E:$E,'Raw Data'!R:R,"ERROR",0,1)</f>
        <v>ml</v>
      </c>
      <c r="S164" s="5" t="str">
        <f t="array" ref="S164">_xlfn.IFS(AND(T164&gt;0,T164&lt;=0.05),"0 to 0.05",AND(T164&gt;0.05,T164&lt;=0.1),"0.05 to 0.1",AND(T164&gt;0.1,T164&lt;=0.2),"0.1 to 0.2",AND(T164&gt;0.2,T164&lt;=0.3),"0.2 to 0.3",AND(T164&gt;0.3,T164&lt;=0.4),"0.3 to 0.4",AND(T164&gt;0.4,T164&lt;=0.5),"0.4 to 0.5",AND(T164&gt;0.5,T164&lt;=0.75),"0.5 to 0.75",AND(T164&gt;0.75,T164&lt;=1),"0.75 to 1",AND(T164&gt;1,T164&lt;=2),"1 to 2",AND(T164&gt;2,T164&lt;=3),"2 to 3",AND(T164&gt;3,T164&lt;=4),"3 to 4",AND(T164&gt;4,T164&lt;=5),"4 to 5",AND(T164&gt;5,T164&lt;=10),"5 to 10",T164&gt;10,"10+")</f>
        <v>0.5 to 0.75</v>
      </c>
      <c r="T164" s="10">
        <f>_xlfn.XLOOKUP($E164,'Raw Data'!$E:$E,'Raw Data'!T:T,"ERROR",0,1)</f>
        <v>0.628985878459097</v>
      </c>
      <c r="U164" s="15" t="str">
        <f t="array" ref="U164">_xlfn.IFS(AND(V164&gt;0,V164&lt;=0.05),"0 to 0.05",AND(V164&gt;0.05,V164&lt;=0.1),"0.05 to 0.1",AND(V164&gt;0.1,V164&lt;=0.2),"0.1 to 0.2",AND(V164&gt;0.2,V164&lt;=0.3),"0.2 to 0.3",AND(V164&gt;0.3,V164&lt;=0.4),"0.3 to 0.4",AND(V164&gt;0.4,V164&lt;=0.5),"0.4 to 0.5",AND(V164&gt;0.5,V164&lt;=0.75),"0.5 to 0.75",AND(V164&gt;0.75,V164&lt;=1),"0.75 to 1",AND(V164&gt;1,V164&lt;=2),"1 to 2",AND(V164&gt;2,V164&lt;=3),"2 to 3",AND(V164&gt;3,V164&lt;=4),"3 to 4",AND(V164&gt;4,V164&lt;=5),"4 to 5",AND(V164&gt;5,V164&lt;=10),"5 to 10",V164&gt;10,"10+")</f>
        <v>0.1 to 0.2</v>
      </c>
      <c r="V164" s="10">
        <f>_xlfn.XLOOKUP($E164,'Raw Data'!$E:$E,'Raw Data'!V:V,"ERROR",0,1)</f>
        <v>0.170217896356654</v>
      </c>
      <c r="W164" s="15" t="str">
        <f t="array" ref="W164">_xlfn.IFS(AND(X164&gt;0,X164&lt;=0.05),"0 to 0.05",AND(X164&gt;0.05,X164&lt;=0.1),"0.05 to 0.1",AND(X164&gt;0.1,X164&lt;=0.2),"0.1 to 0.2",AND(X164&gt;0.2,X164&lt;=0.3),"0.2 to 0.3",AND(X164&gt;0.3,X164&lt;=0.4),"0.3 to 0.4",AND(X164&gt;0.4,X164&lt;=0.5),"0.4 to 0.5",AND(X164&gt;0.5,X164&lt;=0.75),"0.5 to 0.75",AND(X164&gt;0.75,X164&lt;=1),"0.75 to 1",AND(X164&gt;1,X164&lt;=2),"1 to 2",AND(X164&gt;2,X164&lt;=3),"2 to 3",AND(X164&gt;3,X164&lt;=4),"3 to 4",AND(X164&gt;4,X164&lt;=5),"4 to 5",AND(X164&gt;5,X164&lt;=10),"5 to 10",X164&gt;10,"10+")</f>
        <v>0.1 to 0.2</v>
      </c>
      <c r="X164" s="16">
        <f t="shared" si="26"/>
        <v>0.169826187183956</v>
      </c>
      <c r="Y164" s="5" t="str">
        <f t="array" ref="Y164">_xlfn.IFS(AND(Z164&gt;0,Z164&lt;=1),"0 to 1",AND(Z164&gt;1,Z164&lt;=2),"1 to 2",AND(Z164&gt;2,Z164&lt;=4),"2 to 4",AND(Z164&gt;4,Z164&lt;=6),"4 to 6",AND(Z164&gt;6,Z164&lt;=8),"6 to 8",AND(Z164&gt;8,Z164&lt;=10),"8 to 10",AND(Z164&gt;10,Z164&lt;=15),"10 to 15",AND(Z164&gt;15,Z164&lt;=20),"15 to 20",AND(Z164&gt;20,Z164&lt;=25),"20 to 25",AND(Z164&gt;25,Z164&lt;=30),"25 to 30",AND(Z164&gt;30,Z164&lt;=40),"30 to 40",AND(Z164&gt;40,Z164&lt;=50),"40 to 50",Z164&gt;50,"50+")</f>
        <v>6 to 8</v>
      </c>
      <c r="Z164" s="9">
        <f>_xlfn.XLOOKUP($E164,'Raw Data'!$E:$E,'Raw Data'!Z:Z,"ERROR",0,1)</f>
        <v>6.76</v>
      </c>
      <c r="AA164" s="9" t="str">
        <f>_xlfn.XLOOKUP($E164,'Raw Data'!$E:$E,'Raw Data'!AA:AA,"ERROR",0,1)</f>
        <v>oz</v>
      </c>
    </row>
    <row r="165" hidden="1" spans="1:27">
      <c r="A165" s="5" t="str">
        <f>_xlfn.XLOOKUP($E165,'Raw Data'!$E:$E,'Raw Data'!A:A,"ERROR",0,1)</f>
        <v>AE</v>
      </c>
      <c r="B165" s="5" t="str">
        <f>_xlfn.XLOOKUP($E165,'Raw Data'!$E:$E,'Raw Data'!B:B,"ERROR",0,1)</f>
        <v>Hair Mousses</v>
      </c>
      <c r="C165" s="5" t="str">
        <f>_xlfn.XLOOKUP($E165,'Raw Data'!$E:$E,'Raw Data'!C:C,"ERROR",0,1)</f>
        <v>schwarzkopf</v>
      </c>
      <c r="D165" s="5" t="str">
        <f>_xlfn.XLOOKUP($E165,'Raw Data'!$E:$E,'Raw Data'!D:D,"ERROR",0,1)</f>
        <v>www.amazon.ae/dp/B003M0RDGY</v>
      </c>
      <c r="E165" s="5" t="s">
        <v>365</v>
      </c>
      <c r="F165" s="9" t="str">
        <f>_xlfn.XLOOKUP($E165,'Raw Data'!$E:$E,'Raw Data'!F:F,"ERROR",0,1)</f>
        <v>Schwarzkopf Osis Grip Super Hold Mousse 200ml Schwarzkopf Osis Grip Super Hold Mousse 200ml</v>
      </c>
      <c r="G165" s="10">
        <f>_xlfn.XLOOKUP($E165,'Raw Data'!$E:$E,'Raw Data'!G:G,"ERROR",0,1)</f>
        <v>9</v>
      </c>
      <c r="H165" s="9">
        <f>_xlfn.XLOOKUP($E165,'Raw Data'!$E:$E,'Raw Data'!H:H,"ERROR",0,1)</f>
        <v>468.48</v>
      </c>
      <c r="I165" s="9">
        <f>_xlfn.XLOOKUP($E165,'Raw Data'!$E:$E,'Raw Data'!I:I,"ERROR",0,1)</f>
        <v>0.000627210912441662</v>
      </c>
      <c r="J165" s="9" t="str">
        <f>_xlfn.XLOOKUP($E165,'Raw Data'!$E:$E,'Raw Data'!J:J,"ERROR",0,1)</f>
        <v>No</v>
      </c>
      <c r="K165" s="14" t="str">
        <f t="array" ref="K165">_xlfn.IFS(AND(L165&gt;0,L165&lt;=5),"0 to 5",AND(L165&gt;5,L165&lt;=10),"5 to 10",AND(L165&gt;10,L165&lt;=15),"10 to 15",AND(L165&gt;15,L165&lt;=20),"15 to 20",AND(L165&gt;20,L165&lt;=30),"20 to 30",AND(L165&gt;30,L165&lt;=40),"30 to 40",AND(L165&gt;40,L165&lt;=50),"40 to 50",AND(L165&gt;50,L165&lt;=75),"50 to 75",AND(L165&gt;75,L165&lt;=100),"75 to 100",AND(L165&gt;100,L165&lt;=150),"100 to 150",AND(L165&gt;150,L165&lt;=200),"150 to 200",AND(L165&gt;200,L165&lt;=250),"200 to 250",AND(L165&gt;250,L165&lt;=300),"250 to 300",AND(L165&gt;300,L165&lt;=400),"300 to 400",AND(L165&gt;400,L165&lt;=500),"400 to 500",L165&gt;500,"500+")</f>
        <v>50 to 75</v>
      </c>
      <c r="L165" s="9">
        <f>_xlfn.XLOOKUP($E165,'Raw Data'!$E:$E,'Raw Data'!L:L,"ERROR",0,1)</f>
        <v>52.99</v>
      </c>
      <c r="M165" s="14" t="str">
        <f t="array" ref="M165">_xlfn.IFS(AND(N165&gt;0,N165&lt;=5),"0 to 5",AND(N165&gt;5,N165&lt;=10),"5 to 10",AND(N165&gt;10,N165&lt;=15),"10 to 15",AND(N165&gt;15,N165&lt;=20),"15 to 20",AND(N165&gt;20,N165&lt;=30),"20 to 30",AND(N165&gt;30,N165&lt;=40),"30 to 40",AND(N165&gt;40,N165&lt;=50),"40 to 50",AND(N165&gt;50,N165&lt;=75),"50 to 75",AND(N165&gt;75,N165&lt;=100),"75 to 100",AND(N165&gt;100,N165&lt;=150),"100 to 150",AND(N165&gt;150,N165&lt;=200),"150 to 200",AND(N165&gt;200,N165&lt;=250),"200 to 250",AND(N165&gt;250,N165&lt;=300),"250 to 300",AND(N165&gt;300,N165&lt;=400),"300 to 400",AND(N165&gt;400,N165&lt;=500),"400 to 500",N165&gt;500,"500+")</f>
        <v>50 to 75</v>
      </c>
      <c r="N165" s="9">
        <f>_xlfn.XLOOKUP($E165,'Raw Data'!$E:$E,'Raw Data'!N:N,"ERROR",0,1)</f>
        <v>52.99</v>
      </c>
      <c r="O165" s="14" t="str">
        <f t="array" ref="O165">_xlfn.IFS(P165=0,"No Discount",AND(P165&gt;0,P165&lt;=0.02),"0% to 2%",AND(P165&gt;0.02,P165&lt;=0.04),"2% to 4%",AND(P165&gt;0.04,P165&lt;=0.06),"4% to 6%",AND(P165&gt;0.06,P165&lt;=0.08),"6% to 8%",AND(P165&gt;0.08,P165&lt;=0.1),"8% to 10%",AND(P165&gt;0.1,P165&lt;=0.15),"10% to 15%",AND(P165&gt;0.15,P165&lt;=0.2),"15% to 20%",AND(P165&gt;0.2,P165&lt;=0.25),"20% to 25%",AND(P165&gt;0.25,P165&lt;=0.3),"25% to 30%",AND(P165&gt;0.3,P165&lt;=0.4),"30% to 40%",AND(P165&gt;0.4,P165&lt;=0.5),"40% to 50%",AND(P165&gt;0.5,P165&lt;=0.75),"50% to 75%",AND(P165&gt;0.75,P165&lt;=1),"75% to 100%")</f>
        <v>No Discount</v>
      </c>
      <c r="P165" s="10">
        <f>_xlfn.XLOOKUP($E165,'Raw Data'!$E:$E,'Raw Data'!P:P,"ERROR",0,1)</f>
        <v>0</v>
      </c>
      <c r="Q165" s="9">
        <f>_xlfn.XLOOKUP($E165,'Raw Data'!$E:$E,'Raw Data'!Q:Q,"ERROR",0,1)</f>
        <v>200</v>
      </c>
      <c r="R165" s="9" t="str">
        <f>_xlfn.XLOOKUP($E165,'Raw Data'!$E:$E,'Raw Data'!R:R,"ERROR",0,1)</f>
        <v>ml</v>
      </c>
      <c r="S165" s="5" t="str">
        <f t="array" ref="S165">_xlfn.IFS(AND(T165&gt;0,T165&lt;=0.05),"0 to 0.05",AND(T165&gt;0.05,T165&lt;=0.1),"0.05 to 0.1",AND(T165&gt;0.1,T165&lt;=0.2),"0.1 to 0.2",AND(T165&gt;0.2,T165&lt;=0.3),"0.2 to 0.3",AND(T165&gt;0.3,T165&lt;=0.4),"0.3 to 0.4",AND(T165&gt;0.4,T165&lt;=0.5),"0.4 to 0.5",AND(T165&gt;0.5,T165&lt;=0.75),"0.5 to 0.75",AND(T165&gt;0.75,T165&lt;=1),"0.75 to 1",AND(T165&gt;1,T165&lt;=2),"1 to 2",AND(T165&gt;2,T165&lt;=3),"2 to 3",AND(T165&gt;3,T165&lt;=4),"3 to 4",AND(T165&gt;4,T165&lt;=5),"4 to 5",AND(T165&gt;5,T165&lt;=10),"5 to 10",T165&gt;10,"10+")</f>
        <v>0.2 to 0.3</v>
      </c>
      <c r="T165" s="10">
        <f>_xlfn.XLOOKUP($E165,'Raw Data'!$E:$E,'Raw Data'!T:T,"ERROR",0,1)</f>
        <v>0.265091558892449</v>
      </c>
      <c r="U165" s="15" t="str">
        <f t="array" ref="U165">_xlfn.IFS(AND(V165&gt;0,V165&lt;=0.05),"0 to 0.05",AND(V165&gt;0.05,V165&lt;=0.1),"0.05 to 0.1",AND(V165&gt;0.1,V165&lt;=0.2),"0.1 to 0.2",AND(V165&gt;0.2,V165&lt;=0.3),"0.2 to 0.3",AND(V165&gt;0.3,V165&lt;=0.4),"0.3 to 0.4",AND(V165&gt;0.4,V165&lt;=0.5),"0.4 to 0.5",AND(V165&gt;0.5,V165&lt;=0.75),"0.5 to 0.75",AND(V165&gt;0.75,V165&lt;=1),"0.75 to 1",AND(V165&gt;1,V165&lt;=2),"1 to 2",AND(V165&gt;2,V165&lt;=3),"2 to 3",AND(V165&gt;3,V165&lt;=4),"3 to 4",AND(V165&gt;4,V165&lt;=5),"4 to 5",AND(V165&gt;5,V165&lt;=10),"5 to 10",V165&gt;10,"10+")</f>
        <v>0.05 to 0.1</v>
      </c>
      <c r="V165" s="10">
        <f>_xlfn.XLOOKUP($E165,'Raw Data'!$E:$E,'Raw Data'!V:V,"ERROR",0,1)</f>
        <v>0.0715747209009611</v>
      </c>
      <c r="W165" s="15" t="str">
        <f t="array" ref="W165">_xlfn.IFS(AND(X165&gt;0,X165&lt;=0.05),"0 to 0.05",AND(X165&gt;0.05,X165&lt;=0.1),"0.05 to 0.1",AND(X165&gt;0.1,X165&lt;=0.2),"0.1 to 0.2",AND(X165&gt;0.2,X165&lt;=0.3),"0.2 to 0.3",AND(X165&gt;0.3,X165&lt;=0.4),"0.3 to 0.4",AND(X165&gt;0.4,X165&lt;=0.5),"0.4 to 0.5",AND(X165&gt;0.5,X165&lt;=0.75),"0.5 to 0.75",AND(X165&gt;0.75,X165&lt;=1),"0.75 to 1",AND(X165&gt;1,X165&lt;=2),"1 to 2",AND(X165&gt;2,X165&lt;=3),"2 to 3",AND(X165&gt;3,X165&lt;=4),"3 to 4",AND(X165&gt;4,X165&lt;=5),"4 to 5",AND(X165&gt;5,X165&lt;=10),"5 to 10",X165&gt;10,"10+")</f>
        <v>0.05 to 0.1</v>
      </c>
      <c r="X165" s="16">
        <f t="shared" si="26"/>
        <v>0.0715747209009611</v>
      </c>
      <c r="Y165" s="5" t="str">
        <f t="array" ref="Y165">_xlfn.IFS(AND(Z165&gt;0,Z165&lt;=1),"0 to 1",AND(Z165&gt;1,Z165&lt;=2),"1 to 2",AND(Z165&gt;2,Z165&lt;=4),"2 to 4",AND(Z165&gt;4,Z165&lt;=6),"4 to 6",AND(Z165&gt;6,Z165&lt;=8),"6 to 8",AND(Z165&gt;8,Z165&lt;=10),"8 to 10",AND(Z165&gt;10,Z165&lt;=15),"10 to 15",AND(Z165&gt;15,Z165&lt;=20),"15 to 20",AND(Z165&gt;20,Z165&lt;=25),"20 to 25",AND(Z165&gt;25,Z165&lt;=30),"25 to 30",AND(Z165&gt;30,Z165&lt;=40),"30 to 40",AND(Z165&gt;40,Z165&lt;=50),"40 to 50",Z165&gt;50,"50+")</f>
        <v>6 to 8</v>
      </c>
      <c r="Z165" s="9">
        <f>_xlfn.XLOOKUP($E165,'Raw Data'!$E:$E,'Raw Data'!Z:Z,"ERROR",0,1)</f>
        <v>6.76</v>
      </c>
      <c r="AA165" s="9" t="str">
        <f>_xlfn.XLOOKUP($E165,'Raw Data'!$E:$E,'Raw Data'!AA:AA,"ERROR",0,1)</f>
        <v>oz</v>
      </c>
    </row>
    <row r="166" hidden="1" spans="1:27">
      <c r="A166" s="5" t="str">
        <f>_xlfn.XLOOKUP($E166,'Raw Data'!$E:$E,'Raw Data'!A:A,"ERROR",0,1)</f>
        <v>AE</v>
      </c>
      <c r="B166" s="5" t="str">
        <f>_xlfn.XLOOKUP($E166,'Raw Data'!$E:$E,'Raw Data'!B:B,"ERROR",0,1)</f>
        <v>Hair Mousses</v>
      </c>
      <c r="C166" s="5" t="str">
        <f>_xlfn.XLOOKUP($E166,'Raw Data'!$E:$E,'Raw Data'!C:C,"ERROR",0,1)</f>
        <v>herbal essences</v>
      </c>
      <c r="D166" s="5" t="str">
        <f>_xlfn.XLOOKUP($E166,'Raw Data'!$E:$E,'Raw Data'!D:D,"ERROR",0,1)</f>
        <v>www.amazon.ae/dp/B00E4MKM44</v>
      </c>
      <c r="E166" s="5" t="s">
        <v>366</v>
      </c>
      <c r="F166" s="9" t="str">
        <f>_xlfn.XLOOKUP($E166,'Raw Data'!$E:$E,'Raw Data'!F:F,"ERROR",0,1)</f>
        <v>Herbal Essences Hair Mousse - Set Me Up - Strong Hold (3) - Net Wt. 6.8 OZ (192 g) Per Can - Pack of 2 Cans</v>
      </c>
      <c r="G166" s="10">
        <f>_xlfn.XLOOKUP($E166,'Raw Data'!$E:$E,'Raw Data'!G:G,"ERROR",0,1)</f>
        <v>5</v>
      </c>
      <c r="H166" s="9">
        <f>_xlfn.XLOOKUP($E166,'Raw Data'!$E:$E,'Raw Data'!H:H,"ERROR",0,1)</f>
        <v>460.04</v>
      </c>
      <c r="I166" s="9">
        <f>_xlfn.XLOOKUP($E166,'Raw Data'!$E:$E,'Raw Data'!I:I,"ERROR",0,1)</f>
        <v>0.000615911262294361</v>
      </c>
      <c r="J166" s="9" t="str">
        <f>_xlfn.XLOOKUP($E166,'Raw Data'!$E:$E,'Raw Data'!J:J,"ERROR",0,1)</f>
        <v>No</v>
      </c>
      <c r="K166" s="14" t="str">
        <f t="array" ref="K166">_xlfn.IFS(AND(L166&gt;0,L166&lt;=5),"0 to 5",AND(L166&gt;5,L166&lt;=10),"5 to 10",AND(L166&gt;10,L166&lt;=15),"10 to 15",AND(L166&gt;15,L166&lt;=20),"15 to 20",AND(L166&gt;20,L166&lt;=30),"20 to 30",AND(L166&gt;30,L166&lt;=40),"30 to 40",AND(L166&gt;40,L166&lt;=50),"40 to 50",AND(L166&gt;50,L166&lt;=75),"50 to 75",AND(L166&gt;75,L166&lt;=100),"75 to 100",AND(L166&gt;100,L166&lt;=150),"100 to 150",AND(L166&gt;150,L166&lt;=200),"150 to 200",AND(L166&gt;200,L166&lt;=250),"200 to 250",AND(L166&gt;250,L166&lt;=300),"250 to 300",AND(L166&gt;300,L166&lt;=400),"300 to 400",AND(L166&gt;400,L166&lt;=500),"400 to 500",L166&gt;500,"500+")</f>
        <v>75 to 100</v>
      </c>
      <c r="L166" s="9">
        <f>_xlfn.XLOOKUP($E166,'Raw Data'!$E:$E,'Raw Data'!L:L,"ERROR",0,1)</f>
        <v>89.57</v>
      </c>
      <c r="M166" s="14" t="str">
        <f t="array" ref="M166">_xlfn.IFS(AND(N166&gt;0,N166&lt;=5),"0 to 5",AND(N166&gt;5,N166&lt;=10),"5 to 10",AND(N166&gt;10,N166&lt;=15),"10 to 15",AND(N166&gt;15,N166&lt;=20),"15 to 20",AND(N166&gt;20,N166&lt;=30),"20 to 30",AND(N166&gt;30,N166&lt;=40),"30 to 40",AND(N166&gt;40,N166&lt;=50),"40 to 50",AND(N166&gt;50,N166&lt;=75),"50 to 75",AND(N166&gt;75,N166&lt;=100),"75 to 100",AND(N166&gt;100,N166&lt;=150),"100 to 150",AND(N166&gt;150,N166&lt;=200),"150 to 200",AND(N166&gt;200,N166&lt;=250),"200 to 250",AND(N166&gt;250,N166&lt;=300),"250 to 300",AND(N166&gt;300,N166&lt;=400),"300 to 400",AND(N166&gt;400,N166&lt;=500),"400 to 500",N166&gt;500,"500+")</f>
        <v>75 to 100</v>
      </c>
      <c r="N166" s="9">
        <f>_xlfn.XLOOKUP($E166,'Raw Data'!$E:$E,'Raw Data'!N:N,"ERROR",0,1)</f>
        <v>93.08</v>
      </c>
      <c r="O166" s="14" t="str">
        <f t="array" ref="O166">_xlfn.IFS(P166=0,"No Discount",AND(P166&gt;0,P166&lt;=0.02),"0% to 2%",AND(P166&gt;0.02,P166&lt;=0.04),"2% to 4%",AND(P166&gt;0.04,P166&lt;=0.06),"4% to 6%",AND(P166&gt;0.06,P166&lt;=0.08),"6% to 8%",AND(P166&gt;0.08,P166&lt;=0.1),"8% to 10%",AND(P166&gt;0.1,P166&lt;=0.15),"10% to 15%",AND(P166&gt;0.15,P166&lt;=0.2),"15% to 20%",AND(P166&gt;0.2,P166&lt;=0.25),"20% to 25%",AND(P166&gt;0.25,P166&lt;=0.3),"25% to 30%",AND(P166&gt;0.3,P166&lt;=0.4),"30% to 40%",AND(P166&gt;0.4,P166&lt;=0.5),"40% to 50%",AND(P166&gt;0.5,P166&lt;=0.75),"50% to 75%",AND(P166&gt;0.75,P166&lt;=1),"75% to 100%")</f>
        <v>2% to 4%</v>
      </c>
      <c r="P166" s="10">
        <f>_xlfn.XLOOKUP($E166,'Raw Data'!$E:$E,'Raw Data'!P:P,"ERROR",0,1)</f>
        <v>0.037709497206704</v>
      </c>
      <c r="Q166" s="9">
        <f>_xlfn.XLOOKUP($E166,'Raw Data'!$E:$E,'Raw Data'!Q:Q,"ERROR",0,1)</f>
        <v>13.6</v>
      </c>
      <c r="R166" s="9" t="str">
        <f>_xlfn.XLOOKUP($E166,'Raw Data'!$E:$E,'Raw Data'!R:R,"ERROR",0,1)</f>
        <v>oz</v>
      </c>
      <c r="S166" s="5" t="str">
        <f t="array" ref="S166">_xlfn.IFS(AND(T166&gt;0,T166&lt;=0.05),"0 to 0.05",AND(T166&gt;0.05,T166&lt;=0.1),"0.05 to 0.1",AND(T166&gt;0.1,T166&lt;=0.2),"0.1 to 0.2",AND(T166&gt;0.2,T166&lt;=0.3),"0.2 to 0.3",AND(T166&gt;0.3,T166&lt;=0.4),"0.3 to 0.4",AND(T166&gt;0.4,T166&lt;=0.5),"0.4 to 0.5",AND(T166&gt;0.5,T166&lt;=0.75),"0.5 to 0.75",AND(T166&gt;0.75,T166&lt;=1),"0.75 to 1",AND(T166&gt;1,T166&lt;=2),"1 to 2",AND(T166&gt;2,T166&lt;=3),"2 to 3",AND(T166&gt;3,T166&lt;=4),"3 to 4",AND(T166&gt;4,T166&lt;=5),"4 to 5",AND(T166&gt;5,T166&lt;=10),"5 to 10",T166&gt;10,"10+")</f>
        <v>0.2 to 0.3</v>
      </c>
      <c r="T166" s="10">
        <f>_xlfn.XLOOKUP($E166,'Raw Data'!$E:$E,'Raw Data'!T:T,"ERROR",0,1)</f>
        <v>0.222726730191569</v>
      </c>
      <c r="U166" s="15" t="str">
        <f t="array" ref="U166">_xlfn.IFS(AND(V166&gt;0,V166&lt;=0.05),"0 to 0.05",AND(V166&gt;0.05,V166&lt;=0.1),"0.05 to 0.1",AND(V166&gt;0.1,V166&lt;=0.2),"0.1 to 0.2",AND(V166&gt;0.2,V166&lt;=0.3),"0.2 to 0.3",AND(V166&gt;0.3,V166&lt;=0.4),"0.3 to 0.4",AND(V166&gt;0.4,V166&lt;=0.5),"0.4 to 0.5",AND(V166&gt;0.5,V166&lt;=0.75),"0.5 to 0.75",AND(V166&gt;0.75,V166&lt;=1),"0.75 to 1",AND(V166&gt;1,V166&lt;=2),"1 to 2",AND(V166&gt;2,V166&lt;=3),"2 to 3",AND(V166&gt;3,V166&lt;=4),"3 to 4",AND(V166&gt;4,V166&lt;=5),"4 to 5",AND(V166&gt;5,V166&lt;=10),"5 to 10",V166&gt;10,"10+")</f>
        <v>0.05 to 0.1</v>
      </c>
      <c r="V166" s="10">
        <f>_xlfn.XLOOKUP($E166,'Raw Data'!$E:$E,'Raw Data'!V:V,"ERROR",0,1)</f>
        <v>0.062492788796276</v>
      </c>
      <c r="W166" s="15" t="str">
        <f t="array" ref="W166">_xlfn.IFS(AND(X166&gt;0,X166&lt;=0.05),"0 to 0.05",AND(X166&gt;0.05,X166&lt;=0.1),"0.05 to 0.1",AND(X166&gt;0.1,X166&lt;=0.2),"0.1 to 0.2",AND(X166&gt;0.2,X166&lt;=0.3),"0.2 to 0.3",AND(X166&gt;0.3,X166&lt;=0.4),"0.3 to 0.4",AND(X166&gt;0.4,X166&lt;=0.5),"0.4 to 0.5",AND(X166&gt;0.5,X166&lt;=0.75),"0.5 to 0.75",AND(X166&gt;0.75,X166&lt;=1),"0.75 to 1",AND(X166&gt;1,X166&lt;=2),"1 to 2",AND(X166&gt;2,X166&lt;=3),"2 to 3",AND(X166&gt;3,X166&lt;=4),"3 to 4",AND(X166&gt;4,X166&lt;=5),"4 to 5",AND(X166&gt;5,X166&lt;=10),"5 to 10",X166&gt;10,"10+")</f>
        <v>0.05 to 0.1</v>
      </c>
      <c r="X166" s="16">
        <f t="shared" si="26"/>
        <v>0.0601362171517237</v>
      </c>
      <c r="Y166" s="5" t="str">
        <f t="array" ref="Y166">_xlfn.IFS(AND(Z166&gt;0,Z166&lt;=1),"0 to 1",AND(Z166&gt;1,Z166&lt;=2),"1 to 2",AND(Z166&gt;2,Z166&lt;=4),"2 to 4",AND(Z166&gt;4,Z166&lt;=6),"4 to 6",AND(Z166&gt;6,Z166&lt;=8),"6 to 8",AND(Z166&gt;8,Z166&lt;=10),"8 to 10",AND(Z166&gt;10,Z166&lt;=15),"10 to 15",AND(Z166&gt;15,Z166&lt;=20),"15 to 20",AND(Z166&gt;20,Z166&lt;=25),"20 to 25",AND(Z166&gt;25,Z166&lt;=30),"25 to 30",AND(Z166&gt;30,Z166&lt;=40),"30 to 40",AND(Z166&gt;40,Z166&lt;=50),"40 to 50",Z166&gt;50,"50+")</f>
        <v>10 to 15</v>
      </c>
      <c r="Z166" s="9">
        <f>_xlfn.XLOOKUP($E166,'Raw Data'!$E:$E,'Raw Data'!Z:Z,"ERROR",0,1)</f>
        <v>13.6</v>
      </c>
      <c r="AA166" s="9" t="str">
        <f>_xlfn.XLOOKUP($E166,'Raw Data'!$E:$E,'Raw Data'!AA:AA,"ERROR",0,1)</f>
        <v>oz</v>
      </c>
    </row>
    <row r="167" hidden="1" spans="1:27">
      <c r="A167" s="5" t="str">
        <f>_xlfn.XLOOKUP($E167,'Raw Data'!$E:$E,'Raw Data'!A:A,"ERROR",0,1)</f>
        <v>AE</v>
      </c>
      <c r="B167" s="5" t="str">
        <f>_xlfn.XLOOKUP($E167,'Raw Data'!$E:$E,'Raw Data'!B:B,"ERROR",0,1)</f>
        <v>Hair Mousses</v>
      </c>
      <c r="C167" s="5" t="str">
        <f>_xlfn.XLOOKUP($E167,'Raw Data'!$E:$E,'Raw Data'!C:C,"ERROR",0,1)</f>
        <v>enliven</v>
      </c>
      <c r="D167" s="5" t="str">
        <f>_xlfn.XLOOKUP($E167,'Raw Data'!$E:$E,'Raw Data'!D:D,"ERROR",0,1)</f>
        <v>www.amazon.ae/dp/B099DTJ668</v>
      </c>
      <c r="E167" s="5" t="s">
        <v>367</v>
      </c>
      <c r="F167" s="9" t="str">
        <f>_xlfn.XLOOKUP($E167,'Raw Data'!$E:$E,'Raw Data'!F:F,"ERROR",0,1)</f>
        <v>Enliven Ultra Hold Hair Mousse (300ml)</v>
      </c>
      <c r="G167" s="10">
        <f>_xlfn.XLOOKUP($E167,'Raw Data'!$E:$E,'Raw Data'!G:G,"ERROR",0,1)</f>
        <v>8</v>
      </c>
      <c r="H167" s="9">
        <f>_xlfn.XLOOKUP($E167,'Raw Data'!$E:$E,'Raw Data'!H:H,"ERROR",0,1)</f>
        <v>454.67</v>
      </c>
      <c r="I167" s="9">
        <f>_xlfn.XLOOKUP($E167,'Raw Data'!$E:$E,'Raw Data'!I:I,"ERROR",0,1)</f>
        <v>0.000608721792947085</v>
      </c>
      <c r="J167" s="9" t="str">
        <f>_xlfn.XLOOKUP($E167,'Raw Data'!$E:$E,'Raw Data'!J:J,"ERROR",0,1)</f>
        <v>No</v>
      </c>
      <c r="K167" s="14" t="str">
        <f t="array" ref="K167">_xlfn.IFS(AND(L167&gt;0,L167&lt;=5),"0 to 5",AND(L167&gt;5,L167&lt;=10),"5 to 10",AND(L167&gt;10,L167&lt;=15),"10 to 15",AND(L167&gt;15,L167&lt;=20),"15 to 20",AND(L167&gt;20,L167&lt;=30),"20 to 30",AND(L167&gt;30,L167&lt;=40),"30 to 40",AND(L167&gt;40,L167&lt;=50),"40 to 50",AND(L167&gt;50,L167&lt;=75),"50 to 75",AND(L167&gt;75,L167&lt;=100),"75 to 100",AND(L167&gt;100,L167&lt;=150),"100 to 150",AND(L167&gt;150,L167&lt;=200),"150 to 200",AND(L167&gt;200,L167&lt;=250),"200 to 250",AND(L167&gt;250,L167&lt;=300),"250 to 300",AND(L167&gt;300,L167&lt;=400),"300 to 400",AND(L167&gt;400,L167&lt;=500),"400 to 500",L167&gt;500,"500+")</f>
        <v>50 to 75</v>
      </c>
      <c r="L167" s="9">
        <f>_xlfn.XLOOKUP($E167,'Raw Data'!$E:$E,'Raw Data'!L:L,"ERROR",0,1)</f>
        <v>60</v>
      </c>
      <c r="M167" s="14" t="str">
        <f t="array" ref="M167">_xlfn.IFS(AND(N167&gt;0,N167&lt;=5),"0 to 5",AND(N167&gt;5,N167&lt;=10),"5 to 10",AND(N167&gt;10,N167&lt;=15),"10 to 15",AND(N167&gt;15,N167&lt;=20),"15 to 20",AND(N167&gt;20,N167&lt;=30),"20 to 30",AND(N167&gt;30,N167&lt;=40),"30 to 40",AND(N167&gt;40,N167&lt;=50),"40 to 50",AND(N167&gt;50,N167&lt;=75),"50 to 75",AND(N167&gt;75,N167&lt;=100),"75 to 100",AND(N167&gt;100,N167&lt;=150),"100 to 150",AND(N167&gt;150,N167&lt;=200),"150 to 200",AND(N167&gt;200,N167&lt;=250),"200 to 250",AND(N167&gt;250,N167&lt;=300),"250 to 300",AND(N167&gt;300,N167&lt;=400),"300 to 400",AND(N167&gt;400,N167&lt;=500),"400 to 500",N167&gt;500,"500+")</f>
        <v>50 to 75</v>
      </c>
      <c r="N167" s="9">
        <f>_xlfn.XLOOKUP($E167,'Raw Data'!$E:$E,'Raw Data'!N:N,"ERROR",0,1)</f>
        <v>60</v>
      </c>
      <c r="O167" s="14" t="str">
        <f t="array" ref="O167">_xlfn.IFS(P167=0,"No Discount",AND(P167&gt;0,P167&lt;=0.02),"0% to 2%",AND(P167&gt;0.02,P167&lt;=0.04),"2% to 4%",AND(P167&gt;0.04,P167&lt;=0.06),"4% to 6%",AND(P167&gt;0.06,P167&lt;=0.08),"6% to 8%",AND(P167&gt;0.08,P167&lt;=0.1),"8% to 10%",AND(P167&gt;0.1,P167&lt;=0.15),"10% to 15%",AND(P167&gt;0.15,P167&lt;=0.2),"15% to 20%",AND(P167&gt;0.2,P167&lt;=0.25),"20% to 25%",AND(P167&gt;0.25,P167&lt;=0.3),"25% to 30%",AND(P167&gt;0.3,P167&lt;=0.4),"30% to 40%",AND(P167&gt;0.4,P167&lt;=0.5),"40% to 50%",AND(P167&gt;0.5,P167&lt;=0.75),"50% to 75%",AND(P167&gt;0.75,P167&lt;=1),"75% to 100%")</f>
        <v>No Discount</v>
      </c>
      <c r="P167" s="10">
        <f>_xlfn.XLOOKUP($E167,'Raw Data'!$E:$E,'Raw Data'!P:P,"ERROR",0,1)</f>
        <v>0</v>
      </c>
      <c r="Q167" s="9">
        <f>_xlfn.XLOOKUP($E167,'Raw Data'!$E:$E,'Raw Data'!Q:Q,"ERROR",0,1)</f>
        <v>300</v>
      </c>
      <c r="R167" s="9" t="str">
        <f>_xlfn.XLOOKUP($E167,'Raw Data'!$E:$E,'Raw Data'!R:R,"ERROR",0,1)</f>
        <v>ml</v>
      </c>
      <c r="S167" s="5" t="str">
        <f t="array" ref="S167">_xlfn.IFS(AND(T167&gt;0,T167&lt;=0.05),"0 to 0.05",AND(T167&gt;0.05,T167&lt;=0.1),"0.05 to 0.1",AND(T167&gt;0.1,T167&lt;=0.2),"0.1 to 0.2",AND(T167&gt;0.2,T167&lt;=0.3),"0.2 to 0.3",AND(T167&gt;0.3,T167&lt;=0.4),"0.3 to 0.4",AND(T167&gt;0.4,T167&lt;=0.5),"0.4 to 0.5",AND(T167&gt;0.5,T167&lt;=0.75),"0.5 to 0.75",AND(T167&gt;0.75,T167&lt;=1),"0.75 to 1",AND(T167&gt;1,T167&lt;=2),"1 to 2",AND(T167&gt;2,T167&lt;=3),"2 to 3",AND(T167&gt;3,T167&lt;=4),"3 to 4",AND(T167&gt;4,T167&lt;=5),"4 to 5",AND(T167&gt;5,T167&lt;=10),"5 to 10",T167&gt;10,"10+")</f>
        <v>0.2 to 0.3</v>
      </c>
      <c r="T167" s="10">
        <f>_xlfn.XLOOKUP($E167,'Raw Data'!$E:$E,'Raw Data'!T:T,"ERROR",0,1)</f>
        <v>0.200106857061671</v>
      </c>
      <c r="U167" s="15" t="str">
        <f t="array" ref="U167">_xlfn.IFS(AND(V167&gt;0,V167&lt;=0.05),"0 to 0.05",AND(V167&gt;0.05,V167&lt;=0.1),"0.05 to 0.1",AND(V167&gt;0.1,V167&lt;=0.2),"0.1 to 0.2",AND(V167&gt;0.2,V167&lt;=0.3),"0.2 to 0.3",AND(V167&gt;0.3,V167&lt;=0.4),"0.3 to 0.4",AND(V167&gt;0.4,V167&lt;=0.5),"0.4 to 0.5",AND(V167&gt;0.5,V167&lt;=0.75),"0.5 to 0.75",AND(V167&gt;0.75,V167&lt;=1),"0.75 to 1",AND(V167&gt;1,V167&lt;=2),"1 to 2",AND(V167&gt;2,V167&lt;=3),"2 to 3",AND(V167&gt;3,V167&lt;=4),"3 to 4",AND(V167&gt;4,V167&lt;=5),"4 to 5",AND(V167&gt;5,V167&lt;=10),"5 to 10",V167&gt;10,"10+")</f>
        <v>0.05 to 0.1</v>
      </c>
      <c r="V167" s="10">
        <f>_xlfn.XLOOKUP($E167,'Raw Data'!$E:$E,'Raw Data'!V:V,"ERROR",0,1)</f>
        <v>0.0540288514066512</v>
      </c>
      <c r="W167" s="15" t="str">
        <f t="array" ref="W167">_xlfn.IFS(AND(X167&gt;0,X167&lt;=0.05),"0 to 0.05",AND(X167&gt;0.05,X167&lt;=0.1),"0.05 to 0.1",AND(X167&gt;0.1,X167&lt;=0.2),"0.1 to 0.2",AND(X167&gt;0.2,X167&lt;=0.3),"0.2 to 0.3",AND(X167&gt;0.3,X167&lt;=0.4),"0.3 to 0.4",AND(X167&gt;0.4,X167&lt;=0.5),"0.4 to 0.5",AND(X167&gt;0.5,X167&lt;=0.75),"0.5 to 0.75",AND(X167&gt;0.75,X167&lt;=1),"0.75 to 1",AND(X167&gt;1,X167&lt;=2),"1 to 2",AND(X167&gt;2,X167&lt;=3),"2 to 3",AND(X167&gt;3,X167&lt;=4),"3 to 4",AND(X167&gt;4,X167&lt;=5),"4 to 5",AND(X167&gt;5,X167&lt;=10),"5 to 10",X167&gt;10,"10+")</f>
        <v>0.05 to 0.1</v>
      </c>
      <c r="X167" s="16">
        <f t="shared" si="26"/>
        <v>0.0540288514066512</v>
      </c>
      <c r="Y167" s="5" t="str">
        <f t="array" ref="Y167">_xlfn.IFS(AND(Z167&gt;0,Z167&lt;=1),"0 to 1",AND(Z167&gt;1,Z167&lt;=2),"1 to 2",AND(Z167&gt;2,Z167&lt;=4),"2 to 4",AND(Z167&gt;4,Z167&lt;=6),"4 to 6",AND(Z167&gt;6,Z167&lt;=8),"6 to 8",AND(Z167&gt;8,Z167&lt;=10),"8 to 10",AND(Z167&gt;10,Z167&lt;=15),"10 to 15",AND(Z167&gt;15,Z167&lt;=20),"15 to 20",AND(Z167&gt;20,Z167&lt;=25),"20 to 25",AND(Z167&gt;25,Z167&lt;=30),"25 to 30",AND(Z167&gt;30,Z167&lt;=40),"30 to 40",AND(Z167&gt;40,Z167&lt;=50),"40 to 50",Z167&gt;50,"50+")</f>
        <v>10 to 15</v>
      </c>
      <c r="Z167" s="9">
        <f>_xlfn.XLOOKUP($E167,'Raw Data'!$E:$E,'Raw Data'!Z:Z,"ERROR",0,1)</f>
        <v>10.14</v>
      </c>
      <c r="AA167" s="9" t="str">
        <f>_xlfn.XLOOKUP($E167,'Raw Data'!$E:$E,'Raw Data'!AA:AA,"ERROR",0,1)</f>
        <v>oz</v>
      </c>
    </row>
    <row r="168" hidden="1" spans="1:27">
      <c r="A168" s="5" t="str">
        <f>_xlfn.XLOOKUP($E168,'Raw Data'!$E:$E,'Raw Data'!A:A,"ERROR",0,1)</f>
        <v>AE</v>
      </c>
      <c r="B168" s="5" t="str">
        <f>_xlfn.XLOOKUP($E168,'Raw Data'!$E:$E,'Raw Data'!B:B,"ERROR",0,1)</f>
        <v>Hair Mousses</v>
      </c>
      <c r="C168" s="5" t="str">
        <f>_xlfn.XLOOKUP($E168,'Raw Data'!$E:$E,'Raw Data'!C:C,"ERROR",0,1)</f>
        <v>LA Fresh</v>
      </c>
      <c r="D168" s="5" t="str">
        <f>_xlfn.XLOOKUP($E168,'Raw Data'!$E:$E,'Raw Data'!D:D,"ERROR",0,1)</f>
        <v>www.amazon.ae/dp/B08N1CF7NM</v>
      </c>
      <c r="E168" s="5" t="s">
        <v>368</v>
      </c>
      <c r="F168" s="9" t="str">
        <f>_xlfn.XLOOKUP($E168,'Raw Data'!$E:$E,'Raw Data'!F:F,"ERROR",0,1)</f>
        <v>LA Fresh Hair  Mousse  Ultimate Hold Extra Firm Look - 200ml</v>
      </c>
      <c r="G168" s="10">
        <f>_xlfn.XLOOKUP($E168,'Raw Data'!$E:$E,'Raw Data'!G:G,"ERROR",0,1)</f>
        <v>11</v>
      </c>
      <c r="H168" s="9">
        <f>_xlfn.XLOOKUP($E168,'Raw Data'!$E:$E,'Raw Data'!H:H,"ERROR",0,1)</f>
        <v>447.02</v>
      </c>
      <c r="I168" s="9">
        <f>_xlfn.XLOOKUP($E168,'Raw Data'!$E:$E,'Raw Data'!I:I,"ERROR",0,1)</f>
        <v>0.000598479811474709</v>
      </c>
      <c r="J168" s="9" t="str">
        <f>_xlfn.XLOOKUP($E168,'Raw Data'!$E:$E,'Raw Data'!J:J,"ERROR",0,1)</f>
        <v>No</v>
      </c>
      <c r="K168" s="14" t="str">
        <f t="array" ref="K168">_xlfn.IFS(AND(L168&gt;0,L168&lt;=5),"0 to 5",AND(L168&gt;5,L168&lt;=10),"5 to 10",AND(L168&gt;10,L168&lt;=15),"10 to 15",AND(L168&gt;15,L168&lt;=20),"15 to 20",AND(L168&gt;20,L168&lt;=30),"20 to 30",AND(L168&gt;30,L168&lt;=40),"30 to 40",AND(L168&gt;40,L168&lt;=50),"40 to 50",AND(L168&gt;50,L168&lt;=75),"50 to 75",AND(L168&gt;75,L168&lt;=100),"75 to 100",AND(L168&gt;100,L168&lt;=150),"100 to 150",AND(L168&gt;150,L168&lt;=200),"150 to 200",AND(L168&gt;200,L168&lt;=250),"200 to 250",AND(L168&gt;250,L168&lt;=300),"250 to 300",AND(L168&gt;300,L168&lt;=400),"300 to 400",AND(L168&gt;400,L168&lt;=500),"400 to 500",L168&gt;500,"500+")</f>
        <v>30 to 40</v>
      </c>
      <c r="L168" s="9">
        <f>_xlfn.XLOOKUP($E168,'Raw Data'!$E:$E,'Raw Data'!L:L,"ERROR",0,1)</f>
        <v>31.76</v>
      </c>
      <c r="M168" s="14" t="str">
        <f t="array" ref="M168">_xlfn.IFS(AND(N168&gt;0,N168&lt;=5),"0 to 5",AND(N168&gt;5,N168&lt;=10),"5 to 10",AND(N168&gt;10,N168&lt;=15),"10 to 15",AND(N168&gt;15,N168&lt;=20),"15 to 20",AND(N168&gt;20,N168&lt;=30),"20 to 30",AND(N168&gt;30,N168&lt;=40),"30 to 40",AND(N168&gt;40,N168&lt;=50),"40 to 50",AND(N168&gt;50,N168&lt;=75),"50 to 75",AND(N168&gt;75,N168&lt;=100),"75 to 100",AND(N168&gt;100,N168&lt;=150),"100 to 150",AND(N168&gt;150,N168&lt;=200),"150 to 200",AND(N168&gt;200,N168&lt;=250),"200 to 250",AND(N168&gt;250,N168&lt;=300),"250 to 300",AND(N168&gt;300,N168&lt;=400),"300 to 400",AND(N168&gt;400,N168&lt;=500),"400 to 500",N168&gt;500,"500+")</f>
        <v>30 to 40</v>
      </c>
      <c r="N168" s="9">
        <f>_xlfn.XLOOKUP($E168,'Raw Data'!$E:$E,'Raw Data'!N:N,"ERROR",0,1)</f>
        <v>37.84</v>
      </c>
      <c r="O168" s="14" t="str">
        <f t="array" ref="O168">_xlfn.IFS(P168=0,"No Discount",AND(P168&gt;0,P168&lt;=0.02),"0% to 2%",AND(P168&gt;0.02,P168&lt;=0.04),"2% to 4%",AND(P168&gt;0.04,P168&lt;=0.06),"4% to 6%",AND(P168&gt;0.06,P168&lt;=0.08),"6% to 8%",AND(P168&gt;0.08,P168&lt;=0.1),"8% to 10%",AND(P168&gt;0.1,P168&lt;=0.15),"10% to 15%",AND(P168&gt;0.15,P168&lt;=0.2),"15% to 20%",AND(P168&gt;0.2,P168&lt;=0.25),"20% to 25%",AND(P168&gt;0.25,P168&lt;=0.3),"25% to 30%",AND(P168&gt;0.3,P168&lt;=0.4),"30% to 40%",AND(P168&gt;0.4,P168&lt;=0.5),"40% to 50%",AND(P168&gt;0.5,P168&lt;=0.75),"50% to 75%",AND(P168&gt;0.75,P168&lt;=1),"75% to 100%")</f>
        <v>15% to 20%</v>
      </c>
      <c r="P168" s="10">
        <f>_xlfn.XLOOKUP($E168,'Raw Data'!$E:$E,'Raw Data'!P:P,"ERROR",0,1)</f>
        <v>0.160676532769556</v>
      </c>
      <c r="Q168" s="9">
        <f>_xlfn.XLOOKUP($E168,'Raw Data'!$E:$E,'Raw Data'!Q:Q,"ERROR",0,1)</f>
        <v>200</v>
      </c>
      <c r="R168" s="9" t="str">
        <f>_xlfn.XLOOKUP($E168,'Raw Data'!$E:$E,'Raw Data'!R:R,"ERROR",0,1)</f>
        <v>ml</v>
      </c>
      <c r="S168" s="5" t="str">
        <f t="array" ref="S168">_xlfn.IFS(AND(T168&gt;0,T168&lt;=0.05),"0 to 0.05",AND(T168&gt;0.05,T168&lt;=0.1),"0.05 to 0.1",AND(T168&gt;0.1,T168&lt;=0.2),"0.1 to 0.2",AND(T168&gt;0.2,T168&lt;=0.3),"0.2 to 0.3",AND(T168&gt;0.3,T168&lt;=0.4),"0.3 to 0.4",AND(T168&gt;0.4,T168&lt;=0.5),"0.4 to 0.5",AND(T168&gt;0.5,T168&lt;=0.75),"0.5 to 0.75",AND(T168&gt;0.75,T168&lt;=1),"0.75 to 1",AND(T168&gt;1,T168&lt;=2),"1 to 2",AND(T168&gt;2,T168&lt;=3),"2 to 3",AND(T168&gt;3,T168&lt;=4),"3 to 4",AND(T168&gt;4,T168&lt;=5),"4 to 5",AND(T168&gt;5,T168&lt;=10),"5 to 10",T168&gt;10,"10+")</f>
        <v>0.1 to 0.2</v>
      </c>
      <c r="T168" s="10">
        <f>_xlfn.XLOOKUP($E168,'Raw Data'!$E:$E,'Raw Data'!T:T,"ERROR",0,1)</f>
        <v>0.158884844506967</v>
      </c>
      <c r="U168" s="15" t="str">
        <f t="array" ref="U168">_xlfn.IFS(AND(V168&gt;0,V168&lt;=0.05),"0 to 0.05",AND(V168&gt;0.05,V168&lt;=0.1),"0.05 to 0.1",AND(V168&gt;0.1,V168&lt;=0.2),"0.1 to 0.2",AND(V168&gt;0.2,V168&lt;=0.3),"0.2 to 0.3",AND(V168&gt;0.3,V168&lt;=0.4),"0.3 to 0.4",AND(V168&gt;0.4,V168&lt;=0.5),"0.4 to 0.5",AND(V168&gt;0.5,V168&lt;=0.75),"0.5 to 0.75",AND(V168&gt;0.75,V168&lt;=1),"0.75 to 1",AND(V168&gt;1,V168&lt;=2),"1 to 2",AND(V168&gt;2,V168&lt;=3),"2 to 3",AND(V168&gt;3,V168&lt;=4),"3 to 4",AND(V168&gt;4,V168&lt;=5),"4 to 5",AND(V168&gt;5,V168&lt;=10),"5 to 10",V168&gt;10,"10+")</f>
        <v>0.05 to 0.1</v>
      </c>
      <c r="V168" s="10">
        <f>_xlfn.XLOOKUP($E168,'Raw Data'!$E:$E,'Raw Data'!V:V,"ERROR",0,1)</f>
        <v>0.051111293430692</v>
      </c>
      <c r="W168" s="15" t="str">
        <f t="array" ref="W168">_xlfn.IFS(AND(X168&gt;0,X168&lt;=0.05),"0 to 0.05",AND(X168&gt;0.05,X168&lt;=0.1),"0.05 to 0.1",AND(X168&gt;0.1,X168&lt;=0.2),"0.1 to 0.2",AND(X168&gt;0.2,X168&lt;=0.3),"0.2 to 0.3",AND(X168&gt;0.3,X168&lt;=0.4),"0.3 to 0.4",AND(X168&gt;0.4,X168&lt;=0.5),"0.4 to 0.5",AND(X168&gt;0.5,X168&lt;=0.75),"0.5 to 0.75",AND(X168&gt;0.75,X168&lt;=1),"0.75 to 1",AND(X168&gt;1,X168&lt;=2),"1 to 2",AND(X168&gt;2,X168&lt;=3),"2 to 3",AND(X168&gt;3,X168&lt;=4),"3 to 4",AND(X168&gt;4,X168&lt;=5),"4 to 5",AND(X168&gt;5,X168&lt;=10),"5 to 10",X168&gt;10,"10+")</f>
        <v>0 to 0.05</v>
      </c>
      <c r="X168" s="16">
        <f t="shared" si="26"/>
        <v>0.042898908016881</v>
      </c>
      <c r="Y168" s="5" t="str">
        <f t="array" ref="Y168">_xlfn.IFS(AND(Z168&gt;0,Z168&lt;=1),"0 to 1",AND(Z168&gt;1,Z168&lt;=2),"1 to 2",AND(Z168&gt;2,Z168&lt;=4),"2 to 4",AND(Z168&gt;4,Z168&lt;=6),"4 to 6",AND(Z168&gt;6,Z168&lt;=8),"6 to 8",AND(Z168&gt;8,Z168&lt;=10),"8 to 10",AND(Z168&gt;10,Z168&lt;=15),"10 to 15",AND(Z168&gt;15,Z168&lt;=20),"15 to 20",AND(Z168&gt;20,Z168&lt;=25),"20 to 25",AND(Z168&gt;25,Z168&lt;=30),"25 to 30",AND(Z168&gt;30,Z168&lt;=40),"30 to 40",AND(Z168&gt;40,Z168&lt;=50),"40 to 50",Z168&gt;50,"50+")</f>
        <v>6 to 8</v>
      </c>
      <c r="Z168" s="9">
        <f>_xlfn.XLOOKUP($E168,'Raw Data'!$E:$E,'Raw Data'!Z:Z,"ERROR",0,1)</f>
        <v>6.76</v>
      </c>
      <c r="AA168" s="9" t="str">
        <f>_xlfn.XLOOKUP($E168,'Raw Data'!$E:$E,'Raw Data'!AA:AA,"ERROR",0,1)</f>
        <v>oz</v>
      </c>
    </row>
    <row r="169" hidden="1" spans="1:27">
      <c r="A169" s="5" t="str">
        <f>_xlfn.XLOOKUP($E169,'Raw Data'!$E:$E,'Raw Data'!A:A,"ERROR",0,1)</f>
        <v>AE</v>
      </c>
      <c r="B169" s="5" t="str">
        <f>_xlfn.XLOOKUP($E169,'Raw Data'!$E:$E,'Raw Data'!B:B,"ERROR",0,1)</f>
        <v>Hair Mousses</v>
      </c>
      <c r="C169" s="5" t="str">
        <f>_xlfn.XLOOKUP($E169,'Raw Data'!$E:$E,'Raw Data'!C:C,"ERROR",0,1)</f>
        <v>avenue</v>
      </c>
      <c r="D169" s="5" t="str">
        <f>_xlfn.XLOOKUP($E169,'Raw Data'!$E:$E,'Raw Data'!D:D,"ERROR",0,1)</f>
        <v>www.amazon.ae/dp/B09NPSTHR6</v>
      </c>
      <c r="E169" s="5" t="s">
        <v>369</v>
      </c>
      <c r="F169" s="9" t="str">
        <f>_xlfn.XLOOKUP($E169,'Raw Data'!$E:$E,'Raw Data'!F:F,"ERROR",0,1)</f>
        <v>Avenue Man  Volume  Lift  Mousse  (8.5 oz) - Styling  Hair  Products  for  Men - Ultimate  Volume  &amp; Control Foam with Herbal Extracts  for  All  Hair  Types - Alcohol &amp; Paraben Free - Made in the USA</v>
      </c>
      <c r="G169" s="10">
        <f>_xlfn.XLOOKUP($E169,'Raw Data'!$E:$E,'Raw Data'!G:G,"ERROR",0,1)</f>
        <v>3</v>
      </c>
      <c r="H169" s="9">
        <f>_xlfn.XLOOKUP($E169,'Raw Data'!$E:$E,'Raw Data'!H:H,"ERROR",0,1)</f>
        <v>445.27</v>
      </c>
      <c r="I169" s="9">
        <f>_xlfn.XLOOKUP($E169,'Raw Data'!$E:$E,'Raw Data'!I:I,"ERROR",0,1)</f>
        <v>0.000596136874536584</v>
      </c>
      <c r="J169" s="9" t="str">
        <f>_xlfn.XLOOKUP($E169,'Raw Data'!$E:$E,'Raw Data'!J:J,"ERROR",0,1)</f>
        <v>No</v>
      </c>
      <c r="K169" s="14" t="str">
        <f t="array" ref="K169">_xlfn.IFS(AND(L169&gt;0,L169&lt;=5),"0 to 5",AND(L169&gt;5,L169&lt;=10),"5 to 10",AND(L169&gt;10,L169&lt;=15),"10 to 15",AND(L169&gt;15,L169&lt;=20),"15 to 20",AND(L169&gt;20,L169&lt;=30),"20 to 30",AND(L169&gt;30,L169&lt;=40),"30 to 40",AND(L169&gt;40,L169&lt;=50),"40 to 50",AND(L169&gt;50,L169&lt;=75),"50 to 75",AND(L169&gt;75,L169&lt;=100),"75 to 100",AND(L169&gt;100,L169&lt;=150),"100 to 150",AND(L169&gt;150,L169&lt;=200),"150 to 200",AND(L169&gt;200,L169&lt;=250),"200 to 250",AND(L169&gt;250,L169&lt;=300),"250 to 300",AND(L169&gt;300,L169&lt;=400),"300 to 400",AND(L169&gt;400,L169&lt;=500),"400 to 500",L169&gt;500,"500+")</f>
        <v>150 to 200</v>
      </c>
      <c r="L169" s="9">
        <f>_xlfn.XLOOKUP($E169,'Raw Data'!$E:$E,'Raw Data'!L:L,"ERROR",0,1)</f>
        <v>161.58</v>
      </c>
      <c r="M169" s="14" t="str">
        <f t="array" ref="M169">_xlfn.IFS(AND(N169&gt;0,N169&lt;=5),"0 to 5",AND(N169&gt;5,N169&lt;=10),"5 to 10",AND(N169&gt;10,N169&lt;=15),"10 to 15",AND(N169&gt;15,N169&lt;=20),"15 to 20",AND(N169&gt;20,N169&lt;=30),"20 to 30",AND(N169&gt;30,N169&lt;=40),"30 to 40",AND(N169&gt;40,N169&lt;=50),"40 to 50",AND(N169&gt;50,N169&lt;=75),"50 to 75",AND(N169&gt;75,N169&lt;=100),"75 to 100",AND(N169&gt;100,N169&lt;=150),"100 to 150",AND(N169&gt;150,N169&lt;=200),"150 to 200",AND(N169&gt;200,N169&lt;=250),"200 to 250",AND(N169&gt;250,N169&lt;=300),"250 to 300",AND(N169&gt;300,N169&lt;=400),"300 to 400",AND(N169&gt;400,N169&lt;=500),"400 to 500",N169&gt;500,"500+")</f>
        <v>150 to 200</v>
      </c>
      <c r="N169" s="9">
        <f>_xlfn.XLOOKUP($E169,'Raw Data'!$E:$E,'Raw Data'!N:N,"ERROR",0,1)</f>
        <v>170.75</v>
      </c>
      <c r="O169" s="14" t="str">
        <f t="array" ref="O169">_xlfn.IFS(P169=0,"No Discount",AND(P169&gt;0,P169&lt;=0.02),"0% to 2%",AND(P169&gt;0.02,P169&lt;=0.04),"2% to 4%",AND(P169&gt;0.04,P169&lt;=0.06),"4% to 6%",AND(P169&gt;0.06,P169&lt;=0.08),"6% to 8%",AND(P169&gt;0.08,P169&lt;=0.1),"8% to 10%",AND(P169&gt;0.1,P169&lt;=0.15),"10% to 15%",AND(P169&gt;0.15,P169&lt;=0.2),"15% to 20%",AND(P169&gt;0.2,P169&lt;=0.25),"20% to 25%",AND(P169&gt;0.25,P169&lt;=0.3),"25% to 30%",AND(P169&gt;0.3,P169&lt;=0.4),"30% to 40%",AND(P169&gt;0.4,P169&lt;=0.5),"40% to 50%",AND(P169&gt;0.5,P169&lt;=0.75),"50% to 75%",AND(P169&gt;0.75,P169&lt;=1),"75% to 100%")</f>
        <v>4% to 6%</v>
      </c>
      <c r="P169" s="10">
        <f>_xlfn.XLOOKUP($E169,'Raw Data'!$E:$E,'Raw Data'!P:P,"ERROR",0,1)</f>
        <v>0.0537042459736456</v>
      </c>
      <c r="Q169" s="9">
        <f>_xlfn.XLOOKUP($E169,'Raw Data'!$E:$E,'Raw Data'!Q:Q,"ERROR",0,1)</f>
        <v>8.5</v>
      </c>
      <c r="R169" s="9" t="str">
        <f>_xlfn.XLOOKUP($E169,'Raw Data'!$E:$E,'Raw Data'!R:R,"ERROR",0,1)</f>
        <v>oz</v>
      </c>
      <c r="S169" s="5" t="str">
        <f t="array" ref="S169">_xlfn.IFS(AND(T169&gt;0,T169&lt;=0.05),"0 to 0.05",AND(T169&gt;0.05,T169&lt;=0.1),"0.05 to 0.1",AND(T169&gt;0.1,T169&lt;=0.2),"0.1 to 0.2",AND(T169&gt;0.2,T169&lt;=0.3),"0.2 to 0.3",AND(T169&gt;0.3,T169&lt;=0.4),"0.3 to 0.4",AND(T169&gt;0.4,T169&lt;=0.5),"0.4 to 0.5",AND(T169&gt;0.5,T169&lt;=0.75),"0.5 to 0.75",AND(T169&gt;0.75,T169&lt;=1),"0.75 to 1",AND(T169&gt;1,T169&lt;=2),"1 to 2",AND(T169&gt;2,T169&lt;=3),"2 to 3",AND(T169&gt;3,T169&lt;=4),"3 to 4",AND(T169&gt;4,T169&lt;=5),"4 to 5",AND(T169&gt;5,T169&lt;=10),"5 to 10",T169&gt;10,"10+")</f>
        <v>0.5 to 0.75</v>
      </c>
      <c r="T169" s="10">
        <f>_xlfn.XLOOKUP($E169,'Raw Data'!$E:$E,'Raw Data'!T:T,"ERROR",0,1)</f>
        <v>0.642861405637669</v>
      </c>
      <c r="U169" s="15" t="str">
        <f t="array" ref="U169">_xlfn.IFS(AND(V169&gt;0,V169&lt;=0.05),"0 to 0.05",AND(V169&gt;0.05,V169&lt;=0.1),"0.05 to 0.1",AND(V169&gt;0.1,V169&lt;=0.2),"0.1 to 0.2",AND(V169&gt;0.2,V169&lt;=0.3),"0.2 to 0.3",AND(V169&gt;0.3,V169&lt;=0.4),"0.3 to 0.4",AND(V169&gt;0.4,V169&lt;=0.5),"0.4 to 0.5",AND(V169&gt;0.5,V169&lt;=0.75),"0.5 to 0.75",AND(V169&gt;0.75,V169&lt;=1),"0.75 to 1",AND(V169&gt;1,V169&lt;=2),"1 to 2",AND(V169&gt;2,V169&lt;=3),"2 to 3",AND(V169&gt;3,V169&lt;=4),"3 to 4",AND(V169&gt;4,V169&lt;=5),"4 to 5",AND(V169&gt;5,V169&lt;=10),"5 to 10",V169&gt;10,"10+")</f>
        <v>0.1 to 0.2</v>
      </c>
      <c r="V169" s="10">
        <f>_xlfn.XLOOKUP($E169,'Raw Data'!$E:$E,'Raw Data'!V:V,"ERROR",0,1)</f>
        <v>0.183423183273986</v>
      </c>
      <c r="W169" s="15" t="str">
        <f t="array" ref="W169">_xlfn.IFS(AND(X169&gt;0,X169&lt;=0.05),"0 to 0.05",AND(X169&gt;0.05,X169&lt;=0.1),"0.05 to 0.1",AND(X169&gt;0.1,X169&lt;=0.2),"0.1 to 0.2",AND(X169&gt;0.2,X169&lt;=0.3),"0.2 to 0.3",AND(X169&gt;0.3,X169&lt;=0.4),"0.3 to 0.4",AND(X169&gt;0.4,X169&lt;=0.5),"0.4 to 0.5",AND(X169&gt;0.5,X169&lt;=0.75),"0.5 to 0.75",AND(X169&gt;0.75,X169&lt;=1),"0.75 to 1",AND(X169&gt;1,X169&lt;=2),"1 to 2",AND(X169&gt;2,X169&lt;=3),"2 to 3",AND(X169&gt;3,X169&lt;=4),"3 to 4",AND(X169&gt;4,X169&lt;=5),"4 to 5",AND(X169&gt;5,X169&lt;=10),"5 to 10",X169&gt;10,"10+")</f>
        <v>0.1 to 0.2</v>
      </c>
      <c r="X169" s="16">
        <f t="shared" si="26"/>
        <v>0.173572579522171</v>
      </c>
      <c r="Y169" s="5" t="str">
        <f t="array" ref="Y169">_xlfn.IFS(AND(Z169&gt;0,Z169&lt;=1),"0 to 1",AND(Z169&gt;1,Z169&lt;=2),"1 to 2",AND(Z169&gt;2,Z169&lt;=4),"2 to 4",AND(Z169&gt;4,Z169&lt;=6),"4 to 6",AND(Z169&gt;6,Z169&lt;=8),"6 to 8",AND(Z169&gt;8,Z169&lt;=10),"8 to 10",AND(Z169&gt;10,Z169&lt;=15),"10 to 15",AND(Z169&gt;15,Z169&lt;=20),"15 to 20",AND(Z169&gt;20,Z169&lt;=25),"20 to 25",AND(Z169&gt;25,Z169&lt;=30),"25 to 30",AND(Z169&gt;30,Z169&lt;=40),"30 to 40",AND(Z169&gt;40,Z169&lt;=50),"40 to 50",Z169&gt;50,"50+")</f>
        <v>8 to 10</v>
      </c>
      <c r="Z169" s="9">
        <f>_xlfn.XLOOKUP($E169,'Raw Data'!$E:$E,'Raw Data'!Z:Z,"ERROR",0,1)</f>
        <v>8.5</v>
      </c>
      <c r="AA169" s="9" t="str">
        <f>_xlfn.XLOOKUP($E169,'Raw Data'!$E:$E,'Raw Data'!AA:AA,"ERROR",0,1)</f>
        <v>oz</v>
      </c>
    </row>
    <row r="170" hidden="1" spans="1:27">
      <c r="A170" s="5" t="str">
        <f>_xlfn.XLOOKUP($E170,'Raw Data'!$E:$E,'Raw Data'!A:A,"ERROR",0,1)</f>
        <v>AE</v>
      </c>
      <c r="B170" s="5" t="str">
        <f>_xlfn.XLOOKUP($E170,'Raw Data'!$E:$E,'Raw Data'!B:B,"ERROR",0,1)</f>
        <v>Hair Mousses</v>
      </c>
      <c r="C170" s="5" t="str">
        <f>_xlfn.XLOOKUP($E170,'Raw Data'!$E:$E,'Raw Data'!C:C,"ERROR",0,1)</f>
        <v>aussie</v>
      </c>
      <c r="D170" s="5" t="str">
        <f>_xlfn.XLOOKUP($E170,'Raw Data'!$E:$E,'Raw Data'!D:D,"ERROR",0,1)</f>
        <v>www.amazon.ae/dp/B004OSXGVO</v>
      </c>
      <c r="E170" s="5" t="s">
        <v>370</v>
      </c>
      <c r="F170" s="9" t="str">
        <f>_xlfn.XLOOKUP($E170,'Raw Data'!$E:$E,'Raw Data'!F:F,"ERROR",0,1)</f>
        <v>Aussie Uplift Your Hair Mousse with Australian Sea Kelp 150ml - hair gives long-lasting volume boost with the help of Personality Volume + Conditioning Mousse</v>
      </c>
      <c r="G170" s="10">
        <f>_xlfn.XLOOKUP($E170,'Raw Data'!$E:$E,'Raw Data'!G:G,"ERROR",0,1)</f>
        <v>5</v>
      </c>
      <c r="H170" s="9">
        <f>_xlfn.XLOOKUP($E170,'Raw Data'!$E:$E,'Raw Data'!H:H,"ERROR",0,1)</f>
        <v>444.57</v>
      </c>
      <c r="I170" s="9">
        <f>_xlfn.XLOOKUP($E170,'Raw Data'!$E:$E,'Raw Data'!I:I,"ERROR",0,1)</f>
        <v>0.000595199699761334</v>
      </c>
      <c r="J170" s="9" t="str">
        <f>_xlfn.XLOOKUP($E170,'Raw Data'!$E:$E,'Raw Data'!J:J,"ERROR",0,1)</f>
        <v>No</v>
      </c>
      <c r="K170" s="14" t="str">
        <f t="array" ref="K170">_xlfn.IFS(AND(L170&gt;0,L170&lt;=5),"0 to 5",AND(L170&gt;5,L170&lt;=10),"5 to 10",AND(L170&gt;10,L170&lt;=15),"10 to 15",AND(L170&gt;15,L170&lt;=20),"15 to 20",AND(L170&gt;20,L170&lt;=30),"20 to 30",AND(L170&gt;30,L170&lt;=40),"30 to 40",AND(L170&gt;40,L170&lt;=50),"40 to 50",AND(L170&gt;50,L170&lt;=75),"50 to 75",AND(L170&gt;75,L170&lt;=100),"75 to 100",AND(L170&gt;100,L170&lt;=150),"100 to 150",AND(L170&gt;150,L170&lt;=200),"150 to 200",AND(L170&gt;200,L170&lt;=250),"200 to 250",AND(L170&gt;250,L170&lt;=300),"250 to 300",AND(L170&gt;300,L170&lt;=400),"300 to 400",AND(L170&gt;400,L170&lt;=500),"400 to 500",L170&gt;500,"500+")</f>
        <v>75 to 100</v>
      </c>
      <c r="L170" s="9">
        <f>_xlfn.XLOOKUP($E170,'Raw Data'!$E:$E,'Raw Data'!L:L,"ERROR",0,1)</f>
        <v>88</v>
      </c>
      <c r="M170" s="14" t="str">
        <f t="array" ref="M170">_xlfn.IFS(AND(N170&gt;0,N170&lt;=5),"0 to 5",AND(N170&gt;5,N170&lt;=10),"5 to 10",AND(N170&gt;10,N170&lt;=15),"10 to 15",AND(N170&gt;15,N170&lt;=20),"15 to 20",AND(N170&gt;20,N170&lt;=30),"20 to 30",AND(N170&gt;30,N170&lt;=40),"30 to 40",AND(N170&gt;40,N170&lt;=50),"40 to 50",AND(N170&gt;50,N170&lt;=75),"50 to 75",AND(N170&gt;75,N170&lt;=100),"75 to 100",AND(N170&gt;100,N170&lt;=150),"100 to 150",AND(N170&gt;150,N170&lt;=200),"150 to 200",AND(N170&gt;200,N170&lt;=250),"200 to 250",AND(N170&gt;250,N170&lt;=300),"250 to 300",AND(N170&gt;300,N170&lt;=400),"300 to 400",AND(N170&gt;400,N170&lt;=500),"400 to 500",N170&gt;500,"500+")</f>
        <v>75 to 100</v>
      </c>
      <c r="N170" s="9">
        <f>_xlfn.XLOOKUP($E170,'Raw Data'!$E:$E,'Raw Data'!N:N,"ERROR",0,1)</f>
        <v>88</v>
      </c>
      <c r="O170" s="14" t="str">
        <f t="array" ref="O170">_xlfn.IFS(P170=0,"No Discount",AND(P170&gt;0,P170&lt;=0.02),"0% to 2%",AND(P170&gt;0.02,P170&lt;=0.04),"2% to 4%",AND(P170&gt;0.04,P170&lt;=0.06),"4% to 6%",AND(P170&gt;0.06,P170&lt;=0.08),"6% to 8%",AND(P170&gt;0.08,P170&lt;=0.1),"8% to 10%",AND(P170&gt;0.1,P170&lt;=0.15),"10% to 15%",AND(P170&gt;0.15,P170&lt;=0.2),"15% to 20%",AND(P170&gt;0.2,P170&lt;=0.25),"20% to 25%",AND(P170&gt;0.25,P170&lt;=0.3),"25% to 30%",AND(P170&gt;0.3,P170&lt;=0.4),"30% to 40%",AND(P170&gt;0.4,P170&lt;=0.5),"40% to 50%",AND(P170&gt;0.5,P170&lt;=0.75),"50% to 75%",AND(P170&gt;0.75,P170&lt;=1),"75% to 100%")</f>
        <v>No Discount</v>
      </c>
      <c r="P170" s="10">
        <f>_xlfn.XLOOKUP($E170,'Raw Data'!$E:$E,'Raw Data'!P:P,"ERROR",0,1)</f>
        <v>0</v>
      </c>
      <c r="Q170" s="9">
        <f>_xlfn.XLOOKUP($E170,'Raw Data'!$E:$E,'Raw Data'!Q:Q,"ERROR",0,1)</f>
        <v>150</v>
      </c>
      <c r="R170" s="9" t="str">
        <f>_xlfn.XLOOKUP($E170,'Raw Data'!$E:$E,'Raw Data'!R:R,"ERROR",0,1)</f>
        <v>ml</v>
      </c>
      <c r="S170" s="5" t="str">
        <f t="array" ref="S170">_xlfn.IFS(AND(T170&gt;0,T170&lt;=0.05),"0 to 0.05",AND(T170&gt;0.05,T170&lt;=0.1),"0.05 to 0.1",AND(T170&gt;0.1,T170&lt;=0.2),"0.1 to 0.2",AND(T170&gt;0.2,T170&lt;=0.3),"0.2 to 0.3",AND(T170&gt;0.3,T170&lt;=0.4),"0.3 to 0.4",AND(T170&gt;0.4,T170&lt;=0.5),"0.4 to 0.5",AND(T170&gt;0.5,T170&lt;=0.75),"0.5 to 0.75",AND(T170&gt;0.75,T170&lt;=1),"0.75 to 1",AND(T170&gt;1,T170&lt;=2),"1 to 2",AND(T170&gt;2,T170&lt;=3),"2 to 3",AND(T170&gt;3,T170&lt;=4),"3 to 4",AND(T170&gt;4,T170&lt;=5),"4 to 5",AND(T170&gt;5,T170&lt;=10),"5 to 10",T170&gt;10,"10+")</f>
        <v>0.5 to 0.75</v>
      </c>
      <c r="T170" s="10">
        <f>_xlfn.XLOOKUP($E170,'Raw Data'!$E:$E,'Raw Data'!T:T,"ERROR",0,1)</f>
        <v>0.586980114047568</v>
      </c>
      <c r="U170" s="15" t="str">
        <f t="array" ref="U170">_xlfn.IFS(AND(V170&gt;0,V170&lt;=0.05),"0 to 0.05",AND(V170&gt;0.05,V170&lt;=0.1),"0.05 to 0.1",AND(V170&gt;0.1,V170&lt;=0.2),"0.1 to 0.2",AND(V170&gt;0.2,V170&lt;=0.3),"0.2 to 0.3",AND(V170&gt;0.3,V170&lt;=0.4),"0.3 to 0.4",AND(V170&gt;0.4,V170&lt;=0.5),"0.4 to 0.5",AND(V170&gt;0.5,V170&lt;=0.75),"0.5 to 0.75",AND(V170&gt;0.75,V170&lt;=1),"0.75 to 1",AND(V170&gt;1,V170&lt;=2),"1 to 2",AND(V170&gt;2,V170&lt;=3),"2 to 3",AND(V170&gt;3,V170&lt;=4),"3 to 4",AND(V170&gt;4,V170&lt;=5),"4 to 5",AND(V170&gt;5,V170&lt;=10),"5 to 10",V170&gt;10,"10+")</f>
        <v>0.1 to 0.2</v>
      </c>
      <c r="V170" s="10">
        <f>_xlfn.XLOOKUP($E170,'Raw Data'!$E:$E,'Raw Data'!V:V,"ERROR",0,1)</f>
        <v>0.158484630792843</v>
      </c>
      <c r="W170" s="15" t="str">
        <f t="array" ref="W170">_xlfn.IFS(AND(X170&gt;0,X170&lt;=0.05),"0 to 0.05",AND(X170&gt;0.05,X170&lt;=0.1),"0.05 to 0.1",AND(X170&gt;0.1,X170&lt;=0.2),"0.1 to 0.2",AND(X170&gt;0.2,X170&lt;=0.3),"0.2 to 0.3",AND(X170&gt;0.3,X170&lt;=0.4),"0.3 to 0.4",AND(X170&gt;0.4,X170&lt;=0.5),"0.4 to 0.5",AND(X170&gt;0.5,X170&lt;=0.75),"0.5 to 0.75",AND(X170&gt;0.75,X170&lt;=1),"0.75 to 1",AND(X170&gt;1,X170&lt;=2),"1 to 2",AND(X170&gt;2,X170&lt;=3),"2 to 3",AND(X170&gt;3,X170&lt;=4),"3 to 4",AND(X170&gt;4,X170&lt;=5),"4 to 5",AND(X170&gt;5,X170&lt;=10),"5 to 10",X170&gt;10,"10+")</f>
        <v>0.1 to 0.2</v>
      </c>
      <c r="X170" s="16">
        <f t="shared" si="26"/>
        <v>0.158484630792843</v>
      </c>
      <c r="Y170" s="5" t="str">
        <f t="array" ref="Y170">_xlfn.IFS(AND(Z170&gt;0,Z170&lt;=1),"0 to 1",AND(Z170&gt;1,Z170&lt;=2),"1 to 2",AND(Z170&gt;2,Z170&lt;=4),"2 to 4",AND(Z170&gt;4,Z170&lt;=6),"4 to 6",AND(Z170&gt;6,Z170&lt;=8),"6 to 8",AND(Z170&gt;8,Z170&lt;=10),"8 to 10",AND(Z170&gt;10,Z170&lt;=15),"10 to 15",AND(Z170&gt;15,Z170&lt;=20),"15 to 20",AND(Z170&gt;20,Z170&lt;=25),"20 to 25",AND(Z170&gt;25,Z170&lt;=30),"25 to 30",AND(Z170&gt;30,Z170&lt;=40),"30 to 40",AND(Z170&gt;40,Z170&lt;=50),"40 to 50",Z170&gt;50,"50+")</f>
        <v>4 to 6</v>
      </c>
      <c r="Z170" s="9">
        <f>_xlfn.XLOOKUP($E170,'Raw Data'!$E:$E,'Raw Data'!Z:Z,"ERROR",0,1)</f>
        <v>5.07</v>
      </c>
      <c r="AA170" s="9" t="str">
        <f>_xlfn.XLOOKUP($E170,'Raw Data'!$E:$E,'Raw Data'!AA:AA,"ERROR",0,1)</f>
        <v>oz</v>
      </c>
    </row>
    <row r="171" hidden="1" spans="1:27">
      <c r="A171" s="5" t="str">
        <f>_xlfn.XLOOKUP($E171,'Raw Data'!$E:$E,'Raw Data'!A:A,"ERROR",0,1)</f>
        <v>AE</v>
      </c>
      <c r="B171" s="5" t="str">
        <f>_xlfn.XLOOKUP($E171,'Raw Data'!$E:$E,'Raw Data'!B:B,"ERROR",0,1)</f>
        <v>Hair Mousses</v>
      </c>
      <c r="C171" s="5" t="str">
        <f>_xlfn.XLOOKUP($E171,'Raw Data'!$E:$E,'Raw Data'!C:C,"ERROR",0,1)</f>
        <v>giovanni</v>
      </c>
      <c r="D171" s="5" t="str">
        <f>_xlfn.XLOOKUP($E171,'Raw Data'!$E:$E,'Raw Data'!D:D,"ERROR",0,1)</f>
        <v>www.amazon.ae/dp/B001ET789M</v>
      </c>
      <c r="E171" s="5" t="s">
        <v>371</v>
      </c>
      <c r="F171" s="9" t="str">
        <f>_xlfn.XLOOKUP($E171,'Raw Data'!$E:$E,'Raw Data'!F:F,"ERROR",0,1)</f>
        <v>GIOVANNI Mousse Air-Turbo Charged Hair Styling Foam, 7 oz. Each - Lightweight for Natural Curls, Medium to Firm Hold, Wash &amp; Go, No Parabens, Color Safe (Pack of 3)</v>
      </c>
      <c r="G171" s="10">
        <f>_xlfn.XLOOKUP($E171,'Raw Data'!$E:$E,'Raw Data'!G:G,"ERROR",0,1)</f>
        <v>6</v>
      </c>
      <c r="H171" s="9">
        <f>_xlfn.XLOOKUP($E171,'Raw Data'!$E:$E,'Raw Data'!H:H,"ERROR",0,1)</f>
        <v>444.33</v>
      </c>
      <c r="I171" s="9">
        <f>_xlfn.XLOOKUP($E171,'Raw Data'!$E:$E,'Raw Data'!I:I,"ERROR",0,1)</f>
        <v>0.000594878382695534</v>
      </c>
      <c r="J171" s="9" t="str">
        <f>_xlfn.XLOOKUP($E171,'Raw Data'!$E:$E,'Raw Data'!J:J,"ERROR",0,1)</f>
        <v>No</v>
      </c>
      <c r="K171" s="14" t="str">
        <f t="array" ref="K171">_xlfn.IFS(AND(L171&gt;0,L171&lt;=5),"0 to 5",AND(L171&gt;5,L171&lt;=10),"5 to 10",AND(L171&gt;10,L171&lt;=15),"10 to 15",AND(L171&gt;15,L171&lt;=20),"15 to 20",AND(L171&gt;20,L171&lt;=30),"20 to 30",AND(L171&gt;30,L171&lt;=40),"30 to 40",AND(L171&gt;40,L171&lt;=50),"40 to 50",AND(L171&gt;50,L171&lt;=75),"50 to 75",AND(L171&gt;75,L171&lt;=100),"75 to 100",AND(L171&gt;100,L171&lt;=150),"100 to 150",AND(L171&gt;150,L171&lt;=200),"150 to 200",AND(L171&gt;200,L171&lt;=250),"200 to 250",AND(L171&gt;250,L171&lt;=300),"250 to 300",AND(L171&gt;300,L171&lt;=400),"300 to 400",AND(L171&gt;400,L171&lt;=500),"400 to 500",L171&gt;500,"500+")</f>
        <v>50 to 75</v>
      </c>
      <c r="L171" s="9">
        <f>_xlfn.XLOOKUP($E171,'Raw Data'!$E:$E,'Raw Data'!L:L,"ERROR",0,1)</f>
        <v>71.7</v>
      </c>
      <c r="M171" s="14" t="str">
        <f t="array" ref="M171">_xlfn.IFS(AND(N171&gt;0,N171&lt;=5),"0 to 5",AND(N171&gt;5,N171&lt;=10),"5 to 10",AND(N171&gt;10,N171&lt;=15),"10 to 15",AND(N171&gt;15,N171&lt;=20),"15 to 20",AND(N171&gt;20,N171&lt;=30),"20 to 30",AND(N171&gt;30,N171&lt;=40),"30 to 40",AND(N171&gt;40,N171&lt;=50),"40 to 50",AND(N171&gt;50,N171&lt;=75),"50 to 75",AND(N171&gt;75,N171&lt;=100),"75 to 100",AND(N171&gt;100,N171&lt;=150),"100 to 150",AND(N171&gt;150,N171&lt;=200),"150 to 200",AND(N171&gt;200,N171&lt;=250),"200 to 250",AND(N171&gt;250,N171&lt;=300),"250 to 300",AND(N171&gt;300,N171&lt;=400),"300 to 400",AND(N171&gt;400,N171&lt;=500),"400 to 500",N171&gt;500,"500+")</f>
        <v>75 to 100</v>
      </c>
      <c r="N171" s="9">
        <f>_xlfn.XLOOKUP($E171,'Raw Data'!$E:$E,'Raw Data'!N:N,"ERROR",0,1)</f>
        <v>85.11</v>
      </c>
      <c r="O171" s="14" t="str">
        <f t="array" ref="O171">_xlfn.IFS(P171=0,"No Discount",AND(P171&gt;0,P171&lt;=0.02),"0% to 2%",AND(P171&gt;0.02,P171&lt;=0.04),"2% to 4%",AND(P171&gt;0.04,P171&lt;=0.06),"4% to 6%",AND(P171&gt;0.06,P171&lt;=0.08),"6% to 8%",AND(P171&gt;0.08,P171&lt;=0.1),"8% to 10%",AND(P171&gt;0.1,P171&lt;=0.15),"10% to 15%",AND(P171&gt;0.15,P171&lt;=0.2),"15% to 20%",AND(P171&gt;0.2,P171&lt;=0.25),"20% to 25%",AND(P171&gt;0.25,P171&lt;=0.3),"25% to 30%",AND(P171&gt;0.3,P171&lt;=0.4),"30% to 40%",AND(P171&gt;0.4,P171&lt;=0.5),"40% to 50%",AND(P171&gt;0.5,P171&lt;=0.75),"50% to 75%",AND(P171&gt;0.75,P171&lt;=1),"75% to 100%")</f>
        <v>15% to 20%</v>
      </c>
      <c r="P171" s="10">
        <f>_xlfn.XLOOKUP($E171,'Raw Data'!$E:$E,'Raw Data'!P:P,"ERROR",0,1)</f>
        <v>0.157560803665844</v>
      </c>
      <c r="Q171" s="9">
        <f>_xlfn.XLOOKUP($E171,'Raw Data'!$E:$E,'Raw Data'!Q:Q,"ERROR",0,1)</f>
        <v>21</v>
      </c>
      <c r="R171" s="9" t="str">
        <f>_xlfn.XLOOKUP($E171,'Raw Data'!$E:$E,'Raw Data'!R:R,"ERROR",0,1)</f>
        <v>oz</v>
      </c>
      <c r="S171" s="5" t="str">
        <f t="array" ref="S171">_xlfn.IFS(AND(T171&gt;0,T171&lt;=0.05),"0 to 0.05",AND(T171&gt;0.05,T171&lt;=0.1),"0.05 to 0.1",AND(T171&gt;0.1,T171&lt;=0.2),"0.1 to 0.2",AND(T171&gt;0.2,T171&lt;=0.3),"0.2 to 0.3",AND(T171&gt;0.3,T171&lt;=0.4),"0.3 to 0.4",AND(T171&gt;0.4,T171&lt;=0.5),"0.4 to 0.5",AND(T171&gt;0.5,T171&lt;=0.75),"0.5 to 0.75",AND(T171&gt;0.75,T171&lt;=1),"0.75 to 1",AND(T171&gt;1,T171&lt;=2),"1 to 2",AND(T171&gt;2,T171&lt;=3),"2 to 3",AND(T171&gt;3,T171&lt;=4),"3 to 4",AND(T171&gt;4,T171&lt;=5),"4 to 5",AND(T171&gt;5,T171&lt;=10),"5 to 10",T171&gt;10,"10+")</f>
        <v>0.1 to 0.2</v>
      </c>
      <c r="T171" s="10">
        <f>_xlfn.XLOOKUP($E171,'Raw Data'!$E:$E,'Raw Data'!T:T,"ERROR",0,1)</f>
        <v>0.115464515193971</v>
      </c>
      <c r="U171" s="15" t="str">
        <f t="array" ref="U171">_xlfn.IFS(AND(V171&gt;0,V171&lt;=0.05),"0 to 0.05",AND(V171&gt;0.05,V171&lt;=0.1),"0.05 to 0.1",AND(V171&gt;0.1,V171&lt;=0.2),"0.1 to 0.2",AND(V171&gt;0.2,V171&lt;=0.3),"0.2 to 0.3",AND(V171&gt;0.3,V171&lt;=0.4),"0.3 to 0.4",AND(V171&gt;0.4,V171&lt;=0.5),"0.4 to 0.5",AND(V171&gt;0.5,V171&lt;=0.75),"0.5 to 0.75",AND(V171&gt;0.75,V171&lt;=1),"0.75 to 1",AND(V171&gt;1,V171&lt;=2),"1 to 2",AND(V171&gt;2,V171&lt;=3),"2 to 3",AND(V171&gt;3,V171&lt;=4),"3 to 4",AND(V171&gt;4,V171&lt;=5),"4 to 5",AND(V171&gt;5,V171&lt;=10),"5 to 10",V171&gt;10,"10+")</f>
        <v>0 to 0.05</v>
      </c>
      <c r="V171" s="10">
        <f>_xlfn.XLOOKUP($E171,'Raw Data'!$E:$E,'Raw Data'!V:V,"ERROR",0,1)</f>
        <v>0.0370061355621044</v>
      </c>
      <c r="W171" s="15" t="str">
        <f t="array" ref="W171">_xlfn.IFS(AND(X171&gt;0,X171&lt;=0.05),"0 to 0.05",AND(X171&gt;0.05,X171&lt;=0.1),"0.05 to 0.1",AND(X171&gt;0.1,X171&lt;=0.2),"0.1 to 0.2",AND(X171&gt;0.2,X171&lt;=0.3),"0.2 to 0.3",AND(X171&gt;0.3,X171&lt;=0.4),"0.3 to 0.4",AND(X171&gt;0.4,X171&lt;=0.5),"0.4 to 0.5",AND(X171&gt;0.5,X171&lt;=0.75),"0.5 to 0.75",AND(X171&gt;0.75,X171&lt;=1),"0.75 to 1",AND(X171&gt;1,X171&lt;=2),"1 to 2",AND(X171&gt;2,X171&lt;=3),"2 to 3",AND(X171&gt;3,X171&lt;=4),"3 to 4",AND(X171&gt;4,X171&lt;=5),"4 to 5",AND(X171&gt;5,X171&lt;=10),"5 to 10",X171&gt;10,"10+")</f>
        <v>0 to 0.05</v>
      </c>
      <c r="X171" s="16">
        <f t="shared" si="26"/>
        <v>0.0311754191023721</v>
      </c>
      <c r="Y171" s="5" t="str">
        <f t="array" ref="Y171">_xlfn.IFS(AND(Z171&gt;0,Z171&lt;=1),"0 to 1",AND(Z171&gt;1,Z171&lt;=2),"1 to 2",AND(Z171&gt;2,Z171&lt;=4),"2 to 4",AND(Z171&gt;4,Z171&lt;=6),"4 to 6",AND(Z171&gt;6,Z171&lt;=8),"6 to 8",AND(Z171&gt;8,Z171&lt;=10),"8 to 10",AND(Z171&gt;10,Z171&lt;=15),"10 to 15",AND(Z171&gt;15,Z171&lt;=20),"15 to 20",AND(Z171&gt;20,Z171&lt;=25),"20 to 25",AND(Z171&gt;25,Z171&lt;=30),"25 to 30",AND(Z171&gt;30,Z171&lt;=40),"30 to 40",AND(Z171&gt;40,Z171&lt;=50),"40 to 50",Z171&gt;50,"50+")</f>
        <v>20 to 25</v>
      </c>
      <c r="Z171" s="9">
        <f>_xlfn.XLOOKUP($E171,'Raw Data'!$E:$E,'Raw Data'!Z:Z,"ERROR",0,1)</f>
        <v>21</v>
      </c>
      <c r="AA171" s="9" t="str">
        <f>_xlfn.XLOOKUP($E171,'Raw Data'!$E:$E,'Raw Data'!AA:AA,"ERROR",0,1)</f>
        <v>oz</v>
      </c>
    </row>
    <row r="172" hidden="1" spans="1:27">
      <c r="A172" s="5" t="str">
        <f>_xlfn.XLOOKUP($E172,'Raw Data'!$E:$E,'Raw Data'!A:A,"ERROR",0,1)</f>
        <v>AE</v>
      </c>
      <c r="B172" s="5" t="str">
        <f>_xlfn.XLOOKUP($E172,'Raw Data'!$E:$E,'Raw Data'!B:B,"ERROR",0,1)</f>
        <v>Hair Mousses</v>
      </c>
      <c r="C172" s="5" t="str">
        <f>_xlfn.XLOOKUP($E172,'Raw Data'!$E:$E,'Raw Data'!C:C,"ERROR",0,1)</f>
        <v>others</v>
      </c>
      <c r="D172" s="5" t="str">
        <f>_xlfn.XLOOKUP($E172,'Raw Data'!$E:$E,'Raw Data'!D:D,"ERROR",0,1)</f>
        <v>www.amazon.ae/dp/B00AEI46GM</v>
      </c>
      <c r="E172" s="5" t="s">
        <v>372</v>
      </c>
      <c r="F172" s="9" t="str">
        <f>_xlfn.XLOOKUP($E172,'Raw Data'!$E:$E,'Raw Data'!F:F,"ERROR",0,1)</f>
        <v>Natura BissÃƒÂ© Oxygen Mousse, 5.3 fl. oz.</v>
      </c>
      <c r="G172" s="10">
        <f>_xlfn.XLOOKUP($E172,'Raw Data'!$E:$E,'Raw Data'!G:G,"ERROR",0,1)</f>
        <v>3</v>
      </c>
      <c r="H172" s="9">
        <f>_xlfn.XLOOKUP($E172,'Raw Data'!$E:$E,'Raw Data'!H:H,"ERROR",0,1)</f>
        <v>435.39</v>
      </c>
      <c r="I172" s="9">
        <f>_xlfn.XLOOKUP($E172,'Raw Data'!$E:$E,'Raw Data'!I:I,"ERROR",0,1)</f>
        <v>0.000582909321994483</v>
      </c>
      <c r="J172" s="9" t="str">
        <f>_xlfn.XLOOKUP($E172,'Raw Data'!$E:$E,'Raw Data'!J:J,"ERROR",0,1)</f>
        <v>No</v>
      </c>
      <c r="K172" s="14" t="str">
        <f t="array" ref="K172">_xlfn.IFS(AND(L172&gt;0,L172&lt;=5),"0 to 5",AND(L172&gt;5,L172&lt;=10),"5 to 10",AND(L172&gt;10,L172&lt;=15),"10 to 15",AND(L172&gt;15,L172&lt;=20),"15 to 20",AND(L172&gt;20,L172&lt;=30),"20 to 30",AND(L172&gt;30,L172&lt;=40),"30 to 40",AND(L172&gt;40,L172&lt;=50),"40 to 50",AND(L172&gt;50,L172&lt;=75),"50 to 75",AND(L172&gt;75,L172&lt;=100),"75 to 100",AND(L172&gt;100,L172&lt;=150),"100 to 150",AND(L172&gt;150,L172&lt;=200),"150 to 200",AND(L172&gt;200,L172&lt;=250),"200 to 250",AND(L172&gt;250,L172&lt;=300),"250 to 300",AND(L172&gt;300,L172&lt;=400),"300 to 400",AND(L172&gt;400,L172&lt;=500),"400 to 500",L172&gt;500,"500+")</f>
        <v>150 to 200</v>
      </c>
      <c r="L172" s="9">
        <f>_xlfn.XLOOKUP($E172,'Raw Data'!$E:$E,'Raw Data'!L:L,"ERROR",0,1)</f>
        <v>169</v>
      </c>
      <c r="M172" s="14" t="str">
        <f t="array" ref="M172">_xlfn.IFS(AND(N172&gt;0,N172&lt;=5),"0 to 5",AND(N172&gt;5,N172&lt;=10),"5 to 10",AND(N172&gt;10,N172&lt;=15),"10 to 15",AND(N172&gt;15,N172&lt;=20),"15 to 20",AND(N172&gt;20,N172&lt;=30),"20 to 30",AND(N172&gt;30,N172&lt;=40),"30 to 40",AND(N172&gt;40,N172&lt;=50),"40 to 50",AND(N172&gt;50,N172&lt;=75),"50 to 75",AND(N172&gt;75,N172&lt;=100),"75 to 100",AND(N172&gt;100,N172&lt;=150),"100 to 150",AND(N172&gt;150,N172&lt;=200),"150 to 200",AND(N172&gt;200,N172&lt;=250),"200 to 250",AND(N172&gt;250,N172&lt;=300),"250 to 300",AND(N172&gt;300,N172&lt;=400),"300 to 400",AND(N172&gt;400,N172&lt;=500),"400 to 500",N172&gt;500,"500+")</f>
        <v>250 to 300</v>
      </c>
      <c r="N172" s="9">
        <f>_xlfn.XLOOKUP($E172,'Raw Data'!$E:$E,'Raw Data'!N:N,"ERROR",0,1)</f>
        <v>268.04</v>
      </c>
      <c r="O172" s="14" t="str">
        <f t="array" ref="O172">_xlfn.IFS(P172=0,"No Discount",AND(P172&gt;0,P172&lt;=0.02),"0% to 2%",AND(P172&gt;0.02,P172&lt;=0.04),"2% to 4%",AND(P172&gt;0.04,P172&lt;=0.06),"4% to 6%",AND(P172&gt;0.06,P172&lt;=0.08),"6% to 8%",AND(P172&gt;0.08,P172&lt;=0.1),"8% to 10%",AND(P172&gt;0.1,P172&lt;=0.15),"10% to 15%",AND(P172&gt;0.15,P172&lt;=0.2),"15% to 20%",AND(P172&gt;0.2,P172&lt;=0.25),"20% to 25%",AND(P172&gt;0.25,P172&lt;=0.3),"25% to 30%",AND(P172&gt;0.3,P172&lt;=0.4),"30% to 40%",AND(P172&gt;0.4,P172&lt;=0.5),"40% to 50%",AND(P172&gt;0.5,P172&lt;=0.75),"50% to 75%",AND(P172&gt;0.75,P172&lt;=1),"75% to 100%")</f>
        <v>30% to 40%</v>
      </c>
      <c r="P172" s="10">
        <f>_xlfn.XLOOKUP($E172,'Raw Data'!$E:$E,'Raw Data'!P:P,"ERROR",0,1)</f>
        <v>0.369497089986569</v>
      </c>
      <c r="Q172" s="9">
        <f>_xlfn.XLOOKUP($E172,'Raw Data'!$E:$E,'Raw Data'!Q:Q,"ERROR",0,1)</f>
        <v>5.3</v>
      </c>
      <c r="R172" s="9" t="str">
        <f>_xlfn.XLOOKUP($E172,'Raw Data'!$E:$E,'Raw Data'!R:R,"ERROR",0,1)</f>
        <v>fl oz</v>
      </c>
      <c r="S172" s="5" t="str">
        <f t="array" ref="S172">_xlfn.IFS(AND(T172&gt;0,T172&lt;=0.05),"0 to 0.05",AND(T172&gt;0.05,T172&lt;=0.1),"0.05 to 0.1",AND(T172&gt;0.1,T172&lt;=0.2),"0.1 to 0.2",AND(T172&gt;0.2,T172&lt;=0.3),"0.2 to 0.3",AND(T172&gt;0.3,T172&lt;=0.4),"0.3 to 0.4",AND(T172&gt;0.4,T172&lt;=0.5),"0.4 to 0.5",AND(T172&gt;0.5,T172&lt;=0.75),"0.5 to 0.75",AND(T172&gt;0.75,T172&lt;=1),"0.75 to 1",AND(T172&gt;1,T172&lt;=2),"1 to 2",AND(T172&gt;2,T172&lt;=3),"2 to 3",AND(T172&gt;3,T172&lt;=4),"3 to 4",AND(T172&gt;4,T172&lt;=5),"4 to 5",AND(T172&gt;5,T172&lt;=10),"5 to 10",T172&gt;10,"10+")</f>
        <v>1 to 2</v>
      </c>
      <c r="T172" s="10">
        <f>_xlfn.XLOOKUP($E172,'Raw Data'!$E:$E,'Raw Data'!T:T,"ERROR",0,1)</f>
        <v>1.03687444567097</v>
      </c>
      <c r="U172" s="15" t="str">
        <f t="array" ref="U172">_xlfn.IFS(AND(V172&gt;0,V172&lt;=0.05),"0 to 0.05",AND(V172&gt;0.05,V172&lt;=0.1),"0.05 to 0.1",AND(V172&gt;0.1,V172&lt;=0.2),"0.1 to 0.2",AND(V172&gt;0.2,V172&lt;=0.3),"0.2 to 0.3",AND(V172&gt;0.3,V172&lt;=0.4),"0.3 to 0.4",AND(V172&gt;0.4,V172&lt;=0.5),"0.4 to 0.5",AND(V172&gt;0.5,V172&lt;=0.75),"0.5 to 0.75",AND(V172&gt;0.75,V172&lt;=1),"0.75 to 1",AND(V172&gt;1,V172&lt;=2),"1 to 2",AND(V172&gt;2,V172&lt;=3),"2 to 3",AND(V172&gt;3,V172&lt;=4),"3 to 4",AND(V172&gt;4,V172&lt;=5),"4 to 5",AND(V172&gt;5,V172&lt;=10),"5 to 10",V172&gt;10,"10+")</f>
        <v>0.4 to 0.5</v>
      </c>
      <c r="V172" s="10">
        <f>_xlfn.XLOOKUP($E172,'Raw Data'!$E:$E,'Raw Data'!V:V,"ERROR",0,1)</f>
        <v>0.444020314395057</v>
      </c>
      <c r="W172" s="15" t="str">
        <f t="array" ref="W172">_xlfn.IFS(AND(X172&gt;0,X172&lt;=0.05),"0 to 0.05",AND(X172&gt;0.05,X172&lt;=0.1),"0.05 to 0.1",AND(X172&gt;0.1,X172&lt;=0.2),"0.1 to 0.2",AND(X172&gt;0.2,X172&lt;=0.3),"0.2 to 0.3",AND(X172&gt;0.3,X172&lt;=0.4),"0.3 to 0.4",AND(X172&gt;0.4,X172&lt;=0.5),"0.4 to 0.5",AND(X172&gt;0.5,X172&lt;=0.75),"0.5 to 0.75",AND(X172&gt;0.75,X172&lt;=1),"0.75 to 1",AND(X172&gt;1,X172&lt;=2),"1 to 2",AND(X172&gt;2,X172&lt;=3),"2 to 3",AND(X172&gt;3,X172&lt;=4),"3 to 4",AND(X172&gt;4,X172&lt;=5),"4 to 5",AND(X172&gt;5,X172&lt;=10),"5 to 10",X172&gt;10,"10+")</f>
        <v>0.2 to 0.3</v>
      </c>
      <c r="X172" s="16">
        <f t="shared" si="26"/>
        <v>0.279956100331162</v>
      </c>
      <c r="Y172" s="5" t="str">
        <f t="array" ref="Y172">_xlfn.IFS(AND(Z172&gt;0,Z172&lt;=1),"0 to 1",AND(Z172&gt;1,Z172&lt;=2),"1 to 2",AND(Z172&gt;2,Z172&lt;=4),"2 to 4",AND(Z172&gt;4,Z172&lt;=6),"4 to 6",AND(Z172&gt;6,Z172&lt;=8),"6 to 8",AND(Z172&gt;8,Z172&lt;=10),"8 to 10",AND(Z172&gt;10,Z172&lt;=15),"10 to 15",AND(Z172&gt;15,Z172&lt;=20),"15 to 20",AND(Z172&gt;20,Z172&lt;=25),"20 to 25",AND(Z172&gt;25,Z172&lt;=30),"25 to 30",AND(Z172&gt;30,Z172&lt;=40),"30 to 40",AND(Z172&gt;40,Z172&lt;=50),"40 to 50",Z172&gt;50,"50+")</f>
        <v>4 to 6</v>
      </c>
      <c r="Z172" s="9">
        <f>_xlfn.XLOOKUP($E172,'Raw Data'!$E:$E,'Raw Data'!Z:Z,"ERROR",0,1)</f>
        <v>5.512</v>
      </c>
      <c r="AA172" s="9" t="str">
        <f>_xlfn.XLOOKUP($E172,'Raw Data'!$E:$E,'Raw Data'!AA:AA,"ERROR",0,1)</f>
        <v>oz</v>
      </c>
    </row>
    <row r="173" hidden="1" spans="1:27">
      <c r="A173" s="5" t="str">
        <f>_xlfn.XLOOKUP($E173,'Raw Data'!$E:$E,'Raw Data'!A:A,"ERROR",0,1)</f>
        <v>AE</v>
      </c>
      <c r="B173" s="5" t="str">
        <f>_xlfn.XLOOKUP($E173,'Raw Data'!$E:$E,'Raw Data'!B:B,"ERROR",0,1)</f>
        <v>Hair Mousses</v>
      </c>
      <c r="C173" s="5" t="str">
        <f>_xlfn.XLOOKUP($E173,'Raw Data'!$E:$E,'Raw Data'!C:C,"ERROR",0,1)</f>
        <v>john frieda</v>
      </c>
      <c r="D173" s="5" t="str">
        <f>_xlfn.XLOOKUP($E173,'Raw Data'!$E:$E,'Raw Data'!D:D,"ERROR",0,1)</f>
        <v>www.amazon.ae/dp/B00TQ2NBO0</v>
      </c>
      <c r="E173" s="5" t="s">
        <v>373</v>
      </c>
      <c r="F173" s="9" t="str">
        <f>_xlfn.XLOOKUP($E173,'Raw Data'!$E:$E,'Raw Data'!F:F,"ERROR",0,1)</f>
        <v>John Frieda Frizz Ease Dream Curls Air-Dry Waves Styling Foam 5oz (3 Pack)</v>
      </c>
      <c r="G173" s="10">
        <f>_xlfn.XLOOKUP($E173,'Raw Data'!$E:$E,'Raw Data'!G:G,"ERROR",0,1)</f>
        <v>3</v>
      </c>
      <c r="H173" s="9">
        <f>_xlfn.XLOOKUP($E173,'Raw Data'!$E:$E,'Raw Data'!H:H,"ERROR",0,1)</f>
        <v>422.47</v>
      </c>
      <c r="I173" s="9">
        <f>_xlfn.XLOOKUP($E173,'Raw Data'!$E:$E,'Raw Data'!I:I,"ERROR",0,1)</f>
        <v>0.000565611753285581</v>
      </c>
      <c r="J173" s="9" t="str">
        <f>_xlfn.XLOOKUP($E173,'Raw Data'!$E:$E,'Raw Data'!J:J,"ERROR",0,1)</f>
        <v>No</v>
      </c>
      <c r="K173" s="14" t="str">
        <f t="array" ref="K173">_xlfn.IFS(AND(L173&gt;0,L173&lt;=5),"0 to 5",AND(L173&gt;5,L173&lt;=10),"5 to 10",AND(L173&gt;10,L173&lt;=15),"10 to 15",AND(L173&gt;15,L173&lt;=20),"15 to 20",AND(L173&gt;20,L173&lt;=30),"20 to 30",AND(L173&gt;30,L173&lt;=40),"30 to 40",AND(L173&gt;40,L173&lt;=50),"40 to 50",AND(L173&gt;50,L173&lt;=75),"50 to 75",AND(L173&gt;75,L173&lt;=100),"75 to 100",AND(L173&gt;100,L173&lt;=150),"100 to 150",AND(L173&gt;150,L173&lt;=200),"150 to 200",AND(L173&gt;200,L173&lt;=250),"200 to 250",AND(L173&gt;250,L173&lt;=300),"250 to 300",AND(L173&gt;300,L173&lt;=400),"300 to 400",AND(L173&gt;400,L173&lt;=500),"400 to 500",L173&gt;500,"500+")</f>
        <v>150 to 200</v>
      </c>
      <c r="L173" s="9">
        <f>_xlfn.XLOOKUP($E173,'Raw Data'!$E:$E,'Raw Data'!L:L,"ERROR",0,1)</f>
        <v>167.25</v>
      </c>
      <c r="M173" s="14" t="str">
        <f t="array" ref="M173">_xlfn.IFS(AND(N173&gt;0,N173&lt;=5),"0 to 5",AND(N173&gt;5,N173&lt;=10),"5 to 10",AND(N173&gt;10,N173&lt;=15),"10 to 15",AND(N173&gt;15,N173&lt;=20),"15 to 20",AND(N173&gt;20,N173&lt;=30),"20 to 30",AND(N173&gt;30,N173&lt;=40),"30 to 40",AND(N173&gt;40,N173&lt;=50),"40 to 50",AND(N173&gt;50,N173&lt;=75),"50 to 75",AND(N173&gt;75,N173&lt;=100),"75 to 100",AND(N173&gt;100,N173&lt;=150),"100 to 150",AND(N173&gt;150,N173&lt;=200),"150 to 200",AND(N173&gt;200,N173&lt;=250),"200 to 250",AND(N173&gt;250,N173&lt;=300),"250 to 300",AND(N173&gt;300,N173&lt;=400),"300 to 400",AND(N173&gt;400,N173&lt;=500),"400 to 500",N173&gt;500,"500+")</f>
        <v>150 to 200</v>
      </c>
      <c r="N173" s="9">
        <f>_xlfn.XLOOKUP($E173,'Raw Data'!$E:$E,'Raw Data'!N:N,"ERROR",0,1)</f>
        <v>169.75</v>
      </c>
      <c r="O173" s="14" t="str">
        <f t="array" ref="O173">_xlfn.IFS(P173=0,"No Discount",AND(P173&gt;0,P173&lt;=0.02),"0% to 2%",AND(P173&gt;0.02,P173&lt;=0.04),"2% to 4%",AND(P173&gt;0.04,P173&lt;=0.06),"4% to 6%",AND(P173&gt;0.06,P173&lt;=0.08),"6% to 8%",AND(P173&gt;0.08,P173&lt;=0.1),"8% to 10%",AND(P173&gt;0.1,P173&lt;=0.15),"10% to 15%",AND(P173&gt;0.15,P173&lt;=0.2),"15% to 20%",AND(P173&gt;0.2,P173&lt;=0.25),"20% to 25%",AND(P173&gt;0.25,P173&lt;=0.3),"25% to 30%",AND(P173&gt;0.3,P173&lt;=0.4),"30% to 40%",AND(P173&gt;0.4,P173&lt;=0.5),"40% to 50%",AND(P173&gt;0.5,P173&lt;=0.75),"50% to 75%",AND(P173&gt;0.75,P173&lt;=1),"75% to 100%")</f>
        <v>0% to 2%</v>
      </c>
      <c r="P173" s="10">
        <f>_xlfn.XLOOKUP($E173,'Raw Data'!$E:$E,'Raw Data'!P:P,"ERROR",0,1)</f>
        <v>0.0147275405007364</v>
      </c>
      <c r="Q173" s="9">
        <f>_xlfn.XLOOKUP($E173,'Raw Data'!$E:$E,'Raw Data'!Q:Q,"ERROR",0,1)</f>
        <v>15</v>
      </c>
      <c r="R173" s="9" t="str">
        <f>_xlfn.XLOOKUP($E173,'Raw Data'!$E:$E,'Raw Data'!R:R,"ERROR",0,1)</f>
        <v>oz</v>
      </c>
      <c r="S173" s="5" t="str">
        <f t="array" ref="S173">_xlfn.IFS(AND(T173&gt;0,T173&lt;=0.05),"0 to 0.05",AND(T173&gt;0.05,T173&lt;=0.1),"0.05 to 0.1",AND(T173&gt;0.1,T173&lt;=0.2),"0.1 to 0.2",AND(T173&gt;0.2,T173&lt;=0.3),"0.2 to 0.3",AND(T173&gt;0.3,T173&lt;=0.4),"0.3 to 0.4",AND(T173&gt;0.4,T173&lt;=0.5),"0.4 to 0.5",AND(T173&gt;0.5,T173&lt;=0.75),"0.5 to 0.75",AND(T173&gt;0.75,T173&lt;=1),"0.75 to 1",AND(T173&gt;1,T173&lt;=2),"1 to 2",AND(T173&gt;2,T173&lt;=3),"2 to 3",AND(T173&gt;3,T173&lt;=4),"3 to 4",AND(T173&gt;4,T173&lt;=5),"4 to 5",AND(T173&gt;5,T173&lt;=10),"5 to 10",T173&gt;10,"10+")</f>
        <v>0.3 to 0.4</v>
      </c>
      <c r="T173" s="10">
        <f>_xlfn.XLOOKUP($E173,'Raw Data'!$E:$E,'Raw Data'!T:T,"ERROR",0,1)</f>
        <v>0.37707135610416</v>
      </c>
      <c r="U173" s="15" t="str">
        <f t="array" ref="U173">_xlfn.IFS(AND(V173&gt;0,V173&lt;=0.05),"0 to 0.05",AND(V173&gt;0.05,V173&lt;=0.1),"0.05 to 0.1",AND(V173&gt;0.1,V173&lt;=0.2),"0.1 to 0.2",AND(V173&gt;0.2,V173&lt;=0.3),"0.2 to 0.3",AND(V173&gt;0.3,V173&lt;=0.4),"0.3 to 0.4",AND(V173&gt;0.4,V173&lt;=0.5),"0.4 to 0.5",AND(V173&gt;0.5,V173&lt;=0.75),"0.5 to 0.75",AND(V173&gt;0.75,V173&lt;=1),"0.75 to 1",AND(V173&gt;1,V173&lt;=2),"1 to 2",AND(V173&gt;2,V173&lt;=3),"2 to 3",AND(V173&gt;3,V173&lt;=4),"3 to 4",AND(V173&gt;4,V173&lt;=5),"4 to 5",AND(V173&gt;5,V173&lt;=10),"5 to 10",V173&gt;10,"10+")</f>
        <v>0.1 to 0.2</v>
      </c>
      <c r="V173" s="10">
        <f>_xlfn.XLOOKUP($E173,'Raw Data'!$E:$E,'Raw Data'!V:V,"ERROR",0,1)</f>
        <v>0.103331078796077</v>
      </c>
      <c r="W173" s="15" t="str">
        <f t="array" ref="W173">_xlfn.IFS(AND(X173&gt;0,X173&lt;=0.05),"0 to 0.05",AND(X173&gt;0.05,X173&lt;=0.1),"0.05 to 0.1",AND(X173&gt;0.1,X173&lt;=0.2),"0.1 to 0.2",AND(X173&gt;0.2,X173&lt;=0.3),"0.2 to 0.3",AND(X173&gt;0.3,X173&lt;=0.4),"0.3 to 0.4",AND(X173&gt;0.4,X173&lt;=0.5),"0.4 to 0.5",AND(X173&gt;0.5,X173&lt;=0.75),"0.5 to 0.75",AND(X173&gt;0.75,X173&lt;=1),"0.75 to 1",AND(X173&gt;1,X173&lt;=2),"1 to 2",AND(X173&gt;2,X173&lt;=3),"2 to 3",AND(X173&gt;3,X173&lt;=4),"3 to 4",AND(X173&gt;4,X173&lt;=5),"4 to 5",AND(X173&gt;5,X173&lt;=10),"5 to 10",X173&gt;10,"10+")</f>
        <v>0.1 to 0.2</v>
      </c>
      <c r="X173" s="16">
        <f t="shared" si="26"/>
        <v>0.101809266148123</v>
      </c>
      <c r="Y173" s="5" t="str">
        <f t="array" ref="Y173">_xlfn.IFS(AND(Z173&gt;0,Z173&lt;=1),"0 to 1",AND(Z173&gt;1,Z173&lt;=2),"1 to 2",AND(Z173&gt;2,Z173&lt;=4),"2 to 4",AND(Z173&gt;4,Z173&lt;=6),"4 to 6",AND(Z173&gt;6,Z173&lt;=8),"6 to 8",AND(Z173&gt;8,Z173&lt;=10),"8 to 10",AND(Z173&gt;10,Z173&lt;=15),"10 to 15",AND(Z173&gt;15,Z173&lt;=20),"15 to 20",AND(Z173&gt;20,Z173&lt;=25),"20 to 25",AND(Z173&gt;25,Z173&lt;=30),"25 to 30",AND(Z173&gt;30,Z173&lt;=40),"30 to 40",AND(Z173&gt;40,Z173&lt;=50),"40 to 50",Z173&gt;50,"50+")</f>
        <v>10 to 15</v>
      </c>
      <c r="Z173" s="9">
        <f>_xlfn.XLOOKUP($E173,'Raw Data'!$E:$E,'Raw Data'!Z:Z,"ERROR",0,1)</f>
        <v>15</v>
      </c>
      <c r="AA173" s="9" t="str">
        <f>_xlfn.XLOOKUP($E173,'Raw Data'!$E:$E,'Raw Data'!AA:AA,"ERROR",0,1)</f>
        <v>oz</v>
      </c>
    </row>
    <row r="174" hidden="1" spans="1:27">
      <c r="A174" s="5" t="str">
        <f>_xlfn.XLOOKUP($E174,'Raw Data'!$E:$E,'Raw Data'!A:A,"ERROR",0,1)</f>
        <v>AE</v>
      </c>
      <c r="B174" s="5" t="str">
        <f>_xlfn.XLOOKUP($E174,'Raw Data'!$E:$E,'Raw Data'!B:B,"ERROR",0,1)</f>
        <v>Hair Mousses</v>
      </c>
      <c r="C174" s="5" t="str">
        <f>_xlfn.XLOOKUP($E174,'Raw Data'!$E:$E,'Raw Data'!C:C,"ERROR",0,1)</f>
        <v>DRYBAR</v>
      </c>
      <c r="D174" s="5" t="str">
        <f>_xlfn.XLOOKUP($E174,'Raw Data'!$E:$E,'Raw Data'!D:D,"ERROR",0,1)</f>
        <v>www.amazon.ae/dp/B07RDMVS36</v>
      </c>
      <c r="E174" s="5" t="s">
        <v>374</v>
      </c>
      <c r="F174" s="9" t="str">
        <f>_xlfn.XLOOKUP($E174,'Raw Data'!$E:$E,'Raw Data'!F:F,"ERROR",0,1)</f>
        <v>Drybar Southern Belle Volume-Boosting Mousse</v>
      </c>
      <c r="G174" s="10">
        <f>_xlfn.XLOOKUP($E174,'Raw Data'!$E:$E,'Raw Data'!G:G,"ERROR",0,1)</f>
        <v>3</v>
      </c>
      <c r="H174" s="9">
        <f>_xlfn.XLOOKUP($E174,'Raw Data'!$E:$E,'Raw Data'!H:H,"ERROR",0,1)</f>
        <v>420.57</v>
      </c>
      <c r="I174" s="9">
        <f>_xlfn.XLOOKUP($E174,'Raw Data'!$E:$E,'Raw Data'!I:I,"ERROR",0,1)</f>
        <v>0.000563067993181331</v>
      </c>
      <c r="J174" s="9" t="str">
        <f>_xlfn.XLOOKUP($E174,'Raw Data'!$E:$E,'Raw Data'!J:J,"ERROR",0,1)</f>
        <v>No</v>
      </c>
      <c r="K174" s="14" t="str">
        <f t="array" ref="K174">_xlfn.IFS(AND(L174&gt;0,L174&lt;=5),"0 to 5",AND(L174&gt;5,L174&lt;=10),"5 to 10",AND(L174&gt;10,L174&lt;=15),"10 to 15",AND(L174&gt;15,L174&lt;=20),"15 to 20",AND(L174&gt;20,L174&lt;=30),"20 to 30",AND(L174&gt;30,L174&lt;=40),"30 to 40",AND(L174&gt;40,L174&lt;=50),"40 to 50",AND(L174&gt;50,L174&lt;=75),"50 to 75",AND(L174&gt;75,L174&lt;=100),"75 to 100",AND(L174&gt;100,L174&lt;=150),"100 to 150",AND(L174&gt;150,L174&lt;=200),"150 to 200",AND(L174&gt;200,L174&lt;=250),"200 to 250",AND(L174&gt;250,L174&lt;=300),"250 to 300",AND(L174&gt;300,L174&lt;=400),"300 to 400",AND(L174&gt;400,L174&lt;=500),"400 to 500",L174&gt;500,"500+")</f>
        <v>150 to 200</v>
      </c>
      <c r="L174" s="9">
        <f>_xlfn.XLOOKUP($E174,'Raw Data'!$E:$E,'Raw Data'!L:L,"ERROR",0,1)</f>
        <v>170.69</v>
      </c>
      <c r="M174" s="14" t="str">
        <f t="array" ref="M174">_xlfn.IFS(AND(N174&gt;0,N174&lt;=5),"0 to 5",AND(N174&gt;5,N174&lt;=10),"5 to 10",AND(N174&gt;10,N174&lt;=15),"10 to 15",AND(N174&gt;15,N174&lt;=20),"15 to 20",AND(N174&gt;20,N174&lt;=30),"20 to 30",AND(N174&gt;30,N174&lt;=40),"30 to 40",AND(N174&gt;40,N174&lt;=50),"40 to 50",AND(N174&gt;50,N174&lt;=75),"50 to 75",AND(N174&gt;75,N174&lt;=100),"75 to 100",AND(N174&gt;100,N174&lt;=150),"100 to 150",AND(N174&gt;150,N174&lt;=200),"150 to 200",AND(N174&gt;200,N174&lt;=250),"200 to 250",AND(N174&gt;250,N174&lt;=300),"250 to 300",AND(N174&gt;300,N174&lt;=400),"300 to 400",AND(N174&gt;400,N174&lt;=500),"400 to 500",N174&gt;500,"500+")</f>
        <v>150 to 200</v>
      </c>
      <c r="N174" s="9">
        <f>_xlfn.XLOOKUP($E174,'Raw Data'!$E:$E,'Raw Data'!N:N,"ERROR",0,1)</f>
        <v>171.33</v>
      </c>
      <c r="O174" s="14" t="str">
        <f t="array" ref="O174">_xlfn.IFS(P174=0,"No Discount",AND(P174&gt;0,P174&lt;=0.02),"0% to 2%",AND(P174&gt;0.02,P174&lt;=0.04),"2% to 4%",AND(P174&gt;0.04,P174&lt;=0.06),"4% to 6%",AND(P174&gt;0.06,P174&lt;=0.08),"6% to 8%",AND(P174&gt;0.08,P174&lt;=0.1),"8% to 10%",AND(P174&gt;0.1,P174&lt;=0.15),"10% to 15%",AND(P174&gt;0.15,P174&lt;=0.2),"15% to 20%",AND(P174&gt;0.2,P174&lt;=0.25),"20% to 25%",AND(P174&gt;0.25,P174&lt;=0.3),"25% to 30%",AND(P174&gt;0.3,P174&lt;=0.4),"30% to 40%",AND(P174&gt;0.4,P174&lt;=0.5),"40% to 50%",AND(P174&gt;0.5,P174&lt;=0.75),"50% to 75%",AND(P174&gt;0.75,P174&lt;=1),"75% to 100%")</f>
        <v>0% to 2%</v>
      </c>
      <c r="P174" s="10">
        <f>_xlfn.XLOOKUP($E174,'Raw Data'!$E:$E,'Raw Data'!P:P,"ERROR",0,1)</f>
        <v>0.00373548123504357</v>
      </c>
      <c r="Q174" s="9">
        <f>_xlfn.XLOOKUP($E174,'Raw Data'!$E:$E,'Raw Data'!Q:Q,"ERROR",0,1)</f>
        <v>0</v>
      </c>
      <c r="R174" s="9">
        <f>_xlfn.XLOOKUP($E174,'Raw Data'!$E:$E,'Raw Data'!R:R,"ERROR",0,1)</f>
        <v>0</v>
      </c>
      <c r="S174" s="5" t="e">
        <f t="array" ref="S174">_xlfn.IFS(AND(T174&gt;0,T174&lt;=0.05),"0 to 0.05",AND(T174&gt;0.05,T174&lt;=0.1),"0.05 to 0.1",AND(T174&gt;0.1,T174&lt;=0.2),"0.1 to 0.2",AND(T174&gt;0.2,T174&lt;=0.3),"0.2 to 0.3",AND(T174&gt;0.3,T174&lt;=0.4),"0.3 to 0.4",AND(T174&gt;0.4,T174&lt;=0.5),"0.4 to 0.5",AND(T174&gt;0.5,T174&lt;=0.75),"0.5 to 0.75",AND(T174&gt;0.75,T174&lt;=1),"0.75 to 1",AND(T174&gt;1,T174&lt;=2),"1 to 2",AND(T174&gt;2,T174&lt;=3),"2 to 3",AND(T174&gt;3,T174&lt;=4),"3 to 4",AND(T174&gt;4,T174&lt;=5),"4 to 5",AND(T174&gt;5,T174&lt;=10),"5 to 10",T174&gt;10,"10+")</f>
        <v>#N/A</v>
      </c>
      <c r="T174" s="10">
        <f>_xlfn.XLOOKUP($E174,'Raw Data'!$E:$E,'Raw Data'!T:T,"ERROR",0,1)</f>
        <v>0</v>
      </c>
      <c r="U174" s="15" t="e">
        <f t="array" ref="U174">_xlfn.IFS(AND(V174&gt;0,V174&lt;=0.05),"0 to 0.05",AND(V174&gt;0.05,V174&lt;=0.1),"0.05 to 0.1",AND(V174&gt;0.1,V174&lt;=0.2),"0.1 to 0.2",AND(V174&gt;0.2,V174&lt;=0.3),"0.2 to 0.3",AND(V174&gt;0.3,V174&lt;=0.4),"0.3 to 0.4",AND(V174&gt;0.4,V174&lt;=0.5),"0.4 to 0.5",AND(V174&gt;0.5,V174&lt;=0.75),"0.5 to 0.75",AND(V174&gt;0.75,V174&lt;=1),"0.75 to 1",AND(V174&gt;1,V174&lt;=2),"1 to 2",AND(V174&gt;2,V174&lt;=3),"2 to 3",AND(V174&gt;3,V174&lt;=4),"3 to 4",AND(V174&gt;4,V174&lt;=5),"4 to 5",AND(V174&gt;5,V174&lt;=10),"5 to 10",V174&gt;10,"10+")</f>
        <v>#N/A</v>
      </c>
      <c r="V174" s="10">
        <f>_xlfn.XLOOKUP($E174,'Raw Data'!$E:$E,'Raw Data'!V:V,"ERROR",0,1)</f>
        <v>0</v>
      </c>
      <c r="W174" s="15" t="e">
        <f t="array" ref="W174">_xlfn.IFS(AND(X174&gt;0,X174&lt;=0.05),"0 to 0.05",AND(X174&gt;0.05,X174&lt;=0.1),"0.05 to 0.1",AND(X174&gt;0.1,X174&lt;=0.2),"0.1 to 0.2",AND(X174&gt;0.2,X174&lt;=0.3),"0.2 to 0.3",AND(X174&gt;0.3,X174&lt;=0.4),"0.3 to 0.4",AND(X174&gt;0.4,X174&lt;=0.5),"0.4 to 0.5",AND(X174&gt;0.5,X174&lt;=0.75),"0.5 to 0.75",AND(X174&gt;0.75,X174&lt;=1),"0.75 to 1",AND(X174&gt;1,X174&lt;=2),"1 to 2",AND(X174&gt;2,X174&lt;=3),"2 to 3",AND(X174&gt;3,X174&lt;=4),"3 to 4",AND(X174&gt;4,X174&lt;=5),"4 to 5",AND(X174&gt;5,X174&lt;=10),"5 to 10",X174&gt;10,"10+")</f>
        <v>#DIV/0!</v>
      </c>
      <c r="X174" s="16" t="e">
        <f t="shared" si="26"/>
        <v>#DIV/0!</v>
      </c>
      <c r="Y174" s="5" t="e">
        <f t="array" ref="Y174">_xlfn.IFS(AND(Z174&gt;0,Z174&lt;=1),"0 to 1",AND(Z174&gt;1,Z174&lt;=2),"1 to 2",AND(Z174&gt;2,Z174&lt;=4),"2 to 4",AND(Z174&gt;4,Z174&lt;=6),"4 to 6",AND(Z174&gt;6,Z174&lt;=8),"6 to 8",AND(Z174&gt;8,Z174&lt;=10),"8 to 10",AND(Z174&gt;10,Z174&lt;=15),"10 to 15",AND(Z174&gt;15,Z174&lt;=20),"15 to 20",AND(Z174&gt;20,Z174&lt;=25),"20 to 25",AND(Z174&gt;25,Z174&lt;=30),"25 to 30",AND(Z174&gt;30,Z174&lt;=40),"30 to 40",AND(Z174&gt;40,Z174&lt;=50),"40 to 50",Z174&gt;50,"50+")</f>
        <v>#N/A</v>
      </c>
      <c r="Z174" s="9">
        <f>_xlfn.XLOOKUP($E174,'Raw Data'!$E:$E,'Raw Data'!Z:Z,"ERROR",0,1)</f>
        <v>0</v>
      </c>
      <c r="AA174" s="9">
        <f>_xlfn.XLOOKUP($E174,'Raw Data'!$E:$E,'Raw Data'!AA:AA,"ERROR",0,1)</f>
        <v>0</v>
      </c>
    </row>
    <row r="175" hidden="1" spans="1:27">
      <c r="A175" s="5" t="str">
        <f>_xlfn.XLOOKUP($E175,'Raw Data'!$E:$E,'Raw Data'!A:A,"ERROR",0,1)</f>
        <v>AE</v>
      </c>
      <c r="B175" s="5" t="str">
        <f>_xlfn.XLOOKUP($E175,'Raw Data'!$E:$E,'Raw Data'!B:B,"ERROR",0,1)</f>
        <v>Hair Mousses</v>
      </c>
      <c r="C175" s="5" t="str">
        <f>_xlfn.XLOOKUP($E175,'Raw Data'!$E:$E,'Raw Data'!C:C,"ERROR",0,1)</f>
        <v>umberto giannini</v>
      </c>
      <c r="D175" s="5" t="str">
        <f>_xlfn.XLOOKUP($E175,'Raw Data'!$E:$E,'Raw Data'!D:D,"ERROR",0,1)</f>
        <v>www.amazon.ae/dp/B07SRSTSV5</v>
      </c>
      <c r="E175" s="5" t="s">
        <v>375</v>
      </c>
      <c r="F175" s="9" t="str">
        <f>_xlfn.XLOOKUP($E175,'Raw Data'!$E:$E,'Raw Data'!F:F,"ERROR",0,1)</f>
        <v>Umberto   Giannini  Flowerology Orange and Rosemary Vegan Foaming Volume  Mousse</v>
      </c>
      <c r="G175" s="10">
        <f>_xlfn.XLOOKUP($E175,'Raw Data'!$E:$E,'Raw Data'!G:G,"ERROR",0,1)</f>
        <v>5</v>
      </c>
      <c r="H175" s="9">
        <f>_xlfn.XLOOKUP($E175,'Raw Data'!$E:$E,'Raw Data'!H:H,"ERROR",0,1)</f>
        <v>415.52</v>
      </c>
      <c r="I175" s="9">
        <f>_xlfn.XLOOKUP($E175,'Raw Data'!$E:$E,'Raw Data'!I:I,"ERROR",0,1)</f>
        <v>0.000556306946588455</v>
      </c>
      <c r="J175" s="9" t="str">
        <f>_xlfn.XLOOKUP($E175,'Raw Data'!$E:$E,'Raw Data'!J:J,"ERROR",0,1)</f>
        <v>No</v>
      </c>
      <c r="K175" s="14" t="str">
        <f t="array" ref="K175">_xlfn.IFS(AND(L175&gt;0,L175&lt;=5),"0 to 5",AND(L175&gt;5,L175&lt;=10),"5 to 10",AND(L175&gt;10,L175&lt;=15),"10 to 15",AND(L175&gt;15,L175&lt;=20),"15 to 20",AND(L175&gt;20,L175&lt;=30),"20 to 30",AND(L175&gt;30,L175&lt;=40),"30 to 40",AND(L175&gt;40,L175&lt;=50),"40 to 50",AND(L175&gt;50,L175&lt;=75),"50 to 75",AND(L175&gt;75,L175&lt;=100),"75 to 100",AND(L175&gt;100,L175&lt;=150),"100 to 150",AND(L175&gt;150,L175&lt;=200),"150 to 200",AND(L175&gt;200,L175&lt;=250),"200 to 250",AND(L175&gt;250,L175&lt;=300),"250 to 300",AND(L175&gt;300,L175&lt;=400),"300 to 400",AND(L175&gt;400,L175&lt;=500),"400 to 500",L175&gt;500,"500+")</f>
        <v>75 to 100</v>
      </c>
      <c r="L175" s="9">
        <f>_xlfn.XLOOKUP($E175,'Raw Data'!$E:$E,'Raw Data'!L:L,"ERROR",0,1)</f>
        <v>83.58</v>
      </c>
      <c r="M175" s="14" t="str">
        <f t="array" ref="M175">_xlfn.IFS(AND(N175&gt;0,N175&lt;=5),"0 to 5",AND(N175&gt;5,N175&lt;=10),"5 to 10",AND(N175&gt;10,N175&lt;=15),"10 to 15",AND(N175&gt;15,N175&lt;=20),"15 to 20",AND(N175&gt;20,N175&lt;=30),"20 to 30",AND(N175&gt;30,N175&lt;=40),"30 to 40",AND(N175&gt;40,N175&lt;=50),"40 to 50",AND(N175&gt;50,N175&lt;=75),"50 to 75",AND(N175&gt;75,N175&lt;=100),"75 to 100",AND(N175&gt;100,N175&lt;=150),"100 to 150",AND(N175&gt;150,N175&lt;=200),"150 to 200",AND(N175&gt;200,N175&lt;=250),"200 to 250",AND(N175&gt;250,N175&lt;=300),"250 to 300",AND(N175&gt;300,N175&lt;=400),"300 to 400",AND(N175&gt;400,N175&lt;=500),"400 to 500",N175&gt;500,"500+")</f>
        <v>75 to 100</v>
      </c>
      <c r="N175" s="9">
        <f>_xlfn.XLOOKUP($E175,'Raw Data'!$E:$E,'Raw Data'!N:N,"ERROR",0,1)</f>
        <v>83.85</v>
      </c>
      <c r="O175" s="14" t="str">
        <f t="array" ref="O175">_xlfn.IFS(P175=0,"No Discount",AND(P175&gt;0,P175&lt;=0.02),"0% to 2%",AND(P175&gt;0.02,P175&lt;=0.04),"2% to 4%",AND(P175&gt;0.04,P175&lt;=0.06),"4% to 6%",AND(P175&gt;0.06,P175&lt;=0.08),"6% to 8%",AND(P175&gt;0.08,P175&lt;=0.1),"8% to 10%",AND(P175&gt;0.1,P175&lt;=0.15),"10% to 15%",AND(P175&gt;0.15,P175&lt;=0.2),"15% to 20%",AND(P175&gt;0.2,P175&lt;=0.25),"20% to 25%",AND(P175&gt;0.25,P175&lt;=0.3),"25% to 30%",AND(P175&gt;0.3,P175&lt;=0.4),"30% to 40%",AND(P175&gt;0.4,P175&lt;=0.5),"40% to 50%",AND(P175&gt;0.5,P175&lt;=0.75),"50% to 75%",AND(P175&gt;0.75,P175&lt;=1),"75% to 100%")</f>
        <v>0% to 2%</v>
      </c>
      <c r="P175" s="10">
        <f>_xlfn.XLOOKUP($E175,'Raw Data'!$E:$E,'Raw Data'!P:P,"ERROR",0,1)</f>
        <v>0.00322003577817527</v>
      </c>
      <c r="Q175" s="9">
        <f>_xlfn.XLOOKUP($E175,'Raw Data'!$E:$E,'Raw Data'!Q:Q,"ERROR",0,1)</f>
        <v>0</v>
      </c>
      <c r="R175" s="9">
        <f>_xlfn.XLOOKUP($E175,'Raw Data'!$E:$E,'Raw Data'!R:R,"ERROR",0,1)</f>
        <v>0</v>
      </c>
      <c r="S175" s="5" t="e">
        <f t="array" ref="S175">_xlfn.IFS(AND(T175&gt;0,T175&lt;=0.05),"0 to 0.05",AND(T175&gt;0.05,T175&lt;=0.1),"0.05 to 0.1",AND(T175&gt;0.1,T175&lt;=0.2),"0.1 to 0.2",AND(T175&gt;0.2,T175&lt;=0.3),"0.2 to 0.3",AND(T175&gt;0.3,T175&lt;=0.4),"0.3 to 0.4",AND(T175&gt;0.4,T175&lt;=0.5),"0.4 to 0.5",AND(T175&gt;0.5,T175&lt;=0.75),"0.5 to 0.75",AND(T175&gt;0.75,T175&lt;=1),"0.75 to 1",AND(T175&gt;1,T175&lt;=2),"1 to 2",AND(T175&gt;2,T175&lt;=3),"2 to 3",AND(T175&gt;3,T175&lt;=4),"3 to 4",AND(T175&gt;4,T175&lt;=5),"4 to 5",AND(T175&gt;5,T175&lt;=10),"5 to 10",T175&gt;10,"10+")</f>
        <v>#N/A</v>
      </c>
      <c r="T175" s="10">
        <f>_xlfn.XLOOKUP($E175,'Raw Data'!$E:$E,'Raw Data'!T:T,"ERROR",0,1)</f>
        <v>0</v>
      </c>
      <c r="U175" s="15" t="e">
        <f t="array" ref="U175">_xlfn.IFS(AND(V175&gt;0,V175&lt;=0.05),"0 to 0.05",AND(V175&gt;0.05,V175&lt;=0.1),"0.05 to 0.1",AND(V175&gt;0.1,V175&lt;=0.2),"0.1 to 0.2",AND(V175&gt;0.2,V175&lt;=0.3),"0.2 to 0.3",AND(V175&gt;0.3,V175&lt;=0.4),"0.3 to 0.4",AND(V175&gt;0.4,V175&lt;=0.5),"0.4 to 0.5",AND(V175&gt;0.5,V175&lt;=0.75),"0.5 to 0.75",AND(V175&gt;0.75,V175&lt;=1),"0.75 to 1",AND(V175&gt;1,V175&lt;=2),"1 to 2",AND(V175&gt;2,V175&lt;=3),"2 to 3",AND(V175&gt;3,V175&lt;=4),"3 to 4",AND(V175&gt;4,V175&lt;=5),"4 to 5",AND(V175&gt;5,V175&lt;=10),"5 to 10",V175&gt;10,"10+")</f>
        <v>#N/A</v>
      </c>
      <c r="V175" s="10">
        <f>_xlfn.XLOOKUP($E175,'Raw Data'!$E:$E,'Raw Data'!V:V,"ERROR",0,1)</f>
        <v>0</v>
      </c>
      <c r="W175" s="15" t="e">
        <f t="array" ref="W175">_xlfn.IFS(AND(X175&gt;0,X175&lt;=0.05),"0 to 0.05",AND(X175&gt;0.05,X175&lt;=0.1),"0.05 to 0.1",AND(X175&gt;0.1,X175&lt;=0.2),"0.1 to 0.2",AND(X175&gt;0.2,X175&lt;=0.3),"0.2 to 0.3",AND(X175&gt;0.3,X175&lt;=0.4),"0.3 to 0.4",AND(X175&gt;0.4,X175&lt;=0.5),"0.4 to 0.5",AND(X175&gt;0.5,X175&lt;=0.75),"0.5 to 0.75",AND(X175&gt;0.75,X175&lt;=1),"0.75 to 1",AND(X175&gt;1,X175&lt;=2),"1 to 2",AND(X175&gt;2,X175&lt;=3),"2 to 3",AND(X175&gt;3,X175&lt;=4),"3 to 4",AND(X175&gt;4,X175&lt;=5),"4 to 5",AND(X175&gt;5,X175&lt;=10),"5 to 10",X175&gt;10,"10+")</f>
        <v>#DIV/0!</v>
      </c>
      <c r="X175" s="16" t="e">
        <f t="shared" si="26"/>
        <v>#DIV/0!</v>
      </c>
      <c r="Y175" s="5" t="e">
        <f t="array" ref="Y175">_xlfn.IFS(AND(Z175&gt;0,Z175&lt;=1),"0 to 1",AND(Z175&gt;1,Z175&lt;=2),"1 to 2",AND(Z175&gt;2,Z175&lt;=4),"2 to 4",AND(Z175&gt;4,Z175&lt;=6),"4 to 6",AND(Z175&gt;6,Z175&lt;=8),"6 to 8",AND(Z175&gt;8,Z175&lt;=10),"8 to 10",AND(Z175&gt;10,Z175&lt;=15),"10 to 15",AND(Z175&gt;15,Z175&lt;=20),"15 to 20",AND(Z175&gt;20,Z175&lt;=25),"20 to 25",AND(Z175&gt;25,Z175&lt;=30),"25 to 30",AND(Z175&gt;30,Z175&lt;=40),"30 to 40",AND(Z175&gt;40,Z175&lt;=50),"40 to 50",Z175&gt;50,"50+")</f>
        <v>#N/A</v>
      </c>
      <c r="Z175" s="9">
        <f>_xlfn.XLOOKUP($E175,'Raw Data'!$E:$E,'Raw Data'!Z:Z,"ERROR",0,1)</f>
        <v>0</v>
      </c>
      <c r="AA175" s="9">
        <f>_xlfn.XLOOKUP($E175,'Raw Data'!$E:$E,'Raw Data'!AA:AA,"ERROR",0,1)</f>
        <v>0</v>
      </c>
    </row>
    <row r="176" hidden="1" spans="1:27">
      <c r="A176" s="5" t="str">
        <f>_xlfn.XLOOKUP($E176,'Raw Data'!$E:$E,'Raw Data'!A:A,"ERROR",0,1)</f>
        <v>AE</v>
      </c>
      <c r="B176" s="5" t="str">
        <f>_xlfn.XLOOKUP($E176,'Raw Data'!$E:$E,'Raw Data'!B:B,"ERROR",0,1)</f>
        <v>Hair Mousses</v>
      </c>
      <c r="C176" s="5" t="str">
        <f>_xlfn.XLOOKUP($E176,'Raw Data'!$E:$E,'Raw Data'!C:C,"ERROR",0,1)</f>
        <v>redken</v>
      </c>
      <c r="D176" s="5" t="str">
        <f>_xlfn.XLOOKUP($E176,'Raw Data'!$E:$E,'Raw Data'!D:D,"ERROR",0,1)</f>
        <v>www.amazon.ae/dp/B000JHA9D2</v>
      </c>
      <c r="E176" s="5" t="s">
        <v>376</v>
      </c>
      <c r="F176" s="9" t="str">
        <f>_xlfn.XLOOKUP($E176,'Raw Data'!$E:$E,'Raw Data'!F:F,"ERROR",0,1)</f>
        <v>REDKEN Full Frame 07 All-Over Volumizing Mousse | For All Hair Types | Adds Volume &amp; Anti-Frizz Protection REDKEN Full Frame 07 All-Over Volumizing Mousse | For All Hair Types | Adds Volume &amp; Anti-Frizz Protection</v>
      </c>
      <c r="G176" s="10">
        <f>_xlfn.XLOOKUP($E176,'Raw Data'!$E:$E,'Raw Data'!G:G,"ERROR",0,1)</f>
        <v>3</v>
      </c>
      <c r="H176" s="9">
        <f>_xlfn.XLOOKUP($E176,'Raw Data'!$E:$E,'Raw Data'!H:H,"ERROR",0,1)</f>
        <v>411.73</v>
      </c>
      <c r="I176" s="9">
        <f>_xlfn.XLOOKUP($E176,'Raw Data'!$E:$E,'Raw Data'!I:I,"ERROR",0,1)</f>
        <v>0.00055123281459103</v>
      </c>
      <c r="J176" s="9" t="str">
        <f>_xlfn.XLOOKUP($E176,'Raw Data'!$E:$E,'Raw Data'!J:J,"ERROR",0,1)</f>
        <v>No</v>
      </c>
      <c r="K176" s="14" t="str">
        <f t="array" ref="K176">_xlfn.IFS(AND(L176&gt;0,L176&lt;=5),"0 to 5",AND(L176&gt;5,L176&lt;=10),"5 to 10",AND(L176&gt;10,L176&lt;=15),"10 to 15",AND(L176&gt;15,L176&lt;=20),"15 to 20",AND(L176&gt;20,L176&lt;=30),"20 to 30",AND(L176&gt;30,L176&lt;=40),"30 to 40",AND(L176&gt;40,L176&lt;=50),"40 to 50",AND(L176&gt;50,L176&lt;=75),"50 to 75",AND(L176&gt;75,L176&lt;=100),"75 to 100",AND(L176&gt;100,L176&lt;=150),"100 to 150",AND(L176&gt;150,L176&lt;=200),"150 to 200",AND(L176&gt;200,L176&lt;=250),"200 to 250",AND(L176&gt;250,L176&lt;=300),"250 to 300",AND(L176&gt;300,L176&lt;=400),"300 to 400",AND(L176&gt;400,L176&lt;=500),"400 to 500",L176&gt;500,"500+")</f>
        <v>150 to 200</v>
      </c>
      <c r="L176" s="9">
        <f>_xlfn.XLOOKUP($E176,'Raw Data'!$E:$E,'Raw Data'!L:L,"ERROR",0,1)</f>
        <v>163</v>
      </c>
      <c r="M176" s="14" t="str">
        <f t="array" ref="M176">_xlfn.IFS(AND(N176&gt;0,N176&lt;=5),"0 to 5",AND(N176&gt;5,N176&lt;=10),"5 to 10",AND(N176&gt;10,N176&lt;=15),"10 to 15",AND(N176&gt;15,N176&lt;=20),"15 to 20",AND(N176&gt;20,N176&lt;=30),"20 to 30",AND(N176&gt;30,N176&lt;=40),"30 to 40",AND(N176&gt;40,N176&lt;=50),"40 to 50",AND(N176&gt;50,N176&lt;=75),"50 to 75",AND(N176&gt;75,N176&lt;=100),"75 to 100",AND(N176&gt;100,N176&lt;=150),"100 to 150",AND(N176&gt;150,N176&lt;=200),"150 to 200",AND(N176&gt;200,N176&lt;=250),"200 to 250",AND(N176&gt;250,N176&lt;=300),"250 to 300",AND(N176&gt;300,N176&lt;=400),"300 to 400",AND(N176&gt;400,N176&lt;=500),"400 to 500",N176&gt;500,"500+")</f>
        <v>150 to 200</v>
      </c>
      <c r="N176" s="9">
        <f>_xlfn.XLOOKUP($E176,'Raw Data'!$E:$E,'Raw Data'!N:N,"ERROR",0,1)</f>
        <v>163</v>
      </c>
      <c r="O176" s="14" t="str">
        <f t="array" ref="O176">_xlfn.IFS(P176=0,"No Discount",AND(P176&gt;0,P176&lt;=0.02),"0% to 2%",AND(P176&gt;0.02,P176&lt;=0.04),"2% to 4%",AND(P176&gt;0.04,P176&lt;=0.06),"4% to 6%",AND(P176&gt;0.06,P176&lt;=0.08),"6% to 8%",AND(P176&gt;0.08,P176&lt;=0.1),"8% to 10%",AND(P176&gt;0.1,P176&lt;=0.15),"10% to 15%",AND(P176&gt;0.15,P176&lt;=0.2),"15% to 20%",AND(P176&gt;0.2,P176&lt;=0.25),"20% to 25%",AND(P176&gt;0.25,P176&lt;=0.3),"25% to 30%",AND(P176&gt;0.3,P176&lt;=0.4),"30% to 40%",AND(P176&gt;0.4,P176&lt;=0.5),"40% to 50%",AND(P176&gt;0.5,P176&lt;=0.75),"50% to 75%",AND(P176&gt;0.75,P176&lt;=1),"75% to 100%")</f>
        <v>No Discount</v>
      </c>
      <c r="P176" s="10">
        <f>_xlfn.XLOOKUP($E176,'Raw Data'!$E:$E,'Raw Data'!P:P,"ERROR",0,1)</f>
        <v>0</v>
      </c>
      <c r="Q176" s="9">
        <f>_xlfn.XLOOKUP($E176,'Raw Data'!$E:$E,'Raw Data'!Q:Q,"ERROR",0,1)</f>
        <v>0</v>
      </c>
      <c r="R176" s="9">
        <f>_xlfn.XLOOKUP($E176,'Raw Data'!$E:$E,'Raw Data'!R:R,"ERROR",0,1)</f>
        <v>0</v>
      </c>
      <c r="S176" s="5" t="e">
        <f t="array" ref="S176">_xlfn.IFS(AND(T176&gt;0,T176&lt;=0.05),"0 to 0.05",AND(T176&gt;0.05,T176&lt;=0.1),"0.05 to 0.1",AND(T176&gt;0.1,T176&lt;=0.2),"0.1 to 0.2",AND(T176&gt;0.2,T176&lt;=0.3),"0.2 to 0.3",AND(T176&gt;0.3,T176&lt;=0.4),"0.3 to 0.4",AND(T176&gt;0.4,T176&lt;=0.5),"0.4 to 0.5",AND(T176&gt;0.5,T176&lt;=0.75),"0.5 to 0.75",AND(T176&gt;0.75,T176&lt;=1),"0.75 to 1",AND(T176&gt;1,T176&lt;=2),"1 to 2",AND(T176&gt;2,T176&lt;=3),"2 to 3",AND(T176&gt;3,T176&lt;=4),"3 to 4",AND(T176&gt;4,T176&lt;=5),"4 to 5",AND(T176&gt;5,T176&lt;=10),"5 to 10",T176&gt;10,"10+")</f>
        <v>#N/A</v>
      </c>
      <c r="T176" s="10">
        <f>_xlfn.XLOOKUP($E176,'Raw Data'!$E:$E,'Raw Data'!T:T,"ERROR",0,1)</f>
        <v>0</v>
      </c>
      <c r="U176" s="15" t="e">
        <f t="array" ref="U176">_xlfn.IFS(AND(V176&gt;0,V176&lt;=0.05),"0 to 0.05",AND(V176&gt;0.05,V176&lt;=0.1),"0.05 to 0.1",AND(V176&gt;0.1,V176&lt;=0.2),"0.1 to 0.2",AND(V176&gt;0.2,V176&lt;=0.3),"0.2 to 0.3",AND(V176&gt;0.3,V176&lt;=0.4),"0.3 to 0.4",AND(V176&gt;0.4,V176&lt;=0.5),"0.4 to 0.5",AND(V176&gt;0.5,V176&lt;=0.75),"0.5 to 0.75",AND(V176&gt;0.75,V176&lt;=1),"0.75 to 1",AND(V176&gt;1,V176&lt;=2),"1 to 2",AND(V176&gt;2,V176&lt;=3),"2 to 3",AND(V176&gt;3,V176&lt;=4),"3 to 4",AND(V176&gt;4,V176&lt;=5),"4 to 5",AND(V176&gt;5,V176&lt;=10),"5 to 10",V176&gt;10,"10+")</f>
        <v>#N/A</v>
      </c>
      <c r="V176" s="10">
        <f>_xlfn.XLOOKUP($E176,'Raw Data'!$E:$E,'Raw Data'!V:V,"ERROR",0,1)</f>
        <v>0</v>
      </c>
      <c r="W176" s="15" t="e">
        <f t="array" ref="W176">_xlfn.IFS(AND(X176&gt;0,X176&lt;=0.05),"0 to 0.05",AND(X176&gt;0.05,X176&lt;=0.1),"0.05 to 0.1",AND(X176&gt;0.1,X176&lt;=0.2),"0.1 to 0.2",AND(X176&gt;0.2,X176&lt;=0.3),"0.2 to 0.3",AND(X176&gt;0.3,X176&lt;=0.4),"0.3 to 0.4",AND(X176&gt;0.4,X176&lt;=0.5),"0.4 to 0.5",AND(X176&gt;0.5,X176&lt;=0.75),"0.5 to 0.75",AND(X176&gt;0.75,X176&lt;=1),"0.75 to 1",AND(X176&gt;1,X176&lt;=2),"1 to 2",AND(X176&gt;2,X176&lt;=3),"2 to 3",AND(X176&gt;3,X176&lt;=4),"3 to 4",AND(X176&gt;4,X176&lt;=5),"4 to 5",AND(X176&gt;5,X176&lt;=10),"5 to 10",X176&gt;10,"10+")</f>
        <v>#DIV/0!</v>
      </c>
      <c r="X176" s="16" t="e">
        <f t="shared" si="26"/>
        <v>#DIV/0!</v>
      </c>
      <c r="Y176" s="5" t="e">
        <f t="array" ref="Y176">_xlfn.IFS(AND(Z176&gt;0,Z176&lt;=1),"0 to 1",AND(Z176&gt;1,Z176&lt;=2),"1 to 2",AND(Z176&gt;2,Z176&lt;=4),"2 to 4",AND(Z176&gt;4,Z176&lt;=6),"4 to 6",AND(Z176&gt;6,Z176&lt;=8),"6 to 8",AND(Z176&gt;8,Z176&lt;=10),"8 to 10",AND(Z176&gt;10,Z176&lt;=15),"10 to 15",AND(Z176&gt;15,Z176&lt;=20),"15 to 20",AND(Z176&gt;20,Z176&lt;=25),"20 to 25",AND(Z176&gt;25,Z176&lt;=30),"25 to 30",AND(Z176&gt;30,Z176&lt;=40),"30 to 40",AND(Z176&gt;40,Z176&lt;=50),"40 to 50",Z176&gt;50,"50+")</f>
        <v>#N/A</v>
      </c>
      <c r="Z176" s="9">
        <f>_xlfn.XLOOKUP($E176,'Raw Data'!$E:$E,'Raw Data'!Z:Z,"ERROR",0,1)</f>
        <v>0</v>
      </c>
      <c r="AA176" s="9">
        <f>_xlfn.XLOOKUP($E176,'Raw Data'!$E:$E,'Raw Data'!AA:AA,"ERROR",0,1)</f>
        <v>0</v>
      </c>
    </row>
    <row r="177" hidden="1" spans="1:27">
      <c r="A177" s="5" t="str">
        <f>_xlfn.XLOOKUP($E177,'Raw Data'!$E:$E,'Raw Data'!A:A,"ERROR",0,1)</f>
        <v>AE</v>
      </c>
      <c r="B177" s="5" t="str">
        <f>_xlfn.XLOOKUP($E177,'Raw Data'!$E:$E,'Raw Data'!B:B,"ERROR",0,1)</f>
        <v>Hair Mousses</v>
      </c>
      <c r="C177" s="5" t="str">
        <f>_xlfn.XLOOKUP($E177,'Raw Data'!$E:$E,'Raw Data'!C:C,"ERROR",0,1)</f>
        <v>kÃ©rastase</v>
      </c>
      <c r="D177" s="5" t="str">
        <f>_xlfn.XLOOKUP($E177,'Raw Data'!$E:$E,'Raw Data'!D:D,"ERROR",0,1)</f>
        <v>www.amazon.ae/dp/B00MQHR10C</v>
      </c>
      <c r="E177" s="5" t="s">
        <v>377</v>
      </c>
      <c r="F177" s="9" t="str">
        <f>_xlfn.XLOOKUP($E177,'Raw Data'!$E:$E,'Raw Data'!F:F,"ERROR",0,1)</f>
        <v>Kerastase K Mousse Bouffante Luxurious Volumizing 5 fl oz (150 ml)</v>
      </c>
      <c r="G177" s="10">
        <f>_xlfn.XLOOKUP($E177,'Raw Data'!$E:$E,'Raw Data'!G:G,"ERROR",0,1)</f>
        <v>1</v>
      </c>
      <c r="H177" s="9">
        <f>_xlfn.XLOOKUP($E177,'Raw Data'!$E:$E,'Raw Data'!H:H,"ERROR",0,1)</f>
        <v>407.94</v>
      </c>
      <c r="I177" s="9">
        <f>_xlfn.XLOOKUP($E177,'Raw Data'!$E:$E,'Raw Data'!I:I,"ERROR",0,1)</f>
        <v>0.000546158682593604</v>
      </c>
      <c r="J177" s="9" t="str">
        <f>_xlfn.XLOOKUP($E177,'Raw Data'!$E:$E,'Raw Data'!J:J,"ERROR",0,1)</f>
        <v>No</v>
      </c>
      <c r="K177" s="14" t="str">
        <f t="array" ref="K177">_xlfn.IFS(AND(L177&gt;0,L177&lt;=5),"0 to 5",AND(L177&gt;5,L177&lt;=10),"5 to 10",AND(L177&gt;10,L177&lt;=15),"10 to 15",AND(L177&gt;15,L177&lt;=20),"15 to 20",AND(L177&gt;20,L177&lt;=30),"20 to 30",AND(L177&gt;30,L177&lt;=40),"30 to 40",AND(L177&gt;40,L177&lt;=50),"40 to 50",AND(L177&gt;50,L177&lt;=75),"50 to 75",AND(L177&gt;75,L177&lt;=100),"75 to 100",AND(L177&gt;100,L177&lt;=150),"100 to 150",AND(L177&gt;150,L177&lt;=200),"150 to 200",AND(L177&gt;200,L177&lt;=250),"200 to 250",AND(L177&gt;250,L177&lt;=300),"250 to 300",AND(L177&gt;300,L177&lt;=400),"300 to 400",AND(L177&gt;400,L177&lt;=500),"400 to 500",L177&gt;500,"500+")</f>
        <v>150 to 200</v>
      </c>
      <c r="L177" s="9">
        <f>_xlfn.XLOOKUP($E177,'Raw Data'!$E:$E,'Raw Data'!L:L,"ERROR",0,1)</f>
        <v>167</v>
      </c>
      <c r="M177" s="14" t="str">
        <f t="array" ref="M177">_xlfn.IFS(AND(N177&gt;0,N177&lt;=5),"0 to 5",AND(N177&gt;5,N177&lt;=10),"5 to 10",AND(N177&gt;10,N177&lt;=15),"10 to 15",AND(N177&gt;15,N177&lt;=20),"15 to 20",AND(N177&gt;20,N177&lt;=30),"20 to 30",AND(N177&gt;30,N177&lt;=40),"30 to 40",AND(N177&gt;40,N177&lt;=50),"40 to 50",AND(N177&gt;50,N177&lt;=75),"50 to 75",AND(N177&gt;75,N177&lt;=100),"75 to 100",AND(N177&gt;100,N177&lt;=150),"100 to 150",AND(N177&gt;150,N177&lt;=200),"150 to 200",AND(N177&gt;200,N177&lt;=250),"200 to 250",AND(N177&gt;250,N177&lt;=300),"250 to 300",AND(N177&gt;300,N177&lt;=400),"300 to 400",AND(N177&gt;400,N177&lt;=500),"400 to 500",N177&gt;500,"500+")</f>
        <v>150 to 200</v>
      </c>
      <c r="N177" s="9">
        <f>_xlfn.XLOOKUP($E177,'Raw Data'!$E:$E,'Raw Data'!N:N,"ERROR",0,1)</f>
        <v>167</v>
      </c>
      <c r="O177" s="14" t="str">
        <f t="array" ref="O177">_xlfn.IFS(P177=0,"No Discount",AND(P177&gt;0,P177&lt;=0.02),"0% to 2%",AND(P177&gt;0.02,P177&lt;=0.04),"2% to 4%",AND(P177&gt;0.04,P177&lt;=0.06),"4% to 6%",AND(P177&gt;0.06,P177&lt;=0.08),"6% to 8%",AND(P177&gt;0.08,P177&lt;=0.1),"8% to 10%",AND(P177&gt;0.1,P177&lt;=0.15),"10% to 15%",AND(P177&gt;0.15,P177&lt;=0.2),"15% to 20%",AND(P177&gt;0.2,P177&lt;=0.25),"20% to 25%",AND(P177&gt;0.25,P177&lt;=0.3),"25% to 30%",AND(P177&gt;0.3,P177&lt;=0.4),"30% to 40%",AND(P177&gt;0.4,P177&lt;=0.5),"40% to 50%",AND(P177&gt;0.5,P177&lt;=0.75),"50% to 75%",AND(P177&gt;0.75,P177&lt;=1),"75% to 100%")</f>
        <v>No Discount</v>
      </c>
      <c r="P177" s="10">
        <f>_xlfn.XLOOKUP($E177,'Raw Data'!$E:$E,'Raw Data'!P:P,"ERROR",0,1)</f>
        <v>0</v>
      </c>
      <c r="Q177" s="9">
        <f>_xlfn.XLOOKUP($E177,'Raw Data'!$E:$E,'Raw Data'!Q:Q,"ERROR",0,1)</f>
        <v>5</v>
      </c>
      <c r="R177" s="9" t="str">
        <f>_xlfn.XLOOKUP($E177,'Raw Data'!$E:$E,'Raw Data'!R:R,"ERROR",0,1)</f>
        <v>fl oz</v>
      </c>
      <c r="S177" s="5" t="str">
        <f t="array" ref="S177">_xlfn.IFS(AND(T177&gt;0,T177&lt;=0.05),"0 to 0.05",AND(T177&gt;0.05,T177&lt;=0.1),"0.05 to 0.1",AND(T177&gt;0.1,T177&lt;=0.2),"0.1 to 0.2",AND(T177&gt;0.2,T177&lt;=0.3),"0.2 to 0.3",AND(T177&gt;0.3,T177&lt;=0.4),"0.3 to 0.4",AND(T177&gt;0.4,T177&lt;=0.5),"0.4 to 0.5",AND(T177&gt;0.5,T177&lt;=0.75),"0.5 to 0.75",AND(T177&gt;0.75,T177&lt;=1),"0.75 to 1",AND(T177&gt;1,T177&lt;=2),"1 to 2",AND(T177&gt;2,T177&lt;=3),"2 to 3",AND(T177&gt;3,T177&lt;=4),"3 to 4",AND(T177&gt;4,T177&lt;=5),"4 to 5",AND(T177&gt;5,T177&lt;=10),"5 to 10",T177&gt;10,"10+")</f>
        <v>1 to 2</v>
      </c>
      <c r="T177" s="10">
        <f>_xlfn.XLOOKUP($E177,'Raw Data'!$E:$E,'Raw Data'!T:T,"ERROR",0,1)</f>
        <v>1.08607996670222</v>
      </c>
      <c r="U177" s="15" t="str">
        <f t="array" ref="U177">_xlfn.IFS(AND(V177&gt;0,V177&lt;=0.05),"0 to 0.05",AND(V177&gt;0.05,V177&lt;=0.1),"0.05 to 0.1",AND(V177&gt;0.1,V177&lt;=0.2),"0.1 to 0.2",AND(V177&gt;0.2,V177&lt;=0.3),"0.2 to 0.3",AND(V177&gt;0.3,V177&lt;=0.4),"0.3 to 0.4",AND(V177&gt;0.4,V177&lt;=0.5),"0.4 to 0.5",AND(V177&gt;0.5,V177&lt;=0.75),"0.5 to 0.75",AND(V177&gt;0.75,V177&lt;=1),"0.75 to 1",AND(V177&gt;1,V177&lt;=2),"1 to 2",AND(V177&gt;2,V177&lt;=3),"2 to 3",AND(V177&gt;3,V177&lt;=4),"3 to 4",AND(V177&gt;4,V177&lt;=5),"4 to 5",AND(V177&gt;5,V177&lt;=10),"5 to 10",V177&gt;10,"10+")</f>
        <v>0.2 to 0.3</v>
      </c>
      <c r="V177" s="10">
        <f>_xlfn.XLOOKUP($E177,'Raw Data'!$E:$E,'Raw Data'!V:V,"ERROR",0,1)</f>
        <v>0.293241591009599</v>
      </c>
      <c r="W177" s="15" t="str">
        <f t="array" ref="W177">_xlfn.IFS(AND(X177&gt;0,X177&lt;=0.05),"0 to 0.05",AND(X177&gt;0.05,X177&lt;=0.1),"0.05 to 0.1",AND(X177&gt;0.1,X177&lt;=0.2),"0.1 to 0.2",AND(X177&gt;0.2,X177&lt;=0.3),"0.2 to 0.3",AND(X177&gt;0.3,X177&lt;=0.4),"0.3 to 0.4",AND(X177&gt;0.4,X177&lt;=0.5),"0.4 to 0.5",AND(X177&gt;0.5,X177&lt;=0.75),"0.5 to 0.75",AND(X177&gt;0.75,X177&lt;=1),"0.75 to 1",AND(X177&gt;1,X177&lt;=2),"1 to 2",AND(X177&gt;2,X177&lt;=3),"2 to 3",AND(X177&gt;3,X177&lt;=4),"3 to 4",AND(X177&gt;4,X177&lt;=5),"4 to 5",AND(X177&gt;5,X177&lt;=10),"5 to 10",X177&gt;10,"10+")</f>
        <v>0.2 to 0.3</v>
      </c>
      <c r="X177" s="16">
        <f t="shared" si="26"/>
        <v>0.293241591009599</v>
      </c>
      <c r="Y177" s="5" t="str">
        <f t="array" ref="Y177">_xlfn.IFS(AND(Z177&gt;0,Z177&lt;=1),"0 to 1",AND(Z177&gt;1,Z177&lt;=2),"1 to 2",AND(Z177&gt;2,Z177&lt;=4),"2 to 4",AND(Z177&gt;4,Z177&lt;=6),"4 to 6",AND(Z177&gt;6,Z177&lt;=8),"6 to 8",AND(Z177&gt;8,Z177&lt;=10),"8 to 10",AND(Z177&gt;10,Z177&lt;=15),"10 to 15",AND(Z177&gt;15,Z177&lt;=20),"15 to 20",AND(Z177&gt;20,Z177&lt;=25),"20 to 25",AND(Z177&gt;25,Z177&lt;=30),"25 to 30",AND(Z177&gt;30,Z177&lt;=40),"30 to 40",AND(Z177&gt;40,Z177&lt;=50),"40 to 50",Z177&gt;50,"50+")</f>
        <v>4 to 6</v>
      </c>
      <c r="Z177" s="9">
        <f>_xlfn.XLOOKUP($E177,'Raw Data'!$E:$E,'Raw Data'!Z:Z,"ERROR",0,1)</f>
        <v>5.2</v>
      </c>
      <c r="AA177" s="9" t="str">
        <f>_xlfn.XLOOKUP($E177,'Raw Data'!$E:$E,'Raw Data'!AA:AA,"ERROR",0,1)</f>
        <v>oz</v>
      </c>
    </row>
    <row r="178" hidden="1" spans="1:27">
      <c r="A178" s="5" t="str">
        <f>_xlfn.XLOOKUP($E178,'Raw Data'!$E:$E,'Raw Data'!A:A,"ERROR",0,1)</f>
        <v>AE</v>
      </c>
      <c r="B178" s="5" t="str">
        <f>_xlfn.XLOOKUP($E178,'Raw Data'!$E:$E,'Raw Data'!B:B,"ERROR",0,1)</f>
        <v>Hair Mousses</v>
      </c>
      <c r="C178" s="5" t="str">
        <f>_xlfn.XLOOKUP($E178,'Raw Data'!$E:$E,'Raw Data'!C:C,"ERROR",0,1)</f>
        <v>charles worthington</v>
      </c>
      <c r="D178" s="5" t="str">
        <f>_xlfn.XLOOKUP($E178,'Raw Data'!$E:$E,'Raw Data'!D:D,"ERROR",0,1)</f>
        <v>www.amazon.ae/dp/B091B63BKR</v>
      </c>
      <c r="E178" s="5" t="s">
        <v>378</v>
      </c>
      <c r="F178" s="9" t="str">
        <f>_xlfn.XLOOKUP($E178,'Raw Data'!$E:$E,'Raw Data'!F:F,"ERROR",0,1)</f>
        <v>Charles Worthington Thicker and Fuller Densifying Mousse, Hair Thickening Mousse for Fine Hair, Hair Thickening Products for Women and Men, Salon Hair Repair, 200 ml</v>
      </c>
      <c r="G178" s="10">
        <f>_xlfn.XLOOKUP($E178,'Raw Data'!$E:$E,'Raw Data'!G:G,"ERROR",0,1)</f>
        <v>4</v>
      </c>
      <c r="H178" s="9">
        <f>_xlfn.XLOOKUP($E178,'Raw Data'!$E:$E,'Raw Data'!H:H,"ERROR",0,1)</f>
        <v>407.93</v>
      </c>
      <c r="I178" s="9">
        <f>_xlfn.XLOOKUP($E178,'Raw Data'!$E:$E,'Raw Data'!I:I,"ERROR",0,1)</f>
        <v>0.000546145294382529</v>
      </c>
      <c r="J178" s="9" t="str">
        <f>_xlfn.XLOOKUP($E178,'Raw Data'!$E:$E,'Raw Data'!J:J,"ERROR",0,1)</f>
        <v>No</v>
      </c>
      <c r="K178" s="14" t="str">
        <f t="array" ref="K178">_xlfn.IFS(AND(L178&gt;0,L178&lt;=5),"0 to 5",AND(L178&gt;5,L178&lt;=10),"5 to 10",AND(L178&gt;10,L178&lt;=15),"10 to 15",AND(L178&gt;15,L178&lt;=20),"15 to 20",AND(L178&gt;20,L178&lt;=30),"20 to 30",AND(L178&gt;30,L178&lt;=40),"30 to 40",AND(L178&gt;40,L178&lt;=50),"40 to 50",AND(L178&gt;50,L178&lt;=75),"50 to 75",AND(L178&gt;75,L178&lt;=100),"75 to 100",AND(L178&gt;100,L178&lt;=150),"100 to 150",AND(L178&gt;150,L178&lt;=200),"150 to 200",AND(L178&gt;200,L178&lt;=250),"200 to 250",AND(L178&gt;250,L178&lt;=300),"250 to 300",AND(L178&gt;300,L178&lt;=400),"300 to 400",AND(L178&gt;400,L178&lt;=500),"400 to 500",L178&gt;500,"500+")</f>
        <v>100 to 150</v>
      </c>
      <c r="L178" s="9">
        <f>_xlfn.XLOOKUP($E178,'Raw Data'!$E:$E,'Raw Data'!L:L,"ERROR",0,1)</f>
        <v>102.82</v>
      </c>
      <c r="M178" s="14" t="str">
        <f t="array" ref="M178">_xlfn.IFS(AND(N178&gt;0,N178&lt;=5),"0 to 5",AND(N178&gt;5,N178&lt;=10),"5 to 10",AND(N178&gt;10,N178&lt;=15),"10 to 15",AND(N178&gt;15,N178&lt;=20),"15 to 20",AND(N178&gt;20,N178&lt;=30),"20 to 30",AND(N178&gt;30,N178&lt;=40),"30 to 40",AND(N178&gt;40,N178&lt;=50),"40 to 50",AND(N178&gt;50,N178&lt;=75),"50 to 75",AND(N178&gt;75,N178&lt;=100),"75 to 100",AND(N178&gt;100,N178&lt;=150),"100 to 150",AND(N178&gt;150,N178&lt;=200),"150 to 200",AND(N178&gt;200,N178&lt;=250),"200 to 250",AND(N178&gt;250,N178&lt;=300),"250 to 300",AND(N178&gt;300,N178&lt;=400),"300 to 400",AND(N178&gt;400,N178&lt;=500),"400 to 500",N178&gt;500,"500+")</f>
        <v>100 to 150</v>
      </c>
      <c r="N178" s="9">
        <f>_xlfn.XLOOKUP($E178,'Raw Data'!$E:$E,'Raw Data'!N:N,"ERROR",0,1)</f>
        <v>114.31</v>
      </c>
      <c r="O178" s="14" t="str">
        <f t="array" ref="O178">_xlfn.IFS(P178=0,"No Discount",AND(P178&gt;0,P178&lt;=0.02),"0% to 2%",AND(P178&gt;0.02,P178&lt;=0.04),"2% to 4%",AND(P178&gt;0.04,P178&lt;=0.06),"4% to 6%",AND(P178&gt;0.06,P178&lt;=0.08),"6% to 8%",AND(P178&gt;0.08,P178&lt;=0.1),"8% to 10%",AND(P178&gt;0.1,P178&lt;=0.15),"10% to 15%",AND(P178&gt;0.15,P178&lt;=0.2),"15% to 20%",AND(P178&gt;0.2,P178&lt;=0.25),"20% to 25%",AND(P178&gt;0.25,P178&lt;=0.3),"25% to 30%",AND(P178&gt;0.3,P178&lt;=0.4),"30% to 40%",AND(P178&gt;0.4,P178&lt;=0.5),"40% to 50%",AND(P178&gt;0.5,P178&lt;=0.75),"50% to 75%",AND(P178&gt;0.75,P178&lt;=1),"75% to 100%")</f>
        <v>10% to 15%</v>
      </c>
      <c r="P178" s="10">
        <f>_xlfn.XLOOKUP($E178,'Raw Data'!$E:$E,'Raw Data'!P:P,"ERROR",0,1)</f>
        <v>0.100516140320182</v>
      </c>
      <c r="Q178" s="9">
        <f>_xlfn.XLOOKUP($E178,'Raw Data'!$E:$E,'Raw Data'!Q:Q,"ERROR",0,1)</f>
        <v>200</v>
      </c>
      <c r="R178" s="9" t="str">
        <f>_xlfn.XLOOKUP($E178,'Raw Data'!$E:$E,'Raw Data'!R:R,"ERROR",0,1)</f>
        <v>ml</v>
      </c>
      <c r="S178" s="5" t="str">
        <f t="array" ref="S178">_xlfn.IFS(AND(T178&gt;0,T178&lt;=0.05),"0 to 0.05",AND(T178&gt;0.05,T178&lt;=0.1),"0.05 to 0.1",AND(T178&gt;0.1,T178&lt;=0.2),"0.1 to 0.2",AND(T178&gt;0.2,T178&lt;=0.3),"0.2 to 0.3",AND(T178&gt;0.3,T178&lt;=0.4),"0.3 to 0.4",AND(T178&gt;0.4,T178&lt;=0.5),"0.4 to 0.5",AND(T178&gt;0.5,T178&lt;=0.75),"0.5 to 0.75",AND(T178&gt;0.75,T178&lt;=1),"0.75 to 1",AND(T178&gt;1,T178&lt;=2),"1 to 2",AND(T178&gt;2,T178&lt;=3),"2 to 3",AND(T178&gt;3,T178&lt;=4),"3 to 4",AND(T178&gt;4,T178&lt;=5),"4 to 5",AND(T178&gt;5,T178&lt;=10),"5 to 10",T178&gt;10,"10+")</f>
        <v>0.5 to 0.75</v>
      </c>
      <c r="T178" s="10">
        <f>_xlfn.XLOOKUP($E178,'Raw Data'!$E:$E,'Raw Data'!T:T,"ERROR",0,1)</f>
        <v>0.514374676077025</v>
      </c>
      <c r="U178" s="15" t="str">
        <f t="array" ref="U178">_xlfn.IFS(AND(V178&gt;0,V178&lt;=0.05),"0 to 0.05",AND(V178&gt;0.05,V178&lt;=0.1),"0.05 to 0.1",AND(V178&gt;0.1,V178&lt;=0.2),"0.1 to 0.2",AND(V178&gt;0.2,V178&lt;=0.3),"0.2 to 0.3",AND(V178&gt;0.3,V178&lt;=0.4),"0.3 to 0.4",AND(V178&gt;0.4,V178&lt;=0.5),"0.4 to 0.5",AND(V178&gt;0.5,V178&lt;=0.75),"0.5 to 0.75",AND(V178&gt;0.75,V178&lt;=1),"0.75 to 1",AND(V178&gt;1,V178&lt;=2),"1 to 2",AND(V178&gt;2,V178&lt;=3),"2 to 3",AND(V178&gt;3,V178&lt;=4),"3 to 4",AND(V178&gt;4,V178&lt;=5),"4 to 5",AND(V178&gt;5,V178&lt;=10),"5 to 10",V178&gt;10,"10+")</f>
        <v>0.1 to 0.2</v>
      </c>
      <c r="V178" s="10">
        <f>_xlfn.XLOOKUP($E178,'Raw Data'!$E:$E,'Raw Data'!V:V,"ERROR",0,1)</f>
        <v>0.154400950107357</v>
      </c>
      <c r="W178" s="15" t="str">
        <f t="array" ref="W178">_xlfn.IFS(AND(X178&gt;0,X178&lt;=0.05),"0 to 0.05",AND(X178&gt;0.05,X178&lt;=0.1),"0.05 to 0.1",AND(X178&gt;0.1,X178&lt;=0.2),"0.1 to 0.2",AND(X178&gt;0.2,X178&lt;=0.3),"0.2 to 0.3",AND(X178&gt;0.3,X178&lt;=0.4),"0.3 to 0.4",AND(X178&gt;0.4,X178&lt;=0.5),"0.4 to 0.5",AND(X178&gt;0.5,X178&lt;=0.75),"0.5 to 0.75",AND(X178&gt;0.75,X178&lt;=1),"0.75 to 1",AND(X178&gt;1,X178&lt;=2),"1 to 2",AND(X178&gt;2,X178&lt;=3),"2 to 3",AND(X178&gt;3,X178&lt;=4),"3 to 4",AND(X178&gt;4,X178&lt;=5),"4 to 5",AND(X178&gt;5,X178&lt;=10),"5 to 10",X178&gt;10,"10+")</f>
        <v>0.1 to 0.2</v>
      </c>
      <c r="X178" s="16">
        <f t="shared" si="26"/>
        <v>0.138881162540797</v>
      </c>
      <c r="Y178" s="5" t="str">
        <f t="array" ref="Y178">_xlfn.IFS(AND(Z178&gt;0,Z178&lt;=1),"0 to 1",AND(Z178&gt;1,Z178&lt;=2),"1 to 2",AND(Z178&gt;2,Z178&lt;=4),"2 to 4",AND(Z178&gt;4,Z178&lt;=6),"4 to 6",AND(Z178&gt;6,Z178&lt;=8),"6 to 8",AND(Z178&gt;8,Z178&lt;=10),"8 to 10",AND(Z178&gt;10,Z178&lt;=15),"10 to 15",AND(Z178&gt;15,Z178&lt;=20),"15 to 20",AND(Z178&gt;20,Z178&lt;=25),"20 to 25",AND(Z178&gt;25,Z178&lt;=30),"25 to 30",AND(Z178&gt;30,Z178&lt;=40),"30 to 40",AND(Z178&gt;40,Z178&lt;=50),"40 to 50",Z178&gt;50,"50+")</f>
        <v>6 to 8</v>
      </c>
      <c r="Z178" s="9">
        <f>_xlfn.XLOOKUP($E178,'Raw Data'!$E:$E,'Raw Data'!Z:Z,"ERROR",0,1)</f>
        <v>6.76</v>
      </c>
      <c r="AA178" s="9" t="str">
        <f>_xlfn.XLOOKUP($E178,'Raw Data'!$E:$E,'Raw Data'!AA:AA,"ERROR",0,1)</f>
        <v>oz</v>
      </c>
    </row>
    <row r="179" hidden="1" spans="1:27">
      <c r="A179" s="5" t="str">
        <f>_xlfn.XLOOKUP($E179,'Raw Data'!$E:$E,'Raw Data'!A:A,"ERROR",0,1)</f>
        <v>AE</v>
      </c>
      <c r="B179" s="5" t="str">
        <f>_xlfn.XLOOKUP($E179,'Raw Data'!$E:$E,'Raw Data'!B:B,"ERROR",0,1)</f>
        <v>Hair Mousses</v>
      </c>
      <c r="C179" s="5" t="str">
        <f>_xlfn.XLOOKUP($E179,'Raw Data'!$E:$E,'Raw Data'!C:C,"ERROR",0,1)</f>
        <v>Unite </v>
      </c>
      <c r="D179" s="5" t="str">
        <f>_xlfn.XLOOKUP($E179,'Raw Data'!$E:$E,'Raw Data'!D:D,"ERROR",0,1)</f>
        <v>www.amazon.ae/dp/B00Q923ZN2</v>
      </c>
      <c r="E179" s="5" t="s">
        <v>379</v>
      </c>
      <c r="F179" s="9" t="str">
        <f>_xlfn.XLOOKUP($E179,'Raw Data'!$E:$E,'Raw Data'!F:F,"ERROR",0,1)</f>
        <v>UNITE  Hair  ELEVATE  Mousse  - Volumizing Foam, 6 Oz (Pack of 1)</v>
      </c>
      <c r="G179" s="10">
        <f>_xlfn.XLOOKUP($E179,'Raw Data'!$E:$E,'Raw Data'!G:G,"ERROR",0,1)</f>
        <v>3</v>
      </c>
      <c r="H179" s="9">
        <f>_xlfn.XLOOKUP($E179,'Raw Data'!$E:$E,'Raw Data'!H:H,"ERROR",0,1)</f>
        <v>404.15</v>
      </c>
      <c r="I179" s="9">
        <f>_xlfn.XLOOKUP($E179,'Raw Data'!$E:$E,'Raw Data'!I:I,"ERROR",0,1)</f>
        <v>0.000541084550596179</v>
      </c>
      <c r="J179" s="9" t="str">
        <f>_xlfn.XLOOKUP($E179,'Raw Data'!$E:$E,'Raw Data'!J:J,"ERROR",0,1)</f>
        <v>No</v>
      </c>
      <c r="K179" s="14" t="str">
        <f t="array" ref="K179">_xlfn.IFS(AND(L179&gt;0,L179&lt;=5),"0 to 5",AND(L179&gt;5,L179&lt;=10),"5 to 10",AND(L179&gt;10,L179&lt;=15),"10 to 15",AND(L179&gt;15,L179&lt;=20),"15 to 20",AND(L179&gt;20,L179&lt;=30),"20 to 30",AND(L179&gt;30,L179&lt;=40),"30 to 40",AND(L179&gt;40,L179&lt;=50),"40 to 50",AND(L179&gt;50,L179&lt;=75),"50 to 75",AND(L179&gt;75,L179&lt;=100),"75 to 100",AND(L179&gt;100,L179&lt;=150),"100 to 150",AND(L179&gt;150,L179&lt;=200),"150 to 200",AND(L179&gt;200,L179&lt;=250),"200 to 250",AND(L179&gt;250,L179&lt;=300),"250 to 300",AND(L179&gt;300,L179&lt;=400),"300 to 400",AND(L179&gt;400,L179&lt;=500),"400 to 500",L179&gt;500,"500+")</f>
        <v>150 to 200</v>
      </c>
      <c r="L179" s="9">
        <f>_xlfn.XLOOKUP($E179,'Raw Data'!$E:$E,'Raw Data'!L:L,"ERROR",0,1)</f>
        <v>160</v>
      </c>
      <c r="M179" s="14" t="str">
        <f t="array" ref="M179">_xlfn.IFS(AND(N179&gt;0,N179&lt;=5),"0 to 5",AND(N179&gt;5,N179&lt;=10),"5 to 10",AND(N179&gt;10,N179&lt;=15),"10 to 15",AND(N179&gt;15,N179&lt;=20),"15 to 20",AND(N179&gt;20,N179&lt;=30),"20 to 30",AND(N179&gt;30,N179&lt;=40),"30 to 40",AND(N179&gt;40,N179&lt;=50),"40 to 50",AND(N179&gt;50,N179&lt;=75),"50 to 75",AND(N179&gt;75,N179&lt;=100),"75 to 100",AND(N179&gt;100,N179&lt;=150),"100 to 150",AND(N179&gt;150,N179&lt;=200),"150 to 200",AND(N179&gt;200,N179&lt;=250),"200 to 250",AND(N179&gt;250,N179&lt;=300),"250 to 300",AND(N179&gt;300,N179&lt;=400),"300 to 400",AND(N179&gt;400,N179&lt;=500),"400 to 500",N179&gt;500,"500+")</f>
        <v>150 to 200</v>
      </c>
      <c r="N179" s="9">
        <f>_xlfn.XLOOKUP($E179,'Raw Data'!$E:$E,'Raw Data'!N:N,"ERROR",0,1)</f>
        <v>160</v>
      </c>
      <c r="O179" s="14" t="str">
        <f t="array" ref="O179">_xlfn.IFS(P179=0,"No Discount",AND(P179&gt;0,P179&lt;=0.02),"0% to 2%",AND(P179&gt;0.02,P179&lt;=0.04),"2% to 4%",AND(P179&gt;0.04,P179&lt;=0.06),"4% to 6%",AND(P179&gt;0.06,P179&lt;=0.08),"6% to 8%",AND(P179&gt;0.08,P179&lt;=0.1),"8% to 10%",AND(P179&gt;0.1,P179&lt;=0.15),"10% to 15%",AND(P179&gt;0.15,P179&lt;=0.2),"15% to 20%",AND(P179&gt;0.2,P179&lt;=0.25),"20% to 25%",AND(P179&gt;0.25,P179&lt;=0.3),"25% to 30%",AND(P179&gt;0.3,P179&lt;=0.4),"30% to 40%",AND(P179&gt;0.4,P179&lt;=0.5),"40% to 50%",AND(P179&gt;0.5,P179&lt;=0.75),"50% to 75%",AND(P179&gt;0.75,P179&lt;=1),"75% to 100%")</f>
        <v>No Discount</v>
      </c>
      <c r="P179" s="10">
        <f>_xlfn.XLOOKUP($E179,'Raw Data'!$E:$E,'Raw Data'!P:P,"ERROR",0,1)</f>
        <v>0</v>
      </c>
      <c r="Q179" s="9">
        <f>_xlfn.XLOOKUP($E179,'Raw Data'!$E:$E,'Raw Data'!Q:Q,"ERROR",0,1)</f>
        <v>6</v>
      </c>
      <c r="R179" s="9" t="str">
        <f>_xlfn.XLOOKUP($E179,'Raw Data'!$E:$E,'Raw Data'!R:R,"ERROR",0,1)</f>
        <v>oz</v>
      </c>
      <c r="S179" s="5" t="str">
        <f t="array" ref="S179">_xlfn.IFS(AND(T179&gt;0,T179&lt;=0.05),"0 to 0.05",AND(T179&gt;0.05,T179&lt;=0.1),"0.05 to 0.1",AND(T179&gt;0.1,T179&lt;=0.2),"0.1 to 0.2",AND(T179&gt;0.2,T179&lt;=0.3),"0.2 to 0.3",AND(T179&gt;0.3,T179&lt;=0.4),"0.3 to 0.4",AND(T179&gt;0.4,T179&lt;=0.5),"0.4 to 0.5",AND(T179&gt;0.5,T179&lt;=0.75),"0.5 to 0.75",AND(T179&gt;0.75,T179&lt;=1),"0.75 to 1",AND(T179&gt;1,T179&lt;=2),"1 to 2",AND(T179&gt;2,T179&lt;=3),"2 to 3",AND(T179&gt;3,T179&lt;=4),"3 to 4",AND(T179&gt;4,T179&lt;=5),"4 to 5",AND(T179&gt;5,T179&lt;=10),"5 to 10",T179&gt;10,"10+")</f>
        <v>0.75 to 1</v>
      </c>
      <c r="T179" s="10">
        <f>_xlfn.XLOOKUP($E179,'Raw Data'!$E:$E,'Raw Data'!T:T,"ERROR",0,1)</f>
        <v>0.901814902491264</v>
      </c>
      <c r="U179" s="15" t="str">
        <f t="array" ref="U179">_xlfn.IFS(AND(V179&gt;0,V179&lt;=0.05),"0 to 0.05",AND(V179&gt;0.05,V179&lt;=0.1),"0.05 to 0.1",AND(V179&gt;0.1,V179&lt;=0.2),"0.1 to 0.2",AND(V179&gt;0.2,V179&lt;=0.3),"0.2 to 0.3",AND(V179&gt;0.3,V179&lt;=0.4),"0.3 to 0.4",AND(V179&gt;0.4,V179&lt;=0.5),"0.4 to 0.5",AND(V179&gt;0.5,V179&lt;=0.75),"0.5 to 0.75",AND(V179&gt;0.75,V179&lt;=1),"0.75 to 1",AND(V179&gt;1,V179&lt;=2),"1 to 2",AND(V179&gt;2,V179&lt;=3),"2 to 3",AND(V179&gt;3,V179&lt;=4),"3 to 4",AND(V179&gt;4,V179&lt;=5),"4 to 5",AND(V179&gt;5,V179&lt;=10),"5 to 10",V179&gt;10,"10+")</f>
        <v>0.2 to 0.3</v>
      </c>
      <c r="V179" s="10">
        <f>_xlfn.XLOOKUP($E179,'Raw Data'!$E:$E,'Raw Data'!V:V,"ERROR",0,1)</f>
        <v>0.243490023672641</v>
      </c>
      <c r="W179" s="15" t="str">
        <f t="array" ref="W179">_xlfn.IFS(AND(X179&gt;0,X179&lt;=0.05),"0 to 0.05",AND(X179&gt;0.05,X179&lt;=0.1),"0.05 to 0.1",AND(X179&gt;0.1,X179&lt;=0.2),"0.1 to 0.2",AND(X179&gt;0.2,X179&lt;=0.3),"0.2 to 0.3",AND(X179&gt;0.3,X179&lt;=0.4),"0.3 to 0.4",AND(X179&gt;0.4,X179&lt;=0.5),"0.4 to 0.5",AND(X179&gt;0.5,X179&lt;=0.75),"0.5 to 0.75",AND(X179&gt;0.75,X179&lt;=1),"0.75 to 1",AND(X179&gt;1,X179&lt;=2),"1 to 2",AND(X179&gt;2,X179&lt;=3),"2 to 3",AND(X179&gt;3,X179&lt;=4),"3 to 4",AND(X179&gt;4,X179&lt;=5),"4 to 5",AND(X179&gt;5,X179&lt;=10),"5 to 10",X179&gt;10,"10+")</f>
        <v>0.2 to 0.3</v>
      </c>
      <c r="X179" s="16">
        <f t="shared" si="26"/>
        <v>0.243490023672641</v>
      </c>
      <c r="Y179" s="5" t="str">
        <f t="array" ref="Y179">_xlfn.IFS(AND(Z179&gt;0,Z179&lt;=1),"0 to 1",AND(Z179&gt;1,Z179&lt;=2),"1 to 2",AND(Z179&gt;2,Z179&lt;=4),"2 to 4",AND(Z179&gt;4,Z179&lt;=6),"4 to 6",AND(Z179&gt;6,Z179&lt;=8),"6 to 8",AND(Z179&gt;8,Z179&lt;=10),"8 to 10",AND(Z179&gt;10,Z179&lt;=15),"10 to 15",AND(Z179&gt;15,Z179&lt;=20),"15 to 20",AND(Z179&gt;20,Z179&lt;=25),"20 to 25",AND(Z179&gt;25,Z179&lt;=30),"25 to 30",AND(Z179&gt;30,Z179&lt;=40),"30 to 40",AND(Z179&gt;40,Z179&lt;=50),"40 to 50",Z179&gt;50,"50+")</f>
        <v>4 to 6</v>
      </c>
      <c r="Z179" s="9">
        <f>_xlfn.XLOOKUP($E179,'Raw Data'!$E:$E,'Raw Data'!Z:Z,"ERROR",0,1)</f>
        <v>6</v>
      </c>
      <c r="AA179" s="9" t="str">
        <f>_xlfn.XLOOKUP($E179,'Raw Data'!$E:$E,'Raw Data'!AA:AA,"ERROR",0,1)</f>
        <v>oz</v>
      </c>
    </row>
    <row r="180" hidden="1" spans="1:27">
      <c r="A180" s="5" t="str">
        <f>_xlfn.XLOOKUP($E180,'Raw Data'!$E:$E,'Raw Data'!A:A,"ERROR",0,1)</f>
        <v>AE</v>
      </c>
      <c r="B180" s="5" t="str">
        <f>_xlfn.XLOOKUP($E180,'Raw Data'!$E:$E,'Raw Data'!B:B,"ERROR",0,1)</f>
        <v>Hair Mousses</v>
      </c>
      <c r="C180" s="5" t="str">
        <f>_xlfn.XLOOKUP($E180,'Raw Data'!$E:$E,'Raw Data'!C:C,"ERROR",0,1)</f>
        <v>vo5</v>
      </c>
      <c r="D180" s="5" t="str">
        <f>_xlfn.XLOOKUP($E180,'Raw Data'!$E:$E,'Raw Data'!D:D,"ERROR",0,1)</f>
        <v>www.amazon.ae/dp/B07YB4ZDX2</v>
      </c>
      <c r="E180" s="5" t="s">
        <v>380</v>
      </c>
      <c r="F180" s="9" t="str">
        <f>_xlfn.XLOOKUP($E180,'Raw Data'!$E:$E,'Raw Data'!F:F,"ERROR",0,1)</f>
        <v>VO5 Natural  Volume  Foam  Mousse  150ml</v>
      </c>
      <c r="G180" s="10">
        <f>_xlfn.XLOOKUP($E180,'Raw Data'!$E:$E,'Raw Data'!G:G,"ERROR",0,1)</f>
        <v>4</v>
      </c>
      <c r="H180" s="9">
        <f>_xlfn.XLOOKUP($E180,'Raw Data'!$E:$E,'Raw Data'!H:H,"ERROR",0,1)</f>
        <v>402.71</v>
      </c>
      <c r="I180" s="9">
        <f>_xlfn.XLOOKUP($E180,'Raw Data'!$E:$E,'Raw Data'!I:I,"ERROR",0,1)</f>
        <v>0.000539156648201378</v>
      </c>
      <c r="J180" s="9" t="str">
        <f>_xlfn.XLOOKUP($E180,'Raw Data'!$E:$E,'Raw Data'!J:J,"ERROR",0,1)</f>
        <v>No</v>
      </c>
      <c r="K180" s="14" t="str">
        <f t="array" ref="K180">_xlfn.IFS(AND(L180&gt;0,L180&lt;=5),"0 to 5",AND(L180&gt;5,L180&lt;=10),"5 to 10",AND(L180&gt;10,L180&lt;=15),"10 to 15",AND(L180&gt;15,L180&lt;=20),"15 to 20",AND(L180&gt;20,L180&lt;=30),"20 to 30",AND(L180&gt;30,L180&lt;=40),"30 to 40",AND(L180&gt;40,L180&lt;=50),"40 to 50",AND(L180&gt;50,L180&lt;=75),"50 to 75",AND(L180&gt;75,L180&lt;=100),"75 to 100",AND(L180&gt;100,L180&lt;=150),"100 to 150",AND(L180&gt;150,L180&lt;=200),"150 to 200",AND(L180&gt;200,L180&lt;=250),"200 to 250",AND(L180&gt;250,L180&lt;=300),"250 to 300",AND(L180&gt;300,L180&lt;=400),"300 to 400",AND(L180&gt;400,L180&lt;=500),"400 to 500",L180&gt;500,"500+")</f>
        <v>100 to 150</v>
      </c>
      <c r="L180" s="9">
        <f>_xlfn.XLOOKUP($E180,'Raw Data'!$E:$E,'Raw Data'!L:L,"ERROR",0,1)</f>
        <v>111.6</v>
      </c>
      <c r="M180" s="14" t="str">
        <f t="array" ref="M180">_xlfn.IFS(AND(N180&gt;0,N180&lt;=5),"0 to 5",AND(N180&gt;5,N180&lt;=10),"5 to 10",AND(N180&gt;10,N180&lt;=15),"10 to 15",AND(N180&gt;15,N180&lt;=20),"15 to 20",AND(N180&gt;20,N180&lt;=30),"20 to 30",AND(N180&gt;30,N180&lt;=40),"30 to 40",AND(N180&gt;40,N180&lt;=50),"40 to 50",AND(N180&gt;50,N180&lt;=75),"50 to 75",AND(N180&gt;75,N180&lt;=100),"75 to 100",AND(N180&gt;100,N180&lt;=150),"100 to 150",AND(N180&gt;150,N180&lt;=200),"150 to 200",AND(N180&gt;200,N180&lt;=250),"200 to 250",AND(N180&gt;250,N180&lt;=300),"250 to 300",AND(N180&gt;300,N180&lt;=400),"300 to 400",AND(N180&gt;400,N180&lt;=500),"400 to 500",N180&gt;500,"500+")</f>
        <v>100 to 150</v>
      </c>
      <c r="N180" s="9">
        <f>_xlfn.XLOOKUP($E180,'Raw Data'!$E:$E,'Raw Data'!N:N,"ERROR",0,1)</f>
        <v>119.79</v>
      </c>
      <c r="O180" s="14" t="str">
        <f t="array" ref="O180">_xlfn.IFS(P180=0,"No Discount",AND(P180&gt;0,P180&lt;=0.02),"0% to 2%",AND(P180&gt;0.02,P180&lt;=0.04),"2% to 4%",AND(P180&gt;0.04,P180&lt;=0.06),"4% to 6%",AND(P180&gt;0.06,P180&lt;=0.08),"6% to 8%",AND(P180&gt;0.08,P180&lt;=0.1),"8% to 10%",AND(P180&gt;0.1,P180&lt;=0.15),"10% to 15%",AND(P180&gt;0.15,P180&lt;=0.2),"15% to 20%",AND(P180&gt;0.2,P180&lt;=0.25),"20% to 25%",AND(P180&gt;0.25,P180&lt;=0.3),"25% to 30%",AND(P180&gt;0.3,P180&lt;=0.4),"30% to 40%",AND(P180&gt;0.4,P180&lt;=0.5),"40% to 50%",AND(P180&gt;0.5,P180&lt;=0.75),"50% to 75%",AND(P180&gt;0.75,P180&lt;=1),"75% to 100%")</f>
        <v>6% to 8%</v>
      </c>
      <c r="P180" s="10">
        <f>_xlfn.XLOOKUP($E180,'Raw Data'!$E:$E,'Raw Data'!P:P,"ERROR",0,1)</f>
        <v>0.0683696468820437</v>
      </c>
      <c r="Q180" s="9">
        <f>_xlfn.XLOOKUP($E180,'Raw Data'!$E:$E,'Raw Data'!Q:Q,"ERROR",0,1)</f>
        <v>150</v>
      </c>
      <c r="R180" s="9" t="str">
        <f>_xlfn.XLOOKUP($E180,'Raw Data'!$E:$E,'Raw Data'!R:R,"ERROR",0,1)</f>
        <v>ml</v>
      </c>
      <c r="S180" s="5" t="str">
        <f t="array" ref="S180">_xlfn.IFS(AND(T180&gt;0,T180&lt;=0.05),"0 to 0.05",AND(T180&gt;0.05,T180&lt;=0.1),"0.05 to 0.1",AND(T180&gt;0.1,T180&lt;=0.2),"0.1 to 0.2",AND(T180&gt;0.2,T180&lt;=0.3),"0.2 to 0.3",AND(T180&gt;0.3,T180&lt;=0.4),"0.3 to 0.4",AND(T180&gt;0.4,T180&lt;=0.5),"0.4 to 0.5",AND(T180&gt;0.5,T180&lt;=0.75),"0.5 to 0.75",AND(T180&gt;0.75,T180&lt;=1),"0.75 to 1",AND(T180&gt;1,T180&lt;=2),"1 to 2",AND(T180&gt;2,T180&lt;=3),"2 to 3",AND(T180&gt;3,T180&lt;=4),"3 to 4",AND(T180&gt;4,T180&lt;=5),"4 to 5",AND(T180&gt;5,T180&lt;=10),"5 to 10",T180&gt;10,"10+")</f>
        <v>0.5 to 0.75</v>
      </c>
      <c r="T180" s="10">
        <f>_xlfn.XLOOKUP($E180,'Raw Data'!$E:$E,'Raw Data'!T:T,"ERROR",0,1)</f>
        <v>0.744397508269416</v>
      </c>
      <c r="U180" s="15" t="str">
        <f t="array" ref="U180">_xlfn.IFS(AND(V180&gt;0,V180&lt;=0.05),"0 to 0.05",AND(V180&gt;0.05,V180&lt;=0.1),"0.05 to 0.1",AND(V180&gt;0.1,V180&lt;=0.2),"0.1 to 0.2",AND(V180&gt;0.2,V180&lt;=0.3),"0.2 to 0.3",AND(V180&gt;0.3,V180&lt;=0.4),"0.3 to 0.4",AND(V180&gt;0.4,V180&lt;=0.5),"0.4 to 0.5",AND(V180&gt;0.5,V180&lt;=0.75),"0.5 to 0.75",AND(V180&gt;0.75,V180&lt;=1),"0.75 to 1",AND(V180&gt;1,V180&lt;=2),"1 to 2",AND(V180&gt;2,V180&lt;=3),"2 to 3",AND(V180&gt;3,V180&lt;=4),"3 to 4",AND(V180&gt;4,V180&lt;=5),"4 to 5",AND(V180&gt;5,V180&lt;=10),"5 to 10",V180&gt;10,"10+")</f>
        <v>0.2 to 0.3</v>
      </c>
      <c r="V180" s="10">
        <f>_xlfn.XLOOKUP($E180,'Raw Data'!$E:$E,'Raw Data'!V:V,"ERROR",0,1)</f>
        <v>0.215737203666758</v>
      </c>
      <c r="W180" s="15" t="str">
        <f t="array" ref="W180">_xlfn.IFS(AND(X180&gt;0,X180&lt;=0.05),"0 to 0.05",AND(X180&gt;0.05,X180&lt;=0.1),"0.05 to 0.1",AND(X180&gt;0.1,X180&lt;=0.2),"0.1 to 0.2",AND(X180&gt;0.2,X180&lt;=0.3),"0.2 to 0.3",AND(X180&gt;0.3,X180&lt;=0.4),"0.3 to 0.4",AND(X180&gt;0.4,X180&lt;=0.5),"0.4 to 0.5",AND(X180&gt;0.5,X180&lt;=0.75),"0.5 to 0.75",AND(X180&gt;0.75,X180&lt;=1),"0.75 to 1",AND(X180&gt;1,X180&lt;=2),"1 to 2",AND(X180&gt;2,X180&lt;=3),"2 to 3",AND(X180&gt;3,X180&lt;=4),"3 to 4",AND(X180&gt;4,X180&lt;=5),"4 to 5",AND(X180&gt;5,X180&lt;=10),"5 to 10",X180&gt;10,"10+")</f>
        <v>0.2 to 0.3</v>
      </c>
      <c r="X180" s="16">
        <f t="shared" si="26"/>
        <v>0.200987327232742</v>
      </c>
      <c r="Y180" s="5" t="str">
        <f t="array" ref="Y180">_xlfn.IFS(AND(Z180&gt;0,Z180&lt;=1),"0 to 1",AND(Z180&gt;1,Z180&lt;=2),"1 to 2",AND(Z180&gt;2,Z180&lt;=4),"2 to 4",AND(Z180&gt;4,Z180&lt;=6),"4 to 6",AND(Z180&gt;6,Z180&lt;=8),"6 to 8",AND(Z180&gt;8,Z180&lt;=10),"8 to 10",AND(Z180&gt;10,Z180&lt;=15),"10 to 15",AND(Z180&gt;15,Z180&lt;=20),"15 to 20",AND(Z180&gt;20,Z180&lt;=25),"20 to 25",AND(Z180&gt;25,Z180&lt;=30),"25 to 30",AND(Z180&gt;30,Z180&lt;=40),"30 to 40",AND(Z180&gt;40,Z180&lt;=50),"40 to 50",Z180&gt;50,"50+")</f>
        <v>4 to 6</v>
      </c>
      <c r="Z180" s="9">
        <f>_xlfn.XLOOKUP($E180,'Raw Data'!$E:$E,'Raw Data'!Z:Z,"ERROR",0,1)</f>
        <v>5.07</v>
      </c>
      <c r="AA180" s="9" t="str">
        <f>_xlfn.XLOOKUP($E180,'Raw Data'!$E:$E,'Raw Data'!AA:AA,"ERROR",0,1)</f>
        <v>oz</v>
      </c>
    </row>
    <row r="181" hidden="1" spans="1:27">
      <c r="A181" s="5" t="str">
        <f>_xlfn.XLOOKUP($E181,'Raw Data'!$E:$E,'Raw Data'!A:A,"ERROR",0,1)</f>
        <v>AE</v>
      </c>
      <c r="B181" s="5" t="str">
        <f>_xlfn.XLOOKUP($E181,'Raw Data'!$E:$E,'Raw Data'!B:B,"ERROR",0,1)</f>
        <v>Hair Mousses</v>
      </c>
      <c r="C181" s="5" t="str">
        <f>_xlfn.XLOOKUP($E181,'Raw Data'!$E:$E,'Raw Data'!C:C,"ERROR",0,1)</f>
        <v>Wella</v>
      </c>
      <c r="D181" s="5" t="str">
        <f>_xlfn.XLOOKUP($E181,'Raw Data'!$E:$E,'Raw Data'!D:D,"ERROR",0,1)</f>
        <v>www.amazon.ae/dp/B07W6FXB76</v>
      </c>
      <c r="E181" s="5" t="s">
        <v>381</v>
      </c>
      <c r="F181" s="9" t="str">
        <f>_xlfn.XLOOKUP($E181,'Raw Data'!$E:$E,'Raw Data'!F:F,"ERROR",0,1)</f>
        <v>Wella  Professionals EIMI Extra Volume Strong Hold Volumizing  Mousse  300 ml</v>
      </c>
      <c r="G181" s="10">
        <f>_xlfn.XLOOKUP($E181,'Raw Data'!$E:$E,'Raw Data'!G:G,"ERROR",0,1)</f>
        <v>4</v>
      </c>
      <c r="H181" s="9">
        <f>_xlfn.XLOOKUP($E181,'Raw Data'!$E:$E,'Raw Data'!H:H,"ERROR",0,1)</f>
        <v>400.24</v>
      </c>
      <c r="I181" s="9">
        <f>_xlfn.XLOOKUP($E181,'Raw Data'!$E:$E,'Raw Data'!I:I,"ERROR",0,1)</f>
        <v>0.000535849760065853</v>
      </c>
      <c r="J181" s="9" t="str">
        <f>_xlfn.XLOOKUP($E181,'Raw Data'!$E:$E,'Raw Data'!J:J,"ERROR",0,1)</f>
        <v>No</v>
      </c>
      <c r="K181" s="14" t="str">
        <f t="array" ref="K181">_xlfn.IFS(AND(L181&gt;0,L181&lt;=5),"0 to 5",AND(L181&gt;5,L181&lt;=10),"5 to 10",AND(L181&gt;10,L181&lt;=15),"10 to 15",AND(L181&gt;15,L181&lt;=20),"15 to 20",AND(L181&gt;20,L181&lt;=30),"20 to 30",AND(L181&gt;30,L181&lt;=40),"30 to 40",AND(L181&gt;40,L181&lt;=50),"40 to 50",AND(L181&gt;50,L181&lt;=75),"50 to 75",AND(L181&gt;75,L181&lt;=100),"75 to 100",AND(L181&gt;100,L181&lt;=150),"100 to 150",AND(L181&gt;150,L181&lt;=200),"150 to 200",AND(L181&gt;200,L181&lt;=250),"200 to 250",AND(L181&gt;250,L181&lt;=300),"250 to 300",AND(L181&gt;300,L181&lt;=400),"300 to 400",AND(L181&gt;400,L181&lt;=500),"400 to 500",L181&gt;500,"500+")</f>
        <v>100 to 150</v>
      </c>
      <c r="L181" s="9">
        <f>_xlfn.XLOOKUP($E181,'Raw Data'!$E:$E,'Raw Data'!L:L,"ERROR",0,1)</f>
        <v>105.75</v>
      </c>
      <c r="M181" s="14" t="str">
        <f t="array" ref="M181">_xlfn.IFS(AND(N181&gt;0,N181&lt;=5),"0 to 5",AND(N181&gt;5,N181&lt;=10),"5 to 10",AND(N181&gt;10,N181&lt;=15),"10 to 15",AND(N181&gt;15,N181&lt;=20),"15 to 20",AND(N181&gt;20,N181&lt;=30),"20 to 30",AND(N181&gt;30,N181&lt;=40),"30 to 40",AND(N181&gt;40,N181&lt;=50),"40 to 50",AND(N181&gt;50,N181&lt;=75),"50 to 75",AND(N181&gt;75,N181&lt;=100),"75 to 100",AND(N181&gt;100,N181&lt;=150),"100 to 150",AND(N181&gt;150,N181&lt;=200),"150 to 200",AND(N181&gt;200,N181&lt;=250),"200 to 250",AND(N181&gt;250,N181&lt;=300),"250 to 300",AND(N181&gt;300,N181&lt;=400),"300 to 400",AND(N181&gt;400,N181&lt;=500),"400 to 500",N181&gt;500,"500+")</f>
        <v>100 to 150</v>
      </c>
      <c r="N181" s="9">
        <f>_xlfn.XLOOKUP($E181,'Raw Data'!$E:$E,'Raw Data'!N:N,"ERROR",0,1)</f>
        <v>106.59</v>
      </c>
      <c r="O181" s="14" t="str">
        <f t="array" ref="O181">_xlfn.IFS(P181=0,"No Discount",AND(P181&gt;0,P181&lt;=0.02),"0% to 2%",AND(P181&gt;0.02,P181&lt;=0.04),"2% to 4%",AND(P181&gt;0.04,P181&lt;=0.06),"4% to 6%",AND(P181&gt;0.06,P181&lt;=0.08),"6% to 8%",AND(P181&gt;0.08,P181&lt;=0.1),"8% to 10%",AND(P181&gt;0.1,P181&lt;=0.15),"10% to 15%",AND(P181&gt;0.15,P181&lt;=0.2),"15% to 20%",AND(P181&gt;0.2,P181&lt;=0.25),"20% to 25%",AND(P181&gt;0.25,P181&lt;=0.3),"25% to 30%",AND(P181&gt;0.3,P181&lt;=0.4),"30% to 40%",AND(P181&gt;0.4,P181&lt;=0.5),"40% to 50%",AND(P181&gt;0.5,P181&lt;=0.75),"50% to 75%",AND(P181&gt;0.75,P181&lt;=1),"75% to 100%")</f>
        <v>0% to 2%</v>
      </c>
      <c r="P181" s="10">
        <f>_xlfn.XLOOKUP($E181,'Raw Data'!$E:$E,'Raw Data'!P:P,"ERROR",0,1)</f>
        <v>0.00788066422741348</v>
      </c>
      <c r="Q181" s="9">
        <f>_xlfn.XLOOKUP($E181,'Raw Data'!$E:$E,'Raw Data'!Q:Q,"ERROR",0,1)</f>
        <v>300</v>
      </c>
      <c r="R181" s="9" t="str">
        <f>_xlfn.XLOOKUP($E181,'Raw Data'!$E:$E,'Raw Data'!R:R,"ERROR",0,1)</f>
        <v>ml</v>
      </c>
      <c r="S181" s="5" t="str">
        <f t="array" ref="S181">_xlfn.IFS(AND(T181&gt;0,T181&lt;=0.05),"0 to 0.05",AND(T181&gt;0.05,T181&lt;=0.1),"0.05 to 0.1",AND(T181&gt;0.1,T181&lt;=0.2),"0.1 to 0.2",AND(T181&gt;0.2,T181&lt;=0.3),"0.2 to 0.3",AND(T181&gt;0.3,T181&lt;=0.4),"0.3 to 0.4",AND(T181&gt;0.4,T181&lt;=0.5),"0.4 to 0.5",AND(T181&gt;0.5,T181&lt;=0.75),"0.5 to 0.75",AND(T181&gt;0.75,T181&lt;=1),"0.75 to 1",AND(T181&gt;1,T181&lt;=2),"1 to 2",AND(T181&gt;2,T181&lt;=3),"2 to 3",AND(T181&gt;3,T181&lt;=4),"3 to 4",AND(T181&gt;4,T181&lt;=5),"4 to 5",AND(T181&gt;5,T181&lt;=10),"5 to 10",T181&gt;10,"10+")</f>
        <v>0.3 to 0.4</v>
      </c>
      <c r="T181" s="10">
        <f>_xlfn.XLOOKUP($E181,'Raw Data'!$E:$E,'Raw Data'!T:T,"ERROR",0,1)</f>
        <v>0.352688335571195</v>
      </c>
      <c r="U181" s="15" t="str">
        <f t="array" ref="U181">_xlfn.IFS(AND(V181&gt;0,V181&lt;=0.05),"0 to 0.05",AND(V181&gt;0.05,V181&lt;=0.1),"0.05 to 0.1",AND(V181&gt;0.1,V181&lt;=0.2),"0.1 to 0.2",AND(V181&gt;0.2,V181&lt;=0.3),"0.2 to 0.3",AND(V181&gt;0.3,V181&lt;=0.4),"0.3 to 0.4",AND(V181&gt;0.4,V181&lt;=0.5),"0.4 to 0.5",AND(V181&gt;0.5,V181&lt;=0.75),"0.5 to 0.75",AND(V181&gt;0.75,V181&lt;=1),"0.75 to 1",AND(V181&gt;1,V181&lt;=2),"1 to 2",AND(V181&gt;2,V181&lt;=3),"2 to 3",AND(V181&gt;3,V181&lt;=4),"3 to 4",AND(V181&gt;4,V181&lt;=5),"4 to 5",AND(V181&gt;5,V181&lt;=10),"5 to 10",V181&gt;10,"10+")</f>
        <v>0.05 to 0.1</v>
      </c>
      <c r="V181" s="10">
        <f>_xlfn.XLOOKUP($E181,'Raw Data'!$E:$E,'Raw Data'!V:V,"ERROR",0,1)</f>
        <v>0.0959822545239158</v>
      </c>
      <c r="W181" s="15" t="str">
        <f t="array" ref="W181">_xlfn.IFS(AND(X181&gt;0,X181&lt;=0.05),"0 to 0.05",AND(X181&gt;0.05,X181&lt;=0.1),"0.05 to 0.1",AND(X181&gt;0.1,X181&lt;=0.2),"0.1 to 0.2",AND(X181&gt;0.2,X181&lt;=0.3),"0.2 to 0.3",AND(X181&gt;0.3,X181&lt;=0.4),"0.3 to 0.4",AND(X181&gt;0.4,X181&lt;=0.5),"0.4 to 0.5",AND(X181&gt;0.5,X181&lt;=0.75),"0.5 to 0.75",AND(X181&gt;0.75,X181&lt;=1),"0.75 to 1",AND(X181&gt;1,X181&lt;=2),"1 to 2",AND(X181&gt;2,X181&lt;=3),"2 to 3",AND(X181&gt;3,X181&lt;=4),"3 to 4",AND(X181&gt;4,X181&lt;=5),"4 to 5",AND(X181&gt;5,X181&lt;=10),"5 to 10",X181&gt;10,"10+")</f>
        <v>0.05 to 0.1</v>
      </c>
      <c r="X181" s="16">
        <f t="shared" si="26"/>
        <v>0.0952258506042227</v>
      </c>
      <c r="Y181" s="5" t="str">
        <f t="array" ref="Y181">_xlfn.IFS(AND(Z181&gt;0,Z181&lt;=1),"0 to 1",AND(Z181&gt;1,Z181&lt;=2),"1 to 2",AND(Z181&gt;2,Z181&lt;=4),"2 to 4",AND(Z181&gt;4,Z181&lt;=6),"4 to 6",AND(Z181&gt;6,Z181&lt;=8),"6 to 8",AND(Z181&gt;8,Z181&lt;=10),"8 to 10",AND(Z181&gt;10,Z181&lt;=15),"10 to 15",AND(Z181&gt;15,Z181&lt;=20),"15 to 20",AND(Z181&gt;20,Z181&lt;=25),"20 to 25",AND(Z181&gt;25,Z181&lt;=30),"25 to 30",AND(Z181&gt;30,Z181&lt;=40),"30 to 40",AND(Z181&gt;40,Z181&lt;=50),"40 to 50",Z181&gt;50,"50+")</f>
        <v>10 to 15</v>
      </c>
      <c r="Z181" s="9">
        <f>_xlfn.XLOOKUP($E181,'Raw Data'!$E:$E,'Raw Data'!Z:Z,"ERROR",0,1)</f>
        <v>10.14</v>
      </c>
      <c r="AA181" s="9" t="str">
        <f>_xlfn.XLOOKUP($E181,'Raw Data'!$E:$E,'Raw Data'!AA:AA,"ERROR",0,1)</f>
        <v>oz</v>
      </c>
    </row>
    <row r="182" hidden="1" spans="1:27">
      <c r="A182" s="5" t="str">
        <f>_xlfn.XLOOKUP($E182,'Raw Data'!$E:$E,'Raw Data'!A:A,"ERROR",0,1)</f>
        <v>AE</v>
      </c>
      <c r="B182" s="5" t="str">
        <f>_xlfn.XLOOKUP($E182,'Raw Data'!$E:$E,'Raw Data'!B:B,"ERROR",0,1)</f>
        <v>Hair Mousses</v>
      </c>
      <c r="C182" s="5" t="str">
        <f>_xlfn.XLOOKUP($E182,'Raw Data'!$E:$E,'Raw Data'!C:C,"ERROR",0,1)</f>
        <v>redken</v>
      </c>
      <c r="D182" s="5" t="str">
        <f>_xlfn.XLOOKUP($E182,'Raw Data'!$E:$E,'Raw Data'!D:D,"ERROR",0,1)</f>
        <v>www.amazon.ae/dp/B002PA2LNC</v>
      </c>
      <c r="E182" s="5" t="s">
        <v>382</v>
      </c>
      <c r="F182" s="9" t="str">
        <f>_xlfn.XLOOKUP($E182,'Raw Data'!$E:$E,'Raw Data'!F:F,"ERROR",0,1)</f>
        <v>REDKEN | Aerate 08 | Bodifying Lightweight Cream-Mousse | For a Long-Lasting Medium Hold | 91g</v>
      </c>
      <c r="G182" s="10">
        <f>_xlfn.XLOOKUP($E182,'Raw Data'!$E:$E,'Raw Data'!G:G,"ERROR",0,1)</f>
        <v>3</v>
      </c>
      <c r="H182" s="9">
        <f>_xlfn.XLOOKUP($E182,'Raw Data'!$E:$E,'Raw Data'!H:H,"ERROR",0,1)</f>
        <v>394.07</v>
      </c>
      <c r="I182" s="9">
        <f>_xlfn.XLOOKUP($E182,'Raw Data'!$E:$E,'Raw Data'!I:I,"ERROR",0,1)</f>
        <v>0.000527589233832577</v>
      </c>
      <c r="J182" s="9" t="str">
        <f>_xlfn.XLOOKUP($E182,'Raw Data'!$E:$E,'Raw Data'!J:J,"ERROR",0,1)</f>
        <v>No</v>
      </c>
      <c r="K182" s="14" t="str">
        <f t="array" ref="K182">_xlfn.IFS(AND(L182&gt;0,L182&lt;=5),"0 to 5",AND(L182&gt;5,L182&lt;=10),"5 to 10",AND(L182&gt;10,L182&lt;=15),"10 to 15",AND(L182&gt;15,L182&lt;=20),"15 to 20",AND(L182&gt;20,L182&lt;=30),"20 to 30",AND(L182&gt;30,L182&lt;=40),"30 to 40",AND(L182&gt;40,L182&lt;=50),"40 to 50",AND(L182&gt;50,L182&lt;=75),"50 to 75",AND(L182&gt;75,L182&lt;=100),"75 to 100",AND(L182&gt;100,L182&lt;=150),"100 to 150",AND(L182&gt;150,L182&lt;=200),"150 to 200",AND(L182&gt;200,L182&lt;=250),"200 to 250",AND(L182&gt;250,L182&lt;=300),"250 to 300",AND(L182&gt;300,L182&lt;=400),"300 to 400",AND(L182&gt;400,L182&lt;=500),"400 to 500",L182&gt;500,"500+")</f>
        <v>150 to 200</v>
      </c>
      <c r="L182" s="9">
        <f>_xlfn.XLOOKUP($E182,'Raw Data'!$E:$E,'Raw Data'!L:L,"ERROR",0,1)</f>
        <v>156.01</v>
      </c>
      <c r="M182" s="14" t="str">
        <f t="array" ref="M182">_xlfn.IFS(AND(N182&gt;0,N182&lt;=5),"0 to 5",AND(N182&gt;5,N182&lt;=10),"5 to 10",AND(N182&gt;10,N182&lt;=15),"10 to 15",AND(N182&gt;15,N182&lt;=20),"15 to 20",AND(N182&gt;20,N182&lt;=30),"20 to 30",AND(N182&gt;30,N182&lt;=40),"30 to 40",AND(N182&gt;40,N182&lt;=50),"40 to 50",AND(N182&gt;50,N182&lt;=75),"50 to 75",AND(N182&gt;75,N182&lt;=100),"75 to 100",AND(N182&gt;100,N182&lt;=150),"100 to 150",AND(N182&gt;150,N182&lt;=200),"150 to 200",AND(N182&gt;200,N182&lt;=250),"200 to 250",AND(N182&gt;250,N182&lt;=300),"250 to 300",AND(N182&gt;300,N182&lt;=400),"300 to 400",AND(N182&gt;400,N182&lt;=500),"400 to 500",N182&gt;500,"500+")</f>
        <v>150 to 200</v>
      </c>
      <c r="N182" s="9">
        <f>_xlfn.XLOOKUP($E182,'Raw Data'!$E:$E,'Raw Data'!N:N,"ERROR",0,1)</f>
        <v>159.74</v>
      </c>
      <c r="O182" s="14" t="str">
        <f t="array" ref="O182">_xlfn.IFS(P182=0,"No Discount",AND(P182&gt;0,P182&lt;=0.02),"0% to 2%",AND(P182&gt;0.02,P182&lt;=0.04),"2% to 4%",AND(P182&gt;0.04,P182&lt;=0.06),"4% to 6%",AND(P182&gt;0.06,P182&lt;=0.08),"6% to 8%",AND(P182&gt;0.08,P182&lt;=0.1),"8% to 10%",AND(P182&gt;0.1,P182&lt;=0.15),"10% to 15%",AND(P182&gt;0.15,P182&lt;=0.2),"15% to 20%",AND(P182&gt;0.2,P182&lt;=0.25),"20% to 25%",AND(P182&gt;0.25,P182&lt;=0.3),"25% to 30%",AND(P182&gt;0.3,P182&lt;=0.4),"30% to 40%",AND(P182&gt;0.4,P182&lt;=0.5),"40% to 50%",AND(P182&gt;0.5,P182&lt;=0.75),"50% to 75%",AND(P182&gt;0.75,P182&lt;=1),"75% to 100%")</f>
        <v>2% to 4%</v>
      </c>
      <c r="P182" s="10">
        <f>_xlfn.XLOOKUP($E182,'Raw Data'!$E:$E,'Raw Data'!P:P,"ERROR",0,1)</f>
        <v>0.0233504444722675</v>
      </c>
      <c r="Q182" s="9">
        <f>_xlfn.XLOOKUP($E182,'Raw Data'!$E:$E,'Raw Data'!Q:Q,"ERROR",0,1)</f>
        <v>91</v>
      </c>
      <c r="R182" s="9" t="str">
        <f>_xlfn.XLOOKUP($E182,'Raw Data'!$E:$E,'Raw Data'!R:R,"ERROR",0,1)</f>
        <v>gm</v>
      </c>
      <c r="S182" s="5" t="str">
        <f t="array" ref="S182">_xlfn.IFS(AND(T182&gt;0,T182&lt;=0.05),"0 to 0.05",AND(T182&gt;0.05,T182&lt;=0.1),"0.05 to 0.1",AND(T182&gt;0.1,T182&lt;=0.2),"0.1 to 0.2",AND(T182&gt;0.2,T182&lt;=0.3),"0.2 to 0.3",AND(T182&gt;0.3,T182&lt;=0.4),"0.3 to 0.4",AND(T182&gt;0.4,T182&lt;=0.5),"0.4 to 0.5",AND(T182&gt;0.5,T182&lt;=0.75),"0.5 to 0.75",AND(T182&gt;0.75,T182&lt;=1),"0.75 to 1",AND(T182&gt;1,T182&lt;=2),"1 to 2",AND(T182&gt;2,T182&lt;=3),"2 to 3",AND(T182&gt;3,T182&lt;=4),"3 to 4",AND(T182&gt;4,T182&lt;=5),"4 to 5",AND(T182&gt;5,T182&lt;=10),"5 to 10",T182&gt;10,"10+")</f>
        <v>1 to 2</v>
      </c>
      <c r="T182" s="10">
        <f>_xlfn.XLOOKUP($E182,'Raw Data'!$E:$E,'Raw Data'!T:T,"ERROR",0,1)</f>
        <v>1.71531158077974</v>
      </c>
      <c r="U182" s="15" t="str">
        <f t="array" ref="U182">_xlfn.IFS(AND(V182&gt;0,V182&lt;=0.05),"0 to 0.05",AND(V182&gt;0.05,V182&lt;=0.1),"0.05 to 0.1",AND(V182&gt;0.1,V182&lt;=0.2),"0.1 to 0.2",AND(V182&gt;0.2,V182&lt;=0.3),"0.2 to 0.3",AND(V182&gt;0.3,V182&lt;=0.4),"0.3 to 0.4",AND(V182&gt;0.4,V182&lt;=0.5),"0.4 to 0.5",AND(V182&gt;0.5,V182&lt;=0.75),"0.5 to 0.75",AND(V182&gt;0.75,V182&lt;=1),"0.75 to 1",AND(V182&gt;1,V182&lt;=2),"1 to 2",AND(V182&gt;2,V182&lt;=3),"2 to 3",AND(V182&gt;3,V182&lt;=4),"3 to 4",AND(V182&gt;4,V182&lt;=5),"4 to 5",AND(V182&gt;5,V182&lt;=10),"5 to 10",V182&gt;10,"10+")</f>
        <v>0.4 to 0.5</v>
      </c>
      <c r="V182" s="10">
        <f>_xlfn.XLOOKUP($E182,'Raw Data'!$E:$E,'Raw Data'!V:V,"ERROR",0,1)</f>
        <v>0.474207072730684</v>
      </c>
      <c r="W182" s="15" t="str">
        <f t="array" ref="W182">_xlfn.IFS(AND(X182&gt;0,X182&lt;=0.05),"0 to 0.05",AND(X182&gt;0.05,X182&lt;=0.1),"0.05 to 0.1",AND(X182&gt;0.1,X182&lt;=0.2),"0.1 to 0.2",AND(X182&gt;0.2,X182&lt;=0.3),"0.2 to 0.3",AND(X182&gt;0.3,X182&lt;=0.4),"0.3 to 0.4",AND(X182&gt;0.4,X182&lt;=0.5),"0.4 to 0.5",AND(X182&gt;0.5,X182&lt;=0.75),"0.5 to 0.75",AND(X182&gt;0.75,X182&lt;=1),"0.75 to 1",AND(X182&gt;1,X182&lt;=2),"1 to 2",AND(X182&gt;2,X182&lt;=3),"2 to 3",AND(X182&gt;3,X182&lt;=4),"3 to 4",AND(X182&gt;4,X182&lt;=5),"4 to 5",AND(X182&gt;5,X182&lt;=10),"5 to 10",X182&gt;10,"10+")</f>
        <v>0.4 to 0.5</v>
      </c>
      <c r="X182" s="16">
        <f t="shared" si="26"/>
        <v>0.46313412681053</v>
      </c>
      <c r="Y182" s="5" t="str">
        <f t="array" ref="Y182">_xlfn.IFS(AND(Z182&gt;0,Z182&lt;=1),"0 to 1",AND(Z182&gt;1,Z182&lt;=2),"1 to 2",AND(Z182&gt;2,Z182&lt;=4),"2 to 4",AND(Z182&gt;4,Z182&lt;=6),"4 to 6",AND(Z182&gt;6,Z182&lt;=8),"6 to 8",AND(Z182&gt;8,Z182&lt;=10),"8 to 10",AND(Z182&gt;10,Z182&lt;=15),"10 to 15",AND(Z182&gt;15,Z182&lt;=20),"15 to 20",AND(Z182&gt;20,Z182&lt;=25),"20 to 25",AND(Z182&gt;25,Z182&lt;=30),"25 to 30",AND(Z182&gt;30,Z182&lt;=40),"30 to 40",AND(Z182&gt;40,Z182&lt;=50),"40 to 50",Z182&gt;50,"50+")</f>
        <v>2 to 4</v>
      </c>
      <c r="Z182" s="9">
        <f>_xlfn.XLOOKUP($E182,'Raw Data'!$E:$E,'Raw Data'!Z:Z,"ERROR",0,1)</f>
        <v>3.0758</v>
      </c>
      <c r="AA182" s="9" t="str">
        <f>_xlfn.XLOOKUP($E182,'Raw Data'!$E:$E,'Raw Data'!AA:AA,"ERROR",0,1)</f>
        <v>oz</v>
      </c>
    </row>
    <row r="183" hidden="1" spans="1:27">
      <c r="A183" s="5" t="str">
        <f>_xlfn.XLOOKUP($E183,'Raw Data'!$E:$E,'Raw Data'!A:A,"ERROR",0,1)</f>
        <v>AE</v>
      </c>
      <c r="B183" s="5" t="str">
        <f>_xlfn.XLOOKUP($E183,'Raw Data'!$E:$E,'Raw Data'!B:B,"ERROR",0,1)</f>
        <v>Hair Mousses</v>
      </c>
      <c r="C183" s="5" t="str">
        <f>_xlfn.XLOOKUP($E183,'Raw Data'!$E:$E,'Raw Data'!C:C,"ERROR",0,1)</f>
        <v>l'oreal paris</v>
      </c>
      <c r="D183" s="5" t="str">
        <f>_xlfn.XLOOKUP($E183,'Raw Data'!$E:$E,'Raw Data'!D:D,"ERROR",0,1)</f>
        <v>www.amazon.ae/dp/B01M10Q4OB</v>
      </c>
      <c r="E183" s="5" t="s">
        <v>383</v>
      </c>
      <c r="F183" s="9" t="str">
        <f>_xlfn.XLOOKUP($E183,'Raw Data'!$E:$E,'Raw Data'!F:F,"ERROR",0,1)</f>
        <v>L'Oreal Paris Hair Care Advanced Hairstyle Air Dry It Ruffled Body Mousse,</v>
      </c>
      <c r="G183" s="10">
        <f>_xlfn.XLOOKUP($E183,'Raw Data'!$E:$E,'Raw Data'!G:G,"ERROR",0,1)</f>
        <v>3</v>
      </c>
      <c r="H183" s="9">
        <f>_xlfn.XLOOKUP($E183,'Raw Data'!$E:$E,'Raw Data'!H:H,"ERROR",0,1)</f>
        <v>391.75</v>
      </c>
      <c r="I183" s="9">
        <f>_xlfn.XLOOKUP($E183,'Raw Data'!$E:$E,'Raw Data'!I:I,"ERROR",0,1)</f>
        <v>0.000524483168863177</v>
      </c>
      <c r="J183" s="9" t="str">
        <f>_xlfn.XLOOKUP($E183,'Raw Data'!$E:$E,'Raw Data'!J:J,"ERROR",0,1)</f>
        <v>No</v>
      </c>
      <c r="K183" s="14" t="str">
        <f t="array" ref="K183">_xlfn.IFS(AND(L183&gt;0,L183&lt;=5),"0 to 5",AND(L183&gt;5,L183&lt;=10),"5 to 10",AND(L183&gt;10,L183&lt;=15),"10 to 15",AND(L183&gt;15,L183&lt;=20),"15 to 20",AND(L183&gt;20,L183&lt;=30),"20 to 30",AND(L183&gt;30,L183&lt;=40),"30 to 40",AND(L183&gt;40,L183&lt;=50),"40 to 50",AND(L183&gt;50,L183&lt;=75),"50 to 75",AND(L183&gt;75,L183&lt;=100),"75 to 100",AND(L183&gt;100,L183&lt;=150),"100 to 150",AND(L183&gt;150,L183&lt;=200),"150 to 200",AND(L183&gt;200,L183&lt;=250),"200 to 250",AND(L183&gt;250,L183&lt;=300),"250 to 300",AND(L183&gt;300,L183&lt;=400),"300 to 400",AND(L183&gt;400,L183&lt;=500),"400 to 500",L183&gt;500,"500+")</f>
        <v>150 to 200</v>
      </c>
      <c r="L183" s="9">
        <f>_xlfn.XLOOKUP($E183,'Raw Data'!$E:$E,'Raw Data'!L:L,"ERROR",0,1)</f>
        <v>155.09</v>
      </c>
      <c r="M183" s="14" t="str">
        <f t="array" ref="M183">_xlfn.IFS(AND(N183&gt;0,N183&lt;=5),"0 to 5",AND(N183&gt;5,N183&lt;=10),"5 to 10",AND(N183&gt;10,N183&lt;=15),"10 to 15",AND(N183&gt;15,N183&lt;=20),"15 to 20",AND(N183&gt;20,N183&lt;=30),"20 to 30",AND(N183&gt;30,N183&lt;=40),"30 to 40",AND(N183&gt;40,N183&lt;=50),"40 to 50",AND(N183&gt;50,N183&lt;=75),"50 to 75",AND(N183&gt;75,N183&lt;=100),"75 to 100",AND(N183&gt;100,N183&lt;=150),"100 to 150",AND(N183&gt;150,N183&lt;=200),"150 to 200",AND(N183&gt;200,N183&lt;=250),"200 to 250",AND(N183&gt;250,N183&lt;=300),"250 to 300",AND(N183&gt;300,N183&lt;=400),"300 to 400",AND(N183&gt;400,N183&lt;=500),"400 to 500",N183&gt;500,"500+")</f>
        <v>150 to 200</v>
      </c>
      <c r="N183" s="9">
        <f>_xlfn.XLOOKUP($E183,'Raw Data'!$E:$E,'Raw Data'!N:N,"ERROR",0,1)</f>
        <v>155.09</v>
      </c>
      <c r="O183" s="14" t="str">
        <f t="array" ref="O183">_xlfn.IFS(P183=0,"No Discount",AND(P183&gt;0,P183&lt;=0.02),"0% to 2%",AND(P183&gt;0.02,P183&lt;=0.04),"2% to 4%",AND(P183&gt;0.04,P183&lt;=0.06),"4% to 6%",AND(P183&gt;0.06,P183&lt;=0.08),"6% to 8%",AND(P183&gt;0.08,P183&lt;=0.1),"8% to 10%",AND(P183&gt;0.1,P183&lt;=0.15),"10% to 15%",AND(P183&gt;0.15,P183&lt;=0.2),"15% to 20%",AND(P183&gt;0.2,P183&lt;=0.25),"20% to 25%",AND(P183&gt;0.25,P183&lt;=0.3),"25% to 30%",AND(P183&gt;0.3,P183&lt;=0.4),"30% to 40%",AND(P183&gt;0.4,P183&lt;=0.5),"40% to 50%",AND(P183&gt;0.5,P183&lt;=0.75),"50% to 75%",AND(P183&gt;0.75,P183&lt;=1),"75% to 100%")</f>
        <v>No Discount</v>
      </c>
      <c r="P183" s="10">
        <f>_xlfn.XLOOKUP($E183,'Raw Data'!$E:$E,'Raw Data'!P:P,"ERROR",0,1)</f>
        <v>0</v>
      </c>
      <c r="Q183" s="9">
        <f>_xlfn.XLOOKUP($E183,'Raw Data'!$E:$E,'Raw Data'!Q:Q,"ERROR",0,1)</f>
        <v>0</v>
      </c>
      <c r="R183" s="9">
        <f>_xlfn.XLOOKUP($E183,'Raw Data'!$E:$E,'Raw Data'!R:R,"ERROR",0,1)</f>
        <v>0</v>
      </c>
      <c r="S183" s="5" t="e">
        <f t="array" ref="S183">_xlfn.IFS(AND(T183&gt;0,T183&lt;=0.05),"0 to 0.05",AND(T183&gt;0.05,T183&lt;=0.1),"0.05 to 0.1",AND(T183&gt;0.1,T183&lt;=0.2),"0.1 to 0.2",AND(T183&gt;0.2,T183&lt;=0.3),"0.2 to 0.3",AND(T183&gt;0.3,T183&lt;=0.4),"0.3 to 0.4",AND(T183&gt;0.4,T183&lt;=0.5),"0.4 to 0.5",AND(T183&gt;0.5,T183&lt;=0.75),"0.5 to 0.75",AND(T183&gt;0.75,T183&lt;=1),"0.75 to 1",AND(T183&gt;1,T183&lt;=2),"1 to 2",AND(T183&gt;2,T183&lt;=3),"2 to 3",AND(T183&gt;3,T183&lt;=4),"3 to 4",AND(T183&gt;4,T183&lt;=5),"4 to 5",AND(T183&gt;5,T183&lt;=10),"5 to 10",T183&gt;10,"10+")</f>
        <v>#N/A</v>
      </c>
      <c r="T183" s="10">
        <f>_xlfn.XLOOKUP($E183,'Raw Data'!$E:$E,'Raw Data'!T:T,"ERROR",0,1)</f>
        <v>0</v>
      </c>
      <c r="U183" s="15" t="e">
        <f t="array" ref="U183">_xlfn.IFS(AND(V183&gt;0,V183&lt;=0.05),"0 to 0.05",AND(V183&gt;0.05,V183&lt;=0.1),"0.05 to 0.1",AND(V183&gt;0.1,V183&lt;=0.2),"0.1 to 0.2",AND(V183&gt;0.2,V183&lt;=0.3),"0.2 to 0.3",AND(V183&gt;0.3,V183&lt;=0.4),"0.3 to 0.4",AND(V183&gt;0.4,V183&lt;=0.5),"0.4 to 0.5",AND(V183&gt;0.5,V183&lt;=0.75),"0.5 to 0.75",AND(V183&gt;0.75,V183&lt;=1),"0.75 to 1",AND(V183&gt;1,V183&lt;=2),"1 to 2",AND(V183&gt;2,V183&lt;=3),"2 to 3",AND(V183&gt;3,V183&lt;=4),"3 to 4",AND(V183&gt;4,V183&lt;=5),"4 to 5",AND(V183&gt;5,V183&lt;=10),"5 to 10",V183&gt;10,"10+")</f>
        <v>#N/A</v>
      </c>
      <c r="V183" s="10">
        <f>_xlfn.XLOOKUP($E183,'Raw Data'!$E:$E,'Raw Data'!V:V,"ERROR",0,1)</f>
        <v>0</v>
      </c>
      <c r="W183" s="15" t="e">
        <f t="array" ref="W183">_xlfn.IFS(AND(X183&gt;0,X183&lt;=0.05),"0 to 0.05",AND(X183&gt;0.05,X183&lt;=0.1),"0.05 to 0.1",AND(X183&gt;0.1,X183&lt;=0.2),"0.1 to 0.2",AND(X183&gt;0.2,X183&lt;=0.3),"0.2 to 0.3",AND(X183&gt;0.3,X183&lt;=0.4),"0.3 to 0.4",AND(X183&gt;0.4,X183&lt;=0.5),"0.4 to 0.5",AND(X183&gt;0.5,X183&lt;=0.75),"0.5 to 0.75",AND(X183&gt;0.75,X183&lt;=1),"0.75 to 1",AND(X183&gt;1,X183&lt;=2),"1 to 2",AND(X183&gt;2,X183&lt;=3),"2 to 3",AND(X183&gt;3,X183&lt;=4),"3 to 4",AND(X183&gt;4,X183&lt;=5),"4 to 5",AND(X183&gt;5,X183&lt;=10),"5 to 10",X183&gt;10,"10+")</f>
        <v>#DIV/0!</v>
      </c>
      <c r="X183" s="16" t="e">
        <f t="shared" si="26"/>
        <v>#DIV/0!</v>
      </c>
      <c r="Y183" s="5" t="e">
        <f t="array" ref="Y183">_xlfn.IFS(AND(Z183&gt;0,Z183&lt;=1),"0 to 1",AND(Z183&gt;1,Z183&lt;=2),"1 to 2",AND(Z183&gt;2,Z183&lt;=4),"2 to 4",AND(Z183&gt;4,Z183&lt;=6),"4 to 6",AND(Z183&gt;6,Z183&lt;=8),"6 to 8",AND(Z183&gt;8,Z183&lt;=10),"8 to 10",AND(Z183&gt;10,Z183&lt;=15),"10 to 15",AND(Z183&gt;15,Z183&lt;=20),"15 to 20",AND(Z183&gt;20,Z183&lt;=25),"20 to 25",AND(Z183&gt;25,Z183&lt;=30),"25 to 30",AND(Z183&gt;30,Z183&lt;=40),"30 to 40",AND(Z183&gt;40,Z183&lt;=50),"40 to 50",Z183&gt;50,"50+")</f>
        <v>#N/A</v>
      </c>
      <c r="Z183" s="9">
        <f>_xlfn.XLOOKUP($E183,'Raw Data'!$E:$E,'Raw Data'!Z:Z,"ERROR",0,1)</f>
        <v>0</v>
      </c>
      <c r="AA183" s="9">
        <f>_xlfn.XLOOKUP($E183,'Raw Data'!$E:$E,'Raw Data'!AA:AA,"ERROR",0,1)</f>
        <v>0</v>
      </c>
    </row>
    <row r="184" hidden="1" spans="1:27">
      <c r="A184" s="5" t="str">
        <f>_xlfn.XLOOKUP($E184,'Raw Data'!$E:$E,'Raw Data'!A:A,"ERROR",0,1)</f>
        <v>AE</v>
      </c>
      <c r="B184" s="5" t="str">
        <f>_xlfn.XLOOKUP($E184,'Raw Data'!$E:$E,'Raw Data'!B:B,"ERROR",0,1)</f>
        <v>Hair Mousses</v>
      </c>
      <c r="C184" s="5" t="str">
        <f>_xlfn.XLOOKUP($E184,'Raw Data'!$E:$E,'Raw Data'!C:C,"ERROR",0,1)</f>
        <v>nexxus</v>
      </c>
      <c r="D184" s="5" t="str">
        <f>_xlfn.XLOOKUP($E184,'Raw Data'!$E:$E,'Raw Data'!D:D,"ERROR",0,1)</f>
        <v>www.amazon.ae/dp/B00SD8JJ8A</v>
      </c>
      <c r="E184" s="5" t="s">
        <v>384</v>
      </c>
      <c r="F184" s="9" t="str">
        <f>_xlfn.XLOOKUP($E184,'Raw Data'!$E:$E,'Raw Data'!F:F,"ERROR",0,1)</f>
        <v>Nexxus  Mousse  Plus Volumizing Foam 300 g</v>
      </c>
      <c r="G184" s="10">
        <f>_xlfn.XLOOKUP($E184,'Raw Data'!$E:$E,'Raw Data'!G:G,"ERROR",0,1)</f>
        <v>3</v>
      </c>
      <c r="H184" s="9">
        <f>_xlfn.XLOOKUP($E184,'Raw Data'!$E:$E,'Raw Data'!H:H,"ERROR",0,1)</f>
        <v>378.89</v>
      </c>
      <c r="I184" s="9">
        <f>_xlfn.XLOOKUP($E184,'Raw Data'!$E:$E,'Raw Data'!I:I,"ERROR",0,1)</f>
        <v>0.000507265929420725</v>
      </c>
      <c r="J184" s="9" t="str">
        <f>_xlfn.XLOOKUP($E184,'Raw Data'!$E:$E,'Raw Data'!J:J,"ERROR",0,1)</f>
        <v>No</v>
      </c>
      <c r="K184" s="14" t="str">
        <f t="array" ref="K184">_xlfn.IFS(AND(L184&gt;0,L184&lt;=5),"0 to 5",AND(L184&gt;5,L184&lt;=10),"5 to 10",AND(L184&gt;10,L184&lt;=15),"10 to 15",AND(L184&gt;15,L184&lt;=20),"15 to 20",AND(L184&gt;20,L184&lt;=30),"20 to 30",AND(L184&gt;30,L184&lt;=40),"30 to 40",AND(L184&gt;40,L184&lt;=50),"40 to 50",AND(L184&gt;50,L184&lt;=75),"50 to 75",AND(L184&gt;75,L184&lt;=100),"75 to 100",AND(L184&gt;100,L184&lt;=150),"100 to 150",AND(L184&gt;150,L184&lt;=200),"150 to 200",AND(L184&gt;200,L184&lt;=250),"200 to 250",AND(L184&gt;250,L184&lt;=300),"250 to 300",AND(L184&gt;300,L184&lt;=400),"300 to 400",AND(L184&gt;400,L184&lt;=500),"400 to 500",L184&gt;500,"500+")</f>
        <v>150 to 200</v>
      </c>
      <c r="L184" s="9">
        <f>_xlfn.XLOOKUP($E184,'Raw Data'!$E:$E,'Raw Data'!L:L,"ERROR",0,1)</f>
        <v>186.69</v>
      </c>
      <c r="M184" s="14" t="str">
        <f t="array" ref="M184">_xlfn.IFS(AND(N184&gt;0,N184&lt;=5),"0 to 5",AND(N184&gt;5,N184&lt;=10),"5 to 10",AND(N184&gt;10,N184&lt;=15),"10 to 15",AND(N184&gt;15,N184&lt;=20),"15 to 20",AND(N184&gt;20,N184&lt;=30),"20 to 30",AND(N184&gt;30,N184&lt;=40),"30 to 40",AND(N184&gt;40,N184&lt;=50),"40 to 50",AND(N184&gt;50,N184&lt;=75),"50 to 75",AND(N184&gt;75,N184&lt;=100),"75 to 100",AND(N184&gt;100,N184&lt;=150),"100 to 150",AND(N184&gt;150,N184&lt;=200),"150 to 200",AND(N184&gt;200,N184&lt;=250),"200 to 250",AND(N184&gt;250,N184&lt;=300),"250 to 300",AND(N184&gt;300,N184&lt;=400),"300 to 400",AND(N184&gt;400,N184&lt;=500),"400 to 500",N184&gt;500,"500+")</f>
        <v>150 to 200</v>
      </c>
      <c r="N184" s="9">
        <f>_xlfn.XLOOKUP($E184,'Raw Data'!$E:$E,'Raw Data'!N:N,"ERROR",0,1)</f>
        <v>188.27</v>
      </c>
      <c r="O184" s="14" t="str">
        <f t="array" ref="O184">_xlfn.IFS(P184=0,"No Discount",AND(P184&gt;0,P184&lt;=0.02),"0% to 2%",AND(P184&gt;0.02,P184&lt;=0.04),"2% to 4%",AND(P184&gt;0.04,P184&lt;=0.06),"4% to 6%",AND(P184&gt;0.06,P184&lt;=0.08),"6% to 8%",AND(P184&gt;0.08,P184&lt;=0.1),"8% to 10%",AND(P184&gt;0.1,P184&lt;=0.15),"10% to 15%",AND(P184&gt;0.15,P184&lt;=0.2),"15% to 20%",AND(P184&gt;0.2,P184&lt;=0.25),"20% to 25%",AND(P184&gt;0.25,P184&lt;=0.3),"25% to 30%",AND(P184&gt;0.3,P184&lt;=0.4),"30% to 40%",AND(P184&gt;0.4,P184&lt;=0.5),"40% to 50%",AND(P184&gt;0.5,P184&lt;=0.75),"50% to 75%",AND(P184&gt;0.75,P184&lt;=1),"75% to 100%")</f>
        <v>0% to 2%</v>
      </c>
      <c r="P184" s="10">
        <f>_xlfn.XLOOKUP($E184,'Raw Data'!$E:$E,'Raw Data'!P:P,"ERROR",0,1)</f>
        <v>0.00839220268762953</v>
      </c>
      <c r="Q184" s="9">
        <f>_xlfn.XLOOKUP($E184,'Raw Data'!$E:$E,'Raw Data'!Q:Q,"ERROR",0,1)</f>
        <v>300</v>
      </c>
      <c r="R184" s="9" t="str">
        <f>_xlfn.XLOOKUP($E184,'Raw Data'!$E:$E,'Raw Data'!R:R,"ERROR",0,1)</f>
        <v>gm</v>
      </c>
      <c r="S184" s="5" t="str">
        <f t="array" ref="S184">_xlfn.IFS(AND(T184&gt;0,T184&lt;=0.05),"0 to 0.05",AND(T184&gt;0.05,T184&lt;=0.1),"0.05 to 0.1",AND(T184&gt;0.1,T184&lt;=0.2),"0.1 to 0.2",AND(T184&gt;0.2,T184&lt;=0.3),"0.2 to 0.3",AND(T184&gt;0.3,T184&lt;=0.4),"0.3 to 0.4",AND(T184&gt;0.4,T184&lt;=0.5),"0.4 to 0.5",AND(T184&gt;0.5,T184&lt;=0.75),"0.5 to 0.75",AND(T184&gt;0.75,T184&lt;=1),"0.75 to 1",AND(T184&gt;1,T184&lt;=2),"1 to 2",AND(T184&gt;2,T184&lt;=3),"2 to 3",AND(T184&gt;3,T184&lt;=4),"3 to 4",AND(T184&gt;4,T184&lt;=5),"4 to 5",AND(T184&gt;5,T184&lt;=10),"5 to 10",T184&gt;10,"10+")</f>
        <v>0.5 to 0.75</v>
      </c>
      <c r="T184" s="10">
        <f>_xlfn.XLOOKUP($E184,'Raw Data'!$E:$E,'Raw Data'!T:T,"ERROR",0,1)</f>
        <v>0.622632485747389</v>
      </c>
      <c r="U184" s="15" t="str">
        <f t="array" ref="U184">_xlfn.IFS(AND(V184&gt;0,V184&lt;=0.05),"0 to 0.05",AND(V184&gt;0.05,V184&lt;=0.1),"0.05 to 0.1",AND(V184&gt;0.1,V184&lt;=0.2),"0.1 to 0.2",AND(V184&gt;0.2,V184&lt;=0.3),"0.2 to 0.3",AND(V184&gt;0.3,V184&lt;=0.4),"0.3 to 0.4",AND(V184&gt;0.4,V184&lt;=0.5),"0.4 to 0.5",AND(V184&gt;0.5,V184&lt;=0.75),"0.5 to 0.75",AND(V184&gt;0.75,V184&lt;=1),"0.75 to 1",AND(V184&gt;1,V184&lt;=2),"1 to 2",AND(V184&gt;2,V184&lt;=3),"2 to 3",AND(V184&gt;3,V184&lt;=4),"3 to 4",AND(V184&gt;4,V184&lt;=5),"4 to 5",AND(V184&gt;5,V184&lt;=10),"5 to 10",V184&gt;10,"10+")</f>
        <v>0.1 to 0.2</v>
      </c>
      <c r="V184" s="10">
        <f>_xlfn.XLOOKUP($E184,'Raw Data'!$E:$E,'Raw Data'!V:V,"ERROR",0,1)</f>
        <v>0.169533530905504</v>
      </c>
      <c r="W184" s="15" t="str">
        <f t="array" ref="W184">_xlfn.IFS(AND(X184&gt;0,X184&lt;=0.05),"0 to 0.05",AND(X184&gt;0.05,X184&lt;=0.1),"0.05 to 0.1",AND(X184&gt;0.1,X184&lt;=0.2),"0.1 to 0.2",AND(X184&gt;0.2,X184&lt;=0.3),"0.2 to 0.3",AND(X184&gt;0.3,X184&lt;=0.4),"0.3 to 0.4",AND(X184&gt;0.4,X184&lt;=0.5),"0.4 to 0.5",AND(X184&gt;0.5,X184&lt;=0.75),"0.5 to 0.75",AND(X184&gt;0.75,X184&lt;=1),"0.75 to 1",AND(X184&gt;1,X184&lt;=2),"1 to 2",AND(X184&gt;2,X184&lt;=3),"2 to 3",AND(X184&gt;3,X184&lt;=4),"3 to 4",AND(X184&gt;4,X184&lt;=5),"4 to 5",AND(X184&gt;5,X184&lt;=10),"5 to 10",X184&gt;10,"10+")</f>
        <v>0.1 to 0.2</v>
      </c>
      <c r="X184" s="16">
        <f t="shared" si="26"/>
        <v>0.168110771151795</v>
      </c>
      <c r="Y184" s="5" t="str">
        <f t="array" ref="Y184">_xlfn.IFS(AND(Z184&gt;0,Z184&lt;=1),"0 to 1",AND(Z184&gt;1,Z184&lt;=2),"1 to 2",AND(Z184&gt;2,Z184&lt;=4),"2 to 4",AND(Z184&gt;4,Z184&lt;=6),"4 to 6",AND(Z184&gt;6,Z184&lt;=8),"6 to 8",AND(Z184&gt;8,Z184&lt;=10),"8 to 10",AND(Z184&gt;10,Z184&lt;=15),"10 to 15",AND(Z184&gt;15,Z184&lt;=20),"15 to 20",AND(Z184&gt;20,Z184&lt;=25),"20 to 25",AND(Z184&gt;25,Z184&lt;=30),"25 to 30",AND(Z184&gt;30,Z184&lt;=40),"30 to 40",AND(Z184&gt;40,Z184&lt;=50),"40 to 50",Z184&gt;50,"50+")</f>
        <v>10 to 15</v>
      </c>
      <c r="Z184" s="9">
        <f>_xlfn.XLOOKUP($E184,'Raw Data'!$E:$E,'Raw Data'!Z:Z,"ERROR",0,1)</f>
        <v>10.14</v>
      </c>
      <c r="AA184" s="9" t="str">
        <f>_xlfn.XLOOKUP($E184,'Raw Data'!$E:$E,'Raw Data'!AA:AA,"ERROR",0,1)</f>
        <v>oz</v>
      </c>
    </row>
    <row r="185" hidden="1" spans="1:27">
      <c r="A185" s="5" t="str">
        <f>_xlfn.XLOOKUP($E185,'Raw Data'!$E:$E,'Raw Data'!A:A,"ERROR",0,1)</f>
        <v>AE</v>
      </c>
      <c r="B185" s="5" t="str">
        <f>_xlfn.XLOOKUP($E185,'Raw Data'!$E:$E,'Raw Data'!B:B,"ERROR",0,1)</f>
        <v>Hair Mousses</v>
      </c>
      <c r="C185" s="5" t="str">
        <f>_xlfn.XLOOKUP($E185,'Raw Data'!$E:$E,'Raw Data'!C:C,"ERROR",0,1)</f>
        <v>Schwarzkopf Henkel</v>
      </c>
      <c r="D185" s="5" t="str">
        <f>_xlfn.XLOOKUP($E185,'Raw Data'!$E:$E,'Raw Data'!D:D,"ERROR",0,1)</f>
        <v>www.amazon.ae/dp/B07KFSPR23</v>
      </c>
      <c r="E185" s="5" t="s">
        <v>385</v>
      </c>
      <c r="F185" s="9" t="str">
        <f>_xlfn.XLOOKUP($E185,'Raw Data'!$E:$E,'Raw Data'!F:F,"ERROR",0,1)</f>
        <v>Taft Volume Hair  Mousse  #4 Ultra Strong 150ml (for fine and brittle hair)</v>
      </c>
      <c r="G185" s="10">
        <f>_xlfn.XLOOKUP($E185,'Raw Data'!$E:$E,'Raw Data'!G:G,"ERROR",0,1)</f>
        <v>3</v>
      </c>
      <c r="H185" s="9">
        <f>_xlfn.XLOOKUP($E185,'Raw Data'!$E:$E,'Raw Data'!H:H,"ERROR",0,1)</f>
        <v>378.89</v>
      </c>
      <c r="I185" s="9">
        <f>_xlfn.XLOOKUP($E185,'Raw Data'!$E:$E,'Raw Data'!I:I,"ERROR",0,1)</f>
        <v>0.000507265929420725</v>
      </c>
      <c r="J185" s="9" t="str">
        <f>_xlfn.XLOOKUP($E185,'Raw Data'!$E:$E,'Raw Data'!J:J,"ERROR",0,1)</f>
        <v>No</v>
      </c>
      <c r="K185" s="14" t="str">
        <f t="array" ref="K185">_xlfn.IFS(AND(L185&gt;0,L185&lt;=5),"0 to 5",AND(L185&gt;5,L185&lt;=10),"5 to 10",AND(L185&gt;10,L185&lt;=15),"10 to 15",AND(L185&gt;15,L185&lt;=20),"15 to 20",AND(L185&gt;20,L185&lt;=30),"20 to 30",AND(L185&gt;30,L185&lt;=40),"30 to 40",AND(L185&gt;40,L185&lt;=50),"40 to 50",AND(L185&gt;50,L185&lt;=75),"50 to 75",AND(L185&gt;75,L185&lt;=100),"75 to 100",AND(L185&gt;100,L185&lt;=150),"100 to 150",AND(L185&gt;150,L185&lt;=200),"150 to 200",AND(L185&gt;200,L185&lt;=250),"200 to 250",AND(L185&gt;250,L185&lt;=300),"250 to 300",AND(L185&gt;300,L185&lt;=400),"300 to 400",AND(L185&gt;400,L185&lt;=500),"400 to 500",L185&gt;500,"500+")</f>
        <v>100 to 150</v>
      </c>
      <c r="L185" s="9">
        <f>_xlfn.XLOOKUP($E185,'Raw Data'!$E:$E,'Raw Data'!L:L,"ERROR",0,1)</f>
        <v>150</v>
      </c>
      <c r="M185" s="14" t="str">
        <f t="array" ref="M185">_xlfn.IFS(AND(N185&gt;0,N185&lt;=5),"0 to 5",AND(N185&gt;5,N185&lt;=10),"5 to 10",AND(N185&gt;10,N185&lt;=15),"10 to 15",AND(N185&gt;15,N185&lt;=20),"15 to 20",AND(N185&gt;20,N185&lt;=30),"20 to 30",AND(N185&gt;30,N185&lt;=40),"30 to 40",AND(N185&gt;40,N185&lt;=50),"40 to 50",AND(N185&gt;50,N185&lt;=75),"50 to 75",AND(N185&gt;75,N185&lt;=100),"75 to 100",AND(N185&gt;100,N185&lt;=150),"100 to 150",AND(N185&gt;150,N185&lt;=200),"150 to 200",AND(N185&gt;200,N185&lt;=250),"200 to 250",AND(N185&gt;250,N185&lt;=300),"250 to 300",AND(N185&gt;300,N185&lt;=400),"300 to 400",AND(N185&gt;400,N185&lt;=500),"400 to 500",N185&gt;500,"500+")</f>
        <v>100 to 150</v>
      </c>
      <c r="N185" s="9">
        <f>_xlfn.XLOOKUP($E185,'Raw Data'!$E:$E,'Raw Data'!N:N,"ERROR",0,1)</f>
        <v>150</v>
      </c>
      <c r="O185" s="14" t="str">
        <f t="array" ref="O185">_xlfn.IFS(P185=0,"No Discount",AND(P185&gt;0,P185&lt;=0.02),"0% to 2%",AND(P185&gt;0.02,P185&lt;=0.04),"2% to 4%",AND(P185&gt;0.04,P185&lt;=0.06),"4% to 6%",AND(P185&gt;0.06,P185&lt;=0.08),"6% to 8%",AND(P185&gt;0.08,P185&lt;=0.1),"8% to 10%",AND(P185&gt;0.1,P185&lt;=0.15),"10% to 15%",AND(P185&gt;0.15,P185&lt;=0.2),"15% to 20%",AND(P185&gt;0.2,P185&lt;=0.25),"20% to 25%",AND(P185&gt;0.25,P185&lt;=0.3),"25% to 30%",AND(P185&gt;0.3,P185&lt;=0.4),"30% to 40%",AND(P185&gt;0.4,P185&lt;=0.5),"40% to 50%",AND(P185&gt;0.5,P185&lt;=0.75),"50% to 75%",AND(P185&gt;0.75,P185&lt;=1),"75% to 100%")</f>
        <v>No Discount</v>
      </c>
      <c r="P185" s="10">
        <f>_xlfn.XLOOKUP($E185,'Raw Data'!$E:$E,'Raw Data'!P:P,"ERROR",0,1)</f>
        <v>0</v>
      </c>
      <c r="Q185" s="9">
        <f>_xlfn.XLOOKUP($E185,'Raw Data'!$E:$E,'Raw Data'!Q:Q,"ERROR",0,1)</f>
        <v>150</v>
      </c>
      <c r="R185" s="9" t="str">
        <f>_xlfn.XLOOKUP($E185,'Raw Data'!$E:$E,'Raw Data'!R:R,"ERROR",0,1)</f>
        <v>ml</v>
      </c>
      <c r="S185" s="5" t="str">
        <f t="array" ref="S185">_xlfn.IFS(AND(T185&gt;0,T185&lt;=0.05),"0 to 0.05",AND(T185&gt;0.05,T185&lt;=0.1),"0.05 to 0.1",AND(T185&gt;0.1,T185&lt;=0.2),"0.1 to 0.2",AND(T185&gt;0.2,T185&lt;=0.3),"0.2 to 0.3",AND(T185&gt;0.3,T185&lt;=0.4),"0.3 to 0.4",AND(T185&gt;0.4,T185&lt;=0.5),"0.4 to 0.5",AND(T185&gt;0.5,T185&lt;=0.75),"0.5 to 0.75",AND(T185&gt;0.75,T185&lt;=1),"0.75 to 1",AND(T185&gt;1,T185&lt;=2),"1 to 2",AND(T185&gt;2,T185&lt;=3),"2 to 3",AND(T185&gt;3,T185&lt;=4),"3 to 4",AND(T185&gt;4,T185&lt;=5),"4 to 5",AND(T185&gt;5,T185&lt;=10),"5 to 10",T185&gt;10,"10+")</f>
        <v>1 to 2</v>
      </c>
      <c r="T185" s="10">
        <f>_xlfn.XLOOKUP($E185,'Raw Data'!$E:$E,'Raw Data'!T:T,"ERROR",0,1)</f>
        <v>1.00053428530835</v>
      </c>
      <c r="U185" s="15" t="str">
        <f t="array" ref="U185">_xlfn.IFS(AND(V185&gt;0,V185&lt;=0.05),"0 to 0.05",AND(V185&gt;0.05,V185&lt;=0.1),"0.05 to 0.1",AND(V185&gt;0.1,V185&lt;=0.2),"0.1 to 0.2",AND(V185&gt;0.2,V185&lt;=0.3),"0.2 to 0.3",AND(V185&gt;0.3,V185&lt;=0.4),"0.3 to 0.4",AND(V185&gt;0.4,V185&lt;=0.5),"0.4 to 0.5",AND(V185&gt;0.5,V185&lt;=0.75),"0.5 to 0.75",AND(V185&gt;0.75,V185&lt;=1),"0.75 to 1",AND(V185&gt;1,V185&lt;=2),"1 to 2",AND(V185&gt;2,V185&lt;=3),"2 to 3",AND(V185&gt;3,V185&lt;=4),"3 to 4",AND(V185&gt;4,V185&lt;=5),"4 to 5",AND(V185&gt;5,V185&lt;=10),"5 to 10",V185&gt;10,"10+")</f>
        <v>0.2 to 0.3</v>
      </c>
      <c r="V185" s="10">
        <f>_xlfn.XLOOKUP($E185,'Raw Data'!$E:$E,'Raw Data'!V:V,"ERROR",0,1)</f>
        <v>0.270144257033256</v>
      </c>
      <c r="W185" s="15" t="str">
        <f t="array" ref="W185">_xlfn.IFS(AND(X185&gt;0,X185&lt;=0.05),"0 to 0.05",AND(X185&gt;0.05,X185&lt;=0.1),"0.05 to 0.1",AND(X185&gt;0.1,X185&lt;=0.2),"0.1 to 0.2",AND(X185&gt;0.2,X185&lt;=0.3),"0.2 to 0.3",AND(X185&gt;0.3,X185&lt;=0.4),"0.3 to 0.4",AND(X185&gt;0.4,X185&lt;=0.5),"0.4 to 0.5",AND(X185&gt;0.5,X185&lt;=0.75),"0.5 to 0.75",AND(X185&gt;0.75,X185&lt;=1),"0.75 to 1",AND(X185&gt;1,X185&lt;=2),"1 to 2",AND(X185&gt;2,X185&lt;=3),"2 to 3",AND(X185&gt;3,X185&lt;=4),"3 to 4",AND(X185&gt;4,X185&lt;=5),"4 to 5",AND(X185&gt;5,X185&lt;=10),"5 to 10",X185&gt;10,"10+")</f>
        <v>0.2 to 0.3</v>
      </c>
      <c r="X185" s="16">
        <f t="shared" si="26"/>
        <v>0.270144257033256</v>
      </c>
      <c r="Y185" s="5" t="str">
        <f t="array" ref="Y185">_xlfn.IFS(AND(Z185&gt;0,Z185&lt;=1),"0 to 1",AND(Z185&gt;1,Z185&lt;=2),"1 to 2",AND(Z185&gt;2,Z185&lt;=4),"2 to 4",AND(Z185&gt;4,Z185&lt;=6),"4 to 6",AND(Z185&gt;6,Z185&lt;=8),"6 to 8",AND(Z185&gt;8,Z185&lt;=10),"8 to 10",AND(Z185&gt;10,Z185&lt;=15),"10 to 15",AND(Z185&gt;15,Z185&lt;=20),"15 to 20",AND(Z185&gt;20,Z185&lt;=25),"20 to 25",AND(Z185&gt;25,Z185&lt;=30),"25 to 30",AND(Z185&gt;30,Z185&lt;=40),"30 to 40",AND(Z185&gt;40,Z185&lt;=50),"40 to 50",Z185&gt;50,"50+")</f>
        <v>4 to 6</v>
      </c>
      <c r="Z185" s="9">
        <f>_xlfn.XLOOKUP($E185,'Raw Data'!$E:$E,'Raw Data'!Z:Z,"ERROR",0,1)</f>
        <v>5.07</v>
      </c>
      <c r="AA185" s="9" t="str">
        <f>_xlfn.XLOOKUP($E185,'Raw Data'!$E:$E,'Raw Data'!AA:AA,"ERROR",0,1)</f>
        <v>oz</v>
      </c>
    </row>
    <row r="186" hidden="1" spans="1:27">
      <c r="A186" s="5" t="str">
        <f>_xlfn.XLOOKUP($E186,'Raw Data'!$E:$E,'Raw Data'!A:A,"ERROR",0,1)</f>
        <v>AE</v>
      </c>
      <c r="B186" s="5" t="str">
        <f>_xlfn.XLOOKUP($E186,'Raw Data'!$E:$E,'Raw Data'!B:B,"ERROR",0,1)</f>
        <v>Hair Mousses</v>
      </c>
      <c r="C186" s="5" t="str">
        <f>_xlfn.XLOOKUP($E186,'Raw Data'!$E:$E,'Raw Data'!C:C,"ERROR",0,1)</f>
        <v>Marc </v>
      </c>
      <c r="D186" s="5" t="str">
        <f>_xlfn.XLOOKUP($E186,'Raw Data'!$E:$E,'Raw Data'!D:D,"ERROR",0,1)</f>
        <v>www.amazon.ae/dp/B009Q4H7BQ</v>
      </c>
      <c r="E186" s="5" t="s">
        <v>386</v>
      </c>
      <c r="F186" s="9" t="str">
        <f>_xlfn.XLOOKUP($E186,'Raw Data'!$E:$E,'Raw Data'!F:F,"ERROR",0,1)</f>
        <v>Marc Anthony Nourishing Argan Oil of Morocco  Volume  Extra Hold  Mousse  with Keratin, 8.5oz</v>
      </c>
      <c r="G186" s="10">
        <f>_xlfn.XLOOKUP($E186,'Raw Data'!$E:$E,'Raw Data'!G:G,"ERROR",0,1)</f>
        <v>5</v>
      </c>
      <c r="H186" s="9">
        <f>_xlfn.XLOOKUP($E186,'Raw Data'!$E:$E,'Raw Data'!H:H,"ERROR",0,1)</f>
        <v>376.57</v>
      </c>
      <c r="I186" s="9">
        <f>_xlfn.XLOOKUP($E186,'Raw Data'!$E:$E,'Raw Data'!I:I,"ERROR",0,1)</f>
        <v>0.000504159864451325</v>
      </c>
      <c r="J186" s="9" t="str">
        <f>_xlfn.XLOOKUP($E186,'Raw Data'!$E:$E,'Raw Data'!J:J,"ERROR",0,1)</f>
        <v>No</v>
      </c>
      <c r="K186" s="14" t="str">
        <f t="array" ref="K186">_xlfn.IFS(AND(L186&gt;0,L186&lt;=5),"0 to 5",AND(L186&gt;5,L186&lt;=10),"5 to 10",AND(L186&gt;10,L186&lt;=15),"10 to 15",AND(L186&gt;15,L186&lt;=20),"15 to 20",AND(L186&gt;20,L186&lt;=30),"20 to 30",AND(L186&gt;30,L186&lt;=40),"30 to 40",AND(L186&gt;40,L186&lt;=50),"40 to 50",AND(L186&gt;50,L186&lt;=75),"50 to 75",AND(L186&gt;75,L186&lt;=100),"75 to 100",AND(L186&gt;100,L186&lt;=150),"100 to 150",AND(L186&gt;150,L186&lt;=200),"150 to 200",AND(L186&gt;200,L186&lt;=250),"200 to 250",AND(L186&gt;250,L186&lt;=300),"250 to 300",AND(L186&gt;300,L186&lt;=400),"300 to 400",AND(L186&gt;400,L186&lt;=500),"400 to 500",L186&gt;500,"500+")</f>
        <v>75 to 100</v>
      </c>
      <c r="L186" s="9">
        <f>_xlfn.XLOOKUP($E186,'Raw Data'!$E:$E,'Raw Data'!L:L,"ERROR",0,1)</f>
        <v>79.29</v>
      </c>
      <c r="M186" s="14" t="str">
        <f t="array" ref="M186">_xlfn.IFS(AND(N186&gt;0,N186&lt;=5),"0 to 5",AND(N186&gt;5,N186&lt;=10),"5 to 10",AND(N186&gt;10,N186&lt;=15),"10 to 15",AND(N186&gt;15,N186&lt;=20),"15 to 20",AND(N186&gt;20,N186&lt;=30),"20 to 30",AND(N186&gt;30,N186&lt;=40),"30 to 40",AND(N186&gt;40,N186&lt;=50),"40 to 50",AND(N186&gt;50,N186&lt;=75),"50 to 75",AND(N186&gt;75,N186&lt;=100),"75 to 100",AND(N186&gt;100,N186&lt;=150),"100 to 150",AND(N186&gt;150,N186&lt;=200),"150 to 200",AND(N186&gt;200,N186&lt;=250),"200 to 250",AND(N186&gt;250,N186&lt;=300),"250 to 300",AND(N186&gt;300,N186&lt;=400),"300 to 400",AND(N186&gt;400,N186&lt;=500),"400 to 500",N186&gt;500,"500+")</f>
        <v>75 to 100</v>
      </c>
      <c r="N186" s="9">
        <f>_xlfn.XLOOKUP($E186,'Raw Data'!$E:$E,'Raw Data'!N:N,"ERROR",0,1)</f>
        <v>81.25</v>
      </c>
      <c r="O186" s="14" t="str">
        <f t="array" ref="O186">_xlfn.IFS(P186=0,"No Discount",AND(P186&gt;0,P186&lt;=0.02),"0% to 2%",AND(P186&gt;0.02,P186&lt;=0.04),"2% to 4%",AND(P186&gt;0.04,P186&lt;=0.06),"4% to 6%",AND(P186&gt;0.06,P186&lt;=0.08),"6% to 8%",AND(P186&gt;0.08,P186&lt;=0.1),"8% to 10%",AND(P186&gt;0.1,P186&lt;=0.15),"10% to 15%",AND(P186&gt;0.15,P186&lt;=0.2),"15% to 20%",AND(P186&gt;0.2,P186&lt;=0.25),"20% to 25%",AND(P186&gt;0.25,P186&lt;=0.3),"25% to 30%",AND(P186&gt;0.3,P186&lt;=0.4),"30% to 40%",AND(P186&gt;0.4,P186&lt;=0.5),"40% to 50%",AND(P186&gt;0.5,P186&lt;=0.75),"50% to 75%",AND(P186&gt;0.75,P186&lt;=1),"75% to 100%")</f>
        <v>2% to 4%</v>
      </c>
      <c r="P186" s="10">
        <f>_xlfn.XLOOKUP($E186,'Raw Data'!$E:$E,'Raw Data'!P:P,"ERROR",0,1)</f>
        <v>0.0241230769230768</v>
      </c>
      <c r="Q186" s="9">
        <f>_xlfn.XLOOKUP($E186,'Raw Data'!$E:$E,'Raw Data'!Q:Q,"ERROR",0,1)</f>
        <v>8.5</v>
      </c>
      <c r="R186" s="9" t="str">
        <f>_xlfn.XLOOKUP($E186,'Raw Data'!$E:$E,'Raw Data'!R:R,"ERROR",0,1)</f>
        <v>oz</v>
      </c>
      <c r="S186" s="5" t="str">
        <f t="array" ref="S186">_xlfn.IFS(AND(T186&gt;0,T186&lt;=0.05),"0 to 0.05",AND(T186&gt;0.05,T186&lt;=0.1),"0.05 to 0.1",AND(T186&gt;0.1,T186&lt;=0.2),"0.1 to 0.2",AND(T186&gt;0.2,T186&lt;=0.3),"0.2 to 0.3",AND(T186&gt;0.3,T186&lt;=0.4),"0.3 to 0.4",AND(T186&gt;0.4,T186&lt;=0.5),"0.4 to 0.5",AND(T186&gt;0.5,T186&lt;=0.75),"0.5 to 0.75",AND(T186&gt;0.75,T186&lt;=1),"0.75 to 1",AND(T186&gt;1,T186&lt;=2),"1 to 2",AND(T186&gt;2,T186&lt;=3),"2 to 3",AND(T186&gt;3,T186&lt;=4),"3 to 4",AND(T186&gt;4,T186&lt;=5),"4 to 5",AND(T186&gt;5,T186&lt;=10),"5 to 10",T186&gt;10,"10+")</f>
        <v>0.3 to 0.4</v>
      </c>
      <c r="T186" s="10">
        <f>_xlfn.XLOOKUP($E186,'Raw Data'!$E:$E,'Raw Data'!T:T,"ERROR",0,1)</f>
        <v>0.31546281008176</v>
      </c>
      <c r="U186" s="15" t="str">
        <f t="array" ref="U186">_xlfn.IFS(AND(V186&gt;0,V186&lt;=0.05),"0 to 0.05",AND(V186&gt;0.05,V186&lt;=0.1),"0.05 to 0.1",AND(V186&gt;0.1,V186&lt;=0.2),"0.1 to 0.2",AND(V186&gt;0.2,V186&lt;=0.3),"0.2 to 0.3",AND(V186&gt;0.3,V186&lt;=0.4),"0.3 to 0.4",AND(V186&gt;0.4,V186&lt;=0.5),"0.4 to 0.5",AND(V186&gt;0.5,V186&lt;=0.75),"0.5 to 0.75",AND(V186&gt;0.75,V186&lt;=1),"0.75 to 1",AND(V186&gt;1,V186&lt;=2),"1 to 2",AND(V186&gt;2,V186&lt;=3),"2 to 3",AND(V186&gt;3,V186&lt;=4),"3 to 4",AND(V186&gt;4,V186&lt;=5),"4 to 5",AND(V186&gt;5,V186&lt;=10),"5 to 10",V186&gt;10,"10+")</f>
        <v>0.05 to 0.1</v>
      </c>
      <c r="V186" s="10">
        <f>_xlfn.XLOOKUP($E186,'Raw Data'!$E:$E,'Raw Data'!V:V,"ERROR",0,1)</f>
        <v>0.0872804312797151</v>
      </c>
      <c r="W186" s="15" t="str">
        <f t="array" ref="W186">_xlfn.IFS(AND(X186&gt;0,X186&lt;=0.05),"0 to 0.05",AND(X186&gt;0.05,X186&lt;=0.1),"0.05 to 0.1",AND(X186&gt;0.1,X186&lt;=0.2),"0.1 to 0.2",AND(X186&gt;0.2,X186&lt;=0.3),"0.2 to 0.3",AND(X186&gt;0.3,X186&lt;=0.4),"0.3 to 0.4",AND(X186&gt;0.4,X186&lt;=0.5),"0.4 to 0.5",AND(X186&gt;0.5,X186&lt;=0.75),"0.5 to 0.75",AND(X186&gt;0.75,X186&lt;=1),"0.75 to 1",AND(X186&gt;1,X186&lt;=2),"1 to 2",AND(X186&gt;2,X186&lt;=3),"2 to 3",AND(X186&gt;3,X186&lt;=4),"3 to 4",AND(X186&gt;4,X186&lt;=5),"4 to 5",AND(X186&gt;5,X186&lt;=10),"5 to 10",X186&gt;10,"10+")</f>
        <v>0.05 to 0.1</v>
      </c>
      <c r="X186" s="16">
        <f t="shared" si="26"/>
        <v>0.0851749587220752</v>
      </c>
      <c r="Y186" s="5" t="str">
        <f t="array" ref="Y186">_xlfn.IFS(AND(Z186&gt;0,Z186&lt;=1),"0 to 1",AND(Z186&gt;1,Z186&lt;=2),"1 to 2",AND(Z186&gt;2,Z186&lt;=4),"2 to 4",AND(Z186&gt;4,Z186&lt;=6),"4 to 6",AND(Z186&gt;6,Z186&lt;=8),"6 to 8",AND(Z186&gt;8,Z186&lt;=10),"8 to 10",AND(Z186&gt;10,Z186&lt;=15),"10 to 15",AND(Z186&gt;15,Z186&lt;=20),"15 to 20",AND(Z186&gt;20,Z186&lt;=25),"20 to 25",AND(Z186&gt;25,Z186&lt;=30),"25 to 30",AND(Z186&gt;30,Z186&lt;=40),"30 to 40",AND(Z186&gt;40,Z186&lt;=50),"40 to 50",Z186&gt;50,"50+")</f>
        <v>8 to 10</v>
      </c>
      <c r="Z186" s="9">
        <f>_xlfn.XLOOKUP($E186,'Raw Data'!$E:$E,'Raw Data'!Z:Z,"ERROR",0,1)</f>
        <v>8.5</v>
      </c>
      <c r="AA186" s="9" t="str">
        <f>_xlfn.XLOOKUP($E186,'Raw Data'!$E:$E,'Raw Data'!AA:AA,"ERROR",0,1)</f>
        <v>oz</v>
      </c>
    </row>
    <row r="187" hidden="1" spans="1:27">
      <c r="A187" s="5" t="str">
        <f>_xlfn.XLOOKUP($E187,'Raw Data'!$E:$E,'Raw Data'!A:A,"ERROR",0,1)</f>
        <v>AE</v>
      </c>
      <c r="B187" s="5" t="str">
        <f>_xlfn.XLOOKUP($E187,'Raw Data'!$E:$E,'Raw Data'!B:B,"ERROR",0,1)</f>
        <v>Hair Mousses</v>
      </c>
      <c r="C187" s="5" t="str">
        <f>_xlfn.XLOOKUP($E187,'Raw Data'!$E:$E,'Raw Data'!C:C,"ERROR",0,1)</f>
        <v>wen by chaz dean</v>
      </c>
      <c r="D187" s="5" t="str">
        <f>_xlfn.XLOOKUP($E187,'Raw Data'!$E:$E,'Raw Data'!D:D,"ERROR",0,1)</f>
        <v>www.amazon.ae/dp/B00V5WVHMW</v>
      </c>
      <c r="E187" s="5" t="s">
        <v>387</v>
      </c>
      <c r="F187" s="9" t="str">
        <f>_xlfn.XLOOKUP($E187,'Raw Data'!$E:$E,'Raw Data'!F:F,"ERROR",0,1)</f>
        <v>WEN by Chaz Dean Sweet Almond Mint Nourishing Mousse, 7.5 Fl Oz</v>
      </c>
      <c r="G187" s="10">
        <f>_xlfn.XLOOKUP($E187,'Raw Data'!$E:$E,'Raw Data'!G:G,"ERROR",0,1)</f>
        <v>1</v>
      </c>
      <c r="H187" s="9">
        <f>_xlfn.XLOOKUP($E187,'Raw Data'!$E:$E,'Raw Data'!H:H,"ERROR",0,1)</f>
        <v>376.37</v>
      </c>
      <c r="I187" s="9">
        <f>_xlfn.XLOOKUP($E187,'Raw Data'!$E:$E,'Raw Data'!I:I,"ERROR",0,1)</f>
        <v>0.000503892100229825</v>
      </c>
      <c r="J187" s="9" t="str">
        <f>_xlfn.XLOOKUP($E187,'Raw Data'!$E:$E,'Raw Data'!J:J,"ERROR",0,1)</f>
        <v>No</v>
      </c>
      <c r="K187" s="14" t="str">
        <f t="array" ref="K187">_xlfn.IFS(AND(L187&gt;0,L187&lt;=5),"0 to 5",AND(L187&gt;5,L187&lt;=10),"5 to 10",AND(L187&gt;10,L187&lt;=15),"10 to 15",AND(L187&gt;15,L187&lt;=20),"15 to 20",AND(L187&gt;20,L187&lt;=30),"20 to 30",AND(L187&gt;30,L187&lt;=40),"30 to 40",AND(L187&gt;40,L187&lt;=50),"40 to 50",AND(L187&gt;50,L187&lt;=75),"50 to 75",AND(L187&gt;75,L187&lt;=100),"75 to 100",AND(L187&gt;100,L187&lt;=150),"100 to 150",AND(L187&gt;150,L187&lt;=200),"150 to 200",AND(L187&gt;200,L187&lt;=250),"200 to 250",AND(L187&gt;250,L187&lt;=300),"250 to 300",AND(L187&gt;300,L187&lt;=400),"300 to 400",AND(L187&gt;400,L187&lt;=500),"400 to 500",L187&gt;500,"500+")</f>
        <v>300 to 400</v>
      </c>
      <c r="L187" s="9">
        <f>_xlfn.XLOOKUP($E187,'Raw Data'!$E:$E,'Raw Data'!L:L,"ERROR",0,1)</f>
        <v>308.63</v>
      </c>
      <c r="M187" s="14" t="str">
        <f t="array" ref="M187">_xlfn.IFS(AND(N187&gt;0,N187&lt;=5),"0 to 5",AND(N187&gt;5,N187&lt;=10),"5 to 10",AND(N187&gt;10,N187&lt;=15),"10 to 15",AND(N187&gt;15,N187&lt;=20),"15 to 20",AND(N187&gt;20,N187&lt;=30),"20 to 30",AND(N187&gt;30,N187&lt;=40),"30 to 40",AND(N187&gt;40,N187&lt;=50),"40 to 50",AND(N187&gt;50,N187&lt;=75),"50 to 75",AND(N187&gt;75,N187&lt;=100),"75 to 100",AND(N187&gt;100,N187&lt;=150),"100 to 150",AND(N187&gt;150,N187&lt;=200),"150 to 200",AND(N187&gt;200,N187&lt;=250),"200 to 250",AND(N187&gt;250,N187&lt;=300),"250 to 300",AND(N187&gt;300,N187&lt;=400),"300 to 400",AND(N187&gt;400,N187&lt;=500),"400 to 500",N187&gt;500,"500+")</f>
        <v>300 to 400</v>
      </c>
      <c r="N187" s="9">
        <f>_xlfn.XLOOKUP($E187,'Raw Data'!$E:$E,'Raw Data'!N:N,"ERROR",0,1)</f>
        <v>315</v>
      </c>
      <c r="O187" s="14" t="str">
        <f t="array" ref="O187">_xlfn.IFS(P187=0,"No Discount",AND(P187&gt;0,P187&lt;=0.02),"0% to 2%",AND(P187&gt;0.02,P187&lt;=0.04),"2% to 4%",AND(P187&gt;0.04,P187&lt;=0.06),"4% to 6%",AND(P187&gt;0.06,P187&lt;=0.08),"6% to 8%",AND(P187&gt;0.08,P187&lt;=0.1),"8% to 10%",AND(P187&gt;0.1,P187&lt;=0.15),"10% to 15%",AND(P187&gt;0.15,P187&lt;=0.2),"15% to 20%",AND(P187&gt;0.2,P187&lt;=0.25),"20% to 25%",AND(P187&gt;0.25,P187&lt;=0.3),"25% to 30%",AND(P187&gt;0.3,P187&lt;=0.4),"30% to 40%",AND(P187&gt;0.4,P187&lt;=0.5),"40% to 50%",AND(P187&gt;0.5,P187&lt;=0.75),"50% to 75%",AND(P187&gt;0.75,P187&lt;=1),"75% to 100%")</f>
        <v>2% to 4%</v>
      </c>
      <c r="P187" s="10">
        <f>_xlfn.XLOOKUP($E187,'Raw Data'!$E:$E,'Raw Data'!P:P,"ERROR",0,1)</f>
        <v>0.0202222222222222</v>
      </c>
      <c r="Q187" s="9">
        <f>_xlfn.XLOOKUP($E187,'Raw Data'!$E:$E,'Raw Data'!Q:Q,"ERROR",0,1)</f>
        <v>7.5</v>
      </c>
      <c r="R187" s="9" t="str">
        <f>_xlfn.XLOOKUP($E187,'Raw Data'!$E:$E,'Raw Data'!R:R,"ERROR",0,1)</f>
        <v>fl oz</v>
      </c>
      <c r="S187" s="5" t="str">
        <f t="array" ref="S187">_xlfn.IFS(AND(T187&gt;0,T187&lt;=0.05),"0 to 0.05",AND(T187&gt;0.05,T187&lt;=0.1),"0.05 to 0.1",AND(T187&gt;0.1,T187&lt;=0.2),"0.1 to 0.2",AND(T187&gt;0.2,T187&lt;=0.3),"0.2 to 0.3",AND(T187&gt;0.3,T187&lt;=0.4),"0.3 to 0.4",AND(T187&gt;0.4,T187&lt;=0.5),"0.4 to 0.5",AND(T187&gt;0.5,T187&lt;=0.75),"0.5 to 0.75",AND(T187&gt;0.75,T187&lt;=1),"0.75 to 1",AND(T187&gt;1,T187&lt;=2),"1 to 2",AND(T187&gt;2,T187&lt;=3),"2 to 3",AND(T187&gt;3,T187&lt;=4),"3 to 4",AND(T187&gt;4,T187&lt;=5),"4 to 5",AND(T187&gt;5,T187&lt;=10),"5 to 10",T187&gt;10,"10+")</f>
        <v>1 to 2</v>
      </c>
      <c r="T187" s="10">
        <f>_xlfn.XLOOKUP($E187,'Raw Data'!$E:$E,'Raw Data'!T:T,"ERROR",0,1)</f>
        <v>1.33811121805711</v>
      </c>
      <c r="U187" s="15" t="str">
        <f t="array" ref="U187">_xlfn.IFS(AND(V187&gt;0,V187&lt;=0.05),"0 to 0.05",AND(V187&gt;0.05,V187&lt;=0.1),"0.05 to 0.1",AND(V187&gt;0.1,V187&lt;=0.2),"0.1 to 0.2",AND(V187&gt;0.2,V187&lt;=0.3),"0.2 to 0.3",AND(V187&gt;0.3,V187&lt;=0.4),"0.3 to 0.4",AND(V187&gt;0.4,V187&lt;=0.5),"0.4 to 0.5",AND(V187&gt;0.5,V187&lt;=0.75),"0.5 to 0.75",AND(V187&gt;0.75,V187&lt;=1),"0.75 to 1",AND(V187&gt;1,V187&lt;=2),"1 to 2",AND(V187&gt;2,V187&lt;=3),"2 to 3",AND(V187&gt;3,V187&lt;=4),"3 to 4",AND(V187&gt;4,V187&lt;=5),"4 to 5",AND(V187&gt;5,V187&lt;=10),"5 to 10",V187&gt;10,"10+")</f>
        <v>0.3 to 0.4</v>
      </c>
      <c r="V187" s="10">
        <f>_xlfn.XLOOKUP($E187,'Raw Data'!$E:$E,'Raw Data'!V:V,"ERROR",0,1)</f>
        <v>0.368746910850394</v>
      </c>
      <c r="W187" s="15" t="str">
        <f t="array" ref="W187">_xlfn.IFS(AND(X187&gt;0,X187&lt;=0.05),"0 to 0.05",AND(X187&gt;0.05,X187&lt;=0.1),"0.05 to 0.1",AND(X187&gt;0.1,X187&lt;=0.2),"0.1 to 0.2",AND(X187&gt;0.2,X187&lt;=0.3),"0.2 to 0.3",AND(X187&gt;0.3,X187&lt;=0.4),"0.3 to 0.4",AND(X187&gt;0.4,X187&lt;=0.5),"0.4 to 0.5",AND(X187&gt;0.5,X187&lt;=0.75),"0.5 to 0.75",AND(X187&gt;0.75,X187&lt;=1),"0.75 to 1",AND(X187&gt;1,X187&lt;=2),"1 to 2",AND(X187&gt;2,X187&lt;=3),"2 to 3",AND(X187&gt;3,X187&lt;=4),"3 to 4",AND(X187&gt;4,X187&lt;=5),"4 to 5",AND(X187&gt;5,X187&lt;=10),"5 to 10",X187&gt;10,"10+")</f>
        <v>0.3 to 0.4</v>
      </c>
      <c r="X187" s="16">
        <f t="shared" si="26"/>
        <v>0.361290028875419</v>
      </c>
      <c r="Y187" s="5" t="str">
        <f t="array" ref="Y187">_xlfn.IFS(AND(Z187&gt;0,Z187&lt;=1),"0 to 1",AND(Z187&gt;1,Z187&lt;=2),"1 to 2",AND(Z187&gt;2,Z187&lt;=4),"2 to 4",AND(Z187&gt;4,Z187&lt;=6),"4 to 6",AND(Z187&gt;6,Z187&lt;=8),"6 to 8",AND(Z187&gt;8,Z187&lt;=10),"8 to 10",AND(Z187&gt;10,Z187&lt;=15),"10 to 15",AND(Z187&gt;15,Z187&lt;=20),"15 to 20",AND(Z187&gt;20,Z187&lt;=25),"20 to 25",AND(Z187&gt;25,Z187&lt;=30),"25 to 30",AND(Z187&gt;30,Z187&lt;=40),"30 to 40",AND(Z187&gt;40,Z187&lt;=50),"40 to 50",Z187&gt;50,"50+")</f>
        <v>6 to 8</v>
      </c>
      <c r="Z187" s="9">
        <f>_xlfn.XLOOKUP($E187,'Raw Data'!$E:$E,'Raw Data'!Z:Z,"ERROR",0,1)</f>
        <v>7.8</v>
      </c>
      <c r="AA187" s="9" t="str">
        <f>_xlfn.XLOOKUP($E187,'Raw Data'!$E:$E,'Raw Data'!AA:AA,"ERROR",0,1)</f>
        <v>oz</v>
      </c>
    </row>
    <row r="188" hidden="1" spans="1:27">
      <c r="A188" s="5" t="str">
        <f>_xlfn.XLOOKUP($E188,'Raw Data'!$E:$E,'Raw Data'!A:A,"ERROR",0,1)</f>
        <v>AE</v>
      </c>
      <c r="B188" s="5" t="str">
        <f>_xlfn.XLOOKUP($E188,'Raw Data'!$E:$E,'Raw Data'!B:B,"ERROR",0,1)</f>
        <v>Hair Mousses</v>
      </c>
      <c r="C188" s="5" t="str">
        <f>_xlfn.XLOOKUP($E188,'Raw Data'!$E:$E,'Raw Data'!C:C,"ERROR",0,1)</f>
        <v>ors olive oil</v>
      </c>
      <c r="D188" s="5" t="str">
        <f>_xlfn.XLOOKUP($E188,'Raw Data'!$E:$E,'Raw Data'!D:D,"ERROR",0,1)</f>
        <v>www.amazon.ae/dp/B07QGKRR2W</v>
      </c>
      <c r="E188" s="5" t="s">
        <v>388</v>
      </c>
      <c r="F188" s="9" t="str">
        <f>_xlfn.XLOOKUP($E188,'Raw Data'!$E:$E,'Raw Data'!F:F,"ERROR",0,1)</f>
        <v>ORS Olive Oil Hold &amp; Shine Wrap/Set Mousse 7 Oz (Pack Of 12)12</v>
      </c>
      <c r="G188" s="10">
        <f>_xlfn.XLOOKUP($E188,'Raw Data'!$E:$E,'Raw Data'!G:G,"ERROR",0,1)</f>
        <v>1</v>
      </c>
      <c r="H188" s="9">
        <f>_xlfn.XLOOKUP($E188,'Raw Data'!$E:$E,'Raw Data'!H:H,"ERROR",0,1)</f>
        <v>373.53</v>
      </c>
      <c r="I188" s="9">
        <f>_xlfn.XLOOKUP($E188,'Raw Data'!$E:$E,'Raw Data'!I:I,"ERROR",0,1)</f>
        <v>0.000500089848284525</v>
      </c>
      <c r="J188" s="9" t="str">
        <f>_xlfn.XLOOKUP($E188,'Raw Data'!$E:$E,'Raw Data'!J:J,"ERROR",0,1)</f>
        <v>No</v>
      </c>
      <c r="K188" s="14" t="str">
        <f t="array" ref="K188">_xlfn.IFS(AND(L188&gt;0,L188&lt;=5),"0 to 5",AND(L188&gt;5,L188&lt;=10),"5 to 10",AND(L188&gt;10,L188&lt;=15),"10 to 15",AND(L188&gt;15,L188&lt;=20),"15 to 20",AND(L188&gt;20,L188&lt;=30),"20 to 30",AND(L188&gt;30,L188&lt;=40),"30 to 40",AND(L188&gt;40,L188&lt;=50),"40 to 50",AND(L188&gt;50,L188&lt;=75),"50 to 75",AND(L188&gt;75,L188&lt;=100),"75 to 100",AND(L188&gt;100,L188&lt;=150),"100 to 150",AND(L188&gt;150,L188&lt;=200),"150 to 200",AND(L188&gt;200,L188&lt;=250),"200 to 250",AND(L188&gt;250,L188&lt;=300),"250 to 300",AND(L188&gt;300,L188&lt;=400),"300 to 400",AND(L188&gt;400,L188&lt;=500),"400 to 500",L188&gt;500,"500+")</f>
        <v>250 to 300</v>
      </c>
      <c r="L188" s="9">
        <f>_xlfn.XLOOKUP($E188,'Raw Data'!$E:$E,'Raw Data'!L:L,"ERROR",0,1)</f>
        <v>284</v>
      </c>
      <c r="M188" s="14" t="str">
        <f t="array" ref="M188">_xlfn.IFS(AND(N188&gt;0,N188&lt;=5),"0 to 5",AND(N188&gt;5,N188&lt;=10),"5 to 10",AND(N188&gt;10,N188&lt;=15),"10 to 15",AND(N188&gt;15,N188&lt;=20),"15 to 20",AND(N188&gt;20,N188&lt;=30),"20 to 30",AND(N188&gt;30,N188&lt;=40),"30 to 40",AND(N188&gt;40,N188&lt;=50),"40 to 50",AND(N188&gt;50,N188&lt;=75),"50 to 75",AND(N188&gt;75,N188&lt;=100),"75 to 100",AND(N188&gt;100,N188&lt;=150),"100 to 150",AND(N188&gt;150,N188&lt;=200),"150 to 200",AND(N188&gt;200,N188&lt;=250),"200 to 250",AND(N188&gt;250,N188&lt;=300),"250 to 300",AND(N188&gt;300,N188&lt;=400),"300 to 400",AND(N188&gt;400,N188&lt;=500),"400 to 500",N188&gt;500,"500+")</f>
        <v>250 to 300</v>
      </c>
      <c r="N188" s="9">
        <f>_xlfn.XLOOKUP($E188,'Raw Data'!$E:$E,'Raw Data'!N:N,"ERROR",0,1)</f>
        <v>295.75</v>
      </c>
      <c r="O188" s="14" t="str">
        <f t="array" ref="O188">_xlfn.IFS(P188=0,"No Discount",AND(P188&gt;0,P188&lt;=0.02),"0% to 2%",AND(P188&gt;0.02,P188&lt;=0.04),"2% to 4%",AND(P188&gt;0.04,P188&lt;=0.06),"4% to 6%",AND(P188&gt;0.06,P188&lt;=0.08),"6% to 8%",AND(P188&gt;0.08,P188&lt;=0.1),"8% to 10%",AND(P188&gt;0.1,P188&lt;=0.15),"10% to 15%",AND(P188&gt;0.15,P188&lt;=0.2),"15% to 20%",AND(P188&gt;0.2,P188&lt;=0.25),"20% to 25%",AND(P188&gt;0.25,P188&lt;=0.3),"25% to 30%",AND(P188&gt;0.3,P188&lt;=0.4),"30% to 40%",AND(P188&gt;0.4,P188&lt;=0.5),"40% to 50%",AND(P188&gt;0.5,P188&lt;=0.75),"50% to 75%",AND(P188&gt;0.75,P188&lt;=1),"75% to 100%")</f>
        <v>2% to 4%</v>
      </c>
      <c r="P188" s="10">
        <f>_xlfn.XLOOKUP($E188,'Raw Data'!$E:$E,'Raw Data'!P:P,"ERROR",0,1)</f>
        <v>0.0397295012679628</v>
      </c>
      <c r="Q188" s="9">
        <f>_xlfn.XLOOKUP($E188,'Raw Data'!$E:$E,'Raw Data'!Q:Q,"ERROR",0,1)</f>
        <v>84</v>
      </c>
      <c r="R188" s="9" t="str">
        <f>_xlfn.XLOOKUP($E188,'Raw Data'!$E:$E,'Raw Data'!R:R,"ERROR",0,1)</f>
        <v>oz</v>
      </c>
      <c r="S188" s="5" t="str">
        <f t="array" ref="S188">_xlfn.IFS(AND(T188&gt;0,T188&lt;=0.05),"0 to 0.05",AND(T188&gt;0.05,T188&lt;=0.1),"0.05 to 0.1",AND(T188&gt;0.1,T188&lt;=0.2),"0.1 to 0.2",AND(T188&gt;0.2,T188&lt;=0.3),"0.2 to 0.3",AND(T188&gt;0.3,T188&lt;=0.4),"0.3 to 0.4",AND(T188&gt;0.4,T188&lt;=0.5),"0.4 to 0.5",AND(T188&gt;0.5,T188&lt;=0.75),"0.5 to 0.75",AND(T188&gt;0.75,T188&lt;=1),"0.75 to 1",AND(T188&gt;1,T188&lt;=2),"1 to 2",AND(T188&gt;2,T188&lt;=3),"2 to 3",AND(T188&gt;3,T188&lt;=4),"3 to 4",AND(T188&gt;4,T188&lt;=5),"4 to 5",AND(T188&gt;5,T188&lt;=10),"5 to 10",T188&gt;10,"10+")</f>
        <v>0.1 to 0.2</v>
      </c>
      <c r="T188" s="10">
        <f>_xlfn.XLOOKUP($E188,'Raw Data'!$E:$E,'Raw Data'!T:T,"ERROR",0,1)</f>
        <v>0.114337246565857</v>
      </c>
      <c r="U188" s="15" t="str">
        <f t="array" ref="U188">_xlfn.IFS(AND(V188&gt;0,V188&lt;=0.05),"0 to 0.05",AND(V188&gt;0.05,V188&lt;=0.1),"0.05 to 0.1",AND(V188&gt;0.1,V188&lt;=0.2),"0.1 to 0.2",AND(V188&gt;0.2,V188&lt;=0.3),"0.2 to 0.3",AND(V188&gt;0.3,V188&lt;=0.4),"0.3 to 0.4",AND(V188&gt;0.4,V188&lt;=0.5),"0.4 to 0.5",AND(V188&gt;0.5,V188&lt;=0.75),"0.5 to 0.75",AND(V188&gt;0.75,V188&lt;=1),"0.75 to 1",AND(V188&gt;1,V188&lt;=2),"1 to 2",AND(V188&gt;2,V188&lt;=3),"2 to 3",AND(V188&gt;3,V188&lt;=4),"3 to 4",AND(V188&gt;4,V188&lt;=5),"4 to 5",AND(V188&gt;5,V188&lt;=10),"5 to 10",V188&gt;10,"10+")</f>
        <v>0 to 0.05</v>
      </c>
      <c r="V188" s="10">
        <f>_xlfn.XLOOKUP($E188,'Raw Data'!$E:$E,'Raw Data'!V:V,"ERROR",0,1)</f>
        <v>0.0321482921880284</v>
      </c>
      <c r="W188" s="15" t="str">
        <f t="array" ref="W188">_xlfn.IFS(AND(X188&gt;0,X188&lt;=0.05),"0 to 0.05",AND(X188&gt;0.05,X188&lt;=0.1),"0.05 to 0.1",AND(X188&gt;0.1,X188&lt;=0.2),"0.1 to 0.2",AND(X188&gt;0.2,X188&lt;=0.3),"0.2 to 0.3",AND(X188&gt;0.3,X188&lt;=0.4),"0.3 to 0.4",AND(X188&gt;0.4,X188&lt;=0.5),"0.4 to 0.5",AND(X188&gt;0.5,X188&lt;=0.75),"0.5 to 0.75",AND(X188&gt;0.75,X188&lt;=1),"0.75 to 1",AND(X188&gt;1,X188&lt;=2),"1 to 2",AND(X188&gt;2,X188&lt;=3),"2 to 3",AND(X188&gt;3,X188&lt;=4),"3 to 4",AND(X188&gt;4,X188&lt;=5),"4 to 5",AND(X188&gt;5,X188&lt;=10),"5 to 10",X188&gt;10,"10+")</f>
        <v>0 to 0.05</v>
      </c>
      <c r="X188" s="16">
        <f t="shared" si="26"/>
        <v>0.0308710565727813</v>
      </c>
      <c r="Y188" s="5" t="str">
        <f t="array" ref="Y188">_xlfn.IFS(AND(Z188&gt;0,Z188&lt;=1),"0 to 1",AND(Z188&gt;1,Z188&lt;=2),"1 to 2",AND(Z188&gt;2,Z188&lt;=4),"2 to 4",AND(Z188&gt;4,Z188&lt;=6),"4 to 6",AND(Z188&gt;6,Z188&lt;=8),"6 to 8",AND(Z188&gt;8,Z188&lt;=10),"8 to 10",AND(Z188&gt;10,Z188&lt;=15),"10 to 15",AND(Z188&gt;15,Z188&lt;=20),"15 to 20",AND(Z188&gt;20,Z188&lt;=25),"20 to 25",AND(Z188&gt;25,Z188&lt;=30),"25 to 30",AND(Z188&gt;30,Z188&lt;=40),"30 to 40",AND(Z188&gt;40,Z188&lt;=50),"40 to 50",Z188&gt;50,"50+")</f>
        <v>50+</v>
      </c>
      <c r="Z188" s="9">
        <f>_xlfn.XLOOKUP($E188,'Raw Data'!$E:$E,'Raw Data'!Z:Z,"ERROR",0,1)</f>
        <v>84</v>
      </c>
      <c r="AA188" s="9" t="str">
        <f>_xlfn.XLOOKUP($E188,'Raw Data'!$E:$E,'Raw Data'!AA:AA,"ERROR",0,1)</f>
        <v>oz</v>
      </c>
    </row>
    <row r="189" hidden="1" spans="1:27">
      <c r="A189" s="5" t="str">
        <f>_xlfn.XLOOKUP($E189,'Raw Data'!$E:$E,'Raw Data'!A:A,"ERROR",0,1)</f>
        <v>AE</v>
      </c>
      <c r="B189" s="5" t="str">
        <f>_xlfn.XLOOKUP($E189,'Raw Data'!$E:$E,'Raw Data'!B:B,"ERROR",0,1)</f>
        <v>Hair Mousses</v>
      </c>
      <c r="C189" s="5" t="str">
        <f>_xlfn.XLOOKUP($E189,'Raw Data'!$E:$E,'Raw Data'!C:C,"ERROR",0,1)</f>
        <v>redken</v>
      </c>
      <c r="D189" s="5" t="str">
        <f>_xlfn.XLOOKUP($E189,'Raw Data'!$E:$E,'Raw Data'!D:D,"ERROR",0,1)</f>
        <v>www.amazon.ae/dp/B001AGKDD2</v>
      </c>
      <c r="E189" s="5" t="s">
        <v>389</v>
      </c>
      <c r="F189" s="9" t="str">
        <f>_xlfn.XLOOKUP($E189,'Raw Data'!$E:$E,'Raw Data'!F:F,"ERROR",0,1)</f>
        <v>Redken Guts 10  Volume  Spray  Mousse , 2 Ounce</v>
      </c>
      <c r="G189" s="10">
        <f>_xlfn.XLOOKUP($E189,'Raw Data'!$E:$E,'Raw Data'!G:G,"ERROR",0,1)</f>
        <v>4</v>
      </c>
      <c r="H189" s="9">
        <f>_xlfn.XLOOKUP($E189,'Raw Data'!$E:$E,'Raw Data'!H:H,"ERROR",0,1)</f>
        <v>367.53</v>
      </c>
      <c r="I189" s="9">
        <f>_xlfn.XLOOKUP($E189,'Raw Data'!$E:$E,'Raw Data'!I:I,"ERROR",0,1)</f>
        <v>0.000492056921639524</v>
      </c>
      <c r="J189" s="9" t="str">
        <f>_xlfn.XLOOKUP($E189,'Raw Data'!$E:$E,'Raw Data'!J:J,"ERROR",0,1)</f>
        <v>No</v>
      </c>
      <c r="K189" s="14" t="str">
        <f t="array" ref="K189">_xlfn.IFS(AND(L189&gt;0,L189&lt;=5),"0 to 5",AND(L189&gt;5,L189&lt;=10),"5 to 10",AND(L189&gt;10,L189&lt;=15),"10 to 15",AND(L189&gt;15,L189&lt;=20),"15 to 20",AND(L189&gt;20,L189&lt;=30),"20 to 30",AND(L189&gt;30,L189&lt;=40),"30 to 40",AND(L189&gt;40,L189&lt;=50),"40 to 50",AND(L189&gt;50,L189&lt;=75),"50 to 75",AND(L189&gt;75,L189&lt;=100),"75 to 100",AND(L189&gt;100,L189&lt;=150),"100 to 150",AND(L189&gt;150,L189&lt;=200),"150 to 200",AND(L189&gt;200,L189&lt;=250),"200 to 250",AND(L189&gt;250,L189&lt;=300),"250 to 300",AND(L189&gt;300,L189&lt;=400),"300 to 400",AND(L189&gt;400,L189&lt;=500),"400 to 500",L189&gt;500,"500+")</f>
        <v>75 to 100</v>
      </c>
      <c r="L189" s="9">
        <f>_xlfn.XLOOKUP($E189,'Raw Data'!$E:$E,'Raw Data'!L:L,"ERROR",0,1)</f>
        <v>96.5</v>
      </c>
      <c r="M189" s="14" t="str">
        <f t="array" ref="M189">_xlfn.IFS(AND(N189&gt;0,N189&lt;=5),"0 to 5",AND(N189&gt;5,N189&lt;=10),"5 to 10",AND(N189&gt;10,N189&lt;=15),"10 to 15",AND(N189&gt;15,N189&lt;=20),"15 to 20",AND(N189&gt;20,N189&lt;=30),"20 to 30",AND(N189&gt;30,N189&lt;=40),"30 to 40",AND(N189&gt;40,N189&lt;=50),"40 to 50",AND(N189&gt;50,N189&lt;=75),"50 to 75",AND(N189&gt;75,N189&lt;=100),"75 to 100",AND(N189&gt;100,N189&lt;=150),"100 to 150",AND(N189&gt;150,N189&lt;=200),"150 to 200",AND(N189&gt;200,N189&lt;=250),"200 to 250",AND(N189&gt;250,N189&lt;=300),"250 to 300",AND(N189&gt;300,N189&lt;=400),"300 to 400",AND(N189&gt;400,N189&lt;=500),"400 to 500",N189&gt;500,"500+")</f>
        <v>75 to 100</v>
      </c>
      <c r="N189" s="9">
        <f>_xlfn.XLOOKUP($E189,'Raw Data'!$E:$E,'Raw Data'!N:N,"ERROR",0,1)</f>
        <v>96.5</v>
      </c>
      <c r="O189" s="14" t="str">
        <f t="array" ref="O189">_xlfn.IFS(P189=0,"No Discount",AND(P189&gt;0,P189&lt;=0.02),"0% to 2%",AND(P189&gt;0.02,P189&lt;=0.04),"2% to 4%",AND(P189&gt;0.04,P189&lt;=0.06),"4% to 6%",AND(P189&gt;0.06,P189&lt;=0.08),"6% to 8%",AND(P189&gt;0.08,P189&lt;=0.1),"8% to 10%",AND(P189&gt;0.1,P189&lt;=0.15),"10% to 15%",AND(P189&gt;0.15,P189&lt;=0.2),"15% to 20%",AND(P189&gt;0.2,P189&lt;=0.25),"20% to 25%",AND(P189&gt;0.25,P189&lt;=0.3),"25% to 30%",AND(P189&gt;0.3,P189&lt;=0.4),"30% to 40%",AND(P189&gt;0.4,P189&lt;=0.5),"40% to 50%",AND(P189&gt;0.5,P189&lt;=0.75),"50% to 75%",AND(P189&gt;0.75,P189&lt;=1),"75% to 100%")</f>
        <v>No Discount</v>
      </c>
      <c r="P189" s="10">
        <f>_xlfn.XLOOKUP($E189,'Raw Data'!$E:$E,'Raw Data'!P:P,"ERROR",0,1)</f>
        <v>0</v>
      </c>
      <c r="Q189" s="9">
        <f>_xlfn.XLOOKUP($E189,'Raw Data'!$E:$E,'Raw Data'!Q:Q,"ERROR",0,1)</f>
        <v>2</v>
      </c>
      <c r="R189" s="9" t="str">
        <f>_xlfn.XLOOKUP($E189,'Raw Data'!$E:$E,'Raw Data'!R:R,"ERROR",0,1)</f>
        <v>oz</v>
      </c>
      <c r="S189" s="5" t="str">
        <f t="array" ref="S189">_xlfn.IFS(AND(T189&gt;0,T189&lt;=0.05),"0 to 0.05",AND(T189&gt;0.05,T189&lt;=0.1),"0.05 to 0.1",AND(T189&gt;0.1,T189&lt;=0.2),"0.1 to 0.2",AND(T189&gt;0.2,T189&lt;=0.3),"0.2 to 0.3",AND(T189&gt;0.3,T189&lt;=0.4),"0.3 to 0.4",AND(T189&gt;0.4,T189&lt;=0.5),"0.4 to 0.5",AND(T189&gt;0.5,T189&lt;=0.75),"0.5 to 0.75",AND(T189&gt;0.75,T189&lt;=1),"0.75 to 1",AND(T189&gt;1,T189&lt;=2),"1 to 2",AND(T189&gt;2,T189&lt;=3),"2 to 3",AND(T189&gt;3,T189&lt;=4),"3 to 4",AND(T189&gt;4,T189&lt;=5),"4 to 5",AND(T189&gt;5,T189&lt;=10),"5 to 10",T189&gt;10,"10+")</f>
        <v>1 to 2</v>
      </c>
      <c r="T189" s="10">
        <f>_xlfn.XLOOKUP($E189,'Raw Data'!$E:$E,'Raw Data'!T:T,"ERROR",0,1)</f>
        <v>1.63172133919513</v>
      </c>
      <c r="U189" s="15" t="str">
        <f t="array" ref="U189">_xlfn.IFS(AND(V189&gt;0,V189&lt;=0.05),"0 to 0.05",AND(V189&gt;0.05,V189&lt;=0.1),"0.05 to 0.1",AND(V189&gt;0.1,V189&lt;=0.2),"0.1 to 0.2",AND(V189&gt;0.2,V189&lt;=0.3),"0.2 to 0.3",AND(V189&gt;0.3,V189&lt;=0.4),"0.3 to 0.4",AND(V189&gt;0.4,V189&lt;=0.5),"0.4 to 0.5",AND(V189&gt;0.5,V189&lt;=0.75),"0.5 to 0.75",AND(V189&gt;0.75,V189&lt;=1),"0.75 to 1",AND(V189&gt;1,V189&lt;=2),"1 to 2",AND(V189&gt;2,V189&lt;=3),"2 to 3",AND(V189&gt;3,V189&lt;=4),"3 to 4",AND(V189&gt;4,V189&lt;=5),"4 to 5",AND(V189&gt;5,V189&lt;=10),"5 to 10",V189&gt;10,"10+")</f>
        <v>0.4 to 0.5</v>
      </c>
      <c r="V189" s="10">
        <f>_xlfn.XLOOKUP($E189,'Raw Data'!$E:$E,'Raw Data'!V:V,"ERROR",0,1)</f>
        <v>0.440564761582685</v>
      </c>
      <c r="W189" s="15" t="str">
        <f t="array" ref="W189">_xlfn.IFS(AND(X189&gt;0,X189&lt;=0.05),"0 to 0.05",AND(X189&gt;0.05,X189&lt;=0.1),"0.05 to 0.1",AND(X189&gt;0.1,X189&lt;=0.2),"0.1 to 0.2",AND(X189&gt;0.2,X189&lt;=0.3),"0.2 to 0.3",AND(X189&gt;0.3,X189&lt;=0.4),"0.3 to 0.4",AND(X189&gt;0.4,X189&lt;=0.5),"0.4 to 0.5",AND(X189&gt;0.5,X189&lt;=0.75),"0.5 to 0.75",AND(X189&gt;0.75,X189&lt;=1),"0.75 to 1",AND(X189&gt;1,X189&lt;=2),"1 to 2",AND(X189&gt;2,X189&lt;=3),"2 to 3",AND(X189&gt;3,X189&lt;=4),"3 to 4",AND(X189&gt;4,X189&lt;=5),"4 to 5",AND(X189&gt;5,X189&lt;=10),"5 to 10",X189&gt;10,"10+")</f>
        <v>0.4 to 0.5</v>
      </c>
      <c r="X189" s="16">
        <f t="shared" si="26"/>
        <v>0.440564761582685</v>
      </c>
      <c r="Y189" s="5" t="str">
        <f t="array" ref="Y189">_xlfn.IFS(AND(Z189&gt;0,Z189&lt;=1),"0 to 1",AND(Z189&gt;1,Z189&lt;=2),"1 to 2",AND(Z189&gt;2,Z189&lt;=4),"2 to 4",AND(Z189&gt;4,Z189&lt;=6),"4 to 6",AND(Z189&gt;6,Z189&lt;=8),"6 to 8",AND(Z189&gt;8,Z189&lt;=10),"8 to 10",AND(Z189&gt;10,Z189&lt;=15),"10 to 15",AND(Z189&gt;15,Z189&lt;=20),"15 to 20",AND(Z189&gt;20,Z189&lt;=25),"20 to 25",AND(Z189&gt;25,Z189&lt;=30),"25 to 30",AND(Z189&gt;30,Z189&lt;=40),"30 to 40",AND(Z189&gt;40,Z189&lt;=50),"40 to 50",Z189&gt;50,"50+")</f>
        <v>1 to 2</v>
      </c>
      <c r="Z189" s="9">
        <f>_xlfn.XLOOKUP($E189,'Raw Data'!$E:$E,'Raw Data'!Z:Z,"ERROR",0,1)</f>
        <v>2</v>
      </c>
      <c r="AA189" s="9" t="str">
        <f>_xlfn.XLOOKUP($E189,'Raw Data'!$E:$E,'Raw Data'!AA:AA,"ERROR",0,1)</f>
        <v>oz</v>
      </c>
    </row>
    <row r="190" hidden="1" spans="1:27">
      <c r="A190" s="5" t="str">
        <f>_xlfn.XLOOKUP($E190,'Raw Data'!$E:$E,'Raw Data'!A:A,"ERROR",0,1)</f>
        <v>AE</v>
      </c>
      <c r="B190" s="5" t="str">
        <f>_xlfn.XLOOKUP($E190,'Raw Data'!$E:$E,'Raw Data'!B:B,"ERROR",0,1)</f>
        <v>Hair Mousses</v>
      </c>
      <c r="C190" s="5" t="str">
        <f>_xlfn.XLOOKUP($E190,'Raw Data'!$E:$E,'Raw Data'!C:C,"ERROR",0,1)</f>
        <v>l'oreal paris</v>
      </c>
      <c r="D190" s="5" t="str">
        <f>_xlfn.XLOOKUP($E190,'Raw Data'!$E:$E,'Raw Data'!D:D,"ERROR",0,1)</f>
        <v>www.amazon.ae/dp/B071HN7KK6</v>
      </c>
      <c r="E190" s="5" t="s">
        <v>390</v>
      </c>
      <c r="F190" s="9" t="str">
        <f>_xlfn.XLOOKUP($E190,'Raw Data'!$E:$E,'Raw Data'!F:F,"ERROR",0,1)</f>
        <v>L'OrÃƒÂ©al Paris Advanced Hairstyle BOOST IT Volume Inject Mousse, 8.3 oz.</v>
      </c>
      <c r="G190" s="10">
        <f>_xlfn.XLOOKUP($E190,'Raw Data'!$E:$E,'Raw Data'!G:G,"ERROR",0,1)</f>
        <v>5</v>
      </c>
      <c r="H190" s="9">
        <f>_xlfn.XLOOKUP($E190,'Raw Data'!$E:$E,'Raw Data'!H:H,"ERROR",0,1)</f>
        <v>361.96</v>
      </c>
      <c r="I190" s="9">
        <f>_xlfn.XLOOKUP($E190,'Raw Data'!$E:$E,'Raw Data'!I:I,"ERROR",0,1)</f>
        <v>0.000484599688070748</v>
      </c>
      <c r="J190" s="9" t="str">
        <f>_xlfn.XLOOKUP($E190,'Raw Data'!$E:$E,'Raw Data'!J:J,"ERROR",0,1)</f>
        <v>No</v>
      </c>
      <c r="K190" s="14" t="str">
        <f t="array" ref="K190">_xlfn.IFS(AND(L190&gt;0,L190&lt;=5),"0 to 5",AND(L190&gt;5,L190&lt;=10),"5 to 10",AND(L190&gt;10,L190&lt;=15),"10 to 15",AND(L190&gt;15,L190&lt;=20),"15 to 20",AND(L190&gt;20,L190&lt;=30),"20 to 30",AND(L190&gt;30,L190&lt;=40),"30 to 40",AND(L190&gt;40,L190&lt;=50),"40 to 50",AND(L190&gt;50,L190&lt;=75),"50 to 75",AND(L190&gt;75,L190&lt;=100),"75 to 100",AND(L190&gt;100,L190&lt;=150),"100 to 150",AND(L190&gt;150,L190&lt;=200),"150 to 200",AND(L190&gt;200,L190&lt;=250),"200 to 250",AND(L190&gt;250,L190&lt;=300),"250 to 300",AND(L190&gt;300,L190&lt;=400),"300 to 400",AND(L190&gt;400,L190&lt;=500),"400 to 500",L190&gt;500,"500+")</f>
        <v>75 to 100</v>
      </c>
      <c r="L190" s="9">
        <f>_xlfn.XLOOKUP($E190,'Raw Data'!$E:$E,'Raw Data'!L:L,"ERROR",0,1)</f>
        <v>75.58</v>
      </c>
      <c r="M190" s="14" t="str">
        <f t="array" ref="M190">_xlfn.IFS(AND(N190&gt;0,N190&lt;=5),"0 to 5",AND(N190&gt;5,N190&lt;=10),"5 to 10",AND(N190&gt;10,N190&lt;=15),"10 to 15",AND(N190&gt;15,N190&lt;=20),"15 to 20",AND(N190&gt;20,N190&lt;=30),"20 to 30",AND(N190&gt;30,N190&lt;=40),"30 to 40",AND(N190&gt;40,N190&lt;=50),"40 to 50",AND(N190&gt;50,N190&lt;=75),"50 to 75",AND(N190&gt;75,N190&lt;=100),"75 to 100",AND(N190&gt;100,N190&lt;=150),"100 to 150",AND(N190&gt;150,N190&lt;=200),"150 to 200",AND(N190&gt;200,N190&lt;=250),"200 to 250",AND(N190&gt;250,N190&lt;=300),"250 to 300",AND(N190&gt;300,N190&lt;=400),"300 to 400",AND(N190&gt;400,N190&lt;=500),"400 to 500",N190&gt;500,"500+")</f>
        <v>75 to 100</v>
      </c>
      <c r="N190" s="9">
        <f>_xlfn.XLOOKUP($E190,'Raw Data'!$E:$E,'Raw Data'!N:N,"ERROR",0,1)</f>
        <v>79.16</v>
      </c>
      <c r="O190" s="14" t="str">
        <f t="array" ref="O190">_xlfn.IFS(P190=0,"No Discount",AND(P190&gt;0,P190&lt;=0.02),"0% to 2%",AND(P190&gt;0.02,P190&lt;=0.04),"2% to 4%",AND(P190&gt;0.04,P190&lt;=0.06),"4% to 6%",AND(P190&gt;0.06,P190&lt;=0.08),"6% to 8%",AND(P190&gt;0.08,P190&lt;=0.1),"8% to 10%",AND(P190&gt;0.1,P190&lt;=0.15),"10% to 15%",AND(P190&gt;0.15,P190&lt;=0.2),"15% to 20%",AND(P190&gt;0.2,P190&lt;=0.25),"20% to 25%",AND(P190&gt;0.25,P190&lt;=0.3),"25% to 30%",AND(P190&gt;0.3,P190&lt;=0.4),"30% to 40%",AND(P190&gt;0.4,P190&lt;=0.5),"40% to 50%",AND(P190&gt;0.5,P190&lt;=0.75),"50% to 75%",AND(P190&gt;0.75,P190&lt;=1),"75% to 100%")</f>
        <v>4% to 6%</v>
      </c>
      <c r="P190" s="10">
        <f>_xlfn.XLOOKUP($E190,'Raw Data'!$E:$E,'Raw Data'!P:P,"ERROR",0,1)</f>
        <v>0.0452248610409297</v>
      </c>
      <c r="Q190" s="9">
        <f>_xlfn.XLOOKUP($E190,'Raw Data'!$E:$E,'Raw Data'!Q:Q,"ERROR",0,1)</f>
        <v>8.3</v>
      </c>
      <c r="R190" s="9" t="str">
        <f>_xlfn.XLOOKUP($E190,'Raw Data'!$E:$E,'Raw Data'!R:R,"ERROR",0,1)</f>
        <v>oz</v>
      </c>
      <c r="S190" s="5" t="str">
        <f t="array" ref="S190">_xlfn.IFS(AND(T190&gt;0,T190&lt;=0.05),"0 to 0.05",AND(T190&gt;0.05,T190&lt;=0.1),"0.05 to 0.1",AND(T190&gt;0.1,T190&lt;=0.2),"0.1 to 0.2",AND(T190&gt;0.2,T190&lt;=0.3),"0.2 to 0.3",AND(T190&gt;0.3,T190&lt;=0.4),"0.3 to 0.4",AND(T190&gt;0.4,T190&lt;=0.5),"0.4 to 0.5",AND(T190&gt;0.5,T190&lt;=0.75),"0.5 to 0.75",AND(T190&gt;0.75,T190&lt;=1),"0.75 to 1",AND(T190&gt;1,T190&lt;=2),"1 to 2",AND(T190&gt;2,T190&lt;=3),"2 to 3",AND(T190&gt;3,T190&lt;=4),"3 to 4",AND(T190&gt;4,T190&lt;=5),"4 to 5",AND(T190&gt;5,T190&lt;=10),"5 to 10",T190&gt;10,"10+")</f>
        <v>0.3 to 0.4</v>
      </c>
      <c r="T190" s="10">
        <f>_xlfn.XLOOKUP($E190,'Raw Data'!$E:$E,'Raw Data'!T:T,"ERROR",0,1)</f>
        <v>0.307948058721188</v>
      </c>
      <c r="U190" s="15" t="str">
        <f t="array" ref="U190">_xlfn.IFS(AND(V190&gt;0,V190&lt;=0.05),"0 to 0.05",AND(V190&gt;0.05,V190&lt;=0.1),"0.05 to 0.1",AND(V190&gt;0.1,V190&lt;=0.2),"0.1 to 0.2",AND(V190&gt;0.2,V190&lt;=0.3),"0.2 to 0.3",AND(V190&gt;0.3,V190&lt;=0.4),"0.3 to 0.4",AND(V190&gt;0.4,V190&lt;=0.5),"0.4 to 0.5",AND(V190&gt;0.5,V190&lt;=0.75),"0.5 to 0.75",AND(V190&gt;0.75,V190&lt;=1),"0.75 to 1",AND(V190&gt;1,V190&lt;=2),"1 to 2",AND(V190&gt;2,V190&lt;=3),"2 to 3",AND(V190&gt;3,V190&lt;=4),"3 to 4",AND(V190&gt;4,V190&lt;=5),"4 to 5",AND(V190&gt;5,V190&lt;=10),"5 to 10",V190&gt;10,"10+")</f>
        <v>0.05 to 0.1</v>
      </c>
      <c r="V190" s="10">
        <f>_xlfn.XLOOKUP($E190,'Raw Data'!$E:$E,'Raw Data'!V:V,"ERROR",0,1)</f>
        <v>0.0870843536472573</v>
      </c>
      <c r="W190" s="15" t="str">
        <f t="array" ref="W190">_xlfn.IFS(AND(X190&gt;0,X190&lt;=0.05),"0 to 0.05",AND(X190&gt;0.05,X190&lt;=0.1),"0.05 to 0.1",AND(X190&gt;0.1,X190&lt;=0.2),"0.1 to 0.2",AND(X190&gt;0.2,X190&lt;=0.3),"0.2 to 0.3",AND(X190&gt;0.3,X190&lt;=0.4),"0.3 to 0.4",AND(X190&gt;0.4,X190&lt;=0.5),"0.4 to 0.5",AND(X190&gt;0.5,X190&lt;=0.75),"0.5 to 0.75",AND(X190&gt;0.75,X190&lt;=1),"0.75 to 1",AND(X190&gt;1,X190&lt;=2),"1 to 2",AND(X190&gt;2,X190&lt;=3),"2 to 3",AND(X190&gt;3,X190&lt;=4),"3 to 4",AND(X190&gt;4,X190&lt;=5),"4 to 5",AND(X190&gt;5,X190&lt;=10),"5 to 10",X190&gt;10,"10+")</f>
        <v>0.05 to 0.1</v>
      </c>
      <c r="X190" s="16">
        <f t="shared" si="26"/>
        <v>0.0831459758547209</v>
      </c>
      <c r="Y190" s="5" t="str">
        <f t="array" ref="Y190">_xlfn.IFS(AND(Z190&gt;0,Z190&lt;=1),"0 to 1",AND(Z190&gt;1,Z190&lt;=2),"1 to 2",AND(Z190&gt;2,Z190&lt;=4),"2 to 4",AND(Z190&gt;4,Z190&lt;=6),"4 to 6",AND(Z190&gt;6,Z190&lt;=8),"6 to 8",AND(Z190&gt;8,Z190&lt;=10),"8 to 10",AND(Z190&gt;10,Z190&lt;=15),"10 to 15",AND(Z190&gt;15,Z190&lt;=20),"15 to 20",AND(Z190&gt;20,Z190&lt;=25),"20 to 25",AND(Z190&gt;25,Z190&lt;=30),"25 to 30",AND(Z190&gt;30,Z190&lt;=40),"30 to 40",AND(Z190&gt;40,Z190&lt;=50),"40 to 50",Z190&gt;50,"50+")</f>
        <v>8 to 10</v>
      </c>
      <c r="Z190" s="9">
        <f>_xlfn.XLOOKUP($E190,'Raw Data'!$E:$E,'Raw Data'!Z:Z,"ERROR",0,1)</f>
        <v>8.3</v>
      </c>
      <c r="AA190" s="9" t="str">
        <f>_xlfn.XLOOKUP($E190,'Raw Data'!$E:$E,'Raw Data'!AA:AA,"ERROR",0,1)</f>
        <v>oz</v>
      </c>
    </row>
    <row r="191" hidden="1" spans="1:27">
      <c r="A191" s="5" t="str">
        <f>_xlfn.XLOOKUP($E191,'Raw Data'!$E:$E,'Raw Data'!A:A,"ERROR",0,1)</f>
        <v>AE</v>
      </c>
      <c r="B191" s="5" t="str">
        <f>_xlfn.XLOOKUP($E191,'Raw Data'!$E:$E,'Raw Data'!B:B,"ERROR",0,1)</f>
        <v>Hair Mousses</v>
      </c>
      <c r="C191" s="5" t="str">
        <f>_xlfn.XLOOKUP($E191,'Raw Data'!$E:$E,'Raw Data'!C:C,"ERROR",0,1)</f>
        <v>Living proof</v>
      </c>
      <c r="D191" s="5" t="str">
        <f>_xlfn.XLOOKUP($E191,'Raw Data'!$E:$E,'Raw Data'!D:D,"ERROR",0,1)</f>
        <v>www.amazon.ae/dp/B004SCNH38</v>
      </c>
      <c r="E191" s="5" t="s">
        <v>391</v>
      </c>
      <c r="F191" s="9" t="str">
        <f>_xlfn.XLOOKUP($E191,'Raw Data'!$E:$E,'Raw Data'!F:F,"ERROR",0,1)</f>
        <v>LIVING PROOF Full Thickening Mousse (1.9 oz) LIVING PROOF Full Thickening Mousse (1.9 oz)</v>
      </c>
      <c r="G191" s="10">
        <f>_xlfn.XLOOKUP($E191,'Raw Data'!$E:$E,'Raw Data'!G:G,"ERROR",0,1)</f>
        <v>3</v>
      </c>
      <c r="H191" s="9">
        <f>_xlfn.XLOOKUP($E191,'Raw Data'!$E:$E,'Raw Data'!H:H,"ERROR",0,1)</f>
        <v>354.82</v>
      </c>
      <c r="I191" s="9">
        <f>_xlfn.XLOOKUP($E191,'Raw Data'!$E:$E,'Raw Data'!I:I,"ERROR",0,1)</f>
        <v>0.000475040505363197</v>
      </c>
      <c r="J191" s="9" t="str">
        <f>_xlfn.XLOOKUP($E191,'Raw Data'!$E:$E,'Raw Data'!J:J,"ERROR",0,1)</f>
        <v>No</v>
      </c>
      <c r="K191" s="14" t="str">
        <f t="array" ref="K191">_xlfn.IFS(AND(L191&gt;0,L191&lt;=5),"0 to 5",AND(L191&gt;5,L191&lt;=10),"5 to 10",AND(L191&gt;10,L191&lt;=15),"10 to 15",AND(L191&gt;15,L191&lt;=20),"15 to 20",AND(L191&gt;20,L191&lt;=30),"20 to 30",AND(L191&gt;30,L191&lt;=40),"30 to 40",AND(L191&gt;40,L191&lt;=50),"40 to 50",AND(L191&gt;50,L191&lt;=75),"50 to 75",AND(L191&gt;75,L191&lt;=100),"75 to 100",AND(L191&gt;100,L191&lt;=150),"100 to 150",AND(L191&gt;150,L191&lt;=200),"150 to 200",AND(L191&gt;200,L191&lt;=250),"200 to 250",AND(L191&gt;250,L191&lt;=300),"250 to 300",AND(L191&gt;300,L191&lt;=400),"300 to 400",AND(L191&gt;400,L191&lt;=500),"400 to 500",L191&gt;500,"500+")</f>
        <v>100 to 150</v>
      </c>
      <c r="L191" s="9">
        <f>_xlfn.XLOOKUP($E191,'Raw Data'!$E:$E,'Raw Data'!L:L,"ERROR",0,1)</f>
        <v>140.47</v>
      </c>
      <c r="M191" s="14" t="str">
        <f t="array" ref="M191">_xlfn.IFS(AND(N191&gt;0,N191&lt;=5),"0 to 5",AND(N191&gt;5,N191&lt;=10),"5 to 10",AND(N191&gt;10,N191&lt;=15),"10 to 15",AND(N191&gt;15,N191&lt;=20),"15 to 20",AND(N191&gt;20,N191&lt;=30),"20 to 30",AND(N191&gt;30,N191&lt;=40),"30 to 40",AND(N191&gt;40,N191&lt;=50),"40 to 50",AND(N191&gt;50,N191&lt;=75),"50 to 75",AND(N191&gt;75,N191&lt;=100),"75 to 100",AND(N191&gt;100,N191&lt;=150),"100 to 150",AND(N191&gt;150,N191&lt;=200),"150 to 200",AND(N191&gt;200,N191&lt;=250),"200 to 250",AND(N191&gt;250,N191&lt;=300),"250 to 300",AND(N191&gt;300,N191&lt;=400),"300 to 400",AND(N191&gt;400,N191&lt;=500),"400 to 500",N191&gt;500,"500+")</f>
        <v>100 to 150</v>
      </c>
      <c r="N191" s="9">
        <f>_xlfn.XLOOKUP($E191,'Raw Data'!$E:$E,'Raw Data'!N:N,"ERROR",0,1)</f>
        <v>140.47</v>
      </c>
      <c r="O191" s="14" t="str">
        <f t="array" ref="O191">_xlfn.IFS(P191=0,"No Discount",AND(P191&gt;0,P191&lt;=0.02),"0% to 2%",AND(P191&gt;0.02,P191&lt;=0.04),"2% to 4%",AND(P191&gt;0.04,P191&lt;=0.06),"4% to 6%",AND(P191&gt;0.06,P191&lt;=0.08),"6% to 8%",AND(P191&gt;0.08,P191&lt;=0.1),"8% to 10%",AND(P191&gt;0.1,P191&lt;=0.15),"10% to 15%",AND(P191&gt;0.15,P191&lt;=0.2),"15% to 20%",AND(P191&gt;0.2,P191&lt;=0.25),"20% to 25%",AND(P191&gt;0.25,P191&lt;=0.3),"25% to 30%",AND(P191&gt;0.3,P191&lt;=0.4),"30% to 40%",AND(P191&gt;0.4,P191&lt;=0.5),"40% to 50%",AND(P191&gt;0.5,P191&lt;=0.75),"50% to 75%",AND(P191&gt;0.75,P191&lt;=1),"75% to 100%")</f>
        <v>No Discount</v>
      </c>
      <c r="P191" s="10">
        <f>_xlfn.XLOOKUP($E191,'Raw Data'!$E:$E,'Raw Data'!P:P,"ERROR",0,1)</f>
        <v>0</v>
      </c>
      <c r="Q191" s="9">
        <f>_xlfn.XLOOKUP($E191,'Raw Data'!$E:$E,'Raw Data'!Q:Q,"ERROR",0,1)</f>
        <v>1.9</v>
      </c>
      <c r="R191" s="9" t="str">
        <f>_xlfn.XLOOKUP($E191,'Raw Data'!$E:$E,'Raw Data'!R:R,"ERROR",0,1)</f>
        <v>oz</v>
      </c>
      <c r="S191" s="5" t="str">
        <f t="array" ref="S191">_xlfn.IFS(AND(T191&gt;0,T191&lt;=0.05),"0 to 0.05",AND(T191&gt;0.05,T191&lt;=0.1),"0.05 to 0.1",AND(T191&gt;0.1,T191&lt;=0.2),"0.1 to 0.2",AND(T191&gt;0.2,T191&lt;=0.3),"0.2 to 0.3",AND(T191&gt;0.3,T191&lt;=0.4),"0.3 to 0.4",AND(T191&gt;0.4,T191&lt;=0.5),"0.4 to 0.5",AND(T191&gt;0.5,T191&lt;=0.75),"0.5 to 0.75",AND(T191&gt;0.75,T191&lt;=1),"0.75 to 1",AND(T191&gt;1,T191&lt;=2),"1 to 2",AND(T191&gt;2,T191&lt;=3),"2 to 3",AND(T191&gt;3,T191&lt;=4),"3 to 4",AND(T191&gt;4,T191&lt;=5),"4 to 5",AND(T191&gt;5,T191&lt;=10),"5 to 10",T191&gt;10,"10+")</f>
        <v>2 to 3</v>
      </c>
      <c r="T191" s="10">
        <f>_xlfn.XLOOKUP($E191,'Raw Data'!$E:$E,'Raw Data'!T:T,"ERROR",0,1)</f>
        <v>2.50022248722923</v>
      </c>
      <c r="U191" s="15" t="str">
        <f t="array" ref="U191">_xlfn.IFS(AND(V191&gt;0,V191&lt;=0.05),"0 to 0.05",AND(V191&gt;0.05,V191&lt;=0.1),"0.05 to 0.1",AND(V191&gt;0.1,V191&lt;=0.2),"0.1 to 0.2",AND(V191&gt;0.2,V191&lt;=0.3),"0.2 to 0.3",AND(V191&gt;0.3,V191&lt;=0.4),"0.3 to 0.4",AND(V191&gt;0.4,V191&lt;=0.5),"0.4 to 0.5",AND(V191&gt;0.5,V191&lt;=0.75),"0.5 to 0.75",AND(V191&gt;0.75,V191&lt;=1),"0.75 to 1",AND(V191&gt;1,V191&lt;=2),"1 to 2",AND(V191&gt;2,V191&lt;=3),"2 to 3",AND(V191&gt;3,V191&lt;=4),"3 to 4",AND(V191&gt;4,V191&lt;=5),"4 to 5",AND(V191&gt;5,V191&lt;=10),"5 to 10",V191&gt;10,"10+")</f>
        <v>0.5 to 0.75</v>
      </c>
      <c r="V191" s="10">
        <f>_xlfn.XLOOKUP($E191,'Raw Data'!$E:$E,'Raw Data'!V:V,"ERROR",0,1)</f>
        <v>0.675060071551893</v>
      </c>
      <c r="W191" s="15" t="str">
        <f t="array" ref="W191">_xlfn.IFS(AND(X191&gt;0,X191&lt;=0.05),"0 to 0.05",AND(X191&gt;0.05,X191&lt;=0.1),"0.05 to 0.1",AND(X191&gt;0.1,X191&lt;=0.2),"0.1 to 0.2",AND(X191&gt;0.2,X191&lt;=0.3),"0.2 to 0.3",AND(X191&gt;0.3,X191&lt;=0.4),"0.3 to 0.4",AND(X191&gt;0.4,X191&lt;=0.5),"0.4 to 0.5",AND(X191&gt;0.5,X191&lt;=0.75),"0.5 to 0.75",AND(X191&gt;0.75,X191&lt;=1),"0.75 to 1",AND(X191&gt;1,X191&lt;=2),"1 to 2",AND(X191&gt;2,X191&lt;=3),"2 to 3",AND(X191&gt;3,X191&lt;=4),"3 to 4",AND(X191&gt;4,X191&lt;=5),"4 to 5",AND(X191&gt;5,X191&lt;=10),"5 to 10",X191&gt;10,"10+")</f>
        <v>0.5 to 0.75</v>
      </c>
      <c r="X191" s="16">
        <f t="shared" si="26"/>
        <v>0.675060071551893</v>
      </c>
      <c r="Y191" s="5" t="str">
        <f t="array" ref="Y191">_xlfn.IFS(AND(Z191&gt;0,Z191&lt;=1),"0 to 1",AND(Z191&gt;1,Z191&lt;=2),"1 to 2",AND(Z191&gt;2,Z191&lt;=4),"2 to 4",AND(Z191&gt;4,Z191&lt;=6),"4 to 6",AND(Z191&gt;6,Z191&lt;=8),"6 to 8",AND(Z191&gt;8,Z191&lt;=10),"8 to 10",AND(Z191&gt;10,Z191&lt;=15),"10 to 15",AND(Z191&gt;15,Z191&lt;=20),"15 to 20",AND(Z191&gt;20,Z191&lt;=25),"20 to 25",AND(Z191&gt;25,Z191&lt;=30),"25 to 30",AND(Z191&gt;30,Z191&lt;=40),"30 to 40",AND(Z191&gt;40,Z191&lt;=50),"40 to 50",Z191&gt;50,"50+")</f>
        <v>1 to 2</v>
      </c>
      <c r="Z191" s="9">
        <f>_xlfn.XLOOKUP($E191,'Raw Data'!$E:$E,'Raw Data'!Z:Z,"ERROR",0,1)</f>
        <v>1.9</v>
      </c>
      <c r="AA191" s="9" t="str">
        <f>_xlfn.XLOOKUP($E191,'Raw Data'!$E:$E,'Raw Data'!AA:AA,"ERROR",0,1)</f>
        <v>oz</v>
      </c>
    </row>
    <row r="192" hidden="1" spans="1:27">
      <c r="A192" s="5" t="str">
        <f>_xlfn.XLOOKUP($E192,'Raw Data'!$E:$E,'Raw Data'!A:A,"ERROR",0,1)</f>
        <v>AE</v>
      </c>
      <c r="B192" s="5" t="str">
        <f>_xlfn.XLOOKUP($E192,'Raw Data'!$E:$E,'Raw Data'!B:B,"ERROR",0,1)</f>
        <v>Hair Mousses</v>
      </c>
      <c r="C192" s="5" t="str">
        <f>_xlfn.XLOOKUP($E192,'Raw Data'!$E:$E,'Raw Data'!C:C,"ERROR",0,1)</f>
        <v>goiple</v>
      </c>
      <c r="D192" s="5" t="str">
        <f>_xlfn.XLOOKUP($E192,'Raw Data'!$E:$E,'Raw Data'!D:D,"ERROR",0,1)</f>
        <v>www.amazon.ae/dp/B0BLNMZR33</v>
      </c>
      <c r="E192" s="5" t="s">
        <v>392</v>
      </c>
      <c r="F192" s="9" t="str">
        <f>_xlfn.XLOOKUP($E192,'Raw Data'!$E:$E,'Raw Data'!F:F,"ERROR",0,1)</f>
        <v>Braid   Mousse  Hair  Mousse  Braiding  Mousse  for  Braids  Twist, Locs, No Flake Extra Hold High Shine and Moisturizes, Frizz Control, High Shine, Lightweight Easy to Apply Hair Brush Silky Du-rag 8.4 fl oz</v>
      </c>
      <c r="G192" s="10">
        <f>_xlfn.XLOOKUP($E192,'Raw Data'!$E:$E,'Raw Data'!G:G,"ERROR",0,1)</f>
        <v>4</v>
      </c>
      <c r="H192" s="9">
        <f>_xlfn.XLOOKUP($E192,'Raw Data'!$E:$E,'Raw Data'!H:H,"ERROR",0,1)</f>
        <v>349.26</v>
      </c>
      <c r="I192" s="9">
        <f>_xlfn.XLOOKUP($E192,'Raw Data'!$E:$E,'Raw Data'!I:I,"ERROR",0,1)</f>
        <v>0.000467596660005496</v>
      </c>
      <c r="J192" s="9" t="str">
        <f>_xlfn.XLOOKUP($E192,'Raw Data'!$E:$E,'Raw Data'!J:J,"ERROR",0,1)</f>
        <v>No</v>
      </c>
      <c r="K192" s="14" t="str">
        <f t="array" ref="K192">_xlfn.IFS(AND(L192&gt;0,L192&lt;=5),"0 to 5",AND(L192&gt;5,L192&lt;=10),"5 to 10",AND(L192&gt;10,L192&lt;=15),"10 to 15",AND(L192&gt;15,L192&lt;=20),"15 to 20",AND(L192&gt;20,L192&lt;=30),"20 to 30",AND(L192&gt;30,L192&lt;=40),"30 to 40",AND(L192&gt;40,L192&lt;=50),"40 to 50",AND(L192&gt;50,L192&lt;=75),"50 to 75",AND(L192&gt;75,L192&lt;=100),"75 to 100",AND(L192&gt;100,L192&lt;=150),"100 to 150",AND(L192&gt;150,L192&lt;=200),"150 to 200",AND(L192&gt;200,L192&lt;=250),"200 to 250",AND(L192&gt;250,L192&lt;=300),"250 to 300",AND(L192&gt;300,L192&lt;=400),"300 to 400",AND(L192&gt;400,L192&lt;=500),"400 to 500",L192&gt;500,"500+")</f>
        <v>75 to 100</v>
      </c>
      <c r="L192" s="9">
        <f>_xlfn.XLOOKUP($E192,'Raw Data'!$E:$E,'Raw Data'!L:L,"ERROR",0,1)</f>
        <v>89.14</v>
      </c>
      <c r="M192" s="14" t="str">
        <f t="array" ref="M192">_xlfn.IFS(AND(N192&gt;0,N192&lt;=5),"0 to 5",AND(N192&gt;5,N192&lt;=10),"5 to 10",AND(N192&gt;10,N192&lt;=15),"10 to 15",AND(N192&gt;15,N192&lt;=20),"15 to 20",AND(N192&gt;20,N192&lt;=30),"20 to 30",AND(N192&gt;30,N192&lt;=40),"30 to 40",AND(N192&gt;40,N192&lt;=50),"40 to 50",AND(N192&gt;50,N192&lt;=75),"50 to 75",AND(N192&gt;75,N192&lt;=100),"75 to 100",AND(N192&gt;100,N192&lt;=150),"100 to 150",AND(N192&gt;150,N192&lt;=200),"150 to 200",AND(N192&gt;200,N192&lt;=250),"200 to 250",AND(N192&gt;250,N192&lt;=300),"250 to 300",AND(N192&gt;300,N192&lt;=400),"300 to 400",AND(N192&gt;400,N192&lt;=500),"400 to 500",N192&gt;500,"500+")</f>
        <v>75 to 100</v>
      </c>
      <c r="N192" s="9">
        <f>_xlfn.XLOOKUP($E192,'Raw Data'!$E:$E,'Raw Data'!N:N,"ERROR",0,1)</f>
        <v>91.4</v>
      </c>
      <c r="O192" s="14" t="str">
        <f t="array" ref="O192">_xlfn.IFS(P192=0,"No Discount",AND(P192&gt;0,P192&lt;=0.02),"0% to 2%",AND(P192&gt;0.02,P192&lt;=0.04),"2% to 4%",AND(P192&gt;0.04,P192&lt;=0.06),"4% to 6%",AND(P192&gt;0.06,P192&lt;=0.08),"6% to 8%",AND(P192&gt;0.08,P192&lt;=0.1),"8% to 10%",AND(P192&gt;0.1,P192&lt;=0.15),"10% to 15%",AND(P192&gt;0.15,P192&lt;=0.2),"15% to 20%",AND(P192&gt;0.2,P192&lt;=0.25),"20% to 25%",AND(P192&gt;0.25,P192&lt;=0.3),"25% to 30%",AND(P192&gt;0.3,P192&lt;=0.4),"30% to 40%",AND(P192&gt;0.4,P192&lt;=0.5),"40% to 50%",AND(P192&gt;0.5,P192&lt;=0.75),"50% to 75%",AND(P192&gt;0.75,P192&lt;=1),"75% to 100%")</f>
        <v>2% to 4%</v>
      </c>
      <c r="P192" s="10">
        <f>_xlfn.XLOOKUP($E192,'Raw Data'!$E:$E,'Raw Data'!P:P,"ERROR",0,1)</f>
        <v>0.0247264770240701</v>
      </c>
      <c r="Q192" s="9">
        <f>_xlfn.XLOOKUP($E192,'Raw Data'!$E:$E,'Raw Data'!Q:Q,"ERROR",0,1)</f>
        <v>8.4</v>
      </c>
      <c r="R192" s="9" t="str">
        <f>_xlfn.XLOOKUP($E192,'Raw Data'!$E:$E,'Raw Data'!R:R,"ERROR",0,1)</f>
        <v>fl oz</v>
      </c>
      <c r="S192" s="5" t="str">
        <f t="array" ref="S192">_xlfn.IFS(AND(T192&gt;0,T192&lt;=0.05),"0 to 0.05",AND(T192&gt;0.05,T192&lt;=0.1),"0.05 to 0.1",AND(T192&gt;0.1,T192&lt;=0.2),"0.1 to 0.2",AND(T192&gt;0.2,T192&lt;=0.3),"0.2 to 0.3",AND(T192&gt;0.3,T192&lt;=0.4),"0.3 to 0.4",AND(T192&gt;0.4,T192&lt;=0.5),"0.4 to 0.5",AND(T192&gt;0.5,T192&lt;=0.75),"0.5 to 0.75",AND(T192&gt;0.75,T192&lt;=1),"0.75 to 1",AND(T192&gt;1,T192&lt;=2),"1 to 2",AND(T192&gt;2,T192&lt;=3),"2 to 3",AND(T192&gt;3,T192&lt;=4),"3 to 4",AND(T192&gt;4,T192&lt;=5),"4 to 5",AND(T192&gt;5,T192&lt;=10),"5 to 10",T192&gt;10,"10+")</f>
        <v>0.3 to 0.4</v>
      </c>
      <c r="T192" s="10">
        <f>_xlfn.XLOOKUP($E192,'Raw Data'!$E:$E,'Raw Data'!T:T,"ERROR",0,1)</f>
        <v>0.345071172768163</v>
      </c>
      <c r="U192" s="15" t="str">
        <f t="array" ref="U192">_xlfn.IFS(AND(V192&gt;0,V192&lt;=0.05),"0 to 0.05",AND(V192&gt;0.05,V192&lt;=0.1),"0.05 to 0.1",AND(V192&gt;0.1,V192&lt;=0.2),"0.1 to 0.2",AND(V192&gt;0.2,V192&lt;=0.3),"0.2 to 0.3",AND(V192&gt;0.3,V192&lt;=0.4),"0.3 to 0.4",AND(V192&gt;0.4,V192&lt;=0.5),"0.4 to 0.5",AND(V192&gt;0.5,V192&lt;=0.75),"0.5 to 0.75",AND(V192&gt;0.75,V192&lt;=1),"0.75 to 1",AND(V192&gt;1,V192&lt;=2),"1 to 2",AND(V192&gt;2,V192&lt;=3),"2 to 3",AND(V192&gt;3,V192&lt;=4),"3 to 4",AND(V192&gt;4,V192&lt;=5),"4 to 5",AND(V192&gt;5,V192&lt;=10),"5 to 10",V192&gt;10,"10+")</f>
        <v>0.05 to 0.1</v>
      </c>
      <c r="V192" s="10">
        <f>_xlfn.XLOOKUP($E192,'Raw Data'!$E:$E,'Raw Data'!V:V,"ERROR",0,1)</f>
        <v>0.095531370894915</v>
      </c>
      <c r="W192" s="15" t="str">
        <f t="array" ref="W192">_xlfn.IFS(AND(X192&gt;0,X192&lt;=0.05),"0 to 0.05",AND(X192&gt;0.05,X192&lt;=0.1),"0.05 to 0.1",AND(X192&gt;0.1,X192&lt;=0.2),"0.1 to 0.2",AND(X192&gt;0.2,X192&lt;=0.3),"0.2 to 0.3",AND(X192&gt;0.3,X192&lt;=0.4),"0.3 to 0.4",AND(X192&gt;0.4,X192&lt;=0.5),"0.4 to 0.5",AND(X192&gt;0.5,X192&lt;=0.75),"0.5 to 0.75",AND(X192&gt;0.75,X192&lt;=1),"0.75 to 1",AND(X192&gt;1,X192&lt;=2),"1 to 2",AND(X192&gt;2,X192&lt;=3),"2 to 3",AND(X192&gt;3,X192&lt;=4),"3 to 4",AND(X192&gt;4,X192&lt;=5),"4 to 5",AND(X192&gt;5,X192&lt;=10),"5 to 10",X192&gt;10,"10+")</f>
        <v>0.05 to 0.1</v>
      </c>
      <c r="X192" s="16">
        <f t="shared" si="26"/>
        <v>0.093169216647404</v>
      </c>
      <c r="Y192" s="5" t="str">
        <f t="array" ref="Y192">_xlfn.IFS(AND(Z192&gt;0,Z192&lt;=1),"0 to 1",AND(Z192&gt;1,Z192&lt;=2),"1 to 2",AND(Z192&gt;2,Z192&lt;=4),"2 to 4",AND(Z192&gt;4,Z192&lt;=6),"4 to 6",AND(Z192&gt;6,Z192&lt;=8),"6 to 8",AND(Z192&gt;8,Z192&lt;=10),"8 to 10",AND(Z192&gt;10,Z192&lt;=15),"10 to 15",AND(Z192&gt;15,Z192&lt;=20),"15 to 20",AND(Z192&gt;20,Z192&lt;=25),"20 to 25",AND(Z192&gt;25,Z192&lt;=30),"25 to 30",AND(Z192&gt;30,Z192&lt;=40),"30 to 40",AND(Z192&gt;40,Z192&lt;=50),"40 to 50",Z192&gt;50,"50+")</f>
        <v>8 to 10</v>
      </c>
      <c r="Z192" s="9">
        <f>_xlfn.XLOOKUP($E192,'Raw Data'!$E:$E,'Raw Data'!Z:Z,"ERROR",0,1)</f>
        <v>8.736</v>
      </c>
      <c r="AA192" s="9" t="str">
        <f>_xlfn.XLOOKUP($E192,'Raw Data'!$E:$E,'Raw Data'!AA:AA,"ERROR",0,1)</f>
        <v>oz</v>
      </c>
    </row>
    <row r="193" hidden="1" spans="1:27">
      <c r="A193" s="5" t="str">
        <f>_xlfn.XLOOKUP($E193,'Raw Data'!$E:$E,'Raw Data'!A:A,"ERROR",0,1)</f>
        <v>AE</v>
      </c>
      <c r="B193" s="5" t="str">
        <f>_xlfn.XLOOKUP($E193,'Raw Data'!$E:$E,'Raw Data'!B:B,"ERROR",0,1)</f>
        <v>Hair Mousses</v>
      </c>
      <c r="C193" s="5" t="str">
        <f>_xlfn.XLOOKUP($E193,'Raw Data'!$E:$E,'Raw Data'!C:C,"ERROR",0,1)</f>
        <v>herbal essences</v>
      </c>
      <c r="D193" s="5" t="str">
        <f>_xlfn.XLOOKUP($E193,'Raw Data'!$E:$E,'Raw Data'!D:D,"ERROR",0,1)</f>
        <v>www.amazon.ae/dp/B004AI31O0</v>
      </c>
      <c r="E193" s="5" t="s">
        <v>393</v>
      </c>
      <c r="F193" s="9" t="str">
        <f>_xlfn.XLOOKUP($E193,'Raw Data'!$E:$E,'Raw Data'!F:F,"ERROR",0,1)</f>
        <v>Herbal Essences Tousle Me Softly Tousling  Hair   Mousse , 6.8 Ounce</v>
      </c>
      <c r="G193" s="10">
        <f>_xlfn.XLOOKUP($E193,'Raw Data'!$E:$E,'Raw Data'!G:G,"ERROR",0,1)</f>
        <v>3</v>
      </c>
      <c r="H193" s="9">
        <f>_xlfn.XLOOKUP($E193,'Raw Data'!$E:$E,'Raw Data'!H:H,"ERROR",0,1)</f>
        <v>346.06</v>
      </c>
      <c r="I193" s="9">
        <f>_xlfn.XLOOKUP($E193,'Raw Data'!$E:$E,'Raw Data'!I:I,"ERROR",0,1)</f>
        <v>0.000463312432461496</v>
      </c>
      <c r="J193" s="9" t="str">
        <f>_xlfn.XLOOKUP($E193,'Raw Data'!$E:$E,'Raw Data'!J:J,"ERROR",0,1)</f>
        <v>No</v>
      </c>
      <c r="K193" s="14" t="str">
        <f t="array" ref="K193">_xlfn.IFS(AND(L193&gt;0,L193&lt;=5),"0 to 5",AND(L193&gt;5,L193&lt;=10),"5 to 10",AND(L193&gt;10,L193&lt;=15),"10 to 15",AND(L193&gt;15,L193&lt;=20),"15 to 20",AND(L193&gt;20,L193&lt;=30),"20 to 30",AND(L193&gt;30,L193&lt;=40),"30 to 40",AND(L193&gt;40,L193&lt;=50),"40 to 50",AND(L193&gt;50,L193&lt;=75),"50 to 75",AND(L193&gt;75,L193&lt;=100),"75 to 100",AND(L193&gt;100,L193&lt;=150),"100 to 150",AND(L193&gt;150,L193&lt;=200),"150 to 200",AND(L193&gt;200,L193&lt;=250),"200 to 250",AND(L193&gt;250,L193&lt;=300),"250 to 300",AND(L193&gt;300,L193&lt;=400),"300 to 400",AND(L193&gt;400,L193&lt;=500),"400 to 500",L193&gt;500,"500+")</f>
        <v>100 to 150</v>
      </c>
      <c r="L193" s="9">
        <f>_xlfn.XLOOKUP($E193,'Raw Data'!$E:$E,'Raw Data'!L:L,"ERROR",0,1)</f>
        <v>137</v>
      </c>
      <c r="M193" s="14" t="str">
        <f t="array" ref="M193">_xlfn.IFS(AND(N193&gt;0,N193&lt;=5),"0 to 5",AND(N193&gt;5,N193&lt;=10),"5 to 10",AND(N193&gt;10,N193&lt;=15),"10 to 15",AND(N193&gt;15,N193&lt;=20),"15 to 20",AND(N193&gt;20,N193&lt;=30),"20 to 30",AND(N193&gt;30,N193&lt;=40),"30 to 40",AND(N193&gt;40,N193&lt;=50),"40 to 50",AND(N193&gt;50,N193&lt;=75),"50 to 75",AND(N193&gt;75,N193&lt;=100),"75 to 100",AND(N193&gt;100,N193&lt;=150),"100 to 150",AND(N193&gt;150,N193&lt;=200),"150 to 200",AND(N193&gt;200,N193&lt;=250),"200 to 250",AND(N193&gt;250,N193&lt;=300),"250 to 300",AND(N193&gt;300,N193&lt;=400),"300 to 400",AND(N193&gt;400,N193&lt;=500),"400 to 500",N193&gt;500,"500+")</f>
        <v>100 to 150</v>
      </c>
      <c r="N193" s="9">
        <f>_xlfn.XLOOKUP($E193,'Raw Data'!$E:$E,'Raw Data'!N:N,"ERROR",0,1)</f>
        <v>137</v>
      </c>
      <c r="O193" s="14" t="str">
        <f t="array" ref="O193">_xlfn.IFS(P193=0,"No Discount",AND(P193&gt;0,P193&lt;=0.02),"0% to 2%",AND(P193&gt;0.02,P193&lt;=0.04),"2% to 4%",AND(P193&gt;0.04,P193&lt;=0.06),"4% to 6%",AND(P193&gt;0.06,P193&lt;=0.08),"6% to 8%",AND(P193&gt;0.08,P193&lt;=0.1),"8% to 10%",AND(P193&gt;0.1,P193&lt;=0.15),"10% to 15%",AND(P193&gt;0.15,P193&lt;=0.2),"15% to 20%",AND(P193&gt;0.2,P193&lt;=0.25),"20% to 25%",AND(P193&gt;0.25,P193&lt;=0.3),"25% to 30%",AND(P193&gt;0.3,P193&lt;=0.4),"30% to 40%",AND(P193&gt;0.4,P193&lt;=0.5),"40% to 50%",AND(P193&gt;0.5,P193&lt;=0.75),"50% to 75%",AND(P193&gt;0.75,P193&lt;=1),"75% to 100%")</f>
        <v>No Discount</v>
      </c>
      <c r="P193" s="10">
        <f>_xlfn.XLOOKUP($E193,'Raw Data'!$E:$E,'Raw Data'!P:P,"ERROR",0,1)</f>
        <v>0</v>
      </c>
      <c r="Q193" s="9">
        <f>_xlfn.XLOOKUP($E193,'Raw Data'!$E:$E,'Raw Data'!Q:Q,"ERROR",0,1)</f>
        <v>6.8</v>
      </c>
      <c r="R193" s="9" t="str">
        <f>_xlfn.XLOOKUP($E193,'Raw Data'!$E:$E,'Raw Data'!R:R,"ERROR",0,1)</f>
        <v>oz</v>
      </c>
      <c r="S193" s="5" t="str">
        <f t="array" ref="S193">_xlfn.IFS(AND(T193&gt;0,T193&lt;=0.05),"0 to 0.05",AND(T193&gt;0.05,T193&lt;=0.1),"0.05 to 0.1",AND(T193&gt;0.1,T193&lt;=0.2),"0.1 to 0.2",AND(T193&gt;0.2,T193&lt;=0.3),"0.2 to 0.3",AND(T193&gt;0.3,T193&lt;=0.4),"0.3 to 0.4",AND(T193&gt;0.4,T193&lt;=0.5),"0.4 to 0.5",AND(T193&gt;0.5,T193&lt;=0.75),"0.5 to 0.75",AND(T193&gt;0.75,T193&lt;=1),"0.75 to 1",AND(T193&gt;1,T193&lt;=2),"1 to 2",AND(T193&gt;2,T193&lt;=3),"2 to 3",AND(T193&gt;3,T193&lt;=4),"3 to 4",AND(T193&gt;4,T193&lt;=5),"4 to 5",AND(T193&gt;5,T193&lt;=10),"5 to 10",T193&gt;10,"10+")</f>
        <v>0.5 to 0.75</v>
      </c>
      <c r="T193" s="10">
        <f>_xlfn.XLOOKUP($E193,'Raw Data'!$E:$E,'Raw Data'!T:T,"ERROR",0,1)</f>
        <v>0.68133442081601</v>
      </c>
      <c r="U193" s="15" t="str">
        <f t="array" ref="U193">_xlfn.IFS(AND(V193&gt;0,V193&lt;=0.05),"0 to 0.05",AND(V193&gt;0.05,V193&lt;=0.1),"0.05 to 0.1",AND(V193&gt;0.1,V193&lt;=0.2),"0.1 to 0.2",AND(V193&gt;0.2,V193&lt;=0.3),"0.2 to 0.3",AND(V193&gt;0.3,V193&lt;=0.4),"0.3 to 0.4",AND(V193&gt;0.4,V193&lt;=0.5),"0.4 to 0.5",AND(V193&gt;0.5,V193&lt;=0.75),"0.5 to 0.75",AND(V193&gt;0.75,V193&lt;=1),"0.75 to 1",AND(V193&gt;1,V193&lt;=2),"1 to 2",AND(V193&gt;2,V193&lt;=3),"2 to 3",AND(V193&gt;3,V193&lt;=4),"3 to 4",AND(V193&gt;4,V193&lt;=5),"4 to 5",AND(V193&gt;5,V193&lt;=10),"5 to 10",V193&gt;10,"10+")</f>
        <v>0.1 to 0.2</v>
      </c>
      <c r="V193" s="10">
        <f>_xlfn.XLOOKUP($E193,'Raw Data'!$E:$E,'Raw Data'!V:V,"ERROR",0,1)</f>
        <v>0.183960293620323</v>
      </c>
      <c r="W193" s="15" t="str">
        <f t="array" ref="W193">_xlfn.IFS(AND(X193&gt;0,X193&lt;=0.05),"0 to 0.05",AND(X193&gt;0.05,X193&lt;=0.1),"0.05 to 0.1",AND(X193&gt;0.1,X193&lt;=0.2),"0.1 to 0.2",AND(X193&gt;0.2,X193&lt;=0.3),"0.2 to 0.3",AND(X193&gt;0.3,X193&lt;=0.4),"0.3 to 0.4",AND(X193&gt;0.4,X193&lt;=0.5),"0.4 to 0.5",AND(X193&gt;0.5,X193&lt;=0.75),"0.5 to 0.75",AND(X193&gt;0.75,X193&lt;=1),"0.75 to 1",AND(X193&gt;1,X193&lt;=2),"1 to 2",AND(X193&gt;2,X193&lt;=3),"2 to 3",AND(X193&gt;3,X193&lt;=4),"3 to 4",AND(X193&gt;4,X193&lt;=5),"4 to 5",AND(X193&gt;5,X193&lt;=10),"5 to 10",X193&gt;10,"10+")</f>
        <v>0.1 to 0.2</v>
      </c>
      <c r="X193" s="16">
        <f t="shared" si="26"/>
        <v>0.183960293620323</v>
      </c>
      <c r="Y193" s="5" t="str">
        <f t="array" ref="Y193">_xlfn.IFS(AND(Z193&gt;0,Z193&lt;=1),"0 to 1",AND(Z193&gt;1,Z193&lt;=2),"1 to 2",AND(Z193&gt;2,Z193&lt;=4),"2 to 4",AND(Z193&gt;4,Z193&lt;=6),"4 to 6",AND(Z193&gt;6,Z193&lt;=8),"6 to 8",AND(Z193&gt;8,Z193&lt;=10),"8 to 10",AND(Z193&gt;10,Z193&lt;=15),"10 to 15",AND(Z193&gt;15,Z193&lt;=20),"15 to 20",AND(Z193&gt;20,Z193&lt;=25),"20 to 25",AND(Z193&gt;25,Z193&lt;=30),"25 to 30",AND(Z193&gt;30,Z193&lt;=40),"30 to 40",AND(Z193&gt;40,Z193&lt;=50),"40 to 50",Z193&gt;50,"50+")</f>
        <v>6 to 8</v>
      </c>
      <c r="Z193" s="9">
        <f>_xlfn.XLOOKUP($E193,'Raw Data'!$E:$E,'Raw Data'!Z:Z,"ERROR",0,1)</f>
        <v>6.8</v>
      </c>
      <c r="AA193" s="9" t="str">
        <f>_xlfn.XLOOKUP($E193,'Raw Data'!$E:$E,'Raw Data'!AA:AA,"ERROR",0,1)</f>
        <v>oz</v>
      </c>
    </row>
    <row r="194" hidden="1" spans="1:27">
      <c r="A194" s="5" t="str">
        <f>_xlfn.XLOOKUP($E194,'Raw Data'!$E:$E,'Raw Data'!A:A,"ERROR",0,1)</f>
        <v>AE</v>
      </c>
      <c r="B194" s="5" t="str">
        <f>_xlfn.XLOOKUP($E194,'Raw Data'!$E:$E,'Raw Data'!B:B,"ERROR",0,1)</f>
        <v>Hair Mousses</v>
      </c>
      <c r="C194" s="5" t="str">
        <f>_xlfn.XLOOKUP($E194,'Raw Data'!$E:$E,'Raw Data'!C:C,"ERROR",0,1)</f>
        <v>MATEPLEX</v>
      </c>
      <c r="D194" s="5" t="str">
        <f>_xlfn.XLOOKUP($E194,'Raw Data'!$E:$E,'Raw Data'!D:D,"ERROR",0,1)</f>
        <v>www.amazon.ae/dp/B0B4RQQ3BZ</v>
      </c>
      <c r="E194" s="5" t="s">
        <v>394</v>
      </c>
      <c r="F194" s="9" t="str">
        <f>_xlfn.XLOOKUP($E194,'Raw Data'!$E:$E,'Raw Data'!F:F,"ERROR",0,1)</f>
        <v>MATEPLEX Lace Melting Tinting Mousse for Lace Wig, Foam Mousse, Hair Mousse for Your Lace Hair Wig&amp;All Hair Types</v>
      </c>
      <c r="G194" s="10">
        <f>_xlfn.XLOOKUP($E194,'Raw Data'!$E:$E,'Raw Data'!G:G,"ERROR",0,1)</f>
        <v>5</v>
      </c>
      <c r="H194" s="9">
        <f>_xlfn.XLOOKUP($E194,'Raw Data'!$E:$E,'Raw Data'!H:H,"ERROR",0,1)</f>
        <v>343.67</v>
      </c>
      <c r="I194" s="9">
        <f>_xlfn.XLOOKUP($E194,'Raw Data'!$E:$E,'Raw Data'!I:I,"ERROR",0,1)</f>
        <v>0.000460112650014571</v>
      </c>
      <c r="J194" s="9" t="str">
        <f>_xlfn.XLOOKUP($E194,'Raw Data'!$E:$E,'Raw Data'!J:J,"ERROR",0,1)</f>
        <v>No</v>
      </c>
      <c r="K194" s="14" t="str">
        <f t="array" ref="K194">_xlfn.IFS(AND(L194&gt;0,L194&lt;=5),"0 to 5",AND(L194&gt;5,L194&lt;=10),"5 to 10",AND(L194&gt;10,L194&lt;=15),"10 to 15",AND(L194&gt;15,L194&lt;=20),"15 to 20",AND(L194&gt;20,L194&lt;=30),"20 to 30",AND(L194&gt;30,L194&lt;=40),"30 to 40",AND(L194&gt;40,L194&lt;=50),"40 to 50",AND(L194&gt;50,L194&lt;=75),"50 to 75",AND(L194&gt;75,L194&lt;=100),"75 to 100",AND(L194&gt;100,L194&lt;=150),"100 to 150",AND(L194&gt;150,L194&lt;=200),"150 to 200",AND(L194&gt;200,L194&lt;=250),"200 to 250",AND(L194&gt;250,L194&lt;=300),"250 to 300",AND(L194&gt;300,L194&lt;=400),"300 to 400",AND(L194&gt;400,L194&lt;=500),"400 to 500",L194&gt;500,"500+")</f>
        <v>75 to 100</v>
      </c>
      <c r="L194" s="9">
        <f>_xlfn.XLOOKUP($E194,'Raw Data'!$E:$E,'Raw Data'!L:L,"ERROR",0,1)</f>
        <v>75.19</v>
      </c>
      <c r="M194" s="14" t="str">
        <f t="array" ref="M194">_xlfn.IFS(AND(N194&gt;0,N194&lt;=5),"0 to 5",AND(N194&gt;5,N194&lt;=10),"5 to 10",AND(N194&gt;10,N194&lt;=15),"10 to 15",AND(N194&gt;15,N194&lt;=20),"15 to 20",AND(N194&gt;20,N194&lt;=30),"20 to 30",AND(N194&gt;30,N194&lt;=40),"30 to 40",AND(N194&gt;40,N194&lt;=50),"40 to 50",AND(N194&gt;50,N194&lt;=75),"50 to 75",AND(N194&gt;75,N194&lt;=100),"75 to 100",AND(N194&gt;100,N194&lt;=150),"100 to 150",AND(N194&gt;150,N194&lt;=200),"150 to 200",AND(N194&gt;200,N194&lt;=250),"200 to 250",AND(N194&gt;250,N194&lt;=300),"250 to 300",AND(N194&gt;300,N194&lt;=400),"300 to 400",AND(N194&gt;400,N194&lt;=500),"400 to 500",N194&gt;500,"500+")</f>
        <v>75 to 100</v>
      </c>
      <c r="N194" s="9">
        <f>_xlfn.XLOOKUP($E194,'Raw Data'!$E:$E,'Raw Data'!N:N,"ERROR",0,1)</f>
        <v>76.16</v>
      </c>
      <c r="O194" s="14" t="str">
        <f t="array" ref="O194">_xlfn.IFS(P194=0,"No Discount",AND(P194&gt;0,P194&lt;=0.02),"0% to 2%",AND(P194&gt;0.02,P194&lt;=0.04),"2% to 4%",AND(P194&gt;0.04,P194&lt;=0.06),"4% to 6%",AND(P194&gt;0.06,P194&lt;=0.08),"6% to 8%",AND(P194&gt;0.08,P194&lt;=0.1),"8% to 10%",AND(P194&gt;0.1,P194&lt;=0.15),"10% to 15%",AND(P194&gt;0.15,P194&lt;=0.2),"15% to 20%",AND(P194&gt;0.2,P194&lt;=0.25),"20% to 25%",AND(P194&gt;0.25,P194&lt;=0.3),"25% to 30%",AND(P194&gt;0.3,P194&lt;=0.4),"30% to 40%",AND(P194&gt;0.4,P194&lt;=0.5),"40% to 50%",AND(P194&gt;0.5,P194&lt;=0.75),"50% to 75%",AND(P194&gt;0.75,P194&lt;=1),"75% to 100%")</f>
        <v>0% to 2%</v>
      </c>
      <c r="P194" s="10">
        <f>_xlfn.XLOOKUP($E194,'Raw Data'!$E:$E,'Raw Data'!P:P,"ERROR",0,1)</f>
        <v>0.0127363445378151</v>
      </c>
      <c r="Q194" s="9">
        <f>_xlfn.XLOOKUP($E194,'Raw Data'!$E:$E,'Raw Data'!Q:Q,"ERROR",0,1)</f>
        <v>0</v>
      </c>
      <c r="R194" s="9">
        <f>_xlfn.XLOOKUP($E194,'Raw Data'!$E:$E,'Raw Data'!R:R,"ERROR",0,1)</f>
        <v>0</v>
      </c>
      <c r="S194" s="5" t="e">
        <f t="array" ref="S194">_xlfn.IFS(AND(T194&gt;0,T194&lt;=0.05),"0 to 0.05",AND(T194&gt;0.05,T194&lt;=0.1),"0.05 to 0.1",AND(T194&gt;0.1,T194&lt;=0.2),"0.1 to 0.2",AND(T194&gt;0.2,T194&lt;=0.3),"0.2 to 0.3",AND(T194&gt;0.3,T194&lt;=0.4),"0.3 to 0.4",AND(T194&gt;0.4,T194&lt;=0.5),"0.4 to 0.5",AND(T194&gt;0.5,T194&lt;=0.75),"0.5 to 0.75",AND(T194&gt;0.75,T194&lt;=1),"0.75 to 1",AND(T194&gt;1,T194&lt;=2),"1 to 2",AND(T194&gt;2,T194&lt;=3),"2 to 3",AND(T194&gt;3,T194&lt;=4),"3 to 4",AND(T194&gt;4,T194&lt;=5),"4 to 5",AND(T194&gt;5,T194&lt;=10),"5 to 10",T194&gt;10,"10+")</f>
        <v>#N/A</v>
      </c>
      <c r="T194" s="10">
        <f>_xlfn.XLOOKUP($E194,'Raw Data'!$E:$E,'Raw Data'!T:T,"ERROR",0,1)</f>
        <v>0</v>
      </c>
      <c r="U194" s="15" t="e">
        <f t="array" ref="U194">_xlfn.IFS(AND(V194&gt;0,V194&lt;=0.05),"0 to 0.05",AND(V194&gt;0.05,V194&lt;=0.1),"0.05 to 0.1",AND(V194&gt;0.1,V194&lt;=0.2),"0.1 to 0.2",AND(V194&gt;0.2,V194&lt;=0.3),"0.2 to 0.3",AND(V194&gt;0.3,V194&lt;=0.4),"0.3 to 0.4",AND(V194&gt;0.4,V194&lt;=0.5),"0.4 to 0.5",AND(V194&gt;0.5,V194&lt;=0.75),"0.5 to 0.75",AND(V194&gt;0.75,V194&lt;=1),"0.75 to 1",AND(V194&gt;1,V194&lt;=2),"1 to 2",AND(V194&gt;2,V194&lt;=3),"2 to 3",AND(V194&gt;3,V194&lt;=4),"3 to 4",AND(V194&gt;4,V194&lt;=5),"4 to 5",AND(V194&gt;5,V194&lt;=10),"5 to 10",V194&gt;10,"10+")</f>
        <v>#N/A</v>
      </c>
      <c r="V194" s="10">
        <f>_xlfn.XLOOKUP($E194,'Raw Data'!$E:$E,'Raw Data'!V:V,"ERROR",0,1)</f>
        <v>0</v>
      </c>
      <c r="W194" s="15" t="e">
        <f t="array" ref="W194">_xlfn.IFS(AND(X194&gt;0,X194&lt;=0.05),"0 to 0.05",AND(X194&gt;0.05,X194&lt;=0.1),"0.05 to 0.1",AND(X194&gt;0.1,X194&lt;=0.2),"0.1 to 0.2",AND(X194&gt;0.2,X194&lt;=0.3),"0.2 to 0.3",AND(X194&gt;0.3,X194&lt;=0.4),"0.3 to 0.4",AND(X194&gt;0.4,X194&lt;=0.5),"0.4 to 0.5",AND(X194&gt;0.5,X194&lt;=0.75),"0.5 to 0.75",AND(X194&gt;0.75,X194&lt;=1),"0.75 to 1",AND(X194&gt;1,X194&lt;=2),"1 to 2",AND(X194&gt;2,X194&lt;=3),"2 to 3",AND(X194&gt;3,X194&lt;=4),"3 to 4",AND(X194&gt;4,X194&lt;=5),"4 to 5",AND(X194&gt;5,X194&lt;=10),"5 to 10",X194&gt;10,"10+")</f>
        <v>#DIV/0!</v>
      </c>
      <c r="X194" s="16" t="e">
        <f t="shared" si="26"/>
        <v>#DIV/0!</v>
      </c>
      <c r="Y194" s="5" t="e">
        <f t="array" ref="Y194">_xlfn.IFS(AND(Z194&gt;0,Z194&lt;=1),"0 to 1",AND(Z194&gt;1,Z194&lt;=2),"1 to 2",AND(Z194&gt;2,Z194&lt;=4),"2 to 4",AND(Z194&gt;4,Z194&lt;=6),"4 to 6",AND(Z194&gt;6,Z194&lt;=8),"6 to 8",AND(Z194&gt;8,Z194&lt;=10),"8 to 10",AND(Z194&gt;10,Z194&lt;=15),"10 to 15",AND(Z194&gt;15,Z194&lt;=20),"15 to 20",AND(Z194&gt;20,Z194&lt;=25),"20 to 25",AND(Z194&gt;25,Z194&lt;=30),"25 to 30",AND(Z194&gt;30,Z194&lt;=40),"30 to 40",AND(Z194&gt;40,Z194&lt;=50),"40 to 50",Z194&gt;50,"50+")</f>
        <v>#N/A</v>
      </c>
      <c r="Z194" s="9">
        <f>_xlfn.XLOOKUP($E194,'Raw Data'!$E:$E,'Raw Data'!Z:Z,"ERROR",0,1)</f>
        <v>0</v>
      </c>
      <c r="AA194" s="9">
        <f>_xlfn.XLOOKUP($E194,'Raw Data'!$E:$E,'Raw Data'!AA:AA,"ERROR",0,1)</f>
        <v>0</v>
      </c>
    </row>
    <row r="195" hidden="1" spans="1:27">
      <c r="A195" s="5" t="str">
        <f>_xlfn.XLOOKUP($E195,'Raw Data'!$E:$E,'Raw Data'!A:A,"ERROR",0,1)</f>
        <v>AE</v>
      </c>
      <c r="B195" s="5" t="str">
        <f>_xlfn.XLOOKUP($E195,'Raw Data'!$E:$E,'Raw Data'!B:B,"ERROR",0,1)</f>
        <v>Hair Mousses</v>
      </c>
      <c r="C195" s="5" t="str">
        <f>_xlfn.XLOOKUP($E195,'Raw Data'!$E:$E,'Raw Data'!C:C,"ERROR",0,1)</f>
        <v>sexyhair</v>
      </c>
      <c r="D195" s="5" t="str">
        <f>_xlfn.XLOOKUP($E195,'Raw Data'!$E:$E,'Raw Data'!D:D,"ERROR",0,1)</f>
        <v>www.amazon.ae/dp/B00BVMA9H0</v>
      </c>
      <c r="E195" s="5" t="s">
        <v>395</v>
      </c>
      <c r="F195" s="9" t="str">
        <f>_xlfn.XLOOKUP($E195,'Raw Data'!$E:$E,'Raw Data'!F:F,"ERROR",0,1)</f>
        <v>SexyHair Big Altitude Bodifying Blow Dry  Mousse , 6.8 Oz | Volume with Hold | Up to 72 Hours Humidity Resistance | Thermal Protection</v>
      </c>
      <c r="G195" s="10">
        <f>_xlfn.XLOOKUP($E195,'Raw Data'!$E:$E,'Raw Data'!G:G,"ERROR",0,1)</f>
        <v>3</v>
      </c>
      <c r="H195" s="9">
        <f>_xlfn.XLOOKUP($E195,'Raw Data'!$E:$E,'Raw Data'!H:H,"ERROR",0,1)</f>
        <v>340.81</v>
      </c>
      <c r="I195" s="9">
        <f>_xlfn.XLOOKUP($E195,'Raw Data'!$E:$E,'Raw Data'!I:I,"ERROR",0,1)</f>
        <v>0.00045628362164712</v>
      </c>
      <c r="J195" s="9" t="str">
        <f>_xlfn.XLOOKUP($E195,'Raw Data'!$E:$E,'Raw Data'!J:J,"ERROR",0,1)</f>
        <v>No</v>
      </c>
      <c r="K195" s="14" t="str">
        <f t="array" ref="K195">_xlfn.IFS(AND(L195&gt;0,L195&lt;=5),"0 to 5",AND(L195&gt;5,L195&lt;=10),"5 to 10",AND(L195&gt;10,L195&lt;=15),"10 to 15",AND(L195&gt;15,L195&lt;=20),"15 to 20",AND(L195&gt;20,L195&lt;=30),"20 to 30",AND(L195&gt;30,L195&lt;=40),"30 to 40",AND(L195&gt;40,L195&lt;=50),"40 to 50",AND(L195&gt;50,L195&lt;=75),"50 to 75",AND(L195&gt;75,L195&lt;=100),"75 to 100",AND(L195&gt;100,L195&lt;=150),"100 to 150",AND(L195&gt;150,L195&lt;=200),"150 to 200",AND(L195&gt;200,L195&lt;=250),"200 to 250",AND(L195&gt;250,L195&lt;=300),"250 to 300",AND(L195&gt;300,L195&lt;=400),"300 to 400",AND(L195&gt;400,L195&lt;=500),"400 to 500",L195&gt;500,"500+")</f>
        <v>100 to 150</v>
      </c>
      <c r="L195" s="9">
        <f>_xlfn.XLOOKUP($E195,'Raw Data'!$E:$E,'Raw Data'!L:L,"ERROR",0,1)</f>
        <v>123.17</v>
      </c>
      <c r="M195" s="14" t="str">
        <f t="array" ref="M195">_xlfn.IFS(AND(N195&gt;0,N195&lt;=5),"0 to 5",AND(N195&gt;5,N195&lt;=10),"5 to 10",AND(N195&gt;10,N195&lt;=15),"10 to 15",AND(N195&gt;15,N195&lt;=20),"15 to 20",AND(N195&gt;20,N195&lt;=30),"20 to 30",AND(N195&gt;30,N195&lt;=40),"30 to 40",AND(N195&gt;40,N195&lt;=50),"40 to 50",AND(N195&gt;50,N195&lt;=75),"50 to 75",AND(N195&gt;75,N195&lt;=100),"75 to 100",AND(N195&gt;100,N195&lt;=150),"100 to 150",AND(N195&gt;150,N195&lt;=200),"150 to 200",AND(N195&gt;200,N195&lt;=250),"200 to 250",AND(N195&gt;250,N195&lt;=300),"250 to 300",AND(N195&gt;300,N195&lt;=400),"300 to 400",AND(N195&gt;400,N195&lt;=500),"400 to 500",N195&gt;500,"500+")</f>
        <v>100 to 150</v>
      </c>
      <c r="N195" s="9">
        <f>_xlfn.XLOOKUP($E195,'Raw Data'!$E:$E,'Raw Data'!N:N,"ERROR",0,1)</f>
        <v>123.17</v>
      </c>
      <c r="O195" s="14" t="str">
        <f t="array" ref="O195">_xlfn.IFS(P195=0,"No Discount",AND(P195&gt;0,P195&lt;=0.02),"0% to 2%",AND(P195&gt;0.02,P195&lt;=0.04),"2% to 4%",AND(P195&gt;0.04,P195&lt;=0.06),"4% to 6%",AND(P195&gt;0.06,P195&lt;=0.08),"6% to 8%",AND(P195&gt;0.08,P195&lt;=0.1),"8% to 10%",AND(P195&gt;0.1,P195&lt;=0.15),"10% to 15%",AND(P195&gt;0.15,P195&lt;=0.2),"15% to 20%",AND(P195&gt;0.2,P195&lt;=0.25),"20% to 25%",AND(P195&gt;0.25,P195&lt;=0.3),"25% to 30%",AND(P195&gt;0.3,P195&lt;=0.4),"30% to 40%",AND(P195&gt;0.4,P195&lt;=0.5),"40% to 50%",AND(P195&gt;0.5,P195&lt;=0.75),"50% to 75%",AND(P195&gt;0.75,P195&lt;=1),"75% to 100%")</f>
        <v>No Discount</v>
      </c>
      <c r="P195" s="10">
        <f>_xlfn.XLOOKUP($E195,'Raw Data'!$E:$E,'Raw Data'!P:P,"ERROR",0,1)</f>
        <v>0</v>
      </c>
      <c r="Q195" s="9">
        <f>_xlfn.XLOOKUP($E195,'Raw Data'!$E:$E,'Raw Data'!Q:Q,"ERROR",0,1)</f>
        <v>6.8</v>
      </c>
      <c r="R195" s="9" t="str">
        <f>_xlfn.XLOOKUP($E195,'Raw Data'!$E:$E,'Raw Data'!R:R,"ERROR",0,1)</f>
        <v>oz</v>
      </c>
      <c r="S195" s="5" t="str">
        <f t="array" ref="S195">_xlfn.IFS(AND(T195&gt;0,T195&lt;=0.05),"0 to 0.05",AND(T195&gt;0.05,T195&lt;=0.1),"0.05 to 0.1",AND(T195&gt;0.1,T195&lt;=0.2),"0.1 to 0.2",AND(T195&gt;0.2,T195&lt;=0.3),"0.2 to 0.3",AND(T195&gt;0.3,T195&lt;=0.4),"0.3 to 0.4",AND(T195&gt;0.4,T195&lt;=0.5),"0.4 to 0.5",AND(T195&gt;0.5,T195&lt;=0.75),"0.5 to 0.75",AND(T195&gt;0.75,T195&lt;=1),"0.75 to 1",AND(T195&gt;1,T195&lt;=2),"1 to 2",AND(T195&gt;2,T195&lt;=3),"2 to 3",AND(T195&gt;3,T195&lt;=4),"3 to 4",AND(T195&gt;4,T195&lt;=5),"4 to 5",AND(T195&gt;5,T195&lt;=10),"5 to 10",T195&gt;10,"10+")</f>
        <v>0.5 to 0.75</v>
      </c>
      <c r="T195" s="10">
        <f>_xlfn.XLOOKUP($E195,'Raw Data'!$E:$E,'Raw Data'!T:T,"ERROR",0,1)</f>
        <v>0.612554457021226</v>
      </c>
      <c r="U195" s="15" t="str">
        <f t="array" ref="U195">_xlfn.IFS(AND(V195&gt;0,V195&lt;=0.05),"0 to 0.05",AND(V195&gt;0.05,V195&lt;=0.1),"0.05 to 0.1",AND(V195&gt;0.1,V195&lt;=0.2),"0.1 to 0.2",AND(V195&gt;0.2,V195&lt;=0.3),"0.2 to 0.3",AND(V195&gt;0.3,V195&lt;=0.4),"0.3 to 0.4",AND(V195&gt;0.4,V195&lt;=0.5),"0.4 to 0.5",AND(V195&gt;0.5,V195&lt;=0.75),"0.5 to 0.75",AND(V195&gt;0.75,V195&lt;=1),"0.75 to 1",AND(V195&gt;1,V195&lt;=2),"1 to 2",AND(V195&gt;2,V195&lt;=3),"2 to 3",AND(V195&gt;3,V195&lt;=4),"3 to 4",AND(V195&gt;4,V195&lt;=5),"4 to 5",AND(V195&gt;5,V195&lt;=10),"5 to 10",V195&gt;10,"10+")</f>
        <v>0.1 to 0.2</v>
      </c>
      <c r="V195" s="10">
        <f>_xlfn.XLOOKUP($E195,'Raw Data'!$E:$E,'Raw Data'!V:V,"ERROR",0,1)</f>
        <v>0.165389703395731</v>
      </c>
      <c r="W195" s="15" t="str">
        <f t="array" ref="W195">_xlfn.IFS(AND(X195&gt;0,X195&lt;=0.05),"0 to 0.05",AND(X195&gt;0.05,X195&lt;=0.1),"0.05 to 0.1",AND(X195&gt;0.1,X195&lt;=0.2),"0.1 to 0.2",AND(X195&gt;0.2,X195&lt;=0.3),"0.2 to 0.3",AND(X195&gt;0.3,X195&lt;=0.4),"0.3 to 0.4",AND(X195&gt;0.4,X195&lt;=0.5),"0.4 to 0.5",AND(X195&gt;0.5,X195&lt;=0.75),"0.5 to 0.75",AND(X195&gt;0.75,X195&lt;=1),"0.75 to 1",AND(X195&gt;1,X195&lt;=2),"1 to 2",AND(X195&gt;2,X195&lt;=3),"2 to 3",AND(X195&gt;3,X195&lt;=4),"3 to 4",AND(X195&gt;4,X195&lt;=5),"4 to 5",AND(X195&gt;5,X195&lt;=10),"5 to 10",X195&gt;10,"10+")</f>
        <v>0.1 to 0.2</v>
      </c>
      <c r="X195" s="16">
        <f t="shared" si="26"/>
        <v>0.165389703395731</v>
      </c>
      <c r="Y195" s="5" t="str">
        <f t="array" ref="Y195">_xlfn.IFS(AND(Z195&gt;0,Z195&lt;=1),"0 to 1",AND(Z195&gt;1,Z195&lt;=2),"1 to 2",AND(Z195&gt;2,Z195&lt;=4),"2 to 4",AND(Z195&gt;4,Z195&lt;=6),"4 to 6",AND(Z195&gt;6,Z195&lt;=8),"6 to 8",AND(Z195&gt;8,Z195&lt;=10),"8 to 10",AND(Z195&gt;10,Z195&lt;=15),"10 to 15",AND(Z195&gt;15,Z195&lt;=20),"15 to 20",AND(Z195&gt;20,Z195&lt;=25),"20 to 25",AND(Z195&gt;25,Z195&lt;=30),"25 to 30",AND(Z195&gt;30,Z195&lt;=40),"30 to 40",AND(Z195&gt;40,Z195&lt;=50),"40 to 50",Z195&gt;50,"50+")</f>
        <v>6 to 8</v>
      </c>
      <c r="Z195" s="9">
        <f>_xlfn.XLOOKUP($E195,'Raw Data'!$E:$E,'Raw Data'!Z:Z,"ERROR",0,1)</f>
        <v>6.8</v>
      </c>
      <c r="AA195" s="9" t="str">
        <f>_xlfn.XLOOKUP($E195,'Raw Data'!$E:$E,'Raw Data'!AA:AA,"ERROR",0,1)</f>
        <v>oz</v>
      </c>
    </row>
    <row r="196" hidden="1" spans="1:27">
      <c r="A196" s="5" t="str">
        <f>_xlfn.XLOOKUP($E196,'Raw Data'!$E:$E,'Raw Data'!A:A,"ERROR",0,1)</f>
        <v>AE</v>
      </c>
      <c r="B196" s="5" t="str">
        <f>_xlfn.XLOOKUP($E196,'Raw Data'!$E:$E,'Raw Data'!B:B,"ERROR",0,1)</f>
        <v>Hair Mousses</v>
      </c>
      <c r="C196" s="5" t="str">
        <f>_xlfn.XLOOKUP($E196,'Raw Data'!$E:$E,'Raw Data'!C:C,"ERROR",0,1)</f>
        <v>alfaparf</v>
      </c>
      <c r="D196" s="5" t="str">
        <f>_xlfn.XLOOKUP($E196,'Raw Data'!$E:$E,'Raw Data'!D:D,"ERROR",0,1)</f>
        <v>www.amazon.ae/dp/B07CL29DC9</v>
      </c>
      <c r="E196" s="5" t="s">
        <v>396</v>
      </c>
      <c r="F196" s="9" t="str">
        <f>_xlfn.XLOOKUP($E196,'Raw Data'!$E:$E,'Raw Data'!F:F,"ERROR",0,1)</f>
        <v>Alfaparf Milano Style Stories Volume Mousse Hair Styling Product Ideal For Fine Hair Light Hold Lightweight Volumizing Professional Salon Quality 4.23 Fl Oz</v>
      </c>
      <c r="G196" s="10">
        <f>_xlfn.XLOOKUP($E196,'Raw Data'!$E:$E,'Raw Data'!G:G,"ERROR",0,1)</f>
        <v>5</v>
      </c>
      <c r="H196" s="9">
        <f>_xlfn.XLOOKUP($E196,'Raw Data'!$E:$E,'Raw Data'!H:H,"ERROR",0,1)</f>
        <v>334.74</v>
      </c>
      <c r="I196" s="9">
        <f>_xlfn.XLOOKUP($E196,'Raw Data'!$E:$E,'Raw Data'!I:I,"ERROR",0,1)</f>
        <v>0.000448156977524594</v>
      </c>
      <c r="J196" s="9" t="str">
        <f>_xlfn.XLOOKUP($E196,'Raw Data'!$E:$E,'Raw Data'!J:J,"ERROR",0,1)</f>
        <v>No</v>
      </c>
      <c r="K196" s="14" t="str">
        <f t="array" ref="K196">_xlfn.IFS(AND(L196&gt;0,L196&lt;=5),"0 to 5",AND(L196&gt;5,L196&lt;=10),"5 to 10",AND(L196&gt;10,L196&lt;=15),"10 to 15",AND(L196&gt;15,L196&lt;=20),"15 to 20",AND(L196&gt;20,L196&lt;=30),"20 to 30",AND(L196&gt;30,L196&lt;=40),"30 to 40",AND(L196&gt;40,L196&lt;=50),"40 to 50",AND(L196&gt;50,L196&lt;=75),"50 to 75",AND(L196&gt;75,L196&lt;=100),"75 to 100",AND(L196&gt;100,L196&lt;=150),"100 to 150",AND(L196&gt;150,L196&lt;=200),"150 to 200",AND(L196&gt;200,L196&lt;=250),"200 to 250",AND(L196&gt;250,L196&lt;=300),"250 to 300",AND(L196&gt;300,L196&lt;=400),"300 to 400",AND(L196&gt;400,L196&lt;=500),"400 to 500",L196&gt;500,"500+")</f>
        <v>75 to 100</v>
      </c>
      <c r="L196" s="9">
        <f>_xlfn.XLOOKUP($E196,'Raw Data'!$E:$E,'Raw Data'!L:L,"ERROR",0,1)</f>
        <v>81.96</v>
      </c>
      <c r="M196" s="14" t="str">
        <f t="array" ref="M196">_xlfn.IFS(AND(N196&gt;0,N196&lt;=5),"0 to 5",AND(N196&gt;5,N196&lt;=10),"5 to 10",AND(N196&gt;10,N196&lt;=15),"10 to 15",AND(N196&gt;15,N196&lt;=20),"15 to 20",AND(N196&gt;20,N196&lt;=30),"20 to 30",AND(N196&gt;30,N196&lt;=40),"30 to 40",AND(N196&gt;40,N196&lt;=50),"40 to 50",AND(N196&gt;50,N196&lt;=75),"50 to 75",AND(N196&gt;75,N196&lt;=100),"75 to 100",AND(N196&gt;100,N196&lt;=150),"100 to 150",AND(N196&gt;150,N196&lt;=200),"150 to 200",AND(N196&gt;200,N196&lt;=250),"200 to 250",AND(N196&gt;250,N196&lt;=300),"250 to 300",AND(N196&gt;300,N196&lt;=400),"300 to 400",AND(N196&gt;400,N196&lt;=500),"400 to 500",N196&gt;500,"500+")</f>
        <v>75 to 100</v>
      </c>
      <c r="N196" s="9">
        <f>_xlfn.XLOOKUP($E196,'Raw Data'!$E:$E,'Raw Data'!N:N,"ERROR",0,1)</f>
        <v>88.89</v>
      </c>
      <c r="O196" s="14" t="str">
        <f t="array" ref="O196">_xlfn.IFS(P196=0,"No Discount",AND(P196&gt;0,P196&lt;=0.02),"0% to 2%",AND(P196&gt;0.02,P196&lt;=0.04),"2% to 4%",AND(P196&gt;0.04,P196&lt;=0.06),"4% to 6%",AND(P196&gt;0.06,P196&lt;=0.08),"6% to 8%",AND(P196&gt;0.08,P196&lt;=0.1),"8% to 10%",AND(P196&gt;0.1,P196&lt;=0.15),"10% to 15%",AND(P196&gt;0.15,P196&lt;=0.2),"15% to 20%",AND(P196&gt;0.2,P196&lt;=0.25),"20% to 25%",AND(P196&gt;0.25,P196&lt;=0.3),"25% to 30%",AND(P196&gt;0.3,P196&lt;=0.4),"30% to 40%",AND(P196&gt;0.4,P196&lt;=0.5),"40% to 50%",AND(P196&gt;0.5,P196&lt;=0.75),"50% to 75%",AND(P196&gt;0.75,P196&lt;=1),"75% to 100%")</f>
        <v>6% to 8%</v>
      </c>
      <c r="P196" s="10">
        <f>_xlfn.XLOOKUP($E196,'Raw Data'!$E:$E,'Raw Data'!P:P,"ERROR",0,1)</f>
        <v>0.0779615254809316</v>
      </c>
      <c r="Q196" s="9">
        <f>_xlfn.XLOOKUP($E196,'Raw Data'!$E:$E,'Raw Data'!Q:Q,"ERROR",0,1)</f>
        <v>4.23</v>
      </c>
      <c r="R196" s="9" t="str">
        <f>_xlfn.XLOOKUP($E196,'Raw Data'!$E:$E,'Raw Data'!R:R,"ERROR",0,1)</f>
        <v>fl oz</v>
      </c>
      <c r="S196" s="5" t="str">
        <f t="array" ref="S196">_xlfn.IFS(AND(T196&gt;0,T196&lt;=0.05),"0 to 0.05",AND(T196&gt;0.05,T196&lt;=0.1),"0.05 to 0.1",AND(T196&gt;0.1,T196&lt;=0.2),"0.1 to 0.2",AND(T196&gt;0.2,T196&lt;=0.3),"0.2 to 0.3",AND(T196&gt;0.3,T196&lt;=0.4),"0.3 to 0.4",AND(T196&gt;0.4,T196&lt;=0.5),"0.4 to 0.5",AND(T196&gt;0.5,T196&lt;=0.75),"0.5 to 0.75",AND(T196&gt;0.75,T196&lt;=1),"0.75 to 1",AND(T196&gt;1,T196&lt;=2),"1 to 2",AND(T196&gt;2,T196&lt;=3),"2 to 3",AND(T196&gt;3,T196&lt;=4),"3 to 4",AND(T196&gt;4,T196&lt;=5),"4 to 5",AND(T196&gt;5,T196&lt;=10),"5 to 10",T196&gt;10,"10+")</f>
        <v>0.5 to 0.75</v>
      </c>
      <c r="T196" s="10">
        <f>_xlfn.XLOOKUP($E196,'Raw Data'!$E:$E,'Raw Data'!T:T,"ERROR",0,1)</f>
        <v>0.630052760230701</v>
      </c>
      <c r="U196" s="15" t="str">
        <f t="array" ref="U196">_xlfn.IFS(AND(V196&gt;0,V196&lt;=0.05),"0 to 0.05",AND(V196&gt;0.05,V196&lt;=0.1),"0.05 to 0.1",AND(V196&gt;0.1,V196&lt;=0.2),"0.1 to 0.2",AND(V196&gt;0.2,V196&lt;=0.3),"0.2 to 0.3",AND(V196&gt;0.3,V196&lt;=0.4),"0.3 to 0.4",AND(V196&gt;0.4,V196&lt;=0.5),"0.4 to 0.5",AND(V196&gt;0.5,V196&lt;=0.75),"0.5 to 0.75",AND(V196&gt;0.75,V196&lt;=1),"0.75 to 1",AND(V196&gt;1,V196&lt;=2),"1 to 2",AND(V196&gt;2,V196&lt;=3),"2 to 3",AND(V196&gt;3,V196&lt;=4),"3 to 4",AND(V196&gt;4,V196&lt;=5),"4 to 5",AND(V196&gt;5,V196&lt;=10),"5 to 10",V196&gt;10,"10+")</f>
        <v>0.1 to 0.2</v>
      </c>
      <c r="V196" s="10">
        <f>_xlfn.XLOOKUP($E196,'Raw Data'!$E:$E,'Raw Data'!V:V,"ERROR",0,1)</f>
        <v>0.184497990011773</v>
      </c>
      <c r="W196" s="15" t="str">
        <f t="array" ref="W196">_xlfn.IFS(AND(X196&gt;0,X196&lt;=0.05),"0 to 0.05",AND(X196&gt;0.05,X196&lt;=0.1),"0.05 to 0.1",AND(X196&gt;0.1,X196&lt;=0.2),"0.1 to 0.2",AND(X196&gt;0.2,X196&lt;=0.3),"0.2 to 0.3",AND(X196&gt;0.3,X196&lt;=0.4),"0.3 to 0.4",AND(X196&gt;0.4,X196&lt;=0.5),"0.4 to 0.5",AND(X196&gt;0.5,X196&lt;=0.75),"0.5 to 0.75",AND(X196&gt;0.75,X196&lt;=1),"0.75 to 1",AND(X196&gt;1,X196&lt;=2),"1 to 2",AND(X196&gt;2,X196&lt;=3),"2 to 3",AND(X196&gt;3,X196&lt;=4),"3 to 4",AND(X196&gt;4,X196&lt;=5),"4 to 5",AND(X196&gt;5,X196&lt;=10),"5 to 10",X196&gt;10,"10+")</f>
        <v>0.1 to 0.2</v>
      </c>
      <c r="X196" s="16">
        <f t="shared" ref="X196:X259" si="27">L196/($Z196*29.57)*0.27</f>
        <v>0.170114245262289</v>
      </c>
      <c r="Y196" s="5" t="str">
        <f t="array" ref="Y196">_xlfn.IFS(AND(Z196&gt;0,Z196&lt;=1),"0 to 1",AND(Z196&gt;1,Z196&lt;=2),"1 to 2",AND(Z196&gt;2,Z196&lt;=4),"2 to 4",AND(Z196&gt;4,Z196&lt;=6),"4 to 6",AND(Z196&gt;6,Z196&lt;=8),"6 to 8",AND(Z196&gt;8,Z196&lt;=10),"8 to 10",AND(Z196&gt;10,Z196&lt;=15),"10 to 15",AND(Z196&gt;15,Z196&lt;=20),"15 to 20",AND(Z196&gt;20,Z196&lt;=25),"20 to 25",AND(Z196&gt;25,Z196&lt;=30),"25 to 30",AND(Z196&gt;30,Z196&lt;=40),"30 to 40",AND(Z196&gt;40,Z196&lt;=50),"40 to 50",Z196&gt;50,"50+")</f>
        <v>4 to 6</v>
      </c>
      <c r="Z196" s="9">
        <f>_xlfn.XLOOKUP($E196,'Raw Data'!$E:$E,'Raw Data'!Z:Z,"ERROR",0,1)</f>
        <v>4.3992</v>
      </c>
      <c r="AA196" s="9" t="str">
        <f>_xlfn.XLOOKUP($E196,'Raw Data'!$E:$E,'Raw Data'!AA:AA,"ERROR",0,1)</f>
        <v>oz</v>
      </c>
    </row>
    <row r="197" hidden="1" spans="1:27">
      <c r="A197" s="5" t="str">
        <f>_xlfn.XLOOKUP($E197,'Raw Data'!$E:$E,'Raw Data'!A:A,"ERROR",0,1)</f>
        <v>AE</v>
      </c>
      <c r="B197" s="5" t="str">
        <f>_xlfn.XLOOKUP($E197,'Raw Data'!$E:$E,'Raw Data'!B:B,"ERROR",0,1)</f>
        <v>Hair Mousses</v>
      </c>
      <c r="C197" s="5" t="str">
        <f>_xlfn.XLOOKUP($E197,'Raw Data'!$E:$E,'Raw Data'!C:C,"ERROR",0,1)</f>
        <v>vigorol</v>
      </c>
      <c r="D197" s="5" t="str">
        <f>_xlfn.XLOOKUP($E197,'Raw Data'!$E:$E,'Raw Data'!D:D,"ERROR",0,1)</f>
        <v>www.amazon.ae/dp/B00BSE2Q1S</v>
      </c>
      <c r="E197" s="5" t="s">
        <v>397</v>
      </c>
      <c r="F197" s="9" t="str">
        <f>_xlfn.XLOOKUP($E197,'Raw Data'!$E:$E,'Raw Data'!F:F,"ERROR",0,1)</f>
        <v>Vigorol Mousse Maximum Shine &amp; Wave With Macadamia Oil 12 Ounce (354ml) (3 Pack)</v>
      </c>
      <c r="G197" s="10">
        <f>_xlfn.XLOOKUP($E197,'Raw Data'!$E:$E,'Raw Data'!G:G,"ERROR",0,1)</f>
        <v>3</v>
      </c>
      <c r="H197" s="9">
        <f>_xlfn.XLOOKUP($E197,'Raw Data'!$E:$E,'Raw Data'!H:H,"ERROR",0,1)</f>
        <v>324.53</v>
      </c>
      <c r="I197" s="9">
        <f>_xlfn.XLOOKUP($E197,'Raw Data'!$E:$E,'Raw Data'!I:I,"ERROR",0,1)</f>
        <v>0.000434487614017018</v>
      </c>
      <c r="J197" s="9" t="str">
        <f>_xlfn.XLOOKUP($E197,'Raw Data'!$E:$E,'Raw Data'!J:J,"ERROR",0,1)</f>
        <v>No</v>
      </c>
      <c r="K197" s="14" t="str">
        <f t="array" ref="K197">_xlfn.IFS(AND(L197&gt;0,L197&lt;=5),"0 to 5",AND(L197&gt;5,L197&lt;=10),"5 to 10",AND(L197&gt;10,L197&lt;=15),"10 to 15",AND(L197&gt;15,L197&lt;=20),"15 to 20",AND(L197&gt;20,L197&lt;=30),"20 to 30",AND(L197&gt;30,L197&lt;=40),"30 to 40",AND(L197&gt;40,L197&lt;=50),"40 to 50",AND(L197&gt;50,L197&lt;=75),"50 to 75",AND(L197&gt;75,L197&lt;=100),"75 to 100",AND(L197&gt;100,L197&lt;=150),"100 to 150",AND(L197&gt;150,L197&lt;=200),"150 to 200",AND(L197&gt;200,L197&lt;=250),"200 to 250",AND(L197&gt;250,L197&lt;=300),"250 to 300",AND(L197&gt;300,L197&lt;=400),"300 to 400",AND(L197&gt;400,L197&lt;=500),"400 to 500",L197&gt;500,"500+")</f>
        <v>100 to 150</v>
      </c>
      <c r="L197" s="9">
        <f>_xlfn.XLOOKUP($E197,'Raw Data'!$E:$E,'Raw Data'!L:L,"ERROR",0,1)</f>
        <v>128.48</v>
      </c>
      <c r="M197" s="14" t="str">
        <f t="array" ref="M197">_xlfn.IFS(AND(N197&gt;0,N197&lt;=5),"0 to 5",AND(N197&gt;5,N197&lt;=10),"5 to 10",AND(N197&gt;10,N197&lt;=15),"10 to 15",AND(N197&gt;15,N197&lt;=20),"15 to 20",AND(N197&gt;20,N197&lt;=30),"20 to 30",AND(N197&gt;30,N197&lt;=40),"30 to 40",AND(N197&gt;40,N197&lt;=50),"40 to 50",AND(N197&gt;50,N197&lt;=75),"50 to 75",AND(N197&gt;75,N197&lt;=100),"75 to 100",AND(N197&gt;100,N197&lt;=150),"100 to 150",AND(N197&gt;150,N197&lt;=200),"150 to 200",AND(N197&gt;200,N197&lt;=250),"200 to 250",AND(N197&gt;250,N197&lt;=300),"250 to 300",AND(N197&gt;300,N197&lt;=400),"300 to 400",AND(N197&gt;400,N197&lt;=500),"400 to 500",N197&gt;500,"500+")</f>
        <v>100 to 150</v>
      </c>
      <c r="N197" s="9">
        <f>_xlfn.XLOOKUP($E197,'Raw Data'!$E:$E,'Raw Data'!N:N,"ERROR",0,1)</f>
        <v>128.48</v>
      </c>
      <c r="O197" s="14" t="str">
        <f t="array" ref="O197">_xlfn.IFS(P197=0,"No Discount",AND(P197&gt;0,P197&lt;=0.02),"0% to 2%",AND(P197&gt;0.02,P197&lt;=0.04),"2% to 4%",AND(P197&gt;0.04,P197&lt;=0.06),"4% to 6%",AND(P197&gt;0.06,P197&lt;=0.08),"6% to 8%",AND(P197&gt;0.08,P197&lt;=0.1),"8% to 10%",AND(P197&gt;0.1,P197&lt;=0.15),"10% to 15%",AND(P197&gt;0.15,P197&lt;=0.2),"15% to 20%",AND(P197&gt;0.2,P197&lt;=0.25),"20% to 25%",AND(P197&gt;0.25,P197&lt;=0.3),"25% to 30%",AND(P197&gt;0.3,P197&lt;=0.4),"30% to 40%",AND(P197&gt;0.4,P197&lt;=0.5),"40% to 50%",AND(P197&gt;0.5,P197&lt;=0.75),"50% to 75%",AND(P197&gt;0.75,P197&lt;=1),"75% to 100%")</f>
        <v>No Discount</v>
      </c>
      <c r="P197" s="10">
        <f>_xlfn.XLOOKUP($E197,'Raw Data'!$E:$E,'Raw Data'!P:P,"ERROR",0,1)</f>
        <v>0</v>
      </c>
      <c r="Q197" s="9">
        <f>_xlfn.XLOOKUP($E197,'Raw Data'!$E:$E,'Raw Data'!Q:Q,"ERROR",0,1)</f>
        <v>36</v>
      </c>
      <c r="R197" s="9" t="str">
        <f>_xlfn.XLOOKUP($E197,'Raw Data'!$E:$E,'Raw Data'!R:R,"ERROR",0,1)</f>
        <v>oz</v>
      </c>
      <c r="S197" s="5" t="str">
        <f t="array" ref="S197">_xlfn.IFS(AND(T197&gt;0,T197&lt;=0.05),"0 to 0.05",AND(T197&gt;0.05,T197&lt;=0.1),"0.05 to 0.1",AND(T197&gt;0.1,T197&lt;=0.2),"0.1 to 0.2",AND(T197&gt;0.2,T197&lt;=0.3),"0.2 to 0.3",AND(T197&gt;0.3,T197&lt;=0.4),"0.3 to 0.4",AND(T197&gt;0.4,T197&lt;=0.5),"0.4 to 0.5",AND(T197&gt;0.5,T197&lt;=0.75),"0.5 to 0.75",AND(T197&gt;0.75,T197&lt;=1),"0.75 to 1",AND(T197&gt;1,T197&lt;=2),"1 to 2",AND(T197&gt;2,T197&lt;=3),"2 to 3",AND(T197&gt;3,T197&lt;=4),"3 to 4",AND(T197&gt;4,T197&lt;=5),"4 to 5",AND(T197&gt;5,T197&lt;=10),"5 to 10",T197&gt;10,"10+")</f>
        <v>0.1 to 0.2</v>
      </c>
      <c r="T197" s="10">
        <f>_xlfn.XLOOKUP($E197,'Raw Data'!$E:$E,'Raw Data'!T:T,"ERROR",0,1)</f>
        <v>0.120692894450081</v>
      </c>
      <c r="U197" s="15" t="str">
        <f t="array" ref="U197">_xlfn.IFS(AND(V197&gt;0,V197&lt;=0.05),"0 to 0.05",AND(V197&gt;0.05,V197&lt;=0.1),"0.05 to 0.1",AND(V197&gt;0.1,V197&lt;=0.2),"0.1 to 0.2",AND(V197&gt;0.2,V197&lt;=0.3),"0.2 to 0.3",AND(V197&gt;0.3,V197&lt;=0.4),"0.3 to 0.4",AND(V197&gt;0.4,V197&lt;=0.5),"0.4 to 0.5",AND(V197&gt;0.5,V197&lt;=0.75),"0.5 to 0.75",AND(V197&gt;0.75,V197&lt;=1),"0.75 to 1",AND(V197&gt;1,V197&lt;=2),"1 to 2",AND(V197&gt;2,V197&lt;=3),"2 to 3",AND(V197&gt;3,V197&lt;=4),"3 to 4",AND(V197&gt;4,V197&lt;=5),"4 to 5",AND(V197&gt;5,V197&lt;=10),"5 to 10",V197&gt;10,"10+")</f>
        <v>0 to 0.05</v>
      </c>
      <c r="V197" s="10">
        <f>_xlfn.XLOOKUP($E197,'Raw Data'!$E:$E,'Raw Data'!V:V,"ERROR",0,1)</f>
        <v>0.0325870815015218</v>
      </c>
      <c r="W197" s="15" t="str">
        <f t="array" ref="W197">_xlfn.IFS(AND(X197&gt;0,X197&lt;=0.05),"0 to 0.05",AND(X197&gt;0.05,X197&lt;=0.1),"0.05 to 0.1",AND(X197&gt;0.1,X197&lt;=0.2),"0.1 to 0.2",AND(X197&gt;0.2,X197&lt;=0.3),"0.2 to 0.3",AND(X197&gt;0.3,X197&lt;=0.4),"0.3 to 0.4",AND(X197&gt;0.4,X197&lt;=0.5),"0.4 to 0.5",AND(X197&gt;0.5,X197&lt;=0.75),"0.5 to 0.75",AND(X197&gt;0.75,X197&lt;=1),"0.75 to 1",AND(X197&gt;1,X197&lt;=2),"1 to 2",AND(X197&gt;2,X197&lt;=3),"2 to 3",AND(X197&gt;3,X197&lt;=4),"3 to 4",AND(X197&gt;4,X197&lt;=5),"4 to 5",AND(X197&gt;5,X197&lt;=10),"5 to 10",X197&gt;10,"10+")</f>
        <v>0 to 0.05</v>
      </c>
      <c r="X197" s="16">
        <f t="shared" si="27"/>
        <v>0.0325870815015218</v>
      </c>
      <c r="Y197" s="5" t="str">
        <f t="array" ref="Y197">_xlfn.IFS(AND(Z197&gt;0,Z197&lt;=1),"0 to 1",AND(Z197&gt;1,Z197&lt;=2),"1 to 2",AND(Z197&gt;2,Z197&lt;=4),"2 to 4",AND(Z197&gt;4,Z197&lt;=6),"4 to 6",AND(Z197&gt;6,Z197&lt;=8),"6 to 8",AND(Z197&gt;8,Z197&lt;=10),"8 to 10",AND(Z197&gt;10,Z197&lt;=15),"10 to 15",AND(Z197&gt;15,Z197&lt;=20),"15 to 20",AND(Z197&gt;20,Z197&lt;=25),"20 to 25",AND(Z197&gt;25,Z197&lt;=30),"25 to 30",AND(Z197&gt;30,Z197&lt;=40),"30 to 40",AND(Z197&gt;40,Z197&lt;=50),"40 to 50",Z197&gt;50,"50+")</f>
        <v>30 to 40</v>
      </c>
      <c r="Z197" s="9">
        <f>_xlfn.XLOOKUP($E197,'Raw Data'!$E:$E,'Raw Data'!Z:Z,"ERROR",0,1)</f>
        <v>36</v>
      </c>
      <c r="AA197" s="9" t="str">
        <f>_xlfn.XLOOKUP($E197,'Raw Data'!$E:$E,'Raw Data'!AA:AA,"ERROR",0,1)</f>
        <v>oz</v>
      </c>
    </row>
    <row r="198" hidden="1" spans="1:27">
      <c r="A198" s="5" t="str">
        <f>_xlfn.XLOOKUP($E198,'Raw Data'!$E:$E,'Raw Data'!A:A,"ERROR",0,1)</f>
        <v>AE</v>
      </c>
      <c r="B198" s="5" t="str">
        <f>_xlfn.XLOOKUP($E198,'Raw Data'!$E:$E,'Raw Data'!B:B,"ERROR",0,1)</f>
        <v>Hair Mousses</v>
      </c>
      <c r="C198" s="5" t="str">
        <f>_xlfn.XLOOKUP($E198,'Raw Data'!$E:$E,'Raw Data'!C:C,"ERROR",0,1)</f>
        <v>enercos</v>
      </c>
      <c r="D198" s="5" t="str">
        <f>_xlfn.XLOOKUP($E198,'Raw Data'!$E:$E,'Raw Data'!D:D,"ERROR",0,1)</f>
        <v>www.amazon.ae/dp/B08QVTTQ3W</v>
      </c>
      <c r="E198" s="5" t="s">
        <v>398</v>
      </c>
      <c r="F198" s="9" t="str">
        <f>_xlfn.XLOOKUP($E198,'Raw Data'!$E:$E,'Raw Data'!F:F,"ERROR",0,1)</f>
        <v>Enercos  Hair   Mousse  Milk Shake, 200ml</v>
      </c>
      <c r="G198" s="10">
        <f>_xlfn.XLOOKUP($E198,'Raw Data'!$E:$E,'Raw Data'!G:G,"ERROR",0,1)</f>
        <v>18</v>
      </c>
      <c r="H198" s="9">
        <f>_xlfn.XLOOKUP($E198,'Raw Data'!$E:$E,'Raw Data'!H:H,"ERROR",0,1)</f>
        <v>317.7</v>
      </c>
      <c r="I198" s="9">
        <f>_xlfn.XLOOKUP($E198,'Raw Data'!$E:$E,'Raw Data'!I:I,"ERROR",0,1)</f>
        <v>0.000425343465852792</v>
      </c>
      <c r="J198" s="9" t="str">
        <f>_xlfn.XLOOKUP($E198,'Raw Data'!$E:$E,'Raw Data'!J:J,"ERROR",0,1)</f>
        <v>No</v>
      </c>
      <c r="K198" s="14" t="str">
        <f t="array" ref="K198">_xlfn.IFS(AND(L198&gt;0,L198&lt;=5),"0 to 5",AND(L198&gt;5,L198&lt;=10),"5 to 10",AND(L198&gt;10,L198&lt;=15),"10 to 15",AND(L198&gt;15,L198&lt;=20),"15 to 20",AND(L198&gt;20,L198&lt;=30),"20 to 30",AND(L198&gt;30,L198&lt;=40),"30 to 40",AND(L198&gt;40,L198&lt;=50),"40 to 50",AND(L198&gt;50,L198&lt;=75),"50 to 75",AND(L198&gt;75,L198&lt;=100),"75 to 100",AND(L198&gt;100,L198&lt;=150),"100 to 150",AND(L198&gt;150,L198&lt;=200),"150 to 200",AND(L198&gt;200,L198&lt;=250),"200 to 250",AND(L198&gt;250,L198&lt;=300),"250 to 300",AND(L198&gt;300,L198&lt;=400),"300 to 400",AND(L198&gt;400,L198&lt;=500),"400 to 500",L198&gt;500,"500+")</f>
        <v>15 to 20</v>
      </c>
      <c r="L198" s="9">
        <f>_xlfn.XLOOKUP($E198,'Raw Data'!$E:$E,'Raw Data'!L:L,"ERROR",0,1)</f>
        <v>17.89</v>
      </c>
      <c r="M198" s="14" t="str">
        <f t="array" ref="M198">_xlfn.IFS(AND(N198&gt;0,N198&lt;=5),"0 to 5",AND(N198&gt;5,N198&lt;=10),"5 to 10",AND(N198&gt;10,N198&lt;=15),"10 to 15",AND(N198&gt;15,N198&lt;=20),"15 to 20",AND(N198&gt;20,N198&lt;=30),"20 to 30",AND(N198&gt;30,N198&lt;=40),"30 to 40",AND(N198&gt;40,N198&lt;=50),"40 to 50",AND(N198&gt;50,N198&lt;=75),"50 to 75",AND(N198&gt;75,N198&lt;=100),"75 to 100",AND(N198&gt;100,N198&lt;=150),"100 to 150",AND(N198&gt;150,N198&lt;=200),"150 to 200",AND(N198&gt;200,N198&lt;=250),"200 to 250",AND(N198&gt;250,N198&lt;=300),"250 to 300",AND(N198&gt;300,N198&lt;=400),"300 to 400",AND(N198&gt;400,N198&lt;=500),"400 to 500",N198&gt;500,"500+")</f>
        <v>15 to 20</v>
      </c>
      <c r="N198" s="9">
        <f>_xlfn.XLOOKUP($E198,'Raw Data'!$E:$E,'Raw Data'!N:N,"ERROR",0,1)</f>
        <v>18.31</v>
      </c>
      <c r="O198" s="14" t="str">
        <f t="array" ref="O198">_xlfn.IFS(P198=0,"No Discount",AND(P198&gt;0,P198&lt;=0.02),"0% to 2%",AND(P198&gt;0.02,P198&lt;=0.04),"2% to 4%",AND(P198&gt;0.04,P198&lt;=0.06),"4% to 6%",AND(P198&gt;0.06,P198&lt;=0.08),"6% to 8%",AND(P198&gt;0.08,P198&lt;=0.1),"8% to 10%",AND(P198&gt;0.1,P198&lt;=0.15),"10% to 15%",AND(P198&gt;0.15,P198&lt;=0.2),"15% to 20%",AND(P198&gt;0.2,P198&lt;=0.25),"20% to 25%",AND(P198&gt;0.25,P198&lt;=0.3),"25% to 30%",AND(P198&gt;0.3,P198&lt;=0.4),"30% to 40%",AND(P198&gt;0.4,P198&lt;=0.5),"40% to 50%",AND(P198&gt;0.5,P198&lt;=0.75),"50% to 75%",AND(P198&gt;0.75,P198&lt;=1),"75% to 100%")</f>
        <v>2% to 4%</v>
      </c>
      <c r="P198" s="10">
        <f>_xlfn.XLOOKUP($E198,'Raw Data'!$E:$E,'Raw Data'!P:P,"ERROR",0,1)</f>
        <v>0.0229382850901146</v>
      </c>
      <c r="Q198" s="9">
        <f>_xlfn.XLOOKUP($E198,'Raw Data'!$E:$E,'Raw Data'!Q:Q,"ERROR",0,1)</f>
        <v>200</v>
      </c>
      <c r="R198" s="9" t="str">
        <f>_xlfn.XLOOKUP($E198,'Raw Data'!$E:$E,'Raw Data'!R:R,"ERROR",0,1)</f>
        <v>ml</v>
      </c>
      <c r="S198" s="5" t="str">
        <f t="array" ref="S198">_xlfn.IFS(AND(T198&gt;0,T198&lt;=0.05),"0 to 0.05",AND(T198&gt;0.05,T198&lt;=0.1),"0.05 to 0.1",AND(T198&gt;0.1,T198&lt;=0.2),"0.1 to 0.2",AND(T198&gt;0.2,T198&lt;=0.3),"0.2 to 0.3",AND(T198&gt;0.3,T198&lt;=0.4),"0.3 to 0.4",AND(T198&gt;0.4,T198&lt;=0.5),"0.4 to 0.5",AND(T198&gt;0.5,T198&lt;=0.75),"0.5 to 0.75",AND(T198&gt;0.75,T198&lt;=1),"0.75 to 1",AND(T198&gt;1,T198&lt;=2),"1 to 2",AND(T198&gt;2,T198&lt;=3),"2 to 3",AND(T198&gt;3,T198&lt;=4),"3 to 4",AND(T198&gt;4,T198&lt;=5),"4 to 5",AND(T198&gt;5,T198&lt;=10),"5 to 10",T198&gt;10,"10+")</f>
        <v>0.05 to 0.1</v>
      </c>
      <c r="T198" s="10">
        <f>_xlfn.XLOOKUP($E198,'Raw Data'!$E:$E,'Raw Data'!T:T,"ERROR",0,1)</f>
        <v>0.0894977918208323</v>
      </c>
      <c r="U198" s="15" t="str">
        <f t="array" ref="U198">_xlfn.IFS(AND(V198&gt;0,V198&lt;=0.05),"0 to 0.05",AND(V198&gt;0.05,V198&lt;=0.1),"0.05 to 0.1",AND(V198&gt;0.1,V198&lt;=0.2),"0.1 to 0.2",AND(V198&gt;0.2,V198&lt;=0.3),"0.2 to 0.3",AND(V198&gt;0.3,V198&lt;=0.4),"0.3 to 0.4",AND(V198&gt;0.4,V198&lt;=0.5),"0.4 to 0.5",AND(V198&gt;0.5,V198&lt;=0.75),"0.5 to 0.75",AND(V198&gt;0.75,V198&lt;=1),"0.75 to 1",AND(V198&gt;1,V198&lt;=2),"1 to 2",AND(V198&gt;2,V198&lt;=3),"2 to 3",AND(V198&gt;3,V198&lt;=4),"3 to 4",AND(V198&gt;4,V198&lt;=5),"4 to 5",AND(V198&gt;5,V198&lt;=10),"5 to 10",V198&gt;10,"10+")</f>
        <v>0 to 0.05</v>
      </c>
      <c r="V198" s="10">
        <f>_xlfn.XLOOKUP($E198,'Raw Data'!$E:$E,'Raw Data'!V:V,"ERROR",0,1)</f>
        <v>0.0247317067313946</v>
      </c>
      <c r="W198" s="15" t="str">
        <f t="array" ref="W198">_xlfn.IFS(AND(X198&gt;0,X198&lt;=0.05),"0 to 0.05",AND(X198&gt;0.05,X198&lt;=0.1),"0.05 to 0.1",AND(X198&gt;0.1,X198&lt;=0.2),"0.1 to 0.2",AND(X198&gt;0.2,X198&lt;=0.3),"0.2 to 0.3",AND(X198&gt;0.3,X198&lt;=0.4),"0.3 to 0.4",AND(X198&gt;0.4,X198&lt;=0.5),"0.4 to 0.5",AND(X198&gt;0.5,X198&lt;=0.75),"0.5 to 0.75",AND(X198&gt;0.75,X198&lt;=1),"0.75 to 1",AND(X198&gt;1,X198&lt;=2),"1 to 2",AND(X198&gt;2,X198&lt;=3),"2 to 3",AND(X198&gt;3,X198&lt;=4),"3 to 4",AND(X198&gt;4,X198&lt;=5),"4 to 5",AND(X198&gt;5,X198&lt;=10),"5 to 10",X198&gt;10,"10+")</f>
        <v>0 to 0.05</v>
      </c>
      <c r="X198" s="16">
        <f t="shared" si="27"/>
        <v>0.0241644037916247</v>
      </c>
      <c r="Y198" s="5" t="str">
        <f t="array" ref="Y198">_xlfn.IFS(AND(Z198&gt;0,Z198&lt;=1),"0 to 1",AND(Z198&gt;1,Z198&lt;=2),"1 to 2",AND(Z198&gt;2,Z198&lt;=4),"2 to 4",AND(Z198&gt;4,Z198&lt;=6),"4 to 6",AND(Z198&gt;6,Z198&lt;=8),"6 to 8",AND(Z198&gt;8,Z198&lt;=10),"8 to 10",AND(Z198&gt;10,Z198&lt;=15),"10 to 15",AND(Z198&gt;15,Z198&lt;=20),"15 to 20",AND(Z198&gt;20,Z198&lt;=25),"20 to 25",AND(Z198&gt;25,Z198&lt;=30),"25 to 30",AND(Z198&gt;30,Z198&lt;=40),"30 to 40",AND(Z198&gt;40,Z198&lt;=50),"40 to 50",Z198&gt;50,"50+")</f>
        <v>6 to 8</v>
      </c>
      <c r="Z198" s="9">
        <f>_xlfn.XLOOKUP($E198,'Raw Data'!$E:$E,'Raw Data'!Z:Z,"ERROR",0,1)</f>
        <v>6.76</v>
      </c>
      <c r="AA198" s="9" t="str">
        <f>_xlfn.XLOOKUP($E198,'Raw Data'!$E:$E,'Raw Data'!AA:AA,"ERROR",0,1)</f>
        <v>oz</v>
      </c>
    </row>
    <row r="199" hidden="1" spans="1:27">
      <c r="A199" s="5" t="str">
        <f>_xlfn.XLOOKUP($E199,'Raw Data'!$E:$E,'Raw Data'!A:A,"ERROR",0,1)</f>
        <v>AE</v>
      </c>
      <c r="B199" s="5" t="str">
        <f>_xlfn.XLOOKUP($E199,'Raw Data'!$E:$E,'Raw Data'!B:B,"ERROR",0,1)</f>
        <v>Hair Mousses</v>
      </c>
      <c r="C199" s="5" t="str">
        <f>_xlfn.XLOOKUP($E199,'Raw Data'!$E:$E,'Raw Data'!C:C,"ERROR",0,1)</f>
        <v>Wella</v>
      </c>
      <c r="D199" s="5" t="str">
        <f>_xlfn.XLOOKUP($E199,'Raw Data'!$E:$E,'Raw Data'!D:D,"ERROR",0,1)</f>
        <v>www.amazon.ae/dp/B007QE0GQG</v>
      </c>
      <c r="E199" s="5" t="s">
        <v>399</v>
      </c>
      <c r="F199" s="9" t="str">
        <f>_xlfn.XLOOKUP($E199,'Raw Data'!$E:$E,'Raw Data'!F:F,"ERROR",0,1)</f>
        <v>Wella Professionals Enrich Repairing Mousse Healing Foam</v>
      </c>
      <c r="G199" s="10">
        <f>_xlfn.XLOOKUP($E199,'Raw Data'!$E:$E,'Raw Data'!G:G,"ERROR",0,1)</f>
        <v>4</v>
      </c>
      <c r="H199" s="9">
        <f>_xlfn.XLOOKUP($E199,'Raw Data'!$E:$E,'Raw Data'!H:H,"ERROR",0,1)</f>
        <v>307.55</v>
      </c>
      <c r="I199" s="9">
        <f>_xlfn.XLOOKUP($E199,'Raw Data'!$E:$E,'Raw Data'!I:I,"ERROR",0,1)</f>
        <v>0.000411754431611666</v>
      </c>
      <c r="J199" s="9" t="str">
        <f>_xlfn.XLOOKUP($E199,'Raw Data'!$E:$E,'Raw Data'!J:J,"ERROR",0,1)</f>
        <v>No</v>
      </c>
      <c r="K199" s="14" t="str">
        <f t="array" ref="K199">_xlfn.IFS(AND(L199&gt;0,L199&lt;=5),"0 to 5",AND(L199&gt;5,L199&lt;=10),"5 to 10",AND(L199&gt;10,L199&lt;=15),"10 to 15",AND(L199&gt;15,L199&lt;=20),"15 to 20",AND(L199&gt;20,L199&lt;=30),"20 to 30",AND(L199&gt;30,L199&lt;=40),"30 to 40",AND(L199&gt;40,L199&lt;=50),"40 to 50",AND(L199&gt;50,L199&lt;=75),"50 to 75",AND(L199&gt;75,L199&lt;=100),"75 to 100",AND(L199&gt;100,L199&lt;=150),"100 to 150",AND(L199&gt;150,L199&lt;=200),"150 to 200",AND(L199&gt;200,L199&lt;=250),"200 to 250",AND(L199&gt;250,L199&lt;=300),"250 to 300",AND(L199&gt;300,L199&lt;=400),"300 to 400",AND(L199&gt;400,L199&lt;=500),"400 to 500",L199&gt;500,"500+")</f>
        <v>75 to 100</v>
      </c>
      <c r="L199" s="9">
        <f>_xlfn.XLOOKUP($E199,'Raw Data'!$E:$E,'Raw Data'!L:L,"ERROR",0,1)</f>
        <v>81.17</v>
      </c>
      <c r="M199" s="14" t="str">
        <f t="array" ref="M199">_xlfn.IFS(AND(N199&gt;0,N199&lt;=5),"0 to 5",AND(N199&gt;5,N199&lt;=10),"5 to 10",AND(N199&gt;10,N199&lt;=15),"10 to 15",AND(N199&gt;15,N199&lt;=20),"15 to 20",AND(N199&gt;20,N199&lt;=30),"20 to 30",AND(N199&gt;30,N199&lt;=40),"30 to 40",AND(N199&gt;40,N199&lt;=50),"40 to 50",AND(N199&gt;50,N199&lt;=75),"50 to 75",AND(N199&gt;75,N199&lt;=100),"75 to 100",AND(N199&gt;100,N199&lt;=150),"100 to 150",AND(N199&gt;150,N199&lt;=200),"150 to 200",AND(N199&gt;200,N199&lt;=250),"200 to 250",AND(N199&gt;250,N199&lt;=300),"250 to 300",AND(N199&gt;300,N199&lt;=400),"300 to 400",AND(N199&gt;400,N199&lt;=500),"400 to 500",N199&gt;500,"500+")</f>
        <v>75 to 100</v>
      </c>
      <c r="N199" s="9">
        <f>_xlfn.XLOOKUP($E199,'Raw Data'!$E:$E,'Raw Data'!N:N,"ERROR",0,1)</f>
        <v>81.17</v>
      </c>
      <c r="O199" s="14" t="str">
        <f t="array" ref="O199">_xlfn.IFS(P199=0,"No Discount",AND(P199&gt;0,P199&lt;=0.02),"0% to 2%",AND(P199&gt;0.02,P199&lt;=0.04),"2% to 4%",AND(P199&gt;0.04,P199&lt;=0.06),"4% to 6%",AND(P199&gt;0.06,P199&lt;=0.08),"6% to 8%",AND(P199&gt;0.08,P199&lt;=0.1),"8% to 10%",AND(P199&gt;0.1,P199&lt;=0.15),"10% to 15%",AND(P199&gt;0.15,P199&lt;=0.2),"15% to 20%",AND(P199&gt;0.2,P199&lt;=0.25),"20% to 25%",AND(P199&gt;0.25,P199&lt;=0.3),"25% to 30%",AND(P199&gt;0.3,P199&lt;=0.4),"30% to 40%",AND(P199&gt;0.4,P199&lt;=0.5),"40% to 50%",AND(P199&gt;0.5,P199&lt;=0.75),"50% to 75%",AND(P199&gt;0.75,P199&lt;=1),"75% to 100%")</f>
        <v>No Discount</v>
      </c>
      <c r="P199" s="10">
        <f>_xlfn.XLOOKUP($E199,'Raw Data'!$E:$E,'Raw Data'!P:P,"ERROR",0,1)</f>
        <v>0</v>
      </c>
      <c r="Q199" s="9">
        <f>_xlfn.XLOOKUP($E199,'Raw Data'!$E:$E,'Raw Data'!Q:Q,"ERROR",0,1)</f>
        <v>0</v>
      </c>
      <c r="R199" s="9">
        <f>_xlfn.XLOOKUP($E199,'Raw Data'!$E:$E,'Raw Data'!R:R,"ERROR",0,1)</f>
        <v>0</v>
      </c>
      <c r="S199" s="5" t="e">
        <f t="array" ref="S199">_xlfn.IFS(AND(T199&gt;0,T199&lt;=0.05),"0 to 0.05",AND(T199&gt;0.05,T199&lt;=0.1),"0.05 to 0.1",AND(T199&gt;0.1,T199&lt;=0.2),"0.1 to 0.2",AND(T199&gt;0.2,T199&lt;=0.3),"0.2 to 0.3",AND(T199&gt;0.3,T199&lt;=0.4),"0.3 to 0.4",AND(T199&gt;0.4,T199&lt;=0.5),"0.4 to 0.5",AND(T199&gt;0.5,T199&lt;=0.75),"0.5 to 0.75",AND(T199&gt;0.75,T199&lt;=1),"0.75 to 1",AND(T199&gt;1,T199&lt;=2),"1 to 2",AND(T199&gt;2,T199&lt;=3),"2 to 3",AND(T199&gt;3,T199&lt;=4),"3 to 4",AND(T199&gt;4,T199&lt;=5),"4 to 5",AND(T199&gt;5,T199&lt;=10),"5 to 10",T199&gt;10,"10+")</f>
        <v>#N/A</v>
      </c>
      <c r="T199" s="10">
        <f>_xlfn.XLOOKUP($E199,'Raw Data'!$E:$E,'Raw Data'!T:T,"ERROR",0,1)</f>
        <v>0</v>
      </c>
      <c r="U199" s="15" t="e">
        <f t="array" ref="U199">_xlfn.IFS(AND(V199&gt;0,V199&lt;=0.05),"0 to 0.05",AND(V199&gt;0.05,V199&lt;=0.1),"0.05 to 0.1",AND(V199&gt;0.1,V199&lt;=0.2),"0.1 to 0.2",AND(V199&gt;0.2,V199&lt;=0.3),"0.2 to 0.3",AND(V199&gt;0.3,V199&lt;=0.4),"0.3 to 0.4",AND(V199&gt;0.4,V199&lt;=0.5),"0.4 to 0.5",AND(V199&gt;0.5,V199&lt;=0.75),"0.5 to 0.75",AND(V199&gt;0.75,V199&lt;=1),"0.75 to 1",AND(V199&gt;1,V199&lt;=2),"1 to 2",AND(V199&gt;2,V199&lt;=3),"2 to 3",AND(V199&gt;3,V199&lt;=4),"3 to 4",AND(V199&gt;4,V199&lt;=5),"4 to 5",AND(V199&gt;5,V199&lt;=10),"5 to 10",V199&gt;10,"10+")</f>
        <v>#N/A</v>
      </c>
      <c r="V199" s="10">
        <f>_xlfn.XLOOKUP($E199,'Raw Data'!$E:$E,'Raw Data'!V:V,"ERROR",0,1)</f>
        <v>0</v>
      </c>
      <c r="W199" s="15" t="e">
        <f t="array" ref="W199">_xlfn.IFS(AND(X199&gt;0,X199&lt;=0.05),"0 to 0.05",AND(X199&gt;0.05,X199&lt;=0.1),"0.05 to 0.1",AND(X199&gt;0.1,X199&lt;=0.2),"0.1 to 0.2",AND(X199&gt;0.2,X199&lt;=0.3),"0.2 to 0.3",AND(X199&gt;0.3,X199&lt;=0.4),"0.3 to 0.4",AND(X199&gt;0.4,X199&lt;=0.5),"0.4 to 0.5",AND(X199&gt;0.5,X199&lt;=0.75),"0.5 to 0.75",AND(X199&gt;0.75,X199&lt;=1),"0.75 to 1",AND(X199&gt;1,X199&lt;=2),"1 to 2",AND(X199&gt;2,X199&lt;=3),"2 to 3",AND(X199&gt;3,X199&lt;=4),"3 to 4",AND(X199&gt;4,X199&lt;=5),"4 to 5",AND(X199&gt;5,X199&lt;=10),"5 to 10",X199&gt;10,"10+")</f>
        <v>#DIV/0!</v>
      </c>
      <c r="X199" s="16" t="e">
        <f t="shared" si="27"/>
        <v>#DIV/0!</v>
      </c>
      <c r="Y199" s="5" t="e">
        <f t="array" ref="Y199">_xlfn.IFS(AND(Z199&gt;0,Z199&lt;=1),"0 to 1",AND(Z199&gt;1,Z199&lt;=2),"1 to 2",AND(Z199&gt;2,Z199&lt;=4),"2 to 4",AND(Z199&gt;4,Z199&lt;=6),"4 to 6",AND(Z199&gt;6,Z199&lt;=8),"6 to 8",AND(Z199&gt;8,Z199&lt;=10),"8 to 10",AND(Z199&gt;10,Z199&lt;=15),"10 to 15",AND(Z199&gt;15,Z199&lt;=20),"15 to 20",AND(Z199&gt;20,Z199&lt;=25),"20 to 25",AND(Z199&gt;25,Z199&lt;=30),"25 to 30",AND(Z199&gt;30,Z199&lt;=40),"30 to 40",AND(Z199&gt;40,Z199&lt;=50),"40 to 50",Z199&gt;50,"50+")</f>
        <v>#N/A</v>
      </c>
      <c r="Z199" s="9">
        <f>_xlfn.XLOOKUP($E199,'Raw Data'!$E:$E,'Raw Data'!Z:Z,"ERROR",0,1)</f>
        <v>0</v>
      </c>
      <c r="AA199" s="9">
        <f>_xlfn.XLOOKUP($E199,'Raw Data'!$E:$E,'Raw Data'!AA:AA,"ERROR",0,1)</f>
        <v>0</v>
      </c>
    </row>
    <row r="200" hidden="1" spans="1:27">
      <c r="A200" s="5" t="str">
        <f>_xlfn.XLOOKUP($E200,'Raw Data'!$E:$E,'Raw Data'!A:A,"ERROR",0,1)</f>
        <v>AE</v>
      </c>
      <c r="B200" s="5" t="str">
        <f>_xlfn.XLOOKUP($E200,'Raw Data'!$E:$E,'Raw Data'!B:B,"ERROR",0,1)</f>
        <v>Hair Mousses</v>
      </c>
      <c r="C200" s="5" t="str">
        <f>_xlfn.XLOOKUP($E200,'Raw Data'!$E:$E,'Raw Data'!C:C,"ERROR",0,1)</f>
        <v>nova</v>
      </c>
      <c r="D200" s="5" t="str">
        <f>_xlfn.XLOOKUP($E200,'Raw Data'!$E:$E,'Raw Data'!D:D,"ERROR",0,1)</f>
        <v>www.amazon.ae/dp/B00UXELTQ2</v>
      </c>
      <c r="E200" s="5" t="s">
        <v>400</v>
      </c>
      <c r="F200" s="9" t="str">
        <f>_xlfn.XLOOKUP($E200,'Raw Data'!$E:$E,'Raw Data'!F:F,"ERROR",0,1)</f>
        <v>Nova Hair Styling Mousse, 300ml</v>
      </c>
      <c r="G200" s="10">
        <f>_xlfn.XLOOKUP($E200,'Raw Data'!$E:$E,'Raw Data'!G:G,"ERROR",0,1)</f>
        <v>5</v>
      </c>
      <c r="H200" s="9">
        <f>_xlfn.XLOOKUP($E200,'Raw Data'!$E:$E,'Raw Data'!H:H,"ERROR",0,1)</f>
        <v>298.96</v>
      </c>
      <c r="I200" s="9">
        <f>_xlfn.XLOOKUP($E200,'Raw Data'!$E:$E,'Raw Data'!I:I,"ERROR",0,1)</f>
        <v>0.00040025395829824</v>
      </c>
      <c r="J200" s="9" t="str">
        <f>_xlfn.XLOOKUP($E200,'Raw Data'!$E:$E,'Raw Data'!J:J,"ERROR",0,1)</f>
        <v>No</v>
      </c>
      <c r="K200" s="14" t="str">
        <f t="array" ref="K200">_xlfn.IFS(AND(L200&gt;0,L200&lt;=5),"0 to 5",AND(L200&gt;5,L200&lt;=10),"5 to 10",AND(L200&gt;10,L200&lt;=15),"10 to 15",AND(L200&gt;15,L200&lt;=20),"15 to 20",AND(L200&gt;20,L200&lt;=30),"20 to 30",AND(L200&gt;30,L200&lt;=40),"30 to 40",AND(L200&gt;40,L200&lt;=50),"40 to 50",AND(L200&gt;50,L200&lt;=75),"50 to 75",AND(L200&gt;75,L200&lt;=100),"75 to 100",AND(L200&gt;100,L200&lt;=150),"100 to 150",AND(L200&gt;150,L200&lt;=200),"150 to 200",AND(L200&gt;200,L200&lt;=250),"200 to 250",AND(L200&gt;250,L200&lt;=300),"250 to 300",AND(L200&gt;300,L200&lt;=400),"300 to 400",AND(L200&gt;400,L200&lt;=500),"400 to 500",L200&gt;500,"500+")</f>
        <v>75 to 100</v>
      </c>
      <c r="L200" s="9">
        <f>_xlfn.XLOOKUP($E200,'Raw Data'!$E:$E,'Raw Data'!L:L,"ERROR",0,1)</f>
        <v>75.02</v>
      </c>
      <c r="M200" s="14" t="str">
        <f t="array" ref="M200">_xlfn.IFS(AND(N200&gt;0,N200&lt;=5),"0 to 5",AND(N200&gt;5,N200&lt;=10),"5 to 10",AND(N200&gt;10,N200&lt;=15),"10 to 15",AND(N200&gt;15,N200&lt;=20),"15 to 20",AND(N200&gt;20,N200&lt;=30),"20 to 30",AND(N200&gt;30,N200&lt;=40),"30 to 40",AND(N200&gt;40,N200&lt;=50),"40 to 50",AND(N200&gt;50,N200&lt;=75),"50 to 75",AND(N200&gt;75,N200&lt;=100),"75 to 100",AND(N200&gt;100,N200&lt;=150),"100 to 150",AND(N200&gt;150,N200&lt;=200),"150 to 200",AND(N200&gt;200,N200&lt;=250),"200 to 250",AND(N200&gt;250,N200&lt;=300),"250 to 300",AND(N200&gt;300,N200&lt;=400),"300 to 400",AND(N200&gt;400,N200&lt;=500),"400 to 500",N200&gt;500,"500+")</f>
        <v>75 to 100</v>
      </c>
      <c r="N200" s="9">
        <f>_xlfn.XLOOKUP($E200,'Raw Data'!$E:$E,'Raw Data'!N:N,"ERROR",0,1)</f>
        <v>82.14</v>
      </c>
      <c r="O200" s="14" t="str">
        <f t="array" ref="O200">_xlfn.IFS(P200=0,"No Discount",AND(P200&gt;0,P200&lt;=0.02),"0% to 2%",AND(P200&gt;0.02,P200&lt;=0.04),"2% to 4%",AND(P200&gt;0.04,P200&lt;=0.06),"4% to 6%",AND(P200&gt;0.06,P200&lt;=0.08),"6% to 8%",AND(P200&gt;0.08,P200&lt;=0.1),"8% to 10%",AND(P200&gt;0.1,P200&lt;=0.15),"10% to 15%",AND(P200&gt;0.15,P200&lt;=0.2),"15% to 20%",AND(P200&gt;0.2,P200&lt;=0.25),"20% to 25%",AND(P200&gt;0.25,P200&lt;=0.3),"25% to 30%",AND(P200&gt;0.3,P200&lt;=0.4),"30% to 40%",AND(P200&gt;0.4,P200&lt;=0.5),"40% to 50%",AND(P200&gt;0.5,P200&lt;=0.75),"50% to 75%",AND(P200&gt;0.75,P200&lt;=1),"75% to 100%")</f>
        <v>8% to 10%</v>
      </c>
      <c r="P200" s="10">
        <f>_xlfn.XLOOKUP($E200,'Raw Data'!$E:$E,'Raw Data'!P:P,"ERROR",0,1)</f>
        <v>0.0866812758704651</v>
      </c>
      <c r="Q200" s="9">
        <f>_xlfn.XLOOKUP($E200,'Raw Data'!$E:$E,'Raw Data'!Q:Q,"ERROR",0,1)</f>
        <v>300</v>
      </c>
      <c r="R200" s="9" t="str">
        <f>_xlfn.XLOOKUP($E200,'Raw Data'!$E:$E,'Raw Data'!R:R,"ERROR",0,1)</f>
        <v>ml</v>
      </c>
      <c r="S200" s="5" t="str">
        <f t="array" ref="S200">_xlfn.IFS(AND(T200&gt;0,T200&lt;=0.05),"0 to 0.05",AND(T200&gt;0.05,T200&lt;=0.1),"0.05 to 0.1",AND(T200&gt;0.1,T200&lt;=0.2),"0.1 to 0.2",AND(T200&gt;0.2,T200&lt;=0.3),"0.2 to 0.3",AND(T200&gt;0.3,T200&lt;=0.4),"0.3 to 0.4",AND(T200&gt;0.4,T200&lt;=0.5),"0.4 to 0.5",AND(T200&gt;0.5,T200&lt;=0.75),"0.5 to 0.75",AND(T200&gt;0.75,T200&lt;=1),"0.75 to 1",AND(T200&gt;1,T200&lt;=2),"1 to 2",AND(T200&gt;2,T200&lt;=3),"2 to 3",AND(T200&gt;3,T200&lt;=4),"3 to 4",AND(T200&gt;4,T200&lt;=5),"4 to 5",AND(T200&gt;5,T200&lt;=10),"5 to 10",T200&gt;10,"10+")</f>
        <v>0.2 to 0.3</v>
      </c>
      <c r="T200" s="10">
        <f>_xlfn.XLOOKUP($E200,'Raw Data'!$E:$E,'Raw Data'!T:T,"ERROR",0,1)</f>
        <v>0.250200273612776</v>
      </c>
      <c r="U200" s="15" t="str">
        <f t="array" ref="U200">_xlfn.IFS(AND(V200&gt;0,V200&lt;=0.05),"0 to 0.05",AND(V200&gt;0.05,V200&lt;=0.1),"0.05 to 0.1",AND(V200&gt;0.1,V200&lt;=0.2),"0.1 to 0.2",AND(V200&gt;0.2,V200&lt;=0.3),"0.2 to 0.3",AND(V200&gt;0.3,V200&lt;=0.4),"0.3 to 0.4",AND(V200&gt;0.4,V200&lt;=0.5),"0.4 to 0.5",AND(V200&gt;0.5,V200&lt;=0.75),"0.5 to 0.75",AND(V200&gt;0.75,V200&lt;=1),"0.75 to 1",AND(V200&gt;1,V200&lt;=2),"1 to 2",AND(V200&gt;2,V200&lt;=3),"2 to 3",AND(V200&gt;3,V200&lt;=4),"3 to 4",AND(V200&gt;4,V200&lt;=5),"4 to 5",AND(V200&gt;5,V200&lt;=10),"5 to 10",V200&gt;10,"10+")</f>
        <v>0.05 to 0.1</v>
      </c>
      <c r="V200" s="10">
        <f>_xlfn.XLOOKUP($E200,'Raw Data'!$E:$E,'Raw Data'!V:V,"ERROR",0,1)</f>
        <v>0.0739654975757054</v>
      </c>
      <c r="W200" s="15" t="str">
        <f t="array" ref="W200">_xlfn.IFS(AND(X200&gt;0,X200&lt;=0.05),"0 to 0.05",AND(X200&gt;0.05,X200&lt;=0.1),"0.05 to 0.1",AND(X200&gt;0.1,X200&lt;=0.2),"0.1 to 0.2",AND(X200&gt;0.2,X200&lt;=0.3),"0.2 to 0.3",AND(X200&gt;0.3,X200&lt;=0.4),"0.3 to 0.4",AND(X200&gt;0.4,X200&lt;=0.5),"0.4 to 0.5",AND(X200&gt;0.5,X200&lt;=0.75),"0.5 to 0.75",AND(X200&gt;0.75,X200&lt;=1),"0.75 to 1",AND(X200&gt;1,X200&lt;=2),"1 to 2",AND(X200&gt;2,X200&lt;=3),"2 to 3",AND(X200&gt;3,X200&lt;=4),"3 to 4",AND(X200&gt;4,X200&lt;=5),"4 to 5",AND(X200&gt;5,X200&lt;=10),"5 to 10",X200&gt;10,"10+")</f>
        <v>0.05 to 0.1</v>
      </c>
      <c r="X200" s="16">
        <f t="shared" si="27"/>
        <v>0.0675540738754495</v>
      </c>
      <c r="Y200" s="5" t="str">
        <f t="array" ref="Y200">_xlfn.IFS(AND(Z200&gt;0,Z200&lt;=1),"0 to 1",AND(Z200&gt;1,Z200&lt;=2),"1 to 2",AND(Z200&gt;2,Z200&lt;=4),"2 to 4",AND(Z200&gt;4,Z200&lt;=6),"4 to 6",AND(Z200&gt;6,Z200&lt;=8),"6 to 8",AND(Z200&gt;8,Z200&lt;=10),"8 to 10",AND(Z200&gt;10,Z200&lt;=15),"10 to 15",AND(Z200&gt;15,Z200&lt;=20),"15 to 20",AND(Z200&gt;20,Z200&lt;=25),"20 to 25",AND(Z200&gt;25,Z200&lt;=30),"25 to 30",AND(Z200&gt;30,Z200&lt;=40),"30 to 40",AND(Z200&gt;40,Z200&lt;=50),"40 to 50",Z200&gt;50,"50+")</f>
        <v>10 to 15</v>
      </c>
      <c r="Z200" s="9">
        <f>_xlfn.XLOOKUP($E200,'Raw Data'!$E:$E,'Raw Data'!Z:Z,"ERROR",0,1)</f>
        <v>10.14</v>
      </c>
      <c r="AA200" s="9" t="str">
        <f>_xlfn.XLOOKUP($E200,'Raw Data'!$E:$E,'Raw Data'!AA:AA,"ERROR",0,1)</f>
        <v>oz</v>
      </c>
    </row>
    <row r="201" hidden="1" spans="1:27">
      <c r="A201" s="5" t="str">
        <f>_xlfn.XLOOKUP($E201,'Raw Data'!$E:$E,'Raw Data'!A:A,"ERROR",0,1)</f>
        <v>AE</v>
      </c>
      <c r="B201" s="5" t="str">
        <f>_xlfn.XLOOKUP($E201,'Raw Data'!$E:$E,'Raw Data'!B:B,"ERROR",0,1)</f>
        <v>Hair Mousses</v>
      </c>
      <c r="C201" s="5" t="str">
        <f>_xlfn.XLOOKUP($E201,'Raw Data'!$E:$E,'Raw Data'!C:C,"ERROR",0,1)</f>
        <v>nioxin</v>
      </c>
      <c r="D201" s="5" t="str">
        <f>_xlfn.XLOOKUP($E201,'Raw Data'!$E:$E,'Raw Data'!D:D,"ERROR",0,1)</f>
        <v>www.amazon.ae/dp/B00ILP0RUO</v>
      </c>
      <c r="E201" s="5" t="s">
        <v>401</v>
      </c>
      <c r="F201" s="9" t="str">
        <f>_xlfn.XLOOKUP($E201,'Raw Data'!$E:$E,'Raw Data'!F:F,"ERROR",0,1)</f>
        <v>Nioxin Bodifying Foam, Hair Thickening Mousse for Thinning Hair, 6.7 Fl Oz (Pack of 1)</v>
      </c>
      <c r="G201" s="10">
        <f>_xlfn.XLOOKUP($E201,'Raw Data'!$E:$E,'Raw Data'!G:G,"ERROR",0,1)</f>
        <v>3</v>
      </c>
      <c r="H201" s="9">
        <f>_xlfn.XLOOKUP($E201,'Raw Data'!$E:$E,'Raw Data'!H:H,"ERROR",0,1)</f>
        <v>295.54</v>
      </c>
      <c r="I201" s="9">
        <f>_xlfn.XLOOKUP($E201,'Raw Data'!$E:$E,'Raw Data'!I:I,"ERROR",0,1)</f>
        <v>0.000395675190110589</v>
      </c>
      <c r="J201" s="9" t="str">
        <f>_xlfn.XLOOKUP($E201,'Raw Data'!$E:$E,'Raw Data'!J:J,"ERROR",0,1)</f>
        <v>No</v>
      </c>
      <c r="K201" s="14" t="str">
        <f t="array" ref="K201">_xlfn.IFS(AND(L201&gt;0,L201&lt;=5),"0 to 5",AND(L201&gt;5,L201&lt;=10),"5 to 10",AND(L201&gt;10,L201&lt;=15),"10 to 15",AND(L201&gt;15,L201&lt;=20),"15 to 20",AND(L201&gt;20,L201&lt;=30),"20 to 30",AND(L201&gt;30,L201&lt;=40),"30 to 40",AND(L201&gt;40,L201&lt;=50),"40 to 50",AND(L201&gt;50,L201&lt;=75),"50 to 75",AND(L201&gt;75,L201&lt;=100),"75 to 100",AND(L201&gt;100,L201&lt;=150),"100 to 150",AND(L201&gt;150,L201&lt;=200),"150 to 200",AND(L201&gt;200,L201&lt;=250),"200 to 250",AND(L201&gt;250,L201&lt;=300),"250 to 300",AND(L201&gt;300,L201&lt;=400),"300 to 400",AND(L201&gt;400,L201&lt;=500),"400 to 500",L201&gt;500,"500+")</f>
        <v>100 to 150</v>
      </c>
      <c r="L201" s="9">
        <f>_xlfn.XLOOKUP($E201,'Raw Data'!$E:$E,'Raw Data'!L:L,"ERROR",0,1)</f>
        <v>115.21</v>
      </c>
      <c r="M201" s="14" t="str">
        <f t="array" ref="M201">_xlfn.IFS(AND(N201&gt;0,N201&lt;=5),"0 to 5",AND(N201&gt;5,N201&lt;=10),"5 to 10",AND(N201&gt;10,N201&lt;=15),"10 to 15",AND(N201&gt;15,N201&lt;=20),"15 to 20",AND(N201&gt;20,N201&lt;=30),"20 to 30",AND(N201&gt;30,N201&lt;=40),"30 to 40",AND(N201&gt;40,N201&lt;=50),"40 to 50",AND(N201&gt;50,N201&lt;=75),"50 to 75",AND(N201&gt;75,N201&lt;=100),"75 to 100",AND(N201&gt;100,N201&lt;=150),"100 to 150",AND(N201&gt;150,N201&lt;=200),"150 to 200",AND(N201&gt;200,N201&lt;=250),"200 to 250",AND(N201&gt;250,N201&lt;=300),"250 to 300",AND(N201&gt;300,N201&lt;=400),"300 to 400",AND(N201&gt;400,N201&lt;=500),"400 to 500",N201&gt;500,"500+")</f>
        <v>100 to 150</v>
      </c>
      <c r="N201" s="9">
        <f>_xlfn.XLOOKUP($E201,'Raw Data'!$E:$E,'Raw Data'!N:N,"ERROR",0,1)</f>
        <v>117</v>
      </c>
      <c r="O201" s="14" t="str">
        <f t="array" ref="O201">_xlfn.IFS(P201=0,"No Discount",AND(P201&gt;0,P201&lt;=0.02),"0% to 2%",AND(P201&gt;0.02,P201&lt;=0.04),"2% to 4%",AND(P201&gt;0.04,P201&lt;=0.06),"4% to 6%",AND(P201&gt;0.06,P201&lt;=0.08),"6% to 8%",AND(P201&gt;0.08,P201&lt;=0.1),"8% to 10%",AND(P201&gt;0.1,P201&lt;=0.15),"10% to 15%",AND(P201&gt;0.15,P201&lt;=0.2),"15% to 20%",AND(P201&gt;0.2,P201&lt;=0.25),"20% to 25%",AND(P201&gt;0.25,P201&lt;=0.3),"25% to 30%",AND(P201&gt;0.3,P201&lt;=0.4),"30% to 40%",AND(P201&gt;0.4,P201&lt;=0.5),"40% to 50%",AND(P201&gt;0.5,P201&lt;=0.75),"50% to 75%",AND(P201&gt;0.75,P201&lt;=1),"75% to 100%")</f>
        <v>0% to 2%</v>
      </c>
      <c r="P201" s="10">
        <f>_xlfn.XLOOKUP($E201,'Raw Data'!$E:$E,'Raw Data'!P:P,"ERROR",0,1)</f>
        <v>0.0152991452991454</v>
      </c>
      <c r="Q201" s="9">
        <f>_xlfn.XLOOKUP($E201,'Raw Data'!$E:$E,'Raw Data'!Q:Q,"ERROR",0,1)</f>
        <v>6.7</v>
      </c>
      <c r="R201" s="9" t="str">
        <f>_xlfn.XLOOKUP($E201,'Raw Data'!$E:$E,'Raw Data'!R:R,"ERROR",0,1)</f>
        <v>fl oz</v>
      </c>
      <c r="S201" s="5" t="str">
        <f t="array" ref="S201">_xlfn.IFS(AND(T201&gt;0,T201&lt;=0.05),"0 to 0.05",AND(T201&gt;0.05,T201&lt;=0.1),"0.05 to 0.1",AND(T201&gt;0.1,T201&lt;=0.2),"0.1 to 0.2",AND(T201&gt;0.2,T201&lt;=0.3),"0.2 to 0.3",AND(T201&gt;0.3,T201&lt;=0.4),"0.3 to 0.4",AND(T201&gt;0.4,T201&lt;=0.5),"0.4 to 0.5",AND(T201&gt;0.5,T201&lt;=0.75),"0.5 to 0.75",AND(T201&gt;0.75,T201&lt;=1),"0.75 to 1",AND(T201&gt;1,T201&lt;=2),"1 to 2",AND(T201&gt;2,T201&lt;=3),"2 to 3",AND(T201&gt;3,T201&lt;=4),"3 to 4",AND(T201&gt;4,T201&lt;=5),"4 to 5",AND(T201&gt;5,T201&lt;=10),"5 to 10",T201&gt;10,"10+")</f>
        <v>0.5 to 0.75</v>
      </c>
      <c r="T201" s="10">
        <f>_xlfn.XLOOKUP($E201,'Raw Data'!$E:$E,'Raw Data'!T:T,"ERROR",0,1)</f>
        <v>0.559153065348836</v>
      </c>
      <c r="U201" s="15" t="str">
        <f t="array" ref="U201">_xlfn.IFS(AND(V201&gt;0,V201&lt;=0.05),"0 to 0.05",AND(V201&gt;0.05,V201&lt;=0.1),"0.05 to 0.1",AND(V201&gt;0.1,V201&lt;=0.2),"0.1 to 0.2",AND(V201&gt;0.2,V201&lt;=0.3),"0.2 to 0.3",AND(V201&gt;0.3,V201&lt;=0.4),"0.3 to 0.4",AND(V201&gt;0.4,V201&lt;=0.5),"0.4 to 0.5",AND(V201&gt;0.5,V201&lt;=0.75),"0.5 to 0.75",AND(V201&gt;0.75,V201&lt;=1),"0.75 to 1",AND(V201&gt;1,V201&lt;=2),"1 to 2",AND(V201&gt;2,V201&lt;=3),"2 to 3",AND(V201&gt;3,V201&lt;=4),"3 to 4",AND(V201&gt;4,V201&lt;=5),"4 to 5",AND(V201&gt;5,V201&lt;=10),"5 to 10",V201&gt;10,"10+")</f>
        <v>0.1 to 0.2</v>
      </c>
      <c r="V201" s="10">
        <f>_xlfn.XLOOKUP($E201,'Raw Data'!$E:$E,'Raw Data'!V:V,"ERROR",0,1)</f>
        <v>0.153316945875963</v>
      </c>
      <c r="W201" s="15" t="str">
        <f t="array" ref="W201">_xlfn.IFS(AND(X201&gt;0,X201&lt;=0.05),"0 to 0.05",AND(X201&gt;0.05,X201&lt;=0.1),"0.05 to 0.1",AND(X201&gt;0.1,X201&lt;=0.2),"0.1 to 0.2",AND(X201&gt;0.2,X201&lt;=0.3),"0.2 to 0.3",AND(X201&gt;0.3,X201&lt;=0.4),"0.3 to 0.4",AND(X201&gt;0.4,X201&lt;=0.5),"0.4 to 0.5",AND(X201&gt;0.5,X201&lt;=0.75),"0.5 to 0.75",AND(X201&gt;0.75,X201&lt;=1),"0.75 to 1",AND(X201&gt;1,X201&lt;=2),"1 to 2",AND(X201&gt;2,X201&lt;=3),"2 to 3",AND(X201&gt;3,X201&lt;=4),"3 to 4",AND(X201&gt;4,X201&lt;=5),"4 to 5",AND(X201&gt;5,X201&lt;=10),"5 to 10",X201&gt;10,"10+")</f>
        <v>0.1 to 0.2</v>
      </c>
      <c r="X201" s="16">
        <f t="shared" si="27"/>
        <v>0.150971327644186</v>
      </c>
      <c r="Y201" s="5" t="str">
        <f t="array" ref="Y201">_xlfn.IFS(AND(Z201&gt;0,Z201&lt;=1),"0 to 1",AND(Z201&gt;1,Z201&lt;=2),"1 to 2",AND(Z201&gt;2,Z201&lt;=4),"2 to 4",AND(Z201&gt;4,Z201&lt;=6),"4 to 6",AND(Z201&gt;6,Z201&lt;=8),"6 to 8",AND(Z201&gt;8,Z201&lt;=10),"8 to 10",AND(Z201&gt;10,Z201&lt;=15),"10 to 15",AND(Z201&gt;15,Z201&lt;=20),"15 to 20",AND(Z201&gt;20,Z201&lt;=25),"20 to 25",AND(Z201&gt;25,Z201&lt;=30),"25 to 30",AND(Z201&gt;30,Z201&lt;=40),"30 to 40",AND(Z201&gt;40,Z201&lt;=50),"40 to 50",Z201&gt;50,"50+")</f>
        <v>6 to 8</v>
      </c>
      <c r="Z201" s="9">
        <f>_xlfn.XLOOKUP($E201,'Raw Data'!$E:$E,'Raw Data'!Z:Z,"ERROR",0,1)</f>
        <v>6.968</v>
      </c>
      <c r="AA201" s="9" t="str">
        <f>_xlfn.XLOOKUP($E201,'Raw Data'!$E:$E,'Raw Data'!AA:AA,"ERROR",0,1)</f>
        <v>oz</v>
      </c>
    </row>
    <row r="202" hidden="1" spans="1:27">
      <c r="A202" s="5" t="str">
        <f>_xlfn.XLOOKUP($E202,'Raw Data'!$E:$E,'Raw Data'!A:A,"ERROR",0,1)</f>
        <v>AE</v>
      </c>
      <c r="B202" s="5" t="str">
        <f>_xlfn.XLOOKUP($E202,'Raw Data'!$E:$E,'Raw Data'!B:B,"ERROR",0,1)</f>
        <v>Hair Mousses</v>
      </c>
      <c r="C202" s="5" t="str">
        <f>_xlfn.XLOOKUP($E202,'Raw Data'!$E:$E,'Raw Data'!C:C,"ERROR",0,1)</f>
        <v>EBIN NEW YORK</v>
      </c>
      <c r="D202" s="5" t="str">
        <f>_xlfn.XLOOKUP($E202,'Raw Data'!$E:$E,'Raw Data'!D:D,"ERROR",0,1)</f>
        <v>www.amazon.ae/dp/B0B61WPD46</v>
      </c>
      <c r="E202" s="5" t="s">
        <v>402</v>
      </c>
      <c r="F202" s="9" t="str">
        <f>_xlfn.XLOOKUP($E202,'Raw Data'!$E:$E,'Raw Data'!F:F,"ERROR",0,1)</f>
        <v>EBIN NEW YORK TINTED LACE MOUSSE - Medium Brown, 3.38oz/ 100ml | Lightweight Foam with Highly Pigmented, Perfect Matching with Flawless Finish EBIN NEW YORK TINTED LACE MOUSSE - Medium Brown, 3.38oz/ 100ml | Lightweight Foam with Highly Pigmented, Perfect Matching with Flawless Finish</v>
      </c>
      <c r="G202" s="10">
        <f>_xlfn.XLOOKUP($E202,'Raw Data'!$E:$E,'Raw Data'!G:G,"ERROR",0,1)</f>
        <v>4</v>
      </c>
      <c r="H202" s="9">
        <f>_xlfn.XLOOKUP($E202,'Raw Data'!$E:$E,'Raw Data'!H:H,"ERROR",0,1)</f>
        <v>293.92</v>
      </c>
      <c r="I202" s="9">
        <f>_xlfn.XLOOKUP($E202,'Raw Data'!$E:$E,'Raw Data'!I:I,"ERROR",0,1)</f>
        <v>0.000393506299916439</v>
      </c>
      <c r="J202" s="9" t="str">
        <f>_xlfn.XLOOKUP($E202,'Raw Data'!$E:$E,'Raw Data'!J:J,"ERROR",0,1)</f>
        <v>No</v>
      </c>
      <c r="K202" s="14" t="str">
        <f t="array" ref="K202">_xlfn.IFS(AND(L202&gt;0,L202&lt;=5),"0 to 5",AND(L202&gt;5,L202&lt;=10),"5 to 10",AND(L202&gt;10,L202&lt;=15),"10 to 15",AND(L202&gt;15,L202&lt;=20),"15 to 20",AND(L202&gt;20,L202&lt;=30),"20 to 30",AND(L202&gt;30,L202&lt;=40),"30 to 40",AND(L202&gt;40,L202&lt;=50),"40 to 50",AND(L202&gt;50,L202&lt;=75),"50 to 75",AND(L202&gt;75,L202&lt;=100),"75 to 100",AND(L202&gt;100,L202&lt;=150),"100 to 150",AND(L202&gt;150,L202&lt;=200),"150 to 200",AND(L202&gt;200,L202&lt;=250),"200 to 250",AND(L202&gt;250,L202&lt;=300),"250 to 300",AND(L202&gt;300,L202&lt;=400),"300 to 400",AND(L202&gt;400,L202&lt;=500),"400 to 500",L202&gt;500,"500+")</f>
        <v>75 to 100</v>
      </c>
      <c r="L202" s="9">
        <f>_xlfn.XLOOKUP($E202,'Raw Data'!$E:$E,'Raw Data'!L:L,"ERROR",0,1)</f>
        <v>78.81</v>
      </c>
      <c r="M202" s="14" t="str">
        <f t="array" ref="M202">_xlfn.IFS(AND(N202&gt;0,N202&lt;=5),"0 to 5",AND(N202&gt;5,N202&lt;=10),"5 to 10",AND(N202&gt;10,N202&lt;=15),"10 to 15",AND(N202&gt;15,N202&lt;=20),"15 to 20",AND(N202&gt;20,N202&lt;=30),"20 to 30",AND(N202&gt;30,N202&lt;=40),"30 to 40",AND(N202&gt;40,N202&lt;=50),"40 to 50",AND(N202&gt;50,N202&lt;=75),"50 to 75",AND(N202&gt;75,N202&lt;=100),"75 to 100",AND(N202&gt;100,N202&lt;=150),"100 to 150",AND(N202&gt;150,N202&lt;=200),"150 to 200",AND(N202&gt;200,N202&lt;=250),"200 to 250",AND(N202&gt;250,N202&lt;=300),"250 to 300",AND(N202&gt;300,N202&lt;=400),"300 to 400",AND(N202&gt;400,N202&lt;=500),"400 to 500",N202&gt;500,"500+")</f>
        <v>75 to 100</v>
      </c>
      <c r="N202" s="9">
        <f>_xlfn.XLOOKUP($E202,'Raw Data'!$E:$E,'Raw Data'!N:N,"ERROR",0,1)</f>
        <v>87.39</v>
      </c>
      <c r="O202" s="14" t="str">
        <f t="array" ref="O202">_xlfn.IFS(P202=0,"No Discount",AND(P202&gt;0,P202&lt;=0.02),"0% to 2%",AND(P202&gt;0.02,P202&lt;=0.04),"2% to 4%",AND(P202&gt;0.04,P202&lt;=0.06),"4% to 6%",AND(P202&gt;0.06,P202&lt;=0.08),"6% to 8%",AND(P202&gt;0.08,P202&lt;=0.1),"8% to 10%",AND(P202&gt;0.1,P202&lt;=0.15),"10% to 15%",AND(P202&gt;0.15,P202&lt;=0.2),"15% to 20%",AND(P202&gt;0.2,P202&lt;=0.25),"20% to 25%",AND(P202&gt;0.25,P202&lt;=0.3),"25% to 30%",AND(P202&gt;0.3,P202&lt;=0.4),"30% to 40%",AND(P202&gt;0.4,P202&lt;=0.5),"40% to 50%",AND(P202&gt;0.5,P202&lt;=0.75),"50% to 75%",AND(P202&gt;0.75,P202&lt;=1),"75% to 100%")</f>
        <v>8% to 10%</v>
      </c>
      <c r="P202" s="10">
        <f>_xlfn.XLOOKUP($E202,'Raw Data'!$E:$E,'Raw Data'!P:P,"ERROR",0,1)</f>
        <v>0.0981805698592516</v>
      </c>
      <c r="Q202" s="9">
        <f>_xlfn.XLOOKUP($E202,'Raw Data'!$E:$E,'Raw Data'!Q:Q,"ERROR",0,1)</f>
        <v>3.38</v>
      </c>
      <c r="R202" s="9" t="str">
        <f>_xlfn.XLOOKUP($E202,'Raw Data'!$E:$E,'Raw Data'!R:R,"ERROR",0,1)</f>
        <v>oz</v>
      </c>
      <c r="S202" s="5" t="str">
        <f t="array" ref="S202">_xlfn.IFS(AND(T202&gt;0,T202&lt;=0.05),"0 to 0.05",AND(T202&gt;0.05,T202&lt;=0.1),"0.05 to 0.1",AND(T202&gt;0.1,T202&lt;=0.2),"0.1 to 0.2",AND(T202&gt;0.2,T202&lt;=0.3),"0.2 to 0.3",AND(T202&gt;0.3,T202&lt;=0.4),"0.3 to 0.4",AND(T202&gt;0.4,T202&lt;=0.5),"0.4 to 0.5",AND(T202&gt;0.5,T202&lt;=0.75),"0.5 to 0.75",AND(T202&gt;0.75,T202&lt;=1),"0.75 to 1",AND(T202&gt;1,T202&lt;=2),"1 to 2",AND(T202&gt;2,T202&lt;=3),"2 to 3",AND(T202&gt;3,T202&lt;=4),"3 to 4",AND(T202&gt;4,T202&lt;=5),"4 to 5",AND(T202&gt;5,T202&lt;=10),"5 to 10",T202&gt;10,"10+")</f>
        <v>0.75 to 1</v>
      </c>
      <c r="T202" s="10">
        <f>_xlfn.XLOOKUP($E202,'Raw Data'!$E:$E,'Raw Data'!T:T,"ERROR",0,1)</f>
        <v>0.788521070251514</v>
      </c>
      <c r="U202" s="15" t="str">
        <f t="array" ref="U202">_xlfn.IFS(AND(V202&gt;0,V202&lt;=0.05),"0 to 0.05",AND(V202&gt;0.05,V202&lt;=0.1),"0.05 to 0.1",AND(V202&gt;0.1,V202&lt;=0.2),"0.1 to 0.2",AND(V202&gt;0.2,V202&lt;=0.3),"0.2 to 0.3",AND(V202&gt;0.3,V202&lt;=0.4),"0.3 to 0.4",AND(V202&gt;0.4,V202&lt;=0.5),"0.4 to 0.5",AND(V202&gt;0.5,V202&lt;=0.75),"0.5 to 0.75",AND(V202&gt;0.75,V202&lt;=1),"0.75 to 1",AND(V202&gt;1,V202&lt;=2),"1 to 2",AND(V202&gt;2,V202&lt;=3),"2 to 3",AND(V202&gt;3,V202&lt;=4),"3 to 4",AND(V202&gt;4,V202&lt;=5),"4 to 5",AND(V202&gt;5,V202&lt;=10),"5 to 10",V202&gt;10,"10+")</f>
        <v>0.2 to 0.3</v>
      </c>
      <c r="V202" s="10">
        <f>_xlfn.XLOOKUP($E202,'Raw Data'!$E:$E,'Raw Data'!V:V,"ERROR",0,1)</f>
        <v>0.236079066221362</v>
      </c>
      <c r="W202" s="15" t="str">
        <f t="array" ref="W202">_xlfn.IFS(AND(X202&gt;0,X202&lt;=0.05),"0 to 0.05",AND(X202&gt;0.05,X202&lt;=0.1),"0.05 to 0.1",AND(X202&gt;0.1,X202&lt;=0.2),"0.1 to 0.2",AND(X202&gt;0.2,X202&lt;=0.3),"0.2 to 0.3",AND(X202&gt;0.3,X202&lt;=0.4),"0.3 to 0.4",AND(X202&gt;0.4,X202&lt;=0.5),"0.4 to 0.5",AND(X202&gt;0.5,X202&lt;=0.75),"0.5 to 0.75",AND(X202&gt;0.75,X202&lt;=1),"0.75 to 1",AND(X202&gt;1,X202&lt;=2),"1 to 2",AND(X202&gt;2,X202&lt;=3),"2 to 3",AND(X202&gt;3,X202&lt;=4),"3 to 4",AND(X202&gt;4,X202&lt;=5),"4 to 5",AND(X202&gt;5,X202&lt;=10),"5 to 10",X202&gt;10,"10+")</f>
        <v>0.2 to 0.3</v>
      </c>
      <c r="X202" s="16">
        <f t="shared" si="27"/>
        <v>0.212900688967909</v>
      </c>
      <c r="Y202" s="5" t="str">
        <f t="array" ref="Y202">_xlfn.IFS(AND(Z202&gt;0,Z202&lt;=1),"0 to 1",AND(Z202&gt;1,Z202&lt;=2),"1 to 2",AND(Z202&gt;2,Z202&lt;=4),"2 to 4",AND(Z202&gt;4,Z202&lt;=6),"4 to 6",AND(Z202&gt;6,Z202&lt;=8),"6 to 8",AND(Z202&gt;8,Z202&lt;=10),"8 to 10",AND(Z202&gt;10,Z202&lt;=15),"10 to 15",AND(Z202&gt;15,Z202&lt;=20),"15 to 20",AND(Z202&gt;20,Z202&lt;=25),"20 to 25",AND(Z202&gt;25,Z202&lt;=30),"25 to 30",AND(Z202&gt;30,Z202&lt;=40),"30 to 40",AND(Z202&gt;40,Z202&lt;=50),"40 to 50",Z202&gt;50,"50+")</f>
        <v>2 to 4</v>
      </c>
      <c r="Z202" s="9">
        <f>_xlfn.XLOOKUP($E202,'Raw Data'!$E:$E,'Raw Data'!Z:Z,"ERROR",0,1)</f>
        <v>3.38</v>
      </c>
      <c r="AA202" s="9" t="str">
        <f>_xlfn.XLOOKUP($E202,'Raw Data'!$E:$E,'Raw Data'!AA:AA,"ERROR",0,1)</f>
        <v>oz</v>
      </c>
    </row>
    <row r="203" hidden="1" spans="1:27">
      <c r="A203" s="5" t="str">
        <f>_xlfn.XLOOKUP($E203,'Raw Data'!$E:$E,'Raw Data'!A:A,"ERROR",0,1)</f>
        <v>AE</v>
      </c>
      <c r="B203" s="5" t="str">
        <f>_xlfn.XLOOKUP($E203,'Raw Data'!$E:$E,'Raw Data'!B:B,"ERROR",0,1)</f>
        <v>Hair Mousses</v>
      </c>
      <c r="C203" s="5" t="str">
        <f>_xlfn.XLOOKUP($E203,'Raw Data'!$E:$E,'Raw Data'!C:C,"ERROR",0,1)</f>
        <v>sheamoisture</v>
      </c>
      <c r="D203" s="5" t="str">
        <f>_xlfn.XLOOKUP($E203,'Raw Data'!$E:$E,'Raw Data'!D:D,"ERROR",0,1)</f>
        <v>www.amazon.ae/dp/B0BS1PD93M</v>
      </c>
      <c r="E203" s="5" t="s">
        <v>403</v>
      </c>
      <c r="F203" s="9" t="str">
        <f>_xlfn.XLOOKUP($E203,'Raw Data'!$E:$E,'Raw Data'!F:F,"ERROR",0,1)</f>
        <v>SheaMoisture Manuka Honey &amp; Yogurt Smooth &amp; Hold Multi-Styling Hair Mousse For Nourishment 7.5 oz</v>
      </c>
      <c r="G203" s="10">
        <f>_xlfn.XLOOKUP($E203,'Raw Data'!$E:$E,'Raw Data'!G:G,"ERROR",0,1)</f>
        <v>5</v>
      </c>
      <c r="H203" s="9">
        <f>_xlfn.XLOOKUP($E203,'Raw Data'!$E:$E,'Raw Data'!H:H,"ERROR",0,1)</f>
        <v>290.85</v>
      </c>
      <c r="I203" s="9">
        <f>_xlfn.XLOOKUP($E203,'Raw Data'!$E:$E,'Raw Data'!I:I,"ERROR",0,1)</f>
        <v>0.000389396119116414</v>
      </c>
      <c r="J203" s="9" t="str">
        <f>_xlfn.XLOOKUP($E203,'Raw Data'!$E:$E,'Raw Data'!J:J,"ERROR",0,1)</f>
        <v>No</v>
      </c>
      <c r="K203" s="14" t="str">
        <f t="array" ref="K203">_xlfn.IFS(AND(L203&gt;0,L203&lt;=5),"0 to 5",AND(L203&gt;5,L203&lt;=10),"5 to 10",AND(L203&gt;10,L203&lt;=15),"10 to 15",AND(L203&gt;15,L203&lt;=20),"15 to 20",AND(L203&gt;20,L203&lt;=30),"20 to 30",AND(L203&gt;30,L203&lt;=40),"30 to 40",AND(L203&gt;40,L203&lt;=50),"40 to 50",AND(L203&gt;50,L203&lt;=75),"50 to 75",AND(L203&gt;75,L203&lt;=100),"75 to 100",AND(L203&gt;100,L203&lt;=150),"100 to 150",AND(L203&gt;150,L203&lt;=200),"150 to 200",AND(L203&gt;200,L203&lt;=250),"200 to 250",AND(L203&gt;250,L203&lt;=300),"250 to 300",AND(L203&gt;300,L203&lt;=400),"300 to 400",AND(L203&gt;400,L203&lt;=500),"400 to 500",L203&gt;500,"500+")</f>
        <v>50 to 75</v>
      </c>
      <c r="L203" s="9">
        <f>_xlfn.XLOOKUP($E203,'Raw Data'!$E:$E,'Raw Data'!L:L,"ERROR",0,1)</f>
        <v>56.95</v>
      </c>
      <c r="M203" s="14" t="str">
        <f t="array" ref="M203">_xlfn.IFS(AND(N203&gt;0,N203&lt;=5),"0 to 5",AND(N203&gt;5,N203&lt;=10),"5 to 10",AND(N203&gt;10,N203&lt;=15),"10 to 15",AND(N203&gt;15,N203&lt;=20),"15 to 20",AND(N203&gt;20,N203&lt;=30),"20 to 30",AND(N203&gt;30,N203&lt;=40),"30 to 40",AND(N203&gt;40,N203&lt;=50),"40 to 50",AND(N203&gt;50,N203&lt;=75),"50 to 75",AND(N203&gt;75,N203&lt;=100),"75 to 100",AND(N203&gt;100,N203&lt;=150),"100 to 150",AND(N203&gt;150,N203&lt;=200),"150 to 200",AND(N203&gt;200,N203&lt;=250),"200 to 250",AND(N203&gt;250,N203&lt;=300),"250 to 300",AND(N203&gt;300,N203&lt;=400),"300 to 400",AND(N203&gt;400,N203&lt;=500),"400 to 500",N203&gt;500,"500+")</f>
        <v>50 to 75</v>
      </c>
      <c r="N203" s="9">
        <f>_xlfn.XLOOKUP($E203,'Raw Data'!$E:$E,'Raw Data'!N:N,"ERROR",0,1)</f>
        <v>57.54</v>
      </c>
      <c r="O203" s="14" t="str">
        <f t="array" ref="O203">_xlfn.IFS(P203=0,"No Discount",AND(P203&gt;0,P203&lt;=0.02),"0% to 2%",AND(P203&gt;0.02,P203&lt;=0.04),"2% to 4%",AND(P203&gt;0.04,P203&lt;=0.06),"4% to 6%",AND(P203&gt;0.06,P203&lt;=0.08),"6% to 8%",AND(P203&gt;0.08,P203&lt;=0.1),"8% to 10%",AND(P203&gt;0.1,P203&lt;=0.15),"10% to 15%",AND(P203&gt;0.15,P203&lt;=0.2),"15% to 20%",AND(P203&gt;0.2,P203&lt;=0.25),"20% to 25%",AND(P203&gt;0.25,P203&lt;=0.3),"25% to 30%",AND(P203&gt;0.3,P203&lt;=0.4),"30% to 40%",AND(P203&gt;0.4,P203&lt;=0.5),"40% to 50%",AND(P203&gt;0.5,P203&lt;=0.75),"50% to 75%",AND(P203&gt;0.75,P203&lt;=1),"75% to 100%")</f>
        <v>0% to 2%</v>
      </c>
      <c r="P203" s="10">
        <f>_xlfn.XLOOKUP($E203,'Raw Data'!$E:$E,'Raw Data'!P:P,"ERROR",0,1)</f>
        <v>0.0102537365311087</v>
      </c>
      <c r="Q203" s="9">
        <f>_xlfn.XLOOKUP($E203,'Raw Data'!$E:$E,'Raw Data'!Q:Q,"ERROR",0,1)</f>
        <v>7.5</v>
      </c>
      <c r="R203" s="9" t="str">
        <f>_xlfn.XLOOKUP($E203,'Raw Data'!$E:$E,'Raw Data'!R:R,"ERROR",0,1)</f>
        <v>oz</v>
      </c>
      <c r="S203" s="5" t="str">
        <f t="array" ref="S203">_xlfn.IFS(AND(T203&gt;0,T203&lt;=0.05),"0 to 0.05",AND(T203&gt;0.05,T203&lt;=0.1),"0.05 to 0.1",AND(T203&gt;0.1,T203&lt;=0.2),"0.1 to 0.2",AND(T203&gt;0.2,T203&lt;=0.3),"0.2 to 0.3",AND(T203&gt;0.3,T203&lt;=0.4),"0.3 to 0.4",AND(T203&gt;0.4,T203&lt;=0.5),"0.4 to 0.5",AND(T203&gt;0.5,T203&lt;=0.75),"0.5 to 0.75",AND(T203&gt;0.75,T203&lt;=1),"0.75 to 1",AND(T203&gt;1,T203&lt;=2),"1 to 2",AND(T203&gt;2,T203&lt;=3),"2 to 3",AND(T203&gt;3,T203&lt;=4),"3 to 4",AND(T203&gt;4,T203&lt;=5),"4 to 5",AND(T203&gt;5,T203&lt;=10),"5 to 10",T203&gt;10,"10+")</f>
        <v>0.2 to 0.3</v>
      </c>
      <c r="T203" s="10">
        <f>_xlfn.XLOOKUP($E203,'Raw Data'!$E:$E,'Raw Data'!T:T,"ERROR",0,1)</f>
        <v>0.256791793484387</v>
      </c>
      <c r="U203" s="15" t="str">
        <f t="array" ref="U203">_xlfn.IFS(AND(V203&gt;0,V203&lt;=0.05),"0 to 0.05",AND(V203&gt;0.05,V203&lt;=0.1),"0.05 to 0.1",AND(V203&gt;0.1,V203&lt;=0.2),"0.1 to 0.2",AND(V203&gt;0.2,V203&lt;=0.3),"0.2 to 0.3",AND(V203&gt;0.3,V203&lt;=0.4),"0.3 to 0.4",AND(V203&gt;0.4,V203&lt;=0.5),"0.4 to 0.5",AND(V203&gt;0.5,V203&lt;=0.75),"0.5 to 0.75",AND(V203&gt;0.75,V203&lt;=1),"0.75 to 1",AND(V203&gt;1,V203&lt;=2),"1 to 2",AND(V203&gt;2,V203&lt;=3),"2 to 3",AND(V203&gt;3,V203&lt;=4),"3 to 4",AND(V203&gt;4,V203&lt;=5),"4 to 5",AND(V203&gt;5,V203&lt;=10),"5 to 10",V203&gt;10,"10+")</f>
        <v>0.05 to 0.1</v>
      </c>
      <c r="V203" s="10">
        <f>_xlfn.XLOOKUP($E203,'Raw Data'!$E:$E,'Raw Data'!V:V,"ERROR",0,1)</f>
        <v>0.0700520798106189</v>
      </c>
      <c r="W203" s="15" t="str">
        <f t="array" ref="W203">_xlfn.IFS(AND(X203&gt;0,X203&lt;=0.05),"0 to 0.05",AND(X203&gt;0.05,X203&lt;=0.1),"0.05 to 0.1",AND(X203&gt;0.1,X203&lt;=0.2),"0.1 to 0.2",AND(X203&gt;0.2,X203&lt;=0.3),"0.2 to 0.3",AND(X203&gt;0.3,X203&lt;=0.4),"0.3 to 0.4",AND(X203&gt;0.4,X203&lt;=0.5),"0.4 to 0.5",AND(X203&gt;0.5,X203&lt;=0.75),"0.5 to 0.75",AND(X203&gt;0.75,X203&lt;=1),"0.75 to 1",AND(X203&gt;1,X203&lt;=2),"1 to 2",AND(X203&gt;2,X203&lt;=3),"2 to 3",AND(X203&gt;3,X203&lt;=4),"3 to 4",AND(X203&gt;4,X203&lt;=5),"4 to 5",AND(X203&gt;5,X203&lt;=10),"5 to 10",X203&gt;10,"10+")</f>
        <v>0.05 to 0.1</v>
      </c>
      <c r="X203" s="16">
        <f t="shared" si="27"/>
        <v>0.0693337842407846</v>
      </c>
      <c r="Y203" s="5" t="str">
        <f t="array" ref="Y203">_xlfn.IFS(AND(Z203&gt;0,Z203&lt;=1),"0 to 1",AND(Z203&gt;1,Z203&lt;=2),"1 to 2",AND(Z203&gt;2,Z203&lt;=4),"2 to 4",AND(Z203&gt;4,Z203&lt;=6),"4 to 6",AND(Z203&gt;6,Z203&lt;=8),"6 to 8",AND(Z203&gt;8,Z203&lt;=10),"8 to 10",AND(Z203&gt;10,Z203&lt;=15),"10 to 15",AND(Z203&gt;15,Z203&lt;=20),"15 to 20",AND(Z203&gt;20,Z203&lt;=25),"20 to 25",AND(Z203&gt;25,Z203&lt;=30),"25 to 30",AND(Z203&gt;30,Z203&lt;=40),"30 to 40",AND(Z203&gt;40,Z203&lt;=50),"40 to 50",Z203&gt;50,"50+")</f>
        <v>6 to 8</v>
      </c>
      <c r="Z203" s="9">
        <f>_xlfn.XLOOKUP($E203,'Raw Data'!$E:$E,'Raw Data'!Z:Z,"ERROR",0,1)</f>
        <v>7.5</v>
      </c>
      <c r="AA203" s="9" t="str">
        <f>_xlfn.XLOOKUP($E203,'Raw Data'!$E:$E,'Raw Data'!AA:AA,"ERROR",0,1)</f>
        <v>oz</v>
      </c>
    </row>
    <row r="204" hidden="1" spans="1:27">
      <c r="A204" s="5" t="str">
        <f>_xlfn.XLOOKUP($E204,'Raw Data'!$E:$E,'Raw Data'!A:A,"ERROR",0,1)</f>
        <v>AE</v>
      </c>
      <c r="B204" s="5" t="str">
        <f>_xlfn.XLOOKUP($E204,'Raw Data'!$E:$E,'Raw Data'!B:B,"ERROR",0,1)</f>
        <v>Hair Mousses</v>
      </c>
      <c r="C204" s="5" t="str">
        <f>_xlfn.XLOOKUP($E204,'Raw Data'!$E:$E,'Raw Data'!C:C,"ERROR",0,1)</f>
        <v>color wow</v>
      </c>
      <c r="D204" s="5" t="str">
        <f>_xlfn.XLOOKUP($E204,'Raw Data'!$E:$E,'Raw Data'!D:D,"ERROR",0,1)</f>
        <v>www.amazon.ae/dp/B07MW1K1VF</v>
      </c>
      <c r="E204" s="5" t="s">
        <v>404</v>
      </c>
      <c r="F204" s="9" t="str">
        <f>_xlfn.XLOOKUP($E204,'Raw Data'!$E:$E,'Raw Data'!F:F,"ERROR",0,1)</f>
        <v>COLOR WOW Brass Banned Correct and Perfect Mousse,6.8 Oz</v>
      </c>
      <c r="G204" s="10">
        <f>_xlfn.XLOOKUP($E204,'Raw Data'!$E:$E,'Raw Data'!G:G,"ERROR",0,1)</f>
        <v>3</v>
      </c>
      <c r="H204" s="9">
        <f>_xlfn.XLOOKUP($E204,'Raw Data'!$E:$E,'Raw Data'!H:H,"ERROR",0,1)</f>
        <v>277.85</v>
      </c>
      <c r="I204" s="9">
        <f>_xlfn.XLOOKUP($E204,'Raw Data'!$E:$E,'Raw Data'!I:I,"ERROR",0,1)</f>
        <v>0.000371991444718912</v>
      </c>
      <c r="J204" s="9" t="str">
        <f>_xlfn.XLOOKUP($E204,'Raw Data'!$E:$E,'Raw Data'!J:J,"ERROR",0,1)</f>
        <v>No</v>
      </c>
      <c r="K204" s="14" t="str">
        <f t="array" ref="K204">_xlfn.IFS(AND(L204&gt;0,L204&lt;=5),"0 to 5",AND(L204&gt;5,L204&lt;=10),"5 to 10",AND(L204&gt;10,L204&lt;=15),"10 to 15",AND(L204&gt;15,L204&lt;=20),"15 to 20",AND(L204&gt;20,L204&lt;=30),"20 to 30",AND(L204&gt;30,L204&lt;=40),"30 to 40",AND(L204&gt;40,L204&lt;=50),"40 to 50",AND(L204&gt;50,L204&lt;=75),"50 to 75",AND(L204&gt;75,L204&lt;=100),"75 to 100",AND(L204&gt;100,L204&lt;=150),"100 to 150",AND(L204&gt;150,L204&lt;=200),"150 to 200",AND(L204&gt;200,L204&lt;=250),"200 to 250",AND(L204&gt;250,L204&lt;=300),"250 to 300",AND(L204&gt;300,L204&lt;=400),"300 to 400",AND(L204&gt;400,L204&lt;=500),"400 to 500",L204&gt;500,"500+")</f>
        <v>100 to 150</v>
      </c>
      <c r="L204" s="9">
        <f>_xlfn.XLOOKUP($E204,'Raw Data'!$E:$E,'Raw Data'!L:L,"ERROR",0,1)</f>
        <v>110</v>
      </c>
      <c r="M204" s="14" t="str">
        <f t="array" ref="M204">_xlfn.IFS(AND(N204&gt;0,N204&lt;=5),"0 to 5",AND(N204&gt;5,N204&lt;=10),"5 to 10",AND(N204&gt;10,N204&lt;=15),"10 to 15",AND(N204&gt;15,N204&lt;=20),"15 to 20",AND(N204&gt;20,N204&lt;=30),"20 to 30",AND(N204&gt;30,N204&lt;=40),"30 to 40",AND(N204&gt;40,N204&lt;=50),"40 to 50",AND(N204&gt;50,N204&lt;=75),"50 to 75",AND(N204&gt;75,N204&lt;=100),"75 to 100",AND(N204&gt;100,N204&lt;=150),"100 to 150",AND(N204&gt;150,N204&lt;=200),"150 to 200",AND(N204&gt;200,N204&lt;=250),"200 to 250",AND(N204&gt;250,N204&lt;=300),"250 to 300",AND(N204&gt;300,N204&lt;=400),"300 to 400",AND(N204&gt;400,N204&lt;=500),"400 to 500",N204&gt;500,"500+")</f>
        <v>100 to 150</v>
      </c>
      <c r="N204" s="9">
        <f>_xlfn.XLOOKUP($E204,'Raw Data'!$E:$E,'Raw Data'!N:N,"ERROR",0,1)</f>
        <v>110</v>
      </c>
      <c r="O204" s="14" t="str">
        <f t="array" ref="O204">_xlfn.IFS(P204=0,"No Discount",AND(P204&gt;0,P204&lt;=0.02),"0% to 2%",AND(P204&gt;0.02,P204&lt;=0.04),"2% to 4%",AND(P204&gt;0.04,P204&lt;=0.06),"4% to 6%",AND(P204&gt;0.06,P204&lt;=0.08),"6% to 8%",AND(P204&gt;0.08,P204&lt;=0.1),"8% to 10%",AND(P204&gt;0.1,P204&lt;=0.15),"10% to 15%",AND(P204&gt;0.15,P204&lt;=0.2),"15% to 20%",AND(P204&gt;0.2,P204&lt;=0.25),"20% to 25%",AND(P204&gt;0.25,P204&lt;=0.3),"25% to 30%",AND(P204&gt;0.3,P204&lt;=0.4),"30% to 40%",AND(P204&gt;0.4,P204&lt;=0.5),"40% to 50%",AND(P204&gt;0.5,P204&lt;=0.75),"50% to 75%",AND(P204&gt;0.75,P204&lt;=1),"75% to 100%")</f>
        <v>No Discount</v>
      </c>
      <c r="P204" s="10">
        <f>_xlfn.XLOOKUP($E204,'Raw Data'!$E:$E,'Raw Data'!P:P,"ERROR",0,1)</f>
        <v>0</v>
      </c>
      <c r="Q204" s="9">
        <f>_xlfn.XLOOKUP($E204,'Raw Data'!$E:$E,'Raw Data'!Q:Q,"ERROR",0,1)</f>
        <v>6.8</v>
      </c>
      <c r="R204" s="9" t="str">
        <f>_xlfn.XLOOKUP($E204,'Raw Data'!$E:$E,'Raw Data'!R:R,"ERROR",0,1)</f>
        <v>oz</v>
      </c>
      <c r="S204" s="5" t="str">
        <f t="array" ref="S204">_xlfn.IFS(AND(T204&gt;0,T204&lt;=0.05),"0 to 0.05",AND(T204&gt;0.05,T204&lt;=0.1),"0.05 to 0.1",AND(T204&gt;0.1,T204&lt;=0.2),"0.1 to 0.2",AND(T204&gt;0.2,T204&lt;=0.3),"0.2 to 0.3",AND(T204&gt;0.3,T204&lt;=0.4),"0.3 to 0.4",AND(T204&gt;0.4,T204&lt;=0.5),"0.4 to 0.5",AND(T204&gt;0.5,T204&lt;=0.75),"0.5 to 0.75",AND(T204&gt;0.75,T204&lt;=1),"0.75 to 1",AND(T204&gt;1,T204&lt;=2),"1 to 2",AND(T204&gt;2,T204&lt;=3),"2 to 3",AND(T204&gt;3,T204&lt;=4),"3 to 4",AND(T204&gt;4,T204&lt;=5),"4 to 5",AND(T204&gt;5,T204&lt;=10),"5 to 10",T204&gt;10,"10+")</f>
        <v>0.5 to 0.75</v>
      </c>
      <c r="T204" s="10">
        <f>_xlfn.XLOOKUP($E204,'Raw Data'!$E:$E,'Raw Data'!T:T,"ERROR",0,1)</f>
        <v>0.547056834231833</v>
      </c>
      <c r="U204" s="15" t="str">
        <f t="array" ref="U204">_xlfn.IFS(AND(V204&gt;0,V204&lt;=0.05),"0 to 0.05",AND(V204&gt;0.05,V204&lt;=0.1),"0.05 to 0.1",AND(V204&gt;0.1,V204&lt;=0.2),"0.1 to 0.2",AND(V204&gt;0.2,V204&lt;=0.3),"0.2 to 0.3",AND(V204&gt;0.3,V204&lt;=0.4),"0.3 to 0.4",AND(V204&gt;0.4,V204&lt;=0.5),"0.4 to 0.5",AND(V204&gt;0.5,V204&lt;=0.75),"0.5 to 0.75",AND(V204&gt;0.75,V204&lt;=1),"0.75 to 1",AND(V204&gt;1,V204&lt;=2),"1 to 2",AND(V204&gt;2,V204&lt;=3),"2 to 3",AND(V204&gt;3,V204&lt;=4),"3 to 4",AND(V204&gt;4,V204&lt;=5),"4 to 5",AND(V204&gt;5,V204&lt;=10),"5 to 10",V204&gt;10,"10+")</f>
        <v>0.1 to 0.2</v>
      </c>
      <c r="V204" s="10">
        <f>_xlfn.XLOOKUP($E204,'Raw Data'!$E:$E,'Raw Data'!V:V,"ERROR",0,1)</f>
        <v>0.147705345242595</v>
      </c>
      <c r="W204" s="15" t="str">
        <f t="array" ref="W204">_xlfn.IFS(AND(X204&gt;0,X204&lt;=0.05),"0 to 0.05",AND(X204&gt;0.05,X204&lt;=0.1),"0.05 to 0.1",AND(X204&gt;0.1,X204&lt;=0.2),"0.1 to 0.2",AND(X204&gt;0.2,X204&lt;=0.3),"0.2 to 0.3",AND(X204&gt;0.3,X204&lt;=0.4),"0.3 to 0.4",AND(X204&gt;0.4,X204&lt;=0.5),"0.4 to 0.5",AND(X204&gt;0.5,X204&lt;=0.75),"0.5 to 0.75",AND(X204&gt;0.75,X204&lt;=1),"0.75 to 1",AND(X204&gt;1,X204&lt;=2),"1 to 2",AND(X204&gt;2,X204&lt;=3),"2 to 3",AND(X204&gt;3,X204&lt;=4),"3 to 4",AND(X204&gt;4,X204&lt;=5),"4 to 5",AND(X204&gt;5,X204&lt;=10),"5 to 10",X204&gt;10,"10+")</f>
        <v>0.1 to 0.2</v>
      </c>
      <c r="X204" s="16">
        <f t="shared" si="27"/>
        <v>0.147705345242595</v>
      </c>
      <c r="Y204" s="5" t="str">
        <f t="array" ref="Y204">_xlfn.IFS(AND(Z204&gt;0,Z204&lt;=1),"0 to 1",AND(Z204&gt;1,Z204&lt;=2),"1 to 2",AND(Z204&gt;2,Z204&lt;=4),"2 to 4",AND(Z204&gt;4,Z204&lt;=6),"4 to 6",AND(Z204&gt;6,Z204&lt;=8),"6 to 8",AND(Z204&gt;8,Z204&lt;=10),"8 to 10",AND(Z204&gt;10,Z204&lt;=15),"10 to 15",AND(Z204&gt;15,Z204&lt;=20),"15 to 20",AND(Z204&gt;20,Z204&lt;=25),"20 to 25",AND(Z204&gt;25,Z204&lt;=30),"25 to 30",AND(Z204&gt;30,Z204&lt;=40),"30 to 40",AND(Z204&gt;40,Z204&lt;=50),"40 to 50",Z204&gt;50,"50+")</f>
        <v>6 to 8</v>
      </c>
      <c r="Z204" s="9">
        <f>_xlfn.XLOOKUP($E204,'Raw Data'!$E:$E,'Raw Data'!Z:Z,"ERROR",0,1)</f>
        <v>6.8</v>
      </c>
      <c r="AA204" s="9" t="str">
        <f>_xlfn.XLOOKUP($E204,'Raw Data'!$E:$E,'Raw Data'!AA:AA,"ERROR",0,1)</f>
        <v>oz</v>
      </c>
    </row>
    <row r="205" hidden="1" spans="1:27">
      <c r="A205" s="5" t="str">
        <f>_xlfn.XLOOKUP($E205,'Raw Data'!$E:$E,'Raw Data'!A:A,"ERROR",0,1)</f>
        <v>AE</v>
      </c>
      <c r="B205" s="5" t="str">
        <f>_xlfn.XLOOKUP($E205,'Raw Data'!$E:$E,'Raw Data'!B:B,"ERROR",0,1)</f>
        <v>Hair Mousses</v>
      </c>
      <c r="C205" s="5" t="str">
        <f>_xlfn.XLOOKUP($E205,'Raw Data'!$E:$E,'Raw Data'!C:C,"ERROR",0,1)</f>
        <v>ebin new york</v>
      </c>
      <c r="D205" s="5" t="str">
        <f>_xlfn.XLOOKUP($E205,'Raw Data'!$E:$E,'Raw Data'!D:D,"ERROR",0,1)</f>
        <v>www.amazon.ae/dp/B09J7HPGM8</v>
      </c>
      <c r="E205" s="5" t="s">
        <v>405</v>
      </c>
      <c r="F205" s="9" t="str">
        <f>_xlfn.XLOOKUP($E205,'Raw Data'!$E:$E,'Raw Data'!F:F,"ERROR",0,1)</f>
        <v>EBIN NEW YORK LOCK'N POMADE Setting Mousse - Olive Oil (12.49oz/ 354ml) | Moisturizing &amp; Shine, Long Lasting Hold, Frizz Control, Infused with Tea Tree Oil and Aloe EBIN NEW YORK LOCK'N POMADE Setting Mousse - Olive Oil (12.49oz/ 354ml) | Moisturizing &amp; Shine, Long Lasting Hold, Frizz Control, Infused with Tea Tree Oil and Aloe</v>
      </c>
      <c r="G205" s="10">
        <f>_xlfn.XLOOKUP($E205,'Raw Data'!$E:$E,'Raw Data'!G:G,"ERROR",0,1)</f>
        <v>6</v>
      </c>
      <c r="H205" s="9">
        <f>_xlfn.XLOOKUP($E205,'Raw Data'!$E:$E,'Raw Data'!H:H,"ERROR",0,1)</f>
        <v>277.5</v>
      </c>
      <c r="I205" s="9">
        <f>_xlfn.XLOOKUP($E205,'Raw Data'!$E:$E,'Raw Data'!I:I,"ERROR",0,1)</f>
        <v>0.000371522857331287</v>
      </c>
      <c r="J205" s="9" t="str">
        <f>_xlfn.XLOOKUP($E205,'Raw Data'!$E:$E,'Raw Data'!J:J,"ERROR",0,1)</f>
        <v>No</v>
      </c>
      <c r="K205" s="14" t="str">
        <f t="array" ref="K205">_xlfn.IFS(AND(L205&gt;0,L205&lt;=5),"0 to 5",AND(L205&gt;5,L205&lt;=10),"5 to 10",AND(L205&gt;10,L205&lt;=15),"10 to 15",AND(L205&gt;15,L205&lt;=20),"15 to 20",AND(L205&gt;20,L205&lt;=30),"20 to 30",AND(L205&gt;30,L205&lt;=40),"30 to 40",AND(L205&gt;40,L205&lt;=50),"40 to 50",AND(L205&gt;50,L205&lt;=75),"50 to 75",AND(L205&gt;75,L205&lt;=100),"75 to 100",AND(L205&gt;100,L205&lt;=150),"100 to 150",AND(L205&gt;150,L205&lt;=200),"150 to 200",AND(L205&gt;200,L205&lt;=250),"200 to 250",AND(L205&gt;250,L205&lt;=300),"250 to 300",AND(L205&gt;300,L205&lt;=400),"300 to 400",AND(L205&gt;400,L205&lt;=500),"400 to 500",L205&gt;500,"500+")</f>
        <v>40 to 50</v>
      </c>
      <c r="L205" s="9">
        <f>_xlfn.XLOOKUP($E205,'Raw Data'!$E:$E,'Raw Data'!L:L,"ERROR",0,1)</f>
        <v>46.61</v>
      </c>
      <c r="M205" s="14" t="str">
        <f t="array" ref="M205">_xlfn.IFS(AND(N205&gt;0,N205&lt;=5),"0 to 5",AND(N205&gt;5,N205&lt;=10),"5 to 10",AND(N205&gt;10,N205&lt;=15),"10 to 15",AND(N205&gt;15,N205&lt;=20),"15 to 20",AND(N205&gt;20,N205&lt;=30),"20 to 30",AND(N205&gt;30,N205&lt;=40),"30 to 40",AND(N205&gt;40,N205&lt;=50),"40 to 50",AND(N205&gt;50,N205&lt;=75),"50 to 75",AND(N205&gt;75,N205&lt;=100),"75 to 100",AND(N205&gt;100,N205&lt;=150),"100 to 150",AND(N205&gt;150,N205&lt;=200),"150 to 200",AND(N205&gt;200,N205&lt;=250),"200 to 250",AND(N205&gt;250,N205&lt;=300),"250 to 300",AND(N205&gt;300,N205&lt;=400),"300 to 400",AND(N205&gt;400,N205&lt;=500),"400 to 500",N205&gt;500,"500+")</f>
        <v>40 to 50</v>
      </c>
      <c r="N205" s="9">
        <f>_xlfn.XLOOKUP($E205,'Raw Data'!$E:$E,'Raw Data'!N:N,"ERROR",0,1)</f>
        <v>49.47</v>
      </c>
      <c r="O205" s="14" t="str">
        <f t="array" ref="O205">_xlfn.IFS(P205=0,"No Discount",AND(P205&gt;0,P205&lt;=0.02),"0% to 2%",AND(P205&gt;0.02,P205&lt;=0.04),"2% to 4%",AND(P205&gt;0.04,P205&lt;=0.06),"4% to 6%",AND(P205&gt;0.06,P205&lt;=0.08),"6% to 8%",AND(P205&gt;0.08,P205&lt;=0.1),"8% to 10%",AND(P205&gt;0.1,P205&lt;=0.15),"10% to 15%",AND(P205&gt;0.15,P205&lt;=0.2),"15% to 20%",AND(P205&gt;0.2,P205&lt;=0.25),"20% to 25%",AND(P205&gt;0.25,P205&lt;=0.3),"25% to 30%",AND(P205&gt;0.3,P205&lt;=0.4),"30% to 40%",AND(P205&gt;0.4,P205&lt;=0.5),"40% to 50%",AND(P205&gt;0.5,P205&lt;=0.75),"50% to 75%",AND(P205&gt;0.75,P205&lt;=1),"75% to 100%")</f>
        <v>4% to 6%</v>
      </c>
      <c r="P205" s="10">
        <f>_xlfn.XLOOKUP($E205,'Raw Data'!$E:$E,'Raw Data'!P:P,"ERROR",0,1)</f>
        <v>0.0578128158479887</v>
      </c>
      <c r="Q205" s="9">
        <f>_xlfn.XLOOKUP($E205,'Raw Data'!$E:$E,'Raw Data'!Q:Q,"ERROR",0,1)</f>
        <v>12.49</v>
      </c>
      <c r="R205" s="9" t="str">
        <f>_xlfn.XLOOKUP($E205,'Raw Data'!$E:$E,'Raw Data'!R:R,"ERROR",0,1)</f>
        <v>oz</v>
      </c>
      <c r="S205" s="5" t="str">
        <f t="array" ref="S205">_xlfn.IFS(AND(T205&gt;0,T205&lt;=0.05),"0 to 0.05",AND(T205&gt;0.05,T205&lt;=0.1),"0.05 to 0.1",AND(T205&gt;0.1,T205&lt;=0.2),"0.1 to 0.2",AND(T205&gt;0.2,T205&lt;=0.3),"0.2 to 0.3",AND(T205&gt;0.3,T205&lt;=0.4),"0.3 to 0.4",AND(T205&gt;0.4,T205&lt;=0.5),"0.4 to 0.5",AND(T205&gt;0.5,T205&lt;=0.75),"0.5 to 0.75",AND(T205&gt;0.75,T205&lt;=1),"0.75 to 1",AND(T205&gt;1,T205&lt;=2),"1 to 2",AND(T205&gt;2,T205&lt;=3),"2 to 3",AND(T205&gt;3,T205&lt;=4),"3 to 4",AND(T205&gt;4,T205&lt;=5),"4 to 5",AND(T205&gt;5,T205&lt;=10),"5 to 10",T205&gt;10,"10+")</f>
        <v>0.1 to 0.2</v>
      </c>
      <c r="T205" s="10">
        <f>_xlfn.XLOOKUP($E205,'Raw Data'!$E:$E,'Raw Data'!T:T,"ERROR",0,1)</f>
        <v>0.126201739206719</v>
      </c>
      <c r="U205" s="15" t="str">
        <f t="array" ref="U205">_xlfn.IFS(AND(V205&gt;0,V205&lt;=0.05),"0 to 0.05",AND(V205&gt;0.05,V205&lt;=0.1),"0.05 to 0.1",AND(V205&gt;0.1,V205&lt;=0.2),"0.1 to 0.2",AND(V205&gt;0.2,V205&lt;=0.3),"0.2 to 0.3",AND(V205&gt;0.3,V205&lt;=0.4),"0.3 to 0.4",AND(V205&gt;0.4,V205&lt;=0.5),"0.4 to 0.5",AND(V205&gt;0.5,V205&lt;=0.75),"0.5 to 0.75",AND(V205&gt;0.75,V205&lt;=1),"0.75 to 1",AND(V205&gt;1,V205&lt;=2),"1 to 2",AND(V205&gt;2,V205&lt;=3),"2 to 3",AND(V205&gt;3,V205&lt;=4),"3 to 4",AND(V205&gt;4,V205&lt;=5),"4 to 5",AND(V205&gt;5,V205&lt;=10),"5 to 10",V205&gt;10,"10+")</f>
        <v>0 to 0.05</v>
      </c>
      <c r="V205" s="10">
        <f>_xlfn.XLOOKUP($E205,'Raw Data'!$E:$E,'Raw Data'!V:V,"ERROR",0,1)</f>
        <v>0.0361652866425707</v>
      </c>
      <c r="W205" s="15" t="str">
        <f t="array" ref="W205">_xlfn.IFS(AND(X205&gt;0,X205&lt;=0.05),"0 to 0.05",AND(X205&gt;0.05,X205&lt;=0.1),"0.05 to 0.1",AND(X205&gt;0.1,X205&lt;=0.2),"0.1 to 0.2",AND(X205&gt;0.2,X205&lt;=0.3),"0.2 to 0.3",AND(X205&gt;0.3,X205&lt;=0.4),"0.3 to 0.4",AND(X205&gt;0.4,X205&lt;=0.5),"0.4 to 0.5",AND(X205&gt;0.5,X205&lt;=0.75),"0.5 to 0.75",AND(X205&gt;0.75,X205&lt;=1),"0.75 to 1",AND(X205&gt;1,X205&lt;=2),"1 to 2",AND(X205&gt;2,X205&lt;=3),"2 to 3",AND(X205&gt;3,X205&lt;=4),"3 to 4",AND(X205&gt;4,X205&lt;=5),"4 to 5",AND(X205&gt;5,X205&lt;=10),"5 to 10",X205&gt;10,"10+")</f>
        <v>0 to 0.05</v>
      </c>
      <c r="X205" s="16">
        <f t="shared" si="27"/>
        <v>0.0340744695858141</v>
      </c>
      <c r="Y205" s="5" t="str">
        <f t="array" ref="Y205">_xlfn.IFS(AND(Z205&gt;0,Z205&lt;=1),"0 to 1",AND(Z205&gt;1,Z205&lt;=2),"1 to 2",AND(Z205&gt;2,Z205&lt;=4),"2 to 4",AND(Z205&gt;4,Z205&lt;=6),"4 to 6",AND(Z205&gt;6,Z205&lt;=8),"6 to 8",AND(Z205&gt;8,Z205&lt;=10),"8 to 10",AND(Z205&gt;10,Z205&lt;=15),"10 to 15",AND(Z205&gt;15,Z205&lt;=20),"15 to 20",AND(Z205&gt;20,Z205&lt;=25),"20 to 25",AND(Z205&gt;25,Z205&lt;=30),"25 to 30",AND(Z205&gt;30,Z205&lt;=40),"30 to 40",AND(Z205&gt;40,Z205&lt;=50),"40 to 50",Z205&gt;50,"50+")</f>
        <v>10 to 15</v>
      </c>
      <c r="Z205" s="9">
        <f>_xlfn.XLOOKUP($E205,'Raw Data'!$E:$E,'Raw Data'!Z:Z,"ERROR",0,1)</f>
        <v>12.49</v>
      </c>
      <c r="AA205" s="9" t="str">
        <f>_xlfn.XLOOKUP($E205,'Raw Data'!$E:$E,'Raw Data'!AA:AA,"ERROR",0,1)</f>
        <v>oz</v>
      </c>
    </row>
    <row r="206" hidden="1" spans="1:27">
      <c r="A206" s="5" t="str">
        <f>_xlfn.XLOOKUP($E206,'Raw Data'!$E:$E,'Raw Data'!A:A,"ERROR",0,1)</f>
        <v>AE</v>
      </c>
      <c r="B206" s="5" t="str">
        <f>_xlfn.XLOOKUP($E206,'Raw Data'!$E:$E,'Raw Data'!B:B,"ERROR",0,1)</f>
        <v>Hair Mousses</v>
      </c>
      <c r="C206" s="5" t="str">
        <f>_xlfn.XLOOKUP($E206,'Raw Data'!$E:$E,'Raw Data'!C:C,"ERROR",0,1)</f>
        <v>kenra</v>
      </c>
      <c r="D206" s="5" t="str">
        <f>_xlfn.XLOOKUP($E206,'Raw Data'!$E:$E,'Raw Data'!D:D,"ERROR",0,1)</f>
        <v>www.amazon.ae/dp/B00180ZWDQ</v>
      </c>
      <c r="E206" s="5" t="s">
        <v>406</v>
      </c>
      <c r="F206" s="9" t="str">
        <f>_xlfn.XLOOKUP($E206,'Raw Data'!$E:$E,'Raw Data'!F:F,"ERROR",0,1)</f>
        <v>Kenra Volume  Mousse  12 | Medium Hold  Mousse  | Non-Drying, Non-Flaking Lightweight Formulation |Styling Control Without Stiffness Or Stickiness | Tames Frizz &amp; Conditions | All  Hair  Types | 8 oz</v>
      </c>
      <c r="G206" s="10">
        <f>_xlfn.XLOOKUP($E206,'Raw Data'!$E:$E,'Raw Data'!G:G,"ERROR",0,1)</f>
        <v>3</v>
      </c>
      <c r="H206" s="9">
        <f>_xlfn.XLOOKUP($E206,'Raw Data'!$E:$E,'Raw Data'!H:H,"ERROR",0,1)</f>
        <v>273.95</v>
      </c>
      <c r="I206" s="9">
        <f>_xlfn.XLOOKUP($E206,'Raw Data'!$E:$E,'Raw Data'!I:I,"ERROR",0,1)</f>
        <v>0.000366770042399661</v>
      </c>
      <c r="J206" s="9" t="str">
        <f>_xlfn.XLOOKUP($E206,'Raw Data'!$E:$E,'Raw Data'!J:J,"ERROR",0,1)</f>
        <v>No</v>
      </c>
      <c r="K206" s="14" t="str">
        <f t="array" ref="K206">_xlfn.IFS(AND(L206&gt;0,L206&lt;=5),"0 to 5",AND(L206&gt;5,L206&lt;=10),"5 to 10",AND(L206&gt;10,L206&lt;=15),"10 to 15",AND(L206&gt;15,L206&lt;=20),"15 to 20",AND(L206&gt;20,L206&lt;=30),"20 to 30",AND(L206&gt;30,L206&lt;=40),"30 to 40",AND(L206&gt;40,L206&lt;=50),"40 to 50",AND(L206&gt;50,L206&lt;=75),"50 to 75",AND(L206&gt;75,L206&lt;=100),"75 to 100",AND(L206&gt;100,L206&lt;=150),"100 to 150",AND(L206&gt;150,L206&lt;=200),"150 to 200",AND(L206&gt;200,L206&lt;=250),"200 to 250",AND(L206&gt;250,L206&lt;=300),"250 to 300",AND(L206&gt;300,L206&lt;=400),"300 to 400",AND(L206&gt;400,L206&lt;=500),"400 to 500",L206&gt;500,"500+")</f>
        <v>100 to 150</v>
      </c>
      <c r="L206" s="9">
        <f>_xlfn.XLOOKUP($E206,'Raw Data'!$E:$E,'Raw Data'!L:L,"ERROR",0,1)</f>
        <v>110.56</v>
      </c>
      <c r="M206" s="14" t="str">
        <f t="array" ref="M206">_xlfn.IFS(AND(N206&gt;0,N206&lt;=5),"0 to 5",AND(N206&gt;5,N206&lt;=10),"5 to 10",AND(N206&gt;10,N206&lt;=15),"10 to 15",AND(N206&gt;15,N206&lt;=20),"15 to 20",AND(N206&gt;20,N206&lt;=30),"20 to 30",AND(N206&gt;30,N206&lt;=40),"30 to 40",AND(N206&gt;40,N206&lt;=50),"40 to 50",AND(N206&gt;50,N206&lt;=75),"50 to 75",AND(N206&gt;75,N206&lt;=100),"75 to 100",AND(N206&gt;100,N206&lt;=150),"100 to 150",AND(N206&gt;150,N206&lt;=200),"150 to 200",AND(N206&gt;200,N206&lt;=250),"200 to 250",AND(N206&gt;250,N206&lt;=300),"250 to 300",AND(N206&gt;300,N206&lt;=400),"300 to 400",AND(N206&gt;400,N206&lt;=500),"400 to 500",N206&gt;500,"500+")</f>
        <v>100 to 150</v>
      </c>
      <c r="N206" s="9">
        <f>_xlfn.XLOOKUP($E206,'Raw Data'!$E:$E,'Raw Data'!N:N,"ERROR",0,1)</f>
        <v>118.9</v>
      </c>
      <c r="O206" s="14" t="str">
        <f t="array" ref="O206">_xlfn.IFS(P206=0,"No Discount",AND(P206&gt;0,P206&lt;=0.02),"0% to 2%",AND(P206&gt;0.02,P206&lt;=0.04),"2% to 4%",AND(P206&gt;0.04,P206&lt;=0.06),"4% to 6%",AND(P206&gt;0.06,P206&lt;=0.08),"6% to 8%",AND(P206&gt;0.08,P206&lt;=0.1),"8% to 10%",AND(P206&gt;0.1,P206&lt;=0.15),"10% to 15%",AND(P206&gt;0.15,P206&lt;=0.2),"15% to 20%",AND(P206&gt;0.2,P206&lt;=0.25),"20% to 25%",AND(P206&gt;0.25,P206&lt;=0.3),"25% to 30%",AND(P206&gt;0.3,P206&lt;=0.4),"30% to 40%",AND(P206&gt;0.4,P206&lt;=0.5),"40% to 50%",AND(P206&gt;0.5,P206&lt;=0.75),"50% to 75%",AND(P206&gt;0.75,P206&lt;=1),"75% to 100%")</f>
        <v>6% to 8%</v>
      </c>
      <c r="P206" s="10">
        <f>_xlfn.XLOOKUP($E206,'Raw Data'!$E:$E,'Raw Data'!P:P,"ERROR",0,1)</f>
        <v>0.0701429772918419</v>
      </c>
      <c r="Q206" s="9">
        <f>_xlfn.XLOOKUP($E206,'Raw Data'!$E:$E,'Raw Data'!Q:Q,"ERROR",0,1)</f>
        <v>8</v>
      </c>
      <c r="R206" s="9" t="str">
        <f>_xlfn.XLOOKUP($E206,'Raw Data'!$E:$E,'Raw Data'!R:R,"ERROR",0,1)</f>
        <v>oz</v>
      </c>
      <c r="S206" s="5" t="str">
        <f t="array" ref="S206">_xlfn.IFS(AND(T206&gt;0,T206&lt;=0.05),"0 to 0.05",AND(T206&gt;0.05,T206&lt;=0.1),"0.05 to 0.1",AND(T206&gt;0.1,T206&lt;=0.2),"0.1 to 0.2",AND(T206&gt;0.2,T206&lt;=0.3),"0.2 to 0.3",AND(T206&gt;0.3,T206&lt;=0.4),"0.3 to 0.4",AND(T206&gt;0.4,T206&lt;=0.5),"0.4 to 0.5",AND(T206&gt;0.5,T206&lt;=0.75),"0.5 to 0.75",AND(T206&gt;0.75,T206&lt;=1),"0.75 to 1",AND(T206&gt;1,T206&lt;=2),"1 to 2",AND(T206&gt;2,T206&lt;=3),"2 to 3",AND(T206&gt;3,T206&lt;=4),"3 to 4",AND(T206&gt;4,T206&lt;=5),"4 to 5",AND(T206&gt;5,T206&lt;=10),"5 to 10",T206&gt;10,"10+")</f>
        <v>0.4 to 0.5</v>
      </c>
      <c r="T206" s="10">
        <f>_xlfn.XLOOKUP($E206,'Raw Data'!$E:$E,'Raw Data'!T:T,"ERROR",0,1)</f>
        <v>0.467365573216097</v>
      </c>
      <c r="U206" s="15" t="str">
        <f t="array" ref="U206">_xlfn.IFS(AND(V206&gt;0,V206&lt;=0.05),"0 to 0.05",AND(V206&gt;0.05,V206&lt;=0.1),"0.05 to 0.1",AND(V206&gt;0.1,V206&lt;=0.2),"0.1 to 0.2",AND(V206&gt;0.2,V206&lt;=0.3),"0.2 to 0.3",AND(V206&gt;0.3,V206&lt;=0.4),"0.3 to 0.4",AND(V206&gt;0.4,V206&lt;=0.5),"0.4 to 0.5",AND(V206&gt;0.5,V206&lt;=0.75),"0.5 to 0.75",AND(V206&gt;0.75,V206&lt;=1),"0.75 to 1",AND(V206&gt;1,V206&lt;=2),"1 to 2",AND(V206&gt;2,V206&lt;=3),"2 to 3",AND(V206&gt;3,V206&lt;=4),"3 to 4",AND(V206&gt;4,V206&lt;=5),"4 to 5",AND(V206&gt;5,V206&lt;=10),"5 to 10",V206&gt;10,"10+")</f>
        <v>0.1 to 0.2</v>
      </c>
      <c r="V206" s="10">
        <f>_xlfn.XLOOKUP($E206,'Raw Data'!$E:$E,'Raw Data'!V:V,"ERROR",0,1)</f>
        <v>0.135707642881299</v>
      </c>
      <c r="W206" s="15" t="str">
        <f t="array" ref="W206">_xlfn.IFS(AND(X206&gt;0,X206&lt;=0.05),"0 to 0.05",AND(X206&gt;0.05,X206&lt;=0.1),"0.05 to 0.1",AND(X206&gt;0.1,X206&lt;=0.2),"0.1 to 0.2",AND(X206&gt;0.2,X206&lt;=0.3),"0.2 to 0.3",AND(X206&gt;0.3,X206&lt;=0.4),"0.3 to 0.4",AND(X206&gt;0.4,X206&lt;=0.5),"0.4 to 0.5",AND(X206&gt;0.5,X206&lt;=0.75),"0.5 to 0.75",AND(X206&gt;0.75,X206&lt;=1),"0.75 to 1",AND(X206&gt;1,X206&lt;=2),"1 to 2",AND(X206&gt;2,X206&lt;=3),"2 to 3",AND(X206&gt;3,X206&lt;=4),"3 to 4",AND(X206&gt;4,X206&lt;=5),"4 to 5",AND(X206&gt;5,X206&lt;=10),"5 to 10",X206&gt;10,"10+")</f>
        <v>0.1 to 0.2</v>
      </c>
      <c r="X206" s="16">
        <f t="shared" si="27"/>
        <v>0.126188704768346</v>
      </c>
      <c r="Y206" s="5" t="str">
        <f t="array" ref="Y206">_xlfn.IFS(AND(Z206&gt;0,Z206&lt;=1),"0 to 1",AND(Z206&gt;1,Z206&lt;=2),"1 to 2",AND(Z206&gt;2,Z206&lt;=4),"2 to 4",AND(Z206&gt;4,Z206&lt;=6),"4 to 6",AND(Z206&gt;6,Z206&lt;=8),"6 to 8",AND(Z206&gt;8,Z206&lt;=10),"8 to 10",AND(Z206&gt;10,Z206&lt;=15),"10 to 15",AND(Z206&gt;15,Z206&lt;=20),"15 to 20",AND(Z206&gt;20,Z206&lt;=25),"20 to 25",AND(Z206&gt;25,Z206&lt;=30),"25 to 30",AND(Z206&gt;30,Z206&lt;=40),"30 to 40",AND(Z206&gt;40,Z206&lt;=50),"40 to 50",Z206&gt;50,"50+")</f>
        <v>6 to 8</v>
      </c>
      <c r="Z206" s="9">
        <f>_xlfn.XLOOKUP($E206,'Raw Data'!$E:$E,'Raw Data'!Z:Z,"ERROR",0,1)</f>
        <v>8</v>
      </c>
      <c r="AA206" s="9" t="str">
        <f>_xlfn.XLOOKUP($E206,'Raw Data'!$E:$E,'Raw Data'!AA:AA,"ERROR",0,1)</f>
        <v>oz</v>
      </c>
    </row>
    <row r="207" hidden="1" spans="1:27">
      <c r="A207" s="5" t="str">
        <f>_xlfn.XLOOKUP($E207,'Raw Data'!$E:$E,'Raw Data'!A:A,"ERROR",0,1)</f>
        <v>AE</v>
      </c>
      <c r="B207" s="5" t="str">
        <f>_xlfn.XLOOKUP($E207,'Raw Data'!$E:$E,'Raw Data'!B:B,"ERROR",0,1)</f>
        <v>Hair Mousses</v>
      </c>
      <c r="C207" s="5" t="str">
        <f>_xlfn.XLOOKUP($E207,'Raw Data'!$E:$E,'Raw Data'!C:C,"ERROR",0,1)</f>
        <v>barex</v>
      </c>
      <c r="D207" s="5" t="str">
        <f>_xlfn.XLOOKUP($E207,'Raw Data'!$E:$E,'Raw Data'!D:D,"ERROR",0,1)</f>
        <v>www.amazon.ae/dp/B07JH2ZTPG</v>
      </c>
      <c r="E207" s="5" t="s">
        <v>407</v>
      </c>
      <c r="F207" s="9" t="str">
        <f>_xlfn.XLOOKUP($E207,'Raw Data'!$E:$E,'Raw Data'!F:F,"ERROR",0,1)</f>
        <v>BAREX - ODM Volume Booster Mousse 200 ml</v>
      </c>
      <c r="G207" s="10">
        <f>_xlfn.XLOOKUP($E207,'Raw Data'!$E:$E,'Raw Data'!G:G,"ERROR",0,1)</f>
        <v>3</v>
      </c>
      <c r="H207" s="9">
        <f>_xlfn.XLOOKUP($E207,'Raw Data'!$E:$E,'Raw Data'!H:H,"ERROR",0,1)</f>
        <v>252.6</v>
      </c>
      <c r="I207" s="9">
        <f>_xlfn.XLOOKUP($E207,'Raw Data'!$E:$E,'Raw Data'!I:I,"ERROR",0,1)</f>
        <v>0.000338186211754534</v>
      </c>
      <c r="J207" s="9" t="str">
        <f>_xlfn.XLOOKUP($E207,'Raw Data'!$E:$E,'Raw Data'!J:J,"ERROR",0,1)</f>
        <v>No</v>
      </c>
      <c r="K207" s="14" t="str">
        <f t="array" ref="K207">_xlfn.IFS(AND(L207&gt;0,L207&lt;=5),"0 to 5",AND(L207&gt;5,L207&lt;=10),"5 to 10",AND(L207&gt;10,L207&lt;=15),"10 to 15",AND(L207&gt;15,L207&lt;=20),"15 to 20",AND(L207&gt;20,L207&lt;=30),"20 to 30",AND(L207&gt;30,L207&lt;=40),"30 to 40",AND(L207&gt;40,L207&lt;=50),"40 to 50",AND(L207&gt;50,L207&lt;=75),"50 to 75",AND(L207&gt;75,L207&lt;=100),"75 to 100",AND(L207&gt;100,L207&lt;=150),"100 to 150",AND(L207&gt;150,L207&lt;=200),"150 to 200",AND(L207&gt;200,L207&lt;=250),"200 to 250",AND(L207&gt;250,L207&lt;=300),"250 to 300",AND(L207&gt;300,L207&lt;=400),"300 to 400",AND(L207&gt;400,L207&lt;=500),"400 to 500",L207&gt;500,"500+")</f>
        <v>75 to 100</v>
      </c>
      <c r="L207" s="9">
        <f>_xlfn.XLOOKUP($E207,'Raw Data'!$E:$E,'Raw Data'!L:L,"ERROR",0,1)</f>
        <v>100</v>
      </c>
      <c r="M207" s="14" t="str">
        <f t="array" ref="M207">_xlfn.IFS(AND(N207&gt;0,N207&lt;=5),"0 to 5",AND(N207&gt;5,N207&lt;=10),"5 to 10",AND(N207&gt;10,N207&lt;=15),"10 to 15",AND(N207&gt;15,N207&lt;=20),"15 to 20",AND(N207&gt;20,N207&lt;=30),"20 to 30",AND(N207&gt;30,N207&lt;=40),"30 to 40",AND(N207&gt;40,N207&lt;=50),"40 to 50",AND(N207&gt;50,N207&lt;=75),"50 to 75",AND(N207&gt;75,N207&lt;=100),"75 to 100",AND(N207&gt;100,N207&lt;=150),"100 to 150",AND(N207&gt;150,N207&lt;=200),"150 to 200",AND(N207&gt;200,N207&lt;=250),"200 to 250",AND(N207&gt;250,N207&lt;=300),"250 to 300",AND(N207&gt;300,N207&lt;=400),"300 to 400",AND(N207&gt;400,N207&lt;=500),"400 to 500",N207&gt;500,"500+")</f>
        <v>75 to 100</v>
      </c>
      <c r="N207" s="9">
        <f>_xlfn.XLOOKUP($E207,'Raw Data'!$E:$E,'Raw Data'!N:N,"ERROR",0,1)</f>
        <v>100</v>
      </c>
      <c r="O207" s="14" t="str">
        <f t="array" ref="O207">_xlfn.IFS(P207=0,"No Discount",AND(P207&gt;0,P207&lt;=0.02),"0% to 2%",AND(P207&gt;0.02,P207&lt;=0.04),"2% to 4%",AND(P207&gt;0.04,P207&lt;=0.06),"4% to 6%",AND(P207&gt;0.06,P207&lt;=0.08),"6% to 8%",AND(P207&gt;0.08,P207&lt;=0.1),"8% to 10%",AND(P207&gt;0.1,P207&lt;=0.15),"10% to 15%",AND(P207&gt;0.15,P207&lt;=0.2),"15% to 20%",AND(P207&gt;0.2,P207&lt;=0.25),"20% to 25%",AND(P207&gt;0.25,P207&lt;=0.3),"25% to 30%",AND(P207&gt;0.3,P207&lt;=0.4),"30% to 40%",AND(P207&gt;0.4,P207&lt;=0.5),"40% to 50%",AND(P207&gt;0.5,P207&lt;=0.75),"50% to 75%",AND(P207&gt;0.75,P207&lt;=1),"75% to 100%")</f>
        <v>No Discount</v>
      </c>
      <c r="P207" s="10">
        <f>_xlfn.XLOOKUP($E207,'Raw Data'!$E:$E,'Raw Data'!P:P,"ERROR",0,1)</f>
        <v>0</v>
      </c>
      <c r="Q207" s="9">
        <f>_xlfn.XLOOKUP($E207,'Raw Data'!$E:$E,'Raw Data'!Q:Q,"ERROR",0,1)</f>
        <v>200</v>
      </c>
      <c r="R207" s="9" t="str">
        <f>_xlfn.XLOOKUP($E207,'Raw Data'!$E:$E,'Raw Data'!R:R,"ERROR",0,1)</f>
        <v>ml</v>
      </c>
      <c r="S207" s="5" t="str">
        <f t="array" ref="S207">_xlfn.IFS(AND(T207&gt;0,T207&lt;=0.05),"0 to 0.05",AND(T207&gt;0.05,T207&lt;=0.1),"0.05 to 0.1",AND(T207&gt;0.1,T207&lt;=0.2),"0.1 to 0.2",AND(T207&gt;0.2,T207&lt;=0.3),"0.2 to 0.3",AND(T207&gt;0.3,T207&lt;=0.4),"0.3 to 0.4",AND(T207&gt;0.4,T207&lt;=0.5),"0.4 to 0.5",AND(T207&gt;0.5,T207&lt;=0.75),"0.5 to 0.75",AND(T207&gt;0.75,T207&lt;=1),"0.75 to 1",AND(T207&gt;1,T207&lt;=2),"1 to 2",AND(T207&gt;2,T207&lt;=3),"2 to 3",AND(T207&gt;3,T207&lt;=4),"3 to 4",AND(T207&gt;4,T207&lt;=5),"4 to 5",AND(T207&gt;5,T207&lt;=10),"5 to 10",T207&gt;10,"10+")</f>
        <v>0.5 to 0.75</v>
      </c>
      <c r="T207" s="10">
        <f>_xlfn.XLOOKUP($E207,'Raw Data'!$E:$E,'Raw Data'!T:T,"ERROR",0,1)</f>
        <v>0.500267142654177</v>
      </c>
      <c r="U207" s="15" t="str">
        <f t="array" ref="U207">_xlfn.IFS(AND(V207&gt;0,V207&lt;=0.05),"0 to 0.05",AND(V207&gt;0.05,V207&lt;=0.1),"0.05 to 0.1",AND(V207&gt;0.1,V207&lt;=0.2),"0.1 to 0.2",AND(V207&gt;0.2,V207&lt;=0.3),"0.2 to 0.3",AND(V207&gt;0.3,V207&lt;=0.4),"0.3 to 0.4",AND(V207&gt;0.4,V207&lt;=0.5),"0.4 to 0.5",AND(V207&gt;0.5,V207&lt;=0.75),"0.5 to 0.75",AND(V207&gt;0.75,V207&lt;=1),"0.75 to 1",AND(V207&gt;1,V207&lt;=2),"1 to 2",AND(V207&gt;2,V207&lt;=3),"2 to 3",AND(V207&gt;3,V207&lt;=4),"3 to 4",AND(V207&gt;4,V207&lt;=5),"4 to 5",AND(V207&gt;5,V207&lt;=10),"5 to 10",V207&gt;10,"10+")</f>
        <v>0.1 to 0.2</v>
      </c>
      <c r="V207" s="10">
        <f>_xlfn.XLOOKUP($E207,'Raw Data'!$E:$E,'Raw Data'!V:V,"ERROR",0,1)</f>
        <v>0.135072128516628</v>
      </c>
      <c r="W207" s="15" t="str">
        <f t="array" ref="W207">_xlfn.IFS(AND(X207&gt;0,X207&lt;=0.05),"0 to 0.05",AND(X207&gt;0.05,X207&lt;=0.1),"0.05 to 0.1",AND(X207&gt;0.1,X207&lt;=0.2),"0.1 to 0.2",AND(X207&gt;0.2,X207&lt;=0.3),"0.2 to 0.3",AND(X207&gt;0.3,X207&lt;=0.4),"0.3 to 0.4",AND(X207&gt;0.4,X207&lt;=0.5),"0.4 to 0.5",AND(X207&gt;0.5,X207&lt;=0.75),"0.5 to 0.75",AND(X207&gt;0.75,X207&lt;=1),"0.75 to 1",AND(X207&gt;1,X207&lt;=2),"1 to 2",AND(X207&gt;2,X207&lt;=3),"2 to 3",AND(X207&gt;3,X207&lt;=4),"3 to 4",AND(X207&gt;4,X207&lt;=5),"4 to 5",AND(X207&gt;5,X207&lt;=10),"5 to 10",X207&gt;10,"10+")</f>
        <v>0.1 to 0.2</v>
      </c>
      <c r="X207" s="16">
        <f t="shared" si="27"/>
        <v>0.135072128516628</v>
      </c>
      <c r="Y207" s="5" t="str">
        <f t="array" ref="Y207">_xlfn.IFS(AND(Z207&gt;0,Z207&lt;=1),"0 to 1",AND(Z207&gt;1,Z207&lt;=2),"1 to 2",AND(Z207&gt;2,Z207&lt;=4),"2 to 4",AND(Z207&gt;4,Z207&lt;=6),"4 to 6",AND(Z207&gt;6,Z207&lt;=8),"6 to 8",AND(Z207&gt;8,Z207&lt;=10),"8 to 10",AND(Z207&gt;10,Z207&lt;=15),"10 to 15",AND(Z207&gt;15,Z207&lt;=20),"15 to 20",AND(Z207&gt;20,Z207&lt;=25),"20 to 25",AND(Z207&gt;25,Z207&lt;=30),"25 to 30",AND(Z207&gt;30,Z207&lt;=40),"30 to 40",AND(Z207&gt;40,Z207&lt;=50),"40 to 50",Z207&gt;50,"50+")</f>
        <v>6 to 8</v>
      </c>
      <c r="Z207" s="9">
        <f>_xlfn.XLOOKUP($E207,'Raw Data'!$E:$E,'Raw Data'!Z:Z,"ERROR",0,1)</f>
        <v>6.76</v>
      </c>
      <c r="AA207" s="9" t="str">
        <f>_xlfn.XLOOKUP($E207,'Raw Data'!$E:$E,'Raw Data'!AA:AA,"ERROR",0,1)</f>
        <v>oz</v>
      </c>
    </row>
    <row r="208" hidden="1" spans="1:27">
      <c r="A208" s="5" t="str">
        <f>_xlfn.XLOOKUP($E208,'Raw Data'!$E:$E,'Raw Data'!A:A,"ERROR",0,1)</f>
        <v>AE</v>
      </c>
      <c r="B208" s="5" t="str">
        <f>_xlfn.XLOOKUP($E208,'Raw Data'!$E:$E,'Raw Data'!B:B,"ERROR",0,1)</f>
        <v>Hair Mousses</v>
      </c>
      <c r="C208" s="5" t="str">
        <f>_xlfn.XLOOKUP($E208,'Raw Data'!$E:$E,'Raw Data'!C:C,"ERROR",0,1)</f>
        <v>vichy</v>
      </c>
      <c r="D208" s="5" t="str">
        <f>_xlfn.XLOOKUP($E208,'Raw Data'!$E:$E,'Raw Data'!D:D,"ERROR",0,1)</f>
        <v>www.amazon.ae/dp/B0013J8ARW</v>
      </c>
      <c r="E208" s="5" t="s">
        <v>408</v>
      </c>
      <c r="F208" s="9" t="str">
        <f>_xlfn.XLOOKUP($E208,'Raw Data'!$E:$E,'Raw Data'!F:F,"ERROR",0,1)</f>
        <v>VICHY HOMME  mousse  Ã  raser anti-irritations 200 ml</v>
      </c>
      <c r="G208" s="10">
        <f>_xlfn.XLOOKUP($E208,'Raw Data'!$E:$E,'Raw Data'!G:G,"ERROR",0,1)</f>
        <v>4</v>
      </c>
      <c r="H208" s="9">
        <f>_xlfn.XLOOKUP($E208,'Raw Data'!$E:$E,'Raw Data'!H:H,"ERROR",0,1)</f>
        <v>248.78</v>
      </c>
      <c r="I208" s="9">
        <f>_xlfn.XLOOKUP($E208,'Raw Data'!$E:$E,'Raw Data'!I:I,"ERROR",0,1)</f>
        <v>0.000333071915123883</v>
      </c>
      <c r="J208" s="9" t="str">
        <f>_xlfn.XLOOKUP($E208,'Raw Data'!$E:$E,'Raw Data'!J:J,"ERROR",0,1)</f>
        <v>No</v>
      </c>
      <c r="K208" s="14" t="str">
        <f t="array" ref="K208">_xlfn.IFS(AND(L208&gt;0,L208&lt;=5),"0 to 5",AND(L208&gt;5,L208&lt;=10),"5 to 10",AND(L208&gt;10,L208&lt;=15),"10 to 15",AND(L208&gt;15,L208&lt;=20),"15 to 20",AND(L208&gt;20,L208&lt;=30),"20 to 30",AND(L208&gt;30,L208&lt;=40),"30 to 40",AND(L208&gt;40,L208&lt;=50),"40 to 50",AND(L208&gt;50,L208&lt;=75),"50 to 75",AND(L208&gt;75,L208&lt;=100),"75 to 100",AND(L208&gt;100,L208&lt;=150),"100 to 150",AND(L208&gt;150,L208&lt;=200),"150 to 200",AND(L208&gt;200,L208&lt;=250),"200 to 250",AND(L208&gt;250,L208&lt;=300),"250 to 300",AND(L208&gt;300,L208&lt;=400),"300 to 400",AND(L208&gt;400,L208&lt;=500),"400 to 500",L208&gt;500,"500+")</f>
        <v>75 to 100</v>
      </c>
      <c r="L208" s="9">
        <f>_xlfn.XLOOKUP($E208,'Raw Data'!$E:$E,'Raw Data'!L:L,"ERROR",0,1)</f>
        <v>77.51</v>
      </c>
      <c r="M208" s="14" t="str">
        <f t="array" ref="M208">_xlfn.IFS(AND(N208&gt;0,N208&lt;=5),"0 to 5",AND(N208&gt;5,N208&lt;=10),"5 to 10",AND(N208&gt;10,N208&lt;=15),"10 to 15",AND(N208&gt;15,N208&lt;=20),"15 to 20",AND(N208&gt;20,N208&lt;=30),"20 to 30",AND(N208&gt;30,N208&lt;=40),"30 to 40",AND(N208&gt;40,N208&lt;=50),"40 to 50",AND(N208&gt;50,N208&lt;=75),"50 to 75",AND(N208&gt;75,N208&lt;=100),"75 to 100",AND(N208&gt;100,N208&lt;=150),"100 to 150",AND(N208&gt;150,N208&lt;=200),"150 to 200",AND(N208&gt;200,N208&lt;=250),"200 to 250",AND(N208&gt;250,N208&lt;=300),"250 to 300",AND(N208&gt;300,N208&lt;=400),"300 to 400",AND(N208&gt;400,N208&lt;=500),"400 to 500",N208&gt;500,"500+")</f>
        <v>100 to 150</v>
      </c>
      <c r="N208" s="9">
        <f>_xlfn.XLOOKUP($E208,'Raw Data'!$E:$E,'Raw Data'!N:N,"ERROR",0,1)</f>
        <v>124.45</v>
      </c>
      <c r="O208" s="14" t="str">
        <f t="array" ref="O208">_xlfn.IFS(P208=0,"No Discount",AND(P208&gt;0,P208&lt;=0.02),"0% to 2%",AND(P208&gt;0.02,P208&lt;=0.04),"2% to 4%",AND(P208&gt;0.04,P208&lt;=0.06),"4% to 6%",AND(P208&gt;0.06,P208&lt;=0.08),"6% to 8%",AND(P208&gt;0.08,P208&lt;=0.1),"8% to 10%",AND(P208&gt;0.1,P208&lt;=0.15),"10% to 15%",AND(P208&gt;0.15,P208&lt;=0.2),"15% to 20%",AND(P208&gt;0.2,P208&lt;=0.25),"20% to 25%",AND(P208&gt;0.25,P208&lt;=0.3),"25% to 30%",AND(P208&gt;0.3,P208&lt;=0.4),"30% to 40%",AND(P208&gt;0.4,P208&lt;=0.5),"40% to 50%",AND(P208&gt;0.5,P208&lt;=0.75),"50% to 75%",AND(P208&gt;0.75,P208&lt;=1),"75% to 100%")</f>
        <v>30% to 40%</v>
      </c>
      <c r="P208" s="10">
        <f>_xlfn.XLOOKUP($E208,'Raw Data'!$E:$E,'Raw Data'!P:P,"ERROR",0,1)</f>
        <v>0.377179590196866</v>
      </c>
      <c r="Q208" s="9">
        <f>_xlfn.XLOOKUP($E208,'Raw Data'!$E:$E,'Raw Data'!Q:Q,"ERROR",0,1)</f>
        <v>200</v>
      </c>
      <c r="R208" s="9" t="str">
        <f>_xlfn.XLOOKUP($E208,'Raw Data'!$E:$E,'Raw Data'!R:R,"ERROR",0,1)</f>
        <v>ml</v>
      </c>
      <c r="S208" s="5" t="str">
        <f t="array" ref="S208">_xlfn.IFS(AND(T208&gt;0,T208&lt;=0.05),"0 to 0.05",AND(T208&gt;0.05,T208&lt;=0.1),"0.05 to 0.1",AND(T208&gt;0.1,T208&lt;=0.2),"0.1 to 0.2",AND(T208&gt;0.2,T208&lt;=0.3),"0.2 to 0.3",AND(T208&gt;0.3,T208&lt;=0.4),"0.3 to 0.4",AND(T208&gt;0.4,T208&lt;=0.5),"0.4 to 0.5",AND(T208&gt;0.5,T208&lt;=0.75),"0.5 to 0.75",AND(T208&gt;0.75,T208&lt;=1),"0.75 to 1",AND(T208&gt;1,T208&lt;=2),"1 to 2",AND(T208&gt;2,T208&lt;=3),"2 to 3",AND(T208&gt;3,T208&lt;=4),"3 to 4",AND(T208&gt;4,T208&lt;=5),"4 to 5",AND(T208&gt;5,T208&lt;=10),"5 to 10",T208&gt;10,"10+")</f>
        <v>0.3 to 0.4</v>
      </c>
      <c r="T208" s="10">
        <f>_xlfn.XLOOKUP($E208,'Raw Data'!$E:$E,'Raw Data'!T:T,"ERROR",0,1)</f>
        <v>0.387757062271253</v>
      </c>
      <c r="U208" s="15" t="str">
        <f t="array" ref="U208">_xlfn.IFS(AND(V208&gt;0,V208&lt;=0.05),"0 to 0.05",AND(V208&gt;0.05,V208&lt;=0.1),"0.05 to 0.1",AND(V208&gt;0.1,V208&lt;=0.2),"0.1 to 0.2",AND(V208&gt;0.2,V208&lt;=0.3),"0.2 to 0.3",AND(V208&gt;0.3,V208&lt;=0.4),"0.3 to 0.4",AND(V208&gt;0.4,V208&lt;=0.5),"0.4 to 0.5",AND(V208&gt;0.5,V208&lt;=0.75),"0.5 to 0.75",AND(V208&gt;0.75,V208&lt;=1),"0.75 to 1",AND(V208&gt;1,V208&lt;=2),"1 to 2",AND(V208&gt;2,V208&lt;=3),"2 to 3",AND(V208&gt;3,V208&lt;=4),"3 to 4",AND(V208&gt;4,V208&lt;=5),"4 to 5",AND(V208&gt;5,V208&lt;=10),"5 to 10",V208&gt;10,"10+")</f>
        <v>0.1 to 0.2</v>
      </c>
      <c r="V208" s="10">
        <f>_xlfn.XLOOKUP($E208,'Raw Data'!$E:$E,'Raw Data'!V:V,"ERROR",0,1)</f>
        <v>0.168097263938943</v>
      </c>
      <c r="W208" s="15" t="str">
        <f t="array" ref="W208">_xlfn.IFS(AND(X208&gt;0,X208&lt;=0.05),"0 to 0.05",AND(X208&gt;0.05,X208&lt;=0.1),"0.05 to 0.1",AND(X208&gt;0.1,X208&lt;=0.2),"0.1 to 0.2",AND(X208&gt;0.2,X208&lt;=0.3),"0.2 to 0.3",AND(X208&gt;0.3,X208&lt;=0.4),"0.3 to 0.4",AND(X208&gt;0.4,X208&lt;=0.5),"0.4 to 0.5",AND(X208&gt;0.5,X208&lt;=0.75),"0.5 to 0.75",AND(X208&gt;0.75,X208&lt;=1),"0.75 to 1",AND(X208&gt;1,X208&lt;=2),"1 to 2",AND(X208&gt;2,X208&lt;=3),"2 to 3",AND(X208&gt;3,X208&lt;=4),"3 to 4",AND(X208&gt;4,X208&lt;=5),"4 to 5",AND(X208&gt;5,X208&lt;=10),"5 to 10",X208&gt;10,"10+")</f>
        <v>0.1 to 0.2</v>
      </c>
      <c r="X208" s="16">
        <f t="shared" si="27"/>
        <v>0.104694406813238</v>
      </c>
      <c r="Y208" s="5" t="str">
        <f t="array" ref="Y208">_xlfn.IFS(AND(Z208&gt;0,Z208&lt;=1),"0 to 1",AND(Z208&gt;1,Z208&lt;=2),"1 to 2",AND(Z208&gt;2,Z208&lt;=4),"2 to 4",AND(Z208&gt;4,Z208&lt;=6),"4 to 6",AND(Z208&gt;6,Z208&lt;=8),"6 to 8",AND(Z208&gt;8,Z208&lt;=10),"8 to 10",AND(Z208&gt;10,Z208&lt;=15),"10 to 15",AND(Z208&gt;15,Z208&lt;=20),"15 to 20",AND(Z208&gt;20,Z208&lt;=25),"20 to 25",AND(Z208&gt;25,Z208&lt;=30),"25 to 30",AND(Z208&gt;30,Z208&lt;=40),"30 to 40",AND(Z208&gt;40,Z208&lt;=50),"40 to 50",Z208&gt;50,"50+")</f>
        <v>6 to 8</v>
      </c>
      <c r="Z208" s="9">
        <f>_xlfn.XLOOKUP($E208,'Raw Data'!$E:$E,'Raw Data'!Z:Z,"ERROR",0,1)</f>
        <v>6.76</v>
      </c>
      <c r="AA208" s="9" t="str">
        <f>_xlfn.XLOOKUP($E208,'Raw Data'!$E:$E,'Raw Data'!AA:AA,"ERROR",0,1)</f>
        <v>oz</v>
      </c>
    </row>
    <row r="209" hidden="1" spans="1:27">
      <c r="A209" s="5" t="str">
        <f>_xlfn.XLOOKUP($E209,'Raw Data'!$E:$E,'Raw Data'!A:A,"ERROR",0,1)</f>
        <v>AE</v>
      </c>
      <c r="B209" s="5" t="str">
        <f>_xlfn.XLOOKUP($E209,'Raw Data'!$E:$E,'Raw Data'!B:B,"ERROR",0,1)</f>
        <v>Hair Mousses</v>
      </c>
      <c r="C209" s="5" t="str">
        <f>_xlfn.XLOOKUP($E209,'Raw Data'!$E:$E,'Raw Data'!C:C,"ERROR",0,1)</f>
        <v>l'oreal paris</v>
      </c>
      <c r="D209" s="5" t="str">
        <f>_xlfn.XLOOKUP($E209,'Raw Data'!$E:$E,'Raw Data'!D:D,"ERROR",0,1)</f>
        <v>www.amazon.ae/dp/B01EJ8T9UA</v>
      </c>
      <c r="E209" s="5" t="s">
        <v>409</v>
      </c>
      <c r="F209" s="9" t="str">
        <f>_xlfn.XLOOKUP($E209,'Raw Data'!$E:$E,'Raw Data'!F:F,"ERROR",0,1)</f>
        <v>L'OrÃ©al Elnett CrÃ¨me De Mousse Volume Strong Hold, 200ml</v>
      </c>
      <c r="G209" s="10">
        <f>_xlfn.XLOOKUP($E209,'Raw Data'!$E:$E,'Raw Data'!G:G,"ERROR",0,1)</f>
        <v>5</v>
      </c>
      <c r="H209" s="9">
        <f>_xlfn.XLOOKUP($E209,'Raw Data'!$E:$E,'Raw Data'!H:H,"ERROR",0,1)</f>
        <v>247.54</v>
      </c>
      <c r="I209" s="9">
        <f>_xlfn.XLOOKUP($E209,'Raw Data'!$E:$E,'Raw Data'!I:I,"ERROR",0,1)</f>
        <v>0.000331411776950583</v>
      </c>
      <c r="J209" s="9" t="str">
        <f>_xlfn.XLOOKUP($E209,'Raw Data'!$E:$E,'Raw Data'!J:J,"ERROR",0,1)</f>
        <v>No</v>
      </c>
      <c r="K209" s="14" t="str">
        <f t="array" ref="K209">_xlfn.IFS(AND(L209&gt;0,L209&lt;=5),"0 to 5",AND(L209&gt;5,L209&lt;=10),"5 to 10",AND(L209&gt;10,L209&lt;=15),"10 to 15",AND(L209&gt;15,L209&lt;=20),"15 to 20",AND(L209&gt;20,L209&lt;=30),"20 to 30",AND(L209&gt;30,L209&lt;=40),"30 to 40",AND(L209&gt;40,L209&lt;=50),"40 to 50",AND(L209&gt;50,L209&lt;=75),"50 to 75",AND(L209&gt;75,L209&lt;=100),"75 to 100",AND(L209&gt;100,L209&lt;=150),"100 to 150",AND(L209&gt;150,L209&lt;=200),"150 to 200",AND(L209&gt;200,L209&lt;=250),"200 to 250",AND(L209&gt;250,L209&lt;=300),"250 to 300",AND(L209&gt;300,L209&lt;=400),"300 to 400",AND(L209&gt;400,L209&lt;=500),"400 to 500",L209&gt;500,"500+")</f>
        <v>50 to 75</v>
      </c>
      <c r="L209" s="9">
        <f>_xlfn.XLOOKUP($E209,'Raw Data'!$E:$E,'Raw Data'!L:L,"ERROR",0,1)</f>
        <v>59.84</v>
      </c>
      <c r="M209" s="14" t="str">
        <f t="array" ref="M209">_xlfn.IFS(AND(N209&gt;0,N209&lt;=5),"0 to 5",AND(N209&gt;5,N209&lt;=10),"5 to 10",AND(N209&gt;10,N209&lt;=15),"10 to 15",AND(N209&gt;15,N209&lt;=20),"15 to 20",AND(N209&gt;20,N209&lt;=30),"20 to 30",AND(N209&gt;30,N209&lt;=40),"30 to 40",AND(N209&gt;40,N209&lt;=50),"40 to 50",AND(N209&gt;50,N209&lt;=75),"50 to 75",AND(N209&gt;75,N209&lt;=100),"75 to 100",AND(N209&gt;100,N209&lt;=150),"100 to 150",AND(N209&gt;150,N209&lt;=200),"150 to 200",AND(N209&gt;200,N209&lt;=250),"200 to 250",AND(N209&gt;250,N209&lt;=300),"250 to 300",AND(N209&gt;300,N209&lt;=400),"300 to 400",AND(N209&gt;400,N209&lt;=500),"400 to 500",N209&gt;500,"500+")</f>
        <v>50 to 75</v>
      </c>
      <c r="N209" s="9">
        <f>_xlfn.XLOOKUP($E209,'Raw Data'!$E:$E,'Raw Data'!N:N,"ERROR",0,1)</f>
        <v>66.85</v>
      </c>
      <c r="O209" s="14" t="str">
        <f t="array" ref="O209">_xlfn.IFS(P209=0,"No Discount",AND(P209&gt;0,P209&lt;=0.02),"0% to 2%",AND(P209&gt;0.02,P209&lt;=0.04),"2% to 4%",AND(P209&gt;0.04,P209&lt;=0.06),"4% to 6%",AND(P209&gt;0.06,P209&lt;=0.08),"6% to 8%",AND(P209&gt;0.08,P209&lt;=0.1),"8% to 10%",AND(P209&gt;0.1,P209&lt;=0.15),"10% to 15%",AND(P209&gt;0.15,P209&lt;=0.2),"15% to 20%",AND(P209&gt;0.2,P209&lt;=0.25),"20% to 25%",AND(P209&gt;0.25,P209&lt;=0.3),"25% to 30%",AND(P209&gt;0.3,P209&lt;=0.4),"30% to 40%",AND(P209&gt;0.4,P209&lt;=0.5),"40% to 50%",AND(P209&gt;0.5,P209&lt;=0.75),"50% to 75%",AND(P209&gt;0.75,P209&lt;=1),"75% to 100%")</f>
        <v>10% to 15%</v>
      </c>
      <c r="P209" s="10">
        <f>_xlfn.XLOOKUP($E209,'Raw Data'!$E:$E,'Raw Data'!P:P,"ERROR",0,1)</f>
        <v>0.104861630516081</v>
      </c>
      <c r="Q209" s="9">
        <f>_xlfn.XLOOKUP($E209,'Raw Data'!$E:$E,'Raw Data'!Q:Q,"ERROR",0,1)</f>
        <v>200</v>
      </c>
      <c r="R209" s="9" t="str">
        <f>_xlfn.XLOOKUP($E209,'Raw Data'!$E:$E,'Raw Data'!R:R,"ERROR",0,1)</f>
        <v>ml</v>
      </c>
      <c r="S209" s="5" t="str">
        <f t="array" ref="S209">_xlfn.IFS(AND(T209&gt;0,T209&lt;=0.05),"0 to 0.05",AND(T209&gt;0.05,T209&lt;=0.1),"0.05 to 0.1",AND(T209&gt;0.1,T209&lt;=0.2),"0.1 to 0.2",AND(T209&gt;0.2,T209&lt;=0.3),"0.2 to 0.3",AND(T209&gt;0.3,T209&lt;=0.4),"0.3 to 0.4",AND(T209&gt;0.4,T209&lt;=0.5),"0.4 to 0.5",AND(T209&gt;0.5,T209&lt;=0.75),"0.5 to 0.75",AND(T209&gt;0.75,T209&lt;=1),"0.75 to 1",AND(T209&gt;1,T209&lt;=2),"1 to 2",AND(T209&gt;2,T209&lt;=3),"2 to 3",AND(T209&gt;3,T209&lt;=4),"3 to 4",AND(T209&gt;4,T209&lt;=5),"4 to 5",AND(T209&gt;5,T209&lt;=10),"5 to 10",T209&gt;10,"10+")</f>
        <v>0.2 to 0.3</v>
      </c>
      <c r="T209" s="10">
        <f>_xlfn.XLOOKUP($E209,'Raw Data'!$E:$E,'Raw Data'!T:T,"ERROR",0,1)</f>
        <v>0.29935985816426</v>
      </c>
      <c r="U209" s="15" t="str">
        <f t="array" ref="U209">_xlfn.IFS(AND(V209&gt;0,V209&lt;=0.05),"0 to 0.05",AND(V209&gt;0.05,V209&lt;=0.1),"0.05 to 0.1",AND(V209&gt;0.1,V209&lt;=0.2),"0.1 to 0.2",AND(V209&gt;0.2,V209&lt;=0.3),"0.2 to 0.3",AND(V209&gt;0.3,V209&lt;=0.4),"0.3 to 0.4",AND(V209&gt;0.4,V209&lt;=0.5),"0.4 to 0.5",AND(V209&gt;0.5,V209&lt;=0.75),"0.5 to 0.75",AND(V209&gt;0.75,V209&lt;=1),"0.75 to 1",AND(V209&gt;1,V209&lt;=2),"1 to 2",AND(V209&gt;2,V209&lt;=3),"2 to 3",AND(V209&gt;3,V209&lt;=4),"3 to 4",AND(V209&gt;4,V209&lt;=5),"4 to 5",AND(V209&gt;5,V209&lt;=10),"5 to 10",V209&gt;10,"10+")</f>
        <v>0.05 to 0.1</v>
      </c>
      <c r="V209" s="10">
        <f>_xlfn.XLOOKUP($E209,'Raw Data'!$E:$E,'Raw Data'!V:V,"ERROR",0,1)</f>
        <v>0.0902957179133657</v>
      </c>
      <c r="W209" s="15" t="str">
        <f t="array" ref="W209">_xlfn.IFS(AND(X209&gt;0,X209&lt;=0.05),"0 to 0.05",AND(X209&gt;0.05,X209&lt;=0.1),"0.05 to 0.1",AND(X209&gt;0.1,X209&lt;=0.2),"0.1 to 0.2",AND(X209&gt;0.2,X209&lt;=0.3),"0.2 to 0.3",AND(X209&gt;0.3,X209&lt;=0.4),"0.3 to 0.4",AND(X209&gt;0.4,X209&lt;=0.5),"0.4 to 0.5",AND(X209&gt;0.5,X209&lt;=0.75),"0.5 to 0.75",AND(X209&gt;0.75,X209&lt;=1),"0.75 to 1",AND(X209&gt;1,X209&lt;=2),"1 to 2",AND(X209&gt;2,X209&lt;=3),"2 to 3",AND(X209&gt;3,X209&lt;=4),"3 to 4",AND(X209&gt;4,X209&lt;=5),"4 to 5",AND(X209&gt;5,X209&lt;=10),"5 to 10",X209&gt;10,"10+")</f>
        <v>0.05 to 0.1</v>
      </c>
      <c r="X209" s="16">
        <f t="shared" si="27"/>
        <v>0.0808271617043501</v>
      </c>
      <c r="Y209" s="5" t="str">
        <f t="array" ref="Y209">_xlfn.IFS(AND(Z209&gt;0,Z209&lt;=1),"0 to 1",AND(Z209&gt;1,Z209&lt;=2),"1 to 2",AND(Z209&gt;2,Z209&lt;=4),"2 to 4",AND(Z209&gt;4,Z209&lt;=6),"4 to 6",AND(Z209&gt;6,Z209&lt;=8),"6 to 8",AND(Z209&gt;8,Z209&lt;=10),"8 to 10",AND(Z209&gt;10,Z209&lt;=15),"10 to 15",AND(Z209&gt;15,Z209&lt;=20),"15 to 20",AND(Z209&gt;20,Z209&lt;=25),"20 to 25",AND(Z209&gt;25,Z209&lt;=30),"25 to 30",AND(Z209&gt;30,Z209&lt;=40),"30 to 40",AND(Z209&gt;40,Z209&lt;=50),"40 to 50",Z209&gt;50,"50+")</f>
        <v>6 to 8</v>
      </c>
      <c r="Z209" s="9">
        <f>_xlfn.XLOOKUP($E209,'Raw Data'!$E:$E,'Raw Data'!Z:Z,"ERROR",0,1)</f>
        <v>6.76</v>
      </c>
      <c r="AA209" s="9" t="str">
        <f>_xlfn.XLOOKUP($E209,'Raw Data'!$E:$E,'Raw Data'!AA:AA,"ERROR",0,1)</f>
        <v>oz</v>
      </c>
    </row>
    <row r="210" hidden="1" spans="1:27">
      <c r="A210" s="5" t="str">
        <f>_xlfn.XLOOKUP($E210,'Raw Data'!$E:$E,'Raw Data'!A:A,"ERROR",0,1)</f>
        <v>AE</v>
      </c>
      <c r="B210" s="5" t="str">
        <f>_xlfn.XLOOKUP($E210,'Raw Data'!$E:$E,'Raw Data'!B:B,"ERROR",0,1)</f>
        <v>Hair Mousses</v>
      </c>
      <c r="C210" s="5" t="str">
        <f>_xlfn.XLOOKUP($E210,'Raw Data'!$E:$E,'Raw Data'!C:C,"ERROR",0,1)</f>
        <v>wodemate</v>
      </c>
      <c r="D210" s="5" t="str">
        <f>_xlfn.XLOOKUP($E210,'Raw Data'!$E:$E,'Raw Data'!D:D,"ERROR",0,1)</f>
        <v>www.amazon.ae/dp/B09VRXCSTV</v>
      </c>
      <c r="E210" s="5" t="s">
        <v>410</v>
      </c>
      <c r="F210" s="9" t="str">
        <f>_xlfn.XLOOKUP($E210,'Raw Data'!$E:$E,'Raw Data'!F:F,"ERROR",0,1)</f>
        <v>wodemate Lace Tint Mousse, Tinting Foam, Melting Hair Mousse for Your Lace Wig and All Hair Types (Medium Brown)</v>
      </c>
      <c r="G210" s="10">
        <f>_xlfn.XLOOKUP($E210,'Raw Data'!$E:$E,'Raw Data'!G:G,"ERROR",0,1)</f>
        <v>4</v>
      </c>
      <c r="H210" s="9">
        <f>_xlfn.XLOOKUP($E210,'Raw Data'!$E:$E,'Raw Data'!H:H,"ERROR",0,1)</f>
        <v>246.65</v>
      </c>
      <c r="I210" s="9">
        <f>_xlfn.XLOOKUP($E210,'Raw Data'!$E:$E,'Raw Data'!I:I,"ERROR",0,1)</f>
        <v>0.000330220226164908</v>
      </c>
      <c r="J210" s="9" t="str">
        <f>_xlfn.XLOOKUP($E210,'Raw Data'!$E:$E,'Raw Data'!J:J,"ERROR",0,1)</f>
        <v>No</v>
      </c>
      <c r="K210" s="14" t="str">
        <f t="array" ref="K210">_xlfn.IFS(AND(L210&gt;0,L210&lt;=5),"0 to 5",AND(L210&gt;5,L210&lt;=10),"5 to 10",AND(L210&gt;10,L210&lt;=15),"10 to 15",AND(L210&gt;15,L210&lt;=20),"15 to 20",AND(L210&gt;20,L210&lt;=30),"20 to 30",AND(L210&gt;30,L210&lt;=40),"30 to 40",AND(L210&gt;40,L210&lt;=50),"40 to 50",AND(L210&gt;50,L210&lt;=75),"50 to 75",AND(L210&gt;75,L210&lt;=100),"75 to 100",AND(L210&gt;100,L210&lt;=150),"100 to 150",AND(L210&gt;150,L210&lt;=200),"150 to 200",AND(L210&gt;200,L210&lt;=250),"200 to 250",AND(L210&gt;250,L210&lt;=300),"250 to 300",AND(L210&gt;300,L210&lt;=400),"300 to 400",AND(L210&gt;400,L210&lt;=500),"400 to 500",L210&gt;500,"500+")</f>
        <v>50 to 75</v>
      </c>
      <c r="L210" s="9">
        <f>_xlfn.XLOOKUP($E210,'Raw Data'!$E:$E,'Raw Data'!L:L,"ERROR",0,1)</f>
        <v>63.91</v>
      </c>
      <c r="M210" s="14" t="str">
        <f t="array" ref="M210">_xlfn.IFS(AND(N210&gt;0,N210&lt;=5),"0 to 5",AND(N210&gt;5,N210&lt;=10),"5 to 10",AND(N210&gt;10,N210&lt;=15),"10 to 15",AND(N210&gt;15,N210&lt;=20),"15 to 20",AND(N210&gt;20,N210&lt;=30),"20 to 30",AND(N210&gt;30,N210&lt;=40),"30 to 40",AND(N210&gt;40,N210&lt;=50),"40 to 50",AND(N210&gt;50,N210&lt;=75),"50 to 75",AND(N210&gt;75,N210&lt;=100),"75 to 100",AND(N210&gt;100,N210&lt;=150),"100 to 150",AND(N210&gt;150,N210&lt;=200),"150 to 200",AND(N210&gt;200,N210&lt;=250),"200 to 250",AND(N210&gt;250,N210&lt;=300),"250 to 300",AND(N210&gt;300,N210&lt;=400),"300 to 400",AND(N210&gt;400,N210&lt;=500),"400 to 500",N210&gt;500,"500+")</f>
        <v>75 to 100</v>
      </c>
      <c r="N210" s="9">
        <f>_xlfn.XLOOKUP($E210,'Raw Data'!$E:$E,'Raw Data'!N:N,"ERROR",0,1)</f>
        <v>77.52</v>
      </c>
      <c r="O210" s="14" t="str">
        <f t="array" ref="O210">_xlfn.IFS(P210=0,"No Discount",AND(P210&gt;0,P210&lt;=0.02),"0% to 2%",AND(P210&gt;0.02,P210&lt;=0.04),"2% to 4%",AND(P210&gt;0.04,P210&lt;=0.06),"4% to 6%",AND(P210&gt;0.06,P210&lt;=0.08),"6% to 8%",AND(P210&gt;0.08,P210&lt;=0.1),"8% to 10%",AND(P210&gt;0.1,P210&lt;=0.15),"10% to 15%",AND(P210&gt;0.15,P210&lt;=0.2),"15% to 20%",AND(P210&gt;0.2,P210&lt;=0.25),"20% to 25%",AND(P210&gt;0.25,P210&lt;=0.3),"25% to 30%",AND(P210&gt;0.3,P210&lt;=0.4),"30% to 40%",AND(P210&gt;0.4,P210&lt;=0.5),"40% to 50%",AND(P210&gt;0.5,P210&lt;=0.75),"50% to 75%",AND(P210&gt;0.75,P210&lt;=1),"75% to 100%")</f>
        <v>15% to 20%</v>
      </c>
      <c r="P210" s="10">
        <f>_xlfn.XLOOKUP($E210,'Raw Data'!$E:$E,'Raw Data'!P:P,"ERROR",0,1)</f>
        <v>0.175567595459236</v>
      </c>
      <c r="Q210" s="9">
        <f>_xlfn.XLOOKUP($E210,'Raw Data'!$E:$E,'Raw Data'!Q:Q,"ERROR",0,1)</f>
        <v>0</v>
      </c>
      <c r="R210" s="9">
        <f>_xlfn.XLOOKUP($E210,'Raw Data'!$E:$E,'Raw Data'!R:R,"ERROR",0,1)</f>
        <v>0</v>
      </c>
      <c r="S210" s="5" t="e">
        <f t="array" ref="S210">_xlfn.IFS(AND(T210&gt;0,T210&lt;=0.05),"0 to 0.05",AND(T210&gt;0.05,T210&lt;=0.1),"0.05 to 0.1",AND(T210&gt;0.1,T210&lt;=0.2),"0.1 to 0.2",AND(T210&gt;0.2,T210&lt;=0.3),"0.2 to 0.3",AND(T210&gt;0.3,T210&lt;=0.4),"0.3 to 0.4",AND(T210&gt;0.4,T210&lt;=0.5),"0.4 to 0.5",AND(T210&gt;0.5,T210&lt;=0.75),"0.5 to 0.75",AND(T210&gt;0.75,T210&lt;=1),"0.75 to 1",AND(T210&gt;1,T210&lt;=2),"1 to 2",AND(T210&gt;2,T210&lt;=3),"2 to 3",AND(T210&gt;3,T210&lt;=4),"3 to 4",AND(T210&gt;4,T210&lt;=5),"4 to 5",AND(T210&gt;5,T210&lt;=10),"5 to 10",T210&gt;10,"10+")</f>
        <v>#N/A</v>
      </c>
      <c r="T210" s="10">
        <f>_xlfn.XLOOKUP($E210,'Raw Data'!$E:$E,'Raw Data'!T:T,"ERROR",0,1)</f>
        <v>0</v>
      </c>
      <c r="U210" s="15" t="e">
        <f t="array" ref="U210">_xlfn.IFS(AND(V210&gt;0,V210&lt;=0.05),"0 to 0.05",AND(V210&gt;0.05,V210&lt;=0.1),"0.05 to 0.1",AND(V210&gt;0.1,V210&lt;=0.2),"0.1 to 0.2",AND(V210&gt;0.2,V210&lt;=0.3),"0.2 to 0.3",AND(V210&gt;0.3,V210&lt;=0.4),"0.3 to 0.4",AND(V210&gt;0.4,V210&lt;=0.5),"0.4 to 0.5",AND(V210&gt;0.5,V210&lt;=0.75),"0.5 to 0.75",AND(V210&gt;0.75,V210&lt;=1),"0.75 to 1",AND(V210&gt;1,V210&lt;=2),"1 to 2",AND(V210&gt;2,V210&lt;=3),"2 to 3",AND(V210&gt;3,V210&lt;=4),"3 to 4",AND(V210&gt;4,V210&lt;=5),"4 to 5",AND(V210&gt;5,V210&lt;=10),"5 to 10",V210&gt;10,"10+")</f>
        <v>#N/A</v>
      </c>
      <c r="V210" s="10">
        <f>_xlfn.XLOOKUP($E210,'Raw Data'!$E:$E,'Raw Data'!V:V,"ERROR",0,1)</f>
        <v>0</v>
      </c>
      <c r="W210" s="15" t="e">
        <f t="array" ref="W210">_xlfn.IFS(AND(X210&gt;0,X210&lt;=0.05),"0 to 0.05",AND(X210&gt;0.05,X210&lt;=0.1),"0.05 to 0.1",AND(X210&gt;0.1,X210&lt;=0.2),"0.1 to 0.2",AND(X210&gt;0.2,X210&lt;=0.3),"0.2 to 0.3",AND(X210&gt;0.3,X210&lt;=0.4),"0.3 to 0.4",AND(X210&gt;0.4,X210&lt;=0.5),"0.4 to 0.5",AND(X210&gt;0.5,X210&lt;=0.75),"0.5 to 0.75",AND(X210&gt;0.75,X210&lt;=1),"0.75 to 1",AND(X210&gt;1,X210&lt;=2),"1 to 2",AND(X210&gt;2,X210&lt;=3),"2 to 3",AND(X210&gt;3,X210&lt;=4),"3 to 4",AND(X210&gt;4,X210&lt;=5),"4 to 5",AND(X210&gt;5,X210&lt;=10),"5 to 10",X210&gt;10,"10+")</f>
        <v>#DIV/0!</v>
      </c>
      <c r="X210" s="16" t="e">
        <f t="shared" si="27"/>
        <v>#DIV/0!</v>
      </c>
      <c r="Y210" s="5" t="e">
        <f t="array" ref="Y210">_xlfn.IFS(AND(Z210&gt;0,Z210&lt;=1),"0 to 1",AND(Z210&gt;1,Z210&lt;=2),"1 to 2",AND(Z210&gt;2,Z210&lt;=4),"2 to 4",AND(Z210&gt;4,Z210&lt;=6),"4 to 6",AND(Z210&gt;6,Z210&lt;=8),"6 to 8",AND(Z210&gt;8,Z210&lt;=10),"8 to 10",AND(Z210&gt;10,Z210&lt;=15),"10 to 15",AND(Z210&gt;15,Z210&lt;=20),"15 to 20",AND(Z210&gt;20,Z210&lt;=25),"20 to 25",AND(Z210&gt;25,Z210&lt;=30),"25 to 30",AND(Z210&gt;30,Z210&lt;=40),"30 to 40",AND(Z210&gt;40,Z210&lt;=50),"40 to 50",Z210&gt;50,"50+")</f>
        <v>#N/A</v>
      </c>
      <c r="Z210" s="9">
        <f>_xlfn.XLOOKUP($E210,'Raw Data'!$E:$E,'Raw Data'!Z:Z,"ERROR",0,1)</f>
        <v>0</v>
      </c>
      <c r="AA210" s="9">
        <f>_xlfn.XLOOKUP($E210,'Raw Data'!$E:$E,'Raw Data'!AA:AA,"ERROR",0,1)</f>
        <v>0</v>
      </c>
    </row>
    <row r="211" hidden="1" spans="1:27">
      <c r="A211" s="5" t="str">
        <f>_xlfn.XLOOKUP($E211,'Raw Data'!$E:$E,'Raw Data'!A:A,"ERROR",0,1)</f>
        <v>AE</v>
      </c>
      <c r="B211" s="5" t="str">
        <f>_xlfn.XLOOKUP($E211,'Raw Data'!$E:$E,'Raw Data'!B:B,"ERROR",0,1)</f>
        <v>Hair Mousses</v>
      </c>
      <c r="C211" s="5" t="str">
        <f>_xlfn.XLOOKUP($E211,'Raw Data'!$E:$E,'Raw Data'!C:C,"ERROR",0,1)</f>
        <v>Johnny's Chop Shop</v>
      </c>
      <c r="D211" s="5" t="str">
        <f>_xlfn.XLOOKUP($E211,'Raw Data'!$E:$E,'Raw Data'!D:D,"ERROR",0,1)</f>
        <v>www.amazon.ae/dp/B08FK87MZT</v>
      </c>
      <c r="E211" s="5" t="s">
        <v>411</v>
      </c>
      <c r="F211" s="9" t="str">
        <f>_xlfn.XLOOKUP($E211,'Raw Data'!$E:$E,'Raw Data'!F:F,"ERROR",0,1)</f>
        <v>Johnny's Chop Shop Max Up Volume Mousse 150ml</v>
      </c>
      <c r="G211" s="10">
        <f>_xlfn.XLOOKUP($E211,'Raw Data'!$E:$E,'Raw Data'!G:G,"ERROR",0,1)</f>
        <v>3</v>
      </c>
      <c r="H211" s="9">
        <f>_xlfn.XLOOKUP($E211,'Raw Data'!$E:$E,'Raw Data'!H:H,"ERROR",0,1)</f>
        <v>243.63</v>
      </c>
      <c r="I211" s="9">
        <f>_xlfn.XLOOKUP($E211,'Raw Data'!$E:$E,'Raw Data'!I:I,"ERROR",0,1)</f>
        <v>0.000326176986420257</v>
      </c>
      <c r="J211" s="9" t="str">
        <f>_xlfn.XLOOKUP($E211,'Raw Data'!$E:$E,'Raw Data'!J:J,"ERROR",0,1)</f>
        <v>No</v>
      </c>
      <c r="K211" s="14" t="str">
        <f t="array" ref="K211">_xlfn.IFS(AND(L211&gt;0,L211&lt;=5),"0 to 5",AND(L211&gt;5,L211&lt;=10),"5 to 10",AND(L211&gt;10,L211&lt;=15),"10 to 15",AND(L211&gt;15,L211&lt;=20),"15 to 20",AND(L211&gt;20,L211&lt;=30),"20 to 30",AND(L211&gt;30,L211&lt;=40),"30 to 40",AND(L211&gt;40,L211&lt;=50),"40 to 50",AND(L211&gt;50,L211&lt;=75),"50 to 75",AND(L211&gt;75,L211&lt;=100),"75 to 100",AND(L211&gt;100,L211&lt;=150),"100 to 150",AND(L211&gt;150,L211&lt;=200),"150 to 200",AND(L211&gt;200,L211&lt;=250),"200 to 250",AND(L211&gt;250,L211&lt;=300),"250 to 300",AND(L211&gt;300,L211&lt;=400),"300 to 400",AND(L211&gt;400,L211&lt;=500),"400 to 500",L211&gt;500,"500+")</f>
        <v>100 to 150</v>
      </c>
      <c r="L211" s="9">
        <f>_xlfn.XLOOKUP($E211,'Raw Data'!$E:$E,'Raw Data'!L:L,"ERROR",0,1)</f>
        <v>115.76</v>
      </c>
      <c r="M211" s="14" t="str">
        <f t="array" ref="M211">_xlfn.IFS(AND(N211&gt;0,N211&lt;=5),"0 to 5",AND(N211&gt;5,N211&lt;=10),"5 to 10",AND(N211&gt;10,N211&lt;=15),"10 to 15",AND(N211&gt;15,N211&lt;=20),"15 to 20",AND(N211&gt;20,N211&lt;=30),"20 to 30",AND(N211&gt;30,N211&lt;=40),"30 to 40",AND(N211&gt;40,N211&lt;=50),"40 to 50",AND(N211&gt;50,N211&lt;=75),"50 to 75",AND(N211&gt;75,N211&lt;=100),"75 to 100",AND(N211&gt;100,N211&lt;=150),"100 to 150",AND(N211&gt;150,N211&lt;=200),"150 to 200",AND(N211&gt;200,N211&lt;=250),"200 to 250",AND(N211&gt;250,N211&lt;=300),"250 to 300",AND(N211&gt;300,N211&lt;=400),"300 to 400",AND(N211&gt;400,N211&lt;=500),"400 to 500",N211&gt;500,"500+")</f>
        <v>100 to 150</v>
      </c>
      <c r="N211" s="9">
        <f>_xlfn.XLOOKUP($E211,'Raw Data'!$E:$E,'Raw Data'!N:N,"ERROR",0,1)</f>
        <v>117.24</v>
      </c>
      <c r="O211" s="14" t="str">
        <f t="array" ref="O211">_xlfn.IFS(P211=0,"No Discount",AND(P211&gt;0,P211&lt;=0.02),"0% to 2%",AND(P211&gt;0.02,P211&lt;=0.04),"2% to 4%",AND(P211&gt;0.04,P211&lt;=0.06),"4% to 6%",AND(P211&gt;0.06,P211&lt;=0.08),"6% to 8%",AND(P211&gt;0.08,P211&lt;=0.1),"8% to 10%",AND(P211&gt;0.1,P211&lt;=0.15),"10% to 15%",AND(P211&gt;0.15,P211&lt;=0.2),"15% to 20%",AND(P211&gt;0.2,P211&lt;=0.25),"20% to 25%",AND(P211&gt;0.25,P211&lt;=0.3),"25% to 30%",AND(P211&gt;0.3,P211&lt;=0.4),"30% to 40%",AND(P211&gt;0.4,P211&lt;=0.5),"40% to 50%",AND(P211&gt;0.5,P211&lt;=0.75),"50% to 75%",AND(P211&gt;0.75,P211&lt;=1),"75% to 100%")</f>
        <v>0% to 2%</v>
      </c>
      <c r="P211" s="10">
        <f>_xlfn.XLOOKUP($E211,'Raw Data'!$E:$E,'Raw Data'!P:P,"ERROR",0,1)</f>
        <v>0.0126236779256226</v>
      </c>
      <c r="Q211" s="9">
        <f>_xlfn.XLOOKUP($E211,'Raw Data'!$E:$E,'Raw Data'!Q:Q,"ERROR",0,1)</f>
        <v>150</v>
      </c>
      <c r="R211" s="9" t="str">
        <f>_xlfn.XLOOKUP($E211,'Raw Data'!$E:$E,'Raw Data'!R:R,"ERROR",0,1)</f>
        <v>ml</v>
      </c>
      <c r="S211" s="5" t="str">
        <f t="array" ref="S211">_xlfn.IFS(AND(T211&gt;0,T211&lt;=0.05),"0 to 0.05",AND(T211&gt;0.05,T211&lt;=0.1),"0.05 to 0.1",AND(T211&gt;0.1,T211&lt;=0.2),"0.1 to 0.2",AND(T211&gt;0.2,T211&lt;=0.3),"0.2 to 0.3",AND(T211&gt;0.3,T211&lt;=0.4),"0.3 to 0.4",AND(T211&gt;0.4,T211&lt;=0.5),"0.4 to 0.5",AND(T211&gt;0.5,T211&lt;=0.75),"0.5 to 0.75",AND(T211&gt;0.75,T211&lt;=1),"0.75 to 1",AND(T211&gt;1,T211&lt;=2),"1 to 2",AND(T211&gt;2,T211&lt;=3),"2 to 3",AND(T211&gt;3,T211&lt;=4),"3 to 4",AND(T211&gt;4,T211&lt;=5),"4 to 5",AND(T211&gt;5,T211&lt;=10),"5 to 10",T211&gt;10,"10+")</f>
        <v>0.75 to 1</v>
      </c>
      <c r="T211" s="10">
        <f>_xlfn.XLOOKUP($E211,'Raw Data'!$E:$E,'Raw Data'!T:T,"ERROR",0,1)</f>
        <v>0.772145659115301</v>
      </c>
      <c r="U211" s="15" t="str">
        <f t="array" ref="U211">_xlfn.IFS(AND(V211&gt;0,V211&lt;=0.05),"0 to 0.05",AND(V211&gt;0.05,V211&lt;=0.1),"0.05 to 0.1",AND(V211&gt;0.1,V211&lt;=0.2),"0.1 to 0.2",AND(V211&gt;0.2,V211&lt;=0.3),"0.2 to 0.3",AND(V211&gt;0.3,V211&lt;=0.4),"0.3 to 0.4",AND(V211&gt;0.4,V211&lt;=0.5),"0.4 to 0.5",AND(V211&gt;0.5,V211&lt;=0.75),"0.5 to 0.75",AND(V211&gt;0.75,V211&lt;=1),"0.75 to 1",AND(V211&gt;1,V211&lt;=2),"1 to 2",AND(V211&gt;2,V211&lt;=3),"2 to 3",AND(V211&gt;3,V211&lt;=4),"3 to 4",AND(V211&gt;4,V211&lt;=5),"4 to 5",AND(V211&gt;5,V211&lt;=10),"5 to 10",V211&gt;10,"10+")</f>
        <v>0.2 to 0.3</v>
      </c>
      <c r="V211" s="10">
        <f>_xlfn.XLOOKUP($E211,'Raw Data'!$E:$E,'Raw Data'!V:V,"ERROR",0,1)</f>
        <v>0.211144751297193</v>
      </c>
      <c r="W211" s="15" t="str">
        <f t="array" ref="W211">_xlfn.IFS(AND(X211&gt;0,X211&lt;=0.05),"0 to 0.05",AND(X211&gt;0.05,X211&lt;=0.1),"0.05 to 0.1",AND(X211&gt;0.1,X211&lt;=0.2),"0.1 to 0.2",AND(X211&gt;0.2,X211&lt;=0.3),"0.2 to 0.3",AND(X211&gt;0.3,X211&lt;=0.4),"0.3 to 0.4",AND(X211&gt;0.4,X211&lt;=0.5),"0.4 to 0.5",AND(X211&gt;0.5,X211&lt;=0.75),"0.5 to 0.75",AND(X211&gt;0.75,X211&lt;=1),"0.75 to 1",AND(X211&gt;1,X211&lt;=2),"1 to 2",AND(X211&gt;2,X211&lt;=3),"2 to 3",AND(X211&gt;3,X211&lt;=4),"3 to 4",AND(X211&gt;4,X211&lt;=5),"4 to 5",AND(X211&gt;5,X211&lt;=10),"5 to 10",X211&gt;10,"10+")</f>
        <v>0.2 to 0.3</v>
      </c>
      <c r="X211" s="16">
        <f t="shared" si="27"/>
        <v>0.208479327961131</v>
      </c>
      <c r="Y211" s="5" t="str">
        <f t="array" ref="Y211">_xlfn.IFS(AND(Z211&gt;0,Z211&lt;=1),"0 to 1",AND(Z211&gt;1,Z211&lt;=2),"1 to 2",AND(Z211&gt;2,Z211&lt;=4),"2 to 4",AND(Z211&gt;4,Z211&lt;=6),"4 to 6",AND(Z211&gt;6,Z211&lt;=8),"6 to 8",AND(Z211&gt;8,Z211&lt;=10),"8 to 10",AND(Z211&gt;10,Z211&lt;=15),"10 to 15",AND(Z211&gt;15,Z211&lt;=20),"15 to 20",AND(Z211&gt;20,Z211&lt;=25),"20 to 25",AND(Z211&gt;25,Z211&lt;=30),"25 to 30",AND(Z211&gt;30,Z211&lt;=40),"30 to 40",AND(Z211&gt;40,Z211&lt;=50),"40 to 50",Z211&gt;50,"50+")</f>
        <v>4 to 6</v>
      </c>
      <c r="Z211" s="9">
        <f>_xlfn.XLOOKUP($E211,'Raw Data'!$E:$E,'Raw Data'!Z:Z,"ERROR",0,1)</f>
        <v>5.07</v>
      </c>
      <c r="AA211" s="9" t="str">
        <f>_xlfn.XLOOKUP($E211,'Raw Data'!$E:$E,'Raw Data'!AA:AA,"ERROR",0,1)</f>
        <v>oz</v>
      </c>
    </row>
    <row r="212" hidden="1" spans="1:27">
      <c r="A212" s="5" t="str">
        <f>_xlfn.XLOOKUP($E212,'Raw Data'!$E:$E,'Raw Data'!A:A,"ERROR",0,1)</f>
        <v>AE</v>
      </c>
      <c r="B212" s="5" t="str">
        <f>_xlfn.XLOOKUP($E212,'Raw Data'!$E:$E,'Raw Data'!B:B,"ERROR",0,1)</f>
        <v>Hair Mousses</v>
      </c>
      <c r="C212" s="5" t="str">
        <f>_xlfn.XLOOKUP($E212,'Raw Data'!$E:$E,'Raw Data'!C:C,"ERROR",0,1)</f>
        <v>douxo</v>
      </c>
      <c r="D212" s="5" t="str">
        <f>_xlfn.XLOOKUP($E212,'Raw Data'!$E:$E,'Raw Data'!D:D,"ERROR",0,1)</f>
        <v>www.amazon.ae/dp/B088HHFDLT</v>
      </c>
      <c r="E212" s="5" t="s">
        <v>412</v>
      </c>
      <c r="F212" s="9" t="str">
        <f>_xlfn.XLOOKUP($E212,'Raw Data'!$E:$E,'Raw Data'!F:F,"ERROR",0,1)</f>
        <v>DOUXO S3 SEB - Mousse - Dog &amp; Cat Hygiene - Oily skin - Flaky Skin - Anti-odour and Antidandruff - Hypoallergenic fragrance - Veterinary Recommended - 150ml</v>
      </c>
      <c r="G212" s="10">
        <f>_xlfn.XLOOKUP($E212,'Raw Data'!$E:$E,'Raw Data'!G:G,"ERROR",0,1)</f>
        <v>4</v>
      </c>
      <c r="H212" s="9">
        <f>_xlfn.XLOOKUP($E212,'Raw Data'!$E:$E,'Raw Data'!H:H,"ERROR",0,1)</f>
        <v>242.58</v>
      </c>
      <c r="I212" s="9">
        <f>_xlfn.XLOOKUP($E212,'Raw Data'!$E:$E,'Raw Data'!I:I,"ERROR",0,1)</f>
        <v>0.000324771224257382</v>
      </c>
      <c r="J212" s="9" t="str">
        <f>_xlfn.XLOOKUP($E212,'Raw Data'!$E:$E,'Raw Data'!J:J,"ERROR",0,1)</f>
        <v>No</v>
      </c>
      <c r="K212" s="14" t="str">
        <f t="array" ref="K212">_xlfn.IFS(AND(L212&gt;0,L212&lt;=5),"0 to 5",AND(L212&gt;5,L212&lt;=10),"5 to 10",AND(L212&gt;10,L212&lt;=15),"10 to 15",AND(L212&gt;15,L212&lt;=20),"15 to 20",AND(L212&gt;20,L212&lt;=30),"20 to 30",AND(L212&gt;30,L212&lt;=40),"30 to 40",AND(L212&gt;40,L212&lt;=50),"40 to 50",AND(L212&gt;50,L212&lt;=75),"50 to 75",AND(L212&gt;75,L212&lt;=100),"75 to 100",AND(L212&gt;100,L212&lt;=150),"100 to 150",AND(L212&gt;150,L212&lt;=200),"150 to 200",AND(L212&gt;200,L212&lt;=250),"200 to 250",AND(L212&gt;250,L212&lt;=300),"250 to 300",AND(L212&gt;300,L212&lt;=400),"300 to 400",AND(L212&gt;400,L212&lt;=500),"400 to 500",L212&gt;500,"500+")</f>
        <v>50 to 75</v>
      </c>
      <c r="L212" s="9">
        <f>_xlfn.XLOOKUP($E212,'Raw Data'!$E:$E,'Raw Data'!L:L,"ERROR",0,1)</f>
        <v>63.07</v>
      </c>
      <c r="M212" s="14" t="str">
        <f t="array" ref="M212">_xlfn.IFS(AND(N212&gt;0,N212&lt;=5),"0 to 5",AND(N212&gt;5,N212&lt;=10),"5 to 10",AND(N212&gt;10,N212&lt;=15),"10 to 15",AND(N212&gt;15,N212&lt;=20),"15 to 20",AND(N212&gt;20,N212&lt;=30),"20 to 30",AND(N212&gt;30,N212&lt;=40),"30 to 40",AND(N212&gt;40,N212&lt;=50),"40 to 50",AND(N212&gt;50,N212&lt;=75),"50 to 75",AND(N212&gt;75,N212&lt;=100),"75 to 100",AND(N212&gt;100,N212&lt;=150),"100 to 150",AND(N212&gt;150,N212&lt;=200),"150 to 200",AND(N212&gt;200,N212&lt;=250),"200 to 250",AND(N212&gt;250,N212&lt;=300),"250 to 300",AND(N212&gt;300,N212&lt;=400),"300 to 400",AND(N212&gt;400,N212&lt;=500),"400 to 500",N212&gt;500,"500+")</f>
        <v>50 to 75</v>
      </c>
      <c r="N212" s="9">
        <f>_xlfn.XLOOKUP($E212,'Raw Data'!$E:$E,'Raw Data'!N:N,"ERROR",0,1)</f>
        <v>63.07</v>
      </c>
      <c r="O212" s="14" t="str">
        <f t="array" ref="O212">_xlfn.IFS(P212=0,"No Discount",AND(P212&gt;0,P212&lt;=0.02),"0% to 2%",AND(P212&gt;0.02,P212&lt;=0.04),"2% to 4%",AND(P212&gt;0.04,P212&lt;=0.06),"4% to 6%",AND(P212&gt;0.06,P212&lt;=0.08),"6% to 8%",AND(P212&gt;0.08,P212&lt;=0.1),"8% to 10%",AND(P212&gt;0.1,P212&lt;=0.15),"10% to 15%",AND(P212&gt;0.15,P212&lt;=0.2),"15% to 20%",AND(P212&gt;0.2,P212&lt;=0.25),"20% to 25%",AND(P212&gt;0.25,P212&lt;=0.3),"25% to 30%",AND(P212&gt;0.3,P212&lt;=0.4),"30% to 40%",AND(P212&gt;0.4,P212&lt;=0.5),"40% to 50%",AND(P212&gt;0.5,P212&lt;=0.75),"50% to 75%",AND(P212&gt;0.75,P212&lt;=1),"75% to 100%")</f>
        <v>No Discount</v>
      </c>
      <c r="P212" s="10">
        <f>_xlfn.XLOOKUP($E212,'Raw Data'!$E:$E,'Raw Data'!P:P,"ERROR",0,1)</f>
        <v>0</v>
      </c>
      <c r="Q212" s="9">
        <f>_xlfn.XLOOKUP($E212,'Raw Data'!$E:$E,'Raw Data'!Q:Q,"ERROR",0,1)</f>
        <v>150</v>
      </c>
      <c r="R212" s="9" t="str">
        <f>_xlfn.XLOOKUP($E212,'Raw Data'!$E:$E,'Raw Data'!R:R,"ERROR",0,1)</f>
        <v>ml</v>
      </c>
      <c r="S212" s="5" t="str">
        <f t="array" ref="S212">_xlfn.IFS(AND(T212&gt;0,T212&lt;=0.05),"0 to 0.05",AND(T212&gt;0.05,T212&lt;=0.1),"0.05 to 0.1",AND(T212&gt;0.1,T212&lt;=0.2),"0.1 to 0.2",AND(T212&gt;0.2,T212&lt;=0.3),"0.2 to 0.3",AND(T212&gt;0.3,T212&lt;=0.4),"0.3 to 0.4",AND(T212&gt;0.4,T212&lt;=0.5),"0.4 to 0.5",AND(T212&gt;0.5,T212&lt;=0.75),"0.5 to 0.75",AND(T212&gt;0.75,T212&lt;=1),"0.75 to 1",AND(T212&gt;1,T212&lt;=2),"1 to 2",AND(T212&gt;2,T212&lt;=3),"2 to 3",AND(T212&gt;3,T212&lt;=4),"3 to 4",AND(T212&gt;4,T212&lt;=5),"4 to 5",AND(T212&gt;5,T212&lt;=10),"5 to 10",T212&gt;10,"10+")</f>
        <v>0.4 to 0.5</v>
      </c>
      <c r="T212" s="10">
        <f>_xlfn.XLOOKUP($E212,'Raw Data'!$E:$E,'Raw Data'!T:T,"ERROR",0,1)</f>
        <v>0.42069131582932</v>
      </c>
      <c r="U212" s="15" t="str">
        <f t="array" ref="U212">_xlfn.IFS(AND(V212&gt;0,V212&lt;=0.05),"0 to 0.05",AND(V212&gt;0.05,V212&lt;=0.1),"0.05 to 0.1",AND(V212&gt;0.1,V212&lt;=0.2),"0.1 to 0.2",AND(V212&gt;0.2,V212&lt;=0.3),"0.2 to 0.3",AND(V212&gt;0.3,V212&lt;=0.4),"0.3 to 0.4",AND(V212&gt;0.4,V212&lt;=0.5),"0.4 to 0.5",AND(V212&gt;0.5,V212&lt;=0.75),"0.5 to 0.75",AND(V212&gt;0.75,V212&lt;=1),"0.75 to 1",AND(V212&gt;1,V212&lt;=2),"1 to 2",AND(V212&gt;2,V212&lt;=3),"2 to 3",AND(V212&gt;3,V212&lt;=4),"3 to 4",AND(V212&gt;4,V212&lt;=5),"4 to 5",AND(V212&gt;5,V212&lt;=10),"5 to 10",V212&gt;10,"10+")</f>
        <v>0.1 to 0.2</v>
      </c>
      <c r="V212" s="10">
        <f>_xlfn.XLOOKUP($E212,'Raw Data'!$E:$E,'Raw Data'!V:V,"ERROR",0,1)</f>
        <v>0.113586655273916</v>
      </c>
      <c r="W212" s="15" t="str">
        <f t="array" ref="W212">_xlfn.IFS(AND(X212&gt;0,X212&lt;=0.05),"0 to 0.05",AND(X212&gt;0.05,X212&lt;=0.1),"0.05 to 0.1",AND(X212&gt;0.1,X212&lt;=0.2),"0.1 to 0.2",AND(X212&gt;0.2,X212&lt;=0.3),"0.2 to 0.3",AND(X212&gt;0.3,X212&lt;=0.4),"0.3 to 0.4",AND(X212&gt;0.4,X212&lt;=0.5),"0.4 to 0.5",AND(X212&gt;0.5,X212&lt;=0.75),"0.5 to 0.75",AND(X212&gt;0.75,X212&lt;=1),"0.75 to 1",AND(X212&gt;1,X212&lt;=2),"1 to 2",AND(X212&gt;2,X212&lt;=3),"2 to 3",AND(X212&gt;3,X212&lt;=4),"3 to 4",AND(X212&gt;4,X212&lt;=5),"4 to 5",AND(X212&gt;5,X212&lt;=10),"5 to 10",X212&gt;10,"10+")</f>
        <v>0.1 to 0.2</v>
      </c>
      <c r="X212" s="16">
        <f t="shared" si="27"/>
        <v>0.113586655273916</v>
      </c>
      <c r="Y212" s="5" t="str">
        <f t="array" ref="Y212">_xlfn.IFS(AND(Z212&gt;0,Z212&lt;=1),"0 to 1",AND(Z212&gt;1,Z212&lt;=2),"1 to 2",AND(Z212&gt;2,Z212&lt;=4),"2 to 4",AND(Z212&gt;4,Z212&lt;=6),"4 to 6",AND(Z212&gt;6,Z212&lt;=8),"6 to 8",AND(Z212&gt;8,Z212&lt;=10),"8 to 10",AND(Z212&gt;10,Z212&lt;=15),"10 to 15",AND(Z212&gt;15,Z212&lt;=20),"15 to 20",AND(Z212&gt;20,Z212&lt;=25),"20 to 25",AND(Z212&gt;25,Z212&lt;=30),"25 to 30",AND(Z212&gt;30,Z212&lt;=40),"30 to 40",AND(Z212&gt;40,Z212&lt;=50),"40 to 50",Z212&gt;50,"50+")</f>
        <v>4 to 6</v>
      </c>
      <c r="Z212" s="9">
        <f>_xlfn.XLOOKUP($E212,'Raw Data'!$E:$E,'Raw Data'!Z:Z,"ERROR",0,1)</f>
        <v>5.07</v>
      </c>
      <c r="AA212" s="9" t="str">
        <f>_xlfn.XLOOKUP($E212,'Raw Data'!$E:$E,'Raw Data'!AA:AA,"ERROR",0,1)</f>
        <v>oz</v>
      </c>
    </row>
    <row r="213" hidden="1" spans="1:27">
      <c r="A213" s="5" t="str">
        <f>_xlfn.XLOOKUP($E213,'Raw Data'!$E:$E,'Raw Data'!A:A,"ERROR",0,1)</f>
        <v>AE</v>
      </c>
      <c r="B213" s="5" t="str">
        <f>_xlfn.XLOOKUP($E213,'Raw Data'!$E:$E,'Raw Data'!B:B,"ERROR",0,1)</f>
        <v>Hair Mousses</v>
      </c>
      <c r="C213" s="5" t="str">
        <f>_xlfn.XLOOKUP($E213,'Raw Data'!$E:$E,'Raw Data'!C:C,"ERROR",0,1)</f>
        <v>no nothing</v>
      </c>
      <c r="D213" s="5" t="str">
        <f>_xlfn.XLOOKUP($E213,'Raw Data'!$E:$E,'Raw Data'!D:D,"ERROR",0,1)</f>
        <v>www.amazon.ae/dp/B07C89VC6H</v>
      </c>
      <c r="E213" s="5" t="s">
        <v>413</v>
      </c>
      <c r="F213" s="9" t="str">
        <f>_xlfn.XLOOKUP($E213,'Raw Data'!$E:$E,'Raw Data'!F:F,"ERROR",0,1)</f>
        <v>No nothing Very Sensitive Strong Mousse - Fragrance Free, Hypoallergenic, Alcohol Free, Unscented Styling Mousse for Volume - Gluten Free, Soy Free, Paraben Free - 6.8 oz (Strong Mousse) No nothing Very Sensitive Strong Mousse - Fragrance Free, Hypoallergenic, Alcohol Free, Unscented Styling Mousse for Volume - Gluten Free, Soy Free, Paraben Free - 6.8 oz (Strong Mousse)</v>
      </c>
      <c r="G213" s="10">
        <f>_xlfn.XLOOKUP($E213,'Raw Data'!$E:$E,'Raw Data'!G:G,"ERROR",0,1)</f>
        <v>1</v>
      </c>
      <c r="H213" s="9">
        <f>_xlfn.XLOOKUP($E213,'Raw Data'!$E:$E,'Raw Data'!H:H,"ERROR",0,1)</f>
        <v>239.97</v>
      </c>
      <c r="I213" s="9">
        <f>_xlfn.XLOOKUP($E213,'Raw Data'!$E:$E,'Raw Data'!I:I,"ERROR",0,1)</f>
        <v>0.000321276901166807</v>
      </c>
      <c r="J213" s="9" t="str">
        <f>_xlfn.XLOOKUP($E213,'Raw Data'!$E:$E,'Raw Data'!J:J,"ERROR",0,1)</f>
        <v>No</v>
      </c>
      <c r="K213" s="14" t="str">
        <f t="array" ref="K213">_xlfn.IFS(AND(L213&gt;0,L213&lt;=5),"0 to 5",AND(L213&gt;5,L213&lt;=10),"5 to 10",AND(L213&gt;10,L213&lt;=15),"10 to 15",AND(L213&gt;15,L213&lt;=20),"15 to 20",AND(L213&gt;20,L213&lt;=30),"20 to 30",AND(L213&gt;30,L213&lt;=40),"30 to 40",AND(L213&gt;40,L213&lt;=50),"40 to 50",AND(L213&gt;50,L213&lt;=75),"50 to 75",AND(L213&gt;75,L213&lt;=100),"75 to 100",AND(L213&gt;100,L213&lt;=150),"100 to 150",AND(L213&gt;150,L213&lt;=200),"150 to 200",AND(L213&gt;200,L213&lt;=250),"200 to 250",AND(L213&gt;250,L213&lt;=300),"250 to 300",AND(L213&gt;300,L213&lt;=400),"300 to 400",AND(L213&gt;400,L213&lt;=500),"400 to 500",L213&gt;500,"500+")</f>
        <v>150 to 200</v>
      </c>
      <c r="L213" s="9">
        <f>_xlfn.XLOOKUP($E213,'Raw Data'!$E:$E,'Raw Data'!L:L,"ERROR",0,1)</f>
        <v>189.88</v>
      </c>
      <c r="M213" s="14" t="str">
        <f t="array" ref="M213">_xlfn.IFS(AND(N213&gt;0,N213&lt;=5),"0 to 5",AND(N213&gt;5,N213&lt;=10),"5 to 10",AND(N213&gt;10,N213&lt;=15),"10 to 15",AND(N213&gt;15,N213&lt;=20),"15 to 20",AND(N213&gt;20,N213&lt;=30),"20 to 30",AND(N213&gt;30,N213&lt;=40),"30 to 40",AND(N213&gt;40,N213&lt;=50),"40 to 50",AND(N213&gt;50,N213&lt;=75),"50 to 75",AND(N213&gt;75,N213&lt;=100),"75 to 100",AND(N213&gt;100,N213&lt;=150),"100 to 150",AND(N213&gt;150,N213&lt;=200),"150 to 200",AND(N213&gt;200,N213&lt;=250),"200 to 250",AND(N213&gt;250,N213&lt;=300),"250 to 300",AND(N213&gt;300,N213&lt;=400),"300 to 400",AND(N213&gt;400,N213&lt;=500),"400 to 500",N213&gt;500,"500+")</f>
        <v>150 to 200</v>
      </c>
      <c r="N213" s="9">
        <f>_xlfn.XLOOKUP($E213,'Raw Data'!$E:$E,'Raw Data'!N:N,"ERROR",0,1)</f>
        <v>189.88</v>
      </c>
      <c r="O213" s="14" t="str">
        <f t="array" ref="O213">_xlfn.IFS(P213=0,"No Discount",AND(P213&gt;0,P213&lt;=0.02),"0% to 2%",AND(P213&gt;0.02,P213&lt;=0.04),"2% to 4%",AND(P213&gt;0.04,P213&lt;=0.06),"4% to 6%",AND(P213&gt;0.06,P213&lt;=0.08),"6% to 8%",AND(P213&gt;0.08,P213&lt;=0.1),"8% to 10%",AND(P213&gt;0.1,P213&lt;=0.15),"10% to 15%",AND(P213&gt;0.15,P213&lt;=0.2),"15% to 20%",AND(P213&gt;0.2,P213&lt;=0.25),"20% to 25%",AND(P213&gt;0.25,P213&lt;=0.3),"25% to 30%",AND(P213&gt;0.3,P213&lt;=0.4),"30% to 40%",AND(P213&gt;0.4,P213&lt;=0.5),"40% to 50%",AND(P213&gt;0.5,P213&lt;=0.75),"50% to 75%",AND(P213&gt;0.75,P213&lt;=1),"75% to 100%")</f>
        <v>No Discount</v>
      </c>
      <c r="P213" s="10">
        <f>_xlfn.XLOOKUP($E213,'Raw Data'!$E:$E,'Raw Data'!P:P,"ERROR",0,1)</f>
        <v>0</v>
      </c>
      <c r="Q213" s="9">
        <f>_xlfn.XLOOKUP($E213,'Raw Data'!$E:$E,'Raw Data'!Q:Q,"ERROR",0,1)</f>
        <v>6.8</v>
      </c>
      <c r="R213" s="9" t="str">
        <f>_xlfn.XLOOKUP($E213,'Raw Data'!$E:$E,'Raw Data'!R:R,"ERROR",0,1)</f>
        <v>oz</v>
      </c>
      <c r="S213" s="5" t="str">
        <f t="array" ref="S213">_xlfn.IFS(AND(T213&gt;0,T213&lt;=0.05),"0 to 0.05",AND(T213&gt;0.05,T213&lt;=0.1),"0.05 to 0.1",AND(T213&gt;0.1,T213&lt;=0.2),"0.1 to 0.2",AND(T213&gt;0.2,T213&lt;=0.3),"0.2 to 0.3",AND(T213&gt;0.3,T213&lt;=0.4),"0.3 to 0.4",AND(T213&gt;0.4,T213&lt;=0.5),"0.4 to 0.5",AND(T213&gt;0.5,T213&lt;=0.75),"0.5 to 0.75",AND(T213&gt;0.75,T213&lt;=1),"0.75 to 1",AND(T213&gt;1,T213&lt;=2),"1 to 2",AND(T213&gt;2,T213&lt;=3),"2 to 3",AND(T213&gt;3,T213&lt;=4),"3 to 4",AND(T213&gt;4,T213&lt;=5),"4 to 5",AND(T213&gt;5,T213&lt;=10),"5 to 10",T213&gt;10,"10+")</f>
        <v>0.75 to 1</v>
      </c>
      <c r="T213" s="10">
        <f>_xlfn.XLOOKUP($E213,'Raw Data'!$E:$E,'Raw Data'!T:T,"ERROR",0,1)</f>
        <v>0.944319560763095</v>
      </c>
      <c r="U213" s="15" t="str">
        <f t="array" ref="U213">_xlfn.IFS(AND(V213&gt;0,V213&lt;=0.05),"0 to 0.05",AND(V213&gt;0.05,V213&lt;=0.1),"0.05 to 0.1",AND(V213&gt;0.1,V213&lt;=0.2),"0.1 to 0.2",AND(V213&gt;0.2,V213&lt;=0.3),"0.2 to 0.3",AND(V213&gt;0.3,V213&lt;=0.4),"0.3 to 0.4",AND(V213&gt;0.4,V213&lt;=0.5),"0.4 to 0.5",AND(V213&gt;0.5,V213&lt;=0.75),"0.5 to 0.75",AND(V213&gt;0.75,V213&lt;=1),"0.75 to 1",AND(V213&gt;1,V213&lt;=2),"1 to 2",AND(V213&gt;2,V213&lt;=3),"2 to 3",AND(V213&gt;3,V213&lt;=4),"3 to 4",AND(V213&gt;4,V213&lt;=5),"4 to 5",AND(V213&gt;5,V213&lt;=10),"5 to 10",V213&gt;10,"10+")</f>
        <v>0.2 to 0.3</v>
      </c>
      <c r="V213" s="10">
        <f>_xlfn.XLOOKUP($E213,'Raw Data'!$E:$E,'Raw Data'!V:V,"ERROR",0,1)</f>
        <v>0.254966281406036</v>
      </c>
      <c r="W213" s="15" t="str">
        <f t="array" ref="W213">_xlfn.IFS(AND(X213&gt;0,X213&lt;=0.05),"0 to 0.05",AND(X213&gt;0.05,X213&lt;=0.1),"0.05 to 0.1",AND(X213&gt;0.1,X213&lt;=0.2),"0.1 to 0.2",AND(X213&gt;0.2,X213&lt;=0.3),"0.2 to 0.3",AND(X213&gt;0.3,X213&lt;=0.4),"0.3 to 0.4",AND(X213&gt;0.4,X213&lt;=0.5),"0.4 to 0.5",AND(X213&gt;0.5,X213&lt;=0.75),"0.5 to 0.75",AND(X213&gt;0.75,X213&lt;=1),"0.75 to 1",AND(X213&gt;1,X213&lt;=2),"1 to 2",AND(X213&gt;2,X213&lt;=3),"2 to 3",AND(X213&gt;3,X213&lt;=4),"3 to 4",AND(X213&gt;4,X213&lt;=5),"4 to 5",AND(X213&gt;5,X213&lt;=10),"5 to 10",X213&gt;10,"10+")</f>
        <v>0.2 to 0.3</v>
      </c>
      <c r="X213" s="16">
        <f t="shared" si="27"/>
        <v>0.254966281406036</v>
      </c>
      <c r="Y213" s="5" t="str">
        <f t="array" ref="Y213">_xlfn.IFS(AND(Z213&gt;0,Z213&lt;=1),"0 to 1",AND(Z213&gt;1,Z213&lt;=2),"1 to 2",AND(Z213&gt;2,Z213&lt;=4),"2 to 4",AND(Z213&gt;4,Z213&lt;=6),"4 to 6",AND(Z213&gt;6,Z213&lt;=8),"6 to 8",AND(Z213&gt;8,Z213&lt;=10),"8 to 10",AND(Z213&gt;10,Z213&lt;=15),"10 to 15",AND(Z213&gt;15,Z213&lt;=20),"15 to 20",AND(Z213&gt;20,Z213&lt;=25),"20 to 25",AND(Z213&gt;25,Z213&lt;=30),"25 to 30",AND(Z213&gt;30,Z213&lt;=40),"30 to 40",AND(Z213&gt;40,Z213&lt;=50),"40 to 50",Z213&gt;50,"50+")</f>
        <v>6 to 8</v>
      </c>
      <c r="Z213" s="9">
        <f>_xlfn.XLOOKUP($E213,'Raw Data'!$E:$E,'Raw Data'!Z:Z,"ERROR",0,1)</f>
        <v>6.8</v>
      </c>
      <c r="AA213" s="9" t="str">
        <f>_xlfn.XLOOKUP($E213,'Raw Data'!$E:$E,'Raw Data'!AA:AA,"ERROR",0,1)</f>
        <v>oz</v>
      </c>
    </row>
    <row r="214" hidden="1" spans="1:27">
      <c r="A214" s="5" t="str">
        <f>_xlfn.XLOOKUP($E214,'Raw Data'!$E:$E,'Raw Data'!A:A,"ERROR",0,1)</f>
        <v>AE</v>
      </c>
      <c r="B214" s="5" t="str">
        <f>_xlfn.XLOOKUP($E214,'Raw Data'!$E:$E,'Raw Data'!B:B,"ERROR",0,1)</f>
        <v>Hair Mousses</v>
      </c>
      <c r="C214" s="5" t="str">
        <f>_xlfn.XLOOKUP($E214,'Raw Data'!$E:$E,'Raw Data'!C:C,"ERROR",0,1)</f>
        <v>bioearth</v>
      </c>
      <c r="D214" s="5" t="str">
        <f>_xlfn.XLOOKUP($E214,'Raw Data'!$E:$E,'Raw Data'!D:D,"ERROR",0,1)</f>
        <v>www.amazon.ae/dp/B084TR85V4</v>
      </c>
      <c r="E214" s="5" t="s">
        <v>414</v>
      </c>
      <c r="F214" s="9" t="str">
        <f>_xlfn.XLOOKUP($E214,'Raw Data'!$E:$E,'Raw Data'!F:F,"ERROR",0,1)</f>
        <v>BIOEARTH Styling Foam Curly &amp; Wavy Hair - 150 ml</v>
      </c>
      <c r="G214" s="10">
        <f>_xlfn.XLOOKUP($E214,'Raw Data'!$E:$E,'Raw Data'!G:G,"ERROR",0,1)</f>
        <v>4</v>
      </c>
      <c r="H214" s="9">
        <f>_xlfn.XLOOKUP($E214,'Raw Data'!$E:$E,'Raw Data'!H:H,"ERROR",0,1)</f>
        <v>235.29</v>
      </c>
      <c r="I214" s="9">
        <f>_xlfn.XLOOKUP($E214,'Raw Data'!$E:$E,'Raw Data'!I:I,"ERROR",0,1)</f>
        <v>0.000315011218383706</v>
      </c>
      <c r="J214" s="9" t="str">
        <f>_xlfn.XLOOKUP($E214,'Raw Data'!$E:$E,'Raw Data'!J:J,"ERROR",0,1)</f>
        <v>No</v>
      </c>
      <c r="K214" s="14" t="str">
        <f t="array" ref="K214">_xlfn.IFS(AND(L214&gt;0,L214&lt;=5),"0 to 5",AND(L214&gt;5,L214&lt;=10),"5 to 10",AND(L214&gt;10,L214&lt;=15),"10 to 15",AND(L214&gt;15,L214&lt;=20),"15 to 20",AND(L214&gt;20,L214&lt;=30),"20 to 30",AND(L214&gt;30,L214&lt;=40),"30 to 40",AND(L214&gt;40,L214&lt;=50),"40 to 50",AND(L214&gt;50,L214&lt;=75),"50 to 75",AND(L214&gt;75,L214&lt;=100),"75 to 100",AND(L214&gt;100,L214&lt;=150),"100 to 150",AND(L214&gt;150,L214&lt;=200),"150 to 200",AND(L214&gt;200,L214&lt;=250),"200 to 250",AND(L214&gt;250,L214&lt;=300),"250 to 300",AND(L214&gt;300,L214&lt;=400),"300 to 400",AND(L214&gt;400,L214&lt;=500),"400 to 500",L214&gt;500,"500+")</f>
        <v>50 to 75</v>
      </c>
      <c r="L214" s="9">
        <f>_xlfn.XLOOKUP($E214,'Raw Data'!$E:$E,'Raw Data'!L:L,"ERROR",0,1)</f>
        <v>60.13</v>
      </c>
      <c r="M214" s="14" t="str">
        <f t="array" ref="M214">_xlfn.IFS(AND(N214&gt;0,N214&lt;=5),"0 to 5",AND(N214&gt;5,N214&lt;=10),"5 to 10",AND(N214&gt;10,N214&lt;=15),"10 to 15",AND(N214&gt;15,N214&lt;=20),"15 to 20",AND(N214&gt;20,N214&lt;=30),"20 to 30",AND(N214&gt;30,N214&lt;=40),"30 to 40",AND(N214&gt;40,N214&lt;=50),"40 to 50",AND(N214&gt;50,N214&lt;=75),"50 to 75",AND(N214&gt;75,N214&lt;=100),"75 to 100",AND(N214&gt;100,N214&lt;=150),"100 to 150",AND(N214&gt;150,N214&lt;=200),"150 to 200",AND(N214&gt;200,N214&lt;=250),"200 to 250",AND(N214&gt;250,N214&lt;=300),"250 to 300",AND(N214&gt;300,N214&lt;=400),"300 to 400",AND(N214&gt;400,N214&lt;=500),"400 to 500",N214&gt;500,"500+")</f>
        <v>50 to 75</v>
      </c>
      <c r="N214" s="9">
        <f>_xlfn.XLOOKUP($E214,'Raw Data'!$E:$E,'Raw Data'!N:N,"ERROR",0,1)</f>
        <v>60.13</v>
      </c>
      <c r="O214" s="14" t="str">
        <f t="array" ref="O214">_xlfn.IFS(P214=0,"No Discount",AND(P214&gt;0,P214&lt;=0.02),"0% to 2%",AND(P214&gt;0.02,P214&lt;=0.04),"2% to 4%",AND(P214&gt;0.04,P214&lt;=0.06),"4% to 6%",AND(P214&gt;0.06,P214&lt;=0.08),"6% to 8%",AND(P214&gt;0.08,P214&lt;=0.1),"8% to 10%",AND(P214&gt;0.1,P214&lt;=0.15),"10% to 15%",AND(P214&gt;0.15,P214&lt;=0.2),"15% to 20%",AND(P214&gt;0.2,P214&lt;=0.25),"20% to 25%",AND(P214&gt;0.25,P214&lt;=0.3),"25% to 30%",AND(P214&gt;0.3,P214&lt;=0.4),"30% to 40%",AND(P214&gt;0.4,P214&lt;=0.5),"40% to 50%",AND(P214&gt;0.5,P214&lt;=0.75),"50% to 75%",AND(P214&gt;0.75,P214&lt;=1),"75% to 100%")</f>
        <v>No Discount</v>
      </c>
      <c r="P214" s="10">
        <f>_xlfn.XLOOKUP($E214,'Raw Data'!$E:$E,'Raw Data'!P:P,"ERROR",0,1)</f>
        <v>0</v>
      </c>
      <c r="Q214" s="9">
        <f>_xlfn.XLOOKUP($E214,'Raw Data'!$E:$E,'Raw Data'!Q:Q,"ERROR",0,1)</f>
        <v>150</v>
      </c>
      <c r="R214" s="9" t="str">
        <f>_xlfn.XLOOKUP($E214,'Raw Data'!$E:$E,'Raw Data'!R:R,"ERROR",0,1)</f>
        <v>ml</v>
      </c>
      <c r="S214" s="5" t="str">
        <f t="array" ref="S214">_xlfn.IFS(AND(T214&gt;0,T214&lt;=0.05),"0 to 0.05",AND(T214&gt;0.05,T214&lt;=0.1),"0.05 to 0.1",AND(T214&gt;0.1,T214&lt;=0.2),"0.1 to 0.2",AND(T214&gt;0.2,T214&lt;=0.3),"0.2 to 0.3",AND(T214&gt;0.3,T214&lt;=0.4),"0.3 to 0.4",AND(T214&gt;0.4,T214&lt;=0.5),"0.4 to 0.5",AND(T214&gt;0.5,T214&lt;=0.75),"0.5 to 0.75",AND(T214&gt;0.75,T214&lt;=1),"0.75 to 1",AND(T214&gt;1,T214&lt;=2),"1 to 2",AND(T214&gt;2,T214&lt;=3),"2 to 3",AND(T214&gt;3,T214&lt;=4),"3 to 4",AND(T214&gt;4,T214&lt;=5),"4 to 5",AND(T214&gt;5,T214&lt;=10),"5 to 10",T214&gt;10,"10+")</f>
        <v>0.4 to 0.5</v>
      </c>
      <c r="T214" s="10">
        <f>_xlfn.XLOOKUP($E214,'Raw Data'!$E:$E,'Raw Data'!T:T,"ERROR",0,1)</f>
        <v>0.401080843837276</v>
      </c>
      <c r="U214" s="15" t="str">
        <f t="array" ref="U214">_xlfn.IFS(AND(V214&gt;0,V214&lt;=0.05),"0 to 0.05",AND(V214&gt;0.05,V214&lt;=0.1),"0.05 to 0.1",AND(V214&gt;0.1,V214&lt;=0.2),"0.1 to 0.2",AND(V214&gt;0.2,V214&lt;=0.3),"0.2 to 0.3",AND(V214&gt;0.3,V214&lt;=0.4),"0.3 to 0.4",AND(V214&gt;0.4,V214&lt;=0.5),"0.4 to 0.5",AND(V214&gt;0.5,V214&lt;=0.75),"0.5 to 0.75",AND(V214&gt;0.75,V214&lt;=1),"0.75 to 1",AND(V214&gt;1,V214&lt;=2),"1 to 2",AND(V214&gt;2,V214&lt;=3),"2 to 3",AND(V214&gt;3,V214&lt;=4),"3 to 4",AND(V214&gt;4,V214&lt;=5),"4 to 5",AND(V214&gt;5,V214&lt;=10),"5 to 10",V214&gt;10,"10+")</f>
        <v>0.1 to 0.2</v>
      </c>
      <c r="V214" s="10">
        <f>_xlfn.XLOOKUP($E214,'Raw Data'!$E:$E,'Raw Data'!V:V,"ERROR",0,1)</f>
        <v>0.108291827836064</v>
      </c>
      <c r="W214" s="15" t="str">
        <f t="array" ref="W214">_xlfn.IFS(AND(X214&gt;0,X214&lt;=0.05),"0 to 0.05",AND(X214&gt;0.05,X214&lt;=0.1),"0.05 to 0.1",AND(X214&gt;0.1,X214&lt;=0.2),"0.1 to 0.2",AND(X214&gt;0.2,X214&lt;=0.3),"0.2 to 0.3",AND(X214&gt;0.3,X214&lt;=0.4),"0.3 to 0.4",AND(X214&gt;0.4,X214&lt;=0.5),"0.4 to 0.5",AND(X214&gt;0.5,X214&lt;=0.75),"0.5 to 0.75",AND(X214&gt;0.75,X214&lt;=1),"0.75 to 1",AND(X214&gt;1,X214&lt;=2),"1 to 2",AND(X214&gt;2,X214&lt;=3),"2 to 3",AND(X214&gt;3,X214&lt;=4),"3 to 4",AND(X214&gt;4,X214&lt;=5),"4 to 5",AND(X214&gt;5,X214&lt;=10),"5 to 10",X214&gt;10,"10+")</f>
        <v>0.1 to 0.2</v>
      </c>
      <c r="X214" s="16">
        <f t="shared" si="27"/>
        <v>0.108291827836064</v>
      </c>
      <c r="Y214" s="5" t="str">
        <f t="array" ref="Y214">_xlfn.IFS(AND(Z214&gt;0,Z214&lt;=1),"0 to 1",AND(Z214&gt;1,Z214&lt;=2),"1 to 2",AND(Z214&gt;2,Z214&lt;=4),"2 to 4",AND(Z214&gt;4,Z214&lt;=6),"4 to 6",AND(Z214&gt;6,Z214&lt;=8),"6 to 8",AND(Z214&gt;8,Z214&lt;=10),"8 to 10",AND(Z214&gt;10,Z214&lt;=15),"10 to 15",AND(Z214&gt;15,Z214&lt;=20),"15 to 20",AND(Z214&gt;20,Z214&lt;=25),"20 to 25",AND(Z214&gt;25,Z214&lt;=30),"25 to 30",AND(Z214&gt;30,Z214&lt;=40),"30 to 40",AND(Z214&gt;40,Z214&lt;=50),"40 to 50",Z214&gt;50,"50+")</f>
        <v>4 to 6</v>
      </c>
      <c r="Z214" s="9">
        <f>_xlfn.XLOOKUP($E214,'Raw Data'!$E:$E,'Raw Data'!Z:Z,"ERROR",0,1)</f>
        <v>5.07</v>
      </c>
      <c r="AA214" s="9" t="str">
        <f>_xlfn.XLOOKUP($E214,'Raw Data'!$E:$E,'Raw Data'!AA:AA,"ERROR",0,1)</f>
        <v>oz</v>
      </c>
    </row>
    <row r="215" hidden="1" spans="1:27">
      <c r="A215" s="5" t="str">
        <f>_xlfn.XLOOKUP($E215,'Raw Data'!$E:$E,'Raw Data'!A:A,"ERROR",0,1)</f>
        <v>AE</v>
      </c>
      <c r="B215" s="5" t="str">
        <f>_xlfn.XLOOKUP($E215,'Raw Data'!$E:$E,'Raw Data'!B:B,"ERROR",0,1)</f>
        <v>Hair Mousses</v>
      </c>
      <c r="C215" s="5" t="str">
        <f>_xlfn.XLOOKUP($E215,'Raw Data'!$E:$E,'Raw Data'!C:C,"ERROR",0,1)</f>
        <v>Aussie</v>
      </c>
      <c r="D215" s="5" t="str">
        <f>_xlfn.XLOOKUP($E215,'Raw Data'!$E:$E,'Raw Data'!D:D,"ERROR",0,1)</f>
        <v>www.amazon.ae/dp/B000NFEWN8</v>
      </c>
      <c r="E215" s="5" t="s">
        <v>415</v>
      </c>
      <c r="F215" s="9" t="str">
        <f>_xlfn.XLOOKUP($E215,'Raw Data'!$E:$E,'Raw Data'!F:F,"ERROR",0,1)</f>
        <v>Aussie Instant Freeze Sculpting Mousse 24 Hour Maximum Hold 6 oz (Pack of 3) Aussie Instant Freeze Sculpting Mousse 24 Hour Maximum Hold 6 oz (Pack of 3)</v>
      </c>
      <c r="G215" s="10">
        <f>_xlfn.XLOOKUP($E215,'Raw Data'!$E:$E,'Raw Data'!G:G,"ERROR",0,1)</f>
        <v>1</v>
      </c>
      <c r="H215" s="9">
        <f>_xlfn.XLOOKUP($E215,'Raw Data'!$E:$E,'Raw Data'!H:H,"ERROR",0,1)</f>
        <v>229.86</v>
      </c>
      <c r="I215" s="9">
        <f>_xlfn.XLOOKUP($E215,'Raw Data'!$E:$E,'Raw Data'!I:I,"ERROR",0,1)</f>
        <v>0.000307741419769981</v>
      </c>
      <c r="J215" s="9" t="str">
        <f>_xlfn.XLOOKUP($E215,'Raw Data'!$E:$E,'Raw Data'!J:J,"ERROR",0,1)</f>
        <v>No</v>
      </c>
      <c r="K215" s="14" t="str">
        <f t="array" ref="K215">_xlfn.IFS(AND(L215&gt;0,L215&lt;=5),"0 to 5",AND(L215&gt;5,L215&lt;=10),"5 to 10",AND(L215&gt;10,L215&lt;=15),"10 to 15",AND(L215&gt;15,L215&lt;=20),"15 to 20",AND(L215&gt;20,L215&lt;=30),"20 to 30",AND(L215&gt;30,L215&lt;=40),"30 to 40",AND(L215&gt;40,L215&lt;=50),"40 to 50",AND(L215&gt;50,L215&lt;=75),"50 to 75",AND(L215&gt;75,L215&lt;=100),"75 to 100",AND(L215&gt;100,L215&lt;=150),"100 to 150",AND(L215&gt;150,L215&lt;=200),"150 to 200",AND(L215&gt;200,L215&lt;=250),"200 to 250",AND(L215&gt;250,L215&lt;=300),"250 to 300",AND(L215&gt;300,L215&lt;=400),"300 to 400",AND(L215&gt;400,L215&lt;=500),"400 to 500",L215&gt;500,"500+")</f>
        <v>150 to 200</v>
      </c>
      <c r="L215" s="9">
        <f>_xlfn.XLOOKUP($E215,'Raw Data'!$E:$E,'Raw Data'!L:L,"ERROR",0,1)</f>
        <v>167.45</v>
      </c>
      <c r="M215" s="14" t="str">
        <f t="array" ref="M215">_xlfn.IFS(AND(N215&gt;0,N215&lt;=5),"0 to 5",AND(N215&gt;5,N215&lt;=10),"5 to 10",AND(N215&gt;10,N215&lt;=15),"10 to 15",AND(N215&gt;15,N215&lt;=20),"15 to 20",AND(N215&gt;20,N215&lt;=30),"20 to 30",AND(N215&gt;30,N215&lt;=40),"30 to 40",AND(N215&gt;40,N215&lt;=50),"40 to 50",AND(N215&gt;50,N215&lt;=75),"50 to 75",AND(N215&gt;75,N215&lt;=100),"75 to 100",AND(N215&gt;100,N215&lt;=150),"100 to 150",AND(N215&gt;150,N215&lt;=200),"150 to 200",AND(N215&gt;200,N215&lt;=250),"200 to 250",AND(N215&gt;250,N215&lt;=300),"250 to 300",AND(N215&gt;300,N215&lt;=400),"300 to 400",AND(N215&gt;400,N215&lt;=500),"400 to 500",N215&gt;500,"500+")</f>
        <v>150 to 200</v>
      </c>
      <c r="N215" s="9">
        <f>_xlfn.XLOOKUP($E215,'Raw Data'!$E:$E,'Raw Data'!N:N,"ERROR",0,1)</f>
        <v>181.25</v>
      </c>
      <c r="O215" s="14" t="str">
        <f t="array" ref="O215">_xlfn.IFS(P215=0,"No Discount",AND(P215&gt;0,P215&lt;=0.02),"0% to 2%",AND(P215&gt;0.02,P215&lt;=0.04),"2% to 4%",AND(P215&gt;0.04,P215&lt;=0.06),"4% to 6%",AND(P215&gt;0.06,P215&lt;=0.08),"6% to 8%",AND(P215&gt;0.08,P215&lt;=0.1),"8% to 10%",AND(P215&gt;0.1,P215&lt;=0.15),"10% to 15%",AND(P215&gt;0.15,P215&lt;=0.2),"15% to 20%",AND(P215&gt;0.2,P215&lt;=0.25),"20% to 25%",AND(P215&gt;0.25,P215&lt;=0.3),"25% to 30%",AND(P215&gt;0.3,P215&lt;=0.4),"30% to 40%",AND(P215&gt;0.4,P215&lt;=0.5),"40% to 50%",AND(P215&gt;0.5,P215&lt;=0.75),"50% to 75%",AND(P215&gt;0.75,P215&lt;=1),"75% to 100%")</f>
        <v>6% to 8%</v>
      </c>
      <c r="P215" s="10">
        <f>_xlfn.XLOOKUP($E215,'Raw Data'!$E:$E,'Raw Data'!P:P,"ERROR",0,1)</f>
        <v>0.0761379310344828</v>
      </c>
      <c r="Q215" s="9">
        <f>_xlfn.XLOOKUP($E215,'Raw Data'!$E:$E,'Raw Data'!Q:Q,"ERROR",0,1)</f>
        <v>18</v>
      </c>
      <c r="R215" s="9" t="str">
        <f>_xlfn.XLOOKUP($E215,'Raw Data'!$E:$E,'Raw Data'!R:R,"ERROR",0,1)</f>
        <v>oz</v>
      </c>
      <c r="S215" s="5" t="str">
        <f t="array" ref="S215">_xlfn.IFS(AND(T215&gt;0,T215&lt;=0.05),"0 to 0.05",AND(T215&gt;0.05,T215&lt;=0.1),"0.05 to 0.1",AND(T215&gt;0.1,T215&lt;=0.2),"0.1 to 0.2",AND(T215&gt;0.2,T215&lt;=0.3),"0.2 to 0.3",AND(T215&gt;0.3,T215&lt;=0.4),"0.3 to 0.4",AND(T215&gt;0.4,T215&lt;=0.5),"0.4 to 0.5",AND(T215&gt;0.5,T215&lt;=0.75),"0.5 to 0.75",AND(T215&gt;0.75,T215&lt;=1),"0.75 to 1",AND(T215&gt;1,T215&lt;=2),"1 to 2",AND(T215&gt;2,T215&lt;=3),"2 to 3",AND(T215&gt;3,T215&lt;=4),"3 to 4",AND(T215&gt;4,T215&lt;=5),"4 to 5",AND(T215&gt;5,T215&lt;=10),"5 to 10",T215&gt;10,"10+")</f>
        <v>0.3 to 0.4</v>
      </c>
      <c r="T215" s="10">
        <f>_xlfn.XLOOKUP($E215,'Raw Data'!$E:$E,'Raw Data'!T:T,"ERROR",0,1)</f>
        <v>0.314601886296171</v>
      </c>
      <c r="U215" s="15" t="str">
        <f t="array" ref="U215">_xlfn.IFS(AND(V215&gt;0,V215&lt;=0.05),"0 to 0.05",AND(V215&gt;0.05,V215&lt;=0.1),"0.05 to 0.1",AND(V215&gt;0.1,V215&lt;=0.2),"0.1 to 0.2",AND(V215&gt;0.2,V215&lt;=0.3),"0.2 to 0.3",AND(V215&gt;0.3,V215&lt;=0.4),"0.3 to 0.4",AND(V215&gt;0.4,V215&lt;=0.5),"0.4 to 0.5",AND(V215&gt;0.5,V215&lt;=0.75),"0.5 to 0.75",AND(V215&gt;0.75,V215&lt;=1),"0.75 to 1",AND(V215&gt;1,V215&lt;=2),"1 to 2",AND(V215&gt;2,V215&lt;=3),"2 to 3",AND(V215&gt;3,V215&lt;=4),"3 to 4",AND(V215&gt;4,V215&lt;=5),"4 to 5",AND(V215&gt;5,V215&lt;=10),"5 to 10",V215&gt;10,"10+")</f>
        <v>0.05 to 0.1</v>
      </c>
      <c r="V215" s="10">
        <f>_xlfn.XLOOKUP($E215,'Raw Data'!$E:$E,'Raw Data'!V:V,"ERROR",0,1)</f>
        <v>0.0919428474805546</v>
      </c>
      <c r="W215" s="15" t="str">
        <f t="array" ref="W215">_xlfn.IFS(AND(X215&gt;0,X215&lt;=0.05),"0 to 0.05",AND(X215&gt;0.05,X215&lt;=0.1),"0.05 to 0.1",AND(X215&gt;0.1,X215&lt;=0.2),"0.1 to 0.2",AND(X215&gt;0.2,X215&lt;=0.3),"0.2 to 0.3",AND(X215&gt;0.3,X215&lt;=0.4),"0.3 to 0.4",AND(X215&gt;0.4,X215&lt;=0.5),"0.4 to 0.5",AND(X215&gt;0.5,X215&lt;=0.75),"0.5 to 0.75",AND(X215&gt;0.75,X215&lt;=1),"0.75 to 1",AND(X215&gt;1,X215&lt;=2),"1 to 2",AND(X215&gt;2,X215&lt;=3),"2 to 3",AND(X215&gt;3,X215&lt;=4),"3 to 4",AND(X215&gt;4,X215&lt;=5),"4 to 5",AND(X215&gt;5,X215&lt;=10),"5 to 10",X215&gt;10,"10+")</f>
        <v>0.05 to 0.1</v>
      </c>
      <c r="X215" s="16">
        <f t="shared" si="27"/>
        <v>0.0849425092999662</v>
      </c>
      <c r="Y215" s="5" t="str">
        <f t="array" ref="Y215">_xlfn.IFS(AND(Z215&gt;0,Z215&lt;=1),"0 to 1",AND(Z215&gt;1,Z215&lt;=2),"1 to 2",AND(Z215&gt;2,Z215&lt;=4),"2 to 4",AND(Z215&gt;4,Z215&lt;=6),"4 to 6",AND(Z215&gt;6,Z215&lt;=8),"6 to 8",AND(Z215&gt;8,Z215&lt;=10),"8 to 10",AND(Z215&gt;10,Z215&lt;=15),"10 to 15",AND(Z215&gt;15,Z215&lt;=20),"15 to 20",AND(Z215&gt;20,Z215&lt;=25),"20 to 25",AND(Z215&gt;25,Z215&lt;=30),"25 to 30",AND(Z215&gt;30,Z215&lt;=40),"30 to 40",AND(Z215&gt;40,Z215&lt;=50),"40 to 50",Z215&gt;50,"50+")</f>
        <v>15 to 20</v>
      </c>
      <c r="Z215" s="9">
        <f>_xlfn.XLOOKUP($E215,'Raw Data'!$E:$E,'Raw Data'!Z:Z,"ERROR",0,1)</f>
        <v>18</v>
      </c>
      <c r="AA215" s="9" t="str">
        <f>_xlfn.XLOOKUP($E215,'Raw Data'!$E:$E,'Raw Data'!AA:AA,"ERROR",0,1)</f>
        <v>oz</v>
      </c>
    </row>
    <row r="216" hidden="1" spans="1:27">
      <c r="A216" s="5" t="str">
        <f>_xlfn.XLOOKUP($E216,'Raw Data'!$E:$E,'Raw Data'!A:A,"ERROR",0,1)</f>
        <v>AE</v>
      </c>
      <c r="B216" s="5" t="str">
        <f>_xlfn.XLOOKUP($E216,'Raw Data'!$E:$E,'Raw Data'!B:B,"ERROR",0,1)</f>
        <v>Hair Mousses</v>
      </c>
      <c r="C216" s="5" t="str">
        <f>_xlfn.XLOOKUP($E216,'Raw Data'!$E:$E,'Raw Data'!C:C,"ERROR",0,1)</f>
        <v>tigi</v>
      </c>
      <c r="D216" s="5" t="str">
        <f>_xlfn.XLOOKUP($E216,'Raw Data'!$E:$E,'Raw Data'!D:D,"ERROR",0,1)</f>
        <v>www.amazon.ae/dp/B01L1OWXSK</v>
      </c>
      <c r="E216" s="5" t="s">
        <v>416</v>
      </c>
      <c r="F216" s="9" t="str">
        <f>_xlfn.XLOOKUP($E216,'Raw Data'!$E:$E,'Raw Data'!F:F,"ERROR",0,1)</f>
        <v>TIGI 2 x Catwalk Styling Strong Hold Mousse 200 ml</v>
      </c>
      <c r="G216" s="10">
        <f>_xlfn.XLOOKUP($E216,'Raw Data'!$E:$E,'Raw Data'!G:G,"ERROR",0,1)</f>
        <v>4</v>
      </c>
      <c r="H216" s="9">
        <f>_xlfn.XLOOKUP($E216,'Raw Data'!$E:$E,'Raw Data'!H:H,"ERROR",0,1)</f>
        <v>223.55</v>
      </c>
      <c r="I216" s="9">
        <f>_xlfn.XLOOKUP($E216,'Raw Data'!$E:$E,'Raw Data'!I:I,"ERROR",0,1)</f>
        <v>0.000299293458581655</v>
      </c>
      <c r="J216" s="9" t="str">
        <f>_xlfn.XLOOKUP($E216,'Raw Data'!$E:$E,'Raw Data'!J:J,"ERROR",0,1)</f>
        <v>No</v>
      </c>
      <c r="K216" s="14" t="str">
        <f t="array" ref="K216">_xlfn.IFS(AND(L216&gt;0,L216&lt;=5),"0 to 5",AND(L216&gt;5,L216&lt;=10),"5 to 10",AND(L216&gt;10,L216&lt;=15),"10 to 15",AND(L216&gt;15,L216&lt;=20),"15 to 20",AND(L216&gt;20,L216&lt;=30),"20 to 30",AND(L216&gt;30,L216&lt;=40),"30 to 40",AND(L216&gt;40,L216&lt;=50),"40 to 50",AND(L216&gt;50,L216&lt;=75),"50 to 75",AND(L216&gt;75,L216&lt;=100),"75 to 100",AND(L216&gt;100,L216&lt;=150),"100 to 150",AND(L216&gt;150,L216&lt;=200),"150 to 200",AND(L216&gt;200,L216&lt;=250),"200 to 250",AND(L216&gt;250,L216&lt;=300),"250 to 300",AND(L216&gt;300,L216&lt;=400),"300 to 400",AND(L216&gt;400,L216&lt;=500),"400 to 500",L216&gt;500,"500+")</f>
        <v>50 to 75</v>
      </c>
      <c r="L216" s="9">
        <f>_xlfn.XLOOKUP($E216,'Raw Data'!$E:$E,'Raw Data'!L:L,"ERROR",0,1)</f>
        <v>59</v>
      </c>
      <c r="M216" s="14" t="str">
        <f t="array" ref="M216">_xlfn.IFS(AND(N216&gt;0,N216&lt;=5),"0 to 5",AND(N216&gt;5,N216&lt;=10),"5 to 10",AND(N216&gt;10,N216&lt;=15),"10 to 15",AND(N216&gt;15,N216&lt;=20),"15 to 20",AND(N216&gt;20,N216&lt;=30),"20 to 30",AND(N216&gt;30,N216&lt;=40),"30 to 40",AND(N216&gt;40,N216&lt;=50),"40 to 50",AND(N216&gt;50,N216&lt;=75),"50 to 75",AND(N216&gt;75,N216&lt;=100),"75 to 100",AND(N216&gt;100,N216&lt;=150),"100 to 150",AND(N216&gt;150,N216&lt;=200),"150 to 200",AND(N216&gt;200,N216&lt;=250),"200 to 250",AND(N216&gt;250,N216&lt;=300),"250 to 300",AND(N216&gt;300,N216&lt;=400),"300 to 400",AND(N216&gt;400,N216&lt;=500),"400 to 500",N216&gt;500,"500+")</f>
        <v>50 to 75</v>
      </c>
      <c r="N216" s="9">
        <f>_xlfn.XLOOKUP($E216,'Raw Data'!$E:$E,'Raw Data'!N:N,"ERROR",0,1)</f>
        <v>59</v>
      </c>
      <c r="O216" s="14" t="str">
        <f t="array" ref="O216">_xlfn.IFS(P216=0,"No Discount",AND(P216&gt;0,P216&lt;=0.02),"0% to 2%",AND(P216&gt;0.02,P216&lt;=0.04),"2% to 4%",AND(P216&gt;0.04,P216&lt;=0.06),"4% to 6%",AND(P216&gt;0.06,P216&lt;=0.08),"6% to 8%",AND(P216&gt;0.08,P216&lt;=0.1),"8% to 10%",AND(P216&gt;0.1,P216&lt;=0.15),"10% to 15%",AND(P216&gt;0.15,P216&lt;=0.2),"15% to 20%",AND(P216&gt;0.2,P216&lt;=0.25),"20% to 25%",AND(P216&gt;0.25,P216&lt;=0.3),"25% to 30%",AND(P216&gt;0.3,P216&lt;=0.4),"30% to 40%",AND(P216&gt;0.4,P216&lt;=0.5),"40% to 50%",AND(P216&gt;0.5,P216&lt;=0.75),"50% to 75%",AND(P216&gt;0.75,P216&lt;=1),"75% to 100%")</f>
        <v>No Discount</v>
      </c>
      <c r="P216" s="10">
        <f>_xlfn.XLOOKUP($E216,'Raw Data'!$E:$E,'Raw Data'!P:P,"ERROR",0,1)</f>
        <v>0</v>
      </c>
      <c r="Q216" s="9">
        <f>_xlfn.XLOOKUP($E216,'Raw Data'!$E:$E,'Raw Data'!Q:Q,"ERROR",0,1)</f>
        <v>200</v>
      </c>
      <c r="R216" s="9" t="str">
        <f>_xlfn.XLOOKUP($E216,'Raw Data'!$E:$E,'Raw Data'!R:R,"ERROR",0,1)</f>
        <v>ml</v>
      </c>
      <c r="S216" s="5" t="str">
        <f t="array" ref="S216">_xlfn.IFS(AND(T216&gt;0,T216&lt;=0.05),"0 to 0.05",AND(T216&gt;0.05,T216&lt;=0.1),"0.05 to 0.1",AND(T216&gt;0.1,T216&lt;=0.2),"0.1 to 0.2",AND(T216&gt;0.2,T216&lt;=0.3),"0.2 to 0.3",AND(T216&gt;0.3,T216&lt;=0.4),"0.3 to 0.4",AND(T216&gt;0.4,T216&lt;=0.5),"0.4 to 0.5",AND(T216&gt;0.5,T216&lt;=0.75),"0.5 to 0.75",AND(T216&gt;0.75,T216&lt;=1),"0.75 to 1",AND(T216&gt;1,T216&lt;=2),"1 to 2",AND(T216&gt;2,T216&lt;=3),"2 to 3",AND(T216&gt;3,T216&lt;=4),"3 to 4",AND(T216&gt;4,T216&lt;=5),"4 to 5",AND(T216&gt;5,T216&lt;=10),"5 to 10",T216&gt;10,"10+")</f>
        <v>0.2 to 0.3</v>
      </c>
      <c r="T216" s="10">
        <f>_xlfn.XLOOKUP($E216,'Raw Data'!$E:$E,'Raw Data'!T:T,"ERROR",0,1)</f>
        <v>0.295157614165965</v>
      </c>
      <c r="U216" s="15" t="str">
        <f t="array" ref="U216">_xlfn.IFS(AND(V216&gt;0,V216&lt;=0.05),"0 to 0.05",AND(V216&gt;0.05,V216&lt;=0.1),"0.05 to 0.1",AND(V216&gt;0.1,V216&lt;=0.2),"0.1 to 0.2",AND(V216&gt;0.2,V216&lt;=0.3),"0.2 to 0.3",AND(V216&gt;0.3,V216&lt;=0.4),"0.3 to 0.4",AND(V216&gt;0.4,V216&lt;=0.5),"0.4 to 0.5",AND(V216&gt;0.5,V216&lt;=0.75),"0.5 to 0.75",AND(V216&gt;0.75,V216&lt;=1),"0.75 to 1",AND(V216&gt;1,V216&lt;=2),"1 to 2",AND(V216&gt;2,V216&lt;=3),"2 to 3",AND(V216&gt;3,V216&lt;=4),"3 to 4",AND(V216&gt;4,V216&lt;=5),"4 to 5",AND(V216&gt;5,V216&lt;=10),"5 to 10",V216&gt;10,"10+")</f>
        <v>0.05 to 0.1</v>
      </c>
      <c r="V216" s="10">
        <f>_xlfn.XLOOKUP($E216,'Raw Data'!$E:$E,'Raw Data'!V:V,"ERROR",0,1)</f>
        <v>0.0796925558248104</v>
      </c>
      <c r="W216" s="15" t="str">
        <f t="array" ref="W216">_xlfn.IFS(AND(X216&gt;0,X216&lt;=0.05),"0 to 0.05",AND(X216&gt;0.05,X216&lt;=0.1),"0.05 to 0.1",AND(X216&gt;0.1,X216&lt;=0.2),"0.1 to 0.2",AND(X216&gt;0.2,X216&lt;=0.3),"0.2 to 0.3",AND(X216&gt;0.3,X216&lt;=0.4),"0.3 to 0.4",AND(X216&gt;0.4,X216&lt;=0.5),"0.4 to 0.5",AND(X216&gt;0.5,X216&lt;=0.75),"0.5 to 0.75",AND(X216&gt;0.75,X216&lt;=1),"0.75 to 1",AND(X216&gt;1,X216&lt;=2),"1 to 2",AND(X216&gt;2,X216&lt;=3),"2 to 3",AND(X216&gt;3,X216&lt;=4),"3 to 4",AND(X216&gt;4,X216&lt;=5),"4 to 5",AND(X216&gt;5,X216&lt;=10),"5 to 10",X216&gt;10,"10+")</f>
        <v>0.05 to 0.1</v>
      </c>
      <c r="X216" s="16">
        <f t="shared" si="27"/>
        <v>0.0796925558248104</v>
      </c>
      <c r="Y216" s="5" t="str">
        <f t="array" ref="Y216">_xlfn.IFS(AND(Z216&gt;0,Z216&lt;=1),"0 to 1",AND(Z216&gt;1,Z216&lt;=2),"1 to 2",AND(Z216&gt;2,Z216&lt;=4),"2 to 4",AND(Z216&gt;4,Z216&lt;=6),"4 to 6",AND(Z216&gt;6,Z216&lt;=8),"6 to 8",AND(Z216&gt;8,Z216&lt;=10),"8 to 10",AND(Z216&gt;10,Z216&lt;=15),"10 to 15",AND(Z216&gt;15,Z216&lt;=20),"15 to 20",AND(Z216&gt;20,Z216&lt;=25),"20 to 25",AND(Z216&gt;25,Z216&lt;=30),"25 to 30",AND(Z216&gt;30,Z216&lt;=40),"30 to 40",AND(Z216&gt;40,Z216&lt;=50),"40 to 50",Z216&gt;50,"50+")</f>
        <v>6 to 8</v>
      </c>
      <c r="Z216" s="9">
        <f>_xlfn.XLOOKUP($E216,'Raw Data'!$E:$E,'Raw Data'!Z:Z,"ERROR",0,1)</f>
        <v>6.76</v>
      </c>
      <c r="AA216" s="9" t="str">
        <f>_xlfn.XLOOKUP($E216,'Raw Data'!$E:$E,'Raw Data'!AA:AA,"ERROR",0,1)</f>
        <v>oz</v>
      </c>
    </row>
    <row r="217" hidden="1" spans="1:27">
      <c r="A217" s="5" t="str">
        <f>_xlfn.XLOOKUP($E217,'Raw Data'!$E:$E,'Raw Data'!A:A,"ERROR",0,1)</f>
        <v>AE</v>
      </c>
      <c r="B217" s="5" t="str">
        <f>_xlfn.XLOOKUP($E217,'Raw Data'!$E:$E,'Raw Data'!B:B,"ERROR",0,1)</f>
        <v>Hair Mousses</v>
      </c>
      <c r="C217" s="5" t="str">
        <f>_xlfn.XLOOKUP($E217,'Raw Data'!$E:$E,'Raw Data'!C:C,"ERROR",0,1)</f>
        <v>Wella</v>
      </c>
      <c r="D217" s="5" t="str">
        <f>_xlfn.XLOOKUP($E217,'Raw Data'!$E:$E,'Raw Data'!D:D,"ERROR",0,1)</f>
        <v>www.amazon.ae/dp/B0B4H9Q7JZ</v>
      </c>
      <c r="E217" s="5" t="s">
        <v>417</v>
      </c>
      <c r="F217" s="9" t="str">
        <f>_xlfn.XLOOKUP($E217,'Raw Data'!$E:$E,'Raw Data'!F:F,"ERROR",0,1)</f>
        <v>Wella Pro Series Mousse Max Hold, 250ml</v>
      </c>
      <c r="G217" s="10">
        <f>_xlfn.XLOOKUP($E217,'Raw Data'!$E:$E,'Raw Data'!G:G,"ERROR",0,1)</f>
        <v>13</v>
      </c>
      <c r="H217" s="9">
        <f>_xlfn.XLOOKUP($E217,'Raw Data'!$E:$E,'Raw Data'!H:H,"ERROR",0,1)</f>
        <v>215.97</v>
      </c>
      <c r="I217" s="9">
        <f>_xlfn.XLOOKUP($E217,'Raw Data'!$E:$E,'Raw Data'!I:I,"ERROR",0,1)</f>
        <v>0.000289145194586804</v>
      </c>
      <c r="J217" s="9" t="str">
        <f>_xlfn.XLOOKUP($E217,'Raw Data'!$E:$E,'Raw Data'!J:J,"ERROR",0,1)</f>
        <v>No</v>
      </c>
      <c r="K217" s="14" t="str">
        <f t="array" ref="K217">_xlfn.IFS(AND(L217&gt;0,L217&lt;=5),"0 to 5",AND(L217&gt;5,L217&lt;=10),"5 to 10",AND(L217&gt;10,L217&lt;=15),"10 to 15",AND(L217&gt;15,L217&lt;=20),"15 to 20",AND(L217&gt;20,L217&lt;=30),"20 to 30",AND(L217&gt;30,L217&lt;=40),"30 to 40",AND(L217&gt;40,L217&lt;=50),"40 to 50",AND(L217&gt;50,L217&lt;=75),"50 to 75",AND(L217&gt;75,L217&lt;=100),"75 to 100",AND(L217&gt;100,L217&lt;=150),"100 to 150",AND(L217&gt;150,L217&lt;=200),"150 to 200",AND(L217&gt;200,L217&lt;=250),"200 to 250",AND(L217&gt;250,L217&lt;=300),"250 to 300",AND(L217&gt;300,L217&lt;=400),"300 to 400",AND(L217&gt;400,L217&lt;=500),"400 to 500",L217&gt;500,"500+")</f>
        <v>15 to 20</v>
      </c>
      <c r="L217" s="9">
        <f>_xlfn.XLOOKUP($E217,'Raw Data'!$E:$E,'Raw Data'!L:L,"ERROR",0,1)</f>
        <v>17.29</v>
      </c>
      <c r="M217" s="14" t="str">
        <f t="array" ref="M217">_xlfn.IFS(AND(N217&gt;0,N217&lt;=5),"0 to 5",AND(N217&gt;5,N217&lt;=10),"5 to 10",AND(N217&gt;10,N217&lt;=15),"10 to 15",AND(N217&gt;15,N217&lt;=20),"15 to 20",AND(N217&gt;20,N217&lt;=30),"20 to 30",AND(N217&gt;30,N217&lt;=40),"30 to 40",AND(N217&gt;40,N217&lt;=50),"40 to 50",AND(N217&gt;50,N217&lt;=75),"50 to 75",AND(N217&gt;75,N217&lt;=100),"75 to 100",AND(N217&gt;100,N217&lt;=150),"100 to 150",AND(N217&gt;150,N217&lt;=200),"150 to 200",AND(N217&gt;200,N217&lt;=250),"200 to 250",AND(N217&gt;250,N217&lt;=300),"250 to 300",AND(N217&gt;300,N217&lt;=400),"300 to 400",AND(N217&gt;400,N217&lt;=500),"400 to 500",N217&gt;500,"500+")</f>
        <v>15 to 20</v>
      </c>
      <c r="N217" s="9">
        <f>_xlfn.XLOOKUP($E217,'Raw Data'!$E:$E,'Raw Data'!N:N,"ERROR",0,1)</f>
        <v>17.29</v>
      </c>
      <c r="O217" s="14" t="str">
        <f t="array" ref="O217">_xlfn.IFS(P217=0,"No Discount",AND(P217&gt;0,P217&lt;=0.02),"0% to 2%",AND(P217&gt;0.02,P217&lt;=0.04),"2% to 4%",AND(P217&gt;0.04,P217&lt;=0.06),"4% to 6%",AND(P217&gt;0.06,P217&lt;=0.08),"6% to 8%",AND(P217&gt;0.08,P217&lt;=0.1),"8% to 10%",AND(P217&gt;0.1,P217&lt;=0.15),"10% to 15%",AND(P217&gt;0.15,P217&lt;=0.2),"15% to 20%",AND(P217&gt;0.2,P217&lt;=0.25),"20% to 25%",AND(P217&gt;0.25,P217&lt;=0.3),"25% to 30%",AND(P217&gt;0.3,P217&lt;=0.4),"30% to 40%",AND(P217&gt;0.4,P217&lt;=0.5),"40% to 50%",AND(P217&gt;0.5,P217&lt;=0.75),"50% to 75%",AND(P217&gt;0.75,P217&lt;=1),"75% to 100%")</f>
        <v>No Discount</v>
      </c>
      <c r="P217" s="10">
        <f>_xlfn.XLOOKUP($E217,'Raw Data'!$E:$E,'Raw Data'!P:P,"ERROR",0,1)</f>
        <v>0</v>
      </c>
      <c r="Q217" s="9">
        <f>_xlfn.XLOOKUP($E217,'Raw Data'!$E:$E,'Raw Data'!Q:Q,"ERROR",0,1)</f>
        <v>250</v>
      </c>
      <c r="R217" s="9" t="str">
        <f>_xlfn.XLOOKUP($E217,'Raw Data'!$E:$E,'Raw Data'!R:R,"ERROR",0,1)</f>
        <v>ml</v>
      </c>
      <c r="S217" s="5" t="str">
        <f t="array" ref="S217">_xlfn.IFS(AND(T217&gt;0,T217&lt;=0.05),"0 to 0.05",AND(T217&gt;0.05,T217&lt;=0.1),"0.05 to 0.1",AND(T217&gt;0.1,T217&lt;=0.2),"0.1 to 0.2",AND(T217&gt;0.2,T217&lt;=0.3),"0.2 to 0.3",AND(T217&gt;0.3,T217&lt;=0.4),"0.3 to 0.4",AND(T217&gt;0.4,T217&lt;=0.5),"0.4 to 0.5",AND(T217&gt;0.5,T217&lt;=0.75),"0.5 to 0.75",AND(T217&gt;0.75,T217&lt;=1),"0.75 to 1",AND(T217&gt;1,T217&lt;=2),"1 to 2",AND(T217&gt;2,T217&lt;=3),"2 to 3",AND(T217&gt;3,T217&lt;=4),"3 to 4",AND(T217&gt;4,T217&lt;=5),"4 to 5",AND(T217&gt;5,T217&lt;=10),"5 to 10",T217&gt;10,"10+")</f>
        <v>0.05 to 0.1</v>
      </c>
      <c r="T217" s="10">
        <f>_xlfn.XLOOKUP($E217,'Raw Data'!$E:$E,'Raw Data'!T:T,"ERROR",0,1)</f>
        <v>0.0691969511719258</v>
      </c>
      <c r="U217" s="15" t="str">
        <f t="array" ref="U217">_xlfn.IFS(AND(V217&gt;0,V217&lt;=0.05),"0 to 0.05",AND(V217&gt;0.05,V217&lt;=0.1),"0.05 to 0.1",AND(V217&gt;0.1,V217&lt;=0.2),"0.1 to 0.2",AND(V217&gt;0.2,V217&lt;=0.3),"0.2 to 0.3",AND(V217&gt;0.3,V217&lt;=0.4),"0.3 to 0.4",AND(V217&gt;0.4,V217&lt;=0.5),"0.4 to 0.5",AND(V217&gt;0.5,V217&lt;=0.75),"0.5 to 0.75",AND(V217&gt;0.75,V217&lt;=1),"0.75 to 1",AND(V217&gt;1,V217&lt;=2),"1 to 2",AND(V217&gt;2,V217&lt;=3),"2 to 3",AND(V217&gt;3,V217&lt;=4),"3 to 4",AND(V217&gt;4,V217&lt;=5),"4 to 5",AND(V217&gt;5,V217&lt;=10),"5 to 10",V217&gt;10,"10+")</f>
        <v>0 to 0.05</v>
      </c>
      <c r="V217" s="10">
        <f>_xlfn.XLOOKUP($E217,'Raw Data'!$E:$E,'Raw Data'!V:V,"ERROR",0,1)</f>
        <v>0.01868317681642</v>
      </c>
      <c r="W217" s="15" t="str">
        <f t="array" ref="W217">_xlfn.IFS(AND(X217&gt;0,X217&lt;=0.05),"0 to 0.05",AND(X217&gt;0.05,X217&lt;=0.1),"0.05 to 0.1",AND(X217&gt;0.1,X217&lt;=0.2),"0.1 to 0.2",AND(X217&gt;0.2,X217&lt;=0.3),"0.2 to 0.3",AND(X217&gt;0.3,X217&lt;=0.4),"0.3 to 0.4",AND(X217&gt;0.4,X217&lt;=0.5),"0.4 to 0.5",AND(X217&gt;0.5,X217&lt;=0.75),"0.5 to 0.75",AND(X217&gt;0.75,X217&lt;=1),"0.75 to 1",AND(X217&gt;1,X217&lt;=2),"1 to 2",AND(X217&gt;2,X217&lt;=3),"2 to 3",AND(X217&gt;3,X217&lt;=4),"3 to 4",AND(X217&gt;4,X217&lt;=5),"4 to 5",AND(X217&gt;5,X217&lt;=10),"5 to 10",X217&gt;10,"10+")</f>
        <v>0 to 0.05</v>
      </c>
      <c r="X217" s="16">
        <f t="shared" si="27"/>
        <v>0.01868317681642</v>
      </c>
      <c r="Y217" s="5" t="str">
        <f t="array" ref="Y217">_xlfn.IFS(AND(Z217&gt;0,Z217&lt;=1),"0 to 1",AND(Z217&gt;1,Z217&lt;=2),"1 to 2",AND(Z217&gt;2,Z217&lt;=4),"2 to 4",AND(Z217&gt;4,Z217&lt;=6),"4 to 6",AND(Z217&gt;6,Z217&lt;=8),"6 to 8",AND(Z217&gt;8,Z217&lt;=10),"8 to 10",AND(Z217&gt;10,Z217&lt;=15),"10 to 15",AND(Z217&gt;15,Z217&lt;=20),"15 to 20",AND(Z217&gt;20,Z217&lt;=25),"20 to 25",AND(Z217&gt;25,Z217&lt;=30),"25 to 30",AND(Z217&gt;30,Z217&lt;=40),"30 to 40",AND(Z217&gt;40,Z217&lt;=50),"40 to 50",Z217&gt;50,"50+")</f>
        <v>8 to 10</v>
      </c>
      <c r="Z217" s="9">
        <f>_xlfn.XLOOKUP($E217,'Raw Data'!$E:$E,'Raw Data'!Z:Z,"ERROR",0,1)</f>
        <v>8.45</v>
      </c>
      <c r="AA217" s="9" t="str">
        <f>_xlfn.XLOOKUP($E217,'Raw Data'!$E:$E,'Raw Data'!AA:AA,"ERROR",0,1)</f>
        <v>oz</v>
      </c>
    </row>
    <row r="218" hidden="1" spans="1:27">
      <c r="A218" s="5" t="str">
        <f>_xlfn.XLOOKUP($E218,'Raw Data'!$E:$E,'Raw Data'!A:A,"ERROR",0,1)</f>
        <v>AE</v>
      </c>
      <c r="B218" s="5" t="str">
        <f>_xlfn.XLOOKUP($E218,'Raw Data'!$E:$E,'Raw Data'!B:B,"ERROR",0,1)</f>
        <v>Hair Mousses</v>
      </c>
      <c r="C218" s="5" t="str">
        <f>_xlfn.XLOOKUP($E218,'Raw Data'!$E:$E,'Raw Data'!C:C,"ERROR",0,1)</f>
        <v>goldwell</v>
      </c>
      <c r="D218" s="5" t="str">
        <f>_xlfn.XLOOKUP($E218,'Raw Data'!$E:$E,'Raw Data'!D:D,"ERROR",0,1)</f>
        <v>www.amazon.ae/dp/B01L4S9138</v>
      </c>
      <c r="E218" s="5" t="s">
        <v>418</v>
      </c>
      <c r="F218" s="9" t="str">
        <f>_xlfn.XLOOKUP($E218,'Raw Data'!$E:$E,'Raw Data'!F:F,"ERROR",0,1)</f>
        <v>GOLDWELL Ultra Volume Glamour Whip 300ml</v>
      </c>
      <c r="G218" s="10">
        <f>_xlfn.XLOOKUP($E218,'Raw Data'!$E:$E,'Raw Data'!G:G,"ERROR",0,1)</f>
        <v>1</v>
      </c>
      <c r="H218" s="9">
        <f>_xlfn.XLOOKUP($E218,'Raw Data'!$E:$E,'Raw Data'!H:H,"ERROR",0,1)</f>
        <v>210.01</v>
      </c>
      <c r="I218" s="9">
        <f>_xlfn.XLOOKUP($E218,'Raw Data'!$E:$E,'Raw Data'!I:I,"ERROR",0,1)</f>
        <v>0.000281165820786103</v>
      </c>
      <c r="J218" s="9" t="str">
        <f>_xlfn.XLOOKUP($E218,'Raw Data'!$E:$E,'Raw Data'!J:J,"ERROR",0,1)</f>
        <v>No</v>
      </c>
      <c r="K218" s="14" t="str">
        <f t="array" ref="K218">_xlfn.IFS(AND(L218&gt;0,L218&lt;=5),"0 to 5",AND(L218&gt;5,L218&lt;=10),"5 to 10",AND(L218&gt;10,L218&lt;=15),"10 to 15",AND(L218&gt;15,L218&lt;=20),"15 to 20",AND(L218&gt;20,L218&lt;=30),"20 to 30",AND(L218&gt;30,L218&lt;=40),"30 to 40",AND(L218&gt;40,L218&lt;=50),"40 to 50",AND(L218&gt;50,L218&lt;=75),"50 to 75",AND(L218&gt;75,L218&lt;=100),"75 to 100",AND(L218&gt;100,L218&lt;=150),"100 to 150",AND(L218&gt;150,L218&lt;=200),"150 to 200",AND(L218&gt;200,L218&lt;=250),"200 to 250",AND(L218&gt;250,L218&lt;=300),"250 to 300",AND(L218&gt;300,L218&lt;=400),"300 to 400",AND(L218&gt;400,L218&lt;=500),"400 to 500",L218&gt;500,"500+")</f>
        <v>150 to 200</v>
      </c>
      <c r="L218" s="9">
        <f>_xlfn.XLOOKUP($E218,'Raw Data'!$E:$E,'Raw Data'!L:L,"ERROR",0,1)</f>
        <v>151.58</v>
      </c>
      <c r="M218" s="14" t="str">
        <f t="array" ref="M218">_xlfn.IFS(AND(N218&gt;0,N218&lt;=5),"0 to 5",AND(N218&gt;5,N218&lt;=10),"5 to 10",AND(N218&gt;10,N218&lt;=15),"10 to 15",AND(N218&gt;15,N218&lt;=20),"15 to 20",AND(N218&gt;20,N218&lt;=30),"20 to 30",AND(N218&gt;30,N218&lt;=40),"30 to 40",AND(N218&gt;40,N218&lt;=50),"40 to 50",AND(N218&gt;50,N218&lt;=75),"50 to 75",AND(N218&gt;75,N218&lt;=100),"75 to 100",AND(N218&gt;100,N218&lt;=150),"100 to 150",AND(N218&gt;150,N218&lt;=200),"150 to 200",AND(N218&gt;200,N218&lt;=250),"200 to 250",AND(N218&gt;250,N218&lt;=300),"250 to 300",AND(N218&gt;300,N218&lt;=400),"300 to 400",AND(N218&gt;400,N218&lt;=500),"400 to 500",N218&gt;500,"500+")</f>
        <v>150 to 200</v>
      </c>
      <c r="N218" s="9">
        <f>_xlfn.XLOOKUP($E218,'Raw Data'!$E:$E,'Raw Data'!N:N,"ERROR",0,1)</f>
        <v>151.58</v>
      </c>
      <c r="O218" s="14" t="str">
        <f t="array" ref="O218">_xlfn.IFS(P218=0,"No Discount",AND(P218&gt;0,P218&lt;=0.02),"0% to 2%",AND(P218&gt;0.02,P218&lt;=0.04),"2% to 4%",AND(P218&gt;0.04,P218&lt;=0.06),"4% to 6%",AND(P218&gt;0.06,P218&lt;=0.08),"6% to 8%",AND(P218&gt;0.08,P218&lt;=0.1),"8% to 10%",AND(P218&gt;0.1,P218&lt;=0.15),"10% to 15%",AND(P218&gt;0.15,P218&lt;=0.2),"15% to 20%",AND(P218&gt;0.2,P218&lt;=0.25),"20% to 25%",AND(P218&gt;0.25,P218&lt;=0.3),"25% to 30%",AND(P218&gt;0.3,P218&lt;=0.4),"30% to 40%",AND(P218&gt;0.4,P218&lt;=0.5),"40% to 50%",AND(P218&gt;0.5,P218&lt;=0.75),"50% to 75%",AND(P218&gt;0.75,P218&lt;=1),"75% to 100%")</f>
        <v>No Discount</v>
      </c>
      <c r="P218" s="10">
        <f>_xlfn.XLOOKUP($E218,'Raw Data'!$E:$E,'Raw Data'!P:P,"ERROR",0,1)</f>
        <v>0</v>
      </c>
      <c r="Q218" s="9">
        <f>_xlfn.XLOOKUP($E218,'Raw Data'!$E:$E,'Raw Data'!Q:Q,"ERROR",0,1)</f>
        <v>300</v>
      </c>
      <c r="R218" s="9" t="str">
        <f>_xlfn.XLOOKUP($E218,'Raw Data'!$E:$E,'Raw Data'!R:R,"ERROR",0,1)</f>
        <v>ml</v>
      </c>
      <c r="S218" s="5" t="str">
        <f t="array" ref="S218">_xlfn.IFS(AND(T218&gt;0,T218&lt;=0.05),"0 to 0.05",AND(T218&gt;0.05,T218&lt;=0.1),"0.05 to 0.1",AND(T218&gt;0.1,T218&lt;=0.2),"0.1 to 0.2",AND(T218&gt;0.2,T218&lt;=0.3),"0.2 to 0.3",AND(T218&gt;0.3,T218&lt;=0.4),"0.3 to 0.4",AND(T218&gt;0.4,T218&lt;=0.5),"0.4 to 0.5",AND(T218&gt;0.5,T218&lt;=0.75),"0.5 to 0.75",AND(T218&gt;0.75,T218&lt;=1),"0.75 to 1",AND(T218&gt;1,T218&lt;=2),"1 to 2",AND(T218&gt;2,T218&lt;=3),"2 to 3",AND(T218&gt;3,T218&lt;=4),"3 to 4",AND(T218&gt;4,T218&lt;=5),"4 to 5",AND(T218&gt;5,T218&lt;=10),"5 to 10",T218&gt;10,"10+")</f>
        <v>0.5 to 0.75</v>
      </c>
      <c r="T218" s="10">
        <f>_xlfn.XLOOKUP($E218,'Raw Data'!$E:$E,'Raw Data'!T:T,"ERROR",0,1)</f>
        <v>0.505536623223468</v>
      </c>
      <c r="U218" s="15" t="str">
        <f t="array" ref="U218">_xlfn.IFS(AND(V218&gt;0,V218&lt;=0.05),"0 to 0.05",AND(V218&gt;0.05,V218&lt;=0.1),"0.05 to 0.1",AND(V218&gt;0.1,V218&lt;=0.2),"0.1 to 0.2",AND(V218&gt;0.2,V218&lt;=0.3),"0.2 to 0.3",AND(V218&gt;0.3,V218&lt;=0.4),"0.3 to 0.4",AND(V218&gt;0.4,V218&lt;=0.5),"0.4 to 0.5",AND(V218&gt;0.5,V218&lt;=0.75),"0.5 to 0.75",AND(V218&gt;0.75,V218&lt;=1),"0.75 to 1",AND(V218&gt;1,V218&lt;=2),"1 to 2",AND(V218&gt;2,V218&lt;=3),"2 to 3",AND(V218&gt;3,V218&lt;=4),"3 to 4",AND(V218&gt;4,V218&lt;=5),"4 to 5",AND(V218&gt;5,V218&lt;=10),"5 to 10",V218&gt;10,"10+")</f>
        <v>0.1 to 0.2</v>
      </c>
      <c r="V218" s="10">
        <f>_xlfn.XLOOKUP($E218,'Raw Data'!$E:$E,'Raw Data'!V:V,"ERROR",0,1)</f>
        <v>0.136494888270336</v>
      </c>
      <c r="W218" s="15" t="str">
        <f t="array" ref="W218">_xlfn.IFS(AND(X218&gt;0,X218&lt;=0.05),"0 to 0.05",AND(X218&gt;0.05,X218&lt;=0.1),"0.05 to 0.1",AND(X218&gt;0.1,X218&lt;=0.2),"0.1 to 0.2",AND(X218&gt;0.2,X218&lt;=0.3),"0.2 to 0.3",AND(X218&gt;0.3,X218&lt;=0.4),"0.3 to 0.4",AND(X218&gt;0.4,X218&lt;=0.5),"0.4 to 0.5",AND(X218&gt;0.5,X218&lt;=0.75),"0.5 to 0.75",AND(X218&gt;0.75,X218&lt;=1),"0.75 to 1",AND(X218&gt;1,X218&lt;=2),"1 to 2",AND(X218&gt;2,X218&lt;=3),"2 to 3",AND(X218&gt;3,X218&lt;=4),"3 to 4",AND(X218&gt;4,X218&lt;=5),"4 to 5",AND(X218&gt;5,X218&lt;=10),"5 to 10",X218&gt;10,"10+")</f>
        <v>0.1 to 0.2</v>
      </c>
      <c r="X218" s="16">
        <f t="shared" si="27"/>
        <v>0.136494888270336</v>
      </c>
      <c r="Y218" s="5" t="str">
        <f t="array" ref="Y218">_xlfn.IFS(AND(Z218&gt;0,Z218&lt;=1),"0 to 1",AND(Z218&gt;1,Z218&lt;=2),"1 to 2",AND(Z218&gt;2,Z218&lt;=4),"2 to 4",AND(Z218&gt;4,Z218&lt;=6),"4 to 6",AND(Z218&gt;6,Z218&lt;=8),"6 to 8",AND(Z218&gt;8,Z218&lt;=10),"8 to 10",AND(Z218&gt;10,Z218&lt;=15),"10 to 15",AND(Z218&gt;15,Z218&lt;=20),"15 to 20",AND(Z218&gt;20,Z218&lt;=25),"20 to 25",AND(Z218&gt;25,Z218&lt;=30),"25 to 30",AND(Z218&gt;30,Z218&lt;=40),"30 to 40",AND(Z218&gt;40,Z218&lt;=50),"40 to 50",Z218&gt;50,"50+")</f>
        <v>10 to 15</v>
      </c>
      <c r="Z218" s="9">
        <f>_xlfn.XLOOKUP($E218,'Raw Data'!$E:$E,'Raw Data'!Z:Z,"ERROR",0,1)</f>
        <v>10.14</v>
      </c>
      <c r="AA218" s="9" t="str">
        <f>_xlfn.XLOOKUP($E218,'Raw Data'!$E:$E,'Raw Data'!AA:AA,"ERROR",0,1)</f>
        <v>oz</v>
      </c>
    </row>
    <row r="219" hidden="1" spans="1:27">
      <c r="A219" s="5" t="str">
        <f>_xlfn.XLOOKUP($E219,'Raw Data'!$E:$E,'Raw Data'!A:A,"ERROR",0,1)</f>
        <v>AE</v>
      </c>
      <c r="B219" s="5" t="str">
        <f>_xlfn.XLOOKUP($E219,'Raw Data'!$E:$E,'Raw Data'!B:B,"ERROR",0,1)</f>
        <v>Hair Mousses</v>
      </c>
      <c r="C219" s="5" t="str">
        <f>_xlfn.XLOOKUP($E219,'Raw Data'!$E:$E,'Raw Data'!C:C,"ERROR",0,1)</f>
        <v>birju mahavir</v>
      </c>
      <c r="D219" s="5" t="str">
        <f>_xlfn.XLOOKUP($E219,'Raw Data'!$E:$E,'Raw Data'!D:D,"ERROR",0,1)</f>
        <v>www.amazon.ae/dp/B07P84H4L9</v>
      </c>
      <c r="E219" s="5" t="s">
        <v>419</v>
      </c>
      <c r="F219" s="9" t="str">
        <f>_xlfn.XLOOKUP($E219,'Raw Data'!$E:$E,'Raw Data'!F:F,"ERROR",0,1)</f>
        <v>Hunter1114 Whipped  MoUSse , 245 Ml</v>
      </c>
      <c r="G219" s="10">
        <f>_xlfn.XLOOKUP($E219,'Raw Data'!$E:$E,'Raw Data'!G:G,"ERROR",0,1)</f>
        <v>1</v>
      </c>
      <c r="H219" s="9">
        <f>_xlfn.XLOOKUP($E219,'Raw Data'!$E:$E,'Raw Data'!H:H,"ERROR",0,1)</f>
        <v>208.93</v>
      </c>
      <c r="I219" s="9">
        <f>_xlfn.XLOOKUP($E219,'Raw Data'!$E:$E,'Raw Data'!I:I,"ERROR",0,1)</f>
        <v>0.000279719893990003</v>
      </c>
      <c r="J219" s="9" t="str">
        <f>_xlfn.XLOOKUP($E219,'Raw Data'!$E:$E,'Raw Data'!J:J,"ERROR",0,1)</f>
        <v>No</v>
      </c>
      <c r="K219" s="14" t="str">
        <f t="array" ref="K219">_xlfn.IFS(AND(L219&gt;0,L219&lt;=5),"0 to 5",AND(L219&gt;5,L219&lt;=10),"5 to 10",AND(L219&gt;10,L219&lt;=15),"10 to 15",AND(L219&gt;15,L219&lt;=20),"15 to 20",AND(L219&gt;20,L219&lt;=30),"20 to 30",AND(L219&gt;30,L219&lt;=40),"30 to 40",AND(L219&gt;40,L219&lt;=50),"40 to 50",AND(L219&gt;50,L219&lt;=75),"50 to 75",AND(L219&gt;75,L219&lt;=100),"75 to 100",AND(L219&gt;100,L219&lt;=150),"100 to 150",AND(L219&gt;150,L219&lt;=200),"150 to 200",AND(L219&gt;200,L219&lt;=250),"200 to 250",AND(L219&gt;250,L219&lt;=300),"250 to 300",AND(L219&gt;300,L219&lt;=400),"300 to 400",AND(L219&gt;400,L219&lt;=500),"400 to 500",L219&gt;500,"500+")</f>
        <v>150 to 200</v>
      </c>
      <c r="L219" s="9">
        <f>_xlfn.XLOOKUP($E219,'Raw Data'!$E:$E,'Raw Data'!L:L,"ERROR",0,1)</f>
        <v>165.43</v>
      </c>
      <c r="M219" s="14" t="str">
        <f t="array" ref="M219">_xlfn.IFS(AND(N219&gt;0,N219&lt;=5),"0 to 5",AND(N219&gt;5,N219&lt;=10),"5 to 10",AND(N219&gt;10,N219&lt;=15),"10 to 15",AND(N219&gt;15,N219&lt;=20),"15 to 20",AND(N219&gt;20,N219&lt;=30),"20 to 30",AND(N219&gt;30,N219&lt;=40),"30 to 40",AND(N219&gt;40,N219&lt;=50),"40 to 50",AND(N219&gt;50,N219&lt;=75),"50 to 75",AND(N219&gt;75,N219&lt;=100),"75 to 100",AND(N219&gt;100,N219&lt;=150),"100 to 150",AND(N219&gt;150,N219&lt;=200),"150 to 200",AND(N219&gt;200,N219&lt;=250),"200 to 250",AND(N219&gt;250,N219&lt;=300),"250 to 300",AND(N219&gt;300,N219&lt;=400),"300 to 400",AND(N219&gt;400,N219&lt;=500),"400 to 500",N219&gt;500,"500+")</f>
        <v>150 to 200</v>
      </c>
      <c r="N219" s="9">
        <f>_xlfn.XLOOKUP($E219,'Raw Data'!$E:$E,'Raw Data'!N:N,"ERROR",0,1)</f>
        <v>165.43</v>
      </c>
      <c r="O219" s="14" t="str">
        <f t="array" ref="O219">_xlfn.IFS(P219=0,"No Discount",AND(P219&gt;0,P219&lt;=0.02),"0% to 2%",AND(P219&gt;0.02,P219&lt;=0.04),"2% to 4%",AND(P219&gt;0.04,P219&lt;=0.06),"4% to 6%",AND(P219&gt;0.06,P219&lt;=0.08),"6% to 8%",AND(P219&gt;0.08,P219&lt;=0.1),"8% to 10%",AND(P219&gt;0.1,P219&lt;=0.15),"10% to 15%",AND(P219&gt;0.15,P219&lt;=0.2),"15% to 20%",AND(P219&gt;0.2,P219&lt;=0.25),"20% to 25%",AND(P219&gt;0.25,P219&lt;=0.3),"25% to 30%",AND(P219&gt;0.3,P219&lt;=0.4),"30% to 40%",AND(P219&gt;0.4,P219&lt;=0.5),"40% to 50%",AND(P219&gt;0.5,P219&lt;=0.75),"50% to 75%",AND(P219&gt;0.75,P219&lt;=1),"75% to 100%")</f>
        <v>No Discount</v>
      </c>
      <c r="P219" s="10">
        <f>_xlfn.XLOOKUP($E219,'Raw Data'!$E:$E,'Raw Data'!P:P,"ERROR",0,1)</f>
        <v>0</v>
      </c>
      <c r="Q219" s="9">
        <f>_xlfn.XLOOKUP($E219,'Raw Data'!$E:$E,'Raw Data'!Q:Q,"ERROR",0,1)</f>
        <v>245</v>
      </c>
      <c r="R219" s="9" t="str">
        <f>_xlfn.XLOOKUP($E219,'Raw Data'!$E:$E,'Raw Data'!R:R,"ERROR",0,1)</f>
        <v>ml</v>
      </c>
      <c r="S219" s="5" t="str">
        <f t="array" ref="S219">_xlfn.IFS(AND(T219&gt;0,T219&lt;=0.05),"0 to 0.05",AND(T219&gt;0.05,T219&lt;=0.1),"0.05 to 0.1",AND(T219&gt;0.1,T219&lt;=0.2),"0.1 to 0.2",AND(T219&gt;0.2,T219&lt;=0.3),"0.2 to 0.3",AND(T219&gt;0.3,T219&lt;=0.4),"0.3 to 0.4",AND(T219&gt;0.4,T219&lt;=0.5),"0.4 to 0.5",AND(T219&gt;0.5,T219&lt;=0.75),"0.5 to 0.75",AND(T219&gt;0.75,T219&lt;=1),"0.75 to 1",AND(T219&gt;1,T219&lt;=2),"1 to 2",AND(T219&gt;2,T219&lt;=3),"2 to 3",AND(T219&gt;3,T219&lt;=4),"3 to 4",AND(T219&gt;4,T219&lt;=5),"4 to 5",AND(T219&gt;5,T219&lt;=10),"5 to 10",T219&gt;10,"10+")</f>
        <v>0.5 to 0.75</v>
      </c>
      <c r="T219" s="10">
        <f>_xlfn.XLOOKUP($E219,'Raw Data'!$E:$E,'Raw Data'!T:T,"ERROR",0,1)</f>
        <v>0.675585252320658</v>
      </c>
      <c r="U219" s="15" t="str">
        <f t="array" ref="U219">_xlfn.IFS(AND(V219&gt;0,V219&lt;=0.05),"0 to 0.05",AND(V219&gt;0.05,V219&lt;=0.1),"0.05 to 0.1",AND(V219&gt;0.1,V219&lt;=0.2),"0.1 to 0.2",AND(V219&gt;0.2,V219&lt;=0.3),"0.2 to 0.3",AND(V219&gt;0.3,V219&lt;=0.4),"0.3 to 0.4",AND(V219&gt;0.4,V219&lt;=0.5),"0.4 to 0.5",AND(V219&gt;0.5,V219&lt;=0.75),"0.5 to 0.75",AND(V219&gt;0.75,V219&lt;=1),"0.75 to 1",AND(V219&gt;1,V219&lt;=2),"1 to 2",AND(V219&gt;2,V219&lt;=3),"2 to 3",AND(V219&gt;3,V219&lt;=4),"3 to 4",AND(V219&gt;4,V219&lt;=5),"4 to 5",AND(V219&gt;5,V219&lt;=10),"5 to 10",V219&gt;10,"10+")</f>
        <v>0.1 to 0.2</v>
      </c>
      <c r="V219" s="10">
        <f>_xlfn.XLOOKUP($E219,'Raw Data'!$E:$E,'Raw Data'!V:V,"ERROR",0,1)</f>
        <v>0.182408018126578</v>
      </c>
      <c r="W219" s="15" t="str">
        <f t="array" ref="W219">_xlfn.IFS(AND(X219&gt;0,X219&lt;=0.05),"0 to 0.05",AND(X219&gt;0.05,X219&lt;=0.1),"0.05 to 0.1",AND(X219&gt;0.1,X219&lt;=0.2),"0.1 to 0.2",AND(X219&gt;0.2,X219&lt;=0.3),"0.2 to 0.3",AND(X219&gt;0.3,X219&lt;=0.4),"0.3 to 0.4",AND(X219&gt;0.4,X219&lt;=0.5),"0.4 to 0.5",AND(X219&gt;0.5,X219&lt;=0.75),"0.5 to 0.75",AND(X219&gt;0.75,X219&lt;=1),"0.75 to 1",AND(X219&gt;1,X219&lt;=2),"1 to 2",AND(X219&gt;2,X219&lt;=3),"2 to 3",AND(X219&gt;3,X219&lt;=4),"3 to 4",AND(X219&gt;4,X219&lt;=5),"4 to 5",AND(X219&gt;5,X219&lt;=10),"5 to 10",X219&gt;10,"10+")</f>
        <v>0.1 to 0.2</v>
      </c>
      <c r="X219" s="16">
        <f t="shared" si="27"/>
        <v>0.182408018126578</v>
      </c>
      <c r="Y219" s="5" t="str">
        <f t="array" ref="Y219">_xlfn.IFS(AND(Z219&gt;0,Z219&lt;=1),"0 to 1",AND(Z219&gt;1,Z219&lt;=2),"1 to 2",AND(Z219&gt;2,Z219&lt;=4),"2 to 4",AND(Z219&gt;4,Z219&lt;=6),"4 to 6",AND(Z219&gt;6,Z219&lt;=8),"6 to 8",AND(Z219&gt;8,Z219&lt;=10),"8 to 10",AND(Z219&gt;10,Z219&lt;=15),"10 to 15",AND(Z219&gt;15,Z219&lt;=20),"15 to 20",AND(Z219&gt;20,Z219&lt;=25),"20 to 25",AND(Z219&gt;25,Z219&lt;=30),"25 to 30",AND(Z219&gt;30,Z219&lt;=40),"30 to 40",AND(Z219&gt;40,Z219&lt;=50),"40 to 50",Z219&gt;50,"50+")</f>
        <v>8 to 10</v>
      </c>
      <c r="Z219" s="9">
        <f>_xlfn.XLOOKUP($E219,'Raw Data'!$E:$E,'Raw Data'!Z:Z,"ERROR",0,1)</f>
        <v>8.281</v>
      </c>
      <c r="AA219" s="9" t="str">
        <f>_xlfn.XLOOKUP($E219,'Raw Data'!$E:$E,'Raw Data'!AA:AA,"ERROR",0,1)</f>
        <v>oz</v>
      </c>
    </row>
    <row r="220" hidden="1" spans="1:27">
      <c r="A220" s="5" t="str">
        <f>_xlfn.XLOOKUP($E220,'Raw Data'!$E:$E,'Raw Data'!A:A,"ERROR",0,1)</f>
        <v>AE</v>
      </c>
      <c r="B220" s="5" t="str">
        <f>_xlfn.XLOOKUP($E220,'Raw Data'!$E:$E,'Raw Data'!B:B,"ERROR",0,1)</f>
        <v>Hair Mousses</v>
      </c>
      <c r="C220" s="5" t="str">
        <f>_xlfn.XLOOKUP($E220,'Raw Data'!$E:$E,'Raw Data'!C:C,"ERROR",0,1)</f>
        <v>Lottabody </v>
      </c>
      <c r="D220" s="5" t="str">
        <f>_xlfn.XLOOKUP($E220,'Raw Data'!$E:$E,'Raw Data'!D:D,"ERROR",0,1)</f>
        <v>www.amazon.ae/dp/B00MELIOTM</v>
      </c>
      <c r="E220" s="5" t="s">
        <v>420</v>
      </c>
      <c r="F220" s="9" t="str">
        <f>_xlfn.XLOOKUP($E220,'Raw Data'!$E:$E,'Raw Data'!F:F,"ERROR",0,1)</f>
        <v>Lottabody Wrap Me Foaming Mousse with Coconut &amp; Shea Oil 7 fl. oz.</v>
      </c>
      <c r="G220" s="10">
        <f>_xlfn.XLOOKUP($E220,'Raw Data'!$E:$E,'Raw Data'!G:G,"ERROR",0,1)</f>
        <v>4</v>
      </c>
      <c r="H220" s="9">
        <f>_xlfn.XLOOKUP($E220,'Raw Data'!$E:$E,'Raw Data'!H:H,"ERROR",0,1)</f>
        <v>204.6</v>
      </c>
      <c r="I220" s="9">
        <f>_xlfn.XLOOKUP($E220,'Raw Data'!$E:$E,'Raw Data'!I:I,"ERROR",0,1)</f>
        <v>0.000273922798594527</v>
      </c>
      <c r="J220" s="9" t="str">
        <f>_xlfn.XLOOKUP($E220,'Raw Data'!$E:$E,'Raw Data'!J:J,"ERROR",0,1)</f>
        <v>No</v>
      </c>
      <c r="K220" s="14" t="str">
        <f t="array" ref="K220">_xlfn.IFS(AND(L220&gt;0,L220&lt;=5),"0 to 5",AND(L220&gt;5,L220&lt;=10),"5 to 10",AND(L220&gt;10,L220&lt;=15),"10 to 15",AND(L220&gt;15,L220&lt;=20),"15 to 20",AND(L220&gt;20,L220&lt;=30),"20 to 30",AND(L220&gt;30,L220&lt;=40),"30 to 40",AND(L220&gt;40,L220&lt;=50),"40 to 50",AND(L220&gt;50,L220&lt;=75),"50 to 75",AND(L220&gt;75,L220&lt;=100),"75 to 100",AND(L220&gt;100,L220&lt;=150),"100 to 150",AND(L220&gt;150,L220&lt;=200),"150 to 200",AND(L220&gt;200,L220&lt;=250),"200 to 250",AND(L220&gt;250,L220&lt;=300),"250 to 300",AND(L220&gt;300,L220&lt;=400),"300 to 400",AND(L220&gt;400,L220&lt;=500),"400 to 500",L220&gt;500,"500+")</f>
        <v>50 to 75</v>
      </c>
      <c r="L220" s="9">
        <f>_xlfn.XLOOKUP($E220,'Raw Data'!$E:$E,'Raw Data'!L:L,"ERROR",0,1)</f>
        <v>54</v>
      </c>
      <c r="M220" s="14" t="str">
        <f t="array" ref="M220">_xlfn.IFS(AND(N220&gt;0,N220&lt;=5),"0 to 5",AND(N220&gt;5,N220&lt;=10),"5 to 10",AND(N220&gt;10,N220&lt;=15),"10 to 15",AND(N220&gt;15,N220&lt;=20),"15 to 20",AND(N220&gt;20,N220&lt;=30),"20 to 30",AND(N220&gt;30,N220&lt;=40),"30 to 40",AND(N220&gt;40,N220&lt;=50),"40 to 50",AND(N220&gt;50,N220&lt;=75),"50 to 75",AND(N220&gt;75,N220&lt;=100),"75 to 100",AND(N220&gt;100,N220&lt;=150),"100 to 150",AND(N220&gt;150,N220&lt;=200),"150 to 200",AND(N220&gt;200,N220&lt;=250),"200 to 250",AND(N220&gt;250,N220&lt;=300),"250 to 300",AND(N220&gt;300,N220&lt;=400),"300 to 400",AND(N220&gt;400,N220&lt;=500),"400 to 500",N220&gt;500,"500+")</f>
        <v>50 to 75</v>
      </c>
      <c r="N220" s="9">
        <f>_xlfn.XLOOKUP($E220,'Raw Data'!$E:$E,'Raw Data'!N:N,"ERROR",0,1)</f>
        <v>54</v>
      </c>
      <c r="O220" s="14" t="str">
        <f t="array" ref="O220">_xlfn.IFS(P220=0,"No Discount",AND(P220&gt;0,P220&lt;=0.02),"0% to 2%",AND(P220&gt;0.02,P220&lt;=0.04),"2% to 4%",AND(P220&gt;0.04,P220&lt;=0.06),"4% to 6%",AND(P220&gt;0.06,P220&lt;=0.08),"6% to 8%",AND(P220&gt;0.08,P220&lt;=0.1),"8% to 10%",AND(P220&gt;0.1,P220&lt;=0.15),"10% to 15%",AND(P220&gt;0.15,P220&lt;=0.2),"15% to 20%",AND(P220&gt;0.2,P220&lt;=0.25),"20% to 25%",AND(P220&gt;0.25,P220&lt;=0.3),"25% to 30%",AND(P220&gt;0.3,P220&lt;=0.4),"30% to 40%",AND(P220&gt;0.4,P220&lt;=0.5),"40% to 50%",AND(P220&gt;0.5,P220&lt;=0.75),"50% to 75%",AND(P220&gt;0.75,P220&lt;=1),"75% to 100%")</f>
        <v>No Discount</v>
      </c>
      <c r="P220" s="10">
        <f>_xlfn.XLOOKUP($E220,'Raw Data'!$E:$E,'Raw Data'!P:P,"ERROR",0,1)</f>
        <v>0</v>
      </c>
      <c r="Q220" s="9">
        <f>_xlfn.XLOOKUP($E220,'Raw Data'!$E:$E,'Raw Data'!Q:Q,"ERROR",0,1)</f>
        <v>7</v>
      </c>
      <c r="R220" s="9" t="str">
        <f>_xlfn.XLOOKUP($E220,'Raw Data'!$E:$E,'Raw Data'!R:R,"ERROR",0,1)</f>
        <v>fl oz</v>
      </c>
      <c r="S220" s="5" t="str">
        <f t="array" ref="S220">_xlfn.IFS(AND(T220&gt;0,T220&lt;=0.05),"0 to 0.05",AND(T220&gt;0.05,T220&lt;=0.1),"0.05 to 0.1",AND(T220&gt;0.1,T220&lt;=0.2),"0.1 to 0.2",AND(T220&gt;0.2,T220&lt;=0.3),"0.2 to 0.3",AND(T220&gt;0.3,T220&lt;=0.4),"0.3 to 0.4",AND(T220&gt;0.4,T220&lt;=0.5),"0.4 to 0.5",AND(T220&gt;0.5,T220&lt;=0.75),"0.5 to 0.75",AND(T220&gt;0.75,T220&lt;=1),"0.75 to 1",AND(T220&gt;1,T220&lt;=2),"1 to 2",AND(T220&gt;2,T220&lt;=3),"2 to 3",AND(T220&gt;3,T220&lt;=4),"3 to 4",AND(T220&gt;4,T220&lt;=5),"4 to 5",AND(T220&gt;5,T220&lt;=10),"5 to 10",T220&gt;10,"10+")</f>
        <v>0.2 to 0.3</v>
      </c>
      <c r="T220" s="10">
        <f>_xlfn.XLOOKUP($E220,'Raw Data'!$E:$E,'Raw Data'!T:T,"ERROR",0,1)</f>
        <v>0.250848238673738</v>
      </c>
      <c r="U220" s="15" t="str">
        <f t="array" ref="U220">_xlfn.IFS(AND(V220&gt;0,V220&lt;=0.05),"0 to 0.05",AND(V220&gt;0.05,V220&lt;=0.1),"0.05 to 0.1",AND(V220&gt;0.1,V220&lt;=0.2),"0.1 to 0.2",AND(V220&gt;0.2,V220&lt;=0.3),"0.2 to 0.3",AND(V220&gt;0.3,V220&lt;=0.4),"0.3 to 0.4",AND(V220&gt;0.4,V220&lt;=0.5),"0.4 to 0.5",AND(V220&gt;0.5,V220&lt;=0.75),"0.5 to 0.75",AND(V220&gt;0.75,V220&lt;=1),"0.75 to 1",AND(V220&gt;1,V220&lt;=2),"1 to 2",AND(V220&gt;2,V220&lt;=3),"2 to 3",AND(V220&gt;3,V220&lt;=4),"3 to 4",AND(V220&gt;4,V220&lt;=5),"4 to 5",AND(V220&gt;5,V220&lt;=10),"5 to 10",V220&gt;10,"10+")</f>
        <v>0.05 to 0.1</v>
      </c>
      <c r="V220" s="10">
        <f>_xlfn.XLOOKUP($E220,'Raw Data'!$E:$E,'Raw Data'!V:V,"ERROR",0,1)</f>
        <v>0.0677290244419091</v>
      </c>
      <c r="W220" s="15" t="str">
        <f t="array" ref="W220">_xlfn.IFS(AND(X220&gt;0,X220&lt;=0.05),"0 to 0.05",AND(X220&gt;0.05,X220&lt;=0.1),"0.05 to 0.1",AND(X220&gt;0.1,X220&lt;=0.2),"0.1 to 0.2",AND(X220&gt;0.2,X220&lt;=0.3),"0.2 to 0.3",AND(X220&gt;0.3,X220&lt;=0.4),"0.3 to 0.4",AND(X220&gt;0.4,X220&lt;=0.5),"0.4 to 0.5",AND(X220&gt;0.5,X220&lt;=0.75),"0.5 to 0.75",AND(X220&gt;0.75,X220&lt;=1),"0.75 to 1",AND(X220&gt;1,X220&lt;=2),"1 to 2",AND(X220&gt;2,X220&lt;=3),"2 to 3",AND(X220&gt;3,X220&lt;=4),"3 to 4",AND(X220&gt;4,X220&lt;=5),"4 to 5",AND(X220&gt;5,X220&lt;=10),"5 to 10",X220&gt;10,"10+")</f>
        <v>0.05 to 0.1</v>
      </c>
      <c r="X220" s="16">
        <f t="shared" si="27"/>
        <v>0.0677290244419091</v>
      </c>
      <c r="Y220" s="5" t="str">
        <f t="array" ref="Y220">_xlfn.IFS(AND(Z220&gt;0,Z220&lt;=1),"0 to 1",AND(Z220&gt;1,Z220&lt;=2),"1 to 2",AND(Z220&gt;2,Z220&lt;=4),"2 to 4",AND(Z220&gt;4,Z220&lt;=6),"4 to 6",AND(Z220&gt;6,Z220&lt;=8),"6 to 8",AND(Z220&gt;8,Z220&lt;=10),"8 to 10",AND(Z220&gt;10,Z220&lt;=15),"10 to 15",AND(Z220&gt;15,Z220&lt;=20),"15 to 20",AND(Z220&gt;20,Z220&lt;=25),"20 to 25",AND(Z220&gt;25,Z220&lt;=30),"25 to 30",AND(Z220&gt;30,Z220&lt;=40),"30 to 40",AND(Z220&gt;40,Z220&lt;=50),"40 to 50",Z220&gt;50,"50+")</f>
        <v>6 to 8</v>
      </c>
      <c r="Z220" s="9">
        <f>_xlfn.XLOOKUP($E220,'Raw Data'!$E:$E,'Raw Data'!Z:Z,"ERROR",0,1)</f>
        <v>7.28</v>
      </c>
      <c r="AA220" s="9" t="str">
        <f>_xlfn.XLOOKUP($E220,'Raw Data'!$E:$E,'Raw Data'!AA:AA,"ERROR",0,1)</f>
        <v>oz</v>
      </c>
    </row>
    <row r="221" hidden="1" spans="1:27">
      <c r="A221" s="5" t="str">
        <f>_xlfn.XLOOKUP($E221,'Raw Data'!$E:$E,'Raw Data'!A:A,"ERROR",0,1)</f>
        <v>AE</v>
      </c>
      <c r="B221" s="5" t="str">
        <f>_xlfn.XLOOKUP($E221,'Raw Data'!$E:$E,'Raw Data'!B:B,"ERROR",0,1)</f>
        <v>Hair Mousses</v>
      </c>
      <c r="C221" s="5" t="str">
        <f>_xlfn.XLOOKUP($E221,'Raw Data'!$E:$E,'Raw Data'!C:C,"ERROR",0,1)</f>
        <v>Aussie</v>
      </c>
      <c r="D221" s="5" t="str">
        <f>_xlfn.XLOOKUP($E221,'Raw Data'!$E:$E,'Raw Data'!D:D,"ERROR",0,1)</f>
        <v>www.amazon.ae/dp/B002QUX9S2</v>
      </c>
      <c r="E221" s="5" t="s">
        <v>421</v>
      </c>
      <c r="F221" s="9" t="str">
        <f>_xlfn.XLOOKUP($E221,'Raw Data'!$E:$E,'Raw Data'!F:F,"ERROR",0,1)</f>
        <v>Aussie Instant Freeze Sculpting Mousse 24 Hour Maximum Hold</v>
      </c>
      <c r="G221" s="10">
        <f>_xlfn.XLOOKUP($E221,'Raw Data'!$E:$E,'Raw Data'!G:G,"ERROR",0,1)</f>
        <v>1</v>
      </c>
      <c r="H221" s="9">
        <f>_xlfn.XLOOKUP($E221,'Raw Data'!$E:$E,'Raw Data'!H:H,"ERROR",0,1)</f>
        <v>190.71</v>
      </c>
      <c r="I221" s="9">
        <f>_xlfn.XLOOKUP($E221,'Raw Data'!$E:$E,'Raw Data'!I:I,"ERROR",0,1)</f>
        <v>0.00025532657341135</v>
      </c>
      <c r="J221" s="9" t="str">
        <f>_xlfn.XLOOKUP($E221,'Raw Data'!$E:$E,'Raw Data'!J:J,"ERROR",0,1)</f>
        <v>No</v>
      </c>
      <c r="K221" s="14" t="str">
        <f t="array" ref="K221">_xlfn.IFS(AND(L221&gt;0,L221&lt;=5),"0 to 5",AND(L221&gt;5,L221&lt;=10),"5 to 10",AND(L221&gt;10,L221&lt;=15),"10 to 15",AND(L221&gt;15,L221&lt;=20),"15 to 20",AND(L221&gt;20,L221&lt;=30),"20 to 30",AND(L221&gt;30,L221&lt;=40),"30 to 40",AND(L221&gt;40,L221&lt;=50),"40 to 50",AND(L221&gt;50,L221&lt;=75),"50 to 75",AND(L221&gt;75,L221&lt;=100),"75 to 100",AND(L221&gt;100,L221&lt;=150),"100 to 150",AND(L221&gt;150,L221&lt;=200),"150 to 200",AND(L221&gt;200,L221&lt;=250),"200 to 250",AND(L221&gt;250,L221&lt;=300),"250 to 300",AND(L221&gt;300,L221&lt;=400),"300 to 400",AND(L221&gt;400,L221&lt;=500),"400 to 500",L221&gt;500,"500+")</f>
        <v>100 to 150</v>
      </c>
      <c r="L221" s="9">
        <f>_xlfn.XLOOKUP($E221,'Raw Data'!$E:$E,'Raw Data'!L:L,"ERROR",0,1)</f>
        <v>137.28</v>
      </c>
      <c r="M221" s="14" t="str">
        <f t="array" ref="M221">_xlfn.IFS(AND(N221&gt;0,N221&lt;=5),"0 to 5",AND(N221&gt;5,N221&lt;=10),"5 to 10",AND(N221&gt;10,N221&lt;=15),"10 to 15",AND(N221&gt;15,N221&lt;=20),"15 to 20",AND(N221&gt;20,N221&lt;=30),"20 to 30",AND(N221&gt;30,N221&lt;=40),"30 to 40",AND(N221&gt;40,N221&lt;=50),"40 to 50",AND(N221&gt;50,N221&lt;=75),"50 to 75",AND(N221&gt;75,N221&lt;=100),"75 to 100",AND(N221&gt;100,N221&lt;=150),"100 to 150",AND(N221&gt;150,N221&lt;=200),"150 to 200",AND(N221&gt;200,N221&lt;=250),"200 to 250",AND(N221&gt;250,N221&lt;=300),"250 to 300",AND(N221&gt;300,N221&lt;=400),"300 to 400",AND(N221&gt;400,N221&lt;=500),"400 to 500",N221&gt;500,"500+")</f>
        <v>100 to 150</v>
      </c>
      <c r="N221" s="9">
        <f>_xlfn.XLOOKUP($E221,'Raw Data'!$E:$E,'Raw Data'!N:N,"ERROR",0,1)</f>
        <v>137.28</v>
      </c>
      <c r="O221" s="14" t="str">
        <f t="array" ref="O221">_xlfn.IFS(P221=0,"No Discount",AND(P221&gt;0,P221&lt;=0.02),"0% to 2%",AND(P221&gt;0.02,P221&lt;=0.04),"2% to 4%",AND(P221&gt;0.04,P221&lt;=0.06),"4% to 6%",AND(P221&gt;0.06,P221&lt;=0.08),"6% to 8%",AND(P221&gt;0.08,P221&lt;=0.1),"8% to 10%",AND(P221&gt;0.1,P221&lt;=0.15),"10% to 15%",AND(P221&gt;0.15,P221&lt;=0.2),"15% to 20%",AND(P221&gt;0.2,P221&lt;=0.25),"20% to 25%",AND(P221&gt;0.25,P221&lt;=0.3),"25% to 30%",AND(P221&gt;0.3,P221&lt;=0.4),"30% to 40%",AND(P221&gt;0.4,P221&lt;=0.5),"40% to 50%",AND(P221&gt;0.5,P221&lt;=0.75),"50% to 75%",AND(P221&gt;0.75,P221&lt;=1),"75% to 100%")</f>
        <v>No Discount</v>
      </c>
      <c r="P221" s="10">
        <f>_xlfn.XLOOKUP($E221,'Raw Data'!$E:$E,'Raw Data'!P:P,"ERROR",0,1)</f>
        <v>0</v>
      </c>
      <c r="Q221" s="9">
        <f>_xlfn.XLOOKUP($E221,'Raw Data'!$E:$E,'Raw Data'!Q:Q,"ERROR",0,1)</f>
        <v>0</v>
      </c>
      <c r="R221" s="9">
        <f>_xlfn.XLOOKUP($E221,'Raw Data'!$E:$E,'Raw Data'!R:R,"ERROR",0,1)</f>
        <v>0</v>
      </c>
      <c r="S221" s="5" t="e">
        <f t="array" ref="S221">_xlfn.IFS(AND(T221&gt;0,T221&lt;=0.05),"0 to 0.05",AND(T221&gt;0.05,T221&lt;=0.1),"0.05 to 0.1",AND(T221&gt;0.1,T221&lt;=0.2),"0.1 to 0.2",AND(T221&gt;0.2,T221&lt;=0.3),"0.2 to 0.3",AND(T221&gt;0.3,T221&lt;=0.4),"0.3 to 0.4",AND(T221&gt;0.4,T221&lt;=0.5),"0.4 to 0.5",AND(T221&gt;0.5,T221&lt;=0.75),"0.5 to 0.75",AND(T221&gt;0.75,T221&lt;=1),"0.75 to 1",AND(T221&gt;1,T221&lt;=2),"1 to 2",AND(T221&gt;2,T221&lt;=3),"2 to 3",AND(T221&gt;3,T221&lt;=4),"3 to 4",AND(T221&gt;4,T221&lt;=5),"4 to 5",AND(T221&gt;5,T221&lt;=10),"5 to 10",T221&gt;10,"10+")</f>
        <v>#N/A</v>
      </c>
      <c r="T221" s="10">
        <f>_xlfn.XLOOKUP($E221,'Raw Data'!$E:$E,'Raw Data'!T:T,"ERROR",0,1)</f>
        <v>0</v>
      </c>
      <c r="U221" s="15" t="e">
        <f t="array" ref="U221">_xlfn.IFS(AND(V221&gt;0,V221&lt;=0.05),"0 to 0.05",AND(V221&gt;0.05,V221&lt;=0.1),"0.05 to 0.1",AND(V221&gt;0.1,V221&lt;=0.2),"0.1 to 0.2",AND(V221&gt;0.2,V221&lt;=0.3),"0.2 to 0.3",AND(V221&gt;0.3,V221&lt;=0.4),"0.3 to 0.4",AND(V221&gt;0.4,V221&lt;=0.5),"0.4 to 0.5",AND(V221&gt;0.5,V221&lt;=0.75),"0.5 to 0.75",AND(V221&gt;0.75,V221&lt;=1),"0.75 to 1",AND(V221&gt;1,V221&lt;=2),"1 to 2",AND(V221&gt;2,V221&lt;=3),"2 to 3",AND(V221&gt;3,V221&lt;=4),"3 to 4",AND(V221&gt;4,V221&lt;=5),"4 to 5",AND(V221&gt;5,V221&lt;=10),"5 to 10",V221&gt;10,"10+")</f>
        <v>#N/A</v>
      </c>
      <c r="V221" s="10">
        <f>_xlfn.XLOOKUP($E221,'Raw Data'!$E:$E,'Raw Data'!V:V,"ERROR",0,1)</f>
        <v>0</v>
      </c>
      <c r="W221" s="15" t="e">
        <f t="array" ref="W221">_xlfn.IFS(AND(X221&gt;0,X221&lt;=0.05),"0 to 0.05",AND(X221&gt;0.05,X221&lt;=0.1),"0.05 to 0.1",AND(X221&gt;0.1,X221&lt;=0.2),"0.1 to 0.2",AND(X221&gt;0.2,X221&lt;=0.3),"0.2 to 0.3",AND(X221&gt;0.3,X221&lt;=0.4),"0.3 to 0.4",AND(X221&gt;0.4,X221&lt;=0.5),"0.4 to 0.5",AND(X221&gt;0.5,X221&lt;=0.75),"0.5 to 0.75",AND(X221&gt;0.75,X221&lt;=1),"0.75 to 1",AND(X221&gt;1,X221&lt;=2),"1 to 2",AND(X221&gt;2,X221&lt;=3),"2 to 3",AND(X221&gt;3,X221&lt;=4),"3 to 4",AND(X221&gt;4,X221&lt;=5),"4 to 5",AND(X221&gt;5,X221&lt;=10),"5 to 10",X221&gt;10,"10+")</f>
        <v>#DIV/0!</v>
      </c>
      <c r="X221" s="16" t="e">
        <f t="shared" si="27"/>
        <v>#DIV/0!</v>
      </c>
      <c r="Y221" s="5" t="e">
        <f t="array" ref="Y221">_xlfn.IFS(AND(Z221&gt;0,Z221&lt;=1),"0 to 1",AND(Z221&gt;1,Z221&lt;=2),"1 to 2",AND(Z221&gt;2,Z221&lt;=4),"2 to 4",AND(Z221&gt;4,Z221&lt;=6),"4 to 6",AND(Z221&gt;6,Z221&lt;=8),"6 to 8",AND(Z221&gt;8,Z221&lt;=10),"8 to 10",AND(Z221&gt;10,Z221&lt;=15),"10 to 15",AND(Z221&gt;15,Z221&lt;=20),"15 to 20",AND(Z221&gt;20,Z221&lt;=25),"20 to 25",AND(Z221&gt;25,Z221&lt;=30),"25 to 30",AND(Z221&gt;30,Z221&lt;=40),"30 to 40",AND(Z221&gt;40,Z221&lt;=50),"40 to 50",Z221&gt;50,"50+")</f>
        <v>#N/A</v>
      </c>
      <c r="Z221" s="9">
        <f>_xlfn.XLOOKUP($E221,'Raw Data'!$E:$E,'Raw Data'!Z:Z,"ERROR",0,1)</f>
        <v>0</v>
      </c>
      <c r="AA221" s="9">
        <f>_xlfn.XLOOKUP($E221,'Raw Data'!$E:$E,'Raw Data'!AA:AA,"ERROR",0,1)</f>
        <v>0</v>
      </c>
    </row>
    <row r="222" hidden="1" spans="1:27">
      <c r="A222" s="5" t="str">
        <f>_xlfn.XLOOKUP($E222,'Raw Data'!$E:$E,'Raw Data'!A:A,"ERROR",0,1)</f>
        <v>AE</v>
      </c>
      <c r="B222" s="5" t="str">
        <f>_xlfn.XLOOKUP($E222,'Raw Data'!$E:$E,'Raw Data'!B:B,"ERROR",0,1)</f>
        <v>Hair Mousses</v>
      </c>
      <c r="C222" s="5" t="str">
        <f>_xlfn.XLOOKUP($E222,'Raw Data'!$E:$E,'Raw Data'!C:C,"ERROR",0,1)</f>
        <v>ican london</v>
      </c>
      <c r="D222" s="5" t="str">
        <f>_xlfn.XLOOKUP($E222,'Raw Data'!$E:$E,'Raw Data'!D:D,"ERROR",0,1)</f>
        <v>www.amazon.ae/dp/B0BVWHS9S9</v>
      </c>
      <c r="E222" s="5" t="s">
        <v>422</v>
      </c>
      <c r="F222" s="9" t="str">
        <f>_xlfn.XLOOKUP($E222,'Raw Data'!$E:$E,'Raw Data'!F:F,"ERROR",0,1)</f>
        <v>ican London Olive Oil Hold &amp; Shine Wrap Set Mousse 207ml</v>
      </c>
      <c r="G222" s="10">
        <f>_xlfn.XLOOKUP($E222,'Raw Data'!$E:$E,'Raw Data'!G:G,"ERROR",0,1)</f>
        <v>6</v>
      </c>
      <c r="H222" s="9">
        <f>_xlfn.XLOOKUP($E222,'Raw Data'!$E:$E,'Raw Data'!H:H,"ERROR",0,1)</f>
        <v>189.38</v>
      </c>
      <c r="I222" s="9">
        <f>_xlfn.XLOOKUP($E222,'Raw Data'!$E:$E,'Raw Data'!I:I,"ERROR",0,1)</f>
        <v>0.000253545941338375</v>
      </c>
      <c r="J222" s="9" t="str">
        <f>_xlfn.XLOOKUP($E222,'Raw Data'!$E:$E,'Raw Data'!J:J,"ERROR",0,1)</f>
        <v>No</v>
      </c>
      <c r="K222" s="14" t="str">
        <f t="array" ref="K222">_xlfn.IFS(AND(L222&gt;0,L222&lt;=5),"0 to 5",AND(L222&gt;5,L222&lt;=10),"5 to 10",AND(L222&gt;10,L222&lt;=15),"10 to 15",AND(L222&gt;15,L222&lt;=20),"15 to 20",AND(L222&gt;20,L222&lt;=30),"20 to 30",AND(L222&gt;30,L222&lt;=40),"30 to 40",AND(L222&gt;40,L222&lt;=50),"40 to 50",AND(L222&gt;50,L222&lt;=75),"50 to 75",AND(L222&gt;75,L222&lt;=100),"75 to 100",AND(L222&gt;100,L222&lt;=150),"100 to 150",AND(L222&gt;150,L222&lt;=200),"150 to 200",AND(L222&gt;200,L222&lt;=250),"200 to 250",AND(L222&gt;250,L222&lt;=300),"250 to 300",AND(L222&gt;300,L222&lt;=400),"300 to 400",AND(L222&gt;400,L222&lt;=500),"400 to 500",L222&gt;500,"500+")</f>
        <v>20 to 30</v>
      </c>
      <c r="L222" s="9">
        <f>_xlfn.XLOOKUP($E222,'Raw Data'!$E:$E,'Raw Data'!L:L,"ERROR",0,1)</f>
        <v>29.99</v>
      </c>
      <c r="M222" s="14" t="str">
        <f t="array" ref="M222">_xlfn.IFS(AND(N222&gt;0,N222&lt;=5),"0 to 5",AND(N222&gt;5,N222&lt;=10),"5 to 10",AND(N222&gt;10,N222&lt;=15),"10 to 15",AND(N222&gt;15,N222&lt;=20),"15 to 20",AND(N222&gt;20,N222&lt;=30),"20 to 30",AND(N222&gt;30,N222&lt;=40),"30 to 40",AND(N222&gt;40,N222&lt;=50),"40 to 50",AND(N222&gt;50,N222&lt;=75),"50 to 75",AND(N222&gt;75,N222&lt;=100),"75 to 100",AND(N222&gt;100,N222&lt;=150),"100 to 150",AND(N222&gt;150,N222&lt;=200),"150 to 200",AND(N222&gt;200,N222&lt;=250),"200 to 250",AND(N222&gt;250,N222&lt;=300),"250 to 300",AND(N222&gt;300,N222&lt;=400),"300 to 400",AND(N222&gt;400,N222&lt;=500),"400 to 500",N222&gt;500,"500+")</f>
        <v>20 to 30</v>
      </c>
      <c r="N222" s="9">
        <f>_xlfn.XLOOKUP($E222,'Raw Data'!$E:$E,'Raw Data'!N:N,"ERROR",0,1)</f>
        <v>29.99</v>
      </c>
      <c r="O222" s="14" t="str">
        <f t="array" ref="O222">_xlfn.IFS(P222=0,"No Discount",AND(P222&gt;0,P222&lt;=0.02),"0% to 2%",AND(P222&gt;0.02,P222&lt;=0.04),"2% to 4%",AND(P222&gt;0.04,P222&lt;=0.06),"4% to 6%",AND(P222&gt;0.06,P222&lt;=0.08),"6% to 8%",AND(P222&gt;0.08,P222&lt;=0.1),"8% to 10%",AND(P222&gt;0.1,P222&lt;=0.15),"10% to 15%",AND(P222&gt;0.15,P222&lt;=0.2),"15% to 20%",AND(P222&gt;0.2,P222&lt;=0.25),"20% to 25%",AND(P222&gt;0.25,P222&lt;=0.3),"25% to 30%",AND(P222&gt;0.3,P222&lt;=0.4),"30% to 40%",AND(P222&gt;0.4,P222&lt;=0.5),"40% to 50%",AND(P222&gt;0.5,P222&lt;=0.75),"50% to 75%",AND(P222&gt;0.75,P222&lt;=1),"75% to 100%")</f>
        <v>No Discount</v>
      </c>
      <c r="P222" s="10">
        <f>_xlfn.XLOOKUP($E222,'Raw Data'!$E:$E,'Raw Data'!P:P,"ERROR",0,1)</f>
        <v>0</v>
      </c>
      <c r="Q222" s="9">
        <f>_xlfn.XLOOKUP($E222,'Raw Data'!$E:$E,'Raw Data'!Q:Q,"ERROR",0,1)</f>
        <v>207</v>
      </c>
      <c r="R222" s="9" t="str">
        <f>_xlfn.XLOOKUP($E222,'Raw Data'!$E:$E,'Raw Data'!R:R,"ERROR",0,1)</f>
        <v>ml</v>
      </c>
      <c r="S222" s="5" t="str">
        <f t="array" ref="S222">_xlfn.IFS(AND(T222&gt;0,T222&lt;=0.05),"0 to 0.05",AND(T222&gt;0.05,T222&lt;=0.1),"0.05 to 0.1",AND(T222&gt;0.1,T222&lt;=0.2),"0.1 to 0.2",AND(T222&gt;0.2,T222&lt;=0.3),"0.2 to 0.3",AND(T222&gt;0.3,T222&lt;=0.4),"0.3 to 0.4",AND(T222&gt;0.4,T222&lt;=0.5),"0.4 to 0.5",AND(T222&gt;0.5,T222&lt;=0.75),"0.5 to 0.75",AND(T222&gt;0.75,T222&lt;=1),"0.75 to 1",AND(T222&gt;1,T222&lt;=2),"1 to 2",AND(T222&gt;2,T222&lt;=3),"2 to 3",AND(T222&gt;3,T222&lt;=4),"3 to 4",AND(T222&gt;4,T222&lt;=5),"4 to 5",AND(T222&gt;5,T222&lt;=10),"5 to 10",T222&gt;10,"10+")</f>
        <v>0.1 to 0.2</v>
      </c>
      <c r="T222" s="10">
        <f>_xlfn.XLOOKUP($E222,'Raw Data'!$E:$E,'Raw Data'!T:T,"ERROR",0,1)</f>
        <v>0.14495663389564</v>
      </c>
      <c r="U222" s="15" t="str">
        <f t="array" ref="U222">_xlfn.IFS(AND(V222&gt;0,V222&lt;=0.05),"0 to 0.05",AND(V222&gt;0.05,V222&lt;=0.1),"0.05 to 0.1",AND(V222&gt;0.1,V222&lt;=0.2),"0.1 to 0.2",AND(V222&gt;0.2,V222&lt;=0.3),"0.2 to 0.3",AND(V222&gt;0.3,V222&lt;=0.4),"0.3 to 0.4",AND(V222&gt;0.4,V222&lt;=0.5),"0.4 to 0.5",AND(V222&gt;0.5,V222&lt;=0.75),"0.5 to 0.75",AND(V222&gt;0.75,V222&lt;=1),"0.75 to 1",AND(V222&gt;1,V222&lt;=2),"1 to 2",AND(V222&gt;2,V222&lt;=3),"2 to 3",AND(V222&gt;3,V222&lt;=4),"3 to 4",AND(V222&gt;4,V222&lt;=5),"4 to 5",AND(V222&gt;5,V222&lt;=10),"5 to 10",V222&gt;10,"10+")</f>
        <v>0 to 0.05</v>
      </c>
      <c r="V222" s="10">
        <f>_xlfn.XLOOKUP($E222,'Raw Data'!$E:$E,'Raw Data'!V:V,"ERROR",0,1)</f>
        <v>0.0391382911518229</v>
      </c>
      <c r="W222" s="15" t="str">
        <f t="array" ref="W222">_xlfn.IFS(AND(X222&gt;0,X222&lt;=0.05),"0 to 0.05",AND(X222&gt;0.05,X222&lt;=0.1),"0.05 to 0.1",AND(X222&gt;0.1,X222&lt;=0.2),"0.1 to 0.2",AND(X222&gt;0.2,X222&lt;=0.3),"0.2 to 0.3",AND(X222&gt;0.3,X222&lt;=0.4),"0.3 to 0.4",AND(X222&gt;0.4,X222&lt;=0.5),"0.4 to 0.5",AND(X222&gt;0.5,X222&lt;=0.75),"0.5 to 0.75",AND(X222&gt;0.75,X222&lt;=1),"0.75 to 1",AND(X222&gt;1,X222&lt;=2),"1 to 2",AND(X222&gt;2,X222&lt;=3),"2 to 3",AND(X222&gt;3,X222&lt;=4),"3 to 4",AND(X222&gt;4,X222&lt;=5),"4 to 5",AND(X222&gt;5,X222&lt;=10),"5 to 10",X222&gt;10,"10+")</f>
        <v>0 to 0.05</v>
      </c>
      <c r="X222" s="16">
        <f t="shared" si="27"/>
        <v>0.0391382911518229</v>
      </c>
      <c r="Y222" s="5" t="str">
        <f t="array" ref="Y222">_xlfn.IFS(AND(Z222&gt;0,Z222&lt;=1),"0 to 1",AND(Z222&gt;1,Z222&lt;=2),"1 to 2",AND(Z222&gt;2,Z222&lt;=4),"2 to 4",AND(Z222&gt;4,Z222&lt;=6),"4 to 6",AND(Z222&gt;6,Z222&lt;=8),"6 to 8",AND(Z222&gt;8,Z222&lt;=10),"8 to 10",AND(Z222&gt;10,Z222&lt;=15),"10 to 15",AND(Z222&gt;15,Z222&lt;=20),"15 to 20",AND(Z222&gt;20,Z222&lt;=25),"20 to 25",AND(Z222&gt;25,Z222&lt;=30),"25 to 30",AND(Z222&gt;30,Z222&lt;=40),"30 to 40",AND(Z222&gt;40,Z222&lt;=50),"40 to 50",Z222&gt;50,"50+")</f>
        <v>6 to 8</v>
      </c>
      <c r="Z222" s="9">
        <f>_xlfn.XLOOKUP($E222,'Raw Data'!$E:$E,'Raw Data'!Z:Z,"ERROR",0,1)</f>
        <v>6.9966</v>
      </c>
      <c r="AA222" s="9" t="str">
        <f>_xlfn.XLOOKUP($E222,'Raw Data'!$E:$E,'Raw Data'!AA:AA,"ERROR",0,1)</f>
        <v>oz</v>
      </c>
    </row>
    <row r="223" hidden="1" spans="1:27">
      <c r="A223" s="5" t="str">
        <f>_xlfn.XLOOKUP($E223,'Raw Data'!$E:$E,'Raw Data'!A:A,"ERROR",0,1)</f>
        <v>AE</v>
      </c>
      <c r="B223" s="5" t="str">
        <f>_xlfn.XLOOKUP($E223,'Raw Data'!$E:$E,'Raw Data'!B:B,"ERROR",0,1)</f>
        <v>Hair Mousses</v>
      </c>
      <c r="C223" s="5" t="str">
        <f>_xlfn.XLOOKUP($E223,'Raw Data'!$E:$E,'Raw Data'!C:C,"ERROR",0,1)</f>
        <v>Suave</v>
      </c>
      <c r="D223" s="5" t="str">
        <f>_xlfn.XLOOKUP($E223,'Raw Data'!$E:$E,'Raw Data'!D:D,"ERROR",0,1)</f>
        <v>www.amazon.ae/dp/B00EZWRSMW</v>
      </c>
      <c r="E223" s="5" t="s">
        <v>423</v>
      </c>
      <c r="F223" s="9" t="str">
        <f>_xlfn.XLOOKUP($E223,'Raw Data'!$E:$E,'Raw Data'!F:F,"ERROR",0,1)</f>
        <v>Suave Professionals Firm Control Boosting Mousse 7 oz (Pack of 3)</v>
      </c>
      <c r="G223" s="10">
        <f>_xlfn.XLOOKUP($E223,'Raw Data'!$E:$E,'Raw Data'!G:G,"ERROR",0,1)</f>
        <v>1</v>
      </c>
      <c r="H223" s="9">
        <f>_xlfn.XLOOKUP($E223,'Raw Data'!$E:$E,'Raw Data'!H:H,"ERROR",0,1)</f>
        <v>186.74</v>
      </c>
      <c r="I223" s="9">
        <f>_xlfn.XLOOKUP($E223,'Raw Data'!$E:$E,'Raw Data'!I:I,"ERROR",0,1)</f>
        <v>0.000250011453614575</v>
      </c>
      <c r="J223" s="9" t="str">
        <f>_xlfn.XLOOKUP($E223,'Raw Data'!$E:$E,'Raw Data'!J:J,"ERROR",0,1)</f>
        <v>No</v>
      </c>
      <c r="K223" s="14" t="str">
        <f t="array" ref="K223">_xlfn.IFS(AND(L223&gt;0,L223&lt;=5),"0 to 5",AND(L223&gt;5,L223&lt;=10),"5 to 10",AND(L223&gt;10,L223&lt;=15),"10 to 15",AND(L223&gt;15,L223&lt;=20),"15 to 20",AND(L223&gt;20,L223&lt;=30),"20 to 30",AND(L223&gt;30,L223&lt;=40),"30 to 40",AND(L223&gt;40,L223&lt;=50),"40 to 50",AND(L223&gt;50,L223&lt;=75),"50 to 75",AND(L223&gt;75,L223&lt;=100),"75 to 100",AND(L223&gt;100,L223&lt;=150),"100 to 150",AND(L223&gt;150,L223&lt;=200),"150 to 200",AND(L223&gt;200,L223&lt;=250),"200 to 250",AND(L223&gt;250,L223&lt;=300),"250 to 300",AND(L223&gt;300,L223&lt;=400),"300 to 400",AND(L223&gt;400,L223&lt;=500),"400 to 500",L223&gt;500,"500+")</f>
        <v>150 to 200</v>
      </c>
      <c r="L223" s="9">
        <f>_xlfn.XLOOKUP($E223,'Raw Data'!$E:$E,'Raw Data'!L:L,"ERROR",0,1)</f>
        <v>162.16</v>
      </c>
      <c r="M223" s="14" t="str">
        <f t="array" ref="M223">_xlfn.IFS(AND(N223&gt;0,N223&lt;=5),"0 to 5",AND(N223&gt;5,N223&lt;=10),"5 to 10",AND(N223&gt;10,N223&lt;=15),"10 to 15",AND(N223&gt;15,N223&lt;=20),"15 to 20",AND(N223&gt;20,N223&lt;=30),"20 to 30",AND(N223&gt;30,N223&lt;=40),"30 to 40",AND(N223&gt;40,N223&lt;=50),"40 to 50",AND(N223&gt;50,N223&lt;=75),"50 to 75",AND(N223&gt;75,N223&lt;=100),"75 to 100",AND(N223&gt;100,N223&lt;=150),"100 to 150",AND(N223&gt;150,N223&lt;=200),"150 to 200",AND(N223&gt;200,N223&lt;=250),"200 to 250",AND(N223&gt;250,N223&lt;=300),"250 to 300",AND(N223&gt;300,N223&lt;=400),"300 to 400",AND(N223&gt;400,N223&lt;=500),"400 to 500",N223&gt;500,"500+")</f>
        <v>150 to 200</v>
      </c>
      <c r="N223" s="9">
        <f>_xlfn.XLOOKUP($E223,'Raw Data'!$E:$E,'Raw Data'!N:N,"ERROR",0,1)</f>
        <v>165.2</v>
      </c>
      <c r="O223" s="14" t="str">
        <f t="array" ref="O223">_xlfn.IFS(P223=0,"No Discount",AND(P223&gt;0,P223&lt;=0.02),"0% to 2%",AND(P223&gt;0.02,P223&lt;=0.04),"2% to 4%",AND(P223&gt;0.04,P223&lt;=0.06),"4% to 6%",AND(P223&gt;0.06,P223&lt;=0.08),"6% to 8%",AND(P223&gt;0.08,P223&lt;=0.1),"8% to 10%",AND(P223&gt;0.1,P223&lt;=0.15),"10% to 15%",AND(P223&gt;0.15,P223&lt;=0.2),"15% to 20%",AND(P223&gt;0.2,P223&lt;=0.25),"20% to 25%",AND(P223&gt;0.25,P223&lt;=0.3),"25% to 30%",AND(P223&gt;0.3,P223&lt;=0.4),"30% to 40%",AND(P223&gt;0.4,P223&lt;=0.5),"40% to 50%",AND(P223&gt;0.5,P223&lt;=0.75),"50% to 75%",AND(P223&gt;0.75,P223&lt;=1),"75% to 100%")</f>
        <v>0% to 2%</v>
      </c>
      <c r="P223" s="10">
        <f>_xlfn.XLOOKUP($E223,'Raw Data'!$E:$E,'Raw Data'!P:P,"ERROR",0,1)</f>
        <v>0.0184019370460048</v>
      </c>
      <c r="Q223" s="9">
        <f>_xlfn.XLOOKUP($E223,'Raw Data'!$E:$E,'Raw Data'!Q:Q,"ERROR",0,1)</f>
        <v>21</v>
      </c>
      <c r="R223" s="9" t="str">
        <f>_xlfn.XLOOKUP($E223,'Raw Data'!$E:$E,'Raw Data'!R:R,"ERROR",0,1)</f>
        <v>oz</v>
      </c>
      <c r="S223" s="5" t="str">
        <f t="array" ref="S223">_xlfn.IFS(AND(T223&gt;0,T223&lt;=0.05),"0 to 0.05",AND(T223&gt;0.05,T223&lt;=0.1),"0.05 to 0.1",AND(T223&gt;0.1,T223&lt;=0.2),"0.1 to 0.2",AND(T223&gt;0.2,T223&lt;=0.3),"0.2 to 0.3",AND(T223&gt;0.3,T223&lt;=0.4),"0.3 to 0.4",AND(T223&gt;0.4,T223&lt;=0.5),"0.4 to 0.5",AND(T223&gt;0.5,T223&lt;=0.75),"0.5 to 0.75",AND(T223&gt;0.75,T223&lt;=1),"0.75 to 1",AND(T223&gt;1,T223&lt;=2),"1 to 2",AND(T223&gt;2,T223&lt;=3),"2 to 3",AND(T223&gt;3,T223&lt;=4),"3 to 4",AND(T223&gt;4,T223&lt;=5),"4 to 5",AND(T223&gt;5,T223&lt;=10),"5 to 10",T223&gt;10,"10+")</f>
        <v>0.2 to 0.3</v>
      </c>
      <c r="T223" s="10">
        <f>_xlfn.XLOOKUP($E223,'Raw Data'!$E:$E,'Raw Data'!T:T,"ERROR",0,1)</f>
        <v>0.261139829621399</v>
      </c>
      <c r="U223" s="15" t="str">
        <f t="array" ref="U223">_xlfn.IFS(AND(V223&gt;0,V223&lt;=0.05),"0 to 0.05",AND(V223&gt;0.05,V223&lt;=0.1),"0.05 to 0.1",AND(V223&gt;0.1,V223&lt;=0.2),"0.1 to 0.2",AND(V223&gt;0.2,V223&lt;=0.3),"0.2 to 0.3",AND(V223&gt;0.3,V223&lt;=0.4),"0.3 to 0.4",AND(V223&gt;0.4,V223&lt;=0.5),"0.4 to 0.5",AND(V223&gt;0.5,V223&lt;=0.75),"0.5 to 0.75",AND(V223&gt;0.75,V223&lt;=1),"0.75 to 1",AND(V223&gt;1,V223&lt;=2),"1 to 2",AND(V223&gt;2,V223&lt;=3),"2 to 3",AND(V223&gt;3,V223&lt;=4),"3 to 4",AND(V223&gt;4,V223&lt;=5),"4 to 5",AND(V223&gt;5,V223&lt;=10),"5 to 10",V223&gt;10,"10+")</f>
        <v>0.05 to 0.1</v>
      </c>
      <c r="V223" s="10">
        <f>_xlfn.XLOOKUP($E223,'Raw Data'!$E:$E,'Raw Data'!V:V,"ERROR",0,1)</f>
        <v>0.0718295569834291</v>
      </c>
      <c r="W223" s="15" t="str">
        <f t="array" ref="W223">_xlfn.IFS(AND(X223&gt;0,X223&lt;=0.05),"0 to 0.05",AND(X223&gt;0.05,X223&lt;=0.1),"0.05 to 0.1",AND(X223&gt;0.1,X223&lt;=0.2),"0.1 to 0.2",AND(X223&gt;0.2,X223&lt;=0.3),"0.2 to 0.3",AND(X223&gt;0.3,X223&lt;=0.4),"0.3 to 0.4",AND(X223&gt;0.4,X223&lt;=0.5),"0.4 to 0.5",AND(X223&gt;0.5,X223&lt;=0.75),"0.5 to 0.75",AND(X223&gt;0.75,X223&lt;=1),"0.75 to 1",AND(X223&gt;1,X223&lt;=2),"1 to 2",AND(X223&gt;2,X223&lt;=3),"2 to 3",AND(X223&gt;3,X223&lt;=4),"3 to 4",AND(X223&gt;4,X223&lt;=5),"4 to 5",AND(X223&gt;5,X223&lt;=10),"5 to 10",X223&gt;10,"10+")</f>
        <v>0.05 to 0.1</v>
      </c>
      <c r="X223" s="16">
        <f t="shared" si="27"/>
        <v>0.0705077539977777</v>
      </c>
      <c r="Y223" s="5" t="str">
        <f t="array" ref="Y223">_xlfn.IFS(AND(Z223&gt;0,Z223&lt;=1),"0 to 1",AND(Z223&gt;1,Z223&lt;=2),"1 to 2",AND(Z223&gt;2,Z223&lt;=4),"2 to 4",AND(Z223&gt;4,Z223&lt;=6),"4 to 6",AND(Z223&gt;6,Z223&lt;=8),"6 to 8",AND(Z223&gt;8,Z223&lt;=10),"8 to 10",AND(Z223&gt;10,Z223&lt;=15),"10 to 15",AND(Z223&gt;15,Z223&lt;=20),"15 to 20",AND(Z223&gt;20,Z223&lt;=25),"20 to 25",AND(Z223&gt;25,Z223&lt;=30),"25 to 30",AND(Z223&gt;30,Z223&lt;=40),"30 to 40",AND(Z223&gt;40,Z223&lt;=50),"40 to 50",Z223&gt;50,"50+")</f>
        <v>20 to 25</v>
      </c>
      <c r="Z223" s="9">
        <f>_xlfn.XLOOKUP($E223,'Raw Data'!$E:$E,'Raw Data'!Z:Z,"ERROR",0,1)</f>
        <v>21</v>
      </c>
      <c r="AA223" s="9" t="str">
        <f>_xlfn.XLOOKUP($E223,'Raw Data'!$E:$E,'Raw Data'!AA:AA,"ERROR",0,1)</f>
        <v>oz</v>
      </c>
    </row>
    <row r="224" hidden="1" spans="1:27">
      <c r="A224" s="5" t="str">
        <f>_xlfn.XLOOKUP($E224,'Raw Data'!$E:$E,'Raw Data'!A:A,"ERROR",0,1)</f>
        <v>AE</v>
      </c>
      <c r="B224" s="5" t="str">
        <f>_xlfn.XLOOKUP($E224,'Raw Data'!$E:$E,'Raw Data'!B:B,"ERROR",0,1)</f>
        <v>Hair Mousses</v>
      </c>
      <c r="C224" s="5" t="str">
        <f>_xlfn.XLOOKUP($E224,'Raw Data'!$E:$E,'Raw Data'!C:C,"ERROR",0,1)</f>
        <v>Fawoonu</v>
      </c>
      <c r="D224" s="5" t="str">
        <f>_xlfn.XLOOKUP($E224,'Raw Data'!$E:$E,'Raw Data'!D:D,"ERROR",0,1)</f>
        <v>www.amazon.ae/dp/B09N6XMXS2</v>
      </c>
      <c r="E224" s="5" t="s">
        <v>424</v>
      </c>
      <c r="F224" s="9" t="str">
        <f>_xlfn.XLOOKUP($E224,'Raw Data'!$E:$E,'Raw Data'!F:F,"ERROR",0,1)</f>
        <v>Curly Hair Mousse, Fawoonu 30ml Sculpting Curly Hair Mousse No Flaking Long-lasting Hold Defining Curls Style Shining Moisturizing</v>
      </c>
      <c r="G224" s="10">
        <f>_xlfn.XLOOKUP($E224,'Raw Data'!$E:$E,'Raw Data'!G:G,"ERROR",0,1)</f>
        <v>11</v>
      </c>
      <c r="H224" s="9">
        <f>_xlfn.XLOOKUP($E224,'Raw Data'!$E:$E,'Raw Data'!H:H,"ERROR",0,1)</f>
        <v>183.57</v>
      </c>
      <c r="I224" s="9">
        <f>_xlfn.XLOOKUP($E224,'Raw Data'!$E:$E,'Raw Data'!I:I,"ERROR",0,1)</f>
        <v>0.000245767390703799</v>
      </c>
      <c r="J224" s="9" t="str">
        <f>_xlfn.XLOOKUP($E224,'Raw Data'!$E:$E,'Raw Data'!J:J,"ERROR",0,1)</f>
        <v>No</v>
      </c>
      <c r="K224" s="14" t="str">
        <f t="array" ref="K224">_xlfn.IFS(AND(L224&gt;0,L224&lt;=5),"0 to 5",AND(L224&gt;5,L224&lt;=10),"5 to 10",AND(L224&gt;10,L224&lt;=15),"10 to 15",AND(L224&gt;15,L224&lt;=20),"15 to 20",AND(L224&gt;20,L224&lt;=30),"20 to 30",AND(L224&gt;30,L224&lt;=40),"30 to 40",AND(L224&gt;40,L224&lt;=50),"40 to 50",AND(L224&gt;50,L224&lt;=75),"50 to 75",AND(L224&gt;75,L224&lt;=100),"75 to 100",AND(L224&gt;100,L224&lt;=150),"100 to 150",AND(L224&gt;150,L224&lt;=200),"150 to 200",AND(L224&gt;200,L224&lt;=250),"200 to 250",AND(L224&gt;250,L224&lt;=300),"250 to 300",AND(L224&gt;300,L224&lt;=400),"300 to 400",AND(L224&gt;400,L224&lt;=500),"400 to 500",L224&gt;500,"500+")</f>
        <v>15 to 20</v>
      </c>
      <c r="L224" s="9">
        <f>_xlfn.XLOOKUP($E224,'Raw Data'!$E:$E,'Raw Data'!L:L,"ERROR",0,1)</f>
        <v>16.15</v>
      </c>
      <c r="M224" s="14" t="str">
        <f t="array" ref="M224">_xlfn.IFS(AND(N224&gt;0,N224&lt;=5),"0 to 5",AND(N224&gt;5,N224&lt;=10),"5 to 10",AND(N224&gt;10,N224&lt;=15),"10 to 15",AND(N224&gt;15,N224&lt;=20),"15 to 20",AND(N224&gt;20,N224&lt;=30),"20 to 30",AND(N224&gt;30,N224&lt;=40),"30 to 40",AND(N224&gt;40,N224&lt;=50),"40 to 50",AND(N224&gt;50,N224&lt;=75),"50 to 75",AND(N224&gt;75,N224&lt;=100),"75 to 100",AND(N224&gt;100,N224&lt;=150),"100 to 150",AND(N224&gt;150,N224&lt;=200),"150 to 200",AND(N224&gt;200,N224&lt;=250),"200 to 250",AND(N224&gt;250,N224&lt;=300),"250 to 300",AND(N224&gt;300,N224&lt;=400),"300 to 400",AND(N224&gt;400,N224&lt;=500),"400 to 500",N224&gt;500,"500+")</f>
        <v>15 to 20</v>
      </c>
      <c r="N224" s="9">
        <f>_xlfn.XLOOKUP($E224,'Raw Data'!$E:$E,'Raw Data'!N:N,"ERROR",0,1)</f>
        <v>16.15</v>
      </c>
      <c r="O224" s="14" t="str">
        <f t="array" ref="O224">_xlfn.IFS(P224=0,"No Discount",AND(P224&gt;0,P224&lt;=0.02),"0% to 2%",AND(P224&gt;0.02,P224&lt;=0.04),"2% to 4%",AND(P224&gt;0.04,P224&lt;=0.06),"4% to 6%",AND(P224&gt;0.06,P224&lt;=0.08),"6% to 8%",AND(P224&gt;0.08,P224&lt;=0.1),"8% to 10%",AND(P224&gt;0.1,P224&lt;=0.15),"10% to 15%",AND(P224&gt;0.15,P224&lt;=0.2),"15% to 20%",AND(P224&gt;0.2,P224&lt;=0.25),"20% to 25%",AND(P224&gt;0.25,P224&lt;=0.3),"25% to 30%",AND(P224&gt;0.3,P224&lt;=0.4),"30% to 40%",AND(P224&gt;0.4,P224&lt;=0.5),"40% to 50%",AND(P224&gt;0.5,P224&lt;=0.75),"50% to 75%",AND(P224&gt;0.75,P224&lt;=1),"75% to 100%")</f>
        <v>No Discount</v>
      </c>
      <c r="P224" s="10">
        <f>_xlfn.XLOOKUP($E224,'Raw Data'!$E:$E,'Raw Data'!P:P,"ERROR",0,1)</f>
        <v>0</v>
      </c>
      <c r="Q224" s="9">
        <f>_xlfn.XLOOKUP($E224,'Raw Data'!$E:$E,'Raw Data'!Q:Q,"ERROR",0,1)</f>
        <v>30</v>
      </c>
      <c r="R224" s="9" t="str">
        <f>_xlfn.XLOOKUP($E224,'Raw Data'!$E:$E,'Raw Data'!R:R,"ERROR",0,1)</f>
        <v>ml</v>
      </c>
      <c r="S224" s="5" t="str">
        <f t="array" ref="S224">_xlfn.IFS(AND(T224&gt;0,T224&lt;=0.05),"0 to 0.05",AND(T224&gt;0.05,T224&lt;=0.1),"0.05 to 0.1",AND(T224&gt;0.1,T224&lt;=0.2),"0.1 to 0.2",AND(T224&gt;0.2,T224&lt;=0.3),"0.2 to 0.3",AND(T224&gt;0.3,T224&lt;=0.4),"0.3 to 0.4",AND(T224&gt;0.4,T224&lt;=0.5),"0.4 to 0.5",AND(T224&gt;0.5,T224&lt;=0.75),"0.5 to 0.75",AND(T224&gt;0.75,T224&lt;=1),"0.75 to 1",AND(T224&gt;1,T224&lt;=2),"1 to 2",AND(T224&gt;2,T224&lt;=3),"2 to 3",AND(T224&gt;3,T224&lt;=4),"3 to 4",AND(T224&gt;4,T224&lt;=5),"4 to 5",AND(T224&gt;5,T224&lt;=10),"5 to 10",T224&gt;10,"10+")</f>
        <v>0.5 to 0.75</v>
      </c>
      <c r="T224" s="10">
        <f>_xlfn.XLOOKUP($E224,'Raw Data'!$E:$E,'Raw Data'!T:T,"ERROR",0,1)</f>
        <v>0.538620956924331</v>
      </c>
      <c r="U224" s="15" t="str">
        <f t="array" ref="U224">_xlfn.IFS(AND(V224&gt;0,V224&lt;=0.05),"0 to 0.05",AND(V224&gt;0.05,V224&lt;=0.1),"0.05 to 0.1",AND(V224&gt;0.1,V224&lt;=0.2),"0.1 to 0.2",AND(V224&gt;0.2,V224&lt;=0.3),"0.2 to 0.3",AND(V224&gt;0.3,V224&lt;=0.4),"0.3 to 0.4",AND(V224&gt;0.4,V224&lt;=0.5),"0.4 to 0.5",AND(V224&gt;0.5,V224&lt;=0.75),"0.5 to 0.75",AND(V224&gt;0.75,V224&lt;=1),"0.75 to 1",AND(V224&gt;1,V224&lt;=2),"1 to 2",AND(V224&gt;2,V224&lt;=3),"2 to 3",AND(V224&gt;3,V224&lt;=4),"3 to 4",AND(V224&gt;4,V224&lt;=5),"4 to 5",AND(V224&gt;5,V224&lt;=10),"5 to 10",V224&gt;10,"10+")</f>
        <v>0.1 to 0.2</v>
      </c>
      <c r="V224" s="10">
        <f>_xlfn.XLOOKUP($E224,'Raw Data'!$E:$E,'Raw Data'!V:V,"ERROR",0,1)</f>
        <v>0.145427658369569</v>
      </c>
      <c r="W224" s="15" t="str">
        <f t="array" ref="W224">_xlfn.IFS(AND(X224&gt;0,X224&lt;=0.05),"0 to 0.05",AND(X224&gt;0.05,X224&lt;=0.1),"0.05 to 0.1",AND(X224&gt;0.1,X224&lt;=0.2),"0.1 to 0.2",AND(X224&gt;0.2,X224&lt;=0.3),"0.2 to 0.3",AND(X224&gt;0.3,X224&lt;=0.4),"0.3 to 0.4",AND(X224&gt;0.4,X224&lt;=0.5),"0.4 to 0.5",AND(X224&gt;0.5,X224&lt;=0.75),"0.5 to 0.75",AND(X224&gt;0.75,X224&lt;=1),"0.75 to 1",AND(X224&gt;1,X224&lt;=2),"1 to 2",AND(X224&gt;2,X224&lt;=3),"2 to 3",AND(X224&gt;3,X224&lt;=4),"3 to 4",AND(X224&gt;4,X224&lt;=5),"4 to 5",AND(X224&gt;5,X224&lt;=10),"5 to 10",X224&gt;10,"10+")</f>
        <v>0.1 to 0.2</v>
      </c>
      <c r="X224" s="16">
        <f t="shared" si="27"/>
        <v>0.145427658369569</v>
      </c>
      <c r="Y224" s="5" t="str">
        <f t="array" ref="Y224">_xlfn.IFS(AND(Z224&gt;0,Z224&lt;=1),"0 to 1",AND(Z224&gt;1,Z224&lt;=2),"1 to 2",AND(Z224&gt;2,Z224&lt;=4),"2 to 4",AND(Z224&gt;4,Z224&lt;=6),"4 to 6",AND(Z224&gt;6,Z224&lt;=8),"6 to 8",AND(Z224&gt;8,Z224&lt;=10),"8 to 10",AND(Z224&gt;10,Z224&lt;=15),"10 to 15",AND(Z224&gt;15,Z224&lt;=20),"15 to 20",AND(Z224&gt;20,Z224&lt;=25),"20 to 25",AND(Z224&gt;25,Z224&lt;=30),"25 to 30",AND(Z224&gt;30,Z224&lt;=40),"30 to 40",AND(Z224&gt;40,Z224&lt;=50),"40 to 50",Z224&gt;50,"50+")</f>
        <v>1 to 2</v>
      </c>
      <c r="Z224" s="9">
        <f>_xlfn.XLOOKUP($E224,'Raw Data'!$E:$E,'Raw Data'!Z:Z,"ERROR",0,1)</f>
        <v>1.014</v>
      </c>
      <c r="AA224" s="9" t="str">
        <f>_xlfn.XLOOKUP($E224,'Raw Data'!$E:$E,'Raw Data'!AA:AA,"ERROR",0,1)</f>
        <v>oz</v>
      </c>
    </row>
    <row r="225" hidden="1" spans="1:27">
      <c r="A225" s="5" t="str">
        <f>_xlfn.XLOOKUP($E225,'Raw Data'!$E:$E,'Raw Data'!A:A,"ERROR",0,1)</f>
        <v>AE</v>
      </c>
      <c r="B225" s="5" t="str">
        <f>_xlfn.XLOOKUP($E225,'Raw Data'!$E:$E,'Raw Data'!B:B,"ERROR",0,1)</f>
        <v>Hair Mousses</v>
      </c>
      <c r="C225" s="5" t="str">
        <f>_xlfn.XLOOKUP($E225,'Raw Data'!$E:$E,'Raw Data'!C:C,"ERROR",0,1)</f>
        <v>indola</v>
      </c>
      <c r="D225" s="5" t="str">
        <f>_xlfn.XLOOKUP($E225,'Raw Data'!$E:$E,'Raw Data'!D:D,"ERROR",0,1)</f>
        <v>www.amazon.ae/dp/B01MY72GYD</v>
      </c>
      <c r="E225" s="5" t="s">
        <v>425</v>
      </c>
      <c r="F225" s="9" t="str">
        <f>_xlfn.XLOOKUP($E225,'Raw Data'!$E:$E,'Raw Data'!F:F,"ERROR",0,1)</f>
        <v>Indola CSM, HAIR COLOR, SILVER, 200ML</v>
      </c>
      <c r="G225" s="10">
        <f>_xlfn.XLOOKUP($E225,'Raw Data'!$E:$E,'Raw Data'!G:G,"ERROR",0,1)</f>
        <v>4</v>
      </c>
      <c r="H225" s="9">
        <f>_xlfn.XLOOKUP($E225,'Raw Data'!$E:$E,'Raw Data'!H:H,"ERROR",0,1)</f>
        <v>181.05</v>
      </c>
      <c r="I225" s="9">
        <f>_xlfn.XLOOKUP($E225,'Raw Data'!$E:$E,'Raw Data'!I:I,"ERROR",0,1)</f>
        <v>0.000242393561512899</v>
      </c>
      <c r="J225" s="9" t="str">
        <f>_xlfn.XLOOKUP($E225,'Raw Data'!$E:$E,'Raw Data'!J:J,"ERROR",0,1)</f>
        <v>No</v>
      </c>
      <c r="K225" s="14" t="str">
        <f t="array" ref="K225">_xlfn.IFS(AND(L225&gt;0,L225&lt;=5),"0 to 5",AND(L225&gt;5,L225&lt;=10),"5 to 10",AND(L225&gt;10,L225&lt;=15),"10 to 15",AND(L225&gt;15,L225&lt;=20),"15 to 20",AND(L225&gt;20,L225&lt;=30),"20 to 30",AND(L225&gt;30,L225&lt;=40),"30 to 40",AND(L225&gt;40,L225&lt;=50),"40 to 50",AND(L225&gt;50,L225&lt;=75),"50 to 75",AND(L225&gt;75,L225&lt;=100),"75 to 100",AND(L225&gt;100,L225&lt;=150),"100 to 150",AND(L225&gt;150,L225&lt;=200),"150 to 200",AND(L225&gt;200,L225&lt;=250),"200 to 250",AND(L225&gt;250,L225&lt;=300),"250 to 300",AND(L225&gt;300,L225&lt;=400),"300 to 400",AND(L225&gt;400,L225&lt;=500),"400 to 500",L225&gt;500,"500+")</f>
        <v>40 to 50</v>
      </c>
      <c r="L225" s="9">
        <f>_xlfn.XLOOKUP($E225,'Raw Data'!$E:$E,'Raw Data'!L:L,"ERROR",0,1)</f>
        <v>49.12</v>
      </c>
      <c r="M225" s="14" t="str">
        <f t="array" ref="M225">_xlfn.IFS(AND(N225&gt;0,N225&lt;=5),"0 to 5",AND(N225&gt;5,N225&lt;=10),"5 to 10",AND(N225&gt;10,N225&lt;=15),"10 to 15",AND(N225&gt;15,N225&lt;=20),"15 to 20",AND(N225&gt;20,N225&lt;=30),"20 to 30",AND(N225&gt;30,N225&lt;=40),"30 to 40",AND(N225&gt;40,N225&lt;=50),"40 to 50",AND(N225&gt;50,N225&lt;=75),"50 to 75",AND(N225&gt;75,N225&lt;=100),"75 to 100",AND(N225&gt;100,N225&lt;=150),"100 to 150",AND(N225&gt;150,N225&lt;=200),"150 to 200",AND(N225&gt;200,N225&lt;=250),"200 to 250",AND(N225&gt;250,N225&lt;=300),"250 to 300",AND(N225&gt;300,N225&lt;=400),"300 to 400",AND(N225&gt;400,N225&lt;=500),"400 to 500",N225&gt;500,"500+")</f>
        <v>40 to 50</v>
      </c>
      <c r="N225" s="9">
        <f>_xlfn.XLOOKUP($E225,'Raw Data'!$E:$E,'Raw Data'!N:N,"ERROR",0,1)</f>
        <v>49.12</v>
      </c>
      <c r="O225" s="14" t="str">
        <f t="array" ref="O225">_xlfn.IFS(P225=0,"No Discount",AND(P225&gt;0,P225&lt;=0.02),"0% to 2%",AND(P225&gt;0.02,P225&lt;=0.04),"2% to 4%",AND(P225&gt;0.04,P225&lt;=0.06),"4% to 6%",AND(P225&gt;0.06,P225&lt;=0.08),"6% to 8%",AND(P225&gt;0.08,P225&lt;=0.1),"8% to 10%",AND(P225&gt;0.1,P225&lt;=0.15),"10% to 15%",AND(P225&gt;0.15,P225&lt;=0.2),"15% to 20%",AND(P225&gt;0.2,P225&lt;=0.25),"20% to 25%",AND(P225&gt;0.25,P225&lt;=0.3),"25% to 30%",AND(P225&gt;0.3,P225&lt;=0.4),"30% to 40%",AND(P225&gt;0.4,P225&lt;=0.5),"40% to 50%",AND(P225&gt;0.5,P225&lt;=0.75),"50% to 75%",AND(P225&gt;0.75,P225&lt;=1),"75% to 100%")</f>
        <v>No Discount</v>
      </c>
      <c r="P225" s="10">
        <f>_xlfn.XLOOKUP($E225,'Raw Data'!$E:$E,'Raw Data'!P:P,"ERROR",0,1)</f>
        <v>0</v>
      </c>
      <c r="Q225" s="9">
        <f>_xlfn.XLOOKUP($E225,'Raw Data'!$E:$E,'Raw Data'!Q:Q,"ERROR",0,1)</f>
        <v>200</v>
      </c>
      <c r="R225" s="9" t="str">
        <f>_xlfn.XLOOKUP($E225,'Raw Data'!$E:$E,'Raw Data'!R:R,"ERROR",0,1)</f>
        <v>ml</v>
      </c>
      <c r="S225" s="5" t="str">
        <f t="array" ref="S225">_xlfn.IFS(AND(T225&gt;0,T225&lt;=0.05),"0 to 0.05",AND(T225&gt;0.05,T225&lt;=0.1),"0.05 to 0.1",AND(T225&gt;0.1,T225&lt;=0.2),"0.1 to 0.2",AND(T225&gt;0.2,T225&lt;=0.3),"0.2 to 0.3",AND(T225&gt;0.3,T225&lt;=0.4),"0.3 to 0.4",AND(T225&gt;0.4,T225&lt;=0.5),"0.4 to 0.5",AND(T225&gt;0.5,T225&lt;=0.75),"0.5 to 0.75",AND(T225&gt;0.75,T225&lt;=1),"0.75 to 1",AND(T225&gt;1,T225&lt;=2),"1 to 2",AND(T225&gt;2,T225&lt;=3),"2 to 3",AND(T225&gt;3,T225&lt;=4),"3 to 4",AND(T225&gt;4,T225&lt;=5),"4 to 5",AND(T225&gt;5,T225&lt;=10),"5 to 10",T225&gt;10,"10+")</f>
        <v>0.2 to 0.3</v>
      </c>
      <c r="T225" s="10">
        <f>_xlfn.XLOOKUP($E225,'Raw Data'!$E:$E,'Raw Data'!T:T,"ERROR",0,1)</f>
        <v>0.245731220471732</v>
      </c>
      <c r="U225" s="15" t="str">
        <f t="array" ref="U225">_xlfn.IFS(AND(V225&gt;0,V225&lt;=0.05),"0 to 0.05",AND(V225&gt;0.05,V225&lt;=0.1),"0.05 to 0.1",AND(V225&gt;0.1,V225&lt;=0.2),"0.1 to 0.2",AND(V225&gt;0.2,V225&lt;=0.3),"0.2 to 0.3",AND(V225&gt;0.3,V225&lt;=0.4),"0.3 to 0.4",AND(V225&gt;0.4,V225&lt;=0.5),"0.4 to 0.5",AND(V225&gt;0.5,V225&lt;=0.75),"0.5 to 0.75",AND(V225&gt;0.75,V225&lt;=1),"0.75 to 1",AND(V225&gt;1,V225&lt;=2),"1 to 2",AND(V225&gt;2,V225&lt;=3),"2 to 3",AND(V225&gt;3,V225&lt;=4),"3 to 4",AND(V225&gt;4,V225&lt;=5),"4 to 5",AND(V225&gt;5,V225&lt;=10),"5 to 10",V225&gt;10,"10+")</f>
        <v>0.05 to 0.1</v>
      </c>
      <c r="V225" s="10">
        <f>_xlfn.XLOOKUP($E225,'Raw Data'!$E:$E,'Raw Data'!V:V,"ERROR",0,1)</f>
        <v>0.0663474295273676</v>
      </c>
      <c r="W225" s="15" t="str">
        <f t="array" ref="W225">_xlfn.IFS(AND(X225&gt;0,X225&lt;=0.05),"0 to 0.05",AND(X225&gt;0.05,X225&lt;=0.1),"0.05 to 0.1",AND(X225&gt;0.1,X225&lt;=0.2),"0.1 to 0.2",AND(X225&gt;0.2,X225&lt;=0.3),"0.2 to 0.3",AND(X225&gt;0.3,X225&lt;=0.4),"0.3 to 0.4",AND(X225&gt;0.4,X225&lt;=0.5),"0.4 to 0.5",AND(X225&gt;0.5,X225&lt;=0.75),"0.5 to 0.75",AND(X225&gt;0.75,X225&lt;=1),"0.75 to 1",AND(X225&gt;1,X225&lt;=2),"1 to 2",AND(X225&gt;2,X225&lt;=3),"2 to 3",AND(X225&gt;3,X225&lt;=4),"3 to 4",AND(X225&gt;4,X225&lt;=5),"4 to 5",AND(X225&gt;5,X225&lt;=10),"5 to 10",X225&gt;10,"10+")</f>
        <v>0.05 to 0.1</v>
      </c>
      <c r="X225" s="16">
        <f t="shared" si="27"/>
        <v>0.0663474295273676</v>
      </c>
      <c r="Y225" s="5" t="str">
        <f t="array" ref="Y225">_xlfn.IFS(AND(Z225&gt;0,Z225&lt;=1),"0 to 1",AND(Z225&gt;1,Z225&lt;=2),"1 to 2",AND(Z225&gt;2,Z225&lt;=4),"2 to 4",AND(Z225&gt;4,Z225&lt;=6),"4 to 6",AND(Z225&gt;6,Z225&lt;=8),"6 to 8",AND(Z225&gt;8,Z225&lt;=10),"8 to 10",AND(Z225&gt;10,Z225&lt;=15),"10 to 15",AND(Z225&gt;15,Z225&lt;=20),"15 to 20",AND(Z225&gt;20,Z225&lt;=25),"20 to 25",AND(Z225&gt;25,Z225&lt;=30),"25 to 30",AND(Z225&gt;30,Z225&lt;=40),"30 to 40",AND(Z225&gt;40,Z225&lt;=50),"40 to 50",Z225&gt;50,"50+")</f>
        <v>6 to 8</v>
      </c>
      <c r="Z225" s="9">
        <f>_xlfn.XLOOKUP($E225,'Raw Data'!$E:$E,'Raw Data'!Z:Z,"ERROR",0,1)</f>
        <v>6.76</v>
      </c>
      <c r="AA225" s="9" t="str">
        <f>_xlfn.XLOOKUP($E225,'Raw Data'!$E:$E,'Raw Data'!AA:AA,"ERROR",0,1)</f>
        <v>oz</v>
      </c>
    </row>
    <row r="226" hidden="1" spans="1:27">
      <c r="A226" s="5" t="str">
        <f>_xlfn.XLOOKUP($E226,'Raw Data'!$E:$E,'Raw Data'!A:A,"ERROR",0,1)</f>
        <v>AE</v>
      </c>
      <c r="B226" s="5" t="str">
        <f>_xlfn.XLOOKUP($E226,'Raw Data'!$E:$E,'Raw Data'!B:B,"ERROR",0,1)</f>
        <v>Hair Mousses</v>
      </c>
      <c r="C226" s="5" t="str">
        <f>_xlfn.XLOOKUP($E226,'Raw Data'!$E:$E,'Raw Data'!C:C,"ERROR",0,1)</f>
        <v>Dr. Fresh</v>
      </c>
      <c r="D226" s="5" t="str">
        <f>_xlfn.XLOOKUP($E226,'Raw Data'!$E:$E,'Raw Data'!D:D,"ERROR",0,1)</f>
        <v>www.amazon.ae/dp/B07J1J473X</v>
      </c>
      <c r="E226" s="5" t="s">
        <v>426</v>
      </c>
      <c r="F226" s="9" t="str">
        <f>_xlfn.XLOOKUP($E226,'Raw Data'!$E:$E,'Raw Data'!F:F,"ERROR",0,1)</f>
        <v>SGX NYC, So Whipped, Whipped Mousse for Nonstop Curls and Waves (7 Ounce)</v>
      </c>
      <c r="G226" s="10">
        <f>_xlfn.XLOOKUP($E226,'Raw Data'!$E:$E,'Raw Data'!G:G,"ERROR",0,1)</f>
        <v>3</v>
      </c>
      <c r="H226" s="9">
        <f>_xlfn.XLOOKUP($E226,'Raw Data'!$E:$E,'Raw Data'!H:H,"ERROR",0,1)</f>
        <v>176.89</v>
      </c>
      <c r="I226" s="9">
        <f>_xlfn.XLOOKUP($E226,'Raw Data'!$E:$E,'Raw Data'!I:I,"ERROR",0,1)</f>
        <v>0.000236824065705698</v>
      </c>
      <c r="J226" s="9" t="str">
        <f>_xlfn.XLOOKUP($E226,'Raw Data'!$E:$E,'Raw Data'!J:J,"ERROR",0,1)</f>
        <v>No</v>
      </c>
      <c r="K226" s="14" t="str">
        <f t="array" ref="K226">_xlfn.IFS(AND(L226&gt;0,L226&lt;=5),"0 to 5",AND(L226&gt;5,L226&lt;=10),"5 to 10",AND(L226&gt;10,L226&lt;=15),"10 to 15",AND(L226&gt;15,L226&lt;=20),"15 to 20",AND(L226&gt;20,L226&lt;=30),"20 to 30",AND(L226&gt;30,L226&lt;=40),"30 to 40",AND(L226&gt;40,L226&lt;=50),"40 to 50",AND(L226&gt;50,L226&lt;=75),"50 to 75",AND(L226&gt;75,L226&lt;=100),"75 to 100",AND(L226&gt;100,L226&lt;=150),"100 to 150",AND(L226&gt;150,L226&lt;=200),"150 to 200",AND(L226&gt;200,L226&lt;=250),"200 to 250",AND(L226&gt;250,L226&lt;=300),"250 to 300",AND(L226&gt;300,L226&lt;=400),"300 to 400",AND(L226&gt;400,L226&lt;=500),"400 to 500",L226&gt;500,"500+")</f>
        <v>50 to 75</v>
      </c>
      <c r="L226" s="9">
        <f>_xlfn.XLOOKUP($E226,'Raw Data'!$E:$E,'Raw Data'!L:L,"ERROR",0,1)</f>
        <v>71.49</v>
      </c>
      <c r="M226" s="14" t="str">
        <f t="array" ref="M226">_xlfn.IFS(AND(N226&gt;0,N226&lt;=5),"0 to 5",AND(N226&gt;5,N226&lt;=10),"5 to 10",AND(N226&gt;10,N226&lt;=15),"10 to 15",AND(N226&gt;15,N226&lt;=20),"15 to 20",AND(N226&gt;20,N226&lt;=30),"20 to 30",AND(N226&gt;30,N226&lt;=40),"30 to 40",AND(N226&gt;40,N226&lt;=50),"40 to 50",AND(N226&gt;50,N226&lt;=75),"50 to 75",AND(N226&gt;75,N226&lt;=100),"75 to 100",AND(N226&gt;100,N226&lt;=150),"100 to 150",AND(N226&gt;150,N226&lt;=200),"150 to 200",AND(N226&gt;200,N226&lt;=250),"200 to 250",AND(N226&gt;250,N226&lt;=300),"250 to 300",AND(N226&gt;300,N226&lt;=400),"300 to 400",AND(N226&gt;400,N226&lt;=500),"400 to 500",N226&gt;500,"500+")</f>
        <v>50 to 75</v>
      </c>
      <c r="N226" s="9">
        <f>_xlfn.XLOOKUP($E226,'Raw Data'!$E:$E,'Raw Data'!N:N,"ERROR",0,1)</f>
        <v>71.49</v>
      </c>
      <c r="O226" s="14" t="str">
        <f t="array" ref="O226">_xlfn.IFS(P226=0,"No Discount",AND(P226&gt;0,P226&lt;=0.02),"0% to 2%",AND(P226&gt;0.02,P226&lt;=0.04),"2% to 4%",AND(P226&gt;0.04,P226&lt;=0.06),"4% to 6%",AND(P226&gt;0.06,P226&lt;=0.08),"6% to 8%",AND(P226&gt;0.08,P226&lt;=0.1),"8% to 10%",AND(P226&gt;0.1,P226&lt;=0.15),"10% to 15%",AND(P226&gt;0.15,P226&lt;=0.2),"15% to 20%",AND(P226&gt;0.2,P226&lt;=0.25),"20% to 25%",AND(P226&gt;0.25,P226&lt;=0.3),"25% to 30%",AND(P226&gt;0.3,P226&lt;=0.4),"30% to 40%",AND(P226&gt;0.4,P226&lt;=0.5),"40% to 50%",AND(P226&gt;0.5,P226&lt;=0.75),"50% to 75%",AND(P226&gt;0.75,P226&lt;=1),"75% to 100%")</f>
        <v>No Discount</v>
      </c>
      <c r="P226" s="10">
        <f>_xlfn.XLOOKUP($E226,'Raw Data'!$E:$E,'Raw Data'!P:P,"ERROR",0,1)</f>
        <v>0</v>
      </c>
      <c r="Q226" s="9">
        <f>_xlfn.XLOOKUP($E226,'Raw Data'!$E:$E,'Raw Data'!Q:Q,"ERROR",0,1)</f>
        <v>7</v>
      </c>
      <c r="R226" s="9" t="str">
        <f>_xlfn.XLOOKUP($E226,'Raw Data'!$E:$E,'Raw Data'!R:R,"ERROR",0,1)</f>
        <v>oz</v>
      </c>
      <c r="S226" s="5" t="str">
        <f t="array" ref="S226">_xlfn.IFS(AND(T226&gt;0,T226&lt;=0.05),"0 to 0.05",AND(T226&gt;0.05,T226&lt;=0.1),"0.05 to 0.1",AND(T226&gt;0.1,T226&lt;=0.2),"0.1 to 0.2",AND(T226&gt;0.2,T226&lt;=0.3),"0.2 to 0.3",AND(T226&gt;0.3,T226&lt;=0.4),"0.3 to 0.4",AND(T226&gt;0.4,T226&lt;=0.5),"0.4 to 0.5",AND(T226&gt;0.5,T226&lt;=0.75),"0.5 to 0.75",AND(T226&gt;0.75,T226&lt;=1),"0.75 to 1",AND(T226&gt;1,T226&lt;=2),"1 to 2",AND(T226&gt;2,T226&lt;=3),"2 to 3",AND(T226&gt;3,T226&lt;=4),"3 to 4",AND(T226&gt;4,T226&lt;=5),"4 to 5",AND(T226&gt;5,T226&lt;=10),"5 to 10",T226&gt;10,"10+")</f>
        <v>0.3 to 0.4</v>
      </c>
      <c r="T226" s="10">
        <f>_xlfn.XLOOKUP($E226,'Raw Data'!$E:$E,'Raw Data'!T:T,"ERROR",0,1)</f>
        <v>0.345379003816609</v>
      </c>
      <c r="U226" s="15" t="str">
        <f t="array" ref="U226">_xlfn.IFS(AND(V226&gt;0,V226&lt;=0.05),"0 to 0.05",AND(V226&gt;0.05,V226&lt;=0.1),"0.05 to 0.1",AND(V226&gt;0.1,V226&lt;=0.2),"0.1 to 0.2",AND(V226&gt;0.2,V226&lt;=0.3),"0.2 to 0.3",AND(V226&gt;0.3,V226&lt;=0.4),"0.3 to 0.4",AND(V226&gt;0.4,V226&lt;=0.5),"0.4 to 0.5",AND(V226&gt;0.5,V226&lt;=0.75),"0.5 to 0.75",AND(V226&gt;0.75,V226&lt;=1),"0.75 to 1",AND(V226&gt;1,V226&lt;=2),"1 to 2",AND(V226&gt;2,V226&lt;=3),"2 to 3",AND(V226&gt;3,V226&lt;=4),"3 to 4",AND(V226&gt;4,V226&lt;=5),"4 to 5",AND(V226&gt;5,V226&lt;=10),"5 to 10",V226&gt;10,"10+")</f>
        <v>0.05 to 0.1</v>
      </c>
      <c r="V226" s="10">
        <f>_xlfn.XLOOKUP($E226,'Raw Data'!$E:$E,'Raw Data'!V:V,"ERROR",0,1)</f>
        <v>0.0932523310304846</v>
      </c>
      <c r="W226" s="15" t="str">
        <f t="array" ref="W226">_xlfn.IFS(AND(X226&gt;0,X226&lt;=0.05),"0 to 0.05",AND(X226&gt;0.05,X226&lt;=0.1),"0.05 to 0.1",AND(X226&gt;0.1,X226&lt;=0.2),"0.1 to 0.2",AND(X226&gt;0.2,X226&lt;=0.3),"0.2 to 0.3",AND(X226&gt;0.3,X226&lt;=0.4),"0.3 to 0.4",AND(X226&gt;0.4,X226&lt;=0.5),"0.4 to 0.5",AND(X226&gt;0.5,X226&lt;=0.75),"0.5 to 0.75",AND(X226&gt;0.75,X226&lt;=1),"0.75 to 1",AND(X226&gt;1,X226&lt;=2),"1 to 2",AND(X226&gt;2,X226&lt;=3),"2 to 3",AND(X226&gt;3,X226&lt;=4),"3 to 4",AND(X226&gt;4,X226&lt;=5),"4 to 5",AND(X226&gt;5,X226&lt;=10),"5 to 10",X226&gt;10,"10+")</f>
        <v>0.05 to 0.1</v>
      </c>
      <c r="X226" s="16">
        <f t="shared" si="27"/>
        <v>0.0932523310304846</v>
      </c>
      <c r="Y226" s="5" t="str">
        <f t="array" ref="Y226">_xlfn.IFS(AND(Z226&gt;0,Z226&lt;=1),"0 to 1",AND(Z226&gt;1,Z226&lt;=2),"1 to 2",AND(Z226&gt;2,Z226&lt;=4),"2 to 4",AND(Z226&gt;4,Z226&lt;=6),"4 to 6",AND(Z226&gt;6,Z226&lt;=8),"6 to 8",AND(Z226&gt;8,Z226&lt;=10),"8 to 10",AND(Z226&gt;10,Z226&lt;=15),"10 to 15",AND(Z226&gt;15,Z226&lt;=20),"15 to 20",AND(Z226&gt;20,Z226&lt;=25),"20 to 25",AND(Z226&gt;25,Z226&lt;=30),"25 to 30",AND(Z226&gt;30,Z226&lt;=40),"30 to 40",AND(Z226&gt;40,Z226&lt;=50),"40 to 50",Z226&gt;50,"50+")</f>
        <v>6 to 8</v>
      </c>
      <c r="Z226" s="9">
        <f>_xlfn.XLOOKUP($E226,'Raw Data'!$E:$E,'Raw Data'!Z:Z,"ERROR",0,1)</f>
        <v>7</v>
      </c>
      <c r="AA226" s="9" t="str">
        <f>_xlfn.XLOOKUP($E226,'Raw Data'!$E:$E,'Raw Data'!AA:AA,"ERROR",0,1)</f>
        <v>oz</v>
      </c>
    </row>
    <row r="227" hidden="1" spans="1:27">
      <c r="A227" s="5" t="str">
        <f>_xlfn.XLOOKUP($E227,'Raw Data'!$E:$E,'Raw Data'!A:A,"ERROR",0,1)</f>
        <v>AE</v>
      </c>
      <c r="B227" s="5" t="str">
        <f>_xlfn.XLOOKUP($E227,'Raw Data'!$E:$E,'Raw Data'!B:B,"ERROR",0,1)</f>
        <v>Hair Mousses</v>
      </c>
      <c r="C227" s="5" t="str">
        <f>_xlfn.XLOOKUP($E227,'Raw Data'!$E:$E,'Raw Data'!C:C,"ERROR",0,1)</f>
        <v>MORFOSE</v>
      </c>
      <c r="D227" s="5" t="str">
        <f>_xlfn.XLOOKUP($E227,'Raw Data'!$E:$E,'Raw Data'!D:D,"ERROR",0,1)</f>
        <v>www.amazon.ae/dp/B01DYEZQO8</v>
      </c>
      <c r="E227" s="5" t="s">
        <v>427</v>
      </c>
      <c r="F227" s="9" t="str">
        <f>_xlfn.XLOOKUP($E227,'Raw Data'!$E:$E,'Raw Data'!F:F,"ERROR",0,1)</f>
        <v>Morfose Milk Therapy Creamy Hair Mousse 200 ml Morfose Milk Therapy Creamy Hair Mousse 200 ml</v>
      </c>
      <c r="G227" s="10">
        <f>_xlfn.XLOOKUP($E227,'Raw Data'!$E:$E,'Raw Data'!G:G,"ERROR",0,1)</f>
        <v>5</v>
      </c>
      <c r="H227" s="9">
        <f>_xlfn.XLOOKUP($E227,'Raw Data'!$E:$E,'Raw Data'!H:H,"ERROR",0,1)</f>
        <v>176.82</v>
      </c>
      <c r="I227" s="9">
        <f>_xlfn.XLOOKUP($E227,'Raw Data'!$E:$E,'Raw Data'!I:I,"ERROR",0,1)</f>
        <v>0.000236730348228173</v>
      </c>
      <c r="J227" s="9" t="str">
        <f>_xlfn.XLOOKUP($E227,'Raw Data'!$E:$E,'Raw Data'!J:J,"ERROR",0,1)</f>
        <v>No</v>
      </c>
      <c r="K227" s="14" t="str">
        <f t="array" ref="K227">_xlfn.IFS(AND(L227&gt;0,L227&lt;=5),"0 to 5",AND(L227&gt;5,L227&lt;=10),"5 to 10",AND(L227&gt;10,L227&lt;=15),"10 to 15",AND(L227&gt;15,L227&lt;=20),"15 to 20",AND(L227&gt;20,L227&lt;=30),"20 to 30",AND(L227&gt;30,L227&lt;=40),"30 to 40",AND(L227&gt;40,L227&lt;=50),"40 to 50",AND(L227&gt;50,L227&lt;=75),"50 to 75",AND(L227&gt;75,L227&lt;=100),"75 to 100",AND(L227&gt;100,L227&lt;=150),"100 to 150",AND(L227&gt;150,L227&lt;=200),"150 to 200",AND(L227&gt;200,L227&lt;=250),"200 to 250",AND(L227&gt;250,L227&lt;=300),"250 to 300",AND(L227&gt;300,L227&lt;=400),"300 to 400",AND(L227&gt;400,L227&lt;=500),"400 to 500",L227&gt;500,"500+")</f>
        <v>30 to 40</v>
      </c>
      <c r="L227" s="9">
        <f>_xlfn.XLOOKUP($E227,'Raw Data'!$E:$E,'Raw Data'!L:L,"ERROR",0,1)</f>
        <v>35</v>
      </c>
      <c r="M227" s="14" t="str">
        <f t="array" ref="M227">_xlfn.IFS(AND(N227&gt;0,N227&lt;=5),"0 to 5",AND(N227&gt;5,N227&lt;=10),"5 to 10",AND(N227&gt;10,N227&lt;=15),"10 to 15",AND(N227&gt;15,N227&lt;=20),"15 to 20",AND(N227&gt;20,N227&lt;=30),"20 to 30",AND(N227&gt;30,N227&lt;=40),"30 to 40",AND(N227&gt;40,N227&lt;=50),"40 to 50",AND(N227&gt;50,N227&lt;=75),"50 to 75",AND(N227&gt;75,N227&lt;=100),"75 to 100",AND(N227&gt;100,N227&lt;=150),"100 to 150",AND(N227&gt;150,N227&lt;=200),"150 to 200",AND(N227&gt;200,N227&lt;=250),"200 to 250",AND(N227&gt;250,N227&lt;=300),"250 to 300",AND(N227&gt;300,N227&lt;=400),"300 to 400",AND(N227&gt;400,N227&lt;=500),"400 to 500",N227&gt;500,"500+")</f>
        <v>30 to 40</v>
      </c>
      <c r="N227" s="9">
        <f>_xlfn.XLOOKUP($E227,'Raw Data'!$E:$E,'Raw Data'!N:N,"ERROR",0,1)</f>
        <v>35</v>
      </c>
      <c r="O227" s="14" t="str">
        <f t="array" ref="O227">_xlfn.IFS(P227=0,"No Discount",AND(P227&gt;0,P227&lt;=0.02),"0% to 2%",AND(P227&gt;0.02,P227&lt;=0.04),"2% to 4%",AND(P227&gt;0.04,P227&lt;=0.06),"4% to 6%",AND(P227&gt;0.06,P227&lt;=0.08),"6% to 8%",AND(P227&gt;0.08,P227&lt;=0.1),"8% to 10%",AND(P227&gt;0.1,P227&lt;=0.15),"10% to 15%",AND(P227&gt;0.15,P227&lt;=0.2),"15% to 20%",AND(P227&gt;0.2,P227&lt;=0.25),"20% to 25%",AND(P227&gt;0.25,P227&lt;=0.3),"25% to 30%",AND(P227&gt;0.3,P227&lt;=0.4),"30% to 40%",AND(P227&gt;0.4,P227&lt;=0.5),"40% to 50%",AND(P227&gt;0.5,P227&lt;=0.75),"50% to 75%",AND(P227&gt;0.75,P227&lt;=1),"75% to 100%")</f>
        <v>No Discount</v>
      </c>
      <c r="P227" s="10">
        <f>_xlfn.XLOOKUP($E227,'Raw Data'!$E:$E,'Raw Data'!P:P,"ERROR",0,1)</f>
        <v>0</v>
      </c>
      <c r="Q227" s="9">
        <f>_xlfn.XLOOKUP($E227,'Raw Data'!$E:$E,'Raw Data'!Q:Q,"ERROR",0,1)</f>
        <v>200</v>
      </c>
      <c r="R227" s="9" t="str">
        <f>_xlfn.XLOOKUP($E227,'Raw Data'!$E:$E,'Raw Data'!R:R,"ERROR",0,1)</f>
        <v>ml</v>
      </c>
      <c r="S227" s="5" t="str">
        <f t="array" ref="S227">_xlfn.IFS(AND(T227&gt;0,T227&lt;=0.05),"0 to 0.05",AND(T227&gt;0.05,T227&lt;=0.1),"0.05 to 0.1",AND(T227&gt;0.1,T227&lt;=0.2),"0.1 to 0.2",AND(T227&gt;0.2,T227&lt;=0.3),"0.2 to 0.3",AND(T227&gt;0.3,T227&lt;=0.4),"0.3 to 0.4",AND(T227&gt;0.4,T227&lt;=0.5),"0.4 to 0.5",AND(T227&gt;0.5,T227&lt;=0.75),"0.5 to 0.75",AND(T227&gt;0.75,T227&lt;=1),"0.75 to 1",AND(T227&gt;1,T227&lt;=2),"1 to 2",AND(T227&gt;2,T227&lt;=3),"2 to 3",AND(T227&gt;3,T227&lt;=4),"3 to 4",AND(T227&gt;4,T227&lt;=5),"4 to 5",AND(T227&gt;5,T227&lt;=10),"5 to 10",T227&gt;10,"10+")</f>
        <v>0.1 to 0.2</v>
      </c>
      <c r="T227" s="10">
        <f>_xlfn.XLOOKUP($E227,'Raw Data'!$E:$E,'Raw Data'!T:T,"ERROR",0,1)</f>
        <v>0.175093499928962</v>
      </c>
      <c r="U227" s="15" t="str">
        <f t="array" ref="U227">_xlfn.IFS(AND(V227&gt;0,V227&lt;=0.05),"0 to 0.05",AND(V227&gt;0.05,V227&lt;=0.1),"0.05 to 0.1",AND(V227&gt;0.1,V227&lt;=0.2),"0.1 to 0.2",AND(V227&gt;0.2,V227&lt;=0.3),"0.2 to 0.3",AND(V227&gt;0.3,V227&lt;=0.4),"0.3 to 0.4",AND(V227&gt;0.4,V227&lt;=0.5),"0.4 to 0.5",AND(V227&gt;0.5,V227&lt;=0.75),"0.5 to 0.75",AND(V227&gt;0.75,V227&lt;=1),"0.75 to 1",AND(V227&gt;1,V227&lt;=2),"1 to 2",AND(V227&gt;2,V227&lt;=3),"2 to 3",AND(V227&gt;3,V227&lt;=4),"3 to 4",AND(V227&gt;4,V227&lt;=5),"4 to 5",AND(V227&gt;5,V227&lt;=10),"5 to 10",V227&gt;10,"10+")</f>
        <v>0 to 0.05</v>
      </c>
      <c r="V227" s="10">
        <f>_xlfn.XLOOKUP($E227,'Raw Data'!$E:$E,'Raw Data'!V:V,"ERROR",0,1)</f>
        <v>0.0472752449808198</v>
      </c>
      <c r="W227" s="15" t="str">
        <f t="array" ref="W227">_xlfn.IFS(AND(X227&gt;0,X227&lt;=0.05),"0 to 0.05",AND(X227&gt;0.05,X227&lt;=0.1),"0.05 to 0.1",AND(X227&gt;0.1,X227&lt;=0.2),"0.1 to 0.2",AND(X227&gt;0.2,X227&lt;=0.3),"0.2 to 0.3",AND(X227&gt;0.3,X227&lt;=0.4),"0.3 to 0.4",AND(X227&gt;0.4,X227&lt;=0.5),"0.4 to 0.5",AND(X227&gt;0.5,X227&lt;=0.75),"0.5 to 0.75",AND(X227&gt;0.75,X227&lt;=1),"0.75 to 1",AND(X227&gt;1,X227&lt;=2),"1 to 2",AND(X227&gt;2,X227&lt;=3),"2 to 3",AND(X227&gt;3,X227&lt;=4),"3 to 4",AND(X227&gt;4,X227&lt;=5),"4 to 5",AND(X227&gt;5,X227&lt;=10),"5 to 10",X227&gt;10,"10+")</f>
        <v>0 to 0.05</v>
      </c>
      <c r="X227" s="16">
        <f t="shared" si="27"/>
        <v>0.0472752449808198</v>
      </c>
      <c r="Y227" s="5" t="str">
        <f t="array" ref="Y227">_xlfn.IFS(AND(Z227&gt;0,Z227&lt;=1),"0 to 1",AND(Z227&gt;1,Z227&lt;=2),"1 to 2",AND(Z227&gt;2,Z227&lt;=4),"2 to 4",AND(Z227&gt;4,Z227&lt;=6),"4 to 6",AND(Z227&gt;6,Z227&lt;=8),"6 to 8",AND(Z227&gt;8,Z227&lt;=10),"8 to 10",AND(Z227&gt;10,Z227&lt;=15),"10 to 15",AND(Z227&gt;15,Z227&lt;=20),"15 to 20",AND(Z227&gt;20,Z227&lt;=25),"20 to 25",AND(Z227&gt;25,Z227&lt;=30),"25 to 30",AND(Z227&gt;30,Z227&lt;=40),"30 to 40",AND(Z227&gt;40,Z227&lt;=50),"40 to 50",Z227&gt;50,"50+")</f>
        <v>6 to 8</v>
      </c>
      <c r="Z227" s="9">
        <f>_xlfn.XLOOKUP($E227,'Raw Data'!$E:$E,'Raw Data'!Z:Z,"ERROR",0,1)</f>
        <v>6.76</v>
      </c>
      <c r="AA227" s="9" t="str">
        <f>_xlfn.XLOOKUP($E227,'Raw Data'!$E:$E,'Raw Data'!AA:AA,"ERROR",0,1)</f>
        <v>oz</v>
      </c>
    </row>
    <row r="228" hidden="1" spans="1:27">
      <c r="A228" s="5" t="str">
        <f>_xlfn.XLOOKUP($E228,'Raw Data'!$E:$E,'Raw Data'!A:A,"ERROR",0,1)</f>
        <v>AE</v>
      </c>
      <c r="B228" s="5" t="str">
        <f>_xlfn.XLOOKUP($E228,'Raw Data'!$E:$E,'Raw Data'!B:B,"ERROR",0,1)</f>
        <v>Hair Mousses</v>
      </c>
      <c r="C228" s="5" t="str">
        <f>_xlfn.XLOOKUP($E228,'Raw Data'!$E:$E,'Raw Data'!C:C,"ERROR",0,1)</f>
        <v>Wella</v>
      </c>
      <c r="D228" s="5" t="str">
        <f>_xlfn.XLOOKUP($E228,'Raw Data'!$E:$E,'Raw Data'!D:D,"ERROR",0,1)</f>
        <v>www.amazon.ae/dp/B07YQCZBH8</v>
      </c>
      <c r="E228" s="5" t="s">
        <v>428</v>
      </c>
      <c r="F228" s="9" t="str">
        <f>_xlfn.XLOOKUP($E228,'Raw Data'!$E:$E,'Raw Data'!F:F,"ERROR",0,1)</f>
        <v>Wella EIMI Nutricurls Boost Boz, Curl Enhancing Mousse with Frizz Reduction, 10.1 oz</v>
      </c>
      <c r="G228" s="10">
        <f>_xlfn.XLOOKUP($E228,'Raw Data'!$E:$E,'Raw Data'!G:G,"ERROR",0,1)</f>
        <v>1</v>
      </c>
      <c r="H228" s="9">
        <f>_xlfn.XLOOKUP($E228,'Raw Data'!$E:$E,'Raw Data'!H:H,"ERROR",0,1)</f>
        <v>175.55</v>
      </c>
      <c r="I228" s="9">
        <f>_xlfn.XLOOKUP($E228,'Raw Data'!$E:$E,'Raw Data'!I:I,"ERROR",0,1)</f>
        <v>0.000235030045421648</v>
      </c>
      <c r="J228" s="9" t="str">
        <f>_xlfn.XLOOKUP($E228,'Raw Data'!$E:$E,'Raw Data'!J:J,"ERROR",0,1)</f>
        <v>No</v>
      </c>
      <c r="K228" s="14" t="str">
        <f t="array" ref="K228">_xlfn.IFS(AND(L228&gt;0,L228&lt;=5),"0 to 5",AND(L228&gt;5,L228&lt;=10),"5 to 10",AND(L228&gt;10,L228&lt;=15),"10 to 15",AND(L228&gt;15,L228&lt;=20),"15 to 20",AND(L228&gt;20,L228&lt;=30),"20 to 30",AND(L228&gt;30,L228&lt;=40),"30 to 40",AND(L228&gt;40,L228&lt;=50),"40 to 50",AND(L228&gt;50,L228&lt;=75),"50 to 75",AND(L228&gt;75,L228&lt;=100),"75 to 100",AND(L228&gt;100,L228&lt;=150),"100 to 150",AND(L228&gt;150,L228&lt;=200),"150 to 200",AND(L228&gt;200,L228&lt;=250),"200 to 250",AND(L228&gt;250,L228&lt;=300),"250 to 300",AND(L228&gt;300,L228&lt;=400),"300 to 400",AND(L228&gt;400,L228&lt;=500),"400 to 500",L228&gt;500,"500+")</f>
        <v>100 to 150</v>
      </c>
      <c r="L228" s="9">
        <f>_xlfn.XLOOKUP($E228,'Raw Data'!$E:$E,'Raw Data'!L:L,"ERROR",0,1)</f>
        <v>137</v>
      </c>
      <c r="M228" s="14" t="str">
        <f t="array" ref="M228">_xlfn.IFS(AND(N228&gt;0,N228&lt;=5),"0 to 5",AND(N228&gt;5,N228&lt;=10),"5 to 10",AND(N228&gt;10,N228&lt;=15),"10 to 15",AND(N228&gt;15,N228&lt;=20),"15 to 20",AND(N228&gt;20,N228&lt;=30),"20 to 30",AND(N228&gt;30,N228&lt;=40),"30 to 40",AND(N228&gt;40,N228&lt;=50),"40 to 50",AND(N228&gt;50,N228&lt;=75),"50 to 75",AND(N228&gt;75,N228&lt;=100),"75 to 100",AND(N228&gt;100,N228&lt;=150),"100 to 150",AND(N228&gt;150,N228&lt;=200),"150 to 200",AND(N228&gt;200,N228&lt;=250),"200 to 250",AND(N228&gt;250,N228&lt;=300),"250 to 300",AND(N228&gt;300,N228&lt;=400),"300 to 400",AND(N228&gt;400,N228&lt;=500),"400 to 500",N228&gt;500,"500+")</f>
        <v>100 to 150</v>
      </c>
      <c r="N228" s="9">
        <f>_xlfn.XLOOKUP($E228,'Raw Data'!$E:$E,'Raw Data'!N:N,"ERROR",0,1)</f>
        <v>137</v>
      </c>
      <c r="O228" s="14" t="str">
        <f t="array" ref="O228">_xlfn.IFS(P228=0,"No Discount",AND(P228&gt;0,P228&lt;=0.02),"0% to 2%",AND(P228&gt;0.02,P228&lt;=0.04),"2% to 4%",AND(P228&gt;0.04,P228&lt;=0.06),"4% to 6%",AND(P228&gt;0.06,P228&lt;=0.08),"6% to 8%",AND(P228&gt;0.08,P228&lt;=0.1),"8% to 10%",AND(P228&gt;0.1,P228&lt;=0.15),"10% to 15%",AND(P228&gt;0.15,P228&lt;=0.2),"15% to 20%",AND(P228&gt;0.2,P228&lt;=0.25),"20% to 25%",AND(P228&gt;0.25,P228&lt;=0.3),"25% to 30%",AND(P228&gt;0.3,P228&lt;=0.4),"30% to 40%",AND(P228&gt;0.4,P228&lt;=0.5),"40% to 50%",AND(P228&gt;0.5,P228&lt;=0.75),"50% to 75%",AND(P228&gt;0.75,P228&lt;=1),"75% to 100%")</f>
        <v>No Discount</v>
      </c>
      <c r="P228" s="10">
        <f>_xlfn.XLOOKUP($E228,'Raw Data'!$E:$E,'Raw Data'!P:P,"ERROR",0,1)</f>
        <v>0</v>
      </c>
      <c r="Q228" s="9">
        <f>_xlfn.XLOOKUP($E228,'Raw Data'!$E:$E,'Raw Data'!Q:Q,"ERROR",0,1)</f>
        <v>10.1</v>
      </c>
      <c r="R228" s="9" t="str">
        <f>_xlfn.XLOOKUP($E228,'Raw Data'!$E:$E,'Raw Data'!R:R,"ERROR",0,1)</f>
        <v>oz</v>
      </c>
      <c r="S228" s="5" t="str">
        <f t="array" ref="S228">_xlfn.IFS(AND(T228&gt;0,T228&lt;=0.05),"0 to 0.05",AND(T228&gt;0.05,T228&lt;=0.1),"0.05 to 0.1",AND(T228&gt;0.1,T228&lt;=0.2),"0.1 to 0.2",AND(T228&gt;0.2,T228&lt;=0.3),"0.2 to 0.3",AND(T228&gt;0.3,T228&lt;=0.4),"0.3 to 0.4",AND(T228&gt;0.4,T228&lt;=0.5),"0.4 to 0.5",AND(T228&gt;0.5,T228&lt;=0.75),"0.5 to 0.75",AND(T228&gt;0.75,T228&lt;=1),"0.75 to 1",AND(T228&gt;1,T228&lt;=2),"1 to 2",AND(T228&gt;2,T228&lt;=3),"2 to 3",AND(T228&gt;3,T228&lt;=4),"3 to 4",AND(T228&gt;4,T228&lt;=5),"4 to 5",AND(T228&gt;5,T228&lt;=10),"5 to 10",T228&gt;10,"10+")</f>
        <v>0.4 to 0.5</v>
      </c>
      <c r="T228" s="10">
        <f>_xlfn.XLOOKUP($E228,'Raw Data'!$E:$E,'Raw Data'!T:T,"ERROR",0,1)</f>
        <v>0.458720204113749</v>
      </c>
      <c r="U228" s="15" t="str">
        <f t="array" ref="U228">_xlfn.IFS(AND(V228&gt;0,V228&lt;=0.05),"0 to 0.05",AND(V228&gt;0.05,V228&lt;=0.1),"0.05 to 0.1",AND(V228&gt;0.1,V228&lt;=0.2),"0.1 to 0.2",AND(V228&gt;0.2,V228&lt;=0.3),"0.2 to 0.3",AND(V228&gt;0.3,V228&lt;=0.4),"0.3 to 0.4",AND(V228&gt;0.4,V228&lt;=0.5),"0.4 to 0.5",AND(V228&gt;0.5,V228&lt;=0.75),"0.5 to 0.75",AND(V228&gt;0.75,V228&lt;=1),"0.75 to 1",AND(V228&gt;1,V228&lt;=2),"1 to 2",AND(V228&gt;2,V228&lt;=3),"2 to 3",AND(V228&gt;3,V228&lt;=4),"3 to 4",AND(V228&gt;4,V228&lt;=5),"4 to 5",AND(V228&gt;5,V228&lt;=10),"5 to 10",V228&gt;10,"10+")</f>
        <v>0.1 to 0.2</v>
      </c>
      <c r="V228" s="10">
        <f>_xlfn.XLOOKUP($E228,'Raw Data'!$E:$E,'Raw Data'!V:V,"ERROR",0,1)</f>
        <v>0.123854455110712</v>
      </c>
      <c r="W228" s="15" t="str">
        <f t="array" ref="W228">_xlfn.IFS(AND(X228&gt;0,X228&lt;=0.05),"0 to 0.05",AND(X228&gt;0.05,X228&lt;=0.1),"0.05 to 0.1",AND(X228&gt;0.1,X228&lt;=0.2),"0.1 to 0.2",AND(X228&gt;0.2,X228&lt;=0.3),"0.2 to 0.3",AND(X228&gt;0.3,X228&lt;=0.4),"0.3 to 0.4",AND(X228&gt;0.4,X228&lt;=0.5),"0.4 to 0.5",AND(X228&gt;0.5,X228&lt;=0.75),"0.5 to 0.75",AND(X228&gt;0.75,X228&lt;=1),"0.75 to 1",AND(X228&gt;1,X228&lt;=2),"1 to 2",AND(X228&gt;2,X228&lt;=3),"2 to 3",AND(X228&gt;3,X228&lt;=4),"3 to 4",AND(X228&gt;4,X228&lt;=5),"4 to 5",AND(X228&gt;5,X228&lt;=10),"5 to 10",X228&gt;10,"10+")</f>
        <v>0.1 to 0.2</v>
      </c>
      <c r="X228" s="16">
        <f t="shared" si="27"/>
        <v>0.123854455110712</v>
      </c>
      <c r="Y228" s="5" t="str">
        <f t="array" ref="Y228">_xlfn.IFS(AND(Z228&gt;0,Z228&lt;=1),"0 to 1",AND(Z228&gt;1,Z228&lt;=2),"1 to 2",AND(Z228&gt;2,Z228&lt;=4),"2 to 4",AND(Z228&gt;4,Z228&lt;=6),"4 to 6",AND(Z228&gt;6,Z228&lt;=8),"6 to 8",AND(Z228&gt;8,Z228&lt;=10),"8 to 10",AND(Z228&gt;10,Z228&lt;=15),"10 to 15",AND(Z228&gt;15,Z228&lt;=20),"15 to 20",AND(Z228&gt;20,Z228&lt;=25),"20 to 25",AND(Z228&gt;25,Z228&lt;=30),"25 to 30",AND(Z228&gt;30,Z228&lt;=40),"30 to 40",AND(Z228&gt;40,Z228&lt;=50),"40 to 50",Z228&gt;50,"50+")</f>
        <v>10 to 15</v>
      </c>
      <c r="Z228" s="9">
        <f>_xlfn.XLOOKUP($E228,'Raw Data'!$E:$E,'Raw Data'!Z:Z,"ERROR",0,1)</f>
        <v>10.1</v>
      </c>
      <c r="AA228" s="9" t="str">
        <f>_xlfn.XLOOKUP($E228,'Raw Data'!$E:$E,'Raw Data'!AA:AA,"ERROR",0,1)</f>
        <v>oz</v>
      </c>
    </row>
    <row r="229" hidden="1" spans="1:27">
      <c r="A229" s="5" t="str">
        <f>_xlfn.XLOOKUP($E229,'Raw Data'!$E:$E,'Raw Data'!A:A,"ERROR",0,1)</f>
        <v>AE</v>
      </c>
      <c r="B229" s="5" t="str">
        <f>_xlfn.XLOOKUP($E229,'Raw Data'!$E:$E,'Raw Data'!B:B,"ERROR",0,1)</f>
        <v>Hair Mousses</v>
      </c>
      <c r="C229" s="5" t="str">
        <f>_xlfn.XLOOKUP($E229,'Raw Data'!$E:$E,'Raw Data'!C:C,"ERROR",0,1)</f>
        <v>FIX MY CURLS</v>
      </c>
      <c r="D229" s="5" t="str">
        <f>_xlfn.XLOOKUP($E229,'Raw Data'!$E:$E,'Raw Data'!D:D,"ERROR",0,1)</f>
        <v>www.amazon.ae/dp/B09QKVZWHP</v>
      </c>
      <c r="E229" s="5" t="s">
        <v>429</v>
      </c>
      <c r="F229" s="9" t="str">
        <f>_xlfn.XLOOKUP($E229,'Raw Data'!$E:$E,'Raw Data'!F:F,"ERROR",0,1)</f>
        <v>FIX MY CURLS Weightless Whip Volumizing  Mousse  with Rice Protein, Matcha and Apple Cider Vinegar for  Wavy  and Curly  Hair , Anti-Dandruff, Volume Boost for Limp, Dry, Frizzy  Hair  (100ml)</v>
      </c>
      <c r="G229" s="10">
        <f>_xlfn.XLOOKUP($E229,'Raw Data'!$E:$E,'Raw Data'!G:G,"ERROR",0,1)</f>
        <v>3</v>
      </c>
      <c r="H229" s="9">
        <f>_xlfn.XLOOKUP($E229,'Raw Data'!$E:$E,'Raw Data'!H:H,"ERROR",0,1)</f>
        <v>173.61</v>
      </c>
      <c r="I229" s="9">
        <f>_xlfn.XLOOKUP($E229,'Raw Data'!$E:$E,'Raw Data'!I:I,"ERROR",0,1)</f>
        <v>0.000232432732473098</v>
      </c>
      <c r="J229" s="9" t="str">
        <f>_xlfn.XLOOKUP($E229,'Raw Data'!$E:$E,'Raw Data'!J:J,"ERROR",0,1)</f>
        <v>No</v>
      </c>
      <c r="K229" s="14" t="str">
        <f t="array" ref="K229">_xlfn.IFS(AND(L229&gt;0,L229&lt;=5),"0 to 5",AND(L229&gt;5,L229&lt;=10),"5 to 10",AND(L229&gt;10,L229&lt;=15),"10 to 15",AND(L229&gt;15,L229&lt;=20),"15 to 20",AND(L229&gt;20,L229&lt;=30),"20 to 30",AND(L229&gt;30,L229&lt;=40),"30 to 40",AND(L229&gt;40,L229&lt;=50),"40 to 50",AND(L229&gt;50,L229&lt;=75),"50 to 75",AND(L229&gt;75,L229&lt;=100),"75 to 100",AND(L229&gt;100,L229&lt;=150),"100 to 150",AND(L229&gt;150,L229&lt;=200),"150 to 200",AND(L229&gt;200,L229&lt;=250),"200 to 250",AND(L229&gt;250,L229&lt;=300),"250 to 300",AND(L229&gt;300,L229&lt;=400),"300 to 400",AND(L229&gt;400,L229&lt;=500),"400 to 500",L229&gt;500,"500+")</f>
        <v>50 to 75</v>
      </c>
      <c r="L229" s="9">
        <f>_xlfn.XLOOKUP($E229,'Raw Data'!$E:$E,'Raw Data'!L:L,"ERROR",0,1)</f>
        <v>68.85</v>
      </c>
      <c r="M229" s="14" t="str">
        <f t="array" ref="M229">_xlfn.IFS(AND(N229&gt;0,N229&lt;=5),"0 to 5",AND(N229&gt;5,N229&lt;=10),"5 to 10",AND(N229&gt;10,N229&lt;=15),"10 to 15",AND(N229&gt;15,N229&lt;=20),"15 to 20",AND(N229&gt;20,N229&lt;=30),"20 to 30",AND(N229&gt;30,N229&lt;=40),"30 to 40",AND(N229&gt;40,N229&lt;=50),"40 to 50",AND(N229&gt;50,N229&lt;=75),"50 to 75",AND(N229&gt;75,N229&lt;=100),"75 to 100",AND(N229&gt;100,N229&lt;=150),"100 to 150",AND(N229&gt;150,N229&lt;=200),"150 to 200",AND(N229&gt;200,N229&lt;=250),"200 to 250",AND(N229&gt;250,N229&lt;=300),"250 to 300",AND(N229&gt;300,N229&lt;=400),"300 to 400",AND(N229&gt;400,N229&lt;=500),"400 to 500",N229&gt;500,"500+")</f>
        <v>50 to 75</v>
      </c>
      <c r="N229" s="9">
        <f>_xlfn.XLOOKUP($E229,'Raw Data'!$E:$E,'Raw Data'!N:N,"ERROR",0,1)</f>
        <v>69.21</v>
      </c>
      <c r="O229" s="14" t="str">
        <f t="array" ref="O229">_xlfn.IFS(P229=0,"No Discount",AND(P229&gt;0,P229&lt;=0.02),"0% to 2%",AND(P229&gt;0.02,P229&lt;=0.04),"2% to 4%",AND(P229&gt;0.04,P229&lt;=0.06),"4% to 6%",AND(P229&gt;0.06,P229&lt;=0.08),"6% to 8%",AND(P229&gt;0.08,P229&lt;=0.1),"8% to 10%",AND(P229&gt;0.1,P229&lt;=0.15),"10% to 15%",AND(P229&gt;0.15,P229&lt;=0.2),"15% to 20%",AND(P229&gt;0.2,P229&lt;=0.25),"20% to 25%",AND(P229&gt;0.25,P229&lt;=0.3),"25% to 30%",AND(P229&gt;0.3,P229&lt;=0.4),"30% to 40%",AND(P229&gt;0.4,P229&lt;=0.5),"40% to 50%",AND(P229&gt;0.5,P229&lt;=0.75),"50% to 75%",AND(P229&gt;0.75,P229&lt;=1),"75% to 100%")</f>
        <v>0% to 2%</v>
      </c>
      <c r="P229" s="10">
        <f>_xlfn.XLOOKUP($E229,'Raw Data'!$E:$E,'Raw Data'!P:P,"ERROR",0,1)</f>
        <v>0.00520156046814043</v>
      </c>
      <c r="Q229" s="9">
        <f>_xlfn.XLOOKUP($E229,'Raw Data'!$E:$E,'Raw Data'!Q:Q,"ERROR",0,1)</f>
        <v>100</v>
      </c>
      <c r="R229" s="9" t="str">
        <f>_xlfn.XLOOKUP($E229,'Raw Data'!$E:$E,'Raw Data'!R:R,"ERROR",0,1)</f>
        <v>ml</v>
      </c>
      <c r="S229" s="5" t="str">
        <f t="array" ref="S229">_xlfn.IFS(AND(T229&gt;0,T229&lt;=0.05),"0 to 0.05",AND(T229&gt;0.05,T229&lt;=0.1),"0.05 to 0.1",AND(T229&gt;0.1,T229&lt;=0.2),"0.1 to 0.2",AND(T229&gt;0.2,T229&lt;=0.3),"0.2 to 0.3",AND(T229&gt;0.3,T229&lt;=0.4),"0.3 to 0.4",AND(T229&gt;0.4,T229&lt;=0.5),"0.4 to 0.5",AND(T229&gt;0.5,T229&lt;=0.75),"0.5 to 0.75",AND(T229&gt;0.75,T229&lt;=1),"0.75 to 1",AND(T229&gt;1,T229&lt;=2),"1 to 2",AND(T229&gt;2,T229&lt;=3),"2 to 3",AND(T229&gt;3,T229&lt;=4),"3 to 4",AND(T229&gt;4,T229&lt;=5),"4 to 5",AND(T229&gt;5,T229&lt;=10),"5 to 10",T229&gt;10,"10+")</f>
        <v>0.5 to 0.75</v>
      </c>
      <c r="T229" s="10">
        <f>_xlfn.XLOOKUP($E229,'Raw Data'!$E:$E,'Raw Data'!T:T,"ERROR",0,1)</f>
        <v>0.688867855434802</v>
      </c>
      <c r="U229" s="15" t="str">
        <f t="array" ref="U229">_xlfn.IFS(AND(V229&gt;0,V229&lt;=0.05),"0 to 0.05",AND(V229&gt;0.05,V229&lt;=0.1),"0.05 to 0.1",AND(V229&gt;0.1,V229&lt;=0.2),"0.1 to 0.2",AND(V229&gt;0.2,V229&lt;=0.3),"0.2 to 0.3",AND(V229&gt;0.3,V229&lt;=0.4),"0.3 to 0.4",AND(V229&gt;0.4,V229&lt;=0.5),"0.4 to 0.5",AND(V229&gt;0.5,V229&lt;=0.75),"0.5 to 0.75",AND(V229&gt;0.75,V229&lt;=1),"0.75 to 1",AND(V229&gt;1,V229&lt;=2),"1 to 2",AND(V229&gt;2,V229&lt;=3),"2 to 3",AND(V229&gt;3,V229&lt;=4),"3 to 4",AND(V229&gt;4,V229&lt;=5),"4 to 5",AND(V229&gt;5,V229&lt;=10),"5 to 10",V229&gt;10,"10+")</f>
        <v>0.1 to 0.2</v>
      </c>
      <c r="V229" s="10">
        <f>_xlfn.XLOOKUP($E229,'Raw Data'!$E:$E,'Raw Data'!V:V,"ERROR",0,1)</f>
        <v>0.186966840292716</v>
      </c>
      <c r="W229" s="15" t="str">
        <f t="array" ref="W229">_xlfn.IFS(AND(X229&gt;0,X229&lt;=0.05),"0 to 0.05",AND(X229&gt;0.05,X229&lt;=0.1),"0.05 to 0.1",AND(X229&gt;0.1,X229&lt;=0.2),"0.1 to 0.2",AND(X229&gt;0.2,X229&lt;=0.3),"0.2 to 0.3",AND(X229&gt;0.3,X229&lt;=0.4),"0.3 to 0.4",AND(X229&gt;0.4,X229&lt;=0.5),"0.4 to 0.5",AND(X229&gt;0.5,X229&lt;=0.75),"0.5 to 0.75",AND(X229&gt;0.75,X229&lt;=1),"0.75 to 1",AND(X229&gt;1,X229&lt;=2),"1 to 2",AND(X229&gt;2,X229&lt;=3),"2 to 3",AND(X229&gt;3,X229&lt;=4),"3 to 4",AND(X229&gt;4,X229&lt;=5),"4 to 5",AND(X229&gt;5,X229&lt;=10),"5 to 10",X229&gt;10,"10+")</f>
        <v>0.1 to 0.2</v>
      </c>
      <c r="X229" s="16">
        <f t="shared" si="27"/>
        <v>0.185994320967397</v>
      </c>
      <c r="Y229" s="5" t="str">
        <f t="array" ref="Y229">_xlfn.IFS(AND(Z229&gt;0,Z229&lt;=1),"0 to 1",AND(Z229&gt;1,Z229&lt;=2),"1 to 2",AND(Z229&gt;2,Z229&lt;=4),"2 to 4",AND(Z229&gt;4,Z229&lt;=6),"4 to 6",AND(Z229&gt;6,Z229&lt;=8),"6 to 8",AND(Z229&gt;8,Z229&lt;=10),"8 to 10",AND(Z229&gt;10,Z229&lt;=15),"10 to 15",AND(Z229&gt;15,Z229&lt;=20),"15 to 20",AND(Z229&gt;20,Z229&lt;=25),"20 to 25",AND(Z229&gt;25,Z229&lt;=30),"25 to 30",AND(Z229&gt;30,Z229&lt;=40),"30 to 40",AND(Z229&gt;40,Z229&lt;=50),"40 to 50",Z229&gt;50,"50+")</f>
        <v>2 to 4</v>
      </c>
      <c r="Z229" s="9">
        <f>_xlfn.XLOOKUP($E229,'Raw Data'!$E:$E,'Raw Data'!Z:Z,"ERROR",0,1)</f>
        <v>3.38</v>
      </c>
      <c r="AA229" s="9" t="str">
        <f>_xlfn.XLOOKUP($E229,'Raw Data'!$E:$E,'Raw Data'!AA:AA,"ERROR",0,1)</f>
        <v>oz</v>
      </c>
    </row>
    <row r="230" hidden="1" spans="1:27">
      <c r="A230" s="5" t="str">
        <f>_xlfn.XLOOKUP($E230,'Raw Data'!$E:$E,'Raw Data'!A:A,"ERROR",0,1)</f>
        <v>AE</v>
      </c>
      <c r="B230" s="5" t="str">
        <f>_xlfn.XLOOKUP($E230,'Raw Data'!$E:$E,'Raw Data'!B:B,"ERROR",0,1)</f>
        <v>Hair Mousses</v>
      </c>
      <c r="C230" s="5" t="str">
        <f>_xlfn.XLOOKUP($E230,'Raw Data'!$E:$E,'Raw Data'!C:C,"ERROR",0,1)</f>
        <v>curl expression</v>
      </c>
      <c r="D230" s="5" t="str">
        <f>_xlfn.XLOOKUP($E230,'Raw Data'!$E:$E,'Raw Data'!D:D,"ERROR",0,1)</f>
        <v>www.amazon.ae/dp/B09W6D8YSC</v>
      </c>
      <c r="E230" s="5" t="s">
        <v>430</v>
      </c>
      <c r="F230" s="9" t="str">
        <f>_xlfn.XLOOKUP($E230,'Raw Data'!$E:$E,'Raw Data'!F:F,"ERROR",0,1)</f>
        <v>CURL EXPRESSION mousse cream 10 in 1 230 ml CURL EXPRESSION mousse cream 10 in 1 230 ml</v>
      </c>
      <c r="G230" s="10">
        <f>_xlfn.XLOOKUP($E230,'Raw Data'!$E:$E,'Raw Data'!G:G,"ERROR",0,1)</f>
        <v>1</v>
      </c>
      <c r="H230" s="9">
        <f>_xlfn.XLOOKUP($E230,'Raw Data'!$E:$E,'Raw Data'!H:H,"ERROR",0,1)</f>
        <v>173.44</v>
      </c>
      <c r="I230" s="9">
        <f>_xlfn.XLOOKUP($E230,'Raw Data'!$E:$E,'Raw Data'!I:I,"ERROR",0,1)</f>
        <v>0.000232205132884823</v>
      </c>
      <c r="J230" s="9" t="str">
        <f>_xlfn.XLOOKUP($E230,'Raw Data'!$E:$E,'Raw Data'!J:J,"ERROR",0,1)</f>
        <v>No</v>
      </c>
      <c r="K230" s="14" t="str">
        <f t="array" ref="K230">_xlfn.IFS(AND(L230&gt;0,L230&lt;=5),"0 to 5",AND(L230&gt;5,L230&lt;=10),"5 to 10",AND(L230&gt;10,L230&lt;=15),"10 to 15",AND(L230&gt;15,L230&lt;=20),"15 to 20",AND(L230&gt;20,L230&lt;=30),"20 to 30",AND(L230&gt;30,L230&lt;=40),"30 to 40",AND(L230&gt;40,L230&lt;=50),"40 to 50",AND(L230&gt;50,L230&lt;=75),"50 to 75",AND(L230&gt;75,L230&lt;=100),"75 to 100",AND(L230&gt;100,L230&lt;=150),"100 to 150",AND(L230&gt;150,L230&lt;=200),"150 to 200",AND(L230&gt;200,L230&lt;=250),"200 to 250",AND(L230&gt;250,L230&lt;=300),"250 to 300",AND(L230&gt;300,L230&lt;=400),"300 to 400",AND(L230&gt;400,L230&lt;=500),"400 to 500",L230&gt;500,"500+")</f>
        <v>100 to 150</v>
      </c>
      <c r="L230" s="9">
        <f>_xlfn.XLOOKUP($E230,'Raw Data'!$E:$E,'Raw Data'!L:L,"ERROR",0,1)</f>
        <v>137.33</v>
      </c>
      <c r="M230" s="14" t="str">
        <f t="array" ref="M230">_xlfn.IFS(AND(N230&gt;0,N230&lt;=5),"0 to 5",AND(N230&gt;5,N230&lt;=10),"5 to 10",AND(N230&gt;10,N230&lt;=15),"10 to 15",AND(N230&gt;15,N230&lt;=20),"15 to 20",AND(N230&gt;20,N230&lt;=30),"20 to 30",AND(N230&gt;30,N230&lt;=40),"30 to 40",AND(N230&gt;40,N230&lt;=50),"40 to 50",AND(N230&gt;50,N230&lt;=75),"50 to 75",AND(N230&gt;75,N230&lt;=100),"75 to 100",AND(N230&gt;100,N230&lt;=150),"100 to 150",AND(N230&gt;150,N230&lt;=200),"150 to 200",AND(N230&gt;200,N230&lt;=250),"200 to 250",AND(N230&gt;250,N230&lt;=300),"250 to 300",AND(N230&gt;300,N230&lt;=400),"300 to 400",AND(N230&gt;400,N230&lt;=500),"400 to 500",N230&gt;500,"500+")</f>
        <v>100 to 150</v>
      </c>
      <c r="N230" s="9">
        <f>_xlfn.XLOOKUP($E230,'Raw Data'!$E:$E,'Raw Data'!N:N,"ERROR",0,1)</f>
        <v>137.33</v>
      </c>
      <c r="O230" s="14" t="str">
        <f t="array" ref="O230">_xlfn.IFS(P230=0,"No Discount",AND(P230&gt;0,P230&lt;=0.02),"0% to 2%",AND(P230&gt;0.02,P230&lt;=0.04),"2% to 4%",AND(P230&gt;0.04,P230&lt;=0.06),"4% to 6%",AND(P230&gt;0.06,P230&lt;=0.08),"6% to 8%",AND(P230&gt;0.08,P230&lt;=0.1),"8% to 10%",AND(P230&gt;0.1,P230&lt;=0.15),"10% to 15%",AND(P230&gt;0.15,P230&lt;=0.2),"15% to 20%",AND(P230&gt;0.2,P230&lt;=0.25),"20% to 25%",AND(P230&gt;0.25,P230&lt;=0.3),"25% to 30%",AND(P230&gt;0.3,P230&lt;=0.4),"30% to 40%",AND(P230&gt;0.4,P230&lt;=0.5),"40% to 50%",AND(P230&gt;0.5,P230&lt;=0.75),"50% to 75%",AND(P230&gt;0.75,P230&lt;=1),"75% to 100%")</f>
        <v>No Discount</v>
      </c>
      <c r="P230" s="10">
        <f>_xlfn.XLOOKUP($E230,'Raw Data'!$E:$E,'Raw Data'!P:P,"ERROR",0,1)</f>
        <v>0</v>
      </c>
      <c r="Q230" s="9">
        <f>_xlfn.XLOOKUP($E230,'Raw Data'!$E:$E,'Raw Data'!Q:Q,"ERROR",0,1)</f>
        <v>230</v>
      </c>
      <c r="R230" s="9" t="str">
        <f>_xlfn.XLOOKUP($E230,'Raw Data'!$E:$E,'Raw Data'!R:R,"ERROR",0,1)</f>
        <v>ml</v>
      </c>
      <c r="S230" s="5" t="str">
        <f t="array" ref="S230">_xlfn.IFS(AND(T230&gt;0,T230&lt;=0.05),"0 to 0.05",AND(T230&gt;0.05,T230&lt;=0.1),"0.05 to 0.1",AND(T230&gt;0.1,T230&lt;=0.2),"0.1 to 0.2",AND(T230&gt;0.2,T230&lt;=0.3),"0.2 to 0.3",AND(T230&gt;0.3,T230&lt;=0.4),"0.3 to 0.4",AND(T230&gt;0.4,T230&lt;=0.5),"0.4 to 0.5",AND(T230&gt;0.5,T230&lt;=0.75),"0.5 to 0.75",AND(T230&gt;0.75,T230&lt;=1),"0.75 to 1",AND(T230&gt;1,T230&lt;=2),"1 to 2",AND(T230&gt;2,T230&lt;=3),"2 to 3",AND(T230&gt;3,T230&lt;=4),"3 to 4",AND(T230&gt;4,T230&lt;=5),"4 to 5",AND(T230&gt;5,T230&lt;=10),"5 to 10",T230&gt;10,"10+")</f>
        <v>0.5 to 0.75</v>
      </c>
      <c r="T230" s="10">
        <f>_xlfn.XLOOKUP($E230,'Raw Data'!$E:$E,'Raw Data'!T:T,"ERROR",0,1)</f>
        <v>0.597405971310419</v>
      </c>
      <c r="U230" s="15" t="str">
        <f t="array" ref="U230">_xlfn.IFS(AND(V230&gt;0,V230&lt;=0.05),"0 to 0.05",AND(V230&gt;0.05,V230&lt;=0.1),"0.05 to 0.1",AND(V230&gt;0.1,V230&lt;=0.2),"0.1 to 0.2",AND(V230&gt;0.2,V230&lt;=0.3),"0.2 to 0.3",AND(V230&gt;0.3,V230&lt;=0.4),"0.3 to 0.4",AND(V230&gt;0.4,V230&lt;=0.5),"0.4 to 0.5",AND(V230&gt;0.5,V230&lt;=0.75),"0.5 to 0.75",AND(V230&gt;0.75,V230&lt;=1),"0.75 to 1",AND(V230&gt;1,V230&lt;=2),"1 to 2",AND(V230&gt;2,V230&lt;=3),"2 to 3",AND(V230&gt;3,V230&lt;=4),"3 to 4",AND(V230&gt;4,V230&lt;=5),"4 to 5",AND(V230&gt;5,V230&lt;=10),"5 to 10",V230&gt;10,"10+")</f>
        <v>0.1 to 0.2</v>
      </c>
      <c r="V230" s="10">
        <f>_xlfn.XLOOKUP($E230,'Raw Data'!$E:$E,'Raw Data'!V:V,"ERROR",0,1)</f>
        <v>0.161299612253813</v>
      </c>
      <c r="W230" s="15" t="str">
        <f t="array" ref="W230">_xlfn.IFS(AND(X230&gt;0,X230&lt;=0.05),"0 to 0.05",AND(X230&gt;0.05,X230&lt;=0.1),"0.05 to 0.1",AND(X230&gt;0.1,X230&lt;=0.2),"0.1 to 0.2",AND(X230&gt;0.2,X230&lt;=0.3),"0.2 to 0.3",AND(X230&gt;0.3,X230&lt;=0.4),"0.3 to 0.4",AND(X230&gt;0.4,X230&lt;=0.5),"0.4 to 0.5",AND(X230&gt;0.5,X230&lt;=0.75),"0.5 to 0.75",AND(X230&gt;0.75,X230&lt;=1),"0.75 to 1",AND(X230&gt;1,X230&lt;=2),"1 to 2",AND(X230&gt;2,X230&lt;=3),"2 to 3",AND(X230&gt;3,X230&lt;=4),"3 to 4",AND(X230&gt;4,X230&lt;=5),"4 to 5",AND(X230&gt;5,X230&lt;=10),"5 to 10",X230&gt;10,"10+")</f>
        <v>0.1 to 0.2</v>
      </c>
      <c r="X230" s="16">
        <f t="shared" si="27"/>
        <v>0.161299612253813</v>
      </c>
      <c r="Y230" s="5" t="str">
        <f t="array" ref="Y230">_xlfn.IFS(AND(Z230&gt;0,Z230&lt;=1),"0 to 1",AND(Z230&gt;1,Z230&lt;=2),"1 to 2",AND(Z230&gt;2,Z230&lt;=4),"2 to 4",AND(Z230&gt;4,Z230&lt;=6),"4 to 6",AND(Z230&gt;6,Z230&lt;=8),"6 to 8",AND(Z230&gt;8,Z230&lt;=10),"8 to 10",AND(Z230&gt;10,Z230&lt;=15),"10 to 15",AND(Z230&gt;15,Z230&lt;=20),"15 to 20",AND(Z230&gt;20,Z230&lt;=25),"20 to 25",AND(Z230&gt;25,Z230&lt;=30),"25 to 30",AND(Z230&gt;30,Z230&lt;=40),"30 to 40",AND(Z230&gt;40,Z230&lt;=50),"40 to 50",Z230&gt;50,"50+")</f>
        <v>6 to 8</v>
      </c>
      <c r="Z230" s="9">
        <f>_xlfn.XLOOKUP($E230,'Raw Data'!$E:$E,'Raw Data'!Z:Z,"ERROR",0,1)</f>
        <v>7.774</v>
      </c>
      <c r="AA230" s="9" t="str">
        <f>_xlfn.XLOOKUP($E230,'Raw Data'!$E:$E,'Raw Data'!AA:AA,"ERROR",0,1)</f>
        <v>oz</v>
      </c>
    </row>
    <row r="231" hidden="1" spans="1:27">
      <c r="A231" s="5" t="str">
        <f>_xlfn.XLOOKUP($E231,'Raw Data'!$E:$E,'Raw Data'!A:A,"ERROR",0,1)</f>
        <v>AE</v>
      </c>
      <c r="B231" s="5" t="str">
        <f>_xlfn.XLOOKUP($E231,'Raw Data'!$E:$E,'Raw Data'!B:B,"ERROR",0,1)</f>
        <v>Hair Mousses</v>
      </c>
      <c r="C231" s="5" t="str">
        <f>_xlfn.XLOOKUP($E231,'Raw Data'!$E:$E,'Raw Data'!C:C,"ERROR",0,1)</f>
        <v>not your mother's</v>
      </c>
      <c r="D231" s="5" t="str">
        <f>_xlfn.XLOOKUP($E231,'Raw Data'!$E:$E,'Raw Data'!D:D,"ERROR",0,1)</f>
        <v>www.amazon.ae/dp/B07QCZKVTV</v>
      </c>
      <c r="E231" s="5" t="s">
        <v>431</v>
      </c>
      <c r="F231" s="9" t="str">
        <f>_xlfn.XLOOKUP($E231,'Raw Data'!$E:$E,'Raw Data'!F:F,"ERROR",0,1)</f>
        <v>Not Your Mother's Not Your Mothers Curl Talk Curl Activating Mousse 7 Ounce (3 Pack)</v>
      </c>
      <c r="G231" s="10">
        <f>_xlfn.XLOOKUP($E231,'Raw Data'!$E:$E,'Raw Data'!G:G,"ERROR",0,1)</f>
        <v>1</v>
      </c>
      <c r="H231" s="9">
        <f>_xlfn.XLOOKUP($E231,'Raw Data'!$E:$E,'Raw Data'!H:H,"ERROR",0,1)</f>
        <v>172.71</v>
      </c>
      <c r="I231" s="9">
        <f>_xlfn.XLOOKUP($E231,'Raw Data'!$E:$E,'Raw Data'!I:I,"ERROR",0,1)</f>
        <v>0.000231227793476348</v>
      </c>
      <c r="J231" s="9" t="str">
        <f>_xlfn.XLOOKUP($E231,'Raw Data'!$E:$E,'Raw Data'!J:J,"ERROR",0,1)</f>
        <v>No</v>
      </c>
      <c r="K231" s="14" t="str">
        <f t="array" ref="K231">_xlfn.IFS(AND(L231&gt;0,L231&lt;=5),"0 to 5",AND(L231&gt;5,L231&lt;=10),"5 to 10",AND(L231&gt;10,L231&lt;=15),"10 to 15",AND(L231&gt;15,L231&lt;=20),"15 to 20",AND(L231&gt;20,L231&lt;=30),"20 to 30",AND(L231&gt;30,L231&lt;=40),"30 to 40",AND(L231&gt;40,L231&lt;=50),"40 to 50",AND(L231&gt;50,L231&lt;=75),"50 to 75",AND(L231&gt;75,L231&lt;=100),"75 to 100",AND(L231&gt;100,L231&lt;=150),"100 to 150",AND(L231&gt;150,L231&lt;=200),"150 to 200",AND(L231&gt;200,L231&lt;=250),"200 to 250",AND(L231&gt;250,L231&lt;=300),"250 to 300",AND(L231&gt;300,L231&lt;=400),"300 to 400",AND(L231&gt;400,L231&lt;=500),"400 to 500",L231&gt;500,"500+")</f>
        <v>100 to 150</v>
      </c>
      <c r="L231" s="9">
        <f>_xlfn.XLOOKUP($E231,'Raw Data'!$E:$E,'Raw Data'!L:L,"ERROR",0,1)</f>
        <v>142.06</v>
      </c>
      <c r="M231" s="14" t="str">
        <f t="array" ref="M231">_xlfn.IFS(AND(N231&gt;0,N231&lt;=5),"0 to 5",AND(N231&gt;5,N231&lt;=10),"5 to 10",AND(N231&gt;10,N231&lt;=15),"10 to 15",AND(N231&gt;15,N231&lt;=20),"15 to 20",AND(N231&gt;20,N231&lt;=30),"20 to 30",AND(N231&gt;30,N231&lt;=40),"30 to 40",AND(N231&gt;40,N231&lt;=50),"40 to 50",AND(N231&gt;50,N231&lt;=75),"50 to 75",AND(N231&gt;75,N231&lt;=100),"75 to 100",AND(N231&gt;100,N231&lt;=150),"100 to 150",AND(N231&gt;150,N231&lt;=200),"150 to 200",AND(N231&gt;200,N231&lt;=250),"200 to 250",AND(N231&gt;250,N231&lt;=300),"250 to 300",AND(N231&gt;300,N231&lt;=400),"300 to 400",AND(N231&gt;400,N231&lt;=500),"400 to 500",N231&gt;500,"500+")</f>
        <v>100 to 150</v>
      </c>
      <c r="N231" s="9">
        <f>_xlfn.XLOOKUP($E231,'Raw Data'!$E:$E,'Raw Data'!N:N,"ERROR",0,1)</f>
        <v>149.72</v>
      </c>
      <c r="O231" s="14" t="str">
        <f t="array" ref="O231">_xlfn.IFS(P231=0,"No Discount",AND(P231&gt;0,P231&lt;=0.02),"0% to 2%",AND(P231&gt;0.02,P231&lt;=0.04),"2% to 4%",AND(P231&gt;0.04,P231&lt;=0.06),"4% to 6%",AND(P231&gt;0.06,P231&lt;=0.08),"6% to 8%",AND(P231&gt;0.08,P231&lt;=0.1),"8% to 10%",AND(P231&gt;0.1,P231&lt;=0.15),"10% to 15%",AND(P231&gt;0.15,P231&lt;=0.2),"15% to 20%",AND(P231&gt;0.2,P231&lt;=0.25),"20% to 25%",AND(P231&gt;0.25,P231&lt;=0.3),"25% to 30%",AND(P231&gt;0.3,P231&lt;=0.4),"30% to 40%",AND(P231&gt;0.4,P231&lt;=0.5),"40% to 50%",AND(P231&gt;0.5,P231&lt;=0.75),"50% to 75%",AND(P231&gt;0.75,P231&lt;=1),"75% to 100%")</f>
        <v>4% to 6%</v>
      </c>
      <c r="P231" s="10">
        <f>_xlfn.XLOOKUP($E231,'Raw Data'!$E:$E,'Raw Data'!P:P,"ERROR",0,1)</f>
        <v>0.051162169382848</v>
      </c>
      <c r="Q231" s="9">
        <f>_xlfn.XLOOKUP($E231,'Raw Data'!$E:$E,'Raw Data'!Q:Q,"ERROR",0,1)</f>
        <v>21</v>
      </c>
      <c r="R231" s="9" t="str">
        <f>_xlfn.XLOOKUP($E231,'Raw Data'!$E:$E,'Raw Data'!R:R,"ERROR",0,1)</f>
        <v>oz</v>
      </c>
      <c r="S231" s="5" t="str">
        <f t="array" ref="S231">_xlfn.IFS(AND(T231&gt;0,T231&lt;=0.05),"0 to 0.05",AND(T231&gt;0.05,T231&lt;=0.1),"0.05 to 0.1",AND(T231&gt;0.1,T231&lt;=0.2),"0.1 to 0.2",AND(T231&gt;0.2,T231&lt;=0.3),"0.2 to 0.3",AND(T231&gt;0.3,T231&lt;=0.4),"0.3 to 0.4",AND(T231&gt;0.4,T231&lt;=0.5),"0.4 to 0.5",AND(T231&gt;0.5,T231&lt;=0.75),"0.5 to 0.75",AND(T231&gt;0.75,T231&lt;=1),"0.75 to 1",AND(T231&gt;1,T231&lt;=2),"1 to 2",AND(T231&gt;2,T231&lt;=3),"2 to 3",AND(T231&gt;3,T231&lt;=4),"3 to 4",AND(T231&gt;4,T231&lt;=5),"4 to 5",AND(T231&gt;5,T231&lt;=10),"5 to 10",T231&gt;10,"10+")</f>
        <v>0.2 to 0.3</v>
      </c>
      <c r="T231" s="10">
        <f>_xlfn.XLOOKUP($E231,'Raw Data'!$E:$E,'Raw Data'!T:T,"ERROR",0,1)</f>
        <v>0.22877111615698</v>
      </c>
      <c r="U231" s="15" t="str">
        <f t="array" ref="U231">_xlfn.IFS(AND(V231&gt;0,V231&lt;=0.05),"0 to 0.05",AND(V231&gt;0.05,V231&lt;=0.1),"0.05 to 0.1",AND(V231&gt;0.1,V231&lt;=0.2),"0.1 to 0.2",AND(V231&gt;0.2,V231&lt;=0.3),"0.2 to 0.3",AND(V231&gt;0.3,V231&lt;=0.4),"0.3 to 0.4",AND(V231&gt;0.4,V231&lt;=0.5),"0.4 to 0.5",AND(V231&gt;0.5,V231&lt;=0.75),"0.5 to 0.75",AND(V231&gt;0.75,V231&lt;=1),"0.75 to 1",AND(V231&gt;1,V231&lt;=2),"1 to 2",AND(V231&gt;2,V231&lt;=3),"2 to 3",AND(V231&gt;3,V231&lt;=4),"3 to 4",AND(V231&gt;4,V231&lt;=5),"4 to 5",AND(V231&gt;5,V231&lt;=10),"5 to 10",V231&gt;10,"10+")</f>
        <v>0.05 to 0.1</v>
      </c>
      <c r="V231" s="10">
        <f>_xlfn.XLOOKUP($E231,'Raw Data'!$E:$E,'Raw Data'!V:V,"ERROR",0,1)</f>
        <v>0.0650987970433354</v>
      </c>
      <c r="W231" s="15" t="str">
        <f t="array" ref="W231">_xlfn.IFS(AND(X231&gt;0,X231&lt;=0.05),"0 to 0.05",AND(X231&gt;0.05,X231&lt;=0.1),"0.05 to 0.1",AND(X231&gt;0.1,X231&lt;=0.2),"0.1 to 0.2",AND(X231&gt;0.2,X231&lt;=0.3),"0.2 to 0.3",AND(X231&gt;0.3,X231&lt;=0.4),"0.3 to 0.4",AND(X231&gt;0.4,X231&lt;=0.5),"0.4 to 0.5",AND(X231&gt;0.5,X231&lt;=0.75),"0.5 to 0.75",AND(X231&gt;0.75,X231&lt;=1),"0.75 to 1",AND(X231&gt;1,X231&lt;=2),"1 to 2",AND(X231&gt;2,X231&lt;=3),"2 to 3",AND(X231&gt;3,X231&lt;=4),"3 to 4",AND(X231&gt;4,X231&lt;=5),"4 to 5",AND(X231&gt;5,X231&lt;=10),"5 to 10",X231&gt;10,"10+")</f>
        <v>0.05 to 0.1</v>
      </c>
      <c r="X231" s="16">
        <f t="shared" si="27"/>
        <v>0.0617682013623847</v>
      </c>
      <c r="Y231" s="5" t="str">
        <f t="array" ref="Y231">_xlfn.IFS(AND(Z231&gt;0,Z231&lt;=1),"0 to 1",AND(Z231&gt;1,Z231&lt;=2),"1 to 2",AND(Z231&gt;2,Z231&lt;=4),"2 to 4",AND(Z231&gt;4,Z231&lt;=6),"4 to 6",AND(Z231&gt;6,Z231&lt;=8),"6 to 8",AND(Z231&gt;8,Z231&lt;=10),"8 to 10",AND(Z231&gt;10,Z231&lt;=15),"10 to 15",AND(Z231&gt;15,Z231&lt;=20),"15 to 20",AND(Z231&gt;20,Z231&lt;=25),"20 to 25",AND(Z231&gt;25,Z231&lt;=30),"25 to 30",AND(Z231&gt;30,Z231&lt;=40),"30 to 40",AND(Z231&gt;40,Z231&lt;=50),"40 to 50",Z231&gt;50,"50+")</f>
        <v>20 to 25</v>
      </c>
      <c r="Z231" s="9">
        <f>_xlfn.XLOOKUP($E231,'Raw Data'!$E:$E,'Raw Data'!Z:Z,"ERROR",0,1)</f>
        <v>21</v>
      </c>
      <c r="AA231" s="9" t="str">
        <f>_xlfn.XLOOKUP($E231,'Raw Data'!$E:$E,'Raw Data'!AA:AA,"ERROR",0,1)</f>
        <v>oz</v>
      </c>
    </row>
    <row r="232" hidden="1" spans="1:27">
      <c r="A232" s="5" t="str">
        <f>_xlfn.XLOOKUP($E232,'Raw Data'!$E:$E,'Raw Data'!A:A,"ERROR",0,1)</f>
        <v>AE</v>
      </c>
      <c r="B232" s="5" t="str">
        <f>_xlfn.XLOOKUP($E232,'Raw Data'!$E:$E,'Raw Data'!B:B,"ERROR",0,1)</f>
        <v>Hair Mousses</v>
      </c>
      <c r="C232" s="5" t="str">
        <f>_xlfn.XLOOKUP($E232,'Raw Data'!$E:$E,'Raw Data'!C:C,"ERROR",0,1)</f>
        <v>design essentials</v>
      </c>
      <c r="D232" s="5" t="str">
        <f>_xlfn.XLOOKUP($E232,'Raw Data'!$E:$E,'Raw Data'!D:D,"ERROR",0,1)</f>
        <v>www.amazon.ae/dp/B07BBG1ZWT</v>
      </c>
      <c r="E232" s="5" t="s">
        <v>432</v>
      </c>
      <c r="F232" s="9" t="str">
        <f>_xlfn.XLOOKUP($E232,'Raw Data'!$E:$E,'Raw Data'!F:F,"ERROR",0,1)</f>
        <v>Design Essentials Curl Enhancing Mousse, Almond and Avocado Collection, 2.3 Ounces</v>
      </c>
      <c r="G232" s="10">
        <f>_xlfn.XLOOKUP($E232,'Raw Data'!$E:$E,'Raw Data'!G:G,"ERROR",0,1)</f>
        <v>3</v>
      </c>
      <c r="H232" s="9">
        <f>_xlfn.XLOOKUP($E232,'Raw Data'!$E:$E,'Raw Data'!H:H,"ERROR",0,1)</f>
        <v>171.7</v>
      </c>
      <c r="I232" s="9">
        <f>_xlfn.XLOOKUP($E232,'Raw Data'!$E:$E,'Raw Data'!I:I,"ERROR",0,1)</f>
        <v>0.000229875584157773</v>
      </c>
      <c r="J232" s="9" t="str">
        <f>_xlfn.XLOOKUP($E232,'Raw Data'!$E:$E,'Raw Data'!J:J,"ERROR",0,1)</f>
        <v>No</v>
      </c>
      <c r="K232" s="14" t="str">
        <f t="array" ref="K232">_xlfn.IFS(AND(L232&gt;0,L232&lt;=5),"0 to 5",AND(L232&gt;5,L232&lt;=10),"5 to 10",AND(L232&gt;10,L232&lt;=15),"10 to 15",AND(L232&gt;15,L232&lt;=20),"15 to 20",AND(L232&gt;20,L232&lt;=30),"20 to 30",AND(L232&gt;30,L232&lt;=40),"30 to 40",AND(L232&gt;40,L232&lt;=50),"40 to 50",AND(L232&gt;50,L232&lt;=75),"50 to 75",AND(L232&gt;75,L232&lt;=100),"75 to 100",AND(L232&gt;100,L232&lt;=150),"100 to 150",AND(L232&gt;150,L232&lt;=200),"150 to 200",AND(L232&gt;200,L232&lt;=250),"200 to 250",AND(L232&gt;250,L232&lt;=300),"250 to 300",AND(L232&gt;300,L232&lt;=400),"300 to 400",AND(L232&gt;400,L232&lt;=500),"400 to 500",L232&gt;500,"500+")</f>
        <v>50 to 75</v>
      </c>
      <c r="L232" s="9">
        <f>_xlfn.XLOOKUP($E232,'Raw Data'!$E:$E,'Raw Data'!L:L,"ERROR",0,1)</f>
        <v>74.48</v>
      </c>
      <c r="M232" s="14" t="str">
        <f t="array" ref="M232">_xlfn.IFS(AND(N232&gt;0,N232&lt;=5),"0 to 5",AND(N232&gt;5,N232&lt;=10),"5 to 10",AND(N232&gt;10,N232&lt;=15),"10 to 15",AND(N232&gt;15,N232&lt;=20),"15 to 20",AND(N232&gt;20,N232&lt;=30),"20 to 30",AND(N232&gt;30,N232&lt;=40),"30 to 40",AND(N232&gt;40,N232&lt;=50),"40 to 50",AND(N232&gt;50,N232&lt;=75),"50 to 75",AND(N232&gt;75,N232&lt;=100),"75 to 100",AND(N232&gt;100,N232&lt;=150),"100 to 150",AND(N232&gt;150,N232&lt;=200),"150 to 200",AND(N232&gt;200,N232&lt;=250),"200 to 250",AND(N232&gt;250,N232&lt;=300),"250 to 300",AND(N232&gt;300,N232&lt;=400),"300 to 400",AND(N232&gt;400,N232&lt;=500),"400 to 500",N232&gt;500,"500+")</f>
        <v>75 to 100</v>
      </c>
      <c r="N232" s="9">
        <f>_xlfn.XLOOKUP($E232,'Raw Data'!$E:$E,'Raw Data'!N:N,"ERROR",0,1)</f>
        <v>77.45</v>
      </c>
      <c r="O232" s="14" t="str">
        <f t="array" ref="O232">_xlfn.IFS(P232=0,"No Discount",AND(P232&gt;0,P232&lt;=0.02),"0% to 2%",AND(P232&gt;0.02,P232&lt;=0.04),"2% to 4%",AND(P232&gt;0.04,P232&lt;=0.06),"4% to 6%",AND(P232&gt;0.06,P232&lt;=0.08),"6% to 8%",AND(P232&gt;0.08,P232&lt;=0.1),"8% to 10%",AND(P232&gt;0.1,P232&lt;=0.15),"10% to 15%",AND(P232&gt;0.15,P232&lt;=0.2),"15% to 20%",AND(P232&gt;0.2,P232&lt;=0.25),"20% to 25%",AND(P232&gt;0.25,P232&lt;=0.3),"25% to 30%",AND(P232&gt;0.3,P232&lt;=0.4),"30% to 40%",AND(P232&gt;0.4,P232&lt;=0.5),"40% to 50%",AND(P232&gt;0.5,P232&lt;=0.75),"50% to 75%",AND(P232&gt;0.75,P232&lt;=1),"75% to 100%")</f>
        <v>2% to 4%</v>
      </c>
      <c r="P232" s="10">
        <f>_xlfn.XLOOKUP($E232,'Raw Data'!$E:$E,'Raw Data'!P:P,"ERROR",0,1)</f>
        <v>0.0383473208521627</v>
      </c>
      <c r="Q232" s="9">
        <f>_xlfn.XLOOKUP($E232,'Raw Data'!$E:$E,'Raw Data'!Q:Q,"ERROR",0,1)</f>
        <v>2.3</v>
      </c>
      <c r="R232" s="9" t="str">
        <f>_xlfn.XLOOKUP($E232,'Raw Data'!$E:$E,'Raw Data'!R:R,"ERROR",0,1)</f>
        <v>oz</v>
      </c>
      <c r="S232" s="5" t="str">
        <f t="array" ref="S232">_xlfn.IFS(AND(T232&gt;0,T232&lt;=0.05),"0 to 0.05",AND(T232&gt;0.05,T232&lt;=0.1),"0.05 to 0.1",AND(T232&gt;0.1,T232&lt;=0.2),"0.1 to 0.2",AND(T232&gt;0.2,T232&lt;=0.3),"0.2 to 0.3",AND(T232&gt;0.3,T232&lt;=0.4),"0.3 to 0.4",AND(T232&gt;0.4,T232&lt;=0.5),"0.4 to 0.5",AND(T232&gt;0.5,T232&lt;=0.75),"0.5 to 0.75",AND(T232&gt;0.75,T232&lt;=1),"0.75 to 1",AND(T232&gt;1,T232&lt;=2),"1 to 2",AND(T232&gt;2,T232&lt;=3),"2 to 3",AND(T232&gt;3,T232&lt;=4),"3 to 4",AND(T232&gt;4,T232&lt;=5),"4 to 5",AND(T232&gt;5,T232&lt;=10),"5 to 10",T232&gt;10,"10+")</f>
        <v>1 to 2</v>
      </c>
      <c r="T232" s="10">
        <f>_xlfn.XLOOKUP($E232,'Raw Data'!$E:$E,'Raw Data'!T:T,"ERROR",0,1)</f>
        <v>1.09511696637309</v>
      </c>
      <c r="U232" s="15" t="str">
        <f t="array" ref="U232">_xlfn.IFS(AND(V232&gt;0,V232&lt;=0.05),"0 to 0.05",AND(V232&gt;0.05,V232&lt;=0.1),"0.05 to 0.1",AND(V232&gt;0.1,V232&lt;=0.2),"0.1 to 0.2",AND(V232&gt;0.2,V232&lt;=0.3),"0.2 to 0.3",AND(V232&gt;0.3,V232&lt;=0.4),"0.3 to 0.4",AND(V232&gt;0.4,V232&lt;=0.5),"0.4 to 0.5",AND(V232&gt;0.5,V232&lt;=0.75),"0.5 to 0.75",AND(V232&gt;0.75,V232&lt;=1),"0.75 to 1",AND(V232&gt;1,V232&lt;=2),"1 to 2",AND(V232&gt;2,V232&lt;=3),"2 to 3",AND(V232&gt;3,V232&lt;=4),"3 to 4",AND(V232&gt;4,V232&lt;=5),"4 to 5",AND(V232&gt;5,V232&lt;=10),"5 to 10",V232&gt;10,"10+")</f>
        <v>0.3 to 0.4</v>
      </c>
      <c r="V232" s="10">
        <f>_xlfn.XLOOKUP($E232,'Raw Data'!$E:$E,'Raw Data'!V:V,"ERROR",0,1)</f>
        <v>0.307472320654012</v>
      </c>
      <c r="W232" s="15" t="str">
        <f t="array" ref="W232">_xlfn.IFS(AND(X232&gt;0,X232&lt;=0.05),"0 to 0.05",AND(X232&gt;0.05,X232&lt;=0.1),"0.05 to 0.1",AND(X232&gt;0.1,X232&lt;=0.2),"0.1 to 0.2",AND(X232&gt;0.2,X232&lt;=0.3),"0.2 to 0.3",AND(X232&gt;0.3,X232&lt;=0.4),"0.3 to 0.4",AND(X232&gt;0.4,X232&lt;=0.5),"0.4 to 0.5",AND(X232&gt;0.5,X232&lt;=0.75),"0.5 to 0.75",AND(X232&gt;0.75,X232&lt;=1),"0.75 to 1",AND(X232&gt;1,X232&lt;=2),"1 to 2",AND(X232&gt;2,X232&lt;=3),"2 to 3",AND(X232&gt;3,X232&lt;=4),"3 to 4",AND(X232&gt;4,X232&lt;=5),"4 to 5",AND(X232&gt;5,X232&lt;=10),"5 to 10",X232&gt;10,"10+")</f>
        <v>0.2 to 0.3</v>
      </c>
      <c r="X232" s="16">
        <f t="shared" si="27"/>
        <v>0.295681580920733</v>
      </c>
      <c r="Y232" s="5" t="str">
        <f t="array" ref="Y232">_xlfn.IFS(AND(Z232&gt;0,Z232&lt;=1),"0 to 1",AND(Z232&gt;1,Z232&lt;=2),"1 to 2",AND(Z232&gt;2,Z232&lt;=4),"2 to 4",AND(Z232&gt;4,Z232&lt;=6),"4 to 6",AND(Z232&gt;6,Z232&lt;=8),"6 to 8",AND(Z232&gt;8,Z232&lt;=10),"8 to 10",AND(Z232&gt;10,Z232&lt;=15),"10 to 15",AND(Z232&gt;15,Z232&lt;=20),"15 to 20",AND(Z232&gt;20,Z232&lt;=25),"20 to 25",AND(Z232&gt;25,Z232&lt;=30),"25 to 30",AND(Z232&gt;30,Z232&lt;=40),"30 to 40",AND(Z232&gt;40,Z232&lt;=50),"40 to 50",Z232&gt;50,"50+")</f>
        <v>2 to 4</v>
      </c>
      <c r="Z232" s="9">
        <f>_xlfn.XLOOKUP($E232,'Raw Data'!$E:$E,'Raw Data'!Z:Z,"ERROR",0,1)</f>
        <v>2.3</v>
      </c>
      <c r="AA232" s="9" t="str">
        <f>_xlfn.XLOOKUP($E232,'Raw Data'!$E:$E,'Raw Data'!AA:AA,"ERROR",0,1)</f>
        <v>oz</v>
      </c>
    </row>
    <row r="233" hidden="1" spans="1:27">
      <c r="A233" s="5" t="str">
        <f>_xlfn.XLOOKUP($E233,'Raw Data'!$E:$E,'Raw Data'!A:A,"ERROR",0,1)</f>
        <v>AE</v>
      </c>
      <c r="B233" s="5" t="str">
        <f>_xlfn.XLOOKUP($E233,'Raw Data'!$E:$E,'Raw Data'!B:B,"ERROR",0,1)</f>
        <v>Hair Mousses</v>
      </c>
      <c r="C233" s="5" t="str">
        <f>_xlfn.XLOOKUP($E233,'Raw Data'!$E:$E,'Raw Data'!C:C,"ERROR",0,1)</f>
        <v>Bellouis</v>
      </c>
      <c r="D233" s="5" t="str">
        <f>_xlfn.XLOOKUP($E233,'Raw Data'!$E:$E,'Raw Data'!D:D,"ERROR",0,1)</f>
        <v>www.amazon.ae/dp/B09X43FH5S</v>
      </c>
      <c r="E233" s="5" t="s">
        <v>433</v>
      </c>
      <c r="F233" s="9" t="str">
        <f>_xlfn.XLOOKUP($E233,'Raw Data'!$E:$E,'Raw Data'!F:F,"ERROR",0,1)</f>
        <v>Bellouis Lace Tint Mousse, Melting Hair Mousse, Tinting Foam, Wig Tint 200ml/7fl.oz, Light Brown</v>
      </c>
      <c r="G233" s="10">
        <f>_xlfn.XLOOKUP($E233,'Raw Data'!$E:$E,'Raw Data'!G:G,"ERROR",0,1)</f>
        <v>4</v>
      </c>
      <c r="H233" s="9">
        <f>_xlfn.XLOOKUP($E233,'Raw Data'!$E:$E,'Raw Data'!H:H,"ERROR",0,1)</f>
        <v>168.99</v>
      </c>
      <c r="I233" s="9">
        <f>_xlfn.XLOOKUP($E233,'Raw Data'!$E:$E,'Raw Data'!I:I,"ERROR",0,1)</f>
        <v>0.000226247378956447</v>
      </c>
      <c r="J233" s="9" t="str">
        <f>_xlfn.XLOOKUP($E233,'Raw Data'!$E:$E,'Raw Data'!J:J,"ERROR",0,1)</f>
        <v>No</v>
      </c>
      <c r="K233" s="14" t="str">
        <f t="array" ref="K233">_xlfn.IFS(AND(L233&gt;0,L233&lt;=5),"0 to 5",AND(L233&gt;5,L233&lt;=10),"5 to 10",AND(L233&gt;10,L233&lt;=15),"10 to 15",AND(L233&gt;15,L233&lt;=20),"15 to 20",AND(L233&gt;20,L233&lt;=30),"20 to 30",AND(L233&gt;30,L233&lt;=40),"30 to 40",AND(L233&gt;40,L233&lt;=50),"40 to 50",AND(L233&gt;50,L233&lt;=75),"50 to 75",AND(L233&gt;75,L233&lt;=100),"75 to 100",AND(L233&gt;100,L233&lt;=150),"100 to 150",AND(L233&gt;150,L233&lt;=200),"150 to 200",AND(L233&gt;200,L233&lt;=250),"200 to 250",AND(L233&gt;250,L233&lt;=300),"250 to 300",AND(L233&gt;300,L233&lt;=400),"300 to 400",AND(L233&gt;400,L233&lt;=500),"400 to 500",L233&gt;500,"500+")</f>
        <v>40 to 50</v>
      </c>
      <c r="L233" s="9">
        <f>_xlfn.XLOOKUP($E233,'Raw Data'!$E:$E,'Raw Data'!L:L,"ERROR",0,1)</f>
        <v>44.49</v>
      </c>
      <c r="M233" s="14" t="str">
        <f t="array" ref="M233">_xlfn.IFS(AND(N233&gt;0,N233&lt;=5),"0 to 5",AND(N233&gt;5,N233&lt;=10),"5 to 10",AND(N233&gt;10,N233&lt;=15),"10 to 15",AND(N233&gt;15,N233&lt;=20),"15 to 20",AND(N233&gt;20,N233&lt;=30),"20 to 30",AND(N233&gt;30,N233&lt;=40),"30 to 40",AND(N233&gt;40,N233&lt;=50),"40 to 50",AND(N233&gt;50,N233&lt;=75),"50 to 75",AND(N233&gt;75,N233&lt;=100),"75 to 100",AND(N233&gt;100,N233&lt;=150),"100 to 150",AND(N233&gt;150,N233&lt;=200),"150 to 200",AND(N233&gt;200,N233&lt;=250),"200 to 250",AND(N233&gt;250,N233&lt;=300),"250 to 300",AND(N233&gt;300,N233&lt;=400),"300 to 400",AND(N233&gt;400,N233&lt;=500),"400 to 500",N233&gt;500,"500+")</f>
        <v>50 to 75</v>
      </c>
      <c r="N233" s="9">
        <f>_xlfn.XLOOKUP($E233,'Raw Data'!$E:$E,'Raw Data'!N:N,"ERROR",0,1)</f>
        <v>50.64</v>
      </c>
      <c r="O233" s="14" t="str">
        <f t="array" ref="O233">_xlfn.IFS(P233=0,"No Discount",AND(P233&gt;0,P233&lt;=0.02),"0% to 2%",AND(P233&gt;0.02,P233&lt;=0.04),"2% to 4%",AND(P233&gt;0.04,P233&lt;=0.06),"4% to 6%",AND(P233&gt;0.06,P233&lt;=0.08),"6% to 8%",AND(P233&gt;0.08,P233&lt;=0.1),"8% to 10%",AND(P233&gt;0.1,P233&lt;=0.15),"10% to 15%",AND(P233&gt;0.15,P233&lt;=0.2),"15% to 20%",AND(P233&gt;0.2,P233&lt;=0.25),"20% to 25%",AND(P233&gt;0.25,P233&lt;=0.3),"25% to 30%",AND(P233&gt;0.3,P233&lt;=0.4),"30% to 40%",AND(P233&gt;0.4,P233&lt;=0.5),"40% to 50%",AND(P233&gt;0.5,P233&lt;=0.75),"50% to 75%",AND(P233&gt;0.75,P233&lt;=1),"75% to 100%")</f>
        <v>10% to 15%</v>
      </c>
      <c r="P233" s="10">
        <f>_xlfn.XLOOKUP($E233,'Raw Data'!$E:$E,'Raw Data'!P:P,"ERROR",0,1)</f>
        <v>0.121445497630332</v>
      </c>
      <c r="Q233" s="9">
        <f>_xlfn.XLOOKUP($E233,'Raw Data'!$E:$E,'Raw Data'!Q:Q,"ERROR",0,1)</f>
        <v>200</v>
      </c>
      <c r="R233" s="9" t="str">
        <f>_xlfn.XLOOKUP($E233,'Raw Data'!$E:$E,'Raw Data'!R:R,"ERROR",0,1)</f>
        <v>ml</v>
      </c>
      <c r="S233" s="5" t="str">
        <f t="array" ref="S233">_xlfn.IFS(AND(T233&gt;0,T233&lt;=0.05),"0 to 0.05",AND(T233&gt;0.05,T233&lt;=0.1),"0.05 to 0.1",AND(T233&gt;0.1,T233&lt;=0.2),"0.1 to 0.2",AND(T233&gt;0.2,T233&lt;=0.3),"0.2 to 0.3",AND(T233&gt;0.3,T233&lt;=0.4),"0.3 to 0.4",AND(T233&gt;0.4,T233&lt;=0.5),"0.4 to 0.5",AND(T233&gt;0.5,T233&lt;=0.75),"0.5 to 0.75",AND(T233&gt;0.75,T233&lt;=1),"0.75 to 1",AND(T233&gt;1,T233&lt;=2),"1 to 2",AND(T233&gt;2,T233&lt;=3),"2 to 3",AND(T233&gt;3,T233&lt;=4),"3 to 4",AND(T233&gt;4,T233&lt;=5),"4 to 5",AND(T233&gt;5,T233&lt;=10),"5 to 10",T233&gt;10,"10+")</f>
        <v>0.2 to 0.3</v>
      </c>
      <c r="T233" s="10">
        <f>_xlfn.XLOOKUP($E233,'Raw Data'!$E:$E,'Raw Data'!T:T,"ERROR",0,1)</f>
        <v>0.222568851766843</v>
      </c>
      <c r="U233" s="15" t="str">
        <f t="array" ref="U233">_xlfn.IFS(AND(V233&gt;0,V233&lt;=0.05),"0 to 0.05",AND(V233&gt;0.05,V233&lt;=0.1),"0.05 to 0.1",AND(V233&gt;0.1,V233&lt;=0.2),"0.1 to 0.2",AND(V233&gt;0.2,V233&lt;=0.3),"0.2 to 0.3",AND(V233&gt;0.3,V233&lt;=0.4),"0.3 to 0.4",AND(V233&gt;0.4,V233&lt;=0.5),"0.4 to 0.5",AND(V233&gt;0.5,V233&lt;=0.75),"0.5 to 0.75",AND(V233&gt;0.75,V233&lt;=1),"0.75 to 1",AND(V233&gt;1,V233&lt;=2),"1 to 2",AND(V233&gt;2,V233&lt;=3),"2 to 3",AND(V233&gt;3,V233&lt;=4),"3 to 4",AND(V233&gt;4,V233&lt;=5),"4 to 5",AND(V233&gt;5,V233&lt;=10),"5 to 10",V233&gt;10,"10+")</f>
        <v>0.05 to 0.1</v>
      </c>
      <c r="V233" s="10">
        <f>_xlfn.XLOOKUP($E233,'Raw Data'!$E:$E,'Raw Data'!V:V,"ERROR",0,1)</f>
        <v>0.0684005258808204</v>
      </c>
      <c r="W233" s="15" t="str">
        <f t="array" ref="W233">_xlfn.IFS(AND(X233&gt;0,X233&lt;=0.05),"0 to 0.05",AND(X233&gt;0.05,X233&lt;=0.1),"0.05 to 0.1",AND(X233&gt;0.1,X233&lt;=0.2),"0.1 to 0.2",AND(X233&gt;0.2,X233&lt;=0.3),"0.2 to 0.3",AND(X233&gt;0.3,X233&lt;=0.4),"0.3 to 0.4",AND(X233&gt;0.4,X233&lt;=0.5),"0.4 to 0.5",AND(X233&gt;0.5,X233&lt;=0.75),"0.5 to 0.75",AND(X233&gt;0.75,X233&lt;=1),"0.75 to 1",AND(X233&gt;1,X233&lt;=2),"1 to 2",AND(X233&gt;2,X233&lt;=3),"2 to 3",AND(X233&gt;3,X233&lt;=4),"3 to 4",AND(X233&gt;4,X233&lt;=5),"4 to 5",AND(X233&gt;5,X233&lt;=10),"5 to 10",X233&gt;10,"10+")</f>
        <v>0.05 to 0.1</v>
      </c>
      <c r="X233" s="16">
        <f t="shared" si="27"/>
        <v>0.0600935899770477</v>
      </c>
      <c r="Y233" s="5" t="str">
        <f t="array" ref="Y233">_xlfn.IFS(AND(Z233&gt;0,Z233&lt;=1),"0 to 1",AND(Z233&gt;1,Z233&lt;=2),"1 to 2",AND(Z233&gt;2,Z233&lt;=4),"2 to 4",AND(Z233&gt;4,Z233&lt;=6),"4 to 6",AND(Z233&gt;6,Z233&lt;=8),"6 to 8",AND(Z233&gt;8,Z233&lt;=10),"8 to 10",AND(Z233&gt;10,Z233&lt;=15),"10 to 15",AND(Z233&gt;15,Z233&lt;=20),"15 to 20",AND(Z233&gt;20,Z233&lt;=25),"20 to 25",AND(Z233&gt;25,Z233&lt;=30),"25 to 30",AND(Z233&gt;30,Z233&lt;=40),"30 to 40",AND(Z233&gt;40,Z233&lt;=50),"40 to 50",Z233&gt;50,"50+")</f>
        <v>6 to 8</v>
      </c>
      <c r="Z233" s="9">
        <f>_xlfn.XLOOKUP($E233,'Raw Data'!$E:$E,'Raw Data'!Z:Z,"ERROR",0,1)</f>
        <v>6.76</v>
      </c>
      <c r="AA233" s="9" t="str">
        <f>_xlfn.XLOOKUP($E233,'Raw Data'!$E:$E,'Raw Data'!AA:AA,"ERROR",0,1)</f>
        <v>oz</v>
      </c>
    </row>
    <row r="234" hidden="1" spans="1:27">
      <c r="A234" s="5" t="str">
        <f>_xlfn.XLOOKUP($E234,'Raw Data'!$E:$E,'Raw Data'!A:A,"ERROR",0,1)</f>
        <v>AE</v>
      </c>
      <c r="B234" s="5" t="str">
        <f>_xlfn.XLOOKUP($E234,'Raw Data'!$E:$E,'Raw Data'!B:B,"ERROR",0,1)</f>
        <v>Hair Mousses</v>
      </c>
      <c r="C234" s="5" t="str">
        <f>_xlfn.XLOOKUP($E234,'Raw Data'!$E:$E,'Raw Data'!C:C,"ERROR",0,1)</f>
        <v>l'oreal professionnel</v>
      </c>
      <c r="D234" s="5" t="str">
        <f>_xlfn.XLOOKUP($E234,'Raw Data'!$E:$E,'Raw Data'!D:D,"ERROR",0,1)</f>
        <v>www.amazon.ae/dp/B01HK6XXZU</v>
      </c>
      <c r="E234" s="5" t="s">
        <v>434</v>
      </c>
      <c r="F234" s="9" t="str">
        <f>_xlfn.XLOOKUP($E234,'Raw Data'!$E:$E,'Raw Data'!F:F,"ERROR",0,1)</f>
        <v>L'Oreal Professionnel - Tecni Art Volume Lift Mousse 250ml / 8.45oz</v>
      </c>
      <c r="G234" s="10">
        <f>_xlfn.XLOOKUP($E234,'Raw Data'!$E:$E,'Raw Data'!G:G,"ERROR",0,1)</f>
        <v>3</v>
      </c>
      <c r="H234" s="9">
        <f>_xlfn.XLOOKUP($E234,'Raw Data'!$E:$E,'Raw Data'!H:H,"ERROR",0,1)</f>
        <v>164.19</v>
      </c>
      <c r="I234" s="9">
        <f>_xlfn.XLOOKUP($E234,'Raw Data'!$E:$E,'Raw Data'!I:I,"ERROR",0,1)</f>
        <v>0.000219821037640447</v>
      </c>
      <c r="J234" s="9" t="str">
        <f>_xlfn.XLOOKUP($E234,'Raw Data'!$E:$E,'Raw Data'!J:J,"ERROR",0,1)</f>
        <v>No</v>
      </c>
      <c r="K234" s="14" t="str">
        <f t="array" ref="K234">_xlfn.IFS(AND(L234&gt;0,L234&lt;=5),"0 to 5",AND(L234&gt;5,L234&lt;=10),"5 to 10",AND(L234&gt;10,L234&lt;=15),"10 to 15",AND(L234&gt;15,L234&lt;=20),"15 to 20",AND(L234&gt;20,L234&lt;=30),"20 to 30",AND(L234&gt;30,L234&lt;=40),"30 to 40",AND(L234&gt;40,L234&lt;=50),"40 to 50",AND(L234&gt;50,L234&lt;=75),"50 to 75",AND(L234&gt;75,L234&lt;=100),"75 to 100",AND(L234&gt;100,L234&lt;=150),"100 to 150",AND(L234&gt;150,L234&lt;=200),"150 to 200",AND(L234&gt;200,L234&lt;=250),"200 to 250",AND(L234&gt;250,L234&lt;=300),"250 to 300",AND(L234&gt;300,L234&lt;=400),"300 to 400",AND(L234&gt;400,L234&lt;=500),"400 to 500",L234&gt;500,"500+")</f>
        <v>50 to 75</v>
      </c>
      <c r="L234" s="9">
        <f>_xlfn.XLOOKUP($E234,'Raw Data'!$E:$E,'Raw Data'!L:L,"ERROR",0,1)</f>
        <v>65</v>
      </c>
      <c r="M234" s="14" t="str">
        <f t="array" ref="M234">_xlfn.IFS(AND(N234&gt;0,N234&lt;=5),"0 to 5",AND(N234&gt;5,N234&lt;=10),"5 to 10",AND(N234&gt;10,N234&lt;=15),"10 to 15",AND(N234&gt;15,N234&lt;=20),"15 to 20",AND(N234&gt;20,N234&lt;=30),"20 to 30",AND(N234&gt;30,N234&lt;=40),"30 to 40",AND(N234&gt;40,N234&lt;=50),"40 to 50",AND(N234&gt;50,N234&lt;=75),"50 to 75",AND(N234&gt;75,N234&lt;=100),"75 to 100",AND(N234&gt;100,N234&lt;=150),"100 to 150",AND(N234&gt;150,N234&lt;=200),"150 to 200",AND(N234&gt;200,N234&lt;=250),"200 to 250",AND(N234&gt;250,N234&lt;=300),"250 to 300",AND(N234&gt;300,N234&lt;=400),"300 to 400",AND(N234&gt;400,N234&lt;=500),"400 to 500",N234&gt;500,"500+")</f>
        <v>50 to 75</v>
      </c>
      <c r="N234" s="9">
        <f>_xlfn.XLOOKUP($E234,'Raw Data'!$E:$E,'Raw Data'!N:N,"ERROR",0,1)</f>
        <v>65</v>
      </c>
      <c r="O234" s="14" t="str">
        <f t="array" ref="O234">_xlfn.IFS(P234=0,"No Discount",AND(P234&gt;0,P234&lt;=0.02),"0% to 2%",AND(P234&gt;0.02,P234&lt;=0.04),"2% to 4%",AND(P234&gt;0.04,P234&lt;=0.06),"4% to 6%",AND(P234&gt;0.06,P234&lt;=0.08),"6% to 8%",AND(P234&gt;0.08,P234&lt;=0.1),"8% to 10%",AND(P234&gt;0.1,P234&lt;=0.15),"10% to 15%",AND(P234&gt;0.15,P234&lt;=0.2),"15% to 20%",AND(P234&gt;0.2,P234&lt;=0.25),"20% to 25%",AND(P234&gt;0.25,P234&lt;=0.3),"25% to 30%",AND(P234&gt;0.3,P234&lt;=0.4),"30% to 40%",AND(P234&gt;0.4,P234&lt;=0.5),"40% to 50%",AND(P234&gt;0.5,P234&lt;=0.75),"50% to 75%",AND(P234&gt;0.75,P234&lt;=1),"75% to 100%")</f>
        <v>No Discount</v>
      </c>
      <c r="P234" s="10">
        <f>_xlfn.XLOOKUP($E234,'Raw Data'!$E:$E,'Raw Data'!P:P,"ERROR",0,1)</f>
        <v>0</v>
      </c>
      <c r="Q234" s="9">
        <f>_xlfn.XLOOKUP($E234,'Raw Data'!$E:$E,'Raw Data'!Q:Q,"ERROR",0,1)</f>
        <v>250</v>
      </c>
      <c r="R234" s="9" t="str">
        <f>_xlfn.XLOOKUP($E234,'Raw Data'!$E:$E,'Raw Data'!R:R,"ERROR",0,1)</f>
        <v>ml</v>
      </c>
      <c r="S234" s="5" t="str">
        <f t="array" ref="S234">_xlfn.IFS(AND(T234&gt;0,T234&lt;=0.05),"0 to 0.05",AND(T234&gt;0.05,T234&lt;=0.1),"0.05 to 0.1",AND(T234&gt;0.1,T234&lt;=0.2),"0.1 to 0.2",AND(T234&gt;0.2,T234&lt;=0.3),"0.2 to 0.3",AND(T234&gt;0.3,T234&lt;=0.4),"0.3 to 0.4",AND(T234&gt;0.4,T234&lt;=0.5),"0.4 to 0.5",AND(T234&gt;0.5,T234&lt;=0.75),"0.5 to 0.75",AND(T234&gt;0.75,T234&lt;=1),"0.75 to 1",AND(T234&gt;1,T234&lt;=2),"1 to 2",AND(T234&gt;2,T234&lt;=3),"2 to 3",AND(T234&gt;3,T234&lt;=4),"3 to 4",AND(T234&gt;4,T234&lt;=5),"4 to 5",AND(T234&gt;5,T234&lt;=10),"5 to 10",T234&gt;10,"10+")</f>
        <v>0.2 to 0.3</v>
      </c>
      <c r="T234" s="10">
        <f>_xlfn.XLOOKUP($E234,'Raw Data'!$E:$E,'Raw Data'!T:T,"ERROR",0,1)</f>
        <v>0.260138914180172</v>
      </c>
      <c r="U234" s="15" t="str">
        <f t="array" ref="U234">_xlfn.IFS(AND(V234&gt;0,V234&lt;=0.05),"0 to 0.05",AND(V234&gt;0.05,V234&lt;=0.1),"0.05 to 0.1",AND(V234&gt;0.1,V234&lt;=0.2),"0.1 to 0.2",AND(V234&gt;0.2,V234&lt;=0.3),"0.2 to 0.3",AND(V234&gt;0.3,V234&lt;=0.4),"0.3 to 0.4",AND(V234&gt;0.4,V234&lt;=0.5),"0.4 to 0.5",AND(V234&gt;0.5,V234&lt;=0.75),"0.5 to 0.75",AND(V234&gt;0.75,V234&lt;=1),"0.75 to 1",AND(V234&gt;1,V234&lt;=2),"1 to 2",AND(V234&gt;2,V234&lt;=3),"2 to 3",AND(V234&gt;3,V234&lt;=4),"3 to 4",AND(V234&gt;4,V234&lt;=5),"4 to 5",AND(V234&gt;5,V234&lt;=10),"5 to 10",V234&gt;10,"10+")</f>
        <v>0.05 to 0.1</v>
      </c>
      <c r="V234" s="10">
        <f>_xlfn.XLOOKUP($E234,'Raw Data'!$E:$E,'Raw Data'!V:V,"ERROR",0,1)</f>
        <v>0.0702375068286465</v>
      </c>
      <c r="W234" s="15" t="str">
        <f t="array" ref="W234">_xlfn.IFS(AND(X234&gt;0,X234&lt;=0.05),"0 to 0.05",AND(X234&gt;0.05,X234&lt;=0.1),"0.05 to 0.1",AND(X234&gt;0.1,X234&lt;=0.2),"0.1 to 0.2",AND(X234&gt;0.2,X234&lt;=0.3),"0.2 to 0.3",AND(X234&gt;0.3,X234&lt;=0.4),"0.3 to 0.4",AND(X234&gt;0.4,X234&lt;=0.5),"0.4 to 0.5",AND(X234&gt;0.5,X234&lt;=0.75),"0.5 to 0.75",AND(X234&gt;0.75,X234&lt;=1),"0.75 to 1",AND(X234&gt;1,X234&lt;=2),"1 to 2",AND(X234&gt;2,X234&lt;=3),"2 to 3",AND(X234&gt;3,X234&lt;=4),"3 to 4",AND(X234&gt;4,X234&lt;=5),"4 to 5",AND(X234&gt;5,X234&lt;=10),"5 to 10",X234&gt;10,"10+")</f>
        <v>0.05 to 0.1</v>
      </c>
      <c r="X234" s="16">
        <f t="shared" si="27"/>
        <v>0.0702375068286465</v>
      </c>
      <c r="Y234" s="5" t="str">
        <f t="array" ref="Y234">_xlfn.IFS(AND(Z234&gt;0,Z234&lt;=1),"0 to 1",AND(Z234&gt;1,Z234&lt;=2),"1 to 2",AND(Z234&gt;2,Z234&lt;=4),"2 to 4",AND(Z234&gt;4,Z234&lt;=6),"4 to 6",AND(Z234&gt;6,Z234&lt;=8),"6 to 8",AND(Z234&gt;8,Z234&lt;=10),"8 to 10",AND(Z234&gt;10,Z234&lt;=15),"10 to 15",AND(Z234&gt;15,Z234&lt;=20),"15 to 20",AND(Z234&gt;20,Z234&lt;=25),"20 to 25",AND(Z234&gt;25,Z234&lt;=30),"25 to 30",AND(Z234&gt;30,Z234&lt;=40),"30 to 40",AND(Z234&gt;40,Z234&lt;=50),"40 to 50",Z234&gt;50,"50+")</f>
        <v>8 to 10</v>
      </c>
      <c r="Z234" s="9">
        <f>_xlfn.XLOOKUP($E234,'Raw Data'!$E:$E,'Raw Data'!Z:Z,"ERROR",0,1)</f>
        <v>8.45</v>
      </c>
      <c r="AA234" s="9" t="str">
        <f>_xlfn.XLOOKUP($E234,'Raw Data'!$E:$E,'Raw Data'!AA:AA,"ERROR",0,1)</f>
        <v>oz</v>
      </c>
    </row>
    <row r="235" hidden="1" spans="1:27">
      <c r="A235" s="5" t="str">
        <f>_xlfn.XLOOKUP($E235,'Raw Data'!$E:$E,'Raw Data'!A:A,"ERROR",0,1)</f>
        <v>AE</v>
      </c>
      <c r="B235" s="5" t="str">
        <f>_xlfn.XLOOKUP($E235,'Raw Data'!$E:$E,'Raw Data'!B:B,"ERROR",0,1)</f>
        <v>Hair Mousses</v>
      </c>
      <c r="C235" s="5" t="str">
        <f>_xlfn.XLOOKUP($E235,'Raw Data'!$E:$E,'Raw Data'!C:C,"ERROR",0,1)</f>
        <v>MATEPLEX</v>
      </c>
      <c r="D235" s="5" t="str">
        <f>_xlfn.XLOOKUP($E235,'Raw Data'!$E:$E,'Raw Data'!D:D,"ERROR",0,1)</f>
        <v>www.amazon.ae/dp/B0B4RSS1JY</v>
      </c>
      <c r="E235" s="5" t="s">
        <v>435</v>
      </c>
      <c r="F235" s="9" t="str">
        <f>_xlfn.XLOOKUP($E235,'Raw Data'!$E:$E,'Raw Data'!F:F,"ERROR",0,1)</f>
        <v>MATEPLEX Lace Tint Mousse for Melting Lace Wig Grids, Tinting Foam, Hair Mousse for Your Lace Hair Wig and All Hair Types (Dark Brown) MATEPLEX Lace Tint Mousse for Melting Lace Wig Grids, Tinting Foam, Hair Mousse for Your Lace Hair Wig and All Hair Types (Dark Brown)</v>
      </c>
      <c r="G235" s="10">
        <f>_xlfn.XLOOKUP($E235,'Raw Data'!$E:$E,'Raw Data'!G:G,"ERROR",0,1)</f>
        <v>3</v>
      </c>
      <c r="H235" s="9">
        <f>_xlfn.XLOOKUP($E235,'Raw Data'!$E:$E,'Raw Data'!H:H,"ERROR",0,1)</f>
        <v>163.16</v>
      </c>
      <c r="I235" s="9">
        <f>_xlfn.XLOOKUP($E235,'Raw Data'!$E:$E,'Raw Data'!I:I,"ERROR",0,1)</f>
        <v>0.000218442051899722</v>
      </c>
      <c r="J235" s="9" t="str">
        <f>_xlfn.XLOOKUP($E235,'Raw Data'!$E:$E,'Raw Data'!J:J,"ERROR",0,1)</f>
        <v>No</v>
      </c>
      <c r="K235" s="14" t="str">
        <f t="array" ref="K235">_xlfn.IFS(AND(L235&gt;0,L235&lt;=5),"0 to 5",AND(L235&gt;5,L235&lt;=10),"5 to 10",AND(L235&gt;10,L235&lt;=15),"10 to 15",AND(L235&gt;15,L235&lt;=20),"15 to 20",AND(L235&gt;20,L235&lt;=30),"20 to 30",AND(L235&gt;30,L235&lt;=40),"30 to 40",AND(L235&gt;40,L235&lt;=50),"40 to 50",AND(L235&gt;50,L235&lt;=75),"50 to 75",AND(L235&gt;75,L235&lt;=100),"75 to 100",AND(L235&gt;100,L235&lt;=150),"100 to 150",AND(L235&gt;150,L235&lt;=200),"150 to 200",AND(L235&gt;200,L235&lt;=250),"200 to 250",AND(L235&gt;250,L235&lt;=300),"250 to 300",AND(L235&gt;300,L235&lt;=400),"300 to 400",AND(L235&gt;400,L235&lt;=500),"400 to 500",L235&gt;500,"500+")</f>
        <v>50 to 75</v>
      </c>
      <c r="L235" s="9">
        <f>_xlfn.XLOOKUP($E235,'Raw Data'!$E:$E,'Raw Data'!L:L,"ERROR",0,1)</f>
        <v>68.15</v>
      </c>
      <c r="M235" s="14" t="str">
        <f t="array" ref="M235">_xlfn.IFS(AND(N235&gt;0,N235&lt;=5),"0 to 5",AND(N235&gt;5,N235&lt;=10),"5 to 10",AND(N235&gt;10,N235&lt;=15),"10 to 15",AND(N235&gt;15,N235&lt;=20),"15 to 20",AND(N235&gt;20,N235&lt;=30),"20 to 30",AND(N235&gt;30,N235&lt;=40),"30 to 40",AND(N235&gt;40,N235&lt;=50),"40 to 50",AND(N235&gt;50,N235&lt;=75),"50 to 75",AND(N235&gt;75,N235&lt;=100),"75 to 100",AND(N235&gt;100,N235&lt;=150),"100 to 150",AND(N235&gt;150,N235&lt;=200),"150 to 200",AND(N235&gt;200,N235&lt;=250),"200 to 250",AND(N235&gt;250,N235&lt;=300),"250 to 300",AND(N235&gt;300,N235&lt;=400),"300 to 400",AND(N235&gt;400,N235&lt;=500),"400 to 500",N235&gt;500,"500+")</f>
        <v>50 to 75</v>
      </c>
      <c r="N235" s="9">
        <f>_xlfn.XLOOKUP($E235,'Raw Data'!$E:$E,'Raw Data'!N:N,"ERROR",0,1)</f>
        <v>68.15</v>
      </c>
      <c r="O235" s="14" t="str">
        <f t="array" ref="O235">_xlfn.IFS(P235=0,"No Discount",AND(P235&gt;0,P235&lt;=0.02),"0% to 2%",AND(P235&gt;0.02,P235&lt;=0.04),"2% to 4%",AND(P235&gt;0.04,P235&lt;=0.06),"4% to 6%",AND(P235&gt;0.06,P235&lt;=0.08),"6% to 8%",AND(P235&gt;0.08,P235&lt;=0.1),"8% to 10%",AND(P235&gt;0.1,P235&lt;=0.15),"10% to 15%",AND(P235&gt;0.15,P235&lt;=0.2),"15% to 20%",AND(P235&gt;0.2,P235&lt;=0.25),"20% to 25%",AND(P235&gt;0.25,P235&lt;=0.3),"25% to 30%",AND(P235&gt;0.3,P235&lt;=0.4),"30% to 40%",AND(P235&gt;0.4,P235&lt;=0.5),"40% to 50%",AND(P235&gt;0.5,P235&lt;=0.75),"50% to 75%",AND(P235&gt;0.75,P235&lt;=1),"75% to 100%")</f>
        <v>No Discount</v>
      </c>
      <c r="P235" s="10">
        <f>_xlfn.XLOOKUP($E235,'Raw Data'!$E:$E,'Raw Data'!P:P,"ERROR",0,1)</f>
        <v>0</v>
      </c>
      <c r="Q235" s="9">
        <f>_xlfn.XLOOKUP($E235,'Raw Data'!$E:$E,'Raw Data'!Q:Q,"ERROR",0,1)</f>
        <v>0</v>
      </c>
      <c r="R235" s="9">
        <f>_xlfn.XLOOKUP($E235,'Raw Data'!$E:$E,'Raw Data'!R:R,"ERROR",0,1)</f>
        <v>0</v>
      </c>
      <c r="S235" s="5" t="e">
        <f t="array" ref="S235">_xlfn.IFS(AND(T235&gt;0,T235&lt;=0.05),"0 to 0.05",AND(T235&gt;0.05,T235&lt;=0.1),"0.05 to 0.1",AND(T235&gt;0.1,T235&lt;=0.2),"0.1 to 0.2",AND(T235&gt;0.2,T235&lt;=0.3),"0.2 to 0.3",AND(T235&gt;0.3,T235&lt;=0.4),"0.3 to 0.4",AND(T235&gt;0.4,T235&lt;=0.5),"0.4 to 0.5",AND(T235&gt;0.5,T235&lt;=0.75),"0.5 to 0.75",AND(T235&gt;0.75,T235&lt;=1),"0.75 to 1",AND(T235&gt;1,T235&lt;=2),"1 to 2",AND(T235&gt;2,T235&lt;=3),"2 to 3",AND(T235&gt;3,T235&lt;=4),"3 to 4",AND(T235&gt;4,T235&lt;=5),"4 to 5",AND(T235&gt;5,T235&lt;=10),"5 to 10",T235&gt;10,"10+")</f>
        <v>#N/A</v>
      </c>
      <c r="T235" s="10">
        <f>_xlfn.XLOOKUP($E235,'Raw Data'!$E:$E,'Raw Data'!T:T,"ERROR",0,1)</f>
        <v>0</v>
      </c>
      <c r="U235" s="15" t="e">
        <f t="array" ref="U235">_xlfn.IFS(AND(V235&gt;0,V235&lt;=0.05),"0 to 0.05",AND(V235&gt;0.05,V235&lt;=0.1),"0.05 to 0.1",AND(V235&gt;0.1,V235&lt;=0.2),"0.1 to 0.2",AND(V235&gt;0.2,V235&lt;=0.3),"0.2 to 0.3",AND(V235&gt;0.3,V235&lt;=0.4),"0.3 to 0.4",AND(V235&gt;0.4,V235&lt;=0.5),"0.4 to 0.5",AND(V235&gt;0.5,V235&lt;=0.75),"0.5 to 0.75",AND(V235&gt;0.75,V235&lt;=1),"0.75 to 1",AND(V235&gt;1,V235&lt;=2),"1 to 2",AND(V235&gt;2,V235&lt;=3),"2 to 3",AND(V235&gt;3,V235&lt;=4),"3 to 4",AND(V235&gt;4,V235&lt;=5),"4 to 5",AND(V235&gt;5,V235&lt;=10),"5 to 10",V235&gt;10,"10+")</f>
        <v>#N/A</v>
      </c>
      <c r="V235" s="10">
        <f>_xlfn.XLOOKUP($E235,'Raw Data'!$E:$E,'Raw Data'!V:V,"ERROR",0,1)</f>
        <v>0</v>
      </c>
      <c r="W235" s="15" t="e">
        <f t="array" ref="W235">_xlfn.IFS(AND(X235&gt;0,X235&lt;=0.05),"0 to 0.05",AND(X235&gt;0.05,X235&lt;=0.1),"0.05 to 0.1",AND(X235&gt;0.1,X235&lt;=0.2),"0.1 to 0.2",AND(X235&gt;0.2,X235&lt;=0.3),"0.2 to 0.3",AND(X235&gt;0.3,X235&lt;=0.4),"0.3 to 0.4",AND(X235&gt;0.4,X235&lt;=0.5),"0.4 to 0.5",AND(X235&gt;0.5,X235&lt;=0.75),"0.5 to 0.75",AND(X235&gt;0.75,X235&lt;=1),"0.75 to 1",AND(X235&gt;1,X235&lt;=2),"1 to 2",AND(X235&gt;2,X235&lt;=3),"2 to 3",AND(X235&gt;3,X235&lt;=4),"3 to 4",AND(X235&gt;4,X235&lt;=5),"4 to 5",AND(X235&gt;5,X235&lt;=10),"5 to 10",X235&gt;10,"10+")</f>
        <v>#DIV/0!</v>
      </c>
      <c r="X235" s="16" t="e">
        <f t="shared" si="27"/>
        <v>#DIV/0!</v>
      </c>
      <c r="Y235" s="5" t="e">
        <f t="array" ref="Y235">_xlfn.IFS(AND(Z235&gt;0,Z235&lt;=1),"0 to 1",AND(Z235&gt;1,Z235&lt;=2),"1 to 2",AND(Z235&gt;2,Z235&lt;=4),"2 to 4",AND(Z235&gt;4,Z235&lt;=6),"4 to 6",AND(Z235&gt;6,Z235&lt;=8),"6 to 8",AND(Z235&gt;8,Z235&lt;=10),"8 to 10",AND(Z235&gt;10,Z235&lt;=15),"10 to 15",AND(Z235&gt;15,Z235&lt;=20),"15 to 20",AND(Z235&gt;20,Z235&lt;=25),"20 to 25",AND(Z235&gt;25,Z235&lt;=30),"25 to 30",AND(Z235&gt;30,Z235&lt;=40),"30 to 40",AND(Z235&gt;40,Z235&lt;=50),"40 to 50",Z235&gt;50,"50+")</f>
        <v>#N/A</v>
      </c>
      <c r="Z235" s="9">
        <f>_xlfn.XLOOKUP($E235,'Raw Data'!$E:$E,'Raw Data'!Z:Z,"ERROR",0,1)</f>
        <v>0</v>
      </c>
      <c r="AA235" s="9">
        <f>_xlfn.XLOOKUP($E235,'Raw Data'!$E:$E,'Raw Data'!AA:AA,"ERROR",0,1)</f>
        <v>0</v>
      </c>
    </row>
    <row r="236" hidden="1" spans="1:27">
      <c r="A236" s="5" t="str">
        <f>_xlfn.XLOOKUP($E236,'Raw Data'!$E:$E,'Raw Data'!A:A,"ERROR",0,1)</f>
        <v>AE</v>
      </c>
      <c r="B236" s="5" t="str">
        <f>_xlfn.XLOOKUP($E236,'Raw Data'!$E:$E,'Raw Data'!B:B,"ERROR",0,1)</f>
        <v>Hair Mousses</v>
      </c>
      <c r="C236" s="5" t="str">
        <f>_xlfn.XLOOKUP($E236,'Raw Data'!$E:$E,'Raw Data'!C:C,"ERROR",0,1)</f>
        <v>biosilk</v>
      </c>
      <c r="D236" s="5" t="str">
        <f>_xlfn.XLOOKUP($E236,'Raw Data'!$E:$E,'Raw Data'!D:D,"ERROR",0,1)</f>
        <v>www.amazon.ae/dp/B07SZ2SXXN</v>
      </c>
      <c r="E236" s="5" t="s">
        <v>436</v>
      </c>
      <c r="F236" s="9" t="str">
        <f>_xlfn.XLOOKUP($E236,'Raw Data'!$E:$E,'Raw Data'!F:F,"ERROR",0,1)</f>
        <v>BIOSILK Silk Therapy with Natural Coconut Oil Whipper Volume Mousse | Strong Hold Men Women | Normal &amp; Fine Hair | Natural Ingredients | 277g</v>
      </c>
      <c r="G236" s="10">
        <f>_xlfn.XLOOKUP($E236,'Raw Data'!$E:$E,'Raw Data'!G:G,"ERROR",0,1)</f>
        <v>1</v>
      </c>
      <c r="H236" s="9">
        <f>_xlfn.XLOOKUP($E236,'Raw Data'!$E:$E,'Raw Data'!H:H,"ERROR",0,1)</f>
        <v>161.91</v>
      </c>
      <c r="I236" s="9">
        <f>_xlfn.XLOOKUP($E236,'Raw Data'!$E:$E,'Raw Data'!I:I,"ERROR",0,1)</f>
        <v>0.000216768525515347</v>
      </c>
      <c r="J236" s="9" t="str">
        <f>_xlfn.XLOOKUP($E236,'Raw Data'!$E:$E,'Raw Data'!J:J,"ERROR",0,1)</f>
        <v>No</v>
      </c>
      <c r="K236" s="14" t="str">
        <f t="array" ref="K236">_xlfn.IFS(AND(L236&gt;0,L236&lt;=5),"0 to 5",AND(L236&gt;5,L236&lt;=10),"5 to 10",AND(L236&gt;10,L236&lt;=15),"10 to 15",AND(L236&gt;15,L236&lt;=20),"15 to 20",AND(L236&gt;20,L236&lt;=30),"20 to 30",AND(L236&gt;30,L236&lt;=40),"30 to 40",AND(L236&gt;40,L236&lt;=50),"40 to 50",AND(L236&gt;50,L236&lt;=75),"50 to 75",AND(L236&gt;75,L236&lt;=100),"75 to 100",AND(L236&gt;100,L236&lt;=150),"100 to 150",AND(L236&gt;150,L236&lt;=200),"150 to 200",AND(L236&gt;200,L236&lt;=250),"200 to 250",AND(L236&gt;250,L236&lt;=300),"250 to 300",AND(L236&gt;300,L236&lt;=400),"300 to 400",AND(L236&gt;400,L236&lt;=500),"400 to 500",L236&gt;500,"500+")</f>
        <v>100 to 150</v>
      </c>
      <c r="L236" s="9">
        <f>_xlfn.XLOOKUP($E236,'Raw Data'!$E:$E,'Raw Data'!L:L,"ERROR",0,1)</f>
        <v>125.44</v>
      </c>
      <c r="M236" s="14" t="str">
        <f t="array" ref="M236">_xlfn.IFS(AND(N236&gt;0,N236&lt;=5),"0 to 5",AND(N236&gt;5,N236&lt;=10),"5 to 10",AND(N236&gt;10,N236&lt;=15),"10 to 15",AND(N236&gt;15,N236&lt;=20),"15 to 20",AND(N236&gt;20,N236&lt;=30),"20 to 30",AND(N236&gt;30,N236&lt;=40),"30 to 40",AND(N236&gt;40,N236&lt;=50),"40 to 50",AND(N236&gt;50,N236&lt;=75),"50 to 75",AND(N236&gt;75,N236&lt;=100),"75 to 100",AND(N236&gt;100,N236&lt;=150),"100 to 150",AND(N236&gt;150,N236&lt;=200),"150 to 200",AND(N236&gt;200,N236&lt;=250),"200 to 250",AND(N236&gt;250,N236&lt;=300),"250 to 300",AND(N236&gt;300,N236&lt;=400),"300 to 400",AND(N236&gt;400,N236&lt;=500),"400 to 500",N236&gt;500,"500+")</f>
        <v>100 to 150</v>
      </c>
      <c r="N236" s="9">
        <f>_xlfn.XLOOKUP($E236,'Raw Data'!$E:$E,'Raw Data'!N:N,"ERROR",0,1)</f>
        <v>127.14</v>
      </c>
      <c r="O236" s="14" t="str">
        <f t="array" ref="O236">_xlfn.IFS(P236=0,"No Discount",AND(P236&gt;0,P236&lt;=0.02),"0% to 2%",AND(P236&gt;0.02,P236&lt;=0.04),"2% to 4%",AND(P236&gt;0.04,P236&lt;=0.06),"4% to 6%",AND(P236&gt;0.06,P236&lt;=0.08),"6% to 8%",AND(P236&gt;0.08,P236&lt;=0.1),"8% to 10%",AND(P236&gt;0.1,P236&lt;=0.15),"10% to 15%",AND(P236&gt;0.15,P236&lt;=0.2),"15% to 20%",AND(P236&gt;0.2,P236&lt;=0.25),"20% to 25%",AND(P236&gt;0.25,P236&lt;=0.3),"25% to 30%",AND(P236&gt;0.3,P236&lt;=0.4),"30% to 40%",AND(P236&gt;0.4,P236&lt;=0.5),"40% to 50%",AND(P236&gt;0.5,P236&lt;=0.75),"50% to 75%",AND(P236&gt;0.75,P236&lt;=1),"75% to 100%")</f>
        <v>0% to 2%</v>
      </c>
      <c r="P236" s="10">
        <f>_xlfn.XLOOKUP($E236,'Raw Data'!$E:$E,'Raw Data'!P:P,"ERROR",0,1)</f>
        <v>0.0133710869907189</v>
      </c>
      <c r="Q236" s="9">
        <f>_xlfn.XLOOKUP($E236,'Raw Data'!$E:$E,'Raw Data'!Q:Q,"ERROR",0,1)</f>
        <v>277</v>
      </c>
      <c r="R236" s="9" t="str">
        <f>_xlfn.XLOOKUP($E236,'Raw Data'!$E:$E,'Raw Data'!R:R,"ERROR",0,1)</f>
        <v>gm</v>
      </c>
      <c r="S236" s="5" t="str">
        <f t="array" ref="S236">_xlfn.IFS(AND(T236&gt;0,T236&lt;=0.05),"0 to 0.05",AND(T236&gt;0.05,T236&lt;=0.1),"0.05 to 0.1",AND(T236&gt;0.1,T236&lt;=0.2),"0.1 to 0.2",AND(T236&gt;0.2,T236&lt;=0.3),"0.2 to 0.3",AND(T236&gt;0.3,T236&lt;=0.4),"0.3 to 0.4",AND(T236&gt;0.4,T236&lt;=0.5),"0.4 to 0.5",AND(T236&gt;0.5,T236&lt;=0.75),"0.5 to 0.75",AND(T236&gt;0.75,T236&lt;=1),"0.75 to 1",AND(T236&gt;1,T236&lt;=2),"1 to 2",AND(T236&gt;2,T236&lt;=3),"2 to 3",AND(T236&gt;3,T236&lt;=4),"3 to 4",AND(T236&gt;4,T236&lt;=5),"4 to 5",AND(T236&gt;5,T236&lt;=10),"5 to 10",T236&gt;10,"10+")</f>
        <v>0.4 to 0.5</v>
      </c>
      <c r="T236" s="10">
        <f>_xlfn.XLOOKUP($E236,'Raw Data'!$E:$E,'Raw Data'!T:T,"ERROR",0,1)</f>
        <v>0.453093937722311</v>
      </c>
      <c r="U236" s="15" t="str">
        <f t="array" ref="U236">_xlfn.IFS(AND(V236&gt;0,V236&lt;=0.05),"0 to 0.05",AND(V236&gt;0.05,V236&lt;=0.1),"0.05 to 0.1",AND(V236&gt;0.1,V236&lt;=0.2),"0.1 to 0.2",AND(V236&gt;0.2,V236&lt;=0.3),"0.2 to 0.3",AND(V236&gt;0.3,V236&lt;=0.4),"0.3 to 0.4",AND(V236&gt;0.4,V236&lt;=0.5),"0.4 to 0.5",AND(V236&gt;0.5,V236&lt;=0.75),"0.5 to 0.75",AND(V236&gt;0.75,V236&lt;=1),"0.75 to 1",AND(V236&gt;1,V236&lt;=2),"1 to 2",AND(V236&gt;2,V236&lt;=3),"2 to 3",AND(V236&gt;3,V236&lt;=4),"3 to 4",AND(V236&gt;4,V236&lt;=5),"4 to 5",AND(V236&gt;5,V236&lt;=10),"5 to 10",V236&gt;10,"10+")</f>
        <v>0.1 to 0.2</v>
      </c>
      <c r="V236" s="10">
        <f>_xlfn.XLOOKUP($E236,'Raw Data'!$E:$E,'Raw Data'!V:V,"ERROR",0,1)</f>
        <v>0.123993288228188</v>
      </c>
      <c r="W236" s="15" t="str">
        <f t="array" ref="W236">_xlfn.IFS(AND(X236&gt;0,X236&lt;=0.05),"0 to 0.05",AND(X236&gt;0.05,X236&lt;=0.1),"0.05 to 0.1",AND(X236&gt;0.1,X236&lt;=0.2),"0.1 to 0.2",AND(X236&gt;0.2,X236&lt;=0.3),"0.2 to 0.3",AND(X236&gt;0.3,X236&lt;=0.4),"0.3 to 0.4",AND(X236&gt;0.4,X236&lt;=0.5),"0.4 to 0.5",AND(X236&gt;0.5,X236&lt;=0.75),"0.5 to 0.75",AND(X236&gt;0.75,X236&lt;=1),"0.75 to 1",AND(X236&gt;1,X236&lt;=2),"1 to 2",AND(X236&gt;2,X236&lt;=3),"2 to 3",AND(X236&gt;3,X236&lt;=4),"3 to 4",AND(X236&gt;4,X236&lt;=5),"4 to 5",AND(X236&gt;5,X236&lt;=10),"5 to 10",X236&gt;10,"10+")</f>
        <v>0.1 to 0.2</v>
      </c>
      <c r="X236" s="16">
        <f t="shared" si="27"/>
        <v>0.122335363185024</v>
      </c>
      <c r="Y236" s="5" t="str">
        <f t="array" ref="Y236">_xlfn.IFS(AND(Z236&gt;0,Z236&lt;=1),"0 to 1",AND(Z236&gt;1,Z236&lt;=2),"1 to 2",AND(Z236&gt;2,Z236&lt;=4),"2 to 4",AND(Z236&gt;4,Z236&lt;=6),"4 to 6",AND(Z236&gt;6,Z236&lt;=8),"6 to 8",AND(Z236&gt;8,Z236&lt;=10),"8 to 10",AND(Z236&gt;10,Z236&lt;=15),"10 to 15",AND(Z236&gt;15,Z236&lt;=20),"15 to 20",AND(Z236&gt;20,Z236&lt;=25),"20 to 25",AND(Z236&gt;25,Z236&lt;=30),"25 to 30",AND(Z236&gt;30,Z236&lt;=40),"30 to 40",AND(Z236&gt;40,Z236&lt;=50),"40 to 50",Z236&gt;50,"50+")</f>
        <v>8 to 10</v>
      </c>
      <c r="Z236" s="9">
        <f>_xlfn.XLOOKUP($E236,'Raw Data'!$E:$E,'Raw Data'!Z:Z,"ERROR",0,1)</f>
        <v>9.3626</v>
      </c>
      <c r="AA236" s="9" t="str">
        <f>_xlfn.XLOOKUP($E236,'Raw Data'!$E:$E,'Raw Data'!AA:AA,"ERROR",0,1)</f>
        <v>oz</v>
      </c>
    </row>
    <row r="237" hidden="1" spans="1:27">
      <c r="A237" s="5" t="str">
        <f>_xlfn.XLOOKUP($E237,'Raw Data'!$E:$E,'Raw Data'!A:A,"ERROR",0,1)</f>
        <v>AE</v>
      </c>
      <c r="B237" s="5" t="str">
        <f>_xlfn.XLOOKUP($E237,'Raw Data'!$E:$E,'Raw Data'!B:B,"ERROR",0,1)</f>
        <v>Hair Mousses</v>
      </c>
      <c r="C237" s="5" t="str">
        <f>_xlfn.XLOOKUP($E237,'Raw Data'!$E:$E,'Raw Data'!C:C,"ERROR",0,1)</f>
        <v>Giovanni</v>
      </c>
      <c r="D237" s="5" t="str">
        <f>_xlfn.XLOOKUP($E237,'Raw Data'!$E:$E,'Raw Data'!D:D,"ERROR",0,1)</f>
        <v>www.amazon.ae/dp/B002LMUMPS</v>
      </c>
      <c r="E237" s="5" t="s">
        <v>437</v>
      </c>
      <c r="F237" s="9" t="str">
        <f>_xlfn.XLOOKUP($E237,'Raw Data'!$E:$E,'Raw Data'!F:F,"ERROR",0,1)</f>
        <v>GIOVANNI : Natural  Mousse  7 Oz 7 Ounce</v>
      </c>
      <c r="G237" s="10">
        <f>_xlfn.XLOOKUP($E237,'Raw Data'!$E:$E,'Raw Data'!G:G,"ERROR",0,1)</f>
        <v>4</v>
      </c>
      <c r="H237" s="9">
        <f>_xlfn.XLOOKUP($E237,'Raw Data'!$E:$E,'Raw Data'!H:H,"ERROR",0,1)</f>
        <v>161.14</v>
      </c>
      <c r="I237" s="9">
        <f>_xlfn.XLOOKUP($E237,'Raw Data'!$E:$E,'Raw Data'!I:I,"ERROR",0,1)</f>
        <v>0.000215737633262571</v>
      </c>
      <c r="J237" s="9" t="str">
        <f>_xlfn.XLOOKUP($E237,'Raw Data'!$E:$E,'Raw Data'!J:J,"ERROR",0,1)</f>
        <v>No</v>
      </c>
      <c r="K237" s="14" t="str">
        <f t="array" ref="K237">_xlfn.IFS(AND(L237&gt;0,L237&lt;=5),"0 to 5",AND(L237&gt;5,L237&lt;=10),"5 to 10",AND(L237&gt;10,L237&lt;=15),"10 to 15",AND(L237&gt;15,L237&lt;=20),"15 to 20",AND(L237&gt;20,L237&lt;=30),"20 to 30",AND(L237&gt;30,L237&lt;=40),"30 to 40",AND(L237&gt;40,L237&lt;=50),"40 to 50",AND(L237&gt;50,L237&lt;=75),"50 to 75",AND(L237&gt;75,L237&lt;=100),"75 to 100",AND(L237&gt;100,L237&lt;=150),"100 to 150",AND(L237&gt;150,L237&lt;=200),"150 to 200",AND(L237&gt;200,L237&lt;=250),"200 to 250",AND(L237&gt;250,L237&lt;=300),"250 to 300",AND(L237&gt;300,L237&lt;=400),"300 to 400",AND(L237&gt;400,L237&lt;=500),"400 to 500",L237&gt;500,"500+")</f>
        <v>40 to 50</v>
      </c>
      <c r="L237" s="9">
        <f>_xlfn.XLOOKUP($E237,'Raw Data'!$E:$E,'Raw Data'!L:L,"ERROR",0,1)</f>
        <v>42.53</v>
      </c>
      <c r="M237" s="14" t="str">
        <f t="array" ref="M237">_xlfn.IFS(AND(N237&gt;0,N237&lt;=5),"0 to 5",AND(N237&gt;5,N237&lt;=10),"5 to 10",AND(N237&gt;10,N237&lt;=15),"10 to 15",AND(N237&gt;15,N237&lt;=20),"15 to 20",AND(N237&gt;20,N237&lt;=30),"20 to 30",AND(N237&gt;30,N237&lt;=40),"30 to 40",AND(N237&gt;40,N237&lt;=50),"40 to 50",AND(N237&gt;50,N237&lt;=75),"50 to 75",AND(N237&gt;75,N237&lt;=100),"75 to 100",AND(N237&gt;100,N237&lt;=150),"100 to 150",AND(N237&gt;150,N237&lt;=200),"150 to 200",AND(N237&gt;200,N237&lt;=250),"200 to 250",AND(N237&gt;250,N237&lt;=300),"250 to 300",AND(N237&gt;300,N237&lt;=400),"300 to 400",AND(N237&gt;400,N237&lt;=500),"400 to 500",N237&gt;500,"500+")</f>
        <v>40 to 50</v>
      </c>
      <c r="N237" s="9">
        <f>_xlfn.XLOOKUP($E237,'Raw Data'!$E:$E,'Raw Data'!N:N,"ERROR",0,1)</f>
        <v>42.53</v>
      </c>
      <c r="O237" s="14" t="str">
        <f t="array" ref="O237">_xlfn.IFS(P237=0,"No Discount",AND(P237&gt;0,P237&lt;=0.02),"0% to 2%",AND(P237&gt;0.02,P237&lt;=0.04),"2% to 4%",AND(P237&gt;0.04,P237&lt;=0.06),"4% to 6%",AND(P237&gt;0.06,P237&lt;=0.08),"6% to 8%",AND(P237&gt;0.08,P237&lt;=0.1),"8% to 10%",AND(P237&gt;0.1,P237&lt;=0.15),"10% to 15%",AND(P237&gt;0.15,P237&lt;=0.2),"15% to 20%",AND(P237&gt;0.2,P237&lt;=0.25),"20% to 25%",AND(P237&gt;0.25,P237&lt;=0.3),"25% to 30%",AND(P237&gt;0.3,P237&lt;=0.4),"30% to 40%",AND(P237&gt;0.4,P237&lt;=0.5),"40% to 50%",AND(P237&gt;0.5,P237&lt;=0.75),"50% to 75%",AND(P237&gt;0.75,P237&lt;=1),"75% to 100%")</f>
        <v>No Discount</v>
      </c>
      <c r="P237" s="10">
        <f>_xlfn.XLOOKUP($E237,'Raw Data'!$E:$E,'Raw Data'!P:P,"ERROR",0,1)</f>
        <v>0</v>
      </c>
      <c r="Q237" s="9">
        <f>_xlfn.XLOOKUP($E237,'Raw Data'!$E:$E,'Raw Data'!Q:Q,"ERROR",0,1)</f>
        <v>7</v>
      </c>
      <c r="R237" s="9" t="str">
        <f>_xlfn.XLOOKUP($E237,'Raw Data'!$E:$E,'Raw Data'!R:R,"ERROR",0,1)</f>
        <v>oz</v>
      </c>
      <c r="S237" s="5" t="str">
        <f t="array" ref="S237">_xlfn.IFS(AND(T237&gt;0,T237&lt;=0.05),"0 to 0.05",AND(T237&gt;0.05,T237&lt;=0.1),"0.05 to 0.1",AND(T237&gt;0.1,T237&lt;=0.2),"0.1 to 0.2",AND(T237&gt;0.2,T237&lt;=0.3),"0.2 to 0.3",AND(T237&gt;0.3,T237&lt;=0.4),"0.3 to 0.4",AND(T237&gt;0.4,T237&lt;=0.5),"0.4 to 0.5",AND(T237&gt;0.5,T237&lt;=0.75),"0.5 to 0.75",AND(T237&gt;0.75,T237&lt;=1),"0.75 to 1",AND(T237&gt;1,T237&lt;=2),"1 to 2",AND(T237&gt;2,T237&lt;=3),"2 to 3",AND(T237&gt;3,T237&lt;=4),"3 to 4",AND(T237&gt;4,T237&lt;=5),"4 to 5",AND(T237&gt;5,T237&lt;=10),"5 to 10",T237&gt;10,"10+")</f>
        <v>0.2 to 0.3</v>
      </c>
      <c r="T237" s="10">
        <f>_xlfn.XLOOKUP($E237,'Raw Data'!$E:$E,'Raw Data'!T:T,"ERROR",0,1)</f>
        <v>0.205468863230108</v>
      </c>
      <c r="U237" s="15" t="str">
        <f t="array" ref="U237">_xlfn.IFS(AND(V237&gt;0,V237&lt;=0.05),"0 to 0.05",AND(V237&gt;0.05,V237&lt;=0.1),"0.05 to 0.1",AND(V237&gt;0.1,V237&lt;=0.2),"0.1 to 0.2",AND(V237&gt;0.2,V237&lt;=0.3),"0.2 to 0.3",AND(V237&gt;0.3,V237&lt;=0.4),"0.3 to 0.4",AND(V237&gt;0.4,V237&lt;=0.5),"0.4 to 0.5",AND(V237&gt;0.5,V237&lt;=0.75),"0.5 to 0.75",AND(V237&gt;0.75,V237&lt;=1),"0.75 to 1",AND(V237&gt;1,V237&lt;=2),"1 to 2",AND(V237&gt;2,V237&lt;=3),"2 to 3",AND(V237&gt;3,V237&lt;=4),"3 to 4",AND(V237&gt;4,V237&lt;=5),"4 to 5",AND(V237&gt;5,V237&lt;=10),"5 to 10",V237&gt;10,"10+")</f>
        <v>0.05 to 0.1</v>
      </c>
      <c r="V237" s="10">
        <f>_xlfn.XLOOKUP($E237,'Raw Data'!$E:$E,'Raw Data'!V:V,"ERROR",0,1)</f>
        <v>0.0554765930721291</v>
      </c>
      <c r="W237" s="15" t="str">
        <f t="array" ref="W237">_xlfn.IFS(AND(X237&gt;0,X237&lt;=0.05),"0 to 0.05",AND(X237&gt;0.05,X237&lt;=0.1),"0.05 to 0.1",AND(X237&gt;0.1,X237&lt;=0.2),"0.1 to 0.2",AND(X237&gt;0.2,X237&lt;=0.3),"0.2 to 0.3",AND(X237&gt;0.3,X237&lt;=0.4),"0.3 to 0.4",AND(X237&gt;0.4,X237&lt;=0.5),"0.4 to 0.5",AND(X237&gt;0.5,X237&lt;=0.75),"0.5 to 0.75",AND(X237&gt;0.75,X237&lt;=1),"0.75 to 1",AND(X237&gt;1,X237&lt;=2),"1 to 2",AND(X237&gt;2,X237&lt;=3),"2 to 3",AND(X237&gt;3,X237&lt;=4),"3 to 4",AND(X237&gt;4,X237&lt;=5),"4 to 5",AND(X237&gt;5,X237&lt;=10),"5 to 10",X237&gt;10,"10+")</f>
        <v>0.05 to 0.1</v>
      </c>
      <c r="X237" s="16">
        <f t="shared" si="27"/>
        <v>0.0554765930721291</v>
      </c>
      <c r="Y237" s="5" t="str">
        <f t="array" ref="Y237">_xlfn.IFS(AND(Z237&gt;0,Z237&lt;=1),"0 to 1",AND(Z237&gt;1,Z237&lt;=2),"1 to 2",AND(Z237&gt;2,Z237&lt;=4),"2 to 4",AND(Z237&gt;4,Z237&lt;=6),"4 to 6",AND(Z237&gt;6,Z237&lt;=8),"6 to 8",AND(Z237&gt;8,Z237&lt;=10),"8 to 10",AND(Z237&gt;10,Z237&lt;=15),"10 to 15",AND(Z237&gt;15,Z237&lt;=20),"15 to 20",AND(Z237&gt;20,Z237&lt;=25),"20 to 25",AND(Z237&gt;25,Z237&lt;=30),"25 to 30",AND(Z237&gt;30,Z237&lt;=40),"30 to 40",AND(Z237&gt;40,Z237&lt;=50),"40 to 50",Z237&gt;50,"50+")</f>
        <v>6 to 8</v>
      </c>
      <c r="Z237" s="9">
        <f>_xlfn.XLOOKUP($E237,'Raw Data'!$E:$E,'Raw Data'!Z:Z,"ERROR",0,1)</f>
        <v>7</v>
      </c>
      <c r="AA237" s="9" t="str">
        <f>_xlfn.XLOOKUP($E237,'Raw Data'!$E:$E,'Raw Data'!AA:AA,"ERROR",0,1)</f>
        <v>oz</v>
      </c>
    </row>
    <row r="238" hidden="1" spans="1:27">
      <c r="A238" s="5" t="str">
        <f>_xlfn.XLOOKUP($E238,'Raw Data'!$E:$E,'Raw Data'!A:A,"ERROR",0,1)</f>
        <v>AE</v>
      </c>
      <c r="B238" s="5" t="str">
        <f>_xlfn.XLOOKUP($E238,'Raw Data'!$E:$E,'Raw Data'!B:B,"ERROR",0,1)</f>
        <v>Hair Mousses</v>
      </c>
      <c r="C238" s="5" t="str">
        <f>_xlfn.XLOOKUP($E238,'Raw Data'!$E:$E,'Raw Data'!C:C,"ERROR",0,1)</f>
        <v>berina</v>
      </c>
      <c r="D238" s="5" t="str">
        <f>_xlfn.XLOOKUP($E238,'Raw Data'!$E:$E,'Raw Data'!D:D,"ERROR",0,1)</f>
        <v>www.amazon.ae/dp/B01MQLSM1M</v>
      </c>
      <c r="E238" s="5" t="s">
        <v>438</v>
      </c>
      <c r="F238" s="9" t="str">
        <f>_xlfn.XLOOKUP($E238,'Raw Data'!$E:$E,'Raw Data'!F:F,"ERROR",0,1)</f>
        <v>Berina Hair Styling Mousse- Super Firm Hold, 300ml</v>
      </c>
      <c r="G238" s="10">
        <f>_xlfn.XLOOKUP($E238,'Raw Data'!$E:$E,'Raw Data'!G:G,"ERROR",0,1)</f>
        <v>3</v>
      </c>
      <c r="H238" s="9">
        <f>_xlfn.XLOOKUP($E238,'Raw Data'!$E:$E,'Raw Data'!H:H,"ERROR",0,1)</f>
        <v>156.61</v>
      </c>
      <c r="I238" s="9">
        <f>_xlfn.XLOOKUP($E238,'Raw Data'!$E:$E,'Raw Data'!I:I,"ERROR",0,1)</f>
        <v>0.000209672773645596</v>
      </c>
      <c r="J238" s="9" t="str">
        <f>_xlfn.XLOOKUP($E238,'Raw Data'!$E:$E,'Raw Data'!J:J,"ERROR",0,1)</f>
        <v>No</v>
      </c>
      <c r="K238" s="14" t="str">
        <f t="array" ref="K238">_xlfn.IFS(AND(L238&gt;0,L238&lt;=5),"0 to 5",AND(L238&gt;5,L238&lt;=10),"5 to 10",AND(L238&gt;10,L238&lt;=15),"10 to 15",AND(L238&gt;15,L238&lt;=20),"15 to 20",AND(L238&gt;20,L238&lt;=30),"20 to 30",AND(L238&gt;30,L238&lt;=40),"30 to 40",AND(L238&gt;40,L238&lt;=50),"40 to 50",AND(L238&gt;50,L238&lt;=75),"50 to 75",AND(L238&gt;75,L238&lt;=100),"75 to 100",AND(L238&gt;100,L238&lt;=150),"100 to 150",AND(L238&gt;150,L238&lt;=200),"150 to 200",AND(L238&gt;200,L238&lt;=250),"200 to 250",AND(L238&gt;250,L238&lt;=300),"250 to 300",AND(L238&gt;300,L238&lt;=400),"300 to 400",AND(L238&gt;400,L238&lt;=500),"400 to 500",L238&gt;500,"500+")</f>
        <v>50 to 75</v>
      </c>
      <c r="L238" s="9">
        <f>_xlfn.XLOOKUP($E238,'Raw Data'!$E:$E,'Raw Data'!L:L,"ERROR",0,1)</f>
        <v>62</v>
      </c>
      <c r="M238" s="14" t="str">
        <f t="array" ref="M238">_xlfn.IFS(AND(N238&gt;0,N238&lt;=5),"0 to 5",AND(N238&gt;5,N238&lt;=10),"5 to 10",AND(N238&gt;10,N238&lt;=15),"10 to 15",AND(N238&gt;15,N238&lt;=20),"15 to 20",AND(N238&gt;20,N238&lt;=30),"20 to 30",AND(N238&gt;30,N238&lt;=40),"30 to 40",AND(N238&gt;40,N238&lt;=50),"40 to 50",AND(N238&gt;50,N238&lt;=75),"50 to 75",AND(N238&gt;75,N238&lt;=100),"75 to 100",AND(N238&gt;100,N238&lt;=150),"100 to 150",AND(N238&gt;150,N238&lt;=200),"150 to 200",AND(N238&gt;200,N238&lt;=250),"200 to 250",AND(N238&gt;250,N238&lt;=300),"250 to 300",AND(N238&gt;300,N238&lt;=400),"300 to 400",AND(N238&gt;400,N238&lt;=500),"400 to 500",N238&gt;500,"500+")</f>
        <v>50 to 75</v>
      </c>
      <c r="N238" s="9">
        <f>_xlfn.XLOOKUP($E238,'Raw Data'!$E:$E,'Raw Data'!N:N,"ERROR",0,1)</f>
        <v>62</v>
      </c>
      <c r="O238" s="14" t="str">
        <f t="array" ref="O238">_xlfn.IFS(P238=0,"No Discount",AND(P238&gt;0,P238&lt;=0.02),"0% to 2%",AND(P238&gt;0.02,P238&lt;=0.04),"2% to 4%",AND(P238&gt;0.04,P238&lt;=0.06),"4% to 6%",AND(P238&gt;0.06,P238&lt;=0.08),"6% to 8%",AND(P238&gt;0.08,P238&lt;=0.1),"8% to 10%",AND(P238&gt;0.1,P238&lt;=0.15),"10% to 15%",AND(P238&gt;0.15,P238&lt;=0.2),"15% to 20%",AND(P238&gt;0.2,P238&lt;=0.25),"20% to 25%",AND(P238&gt;0.25,P238&lt;=0.3),"25% to 30%",AND(P238&gt;0.3,P238&lt;=0.4),"30% to 40%",AND(P238&gt;0.4,P238&lt;=0.5),"40% to 50%",AND(P238&gt;0.5,P238&lt;=0.75),"50% to 75%",AND(P238&gt;0.75,P238&lt;=1),"75% to 100%")</f>
        <v>No Discount</v>
      </c>
      <c r="P238" s="10">
        <f>_xlfn.XLOOKUP($E238,'Raw Data'!$E:$E,'Raw Data'!P:P,"ERROR",0,1)</f>
        <v>0</v>
      </c>
      <c r="Q238" s="9">
        <f>_xlfn.XLOOKUP($E238,'Raw Data'!$E:$E,'Raw Data'!Q:Q,"ERROR",0,1)</f>
        <v>300</v>
      </c>
      <c r="R238" s="9" t="str">
        <f>_xlfn.XLOOKUP($E238,'Raw Data'!$E:$E,'Raw Data'!R:R,"ERROR",0,1)</f>
        <v>ml</v>
      </c>
      <c r="S238" s="5" t="str">
        <f t="array" ref="S238">_xlfn.IFS(AND(T238&gt;0,T238&lt;=0.05),"0 to 0.05",AND(T238&gt;0.05,T238&lt;=0.1),"0.05 to 0.1",AND(T238&gt;0.1,T238&lt;=0.2),"0.1 to 0.2",AND(T238&gt;0.2,T238&lt;=0.3),"0.2 to 0.3",AND(T238&gt;0.3,T238&lt;=0.4),"0.3 to 0.4",AND(T238&gt;0.4,T238&lt;=0.5),"0.4 to 0.5",AND(T238&gt;0.5,T238&lt;=0.75),"0.5 to 0.75",AND(T238&gt;0.75,T238&lt;=1),"0.75 to 1",AND(T238&gt;1,T238&lt;=2),"1 to 2",AND(T238&gt;2,T238&lt;=3),"2 to 3",AND(T238&gt;3,T238&lt;=4),"3 to 4",AND(T238&gt;4,T238&lt;=5),"4 to 5",AND(T238&gt;5,T238&lt;=10),"5 to 10",T238&gt;10,"10+")</f>
        <v>0.2 to 0.3</v>
      </c>
      <c r="T238" s="10">
        <f>_xlfn.XLOOKUP($E238,'Raw Data'!$E:$E,'Raw Data'!T:T,"ERROR",0,1)</f>
        <v>0.206777085630393</v>
      </c>
      <c r="U238" s="15" t="str">
        <f t="array" ref="U238">_xlfn.IFS(AND(V238&gt;0,V238&lt;=0.05),"0 to 0.05",AND(V238&gt;0.05,V238&lt;=0.1),"0.05 to 0.1",AND(V238&gt;0.1,V238&lt;=0.2),"0.1 to 0.2",AND(V238&gt;0.2,V238&lt;=0.3),"0.2 to 0.3",AND(V238&gt;0.3,V238&lt;=0.4),"0.3 to 0.4",AND(V238&gt;0.4,V238&lt;=0.5),"0.4 to 0.5",AND(V238&gt;0.5,V238&lt;=0.75),"0.5 to 0.75",AND(V238&gt;0.75,V238&lt;=1),"0.75 to 1",AND(V238&gt;1,V238&lt;=2),"1 to 2",AND(V238&gt;2,V238&lt;=3),"2 to 3",AND(V238&gt;3,V238&lt;=4),"3 to 4",AND(V238&gt;4,V238&lt;=5),"4 to 5",AND(V238&gt;5,V238&lt;=10),"5 to 10",V238&gt;10,"10+")</f>
        <v>0.05 to 0.1</v>
      </c>
      <c r="V238" s="10">
        <f>_xlfn.XLOOKUP($E238,'Raw Data'!$E:$E,'Raw Data'!V:V,"ERROR",0,1)</f>
        <v>0.0558298131202062</v>
      </c>
      <c r="W238" s="15" t="str">
        <f t="array" ref="W238">_xlfn.IFS(AND(X238&gt;0,X238&lt;=0.05),"0 to 0.05",AND(X238&gt;0.05,X238&lt;=0.1),"0.05 to 0.1",AND(X238&gt;0.1,X238&lt;=0.2),"0.1 to 0.2",AND(X238&gt;0.2,X238&lt;=0.3),"0.2 to 0.3",AND(X238&gt;0.3,X238&lt;=0.4),"0.3 to 0.4",AND(X238&gt;0.4,X238&lt;=0.5),"0.4 to 0.5",AND(X238&gt;0.5,X238&lt;=0.75),"0.5 to 0.75",AND(X238&gt;0.75,X238&lt;=1),"0.75 to 1",AND(X238&gt;1,X238&lt;=2),"1 to 2",AND(X238&gt;2,X238&lt;=3),"2 to 3",AND(X238&gt;3,X238&lt;=4),"3 to 4",AND(X238&gt;4,X238&lt;=5),"4 to 5",AND(X238&gt;5,X238&lt;=10),"5 to 10",X238&gt;10,"10+")</f>
        <v>0.05 to 0.1</v>
      </c>
      <c r="X238" s="16">
        <f t="shared" si="27"/>
        <v>0.0558298131202062</v>
      </c>
      <c r="Y238" s="5" t="str">
        <f t="array" ref="Y238">_xlfn.IFS(AND(Z238&gt;0,Z238&lt;=1),"0 to 1",AND(Z238&gt;1,Z238&lt;=2),"1 to 2",AND(Z238&gt;2,Z238&lt;=4),"2 to 4",AND(Z238&gt;4,Z238&lt;=6),"4 to 6",AND(Z238&gt;6,Z238&lt;=8),"6 to 8",AND(Z238&gt;8,Z238&lt;=10),"8 to 10",AND(Z238&gt;10,Z238&lt;=15),"10 to 15",AND(Z238&gt;15,Z238&lt;=20),"15 to 20",AND(Z238&gt;20,Z238&lt;=25),"20 to 25",AND(Z238&gt;25,Z238&lt;=30),"25 to 30",AND(Z238&gt;30,Z238&lt;=40),"30 to 40",AND(Z238&gt;40,Z238&lt;=50),"40 to 50",Z238&gt;50,"50+")</f>
        <v>10 to 15</v>
      </c>
      <c r="Z238" s="9">
        <f>_xlfn.XLOOKUP($E238,'Raw Data'!$E:$E,'Raw Data'!Z:Z,"ERROR",0,1)</f>
        <v>10.14</v>
      </c>
      <c r="AA238" s="9" t="str">
        <f>_xlfn.XLOOKUP($E238,'Raw Data'!$E:$E,'Raw Data'!AA:AA,"ERROR",0,1)</f>
        <v>oz</v>
      </c>
    </row>
    <row r="239" hidden="1" spans="1:27">
      <c r="A239" s="5" t="str">
        <f>_xlfn.XLOOKUP($E239,'Raw Data'!$E:$E,'Raw Data'!A:A,"ERROR",0,1)</f>
        <v>AE</v>
      </c>
      <c r="B239" s="5" t="str">
        <f>_xlfn.XLOOKUP($E239,'Raw Data'!$E:$E,'Raw Data'!B:B,"ERROR",0,1)</f>
        <v>Hair Mousses</v>
      </c>
      <c r="C239" s="5" t="str">
        <f>_xlfn.XLOOKUP($E239,'Raw Data'!$E:$E,'Raw Data'!C:C,"ERROR",0,1)</f>
        <v>others</v>
      </c>
      <c r="D239" s="5" t="str">
        <f>_xlfn.XLOOKUP($E239,'Raw Data'!$E:$E,'Raw Data'!D:D,"ERROR",0,1)</f>
        <v>www.amazon.ae/dp/B07G56QS1Y</v>
      </c>
      <c r="E239" s="5" t="s">
        <v>439</v>
      </c>
      <c r="F239" s="9" t="str">
        <f>_xlfn.XLOOKUP($E239,'Raw Data'!$E:$E,'Raw Data'!F:F,"ERROR",0,1)</f>
        <v>Alterna Caviar Anti-Aging Clinical Densifying Styling Mousse, | Thickens &amp; Provides Hold For Thinning Hair | Sulfate Free , 5.1 Oz (Pack of 1)</v>
      </c>
      <c r="G239" s="10">
        <f>_xlfn.XLOOKUP($E239,'Raw Data'!$E:$E,'Raw Data'!G:G,"ERROR",0,1)</f>
        <v>1</v>
      </c>
      <c r="H239" s="9">
        <f>_xlfn.XLOOKUP($E239,'Raw Data'!$E:$E,'Raw Data'!H:H,"ERROR",0,1)</f>
        <v>151.56</v>
      </c>
      <c r="I239" s="9">
        <f>_xlfn.XLOOKUP($E239,'Raw Data'!$E:$E,'Raw Data'!I:I,"ERROR",0,1)</f>
        <v>0.00020291172705272</v>
      </c>
      <c r="J239" s="9" t="str">
        <f>_xlfn.XLOOKUP($E239,'Raw Data'!$E:$E,'Raw Data'!J:J,"ERROR",0,1)</f>
        <v>No</v>
      </c>
      <c r="K239" s="14" t="str">
        <f t="array" ref="K239">_xlfn.IFS(AND(L239&gt;0,L239&lt;=5),"0 to 5",AND(L239&gt;5,L239&lt;=10),"5 to 10",AND(L239&gt;10,L239&lt;=15),"10 to 15",AND(L239&gt;15,L239&lt;=20),"15 to 20",AND(L239&gt;20,L239&lt;=30),"20 to 30",AND(L239&gt;30,L239&lt;=40),"30 to 40",AND(L239&gt;40,L239&lt;=50),"40 to 50",AND(L239&gt;50,L239&lt;=75),"50 to 75",AND(L239&gt;75,L239&lt;=100),"75 to 100",AND(L239&gt;100,L239&lt;=150),"100 to 150",AND(L239&gt;150,L239&lt;=200),"150 to 200",AND(L239&gt;200,L239&lt;=250),"200 to 250",AND(L239&gt;250,L239&lt;=300),"250 to 300",AND(L239&gt;300,L239&lt;=400),"300 to 400",AND(L239&gt;400,L239&lt;=500),"400 to 500",L239&gt;500,"500+")</f>
        <v>100 to 150</v>
      </c>
      <c r="L239" s="9">
        <f>_xlfn.XLOOKUP($E239,'Raw Data'!$E:$E,'Raw Data'!L:L,"ERROR",0,1)</f>
        <v>145.62</v>
      </c>
      <c r="M239" s="14" t="str">
        <f t="array" ref="M239">_xlfn.IFS(AND(N239&gt;0,N239&lt;=5),"0 to 5",AND(N239&gt;5,N239&lt;=10),"5 to 10",AND(N239&gt;10,N239&lt;=15),"10 to 15",AND(N239&gt;15,N239&lt;=20),"15 to 20",AND(N239&gt;20,N239&lt;=30),"20 to 30",AND(N239&gt;30,N239&lt;=40),"30 to 40",AND(N239&gt;40,N239&lt;=50),"40 to 50",AND(N239&gt;50,N239&lt;=75),"50 to 75",AND(N239&gt;75,N239&lt;=100),"75 to 100",AND(N239&gt;100,N239&lt;=150),"100 to 150",AND(N239&gt;150,N239&lt;=200),"150 to 200",AND(N239&gt;200,N239&lt;=250),"200 to 250",AND(N239&gt;250,N239&lt;=300),"250 to 300",AND(N239&gt;300,N239&lt;=400),"300 to 400",AND(N239&gt;400,N239&lt;=500),"400 to 500",N239&gt;500,"500+")</f>
        <v>100 to 150</v>
      </c>
      <c r="N239" s="9">
        <f>_xlfn.XLOOKUP($E239,'Raw Data'!$E:$E,'Raw Data'!N:N,"ERROR",0,1)</f>
        <v>145.62</v>
      </c>
      <c r="O239" s="14" t="str">
        <f t="array" ref="O239">_xlfn.IFS(P239=0,"No Discount",AND(P239&gt;0,P239&lt;=0.02),"0% to 2%",AND(P239&gt;0.02,P239&lt;=0.04),"2% to 4%",AND(P239&gt;0.04,P239&lt;=0.06),"4% to 6%",AND(P239&gt;0.06,P239&lt;=0.08),"6% to 8%",AND(P239&gt;0.08,P239&lt;=0.1),"8% to 10%",AND(P239&gt;0.1,P239&lt;=0.15),"10% to 15%",AND(P239&gt;0.15,P239&lt;=0.2),"15% to 20%",AND(P239&gt;0.2,P239&lt;=0.25),"20% to 25%",AND(P239&gt;0.25,P239&lt;=0.3),"25% to 30%",AND(P239&gt;0.3,P239&lt;=0.4),"30% to 40%",AND(P239&gt;0.4,P239&lt;=0.5),"40% to 50%",AND(P239&gt;0.5,P239&lt;=0.75),"50% to 75%",AND(P239&gt;0.75,P239&lt;=1),"75% to 100%")</f>
        <v>No Discount</v>
      </c>
      <c r="P239" s="10">
        <f>_xlfn.XLOOKUP($E239,'Raw Data'!$E:$E,'Raw Data'!P:P,"ERROR",0,1)</f>
        <v>0</v>
      </c>
      <c r="Q239" s="9">
        <f>_xlfn.XLOOKUP($E239,'Raw Data'!$E:$E,'Raw Data'!Q:Q,"ERROR",0,1)</f>
        <v>5.1</v>
      </c>
      <c r="R239" s="9" t="str">
        <f>_xlfn.XLOOKUP($E239,'Raw Data'!$E:$E,'Raw Data'!R:R,"ERROR",0,1)</f>
        <v>oz</v>
      </c>
      <c r="S239" s="5" t="str">
        <f t="array" ref="S239">_xlfn.IFS(AND(T239&gt;0,T239&lt;=0.05),"0 to 0.05",AND(T239&gt;0.05,T239&lt;=0.1),"0.05 to 0.1",AND(T239&gt;0.1,T239&lt;=0.2),"0.1 to 0.2",AND(T239&gt;0.2,T239&lt;=0.3),"0.2 to 0.3",AND(T239&gt;0.3,T239&lt;=0.4),"0.3 to 0.4",AND(T239&gt;0.4,T239&lt;=0.5),"0.4 to 0.5",AND(T239&gt;0.5,T239&lt;=0.75),"0.5 to 0.75",AND(T239&gt;0.75,T239&lt;=1),"0.75 to 1",AND(T239&gt;1,T239&lt;=2),"1 to 2",AND(T239&gt;2,T239&lt;=3),"2 to 3",AND(T239&gt;3,T239&lt;=4),"3 to 4",AND(T239&gt;4,T239&lt;=5),"4 to 5",AND(T239&gt;5,T239&lt;=10),"5 to 10",T239&gt;10,"10+")</f>
        <v>0.75 to 1</v>
      </c>
      <c r="T239" s="10">
        <f>_xlfn.XLOOKUP($E239,'Raw Data'!$E:$E,'Raw Data'!T:T,"ERROR",0,1)</f>
        <v>0.96560504485866</v>
      </c>
      <c r="U239" s="15" t="str">
        <f t="array" ref="U239">_xlfn.IFS(AND(V239&gt;0,V239&lt;=0.05),"0 to 0.05",AND(V239&gt;0.05,V239&lt;=0.1),"0.05 to 0.1",AND(V239&gt;0.1,V239&lt;=0.2),"0.1 to 0.2",AND(V239&gt;0.2,V239&lt;=0.3),"0.2 to 0.3",AND(V239&gt;0.3,V239&lt;=0.4),"0.3 to 0.4",AND(V239&gt;0.4,V239&lt;=0.5),"0.4 to 0.5",AND(V239&gt;0.5,V239&lt;=0.75),"0.5 to 0.75",AND(V239&gt;0.75,V239&lt;=1),"0.75 to 1",AND(V239&gt;1,V239&lt;=2),"1 to 2",AND(V239&gt;2,V239&lt;=3),"2 to 3",AND(V239&gt;3,V239&lt;=4),"3 to 4",AND(V239&gt;4,V239&lt;=5),"4 to 5",AND(V239&gt;5,V239&lt;=10),"5 to 10",V239&gt;10,"10+")</f>
        <v>0.2 to 0.3</v>
      </c>
      <c r="V239" s="10">
        <f>_xlfn.XLOOKUP($E239,'Raw Data'!$E:$E,'Raw Data'!V:V,"ERROR",0,1)</f>
        <v>0.260713362111838</v>
      </c>
      <c r="W239" s="15" t="str">
        <f t="array" ref="W239">_xlfn.IFS(AND(X239&gt;0,X239&lt;=0.05),"0 to 0.05",AND(X239&gt;0.05,X239&lt;=0.1),"0.05 to 0.1",AND(X239&gt;0.1,X239&lt;=0.2),"0.1 to 0.2",AND(X239&gt;0.2,X239&lt;=0.3),"0.2 to 0.3",AND(X239&gt;0.3,X239&lt;=0.4),"0.3 to 0.4",AND(X239&gt;0.4,X239&lt;=0.5),"0.4 to 0.5",AND(X239&gt;0.5,X239&lt;=0.75),"0.5 to 0.75",AND(X239&gt;0.75,X239&lt;=1),"0.75 to 1",AND(X239&gt;1,X239&lt;=2),"1 to 2",AND(X239&gt;2,X239&lt;=3),"2 to 3",AND(X239&gt;3,X239&lt;=4),"3 to 4",AND(X239&gt;4,X239&lt;=5),"4 to 5",AND(X239&gt;5,X239&lt;=10),"5 to 10",X239&gt;10,"10+")</f>
        <v>0.2 to 0.3</v>
      </c>
      <c r="X239" s="16">
        <f t="shared" si="27"/>
        <v>0.260713362111838</v>
      </c>
      <c r="Y239" s="5" t="str">
        <f t="array" ref="Y239">_xlfn.IFS(AND(Z239&gt;0,Z239&lt;=1),"0 to 1",AND(Z239&gt;1,Z239&lt;=2),"1 to 2",AND(Z239&gt;2,Z239&lt;=4),"2 to 4",AND(Z239&gt;4,Z239&lt;=6),"4 to 6",AND(Z239&gt;6,Z239&lt;=8),"6 to 8",AND(Z239&gt;8,Z239&lt;=10),"8 to 10",AND(Z239&gt;10,Z239&lt;=15),"10 to 15",AND(Z239&gt;15,Z239&lt;=20),"15 to 20",AND(Z239&gt;20,Z239&lt;=25),"20 to 25",AND(Z239&gt;25,Z239&lt;=30),"25 to 30",AND(Z239&gt;30,Z239&lt;=40),"30 to 40",AND(Z239&gt;40,Z239&lt;=50),"40 to 50",Z239&gt;50,"50+")</f>
        <v>4 to 6</v>
      </c>
      <c r="Z239" s="9">
        <f>_xlfn.XLOOKUP($E239,'Raw Data'!$E:$E,'Raw Data'!Z:Z,"ERROR",0,1)</f>
        <v>5.1</v>
      </c>
      <c r="AA239" s="9" t="str">
        <f>_xlfn.XLOOKUP($E239,'Raw Data'!$E:$E,'Raw Data'!AA:AA,"ERROR",0,1)</f>
        <v>oz</v>
      </c>
    </row>
    <row r="240" hidden="1" spans="1:27">
      <c r="A240" s="5" t="str">
        <f>_xlfn.XLOOKUP($E240,'Raw Data'!$E:$E,'Raw Data'!A:A,"ERROR",0,1)</f>
        <v>AE</v>
      </c>
      <c r="B240" s="5" t="str">
        <f>_xlfn.XLOOKUP($E240,'Raw Data'!$E:$E,'Raw Data'!B:B,"ERROR",0,1)</f>
        <v>Hair Mousses</v>
      </c>
      <c r="C240" s="5" t="str">
        <f>_xlfn.XLOOKUP($E240,'Raw Data'!$E:$E,'Raw Data'!C:C,"ERROR",0,1)</f>
        <v>paul mitchell</v>
      </c>
      <c r="D240" s="5" t="str">
        <f>_xlfn.XLOOKUP($E240,'Raw Data'!$E:$E,'Raw Data'!D:D,"ERROR",0,1)</f>
        <v>www.amazon.ae/dp/B0752WCBCJ</v>
      </c>
      <c r="E240" s="5" t="s">
        <v>440</v>
      </c>
      <c r="F240" s="9" t="str">
        <f>_xlfn.XLOOKUP($E240,'Raw Data'!$E:$E,'Raw Data'!F:F,"ERROR",0,1)</f>
        <v>Paul Mitchell Invisiblewear Volume Whip Styling Foam, Humidity Resistance, Natural Hold, For Fine Hair, 6.8 fl. oz.</v>
      </c>
      <c r="G240" s="10">
        <f>_xlfn.XLOOKUP($E240,'Raw Data'!$E:$E,'Raw Data'!G:G,"ERROR",0,1)</f>
        <v>1</v>
      </c>
      <c r="H240" s="9">
        <f>_xlfn.XLOOKUP($E240,'Raw Data'!$E:$E,'Raw Data'!H:H,"ERROR",0,1)</f>
        <v>150.43</v>
      </c>
      <c r="I240" s="9">
        <f>_xlfn.XLOOKUP($E240,'Raw Data'!$E:$E,'Raw Data'!I:I,"ERROR",0,1)</f>
        <v>0.000201398859201245</v>
      </c>
      <c r="J240" s="9" t="str">
        <f>_xlfn.XLOOKUP($E240,'Raw Data'!$E:$E,'Raw Data'!J:J,"ERROR",0,1)</f>
        <v>No</v>
      </c>
      <c r="K240" s="14" t="str">
        <f t="array" ref="K240">_xlfn.IFS(AND(L240&gt;0,L240&lt;=5),"0 to 5",AND(L240&gt;5,L240&lt;=10),"5 to 10",AND(L240&gt;10,L240&lt;=15),"10 to 15",AND(L240&gt;15,L240&lt;=20),"15 to 20",AND(L240&gt;20,L240&lt;=30),"20 to 30",AND(L240&gt;30,L240&lt;=40),"30 to 40",AND(L240&gt;40,L240&lt;=50),"40 to 50",AND(L240&gt;50,L240&lt;=75),"50 to 75",AND(L240&gt;75,L240&lt;=100),"75 to 100",AND(L240&gt;100,L240&lt;=150),"100 to 150",AND(L240&gt;150,L240&lt;=200),"150 to 200",AND(L240&gt;200,L240&lt;=250),"200 to 250",AND(L240&gt;250,L240&lt;=300),"250 to 300",AND(L240&gt;300,L240&lt;=400),"300 to 400",AND(L240&gt;400,L240&lt;=500),"400 to 500",L240&gt;500,"500+")</f>
        <v>75 to 100</v>
      </c>
      <c r="L240" s="9">
        <f>_xlfn.XLOOKUP($E240,'Raw Data'!$E:$E,'Raw Data'!L:L,"ERROR",0,1)</f>
        <v>87.53</v>
      </c>
      <c r="M240" s="14" t="str">
        <f t="array" ref="M240">_xlfn.IFS(AND(N240&gt;0,N240&lt;=5),"0 to 5",AND(N240&gt;5,N240&lt;=10),"5 to 10",AND(N240&gt;10,N240&lt;=15),"10 to 15",AND(N240&gt;15,N240&lt;=20),"15 to 20",AND(N240&gt;20,N240&lt;=30),"20 to 30",AND(N240&gt;30,N240&lt;=40),"30 to 40",AND(N240&gt;40,N240&lt;=50),"40 to 50",AND(N240&gt;50,N240&lt;=75),"50 to 75",AND(N240&gt;75,N240&lt;=100),"75 to 100",AND(N240&gt;100,N240&lt;=150),"100 to 150",AND(N240&gt;150,N240&lt;=200),"150 to 200",AND(N240&gt;200,N240&lt;=250),"200 to 250",AND(N240&gt;250,N240&lt;=300),"250 to 300",AND(N240&gt;300,N240&lt;=400),"300 to 400",AND(N240&gt;400,N240&lt;=500),"400 to 500",N240&gt;500,"500+")</f>
        <v>75 to 100</v>
      </c>
      <c r="N240" s="9">
        <f>_xlfn.XLOOKUP($E240,'Raw Data'!$E:$E,'Raw Data'!N:N,"ERROR",0,1)</f>
        <v>87.53</v>
      </c>
      <c r="O240" s="14" t="str">
        <f t="array" ref="O240">_xlfn.IFS(P240=0,"No Discount",AND(P240&gt;0,P240&lt;=0.02),"0% to 2%",AND(P240&gt;0.02,P240&lt;=0.04),"2% to 4%",AND(P240&gt;0.04,P240&lt;=0.06),"4% to 6%",AND(P240&gt;0.06,P240&lt;=0.08),"6% to 8%",AND(P240&gt;0.08,P240&lt;=0.1),"8% to 10%",AND(P240&gt;0.1,P240&lt;=0.15),"10% to 15%",AND(P240&gt;0.15,P240&lt;=0.2),"15% to 20%",AND(P240&gt;0.2,P240&lt;=0.25),"20% to 25%",AND(P240&gt;0.25,P240&lt;=0.3),"25% to 30%",AND(P240&gt;0.3,P240&lt;=0.4),"30% to 40%",AND(P240&gt;0.4,P240&lt;=0.5),"40% to 50%",AND(P240&gt;0.5,P240&lt;=0.75),"50% to 75%",AND(P240&gt;0.75,P240&lt;=1),"75% to 100%")</f>
        <v>No Discount</v>
      </c>
      <c r="P240" s="10">
        <f>_xlfn.XLOOKUP($E240,'Raw Data'!$E:$E,'Raw Data'!P:P,"ERROR",0,1)</f>
        <v>0</v>
      </c>
      <c r="Q240" s="9">
        <f>_xlfn.XLOOKUP($E240,'Raw Data'!$E:$E,'Raw Data'!Q:Q,"ERROR",0,1)</f>
        <v>6.8</v>
      </c>
      <c r="R240" s="9" t="str">
        <f>_xlfn.XLOOKUP($E240,'Raw Data'!$E:$E,'Raw Data'!R:R,"ERROR",0,1)</f>
        <v>fl oz</v>
      </c>
      <c r="S240" s="5" t="str">
        <f t="array" ref="S240">_xlfn.IFS(AND(T240&gt;0,T240&lt;=0.05),"0 to 0.05",AND(T240&gt;0.05,T240&lt;=0.1),"0.05 to 0.1",AND(T240&gt;0.1,T240&lt;=0.2),"0.1 to 0.2",AND(T240&gt;0.2,T240&lt;=0.3),"0.2 to 0.3",AND(T240&gt;0.3,T240&lt;=0.4),"0.3 to 0.4",AND(T240&gt;0.4,T240&lt;=0.5),"0.4 to 0.5",AND(T240&gt;0.5,T240&lt;=0.75),"0.5 to 0.75",AND(T240&gt;0.75,T240&lt;=1),"0.75 to 1",AND(T240&gt;1,T240&lt;=2),"1 to 2",AND(T240&gt;2,T240&lt;=3),"2 to 3",AND(T240&gt;3,T240&lt;=4),"3 to 4",AND(T240&gt;4,T240&lt;=5),"4 to 5",AND(T240&gt;5,T240&lt;=10),"5 to 10",T240&gt;10,"10+")</f>
        <v>0.4 to 0.5</v>
      </c>
      <c r="T240" s="10">
        <f>_xlfn.XLOOKUP($E240,'Raw Data'!$E:$E,'Raw Data'!T:T,"ERROR",0,1)</f>
        <v>0.418565425702031</v>
      </c>
      <c r="U240" s="15" t="str">
        <f t="array" ref="U240">_xlfn.IFS(AND(V240&gt;0,V240&lt;=0.05),"0 to 0.05",AND(V240&gt;0.05,V240&lt;=0.1),"0.05 to 0.1",AND(V240&gt;0.1,V240&lt;=0.2),"0.1 to 0.2",AND(V240&gt;0.2,V240&lt;=0.3),"0.2 to 0.3",AND(V240&gt;0.3,V240&lt;=0.4),"0.3 to 0.4",AND(V240&gt;0.4,V240&lt;=0.5),"0.4 to 0.5",AND(V240&gt;0.5,V240&lt;=0.75),"0.5 to 0.75",AND(V240&gt;0.75,V240&lt;=1),"0.75 to 1",AND(V240&gt;1,V240&lt;=2),"1 to 2",AND(V240&gt;2,V240&lt;=3),"2 to 3",AND(V240&gt;3,V240&lt;=4),"3 to 4",AND(V240&gt;4,V240&lt;=5),"4 to 5",AND(V240&gt;5,V240&lt;=10),"5 to 10",V240&gt;10,"10+")</f>
        <v>0.1 to 0.2</v>
      </c>
      <c r="V240" s="10">
        <f>_xlfn.XLOOKUP($E240,'Raw Data'!$E:$E,'Raw Data'!V:V,"ERROR",0,1)</f>
        <v>0.113012664939548</v>
      </c>
      <c r="W240" s="15" t="str">
        <f t="array" ref="W240">_xlfn.IFS(AND(X240&gt;0,X240&lt;=0.05),"0 to 0.05",AND(X240&gt;0.05,X240&lt;=0.1),"0.05 to 0.1",AND(X240&gt;0.1,X240&lt;=0.2),"0.1 to 0.2",AND(X240&gt;0.2,X240&lt;=0.3),"0.2 to 0.3",AND(X240&gt;0.3,X240&lt;=0.4),"0.3 to 0.4",AND(X240&gt;0.4,X240&lt;=0.5),"0.4 to 0.5",AND(X240&gt;0.5,X240&lt;=0.75),"0.5 to 0.75",AND(X240&gt;0.75,X240&lt;=1),"0.75 to 1",AND(X240&gt;1,X240&lt;=2),"1 to 2",AND(X240&gt;2,X240&lt;=3),"2 to 3",AND(X240&gt;3,X240&lt;=4),"3 to 4",AND(X240&gt;4,X240&lt;=5),"4 to 5",AND(X240&gt;5,X240&lt;=10),"5 to 10",X240&gt;10,"10+")</f>
        <v>0.1 to 0.2</v>
      </c>
      <c r="X240" s="16">
        <f t="shared" si="27"/>
        <v>0.113012664939548</v>
      </c>
      <c r="Y240" s="5" t="str">
        <f t="array" ref="Y240">_xlfn.IFS(AND(Z240&gt;0,Z240&lt;=1),"0 to 1",AND(Z240&gt;1,Z240&lt;=2),"1 to 2",AND(Z240&gt;2,Z240&lt;=4),"2 to 4",AND(Z240&gt;4,Z240&lt;=6),"4 to 6",AND(Z240&gt;6,Z240&lt;=8),"6 to 8",AND(Z240&gt;8,Z240&lt;=10),"8 to 10",AND(Z240&gt;10,Z240&lt;=15),"10 to 15",AND(Z240&gt;15,Z240&lt;=20),"15 to 20",AND(Z240&gt;20,Z240&lt;=25),"20 to 25",AND(Z240&gt;25,Z240&lt;=30),"25 to 30",AND(Z240&gt;30,Z240&lt;=40),"30 to 40",AND(Z240&gt;40,Z240&lt;=50),"40 to 50",Z240&gt;50,"50+")</f>
        <v>6 to 8</v>
      </c>
      <c r="Z240" s="9">
        <f>_xlfn.XLOOKUP($E240,'Raw Data'!$E:$E,'Raw Data'!Z:Z,"ERROR",0,1)</f>
        <v>7.072</v>
      </c>
      <c r="AA240" s="9" t="str">
        <f>_xlfn.XLOOKUP($E240,'Raw Data'!$E:$E,'Raw Data'!AA:AA,"ERROR",0,1)</f>
        <v>oz</v>
      </c>
    </row>
    <row r="241" hidden="1" spans="1:27">
      <c r="A241" s="5" t="str">
        <f>_xlfn.XLOOKUP($E241,'Raw Data'!$E:$E,'Raw Data'!A:A,"ERROR",0,1)</f>
        <v>AE</v>
      </c>
      <c r="B241" s="5" t="str">
        <f>_xlfn.XLOOKUP($E241,'Raw Data'!$E:$E,'Raw Data'!B:B,"ERROR",0,1)</f>
        <v>Hair Mousses</v>
      </c>
      <c r="C241" s="5" t="str">
        <f>_xlfn.XLOOKUP($E241,'Raw Data'!$E:$E,'Raw Data'!C:C,"ERROR",0,1)</f>
        <v>curls</v>
      </c>
      <c r="D241" s="5" t="str">
        <f>_xlfn.XLOOKUP($E241,'Raw Data'!$E:$E,'Raw Data'!D:D,"ERROR",0,1)</f>
        <v>www.amazon.ae/dp/B0BKN575GW</v>
      </c>
      <c r="E241" s="5" t="s">
        <v>441</v>
      </c>
      <c r="F241" s="9" t="str">
        <f>_xlfn.XLOOKUP($E241,'Raw Data'!$E:$E,'Raw Data'!F:F,"ERROR",0,1)</f>
        <v>Curls Sea Moss Nourish &amp; Shine Foam - Nourishing, Alcohol-Free Hair Mousse - Vitamin and Mineral Infused - Lightweight, Sculpted, Glossy &amp; Voluminous Finish - For All Types 5.75oz</v>
      </c>
      <c r="G241" s="10">
        <f>_xlfn.XLOOKUP($E241,'Raw Data'!$E:$E,'Raw Data'!G:G,"ERROR",0,1)</f>
        <v>3</v>
      </c>
      <c r="H241" s="9">
        <f>_xlfn.XLOOKUP($E241,'Raw Data'!$E:$E,'Raw Data'!H:H,"ERROR",0,1)</f>
        <v>150.42</v>
      </c>
      <c r="I241" s="9">
        <f>_xlfn.XLOOKUP($E241,'Raw Data'!$E:$E,'Raw Data'!I:I,"ERROR",0,1)</f>
        <v>0.00020138547099017</v>
      </c>
      <c r="J241" s="9" t="str">
        <f>_xlfn.XLOOKUP($E241,'Raw Data'!$E:$E,'Raw Data'!J:J,"ERROR",0,1)</f>
        <v>No</v>
      </c>
      <c r="K241" s="14" t="str">
        <f t="array" ref="K241">_xlfn.IFS(AND(L241&gt;0,L241&lt;=5),"0 to 5",AND(L241&gt;5,L241&lt;=10),"5 to 10",AND(L241&gt;10,L241&lt;=15),"10 to 15",AND(L241&gt;15,L241&lt;=20),"15 to 20",AND(L241&gt;20,L241&lt;=30),"20 to 30",AND(L241&gt;30,L241&lt;=40),"30 to 40",AND(L241&gt;40,L241&lt;=50),"40 to 50",AND(L241&gt;50,L241&lt;=75),"50 to 75",AND(L241&gt;75,L241&lt;=100),"75 to 100",AND(L241&gt;100,L241&lt;=150),"100 to 150",AND(L241&gt;150,L241&lt;=200),"150 to 200",AND(L241&gt;200,L241&lt;=250),"200 to 250",AND(L241&gt;250,L241&lt;=300),"250 to 300",AND(L241&gt;300,L241&lt;=400),"300 to 400",AND(L241&gt;400,L241&lt;=500),"400 to 500",L241&gt;500,"500+")</f>
        <v>50 to 75</v>
      </c>
      <c r="L241" s="9">
        <f>_xlfn.XLOOKUP($E241,'Raw Data'!$E:$E,'Raw Data'!L:L,"ERROR",0,1)</f>
        <v>59.55</v>
      </c>
      <c r="M241" s="14" t="str">
        <f t="array" ref="M241">_xlfn.IFS(AND(N241&gt;0,N241&lt;=5),"0 to 5",AND(N241&gt;5,N241&lt;=10),"5 to 10",AND(N241&gt;10,N241&lt;=15),"10 to 15",AND(N241&gt;15,N241&lt;=20),"15 to 20",AND(N241&gt;20,N241&lt;=30),"20 to 30",AND(N241&gt;30,N241&lt;=40),"30 to 40",AND(N241&gt;40,N241&lt;=50),"40 to 50",AND(N241&gt;50,N241&lt;=75),"50 to 75",AND(N241&gt;75,N241&lt;=100),"75 to 100",AND(N241&gt;100,N241&lt;=150),"100 to 150",AND(N241&gt;150,N241&lt;=200),"150 to 200",AND(N241&gt;200,N241&lt;=250),"200 to 250",AND(N241&gt;250,N241&lt;=300),"250 to 300",AND(N241&gt;300,N241&lt;=400),"300 to 400",AND(N241&gt;400,N241&lt;=500),"400 to 500",N241&gt;500,"500+")</f>
        <v>50 to 75</v>
      </c>
      <c r="N241" s="9">
        <f>_xlfn.XLOOKUP($E241,'Raw Data'!$E:$E,'Raw Data'!N:N,"ERROR",0,1)</f>
        <v>59.55</v>
      </c>
      <c r="O241" s="14" t="str">
        <f t="array" ref="O241">_xlfn.IFS(P241=0,"No Discount",AND(P241&gt;0,P241&lt;=0.02),"0% to 2%",AND(P241&gt;0.02,P241&lt;=0.04),"2% to 4%",AND(P241&gt;0.04,P241&lt;=0.06),"4% to 6%",AND(P241&gt;0.06,P241&lt;=0.08),"6% to 8%",AND(P241&gt;0.08,P241&lt;=0.1),"8% to 10%",AND(P241&gt;0.1,P241&lt;=0.15),"10% to 15%",AND(P241&gt;0.15,P241&lt;=0.2),"15% to 20%",AND(P241&gt;0.2,P241&lt;=0.25),"20% to 25%",AND(P241&gt;0.25,P241&lt;=0.3),"25% to 30%",AND(P241&gt;0.3,P241&lt;=0.4),"30% to 40%",AND(P241&gt;0.4,P241&lt;=0.5),"40% to 50%",AND(P241&gt;0.5,P241&lt;=0.75),"50% to 75%",AND(P241&gt;0.75,P241&lt;=1),"75% to 100%")</f>
        <v>No Discount</v>
      </c>
      <c r="P241" s="10">
        <f>_xlfn.XLOOKUP($E241,'Raw Data'!$E:$E,'Raw Data'!P:P,"ERROR",0,1)</f>
        <v>0</v>
      </c>
      <c r="Q241" s="9">
        <f>_xlfn.XLOOKUP($E241,'Raw Data'!$E:$E,'Raw Data'!Q:Q,"ERROR",0,1)</f>
        <v>5.75</v>
      </c>
      <c r="R241" s="9" t="str">
        <f>_xlfn.XLOOKUP($E241,'Raw Data'!$E:$E,'Raw Data'!R:R,"ERROR",0,1)</f>
        <v>oz</v>
      </c>
      <c r="S241" s="5" t="str">
        <f t="array" ref="S241">_xlfn.IFS(AND(T241&gt;0,T241&lt;=0.05),"0 to 0.05",AND(T241&gt;0.05,T241&lt;=0.1),"0.05 to 0.1",AND(T241&gt;0.1,T241&lt;=0.2),"0.1 to 0.2",AND(T241&gt;0.2,T241&lt;=0.3),"0.2 to 0.3",AND(T241&gt;0.3,T241&lt;=0.4),"0.3 to 0.4",AND(T241&gt;0.4,T241&lt;=0.5),"0.4 to 0.5",AND(T241&gt;0.5,T241&lt;=0.75),"0.5 to 0.75",AND(T241&gt;0.75,T241&lt;=1),"0.75 to 1",AND(T241&gt;1,T241&lt;=2),"1 to 2",AND(T241&gt;2,T241&lt;=3),"2 to 3",AND(T241&gt;3,T241&lt;=4),"3 to 4",AND(T241&gt;4,T241&lt;=5),"4 to 5",AND(T241&gt;5,T241&lt;=10),"5 to 10",T241&gt;10,"10+")</f>
        <v>0.3 to 0.4</v>
      </c>
      <c r="T241" s="10">
        <f>_xlfn.XLOOKUP($E241,'Raw Data'!$E:$E,'Raw Data'!T:T,"ERROR",0,1)</f>
        <v>0.350237461587096</v>
      </c>
      <c r="U241" s="15" t="str">
        <f t="array" ref="U241">_xlfn.IFS(AND(V241&gt;0,V241&lt;=0.05),"0 to 0.05",AND(V241&gt;0.05,V241&lt;=0.1),"0.05 to 0.1",AND(V241&gt;0.1,V241&lt;=0.2),"0.1 to 0.2",AND(V241&gt;0.2,V241&lt;=0.3),"0.2 to 0.3",AND(V241&gt;0.3,V241&lt;=0.4),"0.3 to 0.4",AND(V241&gt;0.4,V241&lt;=0.5),"0.4 to 0.5",AND(V241&gt;0.5,V241&lt;=0.75),"0.5 to 0.75",AND(V241&gt;0.75,V241&lt;=1),"0.75 to 1",AND(V241&gt;1,V241&lt;=2),"1 to 2",AND(V241&gt;2,V241&lt;=3),"2 to 3",AND(V241&gt;3,V241&lt;=4),"3 to 4",AND(V241&gt;4,V241&lt;=5),"4 to 5",AND(V241&gt;5,V241&lt;=10),"5 to 10",V241&gt;10,"10+")</f>
        <v>0.05 to 0.1</v>
      </c>
      <c r="V241" s="10">
        <f>_xlfn.XLOOKUP($E241,'Raw Data'!$E:$E,'Raw Data'!V:V,"ERROR",0,1)</f>
        <v>0.094564114628516</v>
      </c>
      <c r="W241" s="15" t="str">
        <f t="array" ref="W241">_xlfn.IFS(AND(X241&gt;0,X241&lt;=0.05),"0 to 0.05",AND(X241&gt;0.05,X241&lt;=0.1),"0.05 to 0.1",AND(X241&gt;0.1,X241&lt;=0.2),"0.1 to 0.2",AND(X241&gt;0.2,X241&lt;=0.3),"0.2 to 0.3",AND(X241&gt;0.3,X241&lt;=0.4),"0.3 to 0.4",AND(X241&gt;0.4,X241&lt;=0.5),"0.4 to 0.5",AND(X241&gt;0.5,X241&lt;=0.75),"0.5 to 0.75",AND(X241&gt;0.75,X241&lt;=1),"0.75 to 1",AND(X241&gt;1,X241&lt;=2),"1 to 2",AND(X241&gt;2,X241&lt;=3),"2 to 3",AND(X241&gt;3,X241&lt;=4),"3 to 4",AND(X241&gt;4,X241&lt;=5),"4 to 5",AND(X241&gt;5,X241&lt;=10),"5 to 10",X241&gt;10,"10+")</f>
        <v>0.05 to 0.1</v>
      </c>
      <c r="X241" s="16">
        <f t="shared" si="27"/>
        <v>0.094564114628516</v>
      </c>
      <c r="Y241" s="5" t="str">
        <f t="array" ref="Y241">_xlfn.IFS(AND(Z241&gt;0,Z241&lt;=1),"0 to 1",AND(Z241&gt;1,Z241&lt;=2),"1 to 2",AND(Z241&gt;2,Z241&lt;=4),"2 to 4",AND(Z241&gt;4,Z241&lt;=6),"4 to 6",AND(Z241&gt;6,Z241&lt;=8),"6 to 8",AND(Z241&gt;8,Z241&lt;=10),"8 to 10",AND(Z241&gt;10,Z241&lt;=15),"10 to 15",AND(Z241&gt;15,Z241&lt;=20),"15 to 20",AND(Z241&gt;20,Z241&lt;=25),"20 to 25",AND(Z241&gt;25,Z241&lt;=30),"25 to 30",AND(Z241&gt;30,Z241&lt;=40),"30 to 40",AND(Z241&gt;40,Z241&lt;=50),"40 to 50",Z241&gt;50,"50+")</f>
        <v>4 to 6</v>
      </c>
      <c r="Z241" s="9">
        <f>_xlfn.XLOOKUP($E241,'Raw Data'!$E:$E,'Raw Data'!Z:Z,"ERROR",0,1)</f>
        <v>5.75</v>
      </c>
      <c r="AA241" s="9" t="str">
        <f>_xlfn.XLOOKUP($E241,'Raw Data'!$E:$E,'Raw Data'!AA:AA,"ERROR",0,1)</f>
        <v>oz</v>
      </c>
    </row>
    <row r="242" hidden="1" spans="1:27">
      <c r="A242" s="5" t="str">
        <f>_xlfn.XLOOKUP($E242,'Raw Data'!$E:$E,'Raw Data'!A:A,"ERROR",0,1)</f>
        <v>AE</v>
      </c>
      <c r="B242" s="5" t="str">
        <f>_xlfn.XLOOKUP($E242,'Raw Data'!$E:$E,'Raw Data'!B:B,"ERROR",0,1)</f>
        <v>Hair Mousses</v>
      </c>
      <c r="C242" s="5" t="str">
        <f>_xlfn.XLOOKUP($E242,'Raw Data'!$E:$E,'Raw Data'!C:C,"ERROR",0,1)</f>
        <v>Too cool for school</v>
      </c>
      <c r="D242" s="5" t="str">
        <f>_xlfn.XLOOKUP($E242,'Raw Data'!$E:$E,'Raw Data'!D:D,"ERROR",0,1)</f>
        <v>www.amazon.ae/dp/B00AT5X34Q</v>
      </c>
      <c r="E242" s="5" t="s">
        <v>442</v>
      </c>
      <c r="F242" s="9" t="str">
        <f>_xlfn.XLOOKUP($E242,'Raw Data'!$E:$E,'Raw Data'!F:F,"ERROR",0,1)</f>
        <v>Too Cool For School Egg Mousse Pack (3.38fl. oz)</v>
      </c>
      <c r="G242" s="10">
        <f>_xlfn.XLOOKUP($E242,'Raw Data'!$E:$E,'Raw Data'!G:G,"ERROR",0,1)</f>
        <v>1</v>
      </c>
      <c r="H242" s="9">
        <f>_xlfn.XLOOKUP($E242,'Raw Data'!$E:$E,'Raw Data'!H:H,"ERROR",0,1)</f>
        <v>147.55</v>
      </c>
      <c r="I242" s="9">
        <f>_xlfn.XLOOKUP($E242,'Raw Data'!$E:$E,'Raw Data'!I:I,"ERROR",0,1)</f>
        <v>0.000197543054411645</v>
      </c>
      <c r="J242" s="9" t="str">
        <f>_xlfn.XLOOKUP($E242,'Raw Data'!$E:$E,'Raw Data'!J:J,"ERROR",0,1)</f>
        <v>No</v>
      </c>
      <c r="K242" s="14" t="str">
        <f t="array" ref="K242">_xlfn.IFS(AND(L242&gt;0,L242&lt;=5),"0 to 5",AND(L242&gt;5,L242&lt;=10),"5 to 10",AND(L242&gt;10,L242&lt;=15),"10 to 15",AND(L242&gt;15,L242&lt;=20),"15 to 20",AND(L242&gt;20,L242&lt;=30),"20 to 30",AND(L242&gt;30,L242&lt;=40),"30 to 40",AND(L242&gt;40,L242&lt;=50),"40 to 50",AND(L242&gt;50,L242&lt;=75),"50 to 75",AND(L242&gt;75,L242&lt;=100),"75 to 100",AND(L242&gt;100,L242&lt;=150),"100 to 150",AND(L242&gt;150,L242&lt;=200),"150 to 200",AND(L242&gt;200,L242&lt;=250),"200 to 250",AND(L242&gt;250,L242&lt;=300),"250 to 300",AND(L242&gt;300,L242&lt;=400),"300 to 400",AND(L242&gt;400,L242&lt;=500),"400 to 500",L242&gt;500,"500+")</f>
        <v>100 to 150</v>
      </c>
      <c r="L242" s="9">
        <f>_xlfn.XLOOKUP($E242,'Raw Data'!$E:$E,'Raw Data'!L:L,"ERROR",0,1)</f>
        <v>116.83</v>
      </c>
      <c r="M242" s="14" t="str">
        <f t="array" ref="M242">_xlfn.IFS(AND(N242&gt;0,N242&lt;=5),"0 to 5",AND(N242&gt;5,N242&lt;=10),"5 to 10",AND(N242&gt;10,N242&lt;=15),"10 to 15",AND(N242&gt;15,N242&lt;=20),"15 to 20",AND(N242&gt;20,N242&lt;=30),"20 to 30",AND(N242&gt;30,N242&lt;=40),"30 to 40",AND(N242&gt;40,N242&lt;=50),"40 to 50",AND(N242&gt;50,N242&lt;=75),"50 to 75",AND(N242&gt;75,N242&lt;=100),"75 to 100",AND(N242&gt;100,N242&lt;=150),"100 to 150",AND(N242&gt;150,N242&lt;=200),"150 to 200",AND(N242&gt;200,N242&lt;=250),"200 to 250",AND(N242&gt;250,N242&lt;=300),"250 to 300",AND(N242&gt;300,N242&lt;=400),"300 to 400",AND(N242&gt;400,N242&lt;=500),"400 to 500",N242&gt;500,"500+")</f>
        <v>100 to 150</v>
      </c>
      <c r="N242" s="9">
        <f>_xlfn.XLOOKUP($E242,'Raw Data'!$E:$E,'Raw Data'!N:N,"ERROR",0,1)</f>
        <v>116.83</v>
      </c>
      <c r="O242" s="14" t="str">
        <f t="array" ref="O242">_xlfn.IFS(P242=0,"No Discount",AND(P242&gt;0,P242&lt;=0.02),"0% to 2%",AND(P242&gt;0.02,P242&lt;=0.04),"2% to 4%",AND(P242&gt;0.04,P242&lt;=0.06),"4% to 6%",AND(P242&gt;0.06,P242&lt;=0.08),"6% to 8%",AND(P242&gt;0.08,P242&lt;=0.1),"8% to 10%",AND(P242&gt;0.1,P242&lt;=0.15),"10% to 15%",AND(P242&gt;0.15,P242&lt;=0.2),"15% to 20%",AND(P242&gt;0.2,P242&lt;=0.25),"20% to 25%",AND(P242&gt;0.25,P242&lt;=0.3),"25% to 30%",AND(P242&gt;0.3,P242&lt;=0.4),"30% to 40%",AND(P242&gt;0.4,P242&lt;=0.5),"40% to 50%",AND(P242&gt;0.5,P242&lt;=0.75),"50% to 75%",AND(P242&gt;0.75,P242&lt;=1),"75% to 100%")</f>
        <v>No Discount</v>
      </c>
      <c r="P242" s="10">
        <f>_xlfn.XLOOKUP($E242,'Raw Data'!$E:$E,'Raw Data'!P:P,"ERROR",0,1)</f>
        <v>0</v>
      </c>
      <c r="Q242" s="9">
        <f>_xlfn.XLOOKUP($E242,'Raw Data'!$E:$E,'Raw Data'!Q:Q,"ERROR",0,1)</f>
        <v>3.38</v>
      </c>
      <c r="R242" s="9" t="str">
        <f>_xlfn.XLOOKUP($E242,'Raw Data'!$E:$E,'Raw Data'!R:R,"ERROR",0,1)</f>
        <v>fl oz</v>
      </c>
      <c r="S242" s="5" t="str">
        <f t="array" ref="S242">_xlfn.IFS(AND(T242&gt;0,T242&lt;=0.05),"0 to 0.05",AND(T242&gt;0.05,T242&lt;=0.1),"0.05 to 0.1",AND(T242&gt;0.1,T242&lt;=0.2),"0.1 to 0.2",AND(T242&gt;0.2,T242&lt;=0.3),"0.2 to 0.3",AND(T242&gt;0.3,T242&lt;=0.4),"0.3 to 0.4",AND(T242&gt;0.4,T242&lt;=0.5),"0.4 to 0.5",AND(T242&gt;0.5,T242&lt;=0.75),"0.5 to 0.75",AND(T242&gt;0.75,T242&lt;=1),"0.75 to 1",AND(T242&gt;1,T242&lt;=2),"1 to 2",AND(T242&gt;2,T242&lt;=3),"2 to 3",AND(T242&gt;3,T242&lt;=4),"3 to 4",AND(T242&gt;4,T242&lt;=5),"4 to 5",AND(T242&gt;5,T242&lt;=10),"5 to 10",T242&gt;10,"10+")</f>
        <v>1 to 2</v>
      </c>
      <c r="T242" s="10">
        <f>_xlfn.XLOOKUP($E242,'Raw Data'!$E:$E,'Raw Data'!T:T,"ERROR",0,1)</f>
        <v>1.1239655822363</v>
      </c>
      <c r="U242" s="15" t="str">
        <f t="array" ref="U242">_xlfn.IFS(AND(V242&gt;0,V242&lt;=0.05),"0 to 0.05",AND(V242&gt;0.05,V242&lt;=0.1),"0.05 to 0.1",AND(V242&gt;0.1,V242&lt;=0.2),"0.1 to 0.2",AND(V242&gt;0.2,V242&lt;=0.3),"0.2 to 0.3",AND(V242&gt;0.3,V242&lt;=0.4),"0.3 to 0.4",AND(V242&gt;0.4,V242&lt;=0.5),"0.4 to 0.5",AND(V242&gt;0.5,V242&lt;=0.75),"0.5 to 0.75",AND(V242&gt;0.75,V242&lt;=1),"0.75 to 1",AND(V242&gt;1,V242&lt;=2),"1 to 2",AND(V242&gt;2,V242&lt;=3),"2 to 3",AND(V242&gt;3,V242&lt;=4),"3 to 4",AND(V242&gt;4,V242&lt;=5),"4 to 5",AND(V242&gt;5,V242&lt;=10),"5 to 10",V242&gt;10,"10+")</f>
        <v>0.3 to 0.4</v>
      </c>
      <c r="V242" s="10">
        <f>_xlfn.XLOOKUP($E242,'Raw Data'!$E:$E,'Raw Data'!V:V,"ERROR",0,1)</f>
        <v>0.303470707203801</v>
      </c>
      <c r="W242" s="15" t="str">
        <f t="array" ref="W242">_xlfn.IFS(AND(X242&gt;0,X242&lt;=0.05),"0 to 0.05",AND(X242&gt;0.05,X242&lt;=0.1),"0.05 to 0.1",AND(X242&gt;0.1,X242&lt;=0.2),"0.1 to 0.2",AND(X242&gt;0.2,X242&lt;=0.3),"0.2 to 0.3",AND(X242&gt;0.3,X242&lt;=0.4),"0.3 to 0.4",AND(X242&gt;0.4,X242&lt;=0.5),"0.4 to 0.5",AND(X242&gt;0.5,X242&lt;=0.75),"0.5 to 0.75",AND(X242&gt;0.75,X242&lt;=1),"0.75 to 1",AND(X242&gt;1,X242&lt;=2),"1 to 2",AND(X242&gt;2,X242&lt;=3),"2 to 3",AND(X242&gt;3,X242&lt;=4),"3 to 4",AND(X242&gt;4,X242&lt;=5),"4 to 5",AND(X242&gt;5,X242&lt;=10),"5 to 10",X242&gt;10,"10+")</f>
        <v>0.3 to 0.4</v>
      </c>
      <c r="X242" s="16">
        <f t="shared" si="27"/>
        <v>0.303470707203801</v>
      </c>
      <c r="Y242" s="5" t="str">
        <f t="array" ref="Y242">_xlfn.IFS(AND(Z242&gt;0,Z242&lt;=1),"0 to 1",AND(Z242&gt;1,Z242&lt;=2),"1 to 2",AND(Z242&gt;2,Z242&lt;=4),"2 to 4",AND(Z242&gt;4,Z242&lt;=6),"4 to 6",AND(Z242&gt;6,Z242&lt;=8),"6 to 8",AND(Z242&gt;8,Z242&lt;=10),"8 to 10",AND(Z242&gt;10,Z242&lt;=15),"10 to 15",AND(Z242&gt;15,Z242&lt;=20),"15 to 20",AND(Z242&gt;20,Z242&lt;=25),"20 to 25",AND(Z242&gt;25,Z242&lt;=30),"25 to 30",AND(Z242&gt;30,Z242&lt;=40),"30 to 40",AND(Z242&gt;40,Z242&lt;=50),"40 to 50",Z242&gt;50,"50+")</f>
        <v>2 to 4</v>
      </c>
      <c r="Z242" s="9">
        <f>_xlfn.XLOOKUP($E242,'Raw Data'!$E:$E,'Raw Data'!Z:Z,"ERROR",0,1)</f>
        <v>3.5152</v>
      </c>
      <c r="AA242" s="9" t="str">
        <f>_xlfn.XLOOKUP($E242,'Raw Data'!$E:$E,'Raw Data'!AA:AA,"ERROR",0,1)</f>
        <v>oz</v>
      </c>
    </row>
    <row r="243" hidden="1" spans="1:27">
      <c r="A243" s="5" t="str">
        <f>_xlfn.XLOOKUP($E243,'Raw Data'!$E:$E,'Raw Data'!A:A,"ERROR",0,1)</f>
        <v>AE</v>
      </c>
      <c r="B243" s="5" t="str">
        <f>_xlfn.XLOOKUP($E243,'Raw Data'!$E:$E,'Raw Data'!B:B,"ERROR",0,1)</f>
        <v>Hair Mousses</v>
      </c>
      <c r="C243" s="5" t="str">
        <f>_xlfn.XLOOKUP($E243,'Raw Data'!$E:$E,'Raw Data'!C:C,"ERROR",0,1)</f>
        <v>Creme of Nature</v>
      </c>
      <c r="D243" s="5" t="str">
        <f>_xlfn.XLOOKUP($E243,'Raw Data'!$E:$E,'Raw Data'!D:D,"ERROR",0,1)</f>
        <v>www.amazon.ae/dp/B077728S37</v>
      </c>
      <c r="E243" s="5" t="s">
        <v>443</v>
      </c>
      <c r="F243" s="9" t="str">
        <f>_xlfn.XLOOKUP($E243,'Raw Data'!$E:$E,'Raw Data'!F:F,"ERROR",0,1)</f>
        <v>Creme Of Nature Coconut Milk Curl Quench Foaming Mousse 7 Ounce (207ml)</v>
      </c>
      <c r="G243" s="10">
        <f>_xlfn.XLOOKUP($E243,'Raw Data'!$E:$E,'Raw Data'!G:G,"ERROR",0,1)</f>
        <v>3</v>
      </c>
      <c r="H243" s="9">
        <f>_xlfn.XLOOKUP($E243,'Raw Data'!$E:$E,'Raw Data'!H:H,"ERROR",0,1)</f>
        <v>142.36</v>
      </c>
      <c r="I243" s="9">
        <f>_xlfn.XLOOKUP($E243,'Raw Data'!$E:$E,'Raw Data'!I:I,"ERROR",0,1)</f>
        <v>0.000190594572863719</v>
      </c>
      <c r="J243" s="9" t="str">
        <f>_xlfn.XLOOKUP($E243,'Raw Data'!$E:$E,'Raw Data'!J:J,"ERROR",0,1)</f>
        <v>No</v>
      </c>
      <c r="K243" s="14" t="str">
        <f t="array" ref="K243">_xlfn.IFS(AND(L243&gt;0,L243&lt;=5),"0 to 5",AND(L243&gt;5,L243&lt;=10),"5 to 10",AND(L243&gt;10,L243&lt;=15),"10 to 15",AND(L243&gt;15,L243&lt;=20),"15 to 20",AND(L243&gt;20,L243&lt;=30),"20 to 30",AND(L243&gt;30,L243&lt;=40),"30 to 40",AND(L243&gt;40,L243&lt;=50),"40 to 50",AND(L243&gt;50,L243&lt;=75),"50 to 75",AND(L243&gt;75,L243&lt;=100),"75 to 100",AND(L243&gt;100,L243&lt;=150),"100 to 150",AND(L243&gt;150,L243&lt;=200),"150 to 200",AND(L243&gt;200,L243&lt;=250),"200 to 250",AND(L243&gt;250,L243&lt;=300),"250 to 300",AND(L243&gt;300,L243&lt;=400),"300 to 400",AND(L243&gt;400,L243&lt;=500),"400 to 500",L243&gt;500,"500+")</f>
        <v>40 to 50</v>
      </c>
      <c r="L243" s="9">
        <f>_xlfn.XLOOKUP($E243,'Raw Data'!$E:$E,'Raw Data'!L:L,"ERROR",0,1)</f>
        <v>49.15</v>
      </c>
      <c r="M243" s="14" t="str">
        <f t="array" ref="M243">_xlfn.IFS(AND(N243&gt;0,N243&lt;=5),"0 to 5",AND(N243&gt;5,N243&lt;=10),"5 to 10",AND(N243&gt;10,N243&lt;=15),"10 to 15",AND(N243&gt;15,N243&lt;=20),"15 to 20",AND(N243&gt;20,N243&lt;=30),"20 to 30",AND(N243&gt;30,N243&lt;=40),"30 to 40",AND(N243&gt;40,N243&lt;=50),"40 to 50",AND(N243&gt;50,N243&lt;=75),"50 to 75",AND(N243&gt;75,N243&lt;=100),"75 to 100",AND(N243&gt;100,N243&lt;=150),"100 to 150",AND(N243&gt;150,N243&lt;=200),"150 to 200",AND(N243&gt;200,N243&lt;=250),"200 to 250",AND(N243&gt;250,N243&lt;=300),"250 to 300",AND(N243&gt;300,N243&lt;=400),"300 to 400",AND(N243&gt;400,N243&lt;=500),"400 to 500",N243&gt;500,"500+")</f>
        <v>50 to 75</v>
      </c>
      <c r="N243" s="9">
        <f>_xlfn.XLOOKUP($E243,'Raw Data'!$E:$E,'Raw Data'!N:N,"ERROR",0,1)</f>
        <v>56.79</v>
      </c>
      <c r="O243" s="14" t="str">
        <f t="array" ref="O243">_xlfn.IFS(P243=0,"No Discount",AND(P243&gt;0,P243&lt;=0.02),"0% to 2%",AND(P243&gt;0.02,P243&lt;=0.04),"2% to 4%",AND(P243&gt;0.04,P243&lt;=0.06),"4% to 6%",AND(P243&gt;0.06,P243&lt;=0.08),"6% to 8%",AND(P243&gt;0.08,P243&lt;=0.1),"8% to 10%",AND(P243&gt;0.1,P243&lt;=0.15),"10% to 15%",AND(P243&gt;0.15,P243&lt;=0.2),"15% to 20%",AND(P243&gt;0.2,P243&lt;=0.25),"20% to 25%",AND(P243&gt;0.25,P243&lt;=0.3),"25% to 30%",AND(P243&gt;0.3,P243&lt;=0.4),"30% to 40%",AND(P243&gt;0.4,P243&lt;=0.5),"40% to 50%",AND(P243&gt;0.5,P243&lt;=0.75),"50% to 75%",AND(P243&gt;0.75,P243&lt;=1),"75% to 100%")</f>
        <v>10% to 15%</v>
      </c>
      <c r="P243" s="10">
        <f>_xlfn.XLOOKUP($E243,'Raw Data'!$E:$E,'Raw Data'!P:P,"ERROR",0,1)</f>
        <v>0.134530727240711</v>
      </c>
      <c r="Q243" s="9">
        <f>_xlfn.XLOOKUP($E243,'Raw Data'!$E:$E,'Raw Data'!Q:Q,"ERROR",0,1)</f>
        <v>7</v>
      </c>
      <c r="R243" s="9" t="str">
        <f>_xlfn.XLOOKUP($E243,'Raw Data'!$E:$E,'Raw Data'!R:R,"ERROR",0,1)</f>
        <v>oz</v>
      </c>
      <c r="S243" s="5" t="str">
        <f t="array" ref="S243">_xlfn.IFS(AND(T243&gt;0,T243&lt;=0.05),"0 to 0.05",AND(T243&gt;0.05,T243&lt;=0.1),"0.05 to 0.1",AND(T243&gt;0.1,T243&lt;=0.2),"0.1 to 0.2",AND(T243&gt;0.2,T243&lt;=0.3),"0.2 to 0.3",AND(T243&gt;0.3,T243&lt;=0.4),"0.3 to 0.4",AND(T243&gt;0.4,T243&lt;=0.5),"0.4 to 0.5",AND(T243&gt;0.5,T243&lt;=0.75),"0.5 to 0.75",AND(T243&gt;0.75,T243&lt;=1),"0.75 to 1",AND(T243&gt;1,T243&lt;=2),"1 to 2",AND(T243&gt;2,T243&lt;=3),"2 to 3",AND(T243&gt;3,T243&lt;=4),"3 to 4",AND(T243&gt;4,T243&lt;=5),"4 to 5",AND(T243&gt;5,T243&lt;=10),"5 to 10",T243&gt;10,"10+")</f>
        <v>0.2 to 0.3</v>
      </c>
      <c r="T243" s="10">
        <f>_xlfn.XLOOKUP($E243,'Raw Data'!$E:$E,'Raw Data'!T:T,"ERROR",0,1)</f>
        <v>0.237451084593459</v>
      </c>
      <c r="U243" s="15" t="str">
        <f t="array" ref="U243">_xlfn.IFS(AND(V243&gt;0,V243&lt;=0.05),"0 to 0.05",AND(V243&gt;0.05,V243&lt;=0.1),"0.05 to 0.1",AND(V243&gt;0.1,V243&lt;=0.2),"0.1 to 0.2",AND(V243&gt;0.2,V243&lt;=0.3),"0.2 to 0.3",AND(V243&gt;0.3,V243&lt;=0.4),"0.3 to 0.4",AND(V243&gt;0.4,V243&lt;=0.5),"0.4 to 0.5",AND(V243&gt;0.5,V243&lt;=0.75),"0.5 to 0.75",AND(V243&gt;0.75,V243&lt;=1),"0.75 to 1",AND(V243&gt;1,V243&lt;=2),"1 to 2",AND(V243&gt;2,V243&lt;=3),"2 to 3",AND(V243&gt;3,V243&lt;=4),"3 to 4",AND(V243&gt;4,V243&lt;=5),"4 to 5",AND(V243&gt;5,V243&lt;=10),"5 to 10",V243&gt;10,"10+")</f>
        <v>0.05 to 0.1</v>
      </c>
      <c r="V243" s="10">
        <f>_xlfn.XLOOKUP($E243,'Raw Data'!$E:$E,'Raw Data'!V:V,"ERROR",0,1)</f>
        <v>0.0740774916662641</v>
      </c>
      <c r="W243" s="15" t="str">
        <f t="array" ref="W243">_xlfn.IFS(AND(X243&gt;0,X243&lt;=0.05),"0 to 0.05",AND(X243&gt;0.05,X243&lt;=0.1),"0.05 to 0.1",AND(X243&gt;0.1,X243&lt;=0.2),"0.1 to 0.2",AND(X243&gt;0.2,X243&lt;=0.3),"0.2 to 0.3",AND(X243&gt;0.3,X243&lt;=0.4),"0.3 to 0.4",AND(X243&gt;0.4,X243&lt;=0.5),"0.4 to 0.5",AND(X243&gt;0.5,X243&lt;=0.75),"0.5 to 0.75",AND(X243&gt;0.75,X243&lt;=1),"0.75 to 1",AND(X243&gt;1,X243&lt;=2),"1 to 2",AND(X243&gt;2,X243&lt;=3),"2 to 3",AND(X243&gt;3,X243&lt;=4),"3 to 4",AND(X243&gt;4,X243&lt;=5),"4 to 5",AND(X243&gt;5,X243&lt;=10),"5 to 10",X243&gt;10,"10+")</f>
        <v>0.05 to 0.1</v>
      </c>
      <c r="X243" s="16">
        <f t="shared" si="27"/>
        <v>0.0641117928402338</v>
      </c>
      <c r="Y243" s="5" t="str">
        <f t="array" ref="Y243">_xlfn.IFS(AND(Z243&gt;0,Z243&lt;=1),"0 to 1",AND(Z243&gt;1,Z243&lt;=2),"1 to 2",AND(Z243&gt;2,Z243&lt;=4),"2 to 4",AND(Z243&gt;4,Z243&lt;=6),"4 to 6",AND(Z243&gt;6,Z243&lt;=8),"6 to 8",AND(Z243&gt;8,Z243&lt;=10),"8 to 10",AND(Z243&gt;10,Z243&lt;=15),"10 to 15",AND(Z243&gt;15,Z243&lt;=20),"15 to 20",AND(Z243&gt;20,Z243&lt;=25),"20 to 25",AND(Z243&gt;25,Z243&lt;=30),"25 to 30",AND(Z243&gt;30,Z243&lt;=40),"30 to 40",AND(Z243&gt;40,Z243&lt;=50),"40 to 50",Z243&gt;50,"50+")</f>
        <v>6 to 8</v>
      </c>
      <c r="Z243" s="9">
        <f>_xlfn.XLOOKUP($E243,'Raw Data'!$E:$E,'Raw Data'!Z:Z,"ERROR",0,1)</f>
        <v>7</v>
      </c>
      <c r="AA243" s="9" t="str">
        <f>_xlfn.XLOOKUP($E243,'Raw Data'!$E:$E,'Raw Data'!AA:AA,"ERROR",0,1)</f>
        <v>oz</v>
      </c>
    </row>
    <row r="244" hidden="1" spans="1:27">
      <c r="A244" s="5" t="str">
        <f>_xlfn.XLOOKUP($E244,'Raw Data'!$E:$E,'Raw Data'!A:A,"ERROR",0,1)</f>
        <v>AE</v>
      </c>
      <c r="B244" s="5" t="str">
        <f>_xlfn.XLOOKUP($E244,'Raw Data'!$E:$E,'Raw Data'!B:B,"ERROR",0,1)</f>
        <v>Hair Mousses</v>
      </c>
      <c r="C244" s="5" t="str">
        <f>_xlfn.XLOOKUP($E244,'Raw Data'!$E:$E,'Raw Data'!C:C,"ERROR",0,1)</f>
        <v>curls</v>
      </c>
      <c r="D244" s="5" t="str">
        <f>_xlfn.XLOOKUP($E244,'Raw Data'!$E:$E,'Raw Data'!D:D,"ERROR",0,1)</f>
        <v>www.amazon.ae/dp/B07FLGHCX1</v>
      </c>
      <c r="E244" s="5" t="s">
        <v>444</v>
      </c>
      <c r="F244" s="9" t="str">
        <f>_xlfn.XLOOKUP($E244,'Raw Data'!$E:$E,'Raw Data'!F:F,"ERROR",0,1)</f>
        <v>CURLS Blueberry Bliss Repair &amp; Grow Curl Sculpting Mousse - Textured and Curly Hair - Hair Growth and Refresh Dry Scalp, 5.75oz</v>
      </c>
      <c r="G244" s="10">
        <f>_xlfn.XLOOKUP($E244,'Raw Data'!$E:$E,'Raw Data'!G:G,"ERROR",0,1)</f>
        <v>3</v>
      </c>
      <c r="H244" s="9">
        <f>_xlfn.XLOOKUP($E244,'Raw Data'!$E:$E,'Raw Data'!H:H,"ERROR",0,1)</f>
        <v>140.7</v>
      </c>
      <c r="I244" s="9">
        <f>_xlfn.XLOOKUP($E244,'Raw Data'!$E:$E,'Raw Data'!I:I,"ERROR",0,1)</f>
        <v>0.000188372129825269</v>
      </c>
      <c r="J244" s="9" t="str">
        <f>_xlfn.XLOOKUP($E244,'Raw Data'!$E:$E,'Raw Data'!J:J,"ERROR",0,1)</f>
        <v>No</v>
      </c>
      <c r="K244" s="14" t="str">
        <f t="array" ref="K244">_xlfn.IFS(AND(L244&gt;0,L244&lt;=5),"0 to 5",AND(L244&gt;5,L244&lt;=10),"5 to 10",AND(L244&gt;10,L244&lt;=15),"10 to 15",AND(L244&gt;15,L244&lt;=20),"15 to 20",AND(L244&gt;20,L244&lt;=30),"20 to 30",AND(L244&gt;30,L244&lt;=40),"30 to 40",AND(L244&gt;40,L244&lt;=50),"40 to 50",AND(L244&gt;50,L244&lt;=75),"50 to 75",AND(L244&gt;75,L244&lt;=100),"75 to 100",AND(L244&gt;100,L244&lt;=150),"100 to 150",AND(L244&gt;150,L244&lt;=200),"150 to 200",AND(L244&gt;200,L244&lt;=250),"200 to 250",AND(L244&gt;250,L244&lt;=300),"250 to 300",AND(L244&gt;300,L244&lt;=400),"300 to 400",AND(L244&gt;400,L244&lt;=500),"400 to 500",L244&gt;500,"500+")</f>
        <v>50 to 75</v>
      </c>
      <c r="L244" s="9">
        <f>_xlfn.XLOOKUP($E244,'Raw Data'!$E:$E,'Raw Data'!L:L,"ERROR",0,1)</f>
        <v>63.24</v>
      </c>
      <c r="M244" s="14" t="str">
        <f t="array" ref="M244">_xlfn.IFS(AND(N244&gt;0,N244&lt;=5),"0 to 5",AND(N244&gt;5,N244&lt;=10),"5 to 10",AND(N244&gt;10,N244&lt;=15),"10 to 15",AND(N244&gt;15,N244&lt;=20),"15 to 20",AND(N244&gt;20,N244&lt;=30),"20 to 30",AND(N244&gt;30,N244&lt;=40),"30 to 40",AND(N244&gt;40,N244&lt;=50),"40 to 50",AND(N244&gt;50,N244&lt;=75),"50 to 75",AND(N244&gt;75,N244&lt;=100),"75 to 100",AND(N244&gt;100,N244&lt;=150),"100 to 150",AND(N244&gt;150,N244&lt;=200),"150 to 200",AND(N244&gt;200,N244&lt;=250),"200 to 250",AND(N244&gt;250,N244&lt;=300),"250 to 300",AND(N244&gt;300,N244&lt;=400),"300 to 400",AND(N244&gt;400,N244&lt;=500),"400 to 500",N244&gt;500,"500+")</f>
        <v>50 to 75</v>
      </c>
      <c r="N244" s="9">
        <f>_xlfn.XLOOKUP($E244,'Raw Data'!$E:$E,'Raw Data'!N:N,"ERROR",0,1)</f>
        <v>67.03</v>
      </c>
      <c r="O244" s="14" t="str">
        <f t="array" ref="O244">_xlfn.IFS(P244=0,"No Discount",AND(P244&gt;0,P244&lt;=0.02),"0% to 2%",AND(P244&gt;0.02,P244&lt;=0.04),"2% to 4%",AND(P244&gt;0.04,P244&lt;=0.06),"4% to 6%",AND(P244&gt;0.06,P244&lt;=0.08),"6% to 8%",AND(P244&gt;0.08,P244&lt;=0.1),"8% to 10%",AND(P244&gt;0.1,P244&lt;=0.15),"10% to 15%",AND(P244&gt;0.15,P244&lt;=0.2),"15% to 20%",AND(P244&gt;0.2,P244&lt;=0.25),"20% to 25%",AND(P244&gt;0.25,P244&lt;=0.3),"25% to 30%",AND(P244&gt;0.3,P244&lt;=0.4),"30% to 40%",AND(P244&gt;0.4,P244&lt;=0.5),"40% to 50%",AND(P244&gt;0.5,P244&lt;=0.75),"50% to 75%",AND(P244&gt;0.75,P244&lt;=1),"75% to 100%")</f>
        <v>4% to 6%</v>
      </c>
      <c r="P244" s="10">
        <f>_xlfn.XLOOKUP($E244,'Raw Data'!$E:$E,'Raw Data'!P:P,"ERROR",0,1)</f>
        <v>0.0565418469342086</v>
      </c>
      <c r="Q244" s="9">
        <f>_xlfn.XLOOKUP($E244,'Raw Data'!$E:$E,'Raw Data'!Q:Q,"ERROR",0,1)</f>
        <v>5.75</v>
      </c>
      <c r="R244" s="9" t="str">
        <f>_xlfn.XLOOKUP($E244,'Raw Data'!$E:$E,'Raw Data'!R:R,"ERROR",0,1)</f>
        <v>oz</v>
      </c>
      <c r="S244" s="5" t="str">
        <f t="array" ref="S244">_xlfn.IFS(AND(T244&gt;0,T244&lt;=0.05),"0 to 0.05",AND(T244&gt;0.05,T244&lt;=0.1),"0.05 to 0.1",AND(T244&gt;0.1,T244&lt;=0.2),"0.1 to 0.2",AND(T244&gt;0.2,T244&lt;=0.3),"0.2 to 0.3",AND(T244&gt;0.3,T244&lt;=0.4),"0.3 to 0.4",AND(T244&gt;0.4,T244&lt;=0.5),"0.4 to 0.5",AND(T244&gt;0.5,T244&lt;=0.75),"0.5 to 0.75",AND(T244&gt;0.75,T244&lt;=1),"0.75 to 1",AND(T244&gt;1,T244&lt;=2),"1 to 2",AND(T244&gt;2,T244&lt;=3),"2 to 3",AND(T244&gt;3,T244&lt;=4),"3 to 4",AND(T244&gt;4,T244&lt;=5),"4 to 5",AND(T244&gt;5,T244&lt;=10),"5 to 10",T244&gt;10,"10+")</f>
        <v>0.3 to 0.4</v>
      </c>
      <c r="T244" s="10">
        <f>_xlfn.XLOOKUP($E244,'Raw Data'!$E:$E,'Raw Data'!T:T,"ERROR",0,1)</f>
        <v>0.371939833262266</v>
      </c>
      <c r="U244" s="15" t="str">
        <f t="array" ref="U244">_xlfn.IFS(AND(V244&gt;0,V244&lt;=0.05),"0 to 0.05",AND(V244&gt;0.05,V244&lt;=0.1),"0.05 to 0.1",AND(V244&gt;0.1,V244&lt;=0.2),"0.1 to 0.2",AND(V244&gt;0.2,V244&lt;=0.3),"0.2 to 0.3",AND(V244&gt;0.3,V244&lt;=0.4),"0.3 to 0.4",AND(V244&gt;0.4,V244&lt;=0.5),"0.4 to 0.5",AND(V244&gt;0.5,V244&lt;=0.75),"0.5 to 0.75",AND(V244&gt;0.75,V244&lt;=1),"0.75 to 1",AND(V244&gt;1,V244&lt;=2),"1 to 2",AND(V244&gt;2,V244&lt;=3),"2 to 3",AND(V244&gt;3,V244&lt;=4),"3 to 4",AND(V244&gt;4,V244&lt;=5),"4 to 5",AND(V244&gt;5,V244&lt;=10),"5 to 10",V244&gt;10,"10+")</f>
        <v>0.1 to 0.2</v>
      </c>
      <c r="V244" s="10">
        <f>_xlfn.XLOOKUP($E244,'Raw Data'!$E:$E,'Raw Data'!V:V,"ERROR",0,1)</f>
        <v>0.106442193174634</v>
      </c>
      <c r="W244" s="15" t="str">
        <f t="array" ref="W244">_xlfn.IFS(AND(X244&gt;0,X244&lt;=0.05),"0 to 0.05",AND(X244&gt;0.05,X244&lt;=0.1),"0.05 to 0.1",AND(X244&gt;0.1,X244&lt;=0.2),"0.1 to 0.2",AND(X244&gt;0.2,X244&lt;=0.3),"0.2 to 0.3",AND(X244&gt;0.3,X244&lt;=0.4),"0.3 to 0.4",AND(X244&gt;0.4,X244&lt;=0.5),"0.4 to 0.5",AND(X244&gt;0.5,X244&lt;=0.75),"0.5 to 0.75",AND(X244&gt;0.75,X244&lt;=1),"0.75 to 1",AND(X244&gt;1,X244&lt;=2),"1 to 2",AND(X244&gt;2,X244&lt;=3),"2 to 3",AND(X244&gt;3,X244&lt;=4),"3 to 4",AND(X244&gt;4,X244&lt;=5),"4 to 5",AND(X244&gt;5,X244&lt;=10),"5 to 10",X244&gt;10,"10+")</f>
        <v>0.1 to 0.2</v>
      </c>
      <c r="X244" s="16">
        <f t="shared" si="27"/>
        <v>0.100423754980812</v>
      </c>
      <c r="Y244" s="5" t="str">
        <f t="array" ref="Y244">_xlfn.IFS(AND(Z244&gt;0,Z244&lt;=1),"0 to 1",AND(Z244&gt;1,Z244&lt;=2),"1 to 2",AND(Z244&gt;2,Z244&lt;=4),"2 to 4",AND(Z244&gt;4,Z244&lt;=6),"4 to 6",AND(Z244&gt;6,Z244&lt;=8),"6 to 8",AND(Z244&gt;8,Z244&lt;=10),"8 to 10",AND(Z244&gt;10,Z244&lt;=15),"10 to 15",AND(Z244&gt;15,Z244&lt;=20),"15 to 20",AND(Z244&gt;20,Z244&lt;=25),"20 to 25",AND(Z244&gt;25,Z244&lt;=30),"25 to 30",AND(Z244&gt;30,Z244&lt;=40),"30 to 40",AND(Z244&gt;40,Z244&lt;=50),"40 to 50",Z244&gt;50,"50+")</f>
        <v>4 to 6</v>
      </c>
      <c r="Z244" s="9">
        <f>_xlfn.XLOOKUP($E244,'Raw Data'!$E:$E,'Raw Data'!Z:Z,"ERROR",0,1)</f>
        <v>5.75</v>
      </c>
      <c r="AA244" s="9" t="str">
        <f>_xlfn.XLOOKUP($E244,'Raw Data'!$E:$E,'Raw Data'!AA:AA,"ERROR",0,1)</f>
        <v>oz</v>
      </c>
    </row>
    <row r="245" hidden="1" spans="1:27">
      <c r="A245" s="5" t="str">
        <f>_xlfn.XLOOKUP($E245,'Raw Data'!$E:$E,'Raw Data'!A:A,"ERROR",0,1)</f>
        <v>AE</v>
      </c>
      <c r="B245" s="5" t="str">
        <f>_xlfn.XLOOKUP($E245,'Raw Data'!$E:$E,'Raw Data'!B:B,"ERROR",0,1)</f>
        <v>Hair Mousses</v>
      </c>
      <c r="C245" s="5" t="str">
        <f>_xlfn.XLOOKUP($E245,'Raw Data'!$E:$E,'Raw Data'!C:C,"ERROR",0,1)</f>
        <v>orofluido</v>
      </c>
      <c r="D245" s="5" t="str">
        <f>_xlfn.XLOOKUP($E245,'Raw Data'!$E:$E,'Raw Data'!D:D,"ERROR",0,1)</f>
        <v>www.amazon.ae/dp/B004FET2QU</v>
      </c>
      <c r="E245" s="5" t="s">
        <v>445</v>
      </c>
      <c r="F245" s="9" t="str">
        <f>_xlfn.XLOOKUP($E245,'Raw Data'!$E:$E,'Raw Data'!F:F,"ERROR",0,1)</f>
        <v>Orofluido Control Frizzing Beauty Elixir 3.38 oz/100ml</v>
      </c>
      <c r="G245" s="10">
        <f>_xlfn.XLOOKUP($E245,'Raw Data'!$E:$E,'Raw Data'!G:G,"ERROR",0,1)</f>
        <v>1</v>
      </c>
      <c r="H245" s="9">
        <f>_xlfn.XLOOKUP($E245,'Raw Data'!$E:$E,'Raw Data'!H:H,"ERROR",0,1)</f>
        <v>138.93</v>
      </c>
      <c r="I245" s="9">
        <f>_xlfn.XLOOKUP($E245,'Raw Data'!$E:$E,'Raw Data'!I:I,"ERROR",0,1)</f>
        <v>0.000186002416464993</v>
      </c>
      <c r="J245" s="9" t="str">
        <f>_xlfn.XLOOKUP($E245,'Raw Data'!$E:$E,'Raw Data'!J:J,"ERROR",0,1)</f>
        <v>No</v>
      </c>
      <c r="K245" s="14" t="str">
        <f t="array" ref="K245">_xlfn.IFS(AND(L245&gt;0,L245&lt;=5),"0 to 5",AND(L245&gt;5,L245&lt;=10),"5 to 10",AND(L245&gt;10,L245&lt;=15),"10 to 15",AND(L245&gt;15,L245&lt;=20),"15 to 20",AND(L245&gt;20,L245&lt;=30),"20 to 30",AND(L245&gt;30,L245&lt;=40),"30 to 40",AND(L245&gt;40,L245&lt;=50),"40 to 50",AND(L245&gt;50,L245&lt;=75),"50 to 75",AND(L245&gt;75,L245&lt;=100),"75 to 100",AND(L245&gt;100,L245&lt;=150),"100 to 150",AND(L245&gt;150,L245&lt;=200),"150 to 200",AND(L245&gt;200,L245&lt;=250),"200 to 250",AND(L245&gt;250,L245&lt;=300),"250 to 300",AND(L245&gt;300,L245&lt;=400),"300 to 400",AND(L245&gt;400,L245&lt;=500),"400 to 500",L245&gt;500,"500+")</f>
        <v>100 to 150</v>
      </c>
      <c r="L245" s="9">
        <f>_xlfn.XLOOKUP($E245,'Raw Data'!$E:$E,'Raw Data'!L:L,"ERROR",0,1)</f>
        <v>110</v>
      </c>
      <c r="M245" s="14" t="str">
        <f t="array" ref="M245">_xlfn.IFS(AND(N245&gt;0,N245&lt;=5),"0 to 5",AND(N245&gt;5,N245&lt;=10),"5 to 10",AND(N245&gt;10,N245&lt;=15),"10 to 15",AND(N245&gt;15,N245&lt;=20),"15 to 20",AND(N245&gt;20,N245&lt;=30),"20 to 30",AND(N245&gt;30,N245&lt;=40),"30 to 40",AND(N245&gt;40,N245&lt;=50),"40 to 50",AND(N245&gt;50,N245&lt;=75),"50 to 75",AND(N245&gt;75,N245&lt;=100),"75 to 100",AND(N245&gt;100,N245&lt;=150),"100 to 150",AND(N245&gt;150,N245&lt;=200),"150 to 200",AND(N245&gt;200,N245&lt;=250),"200 to 250",AND(N245&gt;250,N245&lt;=300),"250 to 300",AND(N245&gt;300,N245&lt;=400),"300 to 400",AND(N245&gt;400,N245&lt;=500),"400 to 500",N245&gt;500,"500+")</f>
        <v>100 to 150</v>
      </c>
      <c r="N245" s="9">
        <f>_xlfn.XLOOKUP($E245,'Raw Data'!$E:$E,'Raw Data'!N:N,"ERROR",0,1)</f>
        <v>110</v>
      </c>
      <c r="O245" s="14" t="str">
        <f t="array" ref="O245">_xlfn.IFS(P245=0,"No Discount",AND(P245&gt;0,P245&lt;=0.02),"0% to 2%",AND(P245&gt;0.02,P245&lt;=0.04),"2% to 4%",AND(P245&gt;0.04,P245&lt;=0.06),"4% to 6%",AND(P245&gt;0.06,P245&lt;=0.08),"6% to 8%",AND(P245&gt;0.08,P245&lt;=0.1),"8% to 10%",AND(P245&gt;0.1,P245&lt;=0.15),"10% to 15%",AND(P245&gt;0.15,P245&lt;=0.2),"15% to 20%",AND(P245&gt;0.2,P245&lt;=0.25),"20% to 25%",AND(P245&gt;0.25,P245&lt;=0.3),"25% to 30%",AND(P245&gt;0.3,P245&lt;=0.4),"30% to 40%",AND(P245&gt;0.4,P245&lt;=0.5),"40% to 50%",AND(P245&gt;0.5,P245&lt;=0.75),"50% to 75%",AND(P245&gt;0.75,P245&lt;=1),"75% to 100%")</f>
        <v>No Discount</v>
      </c>
      <c r="P245" s="10">
        <f>_xlfn.XLOOKUP($E245,'Raw Data'!$E:$E,'Raw Data'!P:P,"ERROR",0,1)</f>
        <v>0</v>
      </c>
      <c r="Q245" s="9">
        <f>_xlfn.XLOOKUP($E245,'Raw Data'!$E:$E,'Raw Data'!Q:Q,"ERROR",0,1)</f>
        <v>3.38</v>
      </c>
      <c r="R245" s="9" t="str">
        <f>_xlfn.XLOOKUP($E245,'Raw Data'!$E:$E,'Raw Data'!R:R,"ERROR",0,1)</f>
        <v>oz</v>
      </c>
      <c r="S245" s="5" t="str">
        <f t="array" ref="S245">_xlfn.IFS(AND(T245&gt;0,T245&lt;=0.05),"0 to 0.05",AND(T245&gt;0.05,T245&lt;=0.1),"0.05 to 0.1",AND(T245&gt;0.1,T245&lt;=0.2),"0.1 to 0.2",AND(T245&gt;0.2,T245&lt;=0.3),"0.2 to 0.3",AND(T245&gt;0.3,T245&lt;=0.4),"0.3 to 0.4",AND(T245&gt;0.4,T245&lt;=0.5),"0.4 to 0.5",AND(T245&gt;0.5,T245&lt;=0.75),"0.5 to 0.75",AND(T245&gt;0.75,T245&lt;=1),"0.75 to 1",AND(T245&gt;1,T245&lt;=2),"1 to 2",AND(T245&gt;2,T245&lt;=3),"2 to 3",AND(T245&gt;3,T245&lt;=4),"3 to 4",AND(T245&gt;4,T245&lt;=5),"4 to 5",AND(T245&gt;5,T245&lt;=10),"5 to 10",T245&gt;10,"10+")</f>
        <v>1 to 2</v>
      </c>
      <c r="T245" s="10">
        <f>_xlfn.XLOOKUP($E245,'Raw Data'!$E:$E,'Raw Data'!T:T,"ERROR",0,1)</f>
        <v>1.10058771383919</v>
      </c>
      <c r="U245" s="15" t="str">
        <f t="array" ref="U245">_xlfn.IFS(AND(V245&gt;0,V245&lt;=0.05),"0 to 0.05",AND(V245&gt;0.05,V245&lt;=0.1),"0.05 to 0.1",AND(V245&gt;0.1,V245&lt;=0.2),"0.1 to 0.2",AND(V245&gt;0.2,V245&lt;=0.3),"0.2 to 0.3",AND(V245&gt;0.3,V245&lt;=0.4),"0.3 to 0.4",AND(V245&gt;0.4,V245&lt;=0.5),"0.4 to 0.5",AND(V245&gt;0.5,V245&lt;=0.75),"0.5 to 0.75",AND(V245&gt;0.75,V245&lt;=1),"0.75 to 1",AND(V245&gt;1,V245&lt;=2),"1 to 2",AND(V245&gt;2,V245&lt;=3),"2 to 3",AND(V245&gt;3,V245&lt;=4),"3 to 4",AND(V245&gt;4,V245&lt;=5),"4 to 5",AND(V245&gt;5,V245&lt;=10),"5 to 10",V245&gt;10,"10+")</f>
        <v>0.2 to 0.3</v>
      </c>
      <c r="V245" s="10">
        <f>_xlfn.XLOOKUP($E245,'Raw Data'!$E:$E,'Raw Data'!V:V,"ERROR",0,1)</f>
        <v>0.297158682736581</v>
      </c>
      <c r="W245" s="15" t="str">
        <f t="array" ref="W245">_xlfn.IFS(AND(X245&gt;0,X245&lt;=0.05),"0 to 0.05",AND(X245&gt;0.05,X245&lt;=0.1),"0.05 to 0.1",AND(X245&gt;0.1,X245&lt;=0.2),"0.1 to 0.2",AND(X245&gt;0.2,X245&lt;=0.3),"0.2 to 0.3",AND(X245&gt;0.3,X245&lt;=0.4),"0.3 to 0.4",AND(X245&gt;0.4,X245&lt;=0.5),"0.4 to 0.5",AND(X245&gt;0.5,X245&lt;=0.75),"0.5 to 0.75",AND(X245&gt;0.75,X245&lt;=1),"0.75 to 1",AND(X245&gt;1,X245&lt;=2),"1 to 2",AND(X245&gt;2,X245&lt;=3),"2 to 3",AND(X245&gt;3,X245&lt;=4),"3 to 4",AND(X245&gt;4,X245&lt;=5),"4 to 5",AND(X245&gt;5,X245&lt;=10),"5 to 10",X245&gt;10,"10+")</f>
        <v>0.2 to 0.3</v>
      </c>
      <c r="X245" s="16">
        <f t="shared" si="27"/>
        <v>0.297158682736581</v>
      </c>
      <c r="Y245" s="5" t="str">
        <f t="array" ref="Y245">_xlfn.IFS(AND(Z245&gt;0,Z245&lt;=1),"0 to 1",AND(Z245&gt;1,Z245&lt;=2),"1 to 2",AND(Z245&gt;2,Z245&lt;=4),"2 to 4",AND(Z245&gt;4,Z245&lt;=6),"4 to 6",AND(Z245&gt;6,Z245&lt;=8),"6 to 8",AND(Z245&gt;8,Z245&lt;=10),"8 to 10",AND(Z245&gt;10,Z245&lt;=15),"10 to 15",AND(Z245&gt;15,Z245&lt;=20),"15 to 20",AND(Z245&gt;20,Z245&lt;=25),"20 to 25",AND(Z245&gt;25,Z245&lt;=30),"25 to 30",AND(Z245&gt;30,Z245&lt;=40),"30 to 40",AND(Z245&gt;40,Z245&lt;=50),"40 to 50",Z245&gt;50,"50+")</f>
        <v>2 to 4</v>
      </c>
      <c r="Z245" s="9">
        <f>_xlfn.XLOOKUP($E245,'Raw Data'!$E:$E,'Raw Data'!Z:Z,"ERROR",0,1)</f>
        <v>3.38</v>
      </c>
      <c r="AA245" s="9" t="str">
        <f>_xlfn.XLOOKUP($E245,'Raw Data'!$E:$E,'Raw Data'!AA:AA,"ERROR",0,1)</f>
        <v>oz</v>
      </c>
    </row>
    <row r="246" hidden="1" spans="1:27">
      <c r="A246" s="5" t="str">
        <f>_xlfn.XLOOKUP($E246,'Raw Data'!$E:$E,'Raw Data'!A:A,"ERROR",0,1)</f>
        <v>AE</v>
      </c>
      <c r="B246" s="5" t="str">
        <f>_xlfn.XLOOKUP($E246,'Raw Data'!$E:$E,'Raw Data'!B:B,"ERROR",0,1)</f>
        <v>Hair Mousses</v>
      </c>
      <c r="C246" s="5" t="str">
        <f>_xlfn.XLOOKUP($E246,'Raw Data'!$E:$E,'Raw Data'!C:C,"ERROR",0,1)</f>
        <v>shea moisture</v>
      </c>
      <c r="D246" s="5" t="str">
        <f>_xlfn.XLOOKUP($E246,'Raw Data'!$E:$E,'Raw Data'!D:D,"ERROR",0,1)</f>
        <v>www.amazon.ae/dp/B07RHVZSDZ</v>
      </c>
      <c r="E246" s="5" t="s">
        <v>446</v>
      </c>
      <c r="F246" s="9" t="str">
        <f>_xlfn.XLOOKUP($E246,'Raw Data'!$E:$E,'Raw Data'!F:F,"ERROR",0,1)</f>
        <v>Shea Moisture Coconut &amp; Hibiscus Frizz-Free Curl Mousse For Unisex, 7.5 Oz. Mousse (Pack of 2)</v>
      </c>
      <c r="G246" s="10">
        <f>_xlfn.XLOOKUP($E246,'Raw Data'!$E:$E,'Raw Data'!G:G,"ERROR",0,1)</f>
        <v>1</v>
      </c>
      <c r="H246" s="9">
        <f>_xlfn.XLOOKUP($E246,'Raw Data'!$E:$E,'Raw Data'!H:H,"ERROR",0,1)</f>
        <v>128.44</v>
      </c>
      <c r="I246" s="9">
        <f>_xlfn.XLOOKUP($E246,'Raw Data'!$E:$E,'Raw Data'!I:I,"ERROR",0,1)</f>
        <v>0.000171958183047317</v>
      </c>
      <c r="J246" s="9" t="str">
        <f>_xlfn.XLOOKUP($E246,'Raw Data'!$E:$E,'Raw Data'!J:J,"ERROR",0,1)</f>
        <v>No</v>
      </c>
      <c r="K246" s="14" t="str">
        <f t="array" ref="K246">_xlfn.IFS(AND(L246&gt;0,L246&lt;=5),"0 to 5",AND(L246&gt;5,L246&lt;=10),"5 to 10",AND(L246&gt;10,L246&lt;=15),"10 to 15",AND(L246&gt;15,L246&lt;=20),"15 to 20",AND(L246&gt;20,L246&lt;=30),"20 to 30",AND(L246&gt;30,L246&lt;=40),"30 to 40",AND(L246&gt;40,L246&lt;=50),"40 to 50",AND(L246&gt;50,L246&lt;=75),"50 to 75",AND(L246&gt;75,L246&lt;=100),"75 to 100",AND(L246&gt;100,L246&lt;=150),"100 to 150",AND(L246&gt;150,L246&lt;=200),"150 to 200",AND(L246&gt;200,L246&lt;=250),"200 to 250",AND(L246&gt;250,L246&lt;=300),"250 to 300",AND(L246&gt;300,L246&lt;=400),"300 to 400",AND(L246&gt;400,L246&lt;=500),"400 to 500",L246&gt;500,"500+")</f>
        <v>100 to 150</v>
      </c>
      <c r="L246" s="9">
        <f>_xlfn.XLOOKUP($E246,'Raw Data'!$E:$E,'Raw Data'!L:L,"ERROR",0,1)</f>
        <v>101.6</v>
      </c>
      <c r="M246" s="14" t="str">
        <f t="array" ref="M246">_xlfn.IFS(AND(N246&gt;0,N246&lt;=5),"0 to 5",AND(N246&gt;5,N246&lt;=10),"5 to 10",AND(N246&gt;10,N246&lt;=15),"10 to 15",AND(N246&gt;15,N246&lt;=20),"15 to 20",AND(N246&gt;20,N246&lt;=30),"20 to 30",AND(N246&gt;30,N246&lt;=40),"30 to 40",AND(N246&gt;40,N246&lt;=50),"40 to 50",AND(N246&gt;50,N246&lt;=75),"50 to 75",AND(N246&gt;75,N246&lt;=100),"75 to 100",AND(N246&gt;100,N246&lt;=150),"100 to 150",AND(N246&gt;150,N246&lt;=200),"150 to 200",AND(N246&gt;200,N246&lt;=250),"200 to 250",AND(N246&gt;250,N246&lt;=300),"250 to 300",AND(N246&gt;300,N246&lt;=400),"300 to 400",AND(N246&gt;400,N246&lt;=500),"400 to 500",N246&gt;500,"500+")</f>
        <v>100 to 150</v>
      </c>
      <c r="N246" s="9">
        <f>_xlfn.XLOOKUP($E246,'Raw Data'!$E:$E,'Raw Data'!N:N,"ERROR",0,1)</f>
        <v>101.6</v>
      </c>
      <c r="O246" s="14" t="str">
        <f t="array" ref="O246">_xlfn.IFS(P246=0,"No Discount",AND(P246&gt;0,P246&lt;=0.02),"0% to 2%",AND(P246&gt;0.02,P246&lt;=0.04),"2% to 4%",AND(P246&gt;0.04,P246&lt;=0.06),"4% to 6%",AND(P246&gt;0.06,P246&lt;=0.08),"6% to 8%",AND(P246&gt;0.08,P246&lt;=0.1),"8% to 10%",AND(P246&gt;0.1,P246&lt;=0.15),"10% to 15%",AND(P246&gt;0.15,P246&lt;=0.2),"15% to 20%",AND(P246&gt;0.2,P246&lt;=0.25),"20% to 25%",AND(P246&gt;0.25,P246&lt;=0.3),"25% to 30%",AND(P246&gt;0.3,P246&lt;=0.4),"30% to 40%",AND(P246&gt;0.4,P246&lt;=0.5),"40% to 50%",AND(P246&gt;0.5,P246&lt;=0.75),"50% to 75%",AND(P246&gt;0.75,P246&lt;=1),"75% to 100%")</f>
        <v>No Discount</v>
      </c>
      <c r="P246" s="10">
        <f>_xlfn.XLOOKUP($E246,'Raw Data'!$E:$E,'Raw Data'!P:P,"ERROR",0,1)</f>
        <v>0</v>
      </c>
      <c r="Q246" s="9">
        <f>_xlfn.XLOOKUP($E246,'Raw Data'!$E:$E,'Raw Data'!Q:Q,"ERROR",0,1)</f>
        <v>15</v>
      </c>
      <c r="R246" s="9" t="str">
        <f>_xlfn.XLOOKUP($E246,'Raw Data'!$E:$E,'Raw Data'!R:R,"ERROR",0,1)</f>
        <v>oz</v>
      </c>
      <c r="S246" s="5" t="str">
        <f t="array" ref="S246">_xlfn.IFS(AND(T246&gt;0,T246&lt;=0.05),"0 to 0.05",AND(T246&gt;0.05,T246&lt;=0.1),"0.05 to 0.1",AND(T246&gt;0.1,T246&lt;=0.2),"0.1 to 0.2",AND(T246&gt;0.2,T246&lt;=0.3),"0.2 to 0.3",AND(T246&gt;0.3,T246&lt;=0.4),"0.3 to 0.4",AND(T246&gt;0.4,T246&lt;=0.5),"0.4 to 0.5",AND(T246&gt;0.5,T246&lt;=0.75),"0.5 to 0.75",AND(T246&gt;0.75,T246&lt;=1),"0.75 to 1",AND(T246&gt;1,T246&lt;=2),"1 to 2",AND(T246&gt;2,T246&lt;=3),"2 to 3",AND(T246&gt;3,T246&lt;=4),"3 to 4",AND(T246&gt;4,T246&lt;=5),"4 to 5",AND(T246&gt;5,T246&lt;=10),"5 to 10",T246&gt;10,"10+")</f>
        <v>0.2 to 0.3</v>
      </c>
      <c r="T246" s="10">
        <f>_xlfn.XLOOKUP($E246,'Raw Data'!$E:$E,'Raw Data'!T:T,"ERROR",0,1)</f>
        <v>0.229060985232781</v>
      </c>
      <c r="U246" s="15" t="str">
        <f t="array" ref="U246">_xlfn.IFS(AND(V246&gt;0,V246&lt;=0.05),"0 to 0.05",AND(V246&gt;0.05,V246&lt;=0.1),"0.05 to 0.1",AND(V246&gt;0.1,V246&lt;=0.2),"0.1 to 0.2",AND(V246&gt;0.2,V246&lt;=0.3),"0.2 to 0.3",AND(V246&gt;0.3,V246&lt;=0.4),"0.3 to 0.4",AND(V246&gt;0.4,V246&lt;=0.5),"0.4 to 0.5",AND(V246&gt;0.5,V246&lt;=0.75),"0.5 to 0.75",AND(V246&gt;0.75,V246&lt;=1),"0.75 to 1",AND(V246&gt;1,V246&lt;=2),"1 to 2",AND(V246&gt;2,V246&lt;=3),"2 to 3",AND(V246&gt;3,V246&lt;=4),"3 to 4",AND(V246&gt;4,V246&lt;=5),"4 to 5",AND(V246&gt;5,V246&lt;=10),"5 to 10",V246&gt;10,"10+")</f>
        <v>0.05 to 0.1</v>
      </c>
      <c r="V246" s="10">
        <f>_xlfn.XLOOKUP($E246,'Raw Data'!$E:$E,'Raw Data'!V:V,"ERROR",0,1)</f>
        <v>0.0618464660128509</v>
      </c>
      <c r="W246" s="15" t="str">
        <f t="array" ref="W246">_xlfn.IFS(AND(X246&gt;0,X246&lt;=0.05),"0 to 0.05",AND(X246&gt;0.05,X246&lt;=0.1),"0.05 to 0.1",AND(X246&gt;0.1,X246&lt;=0.2),"0.1 to 0.2",AND(X246&gt;0.2,X246&lt;=0.3),"0.2 to 0.3",AND(X246&gt;0.3,X246&lt;=0.4),"0.3 to 0.4",AND(X246&gt;0.4,X246&lt;=0.5),"0.4 to 0.5",AND(X246&gt;0.5,X246&lt;=0.75),"0.5 to 0.75",AND(X246&gt;0.75,X246&lt;=1),"0.75 to 1",AND(X246&gt;1,X246&lt;=2),"1 to 2",AND(X246&gt;2,X246&lt;=3),"2 to 3",AND(X246&gt;3,X246&lt;=4),"3 to 4",AND(X246&gt;4,X246&lt;=5),"4 to 5",AND(X246&gt;5,X246&lt;=10),"5 to 10",X246&gt;10,"10+")</f>
        <v>0.05 to 0.1</v>
      </c>
      <c r="X246" s="16">
        <f t="shared" si="27"/>
        <v>0.0618464660128509</v>
      </c>
      <c r="Y246" s="5" t="str">
        <f t="array" ref="Y246">_xlfn.IFS(AND(Z246&gt;0,Z246&lt;=1),"0 to 1",AND(Z246&gt;1,Z246&lt;=2),"1 to 2",AND(Z246&gt;2,Z246&lt;=4),"2 to 4",AND(Z246&gt;4,Z246&lt;=6),"4 to 6",AND(Z246&gt;6,Z246&lt;=8),"6 to 8",AND(Z246&gt;8,Z246&lt;=10),"8 to 10",AND(Z246&gt;10,Z246&lt;=15),"10 to 15",AND(Z246&gt;15,Z246&lt;=20),"15 to 20",AND(Z246&gt;20,Z246&lt;=25),"20 to 25",AND(Z246&gt;25,Z246&lt;=30),"25 to 30",AND(Z246&gt;30,Z246&lt;=40),"30 to 40",AND(Z246&gt;40,Z246&lt;=50),"40 to 50",Z246&gt;50,"50+")</f>
        <v>10 to 15</v>
      </c>
      <c r="Z246" s="9">
        <f>_xlfn.XLOOKUP($E246,'Raw Data'!$E:$E,'Raw Data'!Z:Z,"ERROR",0,1)</f>
        <v>15</v>
      </c>
      <c r="AA246" s="9" t="str">
        <f>_xlfn.XLOOKUP($E246,'Raw Data'!$E:$E,'Raw Data'!AA:AA,"ERROR",0,1)</f>
        <v>oz</v>
      </c>
    </row>
    <row r="247" hidden="1" spans="1:27">
      <c r="A247" s="5" t="str">
        <f>_xlfn.XLOOKUP($E247,'Raw Data'!$E:$E,'Raw Data'!A:A,"ERROR",0,1)</f>
        <v>AE</v>
      </c>
      <c r="B247" s="5" t="str">
        <f>_xlfn.XLOOKUP($E247,'Raw Data'!$E:$E,'Raw Data'!B:B,"ERROR",0,1)</f>
        <v>Hair Mousses</v>
      </c>
      <c r="C247" s="5" t="str">
        <f>_xlfn.XLOOKUP($E247,'Raw Data'!$E:$E,'Raw Data'!C:C,"ERROR",0,1)</f>
        <v>l'oreal paris</v>
      </c>
      <c r="D247" s="5" t="str">
        <f>_xlfn.XLOOKUP($E247,'Raw Data'!$E:$E,'Raw Data'!D:D,"ERROR",0,1)</f>
        <v>www.amazon.ae/dp/B01EJ8TA86</v>
      </c>
      <c r="E247" s="5" t="s">
        <v>447</v>
      </c>
      <c r="F247" s="9" t="str">
        <f>_xlfn.XLOOKUP($E247,'Raw Data'!$E:$E,'Raw Data'!F:F,"ERROR",0,1)</f>
        <v>L'OrÃ©al Elnett CrÃ¨me de Mousse Curls Strong Hold, 200ml</v>
      </c>
      <c r="G247" s="10">
        <f>_xlfn.XLOOKUP($E247,'Raw Data'!$E:$E,'Raw Data'!G:G,"ERROR",0,1)</f>
        <v>3</v>
      </c>
      <c r="H247" s="9">
        <f>_xlfn.XLOOKUP($E247,'Raw Data'!$E:$E,'Raw Data'!H:H,"ERROR",0,1)</f>
        <v>123.77</v>
      </c>
      <c r="I247" s="9">
        <f>_xlfn.XLOOKUP($E247,'Raw Data'!$E:$E,'Raw Data'!I:I,"ERROR",0,1)</f>
        <v>0.000165705888475291</v>
      </c>
      <c r="J247" s="9" t="str">
        <f>_xlfn.XLOOKUP($E247,'Raw Data'!$E:$E,'Raw Data'!J:J,"ERROR",0,1)</f>
        <v>No</v>
      </c>
      <c r="K247" s="14" t="str">
        <f t="array" ref="K247">_xlfn.IFS(AND(L247&gt;0,L247&lt;=5),"0 to 5",AND(L247&gt;5,L247&lt;=10),"5 to 10",AND(L247&gt;10,L247&lt;=15),"10 to 15",AND(L247&gt;15,L247&lt;=20),"15 to 20",AND(L247&gt;20,L247&lt;=30),"20 to 30",AND(L247&gt;30,L247&lt;=40),"30 to 40",AND(L247&gt;40,L247&lt;=50),"40 to 50",AND(L247&gt;50,L247&lt;=75),"50 to 75",AND(L247&gt;75,L247&lt;=100),"75 to 100",AND(L247&gt;100,L247&lt;=150),"100 to 150",AND(L247&gt;150,L247&lt;=200),"150 to 200",AND(L247&gt;200,L247&lt;=250),"200 to 250",AND(L247&gt;250,L247&lt;=300),"250 to 300",AND(L247&gt;300,L247&lt;=400),"300 to 400",AND(L247&gt;400,L247&lt;=500),"400 to 500",L247&gt;500,"500+")</f>
        <v>75 to 100</v>
      </c>
      <c r="L247" s="9">
        <f>_xlfn.XLOOKUP($E247,'Raw Data'!$E:$E,'Raw Data'!L:L,"ERROR",0,1)</f>
        <v>75.24</v>
      </c>
      <c r="M247" s="14" t="str">
        <f t="array" ref="M247">_xlfn.IFS(AND(N247&gt;0,N247&lt;=5),"0 to 5",AND(N247&gt;5,N247&lt;=10),"5 to 10",AND(N247&gt;10,N247&lt;=15),"10 to 15",AND(N247&gt;15,N247&lt;=20),"15 to 20",AND(N247&gt;20,N247&lt;=30),"20 to 30",AND(N247&gt;30,N247&lt;=40),"30 to 40",AND(N247&gt;40,N247&lt;=50),"40 to 50",AND(N247&gt;50,N247&lt;=75),"50 to 75",AND(N247&gt;75,N247&lt;=100),"75 to 100",AND(N247&gt;100,N247&lt;=150),"100 to 150",AND(N247&gt;150,N247&lt;=200),"150 to 200",AND(N247&gt;200,N247&lt;=250),"200 to 250",AND(N247&gt;250,N247&lt;=300),"250 to 300",AND(N247&gt;300,N247&lt;=400),"300 to 400",AND(N247&gt;400,N247&lt;=500),"400 to 500",N247&gt;500,"500+")</f>
        <v>75 to 100</v>
      </c>
      <c r="N247" s="9">
        <f>_xlfn.XLOOKUP($E247,'Raw Data'!$E:$E,'Raw Data'!N:N,"ERROR",0,1)</f>
        <v>87.25</v>
      </c>
      <c r="O247" s="14" t="str">
        <f t="array" ref="O247">_xlfn.IFS(P247=0,"No Discount",AND(P247&gt;0,P247&lt;=0.02),"0% to 2%",AND(P247&gt;0.02,P247&lt;=0.04),"2% to 4%",AND(P247&gt;0.04,P247&lt;=0.06),"4% to 6%",AND(P247&gt;0.06,P247&lt;=0.08),"6% to 8%",AND(P247&gt;0.08,P247&lt;=0.1),"8% to 10%",AND(P247&gt;0.1,P247&lt;=0.15),"10% to 15%",AND(P247&gt;0.15,P247&lt;=0.2),"15% to 20%",AND(P247&gt;0.2,P247&lt;=0.25),"20% to 25%",AND(P247&gt;0.25,P247&lt;=0.3),"25% to 30%",AND(P247&gt;0.3,P247&lt;=0.4),"30% to 40%",AND(P247&gt;0.4,P247&lt;=0.5),"40% to 50%",AND(P247&gt;0.5,P247&lt;=0.75),"50% to 75%",AND(P247&gt;0.75,P247&lt;=1),"75% to 100%")</f>
        <v>10% to 15%</v>
      </c>
      <c r="P247" s="10">
        <f>_xlfn.XLOOKUP($E247,'Raw Data'!$E:$E,'Raw Data'!P:P,"ERROR",0,1)</f>
        <v>0.137650429799427</v>
      </c>
      <c r="Q247" s="9">
        <f>_xlfn.XLOOKUP($E247,'Raw Data'!$E:$E,'Raw Data'!Q:Q,"ERROR",0,1)</f>
        <v>200</v>
      </c>
      <c r="R247" s="9" t="str">
        <f>_xlfn.XLOOKUP($E247,'Raw Data'!$E:$E,'Raw Data'!R:R,"ERROR",0,1)</f>
        <v>ml</v>
      </c>
      <c r="S247" s="5" t="str">
        <f t="array" ref="S247">_xlfn.IFS(AND(T247&gt;0,T247&lt;=0.05),"0 to 0.05",AND(T247&gt;0.05,T247&lt;=0.1),"0.05 to 0.1",AND(T247&gt;0.1,T247&lt;=0.2),"0.1 to 0.2",AND(T247&gt;0.2,T247&lt;=0.3),"0.2 to 0.3",AND(T247&gt;0.3,T247&lt;=0.4),"0.3 to 0.4",AND(T247&gt;0.4,T247&lt;=0.5),"0.4 to 0.5",AND(T247&gt;0.5,T247&lt;=0.75),"0.5 to 0.75",AND(T247&gt;0.75,T247&lt;=1),"0.75 to 1",AND(T247&gt;1,T247&lt;=2),"1 to 2",AND(T247&gt;2,T247&lt;=3),"2 to 3",AND(T247&gt;3,T247&lt;=4),"3 to 4",AND(T247&gt;4,T247&lt;=5),"4 to 5",AND(T247&gt;5,T247&lt;=10),"5 to 10",T247&gt;10,"10+")</f>
        <v>0.3 to 0.4</v>
      </c>
      <c r="T247" s="10">
        <f>_xlfn.XLOOKUP($E247,'Raw Data'!$E:$E,'Raw Data'!T:T,"ERROR",0,1)</f>
        <v>0.376400998133003</v>
      </c>
      <c r="U247" s="15" t="str">
        <f t="array" ref="U247">_xlfn.IFS(AND(V247&gt;0,V247&lt;=0.05),"0 to 0.05",AND(V247&gt;0.05,V247&lt;=0.1),"0.05 to 0.1",AND(V247&gt;0.1,V247&lt;=0.2),"0.1 to 0.2",AND(V247&gt;0.2,V247&lt;=0.3),"0.2 to 0.3",AND(V247&gt;0.3,V247&lt;=0.4),"0.3 to 0.4",AND(V247&gt;0.4,V247&lt;=0.5),"0.4 to 0.5",AND(V247&gt;0.5,V247&lt;=0.75),"0.5 to 0.75",AND(V247&gt;0.75,V247&lt;=1),"0.75 to 1",AND(V247&gt;1,V247&lt;=2),"1 to 2",AND(V247&gt;2,V247&lt;=3),"2 to 3",AND(V247&gt;3,V247&lt;=4),"3 to 4",AND(V247&gt;4,V247&lt;=5),"4 to 5",AND(V247&gt;5,V247&lt;=10),"5 to 10",V247&gt;10,"10+")</f>
        <v>0.1 to 0.2</v>
      </c>
      <c r="V247" s="10">
        <f>_xlfn.XLOOKUP($E247,'Raw Data'!$E:$E,'Raw Data'!V:V,"ERROR",0,1)</f>
        <v>0.117850432130758</v>
      </c>
      <c r="W247" s="15" t="str">
        <f t="array" ref="W247">_xlfn.IFS(AND(X247&gt;0,X247&lt;=0.05),"0 to 0.05",AND(X247&gt;0.05,X247&lt;=0.1),"0.05 to 0.1",AND(X247&gt;0.1,X247&lt;=0.2),"0.1 to 0.2",AND(X247&gt;0.2,X247&lt;=0.3),"0.2 to 0.3",AND(X247&gt;0.3,X247&lt;=0.4),"0.3 to 0.4",AND(X247&gt;0.4,X247&lt;=0.5),"0.4 to 0.5",AND(X247&gt;0.5,X247&lt;=0.75),"0.5 to 0.75",AND(X247&gt;0.75,X247&lt;=1),"0.75 to 1",AND(X247&gt;1,X247&lt;=2),"1 to 2",AND(X247&gt;2,X247&lt;=3),"2 to 3",AND(X247&gt;3,X247&lt;=4),"3 to 4",AND(X247&gt;4,X247&lt;=5),"4 to 5",AND(X247&gt;5,X247&lt;=10),"5 to 10",X247&gt;10,"10+")</f>
        <v>0.1 to 0.2</v>
      </c>
      <c r="X247" s="16">
        <f t="shared" si="27"/>
        <v>0.101628269495911</v>
      </c>
      <c r="Y247" s="5" t="str">
        <f t="array" ref="Y247">_xlfn.IFS(AND(Z247&gt;0,Z247&lt;=1),"0 to 1",AND(Z247&gt;1,Z247&lt;=2),"1 to 2",AND(Z247&gt;2,Z247&lt;=4),"2 to 4",AND(Z247&gt;4,Z247&lt;=6),"4 to 6",AND(Z247&gt;6,Z247&lt;=8),"6 to 8",AND(Z247&gt;8,Z247&lt;=10),"8 to 10",AND(Z247&gt;10,Z247&lt;=15),"10 to 15",AND(Z247&gt;15,Z247&lt;=20),"15 to 20",AND(Z247&gt;20,Z247&lt;=25),"20 to 25",AND(Z247&gt;25,Z247&lt;=30),"25 to 30",AND(Z247&gt;30,Z247&lt;=40),"30 to 40",AND(Z247&gt;40,Z247&lt;=50),"40 to 50",Z247&gt;50,"50+")</f>
        <v>6 to 8</v>
      </c>
      <c r="Z247" s="9">
        <f>_xlfn.XLOOKUP($E247,'Raw Data'!$E:$E,'Raw Data'!Z:Z,"ERROR",0,1)</f>
        <v>6.76</v>
      </c>
      <c r="AA247" s="9" t="str">
        <f>_xlfn.XLOOKUP($E247,'Raw Data'!$E:$E,'Raw Data'!AA:AA,"ERROR",0,1)</f>
        <v>oz</v>
      </c>
    </row>
    <row r="248" hidden="1" spans="1:27">
      <c r="A248" s="5" t="str">
        <f>_xlfn.XLOOKUP($E248,'Raw Data'!$E:$E,'Raw Data'!A:A,"ERROR",0,1)</f>
        <v>AE</v>
      </c>
      <c r="B248" s="5" t="str">
        <f>_xlfn.XLOOKUP($E248,'Raw Data'!$E:$E,'Raw Data'!B:B,"ERROR",0,1)</f>
        <v>Hair Mousses</v>
      </c>
      <c r="C248" s="5" t="str">
        <f>_xlfn.XLOOKUP($E248,'Raw Data'!$E:$E,'Raw Data'!C:C,"ERROR",0,1)</f>
        <v>Wella</v>
      </c>
      <c r="D248" s="5" t="str">
        <f>_xlfn.XLOOKUP($E248,'Raw Data'!$E:$E,'Raw Data'!D:D,"ERROR",0,1)</f>
        <v>www.amazon.ae/dp/B01BG8QDIC</v>
      </c>
      <c r="E248" s="5" t="s">
        <v>448</v>
      </c>
      <c r="F248" s="9" t="str">
        <f>_xlfn.XLOOKUP($E248,'Raw Data'!$E:$E,'Raw Data'!F:F,"ERROR",0,1)</f>
        <v>Wella Professionals Eimi Boost Bounce Curl Enhancing  Mousse ,300ml</v>
      </c>
      <c r="G248" s="10">
        <f>_xlfn.XLOOKUP($E248,'Raw Data'!$E:$E,'Raw Data'!G:G,"ERROR",0,1)</f>
        <v>1</v>
      </c>
      <c r="H248" s="9">
        <f>_xlfn.XLOOKUP($E248,'Raw Data'!$E:$E,'Raw Data'!H:H,"ERROR",0,1)</f>
        <v>119.98</v>
      </c>
      <c r="I248" s="9">
        <f>_xlfn.XLOOKUP($E248,'Raw Data'!$E:$E,'Raw Data'!I:I,"ERROR",0,1)</f>
        <v>0.000160631756477866</v>
      </c>
      <c r="J248" s="9" t="str">
        <f>_xlfn.XLOOKUP($E248,'Raw Data'!$E:$E,'Raw Data'!J:J,"ERROR",0,1)</f>
        <v>No</v>
      </c>
      <c r="K248" s="14" t="str">
        <f t="array" ref="K248">_xlfn.IFS(AND(L248&gt;0,L248&lt;=5),"0 to 5",AND(L248&gt;5,L248&lt;=10),"5 to 10",AND(L248&gt;10,L248&lt;=15),"10 to 15",AND(L248&gt;15,L248&lt;=20),"15 to 20",AND(L248&gt;20,L248&lt;=30),"20 to 30",AND(L248&gt;30,L248&lt;=40),"30 to 40",AND(L248&gt;40,L248&lt;=50),"40 to 50",AND(L248&gt;50,L248&lt;=75),"50 to 75",AND(L248&gt;75,L248&lt;=100),"75 to 100",AND(L248&gt;100,L248&lt;=150),"100 to 150",AND(L248&gt;150,L248&lt;=200),"150 to 200",AND(L248&gt;200,L248&lt;=250),"200 to 250",AND(L248&gt;250,L248&lt;=300),"250 to 300",AND(L248&gt;300,L248&lt;=400),"300 to 400",AND(L248&gt;400,L248&lt;=500),"400 to 500",L248&gt;500,"500+")</f>
        <v>75 to 100</v>
      </c>
      <c r="L248" s="9">
        <f>_xlfn.XLOOKUP($E248,'Raw Data'!$E:$E,'Raw Data'!L:L,"ERROR",0,1)</f>
        <v>97.72</v>
      </c>
      <c r="M248" s="14" t="str">
        <f t="array" ref="M248">_xlfn.IFS(AND(N248&gt;0,N248&lt;=5),"0 to 5",AND(N248&gt;5,N248&lt;=10),"5 to 10",AND(N248&gt;10,N248&lt;=15),"10 to 15",AND(N248&gt;15,N248&lt;=20),"15 to 20",AND(N248&gt;20,N248&lt;=30),"20 to 30",AND(N248&gt;30,N248&lt;=40),"30 to 40",AND(N248&gt;40,N248&lt;=50),"40 to 50",AND(N248&gt;50,N248&lt;=75),"50 to 75",AND(N248&gt;75,N248&lt;=100),"75 to 100",AND(N248&gt;100,N248&lt;=150),"100 to 150",AND(N248&gt;150,N248&lt;=200),"150 to 200",AND(N248&gt;200,N248&lt;=250),"200 to 250",AND(N248&gt;250,N248&lt;=300),"250 to 300",AND(N248&gt;300,N248&lt;=400),"300 to 400",AND(N248&gt;400,N248&lt;=500),"400 to 500",N248&gt;500,"500+")</f>
        <v>75 to 100</v>
      </c>
      <c r="N248" s="9">
        <f>_xlfn.XLOOKUP($E248,'Raw Data'!$E:$E,'Raw Data'!N:N,"ERROR",0,1)</f>
        <v>97.72</v>
      </c>
      <c r="O248" s="14" t="str">
        <f t="array" ref="O248">_xlfn.IFS(P248=0,"No Discount",AND(P248&gt;0,P248&lt;=0.02),"0% to 2%",AND(P248&gt;0.02,P248&lt;=0.04),"2% to 4%",AND(P248&gt;0.04,P248&lt;=0.06),"4% to 6%",AND(P248&gt;0.06,P248&lt;=0.08),"6% to 8%",AND(P248&gt;0.08,P248&lt;=0.1),"8% to 10%",AND(P248&gt;0.1,P248&lt;=0.15),"10% to 15%",AND(P248&gt;0.15,P248&lt;=0.2),"15% to 20%",AND(P248&gt;0.2,P248&lt;=0.25),"20% to 25%",AND(P248&gt;0.25,P248&lt;=0.3),"25% to 30%",AND(P248&gt;0.3,P248&lt;=0.4),"30% to 40%",AND(P248&gt;0.4,P248&lt;=0.5),"40% to 50%",AND(P248&gt;0.5,P248&lt;=0.75),"50% to 75%",AND(P248&gt;0.75,P248&lt;=1),"75% to 100%")</f>
        <v>No Discount</v>
      </c>
      <c r="P248" s="10">
        <f>_xlfn.XLOOKUP($E248,'Raw Data'!$E:$E,'Raw Data'!P:P,"ERROR",0,1)</f>
        <v>0</v>
      </c>
      <c r="Q248" s="9">
        <f>_xlfn.XLOOKUP($E248,'Raw Data'!$E:$E,'Raw Data'!Q:Q,"ERROR",0,1)</f>
        <v>300</v>
      </c>
      <c r="R248" s="9" t="str">
        <f>_xlfn.XLOOKUP($E248,'Raw Data'!$E:$E,'Raw Data'!R:R,"ERROR",0,1)</f>
        <v>ml</v>
      </c>
      <c r="S248" s="5" t="str">
        <f t="array" ref="S248">_xlfn.IFS(AND(T248&gt;0,T248&lt;=0.05),"0 to 0.05",AND(T248&gt;0.05,T248&lt;=0.1),"0.05 to 0.1",AND(T248&gt;0.1,T248&lt;=0.2),"0.1 to 0.2",AND(T248&gt;0.2,T248&lt;=0.3),"0.2 to 0.3",AND(T248&gt;0.3,T248&lt;=0.4),"0.3 to 0.4",AND(T248&gt;0.4,T248&lt;=0.5),"0.4 to 0.5",AND(T248&gt;0.5,T248&lt;=0.75),"0.5 to 0.75",AND(T248&gt;0.75,T248&lt;=1),"0.75 to 1",AND(T248&gt;1,T248&lt;=2),"1 to 2",AND(T248&gt;2,T248&lt;=3),"2 to 3",AND(T248&gt;3,T248&lt;=4),"3 to 4",AND(T248&gt;4,T248&lt;=5),"4 to 5",AND(T248&gt;5,T248&lt;=10),"5 to 10",T248&gt;10,"10+")</f>
        <v>0.3 to 0.4</v>
      </c>
      <c r="T248" s="10">
        <f>_xlfn.XLOOKUP($E248,'Raw Data'!$E:$E,'Raw Data'!T:T,"ERROR",0,1)</f>
        <v>0.325907367867775</v>
      </c>
      <c r="U248" s="15" t="str">
        <f t="array" ref="U248">_xlfn.IFS(AND(V248&gt;0,V248&lt;=0.05),"0 to 0.05",AND(V248&gt;0.05,V248&lt;=0.1),"0.05 to 0.1",AND(V248&gt;0.1,V248&lt;=0.2),"0.1 to 0.2",AND(V248&gt;0.2,V248&lt;=0.3),"0.2 to 0.3",AND(V248&gt;0.3,V248&lt;=0.4),"0.3 to 0.4",AND(V248&gt;0.4,V248&lt;=0.5),"0.4 to 0.5",AND(V248&gt;0.5,V248&lt;=0.75),"0.5 to 0.75",AND(V248&gt;0.75,V248&lt;=1),"0.75 to 1",AND(V248&gt;1,V248&lt;=2),"1 to 2",AND(V248&gt;2,V248&lt;=3),"2 to 3",AND(V248&gt;3,V248&lt;=4),"3 to 4",AND(V248&gt;4,V248&lt;=5),"4 to 5",AND(V248&gt;5,V248&lt;=10),"5 to 10",V248&gt;10,"10+")</f>
        <v>0.05 to 0.1</v>
      </c>
      <c r="V248" s="10">
        <f>_xlfn.XLOOKUP($E248,'Raw Data'!$E:$E,'Raw Data'!V:V,"ERROR",0,1)</f>
        <v>0.0879949893242992</v>
      </c>
      <c r="W248" s="15" t="str">
        <f t="array" ref="W248">_xlfn.IFS(AND(X248&gt;0,X248&lt;=0.05),"0 to 0.05",AND(X248&gt;0.05,X248&lt;=0.1),"0.05 to 0.1",AND(X248&gt;0.1,X248&lt;=0.2),"0.1 to 0.2",AND(X248&gt;0.2,X248&lt;=0.3),"0.2 to 0.3",AND(X248&gt;0.3,X248&lt;=0.4),"0.3 to 0.4",AND(X248&gt;0.4,X248&lt;=0.5),"0.4 to 0.5",AND(X248&gt;0.5,X248&lt;=0.75),"0.5 to 0.75",AND(X248&gt;0.75,X248&lt;=1),"0.75 to 1",AND(X248&gt;1,X248&lt;=2),"1 to 2",AND(X248&gt;2,X248&lt;=3),"2 to 3",AND(X248&gt;3,X248&lt;=4),"3 to 4",AND(X248&gt;4,X248&lt;=5),"4 to 5",AND(X248&gt;5,X248&lt;=10),"5 to 10",X248&gt;10,"10+")</f>
        <v>0.05 to 0.1</v>
      </c>
      <c r="X248" s="16">
        <f t="shared" si="27"/>
        <v>0.0879949893242992</v>
      </c>
      <c r="Y248" s="5" t="str">
        <f t="array" ref="Y248">_xlfn.IFS(AND(Z248&gt;0,Z248&lt;=1),"0 to 1",AND(Z248&gt;1,Z248&lt;=2),"1 to 2",AND(Z248&gt;2,Z248&lt;=4),"2 to 4",AND(Z248&gt;4,Z248&lt;=6),"4 to 6",AND(Z248&gt;6,Z248&lt;=8),"6 to 8",AND(Z248&gt;8,Z248&lt;=10),"8 to 10",AND(Z248&gt;10,Z248&lt;=15),"10 to 15",AND(Z248&gt;15,Z248&lt;=20),"15 to 20",AND(Z248&gt;20,Z248&lt;=25),"20 to 25",AND(Z248&gt;25,Z248&lt;=30),"25 to 30",AND(Z248&gt;30,Z248&lt;=40),"30 to 40",AND(Z248&gt;40,Z248&lt;=50),"40 to 50",Z248&gt;50,"50+")</f>
        <v>10 to 15</v>
      </c>
      <c r="Z248" s="9">
        <f>_xlfn.XLOOKUP($E248,'Raw Data'!$E:$E,'Raw Data'!Z:Z,"ERROR",0,1)</f>
        <v>10.14</v>
      </c>
      <c r="AA248" s="9" t="str">
        <f>_xlfn.XLOOKUP($E248,'Raw Data'!$E:$E,'Raw Data'!AA:AA,"ERROR",0,1)</f>
        <v>oz</v>
      </c>
    </row>
    <row r="249" hidden="1" spans="1:27">
      <c r="A249" s="5" t="str">
        <f>_xlfn.XLOOKUP($E249,'Raw Data'!$E:$E,'Raw Data'!A:A,"ERROR",0,1)</f>
        <v>AE</v>
      </c>
      <c r="B249" s="5" t="str">
        <f>_xlfn.XLOOKUP($E249,'Raw Data'!$E:$E,'Raw Data'!B:B,"ERROR",0,1)</f>
        <v>Hair Mousses</v>
      </c>
      <c r="C249" s="5" t="str">
        <f>_xlfn.XLOOKUP($E249,'Raw Data'!$E:$E,'Raw Data'!C:C,"ERROR",0,1)</f>
        <v>ors</v>
      </c>
      <c r="D249" s="5" t="str">
        <f>_xlfn.XLOOKUP($E249,'Raw Data'!$E:$E,'Raw Data'!D:D,"ERROR",0,1)</f>
        <v>www.amazon.ae/dp/B01N6F7DR8</v>
      </c>
      <c r="E249" s="5" t="s">
        <v>449</v>
      </c>
      <c r="F249" s="9" t="str">
        <f>_xlfn.XLOOKUP($E249,'Raw Data'!$E:$E,'Raw Data'!F:F,"ERROR",0,1)</f>
        <v>Ors Mousse Wrap/ Set 7oz by Organic Root (ORS)</v>
      </c>
      <c r="G249" s="10">
        <f>_xlfn.XLOOKUP($E249,'Raw Data'!$E:$E,'Raw Data'!G:G,"ERROR",0,1)</f>
        <v>4</v>
      </c>
      <c r="H249" s="9">
        <f>_xlfn.XLOOKUP($E249,'Raw Data'!$E:$E,'Raw Data'!H:H,"ERROR",0,1)</f>
        <v>119.54</v>
      </c>
      <c r="I249" s="9">
        <f>_xlfn.XLOOKUP($E249,'Raw Data'!$E:$E,'Raw Data'!I:I,"ERROR",0,1)</f>
        <v>0.000160042675190566</v>
      </c>
      <c r="J249" s="9" t="str">
        <f>_xlfn.XLOOKUP($E249,'Raw Data'!$E:$E,'Raw Data'!J:J,"ERROR",0,1)</f>
        <v>No</v>
      </c>
      <c r="K249" s="14" t="str">
        <f t="array" ref="K249">_xlfn.IFS(AND(L249&gt;0,L249&lt;=5),"0 to 5",AND(L249&gt;5,L249&lt;=10),"5 to 10",AND(L249&gt;10,L249&lt;=15),"10 to 15",AND(L249&gt;15,L249&lt;=20),"15 to 20",AND(L249&gt;20,L249&lt;=30),"20 to 30",AND(L249&gt;30,L249&lt;=40),"30 to 40",AND(L249&gt;40,L249&lt;=50),"40 to 50",AND(L249&gt;50,L249&lt;=75),"50 to 75",AND(L249&gt;75,L249&lt;=100),"75 to 100",AND(L249&gt;100,L249&lt;=150),"100 to 150",AND(L249&gt;150,L249&lt;=200),"150 to 200",AND(L249&gt;200,L249&lt;=250),"200 to 250",AND(L249&gt;250,L249&lt;=300),"250 to 300",AND(L249&gt;300,L249&lt;=400),"300 to 400",AND(L249&gt;400,L249&lt;=500),"400 to 500",L249&gt;500,"500+")</f>
        <v>30 to 40</v>
      </c>
      <c r="L249" s="9">
        <f>_xlfn.XLOOKUP($E249,'Raw Data'!$E:$E,'Raw Data'!L:L,"ERROR",0,1)</f>
        <v>32.34</v>
      </c>
      <c r="M249" s="14" t="str">
        <f t="array" ref="M249">_xlfn.IFS(AND(N249&gt;0,N249&lt;=5),"0 to 5",AND(N249&gt;5,N249&lt;=10),"5 to 10",AND(N249&gt;10,N249&lt;=15),"10 to 15",AND(N249&gt;15,N249&lt;=20),"15 to 20",AND(N249&gt;20,N249&lt;=30),"20 to 30",AND(N249&gt;30,N249&lt;=40),"30 to 40",AND(N249&gt;40,N249&lt;=50),"40 to 50",AND(N249&gt;50,N249&lt;=75),"50 to 75",AND(N249&gt;75,N249&lt;=100),"75 to 100",AND(N249&gt;100,N249&lt;=150),"100 to 150",AND(N249&gt;150,N249&lt;=200),"150 to 200",AND(N249&gt;200,N249&lt;=250),"200 to 250",AND(N249&gt;250,N249&lt;=300),"250 to 300",AND(N249&gt;300,N249&lt;=400),"300 to 400",AND(N249&gt;400,N249&lt;=500),"400 to 500",N249&gt;500,"500+")</f>
        <v>30 to 40</v>
      </c>
      <c r="N249" s="9">
        <f>_xlfn.XLOOKUP($E249,'Raw Data'!$E:$E,'Raw Data'!N:N,"ERROR",0,1)</f>
        <v>32.95</v>
      </c>
      <c r="O249" s="14" t="str">
        <f t="array" ref="O249">_xlfn.IFS(P249=0,"No Discount",AND(P249&gt;0,P249&lt;=0.02),"0% to 2%",AND(P249&gt;0.02,P249&lt;=0.04),"2% to 4%",AND(P249&gt;0.04,P249&lt;=0.06),"4% to 6%",AND(P249&gt;0.06,P249&lt;=0.08),"6% to 8%",AND(P249&gt;0.08,P249&lt;=0.1),"8% to 10%",AND(P249&gt;0.1,P249&lt;=0.15),"10% to 15%",AND(P249&gt;0.15,P249&lt;=0.2),"15% to 20%",AND(P249&gt;0.2,P249&lt;=0.25),"20% to 25%",AND(P249&gt;0.25,P249&lt;=0.3),"25% to 30%",AND(P249&gt;0.3,P249&lt;=0.4),"30% to 40%",AND(P249&gt;0.4,P249&lt;=0.5),"40% to 50%",AND(P249&gt;0.5,P249&lt;=0.75),"50% to 75%",AND(P249&gt;0.75,P249&lt;=1),"75% to 100%")</f>
        <v>0% to 2%</v>
      </c>
      <c r="P249" s="10">
        <f>_xlfn.XLOOKUP($E249,'Raw Data'!$E:$E,'Raw Data'!P:P,"ERROR",0,1)</f>
        <v>0.0185128983308042</v>
      </c>
      <c r="Q249" s="9">
        <f>_xlfn.XLOOKUP($E249,'Raw Data'!$E:$E,'Raw Data'!Q:Q,"ERROR",0,1)</f>
        <v>7</v>
      </c>
      <c r="R249" s="9" t="str">
        <f>_xlfn.XLOOKUP($E249,'Raw Data'!$E:$E,'Raw Data'!R:R,"ERROR",0,1)</f>
        <v>oz</v>
      </c>
      <c r="S249" s="5" t="str">
        <f t="array" ref="S249">_xlfn.IFS(AND(T249&gt;0,T249&lt;=0.05),"0 to 0.05",AND(T249&gt;0.05,T249&lt;=0.1),"0.05 to 0.1",AND(T249&gt;0.1,T249&lt;=0.2),"0.1 to 0.2",AND(T249&gt;0.2,T249&lt;=0.3),"0.2 to 0.3",AND(T249&gt;0.3,T249&lt;=0.4),"0.3 to 0.4",AND(T249&gt;0.4,T249&lt;=0.5),"0.4 to 0.5",AND(T249&gt;0.5,T249&lt;=0.75),"0.5 to 0.75",AND(T249&gt;0.75,T249&lt;=1),"0.75 to 1",AND(T249&gt;1,T249&lt;=2),"1 to 2",AND(T249&gt;2,T249&lt;=3),"2 to 3",AND(T249&gt;3,T249&lt;=4),"3 to 4",AND(T249&gt;4,T249&lt;=5),"4 to 5",AND(T249&gt;5,T249&lt;=10),"5 to 10",T249&gt;10,"10+")</f>
        <v>0.1 to 0.2</v>
      </c>
      <c r="T249" s="10">
        <f>_xlfn.XLOOKUP($E249,'Raw Data'!$E:$E,'Raw Data'!T:T,"ERROR",0,1)</f>
        <v>0.156239431856611</v>
      </c>
      <c r="U249" s="15" t="str">
        <f t="array" ref="U249">_xlfn.IFS(AND(V249&gt;0,V249&lt;=0.05),"0 to 0.05",AND(V249&gt;0.05,V249&lt;=0.1),"0.05 to 0.1",AND(V249&gt;0.1,V249&lt;=0.2),"0.1 to 0.2",AND(V249&gt;0.2,V249&lt;=0.3),"0.2 to 0.3",AND(V249&gt;0.3,V249&lt;=0.4),"0.3 to 0.4",AND(V249&gt;0.4,V249&lt;=0.5),"0.4 to 0.5",AND(V249&gt;0.5,V249&lt;=0.75),"0.5 to 0.75",AND(V249&gt;0.75,V249&lt;=1),"0.75 to 1",AND(V249&gt;1,V249&lt;=2),"1 to 2",AND(V249&gt;2,V249&lt;=3),"2 to 3",AND(V249&gt;3,V249&lt;=4),"3 to 4",AND(V249&gt;4,V249&lt;=5),"4 to 5",AND(V249&gt;5,V249&lt;=10),"5 to 10",V249&gt;10,"10+")</f>
        <v>0 to 0.05</v>
      </c>
      <c r="V249" s="10">
        <f>_xlfn.XLOOKUP($E249,'Raw Data'!$E:$E,'Raw Data'!V:V,"ERROR",0,1)</f>
        <v>0.0429803372143582</v>
      </c>
      <c r="W249" s="15" t="str">
        <f t="array" ref="W249">_xlfn.IFS(AND(X249&gt;0,X249&lt;=0.05),"0 to 0.05",AND(X249&gt;0.05,X249&lt;=0.1),"0.05 to 0.1",AND(X249&gt;0.1,X249&lt;=0.2),"0.1 to 0.2",AND(X249&gt;0.2,X249&lt;=0.3),"0.2 to 0.3",AND(X249&gt;0.3,X249&lt;=0.4),"0.3 to 0.4",AND(X249&gt;0.4,X249&lt;=0.5),"0.4 to 0.5",AND(X249&gt;0.5,X249&lt;=0.75),"0.5 to 0.75",AND(X249&gt;0.75,X249&lt;=1),"0.75 to 1",AND(X249&gt;1,X249&lt;=2),"1 to 2",AND(X249&gt;2,X249&lt;=3),"2 to 3",AND(X249&gt;3,X249&lt;=4),"3 to 4",AND(X249&gt;4,X249&lt;=5),"4 to 5",AND(X249&gt;5,X249&lt;=10),"5 to 10",X249&gt;10,"10+")</f>
        <v>0 to 0.05</v>
      </c>
      <c r="X249" s="16">
        <f t="shared" si="27"/>
        <v>0.0421846466012851</v>
      </c>
      <c r="Y249" s="5" t="str">
        <f t="array" ref="Y249">_xlfn.IFS(AND(Z249&gt;0,Z249&lt;=1),"0 to 1",AND(Z249&gt;1,Z249&lt;=2),"1 to 2",AND(Z249&gt;2,Z249&lt;=4),"2 to 4",AND(Z249&gt;4,Z249&lt;=6),"4 to 6",AND(Z249&gt;6,Z249&lt;=8),"6 to 8",AND(Z249&gt;8,Z249&lt;=10),"8 to 10",AND(Z249&gt;10,Z249&lt;=15),"10 to 15",AND(Z249&gt;15,Z249&lt;=20),"15 to 20",AND(Z249&gt;20,Z249&lt;=25),"20 to 25",AND(Z249&gt;25,Z249&lt;=30),"25 to 30",AND(Z249&gt;30,Z249&lt;=40),"30 to 40",AND(Z249&gt;40,Z249&lt;=50),"40 to 50",Z249&gt;50,"50+")</f>
        <v>6 to 8</v>
      </c>
      <c r="Z249" s="9">
        <f>_xlfn.XLOOKUP($E249,'Raw Data'!$E:$E,'Raw Data'!Z:Z,"ERROR",0,1)</f>
        <v>7</v>
      </c>
      <c r="AA249" s="9" t="str">
        <f>_xlfn.XLOOKUP($E249,'Raw Data'!$E:$E,'Raw Data'!AA:AA,"ERROR",0,1)</f>
        <v>oz</v>
      </c>
    </row>
    <row r="250" hidden="1" spans="1:27">
      <c r="A250" s="5" t="str">
        <f>_xlfn.XLOOKUP($E250,'Raw Data'!$E:$E,'Raw Data'!A:A,"ERROR",0,1)</f>
        <v>AE</v>
      </c>
      <c r="B250" s="5" t="str">
        <f>_xlfn.XLOOKUP($E250,'Raw Data'!$E:$E,'Raw Data'!B:B,"ERROR",0,1)</f>
        <v>Hair Mousses</v>
      </c>
      <c r="C250" s="5" t="str">
        <f>_xlfn.XLOOKUP($E250,'Raw Data'!$E:$E,'Raw Data'!C:C,"ERROR",0,1)</f>
        <v>Cosmaline</v>
      </c>
      <c r="D250" s="5" t="str">
        <f>_xlfn.XLOOKUP($E250,'Raw Data'!$E:$E,'Raw Data'!D:D,"ERROR",0,1)</f>
        <v>www.amazon.ae/dp/B0BYJQ4KY6</v>
      </c>
      <c r="E250" s="5" t="s">
        <v>450</v>
      </c>
      <c r="F250" s="9" t="str">
        <f>_xlfn.XLOOKUP($E250,'Raw Data'!$E:$E,'Raw Data'!F:F,"ERROR",0,1)</f>
        <v>Cosmaline Fixnet pro styling  mousse  300ml extra strong</v>
      </c>
      <c r="G250" s="10">
        <f>_xlfn.XLOOKUP($E250,'Raw Data'!$E:$E,'Raw Data'!G:G,"ERROR",0,1)</f>
        <v>3</v>
      </c>
      <c r="H250" s="9">
        <f>_xlfn.XLOOKUP($E250,'Raw Data'!$E:$E,'Raw Data'!H:H,"ERROR",0,1)</f>
        <v>113.67</v>
      </c>
      <c r="I250" s="9">
        <f>_xlfn.XLOOKUP($E250,'Raw Data'!$E:$E,'Raw Data'!I:I,"ERROR",0,1)</f>
        <v>0.00015218379528954</v>
      </c>
      <c r="J250" s="9" t="str">
        <f>_xlfn.XLOOKUP($E250,'Raw Data'!$E:$E,'Raw Data'!J:J,"ERROR",0,1)</f>
        <v>No</v>
      </c>
      <c r="K250" s="14" t="str">
        <f t="array" ref="K250">_xlfn.IFS(AND(L250&gt;0,L250&lt;=5),"0 to 5",AND(L250&gt;5,L250&lt;=10),"5 to 10",AND(L250&gt;10,L250&lt;=15),"10 to 15",AND(L250&gt;15,L250&lt;=20),"15 to 20",AND(L250&gt;20,L250&lt;=30),"20 to 30",AND(L250&gt;30,L250&lt;=40),"30 to 40",AND(L250&gt;40,L250&lt;=50),"40 to 50",AND(L250&gt;50,L250&lt;=75),"50 to 75",AND(L250&gt;75,L250&lt;=100),"75 to 100",AND(L250&gt;100,L250&lt;=150),"100 to 150",AND(L250&gt;150,L250&lt;=200),"150 to 200",AND(L250&gt;200,L250&lt;=250),"200 to 250",AND(L250&gt;250,L250&lt;=300),"250 to 300",AND(L250&gt;300,L250&lt;=400),"300 to 400",AND(L250&gt;400,L250&lt;=500),"400 to 500",L250&gt;500,"500+")</f>
        <v>40 to 50</v>
      </c>
      <c r="L250" s="9">
        <f>_xlfn.XLOOKUP($E250,'Raw Data'!$E:$E,'Raw Data'!L:L,"ERROR",0,1)</f>
        <v>45</v>
      </c>
      <c r="M250" s="14" t="str">
        <f t="array" ref="M250">_xlfn.IFS(AND(N250&gt;0,N250&lt;=5),"0 to 5",AND(N250&gt;5,N250&lt;=10),"5 to 10",AND(N250&gt;10,N250&lt;=15),"10 to 15",AND(N250&gt;15,N250&lt;=20),"15 to 20",AND(N250&gt;20,N250&lt;=30),"20 to 30",AND(N250&gt;30,N250&lt;=40),"30 to 40",AND(N250&gt;40,N250&lt;=50),"40 to 50",AND(N250&gt;50,N250&lt;=75),"50 to 75",AND(N250&gt;75,N250&lt;=100),"75 to 100",AND(N250&gt;100,N250&lt;=150),"100 to 150",AND(N250&gt;150,N250&lt;=200),"150 to 200",AND(N250&gt;200,N250&lt;=250),"200 to 250",AND(N250&gt;250,N250&lt;=300),"250 to 300",AND(N250&gt;300,N250&lt;=400),"300 to 400",AND(N250&gt;400,N250&lt;=500),"400 to 500",N250&gt;500,"500+")</f>
        <v>40 to 50</v>
      </c>
      <c r="N250" s="9">
        <f>_xlfn.XLOOKUP($E250,'Raw Data'!$E:$E,'Raw Data'!N:N,"ERROR",0,1)</f>
        <v>45</v>
      </c>
      <c r="O250" s="14" t="str">
        <f t="array" ref="O250">_xlfn.IFS(P250=0,"No Discount",AND(P250&gt;0,P250&lt;=0.02),"0% to 2%",AND(P250&gt;0.02,P250&lt;=0.04),"2% to 4%",AND(P250&gt;0.04,P250&lt;=0.06),"4% to 6%",AND(P250&gt;0.06,P250&lt;=0.08),"6% to 8%",AND(P250&gt;0.08,P250&lt;=0.1),"8% to 10%",AND(P250&gt;0.1,P250&lt;=0.15),"10% to 15%",AND(P250&gt;0.15,P250&lt;=0.2),"15% to 20%",AND(P250&gt;0.2,P250&lt;=0.25),"20% to 25%",AND(P250&gt;0.25,P250&lt;=0.3),"25% to 30%",AND(P250&gt;0.3,P250&lt;=0.4),"30% to 40%",AND(P250&gt;0.4,P250&lt;=0.5),"40% to 50%",AND(P250&gt;0.5,P250&lt;=0.75),"50% to 75%",AND(P250&gt;0.75,P250&lt;=1),"75% to 100%")</f>
        <v>No Discount</v>
      </c>
      <c r="P250" s="10">
        <f>_xlfn.XLOOKUP($E250,'Raw Data'!$E:$E,'Raw Data'!P:P,"ERROR",0,1)</f>
        <v>0</v>
      </c>
      <c r="Q250" s="9">
        <f>_xlfn.XLOOKUP($E250,'Raw Data'!$E:$E,'Raw Data'!Q:Q,"ERROR",0,1)</f>
        <v>300</v>
      </c>
      <c r="R250" s="9" t="str">
        <f>_xlfn.XLOOKUP($E250,'Raw Data'!$E:$E,'Raw Data'!R:R,"ERROR",0,1)</f>
        <v>ml</v>
      </c>
      <c r="S250" s="5" t="str">
        <f t="array" ref="S250">_xlfn.IFS(AND(T250&gt;0,T250&lt;=0.05),"0 to 0.05",AND(T250&gt;0.05,T250&lt;=0.1),"0.05 to 0.1",AND(T250&gt;0.1,T250&lt;=0.2),"0.1 to 0.2",AND(T250&gt;0.2,T250&lt;=0.3),"0.2 to 0.3",AND(T250&gt;0.3,T250&lt;=0.4),"0.3 to 0.4",AND(T250&gt;0.4,T250&lt;=0.5),"0.4 to 0.5",AND(T250&gt;0.5,T250&lt;=0.75),"0.5 to 0.75",AND(T250&gt;0.75,T250&lt;=1),"0.75 to 1",AND(T250&gt;1,T250&lt;=2),"1 to 2",AND(T250&gt;2,T250&lt;=3),"2 to 3",AND(T250&gt;3,T250&lt;=4),"3 to 4",AND(T250&gt;4,T250&lt;=5),"4 to 5",AND(T250&gt;5,T250&lt;=10),"5 to 10",T250&gt;10,"10+")</f>
        <v>0.1 to 0.2</v>
      </c>
      <c r="T250" s="10">
        <f>_xlfn.XLOOKUP($E250,'Raw Data'!$E:$E,'Raw Data'!T:T,"ERROR",0,1)</f>
        <v>0.150080142796253</v>
      </c>
      <c r="U250" s="15" t="str">
        <f t="array" ref="U250">_xlfn.IFS(AND(V250&gt;0,V250&lt;=0.05),"0 to 0.05",AND(V250&gt;0.05,V250&lt;=0.1),"0.05 to 0.1",AND(V250&gt;0.1,V250&lt;=0.2),"0.1 to 0.2",AND(V250&gt;0.2,V250&lt;=0.3),"0.2 to 0.3",AND(V250&gt;0.3,V250&lt;=0.4),"0.3 to 0.4",AND(V250&gt;0.4,V250&lt;=0.5),"0.4 to 0.5",AND(V250&gt;0.5,V250&lt;=0.75),"0.5 to 0.75",AND(V250&gt;0.75,V250&lt;=1),"0.75 to 1",AND(V250&gt;1,V250&lt;=2),"1 to 2",AND(V250&gt;2,V250&lt;=3),"2 to 3",AND(V250&gt;3,V250&lt;=4),"3 to 4",AND(V250&gt;4,V250&lt;=5),"4 to 5",AND(V250&gt;5,V250&lt;=10),"5 to 10",V250&gt;10,"10+")</f>
        <v>0 to 0.05</v>
      </c>
      <c r="V250" s="10">
        <f>_xlfn.XLOOKUP($E250,'Raw Data'!$E:$E,'Raw Data'!V:V,"ERROR",0,1)</f>
        <v>0.0405216385549884</v>
      </c>
      <c r="W250" s="15" t="str">
        <f t="array" ref="W250">_xlfn.IFS(AND(X250&gt;0,X250&lt;=0.05),"0 to 0.05",AND(X250&gt;0.05,X250&lt;=0.1),"0.05 to 0.1",AND(X250&gt;0.1,X250&lt;=0.2),"0.1 to 0.2",AND(X250&gt;0.2,X250&lt;=0.3),"0.2 to 0.3",AND(X250&gt;0.3,X250&lt;=0.4),"0.3 to 0.4",AND(X250&gt;0.4,X250&lt;=0.5),"0.4 to 0.5",AND(X250&gt;0.5,X250&lt;=0.75),"0.5 to 0.75",AND(X250&gt;0.75,X250&lt;=1),"0.75 to 1",AND(X250&gt;1,X250&lt;=2),"1 to 2",AND(X250&gt;2,X250&lt;=3),"2 to 3",AND(X250&gt;3,X250&lt;=4),"3 to 4",AND(X250&gt;4,X250&lt;=5),"4 to 5",AND(X250&gt;5,X250&lt;=10),"5 to 10",X250&gt;10,"10+")</f>
        <v>0 to 0.05</v>
      </c>
      <c r="X250" s="16">
        <f t="shared" si="27"/>
        <v>0.0405216385549884</v>
      </c>
      <c r="Y250" s="5" t="str">
        <f t="array" ref="Y250">_xlfn.IFS(AND(Z250&gt;0,Z250&lt;=1),"0 to 1",AND(Z250&gt;1,Z250&lt;=2),"1 to 2",AND(Z250&gt;2,Z250&lt;=4),"2 to 4",AND(Z250&gt;4,Z250&lt;=6),"4 to 6",AND(Z250&gt;6,Z250&lt;=8),"6 to 8",AND(Z250&gt;8,Z250&lt;=10),"8 to 10",AND(Z250&gt;10,Z250&lt;=15),"10 to 15",AND(Z250&gt;15,Z250&lt;=20),"15 to 20",AND(Z250&gt;20,Z250&lt;=25),"20 to 25",AND(Z250&gt;25,Z250&lt;=30),"25 to 30",AND(Z250&gt;30,Z250&lt;=40),"30 to 40",AND(Z250&gt;40,Z250&lt;=50),"40 to 50",Z250&gt;50,"50+")</f>
        <v>10 to 15</v>
      </c>
      <c r="Z250" s="9">
        <f>_xlfn.XLOOKUP($E250,'Raw Data'!$E:$E,'Raw Data'!Z:Z,"ERROR",0,1)</f>
        <v>10.14</v>
      </c>
      <c r="AA250" s="9" t="str">
        <f>_xlfn.XLOOKUP($E250,'Raw Data'!$E:$E,'Raw Data'!AA:AA,"ERROR",0,1)</f>
        <v>oz</v>
      </c>
    </row>
    <row r="251" hidden="1" spans="1:27">
      <c r="A251" s="5" t="str">
        <f>_xlfn.XLOOKUP($E251,'Raw Data'!$E:$E,'Raw Data'!A:A,"ERROR",0,1)</f>
        <v>AE</v>
      </c>
      <c r="B251" s="5" t="str">
        <f>_xlfn.XLOOKUP($E251,'Raw Data'!$E:$E,'Raw Data'!B:B,"ERROR",0,1)</f>
        <v>Hair Mousses</v>
      </c>
      <c r="C251" s="5" t="str">
        <f>_xlfn.XLOOKUP($E251,'Raw Data'!$E:$E,'Raw Data'!C:C,"ERROR",0,1)</f>
        <v>giovanni</v>
      </c>
      <c r="D251" s="5" t="str">
        <f>_xlfn.XLOOKUP($E251,'Raw Data'!$E:$E,'Raw Data'!D:D,"ERROR",0,1)</f>
        <v>www.amazon.ae/dp/B005P0UZOQ</v>
      </c>
      <c r="E251" s="5" t="s">
        <v>451</v>
      </c>
      <c r="F251" s="9" t="str">
        <f>_xlfn.XLOOKUP($E251,'Raw Data'!$E:$E,'Raw Data'!F:F,"ERROR",0,1)</f>
        <v>GIOVANNI Giovanni Cosmetics Mousse Ntrl Styling</v>
      </c>
      <c r="G251" s="10">
        <f>_xlfn.XLOOKUP($E251,'Raw Data'!$E:$E,'Raw Data'!G:G,"ERROR",0,1)</f>
        <v>1</v>
      </c>
      <c r="H251" s="9">
        <f>_xlfn.XLOOKUP($E251,'Raw Data'!$E:$E,'Raw Data'!H:H,"ERROR",0,1)</f>
        <v>110.61</v>
      </c>
      <c r="I251" s="9">
        <f>_xlfn.XLOOKUP($E251,'Raw Data'!$E:$E,'Raw Data'!I:I,"ERROR",0,1)</f>
        <v>0.00014808700270059</v>
      </c>
      <c r="J251" s="9" t="str">
        <f>_xlfn.XLOOKUP($E251,'Raw Data'!$E:$E,'Raw Data'!J:J,"ERROR",0,1)</f>
        <v>No</v>
      </c>
      <c r="K251" s="14" t="str">
        <f t="array" ref="K251">_xlfn.IFS(AND(L251&gt;0,L251&lt;=5),"0 to 5",AND(L251&gt;5,L251&lt;=10),"5 to 10",AND(L251&gt;10,L251&lt;=15),"10 to 15",AND(L251&gt;15,L251&lt;=20),"15 to 20",AND(L251&gt;20,L251&lt;=30),"20 to 30",AND(L251&gt;30,L251&lt;=40),"30 to 40",AND(L251&gt;40,L251&lt;=50),"40 to 50",AND(L251&gt;50,L251&lt;=75),"50 to 75",AND(L251&gt;75,L251&lt;=100),"75 to 100",AND(L251&gt;100,L251&lt;=150),"100 to 150",AND(L251&gt;150,L251&lt;=200),"150 to 200",AND(L251&gt;200,L251&lt;=250),"200 to 250",AND(L251&gt;250,L251&lt;=300),"250 to 300",AND(L251&gt;300,L251&lt;=400),"300 to 400",AND(L251&gt;400,L251&lt;=500),"400 to 500",L251&gt;500,"500+")</f>
        <v>75 to 100</v>
      </c>
      <c r="L251" s="9">
        <f>_xlfn.XLOOKUP($E251,'Raw Data'!$E:$E,'Raw Data'!L:L,"ERROR",0,1)</f>
        <v>87.57</v>
      </c>
      <c r="M251" s="14" t="str">
        <f t="array" ref="M251">_xlfn.IFS(AND(N251&gt;0,N251&lt;=5),"0 to 5",AND(N251&gt;5,N251&lt;=10),"5 to 10",AND(N251&gt;10,N251&lt;=15),"10 to 15",AND(N251&gt;15,N251&lt;=20),"15 to 20",AND(N251&gt;20,N251&lt;=30),"20 to 30",AND(N251&gt;30,N251&lt;=40),"30 to 40",AND(N251&gt;40,N251&lt;=50),"40 to 50",AND(N251&gt;50,N251&lt;=75),"50 to 75",AND(N251&gt;75,N251&lt;=100),"75 to 100",AND(N251&gt;100,N251&lt;=150),"100 to 150",AND(N251&gt;150,N251&lt;=200),"150 to 200",AND(N251&gt;200,N251&lt;=250),"200 to 250",AND(N251&gt;250,N251&lt;=300),"250 to 300",AND(N251&gt;300,N251&lt;=400),"300 to 400",AND(N251&gt;400,N251&lt;=500),"400 to 500",N251&gt;500,"500+")</f>
        <v>75 to 100</v>
      </c>
      <c r="N251" s="9">
        <f>_xlfn.XLOOKUP($E251,'Raw Data'!$E:$E,'Raw Data'!N:N,"ERROR",0,1)</f>
        <v>87.58</v>
      </c>
      <c r="O251" s="14" t="str">
        <f t="array" ref="O251">_xlfn.IFS(P251=0,"No Discount",AND(P251&gt;0,P251&lt;=0.02),"0% to 2%",AND(P251&gt;0.02,P251&lt;=0.04),"2% to 4%",AND(P251&gt;0.04,P251&lt;=0.06),"4% to 6%",AND(P251&gt;0.06,P251&lt;=0.08),"6% to 8%",AND(P251&gt;0.08,P251&lt;=0.1),"8% to 10%",AND(P251&gt;0.1,P251&lt;=0.15),"10% to 15%",AND(P251&gt;0.15,P251&lt;=0.2),"15% to 20%",AND(P251&gt;0.2,P251&lt;=0.25),"20% to 25%",AND(P251&gt;0.25,P251&lt;=0.3),"25% to 30%",AND(P251&gt;0.3,P251&lt;=0.4),"30% to 40%",AND(P251&gt;0.4,P251&lt;=0.5),"40% to 50%",AND(P251&gt;0.5,P251&lt;=0.75),"50% to 75%",AND(P251&gt;0.75,P251&lt;=1),"75% to 100%")</f>
        <v>0% to 2%</v>
      </c>
      <c r="P251" s="10">
        <f>_xlfn.XLOOKUP($E251,'Raw Data'!$E:$E,'Raw Data'!P:P,"ERROR",0,1)</f>
        <v>0.000114181319936117</v>
      </c>
      <c r="Q251" s="9">
        <f>_xlfn.XLOOKUP($E251,'Raw Data'!$E:$E,'Raw Data'!Q:Q,"ERROR",0,1)</f>
        <v>0</v>
      </c>
      <c r="R251" s="9">
        <f>_xlfn.XLOOKUP($E251,'Raw Data'!$E:$E,'Raw Data'!R:R,"ERROR",0,1)</f>
        <v>0</v>
      </c>
      <c r="S251" s="5" t="e">
        <f t="array" ref="S251">_xlfn.IFS(AND(T251&gt;0,T251&lt;=0.05),"0 to 0.05",AND(T251&gt;0.05,T251&lt;=0.1),"0.05 to 0.1",AND(T251&gt;0.1,T251&lt;=0.2),"0.1 to 0.2",AND(T251&gt;0.2,T251&lt;=0.3),"0.2 to 0.3",AND(T251&gt;0.3,T251&lt;=0.4),"0.3 to 0.4",AND(T251&gt;0.4,T251&lt;=0.5),"0.4 to 0.5",AND(T251&gt;0.5,T251&lt;=0.75),"0.5 to 0.75",AND(T251&gt;0.75,T251&lt;=1),"0.75 to 1",AND(T251&gt;1,T251&lt;=2),"1 to 2",AND(T251&gt;2,T251&lt;=3),"2 to 3",AND(T251&gt;3,T251&lt;=4),"3 to 4",AND(T251&gt;4,T251&lt;=5),"4 to 5",AND(T251&gt;5,T251&lt;=10),"5 to 10",T251&gt;10,"10+")</f>
        <v>#N/A</v>
      </c>
      <c r="T251" s="10">
        <f>_xlfn.XLOOKUP($E251,'Raw Data'!$E:$E,'Raw Data'!T:T,"ERROR",0,1)</f>
        <v>0</v>
      </c>
      <c r="U251" s="15" t="e">
        <f t="array" ref="U251">_xlfn.IFS(AND(V251&gt;0,V251&lt;=0.05),"0 to 0.05",AND(V251&gt;0.05,V251&lt;=0.1),"0.05 to 0.1",AND(V251&gt;0.1,V251&lt;=0.2),"0.1 to 0.2",AND(V251&gt;0.2,V251&lt;=0.3),"0.2 to 0.3",AND(V251&gt;0.3,V251&lt;=0.4),"0.3 to 0.4",AND(V251&gt;0.4,V251&lt;=0.5),"0.4 to 0.5",AND(V251&gt;0.5,V251&lt;=0.75),"0.5 to 0.75",AND(V251&gt;0.75,V251&lt;=1),"0.75 to 1",AND(V251&gt;1,V251&lt;=2),"1 to 2",AND(V251&gt;2,V251&lt;=3),"2 to 3",AND(V251&gt;3,V251&lt;=4),"3 to 4",AND(V251&gt;4,V251&lt;=5),"4 to 5",AND(V251&gt;5,V251&lt;=10),"5 to 10",V251&gt;10,"10+")</f>
        <v>#N/A</v>
      </c>
      <c r="V251" s="10">
        <f>_xlfn.XLOOKUP($E251,'Raw Data'!$E:$E,'Raw Data'!V:V,"ERROR",0,1)</f>
        <v>0</v>
      </c>
      <c r="W251" s="15" t="e">
        <f t="array" ref="W251">_xlfn.IFS(AND(X251&gt;0,X251&lt;=0.05),"0 to 0.05",AND(X251&gt;0.05,X251&lt;=0.1),"0.05 to 0.1",AND(X251&gt;0.1,X251&lt;=0.2),"0.1 to 0.2",AND(X251&gt;0.2,X251&lt;=0.3),"0.2 to 0.3",AND(X251&gt;0.3,X251&lt;=0.4),"0.3 to 0.4",AND(X251&gt;0.4,X251&lt;=0.5),"0.4 to 0.5",AND(X251&gt;0.5,X251&lt;=0.75),"0.5 to 0.75",AND(X251&gt;0.75,X251&lt;=1),"0.75 to 1",AND(X251&gt;1,X251&lt;=2),"1 to 2",AND(X251&gt;2,X251&lt;=3),"2 to 3",AND(X251&gt;3,X251&lt;=4),"3 to 4",AND(X251&gt;4,X251&lt;=5),"4 to 5",AND(X251&gt;5,X251&lt;=10),"5 to 10",X251&gt;10,"10+")</f>
        <v>#DIV/0!</v>
      </c>
      <c r="X251" s="16" t="e">
        <f t="shared" si="27"/>
        <v>#DIV/0!</v>
      </c>
      <c r="Y251" s="5" t="e">
        <f t="array" ref="Y251">_xlfn.IFS(AND(Z251&gt;0,Z251&lt;=1),"0 to 1",AND(Z251&gt;1,Z251&lt;=2),"1 to 2",AND(Z251&gt;2,Z251&lt;=4),"2 to 4",AND(Z251&gt;4,Z251&lt;=6),"4 to 6",AND(Z251&gt;6,Z251&lt;=8),"6 to 8",AND(Z251&gt;8,Z251&lt;=10),"8 to 10",AND(Z251&gt;10,Z251&lt;=15),"10 to 15",AND(Z251&gt;15,Z251&lt;=20),"15 to 20",AND(Z251&gt;20,Z251&lt;=25),"20 to 25",AND(Z251&gt;25,Z251&lt;=30),"25 to 30",AND(Z251&gt;30,Z251&lt;=40),"30 to 40",AND(Z251&gt;40,Z251&lt;=50),"40 to 50",Z251&gt;50,"50+")</f>
        <v>#N/A</v>
      </c>
      <c r="Z251" s="9">
        <f>_xlfn.XLOOKUP($E251,'Raw Data'!$E:$E,'Raw Data'!Z:Z,"ERROR",0,1)</f>
        <v>0</v>
      </c>
      <c r="AA251" s="9">
        <f>_xlfn.XLOOKUP($E251,'Raw Data'!$E:$E,'Raw Data'!AA:AA,"ERROR",0,1)</f>
        <v>0</v>
      </c>
    </row>
    <row r="252" hidden="1" spans="1:27">
      <c r="A252" s="5" t="str">
        <f>_xlfn.XLOOKUP($E252,'Raw Data'!$E:$E,'Raw Data'!A:A,"ERROR",0,1)</f>
        <v>AE</v>
      </c>
      <c r="B252" s="5" t="str">
        <f>_xlfn.XLOOKUP($E252,'Raw Data'!$E:$E,'Raw Data'!B:B,"ERROR",0,1)</f>
        <v>Hair Mousses</v>
      </c>
      <c r="C252" s="5" t="str">
        <f>_xlfn.XLOOKUP($E252,'Raw Data'!$E:$E,'Raw Data'!C:C,"ERROR",0,1)</f>
        <v>Minuet</v>
      </c>
      <c r="D252" s="5" t="str">
        <f>_xlfn.XLOOKUP($E252,'Raw Data'!$E:$E,'Raw Data'!D:D,"ERROR",0,1)</f>
        <v>www.amazon.ae/dp/B085F6YH3D</v>
      </c>
      <c r="E252" s="5" t="s">
        <v>452</v>
      </c>
      <c r="F252" s="9" t="str">
        <f>_xlfn.XLOOKUP($E252,'Raw Data'!$E:$E,'Raw Data'!F:F,"ERROR",0,1)</f>
        <v>Minuet Salon Professional Styling Mousse Extra Hold, 225 ml</v>
      </c>
      <c r="G252" s="10">
        <f>_xlfn.XLOOKUP($E252,'Raw Data'!$E:$E,'Raw Data'!G:G,"ERROR",0,1)</f>
        <v>5</v>
      </c>
      <c r="H252" s="9">
        <f>_xlfn.XLOOKUP($E252,'Raw Data'!$E:$E,'Raw Data'!H:H,"ERROR",0,1)</f>
        <v>106.09</v>
      </c>
      <c r="I252" s="9">
        <f>_xlfn.XLOOKUP($E252,'Raw Data'!$E:$E,'Raw Data'!I:I,"ERROR",0,1)</f>
        <v>0.000142035531294689</v>
      </c>
      <c r="J252" s="9" t="str">
        <f>_xlfn.XLOOKUP($E252,'Raw Data'!$E:$E,'Raw Data'!J:J,"ERROR",0,1)</f>
        <v>No</v>
      </c>
      <c r="K252" s="14" t="str">
        <f t="array" ref="K252">_xlfn.IFS(AND(L252&gt;0,L252&lt;=5),"0 to 5",AND(L252&gt;5,L252&lt;=10),"5 to 10",AND(L252&gt;10,L252&lt;=15),"10 to 15",AND(L252&gt;15,L252&lt;=20),"15 to 20",AND(L252&gt;20,L252&lt;=30),"20 to 30",AND(L252&gt;30,L252&lt;=40),"30 to 40",AND(L252&gt;40,L252&lt;=50),"40 to 50",AND(L252&gt;50,L252&lt;=75),"50 to 75",AND(L252&gt;75,L252&lt;=100),"75 to 100",AND(L252&gt;100,L252&lt;=150),"100 to 150",AND(L252&gt;150,L252&lt;=200),"150 to 200",AND(L252&gt;200,L252&lt;=250),"200 to 250",AND(L252&gt;250,L252&lt;=300),"250 to 300",AND(L252&gt;300,L252&lt;=400),"300 to 400",AND(L252&gt;400,L252&lt;=500),"400 to 500",L252&gt;500,"500+")</f>
        <v>15 to 20</v>
      </c>
      <c r="L252" s="9">
        <f>_xlfn.XLOOKUP($E252,'Raw Data'!$E:$E,'Raw Data'!L:L,"ERROR",0,1)</f>
        <v>17.76</v>
      </c>
      <c r="M252" s="14" t="str">
        <f t="array" ref="M252">_xlfn.IFS(AND(N252&gt;0,N252&lt;=5),"0 to 5",AND(N252&gt;5,N252&lt;=10),"5 to 10",AND(N252&gt;10,N252&lt;=15),"10 to 15",AND(N252&gt;15,N252&lt;=20),"15 to 20",AND(N252&gt;20,N252&lt;=30),"20 to 30",AND(N252&gt;30,N252&lt;=40),"30 to 40",AND(N252&gt;40,N252&lt;=50),"40 to 50",AND(N252&gt;50,N252&lt;=75),"50 to 75",AND(N252&gt;75,N252&lt;=100),"75 to 100",AND(N252&gt;100,N252&lt;=150),"100 to 150",AND(N252&gt;150,N252&lt;=200),"150 to 200",AND(N252&gt;200,N252&lt;=250),"200 to 250",AND(N252&gt;250,N252&lt;=300),"250 to 300",AND(N252&gt;300,N252&lt;=400),"300 to 400",AND(N252&gt;400,N252&lt;=500),"400 to 500",N252&gt;500,"500+")</f>
        <v>20 to 30</v>
      </c>
      <c r="N252" s="9">
        <f>_xlfn.XLOOKUP($E252,'Raw Data'!$E:$E,'Raw Data'!N:N,"ERROR",0,1)</f>
        <v>21</v>
      </c>
      <c r="O252" s="14" t="str">
        <f t="array" ref="O252">_xlfn.IFS(P252=0,"No Discount",AND(P252&gt;0,P252&lt;=0.02),"0% to 2%",AND(P252&gt;0.02,P252&lt;=0.04),"2% to 4%",AND(P252&gt;0.04,P252&lt;=0.06),"4% to 6%",AND(P252&gt;0.06,P252&lt;=0.08),"6% to 8%",AND(P252&gt;0.08,P252&lt;=0.1),"8% to 10%",AND(P252&gt;0.1,P252&lt;=0.15),"10% to 15%",AND(P252&gt;0.15,P252&lt;=0.2),"15% to 20%",AND(P252&gt;0.2,P252&lt;=0.25),"20% to 25%",AND(P252&gt;0.25,P252&lt;=0.3),"25% to 30%",AND(P252&gt;0.3,P252&lt;=0.4),"30% to 40%",AND(P252&gt;0.4,P252&lt;=0.5),"40% to 50%",AND(P252&gt;0.5,P252&lt;=0.75),"50% to 75%",AND(P252&gt;0.75,P252&lt;=1),"75% to 100%")</f>
        <v>15% to 20%</v>
      </c>
      <c r="P252" s="10">
        <f>_xlfn.XLOOKUP($E252,'Raw Data'!$E:$E,'Raw Data'!P:P,"ERROR",0,1)</f>
        <v>0.154285714285714</v>
      </c>
      <c r="Q252" s="9">
        <f>_xlfn.XLOOKUP($E252,'Raw Data'!$E:$E,'Raw Data'!Q:Q,"ERROR",0,1)</f>
        <v>225</v>
      </c>
      <c r="R252" s="9" t="str">
        <f>_xlfn.XLOOKUP($E252,'Raw Data'!$E:$E,'Raw Data'!R:R,"ERROR",0,1)</f>
        <v>ml</v>
      </c>
      <c r="S252" s="5" t="str">
        <f t="array" ref="S252">_xlfn.IFS(AND(T252&gt;0,T252&lt;=0.05),"0 to 0.05",AND(T252&gt;0.05,T252&lt;=0.1),"0.05 to 0.1",AND(T252&gt;0.1,T252&lt;=0.2),"0.1 to 0.2",AND(T252&gt;0.2,T252&lt;=0.3),"0.2 to 0.3",AND(T252&gt;0.3,T252&lt;=0.4),"0.3 to 0.4",AND(T252&gt;0.4,T252&lt;=0.5),"0.4 to 0.5",AND(T252&gt;0.5,T252&lt;=0.75),"0.5 to 0.75",AND(T252&gt;0.75,T252&lt;=1),"0.75 to 1",AND(T252&gt;1,T252&lt;=2),"1 to 2",AND(T252&gt;2,T252&lt;=3),"2 to 3",AND(T252&gt;3,T252&lt;=4),"3 to 4",AND(T252&gt;4,T252&lt;=5),"4 to 5",AND(T252&gt;5,T252&lt;=10),"5 to 10",T252&gt;10,"10+")</f>
        <v>0.05 to 0.1</v>
      </c>
      <c r="T252" s="10">
        <f>_xlfn.XLOOKUP($E252,'Raw Data'!$E:$E,'Raw Data'!T:T,"ERROR",0,1)</f>
        <v>0.0789755062536728</v>
      </c>
      <c r="U252" s="15" t="str">
        <f t="array" ref="U252">_xlfn.IFS(AND(V252&gt;0,V252&lt;=0.05),"0 to 0.05",AND(V252&gt;0.05,V252&lt;=0.1),"0.05 to 0.1",AND(V252&gt;0.1,V252&lt;=0.2),"0.1 to 0.2",AND(V252&gt;0.2,V252&lt;=0.3),"0.2 to 0.3",AND(V252&gt;0.3,V252&lt;=0.4),"0.3 to 0.4",AND(V252&gt;0.4,V252&lt;=0.5),"0.4 to 0.5",AND(V252&gt;0.5,V252&lt;=0.75),"0.5 to 0.75",AND(V252&gt;0.75,V252&lt;=1),"0.75 to 1",AND(V252&gt;1,V252&lt;=2),"1 to 2",AND(V252&gt;2,V252&lt;=3),"2 to 3",AND(V252&gt;3,V252&lt;=4),"3 to 4",AND(V252&gt;4,V252&lt;=5),"4 to 5",AND(V252&gt;5,V252&lt;=10),"5 to 10",V252&gt;10,"10+")</f>
        <v>0 to 0.05</v>
      </c>
      <c r="V252" s="10">
        <f>_xlfn.XLOOKUP($E252,'Raw Data'!$E:$E,'Raw Data'!V:V,"ERROR",0,1)</f>
        <v>0.0252134639897705</v>
      </c>
      <c r="W252" s="15" t="str">
        <f t="array" ref="W252">_xlfn.IFS(AND(X252&gt;0,X252&lt;=0.05),"0 to 0.05",AND(X252&gt;0.05,X252&lt;=0.1),"0.05 to 0.1",AND(X252&gt;0.1,X252&lt;=0.2),"0.1 to 0.2",AND(X252&gt;0.2,X252&lt;=0.3),"0.2 to 0.3",AND(X252&gt;0.3,X252&lt;=0.4),"0.3 to 0.4",AND(X252&gt;0.4,X252&lt;=0.5),"0.4 to 0.5",AND(X252&gt;0.5,X252&lt;=0.75),"0.5 to 0.75",AND(X252&gt;0.75,X252&lt;=1),"0.75 to 1",AND(X252&gt;1,X252&lt;=2),"1 to 2",AND(X252&gt;2,X252&lt;=3),"2 to 3",AND(X252&gt;3,X252&lt;=4),"3 to 4",AND(X252&gt;4,X252&lt;=5),"4 to 5",AND(X252&gt;5,X252&lt;=10),"5 to 10",X252&gt;10,"10+")</f>
        <v>0 to 0.05</v>
      </c>
      <c r="X252" s="16">
        <f t="shared" si="27"/>
        <v>0.0213233866884917</v>
      </c>
      <c r="Y252" s="5" t="str">
        <f t="array" ref="Y252">_xlfn.IFS(AND(Z252&gt;0,Z252&lt;=1),"0 to 1",AND(Z252&gt;1,Z252&lt;=2),"1 to 2",AND(Z252&gt;2,Z252&lt;=4),"2 to 4",AND(Z252&gt;4,Z252&lt;=6),"4 to 6",AND(Z252&gt;6,Z252&lt;=8),"6 to 8",AND(Z252&gt;8,Z252&lt;=10),"8 to 10",AND(Z252&gt;10,Z252&lt;=15),"10 to 15",AND(Z252&gt;15,Z252&lt;=20),"15 to 20",AND(Z252&gt;20,Z252&lt;=25),"20 to 25",AND(Z252&gt;25,Z252&lt;=30),"25 to 30",AND(Z252&gt;30,Z252&lt;=40),"30 to 40",AND(Z252&gt;40,Z252&lt;=50),"40 to 50",Z252&gt;50,"50+")</f>
        <v>6 to 8</v>
      </c>
      <c r="Z252" s="9">
        <f>_xlfn.XLOOKUP($E252,'Raw Data'!$E:$E,'Raw Data'!Z:Z,"ERROR",0,1)</f>
        <v>7.605</v>
      </c>
      <c r="AA252" s="9" t="str">
        <f>_xlfn.XLOOKUP($E252,'Raw Data'!$E:$E,'Raw Data'!AA:AA,"ERROR",0,1)</f>
        <v>oz</v>
      </c>
    </row>
    <row r="253" hidden="1" spans="1:27">
      <c r="A253" s="5" t="str">
        <f>_xlfn.XLOOKUP($E253,'Raw Data'!$E:$E,'Raw Data'!A:A,"ERROR",0,1)</f>
        <v>AE</v>
      </c>
      <c r="B253" s="5" t="str">
        <f>_xlfn.XLOOKUP($E253,'Raw Data'!$E:$E,'Raw Data'!B:B,"ERROR",0,1)</f>
        <v>Hair Mousses</v>
      </c>
      <c r="C253" s="5" t="str">
        <f>_xlfn.XLOOKUP($E253,'Raw Data'!$E:$E,'Raw Data'!C:C,"ERROR",0,1)</f>
        <v>Orofluido</v>
      </c>
      <c r="D253" s="5" t="str">
        <f>_xlfn.XLOOKUP($E253,'Raw Data'!$E:$E,'Raw Data'!D:D,"ERROR",0,1)</f>
        <v>www.amazon.ae/dp/B01FRH3NHM</v>
      </c>
      <c r="E253" s="5" t="s">
        <v>453</v>
      </c>
      <c r="F253" s="9" t="str">
        <f>_xlfn.XLOOKUP($E253,'Raw Data'!$E:$E,'Raw Data'!F:F,"ERROR",0,1)</f>
        <v>Orofluido Original Volume MoUSse, 300 Ml</v>
      </c>
      <c r="G253" s="10">
        <f>_xlfn.XLOOKUP($E253,'Raw Data'!$E:$E,'Raw Data'!G:G,"ERROR",0,1)</f>
        <v>1</v>
      </c>
      <c r="H253" s="9">
        <f>_xlfn.XLOOKUP($E253,'Raw Data'!$E:$E,'Raw Data'!H:H,"ERROR",0,1)</f>
        <v>105.14</v>
      </c>
      <c r="I253" s="9">
        <f>_xlfn.XLOOKUP($E253,'Raw Data'!$E:$E,'Raw Data'!I:I,"ERROR",0,1)</f>
        <v>0.000140763651242564</v>
      </c>
      <c r="J253" s="9" t="str">
        <f>_xlfn.XLOOKUP($E253,'Raw Data'!$E:$E,'Raw Data'!J:J,"ERROR",0,1)</f>
        <v>No</v>
      </c>
      <c r="K253" s="14" t="str">
        <f t="array" ref="K253">_xlfn.IFS(AND(L253&gt;0,L253&lt;=5),"0 to 5",AND(L253&gt;5,L253&lt;=10),"5 to 10",AND(L253&gt;10,L253&lt;=15),"10 to 15",AND(L253&gt;15,L253&lt;=20),"15 to 20",AND(L253&gt;20,L253&lt;=30),"20 to 30",AND(L253&gt;30,L253&lt;=40),"30 to 40",AND(L253&gt;40,L253&lt;=50),"40 to 50",AND(L253&gt;50,L253&lt;=75),"50 to 75",AND(L253&gt;75,L253&lt;=100),"75 to 100",AND(L253&gt;100,L253&lt;=150),"100 to 150",AND(L253&gt;150,L253&lt;=200),"150 to 200",AND(L253&gt;200,L253&lt;=250),"200 to 250",AND(L253&gt;250,L253&lt;=300),"250 to 300",AND(L253&gt;300,L253&lt;=400),"300 to 400",AND(L253&gt;400,L253&lt;=500),"400 to 500",L253&gt;500,"500+")</f>
        <v>75 to 100</v>
      </c>
      <c r="L253" s="9">
        <f>_xlfn.XLOOKUP($E253,'Raw Data'!$E:$E,'Raw Data'!L:L,"ERROR",0,1)</f>
        <v>83.25</v>
      </c>
      <c r="M253" s="14" t="str">
        <f t="array" ref="M253">_xlfn.IFS(AND(N253&gt;0,N253&lt;=5),"0 to 5",AND(N253&gt;5,N253&lt;=10),"5 to 10",AND(N253&gt;10,N253&lt;=15),"10 to 15",AND(N253&gt;15,N253&lt;=20),"15 to 20",AND(N253&gt;20,N253&lt;=30),"20 to 30",AND(N253&gt;30,N253&lt;=40),"30 to 40",AND(N253&gt;40,N253&lt;=50),"40 to 50",AND(N253&gt;50,N253&lt;=75),"50 to 75",AND(N253&gt;75,N253&lt;=100),"75 to 100",AND(N253&gt;100,N253&lt;=150),"100 to 150",AND(N253&gt;150,N253&lt;=200),"150 to 200",AND(N253&gt;200,N253&lt;=250),"200 to 250",AND(N253&gt;250,N253&lt;=300),"250 to 300",AND(N253&gt;300,N253&lt;=400),"300 to 400",AND(N253&gt;400,N253&lt;=500),"400 to 500",N253&gt;500,"500+")</f>
        <v>75 to 100</v>
      </c>
      <c r="N253" s="9">
        <f>_xlfn.XLOOKUP($E253,'Raw Data'!$E:$E,'Raw Data'!N:N,"ERROR",0,1)</f>
        <v>83.25</v>
      </c>
      <c r="O253" s="14" t="str">
        <f t="array" ref="O253">_xlfn.IFS(P253=0,"No Discount",AND(P253&gt;0,P253&lt;=0.02),"0% to 2%",AND(P253&gt;0.02,P253&lt;=0.04),"2% to 4%",AND(P253&gt;0.04,P253&lt;=0.06),"4% to 6%",AND(P253&gt;0.06,P253&lt;=0.08),"6% to 8%",AND(P253&gt;0.08,P253&lt;=0.1),"8% to 10%",AND(P253&gt;0.1,P253&lt;=0.15),"10% to 15%",AND(P253&gt;0.15,P253&lt;=0.2),"15% to 20%",AND(P253&gt;0.2,P253&lt;=0.25),"20% to 25%",AND(P253&gt;0.25,P253&lt;=0.3),"25% to 30%",AND(P253&gt;0.3,P253&lt;=0.4),"30% to 40%",AND(P253&gt;0.4,P253&lt;=0.5),"40% to 50%",AND(P253&gt;0.5,P253&lt;=0.75),"50% to 75%",AND(P253&gt;0.75,P253&lt;=1),"75% to 100%")</f>
        <v>No Discount</v>
      </c>
      <c r="P253" s="10">
        <f>_xlfn.XLOOKUP($E253,'Raw Data'!$E:$E,'Raw Data'!P:P,"ERROR",0,1)</f>
        <v>0</v>
      </c>
      <c r="Q253" s="9">
        <f>_xlfn.XLOOKUP($E253,'Raw Data'!$E:$E,'Raw Data'!Q:Q,"ERROR",0,1)</f>
        <v>300</v>
      </c>
      <c r="R253" s="9" t="str">
        <f>_xlfn.XLOOKUP($E253,'Raw Data'!$E:$E,'Raw Data'!R:R,"ERROR",0,1)</f>
        <v>ml</v>
      </c>
      <c r="S253" s="5" t="str">
        <f t="array" ref="S253">_xlfn.IFS(AND(T253&gt;0,T253&lt;=0.05),"0 to 0.05",AND(T253&gt;0.05,T253&lt;=0.1),"0.05 to 0.1",AND(T253&gt;0.1,T253&lt;=0.2),"0.1 to 0.2",AND(T253&gt;0.2,T253&lt;=0.3),"0.2 to 0.3",AND(T253&gt;0.3,T253&lt;=0.4),"0.3 to 0.4",AND(T253&gt;0.4,T253&lt;=0.5),"0.4 to 0.5",AND(T253&gt;0.5,T253&lt;=0.75),"0.5 to 0.75",AND(T253&gt;0.75,T253&lt;=1),"0.75 to 1",AND(T253&gt;1,T253&lt;=2),"1 to 2",AND(T253&gt;2,T253&lt;=3),"2 to 3",AND(T253&gt;3,T253&lt;=4),"3 to 4",AND(T253&gt;4,T253&lt;=5),"4 to 5",AND(T253&gt;5,T253&lt;=10),"5 to 10",T253&gt;10,"10+")</f>
        <v>0.2 to 0.3</v>
      </c>
      <c r="T253" s="10">
        <f>_xlfn.XLOOKUP($E253,'Raw Data'!$E:$E,'Raw Data'!T:T,"ERROR",0,1)</f>
        <v>0.277648264173068</v>
      </c>
      <c r="U253" s="15" t="str">
        <f t="array" ref="U253">_xlfn.IFS(AND(V253&gt;0,V253&lt;=0.05),"0 to 0.05",AND(V253&gt;0.05,V253&lt;=0.1),"0.05 to 0.1",AND(V253&gt;0.1,V253&lt;=0.2),"0.1 to 0.2",AND(V253&gt;0.2,V253&lt;=0.3),"0.2 to 0.3",AND(V253&gt;0.3,V253&lt;=0.4),"0.3 to 0.4",AND(V253&gt;0.4,V253&lt;=0.5),"0.4 to 0.5",AND(V253&gt;0.5,V253&lt;=0.75),"0.5 to 0.75",AND(V253&gt;0.75,V253&lt;=1),"0.75 to 1",AND(V253&gt;1,V253&lt;=2),"1 to 2",AND(V253&gt;2,V253&lt;=3),"2 to 3",AND(V253&gt;3,V253&lt;=4),"3 to 4",AND(V253&gt;4,V253&lt;=5),"4 to 5",AND(V253&gt;5,V253&lt;=10),"5 to 10",V253&gt;10,"10+")</f>
        <v>0.05 to 0.1</v>
      </c>
      <c r="V253" s="10">
        <f>_xlfn.XLOOKUP($E253,'Raw Data'!$E:$E,'Raw Data'!V:V,"ERROR",0,1)</f>
        <v>0.0749650313267285</v>
      </c>
      <c r="W253" s="15" t="str">
        <f t="array" ref="W253">_xlfn.IFS(AND(X253&gt;0,X253&lt;=0.05),"0 to 0.05",AND(X253&gt;0.05,X253&lt;=0.1),"0.05 to 0.1",AND(X253&gt;0.1,X253&lt;=0.2),"0.1 to 0.2",AND(X253&gt;0.2,X253&lt;=0.3),"0.2 to 0.3",AND(X253&gt;0.3,X253&lt;=0.4),"0.3 to 0.4",AND(X253&gt;0.4,X253&lt;=0.5),"0.4 to 0.5",AND(X253&gt;0.5,X253&lt;=0.75),"0.5 to 0.75",AND(X253&gt;0.75,X253&lt;=1),"0.75 to 1",AND(X253&gt;1,X253&lt;=2),"1 to 2",AND(X253&gt;2,X253&lt;=3),"2 to 3",AND(X253&gt;3,X253&lt;=4),"3 to 4",AND(X253&gt;4,X253&lt;=5),"4 to 5",AND(X253&gt;5,X253&lt;=10),"5 to 10",X253&gt;10,"10+")</f>
        <v>0.05 to 0.1</v>
      </c>
      <c r="X253" s="16">
        <f t="shared" si="27"/>
        <v>0.0749650313267285</v>
      </c>
      <c r="Y253" s="5" t="str">
        <f t="array" ref="Y253">_xlfn.IFS(AND(Z253&gt;0,Z253&lt;=1),"0 to 1",AND(Z253&gt;1,Z253&lt;=2),"1 to 2",AND(Z253&gt;2,Z253&lt;=4),"2 to 4",AND(Z253&gt;4,Z253&lt;=6),"4 to 6",AND(Z253&gt;6,Z253&lt;=8),"6 to 8",AND(Z253&gt;8,Z253&lt;=10),"8 to 10",AND(Z253&gt;10,Z253&lt;=15),"10 to 15",AND(Z253&gt;15,Z253&lt;=20),"15 to 20",AND(Z253&gt;20,Z253&lt;=25),"20 to 25",AND(Z253&gt;25,Z253&lt;=30),"25 to 30",AND(Z253&gt;30,Z253&lt;=40),"30 to 40",AND(Z253&gt;40,Z253&lt;=50),"40 to 50",Z253&gt;50,"50+")</f>
        <v>10 to 15</v>
      </c>
      <c r="Z253" s="9">
        <f>_xlfn.XLOOKUP($E253,'Raw Data'!$E:$E,'Raw Data'!Z:Z,"ERROR",0,1)</f>
        <v>10.14</v>
      </c>
      <c r="AA253" s="9" t="str">
        <f>_xlfn.XLOOKUP($E253,'Raw Data'!$E:$E,'Raw Data'!AA:AA,"ERROR",0,1)</f>
        <v>oz</v>
      </c>
    </row>
    <row r="254" hidden="1" spans="1:27">
      <c r="A254" s="5" t="str">
        <f>_xlfn.XLOOKUP($E254,'Raw Data'!$E:$E,'Raw Data'!A:A,"ERROR",0,1)</f>
        <v>AE</v>
      </c>
      <c r="B254" s="5" t="str">
        <f>_xlfn.XLOOKUP($E254,'Raw Data'!$E:$E,'Raw Data'!B:B,"ERROR",0,1)</f>
        <v>Hair Mousses</v>
      </c>
      <c r="C254" s="5" t="str">
        <f>_xlfn.XLOOKUP($E254,'Raw Data'!$E:$E,'Raw Data'!C:C,"ERROR",0,1)</f>
        <v>tea tree</v>
      </c>
      <c r="D254" s="5" t="str">
        <f>_xlfn.XLOOKUP($E254,'Raw Data'!$E:$E,'Raw Data'!D:D,"ERROR",0,1)</f>
        <v>www.amazon.ae/dp/B07Q872BW8</v>
      </c>
      <c r="E254" s="5" t="s">
        <v>454</v>
      </c>
      <c r="F254" s="9" t="str">
        <f>_xlfn.XLOOKUP($E254,'Raw Data'!$E:$E,'Raw Data'!F:F,"ERROR",0,1)</f>
        <v>Tea Tree Lavender Mint Curl Refresh Foam, Hair Mousse, For Coarse, Curly + Dry Hair, 6.8 fl. oz.</v>
      </c>
      <c r="G254" s="10">
        <f>_xlfn.XLOOKUP($E254,'Raw Data'!$E:$E,'Raw Data'!G:G,"ERROR",0,1)</f>
        <v>1</v>
      </c>
      <c r="H254" s="9">
        <f>_xlfn.XLOOKUP($E254,'Raw Data'!$E:$E,'Raw Data'!H:H,"ERROR",0,1)</f>
        <v>103.73</v>
      </c>
      <c r="I254" s="9">
        <f>_xlfn.XLOOKUP($E254,'Raw Data'!$E:$E,'Raw Data'!I:I,"ERROR",0,1)</f>
        <v>0.000138875913480989</v>
      </c>
      <c r="J254" s="9" t="str">
        <f>_xlfn.XLOOKUP($E254,'Raw Data'!$E:$E,'Raw Data'!J:J,"ERROR",0,1)</f>
        <v>No</v>
      </c>
      <c r="K254" s="14" t="str">
        <f t="array" ref="K254">_xlfn.IFS(AND(L254&gt;0,L254&lt;=5),"0 to 5",AND(L254&gt;5,L254&lt;=10),"5 to 10",AND(L254&gt;10,L254&lt;=15),"10 to 15",AND(L254&gt;15,L254&lt;=20),"15 to 20",AND(L254&gt;20,L254&lt;=30),"20 to 30",AND(L254&gt;30,L254&lt;=40),"30 to 40",AND(L254&gt;40,L254&lt;=50),"40 to 50",AND(L254&gt;50,L254&lt;=75),"50 to 75",AND(L254&gt;75,L254&lt;=100),"75 to 100",AND(L254&gt;100,L254&lt;=150),"100 to 150",AND(L254&gt;150,L254&lt;=200),"150 to 200",AND(L254&gt;200,L254&lt;=250),"200 to 250",AND(L254&gt;250,L254&lt;=300),"250 to 300",AND(L254&gt;300,L254&lt;=400),"300 to 400",AND(L254&gt;400,L254&lt;=500),"400 to 500",L254&gt;500,"500+")</f>
        <v>75 to 100</v>
      </c>
      <c r="L254" s="9">
        <f>_xlfn.XLOOKUP($E254,'Raw Data'!$E:$E,'Raw Data'!L:L,"ERROR",0,1)</f>
        <v>82.13</v>
      </c>
      <c r="M254" s="14" t="str">
        <f t="array" ref="M254">_xlfn.IFS(AND(N254&gt;0,N254&lt;=5),"0 to 5",AND(N254&gt;5,N254&lt;=10),"5 to 10",AND(N254&gt;10,N254&lt;=15),"10 to 15",AND(N254&gt;15,N254&lt;=20),"15 to 20",AND(N254&gt;20,N254&lt;=30),"20 to 30",AND(N254&gt;30,N254&lt;=40),"30 to 40",AND(N254&gt;40,N254&lt;=50),"40 to 50",AND(N254&gt;50,N254&lt;=75),"50 to 75",AND(N254&gt;75,N254&lt;=100),"75 to 100",AND(N254&gt;100,N254&lt;=150),"100 to 150",AND(N254&gt;150,N254&lt;=200),"150 to 200",AND(N254&gt;200,N254&lt;=250),"200 to 250",AND(N254&gt;250,N254&lt;=300),"250 to 300",AND(N254&gt;300,N254&lt;=400),"300 to 400",AND(N254&gt;400,N254&lt;=500),"400 to 500",N254&gt;500,"500+")</f>
        <v>100 to 150</v>
      </c>
      <c r="N254" s="9">
        <f>_xlfn.XLOOKUP($E254,'Raw Data'!$E:$E,'Raw Data'!N:N,"ERROR",0,1)</f>
        <v>115.67</v>
      </c>
      <c r="O254" s="14" t="str">
        <f t="array" ref="O254">_xlfn.IFS(P254=0,"No Discount",AND(P254&gt;0,P254&lt;=0.02),"0% to 2%",AND(P254&gt;0.02,P254&lt;=0.04),"2% to 4%",AND(P254&gt;0.04,P254&lt;=0.06),"4% to 6%",AND(P254&gt;0.06,P254&lt;=0.08),"6% to 8%",AND(P254&gt;0.08,P254&lt;=0.1),"8% to 10%",AND(P254&gt;0.1,P254&lt;=0.15),"10% to 15%",AND(P254&gt;0.15,P254&lt;=0.2),"15% to 20%",AND(P254&gt;0.2,P254&lt;=0.25),"20% to 25%",AND(P254&gt;0.25,P254&lt;=0.3),"25% to 30%",AND(P254&gt;0.3,P254&lt;=0.4),"30% to 40%",AND(P254&gt;0.4,P254&lt;=0.5),"40% to 50%",AND(P254&gt;0.5,P254&lt;=0.75),"50% to 75%",AND(P254&gt;0.75,P254&lt;=1),"75% to 100%")</f>
        <v>25% to 30%</v>
      </c>
      <c r="P254" s="10">
        <f>_xlfn.XLOOKUP($E254,'Raw Data'!$E:$E,'Raw Data'!P:P,"ERROR",0,1)</f>
        <v>0.28996282527881</v>
      </c>
      <c r="Q254" s="9">
        <f>_xlfn.XLOOKUP($E254,'Raw Data'!$E:$E,'Raw Data'!Q:Q,"ERROR",0,1)</f>
        <v>6.8</v>
      </c>
      <c r="R254" s="9" t="str">
        <f>_xlfn.XLOOKUP($E254,'Raw Data'!$E:$E,'Raw Data'!R:R,"ERROR",0,1)</f>
        <v>fl oz</v>
      </c>
      <c r="S254" s="5" t="str">
        <f t="array" ref="S254">_xlfn.IFS(AND(T254&gt;0,T254&lt;=0.05),"0 to 0.05",AND(T254&gt;0.05,T254&lt;=0.1),"0.05 to 0.1",AND(T254&gt;0.1,T254&lt;=0.2),"0.1 to 0.2",AND(T254&gt;0.2,T254&lt;=0.3),"0.2 to 0.3",AND(T254&gt;0.3,T254&lt;=0.4),"0.3 to 0.4",AND(T254&gt;0.4,T254&lt;=0.5),"0.4 to 0.5",AND(T254&gt;0.5,T254&lt;=0.75),"0.5 to 0.75",AND(T254&gt;0.75,T254&lt;=1),"0.75 to 1",AND(T254&gt;1,T254&lt;=2),"1 to 2",AND(T254&gt;2,T254&lt;=3),"2 to 3",AND(T254&gt;3,T254&lt;=4),"3 to 4",AND(T254&gt;4,T254&lt;=5),"4 to 5",AND(T254&gt;5,T254&lt;=10),"5 to 10",T254&gt;10,"10+")</f>
        <v>0.3 to 0.4</v>
      </c>
      <c r="T254" s="10">
        <f>_xlfn.XLOOKUP($E254,'Raw Data'!$E:$E,'Raw Data'!T:T,"ERROR",0,1)</f>
        <v>0.392742812897381</v>
      </c>
      <c r="U254" s="15" t="str">
        <f t="array" ref="U254">_xlfn.IFS(AND(V254&gt;0,V254&lt;=0.05),"0 to 0.05",AND(V254&gt;0.05,V254&lt;=0.1),"0.05 to 0.1",AND(V254&gt;0.1,V254&lt;=0.2),"0.1 to 0.2",AND(V254&gt;0.2,V254&lt;=0.3),"0.2 to 0.3",AND(V254&gt;0.3,V254&lt;=0.4),"0.3 to 0.4",AND(V254&gt;0.4,V254&lt;=0.5),"0.4 to 0.5",AND(V254&gt;0.5,V254&lt;=0.75),"0.5 to 0.75",AND(V254&gt;0.75,V254&lt;=1),"0.75 to 1",AND(V254&gt;1,V254&lt;=2),"1 to 2",AND(V254&gt;2,V254&lt;=3),"2 to 3",AND(V254&gt;3,V254&lt;=4),"3 to 4",AND(V254&gt;4,V254&lt;=5),"4 to 5",AND(V254&gt;5,V254&lt;=10),"5 to 10",V254&gt;10,"10+")</f>
        <v>0.1 to 0.2</v>
      </c>
      <c r="V254" s="10">
        <f>_xlfn.XLOOKUP($E254,'Raw Data'!$E:$E,'Raw Data'!V:V,"ERROR",0,1)</f>
        <v>0.14934508115569</v>
      </c>
      <c r="W254" s="15" t="str">
        <f t="array" ref="W254">_xlfn.IFS(AND(X254&gt;0,X254&lt;=0.05),"0 to 0.05",AND(X254&gt;0.05,X254&lt;=0.1),"0.05 to 0.1",AND(X254&gt;0.1,X254&lt;=0.2),"0.1 to 0.2",AND(X254&gt;0.2,X254&lt;=0.3),"0.2 to 0.3",AND(X254&gt;0.3,X254&lt;=0.4),"0.3 to 0.4",AND(X254&gt;0.4,X254&lt;=0.5),"0.4 to 0.5",AND(X254&gt;0.5,X254&lt;=0.75),"0.5 to 0.75",AND(X254&gt;0.75,X254&lt;=1),"0.75 to 1",AND(X254&gt;1,X254&lt;=2),"1 to 2",AND(X254&gt;2,X254&lt;=3),"2 to 3",AND(X254&gt;3,X254&lt;=4),"3 to 4",AND(X254&gt;4,X254&lt;=5),"4 to 5",AND(X254&gt;5,X254&lt;=10),"5 to 10",X254&gt;10,"10+")</f>
        <v>0.1 to 0.2</v>
      </c>
      <c r="X254" s="16">
        <f t="shared" si="27"/>
        <v>0.106040559482293</v>
      </c>
      <c r="Y254" s="5" t="str">
        <f t="array" ref="Y254">_xlfn.IFS(AND(Z254&gt;0,Z254&lt;=1),"0 to 1",AND(Z254&gt;1,Z254&lt;=2),"1 to 2",AND(Z254&gt;2,Z254&lt;=4),"2 to 4",AND(Z254&gt;4,Z254&lt;=6),"4 to 6",AND(Z254&gt;6,Z254&lt;=8),"6 to 8",AND(Z254&gt;8,Z254&lt;=10),"8 to 10",AND(Z254&gt;10,Z254&lt;=15),"10 to 15",AND(Z254&gt;15,Z254&lt;=20),"15 to 20",AND(Z254&gt;20,Z254&lt;=25),"20 to 25",AND(Z254&gt;25,Z254&lt;=30),"25 to 30",AND(Z254&gt;30,Z254&lt;=40),"30 to 40",AND(Z254&gt;40,Z254&lt;=50),"40 to 50",Z254&gt;50,"50+")</f>
        <v>6 to 8</v>
      </c>
      <c r="Z254" s="9">
        <f>_xlfn.XLOOKUP($E254,'Raw Data'!$E:$E,'Raw Data'!Z:Z,"ERROR",0,1)</f>
        <v>7.072</v>
      </c>
      <c r="AA254" s="9" t="str">
        <f>_xlfn.XLOOKUP($E254,'Raw Data'!$E:$E,'Raw Data'!AA:AA,"ERROR",0,1)</f>
        <v>oz</v>
      </c>
    </row>
    <row r="255" hidden="1" spans="1:27">
      <c r="A255" s="5" t="str">
        <f>_xlfn.XLOOKUP($E255,'Raw Data'!$E:$E,'Raw Data'!A:A,"ERROR",0,1)</f>
        <v>AE</v>
      </c>
      <c r="B255" s="5" t="str">
        <f>_xlfn.XLOOKUP($E255,'Raw Data'!$E:$E,'Raw Data'!B:B,"ERROR",0,1)</f>
        <v>Hair Mousses</v>
      </c>
      <c r="C255" s="5" t="str">
        <f>_xlfn.XLOOKUP($E255,'Raw Data'!$E:$E,'Raw Data'!C:C,"ERROR",0,1)</f>
        <v>TIGI</v>
      </c>
      <c r="D255" s="5" t="str">
        <f>_xlfn.XLOOKUP($E255,'Raw Data'!$E:$E,'Raw Data'!D:D,"ERROR",0,1)</f>
        <v>www.amazon.ae/dp/B07GJFY6KR</v>
      </c>
      <c r="E255" s="5" t="s">
        <v>455</v>
      </c>
      <c r="F255" s="9" t="str">
        <f>_xlfn.XLOOKUP($E255,'Raw Data'!$E:$E,'Raw Data'!F:F,"ERROR",0,1)</f>
        <v>Bed  Head  for Men by Tigi Press Up Mens Thickening Mousse for Volume 125 ml</v>
      </c>
      <c r="G255" s="10">
        <f>_xlfn.XLOOKUP($E255,'Raw Data'!$E:$E,'Raw Data'!G:G,"ERROR",0,1)</f>
        <v>1</v>
      </c>
      <c r="H255" s="9">
        <f>_xlfn.XLOOKUP($E255,'Raw Data'!$E:$E,'Raw Data'!H:H,"ERROR",0,1)</f>
        <v>103.59</v>
      </c>
      <c r="I255" s="9">
        <f>_xlfn.XLOOKUP($E255,'Raw Data'!$E:$E,'Raw Data'!I:I,"ERROR",0,1)</f>
        <v>0.000138688478525939</v>
      </c>
      <c r="J255" s="9" t="str">
        <f>_xlfn.XLOOKUP($E255,'Raw Data'!$E:$E,'Raw Data'!J:J,"ERROR",0,1)</f>
        <v>No</v>
      </c>
      <c r="K255" s="14" t="str">
        <f t="array" ref="K255">_xlfn.IFS(AND(L255&gt;0,L255&lt;=5),"0 to 5",AND(L255&gt;5,L255&lt;=10),"5 to 10",AND(L255&gt;10,L255&lt;=15),"10 to 15",AND(L255&gt;15,L255&lt;=20),"15 to 20",AND(L255&gt;20,L255&lt;=30),"20 to 30",AND(L255&gt;30,L255&lt;=40),"30 to 40",AND(L255&gt;40,L255&lt;=50),"40 to 50",AND(L255&gt;50,L255&lt;=75),"50 to 75",AND(L255&gt;75,L255&lt;=100),"75 to 100",AND(L255&gt;100,L255&lt;=150),"100 to 150",AND(L255&gt;150,L255&lt;=200),"150 to 200",AND(L255&gt;200,L255&lt;=250),"200 to 250",AND(L255&gt;250,L255&lt;=300),"250 to 300",AND(L255&gt;300,L255&lt;=400),"300 to 400",AND(L255&gt;400,L255&lt;=500),"400 to 500",L255&gt;500,"500+")</f>
        <v>75 to 100</v>
      </c>
      <c r="L255" s="9">
        <f>_xlfn.XLOOKUP($E255,'Raw Data'!$E:$E,'Raw Data'!L:L,"ERROR",0,1)</f>
        <v>98.76</v>
      </c>
      <c r="M255" s="14" t="str">
        <f t="array" ref="M255">_xlfn.IFS(AND(N255&gt;0,N255&lt;=5),"0 to 5",AND(N255&gt;5,N255&lt;=10),"5 to 10",AND(N255&gt;10,N255&lt;=15),"10 to 15",AND(N255&gt;15,N255&lt;=20),"15 to 20",AND(N255&gt;20,N255&lt;=30),"20 to 30",AND(N255&gt;30,N255&lt;=40),"30 to 40",AND(N255&gt;40,N255&lt;=50),"40 to 50",AND(N255&gt;50,N255&lt;=75),"50 to 75",AND(N255&gt;75,N255&lt;=100),"75 to 100",AND(N255&gt;100,N255&lt;=150),"100 to 150",AND(N255&gt;150,N255&lt;=200),"150 to 200",AND(N255&gt;200,N255&lt;=250),"200 to 250",AND(N255&gt;250,N255&lt;=300),"250 to 300",AND(N255&gt;300,N255&lt;=400),"300 to 400",AND(N255&gt;400,N255&lt;=500),"400 to 500",N255&gt;500,"500+")</f>
        <v>75 to 100</v>
      </c>
      <c r="N255" s="9">
        <f>_xlfn.XLOOKUP($E255,'Raw Data'!$E:$E,'Raw Data'!N:N,"ERROR",0,1)</f>
        <v>98.76</v>
      </c>
      <c r="O255" s="14" t="str">
        <f t="array" ref="O255">_xlfn.IFS(P255=0,"No Discount",AND(P255&gt;0,P255&lt;=0.02),"0% to 2%",AND(P255&gt;0.02,P255&lt;=0.04),"2% to 4%",AND(P255&gt;0.04,P255&lt;=0.06),"4% to 6%",AND(P255&gt;0.06,P255&lt;=0.08),"6% to 8%",AND(P255&gt;0.08,P255&lt;=0.1),"8% to 10%",AND(P255&gt;0.1,P255&lt;=0.15),"10% to 15%",AND(P255&gt;0.15,P255&lt;=0.2),"15% to 20%",AND(P255&gt;0.2,P255&lt;=0.25),"20% to 25%",AND(P255&gt;0.25,P255&lt;=0.3),"25% to 30%",AND(P255&gt;0.3,P255&lt;=0.4),"30% to 40%",AND(P255&gt;0.4,P255&lt;=0.5),"40% to 50%",AND(P255&gt;0.5,P255&lt;=0.75),"50% to 75%",AND(P255&gt;0.75,P255&lt;=1),"75% to 100%")</f>
        <v>No Discount</v>
      </c>
      <c r="P255" s="10">
        <f>_xlfn.XLOOKUP($E255,'Raw Data'!$E:$E,'Raw Data'!P:P,"ERROR",0,1)</f>
        <v>0</v>
      </c>
      <c r="Q255" s="9">
        <f>_xlfn.XLOOKUP($E255,'Raw Data'!$E:$E,'Raw Data'!Q:Q,"ERROR",0,1)</f>
        <v>125</v>
      </c>
      <c r="R255" s="9" t="str">
        <f>_xlfn.XLOOKUP($E255,'Raw Data'!$E:$E,'Raw Data'!R:R,"ERROR",0,1)</f>
        <v>ml</v>
      </c>
      <c r="S255" s="5" t="str">
        <f t="array" ref="S255">_xlfn.IFS(AND(T255&gt;0,T255&lt;=0.05),"0 to 0.05",AND(T255&gt;0.05,T255&lt;=0.1),"0.05 to 0.1",AND(T255&gt;0.1,T255&lt;=0.2),"0.1 to 0.2",AND(T255&gt;0.2,T255&lt;=0.3),"0.2 to 0.3",AND(T255&gt;0.3,T255&lt;=0.4),"0.3 to 0.4",AND(T255&gt;0.4,T255&lt;=0.5),"0.4 to 0.5",AND(T255&gt;0.5,T255&lt;=0.75),"0.5 to 0.75",AND(T255&gt;0.75,T255&lt;=1),"0.75 to 1",AND(T255&gt;1,T255&lt;=2),"1 to 2",AND(T255&gt;2,T255&lt;=3),"2 to 3",AND(T255&gt;3,T255&lt;=4),"3 to 4",AND(T255&gt;4,T255&lt;=5),"4 to 5",AND(T255&gt;5,T255&lt;=10),"5 to 10",T255&gt;10,"10+")</f>
        <v>0.75 to 1</v>
      </c>
      <c r="T255" s="10">
        <f>_xlfn.XLOOKUP($E255,'Raw Data'!$E:$E,'Raw Data'!T:T,"ERROR",0,1)</f>
        <v>0.790502128136425</v>
      </c>
      <c r="U255" s="15" t="str">
        <f t="array" ref="U255">_xlfn.IFS(AND(V255&gt;0,V255&lt;=0.05),"0 to 0.05",AND(V255&gt;0.05,V255&lt;=0.1),"0.05 to 0.1",AND(V255&gt;0.1,V255&lt;=0.2),"0.1 to 0.2",AND(V255&gt;0.2,V255&lt;=0.3),"0.2 to 0.3",AND(V255&gt;0.3,V255&lt;=0.4),"0.3 to 0.4",AND(V255&gt;0.4,V255&lt;=0.5),"0.4 to 0.5",AND(V255&gt;0.5,V255&lt;=0.75),"0.5 to 0.75",AND(V255&gt;0.75,V255&lt;=1),"0.75 to 1",AND(V255&gt;1,V255&lt;=2),"1 to 2",AND(V255&gt;2,V255&lt;=3),"2 to 3",AND(V255&gt;3,V255&lt;=4),"3 to 4",AND(V255&gt;4,V255&lt;=5),"4 to 5",AND(V255&gt;5,V255&lt;=10),"5 to 10",V255&gt;10,"10+")</f>
        <v>0.2 to 0.3</v>
      </c>
      <c r="V255" s="10">
        <f>_xlfn.XLOOKUP($E255,'Raw Data'!$E:$E,'Raw Data'!V:V,"ERROR",0,1)</f>
        <v>0.213435574596835</v>
      </c>
      <c r="W255" s="15" t="str">
        <f t="array" ref="W255">_xlfn.IFS(AND(X255&gt;0,X255&lt;=0.05),"0 to 0.05",AND(X255&gt;0.05,X255&lt;=0.1),"0.05 to 0.1",AND(X255&gt;0.1,X255&lt;=0.2),"0.1 to 0.2",AND(X255&gt;0.2,X255&lt;=0.3),"0.2 to 0.3",AND(X255&gt;0.3,X255&lt;=0.4),"0.3 to 0.4",AND(X255&gt;0.4,X255&lt;=0.5),"0.4 to 0.5",AND(X255&gt;0.5,X255&lt;=0.75),"0.5 to 0.75",AND(X255&gt;0.75,X255&lt;=1),"0.75 to 1",AND(X255&gt;1,X255&lt;=2),"1 to 2",AND(X255&gt;2,X255&lt;=3),"2 to 3",AND(X255&gt;3,X255&lt;=4),"3 to 4",AND(X255&gt;4,X255&lt;=5),"4 to 5",AND(X255&gt;5,X255&lt;=10),"5 to 10",X255&gt;10,"10+")</f>
        <v>0.2 to 0.3</v>
      </c>
      <c r="X255" s="16">
        <f t="shared" si="27"/>
        <v>0.213435574596835</v>
      </c>
      <c r="Y255" s="5" t="str">
        <f t="array" ref="Y255">_xlfn.IFS(AND(Z255&gt;0,Z255&lt;=1),"0 to 1",AND(Z255&gt;1,Z255&lt;=2),"1 to 2",AND(Z255&gt;2,Z255&lt;=4),"2 to 4",AND(Z255&gt;4,Z255&lt;=6),"4 to 6",AND(Z255&gt;6,Z255&lt;=8),"6 to 8",AND(Z255&gt;8,Z255&lt;=10),"8 to 10",AND(Z255&gt;10,Z255&lt;=15),"10 to 15",AND(Z255&gt;15,Z255&lt;=20),"15 to 20",AND(Z255&gt;20,Z255&lt;=25),"20 to 25",AND(Z255&gt;25,Z255&lt;=30),"25 to 30",AND(Z255&gt;30,Z255&lt;=40),"30 to 40",AND(Z255&gt;40,Z255&lt;=50),"40 to 50",Z255&gt;50,"50+")</f>
        <v>4 to 6</v>
      </c>
      <c r="Z255" s="9">
        <f>_xlfn.XLOOKUP($E255,'Raw Data'!$E:$E,'Raw Data'!Z:Z,"ERROR",0,1)</f>
        <v>4.225</v>
      </c>
      <c r="AA255" s="9" t="str">
        <f>_xlfn.XLOOKUP($E255,'Raw Data'!$E:$E,'Raw Data'!AA:AA,"ERROR",0,1)</f>
        <v>oz</v>
      </c>
    </row>
    <row r="256" hidden="1" spans="1:27">
      <c r="A256" s="5" t="str">
        <f>_xlfn.XLOOKUP($E256,'Raw Data'!$E:$E,'Raw Data'!A:A,"ERROR",0,1)</f>
        <v>AE</v>
      </c>
      <c r="B256" s="5" t="str">
        <f>_xlfn.XLOOKUP($E256,'Raw Data'!$E:$E,'Raw Data'!B:B,"ERROR",0,1)</f>
        <v>Hair Mousses</v>
      </c>
      <c r="C256" s="5" t="str">
        <f>_xlfn.XLOOKUP($E256,'Raw Data'!$E:$E,'Raw Data'!C:C,"ERROR",0,1)</f>
        <v>giovanni</v>
      </c>
      <c r="D256" s="5" t="str">
        <f>_xlfn.XLOOKUP($E256,'Raw Data'!$E:$E,'Raw Data'!D:D,"ERROR",0,1)</f>
        <v>www.amazon.ae/dp/B001E12H0U</v>
      </c>
      <c r="E256" s="5" t="s">
        <v>456</v>
      </c>
      <c r="F256" s="9" t="str">
        <f>_xlfn.XLOOKUP($E256,'Raw Data'!$E:$E,'Raw Data'!F:F,"ERROR",0,1)</f>
        <v>Giovanni Cosmetics Mousse NTRL Styling</v>
      </c>
      <c r="G256" s="10">
        <f>_xlfn.XLOOKUP($E256,'Raw Data'!$E:$E,'Raw Data'!G:G,"ERROR",0,1)</f>
        <v>1</v>
      </c>
      <c r="H256" s="9">
        <f>_xlfn.XLOOKUP($E256,'Raw Data'!$E:$E,'Raw Data'!H:H,"ERROR",0,1)</f>
        <v>99.72</v>
      </c>
      <c r="I256" s="9">
        <f>_xlfn.XLOOKUP($E256,'Raw Data'!$E:$E,'Raw Data'!I:I,"ERROR",0,1)</f>
        <v>0.000133507240839913</v>
      </c>
      <c r="J256" s="9" t="str">
        <f>_xlfn.XLOOKUP($E256,'Raw Data'!$E:$E,'Raw Data'!J:J,"ERROR",0,1)</f>
        <v>No</v>
      </c>
      <c r="K256" s="14" t="str">
        <f t="array" ref="K256">_xlfn.IFS(AND(L256&gt;0,L256&lt;=5),"0 to 5",AND(L256&gt;5,L256&lt;=10),"5 to 10",AND(L256&gt;10,L256&lt;=15),"10 to 15",AND(L256&gt;15,L256&lt;=20),"15 to 20",AND(L256&gt;20,L256&lt;=30),"20 to 30",AND(L256&gt;30,L256&lt;=40),"30 to 40",AND(L256&gt;40,L256&lt;=50),"40 to 50",AND(L256&gt;50,L256&lt;=75),"50 to 75",AND(L256&gt;75,L256&lt;=100),"75 to 100",AND(L256&gt;100,L256&lt;=150),"100 to 150",AND(L256&gt;150,L256&lt;=200),"150 to 200",AND(L256&gt;200,L256&lt;=250),"200 to 250",AND(L256&gt;250,L256&lt;=300),"250 to 300",AND(L256&gt;300,L256&lt;=400),"300 to 400",AND(L256&gt;400,L256&lt;=500),"400 to 500",L256&gt;500,"500+")</f>
        <v>75 to 100</v>
      </c>
      <c r="L256" s="9">
        <f>_xlfn.XLOOKUP($E256,'Raw Data'!$E:$E,'Raw Data'!L:L,"ERROR",0,1)</f>
        <v>81.3</v>
      </c>
      <c r="M256" s="14" t="str">
        <f t="array" ref="M256">_xlfn.IFS(AND(N256&gt;0,N256&lt;=5),"0 to 5",AND(N256&gt;5,N256&lt;=10),"5 to 10",AND(N256&gt;10,N256&lt;=15),"10 to 15",AND(N256&gt;15,N256&lt;=20),"15 to 20",AND(N256&gt;20,N256&lt;=30),"20 to 30",AND(N256&gt;30,N256&lt;=40),"30 to 40",AND(N256&gt;40,N256&lt;=50),"40 to 50",AND(N256&gt;50,N256&lt;=75),"50 to 75",AND(N256&gt;75,N256&lt;=100),"75 to 100",AND(N256&gt;100,N256&lt;=150),"100 to 150",AND(N256&gt;150,N256&lt;=200),"150 to 200",AND(N256&gt;200,N256&lt;=250),"200 to 250",AND(N256&gt;250,N256&lt;=300),"250 to 300",AND(N256&gt;300,N256&lt;=400),"300 to 400",AND(N256&gt;400,N256&lt;=500),"400 to 500",N256&gt;500,"500+")</f>
        <v>75 to 100</v>
      </c>
      <c r="N256" s="9">
        <f>_xlfn.XLOOKUP($E256,'Raw Data'!$E:$E,'Raw Data'!N:N,"ERROR",0,1)</f>
        <v>84.46</v>
      </c>
      <c r="O256" s="14" t="str">
        <f t="array" ref="O256">_xlfn.IFS(P256=0,"No Discount",AND(P256&gt;0,P256&lt;=0.02),"0% to 2%",AND(P256&gt;0.02,P256&lt;=0.04),"2% to 4%",AND(P256&gt;0.04,P256&lt;=0.06),"4% to 6%",AND(P256&gt;0.06,P256&lt;=0.08),"6% to 8%",AND(P256&gt;0.08,P256&lt;=0.1),"8% to 10%",AND(P256&gt;0.1,P256&lt;=0.15),"10% to 15%",AND(P256&gt;0.15,P256&lt;=0.2),"15% to 20%",AND(P256&gt;0.2,P256&lt;=0.25),"20% to 25%",AND(P256&gt;0.25,P256&lt;=0.3),"25% to 30%",AND(P256&gt;0.3,P256&lt;=0.4),"30% to 40%",AND(P256&gt;0.4,P256&lt;=0.5),"40% to 50%",AND(P256&gt;0.5,P256&lt;=0.75),"50% to 75%",AND(P256&gt;0.75,P256&lt;=1),"75% to 100%")</f>
        <v>2% to 4%</v>
      </c>
      <c r="P256" s="10">
        <f>_xlfn.XLOOKUP($E256,'Raw Data'!$E:$E,'Raw Data'!P:P,"ERROR",0,1)</f>
        <v>0.0374141605493724</v>
      </c>
      <c r="Q256" s="9">
        <f>_xlfn.XLOOKUP($E256,'Raw Data'!$E:$E,'Raw Data'!Q:Q,"ERROR",0,1)</f>
        <v>0</v>
      </c>
      <c r="R256" s="9">
        <f>_xlfn.XLOOKUP($E256,'Raw Data'!$E:$E,'Raw Data'!R:R,"ERROR",0,1)</f>
        <v>0</v>
      </c>
      <c r="S256" s="5" t="e">
        <f t="array" ref="S256">_xlfn.IFS(AND(T256&gt;0,T256&lt;=0.05),"0 to 0.05",AND(T256&gt;0.05,T256&lt;=0.1),"0.05 to 0.1",AND(T256&gt;0.1,T256&lt;=0.2),"0.1 to 0.2",AND(T256&gt;0.2,T256&lt;=0.3),"0.2 to 0.3",AND(T256&gt;0.3,T256&lt;=0.4),"0.3 to 0.4",AND(T256&gt;0.4,T256&lt;=0.5),"0.4 to 0.5",AND(T256&gt;0.5,T256&lt;=0.75),"0.5 to 0.75",AND(T256&gt;0.75,T256&lt;=1),"0.75 to 1",AND(T256&gt;1,T256&lt;=2),"1 to 2",AND(T256&gt;2,T256&lt;=3),"2 to 3",AND(T256&gt;3,T256&lt;=4),"3 to 4",AND(T256&gt;4,T256&lt;=5),"4 to 5",AND(T256&gt;5,T256&lt;=10),"5 to 10",T256&gt;10,"10+")</f>
        <v>#N/A</v>
      </c>
      <c r="T256" s="10">
        <f>_xlfn.XLOOKUP($E256,'Raw Data'!$E:$E,'Raw Data'!T:T,"ERROR",0,1)</f>
        <v>0</v>
      </c>
      <c r="U256" s="15" t="e">
        <f t="array" ref="U256">_xlfn.IFS(AND(V256&gt;0,V256&lt;=0.05),"0 to 0.05",AND(V256&gt;0.05,V256&lt;=0.1),"0.05 to 0.1",AND(V256&gt;0.1,V256&lt;=0.2),"0.1 to 0.2",AND(V256&gt;0.2,V256&lt;=0.3),"0.2 to 0.3",AND(V256&gt;0.3,V256&lt;=0.4),"0.3 to 0.4",AND(V256&gt;0.4,V256&lt;=0.5),"0.4 to 0.5",AND(V256&gt;0.5,V256&lt;=0.75),"0.5 to 0.75",AND(V256&gt;0.75,V256&lt;=1),"0.75 to 1",AND(V256&gt;1,V256&lt;=2),"1 to 2",AND(V256&gt;2,V256&lt;=3),"2 to 3",AND(V256&gt;3,V256&lt;=4),"3 to 4",AND(V256&gt;4,V256&lt;=5),"4 to 5",AND(V256&gt;5,V256&lt;=10),"5 to 10",V256&gt;10,"10+")</f>
        <v>#N/A</v>
      </c>
      <c r="V256" s="10">
        <f>_xlfn.XLOOKUP($E256,'Raw Data'!$E:$E,'Raw Data'!V:V,"ERROR",0,1)</f>
        <v>0</v>
      </c>
      <c r="W256" s="15" t="e">
        <f t="array" ref="W256">_xlfn.IFS(AND(X256&gt;0,X256&lt;=0.05),"0 to 0.05",AND(X256&gt;0.05,X256&lt;=0.1),"0.05 to 0.1",AND(X256&gt;0.1,X256&lt;=0.2),"0.1 to 0.2",AND(X256&gt;0.2,X256&lt;=0.3),"0.2 to 0.3",AND(X256&gt;0.3,X256&lt;=0.4),"0.3 to 0.4",AND(X256&gt;0.4,X256&lt;=0.5),"0.4 to 0.5",AND(X256&gt;0.5,X256&lt;=0.75),"0.5 to 0.75",AND(X256&gt;0.75,X256&lt;=1),"0.75 to 1",AND(X256&gt;1,X256&lt;=2),"1 to 2",AND(X256&gt;2,X256&lt;=3),"2 to 3",AND(X256&gt;3,X256&lt;=4),"3 to 4",AND(X256&gt;4,X256&lt;=5),"4 to 5",AND(X256&gt;5,X256&lt;=10),"5 to 10",X256&gt;10,"10+")</f>
        <v>#DIV/0!</v>
      </c>
      <c r="X256" s="16" t="e">
        <f t="shared" si="27"/>
        <v>#DIV/0!</v>
      </c>
      <c r="Y256" s="5" t="e">
        <f t="array" ref="Y256">_xlfn.IFS(AND(Z256&gt;0,Z256&lt;=1),"0 to 1",AND(Z256&gt;1,Z256&lt;=2),"1 to 2",AND(Z256&gt;2,Z256&lt;=4),"2 to 4",AND(Z256&gt;4,Z256&lt;=6),"4 to 6",AND(Z256&gt;6,Z256&lt;=8),"6 to 8",AND(Z256&gt;8,Z256&lt;=10),"8 to 10",AND(Z256&gt;10,Z256&lt;=15),"10 to 15",AND(Z256&gt;15,Z256&lt;=20),"15 to 20",AND(Z256&gt;20,Z256&lt;=25),"20 to 25",AND(Z256&gt;25,Z256&lt;=30),"25 to 30",AND(Z256&gt;30,Z256&lt;=40),"30 to 40",AND(Z256&gt;40,Z256&lt;=50),"40 to 50",Z256&gt;50,"50+")</f>
        <v>#N/A</v>
      </c>
      <c r="Z256" s="9">
        <f>_xlfn.XLOOKUP($E256,'Raw Data'!$E:$E,'Raw Data'!Z:Z,"ERROR",0,1)</f>
        <v>0</v>
      </c>
      <c r="AA256" s="9">
        <f>_xlfn.XLOOKUP($E256,'Raw Data'!$E:$E,'Raw Data'!AA:AA,"ERROR",0,1)</f>
        <v>0</v>
      </c>
    </row>
    <row r="257" hidden="1" spans="1:27">
      <c r="A257" s="5" t="str">
        <f>_xlfn.XLOOKUP($E257,'Raw Data'!$E:$E,'Raw Data'!A:A,"ERROR",0,1)</f>
        <v>AE</v>
      </c>
      <c r="B257" s="5" t="str">
        <f>_xlfn.XLOOKUP($E257,'Raw Data'!$E:$E,'Raw Data'!B:B,"ERROR",0,1)</f>
        <v>Hair Mousses</v>
      </c>
      <c r="C257" s="5" t="str">
        <f>_xlfn.XLOOKUP($E257,'Raw Data'!$E:$E,'Raw Data'!C:C,"ERROR",0,1)</f>
        <v>vo5</v>
      </c>
      <c r="D257" s="5" t="str">
        <f>_xlfn.XLOOKUP($E257,'Raw Data'!$E:$E,'Raw Data'!D:D,"ERROR",0,1)</f>
        <v>www.amazon.ae/dp/B07YB4GWJF</v>
      </c>
      <c r="E257" s="5" t="s">
        <v>457</v>
      </c>
      <c r="F257" s="9" t="str">
        <f>_xlfn.XLOOKUP($E257,'Raw Data'!$E:$E,'Raw Data'!F:F,"ERROR",0,1)</f>
        <v>VO5 Rework Texture Foam Mousse 150 ml</v>
      </c>
      <c r="G257" s="10">
        <f>_xlfn.XLOOKUP($E257,'Raw Data'!$E:$E,'Raw Data'!G:G,"ERROR",0,1)</f>
        <v>3</v>
      </c>
      <c r="H257" s="9">
        <f>_xlfn.XLOOKUP($E257,'Raw Data'!$E:$E,'Raw Data'!H:H,"ERROR",0,1)</f>
        <v>97.63</v>
      </c>
      <c r="I257" s="9">
        <f>_xlfn.XLOOKUP($E257,'Raw Data'!$E:$E,'Raw Data'!I:I,"ERROR",0,1)</f>
        <v>0.000130709104725238</v>
      </c>
      <c r="J257" s="9" t="str">
        <f>_xlfn.XLOOKUP($E257,'Raw Data'!$E:$E,'Raw Data'!J:J,"ERROR",0,1)</f>
        <v>No</v>
      </c>
      <c r="K257" s="14" t="str">
        <f t="array" ref="K257">_xlfn.IFS(AND(L257&gt;0,L257&lt;=5),"0 to 5",AND(L257&gt;5,L257&lt;=10),"5 to 10",AND(L257&gt;10,L257&lt;=15),"10 to 15",AND(L257&gt;15,L257&lt;=20),"15 to 20",AND(L257&gt;20,L257&lt;=30),"20 to 30",AND(L257&gt;30,L257&lt;=40),"30 to 40",AND(L257&gt;40,L257&lt;=50),"40 to 50",AND(L257&gt;50,L257&lt;=75),"50 to 75",AND(L257&gt;75,L257&lt;=100),"75 to 100",AND(L257&gt;100,L257&lt;=150),"100 to 150",AND(L257&gt;150,L257&lt;=200),"150 to 200",AND(L257&gt;200,L257&lt;=250),"200 to 250",AND(L257&gt;250,L257&lt;=300),"250 to 300",AND(L257&gt;300,L257&lt;=400),"300 to 400",AND(L257&gt;400,L257&lt;=500),"400 to 500",L257&gt;500,"500+")</f>
        <v>50 to 75</v>
      </c>
      <c r="L257" s="9">
        <f>_xlfn.XLOOKUP($E257,'Raw Data'!$E:$E,'Raw Data'!L:L,"ERROR",0,1)</f>
        <v>58.93</v>
      </c>
      <c r="M257" s="14" t="str">
        <f t="array" ref="M257">_xlfn.IFS(AND(N257&gt;0,N257&lt;=5),"0 to 5",AND(N257&gt;5,N257&lt;=10),"5 to 10",AND(N257&gt;10,N257&lt;=15),"10 to 15",AND(N257&gt;15,N257&lt;=20),"15 to 20",AND(N257&gt;20,N257&lt;=30),"20 to 30",AND(N257&gt;30,N257&lt;=40),"30 to 40",AND(N257&gt;40,N257&lt;=50),"40 to 50",AND(N257&gt;50,N257&lt;=75),"50 to 75",AND(N257&gt;75,N257&lt;=100),"75 to 100",AND(N257&gt;100,N257&lt;=150),"100 to 150",AND(N257&gt;150,N257&lt;=200),"150 to 200",AND(N257&gt;200,N257&lt;=250),"200 to 250",AND(N257&gt;250,N257&lt;=300),"250 to 300",AND(N257&gt;300,N257&lt;=400),"300 to 400",AND(N257&gt;400,N257&lt;=500),"400 to 500",N257&gt;500,"500+")</f>
        <v>50 to 75</v>
      </c>
      <c r="N257" s="9">
        <f>_xlfn.XLOOKUP($E257,'Raw Data'!$E:$E,'Raw Data'!N:N,"ERROR",0,1)</f>
        <v>60.23</v>
      </c>
      <c r="O257" s="14" t="str">
        <f t="array" ref="O257">_xlfn.IFS(P257=0,"No Discount",AND(P257&gt;0,P257&lt;=0.02),"0% to 2%",AND(P257&gt;0.02,P257&lt;=0.04),"2% to 4%",AND(P257&gt;0.04,P257&lt;=0.06),"4% to 6%",AND(P257&gt;0.06,P257&lt;=0.08),"6% to 8%",AND(P257&gt;0.08,P257&lt;=0.1),"8% to 10%",AND(P257&gt;0.1,P257&lt;=0.15),"10% to 15%",AND(P257&gt;0.15,P257&lt;=0.2),"15% to 20%",AND(P257&gt;0.2,P257&lt;=0.25),"20% to 25%",AND(P257&gt;0.25,P257&lt;=0.3),"25% to 30%",AND(P257&gt;0.3,P257&lt;=0.4),"30% to 40%",AND(P257&gt;0.4,P257&lt;=0.5),"40% to 50%",AND(P257&gt;0.5,P257&lt;=0.75),"50% to 75%",AND(P257&gt;0.75,P257&lt;=1),"75% to 100%")</f>
        <v>2% to 4%</v>
      </c>
      <c r="P257" s="10">
        <f>_xlfn.XLOOKUP($E257,'Raw Data'!$E:$E,'Raw Data'!P:P,"ERROR",0,1)</f>
        <v>0.021583928274946</v>
      </c>
      <c r="Q257" s="9">
        <f>_xlfn.XLOOKUP($E257,'Raw Data'!$E:$E,'Raw Data'!Q:Q,"ERROR",0,1)</f>
        <v>150</v>
      </c>
      <c r="R257" s="9" t="str">
        <f>_xlfn.XLOOKUP($E257,'Raw Data'!$E:$E,'Raw Data'!R:R,"ERROR",0,1)</f>
        <v>ml</v>
      </c>
      <c r="S257" s="5" t="str">
        <f t="array" ref="S257">_xlfn.IFS(AND(T257&gt;0,T257&lt;=0.05),"0 to 0.05",AND(T257&gt;0.05,T257&lt;=0.1),"0.05 to 0.1",AND(T257&gt;0.1,T257&lt;=0.2),"0.1 to 0.2",AND(T257&gt;0.2,T257&lt;=0.3),"0.2 to 0.3",AND(T257&gt;0.3,T257&lt;=0.4),"0.3 to 0.4",AND(T257&gt;0.4,T257&lt;=0.5),"0.4 to 0.5",AND(T257&gt;0.5,T257&lt;=0.75),"0.5 to 0.75",AND(T257&gt;0.75,T257&lt;=1),"0.75 to 1",AND(T257&gt;1,T257&lt;=2),"1 to 2",AND(T257&gt;2,T257&lt;=3),"2 to 3",AND(T257&gt;3,T257&lt;=4),"3 to 4",AND(T257&gt;4,T257&lt;=5),"4 to 5",AND(T257&gt;5,T257&lt;=10),"5 to 10",T257&gt;10,"10+")</f>
        <v>0.3 to 0.4</v>
      </c>
      <c r="T257" s="10">
        <f>_xlfn.XLOOKUP($E257,'Raw Data'!$E:$E,'Raw Data'!T:T,"ERROR",0,1)</f>
        <v>0.393076569554809</v>
      </c>
      <c r="U257" s="15" t="str">
        <f t="array" ref="U257">_xlfn.IFS(AND(V257&gt;0,V257&lt;=0.05),"0 to 0.05",AND(V257&gt;0.05,V257&lt;=0.1),"0.05 to 0.1",AND(V257&gt;0.1,V257&lt;=0.2),"0.1 to 0.2",AND(V257&gt;0.2,V257&lt;=0.3),"0.2 to 0.3",AND(V257&gt;0.3,V257&lt;=0.4),"0.3 to 0.4",AND(V257&gt;0.4,V257&lt;=0.5),"0.4 to 0.5",AND(V257&gt;0.5,V257&lt;=0.75),"0.5 to 0.75",AND(V257&gt;0.75,V257&lt;=1),"0.75 to 1",AND(V257&gt;1,V257&lt;=2),"1 to 2",AND(V257&gt;2,V257&lt;=3),"2 to 3",AND(V257&gt;3,V257&lt;=4),"3 to 4",AND(V257&gt;4,V257&lt;=5),"4 to 5",AND(V257&gt;5,V257&lt;=10),"5 to 10",V257&gt;10,"10+")</f>
        <v>0.1 to 0.2</v>
      </c>
      <c r="V257" s="10">
        <f>_xlfn.XLOOKUP($E257,'Raw Data'!$E:$E,'Raw Data'!V:V,"ERROR",0,1)</f>
        <v>0.10847192400742</v>
      </c>
      <c r="W257" s="15" t="str">
        <f t="array" ref="W257">_xlfn.IFS(AND(X257&gt;0,X257&lt;=0.05),"0 to 0.05",AND(X257&gt;0.05,X257&lt;=0.1),"0.05 to 0.1",AND(X257&gt;0.1,X257&lt;=0.2),"0.1 to 0.2",AND(X257&gt;0.2,X257&lt;=0.3),"0.2 to 0.3",AND(X257&gt;0.3,X257&lt;=0.4),"0.3 to 0.4",AND(X257&gt;0.4,X257&lt;=0.5),"0.4 to 0.5",AND(X257&gt;0.5,X257&lt;=0.75),"0.5 to 0.75",AND(X257&gt;0.75,X257&lt;=1),"0.75 to 1",AND(X257&gt;1,X257&lt;=2),"1 to 2",AND(X257&gt;2,X257&lt;=3),"2 to 3",AND(X257&gt;3,X257&lt;=4),"3 to 4",AND(X257&gt;4,X257&lt;=5),"4 to 5",AND(X257&gt;5,X257&lt;=10),"5 to 10",X257&gt;10,"10+")</f>
        <v>0.1 to 0.2</v>
      </c>
      <c r="X257" s="16">
        <f t="shared" si="27"/>
        <v>0.106130673779798</v>
      </c>
      <c r="Y257" s="5" t="str">
        <f t="array" ref="Y257">_xlfn.IFS(AND(Z257&gt;0,Z257&lt;=1),"0 to 1",AND(Z257&gt;1,Z257&lt;=2),"1 to 2",AND(Z257&gt;2,Z257&lt;=4),"2 to 4",AND(Z257&gt;4,Z257&lt;=6),"4 to 6",AND(Z257&gt;6,Z257&lt;=8),"6 to 8",AND(Z257&gt;8,Z257&lt;=10),"8 to 10",AND(Z257&gt;10,Z257&lt;=15),"10 to 15",AND(Z257&gt;15,Z257&lt;=20),"15 to 20",AND(Z257&gt;20,Z257&lt;=25),"20 to 25",AND(Z257&gt;25,Z257&lt;=30),"25 to 30",AND(Z257&gt;30,Z257&lt;=40),"30 to 40",AND(Z257&gt;40,Z257&lt;=50),"40 to 50",Z257&gt;50,"50+")</f>
        <v>4 to 6</v>
      </c>
      <c r="Z257" s="9">
        <f>_xlfn.XLOOKUP($E257,'Raw Data'!$E:$E,'Raw Data'!Z:Z,"ERROR",0,1)</f>
        <v>5.07</v>
      </c>
      <c r="AA257" s="9" t="str">
        <f>_xlfn.XLOOKUP($E257,'Raw Data'!$E:$E,'Raw Data'!AA:AA,"ERROR",0,1)</f>
        <v>oz</v>
      </c>
    </row>
    <row r="258" hidden="1" spans="1:27">
      <c r="A258" s="5" t="str">
        <f>_xlfn.XLOOKUP($E258,'Raw Data'!$E:$E,'Raw Data'!A:A,"ERROR",0,1)</f>
        <v>AE</v>
      </c>
      <c r="B258" s="5" t="str">
        <f>_xlfn.XLOOKUP($E258,'Raw Data'!$E:$E,'Raw Data'!B:B,"ERROR",0,1)</f>
        <v>Hair Mousses</v>
      </c>
      <c r="C258" s="5" t="str">
        <f>_xlfn.XLOOKUP($E258,'Raw Data'!$E:$E,'Raw Data'!C:C,"ERROR",0,1)</f>
        <v>suave</v>
      </c>
      <c r="D258" s="5" t="str">
        <f>_xlfn.XLOOKUP($E258,'Raw Data'!$E:$E,'Raw Data'!D:D,"ERROR",0,1)</f>
        <v>www.amazon.ae/dp/B009PIR9NE</v>
      </c>
      <c r="E258" s="5" t="s">
        <v>458</v>
      </c>
      <c r="F258" s="9" t="str">
        <f>_xlfn.XLOOKUP($E258,'Raw Data'!$E:$E,'Raw Data'!F:F,"ERROR",0,1)</f>
        <v>Suave Professionals Captivating Curls Mousse</v>
      </c>
      <c r="G258" s="10">
        <f>_xlfn.XLOOKUP($E258,'Raw Data'!$E:$E,'Raw Data'!G:G,"ERROR",0,1)</f>
        <v>1</v>
      </c>
      <c r="H258" s="9">
        <f>_xlfn.XLOOKUP($E258,'Raw Data'!$E:$E,'Raw Data'!H:H,"ERROR",0,1)</f>
        <v>95.99</v>
      </c>
      <c r="I258" s="9">
        <f>_xlfn.XLOOKUP($E258,'Raw Data'!$E:$E,'Raw Data'!I:I,"ERROR",0,1)</f>
        <v>0.000128513438108938</v>
      </c>
      <c r="J258" s="9" t="str">
        <f>_xlfn.XLOOKUP($E258,'Raw Data'!$E:$E,'Raw Data'!J:J,"ERROR",0,1)</f>
        <v>No</v>
      </c>
      <c r="K258" s="14" t="str">
        <f t="array" ref="K258">_xlfn.IFS(AND(L258&gt;0,L258&lt;=5),"0 to 5",AND(L258&gt;5,L258&lt;=10),"5 to 10",AND(L258&gt;10,L258&lt;=15),"10 to 15",AND(L258&gt;15,L258&lt;=20),"15 to 20",AND(L258&gt;20,L258&lt;=30),"20 to 30",AND(L258&gt;30,L258&lt;=40),"30 to 40",AND(L258&gt;40,L258&lt;=50),"40 to 50",AND(L258&gt;50,L258&lt;=75),"50 to 75",AND(L258&gt;75,L258&lt;=100),"75 to 100",AND(L258&gt;100,L258&lt;=150),"100 to 150",AND(L258&gt;150,L258&lt;=200),"150 to 200",AND(L258&gt;200,L258&lt;=250),"200 to 250",AND(L258&gt;250,L258&lt;=300),"250 to 300",AND(L258&gt;300,L258&lt;=400),"300 to 400",AND(L258&gt;400,L258&lt;=500),"400 to 500",L258&gt;500,"500+")</f>
        <v>50 to 75</v>
      </c>
      <c r="L258" s="9">
        <f>_xlfn.XLOOKUP($E258,'Raw Data'!$E:$E,'Raw Data'!L:L,"ERROR",0,1)</f>
        <v>72.4</v>
      </c>
      <c r="M258" s="14" t="str">
        <f t="array" ref="M258">_xlfn.IFS(AND(N258&gt;0,N258&lt;=5),"0 to 5",AND(N258&gt;5,N258&lt;=10),"5 to 10",AND(N258&gt;10,N258&lt;=15),"10 to 15",AND(N258&gt;15,N258&lt;=20),"15 to 20",AND(N258&gt;20,N258&lt;=30),"20 to 30",AND(N258&gt;30,N258&lt;=40),"30 to 40",AND(N258&gt;40,N258&lt;=50),"40 to 50",AND(N258&gt;50,N258&lt;=75),"50 to 75",AND(N258&gt;75,N258&lt;=100),"75 to 100",AND(N258&gt;100,N258&lt;=150),"100 to 150",AND(N258&gt;150,N258&lt;=200),"150 to 200",AND(N258&gt;200,N258&lt;=250),"200 to 250",AND(N258&gt;250,N258&lt;=300),"250 to 300",AND(N258&gt;300,N258&lt;=400),"300 to 400",AND(N258&gt;400,N258&lt;=500),"400 to 500",N258&gt;500,"500+")</f>
        <v>75 to 100</v>
      </c>
      <c r="N258" s="9">
        <f>_xlfn.XLOOKUP($E258,'Raw Data'!$E:$E,'Raw Data'!N:N,"ERROR",0,1)</f>
        <v>78.04</v>
      </c>
      <c r="O258" s="14" t="str">
        <f t="array" ref="O258">_xlfn.IFS(P258=0,"No Discount",AND(P258&gt;0,P258&lt;=0.02),"0% to 2%",AND(P258&gt;0.02,P258&lt;=0.04),"2% to 4%",AND(P258&gt;0.04,P258&lt;=0.06),"4% to 6%",AND(P258&gt;0.06,P258&lt;=0.08),"6% to 8%",AND(P258&gt;0.08,P258&lt;=0.1),"8% to 10%",AND(P258&gt;0.1,P258&lt;=0.15),"10% to 15%",AND(P258&gt;0.15,P258&lt;=0.2),"15% to 20%",AND(P258&gt;0.2,P258&lt;=0.25),"20% to 25%",AND(P258&gt;0.25,P258&lt;=0.3),"25% to 30%",AND(P258&gt;0.3,P258&lt;=0.4),"30% to 40%",AND(P258&gt;0.4,P258&lt;=0.5),"40% to 50%",AND(P258&gt;0.5,P258&lt;=0.75),"50% to 75%",AND(P258&gt;0.75,P258&lt;=1),"75% to 100%")</f>
        <v>6% to 8%</v>
      </c>
      <c r="P258" s="10">
        <f>_xlfn.XLOOKUP($E258,'Raw Data'!$E:$E,'Raw Data'!P:P,"ERROR",0,1)</f>
        <v>0.0722706304459252</v>
      </c>
      <c r="Q258" s="9">
        <f>_xlfn.XLOOKUP($E258,'Raw Data'!$E:$E,'Raw Data'!Q:Q,"ERROR",0,1)</f>
        <v>0</v>
      </c>
      <c r="R258" s="9">
        <f>_xlfn.XLOOKUP($E258,'Raw Data'!$E:$E,'Raw Data'!R:R,"ERROR",0,1)</f>
        <v>0</v>
      </c>
      <c r="S258" s="5" t="e">
        <f t="array" ref="S258">_xlfn.IFS(AND(T258&gt;0,T258&lt;=0.05),"0 to 0.05",AND(T258&gt;0.05,T258&lt;=0.1),"0.05 to 0.1",AND(T258&gt;0.1,T258&lt;=0.2),"0.1 to 0.2",AND(T258&gt;0.2,T258&lt;=0.3),"0.2 to 0.3",AND(T258&gt;0.3,T258&lt;=0.4),"0.3 to 0.4",AND(T258&gt;0.4,T258&lt;=0.5),"0.4 to 0.5",AND(T258&gt;0.5,T258&lt;=0.75),"0.5 to 0.75",AND(T258&gt;0.75,T258&lt;=1),"0.75 to 1",AND(T258&gt;1,T258&lt;=2),"1 to 2",AND(T258&gt;2,T258&lt;=3),"2 to 3",AND(T258&gt;3,T258&lt;=4),"3 to 4",AND(T258&gt;4,T258&lt;=5),"4 to 5",AND(T258&gt;5,T258&lt;=10),"5 to 10",T258&gt;10,"10+")</f>
        <v>#N/A</v>
      </c>
      <c r="T258" s="10">
        <f>_xlfn.XLOOKUP($E258,'Raw Data'!$E:$E,'Raw Data'!T:T,"ERROR",0,1)</f>
        <v>0</v>
      </c>
      <c r="U258" s="15" t="e">
        <f t="array" ref="U258">_xlfn.IFS(AND(V258&gt;0,V258&lt;=0.05),"0 to 0.05",AND(V258&gt;0.05,V258&lt;=0.1),"0.05 to 0.1",AND(V258&gt;0.1,V258&lt;=0.2),"0.1 to 0.2",AND(V258&gt;0.2,V258&lt;=0.3),"0.2 to 0.3",AND(V258&gt;0.3,V258&lt;=0.4),"0.3 to 0.4",AND(V258&gt;0.4,V258&lt;=0.5),"0.4 to 0.5",AND(V258&gt;0.5,V258&lt;=0.75),"0.5 to 0.75",AND(V258&gt;0.75,V258&lt;=1),"0.75 to 1",AND(V258&gt;1,V258&lt;=2),"1 to 2",AND(V258&gt;2,V258&lt;=3),"2 to 3",AND(V258&gt;3,V258&lt;=4),"3 to 4",AND(V258&gt;4,V258&lt;=5),"4 to 5",AND(V258&gt;5,V258&lt;=10),"5 to 10",V258&gt;10,"10+")</f>
        <v>#N/A</v>
      </c>
      <c r="V258" s="10">
        <f>_xlfn.XLOOKUP($E258,'Raw Data'!$E:$E,'Raw Data'!V:V,"ERROR",0,1)</f>
        <v>0</v>
      </c>
      <c r="W258" s="15" t="e">
        <f t="array" ref="W258">_xlfn.IFS(AND(X258&gt;0,X258&lt;=0.05),"0 to 0.05",AND(X258&gt;0.05,X258&lt;=0.1),"0.05 to 0.1",AND(X258&gt;0.1,X258&lt;=0.2),"0.1 to 0.2",AND(X258&gt;0.2,X258&lt;=0.3),"0.2 to 0.3",AND(X258&gt;0.3,X258&lt;=0.4),"0.3 to 0.4",AND(X258&gt;0.4,X258&lt;=0.5),"0.4 to 0.5",AND(X258&gt;0.5,X258&lt;=0.75),"0.5 to 0.75",AND(X258&gt;0.75,X258&lt;=1),"0.75 to 1",AND(X258&gt;1,X258&lt;=2),"1 to 2",AND(X258&gt;2,X258&lt;=3),"2 to 3",AND(X258&gt;3,X258&lt;=4),"3 to 4",AND(X258&gt;4,X258&lt;=5),"4 to 5",AND(X258&gt;5,X258&lt;=10),"5 to 10",X258&gt;10,"10+")</f>
        <v>#DIV/0!</v>
      </c>
      <c r="X258" s="16" t="e">
        <f t="shared" si="27"/>
        <v>#DIV/0!</v>
      </c>
      <c r="Y258" s="5" t="e">
        <f t="array" ref="Y258">_xlfn.IFS(AND(Z258&gt;0,Z258&lt;=1),"0 to 1",AND(Z258&gt;1,Z258&lt;=2),"1 to 2",AND(Z258&gt;2,Z258&lt;=4),"2 to 4",AND(Z258&gt;4,Z258&lt;=6),"4 to 6",AND(Z258&gt;6,Z258&lt;=8),"6 to 8",AND(Z258&gt;8,Z258&lt;=10),"8 to 10",AND(Z258&gt;10,Z258&lt;=15),"10 to 15",AND(Z258&gt;15,Z258&lt;=20),"15 to 20",AND(Z258&gt;20,Z258&lt;=25),"20 to 25",AND(Z258&gt;25,Z258&lt;=30),"25 to 30",AND(Z258&gt;30,Z258&lt;=40),"30 to 40",AND(Z258&gt;40,Z258&lt;=50),"40 to 50",Z258&gt;50,"50+")</f>
        <v>#N/A</v>
      </c>
      <c r="Z258" s="9">
        <f>_xlfn.XLOOKUP($E258,'Raw Data'!$E:$E,'Raw Data'!Z:Z,"ERROR",0,1)</f>
        <v>0</v>
      </c>
      <c r="AA258" s="9">
        <f>_xlfn.XLOOKUP($E258,'Raw Data'!$E:$E,'Raw Data'!AA:AA,"ERROR",0,1)</f>
        <v>0</v>
      </c>
    </row>
    <row r="259" hidden="1" spans="1:27">
      <c r="A259" s="5" t="str">
        <f>_xlfn.XLOOKUP($E259,'Raw Data'!$E:$E,'Raw Data'!A:A,"ERROR",0,1)</f>
        <v>AE</v>
      </c>
      <c r="B259" s="5" t="str">
        <f>_xlfn.XLOOKUP($E259,'Raw Data'!$E:$E,'Raw Data'!B:B,"ERROR",0,1)</f>
        <v>Hair Mousses</v>
      </c>
      <c r="C259" s="5" t="str">
        <f>_xlfn.XLOOKUP($E259,'Raw Data'!$E:$E,'Raw Data'!C:C,"ERROR",0,1)</f>
        <v>pantene</v>
      </c>
      <c r="D259" s="5" t="str">
        <f>_xlfn.XLOOKUP($E259,'Raw Data'!$E:$E,'Raw Data'!D:D,"ERROR",0,1)</f>
        <v>www.amazon.ae/dp/B003R8Q858</v>
      </c>
      <c r="E259" s="5" t="s">
        <v>459</v>
      </c>
      <c r="F259" s="9" t="str">
        <f>_xlfn.XLOOKUP($E259,'Raw Data'!$E:$E,'Raw Data'!F:F,"ERROR",0,1)</f>
        <v>Pantene Pro-V Triple Action Styling Mousse, 6.6 OZ</v>
      </c>
      <c r="G259" s="10">
        <f>_xlfn.XLOOKUP($E259,'Raw Data'!$E:$E,'Raw Data'!G:G,"ERROR",0,1)</f>
        <v>1</v>
      </c>
      <c r="H259" s="9">
        <f>_xlfn.XLOOKUP($E259,'Raw Data'!$E:$E,'Raw Data'!H:H,"ERROR",0,1)</f>
        <v>92.34</v>
      </c>
      <c r="I259" s="9">
        <f>_xlfn.XLOOKUP($E259,'Raw Data'!$E:$E,'Raw Data'!I:I,"ERROR",0,1)</f>
        <v>0.000123626741066562</v>
      </c>
      <c r="J259" s="9" t="str">
        <f>_xlfn.XLOOKUP($E259,'Raw Data'!$E:$E,'Raw Data'!J:J,"ERROR",0,1)</f>
        <v>No</v>
      </c>
      <c r="K259" s="14" t="str">
        <f t="array" ref="K259">_xlfn.IFS(AND(L259&gt;0,L259&lt;=5),"0 to 5",AND(L259&gt;5,L259&lt;=10),"5 to 10",AND(L259&gt;10,L259&lt;=15),"10 to 15",AND(L259&gt;15,L259&lt;=20),"15 to 20",AND(L259&gt;20,L259&lt;=30),"20 to 30",AND(L259&gt;30,L259&lt;=40),"30 to 40",AND(L259&gt;40,L259&lt;=50),"40 to 50",AND(L259&gt;50,L259&lt;=75),"50 to 75",AND(L259&gt;75,L259&lt;=100),"75 to 100",AND(L259&gt;100,L259&lt;=150),"100 to 150",AND(L259&gt;150,L259&lt;=200),"150 to 200",AND(L259&gt;200,L259&lt;=250),"200 to 250",AND(L259&gt;250,L259&lt;=300),"250 to 300",AND(L259&gt;300,L259&lt;=400),"300 to 400",AND(L259&gt;400,L259&lt;=500),"400 to 500",L259&gt;500,"500+")</f>
        <v>75 to 100</v>
      </c>
      <c r="L259" s="9">
        <f>_xlfn.XLOOKUP($E259,'Raw Data'!$E:$E,'Raw Data'!L:L,"ERROR",0,1)</f>
        <v>76.66</v>
      </c>
      <c r="M259" s="14" t="str">
        <f t="array" ref="M259">_xlfn.IFS(AND(N259&gt;0,N259&lt;=5),"0 to 5",AND(N259&gt;5,N259&lt;=10),"5 to 10",AND(N259&gt;10,N259&lt;=15),"10 to 15",AND(N259&gt;15,N259&lt;=20),"15 to 20",AND(N259&gt;20,N259&lt;=30),"20 to 30",AND(N259&gt;30,N259&lt;=40),"30 to 40",AND(N259&gt;40,N259&lt;=50),"40 to 50",AND(N259&gt;50,N259&lt;=75),"50 to 75",AND(N259&gt;75,N259&lt;=100),"75 to 100",AND(N259&gt;100,N259&lt;=150),"100 to 150",AND(N259&gt;150,N259&lt;=200),"150 to 200",AND(N259&gt;200,N259&lt;=250),"200 to 250",AND(N259&gt;250,N259&lt;=300),"250 to 300",AND(N259&gt;300,N259&lt;=400),"300 to 400",AND(N259&gt;400,N259&lt;=500),"400 to 500",N259&gt;500,"500+")</f>
        <v>75 to 100</v>
      </c>
      <c r="N259" s="9">
        <f>_xlfn.XLOOKUP($E259,'Raw Data'!$E:$E,'Raw Data'!N:N,"ERROR",0,1)</f>
        <v>76.66</v>
      </c>
      <c r="O259" s="14" t="str">
        <f t="array" ref="O259">_xlfn.IFS(P259=0,"No Discount",AND(P259&gt;0,P259&lt;=0.02),"0% to 2%",AND(P259&gt;0.02,P259&lt;=0.04),"2% to 4%",AND(P259&gt;0.04,P259&lt;=0.06),"4% to 6%",AND(P259&gt;0.06,P259&lt;=0.08),"6% to 8%",AND(P259&gt;0.08,P259&lt;=0.1),"8% to 10%",AND(P259&gt;0.1,P259&lt;=0.15),"10% to 15%",AND(P259&gt;0.15,P259&lt;=0.2),"15% to 20%",AND(P259&gt;0.2,P259&lt;=0.25),"20% to 25%",AND(P259&gt;0.25,P259&lt;=0.3),"25% to 30%",AND(P259&gt;0.3,P259&lt;=0.4),"30% to 40%",AND(P259&gt;0.4,P259&lt;=0.5),"40% to 50%",AND(P259&gt;0.5,P259&lt;=0.75),"50% to 75%",AND(P259&gt;0.75,P259&lt;=1),"75% to 100%")</f>
        <v>No Discount</v>
      </c>
      <c r="P259" s="10">
        <f>_xlfn.XLOOKUP($E259,'Raw Data'!$E:$E,'Raw Data'!P:P,"ERROR",0,1)</f>
        <v>0</v>
      </c>
      <c r="Q259" s="9">
        <f>_xlfn.XLOOKUP($E259,'Raw Data'!$E:$E,'Raw Data'!Q:Q,"ERROR",0,1)</f>
        <v>6.6</v>
      </c>
      <c r="R259" s="9" t="str">
        <f>_xlfn.XLOOKUP($E259,'Raw Data'!$E:$E,'Raw Data'!R:R,"ERROR",0,1)</f>
        <v>oz</v>
      </c>
      <c r="S259" s="5" t="str">
        <f t="array" ref="S259">_xlfn.IFS(AND(T259&gt;0,T259&lt;=0.05),"0 to 0.05",AND(T259&gt;0.05,T259&lt;=0.1),"0.05 to 0.1",AND(T259&gt;0.1,T259&lt;=0.2),"0.1 to 0.2",AND(T259&gt;0.2,T259&lt;=0.3),"0.2 to 0.3",AND(T259&gt;0.3,T259&lt;=0.4),"0.3 to 0.4",AND(T259&gt;0.4,T259&lt;=0.5),"0.4 to 0.5",AND(T259&gt;0.5,T259&lt;=0.75),"0.5 to 0.75",AND(T259&gt;0.75,T259&lt;=1),"0.75 to 1",AND(T259&gt;1,T259&lt;=2),"1 to 2",AND(T259&gt;2,T259&lt;=3),"2 to 3",AND(T259&gt;3,T259&lt;=4),"3 to 4",AND(T259&gt;4,T259&lt;=5),"4 to 5",AND(T259&gt;5,T259&lt;=10),"5 to 10",T259&gt;10,"10+")</f>
        <v>0.3 to 0.4</v>
      </c>
      <c r="T259" s="10">
        <f>_xlfn.XLOOKUP($E259,'Raw Data'!$E:$E,'Raw Data'!T:T,"ERROR",0,1)</f>
        <v>0.392801877414661</v>
      </c>
      <c r="U259" s="15" t="str">
        <f t="array" ref="U259">_xlfn.IFS(AND(V259&gt;0,V259&lt;=0.05),"0 to 0.05",AND(V259&gt;0.05,V259&lt;=0.1),"0.05 to 0.1",AND(V259&gt;0.1,V259&lt;=0.2),"0.1 to 0.2",AND(V259&gt;0.2,V259&lt;=0.3),"0.2 to 0.3",AND(V259&gt;0.3,V259&lt;=0.4),"0.3 to 0.4",AND(V259&gt;0.4,V259&lt;=0.5),"0.4 to 0.5",AND(V259&gt;0.5,V259&lt;=0.75),"0.5 to 0.75",AND(V259&gt;0.75,V259&lt;=1),"0.75 to 1",AND(V259&gt;1,V259&lt;=2),"1 to 2",AND(V259&gt;2,V259&lt;=3),"2 to 3",AND(V259&gt;3,V259&lt;=4),"3 to 4",AND(V259&gt;4,V259&lt;=5),"4 to 5",AND(V259&gt;5,V259&lt;=10),"5 to 10",V259&gt;10,"10+")</f>
        <v>0.1 to 0.2</v>
      </c>
      <c r="V259" s="10">
        <f>_xlfn.XLOOKUP($E259,'Raw Data'!$E:$E,'Raw Data'!V:V,"ERROR",0,1)</f>
        <v>0.106056506901958</v>
      </c>
      <c r="W259" s="15" t="str">
        <f t="array" ref="W259">_xlfn.IFS(AND(X259&gt;0,X259&lt;=0.05),"0 to 0.05",AND(X259&gt;0.05,X259&lt;=0.1),"0.05 to 0.1",AND(X259&gt;0.1,X259&lt;=0.2),"0.1 to 0.2",AND(X259&gt;0.2,X259&lt;=0.3),"0.2 to 0.3",AND(X259&gt;0.3,X259&lt;=0.4),"0.3 to 0.4",AND(X259&gt;0.4,X259&lt;=0.5),"0.4 to 0.5",AND(X259&gt;0.5,X259&lt;=0.75),"0.5 to 0.75",AND(X259&gt;0.75,X259&lt;=1),"0.75 to 1",AND(X259&gt;1,X259&lt;=2),"1 to 2",AND(X259&gt;2,X259&lt;=3),"2 to 3",AND(X259&gt;3,X259&lt;=4),"3 to 4",AND(X259&gt;4,X259&lt;=5),"4 to 5",AND(X259&gt;5,X259&lt;=10),"5 to 10",X259&gt;10,"10+")</f>
        <v>0.1 to 0.2</v>
      </c>
      <c r="X259" s="16">
        <f t="shared" si="27"/>
        <v>0.106056506901958</v>
      </c>
      <c r="Y259" s="5" t="str">
        <f t="array" ref="Y259">_xlfn.IFS(AND(Z259&gt;0,Z259&lt;=1),"0 to 1",AND(Z259&gt;1,Z259&lt;=2),"1 to 2",AND(Z259&gt;2,Z259&lt;=4),"2 to 4",AND(Z259&gt;4,Z259&lt;=6),"4 to 6",AND(Z259&gt;6,Z259&lt;=8),"6 to 8",AND(Z259&gt;8,Z259&lt;=10),"8 to 10",AND(Z259&gt;10,Z259&lt;=15),"10 to 15",AND(Z259&gt;15,Z259&lt;=20),"15 to 20",AND(Z259&gt;20,Z259&lt;=25),"20 to 25",AND(Z259&gt;25,Z259&lt;=30),"25 to 30",AND(Z259&gt;30,Z259&lt;=40),"30 to 40",AND(Z259&gt;40,Z259&lt;=50),"40 to 50",Z259&gt;50,"50+")</f>
        <v>6 to 8</v>
      </c>
      <c r="Z259" s="9">
        <f>_xlfn.XLOOKUP($E259,'Raw Data'!$E:$E,'Raw Data'!Z:Z,"ERROR",0,1)</f>
        <v>6.6</v>
      </c>
      <c r="AA259" s="9" t="str">
        <f>_xlfn.XLOOKUP($E259,'Raw Data'!$E:$E,'Raw Data'!AA:AA,"ERROR",0,1)</f>
        <v>oz</v>
      </c>
    </row>
    <row r="260" hidden="1" spans="1:27">
      <c r="A260" s="5" t="str">
        <f>_xlfn.XLOOKUP($E260,'Raw Data'!$E:$E,'Raw Data'!A:A,"ERROR",0,1)</f>
        <v>AE</v>
      </c>
      <c r="B260" s="5" t="str">
        <f>_xlfn.XLOOKUP($E260,'Raw Data'!$E:$E,'Raw Data'!B:B,"ERROR",0,1)</f>
        <v>Hair Mousses</v>
      </c>
      <c r="C260" s="5" t="str">
        <f>_xlfn.XLOOKUP($E260,'Raw Data'!$E:$E,'Raw Data'!C:C,"ERROR",0,1)</f>
        <v>herbal essences</v>
      </c>
      <c r="D260" s="5" t="str">
        <f>_xlfn.XLOOKUP($E260,'Raw Data'!$E:$E,'Raw Data'!D:D,"ERROR",0,1)</f>
        <v>www.amazon.ae/dp/B000NP7A28</v>
      </c>
      <c r="E260" s="5" t="s">
        <v>460</v>
      </c>
      <c r="F260" s="9" t="str">
        <f>_xlfn.XLOOKUP($E260,'Raw Data'!$E:$E,'Raw Data'!F:F,"ERROR",0,1)</f>
        <v>Herbal Essences Body Envy Volumizing Mousse 6.8 oz</v>
      </c>
      <c r="G260" s="10">
        <f>_xlfn.XLOOKUP($E260,'Raw Data'!$E:$E,'Raw Data'!G:G,"ERROR",0,1)</f>
        <v>1</v>
      </c>
      <c r="H260" s="9">
        <f>_xlfn.XLOOKUP($E260,'Raw Data'!$E:$E,'Raw Data'!H:H,"ERROR",0,1)</f>
        <v>92.2</v>
      </c>
      <c r="I260" s="9">
        <f>_xlfn.XLOOKUP($E260,'Raw Data'!$E:$E,'Raw Data'!I:I,"ERROR",0,1)</f>
        <v>0.000123439306111512</v>
      </c>
      <c r="J260" s="9" t="str">
        <f>_xlfn.XLOOKUP($E260,'Raw Data'!$E:$E,'Raw Data'!J:J,"ERROR",0,1)</f>
        <v>No</v>
      </c>
      <c r="K260" s="14" t="str">
        <f t="array" ref="K260">_xlfn.IFS(AND(L260&gt;0,L260&lt;=5),"0 to 5",AND(L260&gt;5,L260&lt;=10),"5 to 10",AND(L260&gt;10,L260&lt;=15),"10 to 15",AND(L260&gt;15,L260&lt;=20),"15 to 20",AND(L260&gt;20,L260&lt;=30),"20 to 30",AND(L260&gt;30,L260&lt;=40),"30 to 40",AND(L260&gt;40,L260&lt;=50),"40 to 50",AND(L260&gt;50,L260&lt;=75),"50 to 75",AND(L260&gt;75,L260&lt;=100),"75 to 100",AND(L260&gt;100,L260&lt;=150),"100 to 150",AND(L260&gt;150,L260&lt;=200),"150 to 200",AND(L260&gt;200,L260&lt;=250),"200 to 250",AND(L260&gt;250,L260&lt;=300),"250 to 300",AND(L260&gt;300,L260&lt;=400),"300 to 400",AND(L260&gt;400,L260&lt;=500),"400 to 500",L260&gt;500,"500+")</f>
        <v>50 to 75</v>
      </c>
      <c r="L260" s="9">
        <f>_xlfn.XLOOKUP($E260,'Raw Data'!$E:$E,'Raw Data'!L:L,"ERROR",0,1)</f>
        <v>74.33</v>
      </c>
      <c r="M260" s="14" t="str">
        <f t="array" ref="M260">_xlfn.IFS(AND(N260&gt;0,N260&lt;=5),"0 to 5",AND(N260&gt;5,N260&lt;=10),"5 to 10",AND(N260&gt;10,N260&lt;=15),"10 to 15",AND(N260&gt;15,N260&lt;=20),"15 to 20",AND(N260&gt;20,N260&lt;=30),"20 to 30",AND(N260&gt;30,N260&lt;=40),"30 to 40",AND(N260&gt;40,N260&lt;=50),"40 to 50",AND(N260&gt;50,N260&lt;=75),"50 to 75",AND(N260&gt;75,N260&lt;=100),"75 to 100",AND(N260&gt;100,N260&lt;=150),"100 to 150",AND(N260&gt;150,N260&lt;=200),"150 to 200",AND(N260&gt;200,N260&lt;=250),"200 to 250",AND(N260&gt;250,N260&lt;=300),"250 to 300",AND(N260&gt;300,N260&lt;=400),"300 to 400",AND(N260&gt;400,N260&lt;=500),"400 to 500",N260&gt;500,"500+")</f>
        <v>75 to 100</v>
      </c>
      <c r="N260" s="9">
        <f>_xlfn.XLOOKUP($E260,'Raw Data'!$E:$E,'Raw Data'!N:N,"ERROR",0,1)</f>
        <v>75.33</v>
      </c>
      <c r="O260" s="14" t="str">
        <f t="array" ref="O260">_xlfn.IFS(P260=0,"No Discount",AND(P260&gt;0,P260&lt;=0.02),"0% to 2%",AND(P260&gt;0.02,P260&lt;=0.04),"2% to 4%",AND(P260&gt;0.04,P260&lt;=0.06),"4% to 6%",AND(P260&gt;0.06,P260&lt;=0.08),"6% to 8%",AND(P260&gt;0.08,P260&lt;=0.1),"8% to 10%",AND(P260&gt;0.1,P260&lt;=0.15),"10% to 15%",AND(P260&gt;0.15,P260&lt;=0.2),"15% to 20%",AND(P260&gt;0.2,P260&lt;=0.25),"20% to 25%",AND(P260&gt;0.25,P260&lt;=0.3),"25% to 30%",AND(P260&gt;0.3,P260&lt;=0.4),"30% to 40%",AND(P260&gt;0.4,P260&lt;=0.5),"40% to 50%",AND(P260&gt;0.5,P260&lt;=0.75),"50% to 75%",AND(P260&gt;0.75,P260&lt;=1),"75% to 100%")</f>
        <v>0% to 2%</v>
      </c>
      <c r="P260" s="10">
        <f>_xlfn.XLOOKUP($E260,'Raw Data'!$E:$E,'Raw Data'!P:P,"ERROR",0,1)</f>
        <v>0.0132749236691889</v>
      </c>
      <c r="Q260" s="9">
        <f>_xlfn.XLOOKUP($E260,'Raw Data'!$E:$E,'Raw Data'!Q:Q,"ERROR",0,1)</f>
        <v>6.8</v>
      </c>
      <c r="R260" s="9" t="str">
        <f>_xlfn.XLOOKUP($E260,'Raw Data'!$E:$E,'Raw Data'!R:R,"ERROR",0,1)</f>
        <v>oz</v>
      </c>
      <c r="S260" s="5" t="str">
        <f t="array" ref="S260">_xlfn.IFS(AND(T260&gt;0,T260&lt;=0.05),"0 to 0.05",AND(T260&gt;0.05,T260&lt;=0.1),"0.05 to 0.1",AND(T260&gt;0.1,T260&lt;=0.2),"0.1 to 0.2",AND(T260&gt;0.2,T260&lt;=0.3),"0.2 to 0.3",AND(T260&gt;0.3,T260&lt;=0.4),"0.3 to 0.4",AND(T260&gt;0.4,T260&lt;=0.5),"0.4 to 0.5",AND(T260&gt;0.5,T260&lt;=0.75),"0.5 to 0.75",AND(T260&gt;0.75,T260&lt;=1),"0.75 to 1",AND(T260&gt;1,T260&lt;=2),"1 to 2",AND(T260&gt;2,T260&lt;=3),"2 to 3",AND(T260&gt;3,T260&lt;=4),"3 to 4",AND(T260&gt;4,T260&lt;=5),"4 to 5",AND(T260&gt;5,T260&lt;=10),"5 to 10",T260&gt;10,"10+")</f>
        <v>0.3 to 0.4</v>
      </c>
      <c r="T260" s="10">
        <f>_xlfn.XLOOKUP($E260,'Raw Data'!$E:$E,'Raw Data'!T:T,"ERROR",0,1)</f>
        <v>0.369661222622292</v>
      </c>
      <c r="U260" s="15" t="str">
        <f t="array" ref="U260">_xlfn.IFS(AND(V260&gt;0,V260&lt;=0.05),"0 to 0.05",AND(V260&gt;0.05,V260&lt;=0.1),"0.05 to 0.1",AND(V260&gt;0.1,V260&lt;=0.2),"0.1 to 0.2",AND(V260&gt;0.2,V260&lt;=0.3),"0.2 to 0.3",AND(V260&gt;0.3,V260&lt;=0.4),"0.3 to 0.4",AND(V260&gt;0.4,V260&lt;=0.5),"0.4 to 0.5",AND(V260&gt;0.5,V260&lt;=0.75),"0.5 to 0.75",AND(V260&gt;0.75,V260&lt;=1),"0.75 to 1",AND(V260&gt;1,V260&lt;=2),"1 to 2",AND(V260&gt;2,V260&lt;=3),"2 to 3",AND(V260&gt;3,V260&lt;=4),"3 to 4",AND(V260&gt;4,V260&lt;=5),"4 to 5",AND(V260&gt;5,V260&lt;=10),"5 to 10",V260&gt;10,"10+")</f>
        <v>0.1 to 0.2</v>
      </c>
      <c r="V260" s="10">
        <f>_xlfn.XLOOKUP($E260,'Raw Data'!$E:$E,'Raw Data'!V:V,"ERROR",0,1)</f>
        <v>0.101151305973861</v>
      </c>
      <c r="W260" s="15" t="str">
        <f t="array" ref="W260">_xlfn.IFS(AND(X260&gt;0,X260&lt;=0.05),"0 to 0.05",AND(X260&gt;0.05,X260&lt;=0.1),"0.05 to 0.1",AND(X260&gt;0.1,X260&lt;=0.2),"0.1 to 0.2",AND(X260&gt;0.2,X260&lt;=0.3),"0.2 to 0.3",AND(X260&gt;0.3,X260&lt;=0.4),"0.3 to 0.4",AND(X260&gt;0.4,X260&lt;=0.5),"0.4 to 0.5",AND(X260&gt;0.5,X260&lt;=0.75),"0.5 to 0.75",AND(X260&gt;0.75,X260&lt;=1),"0.75 to 1",AND(X260&gt;1,X260&lt;=2),"1 to 2",AND(X260&gt;2,X260&lt;=3),"2 to 3",AND(X260&gt;3,X260&lt;=4),"3 to 4",AND(X260&gt;4,X260&lt;=5),"4 to 5",AND(X260&gt;5,X260&lt;=10),"5 to 10",X260&gt;10,"10+")</f>
        <v>0.05 to 0.1</v>
      </c>
      <c r="X260" s="16">
        <f t="shared" ref="X260:X303" si="28">L260/($Z260*29.57)*0.27</f>
        <v>0.0998085301080189</v>
      </c>
      <c r="Y260" s="5" t="str">
        <f t="array" ref="Y260">_xlfn.IFS(AND(Z260&gt;0,Z260&lt;=1),"0 to 1",AND(Z260&gt;1,Z260&lt;=2),"1 to 2",AND(Z260&gt;2,Z260&lt;=4),"2 to 4",AND(Z260&gt;4,Z260&lt;=6),"4 to 6",AND(Z260&gt;6,Z260&lt;=8),"6 to 8",AND(Z260&gt;8,Z260&lt;=10),"8 to 10",AND(Z260&gt;10,Z260&lt;=15),"10 to 15",AND(Z260&gt;15,Z260&lt;=20),"15 to 20",AND(Z260&gt;20,Z260&lt;=25),"20 to 25",AND(Z260&gt;25,Z260&lt;=30),"25 to 30",AND(Z260&gt;30,Z260&lt;=40),"30 to 40",AND(Z260&gt;40,Z260&lt;=50),"40 to 50",Z260&gt;50,"50+")</f>
        <v>6 to 8</v>
      </c>
      <c r="Z260" s="9">
        <f>_xlfn.XLOOKUP($E260,'Raw Data'!$E:$E,'Raw Data'!Z:Z,"ERROR",0,1)</f>
        <v>6.8</v>
      </c>
      <c r="AA260" s="9" t="str">
        <f>_xlfn.XLOOKUP($E260,'Raw Data'!$E:$E,'Raw Data'!AA:AA,"ERROR",0,1)</f>
        <v>oz</v>
      </c>
    </row>
    <row r="261" hidden="1" spans="1:27">
      <c r="A261" s="5" t="str">
        <f>_xlfn.XLOOKUP($E261,'Raw Data'!$E:$E,'Raw Data'!A:A,"ERROR",0,1)</f>
        <v>AE</v>
      </c>
      <c r="B261" s="5" t="str">
        <f>_xlfn.XLOOKUP($E261,'Raw Data'!$E:$E,'Raw Data'!B:B,"ERROR",0,1)</f>
        <v>Hair Mousses</v>
      </c>
      <c r="C261" s="5" t="str">
        <f>_xlfn.XLOOKUP($E261,'Raw Data'!$E:$E,'Raw Data'!C:C,"ERROR",0,1)</f>
        <v>fantasia</v>
      </c>
      <c r="D261" s="5" t="str">
        <f>_xlfn.XLOOKUP($E261,'Raw Data'!$E:$E,'Raw Data'!D:D,"ERROR",0,1)</f>
        <v>www.amazon.ae/dp/B001553RS6</v>
      </c>
      <c r="E261" s="5" t="s">
        <v>461</v>
      </c>
      <c r="F261" s="9" t="str">
        <f>_xlfn.XLOOKUP($E261,'Raw Data'!$E:$E,'Raw Data'!F:F,"ERROR",0,1)</f>
        <v>Fantasia Liquid Mousse Spritz Spray, 12 Fl Oz (Pack of 1)</v>
      </c>
      <c r="G261" s="10">
        <f>_xlfn.XLOOKUP($E261,'Raw Data'!$E:$E,'Raw Data'!G:G,"ERROR",0,1)</f>
        <v>1</v>
      </c>
      <c r="H261" s="9">
        <f>_xlfn.XLOOKUP($E261,'Raw Data'!$E:$E,'Raw Data'!H:H,"ERROR",0,1)</f>
        <v>88.66</v>
      </c>
      <c r="I261" s="9">
        <f>_xlfn.XLOOKUP($E261,'Raw Data'!$E:$E,'Raw Data'!I:I,"ERROR",0,1)</f>
        <v>0.000118699879390962</v>
      </c>
      <c r="J261" s="9" t="str">
        <f>_xlfn.XLOOKUP($E261,'Raw Data'!$E:$E,'Raw Data'!J:J,"ERROR",0,1)</f>
        <v>No</v>
      </c>
      <c r="K261" s="14" t="str">
        <f t="array" ref="K261">_xlfn.IFS(AND(L261&gt;0,L261&lt;=5),"0 to 5",AND(L261&gt;5,L261&lt;=10),"5 to 10",AND(L261&gt;10,L261&lt;=15),"10 to 15",AND(L261&gt;15,L261&lt;=20),"15 to 20",AND(L261&gt;20,L261&lt;=30),"20 to 30",AND(L261&gt;30,L261&lt;=40),"30 to 40",AND(L261&gt;40,L261&lt;=50),"40 to 50",AND(L261&gt;50,L261&lt;=75),"50 to 75",AND(L261&gt;75,L261&lt;=100),"75 to 100",AND(L261&gt;100,L261&lt;=150),"100 to 150",AND(L261&gt;150,L261&lt;=200),"150 to 200",AND(L261&gt;200,L261&lt;=250),"200 to 250",AND(L261&gt;250,L261&lt;=300),"250 to 300",AND(L261&gt;300,L261&lt;=400),"300 to 400",AND(L261&gt;400,L261&lt;=500),"400 to 500",L261&gt;500,"500+")</f>
        <v>50 to 75</v>
      </c>
      <c r="L261" s="9">
        <f>_xlfn.XLOOKUP($E261,'Raw Data'!$E:$E,'Raw Data'!L:L,"ERROR",0,1)</f>
        <v>64.41</v>
      </c>
      <c r="M261" s="14" t="str">
        <f t="array" ref="M261">_xlfn.IFS(AND(N261&gt;0,N261&lt;=5),"0 to 5",AND(N261&gt;5,N261&lt;=10),"5 to 10",AND(N261&gt;10,N261&lt;=15),"10 to 15",AND(N261&gt;15,N261&lt;=20),"15 to 20",AND(N261&gt;20,N261&lt;=30),"20 to 30",AND(N261&gt;30,N261&lt;=40),"30 to 40",AND(N261&gt;40,N261&lt;=50),"40 to 50",AND(N261&gt;50,N261&lt;=75),"50 to 75",AND(N261&gt;75,N261&lt;=100),"75 to 100",AND(N261&gt;100,N261&lt;=150),"100 to 150",AND(N261&gt;150,N261&lt;=200),"150 to 200",AND(N261&gt;200,N261&lt;=250),"200 to 250",AND(N261&gt;250,N261&lt;=300),"250 to 300",AND(N261&gt;300,N261&lt;=400),"300 to 400",AND(N261&gt;400,N261&lt;=500),"400 to 500",N261&gt;500,"500+")</f>
        <v>50 to 75</v>
      </c>
      <c r="N261" s="9">
        <f>_xlfn.XLOOKUP($E261,'Raw Data'!$E:$E,'Raw Data'!N:N,"ERROR",0,1)</f>
        <v>74.59</v>
      </c>
      <c r="O261" s="14" t="str">
        <f t="array" ref="O261">_xlfn.IFS(P261=0,"No Discount",AND(P261&gt;0,P261&lt;=0.02),"0% to 2%",AND(P261&gt;0.02,P261&lt;=0.04),"2% to 4%",AND(P261&gt;0.04,P261&lt;=0.06),"4% to 6%",AND(P261&gt;0.06,P261&lt;=0.08),"6% to 8%",AND(P261&gt;0.08,P261&lt;=0.1),"8% to 10%",AND(P261&gt;0.1,P261&lt;=0.15),"10% to 15%",AND(P261&gt;0.15,P261&lt;=0.2),"15% to 20%",AND(P261&gt;0.2,P261&lt;=0.25),"20% to 25%",AND(P261&gt;0.25,P261&lt;=0.3),"25% to 30%",AND(P261&gt;0.3,P261&lt;=0.4),"30% to 40%",AND(P261&gt;0.4,P261&lt;=0.5),"40% to 50%",AND(P261&gt;0.5,P261&lt;=0.75),"50% to 75%",AND(P261&gt;0.75,P261&lt;=1),"75% to 100%")</f>
        <v>10% to 15%</v>
      </c>
      <c r="P261" s="10">
        <f>_xlfn.XLOOKUP($E261,'Raw Data'!$E:$E,'Raw Data'!P:P,"ERROR",0,1)</f>
        <v>0.136479420833892</v>
      </c>
      <c r="Q261" s="9">
        <f>_xlfn.XLOOKUP($E261,'Raw Data'!$E:$E,'Raw Data'!Q:Q,"ERROR",0,1)</f>
        <v>12</v>
      </c>
      <c r="R261" s="9" t="str">
        <f>_xlfn.XLOOKUP($E261,'Raw Data'!$E:$E,'Raw Data'!R:R,"ERROR",0,1)</f>
        <v>fl oz</v>
      </c>
      <c r="S261" s="5" t="str">
        <f t="array" ref="S261">_xlfn.IFS(AND(T261&gt;0,T261&lt;=0.05),"0 to 0.05",AND(T261&gt;0.05,T261&lt;=0.1),"0.05 to 0.1",AND(T261&gt;0.1,T261&lt;=0.2),"0.1 to 0.2",AND(T261&gt;0.2,T261&lt;=0.3),"0.2 to 0.3",AND(T261&gt;0.3,T261&lt;=0.4),"0.3 to 0.4",AND(T261&gt;0.4,T261&lt;=0.5),"0.4 to 0.5",AND(T261&gt;0.5,T261&lt;=0.75),"0.5 to 0.75",AND(T261&gt;0.75,T261&lt;=1),"0.75 to 1",AND(T261&gt;1,T261&lt;=2),"1 to 2",AND(T261&gt;2,T261&lt;=3),"2 to 3",AND(T261&gt;3,T261&lt;=4),"3 to 4",AND(T261&gt;4,T261&lt;=5),"4 to 5",AND(T261&gt;5,T261&lt;=10),"5 to 10",T261&gt;10,"10+")</f>
        <v>0.1 to 0.2</v>
      </c>
      <c r="T261" s="10">
        <f>_xlfn.XLOOKUP($E261,'Raw Data'!$E:$E,'Raw Data'!T:T,"ERROR",0,1)</f>
        <v>0.174536952732759</v>
      </c>
      <c r="U261" s="15" t="str">
        <f t="array" ref="U261">_xlfn.IFS(AND(V261&gt;0,V261&lt;=0.05),"0 to 0.05",AND(V261&gt;0.05,V261&lt;=0.1),"0.05 to 0.1",AND(V261&gt;0.1,V261&lt;=0.2),"0.1 to 0.2",AND(V261&gt;0.2,V261&lt;=0.3),"0.2 to 0.3",AND(V261&gt;0.3,V261&lt;=0.4),"0.3 to 0.4",AND(V261&gt;0.4,V261&lt;=0.5),"0.4 to 0.5",AND(V261&gt;0.5,V261&lt;=0.75),"0.5 to 0.75",AND(V261&gt;0.75,V261&lt;=1),"0.75 to 1",AND(V261&gt;1,V261&lt;=2),"1 to 2",AND(V261&gt;2,V261&lt;=3),"2 to 3",AND(V261&gt;3,V261&lt;=4),"3 to 4",AND(V261&gt;4,V261&lt;=5),"4 to 5",AND(V261&gt;5,V261&lt;=10),"5 to 10",V261&gt;10,"10+")</f>
        <v>0.05 to 0.1</v>
      </c>
      <c r="V261" s="10">
        <f>_xlfn.XLOOKUP($E261,'Raw Data'!$E:$E,'Raw Data'!V:V,"ERROR",0,1)</f>
        <v>0.0545730795244661</v>
      </c>
      <c r="W261" s="15" t="str">
        <f t="array" ref="W261">_xlfn.IFS(AND(X261&gt;0,X261&lt;=0.05),"0 to 0.05",AND(X261&gt;0.05,X261&lt;=0.1),"0.05 to 0.1",AND(X261&gt;0.1,X261&lt;=0.2),"0.1 to 0.2",AND(X261&gt;0.2,X261&lt;=0.3),"0.2 to 0.3",AND(X261&gt;0.3,X261&lt;=0.4),"0.3 to 0.4",AND(X261&gt;0.4,X261&lt;=0.5),"0.4 to 0.5",AND(X261&gt;0.5,X261&lt;=0.75),"0.5 to 0.75",AND(X261&gt;0.75,X261&lt;=1),"0.75 to 1",AND(X261&gt;1,X261&lt;=2),"1 to 2",AND(X261&gt;2,X261&lt;=3),"2 to 3",AND(X261&gt;3,X261&lt;=4),"3 to 4",AND(X261&gt;4,X261&lt;=5),"4 to 5",AND(X261&gt;5,X261&lt;=10),"5 to 10",X261&gt;10,"10+")</f>
        <v>0 to 0.05</v>
      </c>
      <c r="X261" s="16">
        <f t="shared" si="28"/>
        <v>0.047124977237845</v>
      </c>
      <c r="Y261" s="5" t="str">
        <f t="array" ref="Y261">_xlfn.IFS(AND(Z261&gt;0,Z261&lt;=1),"0 to 1",AND(Z261&gt;1,Z261&lt;=2),"1 to 2",AND(Z261&gt;2,Z261&lt;=4),"2 to 4",AND(Z261&gt;4,Z261&lt;=6),"4 to 6",AND(Z261&gt;6,Z261&lt;=8),"6 to 8",AND(Z261&gt;8,Z261&lt;=10),"8 to 10",AND(Z261&gt;10,Z261&lt;=15),"10 to 15",AND(Z261&gt;15,Z261&lt;=20),"15 to 20",AND(Z261&gt;20,Z261&lt;=25),"20 to 25",AND(Z261&gt;25,Z261&lt;=30),"25 to 30",AND(Z261&gt;30,Z261&lt;=40),"30 to 40",AND(Z261&gt;40,Z261&lt;=50),"40 to 50",Z261&gt;50,"50+")</f>
        <v>10 to 15</v>
      </c>
      <c r="Z261" s="9">
        <f>_xlfn.XLOOKUP($E261,'Raw Data'!$E:$E,'Raw Data'!Z:Z,"ERROR",0,1)</f>
        <v>12.48</v>
      </c>
      <c r="AA261" s="9" t="str">
        <f>_xlfn.XLOOKUP($E261,'Raw Data'!$E:$E,'Raw Data'!AA:AA,"ERROR",0,1)</f>
        <v>oz</v>
      </c>
    </row>
    <row r="262" hidden="1" spans="1:27">
      <c r="A262" s="5" t="str">
        <f>_xlfn.XLOOKUP($E262,'Raw Data'!$E:$E,'Raw Data'!A:A,"ERROR",0,1)</f>
        <v>AE</v>
      </c>
      <c r="B262" s="5" t="str">
        <f>_xlfn.XLOOKUP($E262,'Raw Data'!$E:$E,'Raw Data'!B:B,"ERROR",0,1)</f>
        <v>Hair Mousses</v>
      </c>
      <c r="C262" s="5" t="str">
        <f>_xlfn.XLOOKUP($E262,'Raw Data'!$E:$E,'Raw Data'!C:C,"ERROR",0,1)</f>
        <v>aphogee</v>
      </c>
      <c r="D262" s="5" t="str">
        <f>_xlfn.XLOOKUP($E262,'Raw Data'!$E:$E,'Raw Data'!D:D,"ERROR",0,1)</f>
        <v>www.amazon.ae/dp/B000OOL7IG</v>
      </c>
      <c r="E262" s="5" t="s">
        <v>462</v>
      </c>
      <c r="F262" s="9" t="str">
        <f>_xlfn.XLOOKUP($E262,'Raw Data'!$E:$E,'Raw Data'!F:F,"ERROR",0,1)</f>
        <v>Aphogee Style &amp; Wrap Mousse, 8.5 Oz</v>
      </c>
      <c r="G262" s="10">
        <f>_xlfn.XLOOKUP($E262,'Raw Data'!$E:$E,'Raw Data'!G:G,"ERROR",0,1)</f>
        <v>1</v>
      </c>
      <c r="H262" s="9">
        <f>_xlfn.XLOOKUP($E262,'Raw Data'!$E:$E,'Raw Data'!H:H,"ERROR",0,1)</f>
        <v>83.36</v>
      </c>
      <c r="I262" s="9">
        <f>_xlfn.XLOOKUP($E262,'Raw Data'!$E:$E,'Raw Data'!I:I,"ERROR",0,1)</f>
        <v>0.000111604127521211</v>
      </c>
      <c r="J262" s="9" t="str">
        <f>_xlfn.XLOOKUP($E262,'Raw Data'!$E:$E,'Raw Data'!J:J,"ERROR",0,1)</f>
        <v>No</v>
      </c>
      <c r="K262" s="14" t="str">
        <f t="array" ref="K262">_xlfn.IFS(AND(L262&gt;0,L262&lt;=5),"0 to 5",AND(L262&gt;5,L262&lt;=10),"5 to 10",AND(L262&gt;10,L262&lt;=15),"10 to 15",AND(L262&gt;15,L262&lt;=20),"15 to 20",AND(L262&gt;20,L262&lt;=30),"20 to 30",AND(L262&gt;30,L262&lt;=40),"30 to 40",AND(L262&gt;40,L262&lt;=50),"40 to 50",AND(L262&gt;50,L262&lt;=75),"50 to 75",AND(L262&gt;75,L262&lt;=100),"75 to 100",AND(L262&gt;100,L262&lt;=150),"100 to 150",AND(L262&gt;150,L262&lt;=200),"150 to 200",AND(L262&gt;200,L262&lt;=250),"200 to 250",AND(L262&gt;250,L262&lt;=300),"250 to 300",AND(L262&gt;300,L262&lt;=400),"300 to 400",AND(L262&gt;400,L262&lt;=500),"400 to 500",L262&gt;500,"500+")</f>
        <v>50 to 75</v>
      </c>
      <c r="L262" s="9">
        <f>_xlfn.XLOOKUP($E262,'Raw Data'!$E:$E,'Raw Data'!L:L,"ERROR",0,1)</f>
        <v>55.59</v>
      </c>
      <c r="M262" s="14" t="str">
        <f t="array" ref="M262">_xlfn.IFS(AND(N262&gt;0,N262&lt;=5),"0 to 5",AND(N262&gt;5,N262&lt;=10),"5 to 10",AND(N262&gt;10,N262&lt;=15),"10 to 15",AND(N262&gt;15,N262&lt;=20),"15 to 20",AND(N262&gt;20,N262&lt;=30),"20 to 30",AND(N262&gt;30,N262&lt;=40),"30 to 40",AND(N262&gt;40,N262&lt;=50),"40 to 50",AND(N262&gt;50,N262&lt;=75),"50 to 75",AND(N262&gt;75,N262&lt;=100),"75 to 100",AND(N262&gt;100,N262&lt;=150),"100 to 150",AND(N262&gt;150,N262&lt;=200),"150 to 200",AND(N262&gt;200,N262&lt;=250),"200 to 250",AND(N262&gt;250,N262&lt;=300),"250 to 300",AND(N262&gt;300,N262&lt;=400),"300 to 400",AND(N262&gt;400,N262&lt;=500),"400 to 500",N262&gt;500,"500+")</f>
        <v>50 to 75</v>
      </c>
      <c r="N262" s="9">
        <f>_xlfn.XLOOKUP($E262,'Raw Data'!$E:$E,'Raw Data'!N:N,"ERROR",0,1)</f>
        <v>66.66</v>
      </c>
      <c r="O262" s="14" t="str">
        <f t="array" ref="O262">_xlfn.IFS(P262=0,"No Discount",AND(P262&gt;0,P262&lt;=0.02),"0% to 2%",AND(P262&gt;0.02,P262&lt;=0.04),"2% to 4%",AND(P262&gt;0.04,P262&lt;=0.06),"4% to 6%",AND(P262&gt;0.06,P262&lt;=0.08),"6% to 8%",AND(P262&gt;0.08,P262&lt;=0.1),"8% to 10%",AND(P262&gt;0.1,P262&lt;=0.15),"10% to 15%",AND(P262&gt;0.15,P262&lt;=0.2),"15% to 20%",AND(P262&gt;0.2,P262&lt;=0.25),"20% to 25%",AND(P262&gt;0.25,P262&lt;=0.3),"25% to 30%",AND(P262&gt;0.3,P262&lt;=0.4),"30% to 40%",AND(P262&gt;0.4,P262&lt;=0.5),"40% to 50%",AND(P262&gt;0.5,P262&lt;=0.75),"50% to 75%",AND(P262&gt;0.75,P262&lt;=1),"75% to 100%")</f>
        <v>15% to 20%</v>
      </c>
      <c r="P262" s="10">
        <f>_xlfn.XLOOKUP($E262,'Raw Data'!$E:$E,'Raw Data'!P:P,"ERROR",0,1)</f>
        <v>0.166066606660666</v>
      </c>
      <c r="Q262" s="9">
        <f>_xlfn.XLOOKUP($E262,'Raw Data'!$E:$E,'Raw Data'!Q:Q,"ERROR",0,1)</f>
        <v>8.5</v>
      </c>
      <c r="R262" s="9" t="str">
        <f>_xlfn.XLOOKUP($E262,'Raw Data'!$E:$E,'Raw Data'!R:R,"ERROR",0,1)</f>
        <v>oz</v>
      </c>
      <c r="S262" s="5" t="str">
        <f t="array" ref="S262">_xlfn.IFS(AND(T262&gt;0,T262&lt;=0.05),"0 to 0.05",AND(T262&gt;0.05,T262&lt;=0.1),"0.05 to 0.1",AND(T262&gt;0.1,T262&lt;=0.2),"0.1 to 0.2",AND(T262&gt;0.2,T262&lt;=0.3),"0.2 to 0.3",AND(T262&gt;0.3,T262&lt;=0.4),"0.3 to 0.4",AND(T262&gt;0.4,T262&lt;=0.5),"0.4 to 0.5",AND(T262&gt;0.5,T262&lt;=0.75),"0.5 to 0.75",AND(T262&gt;0.75,T262&lt;=1),"0.75 to 1",AND(T262&gt;1,T262&lt;=2),"1 to 2",AND(T262&gt;2,T262&lt;=3),"2 to 3",AND(T262&gt;3,T262&lt;=4),"3 to 4",AND(T262&gt;4,T262&lt;=5),"4 to 5",AND(T262&gt;5,T262&lt;=10),"5 to 10",T262&gt;10,"10+")</f>
        <v>0.2 to 0.3</v>
      </c>
      <c r="T262" s="10">
        <f>_xlfn.XLOOKUP($E262,'Raw Data'!$E:$E,'Raw Data'!T:T,"ERROR",0,1)</f>
        <v>0.221170104835982</v>
      </c>
      <c r="U262" s="15" t="str">
        <f t="array" ref="U262">_xlfn.IFS(AND(V262&gt;0,V262&lt;=0.05),"0 to 0.05",AND(V262&gt;0.05,V262&lt;=0.1),"0.05 to 0.1",AND(V262&gt;0.1,V262&lt;=0.2),"0.1 to 0.2",AND(V262&gt;0.2,V262&lt;=0.3),"0.2 to 0.3",AND(V262&gt;0.3,V262&lt;=0.4),"0.3 to 0.4",AND(V262&gt;0.4,V262&lt;=0.5),"0.4 to 0.5",AND(V262&gt;0.5,V262&lt;=0.75),"0.5 to 0.75",AND(V262&gt;0.75,V262&lt;=1),"0.75 to 1",AND(V262&gt;1,V262&lt;=2),"1 to 2",AND(V262&gt;2,V262&lt;=3),"2 to 3",AND(V262&gt;3,V262&lt;=4),"3 to 4",AND(V262&gt;4,V262&lt;=5),"4 to 5",AND(V262&gt;5,V262&lt;=10),"5 to 10",V262&gt;10,"10+")</f>
        <v>0.05 to 0.1</v>
      </c>
      <c r="V262" s="10">
        <f>_xlfn.XLOOKUP($E262,'Raw Data'!$E:$E,'Raw Data'!V:V,"ERROR",0,1)</f>
        <v>0.07160755137361</v>
      </c>
      <c r="W262" s="15" t="str">
        <f t="array" ref="W262">_xlfn.IFS(AND(X262&gt;0,X262&lt;=0.05),"0 to 0.05",AND(X262&gt;0.05,X262&lt;=0.1),"0.05 to 0.1",AND(X262&gt;0.1,X262&lt;=0.2),"0.1 to 0.2",AND(X262&gt;0.2,X262&lt;=0.3),"0.2 to 0.3",AND(X262&gt;0.3,X262&lt;=0.4),"0.3 to 0.4",AND(X262&gt;0.4,X262&lt;=0.5),"0.4 to 0.5",AND(X262&gt;0.5,X262&lt;=0.75),"0.5 to 0.75",AND(X262&gt;0.75,X262&lt;=1),"0.75 to 1",AND(X262&gt;1,X262&lt;=2),"1 to 2",AND(X262&gt;2,X262&lt;=3),"2 to 3",AND(X262&gt;3,X262&lt;=4),"3 to 4",AND(X262&gt;4,X262&lt;=5),"4 to 5",AND(X262&gt;5,X262&lt;=10),"5 to 10",X262&gt;10,"10+")</f>
        <v>0.05 to 0.1</v>
      </c>
      <c r="X262" s="16">
        <f t="shared" si="28"/>
        <v>0.0597159283057153</v>
      </c>
      <c r="Y262" s="5" t="str">
        <f t="array" ref="Y262">_xlfn.IFS(AND(Z262&gt;0,Z262&lt;=1),"0 to 1",AND(Z262&gt;1,Z262&lt;=2),"1 to 2",AND(Z262&gt;2,Z262&lt;=4),"2 to 4",AND(Z262&gt;4,Z262&lt;=6),"4 to 6",AND(Z262&gt;6,Z262&lt;=8),"6 to 8",AND(Z262&gt;8,Z262&lt;=10),"8 to 10",AND(Z262&gt;10,Z262&lt;=15),"10 to 15",AND(Z262&gt;15,Z262&lt;=20),"15 to 20",AND(Z262&gt;20,Z262&lt;=25),"20 to 25",AND(Z262&gt;25,Z262&lt;=30),"25 to 30",AND(Z262&gt;30,Z262&lt;=40),"30 to 40",AND(Z262&gt;40,Z262&lt;=50),"40 to 50",Z262&gt;50,"50+")</f>
        <v>8 to 10</v>
      </c>
      <c r="Z262" s="9">
        <f>_xlfn.XLOOKUP($E262,'Raw Data'!$E:$E,'Raw Data'!Z:Z,"ERROR",0,1)</f>
        <v>8.5</v>
      </c>
      <c r="AA262" s="9" t="str">
        <f>_xlfn.XLOOKUP($E262,'Raw Data'!$E:$E,'Raw Data'!AA:AA,"ERROR",0,1)</f>
        <v>oz</v>
      </c>
    </row>
    <row r="263" hidden="1" spans="1:27">
      <c r="A263" s="5" t="str">
        <f>_xlfn.XLOOKUP($E263,'Raw Data'!$E:$E,'Raw Data'!A:A,"ERROR",0,1)</f>
        <v>AE</v>
      </c>
      <c r="B263" s="5" t="str">
        <f>_xlfn.XLOOKUP($E263,'Raw Data'!$E:$E,'Raw Data'!B:B,"ERROR",0,1)</f>
        <v>Hair Mousses</v>
      </c>
      <c r="C263" s="5" t="str">
        <f>_xlfn.XLOOKUP($E263,'Raw Data'!$E:$E,'Raw Data'!C:C,"ERROR",0,1)</f>
        <v>goiple</v>
      </c>
      <c r="D263" s="5" t="str">
        <f>_xlfn.XLOOKUP($E263,'Raw Data'!$E:$E,'Raw Data'!D:D,"ERROR",0,1)</f>
        <v>www.amazon.ae/dp/B0C3GH9TGY</v>
      </c>
      <c r="E263" s="5" t="s">
        <v>463</v>
      </c>
      <c r="F263" s="9" t="str">
        <f>_xlfn.XLOOKUP($E263,'Raw Data'!$E:$E,'Raw Data'!F:F,"ERROR",0,1)</f>
        <v>Braid Mousse Hair Braiding Mousse for Braids Twist, Locs, No Flake Extra Hold High Shine and Moisturizes, Frizz Control, High Shine, Lightweight Easy to Apply with Leopard Silky Du-rag 8.4 fl oz</v>
      </c>
      <c r="G263" s="10">
        <f>_xlfn.XLOOKUP($E263,'Raw Data'!$E:$E,'Raw Data'!G:G,"ERROR",0,1)</f>
        <v>1</v>
      </c>
      <c r="H263" s="9">
        <f>_xlfn.XLOOKUP($E263,'Raw Data'!$E:$E,'Raw Data'!H:H,"ERROR",0,1)</f>
        <v>73.47</v>
      </c>
      <c r="I263" s="9">
        <f>_xlfn.XLOOKUP($E263,'Raw Data'!$E:$E,'Raw Data'!I:I,"ERROR",0,1)</f>
        <v>9.83631867680348e-5</v>
      </c>
      <c r="J263" s="9" t="str">
        <f>_xlfn.XLOOKUP($E263,'Raw Data'!$E:$E,'Raw Data'!J:J,"ERROR",0,1)</f>
        <v>No</v>
      </c>
      <c r="K263" s="14" t="str">
        <f t="array" ref="K263">_xlfn.IFS(AND(L263&gt;0,L263&lt;=5),"0 to 5",AND(L263&gt;5,L263&lt;=10),"5 to 10",AND(L263&gt;10,L263&lt;=15),"10 to 15",AND(L263&gt;15,L263&lt;=20),"15 to 20",AND(L263&gt;20,L263&lt;=30),"20 to 30",AND(L263&gt;30,L263&lt;=40),"30 to 40",AND(L263&gt;40,L263&lt;=50),"40 to 50",AND(L263&gt;50,L263&lt;=75),"50 to 75",AND(L263&gt;75,L263&lt;=100),"75 to 100",AND(L263&gt;100,L263&lt;=150),"100 to 150",AND(L263&gt;150,L263&lt;=200),"150 to 200",AND(L263&gt;200,L263&lt;=250),"200 to 250",AND(L263&gt;250,L263&lt;=300),"250 to 300",AND(L263&gt;300,L263&lt;=400),"300 to 400",AND(L263&gt;400,L263&lt;=500),"400 to 500",L263&gt;500,"500+")</f>
        <v>50 to 75</v>
      </c>
      <c r="L263" s="9">
        <f>_xlfn.XLOOKUP($E263,'Raw Data'!$E:$E,'Raw Data'!L:L,"ERROR",0,1)</f>
        <v>66.66</v>
      </c>
      <c r="M263" s="14" t="str">
        <f t="array" ref="M263">_xlfn.IFS(AND(N263&gt;0,N263&lt;=5),"0 to 5",AND(N263&gt;5,N263&lt;=10),"5 to 10",AND(N263&gt;10,N263&lt;=15),"10 to 15",AND(N263&gt;15,N263&lt;=20),"15 to 20",AND(N263&gt;20,N263&lt;=30),"20 to 30",AND(N263&gt;30,N263&lt;=40),"30 to 40",AND(N263&gt;40,N263&lt;=50),"40 to 50",AND(N263&gt;50,N263&lt;=75),"50 to 75",AND(N263&gt;75,N263&lt;=100),"75 to 100",AND(N263&gt;100,N263&lt;=150),"100 to 150",AND(N263&gt;150,N263&lt;=200),"150 to 200",AND(N263&gt;200,N263&lt;=250),"200 to 250",AND(N263&gt;250,N263&lt;=300),"250 to 300",AND(N263&gt;300,N263&lt;=400),"300 to 400",AND(N263&gt;400,N263&lt;=500),"400 to 500",N263&gt;500,"500+")</f>
        <v>50 to 75</v>
      </c>
      <c r="N263" s="9">
        <f>_xlfn.XLOOKUP($E263,'Raw Data'!$E:$E,'Raw Data'!N:N,"ERROR",0,1)</f>
        <v>66.7</v>
      </c>
      <c r="O263" s="14" t="str">
        <f t="array" ref="O263">_xlfn.IFS(P263=0,"No Discount",AND(P263&gt;0,P263&lt;=0.02),"0% to 2%",AND(P263&gt;0.02,P263&lt;=0.04),"2% to 4%",AND(P263&gt;0.04,P263&lt;=0.06),"4% to 6%",AND(P263&gt;0.06,P263&lt;=0.08),"6% to 8%",AND(P263&gt;0.08,P263&lt;=0.1),"8% to 10%",AND(P263&gt;0.1,P263&lt;=0.15),"10% to 15%",AND(P263&gt;0.15,P263&lt;=0.2),"15% to 20%",AND(P263&gt;0.2,P263&lt;=0.25),"20% to 25%",AND(P263&gt;0.25,P263&lt;=0.3),"25% to 30%",AND(P263&gt;0.3,P263&lt;=0.4),"30% to 40%",AND(P263&gt;0.4,P263&lt;=0.5),"40% to 50%",AND(P263&gt;0.5,P263&lt;=0.75),"50% to 75%",AND(P263&gt;0.75,P263&lt;=1),"75% to 100%")</f>
        <v>0% to 2%</v>
      </c>
      <c r="P263" s="10">
        <f>_xlfn.XLOOKUP($E263,'Raw Data'!$E:$E,'Raw Data'!P:P,"ERROR",0,1)</f>
        <v>0.000599700149925131</v>
      </c>
      <c r="Q263" s="9">
        <f>_xlfn.XLOOKUP($E263,'Raw Data'!$E:$E,'Raw Data'!Q:Q,"ERROR",0,1)</f>
        <v>8.4</v>
      </c>
      <c r="R263" s="9" t="str">
        <f>_xlfn.XLOOKUP($E263,'Raw Data'!$E:$E,'Raw Data'!R:R,"ERROR",0,1)</f>
        <v>fl oz</v>
      </c>
      <c r="S263" s="5" t="str">
        <f t="array" ref="S263">_xlfn.IFS(AND(T263&gt;0,T263&lt;=0.05),"0 to 0.05",AND(T263&gt;0.05,T263&lt;=0.1),"0.05 to 0.1",AND(T263&gt;0.1,T263&lt;=0.2),"0.1 to 0.2",AND(T263&gt;0.2,T263&lt;=0.3),"0.2 to 0.3",AND(T263&gt;0.3,T263&lt;=0.4),"0.3 to 0.4",AND(T263&gt;0.4,T263&lt;=0.5),"0.4 to 0.5",AND(T263&gt;0.5,T263&lt;=0.75),"0.5 to 0.75",AND(T263&gt;0.75,T263&lt;=1),"0.75 to 1",AND(T263&gt;1,T263&lt;=2),"1 to 2",AND(T263&gt;2,T263&lt;=3),"2 to 3",AND(T263&gt;3,T263&lt;=4),"3 to 4",AND(T263&gt;4,T263&lt;=5),"4 to 5",AND(T263&gt;5,T263&lt;=10),"5 to 10",T263&gt;10,"10+")</f>
        <v>0.2 to 0.3</v>
      </c>
      <c r="T263" s="10">
        <f>_xlfn.XLOOKUP($E263,'Raw Data'!$E:$E,'Raw Data'!T:T,"ERROR",0,1)</f>
        <v>0.258048512191224</v>
      </c>
      <c r="U263" s="15" t="str">
        <f t="array" ref="U263">_xlfn.IFS(AND(V263&gt;0,V263&lt;=0.05),"0 to 0.05",AND(V263&gt;0.05,V263&lt;=0.1),"0.05 to 0.1",AND(V263&gt;0.1,V263&lt;=0.2),"0.1 to 0.2",AND(V263&gt;0.2,V263&lt;=0.3),"0.2 to 0.3",AND(V263&gt;0.3,V263&lt;=0.4),"0.3 to 0.4",AND(V263&gt;0.4,V263&lt;=0.5),"0.4 to 0.5",AND(V263&gt;0.5,V263&lt;=0.75),"0.5 to 0.75",AND(V263&gt;0.75,V263&lt;=1),"0.75 to 1",AND(V263&gt;1,V263&lt;=2),"1 to 2",AND(V263&gt;2,V263&lt;=3),"2 to 3",AND(V263&gt;3,V263&lt;=4),"3 to 4",AND(V263&gt;4,V263&lt;=5),"4 to 5",AND(V263&gt;5,V263&lt;=10),"5 to 10",V263&gt;10,"10+")</f>
        <v>0.05 to 0.1</v>
      </c>
      <c r="V263" s="10">
        <f>_xlfn.XLOOKUP($E263,'Raw Data'!$E:$E,'Raw Data'!V:V,"ERROR",0,1)</f>
        <v>0.0697149063314095</v>
      </c>
      <c r="W263" s="15" t="str">
        <f t="array" ref="W263">_xlfn.IFS(AND(X263&gt;0,X263&lt;=0.05),"0 to 0.05",AND(X263&gt;0.05,X263&lt;=0.1),"0.05 to 0.1",AND(X263&gt;0.1,X263&lt;=0.2),"0.1 to 0.2",AND(X263&gt;0.2,X263&lt;=0.3),"0.2 to 0.3",AND(X263&gt;0.3,X263&lt;=0.4),"0.3 to 0.4",AND(X263&gt;0.4,X263&lt;=0.5),"0.4 to 0.5",AND(X263&gt;0.5,X263&lt;=0.75),"0.5 to 0.75",AND(X263&gt;0.75,X263&lt;=1),"0.75 to 1",AND(X263&gt;1,X263&lt;=2),"1 to 2",AND(X263&gt;2,X263&lt;=3),"2 to 3",AND(X263&gt;3,X263&lt;=4),"3 to 4",AND(X263&gt;4,X263&lt;=5),"4 to 5",AND(X263&gt;5,X263&lt;=10),"5 to 10",X263&gt;10,"10+")</f>
        <v>0.05 to 0.1</v>
      </c>
      <c r="X263" s="16">
        <f t="shared" si="28"/>
        <v>0.0696730982916306</v>
      </c>
      <c r="Y263" s="5" t="str">
        <f t="array" ref="Y263">_xlfn.IFS(AND(Z263&gt;0,Z263&lt;=1),"0 to 1",AND(Z263&gt;1,Z263&lt;=2),"1 to 2",AND(Z263&gt;2,Z263&lt;=4),"2 to 4",AND(Z263&gt;4,Z263&lt;=6),"4 to 6",AND(Z263&gt;6,Z263&lt;=8),"6 to 8",AND(Z263&gt;8,Z263&lt;=10),"8 to 10",AND(Z263&gt;10,Z263&lt;=15),"10 to 15",AND(Z263&gt;15,Z263&lt;=20),"15 to 20",AND(Z263&gt;20,Z263&lt;=25),"20 to 25",AND(Z263&gt;25,Z263&lt;=30),"25 to 30",AND(Z263&gt;30,Z263&lt;=40),"30 to 40",AND(Z263&gt;40,Z263&lt;=50),"40 to 50",Z263&gt;50,"50+")</f>
        <v>8 to 10</v>
      </c>
      <c r="Z263" s="9">
        <f>_xlfn.XLOOKUP($E263,'Raw Data'!$E:$E,'Raw Data'!Z:Z,"ERROR",0,1)</f>
        <v>8.736</v>
      </c>
      <c r="AA263" s="9" t="str">
        <f>_xlfn.XLOOKUP($E263,'Raw Data'!$E:$E,'Raw Data'!AA:AA,"ERROR",0,1)</f>
        <v>oz</v>
      </c>
    </row>
    <row r="264" hidden="1" spans="1:27">
      <c r="A264" s="5" t="str">
        <f>_xlfn.XLOOKUP($E264,'Raw Data'!$E:$E,'Raw Data'!A:A,"ERROR",0,1)</f>
        <v>AE</v>
      </c>
      <c r="B264" s="5" t="str">
        <f>_xlfn.XLOOKUP($E264,'Raw Data'!$E:$E,'Raw Data'!B:B,"ERROR",0,1)</f>
        <v>Hair Mousses</v>
      </c>
      <c r="C264" s="5" t="str">
        <f>_xlfn.XLOOKUP($E264,'Raw Data'!$E:$E,'Raw Data'!C:C,"ERROR",0,1)</f>
        <v>garnier</v>
      </c>
      <c r="D264" s="5" t="str">
        <f>_xlfn.XLOOKUP($E264,'Raw Data'!$E:$E,'Raw Data'!D:D,"ERROR",0,1)</f>
        <v>www.amazon.ae/dp/B00778LSX6</v>
      </c>
      <c r="E264" s="5" t="s">
        <v>464</v>
      </c>
      <c r="F264" s="9" t="str">
        <f>_xlfn.XLOOKUP($E264,'Raw Data'!$E:$E,'Raw Data'!F:F,"ERROR",0,1)</f>
        <v>Garnier Fructis Style Sky-Hi Volume M.</v>
      </c>
      <c r="G264" s="10">
        <f>_xlfn.XLOOKUP($E264,'Raw Data'!$E:$E,'Raw Data'!G:G,"ERROR",0,1)</f>
        <v>1</v>
      </c>
      <c r="H264" s="9">
        <f>_xlfn.XLOOKUP($E264,'Raw Data'!$E:$E,'Raw Data'!H:H,"ERROR",0,1)</f>
        <v>72.55</v>
      </c>
      <c r="I264" s="9">
        <f>_xlfn.XLOOKUP($E264,'Raw Data'!$E:$E,'Raw Data'!I:I,"ERROR",0,1)</f>
        <v>9.71314713491346e-5</v>
      </c>
      <c r="J264" s="9" t="str">
        <f>_xlfn.XLOOKUP($E264,'Raw Data'!$E:$E,'Raw Data'!J:J,"ERROR",0,1)</f>
        <v>No</v>
      </c>
      <c r="K264" s="14" t="str">
        <f t="array" ref="K264">_xlfn.IFS(AND(L264&gt;0,L264&lt;=5),"0 to 5",AND(L264&gt;5,L264&lt;=10),"5 to 10",AND(L264&gt;10,L264&lt;=15),"10 to 15",AND(L264&gt;15,L264&lt;=20),"15 to 20",AND(L264&gt;20,L264&lt;=30),"20 to 30",AND(L264&gt;30,L264&lt;=40),"30 to 40",AND(L264&gt;40,L264&lt;=50),"40 to 50",AND(L264&gt;50,L264&lt;=75),"50 to 75",AND(L264&gt;75,L264&lt;=100),"75 to 100",AND(L264&gt;100,L264&lt;=150),"100 to 150",AND(L264&gt;150,L264&lt;=200),"150 to 200",AND(L264&gt;200,L264&lt;=250),"200 to 250",AND(L264&gt;250,L264&lt;=300),"250 to 300",AND(L264&gt;300,L264&lt;=400),"300 to 400",AND(L264&gt;400,L264&lt;=500),"400 to 500",L264&gt;500,"500+")</f>
        <v>50 to 75</v>
      </c>
      <c r="L264" s="9">
        <f>_xlfn.XLOOKUP($E264,'Raw Data'!$E:$E,'Raw Data'!L:L,"ERROR",0,1)</f>
        <v>68.85</v>
      </c>
      <c r="M264" s="14" t="str">
        <f t="array" ref="M264">_xlfn.IFS(AND(N264&gt;0,N264&lt;=5),"0 to 5",AND(N264&gt;5,N264&lt;=10),"5 to 10",AND(N264&gt;10,N264&lt;=15),"10 to 15",AND(N264&gt;15,N264&lt;=20),"15 to 20",AND(N264&gt;20,N264&lt;=30),"20 to 30",AND(N264&gt;30,N264&lt;=40),"30 to 40",AND(N264&gt;40,N264&lt;=50),"40 to 50",AND(N264&gt;50,N264&lt;=75),"50 to 75",AND(N264&gt;75,N264&lt;=100),"75 to 100",AND(N264&gt;100,N264&lt;=150),"100 to 150",AND(N264&gt;150,N264&lt;=200),"150 to 200",AND(N264&gt;200,N264&lt;=250),"200 to 250",AND(N264&gt;250,N264&lt;=300),"250 to 300",AND(N264&gt;300,N264&lt;=400),"300 to 400",AND(N264&gt;400,N264&lt;=500),"400 to 500",N264&gt;500,"500+")</f>
        <v>50 to 75</v>
      </c>
      <c r="N264" s="9">
        <f>_xlfn.XLOOKUP($E264,'Raw Data'!$E:$E,'Raw Data'!N:N,"ERROR",0,1)</f>
        <v>68.85</v>
      </c>
      <c r="O264" s="14" t="str">
        <f t="array" ref="O264">_xlfn.IFS(P264=0,"No Discount",AND(P264&gt;0,P264&lt;=0.02),"0% to 2%",AND(P264&gt;0.02,P264&lt;=0.04),"2% to 4%",AND(P264&gt;0.04,P264&lt;=0.06),"4% to 6%",AND(P264&gt;0.06,P264&lt;=0.08),"6% to 8%",AND(P264&gt;0.08,P264&lt;=0.1),"8% to 10%",AND(P264&gt;0.1,P264&lt;=0.15),"10% to 15%",AND(P264&gt;0.15,P264&lt;=0.2),"15% to 20%",AND(P264&gt;0.2,P264&lt;=0.25),"20% to 25%",AND(P264&gt;0.25,P264&lt;=0.3),"25% to 30%",AND(P264&gt;0.3,P264&lt;=0.4),"30% to 40%",AND(P264&gt;0.4,P264&lt;=0.5),"40% to 50%",AND(P264&gt;0.5,P264&lt;=0.75),"50% to 75%",AND(P264&gt;0.75,P264&lt;=1),"75% to 100%")</f>
        <v>No Discount</v>
      </c>
      <c r="P264" s="10">
        <f>_xlfn.XLOOKUP($E264,'Raw Data'!$E:$E,'Raw Data'!P:P,"ERROR",0,1)</f>
        <v>0</v>
      </c>
      <c r="Q264" s="9">
        <f>_xlfn.XLOOKUP($E264,'Raw Data'!$E:$E,'Raw Data'!Q:Q,"ERROR",0,1)</f>
        <v>0</v>
      </c>
      <c r="R264" s="9">
        <f>_xlfn.XLOOKUP($E264,'Raw Data'!$E:$E,'Raw Data'!R:R,"ERROR",0,1)</f>
        <v>0</v>
      </c>
      <c r="S264" s="5" t="e">
        <f t="array" ref="S264">_xlfn.IFS(AND(T264&gt;0,T264&lt;=0.05),"0 to 0.05",AND(T264&gt;0.05,T264&lt;=0.1),"0.05 to 0.1",AND(T264&gt;0.1,T264&lt;=0.2),"0.1 to 0.2",AND(T264&gt;0.2,T264&lt;=0.3),"0.2 to 0.3",AND(T264&gt;0.3,T264&lt;=0.4),"0.3 to 0.4",AND(T264&gt;0.4,T264&lt;=0.5),"0.4 to 0.5",AND(T264&gt;0.5,T264&lt;=0.75),"0.5 to 0.75",AND(T264&gt;0.75,T264&lt;=1),"0.75 to 1",AND(T264&gt;1,T264&lt;=2),"1 to 2",AND(T264&gt;2,T264&lt;=3),"2 to 3",AND(T264&gt;3,T264&lt;=4),"3 to 4",AND(T264&gt;4,T264&lt;=5),"4 to 5",AND(T264&gt;5,T264&lt;=10),"5 to 10",T264&gt;10,"10+")</f>
        <v>#N/A</v>
      </c>
      <c r="T264" s="10">
        <f>_xlfn.XLOOKUP($E264,'Raw Data'!$E:$E,'Raw Data'!T:T,"ERROR",0,1)</f>
        <v>0</v>
      </c>
      <c r="U264" s="15" t="e">
        <f t="array" ref="U264">_xlfn.IFS(AND(V264&gt;0,V264&lt;=0.05),"0 to 0.05",AND(V264&gt;0.05,V264&lt;=0.1),"0.05 to 0.1",AND(V264&gt;0.1,V264&lt;=0.2),"0.1 to 0.2",AND(V264&gt;0.2,V264&lt;=0.3),"0.2 to 0.3",AND(V264&gt;0.3,V264&lt;=0.4),"0.3 to 0.4",AND(V264&gt;0.4,V264&lt;=0.5),"0.4 to 0.5",AND(V264&gt;0.5,V264&lt;=0.75),"0.5 to 0.75",AND(V264&gt;0.75,V264&lt;=1),"0.75 to 1",AND(V264&gt;1,V264&lt;=2),"1 to 2",AND(V264&gt;2,V264&lt;=3),"2 to 3",AND(V264&gt;3,V264&lt;=4),"3 to 4",AND(V264&gt;4,V264&lt;=5),"4 to 5",AND(V264&gt;5,V264&lt;=10),"5 to 10",V264&gt;10,"10+")</f>
        <v>#N/A</v>
      </c>
      <c r="V264" s="10">
        <f>_xlfn.XLOOKUP($E264,'Raw Data'!$E:$E,'Raw Data'!V:V,"ERROR",0,1)</f>
        <v>0</v>
      </c>
      <c r="W264" s="15" t="e">
        <f t="array" ref="W264">_xlfn.IFS(AND(X264&gt;0,X264&lt;=0.05),"0 to 0.05",AND(X264&gt;0.05,X264&lt;=0.1),"0.05 to 0.1",AND(X264&gt;0.1,X264&lt;=0.2),"0.1 to 0.2",AND(X264&gt;0.2,X264&lt;=0.3),"0.2 to 0.3",AND(X264&gt;0.3,X264&lt;=0.4),"0.3 to 0.4",AND(X264&gt;0.4,X264&lt;=0.5),"0.4 to 0.5",AND(X264&gt;0.5,X264&lt;=0.75),"0.5 to 0.75",AND(X264&gt;0.75,X264&lt;=1),"0.75 to 1",AND(X264&gt;1,X264&lt;=2),"1 to 2",AND(X264&gt;2,X264&lt;=3),"2 to 3",AND(X264&gt;3,X264&lt;=4),"3 to 4",AND(X264&gt;4,X264&lt;=5),"4 to 5",AND(X264&gt;5,X264&lt;=10),"5 to 10",X264&gt;10,"10+")</f>
        <v>#DIV/0!</v>
      </c>
      <c r="X264" s="16" t="e">
        <f t="shared" si="28"/>
        <v>#DIV/0!</v>
      </c>
      <c r="Y264" s="5" t="e">
        <f t="array" ref="Y264">_xlfn.IFS(AND(Z264&gt;0,Z264&lt;=1),"0 to 1",AND(Z264&gt;1,Z264&lt;=2),"1 to 2",AND(Z264&gt;2,Z264&lt;=4),"2 to 4",AND(Z264&gt;4,Z264&lt;=6),"4 to 6",AND(Z264&gt;6,Z264&lt;=8),"6 to 8",AND(Z264&gt;8,Z264&lt;=10),"8 to 10",AND(Z264&gt;10,Z264&lt;=15),"10 to 15",AND(Z264&gt;15,Z264&lt;=20),"15 to 20",AND(Z264&gt;20,Z264&lt;=25),"20 to 25",AND(Z264&gt;25,Z264&lt;=30),"25 to 30",AND(Z264&gt;30,Z264&lt;=40),"30 to 40",AND(Z264&gt;40,Z264&lt;=50),"40 to 50",Z264&gt;50,"50+")</f>
        <v>#N/A</v>
      </c>
      <c r="Z264" s="9">
        <f>_xlfn.XLOOKUP($E264,'Raw Data'!$E:$E,'Raw Data'!Z:Z,"ERROR",0,1)</f>
        <v>0</v>
      </c>
      <c r="AA264" s="9">
        <f>_xlfn.XLOOKUP($E264,'Raw Data'!$E:$E,'Raw Data'!AA:AA,"ERROR",0,1)</f>
        <v>0</v>
      </c>
    </row>
    <row r="265" hidden="1" spans="1:27">
      <c r="A265" s="5" t="str">
        <f>_xlfn.XLOOKUP($E265,'Raw Data'!$E:$E,'Raw Data'!A:A,"ERROR",0,1)</f>
        <v>AE</v>
      </c>
      <c r="B265" s="5" t="str">
        <f>_xlfn.XLOOKUP($E265,'Raw Data'!$E:$E,'Raw Data'!B:B,"ERROR",0,1)</f>
        <v>Hair Mousses</v>
      </c>
      <c r="C265" s="5" t="str">
        <f>_xlfn.XLOOKUP($E265,'Raw Data'!$E:$E,'Raw Data'!C:C,"ERROR",0,1)</f>
        <v>garnier</v>
      </c>
      <c r="D265" s="5" t="str">
        <f>_xlfn.XLOOKUP($E265,'Raw Data'!$E:$E,'Raw Data'!D:D,"ERROR",0,1)</f>
        <v>www.amazon.ae/dp/B00BHIVHE2</v>
      </c>
      <c r="E265" s="5" t="s">
        <v>465</v>
      </c>
      <c r="F265" s="9" t="str">
        <f>_xlfn.XLOOKUP($E265,'Raw Data'!$E:$E,'Raw Data'!F:F,"ERROR",0,1)</f>
        <v>Garnier Fructis Style Curl Construct Creation Mousse Extra Strong Hold, 6.80 Ounces</v>
      </c>
      <c r="G265" s="10">
        <f>_xlfn.XLOOKUP($E265,'Raw Data'!$E:$E,'Raw Data'!G:G,"ERROR",0,1)</f>
        <v>1</v>
      </c>
      <c r="H265" s="9">
        <f>_xlfn.XLOOKUP($E265,'Raw Data'!$E:$E,'Raw Data'!H:H,"ERROR",0,1)</f>
        <v>72.09</v>
      </c>
      <c r="I265" s="9">
        <f>_xlfn.XLOOKUP($E265,'Raw Data'!$E:$E,'Raw Data'!I:I,"ERROR",0,1)</f>
        <v>9.65156136396846e-5</v>
      </c>
      <c r="J265" s="9" t="str">
        <f>_xlfn.XLOOKUP($E265,'Raw Data'!$E:$E,'Raw Data'!J:J,"ERROR",0,1)</f>
        <v>No</v>
      </c>
      <c r="K265" s="14" t="str">
        <f t="array" ref="K265">_xlfn.IFS(AND(L265&gt;0,L265&lt;=5),"0 to 5",AND(L265&gt;5,L265&lt;=10),"5 to 10",AND(L265&gt;10,L265&lt;=15),"10 to 15",AND(L265&gt;15,L265&lt;=20),"15 to 20",AND(L265&gt;20,L265&lt;=30),"20 to 30",AND(L265&gt;30,L265&lt;=40),"30 to 40",AND(L265&gt;40,L265&lt;=50),"40 to 50",AND(L265&gt;50,L265&lt;=75),"50 to 75",AND(L265&gt;75,L265&lt;=100),"75 to 100",AND(L265&gt;100,L265&lt;=150),"100 to 150",AND(L265&gt;150,L265&lt;=200),"150 to 200",AND(L265&gt;200,L265&lt;=250),"200 to 250",AND(L265&gt;250,L265&lt;=300),"250 to 300",AND(L265&gt;300,L265&lt;=400),"300 to 400",AND(L265&gt;400,L265&lt;=500),"400 to 500",L265&gt;500,"500+")</f>
        <v>50 to 75</v>
      </c>
      <c r="L265" s="9">
        <f>_xlfn.XLOOKUP($E265,'Raw Data'!$E:$E,'Raw Data'!L:L,"ERROR",0,1)</f>
        <v>57.08</v>
      </c>
      <c r="M265" s="14" t="str">
        <f t="array" ref="M265">_xlfn.IFS(AND(N265&gt;0,N265&lt;=5),"0 to 5",AND(N265&gt;5,N265&lt;=10),"5 to 10",AND(N265&gt;10,N265&lt;=15),"10 to 15",AND(N265&gt;15,N265&lt;=20),"15 to 20",AND(N265&gt;20,N265&lt;=30),"20 to 30",AND(N265&gt;30,N265&lt;=40),"30 to 40",AND(N265&gt;40,N265&lt;=50),"40 to 50",AND(N265&gt;50,N265&lt;=75),"50 to 75",AND(N265&gt;75,N265&lt;=100),"75 to 100",AND(N265&gt;100,N265&lt;=150),"100 to 150",AND(N265&gt;150,N265&lt;=200),"150 to 200",AND(N265&gt;200,N265&lt;=250),"200 to 250",AND(N265&gt;250,N265&lt;=300),"250 to 300",AND(N265&gt;300,N265&lt;=400),"300 to 400",AND(N265&gt;400,N265&lt;=500),"400 to 500",N265&gt;500,"500+")</f>
        <v>50 to 75</v>
      </c>
      <c r="N265" s="9">
        <f>_xlfn.XLOOKUP($E265,'Raw Data'!$E:$E,'Raw Data'!N:N,"ERROR",0,1)</f>
        <v>57.08</v>
      </c>
      <c r="O265" s="14" t="str">
        <f t="array" ref="O265">_xlfn.IFS(P265=0,"No Discount",AND(P265&gt;0,P265&lt;=0.02),"0% to 2%",AND(P265&gt;0.02,P265&lt;=0.04),"2% to 4%",AND(P265&gt;0.04,P265&lt;=0.06),"4% to 6%",AND(P265&gt;0.06,P265&lt;=0.08),"6% to 8%",AND(P265&gt;0.08,P265&lt;=0.1),"8% to 10%",AND(P265&gt;0.1,P265&lt;=0.15),"10% to 15%",AND(P265&gt;0.15,P265&lt;=0.2),"15% to 20%",AND(P265&gt;0.2,P265&lt;=0.25),"20% to 25%",AND(P265&gt;0.25,P265&lt;=0.3),"25% to 30%",AND(P265&gt;0.3,P265&lt;=0.4),"30% to 40%",AND(P265&gt;0.4,P265&lt;=0.5),"40% to 50%",AND(P265&gt;0.5,P265&lt;=0.75),"50% to 75%",AND(P265&gt;0.75,P265&lt;=1),"75% to 100%")</f>
        <v>No Discount</v>
      </c>
      <c r="P265" s="10">
        <f>_xlfn.XLOOKUP($E265,'Raw Data'!$E:$E,'Raw Data'!P:P,"ERROR",0,1)</f>
        <v>0</v>
      </c>
      <c r="Q265" s="9">
        <f>_xlfn.XLOOKUP($E265,'Raw Data'!$E:$E,'Raw Data'!Q:Q,"ERROR",0,1)</f>
        <v>6.8</v>
      </c>
      <c r="R265" s="9" t="str">
        <f>_xlfn.XLOOKUP($E265,'Raw Data'!$E:$E,'Raw Data'!R:R,"ERROR",0,1)</f>
        <v>oz</v>
      </c>
      <c r="S265" s="5" t="str">
        <f t="array" ref="S265">_xlfn.IFS(AND(T265&gt;0,T265&lt;=0.05),"0 to 0.05",AND(T265&gt;0.05,T265&lt;=0.1),"0.05 to 0.1",AND(T265&gt;0.1,T265&lt;=0.2),"0.1 to 0.2",AND(T265&gt;0.2,T265&lt;=0.3),"0.2 to 0.3",AND(T265&gt;0.3,T265&lt;=0.4),"0.3 to 0.4",AND(T265&gt;0.4,T265&lt;=0.5),"0.4 to 0.5",AND(T265&gt;0.5,T265&lt;=0.75),"0.5 to 0.75",AND(T265&gt;0.75,T265&lt;=1),"0.75 to 1",AND(T265&gt;1,T265&lt;=2),"1 to 2",AND(T265&gt;2,T265&lt;=3),"2 to 3",AND(T265&gt;3,T265&lt;=4),"3 to 4",AND(T265&gt;4,T265&lt;=5),"4 to 5",AND(T265&gt;5,T265&lt;=10),"5 to 10",T265&gt;10,"10+")</f>
        <v>0.2 to 0.3</v>
      </c>
      <c r="T265" s="10">
        <f>_xlfn.XLOOKUP($E265,'Raw Data'!$E:$E,'Raw Data'!T:T,"ERROR",0,1)</f>
        <v>0.283872764526846</v>
      </c>
      <c r="U265" s="15" t="str">
        <f t="array" ref="U265">_xlfn.IFS(AND(V265&gt;0,V265&lt;=0.05),"0 to 0.05",AND(V265&gt;0.05,V265&lt;=0.1),"0.05 to 0.1",AND(V265&gt;0.1,V265&lt;=0.2),"0.1 to 0.2",AND(V265&gt;0.2,V265&lt;=0.3),"0.2 to 0.3",AND(V265&gt;0.3,V265&lt;=0.4),"0.3 to 0.4",AND(V265&gt;0.4,V265&lt;=0.5),"0.4 to 0.5",AND(V265&gt;0.5,V265&lt;=0.75),"0.5 to 0.75",AND(V265&gt;0.75,V265&lt;=1),"0.75 to 1",AND(V265&gt;1,V265&lt;=2),"1 to 2",AND(V265&gt;2,V265&lt;=3),"2 to 3",AND(V265&gt;3,V265&lt;=4),"3 to 4",AND(V265&gt;4,V265&lt;=5),"4 to 5",AND(V265&gt;5,V265&lt;=10),"5 to 10",V265&gt;10,"10+")</f>
        <v>0.05 to 0.1</v>
      </c>
      <c r="V265" s="10">
        <f>_xlfn.XLOOKUP($E265,'Raw Data'!$E:$E,'Raw Data'!V:V,"ERROR",0,1)</f>
        <v>0.0766456464222483</v>
      </c>
      <c r="W265" s="15" t="str">
        <f t="array" ref="W265">_xlfn.IFS(AND(X265&gt;0,X265&lt;=0.05),"0 to 0.05",AND(X265&gt;0.05,X265&lt;=0.1),"0.05 to 0.1",AND(X265&gt;0.1,X265&lt;=0.2),"0.1 to 0.2",AND(X265&gt;0.2,X265&lt;=0.3),"0.2 to 0.3",AND(X265&gt;0.3,X265&lt;=0.4),"0.3 to 0.4",AND(X265&gt;0.4,X265&lt;=0.5),"0.4 to 0.5",AND(X265&gt;0.5,X265&lt;=0.75),"0.5 to 0.75",AND(X265&gt;0.75,X265&lt;=1),"0.75 to 1",AND(X265&gt;1,X265&lt;=2),"1 to 2",AND(X265&gt;2,X265&lt;=3),"2 to 3",AND(X265&gt;3,X265&lt;=4),"3 to 4",AND(X265&gt;4,X265&lt;=5),"4 to 5",AND(X265&gt;5,X265&lt;=10),"5 to 10",X265&gt;10,"10+")</f>
        <v>0.05 to 0.1</v>
      </c>
      <c r="X265" s="16">
        <f t="shared" si="28"/>
        <v>0.0766456464222483</v>
      </c>
      <c r="Y265" s="5" t="str">
        <f t="array" ref="Y265">_xlfn.IFS(AND(Z265&gt;0,Z265&lt;=1),"0 to 1",AND(Z265&gt;1,Z265&lt;=2),"1 to 2",AND(Z265&gt;2,Z265&lt;=4),"2 to 4",AND(Z265&gt;4,Z265&lt;=6),"4 to 6",AND(Z265&gt;6,Z265&lt;=8),"6 to 8",AND(Z265&gt;8,Z265&lt;=10),"8 to 10",AND(Z265&gt;10,Z265&lt;=15),"10 to 15",AND(Z265&gt;15,Z265&lt;=20),"15 to 20",AND(Z265&gt;20,Z265&lt;=25),"20 to 25",AND(Z265&gt;25,Z265&lt;=30),"25 to 30",AND(Z265&gt;30,Z265&lt;=40),"30 to 40",AND(Z265&gt;40,Z265&lt;=50),"40 to 50",Z265&gt;50,"50+")</f>
        <v>6 to 8</v>
      </c>
      <c r="Z265" s="9">
        <f>_xlfn.XLOOKUP($E265,'Raw Data'!$E:$E,'Raw Data'!Z:Z,"ERROR",0,1)</f>
        <v>6.8</v>
      </c>
      <c r="AA265" s="9" t="str">
        <f>_xlfn.XLOOKUP($E265,'Raw Data'!$E:$E,'Raw Data'!AA:AA,"ERROR",0,1)</f>
        <v>oz</v>
      </c>
    </row>
    <row r="266" hidden="1" spans="1:27">
      <c r="A266" s="5" t="str">
        <f>_xlfn.XLOOKUP($E266,'Raw Data'!$E:$E,'Raw Data'!A:A,"ERROR",0,1)</f>
        <v>AE</v>
      </c>
      <c r="B266" s="5" t="str">
        <f>_xlfn.XLOOKUP($E266,'Raw Data'!$E:$E,'Raw Data'!B:B,"ERROR",0,1)</f>
        <v>Hair Mousses</v>
      </c>
      <c r="C266" s="5" t="str">
        <f>_xlfn.XLOOKUP($E266,'Raw Data'!$E:$E,'Raw Data'!C:C,"ERROR",0,1)</f>
        <v>not your mother's</v>
      </c>
      <c r="D266" s="5" t="str">
        <f>_xlfn.XLOOKUP($E266,'Raw Data'!$E:$E,'Raw Data'!D:D,"ERROR",0,1)</f>
        <v>www.amazon.ae/dp/B07FKYBKLZ</v>
      </c>
      <c r="E266" s="5" t="s">
        <v>466</v>
      </c>
      <c r="F266" s="9" t="str">
        <f>_xlfn.XLOOKUP($E266,'Raw Data'!$E:$E,'Raw Data'!F:F,"ERROR",0,1)</f>
        <v>Not Your Mother's Curl Talk Curl Activation Mousse 7oz, pack of 1</v>
      </c>
      <c r="G266" s="10">
        <f>_xlfn.XLOOKUP($E266,'Raw Data'!$E:$E,'Raw Data'!G:G,"ERROR",0,1)</f>
        <v>1</v>
      </c>
      <c r="H266" s="9">
        <f>_xlfn.XLOOKUP($E266,'Raw Data'!$E:$E,'Raw Data'!H:H,"ERROR",0,1)</f>
        <v>69.46</v>
      </c>
      <c r="I266" s="9">
        <f>_xlfn.XLOOKUP($E266,'Raw Data'!$E:$E,'Raw Data'!I:I,"ERROR",0,1)</f>
        <v>9.29945141269592e-5</v>
      </c>
      <c r="J266" s="9" t="str">
        <f>_xlfn.XLOOKUP($E266,'Raw Data'!$E:$E,'Raw Data'!J:J,"ERROR",0,1)</f>
        <v>No</v>
      </c>
      <c r="K266" s="14" t="str">
        <f t="array" ref="K266">_xlfn.IFS(AND(L266&gt;0,L266&lt;=5),"0 to 5",AND(L266&gt;5,L266&lt;=10),"5 to 10",AND(L266&gt;10,L266&lt;=15),"10 to 15",AND(L266&gt;15,L266&lt;=20),"15 to 20",AND(L266&gt;20,L266&lt;=30),"20 to 30",AND(L266&gt;30,L266&lt;=40),"30 to 40",AND(L266&gt;40,L266&lt;=50),"40 to 50",AND(L266&gt;50,L266&lt;=75),"50 to 75",AND(L266&gt;75,L266&lt;=100),"75 to 100",AND(L266&gt;100,L266&lt;=150),"100 to 150",AND(L266&gt;150,L266&lt;=200),"150 to 200",AND(L266&gt;200,L266&lt;=250),"200 to 250",AND(L266&gt;250,L266&lt;=300),"250 to 300",AND(L266&gt;300,L266&lt;=400),"300 to 400",AND(L266&gt;400,L266&lt;=500),"400 to 500",L266&gt;500,"500+")</f>
        <v>50 to 75</v>
      </c>
      <c r="L266" s="9">
        <f>_xlfn.XLOOKUP($E266,'Raw Data'!$E:$E,'Raw Data'!L:L,"ERROR",0,1)</f>
        <v>72.45</v>
      </c>
      <c r="M266" s="14" t="str">
        <f t="array" ref="M266">_xlfn.IFS(AND(N266&gt;0,N266&lt;=5),"0 to 5",AND(N266&gt;5,N266&lt;=10),"5 to 10",AND(N266&gt;10,N266&lt;=15),"10 to 15",AND(N266&gt;15,N266&lt;=20),"15 to 20",AND(N266&gt;20,N266&lt;=30),"20 to 30",AND(N266&gt;30,N266&lt;=40),"30 to 40",AND(N266&gt;40,N266&lt;=50),"40 to 50",AND(N266&gt;50,N266&lt;=75),"50 to 75",AND(N266&gt;75,N266&lt;=100),"75 to 100",AND(N266&gt;100,N266&lt;=150),"100 to 150",AND(N266&gt;150,N266&lt;=200),"150 to 200",AND(N266&gt;200,N266&lt;=250),"200 to 250",AND(N266&gt;250,N266&lt;=300),"250 to 300",AND(N266&gt;300,N266&lt;=400),"300 to 400",AND(N266&gt;400,N266&lt;=500),"400 to 500",N266&gt;500,"500+")</f>
        <v>75 to 100</v>
      </c>
      <c r="N266" s="9">
        <f>_xlfn.XLOOKUP($E266,'Raw Data'!$E:$E,'Raw Data'!N:N,"ERROR",0,1)</f>
        <v>81.18</v>
      </c>
      <c r="O266" s="14" t="str">
        <f t="array" ref="O266">_xlfn.IFS(P266=0,"No Discount",AND(P266&gt;0,P266&lt;=0.02),"0% to 2%",AND(P266&gt;0.02,P266&lt;=0.04),"2% to 4%",AND(P266&gt;0.04,P266&lt;=0.06),"4% to 6%",AND(P266&gt;0.06,P266&lt;=0.08),"6% to 8%",AND(P266&gt;0.08,P266&lt;=0.1),"8% to 10%",AND(P266&gt;0.1,P266&lt;=0.15),"10% to 15%",AND(P266&gt;0.15,P266&lt;=0.2),"15% to 20%",AND(P266&gt;0.2,P266&lt;=0.25),"20% to 25%",AND(P266&gt;0.25,P266&lt;=0.3),"25% to 30%",AND(P266&gt;0.3,P266&lt;=0.4),"30% to 40%",AND(P266&gt;0.4,P266&lt;=0.5),"40% to 50%",AND(P266&gt;0.5,P266&lt;=0.75),"50% to 75%",AND(P266&gt;0.75,P266&lt;=1),"75% to 100%")</f>
        <v>10% to 15%</v>
      </c>
      <c r="P266" s="10">
        <f>_xlfn.XLOOKUP($E266,'Raw Data'!$E:$E,'Raw Data'!P:P,"ERROR",0,1)</f>
        <v>0.107538802660754</v>
      </c>
      <c r="Q266" s="9">
        <f>_xlfn.XLOOKUP($E266,'Raw Data'!$E:$E,'Raw Data'!Q:Q,"ERROR",0,1)</f>
        <v>7</v>
      </c>
      <c r="R266" s="9" t="str">
        <f>_xlfn.XLOOKUP($E266,'Raw Data'!$E:$E,'Raw Data'!R:R,"ERROR",0,1)</f>
        <v>oz</v>
      </c>
      <c r="S266" s="5" t="str">
        <f t="array" ref="S266">_xlfn.IFS(AND(T266&gt;0,T266&lt;=0.05),"0 to 0.05",AND(T266&gt;0.05,T266&lt;=0.1),"0.05 to 0.1",AND(T266&gt;0.1,T266&lt;=0.2),"0.1 to 0.2",AND(T266&gt;0.2,T266&lt;=0.3),"0.2 to 0.3",AND(T266&gt;0.3,T266&lt;=0.4),"0.3 to 0.4",AND(T266&gt;0.4,T266&lt;=0.5),"0.4 to 0.5",AND(T266&gt;0.5,T266&lt;=0.75),"0.5 to 0.75",AND(T266&gt;0.75,T266&lt;=1),"0.75 to 1",AND(T266&gt;1,T266&lt;=2),"1 to 2",AND(T266&gt;2,T266&lt;=3),"2 to 3",AND(T266&gt;3,T266&lt;=4),"3 to 4",AND(T266&gt;4,T266&lt;=5),"4 to 5",AND(T266&gt;5,T266&lt;=10),"5 to 10",T266&gt;10,"10+")</f>
        <v>0.3 to 0.4</v>
      </c>
      <c r="T266" s="10">
        <f>_xlfn.XLOOKUP($E266,'Raw Data'!$E:$E,'Raw Data'!T:T,"ERROR",0,1)</f>
        <v>0.350016909029422</v>
      </c>
      <c r="U266" s="15" t="str">
        <f t="array" ref="U266">_xlfn.IFS(AND(V266&gt;0,V266&lt;=0.05),"0 to 0.05",AND(V266&gt;0.05,V266&lt;=0.1),"0.05 to 0.1",AND(V266&gt;0.1,V266&lt;=0.2),"0.1 to 0.2",AND(V266&gt;0.2,V266&lt;=0.3),"0.2 to 0.3",AND(V266&gt;0.3,V266&lt;=0.4),"0.3 to 0.4",AND(V266&gt;0.4,V266&lt;=0.5),"0.4 to 0.5",AND(V266&gt;0.5,V266&lt;=0.75),"0.5 to 0.75",AND(V266&gt;0.75,V266&lt;=1),"0.75 to 1",AND(V266&gt;1,V266&lt;=2),"1 to 2",AND(V266&gt;2,V266&lt;=3),"2 to 3",AND(V266&gt;3,V266&lt;=4),"3 to 4",AND(V266&gt;4,V266&lt;=5),"4 to 5",AND(V266&gt;5,V266&lt;=10),"5 to 10",V266&gt;10,"10+")</f>
        <v>0.1 to 0.2</v>
      </c>
      <c r="V266" s="10">
        <f>_xlfn.XLOOKUP($E266,'Raw Data'!$E:$E,'Raw Data'!V:V,"ERROR",0,1)</f>
        <v>0.105892072080777</v>
      </c>
      <c r="W266" s="15" t="str">
        <f t="array" ref="W266">_xlfn.IFS(AND(X266&gt;0,X266&lt;=0.05),"0 to 0.05",AND(X266&gt;0.05,X266&lt;=0.1),"0.05 to 0.1",AND(X266&gt;0.1,X266&lt;=0.2),"0.1 to 0.2",AND(X266&gt;0.2,X266&lt;=0.3),"0.2 to 0.3",AND(X266&gt;0.3,X266&lt;=0.4),"0.3 to 0.4",AND(X266&gt;0.4,X266&lt;=0.5),"0.4 to 0.5",AND(X266&gt;0.5,X266&lt;=0.75),"0.5 to 0.75",AND(X266&gt;0.75,X266&lt;=1),"0.75 to 1",AND(X266&gt;1,X266&lt;=2),"1 to 2",AND(X266&gt;2,X266&lt;=3),"2 to 3",AND(X266&gt;3,X266&lt;=4),"3 to 4",AND(X266&gt;4,X266&lt;=5),"4 to 5",AND(X266&gt;5,X266&lt;=10),"5 to 10",X266&gt;10,"10+")</f>
        <v>0.05 to 0.1</v>
      </c>
      <c r="X266" s="16">
        <f t="shared" si="28"/>
        <v>0.0945045654379439</v>
      </c>
      <c r="Y266" s="5" t="str">
        <f t="array" ref="Y266">_xlfn.IFS(AND(Z266&gt;0,Z266&lt;=1),"0 to 1",AND(Z266&gt;1,Z266&lt;=2),"1 to 2",AND(Z266&gt;2,Z266&lt;=4),"2 to 4",AND(Z266&gt;4,Z266&lt;=6),"4 to 6",AND(Z266&gt;6,Z266&lt;=8),"6 to 8",AND(Z266&gt;8,Z266&lt;=10),"8 to 10",AND(Z266&gt;10,Z266&lt;=15),"10 to 15",AND(Z266&gt;15,Z266&lt;=20),"15 to 20",AND(Z266&gt;20,Z266&lt;=25),"20 to 25",AND(Z266&gt;25,Z266&lt;=30),"25 to 30",AND(Z266&gt;30,Z266&lt;=40),"30 to 40",AND(Z266&gt;40,Z266&lt;=50),"40 to 50",Z266&gt;50,"50+")</f>
        <v>6 to 8</v>
      </c>
      <c r="Z266" s="9">
        <f>_xlfn.XLOOKUP($E266,'Raw Data'!$E:$E,'Raw Data'!Z:Z,"ERROR",0,1)</f>
        <v>7</v>
      </c>
      <c r="AA266" s="9" t="str">
        <f>_xlfn.XLOOKUP($E266,'Raw Data'!$E:$E,'Raw Data'!AA:AA,"ERROR",0,1)</f>
        <v>oz</v>
      </c>
    </row>
    <row r="267" hidden="1" spans="1:27">
      <c r="A267" s="5" t="str">
        <f>_xlfn.XLOOKUP($E267,'Raw Data'!$E:$E,'Raw Data'!A:A,"ERROR",0,1)</f>
        <v>AE</v>
      </c>
      <c r="B267" s="5" t="str">
        <f>_xlfn.XLOOKUP($E267,'Raw Data'!$E:$E,'Raw Data'!B:B,"ERROR",0,1)</f>
        <v>Hair Mousses</v>
      </c>
      <c r="C267" s="5" t="str">
        <f>_xlfn.XLOOKUP($E267,'Raw Data'!$E:$E,'Raw Data'!C:C,"ERROR",0,1)</f>
        <v>pantene</v>
      </c>
      <c r="D267" s="5" t="str">
        <f>_xlfn.XLOOKUP($E267,'Raw Data'!$E:$E,'Raw Data'!D:D,"ERROR",0,1)</f>
        <v>www.amazon.ae/dp/B00ILOVVTQ</v>
      </c>
      <c r="E267" s="5" t="s">
        <v>467</v>
      </c>
      <c r="F267" s="9" t="str">
        <f>_xlfn.XLOOKUP($E267,'Raw Data'!$E:$E,'Raw Data'!F:F,"ERROR",0,1)</f>
        <v>Pantene  Pro-V Curls Defining  Mousse , Maximum Hold, 6.6 Ounce</v>
      </c>
      <c r="G267" s="10">
        <f>_xlfn.XLOOKUP($E267,'Raw Data'!$E:$E,'Raw Data'!G:G,"ERROR",0,1)</f>
        <v>1</v>
      </c>
      <c r="H267" s="9">
        <f>_xlfn.XLOOKUP($E267,'Raw Data'!$E:$E,'Raw Data'!H:H,"ERROR",0,1)</f>
        <v>68.95</v>
      </c>
      <c r="I267" s="9">
        <f>_xlfn.XLOOKUP($E267,'Raw Data'!$E:$E,'Raw Data'!I:I,"ERROR",0,1)</f>
        <v>9.23117153621342e-5</v>
      </c>
      <c r="J267" s="9" t="str">
        <f>_xlfn.XLOOKUP($E267,'Raw Data'!$E:$E,'Raw Data'!J:J,"ERROR",0,1)</f>
        <v>No</v>
      </c>
      <c r="K267" s="14" t="str">
        <f t="array" ref="K267">_xlfn.IFS(AND(L267&gt;0,L267&lt;=5),"0 to 5",AND(L267&gt;5,L267&lt;=10),"5 to 10",AND(L267&gt;10,L267&lt;=15),"10 to 15",AND(L267&gt;15,L267&lt;=20),"15 to 20",AND(L267&gt;20,L267&lt;=30),"20 to 30",AND(L267&gt;30,L267&lt;=40),"30 to 40",AND(L267&gt;40,L267&lt;=50),"40 to 50",AND(L267&gt;50,L267&lt;=75),"50 to 75",AND(L267&gt;75,L267&lt;=100),"75 to 100",AND(L267&gt;100,L267&lt;=150),"100 to 150",AND(L267&gt;150,L267&lt;=200),"150 to 200",AND(L267&gt;200,L267&lt;=250),"200 to 250",AND(L267&gt;250,L267&lt;=300),"250 to 300",AND(L267&gt;300,L267&lt;=400),"300 to 400",AND(L267&gt;400,L267&lt;=500),"400 to 500",L267&gt;500,"500+")</f>
        <v>40 to 50</v>
      </c>
      <c r="L267" s="9">
        <f>_xlfn.XLOOKUP($E267,'Raw Data'!$E:$E,'Raw Data'!L:L,"ERROR",0,1)</f>
        <v>49.06</v>
      </c>
      <c r="M267" s="14" t="str">
        <f t="array" ref="M267">_xlfn.IFS(AND(N267&gt;0,N267&lt;=5),"0 to 5",AND(N267&gt;5,N267&lt;=10),"5 to 10",AND(N267&gt;10,N267&lt;=15),"10 to 15",AND(N267&gt;15,N267&lt;=20),"15 to 20",AND(N267&gt;20,N267&lt;=30),"20 to 30",AND(N267&gt;30,N267&lt;=40),"30 to 40",AND(N267&gt;40,N267&lt;=50),"40 to 50",AND(N267&gt;50,N267&lt;=75),"50 to 75",AND(N267&gt;75,N267&lt;=100),"75 to 100",AND(N267&gt;100,N267&lt;=150),"100 to 150",AND(N267&gt;150,N267&lt;=200),"150 to 200",AND(N267&gt;200,N267&lt;=250),"200 to 250",AND(N267&gt;250,N267&lt;=300),"250 to 300",AND(N267&gt;300,N267&lt;=400),"300 to 400",AND(N267&gt;400,N267&lt;=500),"400 to 500",N267&gt;500,"500+")</f>
        <v>50 to 75</v>
      </c>
      <c r="N267" s="9">
        <f>_xlfn.XLOOKUP($E267,'Raw Data'!$E:$E,'Raw Data'!N:N,"ERROR",0,1)</f>
        <v>54.59</v>
      </c>
      <c r="O267" s="14" t="str">
        <f t="array" ref="O267">_xlfn.IFS(P267=0,"No Discount",AND(P267&gt;0,P267&lt;=0.02),"0% to 2%",AND(P267&gt;0.02,P267&lt;=0.04),"2% to 4%",AND(P267&gt;0.04,P267&lt;=0.06),"4% to 6%",AND(P267&gt;0.06,P267&lt;=0.08),"6% to 8%",AND(P267&gt;0.08,P267&lt;=0.1),"8% to 10%",AND(P267&gt;0.1,P267&lt;=0.15),"10% to 15%",AND(P267&gt;0.15,P267&lt;=0.2),"15% to 20%",AND(P267&gt;0.2,P267&lt;=0.25),"20% to 25%",AND(P267&gt;0.25,P267&lt;=0.3),"25% to 30%",AND(P267&gt;0.3,P267&lt;=0.4),"30% to 40%",AND(P267&gt;0.4,P267&lt;=0.5),"40% to 50%",AND(P267&gt;0.5,P267&lt;=0.75),"50% to 75%",AND(P267&gt;0.75,P267&lt;=1),"75% to 100%")</f>
        <v>10% to 15%</v>
      </c>
      <c r="P267" s="10">
        <f>_xlfn.XLOOKUP($E267,'Raw Data'!$E:$E,'Raw Data'!P:P,"ERROR",0,1)</f>
        <v>0.10130060450632</v>
      </c>
      <c r="Q267" s="9">
        <f>_xlfn.XLOOKUP($E267,'Raw Data'!$E:$E,'Raw Data'!Q:Q,"ERROR",0,1)</f>
        <v>6.6</v>
      </c>
      <c r="R267" s="9" t="str">
        <f>_xlfn.XLOOKUP($E267,'Raw Data'!$E:$E,'Raw Data'!R:R,"ERROR",0,1)</f>
        <v>oz</v>
      </c>
      <c r="S267" s="5" t="str">
        <f t="array" ref="S267">_xlfn.IFS(AND(T267&gt;0,T267&lt;=0.05),"0 to 0.05",AND(T267&gt;0.05,T267&lt;=0.1),"0.05 to 0.1",AND(T267&gt;0.1,T267&lt;=0.2),"0.1 to 0.2",AND(T267&gt;0.2,T267&lt;=0.3),"0.2 to 0.3",AND(T267&gt;0.3,T267&lt;=0.4),"0.3 to 0.4",AND(T267&gt;0.4,T267&lt;=0.5),"0.4 to 0.5",AND(T267&gt;0.5,T267&lt;=0.75),"0.5 to 0.75",AND(T267&gt;0.75,T267&lt;=1),"0.75 to 1",AND(T267&gt;1,T267&lt;=2),"1 to 2",AND(T267&gt;2,T267&lt;=3),"2 to 3",AND(T267&gt;3,T267&lt;=4),"3 to 4",AND(T267&gt;4,T267&lt;=5),"4 to 5",AND(T267&gt;5,T267&lt;=10),"5 to 10",T267&gt;10,"10+")</f>
        <v>0.2 to 0.3</v>
      </c>
      <c r="T267" s="10">
        <f>_xlfn.XLOOKUP($E267,'Raw Data'!$E:$E,'Raw Data'!T:T,"ERROR",0,1)</f>
        <v>0.25138090406944</v>
      </c>
      <c r="U267" s="15" t="str">
        <f t="array" ref="U267">_xlfn.IFS(AND(V267&gt;0,V267&lt;=0.05),"0 to 0.05",AND(V267&gt;0.05,V267&lt;=0.1),"0.05 to 0.1",AND(V267&gt;0.1,V267&lt;=0.2),"0.1 to 0.2",AND(V267&gt;0.2,V267&lt;=0.3),"0.2 to 0.3",AND(V267&gt;0.3,V267&lt;=0.4),"0.3 to 0.4",AND(V267&gt;0.4,V267&lt;=0.5),"0.4 to 0.5",AND(V267&gt;0.5,V267&lt;=0.75),"0.5 to 0.75",AND(V267&gt;0.75,V267&lt;=1),"0.75 to 1",AND(V267&gt;1,V267&lt;=2),"1 to 2",AND(V267&gt;2,V267&lt;=3),"2 to 3",AND(V267&gt;3,V267&lt;=4),"3 to 4",AND(V267&gt;4,V267&lt;=5),"4 to 5",AND(V267&gt;5,V267&lt;=10),"5 to 10",V267&gt;10,"10+")</f>
        <v>0.05 to 0.1</v>
      </c>
      <c r="V267" s="10">
        <f>_xlfn.XLOOKUP($E267,'Raw Data'!$E:$E,'Raw Data'!V:V,"ERROR",0,1)</f>
        <v>0.0755234113198266</v>
      </c>
      <c r="W267" s="15" t="str">
        <f t="array" ref="W267">_xlfn.IFS(AND(X267&gt;0,X267&lt;=0.05),"0 to 0.05",AND(X267&gt;0.05,X267&lt;=0.1),"0.05 to 0.1",AND(X267&gt;0.1,X267&lt;=0.2),"0.1 to 0.2",AND(X267&gt;0.2,X267&lt;=0.3),"0.2 to 0.3",AND(X267&gt;0.3,X267&lt;=0.4),"0.3 to 0.4",AND(X267&gt;0.4,X267&lt;=0.5),"0.4 to 0.5",AND(X267&gt;0.5,X267&lt;=0.75),"0.5 to 0.75",AND(X267&gt;0.75,X267&lt;=1),"0.75 to 1",AND(X267&gt;1,X267&lt;=2),"1 to 2",AND(X267&gt;2,X267&lt;=3),"2 to 3",AND(X267&gt;3,X267&lt;=4),"3 to 4",AND(X267&gt;4,X267&lt;=5),"4 to 5",AND(X267&gt;5,X267&lt;=10),"5 to 10",X267&gt;10,"10+")</f>
        <v>0.05 to 0.1</v>
      </c>
      <c r="X267" s="16">
        <f t="shared" si="28"/>
        <v>0.0678728440987487</v>
      </c>
      <c r="Y267" s="5" t="str">
        <f t="array" ref="Y267">_xlfn.IFS(AND(Z267&gt;0,Z267&lt;=1),"0 to 1",AND(Z267&gt;1,Z267&lt;=2),"1 to 2",AND(Z267&gt;2,Z267&lt;=4),"2 to 4",AND(Z267&gt;4,Z267&lt;=6),"4 to 6",AND(Z267&gt;6,Z267&lt;=8),"6 to 8",AND(Z267&gt;8,Z267&lt;=10),"8 to 10",AND(Z267&gt;10,Z267&lt;=15),"10 to 15",AND(Z267&gt;15,Z267&lt;=20),"15 to 20",AND(Z267&gt;20,Z267&lt;=25),"20 to 25",AND(Z267&gt;25,Z267&lt;=30),"25 to 30",AND(Z267&gt;30,Z267&lt;=40),"30 to 40",AND(Z267&gt;40,Z267&lt;=50),"40 to 50",Z267&gt;50,"50+")</f>
        <v>6 to 8</v>
      </c>
      <c r="Z267" s="9">
        <f>_xlfn.XLOOKUP($E267,'Raw Data'!$E:$E,'Raw Data'!Z:Z,"ERROR",0,1)</f>
        <v>6.6</v>
      </c>
      <c r="AA267" s="9" t="str">
        <f>_xlfn.XLOOKUP($E267,'Raw Data'!$E:$E,'Raw Data'!AA:AA,"ERROR",0,1)</f>
        <v>oz</v>
      </c>
    </row>
    <row r="268" hidden="1" spans="1:27">
      <c r="A268" s="5" t="str">
        <f>_xlfn.XLOOKUP($E268,'Raw Data'!$E:$E,'Raw Data'!A:A,"ERROR",0,1)</f>
        <v>AE</v>
      </c>
      <c r="B268" s="5" t="str">
        <f>_xlfn.XLOOKUP($E268,'Raw Data'!$E:$E,'Raw Data'!B:B,"ERROR",0,1)</f>
        <v>Hair Mousses</v>
      </c>
      <c r="C268" s="5" t="str">
        <f>_xlfn.XLOOKUP($E268,'Raw Data'!$E:$E,'Raw Data'!C:C,"ERROR",0,1)</f>
        <v>keune</v>
      </c>
      <c r="D268" s="5" t="str">
        <f>_xlfn.XLOOKUP($E268,'Raw Data'!$E:$E,'Raw Data'!D:D,"ERROR",0,1)</f>
        <v>www.amazon.ae/dp/B0075CHQLW</v>
      </c>
      <c r="E268" s="5" t="s">
        <v>468</v>
      </c>
      <c r="F268" s="9" t="str">
        <f>_xlfn.XLOOKUP($E268,'Raw Data'!$E:$E,'Raw Data'!F:F,"ERROR",0,1)</f>
        <v>Keune So Pure Air Foam Strong, 6.3 Fl oz, 185 ml</v>
      </c>
      <c r="G268" s="10">
        <f>_xlfn.XLOOKUP($E268,'Raw Data'!$E:$E,'Raw Data'!G:G,"ERROR",0,1)</f>
        <v>1</v>
      </c>
      <c r="H268" s="9">
        <f>_xlfn.XLOOKUP($E268,'Raw Data'!$E:$E,'Raw Data'!H:H,"ERROR",0,1)</f>
        <v>63.15</v>
      </c>
      <c r="I268" s="9">
        <f>_xlfn.XLOOKUP($E268,'Raw Data'!$E:$E,'Raw Data'!I:I,"ERROR",0,1)</f>
        <v>8.45465529386334e-5</v>
      </c>
      <c r="J268" s="9" t="str">
        <f>_xlfn.XLOOKUP($E268,'Raw Data'!$E:$E,'Raw Data'!J:J,"ERROR",0,1)</f>
        <v>No</v>
      </c>
      <c r="K268" s="14" t="str">
        <f t="array" ref="K268">_xlfn.IFS(AND(L268&gt;0,L268&lt;=5),"0 to 5",AND(L268&gt;5,L268&lt;=10),"5 to 10",AND(L268&gt;10,L268&lt;=15),"10 to 15",AND(L268&gt;15,L268&lt;=20),"15 to 20",AND(L268&gt;20,L268&lt;=30),"20 to 30",AND(L268&gt;30,L268&lt;=40),"30 to 40",AND(L268&gt;40,L268&lt;=50),"40 to 50",AND(L268&gt;50,L268&lt;=75),"50 to 75",AND(L268&gt;75,L268&lt;=100),"75 to 100",AND(L268&gt;100,L268&lt;=150),"100 to 150",AND(L268&gt;150,L268&lt;=200),"150 to 200",AND(L268&gt;200,L268&lt;=250),"200 to 250",AND(L268&gt;250,L268&lt;=300),"250 to 300",AND(L268&gt;300,L268&lt;=400),"300 to 400",AND(L268&gt;400,L268&lt;=500),"400 to 500",L268&gt;500,"500+")</f>
        <v>40 to 50</v>
      </c>
      <c r="L268" s="9">
        <f>_xlfn.XLOOKUP($E268,'Raw Data'!$E:$E,'Raw Data'!L:L,"ERROR",0,1)</f>
        <v>50</v>
      </c>
      <c r="M268" s="14" t="str">
        <f t="array" ref="M268">_xlfn.IFS(AND(N268&gt;0,N268&lt;=5),"0 to 5",AND(N268&gt;5,N268&lt;=10),"5 to 10",AND(N268&gt;10,N268&lt;=15),"10 to 15",AND(N268&gt;15,N268&lt;=20),"15 to 20",AND(N268&gt;20,N268&lt;=30),"20 to 30",AND(N268&gt;30,N268&lt;=40),"30 to 40",AND(N268&gt;40,N268&lt;=50),"40 to 50",AND(N268&gt;50,N268&lt;=75),"50 to 75",AND(N268&gt;75,N268&lt;=100),"75 to 100",AND(N268&gt;100,N268&lt;=150),"100 to 150",AND(N268&gt;150,N268&lt;=200),"150 to 200",AND(N268&gt;200,N268&lt;=250),"200 to 250",AND(N268&gt;250,N268&lt;=300),"250 to 300",AND(N268&gt;300,N268&lt;=400),"300 to 400",AND(N268&gt;400,N268&lt;=500),"400 to 500",N268&gt;500,"500+")</f>
        <v>40 to 50</v>
      </c>
      <c r="N268" s="9">
        <f>_xlfn.XLOOKUP($E268,'Raw Data'!$E:$E,'Raw Data'!N:N,"ERROR",0,1)</f>
        <v>50</v>
      </c>
      <c r="O268" s="14" t="str">
        <f t="array" ref="O268">_xlfn.IFS(P268=0,"No Discount",AND(P268&gt;0,P268&lt;=0.02),"0% to 2%",AND(P268&gt;0.02,P268&lt;=0.04),"2% to 4%",AND(P268&gt;0.04,P268&lt;=0.06),"4% to 6%",AND(P268&gt;0.06,P268&lt;=0.08),"6% to 8%",AND(P268&gt;0.08,P268&lt;=0.1),"8% to 10%",AND(P268&gt;0.1,P268&lt;=0.15),"10% to 15%",AND(P268&gt;0.15,P268&lt;=0.2),"15% to 20%",AND(P268&gt;0.2,P268&lt;=0.25),"20% to 25%",AND(P268&gt;0.25,P268&lt;=0.3),"25% to 30%",AND(P268&gt;0.3,P268&lt;=0.4),"30% to 40%",AND(P268&gt;0.4,P268&lt;=0.5),"40% to 50%",AND(P268&gt;0.5,P268&lt;=0.75),"50% to 75%",AND(P268&gt;0.75,P268&lt;=1),"75% to 100%")</f>
        <v>No Discount</v>
      </c>
      <c r="P268" s="10">
        <f>_xlfn.XLOOKUP($E268,'Raw Data'!$E:$E,'Raw Data'!P:P,"ERROR",0,1)</f>
        <v>0</v>
      </c>
      <c r="Q268" s="9">
        <f>_xlfn.XLOOKUP($E268,'Raw Data'!$E:$E,'Raw Data'!Q:Q,"ERROR",0,1)</f>
        <v>6.3</v>
      </c>
      <c r="R268" s="9" t="str">
        <f>_xlfn.XLOOKUP($E268,'Raw Data'!$E:$E,'Raw Data'!R:R,"ERROR",0,1)</f>
        <v>fl oz</v>
      </c>
      <c r="S268" s="5" t="str">
        <f t="array" ref="S268">_xlfn.IFS(AND(T268&gt;0,T268&lt;=0.05),"0 to 0.05",AND(T268&gt;0.05,T268&lt;=0.1),"0.05 to 0.1",AND(T268&gt;0.1,T268&lt;=0.2),"0.1 to 0.2",AND(T268&gt;0.2,T268&lt;=0.3),"0.2 to 0.3",AND(T268&gt;0.3,T268&lt;=0.4),"0.3 to 0.4",AND(T268&gt;0.4,T268&lt;=0.5),"0.4 to 0.5",AND(T268&gt;0.5,T268&lt;=0.75),"0.5 to 0.75",AND(T268&gt;0.75,T268&lt;=1),"0.75 to 1",AND(T268&gt;1,T268&lt;=2),"1 to 2",AND(T268&gt;2,T268&lt;=3),"2 to 3",AND(T268&gt;3,T268&lt;=4),"3 to 4",AND(T268&gt;4,T268&lt;=5),"4 to 5",AND(T268&gt;5,T268&lt;=10),"5 to 10",T268&gt;10,"10+")</f>
        <v>0.2 to 0.3</v>
      </c>
      <c r="T268" s="10">
        <f>_xlfn.XLOOKUP($E268,'Raw Data'!$E:$E,'Raw Data'!T:T,"ERROR",0,1)</f>
        <v>0.258074319623187</v>
      </c>
      <c r="U268" s="15" t="str">
        <f t="array" ref="U268">_xlfn.IFS(AND(V268&gt;0,V268&lt;=0.05),"0 to 0.05",AND(V268&gt;0.05,V268&lt;=0.1),"0.05 to 0.1",AND(V268&gt;0.1,V268&lt;=0.2),"0.1 to 0.2",AND(V268&gt;0.2,V268&lt;=0.3),"0.2 to 0.3",AND(V268&gt;0.3,V268&lt;=0.4),"0.3 to 0.4",AND(V268&gt;0.4,V268&lt;=0.5),"0.4 to 0.5",AND(V268&gt;0.5,V268&lt;=0.75),"0.5 to 0.75",AND(V268&gt;0.75,V268&lt;=1),"0.75 to 1",AND(V268&gt;1,V268&lt;=2),"1 to 2",AND(V268&gt;2,V268&lt;=3),"2 to 3",AND(V268&gt;3,V268&lt;=4),"3 to 4",AND(V268&gt;4,V268&lt;=5),"4 to 5",AND(V268&gt;5,V268&lt;=10),"5 to 10",V268&gt;10,"10+")</f>
        <v>0.05 to 0.1</v>
      </c>
      <c r="V268" s="10">
        <f>_xlfn.XLOOKUP($E268,'Raw Data'!$E:$E,'Raw Data'!V:V,"ERROR",0,1)</f>
        <v>0.0696800662982604</v>
      </c>
      <c r="W268" s="15" t="str">
        <f t="array" ref="W268">_xlfn.IFS(AND(X268&gt;0,X268&lt;=0.05),"0 to 0.05",AND(X268&gt;0.05,X268&lt;=0.1),"0.05 to 0.1",AND(X268&gt;0.1,X268&lt;=0.2),"0.1 to 0.2",AND(X268&gt;0.2,X268&lt;=0.3),"0.2 to 0.3",AND(X268&gt;0.3,X268&lt;=0.4),"0.3 to 0.4",AND(X268&gt;0.4,X268&lt;=0.5),"0.4 to 0.5",AND(X268&gt;0.5,X268&lt;=0.75),"0.5 to 0.75",AND(X268&gt;0.75,X268&lt;=1),"0.75 to 1",AND(X268&gt;1,X268&lt;=2),"1 to 2",AND(X268&gt;2,X268&lt;=3),"2 to 3",AND(X268&gt;3,X268&lt;=4),"3 to 4",AND(X268&gt;4,X268&lt;=5),"4 to 5",AND(X268&gt;5,X268&lt;=10),"5 to 10",X268&gt;10,"10+")</f>
        <v>0.05 to 0.1</v>
      </c>
      <c r="X268" s="16">
        <f t="shared" si="28"/>
        <v>0.0696800662982604</v>
      </c>
      <c r="Y268" s="5" t="str">
        <f t="array" ref="Y268">_xlfn.IFS(AND(Z268&gt;0,Z268&lt;=1),"0 to 1",AND(Z268&gt;1,Z268&lt;=2),"1 to 2",AND(Z268&gt;2,Z268&lt;=4),"2 to 4",AND(Z268&gt;4,Z268&lt;=6),"4 to 6",AND(Z268&gt;6,Z268&lt;=8),"6 to 8",AND(Z268&gt;8,Z268&lt;=10),"8 to 10",AND(Z268&gt;10,Z268&lt;=15),"10 to 15",AND(Z268&gt;15,Z268&lt;=20),"15 to 20",AND(Z268&gt;20,Z268&lt;=25),"20 to 25",AND(Z268&gt;25,Z268&lt;=30),"25 to 30",AND(Z268&gt;30,Z268&lt;=40),"30 to 40",AND(Z268&gt;40,Z268&lt;=50),"40 to 50",Z268&gt;50,"50+")</f>
        <v>6 to 8</v>
      </c>
      <c r="Z268" s="9">
        <f>_xlfn.XLOOKUP($E268,'Raw Data'!$E:$E,'Raw Data'!Z:Z,"ERROR",0,1)</f>
        <v>6.552</v>
      </c>
      <c r="AA268" s="9" t="str">
        <f>_xlfn.XLOOKUP($E268,'Raw Data'!$E:$E,'Raw Data'!AA:AA,"ERROR",0,1)</f>
        <v>oz</v>
      </c>
    </row>
    <row r="269" hidden="1" spans="1:27">
      <c r="A269" s="5" t="str">
        <f>_xlfn.XLOOKUP($E269,'Raw Data'!$E:$E,'Raw Data'!A:A,"ERROR",0,1)</f>
        <v>AE</v>
      </c>
      <c r="B269" s="5" t="str">
        <f>_xlfn.XLOOKUP($E269,'Raw Data'!$E:$E,'Raw Data'!B:B,"ERROR",0,1)</f>
        <v>Hair Mousses</v>
      </c>
      <c r="C269" s="5" t="str">
        <f>_xlfn.XLOOKUP($E269,'Raw Data'!$E:$E,'Raw Data'!C:C,"ERROR",0,1)</f>
        <v>indola</v>
      </c>
      <c r="D269" s="5" t="str">
        <f>_xlfn.XLOOKUP($E269,'Raw Data'!$E:$E,'Raw Data'!D:D,"ERROR",0,1)</f>
        <v>www.amazon.ae/dp/B002EDPUJC</v>
      </c>
      <c r="E269" s="5" t="s">
        <v>469</v>
      </c>
      <c r="F269" s="9" t="str">
        <f>_xlfn.XLOOKUP($E269,'Raw Data'!$E:$E,'Raw Data'!F:F,"ERROR",0,1)</f>
        <v>Indola 4+4 Styling Mousse, 500 ml</v>
      </c>
      <c r="G269" s="10">
        <f>_xlfn.XLOOKUP($E269,'Raw Data'!$E:$E,'Raw Data'!G:G,"ERROR",0,1)</f>
        <v>1</v>
      </c>
      <c r="H269" s="9">
        <f>_xlfn.XLOOKUP($E269,'Raw Data'!$E:$E,'Raw Data'!H:H,"ERROR",0,1)</f>
        <v>59.68</v>
      </c>
      <c r="I269" s="9">
        <f>_xlfn.XLOOKUP($E269,'Raw Data'!$E:$E,'Raw Data'!I:I,"ERROR",0,1)</f>
        <v>7.99008436956079e-5</v>
      </c>
      <c r="J269" s="9" t="str">
        <f>_xlfn.XLOOKUP($E269,'Raw Data'!$E:$E,'Raw Data'!J:J,"ERROR",0,1)</f>
        <v>No</v>
      </c>
      <c r="K269" s="14" t="str">
        <f t="array" ref="K269">_xlfn.IFS(AND(L269&gt;0,L269&lt;=5),"0 to 5",AND(L269&gt;5,L269&lt;=10),"5 to 10",AND(L269&gt;10,L269&lt;=15),"10 to 15",AND(L269&gt;15,L269&lt;=20),"15 to 20",AND(L269&gt;20,L269&lt;=30),"20 to 30",AND(L269&gt;30,L269&lt;=40),"30 to 40",AND(L269&gt;40,L269&lt;=50),"40 to 50",AND(L269&gt;50,L269&lt;=75),"50 to 75",AND(L269&gt;75,L269&lt;=100),"75 to 100",AND(L269&gt;100,L269&lt;=150),"100 to 150",AND(L269&gt;150,L269&lt;=200),"150 to 200",AND(L269&gt;200,L269&lt;=250),"200 to 250",AND(L269&gt;250,L269&lt;=300),"250 to 300",AND(L269&gt;300,L269&lt;=400),"300 to 400",AND(L269&gt;400,L269&lt;=500),"400 to 500",L269&gt;500,"500+")</f>
        <v>40 to 50</v>
      </c>
      <c r="L269" s="9">
        <f>_xlfn.XLOOKUP($E269,'Raw Data'!$E:$E,'Raw Data'!L:L,"ERROR",0,1)</f>
        <v>49.9</v>
      </c>
      <c r="M269" s="14" t="str">
        <f t="array" ref="M269">_xlfn.IFS(AND(N269&gt;0,N269&lt;=5),"0 to 5",AND(N269&gt;5,N269&lt;=10),"5 to 10",AND(N269&gt;10,N269&lt;=15),"10 to 15",AND(N269&gt;15,N269&lt;=20),"15 to 20",AND(N269&gt;20,N269&lt;=30),"20 to 30",AND(N269&gt;30,N269&lt;=40),"30 to 40",AND(N269&gt;40,N269&lt;=50),"40 to 50",AND(N269&gt;50,N269&lt;=75),"50 to 75",AND(N269&gt;75,N269&lt;=100),"75 to 100",AND(N269&gt;100,N269&lt;=150),"100 to 150",AND(N269&gt;150,N269&lt;=200),"150 to 200",AND(N269&gt;200,N269&lt;=250),"200 to 250",AND(N269&gt;250,N269&lt;=300),"250 to 300",AND(N269&gt;300,N269&lt;=400),"300 to 400",AND(N269&gt;400,N269&lt;=500),"400 to 500",N269&gt;500,"500+")</f>
        <v>50 to 75</v>
      </c>
      <c r="N269" s="9">
        <f>_xlfn.XLOOKUP($E269,'Raw Data'!$E:$E,'Raw Data'!N:N,"ERROR",0,1)</f>
        <v>62</v>
      </c>
      <c r="O269" s="14" t="str">
        <f t="array" ref="O269">_xlfn.IFS(P269=0,"No Discount",AND(P269&gt;0,P269&lt;=0.02),"0% to 2%",AND(P269&gt;0.02,P269&lt;=0.04),"2% to 4%",AND(P269&gt;0.04,P269&lt;=0.06),"4% to 6%",AND(P269&gt;0.06,P269&lt;=0.08),"6% to 8%",AND(P269&gt;0.08,P269&lt;=0.1),"8% to 10%",AND(P269&gt;0.1,P269&lt;=0.15),"10% to 15%",AND(P269&gt;0.15,P269&lt;=0.2),"15% to 20%",AND(P269&gt;0.2,P269&lt;=0.25),"20% to 25%",AND(P269&gt;0.25,P269&lt;=0.3),"25% to 30%",AND(P269&gt;0.3,P269&lt;=0.4),"30% to 40%",AND(P269&gt;0.4,P269&lt;=0.5),"40% to 50%",AND(P269&gt;0.5,P269&lt;=0.75),"50% to 75%",AND(P269&gt;0.75,P269&lt;=1),"75% to 100%")</f>
        <v>15% to 20%</v>
      </c>
      <c r="P269" s="10">
        <f>_xlfn.XLOOKUP($E269,'Raw Data'!$E:$E,'Raw Data'!P:P,"ERROR",0,1)</f>
        <v>0.195161290322581</v>
      </c>
      <c r="Q269" s="9">
        <f>_xlfn.XLOOKUP($E269,'Raw Data'!$E:$E,'Raw Data'!Q:Q,"ERROR",0,1)</f>
        <v>500</v>
      </c>
      <c r="R269" s="9" t="str">
        <f>_xlfn.XLOOKUP($E269,'Raw Data'!$E:$E,'Raw Data'!R:R,"ERROR",0,1)</f>
        <v>ml</v>
      </c>
      <c r="S269" s="5" t="str">
        <f t="array" ref="S269">_xlfn.IFS(AND(T269&gt;0,T269&lt;=0.05),"0 to 0.05",AND(T269&gt;0.05,T269&lt;=0.1),"0.05 to 0.1",AND(T269&gt;0.1,T269&lt;=0.2),"0.1 to 0.2",AND(T269&gt;0.2,T269&lt;=0.3),"0.2 to 0.3",AND(T269&gt;0.3,T269&lt;=0.4),"0.3 to 0.4",AND(T269&gt;0.4,T269&lt;=0.5),"0.4 to 0.5",AND(T269&gt;0.5,T269&lt;=0.75),"0.5 to 0.75",AND(T269&gt;0.75,T269&lt;=1),"0.75 to 1",AND(T269&gt;1,T269&lt;=2),"1 to 2",AND(T269&gt;2,T269&lt;=3),"2 to 3",AND(T269&gt;3,T269&lt;=4),"3 to 4",AND(T269&gt;4,T269&lt;=5),"4 to 5",AND(T269&gt;5,T269&lt;=10),"5 to 10",T269&gt;10,"10+")</f>
        <v>0.05 to 0.1</v>
      </c>
      <c r="T269" s="10">
        <f>_xlfn.XLOOKUP($E269,'Raw Data'!$E:$E,'Raw Data'!T:T,"ERROR",0,1)</f>
        <v>0.0998533216737738</v>
      </c>
      <c r="U269" s="15" t="str">
        <f t="array" ref="U269">_xlfn.IFS(AND(V269&gt;0,V269&lt;=0.05),"0 to 0.05",AND(V269&gt;0.05,V269&lt;=0.1),"0.05 to 0.1",AND(V269&gt;0.1,V269&lt;=0.2),"0.1 to 0.2",AND(V269&gt;0.2,V269&lt;=0.3),"0.2 to 0.3",AND(V269&gt;0.3,V269&lt;=0.4),"0.3 to 0.4",AND(V269&gt;0.4,V269&lt;=0.5),"0.4 to 0.5",AND(V269&gt;0.5,V269&lt;=0.75),"0.5 to 0.75",AND(V269&gt;0.75,V269&lt;=1),"0.75 to 1",AND(V269&gt;1,V269&lt;=2),"1 to 2",AND(V269&gt;2,V269&lt;=3),"2 to 3",AND(V269&gt;3,V269&lt;=4),"3 to 4",AND(V269&gt;4,V269&lt;=5),"4 to 5",AND(V269&gt;5,V269&lt;=10),"5 to 10",V269&gt;10,"10+")</f>
        <v>0 to 0.05</v>
      </c>
      <c r="V269" s="10">
        <f>_xlfn.XLOOKUP($E269,'Raw Data'!$E:$E,'Raw Data'!V:V,"ERROR",0,1)</f>
        <v>0.0334978878721237</v>
      </c>
      <c r="W269" s="15" t="str">
        <f t="array" ref="W269">_xlfn.IFS(AND(X269&gt;0,X269&lt;=0.05),"0 to 0.05",AND(X269&gt;0.05,X269&lt;=0.1),"0.05 to 0.1",AND(X269&gt;0.1,X269&lt;=0.2),"0.1 to 0.2",AND(X269&gt;0.2,X269&lt;=0.3),"0.2 to 0.3",AND(X269&gt;0.3,X269&lt;=0.4),"0.3 to 0.4",AND(X269&gt;0.4,X269&lt;=0.5),"0.4 to 0.5",AND(X269&gt;0.5,X269&lt;=0.75),"0.5 to 0.75",AND(X269&gt;0.75,X269&lt;=1),"0.75 to 1",AND(X269&gt;1,X269&lt;=2),"1 to 2",AND(X269&gt;2,X269&lt;=3),"2 to 3",AND(X269&gt;3,X269&lt;=4),"3 to 4",AND(X269&gt;4,X269&lt;=5),"4 to 5",AND(X269&gt;5,X269&lt;=10),"5 to 10",X269&gt;10,"10+")</f>
        <v>0 to 0.05</v>
      </c>
      <c r="X269" s="16">
        <f t="shared" si="28"/>
        <v>0.0269603968519189</v>
      </c>
      <c r="Y269" s="5" t="str">
        <f t="array" ref="Y269">_xlfn.IFS(AND(Z269&gt;0,Z269&lt;=1),"0 to 1",AND(Z269&gt;1,Z269&lt;=2),"1 to 2",AND(Z269&gt;2,Z269&lt;=4),"2 to 4",AND(Z269&gt;4,Z269&lt;=6),"4 to 6",AND(Z269&gt;6,Z269&lt;=8),"6 to 8",AND(Z269&gt;8,Z269&lt;=10),"8 to 10",AND(Z269&gt;10,Z269&lt;=15),"10 to 15",AND(Z269&gt;15,Z269&lt;=20),"15 to 20",AND(Z269&gt;20,Z269&lt;=25),"20 to 25",AND(Z269&gt;25,Z269&lt;=30),"25 to 30",AND(Z269&gt;30,Z269&lt;=40),"30 to 40",AND(Z269&gt;40,Z269&lt;=50),"40 to 50",Z269&gt;50,"50+")</f>
        <v>15 to 20</v>
      </c>
      <c r="Z269" s="9">
        <f>_xlfn.XLOOKUP($E269,'Raw Data'!$E:$E,'Raw Data'!Z:Z,"ERROR",0,1)</f>
        <v>16.9</v>
      </c>
      <c r="AA269" s="9" t="str">
        <f>_xlfn.XLOOKUP($E269,'Raw Data'!$E:$E,'Raw Data'!AA:AA,"ERROR",0,1)</f>
        <v>oz</v>
      </c>
    </row>
    <row r="270" hidden="1" spans="1:27">
      <c r="A270" s="5" t="str">
        <f>_xlfn.XLOOKUP($E270,'Raw Data'!$E:$E,'Raw Data'!A:A,"ERROR",0,1)</f>
        <v>AE</v>
      </c>
      <c r="B270" s="5" t="str">
        <f>_xlfn.XLOOKUP($E270,'Raw Data'!$E:$E,'Raw Data'!B:B,"ERROR",0,1)</f>
        <v>Hair Mousses</v>
      </c>
      <c r="C270" s="5" t="str">
        <f>_xlfn.XLOOKUP($E270,'Raw Data'!$E:$E,'Raw Data'!C:C,"ERROR",0,1)</f>
        <v>ebin new york</v>
      </c>
      <c r="D270" s="5" t="str">
        <f>_xlfn.XLOOKUP($E270,'Raw Data'!$E:$E,'Raw Data'!D:D,"ERROR",0,1)</f>
        <v>www.amazon.ae/dp/B0B61WLLX7</v>
      </c>
      <c r="E270" s="5" t="s">
        <v>470</v>
      </c>
      <c r="F270" s="9" t="str">
        <f>_xlfn.XLOOKUP($E270,'Raw Data'!$E:$E,'Raw Data'!F:F,"ERROR",0,1)</f>
        <v>EBIN NEW YORK TINTED LACE MOUSSE - 3.38oz/ 100ml - Light Warm Brown</v>
      </c>
      <c r="G270" s="10">
        <f>_xlfn.XLOOKUP($E270,'Raw Data'!$E:$E,'Raw Data'!G:G,"ERROR",0,1)</f>
        <v>1</v>
      </c>
      <c r="H270" s="9">
        <f>_xlfn.XLOOKUP($E270,'Raw Data'!$E:$E,'Raw Data'!H:H,"ERROR",0,1)</f>
        <v>55.47</v>
      </c>
      <c r="I270" s="9">
        <f>_xlfn.XLOOKUP($E270,'Raw Data'!$E:$E,'Raw Data'!I:I,"ERROR",0,1)</f>
        <v>7.42644068330324e-5</v>
      </c>
      <c r="J270" s="9" t="str">
        <f>_xlfn.XLOOKUP($E270,'Raw Data'!$E:$E,'Raw Data'!J:J,"ERROR",0,1)</f>
        <v>No</v>
      </c>
      <c r="K270" s="14" t="str">
        <f t="array" ref="K270">_xlfn.IFS(AND(L270&gt;0,L270&lt;=5),"0 to 5",AND(L270&gt;5,L270&lt;=10),"5 to 10",AND(L270&gt;10,L270&lt;=15),"10 to 15",AND(L270&gt;15,L270&lt;=20),"15 to 20",AND(L270&gt;20,L270&lt;=30),"20 to 30",AND(L270&gt;30,L270&lt;=40),"30 to 40",AND(L270&gt;40,L270&lt;=50),"40 to 50",AND(L270&gt;50,L270&lt;=75),"50 to 75",AND(L270&gt;75,L270&lt;=100),"75 to 100",AND(L270&gt;100,L270&lt;=150),"100 to 150",AND(L270&gt;150,L270&lt;=200),"150 to 200",AND(L270&gt;200,L270&lt;=250),"200 to 250",AND(L270&gt;250,L270&lt;=300),"250 to 300",AND(L270&gt;300,L270&lt;=400),"300 to 400",AND(L270&gt;400,L270&lt;=500),"400 to 500",L270&gt;500,"500+")</f>
        <v>40 to 50</v>
      </c>
      <c r="L270" s="9">
        <f>_xlfn.XLOOKUP($E270,'Raw Data'!$E:$E,'Raw Data'!L:L,"ERROR",0,1)</f>
        <v>43.48</v>
      </c>
      <c r="M270" s="14" t="str">
        <f t="array" ref="M270">_xlfn.IFS(AND(N270&gt;0,N270&lt;=5),"0 to 5",AND(N270&gt;5,N270&lt;=10),"5 to 10",AND(N270&gt;10,N270&lt;=15),"10 to 15",AND(N270&gt;15,N270&lt;=20),"15 to 20",AND(N270&gt;20,N270&lt;=30),"20 to 30",AND(N270&gt;30,N270&lt;=40),"30 to 40",AND(N270&gt;40,N270&lt;=50),"40 to 50",AND(N270&gt;50,N270&lt;=75),"50 to 75",AND(N270&gt;75,N270&lt;=100),"75 to 100",AND(N270&gt;100,N270&lt;=150),"100 to 150",AND(N270&gt;150,N270&lt;=200),"150 to 200",AND(N270&gt;200,N270&lt;=250),"200 to 250",AND(N270&gt;250,N270&lt;=300),"250 to 300",AND(N270&gt;300,N270&lt;=400),"300 to 400",AND(N270&gt;400,N270&lt;=500),"400 to 500",N270&gt;500,"500+")</f>
        <v>40 to 50</v>
      </c>
      <c r="N270" s="9">
        <f>_xlfn.XLOOKUP($E270,'Raw Data'!$E:$E,'Raw Data'!N:N,"ERROR",0,1)</f>
        <v>48.14</v>
      </c>
      <c r="O270" s="14" t="str">
        <f t="array" ref="O270">_xlfn.IFS(P270=0,"No Discount",AND(P270&gt;0,P270&lt;=0.02),"0% to 2%",AND(P270&gt;0.02,P270&lt;=0.04),"2% to 4%",AND(P270&gt;0.04,P270&lt;=0.06),"4% to 6%",AND(P270&gt;0.06,P270&lt;=0.08),"6% to 8%",AND(P270&gt;0.08,P270&lt;=0.1),"8% to 10%",AND(P270&gt;0.1,P270&lt;=0.15),"10% to 15%",AND(P270&gt;0.15,P270&lt;=0.2),"15% to 20%",AND(P270&gt;0.2,P270&lt;=0.25),"20% to 25%",AND(P270&gt;0.25,P270&lt;=0.3),"25% to 30%",AND(P270&gt;0.3,P270&lt;=0.4),"30% to 40%",AND(P270&gt;0.4,P270&lt;=0.5),"40% to 50%",AND(P270&gt;0.5,P270&lt;=0.75),"50% to 75%",AND(P270&gt;0.75,P270&lt;=1),"75% to 100%")</f>
        <v>8% to 10%</v>
      </c>
      <c r="P270" s="10">
        <f>_xlfn.XLOOKUP($E270,'Raw Data'!$E:$E,'Raw Data'!P:P,"ERROR",0,1)</f>
        <v>0.0968009970918156</v>
      </c>
      <c r="Q270" s="9">
        <f>_xlfn.XLOOKUP($E270,'Raw Data'!$E:$E,'Raw Data'!Q:Q,"ERROR",0,1)</f>
        <v>3.38</v>
      </c>
      <c r="R270" s="9" t="str">
        <f>_xlfn.XLOOKUP($E270,'Raw Data'!$E:$E,'Raw Data'!R:R,"ERROR",0,1)</f>
        <v>oz</v>
      </c>
      <c r="S270" s="5" t="str">
        <f t="array" ref="S270">_xlfn.IFS(AND(T270&gt;0,T270&lt;=0.05),"0 to 0.05",AND(T270&gt;0.05,T270&lt;=0.1),"0.05 to 0.1",AND(T270&gt;0.1,T270&lt;=0.2),"0.1 to 0.2",AND(T270&gt;0.2,T270&lt;=0.3),"0.2 to 0.3",AND(T270&gt;0.3,T270&lt;=0.4),"0.3 to 0.4",AND(T270&gt;0.4,T270&lt;=0.5),"0.4 to 0.5",AND(T270&gt;0.5,T270&lt;=0.75),"0.5 to 0.75",AND(T270&gt;0.75,T270&lt;=1),"0.75 to 1",AND(T270&gt;1,T270&lt;=2),"1 to 2",AND(T270&gt;2,T270&lt;=3),"2 to 3",AND(T270&gt;3,T270&lt;=4),"3 to 4",AND(T270&gt;4,T270&lt;=5),"4 to 5",AND(T270&gt;5,T270&lt;=10),"5 to 10",T270&gt;10,"10+")</f>
        <v>0.4 to 0.5</v>
      </c>
      <c r="T270" s="10">
        <f>_xlfn.XLOOKUP($E270,'Raw Data'!$E:$E,'Raw Data'!T:T,"ERROR",0,1)</f>
        <v>0.435032307252073</v>
      </c>
      <c r="U270" s="15" t="str">
        <f t="array" ref="U270">_xlfn.IFS(AND(V270&gt;0,V270&lt;=0.05),"0 to 0.05",AND(V270&gt;0.05,V270&lt;=0.1),"0.05 to 0.1",AND(V270&gt;0.1,V270&lt;=0.2),"0.1 to 0.2",AND(V270&gt;0.2,V270&lt;=0.3),"0.2 to 0.3",AND(V270&gt;0.3,V270&lt;=0.4),"0.3 to 0.4",AND(V270&gt;0.4,V270&lt;=0.5),"0.4 to 0.5",AND(V270&gt;0.5,V270&lt;=0.75),"0.5 to 0.75",AND(V270&gt;0.75,V270&lt;=1),"0.75 to 1",AND(V270&gt;1,V270&lt;=2),"1 to 2",AND(V270&gt;2,V270&lt;=3),"2 to 3",AND(V270&gt;3,V270&lt;=4),"3 to 4",AND(V270&gt;4,V270&lt;=5),"4 to 5",AND(V270&gt;5,V270&lt;=10),"5 to 10",V270&gt;10,"10+")</f>
        <v>0.1 to 0.2</v>
      </c>
      <c r="V270" s="10">
        <f>_xlfn.XLOOKUP($E270,'Raw Data'!$E:$E,'Raw Data'!V:V,"ERROR",0,1)</f>
        <v>0.130047445335809</v>
      </c>
      <c r="W270" s="15" t="str">
        <f t="array" ref="W270">_xlfn.IFS(AND(X270&gt;0,X270&lt;=0.05),"0 to 0.05",AND(X270&gt;0.05,X270&lt;=0.1),"0.05 to 0.1",AND(X270&gt;0.1,X270&lt;=0.2),"0.1 to 0.2",AND(X270&gt;0.2,X270&lt;=0.3),"0.2 to 0.3",AND(X270&gt;0.3,X270&lt;=0.4),"0.3 to 0.4",AND(X270&gt;0.4,X270&lt;=0.5),"0.4 to 0.5",AND(X270&gt;0.5,X270&lt;=0.75),"0.5 to 0.75",AND(X270&gt;0.75,X270&lt;=1),"0.75 to 1",AND(X270&gt;1,X270&lt;=2),"1 to 2",AND(X270&gt;2,X270&lt;=3),"2 to 3",AND(X270&gt;3,X270&lt;=4),"3 to 4",AND(X270&gt;4,X270&lt;=5),"4 to 5",AND(X270&gt;5,X270&lt;=10),"5 to 10",X270&gt;10,"10+")</f>
        <v>0.1 to 0.2</v>
      </c>
      <c r="X270" s="16">
        <f t="shared" si="28"/>
        <v>0.11745872295806</v>
      </c>
      <c r="Y270" s="5" t="str">
        <f t="array" ref="Y270">_xlfn.IFS(AND(Z270&gt;0,Z270&lt;=1),"0 to 1",AND(Z270&gt;1,Z270&lt;=2),"1 to 2",AND(Z270&gt;2,Z270&lt;=4),"2 to 4",AND(Z270&gt;4,Z270&lt;=6),"4 to 6",AND(Z270&gt;6,Z270&lt;=8),"6 to 8",AND(Z270&gt;8,Z270&lt;=10),"8 to 10",AND(Z270&gt;10,Z270&lt;=15),"10 to 15",AND(Z270&gt;15,Z270&lt;=20),"15 to 20",AND(Z270&gt;20,Z270&lt;=25),"20 to 25",AND(Z270&gt;25,Z270&lt;=30),"25 to 30",AND(Z270&gt;30,Z270&lt;=40),"30 to 40",AND(Z270&gt;40,Z270&lt;=50),"40 to 50",Z270&gt;50,"50+")</f>
        <v>2 to 4</v>
      </c>
      <c r="Z270" s="9">
        <f>_xlfn.XLOOKUP($E270,'Raw Data'!$E:$E,'Raw Data'!Z:Z,"ERROR",0,1)</f>
        <v>3.38</v>
      </c>
      <c r="AA270" s="9" t="str">
        <f>_xlfn.XLOOKUP($E270,'Raw Data'!$E:$E,'Raw Data'!AA:AA,"ERROR",0,1)</f>
        <v>oz</v>
      </c>
    </row>
    <row r="271" hidden="1" spans="1:27">
      <c r="A271" s="5" t="str">
        <f>_xlfn.XLOOKUP($E271,'Raw Data'!$E:$E,'Raw Data'!A:A,"ERROR",0,1)</f>
        <v>AE</v>
      </c>
      <c r="B271" s="5" t="str">
        <f>_xlfn.XLOOKUP($E271,'Raw Data'!$E:$E,'Raw Data'!B:B,"ERROR",0,1)</f>
        <v>Hair Mousses</v>
      </c>
      <c r="C271" s="5" t="str">
        <f>_xlfn.XLOOKUP($E271,'Raw Data'!$E:$E,'Raw Data'!C:C,"ERROR",0,1)</f>
        <v>organic r/s</v>
      </c>
      <c r="D271" s="5" t="str">
        <f>_xlfn.XLOOKUP($E271,'Raw Data'!$E:$E,'Raw Data'!D:D,"ERROR",0,1)</f>
        <v>www.amazon.ae/dp/B005IUGNN0</v>
      </c>
      <c r="E271" s="5" t="s">
        <v>471</v>
      </c>
      <c r="F271" s="9" t="str">
        <f>_xlfn.XLOOKUP($E271,'Raw Data'!$E:$E,'Raw Data'!F:F,"ERROR",0,1)</f>
        <v>Organic R/S Root Stimulator Olive Oil Wrap Set Mousse S 7 Ounce</v>
      </c>
      <c r="G271" s="10">
        <f>_xlfn.XLOOKUP($E271,'Raw Data'!$E:$E,'Raw Data'!G:G,"ERROR",0,1)</f>
        <v>1</v>
      </c>
      <c r="H271" s="9">
        <f>_xlfn.XLOOKUP($E271,'Raw Data'!$E:$E,'Raw Data'!H:H,"ERROR",0,1)</f>
        <v>45.47</v>
      </c>
      <c r="I271" s="9">
        <f>_xlfn.XLOOKUP($E271,'Raw Data'!$E:$E,'Raw Data'!I:I,"ERROR",0,1)</f>
        <v>6.0876195758031e-5</v>
      </c>
      <c r="J271" s="9" t="str">
        <f>_xlfn.XLOOKUP($E271,'Raw Data'!$E:$E,'Raw Data'!J:J,"ERROR",0,1)</f>
        <v>No</v>
      </c>
      <c r="K271" s="14" t="str">
        <f t="array" ref="K271">_xlfn.IFS(AND(L271&gt;0,L271&lt;=5),"0 to 5",AND(L271&gt;5,L271&lt;=10),"5 to 10",AND(L271&gt;10,L271&lt;=15),"10 to 15",AND(L271&gt;15,L271&lt;=20),"15 to 20",AND(L271&gt;20,L271&lt;=30),"20 to 30",AND(L271&gt;30,L271&lt;=40),"30 to 40",AND(L271&gt;40,L271&lt;=50),"40 to 50",AND(L271&gt;50,L271&lt;=75),"50 to 75",AND(L271&gt;75,L271&lt;=100),"75 to 100",AND(L271&gt;100,L271&lt;=150),"100 to 150",AND(L271&gt;150,L271&lt;=200),"150 to 200",AND(L271&gt;200,L271&lt;=250),"200 to 250",AND(L271&gt;250,L271&lt;=300),"250 to 300",AND(L271&gt;300,L271&lt;=400),"300 to 400",AND(L271&gt;400,L271&lt;=500),"400 to 500",L271&gt;500,"500+")</f>
        <v>30 to 40</v>
      </c>
      <c r="L271" s="9">
        <f>_xlfn.XLOOKUP($E271,'Raw Data'!$E:$E,'Raw Data'!L:L,"ERROR",0,1)</f>
        <v>36</v>
      </c>
      <c r="M271" s="14" t="str">
        <f t="array" ref="M271">_xlfn.IFS(AND(N271&gt;0,N271&lt;=5),"0 to 5",AND(N271&gt;5,N271&lt;=10),"5 to 10",AND(N271&gt;10,N271&lt;=15),"10 to 15",AND(N271&gt;15,N271&lt;=20),"15 to 20",AND(N271&gt;20,N271&lt;=30),"20 to 30",AND(N271&gt;30,N271&lt;=40),"30 to 40",AND(N271&gt;40,N271&lt;=50),"40 to 50",AND(N271&gt;50,N271&lt;=75),"50 to 75",AND(N271&gt;75,N271&lt;=100),"75 to 100",AND(N271&gt;100,N271&lt;=150),"100 to 150",AND(N271&gt;150,N271&lt;=200),"150 to 200",AND(N271&gt;200,N271&lt;=250),"200 to 250",AND(N271&gt;250,N271&lt;=300),"250 to 300",AND(N271&gt;300,N271&lt;=400),"300 to 400",AND(N271&gt;400,N271&lt;=500),"400 to 500",N271&gt;500,"500+")</f>
        <v>30 to 40</v>
      </c>
      <c r="N271" s="9">
        <f>_xlfn.XLOOKUP($E271,'Raw Data'!$E:$E,'Raw Data'!N:N,"ERROR",0,1)</f>
        <v>36</v>
      </c>
      <c r="O271" s="14" t="str">
        <f t="array" ref="O271">_xlfn.IFS(P271=0,"No Discount",AND(P271&gt;0,P271&lt;=0.02),"0% to 2%",AND(P271&gt;0.02,P271&lt;=0.04),"2% to 4%",AND(P271&gt;0.04,P271&lt;=0.06),"4% to 6%",AND(P271&gt;0.06,P271&lt;=0.08),"6% to 8%",AND(P271&gt;0.08,P271&lt;=0.1),"8% to 10%",AND(P271&gt;0.1,P271&lt;=0.15),"10% to 15%",AND(P271&gt;0.15,P271&lt;=0.2),"15% to 20%",AND(P271&gt;0.2,P271&lt;=0.25),"20% to 25%",AND(P271&gt;0.25,P271&lt;=0.3),"25% to 30%",AND(P271&gt;0.3,P271&lt;=0.4),"30% to 40%",AND(P271&gt;0.4,P271&lt;=0.5),"40% to 50%",AND(P271&gt;0.5,P271&lt;=0.75),"50% to 75%",AND(P271&gt;0.75,P271&lt;=1),"75% to 100%")</f>
        <v>No Discount</v>
      </c>
      <c r="P271" s="10">
        <f>_xlfn.XLOOKUP($E271,'Raw Data'!$E:$E,'Raw Data'!P:P,"ERROR",0,1)</f>
        <v>0</v>
      </c>
      <c r="Q271" s="9">
        <f>_xlfn.XLOOKUP($E271,'Raw Data'!$E:$E,'Raw Data'!Q:Q,"ERROR",0,1)</f>
        <v>7</v>
      </c>
      <c r="R271" s="9" t="str">
        <f>_xlfn.XLOOKUP($E271,'Raw Data'!$E:$E,'Raw Data'!R:R,"ERROR",0,1)</f>
        <v>oz</v>
      </c>
      <c r="S271" s="5" t="str">
        <f t="array" ref="S271">_xlfn.IFS(AND(T271&gt;0,T271&lt;=0.05),"0 to 0.05",AND(T271&gt;0.05,T271&lt;=0.1),"0.05 to 0.1",AND(T271&gt;0.1,T271&lt;=0.2),"0.1 to 0.2",AND(T271&gt;0.2,T271&lt;=0.3),"0.2 to 0.3",AND(T271&gt;0.3,T271&lt;=0.4),"0.3 to 0.4",AND(T271&gt;0.4,T271&lt;=0.5),"0.4 to 0.5",AND(T271&gt;0.5,T271&lt;=0.75),"0.5 to 0.75",AND(T271&gt;0.75,T271&lt;=1),"0.75 to 1",AND(T271&gt;1,T271&lt;=2),"1 to 2",AND(T271&gt;2,T271&lt;=3),"2 to 3",AND(T271&gt;3,T271&lt;=4),"3 to 4",AND(T271&gt;4,T271&lt;=5),"4 to 5",AND(T271&gt;5,T271&lt;=10),"5 to 10",T271&gt;10,"10+")</f>
        <v>0.1 to 0.2</v>
      </c>
      <c r="T271" s="10">
        <f>_xlfn.XLOOKUP($E271,'Raw Data'!$E:$E,'Raw Data'!T:T,"ERROR",0,1)</f>
        <v>0.173921445480458</v>
      </c>
      <c r="U271" s="15" t="str">
        <f t="array" ref="U271">_xlfn.IFS(AND(V271&gt;0,V271&lt;=0.05),"0 to 0.05",AND(V271&gt;0.05,V271&lt;=0.1),"0.05 to 0.1",AND(V271&gt;0.1,V271&lt;=0.2),"0.1 to 0.2",AND(V271&gt;0.2,V271&lt;=0.3),"0.2 to 0.3",AND(V271&gt;0.3,V271&lt;=0.4),"0.3 to 0.4",AND(V271&gt;0.4,V271&lt;=0.5),"0.4 to 0.5",AND(V271&gt;0.5,V271&lt;=0.75),"0.5 to 0.75",AND(V271&gt;0.75,V271&lt;=1),"0.75 to 1",AND(V271&gt;1,V271&lt;=2),"1 to 2",AND(V271&gt;2,V271&lt;=3),"2 to 3",AND(V271&gt;3,V271&lt;=4),"3 to 4",AND(V271&gt;4,V271&lt;=5),"4 to 5",AND(V271&gt;5,V271&lt;=10),"5 to 10",V271&gt;10,"10+")</f>
        <v>0 to 0.05</v>
      </c>
      <c r="V271" s="10">
        <f>_xlfn.XLOOKUP($E271,'Raw Data'!$E:$E,'Raw Data'!V:V,"ERROR",0,1)</f>
        <v>0.0469587902797237</v>
      </c>
      <c r="W271" s="15" t="str">
        <f t="array" ref="W271">_xlfn.IFS(AND(X271&gt;0,X271&lt;=0.05),"0 to 0.05",AND(X271&gt;0.05,X271&lt;=0.1),"0.05 to 0.1",AND(X271&gt;0.1,X271&lt;=0.2),"0.1 to 0.2",AND(X271&gt;0.2,X271&lt;=0.3),"0.2 to 0.3",AND(X271&gt;0.3,X271&lt;=0.4),"0.3 to 0.4",AND(X271&gt;0.4,X271&lt;=0.5),"0.4 to 0.5",AND(X271&gt;0.5,X271&lt;=0.75),"0.5 to 0.75",AND(X271&gt;0.75,X271&lt;=1),"0.75 to 1",AND(X271&gt;1,X271&lt;=2),"1 to 2",AND(X271&gt;2,X271&lt;=3),"2 to 3",AND(X271&gt;3,X271&lt;=4),"3 to 4",AND(X271&gt;4,X271&lt;=5),"4 to 5",AND(X271&gt;5,X271&lt;=10),"5 to 10",X271&gt;10,"10+")</f>
        <v>0 to 0.05</v>
      </c>
      <c r="X271" s="16">
        <f t="shared" si="28"/>
        <v>0.0469587902797237</v>
      </c>
      <c r="Y271" s="5" t="str">
        <f t="array" ref="Y271">_xlfn.IFS(AND(Z271&gt;0,Z271&lt;=1),"0 to 1",AND(Z271&gt;1,Z271&lt;=2),"1 to 2",AND(Z271&gt;2,Z271&lt;=4),"2 to 4",AND(Z271&gt;4,Z271&lt;=6),"4 to 6",AND(Z271&gt;6,Z271&lt;=8),"6 to 8",AND(Z271&gt;8,Z271&lt;=10),"8 to 10",AND(Z271&gt;10,Z271&lt;=15),"10 to 15",AND(Z271&gt;15,Z271&lt;=20),"15 to 20",AND(Z271&gt;20,Z271&lt;=25),"20 to 25",AND(Z271&gt;25,Z271&lt;=30),"25 to 30",AND(Z271&gt;30,Z271&lt;=40),"30 to 40",AND(Z271&gt;40,Z271&lt;=50),"40 to 50",Z271&gt;50,"50+")</f>
        <v>6 to 8</v>
      </c>
      <c r="Z271" s="9">
        <f>_xlfn.XLOOKUP($E271,'Raw Data'!$E:$E,'Raw Data'!Z:Z,"ERROR",0,1)</f>
        <v>7</v>
      </c>
      <c r="AA271" s="9" t="str">
        <f>_xlfn.XLOOKUP($E271,'Raw Data'!$E:$E,'Raw Data'!AA:AA,"ERROR",0,1)</f>
        <v>oz</v>
      </c>
    </row>
    <row r="272" hidden="1" spans="1:27">
      <c r="A272" s="5" t="str">
        <f>_xlfn.XLOOKUP($E272,'Raw Data'!$E:$E,'Raw Data'!A:A,"ERROR",0,1)</f>
        <v>AE</v>
      </c>
      <c r="B272" s="5" t="str">
        <f>_xlfn.XLOOKUP($E272,'Raw Data'!$E:$E,'Raw Data'!B:B,"ERROR",0,1)</f>
        <v>Hair Mousses</v>
      </c>
      <c r="C272" s="5" t="str">
        <f>_xlfn.XLOOKUP($E272,'Raw Data'!$E:$E,'Raw Data'!C:C,"ERROR",0,1)</f>
        <v>akooya</v>
      </c>
      <c r="D272" s="5" t="str">
        <f>_xlfn.XLOOKUP($E272,'Raw Data'!$E:$E,'Raw Data'!D:D,"ERROR",0,1)</f>
        <v>www.amazon.ae/dp/B09P6C1DP3</v>
      </c>
      <c r="E272" s="5" t="s">
        <v>472</v>
      </c>
      <c r="F272" s="9" t="str">
        <f>_xlfn.XLOOKUP($E272,'Raw Data'!$E:$E,'Raw Data'!F:F,"ERROR",0,1)</f>
        <v>Akooya 30ml Sculpting Curly Hair Mousse No Flaking Long-lasting Hold Defining Curls Style Shining Moisturizing</v>
      </c>
      <c r="G272" s="10">
        <f>_xlfn.XLOOKUP($E272,'Raw Data'!$E:$E,'Raw Data'!G:G,"ERROR",0,1)</f>
        <v>1</v>
      </c>
      <c r="H272" s="9">
        <f>_xlfn.XLOOKUP($E272,'Raw Data'!$E:$E,'Raw Data'!H:H,"ERROR",0,1)</f>
        <v>44.92</v>
      </c>
      <c r="I272" s="9">
        <f>_xlfn.XLOOKUP($E272,'Raw Data'!$E:$E,'Raw Data'!I:I,"ERROR",0,1)</f>
        <v>6.0139844148906e-5</v>
      </c>
      <c r="J272" s="9" t="str">
        <f>_xlfn.XLOOKUP($E272,'Raw Data'!$E:$E,'Raw Data'!J:J,"ERROR",0,1)</f>
        <v>No</v>
      </c>
      <c r="K272" s="14" t="str">
        <f t="array" ref="K272">_xlfn.IFS(AND(L272&gt;0,L272&lt;=5),"0 to 5",AND(L272&gt;5,L272&lt;=10),"5 to 10",AND(L272&gt;10,L272&lt;=15),"10 to 15",AND(L272&gt;15,L272&lt;=20),"15 to 20",AND(L272&gt;20,L272&lt;=30),"20 to 30",AND(L272&gt;30,L272&lt;=40),"30 to 40",AND(L272&gt;40,L272&lt;=50),"40 to 50",AND(L272&gt;50,L272&lt;=75),"50 to 75",AND(L272&gt;75,L272&lt;=100),"75 to 100",AND(L272&gt;100,L272&lt;=150),"100 to 150",AND(L272&gt;150,L272&lt;=200),"150 to 200",AND(L272&gt;200,L272&lt;=250),"200 to 250",AND(L272&gt;250,L272&lt;=300),"250 to 300",AND(L272&gt;300,L272&lt;=400),"300 to 400",AND(L272&gt;400,L272&lt;=500),"400 to 500",L272&gt;500,"500+")</f>
        <v>30 to 40</v>
      </c>
      <c r="L272" s="9">
        <f>_xlfn.XLOOKUP($E272,'Raw Data'!$E:$E,'Raw Data'!L:L,"ERROR",0,1)</f>
        <v>35.57</v>
      </c>
      <c r="M272" s="14" t="str">
        <f t="array" ref="M272">_xlfn.IFS(AND(N272&gt;0,N272&lt;=5),"0 to 5",AND(N272&gt;5,N272&lt;=10),"5 to 10",AND(N272&gt;10,N272&lt;=15),"10 to 15",AND(N272&gt;15,N272&lt;=20),"15 to 20",AND(N272&gt;20,N272&lt;=30),"20 to 30",AND(N272&gt;30,N272&lt;=40),"30 to 40",AND(N272&gt;40,N272&lt;=50),"40 to 50",AND(N272&gt;50,N272&lt;=75),"50 to 75",AND(N272&gt;75,N272&lt;=100),"75 to 100",AND(N272&gt;100,N272&lt;=150),"100 to 150",AND(N272&gt;150,N272&lt;=200),"150 to 200",AND(N272&gt;200,N272&lt;=250),"200 to 250",AND(N272&gt;250,N272&lt;=300),"250 to 300",AND(N272&gt;300,N272&lt;=400),"300 to 400",AND(N272&gt;400,N272&lt;=500),"400 to 500",N272&gt;500,"500+")</f>
        <v>30 to 40</v>
      </c>
      <c r="N272" s="9">
        <f>_xlfn.XLOOKUP($E272,'Raw Data'!$E:$E,'Raw Data'!N:N,"ERROR",0,1)</f>
        <v>35.57</v>
      </c>
      <c r="O272" s="14" t="str">
        <f t="array" ref="O272">_xlfn.IFS(P272=0,"No Discount",AND(P272&gt;0,P272&lt;=0.02),"0% to 2%",AND(P272&gt;0.02,P272&lt;=0.04),"2% to 4%",AND(P272&gt;0.04,P272&lt;=0.06),"4% to 6%",AND(P272&gt;0.06,P272&lt;=0.08),"6% to 8%",AND(P272&gt;0.08,P272&lt;=0.1),"8% to 10%",AND(P272&gt;0.1,P272&lt;=0.15),"10% to 15%",AND(P272&gt;0.15,P272&lt;=0.2),"15% to 20%",AND(P272&gt;0.2,P272&lt;=0.25),"20% to 25%",AND(P272&gt;0.25,P272&lt;=0.3),"25% to 30%",AND(P272&gt;0.3,P272&lt;=0.4),"30% to 40%",AND(P272&gt;0.4,P272&lt;=0.5),"40% to 50%",AND(P272&gt;0.5,P272&lt;=0.75),"50% to 75%",AND(P272&gt;0.75,P272&lt;=1),"75% to 100%")</f>
        <v>No Discount</v>
      </c>
      <c r="P272" s="10">
        <f>_xlfn.XLOOKUP($E272,'Raw Data'!$E:$E,'Raw Data'!P:P,"ERROR",0,1)</f>
        <v>0</v>
      </c>
      <c r="Q272" s="9">
        <f>_xlfn.XLOOKUP($E272,'Raw Data'!$E:$E,'Raw Data'!Q:Q,"ERROR",0,1)</f>
        <v>0</v>
      </c>
      <c r="R272" s="9">
        <f>_xlfn.XLOOKUP($E272,'Raw Data'!$E:$E,'Raw Data'!R:R,"ERROR",0,1)</f>
        <v>0</v>
      </c>
      <c r="S272" s="5" t="e">
        <f t="array" ref="S272">_xlfn.IFS(AND(T272&gt;0,T272&lt;=0.05),"0 to 0.05",AND(T272&gt;0.05,T272&lt;=0.1),"0.05 to 0.1",AND(T272&gt;0.1,T272&lt;=0.2),"0.1 to 0.2",AND(T272&gt;0.2,T272&lt;=0.3),"0.2 to 0.3",AND(T272&gt;0.3,T272&lt;=0.4),"0.3 to 0.4",AND(T272&gt;0.4,T272&lt;=0.5),"0.4 to 0.5",AND(T272&gt;0.5,T272&lt;=0.75),"0.5 to 0.75",AND(T272&gt;0.75,T272&lt;=1),"0.75 to 1",AND(T272&gt;1,T272&lt;=2),"1 to 2",AND(T272&gt;2,T272&lt;=3),"2 to 3",AND(T272&gt;3,T272&lt;=4),"3 to 4",AND(T272&gt;4,T272&lt;=5),"4 to 5",AND(T272&gt;5,T272&lt;=10),"5 to 10",T272&gt;10,"10+")</f>
        <v>#N/A</v>
      </c>
      <c r="T272" s="10">
        <f>_xlfn.XLOOKUP($E272,'Raw Data'!$E:$E,'Raw Data'!T:T,"ERROR",0,1)</f>
        <v>0</v>
      </c>
      <c r="U272" s="15" t="e">
        <f t="array" ref="U272">_xlfn.IFS(AND(V272&gt;0,V272&lt;=0.05),"0 to 0.05",AND(V272&gt;0.05,V272&lt;=0.1),"0.05 to 0.1",AND(V272&gt;0.1,V272&lt;=0.2),"0.1 to 0.2",AND(V272&gt;0.2,V272&lt;=0.3),"0.2 to 0.3",AND(V272&gt;0.3,V272&lt;=0.4),"0.3 to 0.4",AND(V272&gt;0.4,V272&lt;=0.5),"0.4 to 0.5",AND(V272&gt;0.5,V272&lt;=0.75),"0.5 to 0.75",AND(V272&gt;0.75,V272&lt;=1),"0.75 to 1",AND(V272&gt;1,V272&lt;=2),"1 to 2",AND(V272&gt;2,V272&lt;=3),"2 to 3",AND(V272&gt;3,V272&lt;=4),"3 to 4",AND(V272&gt;4,V272&lt;=5),"4 to 5",AND(V272&gt;5,V272&lt;=10),"5 to 10",V272&gt;10,"10+")</f>
        <v>#N/A</v>
      </c>
      <c r="V272" s="10">
        <f>_xlfn.XLOOKUP($E272,'Raw Data'!$E:$E,'Raw Data'!V:V,"ERROR",0,1)</f>
        <v>0</v>
      </c>
      <c r="W272" s="15" t="e">
        <f t="array" ref="W272">_xlfn.IFS(AND(X272&gt;0,X272&lt;=0.05),"0 to 0.05",AND(X272&gt;0.05,X272&lt;=0.1),"0.05 to 0.1",AND(X272&gt;0.1,X272&lt;=0.2),"0.1 to 0.2",AND(X272&gt;0.2,X272&lt;=0.3),"0.2 to 0.3",AND(X272&gt;0.3,X272&lt;=0.4),"0.3 to 0.4",AND(X272&gt;0.4,X272&lt;=0.5),"0.4 to 0.5",AND(X272&gt;0.5,X272&lt;=0.75),"0.5 to 0.75",AND(X272&gt;0.75,X272&lt;=1),"0.75 to 1",AND(X272&gt;1,X272&lt;=2),"1 to 2",AND(X272&gt;2,X272&lt;=3),"2 to 3",AND(X272&gt;3,X272&lt;=4),"3 to 4",AND(X272&gt;4,X272&lt;=5),"4 to 5",AND(X272&gt;5,X272&lt;=10),"5 to 10",X272&gt;10,"10+")</f>
        <v>#DIV/0!</v>
      </c>
      <c r="X272" s="16" t="e">
        <f t="shared" si="28"/>
        <v>#DIV/0!</v>
      </c>
      <c r="Y272" s="5" t="e">
        <f t="array" ref="Y272">_xlfn.IFS(AND(Z272&gt;0,Z272&lt;=1),"0 to 1",AND(Z272&gt;1,Z272&lt;=2),"1 to 2",AND(Z272&gt;2,Z272&lt;=4),"2 to 4",AND(Z272&gt;4,Z272&lt;=6),"4 to 6",AND(Z272&gt;6,Z272&lt;=8),"6 to 8",AND(Z272&gt;8,Z272&lt;=10),"8 to 10",AND(Z272&gt;10,Z272&lt;=15),"10 to 15",AND(Z272&gt;15,Z272&lt;=20),"15 to 20",AND(Z272&gt;20,Z272&lt;=25),"20 to 25",AND(Z272&gt;25,Z272&lt;=30),"25 to 30",AND(Z272&gt;30,Z272&lt;=40),"30 to 40",AND(Z272&gt;40,Z272&lt;=50),"40 to 50",Z272&gt;50,"50+")</f>
        <v>#N/A</v>
      </c>
      <c r="Z272" s="9">
        <f>_xlfn.XLOOKUP($E272,'Raw Data'!$E:$E,'Raw Data'!Z:Z,"ERROR",0,1)</f>
        <v>0</v>
      </c>
      <c r="AA272" s="9">
        <f>_xlfn.XLOOKUP($E272,'Raw Data'!$E:$E,'Raw Data'!AA:AA,"ERROR",0,1)</f>
        <v>0</v>
      </c>
    </row>
    <row r="273" hidden="1" spans="1:27">
      <c r="A273" s="5" t="str">
        <f>_xlfn.XLOOKUP($E273,'Raw Data'!$E:$E,'Raw Data'!A:A,"ERROR",0,1)</f>
        <v>AE</v>
      </c>
      <c r="B273" s="5" t="str">
        <f>_xlfn.XLOOKUP($E273,'Raw Data'!$E:$E,'Raw Data'!B:B,"ERROR",0,1)</f>
        <v>Hair Mousses</v>
      </c>
      <c r="C273" s="5" t="str">
        <f>_xlfn.XLOOKUP($E273,'Raw Data'!$E:$E,'Raw Data'!C:C,"ERROR",0,1)</f>
        <v>ican london</v>
      </c>
      <c r="D273" s="5" t="str">
        <f>_xlfn.XLOOKUP($E273,'Raw Data'!$E:$E,'Raw Data'!D:D,"ERROR",0,1)</f>
        <v>www.amazon.ae/dp/B0BVWHHSBQ</v>
      </c>
      <c r="E273" s="5" t="s">
        <v>473</v>
      </c>
      <c r="F273" s="9" t="str">
        <f>_xlfn.XLOOKUP($E273,'Raw Data'!$E:$E,'Raw Data'!F:F,"ERROR",0,1)</f>
        <v>ican London Shea Butter Hold, Shine, Setting And Curling Mousse 207ml</v>
      </c>
      <c r="G273" s="10">
        <f>_xlfn.XLOOKUP($E273,'Raw Data'!$E:$E,'Raw Data'!G:G,"ERROR",0,1)</f>
        <v>1</v>
      </c>
      <c r="H273" s="9">
        <f>_xlfn.XLOOKUP($E273,'Raw Data'!$E:$E,'Raw Data'!H:H,"ERROR",0,1)</f>
        <v>37.88</v>
      </c>
      <c r="I273" s="9">
        <f>_xlfn.XLOOKUP($E273,'Raw Data'!$E:$E,'Raw Data'!I:I,"ERROR",0,1)</f>
        <v>5.0714543552105e-5</v>
      </c>
      <c r="J273" s="9" t="str">
        <f>_xlfn.XLOOKUP($E273,'Raw Data'!$E:$E,'Raw Data'!J:J,"ERROR",0,1)</f>
        <v>No</v>
      </c>
      <c r="K273" s="14" t="str">
        <f t="array" ref="K273">_xlfn.IFS(AND(L273&gt;0,L273&lt;=5),"0 to 5",AND(L273&gt;5,L273&lt;=10),"5 to 10",AND(L273&gt;10,L273&lt;=15),"10 to 15",AND(L273&gt;15,L273&lt;=20),"15 to 20",AND(L273&gt;20,L273&lt;=30),"20 to 30",AND(L273&gt;30,L273&lt;=40),"30 to 40",AND(L273&gt;40,L273&lt;=50),"40 to 50",AND(L273&gt;50,L273&lt;=75),"50 to 75",AND(L273&gt;75,L273&lt;=100),"75 to 100",AND(L273&gt;100,L273&lt;=150),"100 to 150",AND(L273&gt;150,L273&lt;=200),"150 to 200",AND(L273&gt;200,L273&lt;=250),"200 to 250",AND(L273&gt;250,L273&lt;=300),"250 to 300",AND(L273&gt;300,L273&lt;=400),"300 to 400",AND(L273&gt;400,L273&lt;=500),"400 to 500",L273&gt;500,"500+")</f>
        <v>20 to 30</v>
      </c>
      <c r="L273" s="9">
        <f>_xlfn.XLOOKUP($E273,'Raw Data'!$E:$E,'Raw Data'!L:L,"ERROR",0,1)</f>
        <v>29.99</v>
      </c>
      <c r="M273" s="14" t="str">
        <f t="array" ref="M273">_xlfn.IFS(AND(N273&gt;0,N273&lt;=5),"0 to 5",AND(N273&gt;5,N273&lt;=10),"5 to 10",AND(N273&gt;10,N273&lt;=15),"10 to 15",AND(N273&gt;15,N273&lt;=20),"15 to 20",AND(N273&gt;20,N273&lt;=30),"20 to 30",AND(N273&gt;30,N273&lt;=40),"30 to 40",AND(N273&gt;40,N273&lt;=50),"40 to 50",AND(N273&gt;50,N273&lt;=75),"50 to 75",AND(N273&gt;75,N273&lt;=100),"75 to 100",AND(N273&gt;100,N273&lt;=150),"100 to 150",AND(N273&gt;150,N273&lt;=200),"150 to 200",AND(N273&gt;200,N273&lt;=250),"200 to 250",AND(N273&gt;250,N273&lt;=300),"250 to 300",AND(N273&gt;300,N273&lt;=400),"300 to 400",AND(N273&gt;400,N273&lt;=500),"400 to 500",N273&gt;500,"500+")</f>
        <v>20 to 30</v>
      </c>
      <c r="N273" s="9">
        <f>_xlfn.XLOOKUP($E273,'Raw Data'!$E:$E,'Raw Data'!N:N,"ERROR",0,1)</f>
        <v>29.99</v>
      </c>
      <c r="O273" s="14" t="str">
        <f t="array" ref="O273">_xlfn.IFS(P273=0,"No Discount",AND(P273&gt;0,P273&lt;=0.02),"0% to 2%",AND(P273&gt;0.02,P273&lt;=0.04),"2% to 4%",AND(P273&gt;0.04,P273&lt;=0.06),"4% to 6%",AND(P273&gt;0.06,P273&lt;=0.08),"6% to 8%",AND(P273&gt;0.08,P273&lt;=0.1),"8% to 10%",AND(P273&gt;0.1,P273&lt;=0.15),"10% to 15%",AND(P273&gt;0.15,P273&lt;=0.2),"15% to 20%",AND(P273&gt;0.2,P273&lt;=0.25),"20% to 25%",AND(P273&gt;0.25,P273&lt;=0.3),"25% to 30%",AND(P273&gt;0.3,P273&lt;=0.4),"30% to 40%",AND(P273&gt;0.4,P273&lt;=0.5),"40% to 50%",AND(P273&gt;0.5,P273&lt;=0.75),"50% to 75%",AND(P273&gt;0.75,P273&lt;=1),"75% to 100%")</f>
        <v>No Discount</v>
      </c>
      <c r="P273" s="10">
        <f>_xlfn.XLOOKUP($E273,'Raw Data'!$E:$E,'Raw Data'!P:P,"ERROR",0,1)</f>
        <v>0</v>
      </c>
      <c r="Q273" s="9">
        <f>_xlfn.XLOOKUP($E273,'Raw Data'!$E:$E,'Raw Data'!Q:Q,"ERROR",0,1)</f>
        <v>207</v>
      </c>
      <c r="R273" s="9" t="str">
        <f>_xlfn.XLOOKUP($E273,'Raw Data'!$E:$E,'Raw Data'!R:R,"ERROR",0,1)</f>
        <v>ml</v>
      </c>
      <c r="S273" s="5" t="str">
        <f t="array" ref="S273">_xlfn.IFS(AND(T273&gt;0,T273&lt;=0.05),"0 to 0.05",AND(T273&gt;0.05,T273&lt;=0.1),"0.05 to 0.1",AND(T273&gt;0.1,T273&lt;=0.2),"0.1 to 0.2",AND(T273&gt;0.2,T273&lt;=0.3),"0.2 to 0.3",AND(T273&gt;0.3,T273&lt;=0.4),"0.3 to 0.4",AND(T273&gt;0.4,T273&lt;=0.5),"0.4 to 0.5",AND(T273&gt;0.5,T273&lt;=0.75),"0.5 to 0.75",AND(T273&gt;0.75,T273&lt;=1),"0.75 to 1",AND(T273&gt;1,T273&lt;=2),"1 to 2",AND(T273&gt;2,T273&lt;=3),"2 to 3",AND(T273&gt;3,T273&lt;=4),"3 to 4",AND(T273&gt;4,T273&lt;=5),"4 to 5",AND(T273&gt;5,T273&lt;=10),"5 to 10",T273&gt;10,"10+")</f>
        <v>0.1 to 0.2</v>
      </c>
      <c r="T273" s="10">
        <f>_xlfn.XLOOKUP($E273,'Raw Data'!$E:$E,'Raw Data'!T:T,"ERROR",0,1)</f>
        <v>0.14495663389564</v>
      </c>
      <c r="U273" s="15" t="str">
        <f t="array" ref="U273">_xlfn.IFS(AND(V273&gt;0,V273&lt;=0.05),"0 to 0.05",AND(V273&gt;0.05,V273&lt;=0.1),"0.05 to 0.1",AND(V273&gt;0.1,V273&lt;=0.2),"0.1 to 0.2",AND(V273&gt;0.2,V273&lt;=0.3),"0.2 to 0.3",AND(V273&gt;0.3,V273&lt;=0.4),"0.3 to 0.4",AND(V273&gt;0.4,V273&lt;=0.5),"0.4 to 0.5",AND(V273&gt;0.5,V273&lt;=0.75),"0.5 to 0.75",AND(V273&gt;0.75,V273&lt;=1),"0.75 to 1",AND(V273&gt;1,V273&lt;=2),"1 to 2",AND(V273&gt;2,V273&lt;=3),"2 to 3",AND(V273&gt;3,V273&lt;=4),"3 to 4",AND(V273&gt;4,V273&lt;=5),"4 to 5",AND(V273&gt;5,V273&lt;=10),"5 to 10",V273&gt;10,"10+")</f>
        <v>0 to 0.05</v>
      </c>
      <c r="V273" s="10">
        <f>_xlfn.XLOOKUP($E273,'Raw Data'!$E:$E,'Raw Data'!V:V,"ERROR",0,1)</f>
        <v>0.0391382911518229</v>
      </c>
      <c r="W273" s="15" t="str">
        <f t="array" ref="W273">_xlfn.IFS(AND(X273&gt;0,X273&lt;=0.05),"0 to 0.05",AND(X273&gt;0.05,X273&lt;=0.1),"0.05 to 0.1",AND(X273&gt;0.1,X273&lt;=0.2),"0.1 to 0.2",AND(X273&gt;0.2,X273&lt;=0.3),"0.2 to 0.3",AND(X273&gt;0.3,X273&lt;=0.4),"0.3 to 0.4",AND(X273&gt;0.4,X273&lt;=0.5),"0.4 to 0.5",AND(X273&gt;0.5,X273&lt;=0.75),"0.5 to 0.75",AND(X273&gt;0.75,X273&lt;=1),"0.75 to 1",AND(X273&gt;1,X273&lt;=2),"1 to 2",AND(X273&gt;2,X273&lt;=3),"2 to 3",AND(X273&gt;3,X273&lt;=4),"3 to 4",AND(X273&gt;4,X273&lt;=5),"4 to 5",AND(X273&gt;5,X273&lt;=10),"5 to 10",X273&gt;10,"10+")</f>
        <v>0 to 0.05</v>
      </c>
      <c r="X273" s="16">
        <f t="shared" si="28"/>
        <v>0.0391382911518229</v>
      </c>
      <c r="Y273" s="5" t="str">
        <f t="array" ref="Y273">_xlfn.IFS(AND(Z273&gt;0,Z273&lt;=1),"0 to 1",AND(Z273&gt;1,Z273&lt;=2),"1 to 2",AND(Z273&gt;2,Z273&lt;=4),"2 to 4",AND(Z273&gt;4,Z273&lt;=6),"4 to 6",AND(Z273&gt;6,Z273&lt;=8),"6 to 8",AND(Z273&gt;8,Z273&lt;=10),"8 to 10",AND(Z273&gt;10,Z273&lt;=15),"10 to 15",AND(Z273&gt;15,Z273&lt;=20),"15 to 20",AND(Z273&gt;20,Z273&lt;=25),"20 to 25",AND(Z273&gt;25,Z273&lt;=30),"25 to 30",AND(Z273&gt;30,Z273&lt;=40),"30 to 40",AND(Z273&gt;40,Z273&lt;=50),"40 to 50",Z273&gt;50,"50+")</f>
        <v>6 to 8</v>
      </c>
      <c r="Z273" s="9">
        <f>_xlfn.XLOOKUP($E273,'Raw Data'!$E:$E,'Raw Data'!Z:Z,"ERROR",0,1)</f>
        <v>6.9966</v>
      </c>
      <c r="AA273" s="9" t="str">
        <f>_xlfn.XLOOKUP($E273,'Raw Data'!$E:$E,'Raw Data'!AA:AA,"ERROR",0,1)</f>
        <v>oz</v>
      </c>
    </row>
    <row r="274" hidden="1" spans="1:27">
      <c r="A274" s="5" t="str">
        <f>_xlfn.XLOOKUP($E274,'Raw Data'!$E:$E,'Raw Data'!A:A,"ERROR",0,1)</f>
        <v>AE</v>
      </c>
      <c r="B274" s="5" t="str">
        <f>_xlfn.XLOOKUP($E274,'Raw Data'!$E:$E,'Raw Data'!B:B,"ERROR",0,1)</f>
        <v>Hair Mousses</v>
      </c>
      <c r="C274" s="5" t="str">
        <f>_xlfn.XLOOKUP($E274,'Raw Data'!$E:$E,'Raw Data'!C:C,"ERROR",0,1)</f>
        <v>lorys</v>
      </c>
      <c r="D274" s="5" t="str">
        <f>_xlfn.XLOOKUP($E274,'Raw Data'!$E:$E,'Raw Data'!D:D,"ERROR",0,1)</f>
        <v>www.amazon.ae/dp/B07NDNXMXJ</v>
      </c>
      <c r="E274" s="5" t="s">
        <v>474</v>
      </c>
      <c r="F274" s="9" t="str">
        <f>_xlfn.XLOOKUP($E274,'Raw Data'!$E:$E,'Raw Data'!F:F,"ERROR",0,1)</f>
        <v>Lorys Professional Chocolate Mousse (1kg)</v>
      </c>
      <c r="G274" s="10">
        <f>_xlfn.XLOOKUP($E274,'Raw Data'!$E:$E,'Raw Data'!G:G,"ERROR",0,1)</f>
        <v>1</v>
      </c>
      <c r="H274" s="9">
        <f>_xlfn.XLOOKUP($E274,'Raw Data'!$E:$E,'Raw Data'!H:H,"ERROR",0,1)</f>
        <v>36.6</v>
      </c>
      <c r="I274" s="9">
        <f>_xlfn.XLOOKUP($E274,'Raw Data'!$E:$E,'Raw Data'!I:I,"ERROR",0,1)</f>
        <v>4.90008525345049e-5</v>
      </c>
      <c r="J274" s="9" t="str">
        <f>_xlfn.XLOOKUP($E274,'Raw Data'!$E:$E,'Raw Data'!J:J,"ERROR",0,1)</f>
        <v>No</v>
      </c>
      <c r="K274" s="14" t="str">
        <f t="array" ref="K274">_xlfn.IFS(AND(L274&gt;0,L274&lt;=5),"0 to 5",AND(L274&gt;5,L274&lt;=10),"5 to 10",AND(L274&gt;10,L274&lt;=15),"10 to 15",AND(L274&gt;15,L274&lt;=20),"15 to 20",AND(L274&gt;20,L274&lt;=30),"20 to 30",AND(L274&gt;30,L274&lt;=40),"30 to 40",AND(L274&gt;40,L274&lt;=50),"40 to 50",AND(L274&gt;50,L274&lt;=75),"50 to 75",AND(L274&gt;75,L274&lt;=100),"75 to 100",AND(L274&gt;100,L274&lt;=150),"100 to 150",AND(L274&gt;150,L274&lt;=200),"150 to 200",AND(L274&gt;200,L274&lt;=250),"200 to 250",AND(L274&gt;250,L274&lt;=300),"250 to 300",AND(L274&gt;300,L274&lt;=400),"300 to 400",AND(L274&gt;400,L274&lt;=500),"400 to 500",L274&gt;500,"500+")</f>
        <v>20 to 30</v>
      </c>
      <c r="L274" s="9">
        <f>_xlfn.XLOOKUP($E274,'Raw Data'!$E:$E,'Raw Data'!L:L,"ERROR",0,1)</f>
        <v>28.98</v>
      </c>
      <c r="M274" s="14" t="str">
        <f t="array" ref="M274">_xlfn.IFS(AND(N274&gt;0,N274&lt;=5),"0 to 5",AND(N274&gt;5,N274&lt;=10),"5 to 10",AND(N274&gt;10,N274&lt;=15),"10 to 15",AND(N274&gt;15,N274&lt;=20),"15 to 20",AND(N274&gt;20,N274&lt;=30),"20 to 30",AND(N274&gt;30,N274&lt;=40),"30 to 40",AND(N274&gt;40,N274&lt;=50),"40 to 50",AND(N274&gt;50,N274&lt;=75),"50 to 75",AND(N274&gt;75,N274&lt;=100),"75 to 100",AND(N274&gt;100,N274&lt;=150),"100 to 150",AND(N274&gt;150,N274&lt;=200),"150 to 200",AND(N274&gt;200,N274&lt;=250),"200 to 250",AND(N274&gt;250,N274&lt;=300),"250 to 300",AND(N274&gt;300,N274&lt;=400),"300 to 400",AND(N274&gt;400,N274&lt;=500),"400 to 500",N274&gt;500,"500+")</f>
        <v>20 to 30</v>
      </c>
      <c r="N274" s="9">
        <f>_xlfn.XLOOKUP($E274,'Raw Data'!$E:$E,'Raw Data'!N:N,"ERROR",0,1)</f>
        <v>28.98</v>
      </c>
      <c r="O274" s="14" t="str">
        <f t="array" ref="O274">_xlfn.IFS(P274=0,"No Discount",AND(P274&gt;0,P274&lt;=0.02),"0% to 2%",AND(P274&gt;0.02,P274&lt;=0.04),"2% to 4%",AND(P274&gt;0.04,P274&lt;=0.06),"4% to 6%",AND(P274&gt;0.06,P274&lt;=0.08),"6% to 8%",AND(P274&gt;0.08,P274&lt;=0.1),"8% to 10%",AND(P274&gt;0.1,P274&lt;=0.15),"10% to 15%",AND(P274&gt;0.15,P274&lt;=0.2),"15% to 20%",AND(P274&gt;0.2,P274&lt;=0.25),"20% to 25%",AND(P274&gt;0.25,P274&lt;=0.3),"25% to 30%",AND(P274&gt;0.3,P274&lt;=0.4),"30% to 40%",AND(P274&gt;0.4,P274&lt;=0.5),"40% to 50%",AND(P274&gt;0.5,P274&lt;=0.75),"50% to 75%",AND(P274&gt;0.75,P274&lt;=1),"75% to 100%")</f>
        <v>No Discount</v>
      </c>
      <c r="P274" s="10">
        <f>_xlfn.XLOOKUP($E274,'Raw Data'!$E:$E,'Raw Data'!P:P,"ERROR",0,1)</f>
        <v>0</v>
      </c>
      <c r="Q274" s="9">
        <f>_xlfn.XLOOKUP($E274,'Raw Data'!$E:$E,'Raw Data'!Q:Q,"ERROR",0,1)</f>
        <v>1000</v>
      </c>
      <c r="R274" s="9" t="str">
        <f>_xlfn.XLOOKUP($E274,'Raw Data'!$E:$E,'Raw Data'!R:R,"ERROR",0,1)</f>
        <v>gm</v>
      </c>
      <c r="S274" s="5" t="str">
        <f t="array" ref="S274">_xlfn.IFS(AND(T274&gt;0,T274&lt;=0.05),"0 to 0.05",AND(T274&gt;0.05,T274&lt;=0.1),"0.05 to 0.1",AND(T274&gt;0.1,T274&lt;=0.2),"0.1 to 0.2",AND(T274&gt;0.2,T274&lt;=0.3),"0.2 to 0.3",AND(T274&gt;0.3,T274&lt;=0.4),"0.3 to 0.4",AND(T274&gt;0.4,T274&lt;=0.5),"0.4 to 0.5",AND(T274&gt;0.5,T274&lt;=0.75),"0.5 to 0.75",AND(T274&gt;0.75,T274&lt;=1),"0.75 to 1",AND(T274&gt;1,T274&lt;=2),"1 to 2",AND(T274&gt;2,T274&lt;=3),"2 to 3",AND(T274&gt;3,T274&lt;=4),"3 to 4",AND(T274&gt;4,T274&lt;=5),"4 to 5",AND(T274&gt;5,T274&lt;=10),"5 to 10",T274&gt;10,"10+")</f>
        <v>0 to 0.05</v>
      </c>
      <c r="T274" s="10">
        <f>_xlfn.XLOOKUP($E274,'Raw Data'!$E:$E,'Raw Data'!T:T,"ERROR",0,1)</f>
        <v>0.0289954835882361</v>
      </c>
      <c r="U274" s="15" t="str">
        <f t="array" ref="U274">_xlfn.IFS(AND(V274&gt;0,V274&lt;=0.05),"0 to 0.05",AND(V274&gt;0.05,V274&lt;=0.1),"0.05 to 0.1",AND(V274&gt;0.1,V274&lt;=0.2),"0.1 to 0.2",AND(V274&gt;0.2,V274&lt;=0.3),"0.2 to 0.3",AND(V274&gt;0.3,V274&lt;=0.4),"0.3 to 0.4",AND(V274&gt;0.4,V274&lt;=0.5),"0.4 to 0.5",AND(V274&gt;0.5,V274&lt;=0.75),"0.5 to 0.75",AND(V274&gt;0.75,V274&lt;=1),"0.75 to 1",AND(V274&gt;1,V274&lt;=2),"1 to 2",AND(V274&gt;2,V274&lt;=3),"2 to 3",AND(V274&gt;3,V274&lt;=4),"3 to 4",AND(V274&gt;4,V274&lt;=5),"4 to 5",AND(V274&gt;5,V274&lt;=10),"5 to 10",V274&gt;10,"10+")</f>
        <v>0 to 0.05</v>
      </c>
      <c r="V274" s="10">
        <f>_xlfn.XLOOKUP($E274,'Raw Data'!$E:$E,'Raw Data'!V:V,"ERROR",0,1)</f>
        <v>0.00782878056882375</v>
      </c>
      <c r="W274" s="15" t="str">
        <f t="array" ref="W274">_xlfn.IFS(AND(X274&gt;0,X274&lt;=0.05),"0 to 0.05",AND(X274&gt;0.05,X274&lt;=0.1),"0.05 to 0.1",AND(X274&gt;0.1,X274&lt;=0.2),"0.1 to 0.2",AND(X274&gt;0.2,X274&lt;=0.3),"0.2 to 0.3",AND(X274&gt;0.3,X274&lt;=0.4),"0.3 to 0.4",AND(X274&gt;0.4,X274&lt;=0.5),"0.4 to 0.5",AND(X274&gt;0.5,X274&lt;=0.75),"0.5 to 0.75",AND(X274&gt;0.75,X274&lt;=1),"0.75 to 1",AND(X274&gt;1,X274&lt;=2),"1 to 2",AND(X274&gt;2,X274&lt;=3),"2 to 3",AND(X274&gt;3,X274&lt;=4),"3 to 4",AND(X274&gt;4,X274&lt;=5),"4 to 5",AND(X274&gt;5,X274&lt;=10),"5 to 10",X274&gt;10,"10+")</f>
        <v>0 to 0.05</v>
      </c>
      <c r="X274" s="16">
        <f t="shared" si="28"/>
        <v>0.00782878056882375</v>
      </c>
      <c r="Y274" s="5" t="str">
        <f t="array" ref="Y274">_xlfn.IFS(AND(Z274&gt;0,Z274&lt;=1),"0 to 1",AND(Z274&gt;1,Z274&lt;=2),"1 to 2",AND(Z274&gt;2,Z274&lt;=4),"2 to 4",AND(Z274&gt;4,Z274&lt;=6),"4 to 6",AND(Z274&gt;6,Z274&lt;=8),"6 to 8",AND(Z274&gt;8,Z274&lt;=10),"8 to 10",AND(Z274&gt;10,Z274&lt;=15),"10 to 15",AND(Z274&gt;15,Z274&lt;=20),"15 to 20",AND(Z274&gt;20,Z274&lt;=25),"20 to 25",AND(Z274&gt;25,Z274&lt;=30),"25 to 30",AND(Z274&gt;30,Z274&lt;=40),"30 to 40",AND(Z274&gt;40,Z274&lt;=50),"40 to 50",Z274&gt;50,"50+")</f>
        <v>30 to 40</v>
      </c>
      <c r="Z274" s="9">
        <f>_xlfn.XLOOKUP($E274,'Raw Data'!$E:$E,'Raw Data'!Z:Z,"ERROR",0,1)</f>
        <v>33.8</v>
      </c>
      <c r="AA274" s="9" t="str">
        <f>_xlfn.XLOOKUP($E274,'Raw Data'!$E:$E,'Raw Data'!AA:AA,"ERROR",0,1)</f>
        <v>oz</v>
      </c>
    </row>
    <row r="275" hidden="1" spans="1:27">
      <c r="A275" s="5" t="str">
        <f>_xlfn.XLOOKUP($E275,'Raw Data'!$E:$E,'Raw Data'!A:A,"ERROR",0,1)</f>
        <v>AE</v>
      </c>
      <c r="B275" s="5" t="str">
        <f>_xlfn.XLOOKUP($E275,'Raw Data'!$E:$E,'Raw Data'!B:B,"ERROR",0,1)</f>
        <v>Hair Mousses</v>
      </c>
      <c r="C275" s="5" t="str">
        <f>_xlfn.XLOOKUP($E275,'Raw Data'!$E:$E,'Raw Data'!C:C,"ERROR",0,1)</f>
        <v>Creme of Nature</v>
      </c>
      <c r="D275" s="5" t="str">
        <f>_xlfn.XLOOKUP($E275,'Raw Data'!$E:$E,'Raw Data'!D:D,"ERROR",0,1)</f>
        <v>www.amazon.ae/dp/B08TX6PH9Y</v>
      </c>
      <c r="E275" s="5" t="s">
        <v>475</v>
      </c>
      <c r="F275" s="9" t="str">
        <f>_xlfn.XLOOKUP($E275,'Raw Data'!$E:$E,'Raw Data'!F:F,"ERROR",0,1)</f>
        <v>Creme Of Nature Pure Honey Curling Mousse 7 Ounce Pump (207ml) Creme Of Nature Pure Honey Curling Mousse 7 Ounce Pump (207ml)</v>
      </c>
      <c r="G275" s="10">
        <f>_xlfn.XLOOKUP($E275,'Raw Data'!$E:$E,'Raw Data'!G:G,"ERROR",0,1)</f>
        <v>1</v>
      </c>
      <c r="H275" s="9">
        <f>_xlfn.XLOOKUP($E275,'Raw Data'!$E:$E,'Raw Data'!H:H,"ERROR",0,1)</f>
        <v>31.2</v>
      </c>
      <c r="I275" s="9">
        <f>_xlfn.XLOOKUP($E275,'Raw Data'!$E:$E,'Raw Data'!I:I,"ERROR",0,1)</f>
        <v>4.17712185540041e-5</v>
      </c>
      <c r="J275" s="9" t="str">
        <f>_xlfn.XLOOKUP($E275,'Raw Data'!$E:$E,'Raw Data'!J:J,"ERROR",0,1)</f>
        <v>No</v>
      </c>
      <c r="K275" s="14" t="str">
        <f t="array" ref="K275">_xlfn.IFS(AND(L275&gt;0,L275&lt;=5),"0 to 5",AND(L275&gt;5,L275&lt;=10),"5 to 10",AND(L275&gt;10,L275&lt;=15),"10 to 15",AND(L275&gt;15,L275&lt;=20),"15 to 20",AND(L275&gt;20,L275&lt;=30),"20 to 30",AND(L275&gt;30,L275&lt;=40),"30 to 40",AND(L275&gt;40,L275&lt;=50),"40 to 50",AND(L275&gt;50,L275&lt;=75),"50 to 75",AND(L275&gt;75,L275&lt;=100),"75 to 100",AND(L275&gt;100,L275&lt;=150),"100 to 150",AND(L275&gt;150,L275&lt;=200),"150 to 200",AND(L275&gt;200,L275&lt;=250),"200 to 250",AND(L275&gt;250,L275&lt;=300),"250 to 300",AND(L275&gt;300,L275&lt;=400),"300 to 400",AND(L275&gt;400,L275&lt;=500),"400 to 500",L275&gt;500,"500+")</f>
        <v>20 to 30</v>
      </c>
      <c r="L275" s="9">
        <f>_xlfn.XLOOKUP($E275,'Raw Data'!$E:$E,'Raw Data'!L:L,"ERROR",0,1)</f>
        <v>24.7</v>
      </c>
      <c r="M275" s="14" t="str">
        <f t="array" ref="M275">_xlfn.IFS(AND(N275&gt;0,N275&lt;=5),"0 to 5",AND(N275&gt;5,N275&lt;=10),"5 to 10",AND(N275&gt;10,N275&lt;=15),"10 to 15",AND(N275&gt;15,N275&lt;=20),"15 to 20",AND(N275&gt;20,N275&lt;=30),"20 to 30",AND(N275&gt;30,N275&lt;=40),"30 to 40",AND(N275&gt;40,N275&lt;=50),"40 to 50",AND(N275&gt;50,N275&lt;=75),"50 to 75",AND(N275&gt;75,N275&lt;=100),"75 to 100",AND(N275&gt;100,N275&lt;=150),"100 to 150",AND(N275&gt;150,N275&lt;=200),"150 to 200",AND(N275&gt;200,N275&lt;=250),"200 to 250",AND(N275&gt;250,N275&lt;=300),"250 to 300",AND(N275&gt;300,N275&lt;=400),"300 to 400",AND(N275&gt;400,N275&lt;=500),"400 to 500",N275&gt;500,"500+")</f>
        <v>20 to 30</v>
      </c>
      <c r="N275" s="9">
        <f>_xlfn.XLOOKUP($E275,'Raw Data'!$E:$E,'Raw Data'!N:N,"ERROR",0,1)</f>
        <v>25.72</v>
      </c>
      <c r="O275" s="14" t="str">
        <f t="array" ref="O275">_xlfn.IFS(P275=0,"No Discount",AND(P275&gt;0,P275&lt;=0.02),"0% to 2%",AND(P275&gt;0.02,P275&lt;=0.04),"2% to 4%",AND(P275&gt;0.04,P275&lt;=0.06),"4% to 6%",AND(P275&gt;0.06,P275&lt;=0.08),"6% to 8%",AND(P275&gt;0.08,P275&lt;=0.1),"8% to 10%",AND(P275&gt;0.1,P275&lt;=0.15),"10% to 15%",AND(P275&gt;0.15,P275&lt;=0.2),"15% to 20%",AND(P275&gt;0.2,P275&lt;=0.25),"20% to 25%",AND(P275&gt;0.25,P275&lt;=0.3),"25% to 30%",AND(P275&gt;0.3,P275&lt;=0.4),"30% to 40%",AND(P275&gt;0.4,P275&lt;=0.5),"40% to 50%",AND(P275&gt;0.5,P275&lt;=0.75),"50% to 75%",AND(P275&gt;0.75,P275&lt;=1),"75% to 100%")</f>
        <v>2% to 4%</v>
      </c>
      <c r="P275" s="10">
        <f>_xlfn.XLOOKUP($E275,'Raw Data'!$E:$E,'Raw Data'!P:P,"ERROR",0,1)</f>
        <v>0.0396578538102644</v>
      </c>
      <c r="Q275" s="9">
        <f>_xlfn.XLOOKUP($E275,'Raw Data'!$E:$E,'Raw Data'!Q:Q,"ERROR",0,1)</f>
        <v>7</v>
      </c>
      <c r="R275" s="9" t="str">
        <f>_xlfn.XLOOKUP($E275,'Raw Data'!$E:$E,'Raw Data'!R:R,"ERROR",0,1)</f>
        <v>oz</v>
      </c>
      <c r="S275" s="5" t="str">
        <f t="array" ref="S275">_xlfn.IFS(AND(T275&gt;0,T275&lt;=0.05),"0 to 0.05",AND(T275&gt;0.05,T275&lt;=0.1),"0.05 to 0.1",AND(T275&gt;0.1,T275&lt;=0.2),"0.1 to 0.2",AND(T275&gt;0.2,T275&lt;=0.3),"0.2 to 0.3",AND(T275&gt;0.3,T275&lt;=0.4),"0.3 to 0.4",AND(T275&gt;0.4,T275&lt;=0.5),"0.4 to 0.5",AND(T275&gt;0.5,T275&lt;=0.75),"0.5 to 0.75",AND(T275&gt;0.75,T275&lt;=1),"0.75 to 1",AND(T275&gt;1,T275&lt;=2),"1 to 2",AND(T275&gt;2,T275&lt;=3),"2 to 3",AND(T275&gt;3,T275&lt;=4),"3 to 4",AND(T275&gt;4,T275&lt;=5),"4 to 5",AND(T275&gt;5,T275&lt;=10),"5 to 10",T275&gt;10,"10+")</f>
        <v>0.1 to 0.2</v>
      </c>
      <c r="T275" s="10">
        <f>_xlfn.XLOOKUP($E275,'Raw Data'!$E:$E,'Raw Data'!T:T,"ERROR",0,1)</f>
        <v>0.119329436204648</v>
      </c>
      <c r="U275" s="15" t="str">
        <f t="array" ref="U275">_xlfn.IFS(AND(V275&gt;0,V275&lt;=0.05),"0 to 0.05",AND(V275&gt;0.05,V275&lt;=0.1),"0.05 to 0.1",AND(V275&gt;0.1,V275&lt;=0.2),"0.1 to 0.2",AND(V275&gt;0.2,V275&lt;=0.3),"0.2 to 0.3",AND(V275&gt;0.3,V275&lt;=0.4),"0.3 to 0.4",AND(V275&gt;0.4,V275&lt;=0.5),"0.4 to 0.5",AND(V275&gt;0.5,V275&lt;=0.75),"0.5 to 0.75",AND(V275&gt;0.75,V275&lt;=1),"0.75 to 1",AND(V275&gt;1,V275&lt;=2),"1 to 2",AND(V275&gt;2,V275&lt;=3),"2 to 3",AND(V275&gt;3,V275&lt;=4),"3 to 4",AND(V275&gt;4,V275&lt;=5),"4 to 5",AND(V275&gt;5,V275&lt;=10),"5 to 10",V275&gt;10,"10+")</f>
        <v>0 to 0.05</v>
      </c>
      <c r="V275" s="10">
        <f>_xlfn.XLOOKUP($E275,'Raw Data'!$E:$E,'Raw Data'!V:V,"ERROR",0,1)</f>
        <v>0.0335494468331803</v>
      </c>
      <c r="W275" s="15" t="str">
        <f t="array" ref="W275">_xlfn.IFS(AND(X275&gt;0,X275&lt;=0.05),"0 to 0.05",AND(X275&gt;0.05,X275&lt;=0.1),"0.05 to 0.1",AND(X275&gt;0.1,X275&lt;=0.2),"0.1 to 0.2",AND(X275&gt;0.2,X275&lt;=0.3),"0.2 to 0.3",AND(X275&gt;0.3,X275&lt;=0.4),"0.3 to 0.4",AND(X275&gt;0.4,X275&lt;=0.5),"0.4 to 0.5",AND(X275&gt;0.5,X275&lt;=0.75),"0.5 to 0.75",AND(X275&gt;0.75,X275&lt;=1),"0.75 to 1",AND(X275&gt;1,X275&lt;=2),"1 to 2",AND(X275&gt;2,X275&lt;=3),"2 to 3",AND(X275&gt;3,X275&lt;=4),"3 to 4",AND(X275&gt;4,X275&lt;=5),"4 to 5",AND(X275&gt;5,X275&lt;=10),"5 to 10",X275&gt;10,"10+")</f>
        <v>0 to 0.05</v>
      </c>
      <c r="X275" s="16">
        <f t="shared" si="28"/>
        <v>0.0322189477752548</v>
      </c>
      <c r="Y275" s="5" t="str">
        <f t="array" ref="Y275">_xlfn.IFS(AND(Z275&gt;0,Z275&lt;=1),"0 to 1",AND(Z275&gt;1,Z275&lt;=2),"1 to 2",AND(Z275&gt;2,Z275&lt;=4),"2 to 4",AND(Z275&gt;4,Z275&lt;=6),"4 to 6",AND(Z275&gt;6,Z275&lt;=8),"6 to 8",AND(Z275&gt;8,Z275&lt;=10),"8 to 10",AND(Z275&gt;10,Z275&lt;=15),"10 to 15",AND(Z275&gt;15,Z275&lt;=20),"15 to 20",AND(Z275&gt;20,Z275&lt;=25),"20 to 25",AND(Z275&gt;25,Z275&lt;=30),"25 to 30",AND(Z275&gt;30,Z275&lt;=40),"30 to 40",AND(Z275&gt;40,Z275&lt;=50),"40 to 50",Z275&gt;50,"50+")</f>
        <v>6 to 8</v>
      </c>
      <c r="Z275" s="9">
        <f>_xlfn.XLOOKUP($E275,'Raw Data'!$E:$E,'Raw Data'!Z:Z,"ERROR",0,1)</f>
        <v>7</v>
      </c>
      <c r="AA275" s="9" t="str">
        <f>_xlfn.XLOOKUP($E275,'Raw Data'!$E:$E,'Raw Data'!AA:AA,"ERROR",0,1)</f>
        <v>oz</v>
      </c>
    </row>
    <row r="276" hidden="1" spans="1:27">
      <c r="A276" s="5" t="str">
        <f>_xlfn.XLOOKUP($E276,'Raw Data'!$E:$E,'Raw Data'!A:A,"ERROR",0,1)</f>
        <v>AE</v>
      </c>
      <c r="B276" s="5" t="str">
        <f>_xlfn.XLOOKUP($E276,'Raw Data'!$E:$E,'Raw Data'!B:B,"ERROR",0,1)</f>
        <v>Hair Mousses</v>
      </c>
      <c r="C276" s="5" t="str">
        <f>_xlfn.XLOOKUP($E276,'Raw Data'!$E:$E,'Raw Data'!C:C,"ERROR",0,1)</f>
        <v>nexxus</v>
      </c>
      <c r="D276" s="5" t="str">
        <f>_xlfn.XLOOKUP($E276,'Raw Data'!$E:$E,'Raw Data'!D:D,"ERROR",0,1)</f>
        <v>www.amazon.ae/dp/B0792Q85L3</v>
      </c>
      <c r="E276" s="5" t="s">
        <v>476</v>
      </c>
      <c r="F276" s="9" t="str">
        <f>_xlfn.XLOOKUP($E276,'Raw Data'!$E:$E,'Raw Data'!F:F,"ERROR",0,1)</f>
        <v>Nexxus Volumizing Foam Styler Mousse Plus,10.6oz, Pack of 6</v>
      </c>
      <c r="G276" s="10">
        <f>_xlfn.XLOOKUP($E276,'Raw Data'!$E:$E,'Raw Data'!G:G,"ERROR",0,1)</f>
        <v>0</v>
      </c>
      <c r="H276" s="9">
        <f>_xlfn.XLOOKUP($E276,'Raw Data'!$E:$E,'Raw Data'!H:H,"ERROR",0,1)</f>
        <v>0</v>
      </c>
      <c r="I276" s="9">
        <f>_xlfn.XLOOKUP($E276,'Raw Data'!$E:$E,'Raw Data'!I:I,"ERROR",0,1)</f>
        <v>0</v>
      </c>
      <c r="J276" s="9" t="str">
        <f>_xlfn.XLOOKUP($E276,'Raw Data'!$E:$E,'Raw Data'!J:J,"ERROR",0,1)</f>
        <v>No</v>
      </c>
      <c r="K276" s="14" t="str">
        <f t="array" ref="K276">_xlfn.IFS(AND(L276&gt;0,L276&lt;=5),"0 to 5",AND(L276&gt;5,L276&lt;=10),"5 to 10",AND(L276&gt;10,L276&lt;=15),"10 to 15",AND(L276&gt;15,L276&lt;=20),"15 to 20",AND(L276&gt;20,L276&lt;=30),"20 to 30",AND(L276&gt;30,L276&lt;=40),"30 to 40",AND(L276&gt;40,L276&lt;=50),"40 to 50",AND(L276&gt;50,L276&lt;=75),"50 to 75",AND(L276&gt;75,L276&lt;=100),"75 to 100",AND(L276&gt;100,L276&lt;=150),"100 to 150",AND(L276&gt;150,L276&lt;=200),"150 to 200",AND(L276&gt;200,L276&lt;=250),"200 to 250",AND(L276&gt;250,L276&lt;=300),"250 to 300",AND(L276&gt;300,L276&lt;=400),"300 to 400",AND(L276&gt;400,L276&lt;=500),"400 to 500",L276&gt;500,"500+")</f>
        <v>500+</v>
      </c>
      <c r="L276" s="9">
        <f>_xlfn.XLOOKUP($E276,'Raw Data'!$E:$E,'Raw Data'!L:L,"ERROR",0,1)</f>
        <v>681</v>
      </c>
      <c r="M276" s="14" t="str">
        <f t="array" ref="M276">_xlfn.IFS(AND(N276&gt;0,N276&lt;=5),"0 to 5",AND(N276&gt;5,N276&lt;=10),"5 to 10",AND(N276&gt;10,N276&lt;=15),"10 to 15",AND(N276&gt;15,N276&lt;=20),"15 to 20",AND(N276&gt;20,N276&lt;=30),"20 to 30",AND(N276&gt;30,N276&lt;=40),"30 to 40",AND(N276&gt;40,N276&lt;=50),"40 to 50",AND(N276&gt;50,N276&lt;=75),"50 to 75",AND(N276&gt;75,N276&lt;=100),"75 to 100",AND(N276&gt;100,N276&lt;=150),"100 to 150",AND(N276&gt;150,N276&lt;=200),"150 to 200",AND(N276&gt;200,N276&lt;=250),"200 to 250",AND(N276&gt;250,N276&lt;=300),"250 to 300",AND(N276&gt;300,N276&lt;=400),"300 to 400",AND(N276&gt;400,N276&lt;=500),"400 to 500",N276&gt;500,"500+")</f>
        <v>500+</v>
      </c>
      <c r="N276" s="9">
        <f>_xlfn.XLOOKUP($E276,'Raw Data'!$E:$E,'Raw Data'!N:N,"ERROR",0,1)</f>
        <v>824.45</v>
      </c>
      <c r="O276" s="14" t="str">
        <f t="array" ref="O276">_xlfn.IFS(P276=0,"No Discount",AND(P276&gt;0,P276&lt;=0.02),"0% to 2%",AND(P276&gt;0.02,P276&lt;=0.04),"2% to 4%",AND(P276&gt;0.04,P276&lt;=0.06),"4% to 6%",AND(P276&gt;0.06,P276&lt;=0.08),"6% to 8%",AND(P276&gt;0.08,P276&lt;=0.1),"8% to 10%",AND(P276&gt;0.1,P276&lt;=0.15),"10% to 15%",AND(P276&gt;0.15,P276&lt;=0.2),"15% to 20%",AND(P276&gt;0.2,P276&lt;=0.25),"20% to 25%",AND(P276&gt;0.25,P276&lt;=0.3),"25% to 30%",AND(P276&gt;0.3,P276&lt;=0.4),"30% to 40%",AND(P276&gt;0.4,P276&lt;=0.5),"40% to 50%",AND(P276&gt;0.5,P276&lt;=0.75),"50% to 75%",AND(P276&gt;0.75,P276&lt;=1),"75% to 100%")</f>
        <v>15% to 20%</v>
      </c>
      <c r="P276" s="10">
        <f>_xlfn.XLOOKUP($E276,'Raw Data'!$E:$E,'Raw Data'!P:P,"ERROR",0,1)</f>
        <v>0.173994784401722</v>
      </c>
      <c r="Q276" s="9">
        <f>_xlfn.XLOOKUP($E276,'Raw Data'!$E:$E,'Raw Data'!Q:Q,"ERROR",0,1)</f>
        <v>63.6</v>
      </c>
      <c r="R276" s="9" t="str">
        <f>_xlfn.XLOOKUP($E276,'Raw Data'!$E:$E,'Raw Data'!R:R,"ERROR",0,1)</f>
        <v>oz</v>
      </c>
      <c r="S276" s="5" t="str">
        <f t="array" ref="S276">_xlfn.IFS(AND(T276&gt;0,T276&lt;=0.05),"0 to 0.05",AND(T276&gt;0.05,T276&lt;=0.1),"0.05 to 0.1",AND(T276&gt;0.1,T276&lt;=0.2),"0.1 to 0.2",AND(T276&gt;0.2,T276&lt;=0.3),"0.2 to 0.3",AND(T276&gt;0.3,T276&lt;=0.4),"0.3 to 0.4",AND(T276&gt;0.4,T276&lt;=0.5),"0.4 to 0.5",AND(T276&gt;0.5,T276&lt;=0.75),"0.5 to 0.75",AND(T276&gt;0.75,T276&lt;=1),"0.75 to 1",AND(T276&gt;1,T276&lt;=2),"1 to 2",AND(T276&gt;2,T276&lt;=3),"2 to 3",AND(T276&gt;3,T276&lt;=4),"3 to 4",AND(T276&gt;4,T276&lt;=5),"4 to 5",AND(T276&gt;5,T276&lt;=10),"5 to 10",T276&gt;10,"10+")</f>
        <v>0.3 to 0.4</v>
      </c>
      <c r="T276" s="10">
        <f>_xlfn.XLOOKUP($E276,'Raw Data'!$E:$E,'Raw Data'!T:T,"ERROR",0,1)</f>
        <v>0.3621084602574</v>
      </c>
      <c r="U276" s="15" t="str">
        <f t="array" ref="U276">_xlfn.IFS(AND(V276&gt;0,V276&lt;=0.05),"0 to 0.05",AND(V276&gt;0.05,V276&lt;=0.1),"0.05 to 0.1",AND(V276&gt;0.1,V276&lt;=0.2),"0.1 to 0.2",AND(V276&gt;0.2,V276&lt;=0.3),"0.2 to 0.3",AND(V276&gt;0.3,V276&lt;=0.4),"0.3 to 0.4",AND(V276&gt;0.4,V276&lt;=0.5),"0.4 to 0.5",AND(V276&gt;0.5,V276&lt;=0.75),"0.5 to 0.75",AND(V276&gt;0.75,V276&lt;=1),"0.75 to 1",AND(V276&gt;1,V276&lt;=2),"1 to 2",AND(V276&gt;2,V276&lt;=3),"2 to 3",AND(V276&gt;3,V276&lt;=4),"3 to 4",AND(V276&gt;4,V276&lt;=5),"4 to 5",AND(V276&gt;5,V276&lt;=10),"5 to 10",V276&gt;10,"10+")</f>
        <v>0.1 to 0.2</v>
      </c>
      <c r="V276" s="10">
        <f>_xlfn.XLOOKUP($E276,'Raw Data'!$E:$E,'Raw Data'!V:V,"ERROR",0,1)</f>
        <v>0.118364003547706</v>
      </c>
      <c r="W276" s="15" t="str">
        <f t="array" ref="W276">_xlfn.IFS(AND(X276&gt;0,X276&lt;=0.05),"0 to 0.05",AND(X276&gt;0.05,X276&lt;=0.1),"0.05 to 0.1",AND(X276&gt;0.1,X276&lt;=0.2),"0.1 to 0.2",AND(X276&gt;0.2,X276&lt;=0.3),"0.2 to 0.3",AND(X276&gt;0.3,X276&lt;=0.4),"0.3 to 0.4",AND(X276&gt;0.4,X276&lt;=0.5),"0.4 to 0.5",AND(X276&gt;0.5,X276&lt;=0.75),"0.5 to 0.75",AND(X276&gt;0.75,X276&lt;=1),"0.75 to 1",AND(X276&gt;1,X276&lt;=2),"1 to 2",AND(X276&gt;2,X276&lt;=3),"2 to 3",AND(X276&gt;3,X276&lt;=4),"3 to 4",AND(X276&gt;4,X276&lt;=5),"4 to 5",AND(X276&gt;5,X276&lt;=10),"5 to 10",X276&gt;10,"10+")</f>
        <v>0.05 to 0.1</v>
      </c>
      <c r="X276" s="16">
        <f t="shared" si="28"/>
        <v>0.097769284269498</v>
      </c>
      <c r="Y276" s="5" t="str">
        <f t="array" ref="Y276">_xlfn.IFS(AND(Z276&gt;0,Z276&lt;=1),"0 to 1",AND(Z276&gt;1,Z276&lt;=2),"1 to 2",AND(Z276&gt;2,Z276&lt;=4),"2 to 4",AND(Z276&gt;4,Z276&lt;=6),"4 to 6",AND(Z276&gt;6,Z276&lt;=8),"6 to 8",AND(Z276&gt;8,Z276&lt;=10),"8 to 10",AND(Z276&gt;10,Z276&lt;=15),"10 to 15",AND(Z276&gt;15,Z276&lt;=20),"15 to 20",AND(Z276&gt;20,Z276&lt;=25),"20 to 25",AND(Z276&gt;25,Z276&lt;=30),"25 to 30",AND(Z276&gt;30,Z276&lt;=40),"30 to 40",AND(Z276&gt;40,Z276&lt;=50),"40 to 50",Z276&gt;50,"50+")</f>
        <v>50+</v>
      </c>
      <c r="Z276" s="9">
        <f>_xlfn.XLOOKUP($E276,'Raw Data'!$E:$E,'Raw Data'!Z:Z,"ERROR",0,1)</f>
        <v>63.6</v>
      </c>
      <c r="AA276" s="9" t="str">
        <f>_xlfn.XLOOKUP($E276,'Raw Data'!$E:$E,'Raw Data'!AA:AA,"ERROR",0,1)</f>
        <v>oz</v>
      </c>
    </row>
    <row r="277" hidden="1" spans="1:27">
      <c r="A277" s="5" t="str">
        <f>_xlfn.XLOOKUP($E277,'Raw Data'!$E:$E,'Raw Data'!A:A,"ERROR",0,1)</f>
        <v>AE</v>
      </c>
      <c r="B277" s="5" t="str">
        <f>_xlfn.XLOOKUP($E277,'Raw Data'!$E:$E,'Raw Data'!B:B,"ERROR",0,1)</f>
        <v>Hair Mousses</v>
      </c>
      <c r="C277" s="5" t="str">
        <f>_xlfn.XLOOKUP($E277,'Raw Data'!$E:$E,'Raw Data'!C:C,"ERROR",0,1)</f>
        <v>got2b</v>
      </c>
      <c r="D277" s="5" t="str">
        <f>_xlfn.XLOOKUP($E277,'Raw Data'!$E:$E,'Raw Data'!D:D,"ERROR",0,1)</f>
        <v>www.amazon.ae/dp/B001S46QIM</v>
      </c>
      <c r="E277" s="5" t="s">
        <v>477</v>
      </c>
      <c r="F277" s="9" t="str">
        <f>_xlfn.XLOOKUP($E277,'Raw Data'!$E:$E,'Raw Data'!F:F,"ERROR",0,1)</f>
        <v>Got2B Fat-tastic Thickening Plumping Hair Mousse, 8.5 Ounce</v>
      </c>
      <c r="G277" s="10">
        <f>_xlfn.XLOOKUP($E277,'Raw Data'!$E:$E,'Raw Data'!G:G,"ERROR",0,1)</f>
        <v>0</v>
      </c>
      <c r="H277" s="9">
        <f>_xlfn.XLOOKUP($E277,'Raw Data'!$E:$E,'Raw Data'!H:H,"ERROR",0,1)</f>
        <v>0</v>
      </c>
      <c r="I277" s="9">
        <f>_xlfn.XLOOKUP($E277,'Raw Data'!$E:$E,'Raw Data'!I:I,"ERROR",0,1)</f>
        <v>0</v>
      </c>
      <c r="J277" s="9" t="str">
        <f>_xlfn.XLOOKUP($E277,'Raw Data'!$E:$E,'Raw Data'!J:J,"ERROR",0,1)</f>
        <v>No</v>
      </c>
      <c r="K277" s="14" t="str">
        <f t="array" ref="K277">_xlfn.IFS(AND(L277&gt;0,L277&lt;=5),"0 to 5",AND(L277&gt;5,L277&lt;=10),"5 to 10",AND(L277&gt;10,L277&lt;=15),"10 to 15",AND(L277&gt;15,L277&lt;=20),"15 to 20",AND(L277&gt;20,L277&lt;=30),"20 to 30",AND(L277&gt;30,L277&lt;=40),"30 to 40",AND(L277&gt;40,L277&lt;=50),"40 to 50",AND(L277&gt;50,L277&lt;=75),"50 to 75",AND(L277&gt;75,L277&lt;=100),"75 to 100",AND(L277&gt;100,L277&lt;=150),"100 to 150",AND(L277&gt;150,L277&lt;=200),"150 to 200",AND(L277&gt;200,L277&lt;=250),"200 to 250",AND(L277&gt;250,L277&lt;=300),"250 to 300",AND(L277&gt;300,L277&lt;=400),"300 to 400",AND(L277&gt;400,L277&lt;=500),"400 to 500",L277&gt;500,"500+")</f>
        <v>400 to 500</v>
      </c>
      <c r="L277" s="9">
        <f>_xlfn.XLOOKUP($E277,'Raw Data'!$E:$E,'Raw Data'!L:L,"ERROR",0,1)</f>
        <v>414.57</v>
      </c>
      <c r="M277" s="14" t="str">
        <f t="array" ref="M277">_xlfn.IFS(AND(N277&gt;0,N277&lt;=5),"0 to 5",AND(N277&gt;5,N277&lt;=10),"5 to 10",AND(N277&gt;10,N277&lt;=15),"10 to 15",AND(N277&gt;15,N277&lt;=20),"15 to 20",AND(N277&gt;20,N277&lt;=30),"20 to 30",AND(N277&gt;30,N277&lt;=40),"30 to 40",AND(N277&gt;40,N277&lt;=50),"40 to 50",AND(N277&gt;50,N277&lt;=75),"50 to 75",AND(N277&gt;75,N277&lt;=100),"75 to 100",AND(N277&gt;100,N277&lt;=150),"100 to 150",AND(N277&gt;150,N277&lt;=200),"150 to 200",AND(N277&gt;200,N277&lt;=250),"200 to 250",AND(N277&gt;250,N277&lt;=300),"250 to 300",AND(N277&gt;300,N277&lt;=400),"300 to 400",AND(N277&gt;400,N277&lt;=500),"400 to 500",N277&gt;500,"500+")</f>
        <v>400 to 500</v>
      </c>
      <c r="N277" s="9">
        <f>_xlfn.XLOOKUP($E277,'Raw Data'!$E:$E,'Raw Data'!N:N,"ERROR",0,1)</f>
        <v>425.77</v>
      </c>
      <c r="O277" s="14" t="str">
        <f t="array" ref="O277">_xlfn.IFS(P277=0,"No Discount",AND(P277&gt;0,P277&lt;=0.02),"0% to 2%",AND(P277&gt;0.02,P277&lt;=0.04),"2% to 4%",AND(P277&gt;0.04,P277&lt;=0.06),"4% to 6%",AND(P277&gt;0.06,P277&lt;=0.08),"6% to 8%",AND(P277&gt;0.08,P277&lt;=0.1),"8% to 10%",AND(P277&gt;0.1,P277&lt;=0.15),"10% to 15%",AND(P277&gt;0.15,P277&lt;=0.2),"15% to 20%",AND(P277&gt;0.2,P277&lt;=0.25),"20% to 25%",AND(P277&gt;0.25,P277&lt;=0.3),"25% to 30%",AND(P277&gt;0.3,P277&lt;=0.4),"30% to 40%",AND(P277&gt;0.4,P277&lt;=0.5),"40% to 50%",AND(P277&gt;0.5,P277&lt;=0.75),"50% to 75%",AND(P277&gt;0.75,P277&lt;=1),"75% to 100%")</f>
        <v>2% to 4%</v>
      </c>
      <c r="P277" s="10">
        <f>_xlfn.XLOOKUP($E277,'Raw Data'!$E:$E,'Raw Data'!P:P,"ERROR",0,1)</f>
        <v>0.0263052821946121</v>
      </c>
      <c r="Q277" s="9">
        <f>_xlfn.XLOOKUP($E277,'Raw Data'!$E:$E,'Raw Data'!Q:Q,"ERROR",0,1)</f>
        <v>8.5</v>
      </c>
      <c r="R277" s="9" t="str">
        <f>_xlfn.XLOOKUP($E277,'Raw Data'!$E:$E,'Raw Data'!R:R,"ERROR",0,1)</f>
        <v>oz</v>
      </c>
      <c r="S277" s="5" t="str">
        <f t="array" ref="S277">_xlfn.IFS(AND(T277&gt;0,T277&lt;=0.05),"0 to 0.05",AND(T277&gt;0.05,T277&lt;=0.1),"0.05 to 0.1",AND(T277&gt;0.1,T277&lt;=0.2),"0.1 to 0.2",AND(T277&gt;0.2,T277&lt;=0.3),"0.2 to 0.3",AND(T277&gt;0.3,T277&lt;=0.4),"0.3 to 0.4",AND(T277&gt;0.4,T277&lt;=0.5),"0.4 to 0.5",AND(T277&gt;0.5,T277&lt;=0.75),"0.5 to 0.75",AND(T277&gt;0.75,T277&lt;=1),"0.75 to 1",AND(T277&gt;1,T277&lt;=2),"1 to 2",AND(T277&gt;2,T277&lt;=3),"2 to 3",AND(T277&gt;3,T277&lt;=4),"3 to 4",AND(T277&gt;4,T277&lt;=5),"4 to 5",AND(T277&gt;5,T277&lt;=10),"5 to 10",T277&gt;10,"10+")</f>
        <v>1 to 2</v>
      </c>
      <c r="T277" s="10">
        <f>_xlfn.XLOOKUP($E277,'Raw Data'!$E:$E,'Raw Data'!T:T,"ERROR",0,1)</f>
        <v>1.64940619467266</v>
      </c>
      <c r="U277" s="15" t="str">
        <f t="array" ref="U277">_xlfn.IFS(AND(V277&gt;0,V277&lt;=0.05),"0 to 0.05",AND(V277&gt;0.05,V277&lt;=0.1),"0.05 to 0.1",AND(V277&gt;0.1,V277&lt;=0.2),"0.1 to 0.2",AND(V277&gt;0.2,V277&lt;=0.3),"0.2 to 0.3",AND(V277&gt;0.3,V277&lt;=0.4),"0.3 to 0.4",AND(V277&gt;0.4,V277&lt;=0.5),"0.4 to 0.5",AND(V277&gt;0.5,V277&lt;=0.75),"0.5 to 0.75",AND(V277&gt;0.75,V277&lt;=1),"0.75 to 1",AND(V277&gt;1,V277&lt;=2),"1 to 2",AND(V277&gt;2,V277&lt;=3),"2 to 3",AND(V277&gt;3,V277&lt;=4),"3 to 4",AND(V277&gt;4,V277&lt;=5),"4 to 5",AND(V277&gt;5,V277&lt;=10),"5 to 10",V277&gt;10,"10+")</f>
        <v>0.4 to 0.5</v>
      </c>
      <c r="V277" s="10">
        <f>_xlfn.XLOOKUP($E277,'Raw Data'!$E:$E,'Raw Data'!V:V,"ERROR",0,1)</f>
        <v>0.457370944319561</v>
      </c>
      <c r="W277" s="15" t="str">
        <f t="array" ref="W277">_xlfn.IFS(AND(X277&gt;0,X277&lt;=0.05),"0 to 0.05",AND(X277&gt;0.05,X277&lt;=0.1),"0.05 to 0.1",AND(X277&gt;0.1,X277&lt;=0.2),"0.1 to 0.2",AND(X277&gt;0.2,X277&lt;=0.3),"0.2 to 0.3",AND(X277&gt;0.3,X277&lt;=0.4),"0.3 to 0.4",AND(X277&gt;0.4,X277&lt;=0.5),"0.4 to 0.5",AND(X277&gt;0.5,X277&lt;=0.75),"0.5 to 0.75",AND(X277&gt;0.75,X277&lt;=1),"0.75 to 1",AND(X277&gt;1,X277&lt;=2),"1 to 2",AND(X277&gt;2,X277&lt;=3),"2 to 3",AND(X277&gt;3,X277&lt;=4),"3 to 4",AND(X277&gt;4,X277&lt;=5),"4 to 5",AND(X277&gt;5,X277&lt;=10),"5 to 10",X277&gt;10,"10+")</f>
        <v>0.4 to 0.5</v>
      </c>
      <c r="X277" s="16">
        <f t="shared" si="28"/>
        <v>0.445339672561618</v>
      </c>
      <c r="Y277" s="5" t="str">
        <f t="array" ref="Y277">_xlfn.IFS(AND(Z277&gt;0,Z277&lt;=1),"0 to 1",AND(Z277&gt;1,Z277&lt;=2),"1 to 2",AND(Z277&gt;2,Z277&lt;=4),"2 to 4",AND(Z277&gt;4,Z277&lt;=6),"4 to 6",AND(Z277&gt;6,Z277&lt;=8),"6 to 8",AND(Z277&gt;8,Z277&lt;=10),"8 to 10",AND(Z277&gt;10,Z277&lt;=15),"10 to 15",AND(Z277&gt;15,Z277&lt;=20),"15 to 20",AND(Z277&gt;20,Z277&lt;=25),"20 to 25",AND(Z277&gt;25,Z277&lt;=30),"25 to 30",AND(Z277&gt;30,Z277&lt;=40),"30 to 40",AND(Z277&gt;40,Z277&lt;=50),"40 to 50",Z277&gt;50,"50+")</f>
        <v>8 to 10</v>
      </c>
      <c r="Z277" s="9">
        <f>_xlfn.XLOOKUP($E277,'Raw Data'!$E:$E,'Raw Data'!Z:Z,"ERROR",0,1)</f>
        <v>8.5</v>
      </c>
      <c r="AA277" s="9" t="str">
        <f>_xlfn.XLOOKUP($E277,'Raw Data'!$E:$E,'Raw Data'!AA:AA,"ERROR",0,1)</f>
        <v>oz</v>
      </c>
    </row>
    <row r="278" hidden="1" spans="1:27">
      <c r="A278" s="5" t="str">
        <f>_xlfn.XLOOKUP($E278,'Raw Data'!$E:$E,'Raw Data'!A:A,"ERROR",0,1)</f>
        <v>AE</v>
      </c>
      <c r="B278" s="5" t="str">
        <f>_xlfn.XLOOKUP($E278,'Raw Data'!$E:$E,'Raw Data'!B:B,"ERROR",0,1)</f>
        <v>Hair Mousses</v>
      </c>
      <c r="C278" s="5" t="str">
        <f>_xlfn.XLOOKUP($E278,'Raw Data'!$E:$E,'Raw Data'!C:C,"ERROR",0,1)</f>
        <v>Tresemme</v>
      </c>
      <c r="D278" s="5" t="str">
        <f>_xlfn.XLOOKUP($E278,'Raw Data'!$E:$E,'Raw Data'!D:D,"ERROR",0,1)</f>
        <v>www.amazon.ae/dp/B08H5WD12P</v>
      </c>
      <c r="E278" s="5" t="s">
        <v>478</v>
      </c>
      <c r="F278" s="9" t="str">
        <f>_xlfn.XLOOKUP($E278,'Raw Data'!$E:$E,'Raw Data'!F:F,"ERROR",0,1)</f>
        <v>Tresemme   Mousse  Extra Firm Control 10.5 Ounce (310ml) (Pack of 3)</v>
      </c>
      <c r="G278" s="10">
        <f>_xlfn.XLOOKUP($E278,'Raw Data'!$E:$E,'Raw Data'!G:G,"ERROR",0,1)</f>
        <v>0</v>
      </c>
      <c r="H278" s="9">
        <f>_xlfn.XLOOKUP($E278,'Raw Data'!$E:$E,'Raw Data'!H:H,"ERROR",0,1)</f>
        <v>0</v>
      </c>
      <c r="I278" s="9">
        <f>_xlfn.XLOOKUP($E278,'Raw Data'!$E:$E,'Raw Data'!I:I,"ERROR",0,1)</f>
        <v>0</v>
      </c>
      <c r="J278" s="9" t="str">
        <f>_xlfn.XLOOKUP($E278,'Raw Data'!$E:$E,'Raw Data'!J:J,"ERROR",0,1)</f>
        <v>No</v>
      </c>
      <c r="K278" s="14" t="str">
        <f t="array" ref="K278">_xlfn.IFS(AND(L278&gt;0,L278&lt;=5),"0 to 5",AND(L278&gt;5,L278&lt;=10),"5 to 10",AND(L278&gt;10,L278&lt;=15),"10 to 15",AND(L278&gt;15,L278&lt;=20),"15 to 20",AND(L278&gt;20,L278&lt;=30),"20 to 30",AND(L278&gt;30,L278&lt;=40),"30 to 40",AND(L278&gt;40,L278&lt;=50),"40 to 50",AND(L278&gt;50,L278&lt;=75),"50 to 75",AND(L278&gt;75,L278&lt;=100),"75 to 100",AND(L278&gt;100,L278&lt;=150),"100 to 150",AND(L278&gt;150,L278&lt;=200),"150 to 200",AND(L278&gt;200,L278&lt;=250),"200 to 250",AND(L278&gt;250,L278&lt;=300),"250 to 300",AND(L278&gt;300,L278&lt;=400),"300 to 400",AND(L278&gt;400,L278&lt;=500),"400 to 500",L278&gt;500,"500+")</f>
        <v>250 to 300</v>
      </c>
      <c r="L278" s="9">
        <f>_xlfn.XLOOKUP($E278,'Raw Data'!$E:$E,'Raw Data'!L:L,"ERROR",0,1)</f>
        <v>280</v>
      </c>
      <c r="M278" s="14" t="str">
        <f t="array" ref="M278">_xlfn.IFS(AND(N278&gt;0,N278&lt;=5),"0 to 5",AND(N278&gt;5,N278&lt;=10),"5 to 10",AND(N278&gt;10,N278&lt;=15),"10 to 15",AND(N278&gt;15,N278&lt;=20),"15 to 20",AND(N278&gt;20,N278&lt;=30),"20 to 30",AND(N278&gt;30,N278&lt;=40),"30 to 40",AND(N278&gt;40,N278&lt;=50),"40 to 50",AND(N278&gt;50,N278&lt;=75),"50 to 75",AND(N278&gt;75,N278&lt;=100),"75 to 100",AND(N278&gt;100,N278&lt;=150),"100 to 150",AND(N278&gt;150,N278&lt;=200),"150 to 200",AND(N278&gt;200,N278&lt;=250),"200 to 250",AND(N278&gt;250,N278&lt;=300),"250 to 300",AND(N278&gt;300,N278&lt;=400),"300 to 400",AND(N278&gt;400,N278&lt;=500),"400 to 500",N278&gt;500,"500+")</f>
        <v>250 to 300</v>
      </c>
      <c r="N278" s="9">
        <f>_xlfn.XLOOKUP($E278,'Raw Data'!$E:$E,'Raw Data'!N:N,"ERROR",0,1)</f>
        <v>280</v>
      </c>
      <c r="O278" s="14" t="str">
        <f t="array" ref="O278">_xlfn.IFS(P278=0,"No Discount",AND(P278&gt;0,P278&lt;=0.02),"0% to 2%",AND(P278&gt;0.02,P278&lt;=0.04),"2% to 4%",AND(P278&gt;0.04,P278&lt;=0.06),"4% to 6%",AND(P278&gt;0.06,P278&lt;=0.08),"6% to 8%",AND(P278&gt;0.08,P278&lt;=0.1),"8% to 10%",AND(P278&gt;0.1,P278&lt;=0.15),"10% to 15%",AND(P278&gt;0.15,P278&lt;=0.2),"15% to 20%",AND(P278&gt;0.2,P278&lt;=0.25),"20% to 25%",AND(P278&gt;0.25,P278&lt;=0.3),"25% to 30%",AND(P278&gt;0.3,P278&lt;=0.4),"30% to 40%",AND(P278&gt;0.4,P278&lt;=0.5),"40% to 50%",AND(P278&gt;0.5,P278&lt;=0.75),"50% to 75%",AND(P278&gt;0.75,P278&lt;=1),"75% to 100%")</f>
        <v>No Discount</v>
      </c>
      <c r="P278" s="10">
        <f>_xlfn.XLOOKUP($E278,'Raw Data'!$E:$E,'Raw Data'!P:P,"ERROR",0,1)</f>
        <v>0</v>
      </c>
      <c r="Q278" s="9">
        <f>_xlfn.XLOOKUP($E278,'Raw Data'!$E:$E,'Raw Data'!Q:Q,"ERROR",0,1)</f>
        <v>31.5</v>
      </c>
      <c r="R278" s="9" t="str">
        <f>_xlfn.XLOOKUP($E278,'Raw Data'!$E:$E,'Raw Data'!R:R,"ERROR",0,1)</f>
        <v>oz</v>
      </c>
      <c r="S278" s="5" t="str">
        <f t="array" ref="S278">_xlfn.IFS(AND(T278&gt;0,T278&lt;=0.05),"0 to 0.05",AND(T278&gt;0.05,T278&lt;=0.1),"0.05 to 0.1",AND(T278&gt;0.1,T278&lt;=0.2),"0.1 to 0.2",AND(T278&gt;0.2,T278&lt;=0.3),"0.2 to 0.3",AND(T278&gt;0.3,T278&lt;=0.4),"0.3 to 0.4",AND(T278&gt;0.4,T278&lt;=0.5),"0.4 to 0.5",AND(T278&gt;0.5,T278&lt;=0.75),"0.5 to 0.75",AND(T278&gt;0.75,T278&lt;=1),"0.75 to 1",AND(T278&gt;1,T278&lt;=2),"1 to 2",AND(T278&gt;2,T278&lt;=3),"2 to 3",AND(T278&gt;3,T278&lt;=4),"3 to 4",AND(T278&gt;4,T278&lt;=5),"4 to 5",AND(T278&gt;5,T278&lt;=10),"5 to 10",T278&gt;10,"10+")</f>
        <v>0.3 to 0.4</v>
      </c>
      <c r="T278" s="10">
        <f>_xlfn.XLOOKUP($E278,'Raw Data'!$E:$E,'Raw Data'!T:T,"ERROR",0,1)</f>
        <v>0.300604967497088</v>
      </c>
      <c r="U278" s="15" t="str">
        <f t="array" ref="U278">_xlfn.IFS(AND(V278&gt;0,V278&lt;=0.05),"0 to 0.05",AND(V278&gt;0.05,V278&lt;=0.1),"0.05 to 0.1",AND(V278&gt;0.1,V278&lt;=0.2),"0.1 to 0.2",AND(V278&gt;0.2,V278&lt;=0.3),"0.2 to 0.3",AND(V278&gt;0.3,V278&lt;=0.4),"0.3 to 0.4",AND(V278&gt;0.4,V278&lt;=0.5),"0.4 to 0.5",AND(V278&gt;0.5,V278&lt;=0.75),"0.5 to 0.75",AND(V278&gt;0.75,V278&lt;=1),"0.75 to 1",AND(V278&gt;1,V278&lt;=2),"1 to 2",AND(V278&gt;2,V278&lt;=3),"2 to 3",AND(V278&gt;3,V278&lt;=4),"3 to 4",AND(V278&gt;4,V278&lt;=5),"4 to 5",AND(V278&gt;5,V278&lt;=10),"5 to 10",V278&gt;10,"10+")</f>
        <v>0.05 to 0.1</v>
      </c>
      <c r="V278" s="10">
        <f>_xlfn.XLOOKUP($E278,'Raw Data'!$E:$E,'Raw Data'!V:V,"ERROR",0,1)</f>
        <v>0.0811633412242137</v>
      </c>
      <c r="W278" s="15" t="str">
        <f t="array" ref="W278">_xlfn.IFS(AND(X278&gt;0,X278&lt;=0.05),"0 to 0.05",AND(X278&gt;0.05,X278&lt;=0.1),"0.05 to 0.1",AND(X278&gt;0.1,X278&lt;=0.2),"0.1 to 0.2",AND(X278&gt;0.2,X278&lt;=0.3),"0.2 to 0.3",AND(X278&gt;0.3,X278&lt;=0.4),"0.3 to 0.4",AND(X278&gt;0.4,X278&lt;=0.5),"0.4 to 0.5",AND(X278&gt;0.5,X278&lt;=0.75),"0.5 to 0.75",AND(X278&gt;0.75,X278&lt;=1),"0.75 to 1",AND(X278&gt;1,X278&lt;=2),"1 to 2",AND(X278&gt;2,X278&lt;=3),"2 to 3",AND(X278&gt;3,X278&lt;=4),"3 to 4",AND(X278&gt;4,X278&lt;=5),"4 to 5",AND(X278&gt;5,X278&lt;=10),"5 to 10",X278&gt;10,"10+")</f>
        <v>0.05 to 0.1</v>
      </c>
      <c r="X278" s="16">
        <f t="shared" si="28"/>
        <v>0.0811633412242137</v>
      </c>
      <c r="Y278" s="5" t="str">
        <f t="array" ref="Y278">_xlfn.IFS(AND(Z278&gt;0,Z278&lt;=1),"0 to 1",AND(Z278&gt;1,Z278&lt;=2),"1 to 2",AND(Z278&gt;2,Z278&lt;=4),"2 to 4",AND(Z278&gt;4,Z278&lt;=6),"4 to 6",AND(Z278&gt;6,Z278&lt;=8),"6 to 8",AND(Z278&gt;8,Z278&lt;=10),"8 to 10",AND(Z278&gt;10,Z278&lt;=15),"10 to 15",AND(Z278&gt;15,Z278&lt;=20),"15 to 20",AND(Z278&gt;20,Z278&lt;=25),"20 to 25",AND(Z278&gt;25,Z278&lt;=30),"25 to 30",AND(Z278&gt;30,Z278&lt;=40),"30 to 40",AND(Z278&gt;40,Z278&lt;=50),"40 to 50",Z278&gt;50,"50+")</f>
        <v>30 to 40</v>
      </c>
      <c r="Z278" s="9">
        <f>_xlfn.XLOOKUP($E278,'Raw Data'!$E:$E,'Raw Data'!Z:Z,"ERROR",0,1)</f>
        <v>31.5</v>
      </c>
      <c r="AA278" s="9" t="str">
        <f>_xlfn.XLOOKUP($E278,'Raw Data'!$E:$E,'Raw Data'!AA:AA,"ERROR",0,1)</f>
        <v>oz</v>
      </c>
    </row>
    <row r="279" hidden="1" spans="1:27">
      <c r="A279" s="5" t="str">
        <f>_xlfn.XLOOKUP($E279,'Raw Data'!$E:$E,'Raw Data'!A:A,"ERROR",0,1)</f>
        <v>AE</v>
      </c>
      <c r="B279" s="5" t="str">
        <f>_xlfn.XLOOKUP($E279,'Raw Data'!$E:$E,'Raw Data'!B:B,"ERROR",0,1)</f>
        <v>Hair Mousses</v>
      </c>
      <c r="C279" s="5" t="str">
        <f>_xlfn.XLOOKUP($E279,'Raw Data'!$E:$E,'Raw Data'!C:C,"ERROR",0,1)</f>
        <v>osis</v>
      </c>
      <c r="D279" s="5" t="str">
        <f>_xlfn.XLOOKUP($E279,'Raw Data'!$E:$E,'Raw Data'!D:D,"ERROR",0,1)</f>
        <v>www.amazon.ae/dp/B07116PWV3</v>
      </c>
      <c r="E279" s="5" t="s">
        <v>479</v>
      </c>
      <c r="F279" s="9" t="str">
        <f>_xlfn.XLOOKUP($E279,'Raw Data'!$E:$E,'Raw Data'!F:F,"ERROR",0,1)</f>
        <v>OSiS+ GRIP Extreme Hold Mousse, 7 Ounce (Pack of 3)</v>
      </c>
      <c r="G279" s="10">
        <f>_xlfn.XLOOKUP($E279,'Raw Data'!$E:$E,'Raw Data'!G:G,"ERROR",0,1)</f>
        <v>0</v>
      </c>
      <c r="H279" s="9">
        <f>_xlfn.XLOOKUP($E279,'Raw Data'!$E:$E,'Raw Data'!H:H,"ERROR",0,1)</f>
        <v>0</v>
      </c>
      <c r="I279" s="9">
        <f>_xlfn.XLOOKUP($E279,'Raw Data'!$E:$E,'Raw Data'!I:I,"ERROR",0,1)</f>
        <v>0</v>
      </c>
      <c r="J279" s="9" t="str">
        <f>_xlfn.XLOOKUP($E279,'Raw Data'!$E:$E,'Raw Data'!J:J,"ERROR",0,1)</f>
        <v>No</v>
      </c>
      <c r="K279" s="14" t="str">
        <f t="array" ref="K279">_xlfn.IFS(AND(L279&gt;0,L279&lt;=5),"0 to 5",AND(L279&gt;5,L279&lt;=10),"5 to 10",AND(L279&gt;10,L279&lt;=15),"10 to 15",AND(L279&gt;15,L279&lt;=20),"15 to 20",AND(L279&gt;20,L279&lt;=30),"20 to 30",AND(L279&gt;30,L279&lt;=40),"30 to 40",AND(L279&gt;40,L279&lt;=50),"40 to 50",AND(L279&gt;50,L279&lt;=75),"50 to 75",AND(L279&gt;75,L279&lt;=100),"75 to 100",AND(L279&gt;100,L279&lt;=150),"100 to 150",AND(L279&gt;150,L279&lt;=200),"150 to 200",AND(L279&gt;200,L279&lt;=250),"200 to 250",AND(L279&gt;250,L279&lt;=300),"250 to 300",AND(L279&gt;300,L279&lt;=400),"300 to 400",AND(L279&gt;400,L279&lt;=500),"400 to 500",L279&gt;500,"500+")</f>
        <v>150 to 200</v>
      </c>
      <c r="L279" s="9">
        <f>_xlfn.XLOOKUP($E279,'Raw Data'!$E:$E,'Raw Data'!L:L,"ERROR",0,1)</f>
        <v>182.38</v>
      </c>
      <c r="M279" s="14" t="str">
        <f t="array" ref="M279">_xlfn.IFS(AND(N279&gt;0,N279&lt;=5),"0 to 5",AND(N279&gt;5,N279&lt;=10),"5 to 10",AND(N279&gt;10,N279&lt;=15),"10 to 15",AND(N279&gt;15,N279&lt;=20),"15 to 20",AND(N279&gt;20,N279&lt;=30),"20 to 30",AND(N279&gt;30,N279&lt;=40),"30 to 40",AND(N279&gt;40,N279&lt;=50),"40 to 50",AND(N279&gt;50,N279&lt;=75),"50 to 75",AND(N279&gt;75,N279&lt;=100),"75 to 100",AND(N279&gt;100,N279&lt;=150),"100 to 150",AND(N279&gt;150,N279&lt;=200),"150 to 200",AND(N279&gt;200,N279&lt;=250),"200 to 250",AND(N279&gt;250,N279&lt;=300),"250 to 300",AND(N279&gt;300,N279&lt;=400),"300 to 400",AND(N279&gt;400,N279&lt;=500),"400 to 500",N279&gt;500,"500+")</f>
        <v>150 to 200</v>
      </c>
      <c r="N279" s="9">
        <f>_xlfn.XLOOKUP($E279,'Raw Data'!$E:$E,'Raw Data'!N:N,"ERROR",0,1)</f>
        <v>184</v>
      </c>
      <c r="O279" s="14" t="str">
        <f t="array" ref="O279">_xlfn.IFS(P279=0,"No Discount",AND(P279&gt;0,P279&lt;=0.02),"0% to 2%",AND(P279&gt;0.02,P279&lt;=0.04),"2% to 4%",AND(P279&gt;0.04,P279&lt;=0.06),"4% to 6%",AND(P279&gt;0.06,P279&lt;=0.08),"6% to 8%",AND(P279&gt;0.08,P279&lt;=0.1),"8% to 10%",AND(P279&gt;0.1,P279&lt;=0.15),"10% to 15%",AND(P279&gt;0.15,P279&lt;=0.2),"15% to 20%",AND(P279&gt;0.2,P279&lt;=0.25),"20% to 25%",AND(P279&gt;0.25,P279&lt;=0.3),"25% to 30%",AND(P279&gt;0.3,P279&lt;=0.4),"30% to 40%",AND(P279&gt;0.4,P279&lt;=0.5),"40% to 50%",AND(P279&gt;0.5,P279&lt;=0.75),"50% to 75%",AND(P279&gt;0.75,P279&lt;=1),"75% to 100%")</f>
        <v>0% to 2%</v>
      </c>
      <c r="P279" s="10">
        <f>_xlfn.XLOOKUP($E279,'Raw Data'!$E:$E,'Raw Data'!P:P,"ERROR",0,1)</f>
        <v>0.00880434782608698</v>
      </c>
      <c r="Q279" s="9">
        <f>_xlfn.XLOOKUP($E279,'Raw Data'!$E:$E,'Raw Data'!Q:Q,"ERROR",0,1)</f>
        <v>21</v>
      </c>
      <c r="R279" s="9" t="str">
        <f>_xlfn.XLOOKUP($E279,'Raw Data'!$E:$E,'Raw Data'!R:R,"ERROR",0,1)</f>
        <v>oz</v>
      </c>
      <c r="S279" s="5" t="str">
        <f t="array" ref="S279">_xlfn.IFS(AND(T279&gt;0,T279&lt;=0.05),"0 to 0.05",AND(T279&gt;0.05,T279&lt;=0.1),"0.05 to 0.1",AND(T279&gt;0.1,T279&lt;=0.2),"0.1 to 0.2",AND(T279&gt;0.2,T279&lt;=0.3),"0.2 to 0.3",AND(T279&gt;0.3,T279&lt;=0.4),"0.3 to 0.4",AND(T279&gt;0.4,T279&lt;=0.5),"0.4 to 0.5",AND(T279&gt;0.5,T279&lt;=0.75),"0.5 to 0.75",AND(T279&gt;0.75,T279&lt;=1),"0.75 to 1",AND(T279&gt;1,T279&lt;=2),"1 to 2",AND(T279&gt;2,T279&lt;=3),"2 to 3",AND(T279&gt;3,T279&lt;=4),"3 to 4",AND(T279&gt;4,T279&lt;=5),"4 to 5",AND(T279&gt;5,T279&lt;=10),"5 to 10",T279&gt;10,"10+")</f>
        <v>0.2 to 0.3</v>
      </c>
      <c r="T279" s="10">
        <f>_xlfn.XLOOKUP($E279,'Raw Data'!$E:$E,'Raw Data'!T:T,"ERROR",0,1)</f>
        <v>0.293701789136351</v>
      </c>
      <c r="U279" s="15" t="str">
        <f t="array" ref="U279">_xlfn.IFS(AND(V279&gt;0,V279&lt;=0.05),"0 to 0.05",AND(V279&gt;0.05,V279&lt;=0.1),"0.05 to 0.1",AND(V279&gt;0.1,V279&lt;=0.2),"0.1 to 0.2",AND(V279&gt;0.2,V279&lt;=0.3),"0.2 to 0.3",AND(V279&gt;0.3,V279&lt;=0.4),"0.3 to 0.4",AND(V279&gt;0.4,V279&lt;=0.5),"0.4 to 0.5",AND(V279&gt;0.5,V279&lt;=0.75),"0.5 to 0.75",AND(V279&gt;0.75,V279&lt;=1),"0.75 to 1",AND(V279&gt;1,V279&lt;=2),"1 to 2",AND(V279&gt;2,V279&lt;=3),"2 to 3",AND(V279&gt;3,V279&lt;=4),"3 to 4",AND(V279&gt;4,V279&lt;=5),"4 to 5",AND(V279&gt;5,V279&lt;=10),"5 to 10",V279&gt;10,"10+")</f>
        <v>0.05 to 0.1</v>
      </c>
      <c r="V279" s="10">
        <f>_xlfn.XLOOKUP($E279,'Raw Data'!$E:$E,'Raw Data'!V:V,"ERROR",0,1)</f>
        <v>0.0800038649210107</v>
      </c>
      <c r="W279" s="15" t="str">
        <f t="array" ref="W279">_xlfn.IFS(AND(X279&gt;0,X279&lt;=0.05),"0 to 0.05",AND(X279&gt;0.05,X279&lt;=0.1),"0.05 to 0.1",AND(X279&gt;0.1,X279&lt;=0.2),"0.1 to 0.2",AND(X279&gt;0.2,X279&lt;=0.3),"0.2 to 0.3",AND(X279&gt;0.3,X279&lt;=0.4),"0.3 to 0.4",AND(X279&gt;0.4,X279&lt;=0.5),"0.4 to 0.5",AND(X279&gt;0.5,X279&lt;=0.75),"0.5 to 0.75",AND(X279&gt;0.75,X279&lt;=1),"0.75 to 1",AND(X279&gt;1,X279&lt;=2),"1 to 2",AND(X279&gt;2,X279&lt;=3),"2 to 3",AND(X279&gt;3,X279&lt;=4),"3 to 4",AND(X279&gt;4,X279&lt;=5),"4 to 5",AND(X279&gt;5,X279&lt;=10),"5 to 10",X279&gt;10,"10+")</f>
        <v>0.05 to 0.1</v>
      </c>
      <c r="X279" s="16">
        <f t="shared" si="28"/>
        <v>0.0792994830668148</v>
      </c>
      <c r="Y279" s="5" t="str">
        <f t="array" ref="Y279">_xlfn.IFS(AND(Z279&gt;0,Z279&lt;=1),"0 to 1",AND(Z279&gt;1,Z279&lt;=2),"1 to 2",AND(Z279&gt;2,Z279&lt;=4),"2 to 4",AND(Z279&gt;4,Z279&lt;=6),"4 to 6",AND(Z279&gt;6,Z279&lt;=8),"6 to 8",AND(Z279&gt;8,Z279&lt;=10),"8 to 10",AND(Z279&gt;10,Z279&lt;=15),"10 to 15",AND(Z279&gt;15,Z279&lt;=20),"15 to 20",AND(Z279&gt;20,Z279&lt;=25),"20 to 25",AND(Z279&gt;25,Z279&lt;=30),"25 to 30",AND(Z279&gt;30,Z279&lt;=40),"30 to 40",AND(Z279&gt;40,Z279&lt;=50),"40 to 50",Z279&gt;50,"50+")</f>
        <v>20 to 25</v>
      </c>
      <c r="Z279" s="9">
        <f>_xlfn.XLOOKUP($E279,'Raw Data'!$E:$E,'Raw Data'!Z:Z,"ERROR",0,1)</f>
        <v>21</v>
      </c>
      <c r="AA279" s="9" t="str">
        <f>_xlfn.XLOOKUP($E279,'Raw Data'!$E:$E,'Raw Data'!AA:AA,"ERROR",0,1)</f>
        <v>oz</v>
      </c>
    </row>
    <row r="280" hidden="1" spans="1:27">
      <c r="A280" s="5" t="str">
        <f>_xlfn.XLOOKUP($E280,'Raw Data'!$E:$E,'Raw Data'!A:A,"ERROR",0,1)</f>
        <v>AE</v>
      </c>
      <c r="B280" s="5" t="str">
        <f>_xlfn.XLOOKUP($E280,'Raw Data'!$E:$E,'Raw Data'!B:B,"ERROR",0,1)</f>
        <v>Hair Mousses</v>
      </c>
      <c r="C280" s="5" t="str">
        <f>_xlfn.XLOOKUP($E280,'Raw Data'!$E:$E,'Raw Data'!C:C,"ERROR",0,1)</f>
        <v>Tresemme</v>
      </c>
      <c r="D280" s="5" t="str">
        <f>_xlfn.XLOOKUP($E280,'Raw Data'!$E:$E,'Raw Data'!D:D,"ERROR",0,1)</f>
        <v>www.amazon.ae/dp/B00MLKC4SI</v>
      </c>
      <c r="E280" s="5" t="s">
        <v>480</v>
      </c>
      <c r="F280" s="9" t="str">
        <f>_xlfn.XLOOKUP($E280,'Raw Data'!$E:$E,'Raw Data'!F:F,"ERROR",0,1)</f>
        <v>Tresemme   Mousse  Extra Firm Control, 15 Ounce</v>
      </c>
      <c r="G280" s="10">
        <f>_xlfn.XLOOKUP($E280,'Raw Data'!$E:$E,'Raw Data'!G:G,"ERROR",0,1)</f>
        <v>0</v>
      </c>
      <c r="H280" s="9">
        <f>_xlfn.XLOOKUP($E280,'Raw Data'!$E:$E,'Raw Data'!H:H,"ERROR",0,1)</f>
        <v>0</v>
      </c>
      <c r="I280" s="9">
        <f>_xlfn.XLOOKUP($E280,'Raw Data'!$E:$E,'Raw Data'!I:I,"ERROR",0,1)</f>
        <v>0</v>
      </c>
      <c r="J280" s="9" t="str">
        <f>_xlfn.XLOOKUP($E280,'Raw Data'!$E:$E,'Raw Data'!J:J,"ERROR",0,1)</f>
        <v>No</v>
      </c>
      <c r="K280" s="14" t="str">
        <f t="array" ref="K280">_xlfn.IFS(AND(L280&gt;0,L280&lt;=5),"0 to 5",AND(L280&gt;5,L280&lt;=10),"5 to 10",AND(L280&gt;10,L280&lt;=15),"10 to 15",AND(L280&gt;15,L280&lt;=20),"15 to 20",AND(L280&gt;20,L280&lt;=30),"20 to 30",AND(L280&gt;30,L280&lt;=40),"30 to 40",AND(L280&gt;40,L280&lt;=50),"40 to 50",AND(L280&gt;50,L280&lt;=75),"50 to 75",AND(L280&gt;75,L280&lt;=100),"75 to 100",AND(L280&gt;100,L280&lt;=150),"100 to 150",AND(L280&gt;150,L280&lt;=200),"150 to 200",AND(L280&gt;200,L280&lt;=250),"200 to 250",AND(L280&gt;250,L280&lt;=300),"250 to 300",AND(L280&gt;300,L280&lt;=400),"300 to 400",AND(L280&gt;400,L280&lt;=500),"400 to 500",L280&gt;500,"500+")</f>
        <v>150 to 200</v>
      </c>
      <c r="L280" s="9">
        <f>_xlfn.XLOOKUP($E280,'Raw Data'!$E:$E,'Raw Data'!L:L,"ERROR",0,1)</f>
        <v>172.07</v>
      </c>
      <c r="M280" s="14" t="str">
        <f t="array" ref="M280">_xlfn.IFS(AND(N280&gt;0,N280&lt;=5),"0 to 5",AND(N280&gt;5,N280&lt;=10),"5 to 10",AND(N280&gt;10,N280&lt;=15),"10 to 15",AND(N280&gt;15,N280&lt;=20),"15 to 20",AND(N280&gt;20,N280&lt;=30),"20 to 30",AND(N280&gt;30,N280&lt;=40),"30 to 40",AND(N280&gt;40,N280&lt;=50),"40 to 50",AND(N280&gt;50,N280&lt;=75),"50 to 75",AND(N280&gt;75,N280&lt;=100),"75 to 100",AND(N280&gt;100,N280&lt;=150),"100 to 150",AND(N280&gt;150,N280&lt;=200),"150 to 200",AND(N280&gt;200,N280&lt;=250),"200 to 250",AND(N280&gt;250,N280&lt;=300),"250 to 300",AND(N280&gt;300,N280&lt;=400),"300 to 400",AND(N280&gt;400,N280&lt;=500),"400 to 500",N280&gt;500,"500+")</f>
        <v>150 to 200</v>
      </c>
      <c r="N280" s="9">
        <f>_xlfn.XLOOKUP($E280,'Raw Data'!$E:$E,'Raw Data'!N:N,"ERROR",0,1)</f>
        <v>172.07</v>
      </c>
      <c r="O280" s="14" t="str">
        <f t="array" ref="O280">_xlfn.IFS(P280=0,"No Discount",AND(P280&gt;0,P280&lt;=0.02),"0% to 2%",AND(P280&gt;0.02,P280&lt;=0.04),"2% to 4%",AND(P280&gt;0.04,P280&lt;=0.06),"4% to 6%",AND(P280&gt;0.06,P280&lt;=0.08),"6% to 8%",AND(P280&gt;0.08,P280&lt;=0.1),"8% to 10%",AND(P280&gt;0.1,P280&lt;=0.15),"10% to 15%",AND(P280&gt;0.15,P280&lt;=0.2),"15% to 20%",AND(P280&gt;0.2,P280&lt;=0.25),"20% to 25%",AND(P280&gt;0.25,P280&lt;=0.3),"25% to 30%",AND(P280&gt;0.3,P280&lt;=0.4),"30% to 40%",AND(P280&gt;0.4,P280&lt;=0.5),"40% to 50%",AND(P280&gt;0.5,P280&lt;=0.75),"50% to 75%",AND(P280&gt;0.75,P280&lt;=1),"75% to 100%")</f>
        <v>No Discount</v>
      </c>
      <c r="P280" s="10">
        <f>_xlfn.XLOOKUP($E280,'Raw Data'!$E:$E,'Raw Data'!P:P,"ERROR",0,1)</f>
        <v>0</v>
      </c>
      <c r="Q280" s="9">
        <f>_xlfn.XLOOKUP($E280,'Raw Data'!$E:$E,'Raw Data'!Q:Q,"ERROR",0,1)</f>
        <v>15</v>
      </c>
      <c r="R280" s="9" t="str">
        <f>_xlfn.XLOOKUP($E280,'Raw Data'!$E:$E,'Raw Data'!R:R,"ERROR",0,1)</f>
        <v>oz</v>
      </c>
      <c r="S280" s="5" t="str">
        <f t="array" ref="S280">_xlfn.IFS(AND(T280&gt;0,T280&lt;=0.05),"0 to 0.05",AND(T280&gt;0.05,T280&lt;=0.1),"0.05 to 0.1",AND(T280&gt;0.1,T280&lt;=0.2),"0.1 to 0.2",AND(T280&gt;0.2,T280&lt;=0.3),"0.2 to 0.3",AND(T280&gt;0.3,T280&lt;=0.4),"0.3 to 0.4",AND(T280&gt;0.4,T280&lt;=0.5),"0.4 to 0.5",AND(T280&gt;0.5,T280&lt;=0.75),"0.5 to 0.75",AND(T280&gt;0.75,T280&lt;=1),"0.75 to 1",AND(T280&gt;1,T280&lt;=2),"1 to 2",AND(T280&gt;2,T280&lt;=3),"2 to 3",AND(T280&gt;3,T280&lt;=4),"3 to 4",AND(T280&gt;4,T280&lt;=5),"4 to 5",AND(T280&gt;5,T280&lt;=10),"5 to 10",T280&gt;10,"10+")</f>
        <v>0.3 to 0.4</v>
      </c>
      <c r="T280" s="10">
        <f>_xlfn.XLOOKUP($E280,'Raw Data'!$E:$E,'Raw Data'!T:T,"ERROR",0,1)</f>
        <v>0.387938225679179</v>
      </c>
      <c r="U280" s="15" t="str">
        <f t="array" ref="U280">_xlfn.IFS(AND(V280&gt;0,V280&lt;=0.05),"0 to 0.05",AND(V280&gt;0.05,V280&lt;=0.1),"0.05 to 0.1",AND(V280&gt;0.1,V280&lt;=0.2),"0.1 to 0.2",AND(V280&gt;0.2,V280&lt;=0.3),"0.2 to 0.3",AND(V280&gt;0.3,V280&lt;=0.4),"0.3 to 0.4",AND(V280&gt;0.4,V280&lt;=0.5),"0.4 to 0.5",AND(V280&gt;0.5,V280&lt;=0.75),"0.5 to 0.75",AND(V280&gt;0.75,V280&lt;=1),"0.75 to 1",AND(V280&gt;1,V280&lt;=2),"1 to 2",AND(V280&gt;2,V280&lt;=3),"2 to 3",AND(V280&gt;3,V280&lt;=4),"3 to 4",AND(V280&gt;4,V280&lt;=5),"4 to 5",AND(V280&gt;5,V280&lt;=10),"5 to 10",V280&gt;10,"10+")</f>
        <v>0.1 to 0.2</v>
      </c>
      <c r="V280" s="10">
        <f>_xlfn.XLOOKUP($E280,'Raw Data'!$E:$E,'Raw Data'!V:V,"ERROR",0,1)</f>
        <v>0.104743320933378</v>
      </c>
      <c r="W280" s="15" t="str">
        <f t="array" ref="W280">_xlfn.IFS(AND(X280&gt;0,X280&lt;=0.05),"0 to 0.05",AND(X280&gt;0.05,X280&lt;=0.1),"0.05 to 0.1",AND(X280&gt;0.1,X280&lt;=0.2),"0.1 to 0.2",AND(X280&gt;0.2,X280&lt;=0.3),"0.2 to 0.3",AND(X280&gt;0.3,X280&lt;=0.4),"0.3 to 0.4",AND(X280&gt;0.4,X280&lt;=0.5),"0.4 to 0.5",AND(X280&gt;0.5,X280&lt;=0.75),"0.5 to 0.75",AND(X280&gt;0.75,X280&lt;=1),"0.75 to 1",AND(X280&gt;1,X280&lt;=2),"1 to 2",AND(X280&gt;2,X280&lt;=3),"2 to 3",AND(X280&gt;3,X280&lt;=4),"3 to 4",AND(X280&gt;4,X280&lt;=5),"4 to 5",AND(X280&gt;5,X280&lt;=10),"5 to 10",X280&gt;10,"10+")</f>
        <v>0.1 to 0.2</v>
      </c>
      <c r="X280" s="16">
        <f t="shared" si="28"/>
        <v>0.104743320933378</v>
      </c>
      <c r="Y280" s="5" t="str">
        <f t="array" ref="Y280">_xlfn.IFS(AND(Z280&gt;0,Z280&lt;=1),"0 to 1",AND(Z280&gt;1,Z280&lt;=2),"1 to 2",AND(Z280&gt;2,Z280&lt;=4),"2 to 4",AND(Z280&gt;4,Z280&lt;=6),"4 to 6",AND(Z280&gt;6,Z280&lt;=8),"6 to 8",AND(Z280&gt;8,Z280&lt;=10),"8 to 10",AND(Z280&gt;10,Z280&lt;=15),"10 to 15",AND(Z280&gt;15,Z280&lt;=20),"15 to 20",AND(Z280&gt;20,Z280&lt;=25),"20 to 25",AND(Z280&gt;25,Z280&lt;=30),"25 to 30",AND(Z280&gt;30,Z280&lt;=40),"30 to 40",AND(Z280&gt;40,Z280&lt;=50),"40 to 50",Z280&gt;50,"50+")</f>
        <v>10 to 15</v>
      </c>
      <c r="Z280" s="9">
        <f>_xlfn.XLOOKUP($E280,'Raw Data'!$E:$E,'Raw Data'!Z:Z,"ERROR",0,1)</f>
        <v>15</v>
      </c>
      <c r="AA280" s="9" t="str">
        <f>_xlfn.XLOOKUP($E280,'Raw Data'!$E:$E,'Raw Data'!AA:AA,"ERROR",0,1)</f>
        <v>oz</v>
      </c>
    </row>
    <row r="281" hidden="1" spans="1:27">
      <c r="A281" s="5" t="str">
        <f>_xlfn.XLOOKUP($E281,'Raw Data'!$E:$E,'Raw Data'!A:A,"ERROR",0,1)</f>
        <v>AE</v>
      </c>
      <c r="B281" s="5" t="str">
        <f>_xlfn.XLOOKUP($E281,'Raw Data'!$E:$E,'Raw Data'!B:B,"ERROR",0,1)</f>
        <v>Hair Mousses</v>
      </c>
      <c r="C281" s="5" t="str">
        <f>_xlfn.XLOOKUP($E281,'Raw Data'!$E:$E,'Raw Data'!C:C,"ERROR",0,1)</f>
        <v>SHEA MOISTURE</v>
      </c>
      <c r="D281" s="5" t="str">
        <f>_xlfn.XLOOKUP($E281,'Raw Data'!$E:$E,'Raw Data'!D:D,"ERROR",0,1)</f>
        <v>www.amazon.ae/dp/B01CTBEJA4</v>
      </c>
      <c r="E281" s="5" t="s">
        <v>481</v>
      </c>
      <c r="F281" s="9" t="str">
        <f>_xlfn.XLOOKUP($E281,'Raw Data'!$E:$E,'Raw Data'!F:F,"ERROR",0,1)</f>
        <v>Shea Moisture Coconut &amp; Hibiscus Curl Mousse 7.5 Ounce (221ml) (3 Pack)</v>
      </c>
      <c r="G281" s="10">
        <f>_xlfn.XLOOKUP($E281,'Raw Data'!$E:$E,'Raw Data'!G:G,"ERROR",0,1)</f>
        <v>0</v>
      </c>
      <c r="H281" s="9">
        <f>_xlfn.XLOOKUP($E281,'Raw Data'!$E:$E,'Raw Data'!H:H,"ERROR",0,1)</f>
        <v>0</v>
      </c>
      <c r="I281" s="9">
        <f>_xlfn.XLOOKUP($E281,'Raw Data'!$E:$E,'Raw Data'!I:I,"ERROR",0,1)</f>
        <v>0</v>
      </c>
      <c r="J281" s="9" t="str">
        <f>_xlfn.XLOOKUP($E281,'Raw Data'!$E:$E,'Raw Data'!J:J,"ERROR",0,1)</f>
        <v>No</v>
      </c>
      <c r="K281" s="14" t="str">
        <f t="array" ref="K281">_xlfn.IFS(AND(L281&gt;0,L281&lt;=5),"0 to 5",AND(L281&gt;5,L281&lt;=10),"5 to 10",AND(L281&gt;10,L281&lt;=15),"10 to 15",AND(L281&gt;15,L281&lt;=20),"15 to 20",AND(L281&gt;20,L281&lt;=30),"20 to 30",AND(L281&gt;30,L281&lt;=40),"30 to 40",AND(L281&gt;40,L281&lt;=50),"40 to 50",AND(L281&gt;50,L281&lt;=75),"50 to 75",AND(L281&gt;75,L281&lt;=100),"75 to 100",AND(L281&gt;100,L281&lt;=150),"100 to 150",AND(L281&gt;150,L281&lt;=200),"150 to 200",AND(L281&gt;200,L281&lt;=250),"200 to 250",AND(L281&gt;250,L281&lt;=300),"250 to 300",AND(L281&gt;300,L281&lt;=400),"300 to 400",AND(L281&gt;400,L281&lt;=500),"400 to 500",L281&gt;500,"500+")</f>
        <v>100 to 150</v>
      </c>
      <c r="L281" s="9">
        <f>_xlfn.XLOOKUP($E281,'Raw Data'!$E:$E,'Raw Data'!L:L,"ERROR",0,1)</f>
        <v>135.8</v>
      </c>
      <c r="M281" s="14" t="str">
        <f t="array" ref="M281">_xlfn.IFS(AND(N281&gt;0,N281&lt;=5),"0 to 5",AND(N281&gt;5,N281&lt;=10),"5 to 10",AND(N281&gt;10,N281&lt;=15),"10 to 15",AND(N281&gt;15,N281&lt;=20),"15 to 20",AND(N281&gt;20,N281&lt;=30),"20 to 30",AND(N281&gt;30,N281&lt;=40),"30 to 40",AND(N281&gt;40,N281&lt;=50),"40 to 50",AND(N281&gt;50,N281&lt;=75),"50 to 75",AND(N281&gt;75,N281&lt;=100),"75 to 100",AND(N281&gt;100,N281&lt;=150),"100 to 150",AND(N281&gt;150,N281&lt;=200),"150 to 200",AND(N281&gt;200,N281&lt;=250),"200 to 250",AND(N281&gt;250,N281&lt;=300),"250 to 300",AND(N281&gt;300,N281&lt;=400),"300 to 400",AND(N281&gt;400,N281&lt;=500),"400 to 500",N281&gt;500,"500+")</f>
        <v>100 to 150</v>
      </c>
      <c r="N281" s="9">
        <f>_xlfn.XLOOKUP($E281,'Raw Data'!$E:$E,'Raw Data'!N:N,"ERROR",0,1)</f>
        <v>135.8</v>
      </c>
      <c r="O281" s="14" t="str">
        <f t="array" ref="O281">_xlfn.IFS(P281=0,"No Discount",AND(P281&gt;0,P281&lt;=0.02),"0% to 2%",AND(P281&gt;0.02,P281&lt;=0.04),"2% to 4%",AND(P281&gt;0.04,P281&lt;=0.06),"4% to 6%",AND(P281&gt;0.06,P281&lt;=0.08),"6% to 8%",AND(P281&gt;0.08,P281&lt;=0.1),"8% to 10%",AND(P281&gt;0.1,P281&lt;=0.15),"10% to 15%",AND(P281&gt;0.15,P281&lt;=0.2),"15% to 20%",AND(P281&gt;0.2,P281&lt;=0.25),"20% to 25%",AND(P281&gt;0.25,P281&lt;=0.3),"25% to 30%",AND(P281&gt;0.3,P281&lt;=0.4),"30% to 40%",AND(P281&gt;0.4,P281&lt;=0.5),"40% to 50%",AND(P281&gt;0.5,P281&lt;=0.75),"50% to 75%",AND(P281&gt;0.75,P281&lt;=1),"75% to 100%")</f>
        <v>No Discount</v>
      </c>
      <c r="P281" s="10">
        <f>_xlfn.XLOOKUP($E281,'Raw Data'!$E:$E,'Raw Data'!P:P,"ERROR",0,1)</f>
        <v>0</v>
      </c>
      <c r="Q281" s="9">
        <f>_xlfn.XLOOKUP($E281,'Raw Data'!$E:$E,'Raw Data'!Q:Q,"ERROR",0,1)</f>
        <v>90</v>
      </c>
      <c r="R281" s="9" t="str">
        <f>_xlfn.XLOOKUP($E281,'Raw Data'!$E:$E,'Raw Data'!R:R,"ERROR",0,1)</f>
        <v>oz</v>
      </c>
      <c r="S281" s="5" t="str">
        <f t="array" ref="S281">_xlfn.IFS(AND(T281&gt;0,T281&lt;=0.05),"0 to 0.05",AND(T281&gt;0.05,T281&lt;=0.1),"0.05 to 0.1",AND(T281&gt;0.1,T281&lt;=0.2),"0.1 to 0.2",AND(T281&gt;0.2,T281&lt;=0.3),"0.2 to 0.3",AND(T281&gt;0.3,T281&lt;=0.4),"0.3 to 0.4",AND(T281&gt;0.4,T281&lt;=0.5),"0.4 to 0.5",AND(T281&gt;0.5,T281&lt;=0.75),"0.5 to 0.75",AND(T281&gt;0.75,T281&lt;=1),"0.75 to 1",AND(T281&gt;1,T281&lt;=2),"1 to 2",AND(T281&gt;2,T281&lt;=3),"2 to 3",AND(T281&gt;3,T281&lt;=4),"3 to 4",AND(T281&gt;4,T281&lt;=5),"4 to 5",AND(T281&gt;5,T281&lt;=10),"5 to 10",T281&gt;10,"10+")</f>
        <v>0.05 to 0.1</v>
      </c>
      <c r="T281" s="10">
        <f>_xlfn.XLOOKUP($E281,'Raw Data'!$E:$E,'Raw Data'!T:T,"ERROR",0,1)</f>
        <v>0.0510276932326307</v>
      </c>
      <c r="U281" s="15" t="str">
        <f t="array" ref="U281">_xlfn.IFS(AND(V281&gt;0,V281&lt;=0.05),"0 to 0.05",AND(V281&gt;0.05,V281&lt;=0.1),"0.05 to 0.1",AND(V281&gt;0.1,V281&lt;=0.2),"0.1 to 0.2",AND(V281&gt;0.2,V281&lt;=0.3),"0.2 to 0.3",AND(V281&gt;0.3,V281&lt;=0.4),"0.3 to 0.4",AND(V281&gt;0.4,V281&lt;=0.5),"0.4 to 0.5",AND(V281&gt;0.5,V281&lt;=0.75),"0.5 to 0.75",AND(V281&gt;0.75,V281&lt;=1),"0.75 to 1",AND(V281&gt;1,V281&lt;=2),"1 to 2",AND(V281&gt;2,V281&lt;=3),"2 to 3",AND(V281&gt;3,V281&lt;=4),"3 to 4",AND(V281&gt;4,V281&lt;=5),"4 to 5",AND(V281&gt;5,V281&lt;=10),"5 to 10",V281&gt;10,"10+")</f>
        <v>0 to 0.05</v>
      </c>
      <c r="V281" s="10">
        <f>_xlfn.XLOOKUP($E281,'Raw Data'!$E:$E,'Raw Data'!V:V,"ERROR",0,1)</f>
        <v>0.0137774771728103</v>
      </c>
      <c r="W281" s="15" t="str">
        <f t="array" ref="W281">_xlfn.IFS(AND(X281&gt;0,X281&lt;=0.05),"0 to 0.05",AND(X281&gt;0.05,X281&lt;=0.1),"0.05 to 0.1",AND(X281&gt;0.1,X281&lt;=0.2),"0.1 to 0.2",AND(X281&gt;0.2,X281&lt;=0.3),"0.2 to 0.3",AND(X281&gt;0.3,X281&lt;=0.4),"0.3 to 0.4",AND(X281&gt;0.4,X281&lt;=0.5),"0.4 to 0.5",AND(X281&gt;0.5,X281&lt;=0.75),"0.5 to 0.75",AND(X281&gt;0.75,X281&lt;=1),"0.75 to 1",AND(X281&gt;1,X281&lt;=2),"1 to 2",AND(X281&gt;2,X281&lt;=3),"2 to 3",AND(X281&gt;3,X281&lt;=4),"3 to 4",AND(X281&gt;4,X281&lt;=5),"4 to 5",AND(X281&gt;5,X281&lt;=10),"5 to 10",X281&gt;10,"10+")</f>
        <v>0 to 0.05</v>
      </c>
      <c r="X281" s="16">
        <f t="shared" si="28"/>
        <v>0.0137774771728103</v>
      </c>
      <c r="Y281" s="5" t="str">
        <f t="array" ref="Y281">_xlfn.IFS(AND(Z281&gt;0,Z281&lt;=1),"0 to 1",AND(Z281&gt;1,Z281&lt;=2),"1 to 2",AND(Z281&gt;2,Z281&lt;=4),"2 to 4",AND(Z281&gt;4,Z281&lt;=6),"4 to 6",AND(Z281&gt;6,Z281&lt;=8),"6 to 8",AND(Z281&gt;8,Z281&lt;=10),"8 to 10",AND(Z281&gt;10,Z281&lt;=15),"10 to 15",AND(Z281&gt;15,Z281&lt;=20),"15 to 20",AND(Z281&gt;20,Z281&lt;=25),"20 to 25",AND(Z281&gt;25,Z281&lt;=30),"25 to 30",AND(Z281&gt;30,Z281&lt;=40),"30 to 40",AND(Z281&gt;40,Z281&lt;=50),"40 to 50",Z281&gt;50,"50+")</f>
        <v>50+</v>
      </c>
      <c r="Z281" s="9">
        <f>_xlfn.XLOOKUP($E281,'Raw Data'!$E:$E,'Raw Data'!Z:Z,"ERROR",0,1)</f>
        <v>90</v>
      </c>
      <c r="AA281" s="9" t="str">
        <f>_xlfn.XLOOKUP($E281,'Raw Data'!$E:$E,'Raw Data'!AA:AA,"ERROR",0,1)</f>
        <v>oz</v>
      </c>
    </row>
    <row r="282" hidden="1" spans="1:27">
      <c r="A282" s="5" t="str">
        <f>_xlfn.XLOOKUP($E282,'Raw Data'!$E:$E,'Raw Data'!A:A,"ERROR",0,1)</f>
        <v>AE</v>
      </c>
      <c r="B282" s="5" t="str">
        <f>_xlfn.XLOOKUP($E282,'Raw Data'!$E:$E,'Raw Data'!B:B,"ERROR",0,1)</f>
        <v>Hair Mousses</v>
      </c>
      <c r="C282" s="5" t="str">
        <f>_xlfn.XLOOKUP($E282,'Raw Data'!$E:$E,'Raw Data'!C:C,"ERROR",0,1)</f>
        <v>Kristin Ess</v>
      </c>
      <c r="D282" s="5" t="str">
        <f>_xlfn.XLOOKUP($E282,'Raw Data'!$E:$E,'Raw Data'!D:D,"ERROR",0,1)</f>
        <v>www.amazon.ae/dp/B075RL4DLN</v>
      </c>
      <c r="E282" s="5" t="s">
        <v>482</v>
      </c>
      <c r="F282" s="9" t="str">
        <f>_xlfn.XLOOKUP($E282,'Raw Data'!$E:$E,'Raw Data'!F:F,"ERROR",0,1)</f>
        <v>Kristin Ess Hair Instant Lift Volumizing Mousse with Castor Oil - Boosts Volume + Thickens, Body Building, Lasting Hold, Non-Sticky, For Curly, Wavy + Straight Hair, 8.1 Oz (Pack of 1)</v>
      </c>
      <c r="G282" s="10">
        <f>_xlfn.XLOOKUP($E282,'Raw Data'!$E:$E,'Raw Data'!G:G,"ERROR",0,1)</f>
        <v>0</v>
      </c>
      <c r="H282" s="9">
        <f>_xlfn.XLOOKUP($E282,'Raw Data'!$E:$E,'Raw Data'!H:H,"ERROR",0,1)</f>
        <v>0</v>
      </c>
      <c r="I282" s="9">
        <f>_xlfn.XLOOKUP($E282,'Raw Data'!$E:$E,'Raw Data'!I:I,"ERROR",0,1)</f>
        <v>0</v>
      </c>
      <c r="J282" s="9" t="str">
        <f>_xlfn.XLOOKUP($E282,'Raw Data'!$E:$E,'Raw Data'!J:J,"ERROR",0,1)</f>
        <v>No</v>
      </c>
      <c r="K282" s="14" t="str">
        <f t="array" ref="K282">_xlfn.IFS(AND(L282&gt;0,L282&lt;=5),"0 to 5",AND(L282&gt;5,L282&lt;=10),"5 to 10",AND(L282&gt;10,L282&lt;=15),"10 to 15",AND(L282&gt;15,L282&lt;=20),"15 to 20",AND(L282&gt;20,L282&lt;=30),"20 to 30",AND(L282&gt;30,L282&lt;=40),"30 to 40",AND(L282&gt;40,L282&lt;=50),"40 to 50",AND(L282&gt;50,L282&lt;=75),"50 to 75",AND(L282&gt;75,L282&lt;=100),"75 to 100",AND(L282&gt;100,L282&lt;=150),"100 to 150",AND(L282&gt;150,L282&lt;=200),"150 to 200",AND(L282&gt;200,L282&lt;=250),"200 to 250",AND(L282&gt;250,L282&lt;=300),"250 to 300",AND(L282&gt;300,L282&lt;=400),"300 to 400",AND(L282&gt;400,L282&lt;=500),"400 to 500",L282&gt;500,"500+")</f>
        <v>100 to 150</v>
      </c>
      <c r="L282" s="9">
        <f>_xlfn.XLOOKUP($E282,'Raw Data'!$E:$E,'Raw Data'!L:L,"ERROR",0,1)</f>
        <v>110.77</v>
      </c>
      <c r="M282" s="14" t="str">
        <f t="array" ref="M282">_xlfn.IFS(AND(N282&gt;0,N282&lt;=5),"0 to 5",AND(N282&gt;5,N282&lt;=10),"5 to 10",AND(N282&gt;10,N282&lt;=15),"10 to 15",AND(N282&gt;15,N282&lt;=20),"15 to 20",AND(N282&gt;20,N282&lt;=30),"20 to 30",AND(N282&gt;30,N282&lt;=40),"30 to 40",AND(N282&gt;40,N282&lt;=50),"40 to 50",AND(N282&gt;50,N282&lt;=75),"50 to 75",AND(N282&gt;75,N282&lt;=100),"75 to 100",AND(N282&gt;100,N282&lt;=150),"100 to 150",AND(N282&gt;150,N282&lt;=200),"150 to 200",AND(N282&gt;200,N282&lt;=250),"200 to 250",AND(N282&gt;250,N282&lt;=300),"250 to 300",AND(N282&gt;300,N282&lt;=400),"300 to 400",AND(N282&gt;400,N282&lt;=500),"400 to 500",N282&gt;500,"500+")</f>
        <v>100 to 150</v>
      </c>
      <c r="N282" s="9">
        <f>_xlfn.XLOOKUP($E282,'Raw Data'!$E:$E,'Raw Data'!N:N,"ERROR",0,1)</f>
        <v>110.77</v>
      </c>
      <c r="O282" s="14" t="str">
        <f t="array" ref="O282">_xlfn.IFS(P282=0,"No Discount",AND(P282&gt;0,P282&lt;=0.02),"0% to 2%",AND(P282&gt;0.02,P282&lt;=0.04),"2% to 4%",AND(P282&gt;0.04,P282&lt;=0.06),"4% to 6%",AND(P282&gt;0.06,P282&lt;=0.08),"6% to 8%",AND(P282&gt;0.08,P282&lt;=0.1),"8% to 10%",AND(P282&gt;0.1,P282&lt;=0.15),"10% to 15%",AND(P282&gt;0.15,P282&lt;=0.2),"15% to 20%",AND(P282&gt;0.2,P282&lt;=0.25),"20% to 25%",AND(P282&gt;0.25,P282&lt;=0.3),"25% to 30%",AND(P282&gt;0.3,P282&lt;=0.4),"30% to 40%",AND(P282&gt;0.4,P282&lt;=0.5),"40% to 50%",AND(P282&gt;0.5,P282&lt;=0.75),"50% to 75%",AND(P282&gt;0.75,P282&lt;=1),"75% to 100%")</f>
        <v>No Discount</v>
      </c>
      <c r="P282" s="10">
        <f>_xlfn.XLOOKUP($E282,'Raw Data'!$E:$E,'Raw Data'!P:P,"ERROR",0,1)</f>
        <v>0</v>
      </c>
      <c r="Q282" s="9">
        <f>_xlfn.XLOOKUP($E282,'Raw Data'!$E:$E,'Raw Data'!Q:Q,"ERROR",0,1)</f>
        <v>8.1</v>
      </c>
      <c r="R282" s="9" t="str">
        <f>_xlfn.XLOOKUP($E282,'Raw Data'!$E:$E,'Raw Data'!R:R,"ERROR",0,1)</f>
        <v>oz</v>
      </c>
      <c r="S282" s="5" t="str">
        <f t="array" ref="S282">_xlfn.IFS(AND(T282&gt;0,T282&lt;=0.05),"0 to 0.05",AND(T282&gt;0.05,T282&lt;=0.1),"0.05 to 0.1",AND(T282&gt;0.1,T282&lt;=0.2),"0.1 to 0.2",AND(T282&gt;0.2,T282&lt;=0.3),"0.2 to 0.3",AND(T282&gt;0.3,T282&lt;=0.4),"0.3 to 0.4",AND(T282&gt;0.4,T282&lt;=0.5),"0.4 to 0.5",AND(T282&gt;0.5,T282&lt;=0.75),"0.5 to 0.75",AND(T282&gt;0.75,T282&lt;=1),"0.75 to 1",AND(T282&gt;1,T282&lt;=2),"1 to 2",AND(T282&gt;2,T282&lt;=3),"2 to 3",AND(T282&gt;3,T282&lt;=4),"3 to 4",AND(T282&gt;4,T282&lt;=5),"4 to 5",AND(T282&gt;5,T282&lt;=10),"5 to 10",T282&gt;10,"10+")</f>
        <v>0.4 to 0.5</v>
      </c>
      <c r="T282" s="10">
        <f>_xlfn.XLOOKUP($E282,'Raw Data'!$E:$E,'Raw Data'!T:T,"ERROR",0,1)</f>
        <v>0.462472392356284</v>
      </c>
      <c r="U282" s="15" t="str">
        <f t="array" ref="U282">_xlfn.IFS(AND(V282&gt;0,V282&lt;=0.05),"0 to 0.05",AND(V282&gt;0.05,V282&lt;=0.1),"0.05 to 0.1",AND(V282&gt;0.1,V282&lt;=0.2),"0.1 to 0.2",AND(V282&gt;0.2,V282&lt;=0.3),"0.2 to 0.3",AND(V282&gt;0.3,V282&lt;=0.4),"0.3 to 0.4",AND(V282&gt;0.4,V282&lt;=0.5),"0.4 to 0.5",AND(V282&gt;0.5,V282&lt;=0.75),"0.5 to 0.75",AND(V282&gt;0.75,V282&lt;=1),"0.75 to 1",AND(V282&gt;1,V282&lt;=2),"1 to 2",AND(V282&gt;2,V282&lt;=3),"2 to 3",AND(V282&gt;3,V282&lt;=4),"3 to 4",AND(V282&gt;4,V282&lt;=5),"4 to 5",AND(V282&gt;5,V282&lt;=10),"5 to 10",V282&gt;10,"10+")</f>
        <v>0.1 to 0.2</v>
      </c>
      <c r="V282" s="10">
        <f>_xlfn.XLOOKUP($E282,'Raw Data'!$E:$E,'Raw Data'!V:V,"ERROR",0,1)</f>
        <v>0.124867545936197</v>
      </c>
      <c r="W282" s="15" t="str">
        <f t="array" ref="W282">_xlfn.IFS(AND(X282&gt;0,X282&lt;=0.05),"0 to 0.05",AND(X282&gt;0.05,X282&lt;=0.1),"0.05 to 0.1",AND(X282&gt;0.1,X282&lt;=0.2),"0.1 to 0.2",AND(X282&gt;0.2,X282&lt;=0.3),"0.2 to 0.3",AND(X282&gt;0.3,X282&lt;=0.4),"0.3 to 0.4",AND(X282&gt;0.4,X282&lt;=0.5),"0.4 to 0.5",AND(X282&gt;0.5,X282&lt;=0.75),"0.5 to 0.75",AND(X282&gt;0.75,X282&lt;=1),"0.75 to 1",AND(X282&gt;1,X282&lt;=2),"1 to 2",AND(X282&gt;2,X282&lt;=3),"2 to 3",AND(X282&gt;3,X282&lt;=4),"3 to 4",AND(X282&gt;4,X282&lt;=5),"4 to 5",AND(X282&gt;5,X282&lt;=10),"5 to 10",X282&gt;10,"10+")</f>
        <v>0.1 to 0.2</v>
      </c>
      <c r="X282" s="16">
        <f t="shared" si="28"/>
        <v>0.124867545936197</v>
      </c>
      <c r="Y282" s="5" t="str">
        <f t="array" ref="Y282">_xlfn.IFS(AND(Z282&gt;0,Z282&lt;=1),"0 to 1",AND(Z282&gt;1,Z282&lt;=2),"1 to 2",AND(Z282&gt;2,Z282&lt;=4),"2 to 4",AND(Z282&gt;4,Z282&lt;=6),"4 to 6",AND(Z282&gt;6,Z282&lt;=8),"6 to 8",AND(Z282&gt;8,Z282&lt;=10),"8 to 10",AND(Z282&gt;10,Z282&lt;=15),"10 to 15",AND(Z282&gt;15,Z282&lt;=20),"15 to 20",AND(Z282&gt;20,Z282&lt;=25),"20 to 25",AND(Z282&gt;25,Z282&lt;=30),"25 to 30",AND(Z282&gt;30,Z282&lt;=40),"30 to 40",AND(Z282&gt;40,Z282&lt;=50),"40 to 50",Z282&gt;50,"50+")</f>
        <v>8 to 10</v>
      </c>
      <c r="Z282" s="9">
        <f>_xlfn.XLOOKUP($E282,'Raw Data'!$E:$E,'Raw Data'!Z:Z,"ERROR",0,1)</f>
        <v>8.1</v>
      </c>
      <c r="AA282" s="9" t="str">
        <f>_xlfn.XLOOKUP($E282,'Raw Data'!$E:$E,'Raw Data'!AA:AA,"ERROR",0,1)</f>
        <v>oz</v>
      </c>
    </row>
    <row r="283" hidden="1" spans="1:27">
      <c r="A283" s="5" t="str">
        <f>_xlfn.XLOOKUP($E283,'Raw Data'!$E:$E,'Raw Data'!A:A,"ERROR",0,1)</f>
        <v>AE</v>
      </c>
      <c r="B283" s="5" t="str">
        <f>_xlfn.XLOOKUP($E283,'Raw Data'!$E:$E,'Raw Data'!B:B,"ERROR",0,1)</f>
        <v>Hair Mousses</v>
      </c>
      <c r="C283" s="5" t="str">
        <f>_xlfn.XLOOKUP($E283,'Raw Data'!$E:$E,'Raw Data'!C:C,"ERROR",0,1)</f>
        <v>Mielle Organics</v>
      </c>
      <c r="D283" s="5" t="str">
        <f>_xlfn.XLOOKUP($E283,'Raw Data'!$E:$E,'Raw Data'!D:D,"ERROR",0,1)</f>
        <v>www.amazon.ae/dp/B071Z7YRHJ</v>
      </c>
      <c r="E283" s="5" t="s">
        <v>483</v>
      </c>
      <c r="F283" s="9" t="str">
        <f>_xlfn.XLOOKUP($E283,'Raw Data'!$E:$E,'Raw Data'!F:F,"ERROR",0,1)</f>
        <v>Mielle Brazilian Curly Cocktail Curl Cream &amp; Curl Mousse 8oz"Set"</v>
      </c>
      <c r="G283" s="10">
        <f>_xlfn.XLOOKUP($E283,'Raw Data'!$E:$E,'Raw Data'!G:G,"ERROR",0,1)</f>
        <v>0</v>
      </c>
      <c r="H283" s="9">
        <f>_xlfn.XLOOKUP($E283,'Raw Data'!$E:$E,'Raw Data'!H:H,"ERROR",0,1)</f>
        <v>0</v>
      </c>
      <c r="I283" s="9">
        <f>_xlfn.XLOOKUP($E283,'Raw Data'!$E:$E,'Raw Data'!I:I,"ERROR",0,1)</f>
        <v>0</v>
      </c>
      <c r="J283" s="9" t="str">
        <f>_xlfn.XLOOKUP($E283,'Raw Data'!$E:$E,'Raw Data'!J:J,"ERROR",0,1)</f>
        <v>No</v>
      </c>
      <c r="K283" s="14" t="str">
        <f t="array" ref="K283">_xlfn.IFS(AND(L283&gt;0,L283&lt;=5),"0 to 5",AND(L283&gt;5,L283&lt;=10),"5 to 10",AND(L283&gt;10,L283&lt;=15),"10 to 15",AND(L283&gt;15,L283&lt;=20),"15 to 20",AND(L283&gt;20,L283&lt;=30),"20 to 30",AND(L283&gt;30,L283&lt;=40),"30 to 40",AND(L283&gt;40,L283&lt;=50),"40 to 50",AND(L283&gt;50,L283&lt;=75),"50 to 75",AND(L283&gt;75,L283&lt;=100),"75 to 100",AND(L283&gt;100,L283&lt;=150),"100 to 150",AND(L283&gt;150,L283&lt;=200),"150 to 200",AND(L283&gt;200,L283&lt;=250),"200 to 250",AND(L283&gt;250,L283&lt;=300),"250 to 300",AND(L283&gt;300,L283&lt;=400),"300 to 400",AND(L283&gt;400,L283&lt;=500),"400 to 500",L283&gt;500,"500+")</f>
        <v>100 to 150</v>
      </c>
      <c r="L283" s="9">
        <f>_xlfn.XLOOKUP($E283,'Raw Data'!$E:$E,'Raw Data'!L:L,"ERROR",0,1)</f>
        <v>110</v>
      </c>
      <c r="M283" s="14" t="str">
        <f t="array" ref="M283">_xlfn.IFS(AND(N283&gt;0,N283&lt;=5),"0 to 5",AND(N283&gt;5,N283&lt;=10),"5 to 10",AND(N283&gt;10,N283&lt;=15),"10 to 15",AND(N283&gt;15,N283&lt;=20),"15 to 20",AND(N283&gt;20,N283&lt;=30),"20 to 30",AND(N283&gt;30,N283&lt;=40),"30 to 40",AND(N283&gt;40,N283&lt;=50),"40 to 50",AND(N283&gt;50,N283&lt;=75),"50 to 75",AND(N283&gt;75,N283&lt;=100),"75 to 100",AND(N283&gt;100,N283&lt;=150),"100 to 150",AND(N283&gt;150,N283&lt;=200),"150 to 200",AND(N283&gt;200,N283&lt;=250),"200 to 250",AND(N283&gt;250,N283&lt;=300),"250 to 300",AND(N283&gt;300,N283&lt;=400),"300 to 400",AND(N283&gt;400,N283&lt;=500),"400 to 500",N283&gt;500,"500+")</f>
        <v>100 to 150</v>
      </c>
      <c r="N283" s="9">
        <f>_xlfn.XLOOKUP($E283,'Raw Data'!$E:$E,'Raw Data'!N:N,"ERROR",0,1)</f>
        <v>110</v>
      </c>
      <c r="O283" s="14" t="str">
        <f t="array" ref="O283">_xlfn.IFS(P283=0,"No Discount",AND(P283&gt;0,P283&lt;=0.02),"0% to 2%",AND(P283&gt;0.02,P283&lt;=0.04),"2% to 4%",AND(P283&gt;0.04,P283&lt;=0.06),"4% to 6%",AND(P283&gt;0.06,P283&lt;=0.08),"6% to 8%",AND(P283&gt;0.08,P283&lt;=0.1),"8% to 10%",AND(P283&gt;0.1,P283&lt;=0.15),"10% to 15%",AND(P283&gt;0.15,P283&lt;=0.2),"15% to 20%",AND(P283&gt;0.2,P283&lt;=0.25),"20% to 25%",AND(P283&gt;0.25,P283&lt;=0.3),"25% to 30%",AND(P283&gt;0.3,P283&lt;=0.4),"30% to 40%",AND(P283&gt;0.4,P283&lt;=0.5),"40% to 50%",AND(P283&gt;0.5,P283&lt;=0.75),"50% to 75%",AND(P283&gt;0.75,P283&lt;=1),"75% to 100%")</f>
        <v>No Discount</v>
      </c>
      <c r="P283" s="10">
        <f>_xlfn.XLOOKUP($E283,'Raw Data'!$E:$E,'Raw Data'!P:P,"ERROR",0,1)</f>
        <v>0</v>
      </c>
      <c r="Q283" s="9">
        <f>_xlfn.XLOOKUP($E283,'Raw Data'!$E:$E,'Raw Data'!Q:Q,"ERROR",0,1)</f>
        <v>8</v>
      </c>
      <c r="R283" s="9" t="str">
        <f>_xlfn.XLOOKUP($E283,'Raw Data'!$E:$E,'Raw Data'!R:R,"ERROR",0,1)</f>
        <v>oz</v>
      </c>
      <c r="S283" s="5" t="str">
        <f t="array" ref="S283">_xlfn.IFS(AND(T283&gt;0,T283&lt;=0.05),"0 to 0.05",AND(T283&gt;0.05,T283&lt;=0.1),"0.05 to 0.1",AND(T283&gt;0.1,T283&lt;=0.2),"0.1 to 0.2",AND(T283&gt;0.2,T283&lt;=0.3),"0.2 to 0.3",AND(T283&gt;0.3,T283&lt;=0.4),"0.3 to 0.4",AND(T283&gt;0.4,T283&lt;=0.5),"0.4 to 0.5",AND(T283&gt;0.5,T283&lt;=0.75),"0.5 to 0.75",AND(T283&gt;0.75,T283&lt;=1),"0.75 to 1",AND(T283&gt;1,T283&lt;=2),"1 to 2",AND(T283&gt;2,T283&lt;=3),"2 to 3",AND(T283&gt;3,T283&lt;=4),"3 to 4",AND(T283&gt;4,T283&lt;=5),"4 to 5",AND(T283&gt;5,T283&lt;=10),"5 to 10",T283&gt;10,"10+")</f>
        <v>0.4 to 0.5</v>
      </c>
      <c r="T283" s="10">
        <f>_xlfn.XLOOKUP($E283,'Raw Data'!$E:$E,'Raw Data'!T:T,"ERROR",0,1)</f>
        <v>0.464998309097058</v>
      </c>
      <c r="U283" s="15" t="str">
        <f t="array" ref="U283">_xlfn.IFS(AND(V283&gt;0,V283&lt;=0.05),"0 to 0.05",AND(V283&gt;0.05,V283&lt;=0.1),"0.05 to 0.1",AND(V283&gt;0.1,V283&lt;=0.2),"0.1 to 0.2",AND(V283&gt;0.2,V283&lt;=0.3),"0.2 to 0.3",AND(V283&gt;0.3,V283&lt;=0.4),"0.3 to 0.4",AND(V283&gt;0.4,V283&lt;=0.5),"0.4 to 0.5",AND(V283&gt;0.5,V283&lt;=0.75),"0.5 to 0.75",AND(V283&gt;0.75,V283&lt;=1),"0.75 to 1",AND(V283&gt;1,V283&lt;=2),"1 to 2",AND(V283&gt;2,V283&lt;=3),"2 to 3",AND(V283&gt;3,V283&lt;=4),"3 to 4",AND(V283&gt;4,V283&lt;=5),"4 to 5",AND(V283&gt;5,V283&lt;=10),"5 to 10",V283&gt;10,"10+")</f>
        <v>0.1 to 0.2</v>
      </c>
      <c r="V283" s="10">
        <f>_xlfn.XLOOKUP($E283,'Raw Data'!$E:$E,'Raw Data'!V:V,"ERROR",0,1)</f>
        <v>0.125549543456206</v>
      </c>
      <c r="W283" s="15" t="str">
        <f t="array" ref="W283">_xlfn.IFS(AND(X283&gt;0,X283&lt;=0.05),"0 to 0.05",AND(X283&gt;0.05,X283&lt;=0.1),"0.05 to 0.1",AND(X283&gt;0.1,X283&lt;=0.2),"0.1 to 0.2",AND(X283&gt;0.2,X283&lt;=0.3),"0.2 to 0.3",AND(X283&gt;0.3,X283&lt;=0.4),"0.3 to 0.4",AND(X283&gt;0.4,X283&lt;=0.5),"0.4 to 0.5",AND(X283&gt;0.5,X283&lt;=0.75),"0.5 to 0.75",AND(X283&gt;0.75,X283&lt;=1),"0.75 to 1",AND(X283&gt;1,X283&lt;=2),"1 to 2",AND(X283&gt;2,X283&lt;=3),"2 to 3",AND(X283&gt;3,X283&lt;=4),"3 to 4",AND(X283&gt;4,X283&lt;=5),"4 to 5",AND(X283&gt;5,X283&lt;=10),"5 to 10",X283&gt;10,"10+")</f>
        <v>0.1 to 0.2</v>
      </c>
      <c r="X283" s="16">
        <f t="shared" si="28"/>
        <v>0.125549543456206</v>
      </c>
      <c r="Y283" s="5" t="str">
        <f t="array" ref="Y283">_xlfn.IFS(AND(Z283&gt;0,Z283&lt;=1),"0 to 1",AND(Z283&gt;1,Z283&lt;=2),"1 to 2",AND(Z283&gt;2,Z283&lt;=4),"2 to 4",AND(Z283&gt;4,Z283&lt;=6),"4 to 6",AND(Z283&gt;6,Z283&lt;=8),"6 to 8",AND(Z283&gt;8,Z283&lt;=10),"8 to 10",AND(Z283&gt;10,Z283&lt;=15),"10 to 15",AND(Z283&gt;15,Z283&lt;=20),"15 to 20",AND(Z283&gt;20,Z283&lt;=25),"20 to 25",AND(Z283&gt;25,Z283&lt;=30),"25 to 30",AND(Z283&gt;30,Z283&lt;=40),"30 to 40",AND(Z283&gt;40,Z283&lt;=50),"40 to 50",Z283&gt;50,"50+")</f>
        <v>6 to 8</v>
      </c>
      <c r="Z283" s="9">
        <f>_xlfn.XLOOKUP($E283,'Raw Data'!$E:$E,'Raw Data'!Z:Z,"ERROR",0,1)</f>
        <v>8</v>
      </c>
      <c r="AA283" s="9" t="str">
        <f>_xlfn.XLOOKUP($E283,'Raw Data'!$E:$E,'Raw Data'!AA:AA,"ERROR",0,1)</f>
        <v>oz</v>
      </c>
    </row>
    <row r="284" hidden="1" spans="1:27">
      <c r="A284" s="5" t="str">
        <f>_xlfn.XLOOKUP($E284,'Raw Data'!$E:$E,'Raw Data'!A:A,"ERROR",0,1)</f>
        <v>AE</v>
      </c>
      <c r="B284" s="5" t="str">
        <f>_xlfn.XLOOKUP($E284,'Raw Data'!$E:$E,'Raw Data'!B:B,"ERROR",0,1)</f>
        <v>Hair Mousses</v>
      </c>
      <c r="C284" s="5" t="str">
        <f>_xlfn.XLOOKUP($E284,'Raw Data'!$E:$E,'Raw Data'!C:C,"ERROR",0,1)</f>
        <v>Tresemme</v>
      </c>
      <c r="D284" s="5" t="str">
        <f>_xlfn.XLOOKUP($E284,'Raw Data'!$E:$E,'Raw Data'!D:D,"ERROR",0,1)</f>
        <v>www.amazon.ae/dp/B0019J4R6Y</v>
      </c>
      <c r="E284" s="5" t="s">
        <v>484</v>
      </c>
      <c r="F284" s="9" t="str">
        <f>_xlfn.XLOOKUP($E284,'Raw Data'!$E:$E,'Raw Data'!F:F,"ERROR",0,1)</f>
        <v>Tresemme Thermal Creations Volumising  Mousse , 6.5 Ounce</v>
      </c>
      <c r="G284" s="10">
        <f>_xlfn.XLOOKUP($E284,'Raw Data'!$E:$E,'Raw Data'!G:G,"ERROR",0,1)</f>
        <v>0</v>
      </c>
      <c r="H284" s="9">
        <f>_xlfn.XLOOKUP($E284,'Raw Data'!$E:$E,'Raw Data'!H:H,"ERROR",0,1)</f>
        <v>0</v>
      </c>
      <c r="I284" s="9">
        <f>_xlfn.XLOOKUP($E284,'Raw Data'!$E:$E,'Raw Data'!I:I,"ERROR",0,1)</f>
        <v>0</v>
      </c>
      <c r="J284" s="9" t="str">
        <f>_xlfn.XLOOKUP($E284,'Raw Data'!$E:$E,'Raw Data'!J:J,"ERROR",0,1)</f>
        <v>No</v>
      </c>
      <c r="K284" s="14" t="str">
        <f t="array" ref="K284">_xlfn.IFS(AND(L284&gt;0,L284&lt;=5),"0 to 5",AND(L284&gt;5,L284&lt;=10),"5 to 10",AND(L284&gt;10,L284&lt;=15),"10 to 15",AND(L284&gt;15,L284&lt;=20),"15 to 20",AND(L284&gt;20,L284&lt;=30),"20 to 30",AND(L284&gt;30,L284&lt;=40),"30 to 40",AND(L284&gt;40,L284&lt;=50),"40 to 50",AND(L284&gt;50,L284&lt;=75),"50 to 75",AND(L284&gt;75,L284&lt;=100),"75 to 100",AND(L284&gt;100,L284&lt;=150),"100 to 150",AND(L284&gt;150,L284&lt;=200),"150 to 200",AND(L284&gt;200,L284&lt;=250),"200 to 250",AND(L284&gt;250,L284&lt;=300),"250 to 300",AND(L284&gt;300,L284&lt;=400),"300 to 400",AND(L284&gt;400,L284&lt;=500),"400 to 500",L284&gt;500,"500+")</f>
        <v>100 to 150</v>
      </c>
      <c r="L284" s="9">
        <f>_xlfn.XLOOKUP($E284,'Raw Data'!$E:$E,'Raw Data'!L:L,"ERROR",0,1)</f>
        <v>104</v>
      </c>
      <c r="M284" s="14" t="str">
        <f t="array" ref="M284">_xlfn.IFS(AND(N284&gt;0,N284&lt;=5),"0 to 5",AND(N284&gt;5,N284&lt;=10),"5 to 10",AND(N284&gt;10,N284&lt;=15),"10 to 15",AND(N284&gt;15,N284&lt;=20),"15 to 20",AND(N284&gt;20,N284&lt;=30),"20 to 30",AND(N284&gt;30,N284&lt;=40),"30 to 40",AND(N284&gt;40,N284&lt;=50),"40 to 50",AND(N284&gt;50,N284&lt;=75),"50 to 75",AND(N284&gt;75,N284&lt;=100),"75 to 100",AND(N284&gt;100,N284&lt;=150),"100 to 150",AND(N284&gt;150,N284&lt;=200),"150 to 200",AND(N284&gt;200,N284&lt;=250),"200 to 250",AND(N284&gt;250,N284&lt;=300),"250 to 300",AND(N284&gt;300,N284&lt;=400),"300 to 400",AND(N284&gt;400,N284&lt;=500),"400 to 500",N284&gt;500,"500+")</f>
        <v>100 to 150</v>
      </c>
      <c r="N284" s="9">
        <f>_xlfn.XLOOKUP($E284,'Raw Data'!$E:$E,'Raw Data'!N:N,"ERROR",0,1)</f>
        <v>104</v>
      </c>
      <c r="O284" s="14" t="str">
        <f t="array" ref="O284">_xlfn.IFS(P284=0,"No Discount",AND(P284&gt;0,P284&lt;=0.02),"0% to 2%",AND(P284&gt;0.02,P284&lt;=0.04),"2% to 4%",AND(P284&gt;0.04,P284&lt;=0.06),"4% to 6%",AND(P284&gt;0.06,P284&lt;=0.08),"6% to 8%",AND(P284&gt;0.08,P284&lt;=0.1),"8% to 10%",AND(P284&gt;0.1,P284&lt;=0.15),"10% to 15%",AND(P284&gt;0.15,P284&lt;=0.2),"15% to 20%",AND(P284&gt;0.2,P284&lt;=0.25),"20% to 25%",AND(P284&gt;0.25,P284&lt;=0.3),"25% to 30%",AND(P284&gt;0.3,P284&lt;=0.4),"30% to 40%",AND(P284&gt;0.4,P284&lt;=0.5),"40% to 50%",AND(P284&gt;0.5,P284&lt;=0.75),"50% to 75%",AND(P284&gt;0.75,P284&lt;=1),"75% to 100%")</f>
        <v>No Discount</v>
      </c>
      <c r="P284" s="10">
        <f>_xlfn.XLOOKUP($E284,'Raw Data'!$E:$E,'Raw Data'!P:P,"ERROR",0,1)</f>
        <v>0</v>
      </c>
      <c r="Q284" s="9">
        <f>_xlfn.XLOOKUP($E284,'Raw Data'!$E:$E,'Raw Data'!Q:Q,"ERROR",0,1)</f>
        <v>6.5</v>
      </c>
      <c r="R284" s="9" t="str">
        <f>_xlfn.XLOOKUP($E284,'Raw Data'!$E:$E,'Raw Data'!R:R,"ERROR",0,1)</f>
        <v>oz</v>
      </c>
      <c r="S284" s="5" t="str">
        <f t="array" ref="S284">_xlfn.IFS(AND(T284&gt;0,T284&lt;=0.05),"0 to 0.05",AND(T284&gt;0.05,T284&lt;=0.1),"0.05 to 0.1",AND(T284&gt;0.1,T284&lt;=0.2),"0.1 to 0.2",AND(T284&gt;0.2,T284&lt;=0.3),"0.2 to 0.3",AND(T284&gt;0.3,T284&lt;=0.4),"0.3 to 0.4",AND(T284&gt;0.4,T284&lt;=0.5),"0.4 to 0.5",AND(T284&gt;0.5,T284&lt;=0.75),"0.5 to 0.75",AND(T284&gt;0.75,T284&lt;=1),"0.75 to 1",AND(T284&gt;1,T284&lt;=2),"1 to 2",AND(T284&gt;2,T284&lt;=3),"2 to 3",AND(T284&gt;3,T284&lt;=4),"3 to 4",AND(T284&gt;4,T284&lt;=5),"4 to 5",AND(T284&gt;5,T284&lt;=10),"5 to 10",T284&gt;10,"10+")</f>
        <v>0.5 to 0.75</v>
      </c>
      <c r="T284" s="10">
        <f>_xlfn.XLOOKUP($E284,'Raw Data'!$E:$E,'Raw Data'!T:T,"ERROR",0,1)</f>
        <v>0.541088941494758</v>
      </c>
      <c r="U284" s="15" t="str">
        <f t="array" ref="U284">_xlfn.IFS(AND(V284&gt;0,V284&lt;=0.05),"0 to 0.05",AND(V284&gt;0.05,V284&lt;=0.1),"0.05 to 0.1",AND(V284&gt;0.1,V284&lt;=0.2),"0.1 to 0.2",AND(V284&gt;0.2,V284&lt;=0.3),"0.2 to 0.3",AND(V284&gt;0.3,V284&lt;=0.4),"0.3 to 0.4",AND(V284&gt;0.4,V284&lt;=0.5),"0.4 to 0.5",AND(V284&gt;0.5,V284&lt;=0.75),"0.5 to 0.75",AND(V284&gt;0.75,V284&lt;=1),"0.75 to 1",AND(V284&gt;1,V284&lt;=2),"1 to 2",AND(V284&gt;2,V284&lt;=3),"2 to 3",AND(V284&gt;3,V284&lt;=4),"3 to 4",AND(V284&gt;4,V284&lt;=5),"4 to 5",AND(V284&gt;5,V284&lt;=10),"5 to 10",V284&gt;10,"10+")</f>
        <v>0.1 to 0.2</v>
      </c>
      <c r="V284" s="10">
        <f>_xlfn.XLOOKUP($E284,'Raw Data'!$E:$E,'Raw Data'!V:V,"ERROR",0,1)</f>
        <v>0.146094014203585</v>
      </c>
      <c r="W284" s="15" t="str">
        <f t="array" ref="W284">_xlfn.IFS(AND(X284&gt;0,X284&lt;=0.05),"0 to 0.05",AND(X284&gt;0.05,X284&lt;=0.1),"0.05 to 0.1",AND(X284&gt;0.1,X284&lt;=0.2),"0.1 to 0.2",AND(X284&gt;0.2,X284&lt;=0.3),"0.2 to 0.3",AND(X284&gt;0.3,X284&lt;=0.4),"0.3 to 0.4",AND(X284&gt;0.4,X284&lt;=0.5),"0.4 to 0.5",AND(X284&gt;0.5,X284&lt;=0.75),"0.5 to 0.75",AND(X284&gt;0.75,X284&lt;=1),"0.75 to 1",AND(X284&gt;1,X284&lt;=2),"1 to 2",AND(X284&gt;2,X284&lt;=3),"2 to 3",AND(X284&gt;3,X284&lt;=4),"3 to 4",AND(X284&gt;4,X284&lt;=5),"4 to 5",AND(X284&gt;5,X284&lt;=10),"5 to 10",X284&gt;10,"10+")</f>
        <v>0.1 to 0.2</v>
      </c>
      <c r="X284" s="16">
        <f t="shared" si="28"/>
        <v>0.146094014203585</v>
      </c>
      <c r="Y284" s="5" t="str">
        <f t="array" ref="Y284">_xlfn.IFS(AND(Z284&gt;0,Z284&lt;=1),"0 to 1",AND(Z284&gt;1,Z284&lt;=2),"1 to 2",AND(Z284&gt;2,Z284&lt;=4),"2 to 4",AND(Z284&gt;4,Z284&lt;=6),"4 to 6",AND(Z284&gt;6,Z284&lt;=8),"6 to 8",AND(Z284&gt;8,Z284&lt;=10),"8 to 10",AND(Z284&gt;10,Z284&lt;=15),"10 to 15",AND(Z284&gt;15,Z284&lt;=20),"15 to 20",AND(Z284&gt;20,Z284&lt;=25),"20 to 25",AND(Z284&gt;25,Z284&lt;=30),"25 to 30",AND(Z284&gt;30,Z284&lt;=40),"30 to 40",AND(Z284&gt;40,Z284&lt;=50),"40 to 50",Z284&gt;50,"50+")</f>
        <v>6 to 8</v>
      </c>
      <c r="Z284" s="9">
        <f>_xlfn.XLOOKUP($E284,'Raw Data'!$E:$E,'Raw Data'!Z:Z,"ERROR",0,1)</f>
        <v>6.5</v>
      </c>
      <c r="AA284" s="9" t="str">
        <f>_xlfn.XLOOKUP($E284,'Raw Data'!$E:$E,'Raw Data'!AA:AA,"ERROR",0,1)</f>
        <v>oz</v>
      </c>
    </row>
    <row r="285" hidden="1" spans="1:27">
      <c r="A285" s="5" t="str">
        <f>_xlfn.XLOOKUP($E285,'Raw Data'!$E:$E,'Raw Data'!A:A,"ERROR",0,1)</f>
        <v>AE</v>
      </c>
      <c r="B285" s="5" t="str">
        <f>_xlfn.XLOOKUP($E285,'Raw Data'!$E:$E,'Raw Data'!B:B,"ERROR",0,1)</f>
        <v>Hair Mousses</v>
      </c>
      <c r="C285" s="5" t="str">
        <f>_xlfn.XLOOKUP($E285,'Raw Data'!$E:$E,'Raw Data'!C:C,"ERROR",0,1)</f>
        <v>pantene</v>
      </c>
      <c r="D285" s="5" t="str">
        <f>_xlfn.XLOOKUP($E285,'Raw Data'!$E:$E,'Raw Data'!D:D,"ERROR",0,1)</f>
        <v>www.amazon.ae/dp/B00NFUB3HG</v>
      </c>
      <c r="E285" s="5" t="s">
        <v>485</v>
      </c>
      <c r="F285" s="9" t="str">
        <f>_xlfn.XLOOKUP($E285,'Raw Data'!$E:$E,'Raw Data'!F:F,"ERROR",0,1)</f>
        <v>Pantene   Mousse  Curl Defining Max Hold 6.6 Ounce (2 Pack), Packaging May Vary</v>
      </c>
      <c r="G285" s="10">
        <f>_xlfn.XLOOKUP($E285,'Raw Data'!$E:$E,'Raw Data'!G:G,"ERROR",0,1)</f>
        <v>0</v>
      </c>
      <c r="H285" s="9">
        <f>_xlfn.XLOOKUP($E285,'Raw Data'!$E:$E,'Raw Data'!H:H,"ERROR",0,1)</f>
        <v>0</v>
      </c>
      <c r="I285" s="9">
        <f>_xlfn.XLOOKUP($E285,'Raw Data'!$E:$E,'Raw Data'!I:I,"ERROR",0,1)</f>
        <v>0</v>
      </c>
      <c r="J285" s="9" t="str">
        <f>_xlfn.XLOOKUP($E285,'Raw Data'!$E:$E,'Raw Data'!J:J,"ERROR",0,1)</f>
        <v>No</v>
      </c>
      <c r="K285" s="14" t="str">
        <f t="array" ref="K285">_xlfn.IFS(AND(L285&gt;0,L285&lt;=5),"0 to 5",AND(L285&gt;5,L285&lt;=10),"5 to 10",AND(L285&gt;10,L285&lt;=15),"10 to 15",AND(L285&gt;15,L285&lt;=20),"15 to 20",AND(L285&gt;20,L285&lt;=30),"20 to 30",AND(L285&gt;30,L285&lt;=40),"30 to 40",AND(L285&gt;40,L285&lt;=50),"40 to 50",AND(L285&gt;50,L285&lt;=75),"50 to 75",AND(L285&gt;75,L285&lt;=100),"75 to 100",AND(L285&gt;100,L285&lt;=150),"100 to 150",AND(L285&gt;150,L285&lt;=200),"150 to 200",AND(L285&gt;200,L285&lt;=250),"200 to 250",AND(L285&gt;250,L285&lt;=300),"250 to 300",AND(L285&gt;300,L285&lt;=400),"300 to 400",AND(L285&gt;400,L285&lt;=500),"400 to 500",L285&gt;500,"500+")</f>
        <v>75 to 100</v>
      </c>
      <c r="L285" s="9">
        <f>_xlfn.XLOOKUP($E285,'Raw Data'!$E:$E,'Raw Data'!L:L,"ERROR",0,1)</f>
        <v>94.83</v>
      </c>
      <c r="M285" s="14" t="str">
        <f t="array" ref="M285">_xlfn.IFS(AND(N285&gt;0,N285&lt;=5),"0 to 5",AND(N285&gt;5,N285&lt;=10),"5 to 10",AND(N285&gt;10,N285&lt;=15),"10 to 15",AND(N285&gt;15,N285&lt;=20),"15 to 20",AND(N285&gt;20,N285&lt;=30),"20 to 30",AND(N285&gt;30,N285&lt;=40),"30 to 40",AND(N285&gt;40,N285&lt;=50),"40 to 50",AND(N285&gt;50,N285&lt;=75),"50 to 75",AND(N285&gt;75,N285&lt;=100),"75 to 100",AND(N285&gt;100,N285&lt;=150),"100 to 150",AND(N285&gt;150,N285&lt;=200),"150 to 200",AND(N285&gt;200,N285&lt;=250),"200 to 250",AND(N285&gt;250,N285&lt;=300),"250 to 300",AND(N285&gt;300,N285&lt;=400),"300 to 400",AND(N285&gt;400,N285&lt;=500),"400 to 500",N285&gt;500,"500+")</f>
        <v>75 to 100</v>
      </c>
      <c r="N285" s="9">
        <f>_xlfn.XLOOKUP($E285,'Raw Data'!$E:$E,'Raw Data'!N:N,"ERROR",0,1)</f>
        <v>94.83</v>
      </c>
      <c r="O285" s="14" t="str">
        <f t="array" ref="O285">_xlfn.IFS(P285=0,"No Discount",AND(P285&gt;0,P285&lt;=0.02),"0% to 2%",AND(P285&gt;0.02,P285&lt;=0.04),"2% to 4%",AND(P285&gt;0.04,P285&lt;=0.06),"4% to 6%",AND(P285&gt;0.06,P285&lt;=0.08),"6% to 8%",AND(P285&gt;0.08,P285&lt;=0.1),"8% to 10%",AND(P285&gt;0.1,P285&lt;=0.15),"10% to 15%",AND(P285&gt;0.15,P285&lt;=0.2),"15% to 20%",AND(P285&gt;0.2,P285&lt;=0.25),"20% to 25%",AND(P285&gt;0.25,P285&lt;=0.3),"25% to 30%",AND(P285&gt;0.3,P285&lt;=0.4),"30% to 40%",AND(P285&gt;0.4,P285&lt;=0.5),"40% to 50%",AND(P285&gt;0.5,P285&lt;=0.75),"50% to 75%",AND(P285&gt;0.75,P285&lt;=1),"75% to 100%")</f>
        <v>No Discount</v>
      </c>
      <c r="P285" s="10">
        <f>_xlfn.XLOOKUP($E285,'Raw Data'!$E:$E,'Raw Data'!P:P,"ERROR",0,1)</f>
        <v>0</v>
      </c>
      <c r="Q285" s="9">
        <f>_xlfn.XLOOKUP($E285,'Raw Data'!$E:$E,'Raw Data'!Q:Q,"ERROR",0,1)</f>
        <v>13.2</v>
      </c>
      <c r="R285" s="9" t="str">
        <f>_xlfn.XLOOKUP($E285,'Raw Data'!$E:$E,'Raw Data'!R:R,"ERROR",0,1)</f>
        <v>oz</v>
      </c>
      <c r="S285" s="5" t="str">
        <f t="array" ref="S285">_xlfn.IFS(AND(T285&gt;0,T285&lt;=0.05),"0 to 0.05",AND(T285&gt;0.05,T285&lt;=0.1),"0.05 to 0.1",AND(T285&gt;0.1,T285&lt;=0.2),"0.1 to 0.2",AND(T285&gt;0.2,T285&lt;=0.3),"0.2 to 0.3",AND(T285&gt;0.3,T285&lt;=0.4),"0.3 to 0.4",AND(T285&gt;0.4,T285&lt;=0.5),"0.4 to 0.5",AND(T285&gt;0.5,T285&lt;=0.75),"0.5 to 0.75",AND(T285&gt;0.75,T285&lt;=1),"0.75 to 1",AND(T285&gt;1,T285&lt;=2),"1 to 2",AND(T285&gt;2,T285&lt;=3),"2 to 3",AND(T285&gt;3,T285&lt;=4),"3 to 4",AND(T285&gt;4,T285&lt;=5),"4 to 5",AND(T285&gt;5,T285&lt;=10),"5 to 10",T285&gt;10,"10+")</f>
        <v>0.2 to 0.3</v>
      </c>
      <c r="T285" s="10">
        <f>_xlfn.XLOOKUP($E285,'Raw Data'!$E:$E,'Raw Data'!T:T,"ERROR",0,1)</f>
        <v>0.242952009100132</v>
      </c>
      <c r="U285" s="15" t="str">
        <f t="array" ref="U285">_xlfn.IFS(AND(V285&gt;0,V285&lt;=0.05),"0 to 0.05",AND(V285&gt;0.05,V285&lt;=0.1),"0.05 to 0.1",AND(V285&gt;0.1,V285&lt;=0.2),"0.1 to 0.2",AND(V285&gt;0.2,V285&lt;=0.3),"0.2 to 0.3",AND(V285&gt;0.3,V285&lt;=0.4),"0.3 to 0.4",AND(V285&gt;0.4,V285&lt;=0.5),"0.4 to 0.5",AND(V285&gt;0.5,V285&lt;=0.75),"0.5 to 0.75",AND(V285&gt;0.75,V285&lt;=1),"0.75 to 1",AND(V285&gt;1,V285&lt;=2),"1 to 2",AND(V285&gt;2,V285&lt;=3),"2 to 3",AND(V285&gt;3,V285&lt;=4),"3 to 4",AND(V285&gt;4,V285&lt;=5),"4 to 5",AND(V285&gt;5,V285&lt;=10),"5 to 10",V285&gt;10,"10+")</f>
        <v>0.05 to 0.1</v>
      </c>
      <c r="V285" s="10">
        <f>_xlfn.XLOOKUP($E285,'Raw Data'!$E:$E,'Raw Data'!V:V,"ERROR",0,1)</f>
        <v>0.0655970424570357</v>
      </c>
      <c r="W285" s="15" t="str">
        <f t="array" ref="W285">_xlfn.IFS(AND(X285&gt;0,X285&lt;=0.05),"0 to 0.05",AND(X285&gt;0.05,X285&lt;=0.1),"0.05 to 0.1",AND(X285&gt;0.1,X285&lt;=0.2),"0.1 to 0.2",AND(X285&gt;0.2,X285&lt;=0.3),"0.2 to 0.3",AND(X285&gt;0.3,X285&lt;=0.4),"0.3 to 0.4",AND(X285&gt;0.4,X285&lt;=0.5),"0.4 to 0.5",AND(X285&gt;0.5,X285&lt;=0.75),"0.5 to 0.75",AND(X285&gt;0.75,X285&lt;=1),"0.75 to 1",AND(X285&gt;1,X285&lt;=2),"1 to 2",AND(X285&gt;2,X285&lt;=3),"2 to 3",AND(X285&gt;3,X285&lt;=4),"3 to 4",AND(X285&gt;4,X285&lt;=5),"4 to 5",AND(X285&gt;5,X285&lt;=10),"5 to 10",X285&gt;10,"10+")</f>
        <v>0.05 to 0.1</v>
      </c>
      <c r="X285" s="16">
        <f t="shared" si="28"/>
        <v>0.0655970424570357</v>
      </c>
      <c r="Y285" s="5" t="str">
        <f t="array" ref="Y285">_xlfn.IFS(AND(Z285&gt;0,Z285&lt;=1),"0 to 1",AND(Z285&gt;1,Z285&lt;=2),"1 to 2",AND(Z285&gt;2,Z285&lt;=4),"2 to 4",AND(Z285&gt;4,Z285&lt;=6),"4 to 6",AND(Z285&gt;6,Z285&lt;=8),"6 to 8",AND(Z285&gt;8,Z285&lt;=10),"8 to 10",AND(Z285&gt;10,Z285&lt;=15),"10 to 15",AND(Z285&gt;15,Z285&lt;=20),"15 to 20",AND(Z285&gt;20,Z285&lt;=25),"20 to 25",AND(Z285&gt;25,Z285&lt;=30),"25 to 30",AND(Z285&gt;30,Z285&lt;=40),"30 to 40",AND(Z285&gt;40,Z285&lt;=50),"40 to 50",Z285&gt;50,"50+")</f>
        <v>10 to 15</v>
      </c>
      <c r="Z285" s="9">
        <f>_xlfn.XLOOKUP($E285,'Raw Data'!$E:$E,'Raw Data'!Z:Z,"ERROR",0,1)</f>
        <v>13.2</v>
      </c>
      <c r="AA285" s="9" t="str">
        <f>_xlfn.XLOOKUP($E285,'Raw Data'!$E:$E,'Raw Data'!AA:AA,"ERROR",0,1)</f>
        <v>oz</v>
      </c>
    </row>
    <row r="286" hidden="1" spans="1:27">
      <c r="A286" s="5" t="str">
        <f>_xlfn.XLOOKUP($E286,'Raw Data'!$E:$E,'Raw Data'!A:A,"ERROR",0,1)</f>
        <v>AE</v>
      </c>
      <c r="B286" s="5" t="str">
        <f>_xlfn.XLOOKUP($E286,'Raw Data'!$E:$E,'Raw Data'!B:B,"ERROR",0,1)</f>
        <v>Hair Mousses</v>
      </c>
      <c r="C286" s="5" t="str">
        <f>_xlfn.XLOOKUP($E286,'Raw Data'!$E:$E,'Raw Data'!C:C,"ERROR",0,1)</f>
        <v>Fantasia IC</v>
      </c>
      <c r="D286" s="5" t="str">
        <f>_xlfn.XLOOKUP($E286,'Raw Data'!$E:$E,'Raw Data'!D:D,"ERROR",0,1)</f>
        <v>www.amazon.ae/dp/B001DTWX66</v>
      </c>
      <c r="E286" s="5" t="s">
        <v>486</v>
      </c>
      <c r="F286" s="9" t="str">
        <f>_xlfn.XLOOKUP($E286,'Raw Data'!$E:$E,'Raw Data'!F:F,"ERROR",0,1)</f>
        <v>Fantasia Liquid  Mousse  Spray, 16.0 Fl Oz</v>
      </c>
      <c r="G286" s="10">
        <f>_xlfn.XLOOKUP($E286,'Raw Data'!$E:$E,'Raw Data'!G:G,"ERROR",0,1)</f>
        <v>0</v>
      </c>
      <c r="H286" s="9">
        <f>_xlfn.XLOOKUP($E286,'Raw Data'!$E:$E,'Raw Data'!H:H,"ERROR",0,1)</f>
        <v>0</v>
      </c>
      <c r="I286" s="9">
        <f>_xlfn.XLOOKUP($E286,'Raw Data'!$E:$E,'Raw Data'!I:I,"ERROR",0,1)</f>
        <v>0</v>
      </c>
      <c r="J286" s="9" t="str">
        <f>_xlfn.XLOOKUP($E286,'Raw Data'!$E:$E,'Raw Data'!J:J,"ERROR",0,1)</f>
        <v>No</v>
      </c>
      <c r="K286" s="14" t="str">
        <f t="array" ref="K286">_xlfn.IFS(AND(L286&gt;0,L286&lt;=5),"0 to 5",AND(L286&gt;5,L286&lt;=10),"5 to 10",AND(L286&gt;10,L286&lt;=15),"10 to 15",AND(L286&gt;15,L286&lt;=20),"15 to 20",AND(L286&gt;20,L286&lt;=30),"20 to 30",AND(L286&gt;30,L286&lt;=40),"30 to 40",AND(L286&gt;40,L286&lt;=50),"40 to 50",AND(L286&gt;50,L286&lt;=75),"50 to 75",AND(L286&gt;75,L286&lt;=100),"75 to 100",AND(L286&gt;100,L286&lt;=150),"100 to 150",AND(L286&gt;150,L286&lt;=200),"150 to 200",AND(L286&gt;200,L286&lt;=250),"200 to 250",AND(L286&gt;250,L286&lt;=300),"250 to 300",AND(L286&gt;300,L286&lt;=400),"300 to 400",AND(L286&gt;400,L286&lt;=500),"400 to 500",L286&gt;500,"500+")</f>
        <v>75 to 100</v>
      </c>
      <c r="L286" s="9">
        <f>_xlfn.XLOOKUP($E286,'Raw Data'!$E:$E,'Raw Data'!L:L,"ERROR",0,1)</f>
        <v>89.53</v>
      </c>
      <c r="M286" s="14" t="str">
        <f t="array" ref="M286">_xlfn.IFS(AND(N286&gt;0,N286&lt;=5),"0 to 5",AND(N286&gt;5,N286&lt;=10),"5 to 10",AND(N286&gt;10,N286&lt;=15),"10 to 15",AND(N286&gt;15,N286&lt;=20),"15 to 20",AND(N286&gt;20,N286&lt;=30),"20 to 30",AND(N286&gt;30,N286&lt;=40),"30 to 40",AND(N286&gt;40,N286&lt;=50),"40 to 50",AND(N286&gt;50,N286&lt;=75),"50 to 75",AND(N286&gt;75,N286&lt;=100),"75 to 100",AND(N286&gt;100,N286&lt;=150),"100 to 150",AND(N286&gt;150,N286&lt;=200),"150 to 200",AND(N286&gt;200,N286&lt;=250),"200 to 250",AND(N286&gt;250,N286&lt;=300),"250 to 300",AND(N286&gt;300,N286&lt;=400),"300 to 400",AND(N286&gt;400,N286&lt;=500),"400 to 500",N286&gt;500,"500+")</f>
        <v>75 to 100</v>
      </c>
      <c r="N286" s="9">
        <f>_xlfn.XLOOKUP($E286,'Raw Data'!$E:$E,'Raw Data'!N:N,"ERROR",0,1)</f>
        <v>93.47</v>
      </c>
      <c r="O286" s="14" t="str">
        <f t="array" ref="O286">_xlfn.IFS(P286=0,"No Discount",AND(P286&gt;0,P286&lt;=0.02),"0% to 2%",AND(P286&gt;0.02,P286&lt;=0.04),"2% to 4%",AND(P286&gt;0.04,P286&lt;=0.06),"4% to 6%",AND(P286&gt;0.06,P286&lt;=0.08),"6% to 8%",AND(P286&gt;0.08,P286&lt;=0.1),"8% to 10%",AND(P286&gt;0.1,P286&lt;=0.15),"10% to 15%",AND(P286&gt;0.15,P286&lt;=0.2),"15% to 20%",AND(P286&gt;0.2,P286&lt;=0.25),"20% to 25%",AND(P286&gt;0.25,P286&lt;=0.3),"25% to 30%",AND(P286&gt;0.3,P286&lt;=0.4),"30% to 40%",AND(P286&gt;0.4,P286&lt;=0.5),"40% to 50%",AND(P286&gt;0.5,P286&lt;=0.75),"50% to 75%",AND(P286&gt;0.75,P286&lt;=1),"75% to 100%")</f>
        <v>4% to 6%</v>
      </c>
      <c r="P286" s="10">
        <f>_xlfn.XLOOKUP($E286,'Raw Data'!$E:$E,'Raw Data'!P:P,"ERROR",0,1)</f>
        <v>0.0421525623194608</v>
      </c>
      <c r="Q286" s="9">
        <f>_xlfn.XLOOKUP($E286,'Raw Data'!$E:$E,'Raw Data'!Q:Q,"ERROR",0,1)</f>
        <v>16</v>
      </c>
      <c r="R286" s="9" t="str">
        <f>_xlfn.XLOOKUP($E286,'Raw Data'!$E:$E,'Raw Data'!R:R,"ERROR",0,1)</f>
        <v>fl oz</v>
      </c>
      <c r="S286" s="5" t="str">
        <f t="array" ref="S286">_xlfn.IFS(AND(T286&gt;0,T286&lt;=0.05),"0 to 0.05",AND(T286&gt;0.05,T286&lt;=0.1),"0.05 to 0.1",AND(T286&gt;0.1,T286&lt;=0.2),"0.1 to 0.2",AND(T286&gt;0.2,T286&lt;=0.3),"0.2 to 0.3",AND(T286&gt;0.3,T286&lt;=0.4),"0.3 to 0.4",AND(T286&gt;0.4,T286&lt;=0.5),"0.4 to 0.5",AND(T286&gt;0.5,T286&lt;=0.75),"0.5 to 0.75",AND(T286&gt;0.75,T286&lt;=1),"0.75 to 1",AND(T286&gt;1,T286&lt;=2),"1 to 2",AND(T286&gt;2,T286&lt;=3),"2 to 3",AND(T286&gt;3,T286&lt;=4),"3 to 4",AND(T286&gt;4,T286&lt;=5),"4 to 5",AND(T286&gt;5,T286&lt;=10),"5 to 10",T286&gt;10,"10+")</f>
        <v>0.1 to 0.2</v>
      </c>
      <c r="T286" s="10">
        <f>_xlfn.XLOOKUP($E286,'Raw Data'!$E:$E,'Raw Data'!T:T,"ERROR",0,1)</f>
        <v>0.181954976457428</v>
      </c>
      <c r="U286" s="15" t="str">
        <f t="array" ref="U286">_xlfn.IFS(AND(V286&gt;0,V286&lt;=0.05),"0 to 0.05",AND(V286&gt;0.05,V286&lt;=0.1),"0.05 to 0.1",AND(V286&gt;0.1,V286&lt;=0.2),"0.1 to 0.2",AND(V286&gt;0.2,V286&lt;=0.3),"0.2 to 0.3",AND(V286&gt;0.3,V286&lt;=0.4),"0.3 to 0.4",AND(V286&gt;0.4,V286&lt;=0.5),"0.4 to 0.5",AND(V286&gt;0.5,V286&lt;=0.75),"0.5 to 0.75",AND(V286&gt;0.75,V286&lt;=1),"0.75 to 1",AND(V286&gt;1,V286&lt;=2),"1 to 2",AND(V286&gt;2,V286&lt;=3),"2 to 3",AND(V286&gt;3,V286&lt;=4),"3 to 4",AND(V286&gt;4,V286&lt;=5),"4 to 5",AND(V286&gt;5,V286&lt;=10),"5 to 10",V286&gt;10,"10+")</f>
        <v>0.05 to 0.1</v>
      </c>
      <c r="V286" s="10">
        <f>_xlfn.XLOOKUP($E286,'Raw Data'!$E:$E,'Raw Data'!V:V,"ERROR",0,1)</f>
        <v>0.0512898419005749</v>
      </c>
      <c r="W286" s="15" t="str">
        <f t="array" ref="W286">_xlfn.IFS(AND(X286&gt;0,X286&lt;=0.05),"0 to 0.05",AND(X286&gt;0.05,X286&lt;=0.1),"0.05 to 0.1",AND(X286&gt;0.1,X286&lt;=0.2),"0.1 to 0.2",AND(X286&gt;0.2,X286&lt;=0.3),"0.2 to 0.3",AND(X286&gt;0.3,X286&lt;=0.4),"0.3 to 0.4",AND(X286&gt;0.4,X286&lt;=0.5),"0.4 to 0.5",AND(X286&gt;0.5,X286&lt;=0.75),"0.5 to 0.75",AND(X286&gt;0.75,X286&lt;=1),"0.75 to 1",AND(X286&gt;1,X286&lt;=2),"1 to 2",AND(X286&gt;2,X286&lt;=3),"2 to 3",AND(X286&gt;3,X286&lt;=4),"3 to 4",AND(X286&gt;4,X286&lt;=5),"4 to 5",AND(X286&gt;5,X286&lt;=10),"5 to 10",X286&gt;10,"10+")</f>
        <v>0 to 0.05</v>
      </c>
      <c r="X286" s="16">
        <f t="shared" si="28"/>
        <v>0.0491278436435056</v>
      </c>
      <c r="Y286" s="5" t="str">
        <f t="array" ref="Y286">_xlfn.IFS(AND(Z286&gt;0,Z286&lt;=1),"0 to 1",AND(Z286&gt;1,Z286&lt;=2),"1 to 2",AND(Z286&gt;2,Z286&lt;=4),"2 to 4",AND(Z286&gt;4,Z286&lt;=6),"4 to 6",AND(Z286&gt;6,Z286&lt;=8),"6 to 8",AND(Z286&gt;8,Z286&lt;=10),"8 to 10",AND(Z286&gt;10,Z286&lt;=15),"10 to 15",AND(Z286&gt;15,Z286&lt;=20),"15 to 20",AND(Z286&gt;20,Z286&lt;=25),"20 to 25",AND(Z286&gt;25,Z286&lt;=30),"25 to 30",AND(Z286&gt;30,Z286&lt;=40),"30 to 40",AND(Z286&gt;40,Z286&lt;=50),"40 to 50",Z286&gt;50,"50+")</f>
        <v>15 to 20</v>
      </c>
      <c r="Z286" s="9">
        <f>_xlfn.XLOOKUP($E286,'Raw Data'!$E:$E,'Raw Data'!Z:Z,"ERROR",0,1)</f>
        <v>16.64</v>
      </c>
      <c r="AA286" s="9" t="str">
        <f>_xlfn.XLOOKUP($E286,'Raw Data'!$E:$E,'Raw Data'!AA:AA,"ERROR",0,1)</f>
        <v>oz</v>
      </c>
    </row>
    <row r="287" hidden="1" spans="1:27">
      <c r="A287" s="5" t="str">
        <f>_xlfn.XLOOKUP($E287,'Raw Data'!$E:$E,'Raw Data'!A:A,"ERROR",0,1)</f>
        <v>AE</v>
      </c>
      <c r="B287" s="5" t="str">
        <f>_xlfn.XLOOKUP($E287,'Raw Data'!$E:$E,'Raw Data'!B:B,"ERROR",0,1)</f>
        <v>Hair Mousses</v>
      </c>
      <c r="C287" s="5" t="str">
        <f>_xlfn.XLOOKUP($E287,'Raw Data'!$E:$E,'Raw Data'!C:C,"ERROR",0,1)</f>
        <v>Colorproof</v>
      </c>
      <c r="D287" s="5" t="str">
        <f>_xlfn.XLOOKUP($E287,'Raw Data'!$E:$E,'Raw Data'!D:D,"ERROR",0,1)</f>
        <v>www.amazon.ae/dp/B00DMHLU3O</v>
      </c>
      <c r="E287" s="5" t="s">
        <v>487</v>
      </c>
      <c r="F287" s="9" t="str">
        <f>_xlfn.XLOOKUP($E287,'Raw Data'!$E:$E,'Raw Data'!F:F,"ERROR",0,1)</f>
        <v>Colorproof Liftit Color Protect  Foam   Mousse  For Unisex 2 Oz  Mousse</v>
      </c>
      <c r="G287" s="10">
        <f>_xlfn.XLOOKUP($E287,'Raw Data'!$E:$E,'Raw Data'!G:G,"ERROR",0,1)</f>
        <v>0</v>
      </c>
      <c r="H287" s="9">
        <f>_xlfn.XLOOKUP($E287,'Raw Data'!$E:$E,'Raw Data'!H:H,"ERROR",0,1)</f>
        <v>0</v>
      </c>
      <c r="I287" s="9">
        <f>_xlfn.XLOOKUP($E287,'Raw Data'!$E:$E,'Raw Data'!I:I,"ERROR",0,1)</f>
        <v>0</v>
      </c>
      <c r="J287" s="9" t="str">
        <f>_xlfn.XLOOKUP($E287,'Raw Data'!$E:$E,'Raw Data'!J:J,"ERROR",0,1)</f>
        <v>No</v>
      </c>
      <c r="K287" s="14" t="str">
        <f t="array" ref="K287">_xlfn.IFS(AND(L287&gt;0,L287&lt;=5),"0 to 5",AND(L287&gt;5,L287&lt;=10),"5 to 10",AND(L287&gt;10,L287&lt;=15),"10 to 15",AND(L287&gt;15,L287&lt;=20),"15 to 20",AND(L287&gt;20,L287&lt;=30),"20 to 30",AND(L287&gt;30,L287&lt;=40),"30 to 40",AND(L287&gt;40,L287&lt;=50),"40 to 50",AND(L287&gt;50,L287&lt;=75),"50 to 75",AND(L287&gt;75,L287&lt;=100),"75 to 100",AND(L287&gt;100,L287&lt;=150),"100 to 150",AND(L287&gt;150,L287&lt;=200),"150 to 200",AND(L287&gt;200,L287&lt;=250),"200 to 250",AND(L287&gt;250,L287&lt;=300),"250 to 300",AND(L287&gt;300,L287&lt;=400),"300 to 400",AND(L287&gt;400,L287&lt;=500),"400 to 500",L287&gt;500,"500+")</f>
        <v>75 to 100</v>
      </c>
      <c r="L287" s="9">
        <f>_xlfn.XLOOKUP($E287,'Raw Data'!$E:$E,'Raw Data'!L:L,"ERROR",0,1)</f>
        <v>87.74</v>
      </c>
      <c r="M287" s="14" t="str">
        <f t="array" ref="M287">_xlfn.IFS(AND(N287&gt;0,N287&lt;=5),"0 to 5",AND(N287&gt;5,N287&lt;=10),"5 to 10",AND(N287&gt;10,N287&lt;=15),"10 to 15",AND(N287&gt;15,N287&lt;=20),"15 to 20",AND(N287&gt;20,N287&lt;=30),"20 to 30",AND(N287&gt;30,N287&lt;=40),"30 to 40",AND(N287&gt;40,N287&lt;=50),"40 to 50",AND(N287&gt;50,N287&lt;=75),"50 to 75",AND(N287&gt;75,N287&lt;=100),"75 to 100",AND(N287&gt;100,N287&lt;=150),"100 to 150",AND(N287&gt;150,N287&lt;=200),"150 to 200",AND(N287&gt;200,N287&lt;=250),"200 to 250",AND(N287&gt;250,N287&lt;=300),"250 to 300",AND(N287&gt;300,N287&lt;=400),"300 to 400",AND(N287&gt;400,N287&lt;=500),"400 to 500",N287&gt;500,"500+")</f>
        <v>75 to 100</v>
      </c>
      <c r="N287" s="9">
        <f>_xlfn.XLOOKUP($E287,'Raw Data'!$E:$E,'Raw Data'!N:N,"ERROR",0,1)</f>
        <v>87.74</v>
      </c>
      <c r="O287" s="14" t="str">
        <f t="array" ref="O287">_xlfn.IFS(P287=0,"No Discount",AND(P287&gt;0,P287&lt;=0.02),"0% to 2%",AND(P287&gt;0.02,P287&lt;=0.04),"2% to 4%",AND(P287&gt;0.04,P287&lt;=0.06),"4% to 6%",AND(P287&gt;0.06,P287&lt;=0.08),"6% to 8%",AND(P287&gt;0.08,P287&lt;=0.1),"8% to 10%",AND(P287&gt;0.1,P287&lt;=0.15),"10% to 15%",AND(P287&gt;0.15,P287&lt;=0.2),"15% to 20%",AND(P287&gt;0.2,P287&lt;=0.25),"20% to 25%",AND(P287&gt;0.25,P287&lt;=0.3),"25% to 30%",AND(P287&gt;0.3,P287&lt;=0.4),"30% to 40%",AND(P287&gt;0.4,P287&lt;=0.5),"40% to 50%",AND(P287&gt;0.5,P287&lt;=0.75),"50% to 75%",AND(P287&gt;0.75,P287&lt;=1),"75% to 100%")</f>
        <v>No Discount</v>
      </c>
      <c r="P287" s="10">
        <f>_xlfn.XLOOKUP($E287,'Raw Data'!$E:$E,'Raw Data'!P:P,"ERROR",0,1)</f>
        <v>0</v>
      </c>
      <c r="Q287" s="9">
        <f>_xlfn.XLOOKUP($E287,'Raw Data'!$E:$E,'Raw Data'!Q:Q,"ERROR",0,1)</f>
        <v>2</v>
      </c>
      <c r="R287" s="9" t="str">
        <f>_xlfn.XLOOKUP($E287,'Raw Data'!$E:$E,'Raw Data'!R:R,"ERROR",0,1)</f>
        <v>oz</v>
      </c>
      <c r="S287" s="5" t="str">
        <f t="array" ref="S287">_xlfn.IFS(AND(T287&gt;0,T287&lt;=0.05),"0 to 0.05",AND(T287&gt;0.05,T287&lt;=0.1),"0.05 to 0.1",AND(T287&gt;0.1,T287&lt;=0.2),"0.1 to 0.2",AND(T287&gt;0.2,T287&lt;=0.3),"0.2 to 0.3",AND(T287&gt;0.3,T287&lt;=0.4),"0.3 to 0.4",AND(T287&gt;0.4,T287&lt;=0.5),"0.4 to 0.5",AND(T287&gt;0.5,T287&lt;=0.75),"0.5 to 0.75",AND(T287&gt;0.75,T287&lt;=1),"0.75 to 1",AND(T287&gt;1,T287&lt;=2),"1 to 2",AND(T287&gt;2,T287&lt;=3),"2 to 3",AND(T287&gt;3,T287&lt;=4),"3 to 4",AND(T287&gt;4,T287&lt;=5),"4 to 5",AND(T287&gt;5,T287&lt;=10),"5 to 10",T287&gt;10,"10+")</f>
        <v>1 to 2</v>
      </c>
      <c r="T287" s="10">
        <f>_xlfn.XLOOKUP($E287,'Raw Data'!$E:$E,'Raw Data'!T:T,"ERROR",0,1)</f>
        <v>1.48359824146094</v>
      </c>
      <c r="U287" s="15" t="str">
        <f t="array" ref="U287">_xlfn.IFS(AND(V287&gt;0,V287&lt;=0.05),"0 to 0.05",AND(V287&gt;0.05,V287&lt;=0.1),"0.05 to 0.1",AND(V287&gt;0.1,V287&lt;=0.2),"0.1 to 0.2",AND(V287&gt;0.2,V287&lt;=0.3),"0.2 to 0.3",AND(V287&gt;0.3,V287&lt;=0.4),"0.3 to 0.4",AND(V287&gt;0.4,V287&lt;=0.5),"0.4 to 0.5",AND(V287&gt;0.5,V287&lt;=0.75),"0.5 to 0.75",AND(V287&gt;0.75,V287&lt;=1),"0.75 to 1",AND(V287&gt;1,V287&lt;=2),"1 to 2",AND(V287&gt;2,V287&lt;=3),"2 to 3",AND(V287&gt;3,V287&lt;=4),"3 to 4",AND(V287&gt;4,V287&lt;=5),"4 to 5",AND(V287&gt;5,V287&lt;=10),"5 to 10",V287&gt;10,"10+")</f>
        <v>0.4 to 0.5</v>
      </c>
      <c r="V287" s="10">
        <f>_xlfn.XLOOKUP($E287,'Raw Data'!$E:$E,'Raw Data'!V:V,"ERROR",0,1)</f>
        <v>0.400571525194454</v>
      </c>
      <c r="W287" s="15" t="str">
        <f t="array" ref="W287">_xlfn.IFS(AND(X287&gt;0,X287&lt;=0.05),"0 to 0.05",AND(X287&gt;0.05,X287&lt;=0.1),"0.05 to 0.1",AND(X287&gt;0.1,X287&lt;=0.2),"0.1 to 0.2",AND(X287&gt;0.2,X287&lt;=0.3),"0.2 to 0.3",AND(X287&gt;0.3,X287&lt;=0.4),"0.3 to 0.4",AND(X287&gt;0.4,X287&lt;=0.5),"0.4 to 0.5",AND(X287&gt;0.5,X287&lt;=0.75),"0.5 to 0.75",AND(X287&gt;0.75,X287&lt;=1),"0.75 to 1",AND(X287&gt;1,X287&lt;=2),"1 to 2",AND(X287&gt;2,X287&lt;=3),"2 to 3",AND(X287&gt;3,X287&lt;=4),"3 to 4",AND(X287&gt;4,X287&lt;=5),"4 to 5",AND(X287&gt;5,X287&lt;=10),"5 to 10",X287&gt;10,"10+")</f>
        <v>0.4 to 0.5</v>
      </c>
      <c r="X287" s="16">
        <f t="shared" si="28"/>
        <v>0.400571525194454</v>
      </c>
      <c r="Y287" s="5" t="str">
        <f t="array" ref="Y287">_xlfn.IFS(AND(Z287&gt;0,Z287&lt;=1),"0 to 1",AND(Z287&gt;1,Z287&lt;=2),"1 to 2",AND(Z287&gt;2,Z287&lt;=4),"2 to 4",AND(Z287&gt;4,Z287&lt;=6),"4 to 6",AND(Z287&gt;6,Z287&lt;=8),"6 to 8",AND(Z287&gt;8,Z287&lt;=10),"8 to 10",AND(Z287&gt;10,Z287&lt;=15),"10 to 15",AND(Z287&gt;15,Z287&lt;=20),"15 to 20",AND(Z287&gt;20,Z287&lt;=25),"20 to 25",AND(Z287&gt;25,Z287&lt;=30),"25 to 30",AND(Z287&gt;30,Z287&lt;=40),"30 to 40",AND(Z287&gt;40,Z287&lt;=50),"40 to 50",Z287&gt;50,"50+")</f>
        <v>1 to 2</v>
      </c>
      <c r="Z287" s="9">
        <f>_xlfn.XLOOKUP($E287,'Raw Data'!$E:$E,'Raw Data'!Z:Z,"ERROR",0,1)</f>
        <v>2</v>
      </c>
      <c r="AA287" s="9" t="str">
        <f>_xlfn.XLOOKUP($E287,'Raw Data'!$E:$E,'Raw Data'!AA:AA,"ERROR",0,1)</f>
        <v>oz</v>
      </c>
    </row>
    <row r="288" hidden="1" spans="1:27">
      <c r="A288" s="5" t="str">
        <f>_xlfn.XLOOKUP($E288,'Raw Data'!$E:$E,'Raw Data'!A:A,"ERROR",0,1)</f>
        <v>AE</v>
      </c>
      <c r="B288" s="5" t="str">
        <f>_xlfn.XLOOKUP($E288,'Raw Data'!$E:$E,'Raw Data'!B:B,"ERROR",0,1)</f>
        <v>Hair Mousses</v>
      </c>
      <c r="C288" s="5" t="str">
        <f>_xlfn.XLOOKUP($E288,'Raw Data'!$E:$E,'Raw Data'!C:C,"ERROR",0,1)</f>
        <v>l'oreal paris</v>
      </c>
      <c r="D288" s="5" t="str">
        <f>_xlfn.XLOOKUP($E288,'Raw Data'!$E:$E,'Raw Data'!D:D,"ERROR",0,1)</f>
        <v>www.amazon.ae/dp/B015KGVJLM</v>
      </c>
      <c r="E288" s="5" t="s">
        <v>488</v>
      </c>
      <c r="F288" s="9" t="str">
        <f>_xlfn.XLOOKUP($E288,'Raw Data'!$E:$E,'Raw Data'!F:F,"ERROR",0,1)</f>
        <v>L'oreal Paris Elvive Styliste Extra Volume Firm Control Mousse 200 mL (Pack of 2)</v>
      </c>
      <c r="G288" s="10">
        <f>_xlfn.XLOOKUP($E288,'Raw Data'!$E:$E,'Raw Data'!G:G,"ERROR",0,1)</f>
        <v>0</v>
      </c>
      <c r="H288" s="9">
        <f>_xlfn.XLOOKUP($E288,'Raw Data'!$E:$E,'Raw Data'!H:H,"ERROR",0,1)</f>
        <v>0</v>
      </c>
      <c r="I288" s="9">
        <f>_xlfn.XLOOKUP($E288,'Raw Data'!$E:$E,'Raw Data'!I:I,"ERROR",0,1)</f>
        <v>0</v>
      </c>
      <c r="J288" s="9" t="str">
        <f>_xlfn.XLOOKUP($E288,'Raw Data'!$E:$E,'Raw Data'!J:J,"ERROR",0,1)</f>
        <v>No</v>
      </c>
      <c r="K288" s="14" t="str">
        <f t="array" ref="K288">_xlfn.IFS(AND(L288&gt;0,L288&lt;=5),"0 to 5",AND(L288&gt;5,L288&lt;=10),"5 to 10",AND(L288&gt;10,L288&lt;=15),"10 to 15",AND(L288&gt;15,L288&lt;=20),"15 to 20",AND(L288&gt;20,L288&lt;=30),"20 to 30",AND(L288&gt;30,L288&lt;=40),"30 to 40",AND(L288&gt;40,L288&lt;=50),"40 to 50",AND(L288&gt;50,L288&lt;=75),"50 to 75",AND(L288&gt;75,L288&lt;=100),"75 to 100",AND(L288&gt;100,L288&lt;=150),"100 to 150",AND(L288&gt;150,L288&lt;=200),"150 to 200",AND(L288&gt;200,L288&lt;=250),"200 to 250",AND(L288&gt;250,L288&lt;=300),"250 to 300",AND(L288&gt;300,L288&lt;=400),"300 to 400",AND(L288&gt;400,L288&lt;=500),"400 to 500",L288&gt;500,"500+")</f>
        <v>75 to 100</v>
      </c>
      <c r="L288" s="9">
        <f>_xlfn.XLOOKUP($E288,'Raw Data'!$E:$E,'Raw Data'!L:L,"ERROR",0,1)</f>
        <v>82</v>
      </c>
      <c r="M288" s="14" t="str">
        <f t="array" ref="M288">_xlfn.IFS(AND(N288&gt;0,N288&lt;=5),"0 to 5",AND(N288&gt;5,N288&lt;=10),"5 to 10",AND(N288&gt;10,N288&lt;=15),"10 to 15",AND(N288&gt;15,N288&lt;=20),"15 to 20",AND(N288&gt;20,N288&lt;=30),"20 to 30",AND(N288&gt;30,N288&lt;=40),"30 to 40",AND(N288&gt;40,N288&lt;=50),"40 to 50",AND(N288&gt;50,N288&lt;=75),"50 to 75",AND(N288&gt;75,N288&lt;=100),"75 to 100",AND(N288&gt;100,N288&lt;=150),"100 to 150",AND(N288&gt;150,N288&lt;=200),"150 to 200",AND(N288&gt;200,N288&lt;=250),"200 to 250",AND(N288&gt;250,N288&lt;=300),"250 to 300",AND(N288&gt;300,N288&lt;=400),"300 to 400",AND(N288&gt;400,N288&lt;=500),"400 to 500",N288&gt;500,"500+")</f>
        <v>75 to 100</v>
      </c>
      <c r="N288" s="9">
        <f>_xlfn.XLOOKUP($E288,'Raw Data'!$E:$E,'Raw Data'!N:N,"ERROR",0,1)</f>
        <v>82</v>
      </c>
      <c r="O288" s="14" t="str">
        <f t="array" ref="O288">_xlfn.IFS(P288=0,"No Discount",AND(P288&gt;0,P288&lt;=0.02),"0% to 2%",AND(P288&gt;0.02,P288&lt;=0.04),"2% to 4%",AND(P288&gt;0.04,P288&lt;=0.06),"4% to 6%",AND(P288&gt;0.06,P288&lt;=0.08),"6% to 8%",AND(P288&gt;0.08,P288&lt;=0.1),"8% to 10%",AND(P288&gt;0.1,P288&lt;=0.15),"10% to 15%",AND(P288&gt;0.15,P288&lt;=0.2),"15% to 20%",AND(P288&gt;0.2,P288&lt;=0.25),"20% to 25%",AND(P288&gt;0.25,P288&lt;=0.3),"25% to 30%",AND(P288&gt;0.3,P288&lt;=0.4),"30% to 40%",AND(P288&gt;0.4,P288&lt;=0.5),"40% to 50%",AND(P288&gt;0.5,P288&lt;=0.75),"50% to 75%",AND(P288&gt;0.75,P288&lt;=1),"75% to 100%")</f>
        <v>No Discount</v>
      </c>
      <c r="P288" s="10">
        <f>_xlfn.XLOOKUP($E288,'Raw Data'!$E:$E,'Raw Data'!P:P,"ERROR",0,1)</f>
        <v>0</v>
      </c>
      <c r="Q288" s="9">
        <f>_xlfn.XLOOKUP($E288,'Raw Data'!$E:$E,'Raw Data'!Q:Q,"ERROR",0,1)</f>
        <v>600</v>
      </c>
      <c r="R288" s="9" t="str">
        <f>_xlfn.XLOOKUP($E288,'Raw Data'!$E:$E,'Raw Data'!R:R,"ERROR",0,1)</f>
        <v>ml</v>
      </c>
      <c r="S288" s="5" t="str">
        <f t="array" ref="S288">_xlfn.IFS(AND(T288&gt;0,T288&lt;=0.05),"0 to 0.05",AND(T288&gt;0.05,T288&lt;=0.1),"0.05 to 0.1",AND(T288&gt;0.1,T288&lt;=0.2),"0.1 to 0.2",AND(T288&gt;0.2,T288&lt;=0.3),"0.2 to 0.3",AND(T288&gt;0.3,T288&lt;=0.4),"0.3 to 0.4",AND(T288&gt;0.4,T288&lt;=0.5),"0.4 to 0.5",AND(T288&gt;0.5,T288&lt;=0.75),"0.5 to 0.75",AND(T288&gt;0.75,T288&lt;=1),"0.75 to 1",AND(T288&gt;1,T288&lt;=2),"1 to 2",AND(T288&gt;2,T288&lt;=3),"2 to 3",AND(T288&gt;3,T288&lt;=4),"3 to 4",AND(T288&gt;4,T288&lt;=5),"4 to 5",AND(T288&gt;5,T288&lt;=10),"5 to 10",T288&gt;10,"10+")</f>
        <v>0.1 to 0.2</v>
      </c>
      <c r="T288" s="10">
        <f>_xlfn.XLOOKUP($E288,'Raw Data'!$E:$E,'Raw Data'!T:T,"ERROR",0,1)</f>
        <v>0.136739685658808</v>
      </c>
      <c r="U288" s="15" t="str">
        <f t="array" ref="U288">_xlfn.IFS(AND(V288&gt;0,V288&lt;=0.05),"0 to 0.05",AND(V288&gt;0.05,V288&lt;=0.1),"0.05 to 0.1",AND(V288&gt;0.1,V288&lt;=0.2),"0.1 to 0.2",AND(V288&gt;0.2,V288&lt;=0.3),"0.2 to 0.3",AND(V288&gt;0.3,V288&lt;=0.4),"0.3 to 0.4",AND(V288&gt;0.4,V288&lt;=0.5),"0.4 to 0.5",AND(V288&gt;0.5,V288&lt;=0.75),"0.5 to 0.75",AND(V288&gt;0.75,V288&lt;=1),"0.75 to 1",AND(V288&gt;1,V288&lt;=2),"1 to 2",AND(V288&gt;2,V288&lt;=3),"2 to 3",AND(V288&gt;3,V288&lt;=4),"3 to 4",AND(V288&gt;4,V288&lt;=5),"4 to 5",AND(V288&gt;5,V288&lt;=10),"5 to 10",V288&gt;10,"10+")</f>
        <v>0 to 0.05</v>
      </c>
      <c r="V288" s="10">
        <f>_xlfn.XLOOKUP($E288,'Raw Data'!$E:$E,'Raw Data'!V:V,"ERROR",0,1)</f>
        <v>0.0369197151278783</v>
      </c>
      <c r="W288" s="15" t="str">
        <f t="array" ref="W288">_xlfn.IFS(AND(X288&gt;0,X288&lt;=0.05),"0 to 0.05",AND(X288&gt;0.05,X288&lt;=0.1),"0.05 to 0.1",AND(X288&gt;0.1,X288&lt;=0.2),"0.1 to 0.2",AND(X288&gt;0.2,X288&lt;=0.3),"0.2 to 0.3",AND(X288&gt;0.3,X288&lt;=0.4),"0.3 to 0.4",AND(X288&gt;0.4,X288&lt;=0.5),"0.4 to 0.5",AND(X288&gt;0.5,X288&lt;=0.75),"0.5 to 0.75",AND(X288&gt;0.75,X288&lt;=1),"0.75 to 1",AND(X288&gt;1,X288&lt;=2),"1 to 2",AND(X288&gt;2,X288&lt;=3),"2 to 3",AND(X288&gt;3,X288&lt;=4),"3 to 4",AND(X288&gt;4,X288&lt;=5),"4 to 5",AND(X288&gt;5,X288&lt;=10),"5 to 10",X288&gt;10,"10+")</f>
        <v>0 to 0.05</v>
      </c>
      <c r="X288" s="16">
        <f t="shared" si="28"/>
        <v>0.0369197151278783</v>
      </c>
      <c r="Y288" s="5" t="str">
        <f t="array" ref="Y288">_xlfn.IFS(AND(Z288&gt;0,Z288&lt;=1),"0 to 1",AND(Z288&gt;1,Z288&lt;=2),"1 to 2",AND(Z288&gt;2,Z288&lt;=4),"2 to 4",AND(Z288&gt;4,Z288&lt;=6),"4 to 6",AND(Z288&gt;6,Z288&lt;=8),"6 to 8",AND(Z288&gt;8,Z288&lt;=10),"8 to 10",AND(Z288&gt;10,Z288&lt;=15),"10 to 15",AND(Z288&gt;15,Z288&lt;=20),"15 to 20",AND(Z288&gt;20,Z288&lt;=25),"20 to 25",AND(Z288&gt;25,Z288&lt;=30),"25 to 30",AND(Z288&gt;30,Z288&lt;=40),"30 to 40",AND(Z288&gt;40,Z288&lt;=50),"40 to 50",Z288&gt;50,"50+")</f>
        <v>20 to 25</v>
      </c>
      <c r="Z288" s="9">
        <f>_xlfn.XLOOKUP($E288,'Raw Data'!$E:$E,'Raw Data'!Z:Z,"ERROR",0,1)</f>
        <v>20.28</v>
      </c>
      <c r="AA288" s="9" t="str">
        <f>_xlfn.XLOOKUP($E288,'Raw Data'!$E:$E,'Raw Data'!AA:AA,"ERROR",0,1)</f>
        <v>oz</v>
      </c>
    </row>
    <row r="289" hidden="1" spans="1:27">
      <c r="A289" s="5" t="str">
        <f>_xlfn.XLOOKUP($E289,'Raw Data'!$E:$E,'Raw Data'!A:A,"ERROR",0,1)</f>
        <v>AE</v>
      </c>
      <c r="B289" s="5" t="str">
        <f>_xlfn.XLOOKUP($E289,'Raw Data'!$E:$E,'Raw Data'!B:B,"ERROR",0,1)</f>
        <v>Hair Mousses</v>
      </c>
      <c r="C289" s="5" t="str">
        <f>_xlfn.XLOOKUP($E289,'Raw Data'!$E:$E,'Raw Data'!C:C,"ERROR",0,1)</f>
        <v>enliven</v>
      </c>
      <c r="D289" s="5" t="str">
        <f>_xlfn.XLOOKUP($E289,'Raw Data'!$E:$E,'Raw Data'!D:D,"ERROR",0,1)</f>
        <v>www.amazon.ae/dp/B07RRQ5H65</v>
      </c>
      <c r="E289" s="5" t="s">
        <v>489</v>
      </c>
      <c r="F289" s="9" t="str">
        <f>_xlfn.XLOOKUP($E289,'Raw Data'!$E:$E,'Raw Data'!F:F,"ERROR",0,1)</f>
        <v>Enliven Pro V  Hair  Mousse, 300ml Pack Of 2</v>
      </c>
      <c r="G289" s="10">
        <f>_xlfn.XLOOKUP($E289,'Raw Data'!$E:$E,'Raw Data'!G:G,"ERROR",0,1)</f>
        <v>0</v>
      </c>
      <c r="H289" s="9">
        <f>_xlfn.XLOOKUP($E289,'Raw Data'!$E:$E,'Raw Data'!H:H,"ERROR",0,1)</f>
        <v>0</v>
      </c>
      <c r="I289" s="9">
        <f>_xlfn.XLOOKUP($E289,'Raw Data'!$E:$E,'Raw Data'!I:I,"ERROR",0,1)</f>
        <v>0</v>
      </c>
      <c r="J289" s="9" t="str">
        <f>_xlfn.XLOOKUP($E289,'Raw Data'!$E:$E,'Raw Data'!J:J,"ERROR",0,1)</f>
        <v>No</v>
      </c>
      <c r="K289" s="14" t="str">
        <f t="array" ref="K289">_xlfn.IFS(AND(L289&gt;0,L289&lt;=5),"0 to 5",AND(L289&gt;5,L289&lt;=10),"5 to 10",AND(L289&gt;10,L289&lt;=15),"10 to 15",AND(L289&gt;15,L289&lt;=20),"15 to 20",AND(L289&gt;20,L289&lt;=30),"20 to 30",AND(L289&gt;30,L289&lt;=40),"30 to 40",AND(L289&gt;40,L289&lt;=50),"40 to 50",AND(L289&gt;50,L289&lt;=75),"50 to 75",AND(L289&gt;75,L289&lt;=100),"75 to 100",AND(L289&gt;100,L289&lt;=150),"100 to 150",AND(L289&gt;150,L289&lt;=200),"150 to 200",AND(L289&gt;200,L289&lt;=250),"200 to 250",AND(L289&gt;250,L289&lt;=300),"250 to 300",AND(L289&gt;300,L289&lt;=400),"300 to 400",AND(L289&gt;400,L289&lt;=500),"400 to 500",L289&gt;500,"500+")</f>
        <v>75 to 100</v>
      </c>
      <c r="L289" s="9">
        <f>_xlfn.XLOOKUP($E289,'Raw Data'!$E:$E,'Raw Data'!L:L,"ERROR",0,1)</f>
        <v>81.08</v>
      </c>
      <c r="M289" s="14" t="str">
        <f t="array" ref="M289">_xlfn.IFS(AND(N289&gt;0,N289&lt;=5),"0 to 5",AND(N289&gt;5,N289&lt;=10),"5 to 10",AND(N289&gt;10,N289&lt;=15),"10 to 15",AND(N289&gt;15,N289&lt;=20),"15 to 20",AND(N289&gt;20,N289&lt;=30),"20 to 30",AND(N289&gt;30,N289&lt;=40),"30 to 40",AND(N289&gt;40,N289&lt;=50),"40 to 50",AND(N289&gt;50,N289&lt;=75),"50 to 75",AND(N289&gt;75,N289&lt;=100),"75 to 100",AND(N289&gt;100,N289&lt;=150),"100 to 150",AND(N289&gt;150,N289&lt;=200),"150 to 200",AND(N289&gt;200,N289&lt;=250),"200 to 250",AND(N289&gt;250,N289&lt;=300),"250 to 300",AND(N289&gt;300,N289&lt;=400),"300 to 400",AND(N289&gt;400,N289&lt;=500),"400 to 500",N289&gt;500,"500+")</f>
        <v>75 to 100</v>
      </c>
      <c r="N289" s="9">
        <f>_xlfn.XLOOKUP($E289,'Raw Data'!$E:$E,'Raw Data'!N:N,"ERROR",0,1)</f>
        <v>81.08</v>
      </c>
      <c r="O289" s="14" t="str">
        <f t="array" ref="O289">_xlfn.IFS(P289=0,"No Discount",AND(P289&gt;0,P289&lt;=0.02),"0% to 2%",AND(P289&gt;0.02,P289&lt;=0.04),"2% to 4%",AND(P289&gt;0.04,P289&lt;=0.06),"4% to 6%",AND(P289&gt;0.06,P289&lt;=0.08),"6% to 8%",AND(P289&gt;0.08,P289&lt;=0.1),"8% to 10%",AND(P289&gt;0.1,P289&lt;=0.15),"10% to 15%",AND(P289&gt;0.15,P289&lt;=0.2),"15% to 20%",AND(P289&gt;0.2,P289&lt;=0.25),"20% to 25%",AND(P289&gt;0.25,P289&lt;=0.3),"25% to 30%",AND(P289&gt;0.3,P289&lt;=0.4),"30% to 40%",AND(P289&gt;0.4,P289&lt;=0.5),"40% to 50%",AND(P289&gt;0.5,P289&lt;=0.75),"50% to 75%",AND(P289&gt;0.75,P289&lt;=1),"75% to 100%")</f>
        <v>No Discount</v>
      </c>
      <c r="P289" s="10">
        <f>_xlfn.XLOOKUP($E289,'Raw Data'!$E:$E,'Raw Data'!P:P,"ERROR",0,1)</f>
        <v>0</v>
      </c>
      <c r="Q289" s="9">
        <f>_xlfn.XLOOKUP($E289,'Raw Data'!$E:$E,'Raw Data'!Q:Q,"ERROR",0,1)</f>
        <v>600</v>
      </c>
      <c r="R289" s="9" t="str">
        <f>_xlfn.XLOOKUP($E289,'Raw Data'!$E:$E,'Raw Data'!R:R,"ERROR",0,1)</f>
        <v>ml</v>
      </c>
      <c r="S289" s="5" t="str">
        <f t="array" ref="S289">_xlfn.IFS(AND(T289&gt;0,T289&lt;=0.05),"0 to 0.05",AND(T289&gt;0.05,T289&lt;=0.1),"0.05 to 0.1",AND(T289&gt;0.1,T289&lt;=0.2),"0.1 to 0.2",AND(T289&gt;0.2,T289&lt;=0.3),"0.2 to 0.3",AND(T289&gt;0.3,T289&lt;=0.4),"0.3 to 0.4",AND(T289&gt;0.4,T289&lt;=0.5),"0.4 to 0.5",AND(T289&gt;0.5,T289&lt;=0.75),"0.5 to 0.75",AND(T289&gt;0.75,T289&lt;=1),"0.75 to 1",AND(T289&gt;1,T289&lt;=2),"1 to 2",AND(T289&gt;2,T289&lt;=3),"2 to 3",AND(T289&gt;3,T289&lt;=4),"3 to 4",AND(T289&gt;4,T289&lt;=5),"4 to 5",AND(T289&gt;5,T289&lt;=10),"5 to 10",T289&gt;10,"10+")</f>
        <v>0.1 to 0.2</v>
      </c>
      <c r="T289" s="10">
        <f>_xlfn.XLOOKUP($E289,'Raw Data'!$E:$E,'Raw Data'!T:T,"ERROR",0,1)</f>
        <v>0.135205533088002</v>
      </c>
      <c r="U289" s="15" t="str">
        <f t="array" ref="U289">_xlfn.IFS(AND(V289&gt;0,V289&lt;=0.05),"0 to 0.05",AND(V289&gt;0.05,V289&lt;=0.1),"0.05 to 0.1",AND(V289&gt;0.1,V289&lt;=0.2),"0.1 to 0.2",AND(V289&gt;0.2,V289&lt;=0.3),"0.2 to 0.3",AND(V289&gt;0.3,V289&lt;=0.4),"0.3 to 0.4",AND(V289&gt;0.4,V289&lt;=0.5),"0.4 to 0.5",AND(V289&gt;0.5,V289&lt;=0.75),"0.5 to 0.75",AND(V289&gt;0.75,V289&lt;=1),"0.75 to 1",AND(V289&gt;1,V289&lt;=2),"1 to 2",AND(V289&gt;2,V289&lt;=3),"2 to 3",AND(V289&gt;3,V289&lt;=4),"3 to 4",AND(V289&gt;4,V289&lt;=5),"4 to 5",AND(V289&gt;5,V289&lt;=10),"5 to 10",V289&gt;10,"10+")</f>
        <v>0 to 0.05</v>
      </c>
      <c r="V289" s="10">
        <f>_xlfn.XLOOKUP($E289,'Raw Data'!$E:$E,'Raw Data'!V:V,"ERROR",0,1)</f>
        <v>0.0365054939337606</v>
      </c>
      <c r="W289" s="15" t="str">
        <f t="array" ref="W289">_xlfn.IFS(AND(X289&gt;0,X289&lt;=0.05),"0 to 0.05",AND(X289&gt;0.05,X289&lt;=0.1),"0.05 to 0.1",AND(X289&gt;0.1,X289&lt;=0.2),"0.1 to 0.2",AND(X289&gt;0.2,X289&lt;=0.3),"0.2 to 0.3",AND(X289&gt;0.3,X289&lt;=0.4),"0.3 to 0.4",AND(X289&gt;0.4,X289&lt;=0.5),"0.4 to 0.5",AND(X289&gt;0.5,X289&lt;=0.75),"0.5 to 0.75",AND(X289&gt;0.75,X289&lt;=1),"0.75 to 1",AND(X289&gt;1,X289&lt;=2),"1 to 2",AND(X289&gt;2,X289&lt;=3),"2 to 3",AND(X289&gt;3,X289&lt;=4),"3 to 4",AND(X289&gt;4,X289&lt;=5),"4 to 5",AND(X289&gt;5,X289&lt;=10),"5 to 10",X289&gt;10,"10+")</f>
        <v>0 to 0.05</v>
      </c>
      <c r="X289" s="16">
        <f t="shared" si="28"/>
        <v>0.0365054939337606</v>
      </c>
      <c r="Y289" s="5" t="str">
        <f t="array" ref="Y289">_xlfn.IFS(AND(Z289&gt;0,Z289&lt;=1),"0 to 1",AND(Z289&gt;1,Z289&lt;=2),"1 to 2",AND(Z289&gt;2,Z289&lt;=4),"2 to 4",AND(Z289&gt;4,Z289&lt;=6),"4 to 6",AND(Z289&gt;6,Z289&lt;=8),"6 to 8",AND(Z289&gt;8,Z289&lt;=10),"8 to 10",AND(Z289&gt;10,Z289&lt;=15),"10 to 15",AND(Z289&gt;15,Z289&lt;=20),"15 to 20",AND(Z289&gt;20,Z289&lt;=25),"20 to 25",AND(Z289&gt;25,Z289&lt;=30),"25 to 30",AND(Z289&gt;30,Z289&lt;=40),"30 to 40",AND(Z289&gt;40,Z289&lt;=50),"40 to 50",Z289&gt;50,"50+")</f>
        <v>20 to 25</v>
      </c>
      <c r="Z289" s="9">
        <f>_xlfn.XLOOKUP($E289,'Raw Data'!$E:$E,'Raw Data'!Z:Z,"ERROR",0,1)</f>
        <v>20.28</v>
      </c>
      <c r="AA289" s="9" t="str">
        <f>_xlfn.XLOOKUP($E289,'Raw Data'!$E:$E,'Raw Data'!AA:AA,"ERROR",0,1)</f>
        <v>oz</v>
      </c>
    </row>
    <row r="290" hidden="1" spans="1:27">
      <c r="A290" s="5" t="str">
        <f>_xlfn.XLOOKUP($E290,'Raw Data'!$E:$E,'Raw Data'!A:A,"ERROR",0,1)</f>
        <v>AE</v>
      </c>
      <c r="B290" s="5" t="str">
        <f>_xlfn.XLOOKUP($E290,'Raw Data'!$E:$E,'Raw Data'!B:B,"ERROR",0,1)</f>
        <v>Hair Mousses</v>
      </c>
      <c r="C290" s="5" t="str">
        <f>_xlfn.XLOOKUP($E290,'Raw Data'!$E:$E,'Raw Data'!C:C,"ERROR",0,1)</f>
        <v>schwarzkopf</v>
      </c>
      <c r="D290" s="5" t="str">
        <f>_xlfn.XLOOKUP($E290,'Raw Data'!$E:$E,'Raw Data'!D:D,"ERROR",0,1)</f>
        <v>www.amazon.ae/dp/B01N3599U9</v>
      </c>
      <c r="E290" s="5" t="s">
        <v>490</v>
      </c>
      <c r="F290" s="9" t="str">
        <f>_xlfn.XLOOKUP($E290,'Raw Data'!$E:$E,'Raw Data'!F:F,"ERROR",0,1)</f>
        <v>Schwarzkopf Pro Styling Texturizing Fibre Paste, 250 Ml</v>
      </c>
      <c r="G290" s="10">
        <f>_xlfn.XLOOKUP($E290,'Raw Data'!$E:$E,'Raw Data'!G:G,"ERROR",0,1)</f>
        <v>0</v>
      </c>
      <c r="H290" s="9">
        <f>_xlfn.XLOOKUP($E290,'Raw Data'!$E:$E,'Raw Data'!H:H,"ERROR",0,1)</f>
        <v>0</v>
      </c>
      <c r="I290" s="9">
        <f>_xlfn.XLOOKUP($E290,'Raw Data'!$E:$E,'Raw Data'!I:I,"ERROR",0,1)</f>
        <v>0</v>
      </c>
      <c r="J290" s="9" t="str">
        <f>_xlfn.XLOOKUP($E290,'Raw Data'!$E:$E,'Raw Data'!J:J,"ERROR",0,1)</f>
        <v>No</v>
      </c>
      <c r="K290" s="14" t="str">
        <f t="array" ref="K290">_xlfn.IFS(AND(L290&gt;0,L290&lt;=5),"0 to 5",AND(L290&gt;5,L290&lt;=10),"5 to 10",AND(L290&gt;10,L290&lt;=15),"10 to 15",AND(L290&gt;15,L290&lt;=20),"15 to 20",AND(L290&gt;20,L290&lt;=30),"20 to 30",AND(L290&gt;30,L290&lt;=40),"30 to 40",AND(L290&gt;40,L290&lt;=50),"40 to 50",AND(L290&gt;50,L290&lt;=75),"50 to 75",AND(L290&gt;75,L290&lt;=100),"75 to 100",AND(L290&gt;100,L290&lt;=150),"100 to 150",AND(L290&gt;150,L290&lt;=200),"150 to 200",AND(L290&gt;200,L290&lt;=250),"200 to 250",AND(L290&gt;250,L290&lt;=300),"250 to 300",AND(L290&gt;300,L290&lt;=400),"300 to 400",AND(L290&gt;400,L290&lt;=500),"400 to 500",L290&gt;500,"500+")</f>
        <v>50 to 75</v>
      </c>
      <c r="L290" s="9">
        <f>_xlfn.XLOOKUP($E290,'Raw Data'!$E:$E,'Raw Data'!L:L,"ERROR",0,1)</f>
        <v>74.5</v>
      </c>
      <c r="M290" s="14" t="str">
        <f t="array" ref="M290">_xlfn.IFS(AND(N290&gt;0,N290&lt;=5),"0 to 5",AND(N290&gt;5,N290&lt;=10),"5 to 10",AND(N290&gt;10,N290&lt;=15),"10 to 15",AND(N290&gt;15,N290&lt;=20),"15 to 20",AND(N290&gt;20,N290&lt;=30),"20 to 30",AND(N290&gt;30,N290&lt;=40),"30 to 40",AND(N290&gt;40,N290&lt;=50),"40 to 50",AND(N290&gt;50,N290&lt;=75),"50 to 75",AND(N290&gt;75,N290&lt;=100),"75 to 100",AND(N290&gt;100,N290&lt;=150),"100 to 150",AND(N290&gt;150,N290&lt;=200),"150 to 200",AND(N290&gt;200,N290&lt;=250),"200 to 250",AND(N290&gt;250,N290&lt;=300),"250 to 300",AND(N290&gt;300,N290&lt;=400),"300 to 400",AND(N290&gt;400,N290&lt;=500),"400 to 500",N290&gt;500,"500+")</f>
        <v>50 to 75</v>
      </c>
      <c r="N290" s="9">
        <f>_xlfn.XLOOKUP($E290,'Raw Data'!$E:$E,'Raw Data'!N:N,"ERROR",0,1)</f>
        <v>74.5</v>
      </c>
      <c r="O290" s="14" t="str">
        <f t="array" ref="O290">_xlfn.IFS(P290=0,"No Discount",AND(P290&gt;0,P290&lt;=0.02),"0% to 2%",AND(P290&gt;0.02,P290&lt;=0.04),"2% to 4%",AND(P290&gt;0.04,P290&lt;=0.06),"4% to 6%",AND(P290&gt;0.06,P290&lt;=0.08),"6% to 8%",AND(P290&gt;0.08,P290&lt;=0.1),"8% to 10%",AND(P290&gt;0.1,P290&lt;=0.15),"10% to 15%",AND(P290&gt;0.15,P290&lt;=0.2),"15% to 20%",AND(P290&gt;0.2,P290&lt;=0.25),"20% to 25%",AND(P290&gt;0.25,P290&lt;=0.3),"25% to 30%",AND(P290&gt;0.3,P290&lt;=0.4),"30% to 40%",AND(P290&gt;0.4,P290&lt;=0.5),"40% to 50%",AND(P290&gt;0.5,P290&lt;=0.75),"50% to 75%",AND(P290&gt;0.75,P290&lt;=1),"75% to 100%")</f>
        <v>No Discount</v>
      </c>
      <c r="P290" s="10">
        <f>_xlfn.XLOOKUP($E290,'Raw Data'!$E:$E,'Raw Data'!P:P,"ERROR",0,1)</f>
        <v>0</v>
      </c>
      <c r="Q290" s="9">
        <f>_xlfn.XLOOKUP($E290,'Raw Data'!$E:$E,'Raw Data'!Q:Q,"ERROR",0,1)</f>
        <v>250</v>
      </c>
      <c r="R290" s="9" t="str">
        <f>_xlfn.XLOOKUP($E290,'Raw Data'!$E:$E,'Raw Data'!R:R,"ERROR",0,1)</f>
        <v>ml</v>
      </c>
      <c r="S290" s="5" t="str">
        <f t="array" ref="S290">_xlfn.IFS(AND(T290&gt;0,T290&lt;=0.05),"0 to 0.05",AND(T290&gt;0.05,T290&lt;=0.1),"0.05 to 0.1",AND(T290&gt;0.1,T290&lt;=0.2),"0.1 to 0.2",AND(T290&gt;0.2,T290&lt;=0.3),"0.2 to 0.3",AND(T290&gt;0.3,T290&lt;=0.4),"0.3 to 0.4",AND(T290&gt;0.4,T290&lt;=0.5),"0.4 to 0.5",AND(T290&gt;0.5,T290&lt;=0.75),"0.5 to 0.75",AND(T290&gt;0.75,T290&lt;=1),"0.75 to 1",AND(T290&gt;1,T290&lt;=2),"1 to 2",AND(T290&gt;2,T290&lt;=3),"2 to 3",AND(T290&gt;3,T290&lt;=4),"3 to 4",AND(T290&gt;4,T290&lt;=5),"4 to 5",AND(T290&gt;5,T290&lt;=10),"5 to 10",T290&gt;10,"10+")</f>
        <v>0.2 to 0.3</v>
      </c>
      <c r="T290" s="10">
        <f>_xlfn.XLOOKUP($E290,'Raw Data'!$E:$E,'Raw Data'!T:T,"ERROR",0,1)</f>
        <v>0.29815921702189</v>
      </c>
      <c r="U290" s="15" t="str">
        <f t="array" ref="U290">_xlfn.IFS(AND(V290&gt;0,V290&lt;=0.05),"0 to 0.05",AND(V290&gt;0.05,V290&lt;=0.1),"0.05 to 0.1",AND(V290&gt;0.1,V290&lt;=0.2),"0.1 to 0.2",AND(V290&gt;0.2,V290&lt;=0.3),"0.2 to 0.3",AND(V290&gt;0.3,V290&lt;=0.4),"0.3 to 0.4",AND(V290&gt;0.4,V290&lt;=0.5),"0.4 to 0.5",AND(V290&gt;0.5,V290&lt;=0.75),"0.5 to 0.75",AND(V290&gt;0.75,V290&lt;=1),"0.75 to 1",AND(V290&gt;1,V290&lt;=2),"1 to 2",AND(V290&gt;2,V290&lt;=3),"2 to 3",AND(V290&gt;3,V290&lt;=4),"3 to 4",AND(V290&gt;4,V290&lt;=5),"4 to 5",AND(V290&gt;5,V290&lt;=10),"5 to 10",V290&gt;10,"10+")</f>
        <v>0.05 to 0.1</v>
      </c>
      <c r="V290" s="10">
        <f>_xlfn.XLOOKUP($E290,'Raw Data'!$E:$E,'Raw Data'!V:V,"ERROR",0,1)</f>
        <v>0.0805029885959102</v>
      </c>
      <c r="W290" s="15" t="str">
        <f t="array" ref="W290">_xlfn.IFS(AND(X290&gt;0,X290&lt;=0.05),"0 to 0.05",AND(X290&gt;0.05,X290&lt;=0.1),"0.05 to 0.1",AND(X290&gt;0.1,X290&lt;=0.2),"0.1 to 0.2",AND(X290&gt;0.2,X290&lt;=0.3),"0.2 to 0.3",AND(X290&gt;0.3,X290&lt;=0.4),"0.3 to 0.4",AND(X290&gt;0.4,X290&lt;=0.5),"0.4 to 0.5",AND(X290&gt;0.5,X290&lt;=0.75),"0.5 to 0.75",AND(X290&gt;0.75,X290&lt;=1),"0.75 to 1",AND(X290&gt;1,X290&lt;=2),"1 to 2",AND(X290&gt;2,X290&lt;=3),"2 to 3",AND(X290&gt;3,X290&lt;=4),"3 to 4",AND(X290&gt;4,X290&lt;=5),"4 to 5",AND(X290&gt;5,X290&lt;=10),"5 to 10",X290&gt;10,"10+")</f>
        <v>0.05 to 0.1</v>
      </c>
      <c r="X290" s="16">
        <f t="shared" si="28"/>
        <v>0.0805029885959102</v>
      </c>
      <c r="Y290" s="5" t="str">
        <f t="array" ref="Y290">_xlfn.IFS(AND(Z290&gt;0,Z290&lt;=1),"0 to 1",AND(Z290&gt;1,Z290&lt;=2),"1 to 2",AND(Z290&gt;2,Z290&lt;=4),"2 to 4",AND(Z290&gt;4,Z290&lt;=6),"4 to 6",AND(Z290&gt;6,Z290&lt;=8),"6 to 8",AND(Z290&gt;8,Z290&lt;=10),"8 to 10",AND(Z290&gt;10,Z290&lt;=15),"10 to 15",AND(Z290&gt;15,Z290&lt;=20),"15 to 20",AND(Z290&gt;20,Z290&lt;=25),"20 to 25",AND(Z290&gt;25,Z290&lt;=30),"25 to 30",AND(Z290&gt;30,Z290&lt;=40),"30 to 40",AND(Z290&gt;40,Z290&lt;=50),"40 to 50",Z290&gt;50,"50+")</f>
        <v>8 to 10</v>
      </c>
      <c r="Z290" s="9">
        <f>_xlfn.XLOOKUP($E290,'Raw Data'!$E:$E,'Raw Data'!Z:Z,"ERROR",0,1)</f>
        <v>8.45</v>
      </c>
      <c r="AA290" s="9" t="str">
        <f>_xlfn.XLOOKUP($E290,'Raw Data'!$E:$E,'Raw Data'!AA:AA,"ERROR",0,1)</f>
        <v>oz</v>
      </c>
    </row>
    <row r="291" hidden="1" spans="1:27">
      <c r="A291" s="5" t="str">
        <f>_xlfn.XLOOKUP($E291,'Raw Data'!$E:$E,'Raw Data'!A:A,"ERROR",0,1)</f>
        <v>AE</v>
      </c>
      <c r="B291" s="5" t="str">
        <f>_xlfn.XLOOKUP($E291,'Raw Data'!$E:$E,'Raw Data'!B:B,"ERROR",0,1)</f>
        <v>Hair Mousses</v>
      </c>
      <c r="C291" s="5" t="str">
        <f>_xlfn.XLOOKUP($E291,'Raw Data'!$E:$E,'Raw Data'!C:C,"ERROR",0,1)</f>
        <v>true frog</v>
      </c>
      <c r="D291" s="5" t="str">
        <f>_xlfn.XLOOKUP($E291,'Raw Data'!$E:$E,'Raw Data'!D:D,"ERROR",0,1)</f>
        <v>www.amazon.ae/dp/B09X1NV8DH</v>
      </c>
      <c r="E291" s="5" t="s">
        <v>491</v>
      </c>
      <c r="F291" s="9" t="str">
        <f>_xlfn.XLOOKUP($E291,'Raw Data'!$E:$E,'Raw Data'!F:F,"ERROR",0,1)</f>
        <v>TRue FRoG Volumizing Mousse for Curls, CG Friendly Hair Mousse for Curly, Wavy Hair with Marshmallow Root and Hibiscus Extracts, Vegan, Sulphate Free, Paraben Free, Silicone Free - 150 ml</v>
      </c>
      <c r="G291" s="10">
        <f>_xlfn.XLOOKUP($E291,'Raw Data'!$E:$E,'Raw Data'!G:G,"ERROR",0,1)</f>
        <v>0</v>
      </c>
      <c r="H291" s="9">
        <f>_xlfn.XLOOKUP($E291,'Raw Data'!$E:$E,'Raw Data'!H:H,"ERROR",0,1)</f>
        <v>0</v>
      </c>
      <c r="I291" s="9">
        <f>_xlfn.XLOOKUP($E291,'Raw Data'!$E:$E,'Raw Data'!I:I,"ERROR",0,1)</f>
        <v>0</v>
      </c>
      <c r="J291" s="9" t="str">
        <f>_xlfn.XLOOKUP($E291,'Raw Data'!$E:$E,'Raw Data'!J:J,"ERROR",0,1)</f>
        <v>No</v>
      </c>
      <c r="K291" s="14" t="str">
        <f t="array" ref="K291">_xlfn.IFS(AND(L291&gt;0,L291&lt;=5),"0 to 5",AND(L291&gt;5,L291&lt;=10),"5 to 10",AND(L291&gt;10,L291&lt;=15),"10 to 15",AND(L291&gt;15,L291&lt;=20),"15 to 20",AND(L291&gt;20,L291&lt;=30),"20 to 30",AND(L291&gt;30,L291&lt;=40),"30 to 40",AND(L291&gt;40,L291&lt;=50),"40 to 50",AND(L291&gt;50,L291&lt;=75),"50 to 75",AND(L291&gt;75,L291&lt;=100),"75 to 100",AND(L291&gt;100,L291&lt;=150),"100 to 150",AND(L291&gt;150,L291&lt;=200),"150 to 200",AND(L291&gt;200,L291&lt;=250),"200 to 250",AND(L291&gt;250,L291&lt;=300),"250 to 300",AND(L291&gt;300,L291&lt;=400),"300 to 400",AND(L291&gt;400,L291&lt;=500),"400 to 500",L291&gt;500,"500+")</f>
        <v>50 to 75</v>
      </c>
      <c r="L291" s="9">
        <f>_xlfn.XLOOKUP($E291,'Raw Data'!$E:$E,'Raw Data'!L:L,"ERROR",0,1)</f>
        <v>67.75</v>
      </c>
      <c r="M291" s="14" t="str">
        <f t="array" ref="M291">_xlfn.IFS(AND(N291&gt;0,N291&lt;=5),"0 to 5",AND(N291&gt;5,N291&lt;=10),"5 to 10",AND(N291&gt;10,N291&lt;=15),"10 to 15",AND(N291&gt;15,N291&lt;=20),"15 to 20",AND(N291&gt;20,N291&lt;=30),"20 to 30",AND(N291&gt;30,N291&lt;=40),"30 to 40",AND(N291&gt;40,N291&lt;=50),"40 to 50",AND(N291&gt;50,N291&lt;=75),"50 to 75",AND(N291&gt;75,N291&lt;=100),"75 to 100",AND(N291&gt;100,N291&lt;=150),"100 to 150",AND(N291&gt;150,N291&lt;=200),"150 to 200",AND(N291&gt;200,N291&lt;=250),"200 to 250",AND(N291&gt;250,N291&lt;=300),"250 to 300",AND(N291&gt;300,N291&lt;=400),"300 to 400",AND(N291&gt;400,N291&lt;=500),"400 to 500",N291&gt;500,"500+")</f>
        <v>50 to 75</v>
      </c>
      <c r="N291" s="9">
        <f>_xlfn.XLOOKUP($E291,'Raw Data'!$E:$E,'Raw Data'!N:N,"ERROR",0,1)</f>
        <v>70.28</v>
      </c>
      <c r="O291" s="14" t="str">
        <f t="array" ref="O291">_xlfn.IFS(P291=0,"No Discount",AND(P291&gt;0,P291&lt;=0.02),"0% to 2%",AND(P291&gt;0.02,P291&lt;=0.04),"2% to 4%",AND(P291&gt;0.04,P291&lt;=0.06),"4% to 6%",AND(P291&gt;0.06,P291&lt;=0.08),"6% to 8%",AND(P291&gt;0.08,P291&lt;=0.1),"8% to 10%",AND(P291&gt;0.1,P291&lt;=0.15),"10% to 15%",AND(P291&gt;0.15,P291&lt;=0.2),"15% to 20%",AND(P291&gt;0.2,P291&lt;=0.25),"20% to 25%",AND(P291&gt;0.25,P291&lt;=0.3),"25% to 30%",AND(P291&gt;0.3,P291&lt;=0.4),"30% to 40%",AND(P291&gt;0.4,P291&lt;=0.5),"40% to 50%",AND(P291&gt;0.5,P291&lt;=0.75),"50% to 75%",AND(P291&gt;0.75,P291&lt;=1),"75% to 100%")</f>
        <v>2% to 4%</v>
      </c>
      <c r="P291" s="10">
        <f>_xlfn.XLOOKUP($E291,'Raw Data'!$E:$E,'Raw Data'!P:P,"ERROR",0,1)</f>
        <v>0.0359988616960729</v>
      </c>
      <c r="Q291" s="9">
        <f>_xlfn.XLOOKUP($E291,'Raw Data'!$E:$E,'Raw Data'!Q:Q,"ERROR",0,1)</f>
        <v>150</v>
      </c>
      <c r="R291" s="9" t="str">
        <f>_xlfn.XLOOKUP($E291,'Raw Data'!$E:$E,'Raw Data'!R:R,"ERROR",0,1)</f>
        <v>ml</v>
      </c>
      <c r="S291" s="5" t="str">
        <f t="array" ref="S291">_xlfn.IFS(AND(T291&gt;0,T291&lt;=0.05),"0 to 0.05",AND(T291&gt;0.05,T291&lt;=0.1),"0.05 to 0.1",AND(T291&gt;0.1,T291&lt;=0.2),"0.1 to 0.2",AND(T291&gt;0.2,T291&lt;=0.3),"0.2 to 0.3",AND(T291&gt;0.3,T291&lt;=0.4),"0.3 to 0.4",AND(T291&gt;0.4,T291&lt;=0.5),"0.4 to 0.5",AND(T291&gt;0.5,T291&lt;=0.75),"0.5 to 0.75",AND(T291&gt;0.75,T291&lt;=1),"0.75 to 1",AND(T291&gt;1,T291&lt;=2),"1 to 2",AND(T291&gt;2,T291&lt;=3),"2 to 3",AND(T291&gt;3,T291&lt;=4),"3 to 4",AND(T291&gt;4,T291&lt;=5),"4 to 5",AND(T291&gt;5,T291&lt;=10),"5 to 10",T291&gt;10,"10+")</f>
        <v>0.4 to 0.5</v>
      </c>
      <c r="T291" s="10">
        <f>_xlfn.XLOOKUP($E291,'Raw Data'!$E:$E,'Raw Data'!T:T,"ERROR",0,1)</f>
        <v>0.45190798553094</v>
      </c>
      <c r="U291" s="15" t="str">
        <f t="array" ref="U291">_xlfn.IFS(AND(V291&gt;0,V291&lt;=0.05),"0 to 0.05",AND(V291&gt;0.05,V291&lt;=0.1),"0.05 to 0.1",AND(V291&gt;0.1,V291&lt;=0.2),"0.1 to 0.2",AND(V291&gt;0.2,V291&lt;=0.3),"0.2 to 0.3",AND(V291&gt;0.3,V291&lt;=0.4),"0.3 to 0.4",AND(V291&gt;0.4,V291&lt;=0.5),"0.4 to 0.5",AND(V291&gt;0.5,V291&lt;=0.75),"0.5 to 0.75",AND(V291&gt;0.75,V291&lt;=1),"0.75 to 1",AND(V291&gt;1,V291&lt;=2),"1 to 2",AND(V291&gt;2,V291&lt;=3),"2 to 3",AND(V291&gt;3,V291&lt;=4),"3 to 4",AND(V291&gt;4,V291&lt;=5),"4 to 5",AND(V291&gt;5,V291&lt;=10),"5 to 10",V291&gt;10,"10+")</f>
        <v>0.1 to 0.2</v>
      </c>
      <c r="V291" s="10">
        <f>_xlfn.XLOOKUP($E291,'Raw Data'!$E:$E,'Raw Data'!V:V,"ERROR",0,1)</f>
        <v>0.126571589228648</v>
      </c>
      <c r="W291" s="15" t="str">
        <f t="array" ref="W291">_xlfn.IFS(AND(X291&gt;0,X291&lt;=0.05),"0 to 0.05",AND(X291&gt;0.05,X291&lt;=0.1),"0.05 to 0.1",AND(X291&gt;0.1,X291&lt;=0.2),"0.1 to 0.2",AND(X291&gt;0.2,X291&lt;=0.3),"0.2 to 0.3",AND(X291&gt;0.3,X291&lt;=0.4),"0.3 to 0.4",AND(X291&gt;0.4,X291&lt;=0.5),"0.4 to 0.5",AND(X291&gt;0.5,X291&lt;=0.75),"0.5 to 0.75",AND(X291&gt;0.75,X291&lt;=1),"0.75 to 1",AND(X291&gt;1,X291&lt;=2),"1 to 2",AND(X291&gt;2,X291&lt;=3),"2 to 3",AND(X291&gt;3,X291&lt;=4),"3 to 4",AND(X291&gt;4,X291&lt;=5),"4 to 5",AND(X291&gt;5,X291&lt;=10),"5 to 10",X291&gt;10,"10+")</f>
        <v>0.1 to 0.2</v>
      </c>
      <c r="X291" s="16">
        <f t="shared" si="28"/>
        <v>0.122015156093354</v>
      </c>
      <c r="Y291" s="5" t="str">
        <f t="array" ref="Y291">_xlfn.IFS(AND(Z291&gt;0,Z291&lt;=1),"0 to 1",AND(Z291&gt;1,Z291&lt;=2),"1 to 2",AND(Z291&gt;2,Z291&lt;=4),"2 to 4",AND(Z291&gt;4,Z291&lt;=6),"4 to 6",AND(Z291&gt;6,Z291&lt;=8),"6 to 8",AND(Z291&gt;8,Z291&lt;=10),"8 to 10",AND(Z291&gt;10,Z291&lt;=15),"10 to 15",AND(Z291&gt;15,Z291&lt;=20),"15 to 20",AND(Z291&gt;20,Z291&lt;=25),"20 to 25",AND(Z291&gt;25,Z291&lt;=30),"25 to 30",AND(Z291&gt;30,Z291&lt;=40),"30 to 40",AND(Z291&gt;40,Z291&lt;=50),"40 to 50",Z291&gt;50,"50+")</f>
        <v>4 to 6</v>
      </c>
      <c r="Z291" s="9">
        <f>_xlfn.XLOOKUP($E291,'Raw Data'!$E:$E,'Raw Data'!Z:Z,"ERROR",0,1)</f>
        <v>5.07</v>
      </c>
      <c r="AA291" s="9" t="str">
        <f>_xlfn.XLOOKUP($E291,'Raw Data'!$E:$E,'Raw Data'!AA:AA,"ERROR",0,1)</f>
        <v>oz</v>
      </c>
    </row>
    <row r="292" hidden="1" spans="1:27">
      <c r="A292" s="5" t="str">
        <f>_xlfn.XLOOKUP($E292,'Raw Data'!$E:$E,'Raw Data'!A:A,"ERROR",0,1)</f>
        <v>AE</v>
      </c>
      <c r="B292" s="5" t="str">
        <f>_xlfn.XLOOKUP($E292,'Raw Data'!$E:$E,'Raw Data'!B:B,"ERROR",0,1)</f>
        <v>Hair Mousses</v>
      </c>
      <c r="C292" s="5" t="str">
        <f>_xlfn.XLOOKUP($E292,'Raw Data'!$E:$E,'Raw Data'!C:C,"ERROR",0,1)</f>
        <v>goiple</v>
      </c>
      <c r="D292" s="5" t="str">
        <f>_xlfn.XLOOKUP($E292,'Raw Data'!$E:$E,'Raw Data'!D:D,"ERROR",0,1)</f>
        <v>www.amazon.ae/dp/B0BGPCCW5H</v>
      </c>
      <c r="E292" s="5" t="s">
        <v>492</v>
      </c>
      <c r="F292" s="9" t="str">
        <f>_xlfn.XLOOKUP($E292,'Raw Data'!$E:$E,'Raw Data'!F:F,"ERROR",0,1)</f>
        <v>Braid Foam Control Mousse Braiding Mousse for Braids Twist, Locs, No Flake Extra Hold High Shine Style and Moisturizes, Hair Mousse for Braids High Shine, Lightweight Easy to Apply 8fl oz</v>
      </c>
      <c r="G292" s="10">
        <f>_xlfn.XLOOKUP($E292,'Raw Data'!$E:$E,'Raw Data'!G:G,"ERROR",0,1)</f>
        <v>0</v>
      </c>
      <c r="H292" s="9">
        <f>_xlfn.XLOOKUP($E292,'Raw Data'!$E:$E,'Raw Data'!H:H,"ERROR",0,1)</f>
        <v>0</v>
      </c>
      <c r="I292" s="9">
        <f>_xlfn.XLOOKUP($E292,'Raw Data'!$E:$E,'Raw Data'!I:I,"ERROR",0,1)</f>
        <v>0</v>
      </c>
      <c r="J292" s="9" t="str">
        <f>_xlfn.XLOOKUP($E292,'Raw Data'!$E:$E,'Raw Data'!J:J,"ERROR",0,1)</f>
        <v>No</v>
      </c>
      <c r="K292" s="14" t="str">
        <f t="array" ref="K292">_xlfn.IFS(AND(L292&gt;0,L292&lt;=5),"0 to 5",AND(L292&gt;5,L292&lt;=10),"5 to 10",AND(L292&gt;10,L292&lt;=15),"10 to 15",AND(L292&gt;15,L292&lt;=20),"15 to 20",AND(L292&gt;20,L292&lt;=30),"20 to 30",AND(L292&gt;30,L292&lt;=40),"30 to 40",AND(L292&gt;40,L292&lt;=50),"40 to 50",AND(L292&gt;50,L292&lt;=75),"50 to 75",AND(L292&gt;75,L292&lt;=100),"75 to 100",AND(L292&gt;100,L292&lt;=150),"100 to 150",AND(L292&gt;150,L292&lt;=200),"150 to 200",AND(L292&gt;200,L292&lt;=250),"200 to 250",AND(L292&gt;250,L292&lt;=300),"250 to 300",AND(L292&gt;300,L292&lt;=400),"300 to 400",AND(L292&gt;400,L292&lt;=500),"400 to 500",L292&gt;500,"500+")</f>
        <v>50 to 75</v>
      </c>
      <c r="L292" s="9">
        <f>_xlfn.XLOOKUP($E292,'Raw Data'!$E:$E,'Raw Data'!L:L,"ERROR",0,1)</f>
        <v>66.21</v>
      </c>
      <c r="M292" s="14" t="str">
        <f t="array" ref="M292">_xlfn.IFS(AND(N292&gt;0,N292&lt;=5),"0 to 5",AND(N292&gt;5,N292&lt;=10),"5 to 10",AND(N292&gt;10,N292&lt;=15),"10 to 15",AND(N292&gt;15,N292&lt;=20),"15 to 20",AND(N292&gt;20,N292&lt;=30),"20 to 30",AND(N292&gt;30,N292&lt;=40),"30 to 40",AND(N292&gt;40,N292&lt;=50),"40 to 50",AND(N292&gt;50,N292&lt;=75),"50 to 75",AND(N292&gt;75,N292&lt;=100),"75 to 100",AND(N292&gt;100,N292&lt;=150),"100 to 150",AND(N292&gt;150,N292&lt;=200),"150 to 200",AND(N292&gt;200,N292&lt;=250),"200 to 250",AND(N292&gt;250,N292&lt;=300),"250 to 300",AND(N292&gt;300,N292&lt;=400),"300 to 400",AND(N292&gt;400,N292&lt;=500),"400 to 500",N292&gt;500,"500+")</f>
        <v>50 to 75</v>
      </c>
      <c r="N292" s="9">
        <f>_xlfn.XLOOKUP($E292,'Raw Data'!$E:$E,'Raw Data'!N:N,"ERROR",0,1)</f>
        <v>66.21</v>
      </c>
      <c r="O292" s="14" t="str">
        <f t="array" ref="O292">_xlfn.IFS(P292=0,"No Discount",AND(P292&gt;0,P292&lt;=0.02),"0% to 2%",AND(P292&gt;0.02,P292&lt;=0.04),"2% to 4%",AND(P292&gt;0.04,P292&lt;=0.06),"4% to 6%",AND(P292&gt;0.06,P292&lt;=0.08),"6% to 8%",AND(P292&gt;0.08,P292&lt;=0.1),"8% to 10%",AND(P292&gt;0.1,P292&lt;=0.15),"10% to 15%",AND(P292&gt;0.15,P292&lt;=0.2),"15% to 20%",AND(P292&gt;0.2,P292&lt;=0.25),"20% to 25%",AND(P292&gt;0.25,P292&lt;=0.3),"25% to 30%",AND(P292&gt;0.3,P292&lt;=0.4),"30% to 40%",AND(P292&gt;0.4,P292&lt;=0.5),"40% to 50%",AND(P292&gt;0.5,P292&lt;=0.75),"50% to 75%",AND(P292&gt;0.75,P292&lt;=1),"75% to 100%")</f>
        <v>No Discount</v>
      </c>
      <c r="P292" s="10">
        <f>_xlfn.XLOOKUP($E292,'Raw Data'!$E:$E,'Raw Data'!P:P,"ERROR",0,1)</f>
        <v>0</v>
      </c>
      <c r="Q292" s="9">
        <f>_xlfn.XLOOKUP($E292,'Raw Data'!$E:$E,'Raw Data'!Q:Q,"ERROR",0,1)</f>
        <v>8</v>
      </c>
      <c r="R292" s="9" t="str">
        <f>_xlfn.XLOOKUP($E292,'Raw Data'!$E:$E,'Raw Data'!R:R,"ERROR",0,1)</f>
        <v>fl oz</v>
      </c>
      <c r="S292" s="5" t="str">
        <f t="array" ref="S292">_xlfn.IFS(AND(T292&gt;0,T292&lt;=0.05),"0 to 0.05",AND(T292&gt;0.05,T292&lt;=0.1),"0.05 to 0.1",AND(T292&gt;0.1,T292&lt;=0.2),"0.1 to 0.2",AND(T292&gt;0.2,T292&lt;=0.3),"0.2 to 0.3",AND(T292&gt;0.3,T292&lt;=0.4),"0.3 to 0.4",AND(T292&gt;0.4,T292&lt;=0.5),"0.4 to 0.5",AND(T292&gt;0.5,T292&lt;=0.75),"0.5 to 0.75",AND(T292&gt;0.75,T292&lt;=1),"0.75 to 1",AND(T292&gt;1,T292&lt;=2),"1 to 2",AND(T292&gt;2,T292&lt;=3),"2 to 3",AND(T292&gt;3,T292&lt;=4),"3 to 4",AND(T292&gt;4,T292&lt;=5),"4 to 5",AND(T292&gt;5,T292&lt;=10),"5 to 10",T292&gt;10,"10+")</f>
        <v>0.2 to 0.3</v>
      </c>
      <c r="T292" s="10">
        <f>_xlfn.XLOOKUP($E292,'Raw Data'!$E:$E,'Raw Data'!T:T,"ERROR",0,1)</f>
        <v>0.269121836060456</v>
      </c>
      <c r="U292" s="15" t="str">
        <f t="array" ref="U292">_xlfn.IFS(AND(V292&gt;0,V292&lt;=0.05),"0 to 0.05",AND(V292&gt;0.05,V292&lt;=0.1),"0.05 to 0.1",AND(V292&gt;0.1,V292&lt;=0.2),"0.1 to 0.2",AND(V292&gt;0.2,V292&lt;=0.3),"0.2 to 0.3",AND(V292&gt;0.3,V292&lt;=0.4),"0.3 to 0.4",AND(V292&gt;0.4,V292&lt;=0.5),"0.4 to 0.5",AND(V292&gt;0.5,V292&lt;=0.75),"0.5 to 0.75",AND(V292&gt;0.75,V292&lt;=1),"0.75 to 1",AND(V292&gt;1,V292&lt;=2),"1 to 2",AND(V292&gt;2,V292&lt;=3),"2 to 3",AND(V292&gt;3,V292&lt;=4),"3 to 4",AND(V292&gt;4,V292&lt;=5),"4 to 5",AND(V292&gt;5,V292&lt;=10),"5 to 10",V292&gt;10,"10+")</f>
        <v>0.05 to 0.1</v>
      </c>
      <c r="V292" s="10">
        <f>_xlfn.XLOOKUP($E292,'Raw Data'!$E:$E,'Raw Data'!V:V,"ERROR",0,1)</f>
        <v>0.0726628957363232</v>
      </c>
      <c r="W292" s="15" t="str">
        <f t="array" ref="W292">_xlfn.IFS(AND(X292&gt;0,X292&lt;=0.05),"0 to 0.05",AND(X292&gt;0.05,X292&lt;=0.1),"0.05 to 0.1",AND(X292&gt;0.1,X292&lt;=0.2),"0.1 to 0.2",AND(X292&gt;0.2,X292&lt;=0.3),"0.2 to 0.3",AND(X292&gt;0.3,X292&lt;=0.4),"0.3 to 0.4",AND(X292&gt;0.4,X292&lt;=0.5),"0.4 to 0.5",AND(X292&gt;0.5,X292&lt;=0.75),"0.5 to 0.75",AND(X292&gt;0.75,X292&lt;=1),"0.75 to 1",AND(X292&gt;1,X292&lt;=2),"1 to 2",AND(X292&gt;2,X292&lt;=3),"2 to 3",AND(X292&gt;3,X292&lt;=4),"3 to 4",AND(X292&gt;4,X292&lt;=5),"4 to 5",AND(X292&gt;5,X292&lt;=10),"5 to 10",X292&gt;10,"10+")</f>
        <v>0.05 to 0.1</v>
      </c>
      <c r="X292" s="16">
        <f t="shared" si="28"/>
        <v>0.0726628957363232</v>
      </c>
      <c r="Y292" s="5" t="str">
        <f t="array" ref="Y292">_xlfn.IFS(AND(Z292&gt;0,Z292&lt;=1),"0 to 1",AND(Z292&gt;1,Z292&lt;=2),"1 to 2",AND(Z292&gt;2,Z292&lt;=4),"2 to 4",AND(Z292&gt;4,Z292&lt;=6),"4 to 6",AND(Z292&gt;6,Z292&lt;=8),"6 to 8",AND(Z292&gt;8,Z292&lt;=10),"8 to 10",AND(Z292&gt;10,Z292&lt;=15),"10 to 15",AND(Z292&gt;15,Z292&lt;=20),"15 to 20",AND(Z292&gt;20,Z292&lt;=25),"20 to 25",AND(Z292&gt;25,Z292&lt;=30),"25 to 30",AND(Z292&gt;30,Z292&lt;=40),"30 to 40",AND(Z292&gt;40,Z292&lt;=50),"40 to 50",Z292&gt;50,"50+")</f>
        <v>8 to 10</v>
      </c>
      <c r="Z292" s="9">
        <f>_xlfn.XLOOKUP($E292,'Raw Data'!$E:$E,'Raw Data'!Z:Z,"ERROR",0,1)</f>
        <v>8.32</v>
      </c>
      <c r="AA292" s="9" t="str">
        <f>_xlfn.XLOOKUP($E292,'Raw Data'!$E:$E,'Raw Data'!AA:AA,"ERROR",0,1)</f>
        <v>oz</v>
      </c>
    </row>
    <row r="293" hidden="1" spans="1:27">
      <c r="A293" s="5" t="str">
        <f>_xlfn.XLOOKUP($E293,'Raw Data'!$E:$E,'Raw Data'!A:A,"ERROR",0,1)</f>
        <v>AE</v>
      </c>
      <c r="B293" s="5" t="str">
        <f>_xlfn.XLOOKUP($E293,'Raw Data'!$E:$E,'Raw Data'!B:B,"ERROR",0,1)</f>
        <v>Hair Mousses</v>
      </c>
      <c r="C293" s="5" t="str">
        <f>_xlfn.XLOOKUP($E293,'Raw Data'!$E:$E,'Raw Data'!C:C,"ERROR",0,1)</f>
        <v>african pride</v>
      </c>
      <c r="D293" s="5" t="str">
        <f>_xlfn.XLOOKUP($E293,'Raw Data'!$E:$E,'Raw Data'!D:D,"ERROR",0,1)</f>
        <v>www.amazon.ae/dp/B07T7864KV</v>
      </c>
      <c r="E293" s="5" t="s">
        <v>493</v>
      </c>
      <c r="F293" s="9" t="str">
        <f>_xlfn.XLOOKUP($E293,'Raw Data'!$E:$E,'Raw Data'!F:F,"ERROR",0,1)</f>
        <v>African Pride Moisture Miracle Rose Water &amp; Argan Oil Curl Hair Mousse, Flexible Hold, Enhances Curls, Creates Wave Patterns, No Residue, Deep Moisture, Adds Shine, Strengthens &amp; Protects Hair, 8.5 oz</v>
      </c>
      <c r="G293" s="10">
        <f>_xlfn.XLOOKUP($E293,'Raw Data'!$E:$E,'Raw Data'!G:G,"ERROR",0,1)</f>
        <v>0</v>
      </c>
      <c r="H293" s="9">
        <f>_xlfn.XLOOKUP($E293,'Raw Data'!$E:$E,'Raw Data'!H:H,"ERROR",0,1)</f>
        <v>0</v>
      </c>
      <c r="I293" s="9">
        <f>_xlfn.XLOOKUP($E293,'Raw Data'!$E:$E,'Raw Data'!I:I,"ERROR",0,1)</f>
        <v>0</v>
      </c>
      <c r="J293" s="9" t="str">
        <f>_xlfn.XLOOKUP($E293,'Raw Data'!$E:$E,'Raw Data'!J:J,"ERROR",0,1)</f>
        <v>No</v>
      </c>
      <c r="K293" s="14" t="str">
        <f t="array" ref="K293">_xlfn.IFS(AND(L293&gt;0,L293&lt;=5),"0 to 5",AND(L293&gt;5,L293&lt;=10),"5 to 10",AND(L293&gt;10,L293&lt;=15),"10 to 15",AND(L293&gt;15,L293&lt;=20),"15 to 20",AND(L293&gt;20,L293&lt;=30),"20 to 30",AND(L293&gt;30,L293&lt;=40),"30 to 40",AND(L293&gt;40,L293&lt;=50),"40 to 50",AND(L293&gt;50,L293&lt;=75),"50 to 75",AND(L293&gt;75,L293&lt;=100),"75 to 100",AND(L293&gt;100,L293&lt;=150),"100 to 150",AND(L293&gt;150,L293&lt;=200),"150 to 200",AND(L293&gt;200,L293&lt;=250),"200 to 250",AND(L293&gt;250,L293&lt;=300),"250 to 300",AND(L293&gt;300,L293&lt;=400),"300 to 400",AND(L293&gt;400,L293&lt;=500),"400 to 500",L293&gt;500,"500+")</f>
        <v>40 to 50</v>
      </c>
      <c r="L293" s="9">
        <f>_xlfn.XLOOKUP($E293,'Raw Data'!$E:$E,'Raw Data'!L:L,"ERROR",0,1)</f>
        <v>49</v>
      </c>
      <c r="M293" s="14" t="str">
        <f t="array" ref="M293">_xlfn.IFS(AND(N293&gt;0,N293&lt;=5),"0 to 5",AND(N293&gt;5,N293&lt;=10),"5 to 10",AND(N293&gt;10,N293&lt;=15),"10 to 15",AND(N293&gt;15,N293&lt;=20),"15 to 20",AND(N293&gt;20,N293&lt;=30),"20 to 30",AND(N293&gt;30,N293&lt;=40),"30 to 40",AND(N293&gt;40,N293&lt;=50),"40 to 50",AND(N293&gt;50,N293&lt;=75),"50 to 75",AND(N293&gt;75,N293&lt;=100),"75 to 100",AND(N293&gt;100,N293&lt;=150),"100 to 150",AND(N293&gt;150,N293&lt;=200),"150 to 200",AND(N293&gt;200,N293&lt;=250),"200 to 250",AND(N293&gt;250,N293&lt;=300),"250 to 300",AND(N293&gt;300,N293&lt;=400),"300 to 400",AND(N293&gt;400,N293&lt;=500),"400 to 500",N293&gt;500,"500+")</f>
        <v>40 to 50</v>
      </c>
      <c r="N293" s="9">
        <f>_xlfn.XLOOKUP($E293,'Raw Data'!$E:$E,'Raw Data'!N:N,"ERROR",0,1)</f>
        <v>49.66</v>
      </c>
      <c r="O293" s="14" t="str">
        <f t="array" ref="O293">_xlfn.IFS(P293=0,"No Discount",AND(P293&gt;0,P293&lt;=0.02),"0% to 2%",AND(P293&gt;0.02,P293&lt;=0.04),"2% to 4%",AND(P293&gt;0.04,P293&lt;=0.06),"4% to 6%",AND(P293&gt;0.06,P293&lt;=0.08),"6% to 8%",AND(P293&gt;0.08,P293&lt;=0.1),"8% to 10%",AND(P293&gt;0.1,P293&lt;=0.15),"10% to 15%",AND(P293&gt;0.15,P293&lt;=0.2),"15% to 20%",AND(P293&gt;0.2,P293&lt;=0.25),"20% to 25%",AND(P293&gt;0.25,P293&lt;=0.3),"25% to 30%",AND(P293&gt;0.3,P293&lt;=0.4),"30% to 40%",AND(P293&gt;0.4,P293&lt;=0.5),"40% to 50%",AND(P293&gt;0.5,P293&lt;=0.75),"50% to 75%",AND(P293&gt;0.75,P293&lt;=1),"75% to 100%")</f>
        <v>0% to 2%</v>
      </c>
      <c r="P293" s="10">
        <f>_xlfn.XLOOKUP($E293,'Raw Data'!$E:$E,'Raw Data'!P:P,"ERROR",0,1)</f>
        <v>0.013290374546919</v>
      </c>
      <c r="Q293" s="9">
        <f>_xlfn.XLOOKUP($E293,'Raw Data'!$E:$E,'Raw Data'!Q:Q,"ERROR",0,1)</f>
        <v>8.5</v>
      </c>
      <c r="R293" s="9" t="str">
        <f>_xlfn.XLOOKUP($E293,'Raw Data'!$E:$E,'Raw Data'!R:R,"ERROR",0,1)</f>
        <v>oz</v>
      </c>
      <c r="S293" s="5" t="str">
        <f t="array" ref="S293">_xlfn.IFS(AND(T293&gt;0,T293&lt;=0.05),"0 to 0.05",AND(T293&gt;0.05,T293&lt;=0.1),"0.05 to 0.1",AND(T293&gt;0.1,T293&lt;=0.2),"0.1 to 0.2",AND(T293&gt;0.2,T293&lt;=0.3),"0.2 to 0.3",AND(T293&gt;0.3,T293&lt;=0.4),"0.3 to 0.4",AND(T293&gt;0.4,T293&lt;=0.5),"0.4 to 0.5",AND(T293&gt;0.5,T293&lt;=0.75),"0.5 to 0.75",AND(T293&gt;0.75,T293&lt;=1),"0.75 to 1",AND(T293&gt;1,T293&lt;=2),"1 to 2",AND(T293&gt;2,T293&lt;=3),"2 to 3",AND(T293&gt;3,T293&lt;=4),"3 to 4",AND(T293&gt;4,T293&lt;=5),"4 to 5",AND(T293&gt;5,T293&lt;=10),"5 to 10",T293&gt;10,"10+")</f>
        <v>0.1 to 0.2</v>
      </c>
      <c r="T293" s="10">
        <f>_xlfn.XLOOKUP($E293,'Raw Data'!$E:$E,'Raw Data'!T:T,"ERROR",0,1)</f>
        <v>0.194951162744435</v>
      </c>
      <c r="U293" s="15" t="str">
        <f t="array" ref="U293">_xlfn.IFS(AND(V293&gt;0,V293&lt;=0.05),"0 to 0.05",AND(V293&gt;0.05,V293&lt;=0.1),"0.05 to 0.1",AND(V293&gt;0.1,V293&lt;=0.2),"0.1 to 0.2",AND(V293&gt;0.2,V293&lt;=0.3),"0.2 to 0.3",AND(V293&gt;0.3,V293&lt;=0.4),"0.3 to 0.4",AND(V293&gt;0.4,V293&lt;=0.5),"0.4 to 0.5",AND(V293&gt;0.5,V293&lt;=0.75),"0.5 to 0.75",AND(V293&gt;0.75,V293&lt;=1),"0.75 to 1",AND(V293&gt;1,V293&lt;=2),"1 to 2",AND(V293&gt;2,V293&lt;=3),"2 to 3",AND(V293&gt;3,V293&lt;=4),"3 to 4",AND(V293&gt;4,V293&lt;=5),"4 to 5",AND(V293&gt;5,V293&lt;=10),"5 to 10",V293&gt;10,"10+")</f>
        <v>0.05 to 0.1</v>
      </c>
      <c r="V293" s="10">
        <f>_xlfn.XLOOKUP($E293,'Raw Data'!$E:$E,'Raw Data'!V:V,"ERROR",0,1)</f>
        <v>0.0533457995981619</v>
      </c>
      <c r="W293" s="15" t="str">
        <f t="array" ref="W293">_xlfn.IFS(AND(X293&gt;0,X293&lt;=0.05),"0 to 0.05",AND(X293&gt;0.05,X293&lt;=0.1),"0.05 to 0.1",AND(X293&gt;0.1,X293&lt;=0.2),"0.1 to 0.2",AND(X293&gt;0.2,X293&lt;=0.3),"0.2 to 0.3",AND(X293&gt;0.3,X293&lt;=0.4),"0.3 to 0.4",AND(X293&gt;0.4,X293&lt;=0.5),"0.4 to 0.5",AND(X293&gt;0.5,X293&lt;=0.75),"0.5 to 0.75",AND(X293&gt;0.75,X293&lt;=1),"0.75 to 1",AND(X293&gt;1,X293&lt;=2),"1 to 2",AND(X293&gt;2,X293&lt;=3),"2 to 3",AND(X293&gt;3,X293&lt;=4),"3 to 4",AND(X293&gt;4,X293&lt;=5),"4 to 5",AND(X293&gt;5,X293&lt;=10),"5 to 10",X293&gt;10,"10+")</f>
        <v>0.05 to 0.1</v>
      </c>
      <c r="X293" s="16">
        <f t="shared" si="28"/>
        <v>0.0526368139409974</v>
      </c>
      <c r="Y293" s="5" t="str">
        <f t="array" ref="Y293">_xlfn.IFS(AND(Z293&gt;0,Z293&lt;=1),"0 to 1",AND(Z293&gt;1,Z293&lt;=2),"1 to 2",AND(Z293&gt;2,Z293&lt;=4),"2 to 4",AND(Z293&gt;4,Z293&lt;=6),"4 to 6",AND(Z293&gt;6,Z293&lt;=8),"6 to 8",AND(Z293&gt;8,Z293&lt;=10),"8 to 10",AND(Z293&gt;10,Z293&lt;=15),"10 to 15",AND(Z293&gt;15,Z293&lt;=20),"15 to 20",AND(Z293&gt;20,Z293&lt;=25),"20 to 25",AND(Z293&gt;25,Z293&lt;=30),"25 to 30",AND(Z293&gt;30,Z293&lt;=40),"30 to 40",AND(Z293&gt;40,Z293&lt;=50),"40 to 50",Z293&gt;50,"50+")</f>
        <v>8 to 10</v>
      </c>
      <c r="Z293" s="9">
        <f>_xlfn.XLOOKUP($E293,'Raw Data'!$E:$E,'Raw Data'!Z:Z,"ERROR",0,1)</f>
        <v>8.5</v>
      </c>
      <c r="AA293" s="9" t="str">
        <f>_xlfn.XLOOKUP($E293,'Raw Data'!$E:$E,'Raw Data'!AA:AA,"ERROR",0,1)</f>
        <v>oz</v>
      </c>
    </row>
    <row r="294" hidden="1" spans="1:27">
      <c r="A294" s="5" t="str">
        <f>_xlfn.XLOOKUP($E294,'Raw Data'!$E:$E,'Raw Data'!A:A,"ERROR",0,1)</f>
        <v>AE</v>
      </c>
      <c r="B294" s="5" t="str">
        <f>_xlfn.XLOOKUP($E294,'Raw Data'!$E:$E,'Raw Data'!B:B,"ERROR",0,1)</f>
        <v>Hair Mousses</v>
      </c>
      <c r="C294" s="5" t="str">
        <f>_xlfn.XLOOKUP($E294,'Raw Data'!$E:$E,'Raw Data'!C:C,"ERROR",0,1)</f>
        <v>fantasia</v>
      </c>
      <c r="D294" s="5" t="str">
        <f>_xlfn.XLOOKUP($E294,'Raw Data'!$E:$E,'Raw Data'!D:D,"ERROR",0,1)</f>
        <v>www.amazon.ae/dp/B000O9L67S</v>
      </c>
      <c r="E294" s="5" t="s">
        <v>494</v>
      </c>
      <c r="F294" s="9" t="str">
        <f>_xlfn.XLOOKUP($E294,'Raw Data'!$E:$E,'Raw Data'!F:F,"ERROR",0,1)</f>
        <v>Fantasia Liquid Mousse Spritz 2 oz. Firm</v>
      </c>
      <c r="G294" s="10">
        <f>_xlfn.XLOOKUP($E294,'Raw Data'!$E:$E,'Raw Data'!G:G,"ERROR",0,1)</f>
        <v>0</v>
      </c>
      <c r="H294" s="9">
        <f>_xlfn.XLOOKUP($E294,'Raw Data'!$E:$E,'Raw Data'!H:H,"ERROR",0,1)</f>
        <v>0</v>
      </c>
      <c r="I294" s="9">
        <f>_xlfn.XLOOKUP($E294,'Raw Data'!$E:$E,'Raw Data'!I:I,"ERROR",0,1)</f>
        <v>0</v>
      </c>
      <c r="J294" s="9" t="str">
        <f>_xlfn.XLOOKUP($E294,'Raw Data'!$E:$E,'Raw Data'!J:J,"ERROR",0,1)</f>
        <v>No</v>
      </c>
      <c r="K294" s="14" t="str">
        <f t="array" ref="K294">_xlfn.IFS(AND(L294&gt;0,L294&lt;=5),"0 to 5",AND(L294&gt;5,L294&lt;=10),"5 to 10",AND(L294&gt;10,L294&lt;=15),"10 to 15",AND(L294&gt;15,L294&lt;=20),"15 to 20",AND(L294&gt;20,L294&lt;=30),"20 to 30",AND(L294&gt;30,L294&lt;=40),"30 to 40",AND(L294&gt;40,L294&lt;=50),"40 to 50",AND(L294&gt;50,L294&lt;=75),"50 to 75",AND(L294&gt;75,L294&lt;=100),"75 to 100",AND(L294&gt;100,L294&lt;=150),"100 to 150",AND(L294&gt;150,L294&lt;=200),"150 to 200",AND(L294&gt;200,L294&lt;=250),"200 to 250",AND(L294&gt;250,L294&lt;=300),"250 to 300",AND(L294&gt;300,L294&lt;=400),"300 to 400",AND(L294&gt;400,L294&lt;=500),"400 to 500",L294&gt;500,"500+")</f>
        <v>40 to 50</v>
      </c>
      <c r="L294" s="9">
        <f>_xlfn.XLOOKUP($E294,'Raw Data'!$E:$E,'Raw Data'!L:L,"ERROR",0,1)</f>
        <v>44.33</v>
      </c>
      <c r="M294" s="14" t="str">
        <f t="array" ref="M294">_xlfn.IFS(AND(N294&gt;0,N294&lt;=5),"0 to 5",AND(N294&gt;5,N294&lt;=10),"5 to 10",AND(N294&gt;10,N294&lt;=15),"10 to 15",AND(N294&gt;15,N294&lt;=20),"15 to 20",AND(N294&gt;20,N294&lt;=30),"20 to 30",AND(N294&gt;30,N294&lt;=40),"30 to 40",AND(N294&gt;40,N294&lt;=50),"40 to 50",AND(N294&gt;50,N294&lt;=75),"50 to 75",AND(N294&gt;75,N294&lt;=100),"75 to 100",AND(N294&gt;100,N294&lt;=150),"100 to 150",AND(N294&gt;150,N294&lt;=200),"150 to 200",AND(N294&gt;200,N294&lt;=250),"200 to 250",AND(N294&gt;250,N294&lt;=300),"250 to 300",AND(N294&gt;300,N294&lt;=400),"300 to 400",AND(N294&gt;400,N294&lt;=500),"400 to 500",N294&gt;500,"500+")</f>
        <v>40 to 50</v>
      </c>
      <c r="N294" s="9">
        <f>_xlfn.XLOOKUP($E294,'Raw Data'!$E:$E,'Raw Data'!N:N,"ERROR",0,1)</f>
        <v>44.33</v>
      </c>
      <c r="O294" s="14" t="str">
        <f t="array" ref="O294">_xlfn.IFS(P294=0,"No Discount",AND(P294&gt;0,P294&lt;=0.02),"0% to 2%",AND(P294&gt;0.02,P294&lt;=0.04),"2% to 4%",AND(P294&gt;0.04,P294&lt;=0.06),"4% to 6%",AND(P294&gt;0.06,P294&lt;=0.08),"6% to 8%",AND(P294&gt;0.08,P294&lt;=0.1),"8% to 10%",AND(P294&gt;0.1,P294&lt;=0.15),"10% to 15%",AND(P294&gt;0.15,P294&lt;=0.2),"15% to 20%",AND(P294&gt;0.2,P294&lt;=0.25),"20% to 25%",AND(P294&gt;0.25,P294&lt;=0.3),"25% to 30%",AND(P294&gt;0.3,P294&lt;=0.4),"30% to 40%",AND(P294&gt;0.4,P294&lt;=0.5),"40% to 50%",AND(P294&gt;0.5,P294&lt;=0.75),"50% to 75%",AND(P294&gt;0.75,P294&lt;=1),"75% to 100%")</f>
        <v>No Discount</v>
      </c>
      <c r="P294" s="10">
        <f>_xlfn.XLOOKUP($E294,'Raw Data'!$E:$E,'Raw Data'!P:P,"ERROR",0,1)</f>
        <v>0</v>
      </c>
      <c r="Q294" s="9">
        <f>_xlfn.XLOOKUP($E294,'Raw Data'!$E:$E,'Raw Data'!Q:Q,"ERROR",0,1)</f>
        <v>2</v>
      </c>
      <c r="R294" s="9" t="str">
        <f>_xlfn.XLOOKUP($E294,'Raw Data'!$E:$E,'Raw Data'!R:R,"ERROR",0,1)</f>
        <v>oz</v>
      </c>
      <c r="S294" s="5" t="str">
        <f t="array" ref="S294">_xlfn.IFS(AND(T294&gt;0,T294&lt;=0.05),"0 to 0.05",AND(T294&gt;0.05,T294&lt;=0.1),"0.05 to 0.1",AND(T294&gt;0.1,T294&lt;=0.2),"0.1 to 0.2",AND(T294&gt;0.2,T294&lt;=0.3),"0.2 to 0.3",AND(T294&gt;0.3,T294&lt;=0.4),"0.3 to 0.4",AND(T294&gt;0.4,T294&lt;=0.5),"0.4 to 0.5",AND(T294&gt;0.5,T294&lt;=0.75),"0.5 to 0.75",AND(T294&gt;0.75,T294&lt;=1),"0.75 to 1",AND(T294&gt;1,T294&lt;=2),"1 to 2",AND(T294&gt;2,T294&lt;=3),"2 to 3",AND(T294&gt;3,T294&lt;=4),"3 to 4",AND(T294&gt;4,T294&lt;=5),"4 to 5",AND(T294&gt;5,T294&lt;=10),"5 to 10",T294&gt;10,"10+")</f>
        <v>0.5 to 0.75</v>
      </c>
      <c r="T294" s="10">
        <f>_xlfn.XLOOKUP($E294,'Raw Data'!$E:$E,'Raw Data'!T:T,"ERROR",0,1)</f>
        <v>0.749577274264457</v>
      </c>
      <c r="U294" s="15" t="str">
        <f t="array" ref="U294">_xlfn.IFS(AND(V294&gt;0,V294&lt;=0.05),"0 to 0.05",AND(V294&gt;0.05,V294&lt;=0.1),"0.05 to 0.1",AND(V294&gt;0.1,V294&lt;=0.2),"0.1 to 0.2",AND(V294&gt;0.2,V294&lt;=0.3),"0.2 to 0.3",AND(V294&gt;0.3,V294&lt;=0.4),"0.3 to 0.4",AND(V294&gt;0.4,V294&lt;=0.5),"0.4 to 0.5",AND(V294&gt;0.5,V294&lt;=0.75),"0.5 to 0.75",AND(V294&gt;0.75,V294&lt;=1),"0.75 to 1",AND(V294&gt;1,V294&lt;=2),"1 to 2",AND(V294&gt;2,V294&lt;=3),"2 to 3",AND(V294&gt;3,V294&lt;=4),"3 to 4",AND(V294&gt;4,V294&lt;=5),"4 to 5",AND(V294&gt;5,V294&lt;=10),"5 to 10",V294&gt;10,"10+")</f>
        <v>0.2 to 0.3</v>
      </c>
      <c r="V294" s="10">
        <f>_xlfn.XLOOKUP($E294,'Raw Data'!$E:$E,'Raw Data'!V:V,"ERROR",0,1)</f>
        <v>0.202385864051403</v>
      </c>
      <c r="W294" s="15" t="str">
        <f t="array" ref="W294">_xlfn.IFS(AND(X294&gt;0,X294&lt;=0.05),"0 to 0.05",AND(X294&gt;0.05,X294&lt;=0.1),"0.05 to 0.1",AND(X294&gt;0.1,X294&lt;=0.2),"0.1 to 0.2",AND(X294&gt;0.2,X294&lt;=0.3),"0.2 to 0.3",AND(X294&gt;0.3,X294&lt;=0.4),"0.3 to 0.4",AND(X294&gt;0.4,X294&lt;=0.5),"0.4 to 0.5",AND(X294&gt;0.5,X294&lt;=0.75),"0.5 to 0.75",AND(X294&gt;0.75,X294&lt;=1),"0.75 to 1",AND(X294&gt;1,X294&lt;=2),"1 to 2",AND(X294&gt;2,X294&lt;=3),"2 to 3",AND(X294&gt;3,X294&lt;=4),"3 to 4",AND(X294&gt;4,X294&lt;=5),"4 to 5",AND(X294&gt;5,X294&lt;=10),"5 to 10",X294&gt;10,"10+")</f>
        <v>0.2 to 0.3</v>
      </c>
      <c r="X294" s="16">
        <f t="shared" si="28"/>
        <v>0.202385864051403</v>
      </c>
      <c r="Y294" s="5" t="str">
        <f t="array" ref="Y294">_xlfn.IFS(AND(Z294&gt;0,Z294&lt;=1),"0 to 1",AND(Z294&gt;1,Z294&lt;=2),"1 to 2",AND(Z294&gt;2,Z294&lt;=4),"2 to 4",AND(Z294&gt;4,Z294&lt;=6),"4 to 6",AND(Z294&gt;6,Z294&lt;=8),"6 to 8",AND(Z294&gt;8,Z294&lt;=10),"8 to 10",AND(Z294&gt;10,Z294&lt;=15),"10 to 15",AND(Z294&gt;15,Z294&lt;=20),"15 to 20",AND(Z294&gt;20,Z294&lt;=25),"20 to 25",AND(Z294&gt;25,Z294&lt;=30),"25 to 30",AND(Z294&gt;30,Z294&lt;=40),"30 to 40",AND(Z294&gt;40,Z294&lt;=50),"40 to 50",Z294&gt;50,"50+")</f>
        <v>1 to 2</v>
      </c>
      <c r="Z294" s="9">
        <f>_xlfn.XLOOKUP($E294,'Raw Data'!$E:$E,'Raw Data'!Z:Z,"ERROR",0,1)</f>
        <v>2</v>
      </c>
      <c r="AA294" s="9" t="str">
        <f>_xlfn.XLOOKUP($E294,'Raw Data'!$E:$E,'Raw Data'!AA:AA,"ERROR",0,1)</f>
        <v>oz</v>
      </c>
    </row>
    <row r="295" hidden="1" spans="1:27">
      <c r="A295" s="5" t="str">
        <f>_xlfn.XLOOKUP($E295,'Raw Data'!$E:$E,'Raw Data'!A:A,"ERROR",0,1)</f>
        <v>AE</v>
      </c>
      <c r="B295" s="5" t="str">
        <f>_xlfn.XLOOKUP($E295,'Raw Data'!$E:$E,'Raw Data'!B:B,"ERROR",0,1)</f>
        <v>Hair Mousses</v>
      </c>
      <c r="C295" s="5" t="str">
        <f>_xlfn.XLOOKUP($E295,'Raw Data'!$E:$E,'Raw Data'!C:C,"ERROR",0,1)</f>
        <v>Just For Me</v>
      </c>
      <c r="D295" s="5" t="str">
        <f>_xlfn.XLOOKUP($E295,'Raw Data'!$E:$E,'Raw Data'!D:D,"ERROR",0,1)</f>
        <v>www.amazon.ae/dp/B0B1GC32MH</v>
      </c>
      <c r="E295" s="5" t="s">
        <v>495</v>
      </c>
      <c r="F295" s="9" t="str">
        <f>_xlfn.XLOOKUP($E295,'Raw Data'!$E:$E,'Raw Data'!F:F,"ERROR",0,1)</f>
        <v>Just For Me Peace Soft Curls Foaming Mousse, 8.5oz</v>
      </c>
      <c r="G295" s="10">
        <f>_xlfn.XLOOKUP($E295,'Raw Data'!$E:$E,'Raw Data'!G:G,"ERROR",0,1)</f>
        <v>0</v>
      </c>
      <c r="H295" s="9">
        <f>_xlfn.XLOOKUP($E295,'Raw Data'!$E:$E,'Raw Data'!H:H,"ERROR",0,1)</f>
        <v>0</v>
      </c>
      <c r="I295" s="9">
        <f>_xlfn.XLOOKUP($E295,'Raw Data'!$E:$E,'Raw Data'!I:I,"ERROR",0,1)</f>
        <v>0</v>
      </c>
      <c r="J295" s="9" t="str">
        <f>_xlfn.XLOOKUP($E295,'Raw Data'!$E:$E,'Raw Data'!J:J,"ERROR",0,1)</f>
        <v>No</v>
      </c>
      <c r="K295" s="14" t="str">
        <f t="array" ref="K295">_xlfn.IFS(AND(L295&gt;0,L295&lt;=5),"0 to 5",AND(L295&gt;5,L295&lt;=10),"5 to 10",AND(L295&gt;10,L295&lt;=15),"10 to 15",AND(L295&gt;15,L295&lt;=20),"15 to 20",AND(L295&gt;20,L295&lt;=30),"20 to 30",AND(L295&gt;30,L295&lt;=40),"30 to 40",AND(L295&gt;40,L295&lt;=50),"40 to 50",AND(L295&gt;50,L295&lt;=75),"50 to 75",AND(L295&gt;75,L295&lt;=100),"75 to 100",AND(L295&gt;100,L295&lt;=150),"100 to 150",AND(L295&gt;150,L295&lt;=200),"150 to 200",AND(L295&gt;200,L295&lt;=250),"200 to 250",AND(L295&gt;250,L295&lt;=300),"250 to 300",AND(L295&gt;300,L295&lt;=400),"300 to 400",AND(L295&gt;400,L295&lt;=500),"400 to 500",L295&gt;500,"500+")</f>
        <v>30 to 40</v>
      </c>
      <c r="L295" s="9">
        <f>_xlfn.XLOOKUP($E295,'Raw Data'!$E:$E,'Raw Data'!L:L,"ERROR",0,1)</f>
        <v>39.99</v>
      </c>
      <c r="M295" s="14" t="str">
        <f t="array" ref="M295">_xlfn.IFS(AND(N295&gt;0,N295&lt;=5),"0 to 5",AND(N295&gt;5,N295&lt;=10),"5 to 10",AND(N295&gt;10,N295&lt;=15),"10 to 15",AND(N295&gt;15,N295&lt;=20),"15 to 20",AND(N295&gt;20,N295&lt;=30),"20 to 30",AND(N295&gt;30,N295&lt;=40),"30 to 40",AND(N295&gt;40,N295&lt;=50),"40 to 50",AND(N295&gt;50,N295&lt;=75),"50 to 75",AND(N295&gt;75,N295&lt;=100),"75 to 100",AND(N295&gt;100,N295&lt;=150),"100 to 150",AND(N295&gt;150,N295&lt;=200),"150 to 200",AND(N295&gt;200,N295&lt;=250),"200 to 250",AND(N295&gt;250,N295&lt;=300),"250 to 300",AND(N295&gt;300,N295&lt;=400),"300 to 400",AND(N295&gt;400,N295&lt;=500),"400 to 500",N295&gt;500,"500+")</f>
        <v>30 to 40</v>
      </c>
      <c r="N295" s="9">
        <f>_xlfn.XLOOKUP($E295,'Raw Data'!$E:$E,'Raw Data'!N:N,"ERROR",0,1)</f>
        <v>39.99</v>
      </c>
      <c r="O295" s="14" t="str">
        <f t="array" ref="O295">_xlfn.IFS(P295=0,"No Discount",AND(P295&gt;0,P295&lt;=0.02),"0% to 2%",AND(P295&gt;0.02,P295&lt;=0.04),"2% to 4%",AND(P295&gt;0.04,P295&lt;=0.06),"4% to 6%",AND(P295&gt;0.06,P295&lt;=0.08),"6% to 8%",AND(P295&gt;0.08,P295&lt;=0.1),"8% to 10%",AND(P295&gt;0.1,P295&lt;=0.15),"10% to 15%",AND(P295&gt;0.15,P295&lt;=0.2),"15% to 20%",AND(P295&gt;0.2,P295&lt;=0.25),"20% to 25%",AND(P295&gt;0.25,P295&lt;=0.3),"25% to 30%",AND(P295&gt;0.3,P295&lt;=0.4),"30% to 40%",AND(P295&gt;0.4,P295&lt;=0.5),"40% to 50%",AND(P295&gt;0.5,P295&lt;=0.75),"50% to 75%",AND(P295&gt;0.75,P295&lt;=1),"75% to 100%")</f>
        <v>No Discount</v>
      </c>
      <c r="P295" s="10">
        <f>_xlfn.XLOOKUP($E295,'Raw Data'!$E:$E,'Raw Data'!P:P,"ERROR",0,1)</f>
        <v>0</v>
      </c>
      <c r="Q295" s="9">
        <f>_xlfn.XLOOKUP($E295,'Raw Data'!$E:$E,'Raw Data'!Q:Q,"ERROR",0,1)</f>
        <v>8.5</v>
      </c>
      <c r="R295" s="9" t="str">
        <f>_xlfn.XLOOKUP($E295,'Raw Data'!$E:$E,'Raw Data'!R:R,"ERROR",0,1)</f>
        <v>oz</v>
      </c>
      <c r="S295" s="5" t="str">
        <f t="array" ref="S295">_xlfn.IFS(AND(T295&gt;0,T295&lt;=0.05),"0 to 0.05",AND(T295&gt;0.05,T295&lt;=0.1),"0.05 to 0.1",AND(T295&gt;0.1,T295&lt;=0.2),"0.1 to 0.2",AND(T295&gt;0.2,T295&lt;=0.3),"0.2 to 0.3",AND(T295&gt;0.3,T295&lt;=0.4),"0.3 to 0.4",AND(T295&gt;0.4,T295&lt;=0.5),"0.4 to 0.5",AND(T295&gt;0.5,T295&lt;=0.75),"0.5 to 0.75",AND(T295&gt;0.75,T295&lt;=1),"0.75 to 1",AND(T295&gt;1,T295&lt;=2),"1 to 2",AND(T295&gt;2,T295&lt;=3),"2 to 3",AND(T295&gt;3,T295&lt;=4),"3 to 4",AND(T295&gt;4,T295&lt;=5),"4 to 5",AND(T295&gt;5,T295&lt;=10),"5 to 10",T295&gt;10,"10+")</f>
        <v>0.1 to 0.2</v>
      </c>
      <c r="T295" s="10">
        <f>_xlfn.XLOOKUP($E295,'Raw Data'!$E:$E,'Raw Data'!T:T,"ERROR",0,1)</f>
        <v>0.159104020370407</v>
      </c>
      <c r="U295" s="15" t="str">
        <f t="array" ref="U295">_xlfn.IFS(AND(V295&gt;0,V295&lt;=0.05),"0 to 0.05",AND(V295&gt;0.05,V295&lt;=0.1),"0.05 to 0.1",AND(V295&gt;0.1,V295&lt;=0.2),"0.1 to 0.2",AND(V295&gt;0.2,V295&lt;=0.3),"0.2 to 0.3",AND(V295&gt;0.3,V295&lt;=0.4),"0.3 to 0.4",AND(V295&gt;0.4,V295&lt;=0.5),"0.4 to 0.5",AND(V295&gt;0.5,V295&lt;=0.75),"0.5 to 0.75",AND(V295&gt;0.75,V295&lt;=1),"0.75 to 1",AND(V295&gt;1,V295&lt;=2),"1 to 2",AND(V295&gt;2,V295&lt;=3),"2 to 3",AND(V295&gt;3,V295&lt;=4),"3 to 4",AND(V295&gt;4,V295&lt;=5),"4 to 5",AND(V295&gt;5,V295&lt;=10),"5 to 10",V295&gt;10,"10+")</f>
        <v>0 to 0.05</v>
      </c>
      <c r="V295" s="10">
        <f>_xlfn.XLOOKUP($E295,'Raw Data'!$E:$E,'Raw Data'!V:V,"ERROR",0,1)</f>
        <v>0.04295808550001</v>
      </c>
      <c r="W295" s="15" t="str">
        <f t="array" ref="W295">_xlfn.IFS(AND(X295&gt;0,X295&lt;=0.05),"0 to 0.05",AND(X295&gt;0.05,X295&lt;=0.1),"0.05 to 0.1",AND(X295&gt;0.1,X295&lt;=0.2),"0.1 to 0.2",AND(X295&gt;0.2,X295&lt;=0.3),"0.2 to 0.3",AND(X295&gt;0.3,X295&lt;=0.4),"0.3 to 0.4",AND(X295&gt;0.4,X295&lt;=0.5),"0.4 to 0.5",AND(X295&gt;0.5,X295&lt;=0.75),"0.5 to 0.75",AND(X295&gt;0.75,X295&lt;=1),"0.75 to 1",AND(X295&gt;1,X295&lt;=2),"1 to 2",AND(X295&gt;2,X295&lt;=3),"2 to 3",AND(X295&gt;3,X295&lt;=4),"3 to 4",AND(X295&gt;4,X295&lt;=5),"4 to 5",AND(X295&gt;5,X295&lt;=10),"5 to 10",X295&gt;10,"10+")</f>
        <v>0 to 0.05</v>
      </c>
      <c r="X295" s="16">
        <f t="shared" si="28"/>
        <v>0.04295808550001</v>
      </c>
      <c r="Y295" s="5" t="str">
        <f t="array" ref="Y295">_xlfn.IFS(AND(Z295&gt;0,Z295&lt;=1),"0 to 1",AND(Z295&gt;1,Z295&lt;=2),"1 to 2",AND(Z295&gt;2,Z295&lt;=4),"2 to 4",AND(Z295&gt;4,Z295&lt;=6),"4 to 6",AND(Z295&gt;6,Z295&lt;=8),"6 to 8",AND(Z295&gt;8,Z295&lt;=10),"8 to 10",AND(Z295&gt;10,Z295&lt;=15),"10 to 15",AND(Z295&gt;15,Z295&lt;=20),"15 to 20",AND(Z295&gt;20,Z295&lt;=25),"20 to 25",AND(Z295&gt;25,Z295&lt;=30),"25 to 30",AND(Z295&gt;30,Z295&lt;=40),"30 to 40",AND(Z295&gt;40,Z295&lt;=50),"40 to 50",Z295&gt;50,"50+")</f>
        <v>8 to 10</v>
      </c>
      <c r="Z295" s="9">
        <f>_xlfn.XLOOKUP($E295,'Raw Data'!$E:$E,'Raw Data'!Z:Z,"ERROR",0,1)</f>
        <v>8.5</v>
      </c>
      <c r="AA295" s="9" t="str">
        <f>_xlfn.XLOOKUP($E295,'Raw Data'!$E:$E,'Raw Data'!AA:AA,"ERROR",0,1)</f>
        <v>oz</v>
      </c>
    </row>
    <row r="296" hidden="1" spans="1:27">
      <c r="A296" s="5" t="str">
        <f>_xlfn.XLOOKUP($E296,'Raw Data'!$E:$E,'Raw Data'!A:A,"ERROR",0,1)</f>
        <v>AE</v>
      </c>
      <c r="B296" s="5" t="str">
        <f>_xlfn.XLOOKUP($E296,'Raw Data'!$E:$E,'Raw Data'!B:B,"ERROR",0,1)</f>
        <v>Hair Mousses</v>
      </c>
      <c r="C296" s="5" t="str">
        <f>_xlfn.XLOOKUP($E296,'Raw Data'!$E:$E,'Raw Data'!C:C,"ERROR",0,1)</f>
        <v>nivea</v>
      </c>
      <c r="D296" s="5" t="str">
        <f>_xlfn.XLOOKUP($E296,'Raw Data'!$E:$E,'Raw Data'!D:D,"ERROR",0,1)</f>
        <v>www.amazon.ae/dp/B07KQ1RWVC</v>
      </c>
      <c r="E296" s="5" t="s">
        <v>496</v>
      </c>
      <c r="F296" s="9" t="str">
        <f>_xlfn.XLOOKUP($E296,'Raw Data'!$E:$E,'Raw Data'!F:F,"ERROR",0,1)</f>
        <v>Nivea Styling Mousse Extra Strong 150ml</v>
      </c>
      <c r="G296" s="10">
        <f>_xlfn.XLOOKUP($E296,'Raw Data'!$E:$E,'Raw Data'!G:G,"ERROR",0,1)</f>
        <v>0</v>
      </c>
      <c r="H296" s="9">
        <f>_xlfn.XLOOKUP($E296,'Raw Data'!$E:$E,'Raw Data'!H:H,"ERROR",0,1)</f>
        <v>0</v>
      </c>
      <c r="I296" s="9">
        <f>_xlfn.XLOOKUP($E296,'Raw Data'!$E:$E,'Raw Data'!I:I,"ERROR",0,1)</f>
        <v>0</v>
      </c>
      <c r="J296" s="9" t="str">
        <f>_xlfn.XLOOKUP($E296,'Raw Data'!$E:$E,'Raw Data'!J:J,"ERROR",0,1)</f>
        <v>No</v>
      </c>
      <c r="K296" s="14" t="str">
        <f t="array" ref="K296">_xlfn.IFS(AND(L296&gt;0,L296&lt;=5),"0 to 5",AND(L296&gt;5,L296&lt;=10),"5 to 10",AND(L296&gt;10,L296&lt;=15),"10 to 15",AND(L296&gt;15,L296&lt;=20),"15 to 20",AND(L296&gt;20,L296&lt;=30),"20 to 30",AND(L296&gt;30,L296&lt;=40),"30 to 40",AND(L296&gt;40,L296&lt;=50),"40 to 50",AND(L296&gt;50,L296&lt;=75),"50 to 75",AND(L296&gt;75,L296&lt;=100),"75 to 100",AND(L296&gt;100,L296&lt;=150),"100 to 150",AND(L296&gt;150,L296&lt;=200),"150 to 200",AND(L296&gt;200,L296&lt;=250),"200 to 250",AND(L296&gt;250,L296&lt;=300),"250 to 300",AND(L296&gt;300,L296&lt;=400),"300 to 400",AND(L296&gt;400,L296&lt;=500),"400 to 500",L296&gt;500,"500+")</f>
        <v>30 to 40</v>
      </c>
      <c r="L296" s="9">
        <f>_xlfn.XLOOKUP($E296,'Raw Data'!$E:$E,'Raw Data'!L:L,"ERROR",0,1)</f>
        <v>31.99</v>
      </c>
      <c r="M296" s="14" t="str">
        <f t="array" ref="M296">_xlfn.IFS(AND(N296&gt;0,N296&lt;=5),"0 to 5",AND(N296&gt;5,N296&lt;=10),"5 to 10",AND(N296&gt;10,N296&lt;=15),"10 to 15",AND(N296&gt;15,N296&lt;=20),"15 to 20",AND(N296&gt;20,N296&lt;=30),"20 to 30",AND(N296&gt;30,N296&lt;=40),"30 to 40",AND(N296&gt;40,N296&lt;=50),"40 to 50",AND(N296&gt;50,N296&lt;=75),"50 to 75",AND(N296&gt;75,N296&lt;=100),"75 to 100",AND(N296&gt;100,N296&lt;=150),"100 to 150",AND(N296&gt;150,N296&lt;=200),"150 to 200",AND(N296&gt;200,N296&lt;=250),"200 to 250",AND(N296&gt;250,N296&lt;=300),"250 to 300",AND(N296&gt;300,N296&lt;=400),"300 to 400",AND(N296&gt;400,N296&lt;=500),"400 to 500",N296&gt;500,"500+")</f>
        <v>30 to 40</v>
      </c>
      <c r="N296" s="9">
        <f>_xlfn.XLOOKUP($E296,'Raw Data'!$E:$E,'Raw Data'!N:N,"ERROR",0,1)</f>
        <v>31.99</v>
      </c>
      <c r="O296" s="14" t="str">
        <f t="array" ref="O296">_xlfn.IFS(P296=0,"No Discount",AND(P296&gt;0,P296&lt;=0.02),"0% to 2%",AND(P296&gt;0.02,P296&lt;=0.04),"2% to 4%",AND(P296&gt;0.04,P296&lt;=0.06),"4% to 6%",AND(P296&gt;0.06,P296&lt;=0.08),"6% to 8%",AND(P296&gt;0.08,P296&lt;=0.1),"8% to 10%",AND(P296&gt;0.1,P296&lt;=0.15),"10% to 15%",AND(P296&gt;0.15,P296&lt;=0.2),"15% to 20%",AND(P296&gt;0.2,P296&lt;=0.25),"20% to 25%",AND(P296&gt;0.25,P296&lt;=0.3),"25% to 30%",AND(P296&gt;0.3,P296&lt;=0.4),"30% to 40%",AND(P296&gt;0.4,P296&lt;=0.5),"40% to 50%",AND(P296&gt;0.5,P296&lt;=0.75),"50% to 75%",AND(P296&gt;0.75,P296&lt;=1),"75% to 100%")</f>
        <v>No Discount</v>
      </c>
      <c r="P296" s="10">
        <f>_xlfn.XLOOKUP($E296,'Raw Data'!$E:$E,'Raw Data'!P:P,"ERROR",0,1)</f>
        <v>0</v>
      </c>
      <c r="Q296" s="9">
        <f>_xlfn.XLOOKUP($E296,'Raw Data'!$E:$E,'Raw Data'!Q:Q,"ERROR",0,1)</f>
        <v>150</v>
      </c>
      <c r="R296" s="9" t="str">
        <f>_xlfn.XLOOKUP($E296,'Raw Data'!$E:$E,'Raw Data'!R:R,"ERROR",0,1)</f>
        <v>ml</v>
      </c>
      <c r="S296" s="5" t="str">
        <f t="array" ref="S296">_xlfn.IFS(AND(T296&gt;0,T296&lt;=0.05),"0 to 0.05",AND(T296&gt;0.05,T296&lt;=0.1),"0.05 to 0.1",AND(T296&gt;0.1,T296&lt;=0.2),"0.1 to 0.2",AND(T296&gt;0.2,T296&lt;=0.3),"0.2 to 0.3",AND(T296&gt;0.3,T296&lt;=0.4),"0.3 to 0.4",AND(T296&gt;0.4,T296&lt;=0.5),"0.4 to 0.5",AND(T296&gt;0.5,T296&lt;=0.75),"0.5 to 0.75",AND(T296&gt;0.75,T296&lt;=1),"0.75 to 1",AND(T296&gt;1,T296&lt;=2),"1 to 2",AND(T296&gt;2,T296&lt;=3),"2 to 3",AND(T296&gt;3,T296&lt;=4),"3 to 4",AND(T296&gt;4,T296&lt;=5),"4 to 5",AND(T296&gt;5,T296&lt;=10),"5 to 10",T296&gt;10,"10+")</f>
        <v>0.2 to 0.3</v>
      </c>
      <c r="T296" s="10">
        <f>_xlfn.XLOOKUP($E296,'Raw Data'!$E:$E,'Raw Data'!T:T,"ERROR",0,1)</f>
        <v>0.213380611913428</v>
      </c>
      <c r="U296" s="15" t="str">
        <f t="array" ref="U296">_xlfn.IFS(AND(V296&gt;0,V296&lt;=0.05),"0 to 0.05",AND(V296&gt;0.05,V296&lt;=0.1),"0.05 to 0.1",AND(V296&gt;0.1,V296&lt;=0.2),"0.1 to 0.2",AND(V296&gt;0.2,V296&lt;=0.3),"0.2 to 0.3",AND(V296&gt;0.3,V296&lt;=0.4),"0.3 to 0.4",AND(V296&gt;0.4,V296&lt;=0.5),"0.4 to 0.5",AND(V296&gt;0.5,V296&lt;=0.75),"0.5 to 0.75",AND(V296&gt;0.75,V296&lt;=1),"0.75 to 1",AND(V296&gt;1,V296&lt;=2),"1 to 2",AND(V296&gt;2,V296&lt;=3),"2 to 3",AND(V296&gt;3,V296&lt;=4),"3 to 4",AND(V296&gt;4,V296&lt;=5),"4 to 5",AND(V296&gt;5,V296&lt;=10),"5 to 10",V296&gt;10,"10+")</f>
        <v>0.05 to 0.1</v>
      </c>
      <c r="V296" s="10">
        <f>_xlfn.XLOOKUP($E296,'Raw Data'!$E:$E,'Raw Data'!V:V,"ERROR",0,1)</f>
        <v>0.0576127652166257</v>
      </c>
      <c r="W296" s="15" t="str">
        <f t="array" ref="W296">_xlfn.IFS(AND(X296&gt;0,X296&lt;=0.05),"0 to 0.05",AND(X296&gt;0.05,X296&lt;=0.1),"0.05 to 0.1",AND(X296&gt;0.1,X296&lt;=0.2),"0.1 to 0.2",AND(X296&gt;0.2,X296&lt;=0.3),"0.2 to 0.3",AND(X296&gt;0.3,X296&lt;=0.4),"0.3 to 0.4",AND(X296&gt;0.4,X296&lt;=0.5),"0.4 to 0.5",AND(X296&gt;0.5,X296&lt;=0.75),"0.5 to 0.75",AND(X296&gt;0.75,X296&lt;=1),"0.75 to 1",AND(X296&gt;1,X296&lt;=2),"1 to 2",AND(X296&gt;2,X296&lt;=3),"2 to 3",AND(X296&gt;3,X296&lt;=4),"3 to 4",AND(X296&gt;4,X296&lt;=5),"4 to 5",AND(X296&gt;5,X296&lt;=10),"5 to 10",X296&gt;10,"10+")</f>
        <v>0.05 to 0.1</v>
      </c>
      <c r="X296" s="16">
        <f t="shared" si="28"/>
        <v>0.0576127652166257</v>
      </c>
      <c r="Y296" s="5" t="str">
        <f t="array" ref="Y296">_xlfn.IFS(AND(Z296&gt;0,Z296&lt;=1),"0 to 1",AND(Z296&gt;1,Z296&lt;=2),"1 to 2",AND(Z296&gt;2,Z296&lt;=4),"2 to 4",AND(Z296&gt;4,Z296&lt;=6),"4 to 6",AND(Z296&gt;6,Z296&lt;=8),"6 to 8",AND(Z296&gt;8,Z296&lt;=10),"8 to 10",AND(Z296&gt;10,Z296&lt;=15),"10 to 15",AND(Z296&gt;15,Z296&lt;=20),"15 to 20",AND(Z296&gt;20,Z296&lt;=25),"20 to 25",AND(Z296&gt;25,Z296&lt;=30),"25 to 30",AND(Z296&gt;30,Z296&lt;=40),"30 to 40",AND(Z296&gt;40,Z296&lt;=50),"40 to 50",Z296&gt;50,"50+")</f>
        <v>4 to 6</v>
      </c>
      <c r="Z296" s="9">
        <f>_xlfn.XLOOKUP($E296,'Raw Data'!$E:$E,'Raw Data'!Z:Z,"ERROR",0,1)</f>
        <v>5.07</v>
      </c>
      <c r="AA296" s="9" t="str">
        <f>_xlfn.XLOOKUP($E296,'Raw Data'!$E:$E,'Raw Data'!AA:AA,"ERROR",0,1)</f>
        <v>oz</v>
      </c>
    </row>
    <row r="297" hidden="1" spans="1:27">
      <c r="A297" s="5" t="str">
        <f>_xlfn.XLOOKUP($E297,'Raw Data'!$E:$E,'Raw Data'!A:A,"ERROR",0,1)</f>
        <v>AE</v>
      </c>
      <c r="B297" s="5" t="str">
        <f>_xlfn.XLOOKUP($E297,'Raw Data'!$E:$E,'Raw Data'!B:B,"ERROR",0,1)</f>
        <v>Hair Mousses</v>
      </c>
      <c r="C297" s="5" t="str">
        <f>_xlfn.XLOOKUP($E297,'Raw Data'!$E:$E,'Raw Data'!C:C,"ERROR",0,1)</f>
        <v>gorgeous</v>
      </c>
      <c r="D297" s="5" t="str">
        <f>_xlfn.XLOOKUP($E297,'Raw Data'!$E:$E,'Raw Data'!D:D,"ERROR",0,1)</f>
        <v>www.amazon.ae/dp/B003UNV10M</v>
      </c>
      <c r="E297" s="5" t="s">
        <v>497</v>
      </c>
      <c r="F297" s="9" t="str">
        <f>_xlfn.XLOOKUP($E297,'Raw Data'!$E:$E,'Raw Data'!F:F,"ERROR",0,1)</f>
        <v>aiHr Whipp  Mousse  for  Volumizing  Fine, Thin  Hair  Weightless Clean Volume Thickening Quick Fix  Hair  Styling Foam Fortified with Wheat Germ Oil, Sunscreen UV Protection by Healium  Hair</v>
      </c>
      <c r="G297" s="10">
        <f>_xlfn.XLOOKUP($E297,'Raw Data'!$E:$E,'Raw Data'!G:G,"ERROR",0,1)</f>
        <v>0</v>
      </c>
      <c r="H297" s="9">
        <f>_xlfn.XLOOKUP($E297,'Raw Data'!$E:$E,'Raw Data'!H:H,"ERROR",0,1)</f>
        <v>0</v>
      </c>
      <c r="I297" s="9">
        <f>_xlfn.XLOOKUP($E297,'Raw Data'!$E:$E,'Raw Data'!I:I,"ERROR",0,1)</f>
        <v>0</v>
      </c>
      <c r="J297" s="9" t="str">
        <f>_xlfn.XLOOKUP($E297,'Raw Data'!$E:$E,'Raw Data'!J:J,"ERROR",0,1)</f>
        <v>No</v>
      </c>
      <c r="K297" s="14" t="str">
        <f t="array" ref="K297">_xlfn.IFS(AND(L297&gt;0,L297&lt;=5),"0 to 5",AND(L297&gt;5,L297&lt;=10),"5 to 10",AND(L297&gt;10,L297&lt;=15),"10 to 15",AND(L297&gt;15,L297&lt;=20),"15 to 20",AND(L297&gt;20,L297&lt;=30),"20 to 30",AND(L297&gt;30,L297&lt;=40),"30 to 40",AND(L297&gt;40,L297&lt;=50),"40 to 50",AND(L297&gt;50,L297&lt;=75),"50 to 75",AND(L297&gt;75,L297&lt;=100),"75 to 100",AND(L297&gt;100,L297&lt;=150),"100 to 150",AND(L297&gt;150,L297&lt;=200),"150 to 200",AND(L297&gt;200,L297&lt;=250),"200 to 250",AND(L297&gt;250,L297&lt;=300),"250 to 300",AND(L297&gt;300,L297&lt;=400),"300 to 400",AND(L297&gt;400,L297&lt;=500),"400 to 500",L297&gt;500,"500+")</f>
        <v>100 to 150</v>
      </c>
      <c r="L297" s="9">
        <f>_xlfn.XLOOKUP($E297,'Raw Data'!$E:$E,'Raw Data'!L:L,"ERROR",0,1)</f>
        <v>138</v>
      </c>
      <c r="M297" s="14" t="str">
        <f t="array" ref="M297">_xlfn.IFS(AND(N297&gt;0,N297&lt;=5),"0 to 5",AND(N297&gt;5,N297&lt;=10),"5 to 10",AND(N297&gt;10,N297&lt;=15),"10 to 15",AND(N297&gt;15,N297&lt;=20),"15 to 20",AND(N297&gt;20,N297&lt;=30),"20 to 30",AND(N297&gt;30,N297&lt;=40),"30 to 40",AND(N297&gt;40,N297&lt;=50),"40 to 50",AND(N297&gt;50,N297&lt;=75),"50 to 75",AND(N297&gt;75,N297&lt;=100),"75 to 100",AND(N297&gt;100,N297&lt;=150),"100 to 150",AND(N297&gt;150,N297&lt;=200),"150 to 200",AND(N297&gt;200,N297&lt;=250),"200 to 250",AND(N297&gt;250,N297&lt;=300),"250 to 300",AND(N297&gt;300,N297&lt;=400),"300 to 400",AND(N297&gt;400,N297&lt;=500),"400 to 500",N297&gt;500,"500+")</f>
        <v>100 to 150</v>
      </c>
      <c r="N297" s="9">
        <f>_xlfn.XLOOKUP($E297,'Raw Data'!$E:$E,'Raw Data'!N:N,"ERROR",0,1)</f>
        <v>138</v>
      </c>
      <c r="O297" s="14" t="str">
        <f t="array" ref="O297">_xlfn.IFS(P297=0,"No Discount",AND(P297&gt;0,P297&lt;=0.02),"0% to 2%",AND(P297&gt;0.02,P297&lt;=0.04),"2% to 4%",AND(P297&gt;0.04,P297&lt;=0.06),"4% to 6%",AND(P297&gt;0.06,P297&lt;=0.08),"6% to 8%",AND(P297&gt;0.08,P297&lt;=0.1),"8% to 10%",AND(P297&gt;0.1,P297&lt;=0.15),"10% to 15%",AND(P297&gt;0.15,P297&lt;=0.2),"15% to 20%",AND(P297&gt;0.2,P297&lt;=0.25),"20% to 25%",AND(P297&gt;0.25,P297&lt;=0.3),"25% to 30%",AND(P297&gt;0.3,P297&lt;=0.4),"30% to 40%",AND(P297&gt;0.4,P297&lt;=0.5),"40% to 50%",AND(P297&gt;0.5,P297&lt;=0.75),"50% to 75%",AND(P297&gt;0.75,P297&lt;=1),"75% to 100%")</f>
        <v>No Discount</v>
      </c>
      <c r="P297" s="10">
        <f>_xlfn.XLOOKUP($E297,'Raw Data'!$E:$E,'Raw Data'!P:P,"ERROR",0,1)</f>
        <v>0</v>
      </c>
      <c r="Q297" s="9">
        <f>_xlfn.XLOOKUP($E297,'Raw Data'!$E:$E,'Raw Data'!Q:Q,"ERROR",0,1)</f>
        <v>0</v>
      </c>
      <c r="R297" s="9">
        <f>_xlfn.XLOOKUP($E297,'Raw Data'!$E:$E,'Raw Data'!R:R,"ERROR",0,1)</f>
        <v>0</v>
      </c>
      <c r="S297" s="5" t="e">
        <f t="array" ref="S297">_xlfn.IFS(AND(T297&gt;0,T297&lt;=0.05),"0 to 0.05",AND(T297&gt;0.05,T297&lt;=0.1),"0.05 to 0.1",AND(T297&gt;0.1,T297&lt;=0.2),"0.1 to 0.2",AND(T297&gt;0.2,T297&lt;=0.3),"0.2 to 0.3",AND(T297&gt;0.3,T297&lt;=0.4),"0.3 to 0.4",AND(T297&gt;0.4,T297&lt;=0.5),"0.4 to 0.5",AND(T297&gt;0.5,T297&lt;=0.75),"0.5 to 0.75",AND(T297&gt;0.75,T297&lt;=1),"0.75 to 1",AND(T297&gt;1,T297&lt;=2),"1 to 2",AND(T297&gt;2,T297&lt;=3),"2 to 3",AND(T297&gt;3,T297&lt;=4),"3 to 4",AND(T297&gt;4,T297&lt;=5),"4 to 5",AND(T297&gt;5,T297&lt;=10),"5 to 10",T297&gt;10,"10+")</f>
        <v>#N/A</v>
      </c>
      <c r="T297" s="10">
        <f>_xlfn.XLOOKUP($E297,'Raw Data'!$E:$E,'Raw Data'!T:T,"ERROR",0,1)</f>
        <v>0</v>
      </c>
      <c r="U297" s="15" t="e">
        <f t="array" ref="U297">_xlfn.IFS(AND(V297&gt;0,V297&lt;=0.05),"0 to 0.05",AND(V297&gt;0.05,V297&lt;=0.1),"0.05 to 0.1",AND(V297&gt;0.1,V297&lt;=0.2),"0.1 to 0.2",AND(V297&gt;0.2,V297&lt;=0.3),"0.2 to 0.3",AND(V297&gt;0.3,V297&lt;=0.4),"0.3 to 0.4",AND(V297&gt;0.4,V297&lt;=0.5),"0.4 to 0.5",AND(V297&gt;0.5,V297&lt;=0.75),"0.5 to 0.75",AND(V297&gt;0.75,V297&lt;=1),"0.75 to 1",AND(V297&gt;1,V297&lt;=2),"1 to 2",AND(V297&gt;2,V297&lt;=3),"2 to 3",AND(V297&gt;3,V297&lt;=4),"3 to 4",AND(V297&gt;4,V297&lt;=5),"4 to 5",AND(V297&gt;5,V297&lt;=10),"5 to 10",V297&gt;10,"10+")</f>
        <v>#N/A</v>
      </c>
      <c r="V297" s="10">
        <f>_xlfn.XLOOKUP($E297,'Raw Data'!$E:$E,'Raw Data'!V:V,"ERROR",0,1)</f>
        <v>0</v>
      </c>
      <c r="W297" s="15" t="e">
        <f t="array" ref="W297">_xlfn.IFS(AND(X297&gt;0,X297&lt;=0.05),"0 to 0.05",AND(X297&gt;0.05,X297&lt;=0.1),"0.05 to 0.1",AND(X297&gt;0.1,X297&lt;=0.2),"0.1 to 0.2",AND(X297&gt;0.2,X297&lt;=0.3),"0.2 to 0.3",AND(X297&gt;0.3,X297&lt;=0.4),"0.3 to 0.4",AND(X297&gt;0.4,X297&lt;=0.5),"0.4 to 0.5",AND(X297&gt;0.5,X297&lt;=0.75),"0.5 to 0.75",AND(X297&gt;0.75,X297&lt;=1),"0.75 to 1",AND(X297&gt;1,X297&lt;=2),"1 to 2",AND(X297&gt;2,X297&lt;=3),"2 to 3",AND(X297&gt;3,X297&lt;=4),"3 to 4",AND(X297&gt;4,X297&lt;=5),"4 to 5",AND(X297&gt;5,X297&lt;=10),"5 to 10",X297&gt;10,"10+")</f>
        <v>#DIV/0!</v>
      </c>
      <c r="X297" s="16" t="e">
        <f t="shared" si="28"/>
        <v>#DIV/0!</v>
      </c>
      <c r="Y297" s="5" t="e">
        <f t="array" ref="Y297">_xlfn.IFS(AND(Z297&gt;0,Z297&lt;=1),"0 to 1",AND(Z297&gt;1,Z297&lt;=2),"1 to 2",AND(Z297&gt;2,Z297&lt;=4),"2 to 4",AND(Z297&gt;4,Z297&lt;=6),"4 to 6",AND(Z297&gt;6,Z297&lt;=8),"6 to 8",AND(Z297&gt;8,Z297&lt;=10),"8 to 10",AND(Z297&gt;10,Z297&lt;=15),"10 to 15",AND(Z297&gt;15,Z297&lt;=20),"15 to 20",AND(Z297&gt;20,Z297&lt;=25),"20 to 25",AND(Z297&gt;25,Z297&lt;=30),"25 to 30",AND(Z297&gt;30,Z297&lt;=40),"30 to 40",AND(Z297&gt;40,Z297&lt;=50),"40 to 50",Z297&gt;50,"50+")</f>
        <v>#N/A</v>
      </c>
      <c r="Z297" s="9">
        <f>_xlfn.XLOOKUP($E297,'Raw Data'!$E:$E,'Raw Data'!Z:Z,"ERROR",0,1)</f>
        <v>0</v>
      </c>
      <c r="AA297" s="9">
        <f>_xlfn.XLOOKUP($E297,'Raw Data'!$E:$E,'Raw Data'!AA:AA,"ERROR",0,1)</f>
        <v>0</v>
      </c>
    </row>
    <row r="298" hidden="1" spans="1:27">
      <c r="A298" s="5" t="str">
        <f>_xlfn.XLOOKUP($E298,'Raw Data'!$E:$E,'Raw Data'!A:A,"ERROR",0,1)</f>
        <v>AE</v>
      </c>
      <c r="B298" s="5" t="str">
        <f>_xlfn.XLOOKUP($E298,'Raw Data'!$E:$E,'Raw Data'!B:B,"ERROR",0,1)</f>
        <v>Hair Mousses</v>
      </c>
      <c r="C298" s="5" t="str">
        <f>_xlfn.XLOOKUP($E298,'Raw Data'!$E:$E,'Raw Data'!C:C,"ERROR",0,1)</f>
        <v>balmain</v>
      </c>
      <c r="D298" s="5" t="str">
        <f>_xlfn.XLOOKUP($E298,'Raw Data'!$E:$E,'Raw Data'!D:D,"ERROR",0,1)</f>
        <v>www.amazon.ae/dp/B09VMTHY8G</v>
      </c>
      <c r="E298" s="5" t="s">
        <v>498</v>
      </c>
      <c r="F298" s="9" t="str">
        <f>_xlfn.XLOOKUP($E298,'Raw Data'!$E:$E,'Raw Data'!F:F,"ERROR",0,1)</f>
        <v>Balmain Volume Mousse Strong Balmain Volume Mousse Strong</v>
      </c>
      <c r="G298" s="10">
        <f>_xlfn.XLOOKUP($E298,'Raw Data'!$E:$E,'Raw Data'!G:G,"ERROR",0,1)</f>
        <v>0</v>
      </c>
      <c r="H298" s="9">
        <f>_xlfn.XLOOKUP($E298,'Raw Data'!$E:$E,'Raw Data'!H:H,"ERROR",0,1)</f>
        <v>0</v>
      </c>
      <c r="I298" s="9">
        <f>_xlfn.XLOOKUP($E298,'Raw Data'!$E:$E,'Raw Data'!I:I,"ERROR",0,1)</f>
        <v>0</v>
      </c>
      <c r="J298" s="9" t="str">
        <f>_xlfn.XLOOKUP($E298,'Raw Data'!$E:$E,'Raw Data'!J:J,"ERROR",0,1)</f>
        <v>No</v>
      </c>
      <c r="K298" s="14" t="str">
        <f t="array" ref="K298">_xlfn.IFS(AND(L298&gt;0,L298&lt;=5),"0 to 5",AND(L298&gt;5,L298&lt;=10),"5 to 10",AND(L298&gt;10,L298&lt;=15),"10 to 15",AND(L298&gt;15,L298&lt;=20),"15 to 20",AND(L298&gt;20,L298&lt;=30),"20 to 30",AND(L298&gt;30,L298&lt;=40),"30 to 40",AND(L298&gt;40,L298&lt;=50),"40 to 50",AND(L298&gt;50,L298&lt;=75),"50 to 75",AND(L298&gt;75,L298&lt;=100),"75 to 100",AND(L298&gt;100,L298&lt;=150),"100 to 150",AND(L298&gt;150,L298&lt;=200),"150 to 200",AND(L298&gt;200,L298&lt;=250),"200 to 250",AND(L298&gt;250,L298&lt;=300),"250 to 300",AND(L298&gt;300,L298&lt;=400),"300 to 400",AND(L298&gt;400,L298&lt;=500),"400 to 500",L298&gt;500,"500+")</f>
        <v>100 to 150</v>
      </c>
      <c r="L298" s="9">
        <f>_xlfn.XLOOKUP($E298,'Raw Data'!$E:$E,'Raw Data'!L:L,"ERROR",0,1)</f>
        <v>102.18</v>
      </c>
      <c r="M298" s="14" t="str">
        <f t="array" ref="M298">_xlfn.IFS(AND(N298&gt;0,N298&lt;=5),"0 to 5",AND(N298&gt;5,N298&lt;=10),"5 to 10",AND(N298&gt;10,N298&lt;=15),"10 to 15",AND(N298&gt;15,N298&lt;=20),"15 to 20",AND(N298&gt;20,N298&lt;=30),"20 to 30",AND(N298&gt;30,N298&lt;=40),"30 to 40",AND(N298&gt;40,N298&lt;=50),"40 to 50",AND(N298&gt;50,N298&lt;=75),"50 to 75",AND(N298&gt;75,N298&lt;=100),"75 to 100",AND(N298&gt;100,N298&lt;=150),"100 to 150",AND(N298&gt;150,N298&lt;=200),"150 to 200",AND(N298&gt;200,N298&lt;=250),"200 to 250",AND(N298&gt;250,N298&lt;=300),"250 to 300",AND(N298&gt;300,N298&lt;=400),"300 to 400",AND(N298&gt;400,N298&lt;=500),"400 to 500",N298&gt;500,"500+")</f>
        <v>100 to 150</v>
      </c>
      <c r="N298" s="9">
        <f>_xlfn.XLOOKUP($E298,'Raw Data'!$E:$E,'Raw Data'!N:N,"ERROR",0,1)</f>
        <v>102.18</v>
      </c>
      <c r="O298" s="14" t="str">
        <f t="array" ref="O298">_xlfn.IFS(P298=0,"No Discount",AND(P298&gt;0,P298&lt;=0.02),"0% to 2%",AND(P298&gt;0.02,P298&lt;=0.04),"2% to 4%",AND(P298&gt;0.04,P298&lt;=0.06),"4% to 6%",AND(P298&gt;0.06,P298&lt;=0.08),"6% to 8%",AND(P298&gt;0.08,P298&lt;=0.1),"8% to 10%",AND(P298&gt;0.1,P298&lt;=0.15),"10% to 15%",AND(P298&gt;0.15,P298&lt;=0.2),"15% to 20%",AND(P298&gt;0.2,P298&lt;=0.25),"20% to 25%",AND(P298&gt;0.25,P298&lt;=0.3),"25% to 30%",AND(P298&gt;0.3,P298&lt;=0.4),"30% to 40%",AND(P298&gt;0.4,P298&lt;=0.5),"40% to 50%",AND(P298&gt;0.5,P298&lt;=0.75),"50% to 75%",AND(P298&gt;0.75,P298&lt;=1),"75% to 100%")</f>
        <v>No Discount</v>
      </c>
      <c r="P298" s="10">
        <f>_xlfn.XLOOKUP($E298,'Raw Data'!$E:$E,'Raw Data'!P:P,"ERROR",0,1)</f>
        <v>0</v>
      </c>
      <c r="Q298" s="9">
        <f>_xlfn.XLOOKUP($E298,'Raw Data'!$E:$E,'Raw Data'!Q:Q,"ERROR",0,1)</f>
        <v>0</v>
      </c>
      <c r="R298" s="9">
        <f>_xlfn.XLOOKUP($E298,'Raw Data'!$E:$E,'Raw Data'!R:R,"ERROR",0,1)</f>
        <v>0</v>
      </c>
      <c r="S298" s="5" t="e">
        <f t="array" ref="S298">_xlfn.IFS(AND(T298&gt;0,T298&lt;=0.05),"0 to 0.05",AND(T298&gt;0.05,T298&lt;=0.1),"0.05 to 0.1",AND(T298&gt;0.1,T298&lt;=0.2),"0.1 to 0.2",AND(T298&gt;0.2,T298&lt;=0.3),"0.2 to 0.3",AND(T298&gt;0.3,T298&lt;=0.4),"0.3 to 0.4",AND(T298&gt;0.4,T298&lt;=0.5),"0.4 to 0.5",AND(T298&gt;0.5,T298&lt;=0.75),"0.5 to 0.75",AND(T298&gt;0.75,T298&lt;=1),"0.75 to 1",AND(T298&gt;1,T298&lt;=2),"1 to 2",AND(T298&gt;2,T298&lt;=3),"2 to 3",AND(T298&gt;3,T298&lt;=4),"3 to 4",AND(T298&gt;4,T298&lt;=5),"4 to 5",AND(T298&gt;5,T298&lt;=10),"5 to 10",T298&gt;10,"10+")</f>
        <v>#N/A</v>
      </c>
      <c r="T298" s="10">
        <f>_xlfn.XLOOKUP($E298,'Raw Data'!$E:$E,'Raw Data'!T:T,"ERROR",0,1)</f>
        <v>0</v>
      </c>
      <c r="U298" s="15" t="e">
        <f t="array" ref="U298">_xlfn.IFS(AND(V298&gt;0,V298&lt;=0.05),"0 to 0.05",AND(V298&gt;0.05,V298&lt;=0.1),"0.05 to 0.1",AND(V298&gt;0.1,V298&lt;=0.2),"0.1 to 0.2",AND(V298&gt;0.2,V298&lt;=0.3),"0.2 to 0.3",AND(V298&gt;0.3,V298&lt;=0.4),"0.3 to 0.4",AND(V298&gt;0.4,V298&lt;=0.5),"0.4 to 0.5",AND(V298&gt;0.5,V298&lt;=0.75),"0.5 to 0.75",AND(V298&gt;0.75,V298&lt;=1),"0.75 to 1",AND(V298&gt;1,V298&lt;=2),"1 to 2",AND(V298&gt;2,V298&lt;=3),"2 to 3",AND(V298&gt;3,V298&lt;=4),"3 to 4",AND(V298&gt;4,V298&lt;=5),"4 to 5",AND(V298&gt;5,V298&lt;=10),"5 to 10",V298&gt;10,"10+")</f>
        <v>#N/A</v>
      </c>
      <c r="V298" s="10">
        <f>_xlfn.XLOOKUP($E298,'Raw Data'!$E:$E,'Raw Data'!V:V,"ERROR",0,1)</f>
        <v>0</v>
      </c>
      <c r="W298" s="15" t="e">
        <f t="array" ref="W298">_xlfn.IFS(AND(X298&gt;0,X298&lt;=0.05),"0 to 0.05",AND(X298&gt;0.05,X298&lt;=0.1),"0.05 to 0.1",AND(X298&gt;0.1,X298&lt;=0.2),"0.1 to 0.2",AND(X298&gt;0.2,X298&lt;=0.3),"0.2 to 0.3",AND(X298&gt;0.3,X298&lt;=0.4),"0.3 to 0.4",AND(X298&gt;0.4,X298&lt;=0.5),"0.4 to 0.5",AND(X298&gt;0.5,X298&lt;=0.75),"0.5 to 0.75",AND(X298&gt;0.75,X298&lt;=1),"0.75 to 1",AND(X298&gt;1,X298&lt;=2),"1 to 2",AND(X298&gt;2,X298&lt;=3),"2 to 3",AND(X298&gt;3,X298&lt;=4),"3 to 4",AND(X298&gt;4,X298&lt;=5),"4 to 5",AND(X298&gt;5,X298&lt;=10),"5 to 10",X298&gt;10,"10+")</f>
        <v>#DIV/0!</v>
      </c>
      <c r="X298" s="16" t="e">
        <f t="shared" si="28"/>
        <v>#DIV/0!</v>
      </c>
      <c r="Y298" s="5" t="e">
        <f t="array" ref="Y298">_xlfn.IFS(AND(Z298&gt;0,Z298&lt;=1),"0 to 1",AND(Z298&gt;1,Z298&lt;=2),"1 to 2",AND(Z298&gt;2,Z298&lt;=4),"2 to 4",AND(Z298&gt;4,Z298&lt;=6),"4 to 6",AND(Z298&gt;6,Z298&lt;=8),"6 to 8",AND(Z298&gt;8,Z298&lt;=10),"8 to 10",AND(Z298&gt;10,Z298&lt;=15),"10 to 15",AND(Z298&gt;15,Z298&lt;=20),"15 to 20",AND(Z298&gt;20,Z298&lt;=25),"20 to 25",AND(Z298&gt;25,Z298&lt;=30),"25 to 30",AND(Z298&gt;30,Z298&lt;=40),"30 to 40",AND(Z298&gt;40,Z298&lt;=50),"40 to 50",Z298&gt;50,"50+")</f>
        <v>#N/A</v>
      </c>
      <c r="Z298" s="9">
        <f>_xlfn.XLOOKUP($E298,'Raw Data'!$E:$E,'Raw Data'!Z:Z,"ERROR",0,1)</f>
        <v>0</v>
      </c>
      <c r="AA298" s="9">
        <f>_xlfn.XLOOKUP($E298,'Raw Data'!$E:$E,'Raw Data'!AA:AA,"ERROR",0,1)</f>
        <v>0</v>
      </c>
    </row>
    <row r="299" hidden="1" spans="1:27">
      <c r="A299" s="5" t="str">
        <f>_xlfn.XLOOKUP($E299,'Raw Data'!$E:$E,'Raw Data'!A:A,"ERROR",0,1)</f>
        <v>AE</v>
      </c>
      <c r="B299" s="5" t="str">
        <f>_xlfn.XLOOKUP($E299,'Raw Data'!$E:$E,'Raw Data'!B:B,"ERROR",0,1)</f>
        <v>Hair Mousses</v>
      </c>
      <c r="C299" s="5" t="str">
        <f>_xlfn.XLOOKUP($E299,'Raw Data'!$E:$E,'Raw Data'!C:C,"ERROR",0,1)</f>
        <v>others</v>
      </c>
      <c r="D299" s="5" t="str">
        <f>_xlfn.XLOOKUP($E299,'Raw Data'!$E:$E,'Raw Data'!D:D,"ERROR",0,1)</f>
        <v>www.amazon.ae/dp/B0BMTQ3V7P</v>
      </c>
      <c r="E299" s="5" t="s">
        <v>499</v>
      </c>
      <c r="F299" s="9" t="str">
        <f>_xlfn.XLOOKUP($E299,'Raw Data'!$E:$E,'Raw Data'!F:F,"ERROR",0,1)</f>
        <v>Curly Styling Mousse - Frizz Control Curl Enhancing Foam | Curl Hair Products, Add Volume And Shine, Great Hair Styling for Women Girls Options Generic</v>
      </c>
      <c r="G299" s="10">
        <f>_xlfn.XLOOKUP($E299,'Raw Data'!$E:$E,'Raw Data'!G:G,"ERROR",0,1)</f>
        <v>0</v>
      </c>
      <c r="H299" s="9">
        <f>_xlfn.XLOOKUP($E299,'Raw Data'!$E:$E,'Raw Data'!H:H,"ERROR",0,1)</f>
        <v>0</v>
      </c>
      <c r="I299" s="9">
        <f>_xlfn.XLOOKUP($E299,'Raw Data'!$E:$E,'Raw Data'!I:I,"ERROR",0,1)</f>
        <v>0</v>
      </c>
      <c r="J299" s="9" t="str">
        <f>_xlfn.XLOOKUP($E299,'Raw Data'!$E:$E,'Raw Data'!J:J,"ERROR",0,1)</f>
        <v>No</v>
      </c>
      <c r="K299" s="14" t="str">
        <f t="array" ref="K299">_xlfn.IFS(AND(L299&gt;0,L299&lt;=5),"0 to 5",AND(L299&gt;5,L299&lt;=10),"5 to 10",AND(L299&gt;10,L299&lt;=15),"10 to 15",AND(L299&gt;15,L299&lt;=20),"15 to 20",AND(L299&gt;20,L299&lt;=30),"20 to 30",AND(L299&gt;30,L299&lt;=40),"30 to 40",AND(L299&gt;40,L299&lt;=50),"40 to 50",AND(L299&gt;50,L299&lt;=75),"50 to 75",AND(L299&gt;75,L299&lt;=100),"75 to 100",AND(L299&gt;100,L299&lt;=150),"100 to 150",AND(L299&gt;150,L299&lt;=200),"150 to 200",AND(L299&gt;200,L299&lt;=250),"200 to 250",AND(L299&gt;250,L299&lt;=300),"250 to 300",AND(L299&gt;300,L299&lt;=400),"300 to 400",AND(L299&gt;400,L299&lt;=500),"400 to 500",L299&gt;500,"500+")</f>
        <v>20 to 30</v>
      </c>
      <c r="L299" s="9">
        <f>_xlfn.XLOOKUP($E299,'Raw Data'!$E:$E,'Raw Data'!L:L,"ERROR",0,1)</f>
        <v>28.19</v>
      </c>
      <c r="M299" s="14" t="str">
        <f t="array" ref="M299">_xlfn.IFS(AND(N299&gt;0,N299&lt;=5),"0 to 5",AND(N299&gt;5,N299&lt;=10),"5 to 10",AND(N299&gt;10,N299&lt;=15),"10 to 15",AND(N299&gt;15,N299&lt;=20),"15 to 20",AND(N299&gt;20,N299&lt;=30),"20 to 30",AND(N299&gt;30,N299&lt;=40),"30 to 40",AND(N299&gt;40,N299&lt;=50),"40 to 50",AND(N299&gt;50,N299&lt;=75),"50 to 75",AND(N299&gt;75,N299&lt;=100),"75 to 100",AND(N299&gt;100,N299&lt;=150),"100 to 150",AND(N299&gt;150,N299&lt;=200),"150 to 200",AND(N299&gt;200,N299&lt;=250),"200 to 250",AND(N299&gt;250,N299&lt;=300),"250 to 300",AND(N299&gt;300,N299&lt;=400),"300 to 400",AND(N299&gt;400,N299&lt;=500),"400 to 500",N299&gt;500,"500+")</f>
        <v>20 to 30</v>
      </c>
      <c r="N299" s="9">
        <f>_xlfn.XLOOKUP($E299,'Raw Data'!$E:$E,'Raw Data'!N:N,"ERROR",0,1)</f>
        <v>28.19</v>
      </c>
      <c r="O299" s="14" t="str">
        <f t="array" ref="O299">_xlfn.IFS(P299=0,"No Discount",AND(P299&gt;0,P299&lt;=0.02),"0% to 2%",AND(P299&gt;0.02,P299&lt;=0.04),"2% to 4%",AND(P299&gt;0.04,P299&lt;=0.06),"4% to 6%",AND(P299&gt;0.06,P299&lt;=0.08),"6% to 8%",AND(P299&gt;0.08,P299&lt;=0.1),"8% to 10%",AND(P299&gt;0.1,P299&lt;=0.15),"10% to 15%",AND(P299&gt;0.15,P299&lt;=0.2),"15% to 20%",AND(P299&gt;0.2,P299&lt;=0.25),"20% to 25%",AND(P299&gt;0.25,P299&lt;=0.3),"25% to 30%",AND(P299&gt;0.3,P299&lt;=0.4),"30% to 40%",AND(P299&gt;0.4,P299&lt;=0.5),"40% to 50%",AND(P299&gt;0.5,P299&lt;=0.75),"50% to 75%",AND(P299&gt;0.75,P299&lt;=1),"75% to 100%")</f>
        <v>No Discount</v>
      </c>
      <c r="P299" s="10">
        <f>_xlfn.XLOOKUP($E299,'Raw Data'!$E:$E,'Raw Data'!P:P,"ERROR",0,1)</f>
        <v>0</v>
      </c>
      <c r="Q299" s="9">
        <f>_xlfn.XLOOKUP($E299,'Raw Data'!$E:$E,'Raw Data'!Q:Q,"ERROR",0,1)</f>
        <v>0</v>
      </c>
      <c r="R299" s="9">
        <f>_xlfn.XLOOKUP($E299,'Raw Data'!$E:$E,'Raw Data'!R:R,"ERROR",0,1)</f>
        <v>0</v>
      </c>
      <c r="S299" s="5" t="e">
        <f t="array" ref="S299">_xlfn.IFS(AND(T299&gt;0,T299&lt;=0.05),"0 to 0.05",AND(T299&gt;0.05,T299&lt;=0.1),"0.05 to 0.1",AND(T299&gt;0.1,T299&lt;=0.2),"0.1 to 0.2",AND(T299&gt;0.2,T299&lt;=0.3),"0.2 to 0.3",AND(T299&gt;0.3,T299&lt;=0.4),"0.3 to 0.4",AND(T299&gt;0.4,T299&lt;=0.5),"0.4 to 0.5",AND(T299&gt;0.5,T299&lt;=0.75),"0.5 to 0.75",AND(T299&gt;0.75,T299&lt;=1),"0.75 to 1",AND(T299&gt;1,T299&lt;=2),"1 to 2",AND(T299&gt;2,T299&lt;=3),"2 to 3",AND(T299&gt;3,T299&lt;=4),"3 to 4",AND(T299&gt;4,T299&lt;=5),"4 to 5",AND(T299&gt;5,T299&lt;=10),"5 to 10",T299&gt;10,"10+")</f>
        <v>#N/A</v>
      </c>
      <c r="T299" s="10">
        <f>_xlfn.XLOOKUP($E299,'Raw Data'!$E:$E,'Raw Data'!T:T,"ERROR",0,1)</f>
        <v>0</v>
      </c>
      <c r="U299" s="15" t="e">
        <f t="array" ref="U299">_xlfn.IFS(AND(V299&gt;0,V299&lt;=0.05),"0 to 0.05",AND(V299&gt;0.05,V299&lt;=0.1),"0.05 to 0.1",AND(V299&gt;0.1,V299&lt;=0.2),"0.1 to 0.2",AND(V299&gt;0.2,V299&lt;=0.3),"0.2 to 0.3",AND(V299&gt;0.3,V299&lt;=0.4),"0.3 to 0.4",AND(V299&gt;0.4,V299&lt;=0.5),"0.4 to 0.5",AND(V299&gt;0.5,V299&lt;=0.75),"0.5 to 0.75",AND(V299&gt;0.75,V299&lt;=1),"0.75 to 1",AND(V299&gt;1,V299&lt;=2),"1 to 2",AND(V299&gt;2,V299&lt;=3),"2 to 3",AND(V299&gt;3,V299&lt;=4),"3 to 4",AND(V299&gt;4,V299&lt;=5),"4 to 5",AND(V299&gt;5,V299&lt;=10),"5 to 10",V299&gt;10,"10+")</f>
        <v>#N/A</v>
      </c>
      <c r="V299" s="10">
        <f>_xlfn.XLOOKUP($E299,'Raw Data'!$E:$E,'Raw Data'!V:V,"ERROR",0,1)</f>
        <v>0</v>
      </c>
      <c r="W299" s="15" t="e">
        <f t="array" ref="W299">_xlfn.IFS(AND(X299&gt;0,X299&lt;=0.05),"0 to 0.05",AND(X299&gt;0.05,X299&lt;=0.1),"0.05 to 0.1",AND(X299&gt;0.1,X299&lt;=0.2),"0.1 to 0.2",AND(X299&gt;0.2,X299&lt;=0.3),"0.2 to 0.3",AND(X299&gt;0.3,X299&lt;=0.4),"0.3 to 0.4",AND(X299&gt;0.4,X299&lt;=0.5),"0.4 to 0.5",AND(X299&gt;0.5,X299&lt;=0.75),"0.5 to 0.75",AND(X299&gt;0.75,X299&lt;=1),"0.75 to 1",AND(X299&gt;1,X299&lt;=2),"1 to 2",AND(X299&gt;2,X299&lt;=3),"2 to 3",AND(X299&gt;3,X299&lt;=4),"3 to 4",AND(X299&gt;4,X299&lt;=5),"4 to 5",AND(X299&gt;5,X299&lt;=10),"5 to 10",X299&gt;10,"10+")</f>
        <v>#DIV/0!</v>
      </c>
      <c r="X299" s="16" t="e">
        <f t="shared" si="28"/>
        <v>#DIV/0!</v>
      </c>
      <c r="Y299" s="5" t="e">
        <f t="array" ref="Y299">_xlfn.IFS(AND(Z299&gt;0,Z299&lt;=1),"0 to 1",AND(Z299&gt;1,Z299&lt;=2),"1 to 2",AND(Z299&gt;2,Z299&lt;=4),"2 to 4",AND(Z299&gt;4,Z299&lt;=6),"4 to 6",AND(Z299&gt;6,Z299&lt;=8),"6 to 8",AND(Z299&gt;8,Z299&lt;=10),"8 to 10",AND(Z299&gt;10,Z299&lt;=15),"10 to 15",AND(Z299&gt;15,Z299&lt;=20),"15 to 20",AND(Z299&gt;20,Z299&lt;=25),"20 to 25",AND(Z299&gt;25,Z299&lt;=30),"25 to 30",AND(Z299&gt;30,Z299&lt;=40),"30 to 40",AND(Z299&gt;40,Z299&lt;=50),"40 to 50",Z299&gt;50,"50+")</f>
        <v>#N/A</v>
      </c>
      <c r="Z299" s="9">
        <f>_xlfn.XLOOKUP($E299,'Raw Data'!$E:$E,'Raw Data'!Z:Z,"ERROR",0,1)</f>
        <v>0</v>
      </c>
      <c r="AA299" s="9">
        <f>_xlfn.XLOOKUP($E299,'Raw Data'!$E:$E,'Raw Data'!AA:AA,"ERROR",0,1)</f>
        <v>0</v>
      </c>
    </row>
    <row r="300" hidden="1" spans="1:27">
      <c r="A300" s="5" t="str">
        <f>_xlfn.XLOOKUP($E300,'Raw Data'!$E:$E,'Raw Data'!A:A,"ERROR",0,1)</f>
        <v>AE</v>
      </c>
      <c r="B300" s="5" t="str">
        <f>_xlfn.XLOOKUP($E300,'Raw Data'!$E:$E,'Raw Data'!B:B,"ERROR",0,1)</f>
        <v>Hair Mousses</v>
      </c>
      <c r="C300" s="5" t="str">
        <f>_xlfn.XLOOKUP($E300,'Raw Data'!$E:$E,'Raw Data'!C:C,"ERROR",0,1)</f>
        <v>others</v>
      </c>
      <c r="D300" s="5" t="str">
        <f>_xlfn.XLOOKUP($E300,'Raw Data'!$E:$E,'Raw Data'!D:D,"ERROR",0,1)</f>
        <v>www.amazon.ae/dp/B0C5H2LRQ6</v>
      </c>
      <c r="E300" s="5" t="s">
        <v>500</v>
      </c>
      <c r="F300" s="9" t="str">
        <f>_xlfn.XLOOKUP($E300,'Raw Data'!$E:$E,'Raw Data'!F:F,"ERROR",0,1)</f>
        <v>Shoe Cleaner,Agent Mousse for Clean Shoes | Whiten, Friendly Ingredients, Cleaning Tool for Finished Leather, Gel Coat, Rubber, Glass, Sneaker,</v>
      </c>
      <c r="G300" s="10">
        <f>_xlfn.XLOOKUP($E300,'Raw Data'!$E:$E,'Raw Data'!G:G,"ERROR",0,1)</f>
        <v>0</v>
      </c>
      <c r="H300" s="9">
        <f>_xlfn.XLOOKUP($E300,'Raw Data'!$E:$E,'Raw Data'!H:H,"ERROR",0,1)</f>
        <v>0</v>
      </c>
      <c r="I300" s="9">
        <f>_xlfn.XLOOKUP($E300,'Raw Data'!$E:$E,'Raw Data'!I:I,"ERROR",0,1)</f>
        <v>0</v>
      </c>
      <c r="J300" s="9" t="str">
        <f>_xlfn.XLOOKUP($E300,'Raw Data'!$E:$E,'Raw Data'!J:J,"ERROR",0,1)</f>
        <v>No</v>
      </c>
      <c r="K300" s="14" t="str">
        <f t="array" ref="K300">_xlfn.IFS(AND(L300&gt;0,L300&lt;=5),"0 to 5",AND(L300&gt;5,L300&lt;=10),"5 to 10",AND(L300&gt;10,L300&lt;=15),"10 to 15",AND(L300&gt;15,L300&lt;=20),"15 to 20",AND(L300&gt;20,L300&lt;=30),"20 to 30",AND(L300&gt;30,L300&lt;=40),"30 to 40",AND(L300&gt;40,L300&lt;=50),"40 to 50",AND(L300&gt;50,L300&lt;=75),"50 to 75",AND(L300&gt;75,L300&lt;=100),"75 to 100",AND(L300&gt;100,L300&lt;=150),"100 to 150",AND(L300&gt;150,L300&lt;=200),"150 to 200",AND(L300&gt;200,L300&lt;=250),"200 to 250",AND(L300&gt;250,L300&lt;=300),"250 to 300",AND(L300&gt;300,L300&lt;=400),"300 to 400",AND(L300&gt;400,L300&lt;=500),"400 to 500",L300&gt;500,"500+")</f>
        <v>40 to 50</v>
      </c>
      <c r="L300" s="9">
        <f>_xlfn.XLOOKUP($E300,'Raw Data'!$E:$E,'Raw Data'!L:L,"ERROR",0,1)</f>
        <v>46.29</v>
      </c>
      <c r="M300" s="14" t="str">
        <f t="array" ref="M300">_xlfn.IFS(AND(N300&gt;0,N300&lt;=5),"0 to 5",AND(N300&gt;5,N300&lt;=10),"5 to 10",AND(N300&gt;10,N300&lt;=15),"10 to 15",AND(N300&gt;15,N300&lt;=20),"15 to 20",AND(N300&gt;20,N300&lt;=30),"20 to 30",AND(N300&gt;30,N300&lt;=40),"30 to 40",AND(N300&gt;40,N300&lt;=50),"40 to 50",AND(N300&gt;50,N300&lt;=75),"50 to 75",AND(N300&gt;75,N300&lt;=100),"75 to 100",AND(N300&gt;100,N300&lt;=150),"100 to 150",AND(N300&gt;150,N300&lt;=200),"150 to 200",AND(N300&gt;200,N300&lt;=250),"200 to 250",AND(N300&gt;250,N300&lt;=300),"250 to 300",AND(N300&gt;300,N300&lt;=400),"300 to 400",AND(N300&gt;400,N300&lt;=500),"400 to 500",N300&gt;500,"500+")</f>
        <v>40 to 50</v>
      </c>
      <c r="N300" s="9">
        <f>_xlfn.XLOOKUP($E300,'Raw Data'!$E:$E,'Raw Data'!N:N,"ERROR",0,1)</f>
        <v>46.29</v>
      </c>
      <c r="O300" s="14" t="str">
        <f t="array" ref="O300">_xlfn.IFS(P300=0,"No Discount",AND(P300&gt;0,P300&lt;=0.02),"0% to 2%",AND(P300&gt;0.02,P300&lt;=0.04),"2% to 4%",AND(P300&gt;0.04,P300&lt;=0.06),"4% to 6%",AND(P300&gt;0.06,P300&lt;=0.08),"6% to 8%",AND(P300&gt;0.08,P300&lt;=0.1),"8% to 10%",AND(P300&gt;0.1,P300&lt;=0.15),"10% to 15%",AND(P300&gt;0.15,P300&lt;=0.2),"15% to 20%",AND(P300&gt;0.2,P300&lt;=0.25),"20% to 25%",AND(P300&gt;0.25,P300&lt;=0.3),"25% to 30%",AND(P300&gt;0.3,P300&lt;=0.4),"30% to 40%",AND(P300&gt;0.4,P300&lt;=0.5),"40% to 50%",AND(P300&gt;0.5,P300&lt;=0.75),"50% to 75%",AND(P300&gt;0.75,P300&lt;=1),"75% to 100%")</f>
        <v>No Discount</v>
      </c>
      <c r="P300" s="10">
        <f>_xlfn.XLOOKUP($E300,'Raw Data'!$E:$E,'Raw Data'!P:P,"ERROR",0,1)</f>
        <v>0</v>
      </c>
      <c r="Q300" s="9">
        <f>_xlfn.XLOOKUP($E300,'Raw Data'!$E:$E,'Raw Data'!Q:Q,"ERROR",0,1)</f>
        <v>0</v>
      </c>
      <c r="R300" s="9">
        <f>_xlfn.XLOOKUP($E300,'Raw Data'!$E:$E,'Raw Data'!R:R,"ERROR",0,1)</f>
        <v>0</v>
      </c>
      <c r="S300" s="5" t="e">
        <f t="array" ref="S300">_xlfn.IFS(AND(T300&gt;0,T300&lt;=0.05),"0 to 0.05",AND(T300&gt;0.05,T300&lt;=0.1),"0.05 to 0.1",AND(T300&gt;0.1,T300&lt;=0.2),"0.1 to 0.2",AND(T300&gt;0.2,T300&lt;=0.3),"0.2 to 0.3",AND(T300&gt;0.3,T300&lt;=0.4),"0.3 to 0.4",AND(T300&gt;0.4,T300&lt;=0.5),"0.4 to 0.5",AND(T300&gt;0.5,T300&lt;=0.75),"0.5 to 0.75",AND(T300&gt;0.75,T300&lt;=1),"0.75 to 1",AND(T300&gt;1,T300&lt;=2),"1 to 2",AND(T300&gt;2,T300&lt;=3),"2 to 3",AND(T300&gt;3,T300&lt;=4),"3 to 4",AND(T300&gt;4,T300&lt;=5),"4 to 5",AND(T300&gt;5,T300&lt;=10),"5 to 10",T300&gt;10,"10+")</f>
        <v>#N/A</v>
      </c>
      <c r="T300" s="10">
        <f>_xlfn.XLOOKUP($E300,'Raw Data'!$E:$E,'Raw Data'!T:T,"ERROR",0,1)</f>
        <v>0</v>
      </c>
      <c r="U300" s="15" t="e">
        <f t="array" ref="U300">_xlfn.IFS(AND(V300&gt;0,V300&lt;=0.05),"0 to 0.05",AND(V300&gt;0.05,V300&lt;=0.1),"0.05 to 0.1",AND(V300&gt;0.1,V300&lt;=0.2),"0.1 to 0.2",AND(V300&gt;0.2,V300&lt;=0.3),"0.2 to 0.3",AND(V300&gt;0.3,V300&lt;=0.4),"0.3 to 0.4",AND(V300&gt;0.4,V300&lt;=0.5),"0.4 to 0.5",AND(V300&gt;0.5,V300&lt;=0.75),"0.5 to 0.75",AND(V300&gt;0.75,V300&lt;=1),"0.75 to 1",AND(V300&gt;1,V300&lt;=2),"1 to 2",AND(V300&gt;2,V300&lt;=3),"2 to 3",AND(V300&gt;3,V300&lt;=4),"3 to 4",AND(V300&gt;4,V300&lt;=5),"4 to 5",AND(V300&gt;5,V300&lt;=10),"5 to 10",V300&gt;10,"10+")</f>
        <v>#N/A</v>
      </c>
      <c r="V300" s="10">
        <f>_xlfn.XLOOKUP($E300,'Raw Data'!$E:$E,'Raw Data'!V:V,"ERROR",0,1)</f>
        <v>0</v>
      </c>
      <c r="W300" s="15" t="e">
        <f t="array" ref="W300">_xlfn.IFS(AND(X300&gt;0,X300&lt;=0.05),"0 to 0.05",AND(X300&gt;0.05,X300&lt;=0.1),"0.05 to 0.1",AND(X300&gt;0.1,X300&lt;=0.2),"0.1 to 0.2",AND(X300&gt;0.2,X300&lt;=0.3),"0.2 to 0.3",AND(X300&gt;0.3,X300&lt;=0.4),"0.3 to 0.4",AND(X300&gt;0.4,X300&lt;=0.5),"0.4 to 0.5",AND(X300&gt;0.5,X300&lt;=0.75),"0.5 to 0.75",AND(X300&gt;0.75,X300&lt;=1),"0.75 to 1",AND(X300&gt;1,X300&lt;=2),"1 to 2",AND(X300&gt;2,X300&lt;=3),"2 to 3",AND(X300&gt;3,X300&lt;=4),"3 to 4",AND(X300&gt;4,X300&lt;=5),"4 to 5",AND(X300&gt;5,X300&lt;=10),"5 to 10",X300&gt;10,"10+")</f>
        <v>#DIV/0!</v>
      </c>
      <c r="X300" s="16" t="e">
        <f t="shared" si="28"/>
        <v>#DIV/0!</v>
      </c>
      <c r="Y300" s="5" t="e">
        <f t="array" ref="Y300">_xlfn.IFS(AND(Z300&gt;0,Z300&lt;=1),"0 to 1",AND(Z300&gt;1,Z300&lt;=2),"1 to 2",AND(Z300&gt;2,Z300&lt;=4),"2 to 4",AND(Z300&gt;4,Z300&lt;=6),"4 to 6",AND(Z300&gt;6,Z300&lt;=8),"6 to 8",AND(Z300&gt;8,Z300&lt;=10),"8 to 10",AND(Z300&gt;10,Z300&lt;=15),"10 to 15",AND(Z300&gt;15,Z300&lt;=20),"15 to 20",AND(Z300&gt;20,Z300&lt;=25),"20 to 25",AND(Z300&gt;25,Z300&lt;=30),"25 to 30",AND(Z300&gt;30,Z300&lt;=40),"30 to 40",AND(Z300&gt;40,Z300&lt;=50),"40 to 50",Z300&gt;50,"50+")</f>
        <v>#N/A</v>
      </c>
      <c r="Z300" s="9">
        <f>_xlfn.XLOOKUP($E300,'Raw Data'!$E:$E,'Raw Data'!Z:Z,"ERROR",0,1)</f>
        <v>0</v>
      </c>
      <c r="AA300" s="9">
        <f>_xlfn.XLOOKUP($E300,'Raw Data'!$E:$E,'Raw Data'!AA:AA,"ERROR",0,1)</f>
        <v>0</v>
      </c>
    </row>
    <row r="301" hidden="1" spans="1:27">
      <c r="A301" s="5" t="str">
        <f>_xlfn.XLOOKUP($E301,'Raw Data'!$E:$E,'Raw Data'!A:A,"ERROR",0,1)</f>
        <v>AE</v>
      </c>
      <c r="B301" s="5" t="str">
        <f>_xlfn.XLOOKUP($E301,'Raw Data'!$E:$E,'Raw Data'!B:B,"ERROR",0,1)</f>
        <v>Hair Mousses</v>
      </c>
      <c r="C301" s="5" t="str">
        <f>_xlfn.XLOOKUP($E301,'Raw Data'!$E:$E,'Raw Data'!C:C,"ERROR",0,1)</f>
        <v>hair rules</v>
      </c>
      <c r="D301" s="5" t="str">
        <f>_xlfn.XLOOKUP($E301,'Raw Data'!$E:$E,'Raw Data'!D:D,"ERROR",0,1)</f>
        <v>www.amazon.ae/dp/B001V6WWNU</v>
      </c>
      <c r="E301" s="5" t="s">
        <v>501</v>
      </c>
      <c r="F301" s="9" t="str">
        <f>_xlfn.XLOOKUP($E301,'Raw Data'!$E:$E,'Raw Data'!F:F,"ERROR",0,1)</f>
        <v>Hair  Rules  Wavy   Mousse</v>
      </c>
      <c r="G301" s="10">
        <f>_xlfn.XLOOKUP($E301,'Raw Data'!$E:$E,'Raw Data'!G:G,"ERROR",0,1)</f>
        <v>0</v>
      </c>
      <c r="H301" s="9">
        <f>_xlfn.XLOOKUP($E301,'Raw Data'!$E:$E,'Raw Data'!H:H,"ERROR",0,1)</f>
        <v>0</v>
      </c>
      <c r="I301" s="9">
        <f>_xlfn.XLOOKUP($E301,'Raw Data'!$E:$E,'Raw Data'!I:I,"ERROR",0,1)</f>
        <v>0</v>
      </c>
      <c r="J301" s="9" t="str">
        <f>_xlfn.XLOOKUP($E301,'Raw Data'!$E:$E,'Raw Data'!J:J,"ERROR",0,1)</f>
        <v>No</v>
      </c>
      <c r="K301" s="14" t="str">
        <f t="array" ref="K301">_xlfn.IFS(AND(L301&gt;0,L301&lt;=5),"0 to 5",AND(L301&gt;5,L301&lt;=10),"5 to 10",AND(L301&gt;10,L301&lt;=15),"10 to 15",AND(L301&gt;15,L301&lt;=20),"15 to 20",AND(L301&gt;20,L301&lt;=30),"20 to 30",AND(L301&gt;30,L301&lt;=40),"30 to 40",AND(L301&gt;40,L301&lt;=50),"40 to 50",AND(L301&gt;50,L301&lt;=75),"50 to 75",AND(L301&gt;75,L301&lt;=100),"75 to 100",AND(L301&gt;100,L301&lt;=150),"100 to 150",AND(L301&gt;150,L301&lt;=200),"150 to 200",AND(L301&gt;200,L301&lt;=250),"200 to 250",AND(L301&gt;250,L301&lt;=300),"250 to 300",AND(L301&gt;300,L301&lt;=400),"300 to 400",AND(L301&gt;400,L301&lt;=500),"400 to 500",L301&gt;500,"500+")</f>
        <v>100 to 150</v>
      </c>
      <c r="L301" s="9">
        <f>_xlfn.XLOOKUP($E301,'Raw Data'!$E:$E,'Raw Data'!L:L,"ERROR",0,1)</f>
        <v>111.36</v>
      </c>
      <c r="M301" s="14" t="str">
        <f t="array" ref="M301">_xlfn.IFS(AND(N301&gt;0,N301&lt;=5),"0 to 5",AND(N301&gt;5,N301&lt;=10),"5 to 10",AND(N301&gt;10,N301&lt;=15),"10 to 15",AND(N301&gt;15,N301&lt;=20),"15 to 20",AND(N301&gt;20,N301&lt;=30),"20 to 30",AND(N301&gt;30,N301&lt;=40),"30 to 40",AND(N301&gt;40,N301&lt;=50),"40 to 50",AND(N301&gt;50,N301&lt;=75),"50 to 75",AND(N301&gt;75,N301&lt;=100),"75 to 100",AND(N301&gt;100,N301&lt;=150),"100 to 150",AND(N301&gt;150,N301&lt;=200),"150 to 200",AND(N301&gt;200,N301&lt;=250),"200 to 250",AND(N301&gt;250,N301&lt;=300),"250 to 300",AND(N301&gt;300,N301&lt;=400),"300 to 400",AND(N301&gt;400,N301&lt;=500),"400 to 500",N301&gt;500,"500+")</f>
        <v>100 to 150</v>
      </c>
      <c r="N301" s="9">
        <f>_xlfn.XLOOKUP($E301,'Raw Data'!$E:$E,'Raw Data'!N:N,"ERROR",0,1)</f>
        <v>111.39</v>
      </c>
      <c r="O301" s="14" t="str">
        <f t="array" ref="O301">_xlfn.IFS(P301=0,"No Discount",AND(P301&gt;0,P301&lt;=0.02),"0% to 2%",AND(P301&gt;0.02,P301&lt;=0.04),"2% to 4%",AND(P301&gt;0.04,P301&lt;=0.06),"4% to 6%",AND(P301&gt;0.06,P301&lt;=0.08),"6% to 8%",AND(P301&gt;0.08,P301&lt;=0.1),"8% to 10%",AND(P301&gt;0.1,P301&lt;=0.15),"10% to 15%",AND(P301&gt;0.15,P301&lt;=0.2),"15% to 20%",AND(P301&gt;0.2,P301&lt;=0.25),"20% to 25%",AND(P301&gt;0.25,P301&lt;=0.3),"25% to 30%",AND(P301&gt;0.3,P301&lt;=0.4),"30% to 40%",AND(P301&gt;0.4,P301&lt;=0.5),"40% to 50%",AND(P301&gt;0.5,P301&lt;=0.75),"50% to 75%",AND(P301&gt;0.75,P301&lt;=1),"75% to 100%")</f>
        <v>0% to 2%</v>
      </c>
      <c r="P301" s="10">
        <f>_xlfn.XLOOKUP($E301,'Raw Data'!$E:$E,'Raw Data'!P:P,"ERROR",0,1)</f>
        <v>0.000269323996768122</v>
      </c>
      <c r="Q301" s="9">
        <f>_xlfn.XLOOKUP($E301,'Raw Data'!$E:$E,'Raw Data'!Q:Q,"ERROR",0,1)</f>
        <v>0</v>
      </c>
      <c r="R301" s="9">
        <f>_xlfn.XLOOKUP($E301,'Raw Data'!$E:$E,'Raw Data'!R:R,"ERROR",0,1)</f>
        <v>0</v>
      </c>
      <c r="S301" s="5" t="e">
        <f t="array" ref="S301">_xlfn.IFS(AND(T301&gt;0,T301&lt;=0.05),"0 to 0.05",AND(T301&gt;0.05,T301&lt;=0.1),"0.05 to 0.1",AND(T301&gt;0.1,T301&lt;=0.2),"0.1 to 0.2",AND(T301&gt;0.2,T301&lt;=0.3),"0.2 to 0.3",AND(T301&gt;0.3,T301&lt;=0.4),"0.3 to 0.4",AND(T301&gt;0.4,T301&lt;=0.5),"0.4 to 0.5",AND(T301&gt;0.5,T301&lt;=0.75),"0.5 to 0.75",AND(T301&gt;0.75,T301&lt;=1),"0.75 to 1",AND(T301&gt;1,T301&lt;=2),"1 to 2",AND(T301&gt;2,T301&lt;=3),"2 to 3",AND(T301&gt;3,T301&lt;=4),"3 to 4",AND(T301&gt;4,T301&lt;=5),"4 to 5",AND(T301&gt;5,T301&lt;=10),"5 to 10",T301&gt;10,"10+")</f>
        <v>#N/A</v>
      </c>
      <c r="T301" s="10">
        <f>_xlfn.XLOOKUP($E301,'Raw Data'!$E:$E,'Raw Data'!T:T,"ERROR",0,1)</f>
        <v>0</v>
      </c>
      <c r="U301" s="15" t="e">
        <f t="array" ref="U301">_xlfn.IFS(AND(V301&gt;0,V301&lt;=0.05),"0 to 0.05",AND(V301&gt;0.05,V301&lt;=0.1),"0.05 to 0.1",AND(V301&gt;0.1,V301&lt;=0.2),"0.1 to 0.2",AND(V301&gt;0.2,V301&lt;=0.3),"0.2 to 0.3",AND(V301&gt;0.3,V301&lt;=0.4),"0.3 to 0.4",AND(V301&gt;0.4,V301&lt;=0.5),"0.4 to 0.5",AND(V301&gt;0.5,V301&lt;=0.75),"0.5 to 0.75",AND(V301&gt;0.75,V301&lt;=1),"0.75 to 1",AND(V301&gt;1,V301&lt;=2),"1 to 2",AND(V301&gt;2,V301&lt;=3),"2 to 3",AND(V301&gt;3,V301&lt;=4),"3 to 4",AND(V301&gt;4,V301&lt;=5),"4 to 5",AND(V301&gt;5,V301&lt;=10),"5 to 10",V301&gt;10,"10+")</f>
        <v>#N/A</v>
      </c>
      <c r="V301" s="10">
        <f>_xlfn.XLOOKUP($E301,'Raw Data'!$E:$E,'Raw Data'!V:V,"ERROR",0,1)</f>
        <v>0</v>
      </c>
      <c r="W301" s="15" t="e">
        <f t="array" ref="W301">_xlfn.IFS(AND(X301&gt;0,X301&lt;=0.05),"0 to 0.05",AND(X301&gt;0.05,X301&lt;=0.1),"0.05 to 0.1",AND(X301&gt;0.1,X301&lt;=0.2),"0.1 to 0.2",AND(X301&gt;0.2,X301&lt;=0.3),"0.2 to 0.3",AND(X301&gt;0.3,X301&lt;=0.4),"0.3 to 0.4",AND(X301&gt;0.4,X301&lt;=0.5),"0.4 to 0.5",AND(X301&gt;0.5,X301&lt;=0.75),"0.5 to 0.75",AND(X301&gt;0.75,X301&lt;=1),"0.75 to 1",AND(X301&gt;1,X301&lt;=2),"1 to 2",AND(X301&gt;2,X301&lt;=3),"2 to 3",AND(X301&gt;3,X301&lt;=4),"3 to 4",AND(X301&gt;4,X301&lt;=5),"4 to 5",AND(X301&gt;5,X301&lt;=10),"5 to 10",X301&gt;10,"10+")</f>
        <v>#DIV/0!</v>
      </c>
      <c r="X301" s="16" t="e">
        <f t="shared" si="28"/>
        <v>#DIV/0!</v>
      </c>
      <c r="Y301" s="5" t="e">
        <f t="array" ref="Y301">_xlfn.IFS(AND(Z301&gt;0,Z301&lt;=1),"0 to 1",AND(Z301&gt;1,Z301&lt;=2),"1 to 2",AND(Z301&gt;2,Z301&lt;=4),"2 to 4",AND(Z301&gt;4,Z301&lt;=6),"4 to 6",AND(Z301&gt;6,Z301&lt;=8),"6 to 8",AND(Z301&gt;8,Z301&lt;=10),"8 to 10",AND(Z301&gt;10,Z301&lt;=15),"10 to 15",AND(Z301&gt;15,Z301&lt;=20),"15 to 20",AND(Z301&gt;20,Z301&lt;=25),"20 to 25",AND(Z301&gt;25,Z301&lt;=30),"25 to 30",AND(Z301&gt;30,Z301&lt;=40),"30 to 40",AND(Z301&gt;40,Z301&lt;=50),"40 to 50",Z301&gt;50,"50+")</f>
        <v>#N/A</v>
      </c>
      <c r="Z301" s="9">
        <f>_xlfn.XLOOKUP($E301,'Raw Data'!$E:$E,'Raw Data'!Z:Z,"ERROR",0,1)</f>
        <v>0</v>
      </c>
      <c r="AA301" s="9">
        <f>_xlfn.XLOOKUP($E301,'Raw Data'!$E:$E,'Raw Data'!AA:AA,"ERROR",0,1)</f>
        <v>0</v>
      </c>
    </row>
    <row r="302" hidden="1" spans="1:27">
      <c r="A302" s="5" t="str">
        <f>_xlfn.XLOOKUP($E302,'Raw Data'!$E:$E,'Raw Data'!A:A,"ERROR",0,1)</f>
        <v>AE</v>
      </c>
      <c r="B302" s="5" t="str">
        <f>_xlfn.XLOOKUP($E302,'Raw Data'!$E:$E,'Raw Data'!B:B,"ERROR",0,1)</f>
        <v>Hair Mousses</v>
      </c>
      <c r="C302" s="5" t="str">
        <f>_xlfn.XLOOKUP($E302,'Raw Data'!$E:$E,'Raw Data'!C:C,"ERROR",0,1)</f>
        <v>white rain</v>
      </c>
      <c r="D302" s="5" t="str">
        <f>_xlfn.XLOOKUP($E302,'Raw Data'!$E:$E,'Raw Data'!D:D,"ERROR",0,1)</f>
        <v>www.amazon.ae/dp/B00GYLR3KO</v>
      </c>
      <c r="E302" s="5" t="s">
        <v>502</v>
      </c>
      <c r="F302" s="9" t="str">
        <f>_xlfn.XLOOKUP($E302,'Raw Data'!$E:$E,'Raw Data'!F:F,"ERROR",0,1)</f>
        <v>White Rain Volumizing Weightless Mousse (Pack of 3)</v>
      </c>
      <c r="G302" s="10">
        <f>_xlfn.XLOOKUP($E302,'Raw Data'!$E:$E,'Raw Data'!G:G,"ERROR",0,1)</f>
        <v>0</v>
      </c>
      <c r="H302" s="9">
        <f>_xlfn.XLOOKUP($E302,'Raw Data'!$E:$E,'Raw Data'!H:H,"ERROR",0,1)</f>
        <v>0</v>
      </c>
      <c r="I302" s="9">
        <f>_xlfn.XLOOKUP($E302,'Raw Data'!$E:$E,'Raw Data'!I:I,"ERROR",0,1)</f>
        <v>0</v>
      </c>
      <c r="J302" s="9" t="str">
        <f>_xlfn.XLOOKUP($E302,'Raw Data'!$E:$E,'Raw Data'!J:J,"ERROR",0,1)</f>
        <v>No</v>
      </c>
      <c r="K302" s="14" t="str">
        <f t="array" ref="K302">_xlfn.IFS(AND(L302&gt;0,L302&lt;=5),"0 to 5",AND(L302&gt;5,L302&lt;=10),"5 to 10",AND(L302&gt;10,L302&lt;=15),"10 to 15",AND(L302&gt;15,L302&lt;=20),"15 to 20",AND(L302&gt;20,L302&lt;=30),"20 to 30",AND(L302&gt;30,L302&lt;=40),"30 to 40",AND(L302&gt;40,L302&lt;=50),"40 to 50",AND(L302&gt;50,L302&lt;=75),"50 to 75",AND(L302&gt;75,L302&lt;=100),"75 to 100",AND(L302&gt;100,L302&lt;=150),"100 to 150",AND(L302&gt;150,L302&lt;=200),"150 to 200",AND(L302&gt;200,L302&lt;=250),"200 to 250",AND(L302&gt;250,L302&lt;=300),"250 to 300",AND(L302&gt;300,L302&lt;=400),"300 to 400",AND(L302&gt;400,L302&lt;=500),"400 to 500",L302&gt;500,"500+")</f>
        <v>200 to 250</v>
      </c>
      <c r="L302" s="9">
        <f>_xlfn.XLOOKUP($E302,'Raw Data'!$E:$E,'Raw Data'!L:L,"ERROR",0,1)</f>
        <v>221</v>
      </c>
      <c r="M302" s="14" t="str">
        <f t="array" ref="M302">_xlfn.IFS(AND(N302&gt;0,N302&lt;=5),"0 to 5",AND(N302&gt;5,N302&lt;=10),"5 to 10",AND(N302&gt;10,N302&lt;=15),"10 to 15",AND(N302&gt;15,N302&lt;=20),"15 to 20",AND(N302&gt;20,N302&lt;=30),"20 to 30",AND(N302&gt;30,N302&lt;=40),"30 to 40",AND(N302&gt;40,N302&lt;=50),"40 to 50",AND(N302&gt;50,N302&lt;=75),"50 to 75",AND(N302&gt;75,N302&lt;=100),"75 to 100",AND(N302&gt;100,N302&lt;=150),"100 to 150",AND(N302&gt;150,N302&lt;=200),"150 to 200",AND(N302&gt;200,N302&lt;=250),"200 to 250",AND(N302&gt;250,N302&lt;=300),"250 to 300",AND(N302&gt;300,N302&lt;=400),"300 to 400",AND(N302&gt;400,N302&lt;=500),"400 to 500",N302&gt;500,"500+")</f>
        <v>200 to 250</v>
      </c>
      <c r="N302" s="9">
        <f>_xlfn.XLOOKUP($E302,'Raw Data'!$E:$E,'Raw Data'!N:N,"ERROR",0,1)</f>
        <v>221</v>
      </c>
      <c r="O302" s="14" t="str">
        <f t="array" ref="O302">_xlfn.IFS(P302=0,"No Discount",AND(P302&gt;0,P302&lt;=0.02),"0% to 2%",AND(P302&gt;0.02,P302&lt;=0.04),"2% to 4%",AND(P302&gt;0.04,P302&lt;=0.06),"4% to 6%",AND(P302&gt;0.06,P302&lt;=0.08),"6% to 8%",AND(P302&gt;0.08,P302&lt;=0.1),"8% to 10%",AND(P302&gt;0.1,P302&lt;=0.15),"10% to 15%",AND(P302&gt;0.15,P302&lt;=0.2),"15% to 20%",AND(P302&gt;0.2,P302&lt;=0.25),"20% to 25%",AND(P302&gt;0.25,P302&lt;=0.3),"25% to 30%",AND(P302&gt;0.3,P302&lt;=0.4),"30% to 40%",AND(P302&gt;0.4,P302&lt;=0.5),"40% to 50%",AND(P302&gt;0.5,P302&lt;=0.75),"50% to 75%",AND(P302&gt;0.75,P302&lt;=1),"75% to 100%")</f>
        <v>No Discount</v>
      </c>
      <c r="P302" s="10">
        <f>_xlfn.XLOOKUP($E302,'Raw Data'!$E:$E,'Raw Data'!P:P,"ERROR",0,1)</f>
        <v>0</v>
      </c>
      <c r="Q302" s="9">
        <f>_xlfn.XLOOKUP($E302,'Raw Data'!$E:$E,'Raw Data'!Q:Q,"ERROR",0,1)</f>
        <v>0</v>
      </c>
      <c r="R302" s="9">
        <f>_xlfn.XLOOKUP($E302,'Raw Data'!$E:$E,'Raw Data'!R:R,"ERROR",0,1)</f>
        <v>0</v>
      </c>
      <c r="S302" s="5" t="e">
        <f t="array" ref="S302">_xlfn.IFS(AND(T302&gt;0,T302&lt;=0.05),"0 to 0.05",AND(T302&gt;0.05,T302&lt;=0.1),"0.05 to 0.1",AND(T302&gt;0.1,T302&lt;=0.2),"0.1 to 0.2",AND(T302&gt;0.2,T302&lt;=0.3),"0.2 to 0.3",AND(T302&gt;0.3,T302&lt;=0.4),"0.3 to 0.4",AND(T302&gt;0.4,T302&lt;=0.5),"0.4 to 0.5",AND(T302&gt;0.5,T302&lt;=0.75),"0.5 to 0.75",AND(T302&gt;0.75,T302&lt;=1),"0.75 to 1",AND(T302&gt;1,T302&lt;=2),"1 to 2",AND(T302&gt;2,T302&lt;=3),"2 to 3",AND(T302&gt;3,T302&lt;=4),"3 to 4",AND(T302&gt;4,T302&lt;=5),"4 to 5",AND(T302&gt;5,T302&lt;=10),"5 to 10",T302&gt;10,"10+")</f>
        <v>#N/A</v>
      </c>
      <c r="T302" s="10">
        <f>_xlfn.XLOOKUP($E302,'Raw Data'!$E:$E,'Raw Data'!T:T,"ERROR",0,1)</f>
        <v>0</v>
      </c>
      <c r="U302" s="15" t="e">
        <f t="array" ref="U302">_xlfn.IFS(AND(V302&gt;0,V302&lt;=0.05),"0 to 0.05",AND(V302&gt;0.05,V302&lt;=0.1),"0.05 to 0.1",AND(V302&gt;0.1,V302&lt;=0.2),"0.1 to 0.2",AND(V302&gt;0.2,V302&lt;=0.3),"0.2 to 0.3",AND(V302&gt;0.3,V302&lt;=0.4),"0.3 to 0.4",AND(V302&gt;0.4,V302&lt;=0.5),"0.4 to 0.5",AND(V302&gt;0.5,V302&lt;=0.75),"0.5 to 0.75",AND(V302&gt;0.75,V302&lt;=1),"0.75 to 1",AND(V302&gt;1,V302&lt;=2),"1 to 2",AND(V302&gt;2,V302&lt;=3),"2 to 3",AND(V302&gt;3,V302&lt;=4),"3 to 4",AND(V302&gt;4,V302&lt;=5),"4 to 5",AND(V302&gt;5,V302&lt;=10),"5 to 10",V302&gt;10,"10+")</f>
        <v>#N/A</v>
      </c>
      <c r="V302" s="10">
        <f>_xlfn.XLOOKUP($E302,'Raw Data'!$E:$E,'Raw Data'!V:V,"ERROR",0,1)</f>
        <v>0</v>
      </c>
      <c r="W302" s="15" t="e">
        <f t="array" ref="W302">_xlfn.IFS(AND(X302&gt;0,X302&lt;=0.05),"0 to 0.05",AND(X302&gt;0.05,X302&lt;=0.1),"0.05 to 0.1",AND(X302&gt;0.1,X302&lt;=0.2),"0.1 to 0.2",AND(X302&gt;0.2,X302&lt;=0.3),"0.2 to 0.3",AND(X302&gt;0.3,X302&lt;=0.4),"0.3 to 0.4",AND(X302&gt;0.4,X302&lt;=0.5),"0.4 to 0.5",AND(X302&gt;0.5,X302&lt;=0.75),"0.5 to 0.75",AND(X302&gt;0.75,X302&lt;=1),"0.75 to 1",AND(X302&gt;1,X302&lt;=2),"1 to 2",AND(X302&gt;2,X302&lt;=3),"2 to 3",AND(X302&gt;3,X302&lt;=4),"3 to 4",AND(X302&gt;4,X302&lt;=5),"4 to 5",AND(X302&gt;5,X302&lt;=10),"5 to 10",X302&gt;10,"10+")</f>
        <v>#DIV/0!</v>
      </c>
      <c r="X302" s="16" t="e">
        <f t="shared" si="28"/>
        <v>#DIV/0!</v>
      </c>
      <c r="Y302" s="5" t="e">
        <f t="array" ref="Y302">_xlfn.IFS(AND(Z302&gt;0,Z302&lt;=1),"0 to 1",AND(Z302&gt;1,Z302&lt;=2),"1 to 2",AND(Z302&gt;2,Z302&lt;=4),"2 to 4",AND(Z302&gt;4,Z302&lt;=6),"4 to 6",AND(Z302&gt;6,Z302&lt;=8),"6 to 8",AND(Z302&gt;8,Z302&lt;=10),"8 to 10",AND(Z302&gt;10,Z302&lt;=15),"10 to 15",AND(Z302&gt;15,Z302&lt;=20),"15 to 20",AND(Z302&gt;20,Z302&lt;=25),"20 to 25",AND(Z302&gt;25,Z302&lt;=30),"25 to 30",AND(Z302&gt;30,Z302&lt;=40),"30 to 40",AND(Z302&gt;40,Z302&lt;=50),"40 to 50",Z302&gt;50,"50+")</f>
        <v>#N/A</v>
      </c>
      <c r="Z302" s="9">
        <f>_xlfn.XLOOKUP($E302,'Raw Data'!$E:$E,'Raw Data'!Z:Z,"ERROR",0,1)</f>
        <v>0</v>
      </c>
      <c r="AA302" s="9">
        <f>_xlfn.XLOOKUP($E302,'Raw Data'!$E:$E,'Raw Data'!AA:AA,"ERROR",0,1)</f>
        <v>0</v>
      </c>
    </row>
    <row r="303" hidden="1" spans="1:27">
      <c r="A303" s="5" t="str">
        <f>_xlfn.XLOOKUP($E303,'Raw Data'!$E:$E,'Raw Data'!A:A,"ERROR",0,1)</f>
        <v>AE</v>
      </c>
      <c r="B303" s="5" t="str">
        <f>_xlfn.XLOOKUP($E303,'Raw Data'!$E:$E,'Raw Data'!B:B,"ERROR",0,1)</f>
        <v>Hair Mousses</v>
      </c>
      <c r="C303" s="5" t="str">
        <f>_xlfn.XLOOKUP($E303,'Raw Data'!$E:$E,'Raw Data'!C:C,"ERROR",0,1)</f>
        <v>syoss</v>
      </c>
      <c r="D303" s="5" t="str">
        <f>_xlfn.XLOOKUP($E303,'Raw Data'!$E:$E,'Raw Data'!D:D,"ERROR",0,1)</f>
        <v>www.amazon.ae/dp/B07N6YLCD4</v>
      </c>
      <c r="E303" s="5" t="s">
        <v>503</v>
      </c>
      <c r="F303" s="9" t="str">
        <f>_xlfn.XLOOKUP($E303,'Raw Data'!$E:$E,'Raw Data'!F:F,"ERROR",0,1)</f>
        <v>Syoss Glossing Hold Hair Mousse Extra Strong 250ml</v>
      </c>
      <c r="G303" s="10">
        <f>_xlfn.XLOOKUP($E303,'Raw Data'!$E:$E,'Raw Data'!G:G,"ERROR",0,1)</f>
        <v>0</v>
      </c>
      <c r="H303" s="9">
        <f>_xlfn.XLOOKUP($E303,'Raw Data'!$E:$E,'Raw Data'!H:H,"ERROR",0,1)</f>
        <v>0</v>
      </c>
      <c r="I303" s="9">
        <f>_xlfn.XLOOKUP($E303,'Raw Data'!$E:$E,'Raw Data'!I:I,"ERROR",0,1)</f>
        <v>0</v>
      </c>
      <c r="J303" s="9">
        <f>_xlfn.XLOOKUP($E303,'Raw Data'!$E:$E,'Raw Data'!J:J,"ERROR",0,1)</f>
        <v>0</v>
      </c>
      <c r="K303" s="14" t="e">
        <f t="array" ref="K303">_xlfn.IFS(AND(L303&gt;0,L303&lt;=5),"0 to 5",AND(L303&gt;5,L303&lt;=10),"5 to 10",AND(L303&gt;10,L303&lt;=15),"10 to 15",AND(L303&gt;15,L303&lt;=20),"15 to 20",AND(L303&gt;20,L303&lt;=30),"20 to 30",AND(L303&gt;30,L303&lt;=40),"30 to 40",AND(L303&gt;40,L303&lt;=50),"40 to 50",AND(L303&gt;50,L303&lt;=75),"50 to 75",AND(L303&gt;75,L303&lt;=100),"75 to 100",AND(L303&gt;100,L303&lt;=150),"100 to 150",AND(L303&gt;150,L303&lt;=200),"150 to 200",AND(L303&gt;200,L303&lt;=250),"200 to 250",AND(L303&gt;250,L303&lt;=300),"250 to 300",AND(L303&gt;300,L303&lt;=400),"300 to 400",AND(L303&gt;400,L303&lt;=500),"400 to 500",L303&gt;500,"500+")</f>
        <v>#N/A</v>
      </c>
      <c r="L303" s="9">
        <f>_xlfn.XLOOKUP($E303,'Raw Data'!$E:$E,'Raw Data'!L:L,"ERROR",0,1)</f>
        <v>0</v>
      </c>
      <c r="M303" s="14" t="e">
        <f t="array" ref="M303">_xlfn.IFS(AND(N303&gt;0,N303&lt;=5),"0 to 5",AND(N303&gt;5,N303&lt;=10),"5 to 10",AND(N303&gt;10,N303&lt;=15),"10 to 15",AND(N303&gt;15,N303&lt;=20),"15 to 20",AND(N303&gt;20,N303&lt;=30),"20 to 30",AND(N303&gt;30,N303&lt;=40),"30 to 40",AND(N303&gt;40,N303&lt;=50),"40 to 50",AND(N303&gt;50,N303&lt;=75),"50 to 75",AND(N303&gt;75,N303&lt;=100),"75 to 100",AND(N303&gt;100,N303&lt;=150),"100 to 150",AND(N303&gt;150,N303&lt;=200),"150 to 200",AND(N303&gt;200,N303&lt;=250),"200 to 250",AND(N303&gt;250,N303&lt;=300),"250 to 300",AND(N303&gt;300,N303&lt;=400),"300 to 400",AND(N303&gt;400,N303&lt;=500),"400 to 500",N303&gt;500,"500+")</f>
        <v>#N/A</v>
      </c>
      <c r="N303" s="9">
        <f>_xlfn.XLOOKUP($E303,'Raw Data'!$E:$E,'Raw Data'!N:N,"ERROR",0,1)</f>
        <v>0</v>
      </c>
      <c r="O303" s="14" t="str">
        <f t="array" ref="O303">_xlfn.IFS(P303=0,"No Discount",AND(P303&gt;0,P303&lt;=0.02),"0% to 2%",AND(P303&gt;0.02,P303&lt;=0.04),"2% to 4%",AND(P303&gt;0.04,P303&lt;=0.06),"4% to 6%",AND(P303&gt;0.06,P303&lt;=0.08),"6% to 8%",AND(P303&gt;0.08,P303&lt;=0.1),"8% to 10%",AND(P303&gt;0.1,P303&lt;=0.15),"10% to 15%",AND(P303&gt;0.15,P303&lt;=0.2),"15% to 20%",AND(P303&gt;0.2,P303&lt;=0.25),"20% to 25%",AND(P303&gt;0.25,P303&lt;=0.3),"25% to 30%",AND(P303&gt;0.3,P303&lt;=0.4),"30% to 40%",AND(P303&gt;0.4,P303&lt;=0.5),"40% to 50%",AND(P303&gt;0.5,P303&lt;=0.75),"50% to 75%",AND(P303&gt;0.75,P303&lt;=1),"75% to 100%")</f>
        <v>No Discount</v>
      </c>
      <c r="P303" s="10">
        <f>_xlfn.XLOOKUP($E303,'Raw Data'!$E:$E,'Raw Data'!P:P,"ERROR",0,1)</f>
        <v>0</v>
      </c>
      <c r="Q303" s="9">
        <f>_xlfn.XLOOKUP($E303,'Raw Data'!$E:$E,'Raw Data'!Q:Q,"ERROR",0,1)</f>
        <v>250</v>
      </c>
      <c r="R303" s="9" t="str">
        <f>_xlfn.XLOOKUP($E303,'Raw Data'!$E:$E,'Raw Data'!R:R,"ERROR",0,1)</f>
        <v>ml</v>
      </c>
      <c r="S303" s="5" t="e">
        <f t="array" ref="S303">_xlfn.IFS(AND(T303&gt;0,T303&lt;=0.05),"0 to 0.05",AND(T303&gt;0.05,T303&lt;=0.1),"0.05 to 0.1",AND(T303&gt;0.1,T303&lt;=0.2),"0.1 to 0.2",AND(T303&gt;0.2,T303&lt;=0.3),"0.2 to 0.3",AND(T303&gt;0.3,T303&lt;=0.4),"0.3 to 0.4",AND(T303&gt;0.4,T303&lt;=0.5),"0.4 to 0.5",AND(T303&gt;0.5,T303&lt;=0.75),"0.5 to 0.75",AND(T303&gt;0.75,T303&lt;=1),"0.75 to 1",AND(T303&gt;1,T303&lt;=2),"1 to 2",AND(T303&gt;2,T303&lt;=3),"2 to 3",AND(T303&gt;3,T303&lt;=4),"3 to 4",AND(T303&gt;4,T303&lt;=5),"4 to 5",AND(T303&gt;5,T303&lt;=10),"5 to 10",T303&gt;10,"10+")</f>
        <v>#N/A</v>
      </c>
      <c r="T303" s="10">
        <f>_xlfn.XLOOKUP($E303,'Raw Data'!$E:$E,'Raw Data'!T:T,"ERROR",0,1)</f>
        <v>0</v>
      </c>
      <c r="U303" s="15" t="e">
        <f t="array" ref="U303">_xlfn.IFS(AND(V303&gt;0,V303&lt;=0.05),"0 to 0.05",AND(V303&gt;0.05,V303&lt;=0.1),"0.05 to 0.1",AND(V303&gt;0.1,V303&lt;=0.2),"0.1 to 0.2",AND(V303&gt;0.2,V303&lt;=0.3),"0.2 to 0.3",AND(V303&gt;0.3,V303&lt;=0.4),"0.3 to 0.4",AND(V303&gt;0.4,V303&lt;=0.5),"0.4 to 0.5",AND(V303&gt;0.5,V303&lt;=0.75),"0.5 to 0.75",AND(V303&gt;0.75,V303&lt;=1),"0.75 to 1",AND(V303&gt;1,V303&lt;=2),"1 to 2",AND(V303&gt;2,V303&lt;=3),"2 to 3",AND(V303&gt;3,V303&lt;=4),"3 to 4",AND(V303&gt;4,V303&lt;=5),"4 to 5",AND(V303&gt;5,V303&lt;=10),"5 to 10",V303&gt;10,"10+")</f>
        <v>#N/A</v>
      </c>
      <c r="V303" s="10">
        <f>_xlfn.XLOOKUP($E303,'Raw Data'!$E:$E,'Raw Data'!V:V,"ERROR",0,1)</f>
        <v>0</v>
      </c>
      <c r="W303" s="15" t="e">
        <f t="array" ref="W303">_xlfn.IFS(AND(X303&gt;0,X303&lt;=0.05),"0 to 0.05",AND(X303&gt;0.05,X303&lt;=0.1),"0.05 to 0.1",AND(X303&gt;0.1,X303&lt;=0.2),"0.1 to 0.2",AND(X303&gt;0.2,X303&lt;=0.3),"0.2 to 0.3",AND(X303&gt;0.3,X303&lt;=0.4),"0.3 to 0.4",AND(X303&gt;0.4,X303&lt;=0.5),"0.4 to 0.5",AND(X303&gt;0.5,X303&lt;=0.75),"0.5 to 0.75",AND(X303&gt;0.75,X303&lt;=1),"0.75 to 1",AND(X303&gt;1,X303&lt;=2),"1 to 2",AND(X303&gt;2,X303&lt;=3),"2 to 3",AND(X303&gt;3,X303&lt;=4),"3 to 4",AND(X303&gt;4,X303&lt;=5),"4 to 5",AND(X303&gt;5,X303&lt;=10),"5 to 10",X303&gt;10,"10+")</f>
        <v>#N/A</v>
      </c>
      <c r="X303" s="16">
        <f t="shared" si="28"/>
        <v>0</v>
      </c>
      <c r="Y303" s="5" t="str">
        <f t="array" ref="Y303">_xlfn.IFS(AND(Z303&gt;0,Z303&lt;=1),"0 to 1",AND(Z303&gt;1,Z303&lt;=2),"1 to 2",AND(Z303&gt;2,Z303&lt;=4),"2 to 4",AND(Z303&gt;4,Z303&lt;=6),"4 to 6",AND(Z303&gt;6,Z303&lt;=8),"6 to 8",AND(Z303&gt;8,Z303&lt;=10),"8 to 10",AND(Z303&gt;10,Z303&lt;=15),"10 to 15",AND(Z303&gt;15,Z303&lt;=20),"15 to 20",AND(Z303&gt;20,Z303&lt;=25),"20 to 25",AND(Z303&gt;25,Z303&lt;=30),"25 to 30",AND(Z303&gt;30,Z303&lt;=40),"30 to 40",AND(Z303&gt;40,Z303&lt;=50),"40 to 50",Z303&gt;50,"50+")</f>
        <v>8 to 10</v>
      </c>
      <c r="Z303" s="9">
        <f>_xlfn.XLOOKUP($E303,'Raw Data'!$E:$E,'Raw Data'!Z:Z,"ERROR",0,1)</f>
        <v>8.45</v>
      </c>
      <c r="AA303" s="9" t="str">
        <f>_xlfn.XLOOKUP($E303,'Raw Data'!$E:$E,'Raw Data'!AA:AA,"ERROR",0,1)</f>
        <v>oz</v>
      </c>
    </row>
    <row r="304" spans="28:30">
      <c r="AB304" s="4"/>
      <c r="AC304" s="4"/>
      <c r="AD304" s="4"/>
    </row>
    <row r="305" spans="28:30">
      <c r="AB305" s="4"/>
      <c r="AC305" s="4"/>
      <c r="AD305" s="4"/>
    </row>
    <row r="306" spans="28:30">
      <c r="AB306" s="4"/>
      <c r="AC306" s="4"/>
      <c r="AD306" s="4"/>
    </row>
    <row r="307" spans="28:30">
      <c r="AB307" s="4"/>
      <c r="AC307" s="4"/>
      <c r="AD307" s="4"/>
    </row>
    <row r="308" spans="28:30">
      <c r="AB308" s="4"/>
      <c r="AC308" s="4"/>
      <c r="AD308" s="4"/>
    </row>
    <row r="309" spans="28:30">
      <c r="AB309" s="4"/>
      <c r="AC309" s="4"/>
      <c r="AD309" s="4"/>
    </row>
    <row r="310" spans="28:30">
      <c r="AB310" s="4"/>
      <c r="AC310" s="4"/>
      <c r="AD310" s="4"/>
    </row>
    <row r="311" spans="28:30">
      <c r="AB311" s="4"/>
      <c r="AC311" s="4"/>
      <c r="AD311" s="4"/>
    </row>
    <row r="312" spans="28:30">
      <c r="AB312" s="4"/>
      <c r="AC312" s="4"/>
      <c r="AD312" s="4"/>
    </row>
    <row r="313" spans="28:30">
      <c r="AB313" s="4"/>
      <c r="AC313" s="4"/>
      <c r="AD313" s="4"/>
    </row>
    <row r="314" spans="28:30">
      <c r="AB314" s="4"/>
      <c r="AC314" s="4"/>
      <c r="AD314" s="4"/>
    </row>
    <row r="315" spans="28:30">
      <c r="AB315" s="4"/>
      <c r="AC315" s="4"/>
      <c r="AD315" s="4"/>
    </row>
    <row r="316" spans="28:30">
      <c r="AB316" s="4"/>
      <c r="AC316" s="4"/>
      <c r="AD316" s="4"/>
    </row>
    <row r="317" spans="28:30">
      <c r="AB317" s="4"/>
      <c r="AC317" s="4"/>
      <c r="AD317" s="4"/>
    </row>
    <row r="318" spans="28:30">
      <c r="AB318" s="4"/>
      <c r="AC318" s="4"/>
      <c r="AD318" s="4"/>
    </row>
    <row r="319" spans="28:30">
      <c r="AB319" s="4"/>
      <c r="AC319" s="4"/>
      <c r="AD319" s="4"/>
    </row>
    <row r="320" spans="28:30">
      <c r="AB320" s="4"/>
      <c r="AC320" s="4"/>
      <c r="AD320" s="4"/>
    </row>
    <row r="321" spans="28:30">
      <c r="AB321" s="4"/>
      <c r="AC321" s="4"/>
      <c r="AD321" s="4"/>
    </row>
    <row r="322" spans="28:30">
      <c r="AB322" s="4"/>
      <c r="AC322" s="4"/>
      <c r="AD322" s="4"/>
    </row>
    <row r="323" spans="28:30">
      <c r="AB323" s="4"/>
      <c r="AC323" s="4"/>
      <c r="AD323" s="4"/>
    </row>
    <row r="324" spans="28:30">
      <c r="AB324" s="4"/>
      <c r="AC324" s="4"/>
      <c r="AD324" s="4"/>
    </row>
    <row r="325" spans="28:30">
      <c r="AB325" s="4"/>
      <c r="AC325" s="4"/>
      <c r="AD325" s="4"/>
    </row>
    <row r="326" spans="28:30">
      <c r="AB326" s="4"/>
      <c r="AC326" s="4"/>
      <c r="AD326" s="4"/>
    </row>
    <row r="327" spans="28:30">
      <c r="AB327" s="4"/>
      <c r="AC327" s="4"/>
      <c r="AD327" s="4"/>
    </row>
    <row r="328" spans="28:30">
      <c r="AB328" s="4"/>
      <c r="AC328" s="4"/>
      <c r="AD328" s="4"/>
    </row>
    <row r="329" spans="28:30">
      <c r="AB329" s="4"/>
      <c r="AC329" s="4"/>
      <c r="AD329" s="4"/>
    </row>
    <row r="330" spans="28:30">
      <c r="AB330" s="4"/>
      <c r="AC330" s="4"/>
      <c r="AD330" s="4"/>
    </row>
    <row r="331" spans="28:30">
      <c r="AB331" s="4"/>
      <c r="AC331" s="4"/>
      <c r="AD331" s="4"/>
    </row>
    <row r="332" spans="28:30">
      <c r="AB332" s="4"/>
      <c r="AC332" s="4"/>
      <c r="AD332" s="4"/>
    </row>
    <row r="333" spans="28:30">
      <c r="AB333" s="4"/>
      <c r="AC333" s="4"/>
      <c r="AD333" s="4"/>
    </row>
    <row r="334" spans="28:30">
      <c r="AB334" s="4"/>
      <c r="AC334" s="4"/>
      <c r="AD334" s="4"/>
    </row>
    <row r="335" spans="28:30">
      <c r="AB335" s="4"/>
      <c r="AC335" s="4"/>
      <c r="AD335" s="4"/>
    </row>
    <row r="336" spans="28:30">
      <c r="AB336" s="4"/>
      <c r="AC336" s="4"/>
      <c r="AD336" s="4"/>
    </row>
    <row r="337" spans="28:30">
      <c r="AB337" s="4"/>
      <c r="AC337" s="4"/>
      <c r="AD337" s="4"/>
    </row>
    <row r="338" spans="28:30">
      <c r="AB338" s="4"/>
      <c r="AC338" s="4"/>
      <c r="AD338" s="4"/>
    </row>
    <row r="339" spans="28:30">
      <c r="AB339" s="4"/>
      <c r="AC339" s="4"/>
      <c r="AD339" s="4"/>
    </row>
    <row r="340" spans="28:30">
      <c r="AB340" s="4"/>
      <c r="AC340" s="4"/>
      <c r="AD340" s="4"/>
    </row>
    <row r="341" spans="28:30">
      <c r="AB341" s="4"/>
      <c r="AC341" s="4"/>
      <c r="AD341" s="4"/>
    </row>
    <row r="342" spans="28:30">
      <c r="AB342" s="4"/>
      <c r="AC342" s="4"/>
      <c r="AD342" s="4"/>
    </row>
    <row r="343" spans="28:30">
      <c r="AB343" s="4"/>
      <c r="AC343" s="4"/>
      <c r="AD343" s="4"/>
    </row>
    <row r="344" spans="28:30">
      <c r="AB344" s="4"/>
      <c r="AC344" s="4"/>
      <c r="AD344" s="4"/>
    </row>
    <row r="345" spans="28:30">
      <c r="AB345" s="4"/>
      <c r="AC345" s="4"/>
      <c r="AD345" s="4"/>
    </row>
    <row r="346" spans="28:30">
      <c r="AB346" s="4"/>
      <c r="AC346" s="4"/>
      <c r="AD346" s="4"/>
    </row>
    <row r="347" spans="28:30">
      <c r="AB347" s="4"/>
      <c r="AC347" s="4"/>
      <c r="AD347" s="4"/>
    </row>
    <row r="348" spans="28:30">
      <c r="AB348" s="4"/>
      <c r="AC348" s="4"/>
      <c r="AD348" s="4"/>
    </row>
    <row r="349" spans="28:30">
      <c r="AB349" s="4"/>
      <c r="AC349" s="4"/>
      <c r="AD349" s="4"/>
    </row>
    <row r="350" spans="28:30">
      <c r="AB350" s="4"/>
      <c r="AC350" s="4"/>
      <c r="AD350" s="4"/>
    </row>
    <row r="351" spans="28:30">
      <c r="AB351" s="4"/>
      <c r="AC351" s="4"/>
      <c r="AD351" s="4"/>
    </row>
    <row r="352" spans="28:30">
      <c r="AB352" s="4"/>
      <c r="AC352" s="4"/>
      <c r="AD352" s="4"/>
    </row>
    <row r="353" spans="28:30">
      <c r="AB353" s="4"/>
      <c r="AC353" s="4"/>
      <c r="AD353" s="4"/>
    </row>
    <row r="354" spans="28:30">
      <c r="AB354" s="4"/>
      <c r="AC354" s="4"/>
      <c r="AD354" s="4"/>
    </row>
    <row r="355" spans="27:30">
      <c r="AA355" s="4"/>
      <c r="AB355" s="4"/>
      <c r="AC355" s="4"/>
      <c r="AD355" s="4"/>
    </row>
    <row r="356" spans="28:30">
      <c r="AB356" s="4"/>
      <c r="AC356" s="4"/>
      <c r="AD356" s="4"/>
    </row>
    <row r="357" spans="28:30">
      <c r="AB357" s="4"/>
      <c r="AC357" s="4"/>
      <c r="AD357" s="4"/>
    </row>
    <row r="358" spans="28:30">
      <c r="AB358" s="4"/>
      <c r="AC358" s="4"/>
      <c r="AD358" s="4"/>
    </row>
    <row r="359" spans="28:30">
      <c r="AB359" s="4"/>
      <c r="AC359" s="4"/>
      <c r="AD359" s="4"/>
    </row>
    <row r="360" spans="28:30">
      <c r="AB360" s="4"/>
      <c r="AC360" s="4"/>
      <c r="AD360" s="4"/>
    </row>
    <row r="361" spans="28:30">
      <c r="AB361" s="4"/>
      <c r="AC361" s="4"/>
      <c r="AD361" s="4"/>
    </row>
    <row r="362" spans="28:30">
      <c r="AB362" s="4"/>
      <c r="AC362" s="4"/>
      <c r="AD362" s="4"/>
    </row>
    <row r="363" spans="28:30">
      <c r="AB363" s="4"/>
      <c r="AC363" s="4"/>
      <c r="AD363" s="4"/>
    </row>
    <row r="364" spans="28:30">
      <c r="AB364" s="4"/>
      <c r="AC364" s="4"/>
      <c r="AD364" s="4"/>
    </row>
    <row r="365" spans="28:30">
      <c r="AB365" s="4"/>
      <c r="AC365" s="4"/>
      <c r="AD365" s="4"/>
    </row>
    <row r="366" spans="28:30">
      <c r="AB366" s="4"/>
      <c r="AC366" s="4"/>
      <c r="AD366" s="4"/>
    </row>
    <row r="367" spans="28:30">
      <c r="AB367" s="4"/>
      <c r="AC367" s="4"/>
      <c r="AD367" s="4"/>
    </row>
    <row r="368" spans="28:30">
      <c r="AB368" s="4"/>
      <c r="AC368" s="4"/>
      <c r="AD368" s="4"/>
    </row>
    <row r="369" spans="28:30">
      <c r="AB369" s="4"/>
      <c r="AC369" s="4"/>
      <c r="AD369" s="4"/>
    </row>
    <row r="370" spans="28:30">
      <c r="AB370" s="4"/>
      <c r="AC370" s="4"/>
      <c r="AD370" s="4"/>
    </row>
    <row r="371" spans="28:30">
      <c r="AB371" s="4"/>
      <c r="AC371" s="4"/>
      <c r="AD371" s="4"/>
    </row>
    <row r="372" spans="28:30">
      <c r="AB372" s="4"/>
      <c r="AC372" s="4"/>
      <c r="AD372" s="4"/>
    </row>
    <row r="373" spans="28:30">
      <c r="AB373" s="4"/>
      <c r="AC373" s="4"/>
      <c r="AD373" s="4"/>
    </row>
    <row r="374" spans="28:30">
      <c r="AB374" s="4"/>
      <c r="AC374" s="4"/>
      <c r="AD374" s="4"/>
    </row>
    <row r="375" spans="28:30">
      <c r="AB375" s="4"/>
      <c r="AC375" s="4"/>
      <c r="AD375" s="4"/>
    </row>
    <row r="376" spans="28:30">
      <c r="AB376" s="4"/>
      <c r="AC376" s="4"/>
      <c r="AD376" s="4"/>
    </row>
    <row r="377" spans="28:30">
      <c r="AB377" s="4"/>
      <c r="AC377" s="4"/>
      <c r="AD377" s="4"/>
    </row>
    <row r="378" spans="28:30">
      <c r="AB378" s="4"/>
      <c r="AC378" s="4"/>
      <c r="AD378" s="4"/>
    </row>
    <row r="379" spans="28:30">
      <c r="AB379" s="4"/>
      <c r="AC379" s="4"/>
      <c r="AD379" s="4"/>
    </row>
    <row r="380" spans="28:30">
      <c r="AB380" s="4"/>
      <c r="AC380" s="4"/>
      <c r="AD380" s="4"/>
    </row>
    <row r="381" spans="28:30">
      <c r="AB381" s="4"/>
      <c r="AC381" s="4"/>
      <c r="AD381" s="4"/>
    </row>
    <row r="382" spans="28:30">
      <c r="AB382" s="4"/>
      <c r="AC382" s="4"/>
      <c r="AD382" s="4"/>
    </row>
    <row r="383" spans="28:30">
      <c r="AB383" s="4"/>
      <c r="AC383" s="4"/>
      <c r="AD383" s="4"/>
    </row>
    <row r="384" spans="28:30">
      <c r="AB384" s="4"/>
      <c r="AC384" s="4"/>
      <c r="AD384" s="4"/>
    </row>
    <row r="385" spans="28:30">
      <c r="AB385" s="4"/>
      <c r="AC385" s="4"/>
      <c r="AD385" s="4"/>
    </row>
    <row r="386" spans="28:30">
      <c r="AB386" s="4"/>
      <c r="AC386" s="4"/>
      <c r="AD386" s="4"/>
    </row>
    <row r="387" spans="28:30">
      <c r="AB387" s="4"/>
      <c r="AC387" s="4"/>
      <c r="AD387" s="4"/>
    </row>
    <row r="388" spans="28:30">
      <c r="AB388" s="4"/>
      <c r="AC388" s="4"/>
      <c r="AD388" s="4"/>
    </row>
    <row r="389" spans="28:30">
      <c r="AB389" s="4"/>
      <c r="AC389" s="4"/>
      <c r="AD389" s="4"/>
    </row>
    <row r="390" spans="28:30">
      <c r="AB390" s="4"/>
      <c r="AC390" s="4"/>
      <c r="AD390" s="4"/>
    </row>
    <row r="391" spans="28:30">
      <c r="AB391" s="4"/>
      <c r="AC391" s="4"/>
      <c r="AD391" s="4"/>
    </row>
    <row r="392" spans="28:30">
      <c r="AB392" s="4"/>
      <c r="AC392" s="4"/>
      <c r="AD392" s="4"/>
    </row>
    <row r="393" spans="28:30">
      <c r="AB393" s="4"/>
      <c r="AC393" s="4"/>
      <c r="AD393" s="4"/>
    </row>
    <row r="394" spans="28:30">
      <c r="AB394" s="4"/>
      <c r="AC394" s="4"/>
      <c r="AD394" s="4"/>
    </row>
    <row r="395" spans="28:30">
      <c r="AB395" s="4"/>
      <c r="AC395" s="4"/>
      <c r="AD395" s="4"/>
    </row>
    <row r="396" spans="28:30">
      <c r="AB396" s="4"/>
      <c r="AC396" s="4"/>
      <c r="AD396" s="4"/>
    </row>
    <row r="397" spans="28:30">
      <c r="AB397" s="4"/>
      <c r="AC397" s="4"/>
      <c r="AD397" s="4"/>
    </row>
    <row r="398" spans="28:30">
      <c r="AB398" s="4"/>
      <c r="AC398" s="4"/>
      <c r="AD398" s="4"/>
    </row>
    <row r="399" spans="28:30">
      <c r="AB399" s="4"/>
      <c r="AC399" s="4"/>
      <c r="AD399" s="4"/>
    </row>
    <row r="400" spans="28:30">
      <c r="AB400" s="4"/>
      <c r="AC400" s="4"/>
      <c r="AD400" s="4"/>
    </row>
    <row r="401" spans="28:30">
      <c r="AB401" s="4"/>
      <c r="AC401" s="4"/>
      <c r="AD401" s="4"/>
    </row>
    <row r="402" spans="28:30">
      <c r="AB402" s="4"/>
      <c r="AC402" s="4"/>
      <c r="AD402" s="4"/>
    </row>
    <row r="403" spans="28:30">
      <c r="AB403" s="4"/>
      <c r="AC403" s="4"/>
      <c r="AD403" s="4"/>
    </row>
    <row r="404" spans="28:30">
      <c r="AB404" s="4"/>
      <c r="AC404" s="4"/>
      <c r="AD404" s="4"/>
    </row>
    <row r="405" spans="28:30">
      <c r="AB405" s="4"/>
      <c r="AC405" s="4"/>
      <c r="AD405" s="4"/>
    </row>
    <row r="406" spans="28:30">
      <c r="AB406" s="4"/>
      <c r="AC406" s="4"/>
      <c r="AD406" s="4"/>
    </row>
    <row r="407" spans="28:30">
      <c r="AB407" s="4"/>
      <c r="AC407" s="4"/>
      <c r="AD407" s="4"/>
    </row>
    <row r="408" spans="28:30">
      <c r="AB408" s="4"/>
      <c r="AC408" s="4"/>
      <c r="AD408" s="4"/>
    </row>
    <row r="409" spans="28:30">
      <c r="AB409" s="4"/>
      <c r="AC409" s="4"/>
      <c r="AD409" s="4"/>
    </row>
    <row r="410" spans="28:30">
      <c r="AB410" s="4"/>
      <c r="AC410" s="4"/>
      <c r="AD410" s="4"/>
    </row>
    <row r="411" spans="28:30">
      <c r="AB411" s="4"/>
      <c r="AC411" s="4"/>
      <c r="AD411" s="4"/>
    </row>
    <row r="412" spans="28:30">
      <c r="AB412" s="4"/>
      <c r="AC412" s="4"/>
      <c r="AD412" s="4"/>
    </row>
    <row r="413" spans="28:30">
      <c r="AB413" s="4"/>
      <c r="AC413" s="4"/>
      <c r="AD413" s="4"/>
    </row>
    <row r="414" spans="28:30">
      <c r="AB414" s="4"/>
      <c r="AC414" s="4"/>
      <c r="AD414" s="4"/>
    </row>
    <row r="415" spans="28:30">
      <c r="AB415" s="4"/>
      <c r="AC415" s="4"/>
      <c r="AD415" s="4"/>
    </row>
    <row r="416" spans="28:30">
      <c r="AB416" s="4"/>
      <c r="AC416" s="4"/>
      <c r="AD416" s="4"/>
    </row>
    <row r="417" spans="28:30">
      <c r="AB417" s="4"/>
      <c r="AC417" s="4"/>
      <c r="AD417" s="4"/>
    </row>
    <row r="418" spans="28:30">
      <c r="AB418" s="4"/>
      <c r="AC418" s="4"/>
      <c r="AD418" s="4"/>
    </row>
    <row r="419" spans="28:30">
      <c r="AB419" s="4"/>
      <c r="AC419" s="4"/>
      <c r="AD419" s="4"/>
    </row>
    <row r="420" spans="28:30">
      <c r="AB420" s="4"/>
      <c r="AC420" s="4"/>
      <c r="AD420" s="4"/>
    </row>
    <row r="421" spans="28:30">
      <c r="AB421" s="4"/>
      <c r="AC421" s="4"/>
      <c r="AD421" s="4"/>
    </row>
    <row r="422" spans="28:30">
      <c r="AB422" s="4"/>
      <c r="AC422" s="4"/>
      <c r="AD422" s="4"/>
    </row>
    <row r="423" spans="28:30">
      <c r="AB423" s="4"/>
      <c r="AC423" s="4"/>
      <c r="AD423" s="4"/>
    </row>
    <row r="424" spans="28:30">
      <c r="AB424" s="4"/>
      <c r="AC424" s="4"/>
      <c r="AD424" s="4"/>
    </row>
    <row r="425" spans="28:30">
      <c r="AB425" s="4"/>
      <c r="AC425" s="4"/>
      <c r="AD425" s="4"/>
    </row>
    <row r="426" spans="28:30">
      <c r="AB426" s="4"/>
      <c r="AC426" s="4"/>
      <c r="AD426" s="4"/>
    </row>
    <row r="427" spans="28:30">
      <c r="AB427" s="4"/>
      <c r="AC427" s="4"/>
      <c r="AD427" s="4"/>
    </row>
    <row r="428" spans="28:30">
      <c r="AB428" s="4"/>
      <c r="AC428" s="4"/>
      <c r="AD428" s="4"/>
    </row>
    <row r="429" spans="28:30">
      <c r="AB429" s="4"/>
      <c r="AC429" s="4"/>
      <c r="AD429" s="4"/>
    </row>
    <row r="430" spans="28:30">
      <c r="AB430" s="4"/>
      <c r="AC430" s="4"/>
      <c r="AD430" s="4"/>
    </row>
    <row r="431" spans="28:30">
      <c r="AB431" s="4"/>
      <c r="AC431" s="4"/>
      <c r="AD431" s="4"/>
    </row>
    <row r="432" spans="28:30">
      <c r="AB432" s="4"/>
      <c r="AC432" s="4"/>
      <c r="AD432" s="4"/>
    </row>
    <row r="433" spans="28:30">
      <c r="AB433" s="4"/>
      <c r="AC433" s="4"/>
      <c r="AD433" s="4"/>
    </row>
    <row r="434" spans="28:30">
      <c r="AB434" s="4"/>
      <c r="AC434" s="4"/>
      <c r="AD434" s="4"/>
    </row>
    <row r="435" spans="28:30">
      <c r="AB435" s="4"/>
      <c r="AC435" s="4"/>
      <c r="AD435" s="4"/>
    </row>
    <row r="436" spans="28:30">
      <c r="AB436" s="4"/>
      <c r="AC436" s="4"/>
      <c r="AD436" s="4"/>
    </row>
    <row r="437" spans="28:30">
      <c r="AB437" s="4"/>
      <c r="AC437" s="4"/>
      <c r="AD437" s="4"/>
    </row>
    <row r="438" spans="28:30">
      <c r="AB438" s="4"/>
      <c r="AC438" s="4"/>
      <c r="AD438" s="4"/>
    </row>
    <row r="439" spans="28:30">
      <c r="AB439" s="4"/>
      <c r="AC439" s="4"/>
      <c r="AD439" s="4"/>
    </row>
    <row r="440" spans="28:30">
      <c r="AB440" s="4"/>
      <c r="AC440" s="4"/>
      <c r="AD440" s="4"/>
    </row>
    <row r="441" spans="28:30">
      <c r="AB441" s="4"/>
      <c r="AC441" s="4"/>
      <c r="AD441" s="4"/>
    </row>
    <row r="442" spans="28:30">
      <c r="AB442" s="4"/>
      <c r="AC442" s="4"/>
      <c r="AD442" s="4"/>
    </row>
    <row r="443" spans="28:30">
      <c r="AB443" s="4"/>
      <c r="AC443" s="4"/>
      <c r="AD443" s="4"/>
    </row>
  </sheetData>
  <autoFilter ref="A2:AD303">
    <filterColumn colId="9">
      <customFilters>
        <customFilter operator="equal" val="Yes"/>
      </customFilters>
    </filterColumn>
    <sortState ref="A2:AD303">
      <sortCondition ref="H2" descending="1"/>
    </sortState>
    <extLst/>
  </autoFilter>
  <conditionalFormatting sqref="H304:J1048576 H2:J2 G304">
    <cfRule type="colorScale" priority="2">
      <colorScale>
        <cfvo type="min"/>
        <cfvo type="percentile" val="50"/>
        <cfvo type="max"/>
        <color rgb="FFF8696B"/>
        <color rgb="FFFFEB84"/>
        <color rgb="FF63BE7B"/>
      </colorScale>
    </cfRule>
  </conditionalFormatting>
  <conditionalFormatting sqref="AE3:CD73">
    <cfRule type="cellIs" dxfId="2" priority="1" operator="greaterThan">
      <formula>0</formula>
    </cfRule>
  </conditionalFormatting>
  <pageMargins left="0.7" right="0.7" top="0.75" bottom="0.75" header="0.3" footer="0.3"/>
  <pageSetup paperSize="9" orientation="portrait"/>
  <headerFooter>
    <oddFooter>&amp;L
&amp;1#&amp;"Calibri"&amp;9&amp;K000000 Marico Information classification: Official</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tabColor rgb="FF0070C0"/>
  </sheetPr>
  <dimension ref="A1:BY444"/>
  <sheetViews>
    <sheetView zoomScale="80" zoomScaleNormal="80" topLeftCell="BN57" workbookViewId="0">
      <selection activeCell="AT10" sqref="AT10"/>
    </sheetView>
  </sheetViews>
  <sheetFormatPr defaultColWidth="9" defaultRowHeight="14.4"/>
  <cols>
    <col min="1" max="1" width="7.85185185185185" customWidth="1"/>
    <col min="2" max="2" width="12.287037037037" customWidth="1"/>
    <col min="3" max="3" width="25.287037037037" customWidth="1"/>
    <col min="4" max="4" width="34.4259259259259" customWidth="1"/>
    <col min="5" max="5" width="14.8518518518519" customWidth="1"/>
    <col min="6" max="6" width="90.712962962963" style="1" customWidth="1"/>
    <col min="7" max="7" width="23" customWidth="1"/>
    <col min="8" max="8" width="22.8518518518519" customWidth="1"/>
    <col min="9" max="9" width="18.712962962963" style="2" customWidth="1"/>
    <col min="10" max="10" width="18.712962962963" customWidth="1"/>
    <col min="11" max="11" width="9.71296296296296" customWidth="1"/>
    <col min="12" max="12" width="16.287037037037" customWidth="1"/>
    <col min="13" max="13" width="13.287037037037" customWidth="1"/>
    <col min="14" max="14" width="11.712962962963" customWidth="1"/>
    <col min="15" max="15" width="10.8518518518519" style="3" customWidth="1"/>
    <col min="16" max="16" width="21.4259259259259" style="3" customWidth="1"/>
    <col min="17" max="17" width="13.8518518518519" customWidth="1"/>
    <col min="18" max="18" width="14.712962962963" customWidth="1"/>
    <col min="19" max="19" width="21.1388888888889" customWidth="1"/>
    <col min="20" max="20" width="18.712962962963" style="4" customWidth="1"/>
    <col min="21" max="21" width="19.287037037037" customWidth="1"/>
    <col min="22" max="22" width="22.287037037037" customWidth="1"/>
    <col min="23" max="23" width="21.287037037037" customWidth="1"/>
    <col min="24" max="24" width="25.287037037037" customWidth="1"/>
    <col min="25" max="25" width="9.13888888888889" customWidth="1"/>
    <col min="26" max="26" width="16.712962962963" style="4" customWidth="1"/>
    <col min="27" max="27" width="14.1388888888889" customWidth="1"/>
    <col min="28" max="28" width="65.4259259259259" style="5" customWidth="1"/>
    <col min="29" max="29" width="35.1388888888889" style="5" customWidth="1"/>
    <col min="30" max="30" width="29.5740740740741" style="5" customWidth="1"/>
  </cols>
  <sheetData>
    <row r="1" spans="28:77">
      <c r="AB1"/>
      <c r="AC1"/>
      <c r="AD1"/>
      <c r="AE1">
        <f>SUM(AE4:AE74)</f>
        <v>24768.18</v>
      </c>
      <c r="AF1">
        <f t="shared" ref="AF1:BY1" si="0">SUM(AF4:AF74)</f>
        <v>22618.15</v>
      </c>
      <c r="AG1">
        <f t="shared" si="0"/>
        <v>44097.74</v>
      </c>
      <c r="AH1">
        <f t="shared" si="0"/>
        <v>15260.98</v>
      </c>
      <c r="AI1">
        <f t="shared" si="0"/>
        <v>4565.66</v>
      </c>
      <c r="AJ1">
        <f t="shared" si="0"/>
        <v>4494.62</v>
      </c>
      <c r="AK1">
        <f t="shared" si="0"/>
        <v>0</v>
      </c>
      <c r="AL1">
        <f t="shared" si="0"/>
        <v>29651.72</v>
      </c>
      <c r="AM1">
        <f t="shared" si="0"/>
        <v>2120.93</v>
      </c>
      <c r="AN1">
        <f t="shared" si="0"/>
        <v>54549.72</v>
      </c>
      <c r="AO1">
        <f t="shared" si="0"/>
        <v>85940.09</v>
      </c>
      <c r="AP1">
        <f t="shared" si="0"/>
        <v>24567.7</v>
      </c>
      <c r="AQ1">
        <f t="shared" si="0"/>
        <v>210087.84</v>
      </c>
      <c r="AR1">
        <f t="shared" si="0"/>
        <v>19351.76</v>
      </c>
      <c r="AS1">
        <f t="shared" si="0"/>
        <v>145589.73</v>
      </c>
      <c r="AT1">
        <f t="shared" si="0"/>
        <v>2219.15</v>
      </c>
      <c r="AU1">
        <f t="shared" si="0"/>
        <v>9106.16</v>
      </c>
      <c r="AV1">
        <f t="shared" si="0"/>
        <v>48351.59</v>
      </c>
      <c r="AW1">
        <f t="shared" si="0"/>
        <v>4565.66</v>
      </c>
      <c r="AX1">
        <f t="shared" si="0"/>
        <v>2150.03</v>
      </c>
      <c r="AY1">
        <f t="shared" si="0"/>
        <v>103063.86</v>
      </c>
      <c r="AZ1">
        <f t="shared" si="0"/>
        <v>64311.93</v>
      </c>
      <c r="BA1">
        <f t="shared" si="0"/>
        <v>42413.67</v>
      </c>
      <c r="BB1">
        <f t="shared" si="0"/>
        <v>92421.4</v>
      </c>
      <c r="BC1">
        <f t="shared" si="0"/>
        <v>6707.05</v>
      </c>
      <c r="BD1">
        <f t="shared" si="0"/>
        <v>24817.56</v>
      </c>
      <c r="BE1">
        <f t="shared" si="0"/>
        <v>8689.94</v>
      </c>
      <c r="BF1">
        <f t="shared" si="0"/>
        <v>8689.94</v>
      </c>
      <c r="BG1">
        <f t="shared" si="0"/>
        <v>177756.42</v>
      </c>
      <c r="BH1">
        <f t="shared" si="0"/>
        <v>73637.95</v>
      </c>
      <c r="BI1">
        <f t="shared" si="0"/>
        <v>4757.5</v>
      </c>
      <c r="BJ1">
        <f t="shared" si="0"/>
        <v>88479.95</v>
      </c>
      <c r="BK1">
        <f t="shared" si="0"/>
        <v>31995.56</v>
      </c>
      <c r="BL1">
        <f t="shared" si="0"/>
        <v>67692.78</v>
      </c>
      <c r="BM1">
        <f t="shared" si="0"/>
        <v>17673.96</v>
      </c>
      <c r="BN1">
        <f t="shared" si="0"/>
        <v>4494.62</v>
      </c>
      <c r="BO1">
        <f t="shared" si="0"/>
        <v>24575.89</v>
      </c>
      <c r="BP1">
        <f t="shared" si="0"/>
        <v>16861.24</v>
      </c>
      <c r="BQ1">
        <f t="shared" si="0"/>
        <v>69019.87</v>
      </c>
      <c r="BR1">
        <f t="shared" si="0"/>
        <v>49806.1</v>
      </c>
      <c r="BS1">
        <f t="shared" si="0"/>
        <v>39658.9</v>
      </c>
      <c r="BT1">
        <f t="shared" si="0"/>
        <v>2711.77</v>
      </c>
      <c r="BU1">
        <f t="shared" si="0"/>
        <v>4963.76</v>
      </c>
      <c r="BV1">
        <f t="shared" si="0"/>
        <v>17860.65</v>
      </c>
      <c r="BW1">
        <f t="shared" si="0"/>
        <v>2711.77</v>
      </c>
      <c r="BX1">
        <f t="shared" si="0"/>
        <v>3018.7</v>
      </c>
      <c r="BY1">
        <f t="shared" si="0"/>
        <v>267476.57</v>
      </c>
    </row>
    <row r="2" spans="1:77">
      <c r="A2" s="6"/>
      <c r="B2" s="6"/>
      <c r="C2" s="6"/>
      <c r="D2" s="6"/>
      <c r="E2" s="6">
        <v>1</v>
      </c>
      <c r="F2" s="6">
        <v>2</v>
      </c>
      <c r="G2" s="6">
        <v>3</v>
      </c>
      <c r="H2" s="6">
        <v>4</v>
      </c>
      <c r="I2" s="6">
        <v>5</v>
      </c>
      <c r="J2" s="6">
        <v>6</v>
      </c>
      <c r="K2" s="6">
        <v>7</v>
      </c>
      <c r="L2" s="6">
        <v>8</v>
      </c>
      <c r="M2" s="6">
        <v>9</v>
      </c>
      <c r="N2" s="6">
        <v>10</v>
      </c>
      <c r="O2" s="6">
        <v>11</v>
      </c>
      <c r="P2" s="6">
        <v>12</v>
      </c>
      <c r="Q2" s="6">
        <v>13</v>
      </c>
      <c r="R2" s="6">
        <v>14</v>
      </c>
      <c r="S2" s="6">
        <v>15</v>
      </c>
      <c r="T2" s="6">
        <v>16</v>
      </c>
      <c r="U2" s="6">
        <v>17</v>
      </c>
      <c r="V2" s="6">
        <v>18</v>
      </c>
      <c r="W2" s="6">
        <v>19</v>
      </c>
      <c r="X2" s="6">
        <v>20</v>
      </c>
      <c r="Y2" s="6">
        <v>21</v>
      </c>
      <c r="Z2" s="6">
        <v>22</v>
      </c>
      <c r="AA2" s="6">
        <v>23</v>
      </c>
      <c r="AB2" s="6">
        <v>24</v>
      </c>
      <c r="AC2" s="6">
        <v>25</v>
      </c>
      <c r="AD2" s="6">
        <v>26</v>
      </c>
      <c r="AE2" s="6">
        <v>27</v>
      </c>
      <c r="AF2" s="6">
        <v>28</v>
      </c>
      <c r="AG2" s="6">
        <v>29</v>
      </c>
      <c r="AH2" s="6">
        <v>30</v>
      </c>
      <c r="AI2" s="6">
        <v>31</v>
      </c>
      <c r="AJ2" s="6">
        <v>32</v>
      </c>
      <c r="AK2" s="6">
        <v>33</v>
      </c>
      <c r="AL2" s="6">
        <v>34</v>
      </c>
      <c r="AM2" s="6">
        <v>35</v>
      </c>
      <c r="AN2" s="6">
        <v>36</v>
      </c>
      <c r="AO2" s="6">
        <v>37</v>
      </c>
      <c r="AP2" s="6">
        <v>38</v>
      </c>
      <c r="AQ2" s="6">
        <v>39</v>
      </c>
      <c r="AR2" s="6">
        <v>40</v>
      </c>
      <c r="AS2" s="6">
        <v>41</v>
      </c>
      <c r="AT2" s="6">
        <v>42</v>
      </c>
      <c r="AU2" s="6">
        <v>43</v>
      </c>
      <c r="AV2" s="6">
        <v>44</v>
      </c>
      <c r="AW2" s="6">
        <v>45</v>
      </c>
      <c r="AX2" s="6">
        <v>46</v>
      </c>
      <c r="AY2" s="6">
        <v>47</v>
      </c>
      <c r="AZ2" s="6">
        <v>48</v>
      </c>
      <c r="BA2" s="6">
        <v>49</v>
      </c>
      <c r="BB2" s="6">
        <v>50</v>
      </c>
      <c r="BC2" s="6">
        <v>51</v>
      </c>
      <c r="BD2" s="6">
        <v>52</v>
      </c>
      <c r="BE2" s="6">
        <v>53</v>
      </c>
      <c r="BF2" s="6">
        <v>54</v>
      </c>
      <c r="BG2" s="6">
        <v>55</v>
      </c>
      <c r="BH2" s="6">
        <v>56</v>
      </c>
      <c r="BI2" s="6">
        <v>57</v>
      </c>
      <c r="BJ2" s="6">
        <v>58</v>
      </c>
      <c r="BK2" s="6">
        <v>59</v>
      </c>
      <c r="BL2" s="6">
        <v>60</v>
      </c>
      <c r="BM2" s="6">
        <v>61</v>
      </c>
      <c r="BN2" s="6">
        <v>62</v>
      </c>
      <c r="BO2" s="6">
        <v>63</v>
      </c>
      <c r="BP2" s="6">
        <v>64</v>
      </c>
      <c r="BQ2" s="6">
        <v>65</v>
      </c>
      <c r="BR2" s="6">
        <v>66</v>
      </c>
      <c r="BS2" s="6">
        <v>67</v>
      </c>
      <c r="BT2" s="6">
        <v>68</v>
      </c>
      <c r="BU2" s="6">
        <v>69</v>
      </c>
      <c r="BV2" s="6">
        <v>70</v>
      </c>
      <c r="BW2" s="6">
        <v>71</v>
      </c>
      <c r="BX2" s="6">
        <v>72</v>
      </c>
      <c r="BY2" s="6">
        <v>73</v>
      </c>
    </row>
    <row r="3" spans="1:77">
      <c r="A3" s="7" t="s">
        <v>0</v>
      </c>
      <c r="B3" s="7" t="s">
        <v>1</v>
      </c>
      <c r="C3" s="7" t="s">
        <v>2</v>
      </c>
      <c r="D3" s="7" t="s">
        <v>3</v>
      </c>
      <c r="E3" s="7" t="s">
        <v>4</v>
      </c>
      <c r="F3" s="8" t="s">
        <v>5</v>
      </c>
      <c r="G3" s="7" t="s">
        <v>6</v>
      </c>
      <c r="H3" s="7" t="s">
        <v>7</v>
      </c>
      <c r="I3" s="11" t="s">
        <v>8</v>
      </c>
      <c r="J3" s="7" t="s">
        <v>9</v>
      </c>
      <c r="K3" s="12" t="s">
        <v>10</v>
      </c>
      <c r="L3" s="12" t="s">
        <v>11</v>
      </c>
      <c r="M3" s="12" t="s">
        <v>12</v>
      </c>
      <c r="N3" s="12" t="s">
        <v>13</v>
      </c>
      <c r="O3" s="13" t="s">
        <v>14</v>
      </c>
      <c r="P3" s="13" t="s">
        <v>15</v>
      </c>
      <c r="Q3" s="7" t="s">
        <v>16</v>
      </c>
      <c r="R3" s="7" t="s">
        <v>17</v>
      </c>
      <c r="S3" s="7" t="s">
        <v>18</v>
      </c>
      <c r="T3" s="7" t="s">
        <v>19</v>
      </c>
      <c r="U3" s="7" t="s">
        <v>20</v>
      </c>
      <c r="V3" s="7" t="s">
        <v>21</v>
      </c>
      <c r="W3" s="7" t="s">
        <v>22</v>
      </c>
      <c r="X3" s="7" t="s">
        <v>23</v>
      </c>
      <c r="Y3" s="7" t="s">
        <v>24</v>
      </c>
      <c r="Z3" s="7" t="s">
        <v>25</v>
      </c>
      <c r="AA3" s="7" t="s">
        <v>26</v>
      </c>
      <c r="AB3" s="7" t="s">
        <v>29</v>
      </c>
      <c r="AC3" s="7" t="s">
        <v>39</v>
      </c>
      <c r="AD3" s="7" t="s">
        <v>49</v>
      </c>
      <c r="AE3" s="17" t="s">
        <v>537</v>
      </c>
      <c r="AF3" s="17" t="s">
        <v>546</v>
      </c>
      <c r="AG3" s="17" t="s">
        <v>123</v>
      </c>
      <c r="AH3" s="17" t="s">
        <v>553</v>
      </c>
      <c r="AI3" s="17" t="s">
        <v>560</v>
      </c>
      <c r="AJ3" s="17" t="s">
        <v>562</v>
      </c>
      <c r="AK3" s="17" t="s">
        <v>569</v>
      </c>
      <c r="AL3" s="17" t="s">
        <v>127</v>
      </c>
      <c r="AM3" s="17" t="s">
        <v>268</v>
      </c>
      <c r="AN3" s="17" t="s">
        <v>513</v>
      </c>
      <c r="AO3" s="17" t="s">
        <v>56</v>
      </c>
      <c r="AP3" s="17" t="s">
        <v>543</v>
      </c>
      <c r="AQ3" s="17" t="s">
        <v>51</v>
      </c>
      <c r="AR3" s="17" t="s">
        <v>549</v>
      </c>
      <c r="AS3" s="17" t="s">
        <v>52</v>
      </c>
      <c r="AT3" s="17" t="s">
        <v>567</v>
      </c>
      <c r="AU3" s="17" t="s">
        <v>554</v>
      </c>
      <c r="AV3" s="17" t="s">
        <v>519</v>
      </c>
      <c r="AW3" s="17" t="s">
        <v>561</v>
      </c>
      <c r="AX3" s="17" t="s">
        <v>568</v>
      </c>
      <c r="AY3" s="17" t="s">
        <v>53</v>
      </c>
      <c r="AZ3" s="17" t="s">
        <v>511</v>
      </c>
      <c r="BA3" s="17" t="s">
        <v>524</v>
      </c>
      <c r="BB3" s="17" t="s">
        <v>54</v>
      </c>
      <c r="BC3" s="17" t="s">
        <v>557</v>
      </c>
      <c r="BD3" s="17" t="s">
        <v>534</v>
      </c>
      <c r="BE3" s="17" t="s">
        <v>555</v>
      </c>
      <c r="BF3" s="17" t="s">
        <v>556</v>
      </c>
      <c r="BG3" s="17" t="s">
        <v>43</v>
      </c>
      <c r="BH3" s="17" t="s">
        <v>57</v>
      </c>
      <c r="BI3" s="17" t="s">
        <v>559</v>
      </c>
      <c r="BJ3" s="17" t="s">
        <v>55</v>
      </c>
      <c r="BK3" s="17" t="s">
        <v>529</v>
      </c>
      <c r="BL3" s="17" t="s">
        <v>508</v>
      </c>
      <c r="BM3" s="17" t="s">
        <v>552</v>
      </c>
      <c r="BN3" s="17" t="s">
        <v>563</v>
      </c>
      <c r="BO3" s="17" t="s">
        <v>540</v>
      </c>
      <c r="BP3" s="17" t="s">
        <v>113</v>
      </c>
      <c r="BQ3" s="17" t="s">
        <v>58</v>
      </c>
      <c r="BR3" s="17" t="s">
        <v>516</v>
      </c>
      <c r="BS3" s="17" t="s">
        <v>239</v>
      </c>
      <c r="BT3" s="17" t="s">
        <v>565</v>
      </c>
      <c r="BU3" s="17" t="s">
        <v>558</v>
      </c>
      <c r="BV3" s="17" t="s">
        <v>551</v>
      </c>
      <c r="BW3" s="17" t="s">
        <v>566</v>
      </c>
      <c r="BX3" s="17" t="s">
        <v>564</v>
      </c>
      <c r="BY3" s="17" t="s">
        <v>50</v>
      </c>
    </row>
    <row r="4" spans="1:77">
      <c r="A4" s="5" t="str">
        <f>_xlfn.XLOOKUP($E4,'Raw Data'!$E:$E,'Raw Data'!A:A,"ERROR",0,1)</f>
        <v>AE</v>
      </c>
      <c r="B4" s="5" t="str">
        <f>_xlfn.XLOOKUP($E4,'Raw Data'!$E:$E,'Raw Data'!B:B,"ERROR",0,1)</f>
        <v>Hair Mousses</v>
      </c>
      <c r="C4" s="5" t="str">
        <f>_xlfn.XLOOKUP($E4,'Raw Data'!$E:$E,'Raw Data'!C:C,"ERROR",0,1)</f>
        <v>Not Your Mother's</v>
      </c>
      <c r="D4" s="5" t="str">
        <f>_xlfn.XLOOKUP($E4,'Raw Data'!$E:$E,'Raw Data'!D:D,"ERROR",0,1)</f>
        <v>www.amazon.ae/dp/B07QD2L6BC</v>
      </c>
      <c r="E4" s="5" t="s">
        <v>59</v>
      </c>
      <c r="F4" s="9" t="str">
        <f>_xlfn.XLOOKUP($E4,'Raw Data'!$E:$E,'Raw Data'!F:F,"ERROR",0,1)</f>
        <v>Not Your Mother's Curl Talk Curl Activating Mousse - 7 oz Not Your Mother's Curl Talk Curl Activating Mousse - 7 oz</v>
      </c>
      <c r="G4" s="10">
        <f>_xlfn.XLOOKUP($E4,'Raw Data'!$E:$E,'Raw Data'!G:G,"ERROR",0,1)</f>
        <v>842</v>
      </c>
      <c r="H4" s="9">
        <f>_xlfn.XLOOKUP($E4,'Raw Data'!$E:$E,'Raw Data'!H:H,"ERROR",0,1)</f>
        <v>40817.31</v>
      </c>
      <c r="I4" s="9">
        <f>_xlfn.XLOOKUP($E4,'Raw Data'!$E:$E,'Raw Data'!I:I,"ERROR",0,1)</f>
        <v>0.0546470761793762</v>
      </c>
      <c r="J4" s="9" t="str">
        <f>_xlfn.XLOOKUP($E4,'Raw Data'!$E:$E,'Raw Data'!J:J,"ERROR",0,1)</f>
        <v>Yes</v>
      </c>
      <c r="K4" s="14" t="str">
        <f t="array" ref="K4">_xlfn.IFS(AND(L4&gt;0,L4&lt;=5),"0 to 5",AND(L4&gt;5,L4&lt;=10),"5 to 10",AND(L4&gt;10,L4&lt;=15),"10 to 15",AND(L4&gt;15,L4&lt;=20),"15 to 20",AND(L4&gt;20,L4&lt;=30),"20 to 30",AND(L4&gt;30,L4&lt;=40),"30 to 40",AND(L4&gt;40,L4&lt;=50),"40 to 50",AND(L4&gt;50,L4&lt;=75),"50 to 75",AND(L4&gt;75,L4&lt;=100),"75 to 100",AND(L4&gt;100,L4&lt;=150),"100 to 150",AND(L4&gt;150,L4&lt;=200),"150 to 200",AND(L4&gt;200,L4&lt;=250),"200 to 250",AND(L4&gt;250,L4&lt;=300),"250 to 300",AND(L4&gt;300,L4&lt;=400),"300 to 400",AND(L4&gt;400,L4&lt;=500),"400 to 500",L4&gt;500,"500+")</f>
        <v>40 to 50</v>
      </c>
      <c r="L4" s="9">
        <f>_xlfn.XLOOKUP($E4,'Raw Data'!$E:$E,'Raw Data'!L:L,"ERROR",0,1)</f>
        <v>48.26</v>
      </c>
      <c r="M4" s="14" t="str">
        <f t="array" ref="M4">_xlfn.IFS(AND(N4&gt;0,N4&lt;=5),"0 to 5",AND(N4&gt;5,N4&lt;=10),"5 to 10",AND(N4&gt;10,N4&lt;=15),"10 to 15",AND(N4&gt;15,N4&lt;=20),"15 to 20",AND(N4&gt;20,N4&lt;=30),"20 to 30",AND(N4&gt;30,N4&lt;=40),"30 to 40",AND(N4&gt;40,N4&lt;=50),"40 to 50",AND(N4&gt;50,N4&lt;=75),"50 to 75",AND(N4&gt;75,N4&lt;=100),"75 to 100",AND(N4&gt;100,N4&lt;=150),"100 to 150",AND(N4&gt;150,N4&lt;=200),"150 to 200",AND(N4&gt;200,N4&lt;=250),"200 to 250",AND(N4&gt;250,N4&lt;=300),"250 to 300",AND(N4&gt;300,N4&lt;=400),"300 to 400",AND(N4&gt;400,N4&lt;=500),"400 to 500",N4&gt;500,"500+")</f>
        <v>50 to 75</v>
      </c>
      <c r="N4" s="9">
        <f>_xlfn.XLOOKUP($E4,'Raw Data'!$E:$E,'Raw Data'!N:N,"ERROR",0,1)</f>
        <v>52.22</v>
      </c>
      <c r="O4" s="14" t="str">
        <f t="array" ref="O4">_xlfn.IFS(P4=0,"No Discount",AND(P4&gt;0,P4&lt;=0.02),"0% to 2%",AND(P4&gt;0.02,P4&lt;=0.04),"2% to 4%",AND(P4&gt;0.04,P4&lt;=0.06),"4% to 6%",AND(P4&gt;0.06,P4&lt;=0.08),"6% to 8%",AND(P4&gt;0.08,P4&lt;=0.1),"8% to 10%",AND(P4&gt;0.1,P4&lt;=0.15),"10% to 15%",AND(P4&gt;0.15,P4&lt;=0.2),"15% to 20%",AND(P4&gt;0.2,P4&lt;=0.25),"20% to 25%",AND(P4&gt;0.25,P4&lt;=0.3),"25% to 30%",AND(P4&gt;0.3,P4&lt;=0.4),"30% to 40%",AND(P4&gt;0.4,P4&lt;=0.5),"40% to 50%",AND(P4&gt;0.5,P4&lt;=0.75),"50% to 75%",AND(P4&gt;0.75,P4&lt;=1),"75% to 100%")</f>
        <v>6% to 8%</v>
      </c>
      <c r="P4" s="10">
        <f>_xlfn.XLOOKUP($E4,'Raw Data'!$E:$E,'Raw Data'!P:P,"ERROR",0,1)</f>
        <v>0.0758330141708158</v>
      </c>
      <c r="Q4" s="9">
        <f>_xlfn.XLOOKUP($E4,'Raw Data'!$E:$E,'Raw Data'!Q:Q,"ERROR",0,1)</f>
        <v>7</v>
      </c>
      <c r="R4" s="9" t="str">
        <f>_xlfn.XLOOKUP($E4,'Raw Data'!$E:$E,'Raw Data'!R:R,"ERROR",0,1)</f>
        <v>oz</v>
      </c>
      <c r="S4" s="5" t="str">
        <f t="array" ref="S4">_xlfn.IFS(AND(T4&gt;0,T4&lt;=0.05),"0 to 0.05",AND(T4&gt;0.05,T4&lt;=0.1),"0.05 to 0.1",AND(T4&gt;0.1,T4&lt;=0.2),"0.1 to 0.2",AND(T4&gt;0.2,T4&lt;=0.3),"0.2 to 0.3",AND(T4&gt;0.3,T4&lt;=0.4),"0.3 to 0.4",AND(T4&gt;0.4,T4&lt;=0.5),"0.4 to 0.5",AND(T4&gt;0.5,T4&lt;=0.75),"0.5 to 0.75",AND(T4&gt;0.75,T4&lt;=1),"0.75 to 1",AND(T4&gt;1,T4&lt;=2),"1 to 2",AND(T4&gt;2,T4&lt;=3),"2 to 3",AND(T4&gt;3,T4&lt;=4),"3 to 4",AND(T4&gt;4,T4&lt;=5),"4 to 5",AND(T4&gt;5,T4&lt;=10),"5 to 10",T4&gt;10,"10+")</f>
        <v>0.2 to 0.3</v>
      </c>
      <c r="T4" s="10">
        <f>L4/(Z4*29.57)</f>
        <v>0.233151359969081</v>
      </c>
      <c r="U4" s="15" t="str">
        <f t="array" ref="U4">_xlfn.IFS(AND(V4&gt;0,V4&lt;=0.05),"0 to 0.05",AND(V4&gt;0.05,V4&lt;=0.1),"0.05 to 0.1",AND(V4&gt;0.1,V4&lt;=0.2),"0.1 to 0.2",AND(V4&gt;0.2,V4&lt;=0.3),"0.2 to 0.3",AND(V4&gt;0.3,V4&lt;=0.4),"0.3 to 0.4",AND(V4&gt;0.4,V4&lt;=0.5),"0.4 to 0.5",AND(V4&gt;0.5,V4&lt;=0.75),"0.5 to 0.75",AND(V4&gt;0.75,V4&lt;=1),"0.75 to 1",AND(V4&gt;1,V4&lt;=2),"1 to 2",AND(V4&gt;2,V4&lt;=3),"2 to 3",AND(V4&gt;3,V4&lt;=4),"3 to 4",AND(V4&gt;4,V4&lt;=5),"4 to 5",AND(V4&gt;5,V4&lt;=10),"5 to 10",V4&gt;10,"10+")</f>
        <v>0.05 to 0.1</v>
      </c>
      <c r="V4" s="10">
        <f>N4/($Z4*29.57)*0.27</f>
        <v>0.0681163341224214</v>
      </c>
      <c r="W4" s="15" t="str">
        <f t="array" ref="W4">_xlfn.IFS(AND(X4&gt;0,X4&lt;=0.05),"0 to 0.05",AND(X4&gt;0.05,X4&lt;=0.1),"0.05 to 0.1",AND(X4&gt;0.1,X4&lt;=0.2),"0.1 to 0.2",AND(X4&gt;0.2,X4&lt;=0.3),"0.2 to 0.3",AND(X4&gt;0.3,X4&lt;=0.4),"0.3 to 0.4",AND(X4&gt;0.4,X4&lt;=0.5),"0.4 to 0.5",AND(X4&gt;0.5,X4&lt;=0.75),"0.5 to 0.75",AND(X4&gt;0.75,X4&lt;=1),"0.75 to 1",AND(X4&gt;1,X4&lt;=2),"1 to 2",AND(X4&gt;2,X4&lt;=3),"2 to 3",AND(X4&gt;3,X4&lt;=4),"3 to 4",AND(X4&gt;4,X4&lt;=5),"4 to 5",AND(X4&gt;5,X4&lt;=10),"5 to 10",X4&gt;10,"10+")</f>
        <v>0.05 to 0.1</v>
      </c>
      <c r="X4" s="16">
        <f>L4/($Z4*29.57)*0.27</f>
        <v>0.0629508671916518</v>
      </c>
      <c r="Y4" s="5" t="str">
        <f t="array" ref="Y4">_xlfn.IFS(AND(Z4&gt;0,Z4&lt;=1),"0 to 1",AND(Z4&gt;1,Z4&lt;=2),"1 to 2",AND(Z4&gt;2,Z4&lt;=4),"2 to 4",AND(Z4&gt;4,Z4&lt;=6),"4 to 6",AND(Z4&gt;6,Z4&lt;=8),"6 to 8",AND(Z4&gt;8,Z4&lt;=10),"8 to 10",AND(Z4&gt;10,Z4&lt;=15),"10 to 15",AND(Z4&gt;15,Z4&lt;=20),"15 to 20",AND(Z4&gt;20,Z4&lt;=25),"20 to 25",AND(Z4&gt;25,Z4&lt;=30),"25 to 30",AND(Z4&gt;30,Z4&lt;=40),"30 to 40",AND(Z4&gt;40,Z4&lt;=50),"40 to 50",Z4&gt;50,"50+")</f>
        <v>6 to 8</v>
      </c>
      <c r="Z4" s="9">
        <f t="array" ref="Z4">_xlfn.IFS(AA4="oz",_xlfn.IFS(R4="oz",Q4,R4="fl oz",Q4*1.04,R4="ml",Q4*0.0338),AA4="fl oz",_xlfn.IFS(R4="oz",Q4/1.04,R4="fl oz",Q4,R4="ml",Q4*0.0338/1.04),AA4="ml",_xlfn.IFS(R4="oz",Q4/0.0338,R4="fl oz",Q4*1.04/0.0338,R4="ml",Q4))</f>
        <v>7</v>
      </c>
      <c r="AA4" s="9" t="str">
        <f>_xlfn.XLOOKUP($E4,'Raw Data'!$E:$E,'Raw Data'!AA:AA,"ERROR",0,1)</f>
        <v>oz</v>
      </c>
      <c r="AB4" s="5" t="s">
        <v>62</v>
      </c>
      <c r="AC4" s="5" t="s">
        <v>63</v>
      </c>
      <c r="AD4" s="5" t="s">
        <v>43</v>
      </c>
      <c r="AE4">
        <f>IF(SUMIF('Ingredients Backend'!$AE$1:$CD$1,AE$3,'Ingredients Backend'!$AE3:$CD3)&gt;=1,1,0)*$H4</f>
        <v>0</v>
      </c>
      <c r="AF4">
        <f>IF(SUMIF('Ingredients Backend'!$AE$1:$CD$1,AF$3,'Ingredients Backend'!$AE3:$CD3)&gt;=1,1,0)*$H4</f>
        <v>0</v>
      </c>
      <c r="AG4">
        <f>IF(SUMIF('Ingredients Backend'!$AE$1:$CD$1,AG$3,'Ingredients Backend'!$AE3:$CD3)&gt;=1,1,0)*$H4</f>
        <v>0</v>
      </c>
      <c r="AH4">
        <f>IF(SUMIF('Ingredients Backend'!$AE$1:$CD$1,AH$3,'Ingredients Backend'!$AE3:$CD3)&gt;=1,1,0)*$H4</f>
        <v>0</v>
      </c>
      <c r="AI4">
        <f>IF(SUMIF('Ingredients Backend'!$AE$1:$CD$1,AI$3,'Ingredients Backend'!$AE3:$CD3)&gt;=1,1,0)*$H4</f>
        <v>0</v>
      </c>
      <c r="AJ4">
        <f>IF(SUMIF('Ingredients Backend'!$AE$1:$CD$1,AJ$3,'Ingredients Backend'!$AE3:$CD3)&gt;=1,1,0)*$H4</f>
        <v>0</v>
      </c>
      <c r="AK4">
        <f>IF(SUMIF('Ingredients Backend'!$AE$1:$CD$1,AK$3,'Ingredients Backend'!$AE3:$CD3)&gt;=1,1,0)*$H4</f>
        <v>0</v>
      </c>
      <c r="AL4">
        <f>IF(SUMIF('Ingredients Backend'!$AE$1:$CD$1,AL$3,'Ingredients Backend'!$AE3:$CD3)&gt;=1,1,0)*$H4</f>
        <v>0</v>
      </c>
      <c r="AM4">
        <f>IF(SUMIF('Ingredients Backend'!$AE$1:$CD$1,AM$3,'Ingredients Backend'!$AE3:$CD3)&gt;=1,1,0)*$H4</f>
        <v>0</v>
      </c>
      <c r="AN4">
        <f>IF(SUMIF('Ingredients Backend'!$AE$1:$CD$1,AN$3,'Ingredients Backend'!$AE3:$CD3)&gt;=1,1,0)*$H4</f>
        <v>0</v>
      </c>
      <c r="AO4">
        <f>IF(SUMIF('Ingredients Backend'!$AE$1:$CD$1,AO$3,'Ingredients Backend'!$AE3:$CD3)&gt;=1,1,0)*$H4</f>
        <v>0</v>
      </c>
      <c r="AP4">
        <f>IF(SUMIF('Ingredients Backend'!$AE$1:$CD$1,AP$3,'Ingredients Backend'!$AE3:$CD3)&gt;=1,1,0)*$H4</f>
        <v>0</v>
      </c>
      <c r="AQ4">
        <f>IF(SUMIF('Ingredients Backend'!$AE$1:$CD$1,AQ$3,'Ingredients Backend'!$AE3:$CD3)&gt;=1,1,0)*$H4</f>
        <v>0</v>
      </c>
      <c r="AR4">
        <f>IF(SUMIF('Ingredients Backend'!$AE$1:$CD$1,AR$3,'Ingredients Backend'!$AE3:$CD3)&gt;=1,1,0)*$H4</f>
        <v>0</v>
      </c>
      <c r="AS4">
        <f>IF(SUMIF('Ingredients Backend'!$AE$1:$CD$1,AS$3,'Ingredients Backend'!$AE3:$CD3)&gt;=1,1,0)*$H4</f>
        <v>0</v>
      </c>
      <c r="AT4">
        <f>IF(SUMIF('Ingredients Backend'!$AE$1:$CD$1,AT$3,'Ingredients Backend'!$AE3:$CD3)&gt;=1,1,0)*$H4</f>
        <v>0</v>
      </c>
      <c r="AU4">
        <f>IF(SUMIF('Ingredients Backend'!$AE$1:$CD$1,AU$3,'Ingredients Backend'!$AE3:$CD3)&gt;=1,1,0)*$H4</f>
        <v>0</v>
      </c>
      <c r="AV4">
        <f>IF(SUMIF('Ingredients Backend'!$AE$1:$CD$1,AV$3,'Ingredients Backend'!$AE3:$CD3)&gt;=1,1,0)*$H4</f>
        <v>0</v>
      </c>
      <c r="AW4">
        <f>IF(SUMIF('Ingredients Backend'!$AE$1:$CD$1,AW$3,'Ingredients Backend'!$AE3:$CD3)&gt;=1,1,0)*$H4</f>
        <v>0</v>
      </c>
      <c r="AX4">
        <f>IF(SUMIF('Ingredients Backend'!$AE$1:$CD$1,AX$3,'Ingredients Backend'!$AE3:$CD3)&gt;=1,1,0)*$H4</f>
        <v>0</v>
      </c>
      <c r="AY4">
        <f>IF(SUMIF('Ingredients Backend'!$AE$1:$CD$1,AY$3,'Ingredients Backend'!$AE3:$CD3)&gt;=1,1,0)*$H4</f>
        <v>0</v>
      </c>
      <c r="AZ4">
        <f>IF(SUMIF('Ingredients Backend'!$AE$1:$CD$1,AZ$3,'Ingredients Backend'!$AE3:$CD3)&gt;=1,1,0)*$H4</f>
        <v>0</v>
      </c>
      <c r="BA4">
        <f>IF(SUMIF('Ingredients Backend'!$AE$1:$CD$1,BA$3,'Ingredients Backend'!$AE3:$CD3)&gt;=1,1,0)*$H4</f>
        <v>0</v>
      </c>
      <c r="BB4">
        <f>IF(SUMIF('Ingredients Backend'!$AE$1:$CD$1,BB$3,'Ingredients Backend'!$AE3:$CD3)&gt;=1,1,0)*$H4</f>
        <v>0</v>
      </c>
      <c r="BC4">
        <f>IF(SUMIF('Ingredients Backend'!$AE$1:$CD$1,BC$3,'Ingredients Backend'!$AE3:$CD3)&gt;=1,1,0)*$H4</f>
        <v>0</v>
      </c>
      <c r="BD4">
        <f>IF(SUMIF('Ingredients Backend'!$AE$1:$CD$1,BD$3,'Ingredients Backend'!$AE3:$CD3)&gt;=1,1,0)*$H4</f>
        <v>0</v>
      </c>
      <c r="BE4">
        <f>IF(SUMIF('Ingredients Backend'!$AE$1:$CD$1,BE$3,'Ingredients Backend'!$AE3:$CD3)&gt;=1,1,0)*$H4</f>
        <v>0</v>
      </c>
      <c r="BF4">
        <f>IF(SUMIF('Ingredients Backend'!$AE$1:$CD$1,BF$3,'Ingredients Backend'!$AE3:$CD3)&gt;=1,1,0)*$H4</f>
        <v>0</v>
      </c>
      <c r="BG4">
        <f>IF(SUMIF('Ingredients Backend'!$AE$1:$CD$1,BG$3,'Ingredients Backend'!$AE3:$CD3)&gt;=1,1,0)*$H4</f>
        <v>40817.31</v>
      </c>
      <c r="BH4">
        <f>IF(SUMIF('Ingredients Backend'!$AE$1:$CD$1,BH$3,'Ingredients Backend'!$AE3:$CD3)&gt;=1,1,0)*$H4</f>
        <v>0</v>
      </c>
      <c r="BI4">
        <f>IF(SUMIF('Ingredients Backend'!$AE$1:$CD$1,BI$3,'Ingredients Backend'!$AE3:$CD3)&gt;=1,1,0)*$H4</f>
        <v>0</v>
      </c>
      <c r="BJ4">
        <f>IF(SUMIF('Ingredients Backend'!$AE$1:$CD$1,BJ$3,'Ingredients Backend'!$AE3:$CD3)&gt;=1,1,0)*$H4</f>
        <v>0</v>
      </c>
      <c r="BK4">
        <f>IF(SUMIF('Ingredients Backend'!$AE$1:$CD$1,BK$3,'Ingredients Backend'!$AE3:$CD3)&gt;=1,1,0)*$H4</f>
        <v>0</v>
      </c>
      <c r="BL4">
        <f>IF(SUMIF('Ingredients Backend'!$AE$1:$CD$1,BL$3,'Ingredients Backend'!$AE3:$CD3)&gt;=1,1,0)*$H4</f>
        <v>0</v>
      </c>
      <c r="BM4">
        <f>IF(SUMIF('Ingredients Backend'!$AE$1:$CD$1,BM$3,'Ingredients Backend'!$AE3:$CD3)&gt;=1,1,0)*$H4</f>
        <v>0</v>
      </c>
      <c r="BN4">
        <f>IF(SUMIF('Ingredients Backend'!$AE$1:$CD$1,BN$3,'Ingredients Backend'!$AE3:$CD3)&gt;=1,1,0)*$H4</f>
        <v>0</v>
      </c>
      <c r="BO4">
        <f>IF(SUMIF('Ingredients Backend'!$AE$1:$CD$1,BO$3,'Ingredients Backend'!$AE3:$CD3)&gt;=1,1,0)*$H4</f>
        <v>0</v>
      </c>
      <c r="BP4">
        <f>IF(SUMIF('Ingredients Backend'!$AE$1:$CD$1,BP$3,'Ingredients Backend'!$AE3:$CD3)&gt;=1,1,0)*$H4</f>
        <v>0</v>
      </c>
      <c r="BQ4">
        <f>IF(SUMIF('Ingredients Backend'!$AE$1:$CD$1,BQ$3,'Ingredients Backend'!$AE3:$CD3)&gt;=1,1,0)*$H4</f>
        <v>0</v>
      </c>
      <c r="BR4">
        <f>IF(SUMIF('Ingredients Backend'!$AE$1:$CD$1,BR$3,'Ingredients Backend'!$AE3:$CD3)&gt;=1,1,0)*$H4</f>
        <v>0</v>
      </c>
      <c r="BS4">
        <f>IF(SUMIF('Ingredients Backend'!$AE$1:$CD$1,BS$3,'Ingredients Backend'!$AE3:$CD3)&gt;=1,1,0)*$H4</f>
        <v>0</v>
      </c>
      <c r="BT4">
        <f>IF(SUMIF('Ingredients Backend'!$AE$1:$CD$1,BT$3,'Ingredients Backend'!$AE3:$CD3)&gt;=1,1,0)*$H4</f>
        <v>0</v>
      </c>
      <c r="BU4">
        <f>IF(SUMIF('Ingredients Backend'!$AE$1:$CD$1,BU$3,'Ingredients Backend'!$AE3:$CD3)&gt;=1,1,0)*$H4</f>
        <v>0</v>
      </c>
      <c r="BV4">
        <f>IF(SUMIF('Ingredients Backend'!$AE$1:$CD$1,BV$3,'Ingredients Backend'!$AE3:$CD3)&gt;=1,1,0)*$H4</f>
        <v>0</v>
      </c>
      <c r="BW4">
        <f>IF(SUMIF('Ingredients Backend'!$AE$1:$CD$1,BW$3,'Ingredients Backend'!$AE3:$CD3)&gt;=1,1,0)*$H4</f>
        <v>0</v>
      </c>
      <c r="BX4">
        <f>IF(SUMIF('Ingredients Backend'!$AE$1:$CD$1,BX$3,'Ingredients Backend'!$AE3:$CD3)&gt;=1,1,0)*$H4</f>
        <v>0</v>
      </c>
      <c r="BY4">
        <f>IF(SUMIF('Ingredients Backend'!$AE$1:$CD$1,BY$3,'Ingredients Backend'!$AE3:$CD3)&gt;=1,1,0)*$H4</f>
        <v>0</v>
      </c>
    </row>
    <row r="5" spans="1:77">
      <c r="A5" s="5" t="str">
        <f>_xlfn.XLOOKUP($E5,'Raw Data'!$E:$E,'Raw Data'!A:A,"ERROR",0,1)</f>
        <v>AE</v>
      </c>
      <c r="B5" s="5" t="str">
        <f>_xlfn.XLOOKUP($E5,'Raw Data'!$E:$E,'Raw Data'!B:B,"ERROR",0,1)</f>
        <v>Hair Mousses</v>
      </c>
      <c r="C5" s="5" t="str">
        <f>_xlfn.XLOOKUP($E5,'Raw Data'!$E:$E,'Raw Data'!C:C,"ERROR",0,1)</f>
        <v>sheamoisture</v>
      </c>
      <c r="D5" s="5" t="str">
        <f>_xlfn.XLOOKUP($E5,'Raw Data'!$E:$E,'Raw Data'!D:D,"ERROR",0,1)</f>
        <v>www.amazon.ae/dp/B00F9H0IKQ</v>
      </c>
      <c r="E5" s="5" t="s">
        <v>64</v>
      </c>
      <c r="F5" s="9" t="str">
        <f>_xlfn.XLOOKUP($E5,'Raw Data'!$E:$E,'Raw Data'!F:F,"ERROR",0,1)</f>
        <v>SHEA MOISTURE Sheamoisture Coconut &amp; Hibiscus Frizz-free Curl Mousse - 7.5 Fl Oz, 7.5 Oz (290612 )</v>
      </c>
      <c r="G5" s="10">
        <f>_xlfn.XLOOKUP($E5,'Raw Data'!$E:$E,'Raw Data'!G:G,"ERROR",0,1)</f>
        <v>740</v>
      </c>
      <c r="H5" s="9">
        <f>_xlfn.XLOOKUP($E5,'Raw Data'!$E:$E,'Raw Data'!H:H,"ERROR",0,1)</f>
        <v>38623.74</v>
      </c>
      <c r="I5" s="9">
        <f>_xlfn.XLOOKUP($E5,'Raw Data'!$E:$E,'Raw Data'!I:I,"ERROR",0,1)</f>
        <v>0.0517102783625972</v>
      </c>
      <c r="J5" s="9" t="str">
        <f>_xlfn.XLOOKUP($E5,'Raw Data'!$E:$E,'Raw Data'!J:J,"ERROR",0,1)</f>
        <v>Yes</v>
      </c>
      <c r="K5" s="14" t="str">
        <f t="array" ref="K5">_xlfn.IFS(AND(L5&gt;0,L5&lt;=5),"0 to 5",AND(L5&gt;5,L5&lt;=10),"5 to 10",AND(L5&gt;10,L5&lt;=15),"10 to 15",AND(L5&gt;15,L5&lt;=20),"15 to 20",AND(L5&gt;20,L5&lt;=30),"20 to 30",AND(L5&gt;30,L5&lt;=40),"30 to 40",AND(L5&gt;40,L5&lt;=50),"40 to 50",AND(L5&gt;50,L5&lt;=75),"50 to 75",AND(L5&gt;75,L5&lt;=100),"75 to 100",AND(L5&gt;100,L5&lt;=150),"100 to 150",AND(L5&gt;150,L5&lt;=200),"150 to 200",AND(L5&gt;200,L5&lt;=250),"200 to 250",AND(L5&gt;250,L5&lt;=300),"250 to 300",AND(L5&gt;300,L5&lt;=400),"300 to 400",AND(L5&gt;400,L5&lt;=500),"400 to 500",L5&gt;500,"500+")</f>
        <v>50 to 75</v>
      </c>
      <c r="L5" s="9">
        <f>_xlfn.XLOOKUP($E5,'Raw Data'!$E:$E,'Raw Data'!L:L,"ERROR",0,1)</f>
        <v>52.11</v>
      </c>
      <c r="M5" s="14" t="str">
        <f t="array" ref="M5">_xlfn.IFS(AND(N5&gt;0,N5&lt;=5),"0 to 5",AND(N5&gt;5,N5&lt;=10),"5 to 10",AND(N5&gt;10,N5&lt;=15),"10 to 15",AND(N5&gt;15,N5&lt;=20),"15 to 20",AND(N5&gt;20,N5&lt;=30),"20 to 30",AND(N5&gt;30,N5&lt;=40),"30 to 40",AND(N5&gt;40,N5&lt;=50),"40 to 50",AND(N5&gt;50,N5&lt;=75),"50 to 75",AND(N5&gt;75,N5&lt;=100),"75 to 100",AND(N5&gt;100,N5&lt;=150),"100 to 150",AND(N5&gt;150,N5&lt;=200),"150 to 200",AND(N5&gt;200,N5&lt;=250),"200 to 250",AND(N5&gt;250,N5&lt;=300),"250 to 300",AND(N5&gt;300,N5&lt;=400),"300 to 400",AND(N5&gt;400,N5&lt;=500),"400 to 500",N5&gt;500,"500+")</f>
        <v>50 to 75</v>
      </c>
      <c r="N5" s="9">
        <f>_xlfn.XLOOKUP($E5,'Raw Data'!$E:$E,'Raw Data'!N:N,"ERROR",0,1)</f>
        <v>52.56</v>
      </c>
      <c r="O5" s="14" t="str">
        <f t="array" ref="O5">_xlfn.IFS(P5=0,"No Discount",AND(P5&gt;0,P5&lt;=0.02),"0% to 2%",AND(P5&gt;0.02,P5&lt;=0.04),"2% to 4%",AND(P5&gt;0.04,P5&lt;=0.06),"4% to 6%",AND(P5&gt;0.06,P5&lt;=0.08),"6% to 8%",AND(P5&gt;0.08,P5&lt;=0.1),"8% to 10%",AND(P5&gt;0.1,P5&lt;=0.15),"10% to 15%",AND(P5&gt;0.15,P5&lt;=0.2),"15% to 20%",AND(P5&gt;0.2,P5&lt;=0.25),"20% to 25%",AND(P5&gt;0.25,P5&lt;=0.3),"25% to 30%",AND(P5&gt;0.3,P5&lt;=0.4),"30% to 40%",AND(P5&gt;0.4,P5&lt;=0.5),"40% to 50%",AND(P5&gt;0.5,P5&lt;=0.75),"50% to 75%",AND(P5&gt;0.75,P5&lt;=1),"75% to 100%")</f>
        <v>0% to 2%</v>
      </c>
      <c r="P5" s="10">
        <f>_xlfn.XLOOKUP($E5,'Raw Data'!$E:$E,'Raw Data'!P:P,"ERROR",0,1)</f>
        <v>0.00856164383561649</v>
      </c>
      <c r="Q5" s="9">
        <f>_xlfn.XLOOKUP($E5,'Raw Data'!$E:$E,'Raw Data'!Q:Q,"ERROR",0,1)</f>
        <v>7.5</v>
      </c>
      <c r="R5" s="9" t="str">
        <f>_xlfn.XLOOKUP($E5,'Raw Data'!$E:$E,'Raw Data'!R:R,"ERROR",0,1)</f>
        <v>oz</v>
      </c>
      <c r="S5" s="5" t="str">
        <f t="array" ref="S5">_xlfn.IFS(AND(T5&gt;0,T5&lt;=0.05),"0 to 0.05",AND(T5&gt;0.05,T5&lt;=0.1),"0.05 to 0.1",AND(T5&gt;0.1,T5&lt;=0.2),"0.1 to 0.2",AND(T5&gt;0.2,T5&lt;=0.3),"0.2 to 0.3",AND(T5&gt;0.3,T5&lt;=0.4),"0.3 to 0.4",AND(T5&gt;0.4,T5&lt;=0.5),"0.4 to 0.5",AND(T5&gt;0.5,T5&lt;=0.75),"0.5 to 0.75",AND(T5&gt;0.75,T5&lt;=1),"0.75 to 1",AND(T5&gt;1,T5&lt;=2),"1 to 2",AND(T5&gt;2,T5&lt;=3),"2 to 3",AND(T5&gt;3,T5&lt;=4),"3 to 4",AND(T5&gt;4,T5&lt;=5),"4 to 5",AND(T5&gt;5,T5&lt;=10),"5 to 10",T5&gt;10,"10+")</f>
        <v>0.2 to 0.3</v>
      </c>
      <c r="T5" s="10">
        <f t="shared" ref="T5:T68" si="1">L5/(Z5*29.57)</f>
        <v>0.234967872844099</v>
      </c>
      <c r="U5" s="15" t="str">
        <f t="array" ref="U5">_xlfn.IFS(AND(V5&gt;0,V5&lt;=0.05),"0 to 0.05",AND(V5&gt;0.05,V5&lt;=0.1),"0.05 to 0.1",AND(V5&gt;0.1,V5&lt;=0.2),"0.1 to 0.2",AND(V5&gt;0.2,V5&lt;=0.3),"0.2 to 0.3",AND(V5&gt;0.3,V5&lt;=0.4),"0.3 to 0.4",AND(V5&gt;0.4,V5&lt;=0.5),"0.4 to 0.5",AND(V5&gt;0.5,V5&lt;=0.75),"0.5 to 0.75",AND(V5&gt;0.75,V5&lt;=1),"0.75 to 1",AND(V5&gt;1,V5&lt;=2),"1 to 2",AND(V5&gt;2,V5&lt;=3),"2 to 3",AND(V5&gt;3,V5&lt;=4),"3 to 4",AND(V5&gt;4,V5&lt;=5),"4 to 5",AND(V5&gt;5,V5&lt;=10),"5 to 10",V5&gt;10,"10+")</f>
        <v>0.05 to 0.1</v>
      </c>
      <c r="V5" s="10">
        <f t="shared" ref="V5:V68" si="2">N5/($Z5*29.57)*0.27</f>
        <v>0.0639891782211701</v>
      </c>
      <c r="W5" s="15" t="str">
        <f t="array" ref="W5">_xlfn.IFS(AND(X5&gt;0,X5&lt;=0.05),"0 to 0.05",AND(X5&gt;0.05,X5&lt;=0.1),"0.05 to 0.1",AND(X5&gt;0.1,X5&lt;=0.2),"0.1 to 0.2",AND(X5&gt;0.2,X5&lt;=0.3),"0.2 to 0.3",AND(X5&gt;0.3,X5&lt;=0.4),"0.3 to 0.4",AND(X5&gt;0.4,X5&lt;=0.5),"0.4 to 0.5",AND(X5&gt;0.5,X5&lt;=0.75),"0.5 to 0.75",AND(X5&gt;0.75,X5&lt;=1),"0.75 to 1",AND(X5&gt;1,X5&lt;=2),"1 to 2",AND(X5&gt;2,X5&lt;=3),"2 to 3",AND(X5&gt;3,X5&lt;=4),"3 to 4",AND(X5&gt;4,X5&lt;=5),"4 to 5",AND(X5&gt;5,X5&lt;=10),"5 to 10",X5&gt;10,"10+")</f>
        <v>0.05 to 0.1</v>
      </c>
      <c r="X5" s="16">
        <f t="shared" ref="X5:X68" si="3">L5/($Z5*29.57)*0.27</f>
        <v>0.0634413256679067</v>
      </c>
      <c r="Y5" s="5" t="str">
        <f t="array" ref="Y5">_xlfn.IFS(AND(Z5&gt;0,Z5&lt;=1),"0 to 1",AND(Z5&gt;1,Z5&lt;=2),"1 to 2",AND(Z5&gt;2,Z5&lt;=4),"2 to 4",AND(Z5&gt;4,Z5&lt;=6),"4 to 6",AND(Z5&gt;6,Z5&lt;=8),"6 to 8",AND(Z5&gt;8,Z5&lt;=10),"8 to 10",AND(Z5&gt;10,Z5&lt;=15),"10 to 15",AND(Z5&gt;15,Z5&lt;=20),"15 to 20",AND(Z5&gt;20,Z5&lt;=25),"20 to 25",AND(Z5&gt;25,Z5&lt;=30),"25 to 30",AND(Z5&gt;30,Z5&lt;=40),"30 to 40",AND(Z5&gt;40,Z5&lt;=50),"40 to 50",Z5&gt;50,"50+")</f>
        <v>6 to 8</v>
      </c>
      <c r="Z5" s="9">
        <f t="array" ref="Z5">_xlfn.IFS(AA5="oz",_xlfn.IFS(R5="oz",Q5,R5="fl oz",Q5*1.04,R5="ml",Q5*0.0338),AA5="fl oz",_xlfn.IFS(R5="oz",Q5/1.04,R5="fl oz",Q5,R5="ml",Q5*0.0338/1.04),AA5="ml",_xlfn.IFS(R5="oz",Q5/0.0338,R5="fl oz",Q5*1.04/0.0338,R5="ml",Q5))</f>
        <v>7.5</v>
      </c>
      <c r="AA5" s="9" t="str">
        <f>_xlfn.XLOOKUP($E5,'Raw Data'!$E:$E,'Raw Data'!AA:AA,"ERROR",0,1)</f>
        <v>oz</v>
      </c>
      <c r="AB5" s="5" t="s">
        <v>66</v>
      </c>
      <c r="AC5" s="5" t="s">
        <v>67</v>
      </c>
      <c r="AD5" s="5" t="s">
        <v>68</v>
      </c>
      <c r="AE5">
        <f>IF(SUMIF('Ingredients Backend'!$AE$1:$CD$1,AE$3,'Ingredients Backend'!$AE4:$CD4)&gt;=1,1,0)*$H5</f>
        <v>0</v>
      </c>
      <c r="AF5">
        <f>IF(SUMIF('Ingredients Backend'!$AE$1:$CD$1,AF$3,'Ingredients Backend'!$AE4:$CD4)&gt;=1,1,0)*$H5</f>
        <v>0</v>
      </c>
      <c r="AG5">
        <f>IF(SUMIF('Ingredients Backend'!$AE$1:$CD$1,AG$3,'Ingredients Backend'!$AE4:$CD4)&gt;=1,1,0)*$H5</f>
        <v>0</v>
      </c>
      <c r="AH5">
        <f>IF(SUMIF('Ingredients Backend'!$AE$1:$CD$1,AH$3,'Ingredients Backend'!$AE4:$CD4)&gt;=1,1,0)*$H5</f>
        <v>0</v>
      </c>
      <c r="AI5">
        <f>IF(SUMIF('Ingredients Backend'!$AE$1:$CD$1,AI$3,'Ingredients Backend'!$AE4:$CD4)&gt;=1,1,0)*$H5</f>
        <v>0</v>
      </c>
      <c r="AJ5">
        <f>IF(SUMIF('Ingredients Backend'!$AE$1:$CD$1,AJ$3,'Ingredients Backend'!$AE4:$CD4)&gt;=1,1,0)*$H5</f>
        <v>0</v>
      </c>
      <c r="AK5">
        <f>IF(SUMIF('Ingredients Backend'!$AE$1:$CD$1,AK$3,'Ingredients Backend'!$AE4:$CD4)&gt;=1,1,0)*$H5</f>
        <v>0</v>
      </c>
      <c r="AL5">
        <f>IF(SUMIF('Ingredients Backend'!$AE$1:$CD$1,AL$3,'Ingredients Backend'!$AE4:$CD4)&gt;=1,1,0)*$H5</f>
        <v>0</v>
      </c>
      <c r="AM5">
        <f>IF(SUMIF('Ingredients Backend'!$AE$1:$CD$1,AM$3,'Ingredients Backend'!$AE4:$CD4)&gt;=1,1,0)*$H5</f>
        <v>0</v>
      </c>
      <c r="AN5">
        <f>IF(SUMIF('Ingredients Backend'!$AE$1:$CD$1,AN$3,'Ingredients Backend'!$AE4:$CD4)&gt;=1,1,0)*$H5</f>
        <v>0</v>
      </c>
      <c r="AO5">
        <f>IF(SUMIF('Ingredients Backend'!$AE$1:$CD$1,AO$3,'Ingredients Backend'!$AE4:$CD4)&gt;=1,1,0)*$H5</f>
        <v>0</v>
      </c>
      <c r="AP5">
        <f>IF(SUMIF('Ingredients Backend'!$AE$1:$CD$1,AP$3,'Ingredients Backend'!$AE4:$CD4)&gt;=1,1,0)*$H5</f>
        <v>0</v>
      </c>
      <c r="AQ5">
        <f>IF(SUMIF('Ingredients Backend'!$AE$1:$CD$1,AQ$3,'Ingredients Backend'!$AE4:$CD4)&gt;=1,1,0)*$H5</f>
        <v>38623.74</v>
      </c>
      <c r="AR5">
        <f>IF(SUMIF('Ingredients Backend'!$AE$1:$CD$1,AR$3,'Ingredients Backend'!$AE4:$CD4)&gt;=1,1,0)*$H5</f>
        <v>0</v>
      </c>
      <c r="AS5">
        <f>IF(SUMIF('Ingredients Backend'!$AE$1:$CD$1,AS$3,'Ingredients Backend'!$AE4:$CD4)&gt;=1,1,0)*$H5</f>
        <v>38623.74</v>
      </c>
      <c r="AT5">
        <f>IF(SUMIF('Ingredients Backend'!$AE$1:$CD$1,AT$3,'Ingredients Backend'!$AE4:$CD4)&gt;=1,1,0)*$H5</f>
        <v>0</v>
      </c>
      <c r="AU5">
        <f>IF(SUMIF('Ingredients Backend'!$AE$1:$CD$1,AU$3,'Ingredients Backend'!$AE4:$CD4)&gt;=1,1,0)*$H5</f>
        <v>0</v>
      </c>
      <c r="AV5">
        <f>IF(SUMIF('Ingredients Backend'!$AE$1:$CD$1,AV$3,'Ingredients Backend'!$AE4:$CD4)&gt;=1,1,0)*$H5</f>
        <v>0</v>
      </c>
      <c r="AW5">
        <f>IF(SUMIF('Ingredients Backend'!$AE$1:$CD$1,AW$3,'Ingredients Backend'!$AE4:$CD4)&gt;=1,1,0)*$H5</f>
        <v>0</v>
      </c>
      <c r="AX5">
        <f>IF(SUMIF('Ingredients Backend'!$AE$1:$CD$1,AX$3,'Ingredients Backend'!$AE4:$CD4)&gt;=1,1,0)*$H5</f>
        <v>0</v>
      </c>
      <c r="AY5">
        <f>IF(SUMIF('Ingredients Backend'!$AE$1:$CD$1,AY$3,'Ingredients Backend'!$AE4:$CD4)&gt;=1,1,0)*$H5</f>
        <v>0</v>
      </c>
      <c r="AZ5">
        <f>IF(SUMIF('Ingredients Backend'!$AE$1:$CD$1,AZ$3,'Ingredients Backend'!$AE4:$CD4)&gt;=1,1,0)*$H5</f>
        <v>0</v>
      </c>
      <c r="BA5">
        <f>IF(SUMIF('Ingredients Backend'!$AE$1:$CD$1,BA$3,'Ingredients Backend'!$AE4:$CD4)&gt;=1,1,0)*$H5</f>
        <v>0</v>
      </c>
      <c r="BB5">
        <f>IF(SUMIF('Ingredients Backend'!$AE$1:$CD$1,BB$3,'Ingredients Backend'!$AE4:$CD4)&gt;=1,1,0)*$H5</f>
        <v>38623.74</v>
      </c>
      <c r="BC5">
        <f>IF(SUMIF('Ingredients Backend'!$AE$1:$CD$1,BC$3,'Ingredients Backend'!$AE4:$CD4)&gt;=1,1,0)*$H5</f>
        <v>0</v>
      </c>
      <c r="BD5">
        <f>IF(SUMIF('Ingredients Backend'!$AE$1:$CD$1,BD$3,'Ingredients Backend'!$AE4:$CD4)&gt;=1,1,0)*$H5</f>
        <v>0</v>
      </c>
      <c r="BE5">
        <f>IF(SUMIF('Ingredients Backend'!$AE$1:$CD$1,BE$3,'Ingredients Backend'!$AE4:$CD4)&gt;=1,1,0)*$H5</f>
        <v>0</v>
      </c>
      <c r="BF5">
        <f>IF(SUMIF('Ingredients Backend'!$AE$1:$CD$1,BF$3,'Ingredients Backend'!$AE4:$CD4)&gt;=1,1,0)*$H5</f>
        <v>0</v>
      </c>
      <c r="BG5">
        <f>IF(SUMIF('Ingredients Backend'!$AE$1:$CD$1,BG$3,'Ingredients Backend'!$AE4:$CD4)&gt;=1,1,0)*$H5</f>
        <v>0</v>
      </c>
      <c r="BH5">
        <f>IF(SUMIF('Ingredients Backend'!$AE$1:$CD$1,BH$3,'Ingredients Backend'!$AE4:$CD4)&gt;=1,1,0)*$H5</f>
        <v>38623.74</v>
      </c>
      <c r="BI5">
        <f>IF(SUMIF('Ingredients Backend'!$AE$1:$CD$1,BI$3,'Ingredients Backend'!$AE4:$CD4)&gt;=1,1,0)*$H5</f>
        <v>0</v>
      </c>
      <c r="BJ5">
        <f>IF(SUMIF('Ingredients Backend'!$AE$1:$CD$1,BJ$3,'Ingredients Backend'!$AE4:$CD4)&gt;=1,1,0)*$H5</f>
        <v>38623.74</v>
      </c>
      <c r="BK5">
        <f>IF(SUMIF('Ingredients Backend'!$AE$1:$CD$1,BK$3,'Ingredients Backend'!$AE4:$CD4)&gt;=1,1,0)*$H5</f>
        <v>0</v>
      </c>
      <c r="BL5">
        <f>IF(SUMIF('Ingredients Backend'!$AE$1:$CD$1,BL$3,'Ingredients Backend'!$AE4:$CD4)&gt;=1,1,0)*$H5</f>
        <v>0</v>
      </c>
      <c r="BM5">
        <f>IF(SUMIF('Ingredients Backend'!$AE$1:$CD$1,BM$3,'Ingredients Backend'!$AE4:$CD4)&gt;=1,1,0)*$H5</f>
        <v>0</v>
      </c>
      <c r="BN5">
        <f>IF(SUMIF('Ingredients Backend'!$AE$1:$CD$1,BN$3,'Ingredients Backend'!$AE4:$CD4)&gt;=1,1,0)*$H5</f>
        <v>0</v>
      </c>
      <c r="BO5">
        <f>IF(SUMIF('Ingredients Backend'!$AE$1:$CD$1,BO$3,'Ingredients Backend'!$AE4:$CD4)&gt;=1,1,0)*$H5</f>
        <v>0</v>
      </c>
      <c r="BP5">
        <f>IF(SUMIF('Ingredients Backend'!$AE$1:$CD$1,BP$3,'Ingredients Backend'!$AE4:$CD4)&gt;=1,1,0)*$H5</f>
        <v>0</v>
      </c>
      <c r="BQ5">
        <f>IF(SUMIF('Ingredients Backend'!$AE$1:$CD$1,BQ$3,'Ingredients Backend'!$AE4:$CD4)&gt;=1,1,0)*$H5</f>
        <v>0</v>
      </c>
      <c r="BR5">
        <f>IF(SUMIF('Ingredients Backend'!$AE$1:$CD$1,BR$3,'Ingredients Backend'!$AE4:$CD4)&gt;=1,1,0)*$H5</f>
        <v>38623.74</v>
      </c>
      <c r="BS5">
        <f>IF(SUMIF('Ingredients Backend'!$AE$1:$CD$1,BS$3,'Ingredients Backend'!$AE4:$CD4)&gt;=1,1,0)*$H5</f>
        <v>0</v>
      </c>
      <c r="BT5">
        <f>IF(SUMIF('Ingredients Backend'!$AE$1:$CD$1,BT$3,'Ingredients Backend'!$AE4:$CD4)&gt;=1,1,0)*$H5</f>
        <v>0</v>
      </c>
      <c r="BU5">
        <f>IF(SUMIF('Ingredients Backend'!$AE$1:$CD$1,BU$3,'Ingredients Backend'!$AE4:$CD4)&gt;=1,1,0)*$H5</f>
        <v>0</v>
      </c>
      <c r="BV5">
        <f>IF(SUMIF('Ingredients Backend'!$AE$1:$CD$1,BV$3,'Ingredients Backend'!$AE4:$CD4)&gt;=1,1,0)*$H5</f>
        <v>0</v>
      </c>
      <c r="BW5">
        <f>IF(SUMIF('Ingredients Backend'!$AE$1:$CD$1,BW$3,'Ingredients Backend'!$AE4:$CD4)&gt;=1,1,0)*$H5</f>
        <v>0</v>
      </c>
      <c r="BX5">
        <f>IF(SUMIF('Ingredients Backend'!$AE$1:$CD$1,BX$3,'Ingredients Backend'!$AE4:$CD4)&gt;=1,1,0)*$H5</f>
        <v>0</v>
      </c>
      <c r="BY5">
        <f>IF(SUMIF('Ingredients Backend'!$AE$1:$CD$1,BY$3,'Ingredients Backend'!$AE4:$CD4)&gt;=1,1,0)*$H5</f>
        <v>38623.74</v>
      </c>
    </row>
    <row r="6" spans="1:77">
      <c r="A6" s="5" t="str">
        <f>_xlfn.XLOOKUP($E6,'Raw Data'!$E:$E,'Raw Data'!A:A,"ERROR",0,1)</f>
        <v>AE</v>
      </c>
      <c r="B6" s="5" t="str">
        <f>_xlfn.XLOOKUP($E6,'Raw Data'!$E:$E,'Raw Data'!B:B,"ERROR",0,1)</f>
        <v>Hair Mousses</v>
      </c>
      <c r="C6" s="5" t="str">
        <f>_xlfn.XLOOKUP($E6,'Raw Data'!$E:$E,'Raw Data'!C:C,"ERROR",0,1)</f>
        <v>cantu</v>
      </c>
      <c r="D6" s="5" t="str">
        <f>_xlfn.XLOOKUP($E6,'Raw Data'!$E:$E,'Raw Data'!D:D,"ERROR",0,1)</f>
        <v>www.amazon.ae/dp/B0178H2MFS</v>
      </c>
      <c r="E6" s="5" t="s">
        <v>69</v>
      </c>
      <c r="F6" s="9" t="str">
        <f>_xlfn.XLOOKUP($E6,'Raw Data'!$E:$E,'Raw Data'!F:F,"ERROR",0,1)</f>
        <v>Cantu Shea Butter For Natural Hair Wave Whip Curling MoUSse, 8.4Oz (248Ml)</v>
      </c>
      <c r="G6" s="10">
        <f>_xlfn.XLOOKUP($E6,'Raw Data'!$E:$E,'Raw Data'!G:G,"ERROR",0,1)</f>
        <v>969</v>
      </c>
      <c r="H6" s="9">
        <f>_xlfn.XLOOKUP($E6,'Raw Data'!$E:$E,'Raw Data'!H:H,"ERROR",0,1)</f>
        <v>26276.8</v>
      </c>
      <c r="I6" s="9">
        <f>_xlfn.XLOOKUP($E6,'Raw Data'!$E:$E,'Raw Data'!I:I,"ERROR",0,1)</f>
        <v>0.0351799344775595</v>
      </c>
      <c r="J6" s="9" t="str">
        <f>_xlfn.XLOOKUP($E6,'Raw Data'!$E:$E,'Raw Data'!J:J,"ERROR",0,1)</f>
        <v>Yes</v>
      </c>
      <c r="K6" s="14" t="str">
        <f t="array" ref="K6">_xlfn.IFS(AND(L6&gt;0,L6&lt;=5),"0 to 5",AND(L6&gt;5,L6&lt;=10),"5 to 10",AND(L6&gt;10,L6&lt;=15),"10 to 15",AND(L6&gt;15,L6&lt;=20),"15 to 20",AND(L6&gt;20,L6&lt;=30),"20 to 30",AND(L6&gt;30,L6&lt;=40),"30 to 40",AND(L6&gt;40,L6&lt;=50),"40 to 50",AND(L6&gt;50,L6&lt;=75),"50 to 75",AND(L6&gt;75,L6&lt;=100),"75 to 100",AND(L6&gt;100,L6&lt;=150),"100 to 150",AND(L6&gt;150,L6&lt;=200),"150 to 200",AND(L6&gt;200,L6&lt;=250),"200 to 250",AND(L6&gt;250,L6&lt;=300),"250 to 300",AND(L6&gt;300,L6&lt;=400),"300 to 400",AND(L6&gt;400,L6&lt;=500),"400 to 500",L6&gt;500,"500+")</f>
        <v>20 to 30</v>
      </c>
      <c r="L6" s="9">
        <f>_xlfn.XLOOKUP($E6,'Raw Data'!$E:$E,'Raw Data'!L:L,"ERROR",0,1)</f>
        <v>27.16</v>
      </c>
      <c r="M6" s="14" t="str">
        <f t="array" ref="M6">_xlfn.IFS(AND(N6&gt;0,N6&lt;=5),"0 to 5",AND(N6&gt;5,N6&lt;=10),"5 to 10",AND(N6&gt;10,N6&lt;=15),"10 to 15",AND(N6&gt;15,N6&lt;=20),"15 to 20",AND(N6&gt;20,N6&lt;=30),"20 to 30",AND(N6&gt;30,N6&lt;=40),"30 to 40",AND(N6&gt;40,N6&lt;=50),"40 to 50",AND(N6&gt;50,N6&lt;=75),"50 to 75",AND(N6&gt;75,N6&lt;=100),"75 to 100",AND(N6&gt;100,N6&lt;=150),"100 to 150",AND(N6&gt;150,N6&lt;=200),"150 to 200",AND(N6&gt;200,N6&lt;=250),"200 to 250",AND(N6&gt;250,N6&lt;=300),"250 to 300",AND(N6&gt;300,N6&lt;=400),"300 to 400",AND(N6&gt;400,N6&lt;=500),"400 to 500",N6&gt;500,"500+")</f>
        <v>20 to 30</v>
      </c>
      <c r="N6" s="9">
        <f>_xlfn.XLOOKUP($E6,'Raw Data'!$E:$E,'Raw Data'!N:N,"ERROR",0,1)</f>
        <v>28.04</v>
      </c>
      <c r="O6" s="14" t="str">
        <f t="array" ref="O6">_xlfn.IFS(P6=0,"No Discount",AND(P6&gt;0,P6&lt;=0.02),"0% to 2%",AND(P6&gt;0.02,P6&lt;=0.04),"2% to 4%",AND(P6&gt;0.04,P6&lt;=0.06),"4% to 6%",AND(P6&gt;0.06,P6&lt;=0.08),"6% to 8%",AND(P6&gt;0.08,P6&lt;=0.1),"8% to 10%",AND(P6&gt;0.1,P6&lt;=0.15),"10% to 15%",AND(P6&gt;0.15,P6&lt;=0.2),"15% to 20%",AND(P6&gt;0.2,P6&lt;=0.25),"20% to 25%",AND(P6&gt;0.25,P6&lt;=0.3),"25% to 30%",AND(P6&gt;0.3,P6&lt;=0.4),"30% to 40%",AND(P6&gt;0.4,P6&lt;=0.5),"40% to 50%",AND(P6&gt;0.5,P6&lt;=0.75),"50% to 75%",AND(P6&gt;0.75,P6&lt;=1),"75% to 100%")</f>
        <v>2% to 4%</v>
      </c>
      <c r="P6" s="10">
        <f>_xlfn.XLOOKUP($E6,'Raw Data'!$E:$E,'Raw Data'!P:P,"ERROR",0,1)</f>
        <v>0.0313837375178316</v>
      </c>
      <c r="Q6" s="9">
        <f>_xlfn.XLOOKUP($E6,'Raw Data'!$E:$E,'Raw Data'!Q:Q,"ERROR",0,1)</f>
        <v>8.4</v>
      </c>
      <c r="R6" s="9" t="str">
        <f>_xlfn.XLOOKUP($E6,'Raw Data'!$E:$E,'Raw Data'!R:R,"ERROR",0,1)</f>
        <v>oz</v>
      </c>
      <c r="S6" s="5" t="str">
        <f t="array" ref="S6">_xlfn.IFS(AND(T6&gt;0,T6&lt;=0.05),"0 to 0.05",AND(T6&gt;0.05,T6&lt;=0.1),"0.05 to 0.1",AND(T6&gt;0.1,T6&lt;=0.2),"0.1 to 0.2",AND(T6&gt;0.2,T6&lt;=0.3),"0.2 to 0.3",AND(T6&gt;0.3,T6&lt;=0.4),"0.3 to 0.4",AND(T6&gt;0.4,T6&lt;=0.5),"0.4 to 0.5",AND(T6&gt;0.5,T6&lt;=0.75),"0.5 to 0.75",AND(T6&gt;0.75,T6&lt;=1),"0.75 to 1",AND(T6&gt;1,T6&lt;=2),"1 to 2",AND(T6&gt;2,T6&lt;=3),"2 to 3",AND(T6&gt;3,T6&lt;=4),"3 to 4",AND(T6&gt;4,T6&lt;=5),"4 to 5",AND(T6&gt;5,T6&lt;=10),"5 to 10",T6&gt;10,"10+")</f>
        <v>0.1 to 0.2</v>
      </c>
      <c r="T6" s="10">
        <f t="shared" si="1"/>
        <v>0.109345056927066</v>
      </c>
      <c r="U6" s="15" t="str">
        <f t="array" ref="U6">_xlfn.IFS(AND(V6&gt;0,V6&lt;=0.05),"0 to 0.05",AND(V6&gt;0.05,V6&lt;=0.1),"0.05 to 0.1",AND(V6&gt;0.1,V6&lt;=0.2),"0.1 to 0.2",AND(V6&gt;0.2,V6&lt;=0.3),"0.2 to 0.3",AND(V6&gt;0.3,V6&lt;=0.4),"0.3 to 0.4",AND(V6&gt;0.4,V6&lt;=0.5),"0.4 to 0.5",AND(V6&gt;0.5,V6&lt;=0.75),"0.5 to 0.75",AND(V6&gt;0.75,V6&lt;=1),"0.75 to 1",AND(V6&gt;1,V6&lt;=2),"1 to 2",AND(V6&gt;2,V6&lt;=3),"2 to 3",AND(V6&gt;3,V6&lt;=4),"3 to 4",AND(V6&gt;4,V6&lt;=5),"4 to 5",AND(V6&gt;5,V6&lt;=10),"5 to 10",V6&gt;10,"10+")</f>
        <v>0 to 0.05</v>
      </c>
      <c r="V6" s="10">
        <f t="shared" si="2"/>
        <v>0.0304797333204503</v>
      </c>
      <c r="W6" s="15" t="str">
        <f t="array" ref="W6">_xlfn.IFS(AND(X6&gt;0,X6&lt;=0.05),"0 to 0.05",AND(X6&gt;0.05,X6&lt;=0.1),"0.05 to 0.1",AND(X6&gt;0.1,X6&lt;=0.2),"0.1 to 0.2",AND(X6&gt;0.2,X6&lt;=0.3),"0.2 to 0.3",AND(X6&gt;0.3,X6&lt;=0.4),"0.3 to 0.4",AND(X6&gt;0.4,X6&lt;=0.5),"0.4 to 0.5",AND(X6&gt;0.5,X6&lt;=0.75),"0.5 to 0.75",AND(X6&gt;0.75,X6&lt;=1),"0.75 to 1",AND(X6&gt;1,X6&lt;=2),"1 to 2",AND(X6&gt;2,X6&lt;=3),"2 to 3",AND(X6&gt;3,X6&lt;=4),"3 to 4",AND(X6&gt;4,X6&lt;=5),"4 to 5",AND(X6&gt;5,X6&lt;=10),"5 to 10",X6&gt;10,"10+")</f>
        <v>0 to 0.05</v>
      </c>
      <c r="X6" s="16">
        <f t="shared" si="3"/>
        <v>0.0295231653703077</v>
      </c>
      <c r="Y6" s="5" t="str">
        <f t="array" ref="Y6">_xlfn.IFS(AND(Z6&gt;0,Z6&lt;=1),"0 to 1",AND(Z6&gt;1,Z6&lt;=2),"1 to 2",AND(Z6&gt;2,Z6&lt;=4),"2 to 4",AND(Z6&gt;4,Z6&lt;=6),"4 to 6",AND(Z6&gt;6,Z6&lt;=8),"6 to 8",AND(Z6&gt;8,Z6&lt;=10),"8 to 10",AND(Z6&gt;10,Z6&lt;=15),"10 to 15",AND(Z6&gt;15,Z6&lt;=20),"15 to 20",AND(Z6&gt;20,Z6&lt;=25),"20 to 25",AND(Z6&gt;25,Z6&lt;=30),"25 to 30",AND(Z6&gt;30,Z6&lt;=40),"30 to 40",AND(Z6&gt;40,Z6&lt;=50),"40 to 50",Z6&gt;50,"50+")</f>
        <v>8 to 10</v>
      </c>
      <c r="Z6" s="9">
        <f t="array" ref="Z6">_xlfn.IFS(AA6="oz",_xlfn.IFS(R6="oz",Q6,R6="fl oz",Q6*1.04,R6="ml",Q6*0.0338),AA6="fl oz",_xlfn.IFS(R6="oz",Q6/1.04,R6="fl oz",Q6,R6="ml",Q6*0.0338/1.04),AA6="ml",_xlfn.IFS(R6="oz",Q6/0.0338,R6="fl oz",Q6*1.04/0.0338,R6="ml",Q6))</f>
        <v>8.4</v>
      </c>
      <c r="AA6" s="9" t="str">
        <f>_xlfn.XLOOKUP($E6,'Raw Data'!$E:$E,'Raw Data'!AA:AA,"ERROR",0,1)</f>
        <v>oz</v>
      </c>
      <c r="AB6" s="5" t="s">
        <v>70</v>
      </c>
      <c r="AC6" s="5" t="s">
        <v>71</v>
      </c>
      <c r="AD6" s="5" t="s">
        <v>72</v>
      </c>
      <c r="AE6">
        <f>IF(SUMIF('Ingredients Backend'!$AE$1:$CD$1,AE$3,'Ingredients Backend'!$AE5:$CD5)&gt;=1,1,0)*$H6</f>
        <v>0</v>
      </c>
      <c r="AF6">
        <f>IF(SUMIF('Ingredients Backend'!$AE$1:$CD$1,AF$3,'Ingredients Backend'!$AE5:$CD5)&gt;=1,1,0)*$H6</f>
        <v>0</v>
      </c>
      <c r="AG6">
        <f>IF(SUMIF('Ingredients Backend'!$AE$1:$CD$1,AG$3,'Ingredients Backend'!$AE5:$CD5)&gt;=1,1,0)*$H6</f>
        <v>0</v>
      </c>
      <c r="AH6">
        <f>IF(SUMIF('Ingredients Backend'!$AE$1:$CD$1,AH$3,'Ingredients Backend'!$AE5:$CD5)&gt;=1,1,0)*$H6</f>
        <v>0</v>
      </c>
      <c r="AI6">
        <f>IF(SUMIF('Ingredients Backend'!$AE$1:$CD$1,AI$3,'Ingredients Backend'!$AE5:$CD5)&gt;=1,1,0)*$H6</f>
        <v>0</v>
      </c>
      <c r="AJ6">
        <f>IF(SUMIF('Ingredients Backend'!$AE$1:$CD$1,AJ$3,'Ingredients Backend'!$AE5:$CD5)&gt;=1,1,0)*$H6</f>
        <v>0</v>
      </c>
      <c r="AK6">
        <f>IF(SUMIF('Ingredients Backend'!$AE$1:$CD$1,AK$3,'Ingredients Backend'!$AE5:$CD5)&gt;=1,1,0)*$H6</f>
        <v>0</v>
      </c>
      <c r="AL6">
        <f>IF(SUMIF('Ingredients Backend'!$AE$1:$CD$1,AL$3,'Ingredients Backend'!$AE5:$CD5)&gt;=1,1,0)*$H6</f>
        <v>0</v>
      </c>
      <c r="AM6">
        <f>IF(SUMIF('Ingredients Backend'!$AE$1:$CD$1,AM$3,'Ingredients Backend'!$AE5:$CD5)&gt;=1,1,0)*$H6</f>
        <v>0</v>
      </c>
      <c r="AN6">
        <f>IF(SUMIF('Ingredients Backend'!$AE$1:$CD$1,AN$3,'Ingredients Backend'!$AE5:$CD5)&gt;=1,1,0)*$H6</f>
        <v>0</v>
      </c>
      <c r="AO6">
        <f>IF(SUMIF('Ingredients Backend'!$AE$1:$CD$1,AO$3,'Ingredients Backend'!$AE5:$CD5)&gt;=1,1,0)*$H6</f>
        <v>0</v>
      </c>
      <c r="AP6">
        <f>IF(SUMIF('Ingredients Backend'!$AE$1:$CD$1,AP$3,'Ingredients Backend'!$AE5:$CD5)&gt;=1,1,0)*$H6</f>
        <v>0</v>
      </c>
      <c r="AQ6">
        <f>IF(SUMIF('Ingredients Backend'!$AE$1:$CD$1,AQ$3,'Ingredients Backend'!$AE5:$CD5)&gt;=1,1,0)*$H6</f>
        <v>0</v>
      </c>
      <c r="AR6">
        <f>IF(SUMIF('Ingredients Backend'!$AE$1:$CD$1,AR$3,'Ingredients Backend'!$AE5:$CD5)&gt;=1,1,0)*$H6</f>
        <v>0</v>
      </c>
      <c r="AS6">
        <f>IF(SUMIF('Ingredients Backend'!$AE$1:$CD$1,AS$3,'Ingredients Backend'!$AE5:$CD5)&gt;=1,1,0)*$H6</f>
        <v>0</v>
      </c>
      <c r="AT6">
        <f>IF(SUMIF('Ingredients Backend'!$AE$1:$CD$1,AT$3,'Ingredients Backend'!$AE5:$CD5)&gt;=1,1,0)*$H6</f>
        <v>0</v>
      </c>
      <c r="AU6">
        <f>IF(SUMIF('Ingredients Backend'!$AE$1:$CD$1,AU$3,'Ingredients Backend'!$AE5:$CD5)&gt;=1,1,0)*$H6</f>
        <v>0</v>
      </c>
      <c r="AV6">
        <f>IF(SUMIF('Ingredients Backend'!$AE$1:$CD$1,AV$3,'Ingredients Backend'!$AE5:$CD5)&gt;=1,1,0)*$H6</f>
        <v>0</v>
      </c>
      <c r="AW6">
        <f>IF(SUMIF('Ingredients Backend'!$AE$1:$CD$1,AW$3,'Ingredients Backend'!$AE5:$CD5)&gt;=1,1,0)*$H6</f>
        <v>0</v>
      </c>
      <c r="AX6">
        <f>IF(SUMIF('Ingredients Backend'!$AE$1:$CD$1,AX$3,'Ingredients Backend'!$AE5:$CD5)&gt;=1,1,0)*$H6</f>
        <v>0</v>
      </c>
      <c r="AY6">
        <f>IF(SUMIF('Ingredients Backend'!$AE$1:$CD$1,AY$3,'Ingredients Backend'!$AE5:$CD5)&gt;=1,1,0)*$H6</f>
        <v>0</v>
      </c>
      <c r="AZ6">
        <f>IF(SUMIF('Ingredients Backend'!$AE$1:$CD$1,AZ$3,'Ingredients Backend'!$AE5:$CD5)&gt;=1,1,0)*$H6</f>
        <v>0</v>
      </c>
      <c r="BA6">
        <f>IF(SUMIF('Ingredients Backend'!$AE$1:$CD$1,BA$3,'Ingredients Backend'!$AE5:$CD5)&gt;=1,1,0)*$H6</f>
        <v>0</v>
      </c>
      <c r="BB6">
        <f>IF(SUMIF('Ingredients Backend'!$AE$1:$CD$1,BB$3,'Ingredients Backend'!$AE5:$CD5)&gt;=1,1,0)*$H6</f>
        <v>0</v>
      </c>
      <c r="BC6">
        <f>IF(SUMIF('Ingredients Backend'!$AE$1:$CD$1,BC$3,'Ingredients Backend'!$AE5:$CD5)&gt;=1,1,0)*$H6</f>
        <v>0</v>
      </c>
      <c r="BD6">
        <f>IF(SUMIF('Ingredients Backend'!$AE$1:$CD$1,BD$3,'Ingredients Backend'!$AE5:$CD5)&gt;=1,1,0)*$H6</f>
        <v>0</v>
      </c>
      <c r="BE6">
        <f>IF(SUMIF('Ingredients Backend'!$AE$1:$CD$1,BE$3,'Ingredients Backend'!$AE5:$CD5)&gt;=1,1,0)*$H6</f>
        <v>0</v>
      </c>
      <c r="BF6">
        <f>IF(SUMIF('Ingredients Backend'!$AE$1:$CD$1,BF$3,'Ingredients Backend'!$AE5:$CD5)&gt;=1,1,0)*$H6</f>
        <v>0</v>
      </c>
      <c r="BG6">
        <f>IF(SUMIF('Ingredients Backend'!$AE$1:$CD$1,BG$3,'Ingredients Backend'!$AE5:$CD5)&gt;=1,1,0)*$H6</f>
        <v>0</v>
      </c>
      <c r="BH6">
        <f>IF(SUMIF('Ingredients Backend'!$AE$1:$CD$1,BH$3,'Ingredients Backend'!$AE5:$CD5)&gt;=1,1,0)*$H6</f>
        <v>0</v>
      </c>
      <c r="BI6">
        <f>IF(SUMIF('Ingredients Backend'!$AE$1:$CD$1,BI$3,'Ingredients Backend'!$AE5:$CD5)&gt;=1,1,0)*$H6</f>
        <v>0</v>
      </c>
      <c r="BJ6">
        <f>IF(SUMIF('Ingredients Backend'!$AE$1:$CD$1,BJ$3,'Ingredients Backend'!$AE5:$CD5)&gt;=1,1,0)*$H6</f>
        <v>0</v>
      </c>
      <c r="BK6">
        <f>IF(SUMIF('Ingredients Backend'!$AE$1:$CD$1,BK$3,'Ingredients Backend'!$AE5:$CD5)&gt;=1,1,0)*$H6</f>
        <v>0</v>
      </c>
      <c r="BL6">
        <f>IF(SUMIF('Ingredients Backend'!$AE$1:$CD$1,BL$3,'Ingredients Backend'!$AE5:$CD5)&gt;=1,1,0)*$H6</f>
        <v>0</v>
      </c>
      <c r="BM6">
        <f>IF(SUMIF('Ingredients Backend'!$AE$1:$CD$1,BM$3,'Ingredients Backend'!$AE5:$CD5)&gt;=1,1,0)*$H6</f>
        <v>0</v>
      </c>
      <c r="BN6">
        <f>IF(SUMIF('Ingredients Backend'!$AE$1:$CD$1,BN$3,'Ingredients Backend'!$AE5:$CD5)&gt;=1,1,0)*$H6</f>
        <v>0</v>
      </c>
      <c r="BO6">
        <f>IF(SUMIF('Ingredients Backend'!$AE$1:$CD$1,BO$3,'Ingredients Backend'!$AE5:$CD5)&gt;=1,1,0)*$H6</f>
        <v>0</v>
      </c>
      <c r="BP6">
        <f>IF(SUMIF('Ingredients Backend'!$AE$1:$CD$1,BP$3,'Ingredients Backend'!$AE5:$CD5)&gt;=1,1,0)*$H6</f>
        <v>0</v>
      </c>
      <c r="BQ6">
        <f>IF(SUMIF('Ingredients Backend'!$AE$1:$CD$1,BQ$3,'Ingredients Backend'!$AE5:$CD5)&gt;=1,1,0)*$H6</f>
        <v>26276.8</v>
      </c>
      <c r="BR6">
        <f>IF(SUMIF('Ingredients Backend'!$AE$1:$CD$1,BR$3,'Ingredients Backend'!$AE5:$CD5)&gt;=1,1,0)*$H6</f>
        <v>0</v>
      </c>
      <c r="BS6">
        <f>IF(SUMIF('Ingredients Backend'!$AE$1:$CD$1,BS$3,'Ingredients Backend'!$AE5:$CD5)&gt;=1,1,0)*$H6</f>
        <v>0</v>
      </c>
      <c r="BT6">
        <f>IF(SUMIF('Ingredients Backend'!$AE$1:$CD$1,BT$3,'Ingredients Backend'!$AE5:$CD5)&gt;=1,1,0)*$H6</f>
        <v>0</v>
      </c>
      <c r="BU6">
        <f>IF(SUMIF('Ingredients Backend'!$AE$1:$CD$1,BU$3,'Ingredients Backend'!$AE5:$CD5)&gt;=1,1,0)*$H6</f>
        <v>0</v>
      </c>
      <c r="BV6">
        <f>IF(SUMIF('Ingredients Backend'!$AE$1:$CD$1,BV$3,'Ingredients Backend'!$AE5:$CD5)&gt;=1,1,0)*$H6</f>
        <v>0</v>
      </c>
      <c r="BW6">
        <f>IF(SUMIF('Ingredients Backend'!$AE$1:$CD$1,BW$3,'Ingredients Backend'!$AE5:$CD5)&gt;=1,1,0)*$H6</f>
        <v>0</v>
      </c>
      <c r="BX6">
        <f>IF(SUMIF('Ingredients Backend'!$AE$1:$CD$1,BX$3,'Ingredients Backend'!$AE5:$CD5)&gt;=1,1,0)*$H6</f>
        <v>0</v>
      </c>
      <c r="BY6">
        <f>IF(SUMIF('Ingredients Backend'!$AE$1:$CD$1,BY$3,'Ingredients Backend'!$AE5:$CD5)&gt;=1,1,0)*$H6</f>
        <v>0</v>
      </c>
    </row>
    <row r="7" spans="1:77">
      <c r="A7" s="5" t="str">
        <f>_xlfn.XLOOKUP($E7,'Raw Data'!$E:$E,'Raw Data'!A:A,"ERROR",0,1)</f>
        <v>AE</v>
      </c>
      <c r="B7" s="5" t="str">
        <f>_xlfn.XLOOKUP($E7,'Raw Data'!$E:$E,'Raw Data'!B:B,"ERROR",0,1)</f>
        <v>Hair Mousses</v>
      </c>
      <c r="C7" s="5" t="str">
        <f>_xlfn.XLOOKUP($E7,'Raw Data'!$E:$E,'Raw Data'!C:C,"ERROR",0,1)</f>
        <v>Maui Moisture</v>
      </c>
      <c r="D7" s="5" t="str">
        <f>_xlfn.XLOOKUP($E7,'Raw Data'!$E:$E,'Raw Data'!D:D,"ERROR",0,1)</f>
        <v>www.amazon.ae/dp/B08LZ2R5MM</v>
      </c>
      <c r="E7" s="5" t="s">
        <v>73</v>
      </c>
      <c r="F7" s="9" t="str">
        <f>_xlfn.XLOOKUP($E7,'Raw Data'!$E:$E,'Raw Data'!F:F,"ERROR",0,1)</f>
        <v>Maui Moisture Flexible Hold + Coconut Milk Curl Foam Mousse, for Curly Hair Styling, No Drying Alcohols, Parabens or Silicone, 8.5oz Maui Moisture Flexible Hold + Coconut Milk Curl Foam Mousse, for Curly Hair Styling, No Drying Alcohols, Parabens or Silicone, 8.5oz</v>
      </c>
      <c r="G7" s="10">
        <f>_xlfn.XLOOKUP($E7,'Raw Data'!$E:$E,'Raw Data'!G:G,"ERROR",0,1)</f>
        <v>489</v>
      </c>
      <c r="H7" s="9">
        <f>_xlfn.XLOOKUP($E7,'Raw Data'!$E:$E,'Raw Data'!H:H,"ERROR",0,1)</f>
        <v>24817.56</v>
      </c>
      <c r="I7" s="9">
        <f>_xlfn.XLOOKUP($E7,'Raw Data'!$E:$E,'Raw Data'!I:I,"ERROR",0,1)</f>
        <v>0.033226273164651</v>
      </c>
      <c r="J7" s="9" t="str">
        <f>_xlfn.XLOOKUP($E7,'Raw Data'!$E:$E,'Raw Data'!J:J,"ERROR",0,1)</f>
        <v>Yes</v>
      </c>
      <c r="K7" s="14" t="str">
        <f t="array" ref="K7">_xlfn.IFS(AND(L7&gt;0,L7&lt;=5),"0 to 5",AND(L7&gt;5,L7&lt;=10),"5 to 10",AND(L7&gt;10,L7&lt;=15),"10 to 15",AND(L7&gt;15,L7&lt;=20),"15 to 20",AND(L7&gt;20,L7&lt;=30),"20 to 30",AND(L7&gt;30,L7&lt;=40),"30 to 40",AND(L7&gt;40,L7&lt;=50),"40 to 50",AND(L7&gt;50,L7&lt;=75),"50 to 75",AND(L7&gt;75,L7&lt;=100),"75 to 100",AND(L7&gt;100,L7&lt;=150),"100 to 150",AND(L7&gt;150,L7&lt;=200),"150 to 200",AND(L7&gt;200,L7&lt;=250),"200 to 250",AND(L7&gt;250,L7&lt;=300),"250 to 300",AND(L7&gt;300,L7&lt;=400),"300 to 400",AND(L7&gt;400,L7&lt;=500),"400 to 500",L7&gt;500,"500+")</f>
        <v>50 to 75</v>
      </c>
      <c r="L7" s="9">
        <f>_xlfn.XLOOKUP($E7,'Raw Data'!$E:$E,'Raw Data'!L:L,"ERROR",0,1)</f>
        <v>51.34</v>
      </c>
      <c r="M7" s="14" t="str">
        <f t="array" ref="M7">_xlfn.IFS(AND(N7&gt;0,N7&lt;=5),"0 to 5",AND(N7&gt;5,N7&lt;=10),"5 to 10",AND(N7&gt;10,N7&lt;=15),"10 to 15",AND(N7&gt;15,N7&lt;=20),"15 to 20",AND(N7&gt;20,N7&lt;=30),"20 to 30",AND(N7&gt;30,N7&lt;=40),"30 to 40",AND(N7&gt;40,N7&lt;=50),"40 to 50",AND(N7&gt;50,N7&lt;=75),"50 to 75",AND(N7&gt;75,N7&lt;=100),"75 to 100",AND(N7&gt;100,N7&lt;=150),"100 to 150",AND(N7&gt;150,N7&lt;=200),"150 to 200",AND(N7&gt;200,N7&lt;=250),"200 to 250",AND(N7&gt;250,N7&lt;=300),"250 to 300",AND(N7&gt;300,N7&lt;=400),"300 to 400",AND(N7&gt;400,N7&lt;=500),"400 to 500",N7&gt;500,"500+")</f>
        <v>50 to 75</v>
      </c>
      <c r="N7" s="9">
        <f>_xlfn.XLOOKUP($E7,'Raw Data'!$E:$E,'Raw Data'!N:N,"ERROR",0,1)</f>
        <v>52</v>
      </c>
      <c r="O7" s="14" t="str">
        <f t="array" ref="O7">_xlfn.IFS(P7=0,"No Discount",AND(P7&gt;0,P7&lt;=0.02),"0% to 2%",AND(P7&gt;0.02,P7&lt;=0.04),"2% to 4%",AND(P7&gt;0.04,P7&lt;=0.06),"4% to 6%",AND(P7&gt;0.06,P7&lt;=0.08),"6% to 8%",AND(P7&gt;0.08,P7&lt;=0.1),"8% to 10%",AND(P7&gt;0.1,P7&lt;=0.15),"10% to 15%",AND(P7&gt;0.15,P7&lt;=0.2),"15% to 20%",AND(P7&gt;0.2,P7&lt;=0.25),"20% to 25%",AND(P7&gt;0.25,P7&lt;=0.3),"25% to 30%",AND(P7&gt;0.3,P7&lt;=0.4),"30% to 40%",AND(P7&gt;0.4,P7&lt;=0.5),"40% to 50%",AND(P7&gt;0.5,P7&lt;=0.75),"50% to 75%",AND(P7&gt;0.75,P7&lt;=1),"75% to 100%")</f>
        <v>0% to 2%</v>
      </c>
      <c r="P7" s="10">
        <f>_xlfn.XLOOKUP($E7,'Raw Data'!$E:$E,'Raw Data'!P:P,"ERROR",0,1)</f>
        <v>0.0126923076923076</v>
      </c>
      <c r="Q7" s="9">
        <f>_xlfn.XLOOKUP($E7,'Raw Data'!$E:$E,'Raw Data'!Q:Q,"ERROR",0,1)</f>
        <v>8.5</v>
      </c>
      <c r="R7" s="9" t="str">
        <f>_xlfn.XLOOKUP($E7,'Raw Data'!$E:$E,'Raw Data'!R:R,"ERROR",0,1)</f>
        <v>oz</v>
      </c>
      <c r="S7" s="5" t="str">
        <f t="array" ref="S7">_xlfn.IFS(AND(T7&gt;0,T7&lt;=0.05),"0 to 0.05",AND(T7&gt;0.05,T7&lt;=0.1),"0.05 to 0.1",AND(T7&gt;0.1,T7&lt;=0.2),"0.1 to 0.2",AND(T7&gt;0.2,T7&lt;=0.3),"0.2 to 0.3",AND(T7&gt;0.3,T7&lt;=0.4),"0.3 to 0.4",AND(T7&gt;0.4,T7&lt;=0.5),"0.4 to 0.5",AND(T7&gt;0.5,T7&lt;=0.75),"0.5 to 0.75",AND(T7&gt;0.75,T7&lt;=1),"0.75 to 1",AND(T7&gt;1,T7&lt;=2),"1 to 2",AND(T7&gt;2,T7&lt;=3),"2 to 3",AND(T7&gt;3,T7&lt;=4),"3 to 4",AND(T7&gt;4,T7&lt;=5),"4 to 5",AND(T7&gt;5,T7&lt;=10),"5 to 10",T7&gt;10,"10+")</f>
        <v>0.2 to 0.3</v>
      </c>
      <c r="T7" s="10">
        <f t="shared" si="1"/>
        <v>0.204261075414271</v>
      </c>
      <c r="U7" s="15" t="str">
        <f t="array" ref="U7">_xlfn.IFS(AND(V7&gt;0,V7&lt;=0.05),"0 to 0.05",AND(V7&gt;0.05,V7&lt;=0.1),"0.05 to 0.1",AND(V7&gt;0.1,V7&lt;=0.2),"0.1 to 0.2",AND(V7&gt;0.2,V7&lt;=0.3),"0.2 to 0.3",AND(V7&gt;0.3,V7&lt;=0.4),"0.3 to 0.4",AND(V7&gt;0.4,V7&lt;=0.5),"0.4 to 0.5",AND(V7&gt;0.5,V7&lt;=0.75),"0.5 to 0.75",AND(V7&gt;0.75,V7&lt;=1),"0.75 to 1",AND(V7&gt;1,V7&lt;=2),"1 to 2",AND(V7&gt;2,V7&lt;=3),"2 to 3",AND(V7&gt;3,V7&lt;=4),"3 to 4",AND(V7&gt;4,V7&lt;=5),"4 to 5",AND(V7&gt;5,V7&lt;=10),"5 to 10",V7&gt;10,"10+")</f>
        <v>0.05 to 0.1</v>
      </c>
      <c r="V7" s="10">
        <f t="shared" si="2"/>
        <v>0.0558594760190177</v>
      </c>
      <c r="W7" s="15" t="str">
        <f t="array" ref="W7">_xlfn.IFS(AND(X7&gt;0,X7&lt;=0.05),"0 to 0.05",AND(X7&gt;0.05,X7&lt;=0.1),"0.05 to 0.1",AND(X7&gt;0.1,X7&lt;=0.2),"0.1 to 0.2",AND(X7&gt;0.2,X7&lt;=0.3),"0.2 to 0.3",AND(X7&gt;0.3,X7&lt;=0.4),"0.3 to 0.4",AND(X7&gt;0.4,X7&lt;=0.5),"0.4 to 0.5",AND(X7&gt;0.5,X7&lt;=0.75),"0.5 to 0.75",AND(X7&gt;0.75,X7&lt;=1),"0.75 to 1",AND(X7&gt;1,X7&lt;=2),"1 to 2",AND(X7&gt;2,X7&lt;=3),"2 to 3",AND(X7&gt;3,X7&lt;=4),"3 to 4",AND(X7&gt;4,X7&lt;=5),"4 to 5",AND(X7&gt;5,X7&lt;=10),"5 to 10",X7&gt;10,"10+")</f>
        <v>0.05 to 0.1</v>
      </c>
      <c r="X7" s="16">
        <f t="shared" si="3"/>
        <v>0.0551504903618532</v>
      </c>
      <c r="Y7" s="5" t="str">
        <f t="array" ref="Y7">_xlfn.IFS(AND(Z7&gt;0,Z7&lt;=1),"0 to 1",AND(Z7&gt;1,Z7&lt;=2),"1 to 2",AND(Z7&gt;2,Z7&lt;=4),"2 to 4",AND(Z7&gt;4,Z7&lt;=6),"4 to 6",AND(Z7&gt;6,Z7&lt;=8),"6 to 8",AND(Z7&gt;8,Z7&lt;=10),"8 to 10",AND(Z7&gt;10,Z7&lt;=15),"10 to 15",AND(Z7&gt;15,Z7&lt;=20),"15 to 20",AND(Z7&gt;20,Z7&lt;=25),"20 to 25",AND(Z7&gt;25,Z7&lt;=30),"25 to 30",AND(Z7&gt;30,Z7&lt;=40),"30 to 40",AND(Z7&gt;40,Z7&lt;=50),"40 to 50",Z7&gt;50,"50+")</f>
        <v>8 to 10</v>
      </c>
      <c r="Z7" s="9">
        <f t="array" ref="Z7">_xlfn.IFS(AA7="oz",_xlfn.IFS(R7="oz",Q7,R7="fl oz",Q7*1.04,R7="ml",Q7*0.0338),AA7="fl oz",_xlfn.IFS(R7="oz",Q7/1.04,R7="fl oz",Q7,R7="ml",Q7*0.0338/1.04),AA7="ml",_xlfn.IFS(R7="oz",Q7/0.0338,R7="fl oz",Q7*1.04/0.0338,R7="ml",Q7))</f>
        <v>8.5</v>
      </c>
      <c r="AA7" s="9" t="str">
        <f>_xlfn.XLOOKUP($E7,'Raw Data'!$E:$E,'Raw Data'!AA:AA,"ERROR",0,1)</f>
        <v>oz</v>
      </c>
      <c r="AB7" s="5" t="s">
        <v>74</v>
      </c>
      <c r="AC7" s="5" t="s">
        <v>75</v>
      </c>
      <c r="AD7" s="5" t="s">
        <v>76</v>
      </c>
      <c r="AE7">
        <f>IF(SUMIF('Ingredients Backend'!$AE$1:$CD$1,AE$3,'Ingredients Backend'!$AE6:$CD6)&gt;=1,1,0)*$H7</f>
        <v>0</v>
      </c>
      <c r="AF7">
        <f>IF(SUMIF('Ingredients Backend'!$AE$1:$CD$1,AF$3,'Ingredients Backend'!$AE6:$CD6)&gt;=1,1,0)*$H7</f>
        <v>0</v>
      </c>
      <c r="AG7">
        <f>IF(SUMIF('Ingredients Backend'!$AE$1:$CD$1,AG$3,'Ingredients Backend'!$AE6:$CD6)&gt;=1,1,0)*$H7</f>
        <v>24817.56</v>
      </c>
      <c r="AH7">
        <f>IF(SUMIF('Ingredients Backend'!$AE$1:$CD$1,AH$3,'Ingredients Backend'!$AE6:$CD6)&gt;=1,1,0)*$H7</f>
        <v>0</v>
      </c>
      <c r="AI7">
        <f>IF(SUMIF('Ingredients Backend'!$AE$1:$CD$1,AI$3,'Ingredients Backend'!$AE6:$CD6)&gt;=1,1,0)*$H7</f>
        <v>0</v>
      </c>
      <c r="AJ7">
        <f>IF(SUMIF('Ingredients Backend'!$AE$1:$CD$1,AJ$3,'Ingredients Backend'!$AE6:$CD6)&gt;=1,1,0)*$H7</f>
        <v>0</v>
      </c>
      <c r="AK7">
        <f>IF(SUMIF('Ingredients Backend'!$AE$1:$CD$1,AK$3,'Ingredients Backend'!$AE6:$CD6)&gt;=1,1,0)*$H7</f>
        <v>0</v>
      </c>
      <c r="AL7">
        <f>IF(SUMIF('Ingredients Backend'!$AE$1:$CD$1,AL$3,'Ingredients Backend'!$AE6:$CD6)&gt;=1,1,0)*$H7</f>
        <v>0</v>
      </c>
      <c r="AM7">
        <f>IF(SUMIF('Ingredients Backend'!$AE$1:$CD$1,AM$3,'Ingredients Backend'!$AE6:$CD6)&gt;=1,1,0)*$H7</f>
        <v>0</v>
      </c>
      <c r="AN7">
        <f>IF(SUMIF('Ingredients Backend'!$AE$1:$CD$1,AN$3,'Ingredients Backend'!$AE6:$CD6)&gt;=1,1,0)*$H7</f>
        <v>0</v>
      </c>
      <c r="AO7">
        <f>IF(SUMIF('Ingredients Backend'!$AE$1:$CD$1,AO$3,'Ingredients Backend'!$AE6:$CD6)&gt;=1,1,0)*$H7</f>
        <v>0</v>
      </c>
      <c r="AP7">
        <f>IF(SUMIF('Ingredients Backend'!$AE$1:$CD$1,AP$3,'Ingredients Backend'!$AE6:$CD6)&gt;=1,1,0)*$H7</f>
        <v>0</v>
      </c>
      <c r="AQ7">
        <f>IF(SUMIF('Ingredients Backend'!$AE$1:$CD$1,AQ$3,'Ingredients Backend'!$AE6:$CD6)&gt;=1,1,0)*$H7</f>
        <v>0</v>
      </c>
      <c r="AR7">
        <f>IF(SUMIF('Ingredients Backend'!$AE$1:$CD$1,AR$3,'Ingredients Backend'!$AE6:$CD6)&gt;=1,1,0)*$H7</f>
        <v>0</v>
      </c>
      <c r="AS7">
        <f>IF(SUMIF('Ingredients Backend'!$AE$1:$CD$1,AS$3,'Ingredients Backend'!$AE6:$CD6)&gt;=1,1,0)*$H7</f>
        <v>24817.56</v>
      </c>
      <c r="AT7">
        <f>IF(SUMIF('Ingredients Backend'!$AE$1:$CD$1,AT$3,'Ingredients Backend'!$AE6:$CD6)&gt;=1,1,0)*$H7</f>
        <v>0</v>
      </c>
      <c r="AU7">
        <f>IF(SUMIF('Ingredients Backend'!$AE$1:$CD$1,AU$3,'Ingredients Backend'!$AE6:$CD6)&gt;=1,1,0)*$H7</f>
        <v>0</v>
      </c>
      <c r="AV7">
        <f>IF(SUMIF('Ingredients Backend'!$AE$1:$CD$1,AV$3,'Ingredients Backend'!$AE6:$CD6)&gt;=1,1,0)*$H7</f>
        <v>0</v>
      </c>
      <c r="AW7">
        <f>IF(SUMIF('Ingredients Backend'!$AE$1:$CD$1,AW$3,'Ingredients Backend'!$AE6:$CD6)&gt;=1,1,0)*$H7</f>
        <v>0</v>
      </c>
      <c r="AX7">
        <f>IF(SUMIF('Ingredients Backend'!$AE$1:$CD$1,AX$3,'Ingredients Backend'!$AE6:$CD6)&gt;=1,1,0)*$H7</f>
        <v>0</v>
      </c>
      <c r="AY7">
        <f>IF(SUMIF('Ingredients Backend'!$AE$1:$CD$1,AY$3,'Ingredients Backend'!$AE6:$CD6)&gt;=1,1,0)*$H7</f>
        <v>24817.56</v>
      </c>
      <c r="AZ7">
        <f>IF(SUMIF('Ingredients Backend'!$AE$1:$CD$1,AZ$3,'Ingredients Backend'!$AE6:$CD6)&gt;=1,1,0)*$H7</f>
        <v>0</v>
      </c>
      <c r="BA7">
        <f>IF(SUMIF('Ingredients Backend'!$AE$1:$CD$1,BA$3,'Ingredients Backend'!$AE6:$CD6)&gt;=1,1,0)*$H7</f>
        <v>0</v>
      </c>
      <c r="BB7">
        <f>IF(SUMIF('Ingredients Backend'!$AE$1:$CD$1,BB$3,'Ingredients Backend'!$AE6:$CD6)&gt;=1,1,0)*$H7</f>
        <v>0</v>
      </c>
      <c r="BC7">
        <f>IF(SUMIF('Ingredients Backend'!$AE$1:$CD$1,BC$3,'Ingredients Backend'!$AE6:$CD6)&gt;=1,1,0)*$H7</f>
        <v>0</v>
      </c>
      <c r="BD7">
        <f>IF(SUMIF('Ingredients Backend'!$AE$1:$CD$1,BD$3,'Ingredients Backend'!$AE6:$CD6)&gt;=1,1,0)*$H7</f>
        <v>24817.56</v>
      </c>
      <c r="BE7">
        <f>IF(SUMIF('Ingredients Backend'!$AE$1:$CD$1,BE$3,'Ingredients Backend'!$AE6:$CD6)&gt;=1,1,0)*$H7</f>
        <v>0</v>
      </c>
      <c r="BF7">
        <f>IF(SUMIF('Ingredients Backend'!$AE$1:$CD$1,BF$3,'Ingredients Backend'!$AE6:$CD6)&gt;=1,1,0)*$H7</f>
        <v>0</v>
      </c>
      <c r="BG7">
        <f>IF(SUMIF('Ingredients Backend'!$AE$1:$CD$1,BG$3,'Ingredients Backend'!$AE6:$CD6)&gt;=1,1,0)*$H7</f>
        <v>0</v>
      </c>
      <c r="BH7">
        <f>IF(SUMIF('Ingredients Backend'!$AE$1:$CD$1,BH$3,'Ingredients Backend'!$AE6:$CD6)&gt;=1,1,0)*$H7</f>
        <v>0</v>
      </c>
      <c r="BI7">
        <f>IF(SUMIF('Ingredients Backend'!$AE$1:$CD$1,BI$3,'Ingredients Backend'!$AE6:$CD6)&gt;=1,1,0)*$H7</f>
        <v>0</v>
      </c>
      <c r="BJ7">
        <f>IF(SUMIF('Ingredients Backend'!$AE$1:$CD$1,BJ$3,'Ingredients Backend'!$AE6:$CD6)&gt;=1,1,0)*$H7</f>
        <v>0</v>
      </c>
      <c r="BK7">
        <f>IF(SUMIF('Ingredients Backend'!$AE$1:$CD$1,BK$3,'Ingredients Backend'!$AE6:$CD6)&gt;=1,1,0)*$H7</f>
        <v>0</v>
      </c>
      <c r="BL7">
        <f>IF(SUMIF('Ingredients Backend'!$AE$1:$CD$1,BL$3,'Ingredients Backend'!$AE6:$CD6)&gt;=1,1,0)*$H7</f>
        <v>0</v>
      </c>
      <c r="BM7">
        <f>IF(SUMIF('Ingredients Backend'!$AE$1:$CD$1,BM$3,'Ingredients Backend'!$AE6:$CD6)&gt;=1,1,0)*$H7</f>
        <v>0</v>
      </c>
      <c r="BN7">
        <f>IF(SUMIF('Ingredients Backend'!$AE$1:$CD$1,BN$3,'Ingredients Backend'!$AE6:$CD6)&gt;=1,1,0)*$H7</f>
        <v>0</v>
      </c>
      <c r="BO7">
        <f>IF(SUMIF('Ingredients Backend'!$AE$1:$CD$1,BO$3,'Ingredients Backend'!$AE6:$CD6)&gt;=1,1,0)*$H7</f>
        <v>0</v>
      </c>
      <c r="BP7">
        <f>IF(SUMIF('Ingredients Backend'!$AE$1:$CD$1,BP$3,'Ingredients Backend'!$AE6:$CD6)&gt;=1,1,0)*$H7</f>
        <v>0</v>
      </c>
      <c r="BQ7">
        <f>IF(SUMIF('Ingredients Backend'!$AE$1:$CD$1,BQ$3,'Ingredients Backend'!$AE6:$CD6)&gt;=1,1,0)*$H7</f>
        <v>0</v>
      </c>
      <c r="BR7">
        <f>IF(SUMIF('Ingredients Backend'!$AE$1:$CD$1,BR$3,'Ingredients Backend'!$AE6:$CD6)&gt;=1,1,0)*$H7</f>
        <v>0</v>
      </c>
      <c r="BS7">
        <f>IF(SUMIF('Ingredients Backend'!$AE$1:$CD$1,BS$3,'Ingredients Backend'!$AE6:$CD6)&gt;=1,1,0)*$H7</f>
        <v>0</v>
      </c>
      <c r="BT7">
        <f>IF(SUMIF('Ingredients Backend'!$AE$1:$CD$1,BT$3,'Ingredients Backend'!$AE6:$CD6)&gt;=1,1,0)*$H7</f>
        <v>0</v>
      </c>
      <c r="BU7">
        <f>IF(SUMIF('Ingredients Backend'!$AE$1:$CD$1,BU$3,'Ingredients Backend'!$AE6:$CD6)&gt;=1,1,0)*$H7</f>
        <v>0</v>
      </c>
      <c r="BV7">
        <f>IF(SUMIF('Ingredients Backend'!$AE$1:$CD$1,BV$3,'Ingredients Backend'!$AE6:$CD6)&gt;=1,1,0)*$H7</f>
        <v>0</v>
      </c>
      <c r="BW7">
        <f>IF(SUMIF('Ingredients Backend'!$AE$1:$CD$1,BW$3,'Ingredients Backend'!$AE6:$CD6)&gt;=1,1,0)*$H7</f>
        <v>0</v>
      </c>
      <c r="BX7">
        <f>IF(SUMIF('Ingredients Backend'!$AE$1:$CD$1,BX$3,'Ingredients Backend'!$AE6:$CD6)&gt;=1,1,0)*$H7</f>
        <v>0</v>
      </c>
      <c r="BY7">
        <f>IF(SUMIF('Ingredients Backend'!$AE$1:$CD$1,BY$3,'Ingredients Backend'!$AE6:$CD6)&gt;=1,1,0)*$H7</f>
        <v>0</v>
      </c>
    </row>
    <row r="8" spans="1:77">
      <c r="A8" s="5" t="str">
        <f>_xlfn.XLOOKUP($E8,'Raw Data'!$E:$E,'Raw Data'!A:A,"ERROR",0,1)</f>
        <v>AE</v>
      </c>
      <c r="B8" s="5" t="str">
        <f>_xlfn.XLOOKUP($E8,'Raw Data'!$E:$E,'Raw Data'!B:B,"ERROR",0,1)</f>
        <v>Hair Mousses</v>
      </c>
      <c r="C8" s="5" t="str">
        <f>_xlfn.XLOOKUP($E8,'Raw Data'!$E:$E,'Raw Data'!C:C,"ERROR",0,1)</f>
        <v>SheaMoisture</v>
      </c>
      <c r="D8" s="5" t="str">
        <f>_xlfn.XLOOKUP($E8,'Raw Data'!$E:$E,'Raw Data'!D:D,"ERROR",0,1)</f>
        <v>www.amazon.ae/dp/B07NQCBRK3</v>
      </c>
      <c r="E8" s="5" t="s">
        <v>77</v>
      </c>
      <c r="F8" s="9" t="str">
        <f>_xlfn.XLOOKUP($E8,'Raw Data'!$E:$E,'Raw Data'!F:F,"ERROR",0,1)</f>
        <v>SheaMoisture  Curl   Mousse  for Frizz Control Coconut and Hibiscus with Shea Butter 7.5 oz</v>
      </c>
      <c r="G8" s="10">
        <f>_xlfn.XLOOKUP($E8,'Raw Data'!$E:$E,'Raw Data'!G:G,"ERROR",0,1)</f>
        <v>506</v>
      </c>
      <c r="H8" s="9">
        <f>_xlfn.XLOOKUP($E8,'Raw Data'!$E:$E,'Raw Data'!H:H,"ERROR",0,1)</f>
        <v>24523.88</v>
      </c>
      <c r="I8" s="9">
        <f>_xlfn.XLOOKUP($E8,'Raw Data'!$E:$E,'Raw Data'!I:I,"ERROR",0,1)</f>
        <v>0.0328330881818004</v>
      </c>
      <c r="J8" s="9" t="str">
        <f>_xlfn.XLOOKUP($E8,'Raw Data'!$E:$E,'Raw Data'!J:J,"ERROR",0,1)</f>
        <v>Yes</v>
      </c>
      <c r="K8" s="14" t="str">
        <f t="array" ref="K8">_xlfn.IFS(AND(L8&gt;0,L8&lt;=5),"0 to 5",AND(L8&gt;5,L8&lt;=10),"5 to 10",AND(L8&gt;10,L8&lt;=15),"10 to 15",AND(L8&gt;15,L8&lt;=20),"15 to 20",AND(L8&gt;20,L8&lt;=30),"20 to 30",AND(L8&gt;30,L8&lt;=40),"30 to 40",AND(L8&gt;40,L8&lt;=50),"40 to 50",AND(L8&gt;50,L8&lt;=75),"50 to 75",AND(L8&gt;75,L8&lt;=100),"75 to 100",AND(L8&gt;100,L8&lt;=150),"100 to 150",AND(L8&gt;150,L8&lt;=200),"150 to 200",AND(L8&gt;200,L8&lt;=250),"200 to 250",AND(L8&gt;250,L8&lt;=300),"250 to 300",AND(L8&gt;300,L8&lt;=400),"300 to 400",AND(L8&gt;400,L8&lt;=500),"400 to 500",L8&gt;500,"500+")</f>
        <v>40 to 50</v>
      </c>
      <c r="L8" s="9">
        <f>_xlfn.XLOOKUP($E8,'Raw Data'!$E:$E,'Raw Data'!L:L,"ERROR",0,1)</f>
        <v>48.89</v>
      </c>
      <c r="M8" s="14" t="str">
        <f t="array" ref="M8">_xlfn.IFS(AND(N8&gt;0,N8&lt;=5),"0 to 5",AND(N8&gt;5,N8&lt;=10),"5 to 10",AND(N8&gt;10,N8&lt;=15),"10 to 15",AND(N8&gt;15,N8&lt;=20),"15 to 20",AND(N8&gt;20,N8&lt;=30),"20 to 30",AND(N8&gt;30,N8&lt;=40),"30 to 40",AND(N8&gt;40,N8&lt;=50),"40 to 50",AND(N8&gt;50,N8&lt;=75),"50 to 75",AND(N8&gt;75,N8&lt;=100),"75 to 100",AND(N8&gt;100,N8&lt;=150),"100 to 150",AND(N8&gt;150,N8&lt;=200),"150 to 200",AND(N8&gt;200,N8&lt;=250),"200 to 250",AND(N8&gt;250,N8&lt;=300),"250 to 300",AND(N8&gt;300,N8&lt;=400),"300 to 400",AND(N8&gt;400,N8&lt;=500),"400 to 500",N8&gt;500,"500+")</f>
        <v>50 to 75</v>
      </c>
      <c r="N8" s="9">
        <f>_xlfn.XLOOKUP($E8,'Raw Data'!$E:$E,'Raw Data'!N:N,"ERROR",0,1)</f>
        <v>50.16</v>
      </c>
      <c r="O8" s="14" t="str">
        <f t="array" ref="O8">_xlfn.IFS(P8=0,"No Discount",AND(P8&gt;0,P8&lt;=0.02),"0% to 2%",AND(P8&gt;0.02,P8&lt;=0.04),"2% to 4%",AND(P8&gt;0.04,P8&lt;=0.06),"4% to 6%",AND(P8&gt;0.06,P8&lt;=0.08),"6% to 8%",AND(P8&gt;0.08,P8&lt;=0.1),"8% to 10%",AND(P8&gt;0.1,P8&lt;=0.15),"10% to 15%",AND(P8&gt;0.15,P8&lt;=0.2),"15% to 20%",AND(P8&gt;0.2,P8&lt;=0.25),"20% to 25%",AND(P8&gt;0.25,P8&lt;=0.3),"25% to 30%",AND(P8&gt;0.3,P8&lt;=0.4),"30% to 40%",AND(P8&gt;0.4,P8&lt;=0.5),"40% to 50%",AND(P8&gt;0.5,P8&lt;=0.75),"50% to 75%",AND(P8&gt;0.75,P8&lt;=1),"75% to 100%")</f>
        <v>2% to 4%</v>
      </c>
      <c r="P8" s="10">
        <f>_xlfn.XLOOKUP($E8,'Raw Data'!$E:$E,'Raw Data'!P:P,"ERROR",0,1)</f>
        <v>0.0253189792663476</v>
      </c>
      <c r="Q8" s="9">
        <f>_xlfn.XLOOKUP($E8,'Raw Data'!$E:$E,'Raw Data'!Q:Q,"ERROR",0,1)</f>
        <v>7.5</v>
      </c>
      <c r="R8" s="9" t="str">
        <f>_xlfn.XLOOKUP($E8,'Raw Data'!$E:$E,'Raw Data'!R:R,"ERROR",0,1)</f>
        <v>oz</v>
      </c>
      <c r="S8" s="5" t="str">
        <f t="array" ref="S8">_xlfn.IFS(AND(T8&gt;0,T8&lt;=0.05),"0 to 0.05",AND(T8&gt;0.05,T8&lt;=0.1),"0.05 to 0.1",AND(T8&gt;0.1,T8&lt;=0.2),"0.1 to 0.2",AND(T8&gt;0.2,T8&lt;=0.3),"0.2 to 0.3",AND(T8&gt;0.3,T8&lt;=0.4),"0.3 to 0.4",AND(T8&gt;0.4,T8&lt;=0.5),"0.4 to 0.5",AND(T8&gt;0.5,T8&lt;=0.75),"0.5 to 0.75",AND(T8&gt;0.75,T8&lt;=1),"0.75 to 1",AND(T8&gt;1,T8&lt;=2),"1 to 2",AND(T8&gt;2,T8&lt;=3),"2 to 3",AND(T8&gt;3,T8&lt;=4),"3 to 4",AND(T8&gt;4,T8&lt;=5),"4 to 5",AND(T8&gt;5,T8&lt;=10),"5 to 10",T8&gt;10,"10+")</f>
        <v>0.2 to 0.3</v>
      </c>
      <c r="T8" s="10">
        <f t="shared" si="1"/>
        <v>0.220448652913989</v>
      </c>
      <c r="U8" s="15" t="str">
        <f t="array" ref="U8">_xlfn.IFS(AND(V8&gt;0,V8&lt;=0.05),"0 to 0.05",AND(V8&gt;0.05,V8&lt;=0.1),"0.05 to 0.1",AND(V8&gt;0.1,V8&lt;=0.2),"0.1 to 0.2",AND(V8&gt;0.2,V8&lt;=0.3),"0.2 to 0.3",AND(V8&gt;0.3,V8&lt;=0.4),"0.3 to 0.4",AND(V8&gt;0.4,V8&lt;=0.5),"0.4 to 0.5",AND(V8&gt;0.5,V8&lt;=0.75),"0.5 to 0.75",AND(V8&gt;0.75,V8&lt;=1),"0.75 to 1",AND(V8&gt;1,V8&lt;=2),"1 to 2",AND(V8&gt;2,V8&lt;=3),"2 to 3",AND(V8&gt;3,V8&lt;=4),"3 to 4",AND(V8&gt;4,V8&lt;=5),"4 to 5",AND(V8&gt;5,V8&lt;=10),"5 to 10",V8&gt;10,"10+")</f>
        <v>0.05 to 0.1</v>
      </c>
      <c r="V8" s="10">
        <f t="shared" si="2"/>
        <v>0.0610672979370984</v>
      </c>
      <c r="W8" s="15" t="str">
        <f t="array" ref="W8">_xlfn.IFS(AND(X8&gt;0,X8&lt;=0.05),"0 to 0.05",AND(X8&gt;0.05,X8&lt;=0.1),"0.05 to 0.1",AND(X8&gt;0.1,X8&lt;=0.2),"0.1 to 0.2",AND(X8&gt;0.2,X8&lt;=0.3),"0.2 to 0.3",AND(X8&gt;0.3,X8&lt;=0.4),"0.3 to 0.4",AND(X8&gt;0.4,X8&lt;=0.5),"0.4 to 0.5",AND(X8&gt;0.5,X8&lt;=0.75),"0.5 to 0.75",AND(X8&gt;0.75,X8&lt;=1),"0.75 to 1",AND(X8&gt;1,X8&lt;=2),"1 to 2",AND(X8&gt;2,X8&lt;=3),"2 to 3",AND(X8&gt;3,X8&lt;=4),"3 to 4",AND(X8&gt;4,X8&lt;=5),"4 to 5",AND(X8&gt;5,X8&lt;=10),"5 to 10",X8&gt;10,"10+")</f>
        <v>0.05 to 0.1</v>
      </c>
      <c r="X8" s="16">
        <f t="shared" si="3"/>
        <v>0.0595211362867771</v>
      </c>
      <c r="Y8" s="5" t="str">
        <f t="array" ref="Y8">_xlfn.IFS(AND(Z8&gt;0,Z8&lt;=1),"0 to 1",AND(Z8&gt;1,Z8&lt;=2),"1 to 2",AND(Z8&gt;2,Z8&lt;=4),"2 to 4",AND(Z8&gt;4,Z8&lt;=6),"4 to 6",AND(Z8&gt;6,Z8&lt;=8),"6 to 8",AND(Z8&gt;8,Z8&lt;=10),"8 to 10",AND(Z8&gt;10,Z8&lt;=15),"10 to 15",AND(Z8&gt;15,Z8&lt;=20),"15 to 20",AND(Z8&gt;20,Z8&lt;=25),"20 to 25",AND(Z8&gt;25,Z8&lt;=30),"25 to 30",AND(Z8&gt;30,Z8&lt;=40),"30 to 40",AND(Z8&gt;40,Z8&lt;=50),"40 to 50",Z8&gt;50,"50+")</f>
        <v>6 to 8</v>
      </c>
      <c r="Z8" s="9">
        <f t="array" ref="Z8">_xlfn.IFS(AA8="oz",_xlfn.IFS(R8="oz",Q8,R8="fl oz",Q8*1.04,R8="ml",Q8*0.0338),AA8="fl oz",_xlfn.IFS(R8="oz",Q8/1.04,R8="fl oz",Q8,R8="ml",Q8*0.0338/1.04),AA8="ml",_xlfn.IFS(R8="oz",Q8/0.0338,R8="fl oz",Q8*1.04/0.0338,R8="ml",Q8))</f>
        <v>7.5</v>
      </c>
      <c r="AA8" s="9" t="str">
        <f>_xlfn.XLOOKUP($E8,'Raw Data'!$E:$E,'Raw Data'!AA:AA,"ERROR",0,1)</f>
        <v>oz</v>
      </c>
      <c r="AB8" s="5" t="s">
        <v>78</v>
      </c>
      <c r="AC8" s="5" t="s">
        <v>79</v>
      </c>
      <c r="AD8" s="5" t="s">
        <v>80</v>
      </c>
      <c r="AE8">
        <f>IF(SUMIF('Ingredients Backend'!$AE$1:$CD$1,AE$3,'Ingredients Backend'!$AE7:$CD7)&gt;=1,1,0)*$H8</f>
        <v>0</v>
      </c>
      <c r="AF8">
        <f>IF(SUMIF('Ingredients Backend'!$AE$1:$CD$1,AF$3,'Ingredients Backend'!$AE7:$CD7)&gt;=1,1,0)*$H8</f>
        <v>0</v>
      </c>
      <c r="AG8">
        <f>IF(SUMIF('Ingredients Backend'!$AE$1:$CD$1,AG$3,'Ingredients Backend'!$AE7:$CD7)&gt;=1,1,0)*$H8</f>
        <v>0</v>
      </c>
      <c r="AH8">
        <f>IF(SUMIF('Ingredients Backend'!$AE$1:$CD$1,AH$3,'Ingredients Backend'!$AE7:$CD7)&gt;=1,1,0)*$H8</f>
        <v>0</v>
      </c>
      <c r="AI8">
        <f>IF(SUMIF('Ingredients Backend'!$AE$1:$CD$1,AI$3,'Ingredients Backend'!$AE7:$CD7)&gt;=1,1,0)*$H8</f>
        <v>0</v>
      </c>
      <c r="AJ8">
        <f>IF(SUMIF('Ingredients Backend'!$AE$1:$CD$1,AJ$3,'Ingredients Backend'!$AE7:$CD7)&gt;=1,1,0)*$H8</f>
        <v>0</v>
      </c>
      <c r="AK8">
        <f>IF(SUMIF('Ingredients Backend'!$AE$1:$CD$1,AK$3,'Ingredients Backend'!$AE7:$CD7)&gt;=1,1,0)*$H8</f>
        <v>0</v>
      </c>
      <c r="AL8">
        <f>IF(SUMIF('Ingredients Backend'!$AE$1:$CD$1,AL$3,'Ingredients Backend'!$AE7:$CD7)&gt;=1,1,0)*$H8</f>
        <v>0</v>
      </c>
      <c r="AM8">
        <f>IF(SUMIF('Ingredients Backend'!$AE$1:$CD$1,AM$3,'Ingredients Backend'!$AE7:$CD7)&gt;=1,1,0)*$H8</f>
        <v>0</v>
      </c>
      <c r="AN8">
        <f>IF(SUMIF('Ingredients Backend'!$AE$1:$CD$1,AN$3,'Ingredients Backend'!$AE7:$CD7)&gt;=1,1,0)*$H8</f>
        <v>0</v>
      </c>
      <c r="AO8">
        <f>IF(SUMIF('Ingredients Backend'!$AE$1:$CD$1,AO$3,'Ingredients Backend'!$AE7:$CD7)&gt;=1,1,0)*$H8</f>
        <v>0</v>
      </c>
      <c r="AP8">
        <f>IF(SUMIF('Ingredients Backend'!$AE$1:$CD$1,AP$3,'Ingredients Backend'!$AE7:$CD7)&gt;=1,1,0)*$H8</f>
        <v>0</v>
      </c>
      <c r="AQ8">
        <f>IF(SUMIF('Ingredients Backend'!$AE$1:$CD$1,AQ$3,'Ingredients Backend'!$AE7:$CD7)&gt;=1,1,0)*$H8</f>
        <v>24523.88</v>
      </c>
      <c r="AR8">
        <f>IF(SUMIF('Ingredients Backend'!$AE$1:$CD$1,AR$3,'Ingredients Backend'!$AE7:$CD7)&gt;=1,1,0)*$H8</f>
        <v>0</v>
      </c>
      <c r="AS8">
        <f>IF(SUMIF('Ingredients Backend'!$AE$1:$CD$1,AS$3,'Ingredients Backend'!$AE7:$CD7)&gt;=1,1,0)*$H8</f>
        <v>24523.88</v>
      </c>
      <c r="AT8">
        <f>IF(SUMIF('Ingredients Backend'!$AE$1:$CD$1,AT$3,'Ingredients Backend'!$AE7:$CD7)&gt;=1,1,0)*$H8</f>
        <v>0</v>
      </c>
      <c r="AU8">
        <f>IF(SUMIF('Ingredients Backend'!$AE$1:$CD$1,AU$3,'Ingredients Backend'!$AE7:$CD7)&gt;=1,1,0)*$H8</f>
        <v>0</v>
      </c>
      <c r="AV8">
        <f>IF(SUMIF('Ingredients Backend'!$AE$1:$CD$1,AV$3,'Ingredients Backend'!$AE7:$CD7)&gt;=1,1,0)*$H8</f>
        <v>0</v>
      </c>
      <c r="AW8">
        <f>IF(SUMIF('Ingredients Backend'!$AE$1:$CD$1,AW$3,'Ingredients Backend'!$AE7:$CD7)&gt;=1,1,0)*$H8</f>
        <v>0</v>
      </c>
      <c r="AX8">
        <f>IF(SUMIF('Ingredients Backend'!$AE$1:$CD$1,AX$3,'Ingredients Backend'!$AE7:$CD7)&gt;=1,1,0)*$H8</f>
        <v>0</v>
      </c>
      <c r="AY8">
        <f>IF(SUMIF('Ingredients Backend'!$AE$1:$CD$1,AY$3,'Ingredients Backend'!$AE7:$CD7)&gt;=1,1,0)*$H8</f>
        <v>0</v>
      </c>
      <c r="AZ8">
        <f>IF(SUMIF('Ingredients Backend'!$AE$1:$CD$1,AZ$3,'Ingredients Backend'!$AE7:$CD7)&gt;=1,1,0)*$H8</f>
        <v>24523.88</v>
      </c>
      <c r="BA8">
        <f>IF(SUMIF('Ingredients Backend'!$AE$1:$CD$1,BA$3,'Ingredients Backend'!$AE7:$CD7)&gt;=1,1,0)*$H8</f>
        <v>0</v>
      </c>
      <c r="BB8">
        <f>IF(SUMIF('Ingredients Backend'!$AE$1:$CD$1,BB$3,'Ingredients Backend'!$AE7:$CD7)&gt;=1,1,0)*$H8</f>
        <v>24523.88</v>
      </c>
      <c r="BC8">
        <f>IF(SUMIF('Ingredients Backend'!$AE$1:$CD$1,BC$3,'Ingredients Backend'!$AE7:$CD7)&gt;=1,1,0)*$H8</f>
        <v>0</v>
      </c>
      <c r="BD8">
        <f>IF(SUMIF('Ingredients Backend'!$AE$1:$CD$1,BD$3,'Ingredients Backend'!$AE7:$CD7)&gt;=1,1,0)*$H8</f>
        <v>0</v>
      </c>
      <c r="BE8">
        <f>IF(SUMIF('Ingredients Backend'!$AE$1:$CD$1,BE$3,'Ingredients Backend'!$AE7:$CD7)&gt;=1,1,0)*$H8</f>
        <v>0</v>
      </c>
      <c r="BF8">
        <f>IF(SUMIF('Ingredients Backend'!$AE$1:$CD$1,BF$3,'Ingredients Backend'!$AE7:$CD7)&gt;=1,1,0)*$H8</f>
        <v>0</v>
      </c>
      <c r="BG8">
        <f>IF(SUMIF('Ingredients Backend'!$AE$1:$CD$1,BG$3,'Ingredients Backend'!$AE7:$CD7)&gt;=1,1,0)*$H8</f>
        <v>0</v>
      </c>
      <c r="BH8">
        <f>IF(SUMIF('Ingredients Backend'!$AE$1:$CD$1,BH$3,'Ingredients Backend'!$AE7:$CD7)&gt;=1,1,0)*$H8</f>
        <v>24523.88</v>
      </c>
      <c r="BI8">
        <f>IF(SUMIF('Ingredients Backend'!$AE$1:$CD$1,BI$3,'Ingredients Backend'!$AE7:$CD7)&gt;=1,1,0)*$H8</f>
        <v>0</v>
      </c>
      <c r="BJ8">
        <f>IF(SUMIF('Ingredients Backend'!$AE$1:$CD$1,BJ$3,'Ingredients Backend'!$AE7:$CD7)&gt;=1,1,0)*$H8</f>
        <v>24523.88</v>
      </c>
      <c r="BK8">
        <f>IF(SUMIF('Ingredients Backend'!$AE$1:$CD$1,BK$3,'Ingredients Backend'!$AE7:$CD7)&gt;=1,1,0)*$H8</f>
        <v>24523.88</v>
      </c>
      <c r="BL8">
        <f>IF(SUMIF('Ingredients Backend'!$AE$1:$CD$1,BL$3,'Ingredients Backend'!$AE7:$CD7)&gt;=1,1,0)*$H8</f>
        <v>0</v>
      </c>
      <c r="BM8">
        <f>IF(SUMIF('Ingredients Backend'!$AE$1:$CD$1,BM$3,'Ingredients Backend'!$AE7:$CD7)&gt;=1,1,0)*$H8</f>
        <v>0</v>
      </c>
      <c r="BN8">
        <f>IF(SUMIF('Ingredients Backend'!$AE$1:$CD$1,BN$3,'Ingredients Backend'!$AE7:$CD7)&gt;=1,1,0)*$H8</f>
        <v>0</v>
      </c>
      <c r="BO8">
        <f>IF(SUMIF('Ingredients Backend'!$AE$1:$CD$1,BO$3,'Ingredients Backend'!$AE7:$CD7)&gt;=1,1,0)*$H8</f>
        <v>0</v>
      </c>
      <c r="BP8">
        <f>IF(SUMIF('Ingredients Backend'!$AE$1:$CD$1,BP$3,'Ingredients Backend'!$AE7:$CD7)&gt;=1,1,0)*$H8</f>
        <v>0</v>
      </c>
      <c r="BQ8">
        <f>IF(SUMIF('Ingredients Backend'!$AE$1:$CD$1,BQ$3,'Ingredients Backend'!$AE7:$CD7)&gt;=1,1,0)*$H8</f>
        <v>24523.88</v>
      </c>
      <c r="BR8">
        <f>IF(SUMIF('Ingredients Backend'!$AE$1:$CD$1,BR$3,'Ingredients Backend'!$AE7:$CD7)&gt;=1,1,0)*$H8</f>
        <v>0</v>
      </c>
      <c r="BS8">
        <f>IF(SUMIF('Ingredients Backend'!$AE$1:$CD$1,BS$3,'Ingredients Backend'!$AE7:$CD7)&gt;=1,1,0)*$H8</f>
        <v>24523.88</v>
      </c>
      <c r="BT8">
        <f>IF(SUMIF('Ingredients Backend'!$AE$1:$CD$1,BT$3,'Ingredients Backend'!$AE7:$CD7)&gt;=1,1,0)*$H8</f>
        <v>0</v>
      </c>
      <c r="BU8">
        <f>IF(SUMIF('Ingredients Backend'!$AE$1:$CD$1,BU$3,'Ingredients Backend'!$AE7:$CD7)&gt;=1,1,0)*$H8</f>
        <v>0</v>
      </c>
      <c r="BV8">
        <f>IF(SUMIF('Ingredients Backend'!$AE$1:$CD$1,BV$3,'Ingredients Backend'!$AE7:$CD7)&gt;=1,1,0)*$H8</f>
        <v>0</v>
      </c>
      <c r="BW8">
        <f>IF(SUMIF('Ingredients Backend'!$AE$1:$CD$1,BW$3,'Ingredients Backend'!$AE7:$CD7)&gt;=1,1,0)*$H8</f>
        <v>0</v>
      </c>
      <c r="BX8">
        <f>IF(SUMIF('Ingredients Backend'!$AE$1:$CD$1,BX$3,'Ingredients Backend'!$AE7:$CD7)&gt;=1,1,0)*$H8</f>
        <v>0</v>
      </c>
      <c r="BY8">
        <f>IF(SUMIF('Ingredients Backend'!$AE$1:$CD$1,BY$3,'Ingredients Backend'!$AE7:$CD7)&gt;=1,1,0)*$H8</f>
        <v>0</v>
      </c>
    </row>
    <row r="9" spans="1:77">
      <c r="A9" s="5" t="str">
        <f>_xlfn.XLOOKUP($E9,'Raw Data'!$E:$E,'Raw Data'!A:A,"ERROR",0,1)</f>
        <v>AE</v>
      </c>
      <c r="B9" s="5" t="str">
        <f>_xlfn.XLOOKUP($E9,'Raw Data'!$E:$E,'Raw Data'!B:B,"ERROR",0,1)</f>
        <v>Hair Mousses</v>
      </c>
      <c r="C9" s="5" t="str">
        <f>_xlfn.XLOOKUP($E9,'Raw Data'!$E:$E,'Raw Data'!C:C,"ERROR",0,1)</f>
        <v>gk hair</v>
      </c>
      <c r="D9" s="5" t="str">
        <f>_xlfn.XLOOKUP($E9,'Raw Data'!$E:$E,'Raw Data'!D:D,"ERROR",0,1)</f>
        <v>www.amazon.ae/dp/B01M2ZXXL6</v>
      </c>
      <c r="E9" s="5" t="s">
        <v>81</v>
      </c>
      <c r="F9" s="9" t="str">
        <f>_xlfn.XLOOKUP($E9,'Raw Data'!$E:$E,'Raw Data'!F:F,"ERROR",0,1)</f>
        <v>GK HAIR Global Keratin Volumizing Hair Styling  Mousse  (8.5 Fl Oz/250ml) -Enhances Curls Added Volume with Medium Hold &amp; Boost Shine Moisturizing Blow Dry Frizz Control  Foam  for All Hair Types -Unisex</v>
      </c>
      <c r="G9" s="10">
        <f>_xlfn.XLOOKUP($E9,'Raw Data'!$E:$E,'Raw Data'!G:G,"ERROR",0,1)</f>
        <v>211</v>
      </c>
      <c r="H9" s="9">
        <f>_xlfn.XLOOKUP($E9,'Raw Data'!$E:$E,'Raw Data'!H:H,"ERROR",0,1)</f>
        <v>20583.84</v>
      </c>
      <c r="I9" s="9">
        <f>_xlfn.XLOOKUP($E9,'Raw Data'!$E:$E,'Raw Data'!I:I,"ERROR",0,1)</f>
        <v>0.0275580794654055</v>
      </c>
      <c r="J9" s="9" t="str">
        <f>_xlfn.XLOOKUP($E9,'Raw Data'!$E:$E,'Raw Data'!J:J,"ERROR",0,1)</f>
        <v>Yes</v>
      </c>
      <c r="K9" s="14" t="str">
        <f t="array" ref="K9">_xlfn.IFS(AND(L9&gt;0,L9&lt;=5),"0 to 5",AND(L9&gt;5,L9&lt;=10),"5 to 10",AND(L9&gt;10,L9&lt;=15),"10 to 15",AND(L9&gt;15,L9&lt;=20),"15 to 20",AND(L9&gt;20,L9&lt;=30),"20 to 30",AND(L9&gt;30,L9&lt;=40),"30 to 40",AND(L9&gt;40,L9&lt;=50),"40 to 50",AND(L9&gt;50,L9&lt;=75),"50 to 75",AND(L9&gt;75,L9&lt;=100),"75 to 100",AND(L9&gt;100,L9&lt;=150),"100 to 150",AND(L9&gt;150,L9&lt;=200),"150 to 200",AND(L9&gt;200,L9&lt;=250),"200 to 250",AND(L9&gt;250,L9&lt;=300),"250 to 300",AND(L9&gt;300,L9&lt;=400),"300 to 400",AND(L9&gt;400,L9&lt;=500),"400 to 500",L9&gt;500,"500+")</f>
        <v>75 to 100</v>
      </c>
      <c r="L9" s="9">
        <f>_xlfn.XLOOKUP($E9,'Raw Data'!$E:$E,'Raw Data'!L:L,"ERROR",0,1)</f>
        <v>99.03</v>
      </c>
      <c r="M9" s="14" t="str">
        <f t="array" ref="M9">_xlfn.IFS(AND(N9&gt;0,N9&lt;=5),"0 to 5",AND(N9&gt;5,N9&lt;=10),"5 to 10",AND(N9&gt;10,N9&lt;=15),"10 to 15",AND(N9&gt;15,N9&lt;=20),"15 to 20",AND(N9&gt;20,N9&lt;=30),"20 to 30",AND(N9&gt;30,N9&lt;=40),"30 to 40",AND(N9&gt;40,N9&lt;=50),"40 to 50",AND(N9&gt;50,N9&lt;=75),"50 to 75",AND(N9&gt;75,N9&lt;=100),"75 to 100",AND(N9&gt;100,N9&lt;=150),"100 to 150",AND(N9&gt;150,N9&lt;=200),"150 to 200",AND(N9&gt;200,N9&lt;=250),"200 to 250",AND(N9&gt;250,N9&lt;=300),"250 to 300",AND(N9&gt;300,N9&lt;=400),"300 to 400",AND(N9&gt;400,N9&lt;=500),"400 to 500",N9&gt;500,"500+")</f>
        <v>100 to 150</v>
      </c>
      <c r="N9" s="9">
        <f>_xlfn.XLOOKUP($E9,'Raw Data'!$E:$E,'Raw Data'!N:N,"ERROR",0,1)</f>
        <v>101.11</v>
      </c>
      <c r="O9" s="14" t="str">
        <f t="array" ref="O9">_xlfn.IFS(P9=0,"No Discount",AND(P9&gt;0,P9&lt;=0.02),"0% to 2%",AND(P9&gt;0.02,P9&lt;=0.04),"2% to 4%",AND(P9&gt;0.04,P9&lt;=0.06),"4% to 6%",AND(P9&gt;0.06,P9&lt;=0.08),"6% to 8%",AND(P9&gt;0.08,P9&lt;=0.1),"8% to 10%",AND(P9&gt;0.1,P9&lt;=0.15),"10% to 15%",AND(P9&gt;0.15,P9&lt;=0.2),"15% to 20%",AND(P9&gt;0.2,P9&lt;=0.25),"20% to 25%",AND(P9&gt;0.25,P9&lt;=0.3),"25% to 30%",AND(P9&gt;0.3,P9&lt;=0.4),"30% to 40%",AND(P9&gt;0.4,P9&lt;=0.5),"40% to 50%",AND(P9&gt;0.5,P9&lt;=0.75),"50% to 75%",AND(P9&gt;0.75,P9&lt;=1),"75% to 100%")</f>
        <v>2% to 4%</v>
      </c>
      <c r="P9" s="10">
        <f>_xlfn.XLOOKUP($E9,'Raw Data'!$E:$E,'Raw Data'!P:P,"ERROR",0,1)</f>
        <v>0.0205716546335674</v>
      </c>
      <c r="Q9" s="9">
        <f>_xlfn.XLOOKUP($E9,'Raw Data'!$E:$E,'Raw Data'!Q:Q,"ERROR",0,1)</f>
        <v>8.5</v>
      </c>
      <c r="R9" s="9" t="str">
        <f>_xlfn.XLOOKUP($E9,'Raw Data'!$E:$E,'Raw Data'!R:R,"ERROR",0,1)</f>
        <v>fl oz</v>
      </c>
      <c r="S9" s="5" t="str">
        <f t="array" ref="S9">_xlfn.IFS(AND(T9&gt;0,T9&lt;=0.05),"0 to 0.05",AND(T9&gt;0.05,T9&lt;=0.1),"0.05 to 0.1",AND(T9&gt;0.1,T9&lt;=0.2),"0.1 to 0.2",AND(T9&gt;0.2,T9&lt;=0.3),"0.2 to 0.3",AND(T9&gt;0.3,T9&lt;=0.4),"0.3 to 0.4",AND(T9&gt;0.4,T9&lt;=0.5),"0.4 to 0.5",AND(T9&gt;0.5,T9&lt;=0.75),"0.5 to 0.75",AND(T9&gt;0.75,T9&lt;=1),"0.75 to 1",AND(T9&gt;1,T9&lt;=2),"1 to 2",AND(T9&gt;2,T9&lt;=3),"2 to 3",AND(T9&gt;3,T9&lt;=4),"3 to 4",AND(T9&gt;4,T9&lt;=5),"4 to 5",AND(T9&gt;5,T9&lt;=10),"5 to 10",T9&gt;10,"10+")</f>
        <v>0.3 to 0.4</v>
      </c>
      <c r="T9" s="10">
        <f t="shared" si="1"/>
        <v>0.378846421636213</v>
      </c>
      <c r="U9" s="15" t="str">
        <f t="array" ref="U9">_xlfn.IFS(AND(V9&gt;0,V9&lt;=0.05),"0 to 0.05",AND(V9&gt;0.05,V9&lt;=0.1),"0.05 to 0.1",AND(V9&gt;0.1,V9&lt;=0.2),"0.1 to 0.2",AND(V9&gt;0.2,V9&lt;=0.3),"0.2 to 0.3",AND(V9&gt;0.3,V9&lt;=0.4),"0.3 to 0.4",AND(V9&gt;0.4,V9&lt;=0.5),"0.4 to 0.5",AND(V9&gt;0.5,V9&lt;=0.75),"0.5 to 0.75",AND(V9&gt;0.75,V9&lt;=1),"0.75 to 1",AND(V9&gt;1,V9&lt;=2),"1 to 2",AND(V9&gt;2,V9&lt;=3),"2 to 3",AND(V9&gt;3,V9&lt;=4),"3 to 4",AND(V9&gt;4,V9&lt;=5),"4 to 5",AND(V9&gt;5,V9&lt;=10),"5 to 10",V9&gt;10,"10+")</f>
        <v>0.1 to 0.2</v>
      </c>
      <c r="V9" s="10">
        <f t="shared" si="2"/>
        <v>0.104436975227124</v>
      </c>
      <c r="W9" s="15" t="str">
        <f t="array" ref="W9">_xlfn.IFS(AND(X9&gt;0,X9&lt;=0.05),"0 to 0.05",AND(X9&gt;0.05,X9&lt;=0.1),"0.05 to 0.1",AND(X9&gt;0.1,X9&lt;=0.2),"0.1 to 0.2",AND(X9&gt;0.2,X9&lt;=0.3),"0.2 to 0.3",AND(X9&gt;0.3,X9&lt;=0.4),"0.3 to 0.4",AND(X9&gt;0.4,X9&lt;=0.5),"0.4 to 0.5",AND(X9&gt;0.5,X9&lt;=0.75),"0.5 to 0.75",AND(X9&gt;0.75,X9&lt;=1),"0.75 to 1",AND(X9&gt;1,X9&lt;=2),"1 to 2",AND(X9&gt;2,X9&lt;=3),"2 to 3",AND(X9&gt;3,X9&lt;=4),"3 to 4",AND(X9&gt;4,X9&lt;=5),"4 to 5",AND(X9&gt;5,X9&lt;=10),"5 to 10",X9&gt;10,"10+")</f>
        <v>0.1 to 0.2</v>
      </c>
      <c r="X9" s="16">
        <f t="shared" si="3"/>
        <v>0.102288533841777</v>
      </c>
      <c r="Y9" s="5" t="str">
        <f t="array" ref="Y9">_xlfn.IFS(AND(Z9&gt;0,Z9&lt;=1),"0 to 1",AND(Z9&gt;1,Z9&lt;=2),"1 to 2",AND(Z9&gt;2,Z9&lt;=4),"2 to 4",AND(Z9&gt;4,Z9&lt;=6),"4 to 6",AND(Z9&gt;6,Z9&lt;=8),"6 to 8",AND(Z9&gt;8,Z9&lt;=10),"8 to 10",AND(Z9&gt;10,Z9&lt;=15),"10 to 15",AND(Z9&gt;15,Z9&lt;=20),"15 to 20",AND(Z9&gt;20,Z9&lt;=25),"20 to 25",AND(Z9&gt;25,Z9&lt;=30),"25 to 30",AND(Z9&gt;30,Z9&lt;=40),"30 to 40",AND(Z9&gt;40,Z9&lt;=50),"40 to 50",Z9&gt;50,"50+")</f>
        <v>8 to 10</v>
      </c>
      <c r="Z9" s="9">
        <f t="array" ref="Z9">_xlfn.IFS(AA9="oz",_xlfn.IFS(R9="oz",Q9,R9="fl oz",Q9*1.04,R9="ml",Q9*0.0338),AA9="fl oz",_xlfn.IFS(R9="oz",Q9/1.04,R9="fl oz",Q9,R9="ml",Q9*0.0338/1.04),AA9="ml",_xlfn.IFS(R9="oz",Q9/0.0338,R9="fl oz",Q9*1.04/0.0338,R9="ml",Q9))</f>
        <v>8.84</v>
      </c>
      <c r="AA9" s="9" t="str">
        <f>_xlfn.XLOOKUP($E9,'Raw Data'!$E:$E,'Raw Data'!AA:AA,"ERROR",0,1)</f>
        <v>oz</v>
      </c>
      <c r="AB9" s="5" t="s">
        <v>82</v>
      </c>
      <c r="AC9" s="5" t="s">
        <v>83</v>
      </c>
      <c r="AD9" s="5" t="s">
        <v>54</v>
      </c>
      <c r="AE9">
        <f>IF(SUMIF('Ingredients Backend'!$AE$1:$CD$1,AE$3,'Ingredients Backend'!$AE8:$CD8)&gt;=1,1,0)*$H9</f>
        <v>0</v>
      </c>
      <c r="AF9">
        <f>IF(SUMIF('Ingredients Backend'!$AE$1:$CD$1,AF$3,'Ingredients Backend'!$AE8:$CD8)&gt;=1,1,0)*$H9</f>
        <v>0</v>
      </c>
      <c r="AG9">
        <f>IF(SUMIF('Ingredients Backend'!$AE$1:$CD$1,AG$3,'Ingredients Backend'!$AE8:$CD8)&gt;=1,1,0)*$H9</f>
        <v>0</v>
      </c>
      <c r="AH9">
        <f>IF(SUMIF('Ingredients Backend'!$AE$1:$CD$1,AH$3,'Ingredients Backend'!$AE8:$CD8)&gt;=1,1,0)*$H9</f>
        <v>0</v>
      </c>
      <c r="AI9">
        <f>IF(SUMIF('Ingredients Backend'!$AE$1:$CD$1,AI$3,'Ingredients Backend'!$AE8:$CD8)&gt;=1,1,0)*$H9</f>
        <v>0</v>
      </c>
      <c r="AJ9">
        <f>IF(SUMIF('Ingredients Backend'!$AE$1:$CD$1,AJ$3,'Ingredients Backend'!$AE8:$CD8)&gt;=1,1,0)*$H9</f>
        <v>0</v>
      </c>
      <c r="AK9">
        <f>IF(SUMIF('Ingredients Backend'!$AE$1:$CD$1,AK$3,'Ingredients Backend'!$AE8:$CD8)&gt;=1,1,0)*$H9</f>
        <v>0</v>
      </c>
      <c r="AL9">
        <f>IF(SUMIF('Ingredients Backend'!$AE$1:$CD$1,AL$3,'Ingredients Backend'!$AE8:$CD8)&gt;=1,1,0)*$H9</f>
        <v>0</v>
      </c>
      <c r="AM9">
        <f>IF(SUMIF('Ingredients Backend'!$AE$1:$CD$1,AM$3,'Ingredients Backend'!$AE8:$CD8)&gt;=1,1,0)*$H9</f>
        <v>0</v>
      </c>
      <c r="AN9">
        <f>IF(SUMIF('Ingredients Backend'!$AE$1:$CD$1,AN$3,'Ingredients Backend'!$AE8:$CD8)&gt;=1,1,0)*$H9</f>
        <v>0</v>
      </c>
      <c r="AO9">
        <f>IF(SUMIF('Ingredients Backend'!$AE$1:$CD$1,AO$3,'Ingredients Backend'!$AE8:$CD8)&gt;=1,1,0)*$H9</f>
        <v>0</v>
      </c>
      <c r="AP9">
        <f>IF(SUMIF('Ingredients Backend'!$AE$1:$CD$1,AP$3,'Ingredients Backend'!$AE8:$CD8)&gt;=1,1,0)*$H9</f>
        <v>0</v>
      </c>
      <c r="AQ9">
        <f>IF(SUMIF('Ingredients Backend'!$AE$1:$CD$1,AQ$3,'Ingredients Backend'!$AE8:$CD8)&gt;=1,1,0)*$H9</f>
        <v>0</v>
      </c>
      <c r="AR9">
        <f>IF(SUMIF('Ingredients Backend'!$AE$1:$CD$1,AR$3,'Ingredients Backend'!$AE8:$CD8)&gt;=1,1,0)*$H9</f>
        <v>0</v>
      </c>
      <c r="AS9">
        <f>IF(SUMIF('Ingredients Backend'!$AE$1:$CD$1,AS$3,'Ingredients Backend'!$AE8:$CD8)&gt;=1,1,0)*$H9</f>
        <v>0</v>
      </c>
      <c r="AT9">
        <f>IF(SUMIF('Ingredients Backend'!$AE$1:$CD$1,AT$3,'Ingredients Backend'!$AE8:$CD8)&gt;=1,1,0)*$H9</f>
        <v>0</v>
      </c>
      <c r="AU9">
        <f>IF(SUMIF('Ingredients Backend'!$AE$1:$CD$1,AU$3,'Ingredients Backend'!$AE8:$CD8)&gt;=1,1,0)*$H9</f>
        <v>0</v>
      </c>
      <c r="AV9">
        <f>IF(SUMIF('Ingredients Backend'!$AE$1:$CD$1,AV$3,'Ingredients Backend'!$AE8:$CD8)&gt;=1,1,0)*$H9</f>
        <v>0</v>
      </c>
      <c r="AW9">
        <f>IF(SUMIF('Ingredients Backend'!$AE$1:$CD$1,AW$3,'Ingredients Backend'!$AE8:$CD8)&gt;=1,1,0)*$H9</f>
        <v>0</v>
      </c>
      <c r="AX9">
        <f>IF(SUMIF('Ingredients Backend'!$AE$1:$CD$1,AX$3,'Ingredients Backend'!$AE8:$CD8)&gt;=1,1,0)*$H9</f>
        <v>0</v>
      </c>
      <c r="AY9">
        <f>IF(SUMIF('Ingredients Backend'!$AE$1:$CD$1,AY$3,'Ingredients Backend'!$AE8:$CD8)&gt;=1,1,0)*$H9</f>
        <v>0</v>
      </c>
      <c r="AZ9">
        <f>IF(SUMIF('Ingredients Backend'!$AE$1:$CD$1,AZ$3,'Ingredients Backend'!$AE8:$CD8)&gt;=1,1,0)*$H9</f>
        <v>0</v>
      </c>
      <c r="BA9">
        <f>IF(SUMIF('Ingredients Backend'!$AE$1:$CD$1,BA$3,'Ingredients Backend'!$AE8:$CD8)&gt;=1,1,0)*$H9</f>
        <v>0</v>
      </c>
      <c r="BB9">
        <f>IF(SUMIF('Ingredients Backend'!$AE$1:$CD$1,BB$3,'Ingredients Backend'!$AE8:$CD8)&gt;=1,1,0)*$H9</f>
        <v>20583.84</v>
      </c>
      <c r="BC9">
        <f>IF(SUMIF('Ingredients Backend'!$AE$1:$CD$1,BC$3,'Ingredients Backend'!$AE8:$CD8)&gt;=1,1,0)*$H9</f>
        <v>0</v>
      </c>
      <c r="BD9">
        <f>IF(SUMIF('Ingredients Backend'!$AE$1:$CD$1,BD$3,'Ingredients Backend'!$AE8:$CD8)&gt;=1,1,0)*$H9</f>
        <v>0</v>
      </c>
      <c r="BE9">
        <f>IF(SUMIF('Ingredients Backend'!$AE$1:$CD$1,BE$3,'Ingredients Backend'!$AE8:$CD8)&gt;=1,1,0)*$H9</f>
        <v>0</v>
      </c>
      <c r="BF9">
        <f>IF(SUMIF('Ingredients Backend'!$AE$1:$CD$1,BF$3,'Ingredients Backend'!$AE8:$CD8)&gt;=1,1,0)*$H9</f>
        <v>0</v>
      </c>
      <c r="BG9">
        <f>IF(SUMIF('Ingredients Backend'!$AE$1:$CD$1,BG$3,'Ingredients Backend'!$AE8:$CD8)&gt;=1,1,0)*$H9</f>
        <v>0</v>
      </c>
      <c r="BH9">
        <f>IF(SUMIF('Ingredients Backend'!$AE$1:$CD$1,BH$3,'Ingredients Backend'!$AE8:$CD8)&gt;=1,1,0)*$H9</f>
        <v>0</v>
      </c>
      <c r="BI9">
        <f>IF(SUMIF('Ingredients Backend'!$AE$1:$CD$1,BI$3,'Ingredients Backend'!$AE8:$CD8)&gt;=1,1,0)*$H9</f>
        <v>0</v>
      </c>
      <c r="BJ9">
        <f>IF(SUMIF('Ingredients Backend'!$AE$1:$CD$1,BJ$3,'Ingredients Backend'!$AE8:$CD8)&gt;=1,1,0)*$H9</f>
        <v>0</v>
      </c>
      <c r="BK9">
        <f>IF(SUMIF('Ingredients Backend'!$AE$1:$CD$1,BK$3,'Ingredients Backend'!$AE8:$CD8)&gt;=1,1,0)*$H9</f>
        <v>0</v>
      </c>
      <c r="BL9">
        <f>IF(SUMIF('Ingredients Backend'!$AE$1:$CD$1,BL$3,'Ingredients Backend'!$AE8:$CD8)&gt;=1,1,0)*$H9</f>
        <v>0</v>
      </c>
      <c r="BM9">
        <f>IF(SUMIF('Ingredients Backend'!$AE$1:$CD$1,BM$3,'Ingredients Backend'!$AE8:$CD8)&gt;=1,1,0)*$H9</f>
        <v>0</v>
      </c>
      <c r="BN9">
        <f>IF(SUMIF('Ingredients Backend'!$AE$1:$CD$1,BN$3,'Ingredients Backend'!$AE8:$CD8)&gt;=1,1,0)*$H9</f>
        <v>0</v>
      </c>
      <c r="BO9">
        <f>IF(SUMIF('Ingredients Backend'!$AE$1:$CD$1,BO$3,'Ingredients Backend'!$AE8:$CD8)&gt;=1,1,0)*$H9</f>
        <v>0</v>
      </c>
      <c r="BP9">
        <f>IF(SUMIF('Ingredients Backend'!$AE$1:$CD$1,BP$3,'Ingredients Backend'!$AE8:$CD8)&gt;=1,1,0)*$H9</f>
        <v>0</v>
      </c>
      <c r="BQ9">
        <f>IF(SUMIF('Ingredients Backend'!$AE$1:$CD$1,BQ$3,'Ingredients Backend'!$AE8:$CD8)&gt;=1,1,0)*$H9</f>
        <v>0</v>
      </c>
      <c r="BR9">
        <f>IF(SUMIF('Ingredients Backend'!$AE$1:$CD$1,BR$3,'Ingredients Backend'!$AE8:$CD8)&gt;=1,1,0)*$H9</f>
        <v>0</v>
      </c>
      <c r="BS9">
        <f>IF(SUMIF('Ingredients Backend'!$AE$1:$CD$1,BS$3,'Ingredients Backend'!$AE8:$CD8)&gt;=1,1,0)*$H9</f>
        <v>0</v>
      </c>
      <c r="BT9">
        <f>IF(SUMIF('Ingredients Backend'!$AE$1:$CD$1,BT$3,'Ingredients Backend'!$AE8:$CD8)&gt;=1,1,0)*$H9</f>
        <v>0</v>
      </c>
      <c r="BU9">
        <f>IF(SUMIF('Ingredients Backend'!$AE$1:$CD$1,BU$3,'Ingredients Backend'!$AE8:$CD8)&gt;=1,1,0)*$H9</f>
        <v>0</v>
      </c>
      <c r="BV9">
        <f>IF(SUMIF('Ingredients Backend'!$AE$1:$CD$1,BV$3,'Ingredients Backend'!$AE8:$CD8)&gt;=1,1,0)*$H9</f>
        <v>0</v>
      </c>
      <c r="BW9">
        <f>IF(SUMIF('Ingredients Backend'!$AE$1:$CD$1,BW$3,'Ingredients Backend'!$AE8:$CD8)&gt;=1,1,0)*$H9</f>
        <v>0</v>
      </c>
      <c r="BX9">
        <f>IF(SUMIF('Ingredients Backend'!$AE$1:$CD$1,BX$3,'Ingredients Backend'!$AE8:$CD8)&gt;=1,1,0)*$H9</f>
        <v>0</v>
      </c>
      <c r="BY9">
        <f>IF(SUMIF('Ingredients Backend'!$AE$1:$CD$1,BY$3,'Ingredients Backend'!$AE8:$CD8)&gt;=1,1,0)*$H9</f>
        <v>0</v>
      </c>
    </row>
    <row r="10" spans="1:77">
      <c r="A10" s="5" t="str">
        <f>_xlfn.XLOOKUP($E10,'Raw Data'!$E:$E,'Raw Data'!A:A,"ERROR",0,1)</f>
        <v>AE</v>
      </c>
      <c r="B10" s="5" t="str">
        <f>_xlfn.XLOOKUP($E10,'Raw Data'!$E:$E,'Raw Data'!B:B,"ERROR",0,1)</f>
        <v>Hair Mousses</v>
      </c>
      <c r="C10" s="5" t="str">
        <f>_xlfn.XLOOKUP($E10,'Raw Data'!$E:$E,'Raw Data'!C:C,"ERROR",0,1)</f>
        <v>Wella</v>
      </c>
      <c r="D10" s="5" t="str">
        <f>_xlfn.XLOOKUP($E10,'Raw Data'!$E:$E,'Raw Data'!D:D,"ERROR",0,1)</f>
        <v>www.amazon.ae/dp/B07P2CCKQG</v>
      </c>
      <c r="E10" s="5" t="s">
        <v>84</v>
      </c>
      <c r="F10" s="9" t="str">
        <f>_xlfn.XLOOKUP($E10,'Raw Data'!$E:$E,'Raw Data'!F:F,"ERROR",0,1)</f>
        <v>Wella's Wellaflex 2Nd Day Volume Mousse,Extra Strong Hold- 200 ml</v>
      </c>
      <c r="G10" s="10">
        <f>_xlfn.XLOOKUP($E10,'Raw Data'!$E:$E,'Raw Data'!G:G,"ERROR",0,1)</f>
        <v>714</v>
      </c>
      <c r="H10" s="9">
        <f>_xlfn.XLOOKUP($E10,'Raw Data'!$E:$E,'Raw Data'!H:H,"ERROR",0,1)</f>
        <v>19672.78</v>
      </c>
      <c r="I10" s="9">
        <f>_xlfn.XLOOKUP($E10,'Raw Data'!$E:$E,'Raw Data'!I:I,"ERROR",0,1)</f>
        <v>0.0263383331072065</v>
      </c>
      <c r="J10" s="9" t="str">
        <f>_xlfn.XLOOKUP($E10,'Raw Data'!$E:$E,'Raw Data'!J:J,"ERROR",0,1)</f>
        <v>Yes</v>
      </c>
      <c r="K10" s="14" t="str">
        <f t="array" ref="K10">_xlfn.IFS(AND(L10&gt;0,L10&lt;=5),"0 to 5",AND(L10&gt;5,L10&lt;=10),"5 to 10",AND(L10&gt;10,L10&lt;=15),"10 to 15",AND(L10&gt;15,L10&lt;=20),"15 to 20",AND(L10&gt;20,L10&lt;=30),"20 to 30",AND(L10&gt;30,L10&lt;=40),"30 to 40",AND(L10&gt;40,L10&lt;=50),"40 to 50",AND(L10&gt;50,L10&lt;=75),"50 to 75",AND(L10&gt;75,L10&lt;=100),"75 to 100",AND(L10&gt;100,L10&lt;=150),"100 to 150",AND(L10&gt;150,L10&lt;=200),"150 to 200",AND(L10&gt;200,L10&lt;=250),"200 to 250",AND(L10&gt;250,L10&lt;=300),"250 to 300",AND(L10&gt;300,L10&lt;=400),"300 to 400",AND(L10&gt;400,L10&lt;=500),"400 to 500",L10&gt;500,"500+")</f>
        <v>20 to 30</v>
      </c>
      <c r="L10" s="9">
        <f>_xlfn.XLOOKUP($E10,'Raw Data'!$E:$E,'Raw Data'!L:L,"ERROR",0,1)</f>
        <v>29.52</v>
      </c>
      <c r="M10" s="14" t="str">
        <f t="array" ref="M10">_xlfn.IFS(AND(N10&gt;0,N10&lt;=5),"0 to 5",AND(N10&gt;5,N10&lt;=10),"5 to 10",AND(N10&gt;10,N10&lt;=15),"10 to 15",AND(N10&gt;15,N10&lt;=20),"15 to 20",AND(N10&gt;20,N10&lt;=30),"20 to 30",AND(N10&gt;30,N10&lt;=40),"30 to 40",AND(N10&gt;40,N10&lt;=50),"40 to 50",AND(N10&gt;50,N10&lt;=75),"50 to 75",AND(N10&gt;75,N10&lt;=100),"75 to 100",AND(N10&gt;100,N10&lt;=150),"100 to 150",AND(N10&gt;150,N10&lt;=200),"150 to 200",AND(N10&gt;200,N10&lt;=250),"200 to 250",AND(N10&gt;250,N10&lt;=300),"250 to 300",AND(N10&gt;300,N10&lt;=400),"300 to 400",AND(N10&gt;400,N10&lt;=500),"400 to 500",N10&gt;500,"500+")</f>
        <v>30 to 40</v>
      </c>
      <c r="N10" s="9">
        <f>_xlfn.XLOOKUP($E10,'Raw Data'!$E:$E,'Raw Data'!N:N,"ERROR",0,1)</f>
        <v>31.92</v>
      </c>
      <c r="O10" s="14" t="str">
        <f t="array" ref="O10">_xlfn.IFS(P10=0,"No Discount",AND(P10&gt;0,P10&lt;=0.02),"0% to 2%",AND(P10&gt;0.02,P10&lt;=0.04),"2% to 4%",AND(P10&gt;0.04,P10&lt;=0.06),"4% to 6%",AND(P10&gt;0.06,P10&lt;=0.08),"6% to 8%",AND(P10&gt;0.08,P10&lt;=0.1),"8% to 10%",AND(P10&gt;0.1,P10&lt;=0.15),"10% to 15%",AND(P10&gt;0.15,P10&lt;=0.2),"15% to 20%",AND(P10&gt;0.2,P10&lt;=0.25),"20% to 25%",AND(P10&gt;0.25,P10&lt;=0.3),"25% to 30%",AND(P10&gt;0.3,P10&lt;=0.4),"30% to 40%",AND(P10&gt;0.4,P10&lt;=0.5),"40% to 50%",AND(P10&gt;0.5,P10&lt;=0.75),"50% to 75%",AND(P10&gt;0.75,P10&lt;=1),"75% to 100%")</f>
        <v>6% to 8%</v>
      </c>
      <c r="P10" s="10">
        <f>_xlfn.XLOOKUP($E10,'Raw Data'!$E:$E,'Raw Data'!P:P,"ERROR",0,1)</f>
        <v>0.0751879699248121</v>
      </c>
      <c r="Q10" s="9">
        <f>_xlfn.XLOOKUP($E10,'Raw Data'!$E:$E,'Raw Data'!Q:Q,"ERROR",0,1)</f>
        <v>200</v>
      </c>
      <c r="R10" s="9" t="str">
        <f>_xlfn.XLOOKUP($E10,'Raw Data'!$E:$E,'Raw Data'!R:R,"ERROR",0,1)</f>
        <v>ml</v>
      </c>
      <c r="S10" s="5" t="str">
        <f t="array" ref="S10">_xlfn.IFS(AND(T10&gt;0,T10&lt;=0.05),"0 to 0.05",AND(T10&gt;0.05,T10&lt;=0.1),"0.05 to 0.1",AND(T10&gt;0.1,T10&lt;=0.2),"0.1 to 0.2",AND(T10&gt;0.2,T10&lt;=0.3),"0.2 to 0.3",AND(T10&gt;0.3,T10&lt;=0.4),"0.3 to 0.4",AND(T10&gt;0.4,T10&lt;=0.5),"0.4 to 0.5",AND(T10&gt;0.5,T10&lt;=0.75),"0.5 to 0.75",AND(T10&gt;0.75,T10&lt;=1),"0.75 to 1",AND(T10&gt;1,T10&lt;=2),"1 to 2",AND(T10&gt;2,T10&lt;=3),"2 to 3",AND(T10&gt;3,T10&lt;=4),"3 to 4",AND(T10&gt;4,T10&lt;=5),"4 to 5",AND(T10&gt;5,T10&lt;=10),"5 to 10",T10&gt;10,"10+")</f>
        <v>0.1 to 0.2</v>
      </c>
      <c r="T10" s="10">
        <f t="shared" si="1"/>
        <v>0.147678860511513</v>
      </c>
      <c r="U10" s="15" t="str">
        <f t="array" ref="U10">_xlfn.IFS(AND(V10&gt;0,V10&lt;=0.05),"0 to 0.05",AND(V10&gt;0.05,V10&lt;=0.1),"0.05 to 0.1",AND(V10&gt;0.1,V10&lt;=0.2),"0.1 to 0.2",AND(V10&gt;0.2,V10&lt;=0.3),"0.2 to 0.3",AND(V10&gt;0.3,V10&lt;=0.4),"0.3 to 0.4",AND(V10&gt;0.4,V10&lt;=0.5),"0.4 to 0.5",AND(V10&gt;0.5,V10&lt;=0.75),"0.5 to 0.75",AND(V10&gt;0.75,V10&lt;=1),"0.75 to 1",AND(V10&gt;1,V10&lt;=2),"1 to 2",AND(V10&gt;2,V10&lt;=3),"2 to 3",AND(V10&gt;3,V10&lt;=4),"3 to 4",AND(V10&gt;4,V10&lt;=5),"4 to 5",AND(V10&gt;5,V10&lt;=10),"5 to 10",V10&gt;10,"10+")</f>
        <v>0 to 0.05</v>
      </c>
      <c r="V10" s="10">
        <f t="shared" si="2"/>
        <v>0.0431150234225076</v>
      </c>
      <c r="W10" s="15" t="str">
        <f t="array" ref="W10">_xlfn.IFS(AND(X10&gt;0,X10&lt;=0.05),"0 to 0.05",AND(X10&gt;0.05,X10&lt;=0.1),"0.05 to 0.1",AND(X10&gt;0.1,X10&lt;=0.2),"0.1 to 0.2",AND(X10&gt;0.2,X10&lt;=0.3),"0.2 to 0.3",AND(X10&gt;0.3,X10&lt;=0.4),"0.3 to 0.4",AND(X10&gt;0.4,X10&lt;=0.5),"0.4 to 0.5",AND(X10&gt;0.5,X10&lt;=0.75),"0.5 to 0.75",AND(X10&gt;0.75,X10&lt;=1),"0.75 to 1",AND(X10&gt;1,X10&lt;=2),"1 to 2",AND(X10&gt;2,X10&lt;=3),"2 to 3",AND(X10&gt;3,X10&lt;=4),"3 to 4",AND(X10&gt;4,X10&lt;=5),"4 to 5",AND(X10&gt;5,X10&lt;=10),"5 to 10",X10&gt;10,"10+")</f>
        <v>0 to 0.05</v>
      </c>
      <c r="X10" s="16">
        <f t="shared" si="3"/>
        <v>0.0398732923381085</v>
      </c>
      <c r="Y10" s="5" t="str">
        <f t="array" ref="Y10">_xlfn.IFS(AND(Z10&gt;0,Z10&lt;=1),"0 to 1",AND(Z10&gt;1,Z10&lt;=2),"1 to 2",AND(Z10&gt;2,Z10&lt;=4),"2 to 4",AND(Z10&gt;4,Z10&lt;=6),"4 to 6",AND(Z10&gt;6,Z10&lt;=8),"6 to 8",AND(Z10&gt;8,Z10&lt;=10),"8 to 10",AND(Z10&gt;10,Z10&lt;=15),"10 to 15",AND(Z10&gt;15,Z10&lt;=20),"15 to 20",AND(Z10&gt;20,Z10&lt;=25),"20 to 25",AND(Z10&gt;25,Z10&lt;=30),"25 to 30",AND(Z10&gt;30,Z10&lt;=40),"30 to 40",AND(Z10&gt;40,Z10&lt;=50),"40 to 50",Z10&gt;50,"50+")</f>
        <v>6 to 8</v>
      </c>
      <c r="Z10" s="9">
        <f t="array" ref="Z10">_xlfn.IFS(AA10="oz",_xlfn.IFS(R10="oz",Q10,R10="fl oz",Q10*1.04,R10="ml",Q10*0.0338),AA10="fl oz",_xlfn.IFS(R10="oz",Q10/1.04,R10="fl oz",Q10,R10="ml",Q10*0.0338/1.04),AA10="ml",_xlfn.IFS(R10="oz",Q10/0.0338,R10="fl oz",Q10*1.04/0.0338,R10="ml",Q10))</f>
        <v>6.76</v>
      </c>
      <c r="AA10" s="9" t="str">
        <f>_xlfn.XLOOKUP($E10,'Raw Data'!$E:$E,'Raw Data'!AA:AA,"ERROR",0,1)</f>
        <v>oz</v>
      </c>
      <c r="AB10" s="5" t="s">
        <v>85</v>
      </c>
      <c r="AC10" s="5" t="s">
        <v>86</v>
      </c>
      <c r="AD10" s="5" t="s">
        <v>87</v>
      </c>
      <c r="AE10">
        <f>IF(SUMIF('Ingredients Backend'!$AE$1:$CD$1,AE$3,'Ingredients Backend'!$AE9:$CD9)&gt;=1,1,0)*$H10</f>
        <v>0</v>
      </c>
      <c r="AF10">
        <f>IF(SUMIF('Ingredients Backend'!$AE$1:$CD$1,AF$3,'Ingredients Backend'!$AE9:$CD9)&gt;=1,1,0)*$H10</f>
        <v>0</v>
      </c>
      <c r="AG10">
        <f>IF(SUMIF('Ingredients Backend'!$AE$1:$CD$1,AG$3,'Ingredients Backend'!$AE9:$CD9)&gt;=1,1,0)*$H10</f>
        <v>0</v>
      </c>
      <c r="AH10">
        <f>IF(SUMIF('Ingredients Backend'!$AE$1:$CD$1,AH$3,'Ingredients Backend'!$AE9:$CD9)&gt;=1,1,0)*$H10</f>
        <v>0</v>
      </c>
      <c r="AI10">
        <f>IF(SUMIF('Ingredients Backend'!$AE$1:$CD$1,AI$3,'Ingredients Backend'!$AE9:$CD9)&gt;=1,1,0)*$H10</f>
        <v>0</v>
      </c>
      <c r="AJ10">
        <f>IF(SUMIF('Ingredients Backend'!$AE$1:$CD$1,AJ$3,'Ingredients Backend'!$AE9:$CD9)&gt;=1,1,0)*$H10</f>
        <v>0</v>
      </c>
      <c r="AK10">
        <f>IF(SUMIF('Ingredients Backend'!$AE$1:$CD$1,AK$3,'Ingredients Backend'!$AE9:$CD9)&gt;=1,1,0)*$H10</f>
        <v>0</v>
      </c>
      <c r="AL10">
        <f>IF(SUMIF('Ingredients Backend'!$AE$1:$CD$1,AL$3,'Ingredients Backend'!$AE9:$CD9)&gt;=1,1,0)*$H10</f>
        <v>0</v>
      </c>
      <c r="AM10">
        <f>IF(SUMIF('Ingredients Backend'!$AE$1:$CD$1,AM$3,'Ingredients Backend'!$AE9:$CD9)&gt;=1,1,0)*$H10</f>
        <v>0</v>
      </c>
      <c r="AN10">
        <f>IF(SUMIF('Ingredients Backend'!$AE$1:$CD$1,AN$3,'Ingredients Backend'!$AE9:$CD9)&gt;=1,1,0)*$H10</f>
        <v>0</v>
      </c>
      <c r="AO10">
        <f>IF(SUMIF('Ingredients Backend'!$AE$1:$CD$1,AO$3,'Ingredients Backend'!$AE9:$CD9)&gt;=1,1,0)*$H10</f>
        <v>19672.78</v>
      </c>
      <c r="AP10">
        <f>IF(SUMIF('Ingredients Backend'!$AE$1:$CD$1,AP$3,'Ingredients Backend'!$AE9:$CD9)&gt;=1,1,0)*$H10</f>
        <v>0</v>
      </c>
      <c r="AQ10">
        <f>IF(SUMIF('Ingredients Backend'!$AE$1:$CD$1,AQ$3,'Ingredients Backend'!$AE9:$CD9)&gt;=1,1,0)*$H10</f>
        <v>19672.78</v>
      </c>
      <c r="AR10">
        <f>IF(SUMIF('Ingredients Backend'!$AE$1:$CD$1,AR$3,'Ingredients Backend'!$AE9:$CD9)&gt;=1,1,0)*$H10</f>
        <v>0</v>
      </c>
      <c r="AS10">
        <f>IF(SUMIF('Ingredients Backend'!$AE$1:$CD$1,AS$3,'Ingredients Backend'!$AE9:$CD9)&gt;=1,1,0)*$H10</f>
        <v>0</v>
      </c>
      <c r="AT10">
        <f>IF(SUMIF('Ingredients Backend'!$AE$1:$CD$1,AT$3,'Ingredients Backend'!$AE9:$CD9)&gt;=1,1,0)*$H10</f>
        <v>0</v>
      </c>
      <c r="AU10">
        <f>IF(SUMIF('Ingredients Backend'!$AE$1:$CD$1,AU$3,'Ingredients Backend'!$AE9:$CD9)&gt;=1,1,0)*$H10</f>
        <v>0</v>
      </c>
      <c r="AV10">
        <f>IF(SUMIF('Ingredients Backend'!$AE$1:$CD$1,AV$3,'Ingredients Backend'!$AE9:$CD9)&gt;=1,1,0)*$H10</f>
        <v>0</v>
      </c>
      <c r="AW10">
        <f>IF(SUMIF('Ingredients Backend'!$AE$1:$CD$1,AW$3,'Ingredients Backend'!$AE9:$CD9)&gt;=1,1,0)*$H10</f>
        <v>0</v>
      </c>
      <c r="AX10">
        <f>IF(SUMIF('Ingredients Backend'!$AE$1:$CD$1,AX$3,'Ingredients Backend'!$AE9:$CD9)&gt;=1,1,0)*$H10</f>
        <v>0</v>
      </c>
      <c r="AY10">
        <f>IF(SUMIF('Ingredients Backend'!$AE$1:$CD$1,AY$3,'Ingredients Backend'!$AE9:$CD9)&gt;=1,1,0)*$H10</f>
        <v>0</v>
      </c>
      <c r="AZ10">
        <f>IF(SUMIF('Ingredients Backend'!$AE$1:$CD$1,AZ$3,'Ingredients Backend'!$AE9:$CD9)&gt;=1,1,0)*$H10</f>
        <v>0</v>
      </c>
      <c r="BA10">
        <f>IF(SUMIF('Ingredients Backend'!$AE$1:$CD$1,BA$3,'Ingredients Backend'!$AE9:$CD9)&gt;=1,1,0)*$H10</f>
        <v>0</v>
      </c>
      <c r="BB10">
        <f>IF(SUMIF('Ingredients Backend'!$AE$1:$CD$1,BB$3,'Ingredients Backend'!$AE9:$CD9)&gt;=1,1,0)*$H10</f>
        <v>0</v>
      </c>
      <c r="BC10">
        <f>IF(SUMIF('Ingredients Backend'!$AE$1:$CD$1,BC$3,'Ingredients Backend'!$AE9:$CD9)&gt;=1,1,0)*$H10</f>
        <v>0</v>
      </c>
      <c r="BD10">
        <f>IF(SUMIF('Ingredients Backend'!$AE$1:$CD$1,BD$3,'Ingredients Backend'!$AE9:$CD9)&gt;=1,1,0)*$H10</f>
        <v>0</v>
      </c>
      <c r="BE10">
        <f>IF(SUMIF('Ingredients Backend'!$AE$1:$CD$1,BE$3,'Ingredients Backend'!$AE9:$CD9)&gt;=1,1,0)*$H10</f>
        <v>0</v>
      </c>
      <c r="BF10">
        <f>IF(SUMIF('Ingredients Backend'!$AE$1:$CD$1,BF$3,'Ingredients Backend'!$AE9:$CD9)&gt;=1,1,0)*$H10</f>
        <v>0</v>
      </c>
      <c r="BG10">
        <f>IF(SUMIF('Ingredients Backend'!$AE$1:$CD$1,BG$3,'Ingredients Backend'!$AE9:$CD9)&gt;=1,1,0)*$H10</f>
        <v>0</v>
      </c>
      <c r="BH10">
        <f>IF(SUMIF('Ingredients Backend'!$AE$1:$CD$1,BH$3,'Ingredients Backend'!$AE9:$CD9)&gt;=1,1,0)*$H10</f>
        <v>0</v>
      </c>
      <c r="BI10">
        <f>IF(SUMIF('Ingredients Backend'!$AE$1:$CD$1,BI$3,'Ingredients Backend'!$AE9:$CD9)&gt;=1,1,0)*$H10</f>
        <v>0</v>
      </c>
      <c r="BJ10">
        <f>IF(SUMIF('Ingredients Backend'!$AE$1:$CD$1,BJ$3,'Ingredients Backend'!$AE9:$CD9)&gt;=1,1,0)*$H10</f>
        <v>0</v>
      </c>
      <c r="BK10">
        <f>IF(SUMIF('Ingredients Backend'!$AE$1:$CD$1,BK$3,'Ingredients Backend'!$AE9:$CD9)&gt;=1,1,0)*$H10</f>
        <v>0</v>
      </c>
      <c r="BL10">
        <f>IF(SUMIF('Ingredients Backend'!$AE$1:$CD$1,BL$3,'Ingredients Backend'!$AE9:$CD9)&gt;=1,1,0)*$H10</f>
        <v>0</v>
      </c>
      <c r="BM10">
        <f>IF(SUMIF('Ingredients Backend'!$AE$1:$CD$1,BM$3,'Ingredients Backend'!$AE9:$CD9)&gt;=1,1,0)*$H10</f>
        <v>0</v>
      </c>
      <c r="BN10">
        <f>IF(SUMIF('Ingredients Backend'!$AE$1:$CD$1,BN$3,'Ingredients Backend'!$AE9:$CD9)&gt;=1,1,0)*$H10</f>
        <v>0</v>
      </c>
      <c r="BO10">
        <f>IF(SUMIF('Ingredients Backend'!$AE$1:$CD$1,BO$3,'Ingredients Backend'!$AE9:$CD9)&gt;=1,1,0)*$H10</f>
        <v>0</v>
      </c>
      <c r="BP10">
        <f>IF(SUMIF('Ingredients Backend'!$AE$1:$CD$1,BP$3,'Ingredients Backend'!$AE9:$CD9)&gt;=1,1,0)*$H10</f>
        <v>0</v>
      </c>
      <c r="BQ10">
        <f>IF(SUMIF('Ingredients Backend'!$AE$1:$CD$1,BQ$3,'Ingredients Backend'!$AE9:$CD9)&gt;=1,1,0)*$H10</f>
        <v>0</v>
      </c>
      <c r="BR10">
        <f>IF(SUMIF('Ingredients Backend'!$AE$1:$CD$1,BR$3,'Ingredients Backend'!$AE9:$CD9)&gt;=1,1,0)*$H10</f>
        <v>0</v>
      </c>
      <c r="BS10">
        <f>IF(SUMIF('Ingredients Backend'!$AE$1:$CD$1,BS$3,'Ingredients Backend'!$AE9:$CD9)&gt;=1,1,0)*$H10</f>
        <v>0</v>
      </c>
      <c r="BT10">
        <f>IF(SUMIF('Ingredients Backend'!$AE$1:$CD$1,BT$3,'Ingredients Backend'!$AE9:$CD9)&gt;=1,1,0)*$H10</f>
        <v>0</v>
      </c>
      <c r="BU10">
        <f>IF(SUMIF('Ingredients Backend'!$AE$1:$CD$1,BU$3,'Ingredients Backend'!$AE9:$CD9)&gt;=1,1,0)*$H10</f>
        <v>0</v>
      </c>
      <c r="BV10">
        <f>IF(SUMIF('Ingredients Backend'!$AE$1:$CD$1,BV$3,'Ingredients Backend'!$AE9:$CD9)&gt;=1,1,0)*$H10</f>
        <v>0</v>
      </c>
      <c r="BW10">
        <f>IF(SUMIF('Ingredients Backend'!$AE$1:$CD$1,BW$3,'Ingredients Backend'!$AE9:$CD9)&gt;=1,1,0)*$H10</f>
        <v>0</v>
      </c>
      <c r="BX10">
        <f>IF(SUMIF('Ingredients Backend'!$AE$1:$CD$1,BX$3,'Ingredients Backend'!$AE9:$CD9)&gt;=1,1,0)*$H10</f>
        <v>0</v>
      </c>
      <c r="BY10">
        <f>IF(SUMIF('Ingredients Backend'!$AE$1:$CD$1,BY$3,'Ingredients Backend'!$AE9:$CD9)&gt;=1,1,0)*$H10</f>
        <v>19672.78</v>
      </c>
    </row>
    <row r="11" spans="1:77">
      <c r="A11" s="5" t="str">
        <f>_xlfn.XLOOKUP($E11,'Raw Data'!$E:$E,'Raw Data'!A:A,"ERROR",0,1)</f>
        <v>AE</v>
      </c>
      <c r="B11" s="5" t="str">
        <f>_xlfn.XLOOKUP($E11,'Raw Data'!$E:$E,'Raw Data'!B:B,"ERROR",0,1)</f>
        <v>Hair Mousses</v>
      </c>
      <c r="C11" s="5" t="str">
        <f>_xlfn.XLOOKUP($E11,'Raw Data'!$E:$E,'Raw Data'!C:C,"ERROR",0,1)</f>
        <v>Wella</v>
      </c>
      <c r="D11" s="5" t="str">
        <f>_xlfn.XLOOKUP($E11,'Raw Data'!$E:$E,'Raw Data'!D:D,"ERROR",0,1)</f>
        <v>www.amazon.ae/dp/B07VGQPP32</v>
      </c>
      <c r="E11" s="5" t="s">
        <v>88</v>
      </c>
      <c r="F11" s="9" t="str">
        <f>_xlfn.XLOOKUP($E11,'Raw Data'!$E:$E,'Raw Data'!F:F,"ERROR",0,1)</f>
        <v>Wella New Wave Curls &amp; Waves Mousse - 200ml</v>
      </c>
      <c r="G11" s="10">
        <f>_xlfn.XLOOKUP($E11,'Raw Data'!$E:$E,'Raw Data'!G:G,"ERROR",0,1)</f>
        <v>1067</v>
      </c>
      <c r="H11" s="9">
        <f>_xlfn.XLOOKUP($E11,'Raw Data'!$E:$E,'Raw Data'!H:H,"ERROR",0,1)</f>
        <v>18707.83</v>
      </c>
      <c r="I11" s="9">
        <f>_xlfn.XLOOKUP($E11,'Raw Data'!$E:$E,'Raw Data'!I:I,"ERROR",0,1)</f>
        <v>0.0250464376795242</v>
      </c>
      <c r="J11" s="9" t="str">
        <f>_xlfn.XLOOKUP($E11,'Raw Data'!$E:$E,'Raw Data'!J:J,"ERROR",0,1)</f>
        <v>Yes</v>
      </c>
      <c r="K11" s="14" t="str">
        <f t="array" ref="K11">_xlfn.IFS(AND(L11&gt;0,L11&lt;=5),"0 to 5",AND(L11&gt;5,L11&lt;=10),"5 to 10",AND(L11&gt;10,L11&lt;=15),"10 to 15",AND(L11&gt;15,L11&lt;=20),"15 to 20",AND(L11&gt;20,L11&lt;=30),"20 to 30",AND(L11&gt;30,L11&lt;=40),"30 to 40",AND(L11&gt;40,L11&lt;=50),"40 to 50",AND(L11&gt;50,L11&lt;=75),"50 to 75",AND(L11&gt;75,L11&lt;=100),"75 to 100",AND(L11&gt;100,L11&lt;=150),"100 to 150",AND(L11&gt;150,L11&lt;=200),"150 to 200",AND(L11&gt;200,L11&lt;=250),"200 to 250",AND(L11&gt;250,L11&lt;=300),"250 to 300",AND(L11&gt;300,L11&lt;=400),"300 to 400",AND(L11&gt;400,L11&lt;=500),"400 to 500",L11&gt;500,"500+")</f>
        <v>15 to 20</v>
      </c>
      <c r="L11" s="9">
        <f>_xlfn.XLOOKUP($E11,'Raw Data'!$E:$E,'Raw Data'!L:L,"ERROR",0,1)</f>
        <v>17.51</v>
      </c>
      <c r="M11" s="14" t="str">
        <f t="array" ref="M11">_xlfn.IFS(AND(N11&gt;0,N11&lt;=5),"0 to 5",AND(N11&gt;5,N11&lt;=10),"5 to 10",AND(N11&gt;10,N11&lt;=15),"10 to 15",AND(N11&gt;15,N11&lt;=20),"15 to 20",AND(N11&gt;20,N11&lt;=30),"20 to 30",AND(N11&gt;30,N11&lt;=40),"30 to 40",AND(N11&gt;40,N11&lt;=50),"40 to 50",AND(N11&gt;50,N11&lt;=75),"50 to 75",AND(N11&gt;75,N11&lt;=100),"75 to 100",AND(N11&gt;100,N11&lt;=150),"100 to 150",AND(N11&gt;150,N11&lt;=200),"150 to 200",AND(N11&gt;200,N11&lt;=250),"200 to 250",AND(N11&gt;250,N11&lt;=300),"250 to 300",AND(N11&gt;300,N11&lt;=400),"300 to 400",AND(N11&gt;400,N11&lt;=500),"400 to 500",N11&gt;500,"500+")</f>
        <v>15 to 20</v>
      </c>
      <c r="N11" s="9">
        <f>_xlfn.XLOOKUP($E11,'Raw Data'!$E:$E,'Raw Data'!N:N,"ERROR",0,1)</f>
        <v>17.86</v>
      </c>
      <c r="O11" s="14" t="str">
        <f t="array" ref="O11">_xlfn.IFS(P11=0,"No Discount",AND(P11&gt;0,P11&lt;=0.02),"0% to 2%",AND(P11&gt;0.02,P11&lt;=0.04),"2% to 4%",AND(P11&gt;0.04,P11&lt;=0.06),"4% to 6%",AND(P11&gt;0.06,P11&lt;=0.08),"6% to 8%",AND(P11&gt;0.08,P11&lt;=0.1),"8% to 10%",AND(P11&gt;0.1,P11&lt;=0.15),"10% to 15%",AND(P11&gt;0.15,P11&lt;=0.2),"15% to 20%",AND(P11&gt;0.2,P11&lt;=0.25),"20% to 25%",AND(P11&gt;0.25,P11&lt;=0.3),"25% to 30%",AND(P11&gt;0.3,P11&lt;=0.4),"30% to 40%",AND(P11&gt;0.4,P11&lt;=0.5),"40% to 50%",AND(P11&gt;0.5,P11&lt;=0.75),"50% to 75%",AND(P11&gt;0.75,P11&lt;=1),"75% to 100%")</f>
        <v>0% to 2%</v>
      </c>
      <c r="P11" s="10">
        <f>_xlfn.XLOOKUP($E11,'Raw Data'!$E:$E,'Raw Data'!P:P,"ERROR",0,1)</f>
        <v>0.0195968645016796</v>
      </c>
      <c r="Q11" s="9">
        <f>_xlfn.XLOOKUP($E11,'Raw Data'!$E:$E,'Raw Data'!Q:Q,"ERROR",0,1)</f>
        <v>200</v>
      </c>
      <c r="R11" s="9" t="str">
        <f>_xlfn.XLOOKUP($E11,'Raw Data'!$E:$E,'Raw Data'!R:R,"ERROR",0,1)</f>
        <v>ml</v>
      </c>
      <c r="S11" s="5" t="str">
        <f t="array" ref="S11">_xlfn.IFS(AND(T11&gt;0,T11&lt;=0.05),"0 to 0.05",AND(T11&gt;0.05,T11&lt;=0.1),"0.05 to 0.1",AND(T11&gt;0.1,T11&lt;=0.2),"0.1 to 0.2",AND(T11&gt;0.2,T11&lt;=0.3),"0.2 to 0.3",AND(T11&gt;0.3,T11&lt;=0.4),"0.3 to 0.4",AND(T11&gt;0.4,T11&lt;=0.5),"0.4 to 0.5",AND(T11&gt;0.5,T11&lt;=0.75),"0.5 to 0.75",AND(T11&gt;0.75,T11&lt;=1),"0.75 to 1",AND(T11&gt;1,T11&lt;=2),"1 to 2",AND(T11&gt;2,T11&lt;=3),"2 to 3",AND(T11&gt;3,T11&lt;=4),"3 to 4",AND(T11&gt;4,T11&lt;=5),"4 to 5",AND(T11&gt;5,T11&lt;=10),"5 to 10",T11&gt;10,"10+")</f>
        <v>0.05 to 0.1</v>
      </c>
      <c r="T11" s="10">
        <f t="shared" si="1"/>
        <v>0.0875967766787464</v>
      </c>
      <c r="U11" s="15" t="str">
        <f t="array" ref="U11">_xlfn.IFS(AND(V11&gt;0,V11&lt;=0.05),"0 to 0.05",AND(V11&gt;0.05,V11&lt;=0.1),"0.05 to 0.1",AND(V11&gt;0.1,V11&lt;=0.2),"0.1 to 0.2",AND(V11&gt;0.2,V11&lt;=0.3),"0.2 to 0.3",AND(V11&gt;0.3,V11&lt;=0.4),"0.3 to 0.4",AND(V11&gt;0.4,V11&lt;=0.5),"0.4 to 0.5",AND(V11&gt;0.5,V11&lt;=0.75),"0.5 to 0.75",AND(V11&gt;0.75,V11&lt;=1),"0.75 to 1",AND(V11&gt;1,V11&lt;=2),"1 to 2",AND(V11&gt;2,V11&lt;=3),"2 to 3",AND(V11&gt;3,V11&lt;=4),"3 to 4",AND(V11&gt;4,V11&lt;=5),"4 to 5",AND(V11&gt;5,V11&lt;=10),"5 to 10",V11&gt;10,"10+")</f>
        <v>0 to 0.05</v>
      </c>
      <c r="V11" s="10">
        <f t="shared" si="2"/>
        <v>0.0241238821530697</v>
      </c>
      <c r="W11" s="15" t="str">
        <f t="array" ref="W11">_xlfn.IFS(AND(X11&gt;0,X11&lt;=0.05),"0 to 0.05",AND(X11&gt;0.05,X11&lt;=0.1),"0.05 to 0.1",AND(X11&gt;0.1,X11&lt;=0.2),"0.1 to 0.2",AND(X11&gt;0.2,X11&lt;=0.3),"0.2 to 0.3",AND(X11&gt;0.3,X11&lt;=0.4),"0.3 to 0.4",AND(X11&gt;0.4,X11&lt;=0.5),"0.4 to 0.5",AND(X11&gt;0.5,X11&lt;=0.75),"0.5 to 0.75",AND(X11&gt;0.75,X11&lt;=1),"0.75 to 1",AND(X11&gt;1,X11&lt;=2),"1 to 2",AND(X11&gt;2,X11&lt;=3),"2 to 3",AND(X11&gt;3,X11&lt;=4),"3 to 4",AND(X11&gt;4,X11&lt;=5),"4 to 5",AND(X11&gt;5,X11&lt;=10),"5 to 10",X11&gt;10,"10+")</f>
        <v>0 to 0.05</v>
      </c>
      <c r="X11" s="16">
        <f t="shared" si="3"/>
        <v>0.0236511297032615</v>
      </c>
      <c r="Y11" s="5" t="str">
        <f t="array" ref="Y11">_xlfn.IFS(AND(Z11&gt;0,Z11&lt;=1),"0 to 1",AND(Z11&gt;1,Z11&lt;=2),"1 to 2",AND(Z11&gt;2,Z11&lt;=4),"2 to 4",AND(Z11&gt;4,Z11&lt;=6),"4 to 6",AND(Z11&gt;6,Z11&lt;=8),"6 to 8",AND(Z11&gt;8,Z11&lt;=10),"8 to 10",AND(Z11&gt;10,Z11&lt;=15),"10 to 15",AND(Z11&gt;15,Z11&lt;=20),"15 to 20",AND(Z11&gt;20,Z11&lt;=25),"20 to 25",AND(Z11&gt;25,Z11&lt;=30),"25 to 30",AND(Z11&gt;30,Z11&lt;=40),"30 to 40",AND(Z11&gt;40,Z11&lt;=50),"40 to 50",Z11&gt;50,"50+")</f>
        <v>6 to 8</v>
      </c>
      <c r="Z11" s="9">
        <f t="array" ref="Z11">_xlfn.IFS(AA11="oz",_xlfn.IFS(R11="oz",Q11,R11="fl oz",Q11*1.04,R11="ml",Q11*0.0338),AA11="fl oz",_xlfn.IFS(R11="oz",Q11/1.04,R11="fl oz",Q11,R11="ml",Q11*0.0338/1.04),AA11="ml",_xlfn.IFS(R11="oz",Q11/0.0338,R11="fl oz",Q11*1.04/0.0338,R11="ml",Q11))</f>
        <v>6.76</v>
      </c>
      <c r="AA11" s="9" t="str">
        <f>_xlfn.XLOOKUP($E11,'Raw Data'!$E:$E,'Raw Data'!AA:AA,"ERROR",0,1)</f>
        <v>oz</v>
      </c>
      <c r="AB11" s="5" t="s">
        <v>89</v>
      </c>
      <c r="AC11" s="5" t="s">
        <v>86</v>
      </c>
      <c r="AD11" s="5" t="s">
        <v>90</v>
      </c>
      <c r="AE11">
        <f>IF(SUMIF('Ingredients Backend'!$AE$1:$CD$1,AE$3,'Ingredients Backend'!$AE10:$CD10)&gt;=1,1,0)*$H11</f>
        <v>0</v>
      </c>
      <c r="AF11">
        <f>IF(SUMIF('Ingredients Backend'!$AE$1:$CD$1,AF$3,'Ingredients Backend'!$AE10:$CD10)&gt;=1,1,0)*$H11</f>
        <v>0</v>
      </c>
      <c r="AG11">
        <f>IF(SUMIF('Ingredients Backend'!$AE$1:$CD$1,AG$3,'Ingredients Backend'!$AE10:$CD10)&gt;=1,1,0)*$H11</f>
        <v>0</v>
      </c>
      <c r="AH11">
        <f>IF(SUMIF('Ingredients Backend'!$AE$1:$CD$1,AH$3,'Ingredients Backend'!$AE10:$CD10)&gt;=1,1,0)*$H11</f>
        <v>0</v>
      </c>
      <c r="AI11">
        <f>IF(SUMIF('Ingredients Backend'!$AE$1:$CD$1,AI$3,'Ingredients Backend'!$AE10:$CD10)&gt;=1,1,0)*$H11</f>
        <v>0</v>
      </c>
      <c r="AJ11">
        <f>IF(SUMIF('Ingredients Backend'!$AE$1:$CD$1,AJ$3,'Ingredients Backend'!$AE10:$CD10)&gt;=1,1,0)*$H11</f>
        <v>0</v>
      </c>
      <c r="AK11">
        <f>IF(SUMIF('Ingredients Backend'!$AE$1:$CD$1,AK$3,'Ingredients Backend'!$AE10:$CD10)&gt;=1,1,0)*$H11</f>
        <v>0</v>
      </c>
      <c r="AL11">
        <f>IF(SUMIF('Ingredients Backend'!$AE$1:$CD$1,AL$3,'Ingredients Backend'!$AE10:$CD10)&gt;=1,1,0)*$H11</f>
        <v>0</v>
      </c>
      <c r="AM11">
        <f>IF(SUMIF('Ingredients Backend'!$AE$1:$CD$1,AM$3,'Ingredients Backend'!$AE10:$CD10)&gt;=1,1,0)*$H11</f>
        <v>0</v>
      </c>
      <c r="AN11">
        <f>IF(SUMIF('Ingredients Backend'!$AE$1:$CD$1,AN$3,'Ingredients Backend'!$AE10:$CD10)&gt;=1,1,0)*$H11</f>
        <v>18707.83</v>
      </c>
      <c r="AO11">
        <f>IF(SUMIF('Ingredients Backend'!$AE$1:$CD$1,AO$3,'Ingredients Backend'!$AE10:$CD10)&gt;=1,1,0)*$H11</f>
        <v>18707.83</v>
      </c>
      <c r="AP11">
        <f>IF(SUMIF('Ingredients Backend'!$AE$1:$CD$1,AP$3,'Ingredients Backend'!$AE10:$CD10)&gt;=1,1,0)*$H11</f>
        <v>0</v>
      </c>
      <c r="AQ11">
        <f>IF(SUMIF('Ingredients Backend'!$AE$1:$CD$1,AQ$3,'Ingredients Backend'!$AE10:$CD10)&gt;=1,1,0)*$H11</f>
        <v>18707.83</v>
      </c>
      <c r="AR11">
        <f>IF(SUMIF('Ingredients Backend'!$AE$1:$CD$1,AR$3,'Ingredients Backend'!$AE10:$CD10)&gt;=1,1,0)*$H11</f>
        <v>0</v>
      </c>
      <c r="AS11">
        <f>IF(SUMIF('Ingredients Backend'!$AE$1:$CD$1,AS$3,'Ingredients Backend'!$AE10:$CD10)&gt;=1,1,0)*$H11</f>
        <v>0</v>
      </c>
      <c r="AT11">
        <f>IF(SUMIF('Ingredients Backend'!$AE$1:$CD$1,AT$3,'Ingredients Backend'!$AE10:$CD10)&gt;=1,1,0)*$H11</f>
        <v>0</v>
      </c>
      <c r="AU11">
        <f>IF(SUMIF('Ingredients Backend'!$AE$1:$CD$1,AU$3,'Ingredients Backend'!$AE10:$CD10)&gt;=1,1,0)*$H11</f>
        <v>0</v>
      </c>
      <c r="AV11">
        <f>IF(SUMIF('Ingredients Backend'!$AE$1:$CD$1,AV$3,'Ingredients Backend'!$AE10:$CD10)&gt;=1,1,0)*$H11</f>
        <v>0</v>
      </c>
      <c r="AW11">
        <f>IF(SUMIF('Ingredients Backend'!$AE$1:$CD$1,AW$3,'Ingredients Backend'!$AE10:$CD10)&gt;=1,1,0)*$H11</f>
        <v>0</v>
      </c>
      <c r="AX11">
        <f>IF(SUMIF('Ingredients Backend'!$AE$1:$CD$1,AX$3,'Ingredients Backend'!$AE10:$CD10)&gt;=1,1,0)*$H11</f>
        <v>0</v>
      </c>
      <c r="AY11">
        <f>IF(SUMIF('Ingredients Backend'!$AE$1:$CD$1,AY$3,'Ingredients Backend'!$AE10:$CD10)&gt;=1,1,0)*$H11</f>
        <v>0</v>
      </c>
      <c r="AZ11">
        <f>IF(SUMIF('Ingredients Backend'!$AE$1:$CD$1,AZ$3,'Ingredients Backend'!$AE10:$CD10)&gt;=1,1,0)*$H11</f>
        <v>0</v>
      </c>
      <c r="BA11">
        <f>IF(SUMIF('Ingredients Backend'!$AE$1:$CD$1,BA$3,'Ingredients Backend'!$AE10:$CD10)&gt;=1,1,0)*$H11</f>
        <v>0</v>
      </c>
      <c r="BB11">
        <f>IF(SUMIF('Ingredients Backend'!$AE$1:$CD$1,BB$3,'Ingredients Backend'!$AE10:$CD10)&gt;=1,1,0)*$H11</f>
        <v>0</v>
      </c>
      <c r="BC11">
        <f>IF(SUMIF('Ingredients Backend'!$AE$1:$CD$1,BC$3,'Ingredients Backend'!$AE10:$CD10)&gt;=1,1,0)*$H11</f>
        <v>0</v>
      </c>
      <c r="BD11">
        <f>IF(SUMIF('Ingredients Backend'!$AE$1:$CD$1,BD$3,'Ingredients Backend'!$AE10:$CD10)&gt;=1,1,0)*$H11</f>
        <v>0</v>
      </c>
      <c r="BE11">
        <f>IF(SUMIF('Ingredients Backend'!$AE$1:$CD$1,BE$3,'Ingredients Backend'!$AE10:$CD10)&gt;=1,1,0)*$H11</f>
        <v>0</v>
      </c>
      <c r="BF11">
        <f>IF(SUMIF('Ingredients Backend'!$AE$1:$CD$1,BF$3,'Ingredients Backend'!$AE10:$CD10)&gt;=1,1,0)*$H11</f>
        <v>0</v>
      </c>
      <c r="BG11">
        <f>IF(SUMIF('Ingredients Backend'!$AE$1:$CD$1,BG$3,'Ingredients Backend'!$AE10:$CD10)&gt;=1,1,0)*$H11</f>
        <v>0</v>
      </c>
      <c r="BH11">
        <f>IF(SUMIF('Ingredients Backend'!$AE$1:$CD$1,BH$3,'Ingredients Backend'!$AE10:$CD10)&gt;=1,1,0)*$H11</f>
        <v>0</v>
      </c>
      <c r="BI11">
        <f>IF(SUMIF('Ingredients Backend'!$AE$1:$CD$1,BI$3,'Ingredients Backend'!$AE10:$CD10)&gt;=1,1,0)*$H11</f>
        <v>0</v>
      </c>
      <c r="BJ11">
        <f>IF(SUMIF('Ingredients Backend'!$AE$1:$CD$1,BJ$3,'Ingredients Backend'!$AE10:$CD10)&gt;=1,1,0)*$H11</f>
        <v>0</v>
      </c>
      <c r="BK11">
        <f>IF(SUMIF('Ingredients Backend'!$AE$1:$CD$1,BK$3,'Ingredients Backend'!$AE10:$CD10)&gt;=1,1,0)*$H11</f>
        <v>0</v>
      </c>
      <c r="BL11">
        <f>IF(SUMIF('Ingredients Backend'!$AE$1:$CD$1,BL$3,'Ingredients Backend'!$AE10:$CD10)&gt;=1,1,0)*$H11</f>
        <v>0</v>
      </c>
      <c r="BM11">
        <f>IF(SUMIF('Ingredients Backend'!$AE$1:$CD$1,BM$3,'Ingredients Backend'!$AE10:$CD10)&gt;=1,1,0)*$H11</f>
        <v>0</v>
      </c>
      <c r="BN11">
        <f>IF(SUMIF('Ingredients Backend'!$AE$1:$CD$1,BN$3,'Ingredients Backend'!$AE10:$CD10)&gt;=1,1,0)*$H11</f>
        <v>0</v>
      </c>
      <c r="BO11">
        <f>IF(SUMIF('Ingredients Backend'!$AE$1:$CD$1,BO$3,'Ingredients Backend'!$AE10:$CD10)&gt;=1,1,0)*$H11</f>
        <v>0</v>
      </c>
      <c r="BP11">
        <f>IF(SUMIF('Ingredients Backend'!$AE$1:$CD$1,BP$3,'Ingredients Backend'!$AE10:$CD10)&gt;=1,1,0)*$H11</f>
        <v>0</v>
      </c>
      <c r="BQ11">
        <f>IF(SUMIF('Ingredients Backend'!$AE$1:$CD$1,BQ$3,'Ingredients Backend'!$AE10:$CD10)&gt;=1,1,0)*$H11</f>
        <v>0</v>
      </c>
      <c r="BR11">
        <f>IF(SUMIF('Ingredients Backend'!$AE$1:$CD$1,BR$3,'Ingredients Backend'!$AE10:$CD10)&gt;=1,1,0)*$H11</f>
        <v>0</v>
      </c>
      <c r="BS11">
        <f>IF(SUMIF('Ingredients Backend'!$AE$1:$CD$1,BS$3,'Ingredients Backend'!$AE10:$CD10)&gt;=1,1,0)*$H11</f>
        <v>0</v>
      </c>
      <c r="BT11">
        <f>IF(SUMIF('Ingredients Backend'!$AE$1:$CD$1,BT$3,'Ingredients Backend'!$AE10:$CD10)&gt;=1,1,0)*$H11</f>
        <v>0</v>
      </c>
      <c r="BU11">
        <f>IF(SUMIF('Ingredients Backend'!$AE$1:$CD$1,BU$3,'Ingredients Backend'!$AE10:$CD10)&gt;=1,1,0)*$H11</f>
        <v>0</v>
      </c>
      <c r="BV11">
        <f>IF(SUMIF('Ingredients Backend'!$AE$1:$CD$1,BV$3,'Ingredients Backend'!$AE10:$CD10)&gt;=1,1,0)*$H11</f>
        <v>0</v>
      </c>
      <c r="BW11">
        <f>IF(SUMIF('Ingredients Backend'!$AE$1:$CD$1,BW$3,'Ingredients Backend'!$AE10:$CD10)&gt;=1,1,0)*$H11</f>
        <v>0</v>
      </c>
      <c r="BX11">
        <f>IF(SUMIF('Ingredients Backend'!$AE$1:$CD$1,BX$3,'Ingredients Backend'!$AE10:$CD10)&gt;=1,1,0)*$H11</f>
        <v>0</v>
      </c>
      <c r="BY11">
        <f>IF(SUMIF('Ingredients Backend'!$AE$1:$CD$1,BY$3,'Ingredients Backend'!$AE10:$CD10)&gt;=1,1,0)*$H11</f>
        <v>18707.83</v>
      </c>
    </row>
    <row r="12" spans="1:77">
      <c r="A12" s="5" t="str">
        <f>_xlfn.XLOOKUP($E12,'Raw Data'!$E:$E,'Raw Data'!A:A,"ERROR",0,1)</f>
        <v>AE</v>
      </c>
      <c r="B12" s="5" t="str">
        <f>_xlfn.XLOOKUP($E12,'Raw Data'!$E:$E,'Raw Data'!B:B,"ERROR",0,1)</f>
        <v>Hair Mousses</v>
      </c>
      <c r="C12" s="5" t="str">
        <f>_xlfn.XLOOKUP($E12,'Raw Data'!$E:$E,'Raw Data'!C:C,"ERROR",0,1)</f>
        <v>kevin murphy</v>
      </c>
      <c r="D12" s="5" t="str">
        <f>_xlfn.XLOOKUP($E12,'Raw Data'!$E:$E,'Raw Data'!D:D,"ERROR",0,1)</f>
        <v>www.amazon.ae/dp/B004K033ZK</v>
      </c>
      <c r="E12" s="5" t="s">
        <v>91</v>
      </c>
      <c r="F12" s="9" t="str">
        <f>_xlfn.XLOOKUP($E12,'Raw Data'!$E:$E,'Raw Data'!F:F,"ERROR",0,1)</f>
        <v>KEVIN MURPHY Body Builder Volumising  Mousse , 12 Ounce</v>
      </c>
      <c r="G12" s="10">
        <f>_xlfn.XLOOKUP($E12,'Raw Data'!$E:$E,'Raw Data'!G:G,"ERROR",0,1)</f>
        <v>171</v>
      </c>
      <c r="H12" s="9">
        <f>_xlfn.XLOOKUP($E12,'Raw Data'!$E:$E,'Raw Data'!H:H,"ERROR",0,1)</f>
        <v>18330.83</v>
      </c>
      <c r="I12" s="9">
        <f>_xlfn.XLOOKUP($E12,'Raw Data'!$E:$E,'Raw Data'!I:I,"ERROR",0,1)</f>
        <v>0.0245417021219967</v>
      </c>
      <c r="J12" s="9" t="str">
        <f>_xlfn.XLOOKUP($E12,'Raw Data'!$E:$E,'Raw Data'!J:J,"ERROR",0,1)</f>
        <v>Yes</v>
      </c>
      <c r="K12" s="14" t="str">
        <f t="array" ref="K12">_xlfn.IFS(AND(L12&gt;0,L12&lt;=5),"0 to 5",AND(L12&gt;5,L12&lt;=10),"5 to 10",AND(L12&gt;10,L12&lt;=15),"10 to 15",AND(L12&gt;15,L12&lt;=20),"15 to 20",AND(L12&gt;20,L12&lt;=30),"20 to 30",AND(L12&gt;30,L12&lt;=40),"30 to 40",AND(L12&gt;40,L12&lt;=50),"40 to 50",AND(L12&gt;50,L12&lt;=75),"50 to 75",AND(L12&gt;75,L12&lt;=100),"75 to 100",AND(L12&gt;100,L12&lt;=150),"100 to 150",AND(L12&gt;150,L12&lt;=200),"150 to 200",AND(L12&gt;200,L12&lt;=250),"200 to 250",AND(L12&gt;250,L12&lt;=300),"250 to 300",AND(L12&gt;300,L12&lt;=400),"300 to 400",AND(L12&gt;400,L12&lt;=500),"400 to 500",L12&gt;500,"500+")</f>
        <v>100 to 150</v>
      </c>
      <c r="L12" s="9">
        <f>_xlfn.XLOOKUP($E12,'Raw Data'!$E:$E,'Raw Data'!L:L,"ERROR",0,1)</f>
        <v>106.74</v>
      </c>
      <c r="M12" s="14" t="str">
        <f t="array" ref="M12">_xlfn.IFS(AND(N12&gt;0,N12&lt;=5),"0 to 5",AND(N12&gt;5,N12&lt;=10),"5 to 10",AND(N12&gt;10,N12&lt;=15),"10 to 15",AND(N12&gt;15,N12&lt;=20),"15 to 20",AND(N12&gt;20,N12&lt;=30),"20 to 30",AND(N12&gt;30,N12&lt;=40),"30 to 40",AND(N12&gt;40,N12&lt;=50),"40 to 50",AND(N12&gt;50,N12&lt;=75),"50 to 75",AND(N12&gt;75,N12&lt;=100),"75 to 100",AND(N12&gt;100,N12&lt;=150),"100 to 150",AND(N12&gt;150,N12&lt;=200),"150 to 200",AND(N12&gt;200,N12&lt;=250),"200 to 250",AND(N12&gt;250,N12&lt;=300),"250 to 300",AND(N12&gt;300,N12&lt;=400),"300 to 400",AND(N12&gt;400,N12&lt;=500),"400 to 500",N12&gt;500,"500+")</f>
        <v>100 to 150</v>
      </c>
      <c r="N12" s="9">
        <f>_xlfn.XLOOKUP($E12,'Raw Data'!$E:$E,'Raw Data'!N:N,"ERROR",0,1)</f>
        <v>114.37</v>
      </c>
      <c r="O12" s="14" t="str">
        <f t="array" ref="O12">_xlfn.IFS(P12=0,"No Discount",AND(P12&gt;0,P12&lt;=0.02),"0% to 2%",AND(P12&gt;0.02,P12&lt;=0.04),"2% to 4%",AND(P12&gt;0.04,P12&lt;=0.06),"4% to 6%",AND(P12&gt;0.06,P12&lt;=0.08),"6% to 8%",AND(P12&gt;0.08,P12&lt;=0.1),"8% to 10%",AND(P12&gt;0.1,P12&lt;=0.15),"10% to 15%",AND(P12&gt;0.15,P12&lt;=0.2),"15% to 20%",AND(P12&gt;0.2,P12&lt;=0.25),"20% to 25%",AND(P12&gt;0.25,P12&lt;=0.3),"25% to 30%",AND(P12&gt;0.3,P12&lt;=0.4),"30% to 40%",AND(P12&gt;0.4,P12&lt;=0.5),"40% to 50%",AND(P12&gt;0.5,P12&lt;=0.75),"50% to 75%",AND(P12&gt;0.75,P12&lt;=1),"75% to 100%")</f>
        <v>6% to 8%</v>
      </c>
      <c r="P12" s="10">
        <f>_xlfn.XLOOKUP($E12,'Raw Data'!$E:$E,'Raw Data'!P:P,"ERROR",0,1)</f>
        <v>0.0667132989420303</v>
      </c>
      <c r="Q12" s="9">
        <f>_xlfn.XLOOKUP($E12,'Raw Data'!$E:$E,'Raw Data'!Q:Q,"ERROR",0,1)</f>
        <v>12</v>
      </c>
      <c r="R12" s="9" t="str">
        <f>_xlfn.XLOOKUP($E12,'Raw Data'!$E:$E,'Raw Data'!R:R,"ERROR",0,1)</f>
        <v>oz</v>
      </c>
      <c r="S12" s="5" t="str">
        <f t="array" ref="S12">_xlfn.IFS(AND(T12&gt;0,T12&lt;=0.05),"0 to 0.05",AND(T12&gt;0.05,T12&lt;=0.1),"0.05 to 0.1",AND(T12&gt;0.1,T12&lt;=0.2),"0.1 to 0.2",AND(T12&gt;0.2,T12&lt;=0.3),"0.2 to 0.3",AND(T12&gt;0.3,T12&lt;=0.4),"0.3 to 0.4",AND(T12&gt;0.4,T12&lt;=0.5),"0.4 to 0.5",AND(T12&gt;0.5,T12&lt;=0.75),"0.5 to 0.75",AND(T12&gt;0.75,T12&lt;=1),"0.75 to 1",AND(T12&gt;1,T12&lt;=2),"1 to 2",AND(T12&gt;2,T12&lt;=3),"2 to 3",AND(T12&gt;3,T12&lt;=4),"3 to 4",AND(T12&gt;4,T12&lt;=5),"4 to 5",AND(T12&gt;5,T12&lt;=10),"5 to 10",T12&gt;10,"10+")</f>
        <v>0.3 to 0.4</v>
      </c>
      <c r="T12" s="10">
        <f t="shared" si="1"/>
        <v>0.300811633412242</v>
      </c>
      <c r="U12" s="15" t="str">
        <f t="array" ref="U12">_xlfn.IFS(AND(V12&gt;0,V12&lt;=0.05),"0 to 0.05",AND(V12&gt;0.05,V12&lt;=0.1),"0.05 to 0.1",AND(V12&gt;0.1,V12&lt;=0.2),"0.1 to 0.2",AND(V12&gt;0.2,V12&lt;=0.3),"0.2 to 0.3",AND(V12&gt;0.3,V12&lt;=0.4),"0.3 to 0.4",AND(V12&gt;0.4,V12&lt;=0.5),"0.4 to 0.5",AND(V12&gt;0.5,V12&lt;=0.75),"0.5 to 0.75",AND(V12&gt;0.75,V12&lt;=1),"0.75 to 1",AND(V12&gt;1,V12&lt;=2),"1 to 2",AND(V12&gt;2,V12&lt;=3),"2 to 3",AND(V12&gt;3,V12&lt;=4),"3 to 4",AND(V12&gt;4,V12&lt;=5),"4 to 5",AND(V12&gt;5,V12&lt;=10),"5 to 10",V12&gt;10,"10+")</f>
        <v>0.05 to 0.1</v>
      </c>
      <c r="V12" s="10">
        <f t="shared" si="2"/>
        <v>0.0870248562732499</v>
      </c>
      <c r="W12" s="15" t="str">
        <f t="array" ref="W12">_xlfn.IFS(AND(X12&gt;0,X12&lt;=0.05),"0 to 0.05",AND(X12&gt;0.05,X12&lt;=0.1),"0.05 to 0.1",AND(X12&gt;0.1,X12&lt;=0.2),"0.1 to 0.2",AND(X12&gt;0.2,X12&lt;=0.3),"0.2 to 0.3",AND(X12&gt;0.3,X12&lt;=0.4),"0.3 to 0.4",AND(X12&gt;0.4,X12&lt;=0.5),"0.4 to 0.5",AND(X12&gt;0.5,X12&lt;=0.75),"0.5 to 0.75",AND(X12&gt;0.75,X12&lt;=1),"0.75 to 1",AND(X12&gt;1,X12&lt;=2),"1 to 2",AND(X12&gt;2,X12&lt;=3),"2 to 3",AND(X12&gt;3,X12&lt;=4),"3 to 4",AND(X12&gt;4,X12&lt;=5),"4 to 5",AND(X12&gt;5,X12&lt;=10),"5 to 10",X12&gt;10,"10+")</f>
        <v>0.05 to 0.1</v>
      </c>
      <c r="X12" s="16">
        <f t="shared" si="3"/>
        <v>0.0812191410213054</v>
      </c>
      <c r="Y12" s="5" t="str">
        <f t="array" ref="Y12">_xlfn.IFS(AND(Z12&gt;0,Z12&lt;=1),"0 to 1",AND(Z12&gt;1,Z12&lt;=2),"1 to 2",AND(Z12&gt;2,Z12&lt;=4),"2 to 4",AND(Z12&gt;4,Z12&lt;=6),"4 to 6",AND(Z12&gt;6,Z12&lt;=8),"6 to 8",AND(Z12&gt;8,Z12&lt;=10),"8 to 10",AND(Z12&gt;10,Z12&lt;=15),"10 to 15",AND(Z12&gt;15,Z12&lt;=20),"15 to 20",AND(Z12&gt;20,Z12&lt;=25),"20 to 25",AND(Z12&gt;25,Z12&lt;=30),"25 to 30",AND(Z12&gt;30,Z12&lt;=40),"30 to 40",AND(Z12&gt;40,Z12&lt;=50),"40 to 50",Z12&gt;50,"50+")</f>
        <v>10 to 15</v>
      </c>
      <c r="Z12" s="9">
        <f t="array" ref="Z12">_xlfn.IFS(AA12="oz",_xlfn.IFS(R12="oz",Q12,R12="fl oz",Q12*1.04,R12="ml",Q12*0.0338),AA12="fl oz",_xlfn.IFS(R12="oz",Q12/1.04,R12="fl oz",Q12,R12="ml",Q12*0.0338/1.04),AA12="ml",_xlfn.IFS(R12="oz",Q12/0.0338,R12="fl oz",Q12*1.04/0.0338,R12="ml",Q12))</f>
        <v>12</v>
      </c>
      <c r="AA12" s="9" t="str">
        <f>_xlfn.XLOOKUP($E12,'Raw Data'!$E:$E,'Raw Data'!AA:AA,"ERROR",0,1)</f>
        <v>oz</v>
      </c>
      <c r="AB12" s="5" t="s">
        <v>92</v>
      </c>
      <c r="AC12" s="5" t="s">
        <v>93</v>
      </c>
      <c r="AD12" s="5" t="s">
        <v>43</v>
      </c>
      <c r="AE12">
        <f>IF(SUMIF('Ingredients Backend'!$AE$1:$CD$1,AE$3,'Ingredients Backend'!$AE11:$CD11)&gt;=1,1,0)*$H12</f>
        <v>0</v>
      </c>
      <c r="AF12">
        <f>IF(SUMIF('Ingredients Backend'!$AE$1:$CD$1,AF$3,'Ingredients Backend'!$AE11:$CD11)&gt;=1,1,0)*$H12</f>
        <v>0</v>
      </c>
      <c r="AG12">
        <f>IF(SUMIF('Ingredients Backend'!$AE$1:$CD$1,AG$3,'Ingredients Backend'!$AE11:$CD11)&gt;=1,1,0)*$H12</f>
        <v>0</v>
      </c>
      <c r="AH12">
        <f>IF(SUMIF('Ingredients Backend'!$AE$1:$CD$1,AH$3,'Ingredients Backend'!$AE11:$CD11)&gt;=1,1,0)*$H12</f>
        <v>0</v>
      </c>
      <c r="AI12">
        <f>IF(SUMIF('Ingredients Backend'!$AE$1:$CD$1,AI$3,'Ingredients Backend'!$AE11:$CD11)&gt;=1,1,0)*$H12</f>
        <v>0</v>
      </c>
      <c r="AJ12">
        <f>IF(SUMIF('Ingredients Backend'!$AE$1:$CD$1,AJ$3,'Ingredients Backend'!$AE11:$CD11)&gt;=1,1,0)*$H12</f>
        <v>0</v>
      </c>
      <c r="AK12">
        <f>IF(SUMIF('Ingredients Backend'!$AE$1:$CD$1,AK$3,'Ingredients Backend'!$AE11:$CD11)&gt;=1,1,0)*$H12</f>
        <v>0</v>
      </c>
      <c r="AL12">
        <f>IF(SUMIF('Ingredients Backend'!$AE$1:$CD$1,AL$3,'Ingredients Backend'!$AE11:$CD11)&gt;=1,1,0)*$H12</f>
        <v>0</v>
      </c>
      <c r="AM12">
        <f>IF(SUMIF('Ingredients Backend'!$AE$1:$CD$1,AM$3,'Ingredients Backend'!$AE11:$CD11)&gt;=1,1,0)*$H12</f>
        <v>0</v>
      </c>
      <c r="AN12">
        <f>IF(SUMIF('Ingredients Backend'!$AE$1:$CD$1,AN$3,'Ingredients Backend'!$AE11:$CD11)&gt;=1,1,0)*$H12</f>
        <v>0</v>
      </c>
      <c r="AO12">
        <f>IF(SUMIF('Ingredients Backend'!$AE$1:$CD$1,AO$3,'Ingredients Backend'!$AE11:$CD11)&gt;=1,1,0)*$H12</f>
        <v>0</v>
      </c>
      <c r="AP12">
        <f>IF(SUMIF('Ingredients Backend'!$AE$1:$CD$1,AP$3,'Ingredients Backend'!$AE11:$CD11)&gt;=1,1,0)*$H12</f>
        <v>0</v>
      </c>
      <c r="AQ12">
        <f>IF(SUMIF('Ingredients Backend'!$AE$1:$CD$1,AQ$3,'Ingredients Backend'!$AE11:$CD11)&gt;=1,1,0)*$H12</f>
        <v>0</v>
      </c>
      <c r="AR12">
        <f>IF(SUMIF('Ingredients Backend'!$AE$1:$CD$1,AR$3,'Ingredients Backend'!$AE11:$CD11)&gt;=1,1,0)*$H12</f>
        <v>0</v>
      </c>
      <c r="AS12">
        <f>IF(SUMIF('Ingredients Backend'!$AE$1:$CD$1,AS$3,'Ingredients Backend'!$AE11:$CD11)&gt;=1,1,0)*$H12</f>
        <v>0</v>
      </c>
      <c r="AT12">
        <f>IF(SUMIF('Ingredients Backend'!$AE$1:$CD$1,AT$3,'Ingredients Backend'!$AE11:$CD11)&gt;=1,1,0)*$H12</f>
        <v>0</v>
      </c>
      <c r="AU12">
        <f>IF(SUMIF('Ingredients Backend'!$AE$1:$CD$1,AU$3,'Ingredients Backend'!$AE11:$CD11)&gt;=1,1,0)*$H12</f>
        <v>0</v>
      </c>
      <c r="AV12">
        <f>IF(SUMIF('Ingredients Backend'!$AE$1:$CD$1,AV$3,'Ingredients Backend'!$AE11:$CD11)&gt;=1,1,0)*$H12</f>
        <v>0</v>
      </c>
      <c r="AW12">
        <f>IF(SUMIF('Ingredients Backend'!$AE$1:$CD$1,AW$3,'Ingredients Backend'!$AE11:$CD11)&gt;=1,1,0)*$H12</f>
        <v>0</v>
      </c>
      <c r="AX12">
        <f>IF(SUMIF('Ingredients Backend'!$AE$1:$CD$1,AX$3,'Ingredients Backend'!$AE11:$CD11)&gt;=1,1,0)*$H12</f>
        <v>0</v>
      </c>
      <c r="AY12">
        <f>IF(SUMIF('Ingredients Backend'!$AE$1:$CD$1,AY$3,'Ingredients Backend'!$AE11:$CD11)&gt;=1,1,0)*$H12</f>
        <v>0</v>
      </c>
      <c r="AZ12">
        <f>IF(SUMIF('Ingredients Backend'!$AE$1:$CD$1,AZ$3,'Ingredients Backend'!$AE11:$CD11)&gt;=1,1,0)*$H12</f>
        <v>0</v>
      </c>
      <c r="BA12">
        <f>IF(SUMIF('Ingredients Backend'!$AE$1:$CD$1,BA$3,'Ingredients Backend'!$AE11:$CD11)&gt;=1,1,0)*$H12</f>
        <v>0</v>
      </c>
      <c r="BB12">
        <f>IF(SUMIF('Ingredients Backend'!$AE$1:$CD$1,BB$3,'Ingredients Backend'!$AE11:$CD11)&gt;=1,1,0)*$H12</f>
        <v>0</v>
      </c>
      <c r="BC12">
        <f>IF(SUMIF('Ingredients Backend'!$AE$1:$CD$1,BC$3,'Ingredients Backend'!$AE11:$CD11)&gt;=1,1,0)*$H12</f>
        <v>0</v>
      </c>
      <c r="BD12">
        <f>IF(SUMIF('Ingredients Backend'!$AE$1:$CD$1,BD$3,'Ingredients Backend'!$AE11:$CD11)&gt;=1,1,0)*$H12</f>
        <v>0</v>
      </c>
      <c r="BE12">
        <f>IF(SUMIF('Ingredients Backend'!$AE$1:$CD$1,BE$3,'Ingredients Backend'!$AE11:$CD11)&gt;=1,1,0)*$H12</f>
        <v>0</v>
      </c>
      <c r="BF12">
        <f>IF(SUMIF('Ingredients Backend'!$AE$1:$CD$1,BF$3,'Ingredients Backend'!$AE11:$CD11)&gt;=1,1,0)*$H12</f>
        <v>0</v>
      </c>
      <c r="BG12">
        <f>IF(SUMIF('Ingredients Backend'!$AE$1:$CD$1,BG$3,'Ingredients Backend'!$AE11:$CD11)&gt;=1,1,0)*$H12</f>
        <v>18330.83</v>
      </c>
      <c r="BH12">
        <f>IF(SUMIF('Ingredients Backend'!$AE$1:$CD$1,BH$3,'Ingredients Backend'!$AE11:$CD11)&gt;=1,1,0)*$H12</f>
        <v>0</v>
      </c>
      <c r="BI12">
        <f>IF(SUMIF('Ingredients Backend'!$AE$1:$CD$1,BI$3,'Ingredients Backend'!$AE11:$CD11)&gt;=1,1,0)*$H12</f>
        <v>0</v>
      </c>
      <c r="BJ12">
        <f>IF(SUMIF('Ingredients Backend'!$AE$1:$CD$1,BJ$3,'Ingredients Backend'!$AE11:$CD11)&gt;=1,1,0)*$H12</f>
        <v>0</v>
      </c>
      <c r="BK12">
        <f>IF(SUMIF('Ingredients Backend'!$AE$1:$CD$1,BK$3,'Ingredients Backend'!$AE11:$CD11)&gt;=1,1,0)*$H12</f>
        <v>0</v>
      </c>
      <c r="BL12">
        <f>IF(SUMIF('Ingredients Backend'!$AE$1:$CD$1,BL$3,'Ingredients Backend'!$AE11:$CD11)&gt;=1,1,0)*$H12</f>
        <v>0</v>
      </c>
      <c r="BM12">
        <f>IF(SUMIF('Ingredients Backend'!$AE$1:$CD$1,BM$3,'Ingredients Backend'!$AE11:$CD11)&gt;=1,1,0)*$H12</f>
        <v>0</v>
      </c>
      <c r="BN12">
        <f>IF(SUMIF('Ingredients Backend'!$AE$1:$CD$1,BN$3,'Ingredients Backend'!$AE11:$CD11)&gt;=1,1,0)*$H12</f>
        <v>0</v>
      </c>
      <c r="BO12">
        <f>IF(SUMIF('Ingredients Backend'!$AE$1:$CD$1,BO$3,'Ingredients Backend'!$AE11:$CD11)&gt;=1,1,0)*$H12</f>
        <v>0</v>
      </c>
      <c r="BP12">
        <f>IF(SUMIF('Ingredients Backend'!$AE$1:$CD$1,BP$3,'Ingredients Backend'!$AE11:$CD11)&gt;=1,1,0)*$H12</f>
        <v>0</v>
      </c>
      <c r="BQ12">
        <f>IF(SUMIF('Ingredients Backend'!$AE$1:$CD$1,BQ$3,'Ingredients Backend'!$AE11:$CD11)&gt;=1,1,0)*$H12</f>
        <v>0</v>
      </c>
      <c r="BR12">
        <f>IF(SUMIF('Ingredients Backend'!$AE$1:$CD$1,BR$3,'Ingredients Backend'!$AE11:$CD11)&gt;=1,1,0)*$H12</f>
        <v>0</v>
      </c>
      <c r="BS12">
        <f>IF(SUMIF('Ingredients Backend'!$AE$1:$CD$1,BS$3,'Ingredients Backend'!$AE11:$CD11)&gt;=1,1,0)*$H12</f>
        <v>0</v>
      </c>
      <c r="BT12">
        <f>IF(SUMIF('Ingredients Backend'!$AE$1:$CD$1,BT$3,'Ingredients Backend'!$AE11:$CD11)&gt;=1,1,0)*$H12</f>
        <v>0</v>
      </c>
      <c r="BU12">
        <f>IF(SUMIF('Ingredients Backend'!$AE$1:$CD$1,BU$3,'Ingredients Backend'!$AE11:$CD11)&gt;=1,1,0)*$H12</f>
        <v>0</v>
      </c>
      <c r="BV12">
        <f>IF(SUMIF('Ingredients Backend'!$AE$1:$CD$1,BV$3,'Ingredients Backend'!$AE11:$CD11)&gt;=1,1,0)*$H12</f>
        <v>0</v>
      </c>
      <c r="BW12">
        <f>IF(SUMIF('Ingredients Backend'!$AE$1:$CD$1,BW$3,'Ingredients Backend'!$AE11:$CD11)&gt;=1,1,0)*$H12</f>
        <v>0</v>
      </c>
      <c r="BX12">
        <f>IF(SUMIF('Ingredients Backend'!$AE$1:$CD$1,BX$3,'Ingredients Backend'!$AE11:$CD11)&gt;=1,1,0)*$H12</f>
        <v>0</v>
      </c>
      <c r="BY12">
        <f>IF(SUMIF('Ingredients Backend'!$AE$1:$CD$1,BY$3,'Ingredients Backend'!$AE11:$CD11)&gt;=1,1,0)*$H12</f>
        <v>0</v>
      </c>
    </row>
    <row r="13" spans="1:77">
      <c r="A13" s="5" t="str">
        <f>_xlfn.XLOOKUP($E13,'Raw Data'!$E:$E,'Raw Data'!A:A,"ERROR",0,1)</f>
        <v>AE</v>
      </c>
      <c r="B13" s="5" t="str">
        <f>_xlfn.XLOOKUP($E13,'Raw Data'!$E:$E,'Raw Data'!B:B,"ERROR",0,1)</f>
        <v>Hair Mousses</v>
      </c>
      <c r="C13" s="5" t="str">
        <f>_xlfn.XLOOKUP($E13,'Raw Data'!$E:$E,'Raw Data'!C:C,"ERROR",0,1)</f>
        <v>umberto giannini</v>
      </c>
      <c r="D13" s="5" t="str">
        <f>_xlfn.XLOOKUP($E13,'Raw Data'!$E:$E,'Raw Data'!D:D,"ERROR",0,1)</f>
        <v>www.amazon.ae/dp/B06VSMMF7D</v>
      </c>
      <c r="E13" s="5" t="s">
        <v>94</v>
      </c>
      <c r="F13" s="9" t="str">
        <f>_xlfn.XLOOKUP($E13,'Raw Data'!$E:$E,'Raw Data'!F:F,"ERROR",0,1)</f>
        <v>Umberto Giannini Curl Whip Curl Activating Mousse, Vegan &amp; Cruelty Free Frizz Solution Mousse for Curly or Wavy Hair</v>
      </c>
      <c r="G13" s="10">
        <f>_xlfn.XLOOKUP($E13,'Raw Data'!$E:$E,'Raw Data'!G:G,"ERROR",0,1)</f>
        <v>259</v>
      </c>
      <c r="H13" s="9">
        <f>_xlfn.XLOOKUP($E13,'Raw Data'!$E:$E,'Raw Data'!H:H,"ERROR",0,1)</f>
        <v>18310.75</v>
      </c>
      <c r="I13" s="9">
        <f>_xlfn.XLOOKUP($E13,'Raw Data'!$E:$E,'Raw Data'!I:I,"ERROR",0,1)</f>
        <v>0.0245148185941581</v>
      </c>
      <c r="J13" s="9" t="str">
        <f>_xlfn.XLOOKUP($E13,'Raw Data'!$E:$E,'Raw Data'!J:J,"ERROR",0,1)</f>
        <v>Yes</v>
      </c>
      <c r="K13" s="14" t="str">
        <f t="array" ref="K13">_xlfn.IFS(AND(L13&gt;0,L13&lt;=5),"0 to 5",AND(L13&gt;5,L13&lt;=10),"5 to 10",AND(L13&gt;10,L13&lt;=15),"10 to 15",AND(L13&gt;15,L13&lt;=20),"15 to 20",AND(L13&gt;20,L13&lt;=30),"20 to 30",AND(L13&gt;30,L13&lt;=40),"30 to 40",AND(L13&gt;40,L13&lt;=50),"40 to 50",AND(L13&gt;50,L13&lt;=75),"50 to 75",AND(L13&gt;75,L13&lt;=100),"75 to 100",AND(L13&gt;100,L13&lt;=150),"100 to 150",AND(L13&gt;150,L13&lt;=200),"150 to 200",AND(L13&gt;200,L13&lt;=250),"200 to 250",AND(L13&gt;250,L13&lt;=300),"250 to 300",AND(L13&gt;300,L13&lt;=400),"300 to 400",AND(L13&gt;400,L13&lt;=500),"400 to 500",L13&gt;500,"500+")</f>
        <v>50 to 75</v>
      </c>
      <c r="L13" s="9">
        <f>_xlfn.XLOOKUP($E13,'Raw Data'!$E:$E,'Raw Data'!L:L,"ERROR",0,1)</f>
        <v>71.36</v>
      </c>
      <c r="M13" s="14" t="str">
        <f t="array" ref="M13">_xlfn.IFS(AND(N13&gt;0,N13&lt;=5),"0 to 5",AND(N13&gt;5,N13&lt;=10),"5 to 10",AND(N13&gt;10,N13&lt;=15),"10 to 15",AND(N13&gt;15,N13&lt;=20),"15 to 20",AND(N13&gt;20,N13&lt;=30),"20 to 30",AND(N13&gt;30,N13&lt;=40),"30 to 40",AND(N13&gt;40,N13&lt;=50),"40 to 50",AND(N13&gt;50,N13&lt;=75),"50 to 75",AND(N13&gt;75,N13&lt;=100),"75 to 100",AND(N13&gt;100,N13&lt;=150),"100 to 150",AND(N13&gt;150,N13&lt;=200),"150 to 200",AND(N13&gt;200,N13&lt;=250),"200 to 250",AND(N13&gt;250,N13&lt;=300),"250 to 300",AND(N13&gt;300,N13&lt;=400),"300 to 400",AND(N13&gt;400,N13&lt;=500),"400 to 500",N13&gt;500,"500+")</f>
        <v>75 to 100</v>
      </c>
      <c r="N13" s="9">
        <f>_xlfn.XLOOKUP($E13,'Raw Data'!$E:$E,'Raw Data'!N:N,"ERROR",0,1)</f>
        <v>75.72</v>
      </c>
      <c r="O13" s="14" t="str">
        <f t="array" ref="O13">_xlfn.IFS(P13=0,"No Discount",AND(P13&gt;0,P13&lt;=0.02),"0% to 2%",AND(P13&gt;0.02,P13&lt;=0.04),"2% to 4%",AND(P13&gt;0.04,P13&lt;=0.06),"4% to 6%",AND(P13&gt;0.06,P13&lt;=0.08),"6% to 8%",AND(P13&gt;0.08,P13&lt;=0.1),"8% to 10%",AND(P13&gt;0.1,P13&lt;=0.15),"10% to 15%",AND(P13&gt;0.15,P13&lt;=0.2),"15% to 20%",AND(P13&gt;0.2,P13&lt;=0.25),"20% to 25%",AND(P13&gt;0.25,P13&lt;=0.3),"25% to 30%",AND(P13&gt;0.3,P13&lt;=0.4),"30% to 40%",AND(P13&gt;0.4,P13&lt;=0.5),"40% to 50%",AND(P13&gt;0.5,P13&lt;=0.75),"50% to 75%",AND(P13&gt;0.75,P13&lt;=1),"75% to 100%")</f>
        <v>4% to 6%</v>
      </c>
      <c r="P13" s="10">
        <f>_xlfn.XLOOKUP($E13,'Raw Data'!$E:$E,'Raw Data'!P:P,"ERROR",0,1)</f>
        <v>0.057580559957739</v>
      </c>
      <c r="Q13" s="9">
        <v>6.7</v>
      </c>
      <c r="R13" s="9" t="s">
        <v>95</v>
      </c>
      <c r="S13" s="5" t="str">
        <f t="array" ref="S13">_xlfn.IFS(AND(T13&gt;0,T13&lt;=0.05),"0 to 0.05",AND(T13&gt;0.05,T13&lt;=0.1),"0.05 to 0.1",AND(T13&gt;0.1,T13&lt;=0.2),"0.1 to 0.2",AND(T13&gt;0.2,T13&lt;=0.3),"0.2 to 0.3",AND(T13&gt;0.3,T13&lt;=0.4),"0.3 to 0.4",AND(T13&gt;0.4,T13&lt;=0.5),"0.4 to 0.5",AND(T13&gt;0.5,T13&lt;=0.75),"0.5 to 0.75",AND(T13&gt;0.75,T13&lt;=1),"0.75 to 1",AND(T13&gt;1,T13&lt;=2),"1 to 2",AND(T13&gt;2,T13&lt;=3),"2 to 3",AND(T13&gt;3,T13&lt;=4),"3 to 4",AND(T13&gt;4,T13&lt;=5),"4 to 5",AND(T13&gt;5,T13&lt;=10),"5 to 10",T13&gt;10,"10+")</f>
        <v>0.3 to 0.4</v>
      </c>
      <c r="T13" s="10">
        <f t="shared" si="1"/>
        <v>0.34633419619211</v>
      </c>
      <c r="U13" s="15" t="str">
        <f t="array" ref="U13">_xlfn.IFS(AND(V13&gt;0,V13&lt;=0.05),"0 to 0.05",AND(V13&gt;0.05,V13&lt;=0.1),"0.05 to 0.1",AND(V13&gt;0.1,V13&lt;=0.2),"0.1 to 0.2",AND(V13&gt;0.2,V13&lt;=0.3),"0.2 to 0.3",AND(V13&gt;0.3,V13&lt;=0.4),"0.3 to 0.4",AND(V13&gt;0.4,V13&lt;=0.5),"0.4 to 0.5",AND(V13&gt;0.5,V13&lt;=0.75),"0.5 to 0.75",AND(V13&gt;0.75,V13&lt;=1),"0.75 to 1",AND(V13&gt;1,V13&lt;=2),"1 to 2",AND(V13&gt;2,V13&lt;=3),"2 to 3",AND(V13&gt;3,V13&lt;=4),"3 to 4",AND(V13&gt;4,V13&lt;=5),"4 to 5",AND(V13&gt;5,V13&lt;=10),"5 to 10",V13&gt;10,"10+")</f>
        <v>0.05 to 0.1</v>
      </c>
      <c r="V13" s="10">
        <f t="shared" si="2"/>
        <v>0.0992235824079312</v>
      </c>
      <c r="W13" s="15" t="str">
        <f t="array" ref="W13">_xlfn.IFS(AND(X13&gt;0,X13&lt;=0.05),"0 to 0.05",AND(X13&gt;0.05,X13&lt;=0.1),"0.05 to 0.1",AND(X13&gt;0.1,X13&lt;=0.2),"0.1 to 0.2",AND(X13&gt;0.2,X13&lt;=0.3),"0.2 to 0.3",AND(X13&gt;0.3,X13&lt;=0.4),"0.3 to 0.4",AND(X13&gt;0.4,X13&lt;=0.5),"0.4 to 0.5",AND(X13&gt;0.5,X13&lt;=0.75),"0.5 to 0.75",AND(X13&gt;0.75,X13&lt;=1),"0.75 to 1",AND(X13&gt;1,X13&lt;=2),"1 to 2",AND(X13&gt;2,X13&lt;=3),"2 to 3",AND(X13&gt;3,X13&lt;=4),"3 to 4",AND(X13&gt;4,X13&lt;=5),"4 to 5",AND(X13&gt;5,X13&lt;=10),"5 to 10",X13&gt;10,"10+")</f>
        <v>0.05 to 0.1</v>
      </c>
      <c r="X13" s="16">
        <f t="shared" si="3"/>
        <v>0.0935102329718697</v>
      </c>
      <c r="Y13" s="5" t="str">
        <f t="array" ref="Y13">_xlfn.IFS(AND(Z13&gt;0,Z13&lt;=1),"0 to 1",AND(Z13&gt;1,Z13&lt;=2),"1 to 2",AND(Z13&gt;2,Z13&lt;=4),"2 to 4",AND(Z13&gt;4,Z13&lt;=6),"4 to 6",AND(Z13&gt;6,Z13&lt;=8),"6 to 8",AND(Z13&gt;8,Z13&lt;=10),"8 to 10",AND(Z13&gt;10,Z13&lt;=15),"10 to 15",AND(Z13&gt;15,Z13&lt;=20),"15 to 20",AND(Z13&gt;20,Z13&lt;=25),"20 to 25",AND(Z13&gt;25,Z13&lt;=30),"25 to 30",AND(Z13&gt;30,Z13&lt;=40),"30 to 40",AND(Z13&gt;40,Z13&lt;=50),"40 to 50",Z13&gt;50,"50+")</f>
        <v>6 to 8</v>
      </c>
      <c r="Z13" s="9">
        <f t="array" ref="Z13">_xlfn.IFS(AA13="oz",_xlfn.IFS(R13="oz",Q13,R13="fl oz",Q13*1.04,R13="ml",Q13*0.0338),AA13="fl oz",_xlfn.IFS(R13="oz",Q13/1.04,R13="fl oz",Q13,R13="ml",Q13*0.0338/1.04),AA13="ml",_xlfn.IFS(R13="oz",Q13/0.0338,R13="fl oz",Q13*1.04/0.0338,R13="ml",Q13))</f>
        <v>6.968</v>
      </c>
      <c r="AA13" s="9" t="s">
        <v>96</v>
      </c>
      <c r="AB13" s="5" t="s">
        <v>97</v>
      </c>
      <c r="AC13" s="5" t="s">
        <v>98</v>
      </c>
      <c r="AD13" s="5" t="s">
        <v>43</v>
      </c>
      <c r="AE13">
        <f>IF(SUMIF('Ingredients Backend'!$AE$1:$CD$1,AE$3,'Ingredients Backend'!$AE12:$CD12)&gt;=1,1,0)*$H13</f>
        <v>0</v>
      </c>
      <c r="AF13">
        <f>IF(SUMIF('Ingredients Backend'!$AE$1:$CD$1,AF$3,'Ingredients Backend'!$AE12:$CD12)&gt;=1,1,0)*$H13</f>
        <v>0</v>
      </c>
      <c r="AG13">
        <f>IF(SUMIF('Ingredients Backend'!$AE$1:$CD$1,AG$3,'Ingredients Backend'!$AE12:$CD12)&gt;=1,1,0)*$H13</f>
        <v>0</v>
      </c>
      <c r="AH13">
        <f>IF(SUMIF('Ingredients Backend'!$AE$1:$CD$1,AH$3,'Ingredients Backend'!$AE12:$CD12)&gt;=1,1,0)*$H13</f>
        <v>0</v>
      </c>
      <c r="AI13">
        <f>IF(SUMIF('Ingredients Backend'!$AE$1:$CD$1,AI$3,'Ingredients Backend'!$AE12:$CD12)&gt;=1,1,0)*$H13</f>
        <v>0</v>
      </c>
      <c r="AJ13">
        <f>IF(SUMIF('Ingredients Backend'!$AE$1:$CD$1,AJ$3,'Ingredients Backend'!$AE12:$CD12)&gt;=1,1,0)*$H13</f>
        <v>0</v>
      </c>
      <c r="AK13">
        <f>IF(SUMIF('Ingredients Backend'!$AE$1:$CD$1,AK$3,'Ingredients Backend'!$AE12:$CD12)&gt;=1,1,0)*$H13</f>
        <v>0</v>
      </c>
      <c r="AL13">
        <f>IF(SUMIF('Ingredients Backend'!$AE$1:$CD$1,AL$3,'Ingredients Backend'!$AE12:$CD12)&gt;=1,1,0)*$H13</f>
        <v>0</v>
      </c>
      <c r="AM13">
        <f>IF(SUMIF('Ingredients Backend'!$AE$1:$CD$1,AM$3,'Ingredients Backend'!$AE12:$CD12)&gt;=1,1,0)*$H13</f>
        <v>0</v>
      </c>
      <c r="AN13">
        <f>IF(SUMIF('Ingredients Backend'!$AE$1:$CD$1,AN$3,'Ingredients Backend'!$AE12:$CD12)&gt;=1,1,0)*$H13</f>
        <v>0</v>
      </c>
      <c r="AO13">
        <f>IF(SUMIF('Ingredients Backend'!$AE$1:$CD$1,AO$3,'Ingredients Backend'!$AE12:$CD12)&gt;=1,1,0)*$H13</f>
        <v>0</v>
      </c>
      <c r="AP13">
        <f>IF(SUMIF('Ingredients Backend'!$AE$1:$CD$1,AP$3,'Ingredients Backend'!$AE12:$CD12)&gt;=1,1,0)*$H13</f>
        <v>0</v>
      </c>
      <c r="AQ13">
        <f>IF(SUMIF('Ingredients Backend'!$AE$1:$CD$1,AQ$3,'Ingredients Backend'!$AE12:$CD12)&gt;=1,1,0)*$H13</f>
        <v>0</v>
      </c>
      <c r="AR13">
        <f>IF(SUMIF('Ingredients Backend'!$AE$1:$CD$1,AR$3,'Ingredients Backend'!$AE12:$CD12)&gt;=1,1,0)*$H13</f>
        <v>0</v>
      </c>
      <c r="AS13">
        <f>IF(SUMIF('Ingredients Backend'!$AE$1:$CD$1,AS$3,'Ingredients Backend'!$AE12:$CD12)&gt;=1,1,0)*$H13</f>
        <v>0</v>
      </c>
      <c r="AT13">
        <f>IF(SUMIF('Ingredients Backend'!$AE$1:$CD$1,AT$3,'Ingredients Backend'!$AE12:$CD12)&gt;=1,1,0)*$H13</f>
        <v>0</v>
      </c>
      <c r="AU13">
        <f>IF(SUMIF('Ingredients Backend'!$AE$1:$CD$1,AU$3,'Ingredients Backend'!$AE12:$CD12)&gt;=1,1,0)*$H13</f>
        <v>0</v>
      </c>
      <c r="AV13">
        <f>IF(SUMIF('Ingredients Backend'!$AE$1:$CD$1,AV$3,'Ingredients Backend'!$AE12:$CD12)&gt;=1,1,0)*$H13</f>
        <v>0</v>
      </c>
      <c r="AW13">
        <f>IF(SUMIF('Ingredients Backend'!$AE$1:$CD$1,AW$3,'Ingredients Backend'!$AE12:$CD12)&gt;=1,1,0)*$H13</f>
        <v>0</v>
      </c>
      <c r="AX13">
        <f>IF(SUMIF('Ingredients Backend'!$AE$1:$CD$1,AX$3,'Ingredients Backend'!$AE12:$CD12)&gt;=1,1,0)*$H13</f>
        <v>0</v>
      </c>
      <c r="AY13">
        <f>IF(SUMIF('Ingredients Backend'!$AE$1:$CD$1,AY$3,'Ingredients Backend'!$AE12:$CD12)&gt;=1,1,0)*$H13</f>
        <v>0</v>
      </c>
      <c r="AZ13">
        <f>IF(SUMIF('Ingredients Backend'!$AE$1:$CD$1,AZ$3,'Ingredients Backend'!$AE12:$CD12)&gt;=1,1,0)*$H13</f>
        <v>0</v>
      </c>
      <c r="BA13">
        <f>IF(SUMIF('Ingredients Backend'!$AE$1:$CD$1,BA$3,'Ingredients Backend'!$AE12:$CD12)&gt;=1,1,0)*$H13</f>
        <v>0</v>
      </c>
      <c r="BB13">
        <f>IF(SUMIF('Ingredients Backend'!$AE$1:$CD$1,BB$3,'Ingredients Backend'!$AE12:$CD12)&gt;=1,1,0)*$H13</f>
        <v>0</v>
      </c>
      <c r="BC13">
        <f>IF(SUMIF('Ingredients Backend'!$AE$1:$CD$1,BC$3,'Ingredients Backend'!$AE12:$CD12)&gt;=1,1,0)*$H13</f>
        <v>0</v>
      </c>
      <c r="BD13">
        <f>IF(SUMIF('Ingredients Backend'!$AE$1:$CD$1,BD$3,'Ingredients Backend'!$AE12:$CD12)&gt;=1,1,0)*$H13</f>
        <v>0</v>
      </c>
      <c r="BE13">
        <f>IF(SUMIF('Ingredients Backend'!$AE$1:$CD$1,BE$3,'Ingredients Backend'!$AE12:$CD12)&gt;=1,1,0)*$H13</f>
        <v>0</v>
      </c>
      <c r="BF13">
        <f>IF(SUMIF('Ingredients Backend'!$AE$1:$CD$1,BF$3,'Ingredients Backend'!$AE12:$CD12)&gt;=1,1,0)*$H13</f>
        <v>0</v>
      </c>
      <c r="BG13">
        <f>IF(SUMIF('Ingredients Backend'!$AE$1:$CD$1,BG$3,'Ingredients Backend'!$AE12:$CD12)&gt;=1,1,0)*$H13</f>
        <v>18310.75</v>
      </c>
      <c r="BH13">
        <f>IF(SUMIF('Ingredients Backend'!$AE$1:$CD$1,BH$3,'Ingredients Backend'!$AE12:$CD12)&gt;=1,1,0)*$H13</f>
        <v>0</v>
      </c>
      <c r="BI13">
        <f>IF(SUMIF('Ingredients Backend'!$AE$1:$CD$1,BI$3,'Ingredients Backend'!$AE12:$CD12)&gt;=1,1,0)*$H13</f>
        <v>0</v>
      </c>
      <c r="BJ13">
        <f>IF(SUMIF('Ingredients Backend'!$AE$1:$CD$1,BJ$3,'Ingredients Backend'!$AE12:$CD12)&gt;=1,1,0)*$H13</f>
        <v>0</v>
      </c>
      <c r="BK13">
        <f>IF(SUMIF('Ingredients Backend'!$AE$1:$CD$1,BK$3,'Ingredients Backend'!$AE12:$CD12)&gt;=1,1,0)*$H13</f>
        <v>0</v>
      </c>
      <c r="BL13">
        <f>IF(SUMIF('Ingredients Backend'!$AE$1:$CD$1,BL$3,'Ingredients Backend'!$AE12:$CD12)&gt;=1,1,0)*$H13</f>
        <v>0</v>
      </c>
      <c r="BM13">
        <f>IF(SUMIF('Ingredients Backend'!$AE$1:$CD$1,BM$3,'Ingredients Backend'!$AE12:$CD12)&gt;=1,1,0)*$H13</f>
        <v>0</v>
      </c>
      <c r="BN13">
        <f>IF(SUMIF('Ingredients Backend'!$AE$1:$CD$1,BN$3,'Ingredients Backend'!$AE12:$CD12)&gt;=1,1,0)*$H13</f>
        <v>0</v>
      </c>
      <c r="BO13">
        <f>IF(SUMIF('Ingredients Backend'!$AE$1:$CD$1,BO$3,'Ingredients Backend'!$AE12:$CD12)&gt;=1,1,0)*$H13</f>
        <v>0</v>
      </c>
      <c r="BP13">
        <f>IF(SUMIF('Ingredients Backend'!$AE$1:$CD$1,BP$3,'Ingredients Backend'!$AE12:$CD12)&gt;=1,1,0)*$H13</f>
        <v>0</v>
      </c>
      <c r="BQ13">
        <f>IF(SUMIF('Ingredients Backend'!$AE$1:$CD$1,BQ$3,'Ingredients Backend'!$AE12:$CD12)&gt;=1,1,0)*$H13</f>
        <v>0</v>
      </c>
      <c r="BR13">
        <f>IF(SUMIF('Ingredients Backend'!$AE$1:$CD$1,BR$3,'Ingredients Backend'!$AE12:$CD12)&gt;=1,1,0)*$H13</f>
        <v>0</v>
      </c>
      <c r="BS13">
        <f>IF(SUMIF('Ingredients Backend'!$AE$1:$CD$1,BS$3,'Ingredients Backend'!$AE12:$CD12)&gt;=1,1,0)*$H13</f>
        <v>0</v>
      </c>
      <c r="BT13">
        <f>IF(SUMIF('Ingredients Backend'!$AE$1:$CD$1,BT$3,'Ingredients Backend'!$AE12:$CD12)&gt;=1,1,0)*$H13</f>
        <v>0</v>
      </c>
      <c r="BU13">
        <f>IF(SUMIF('Ingredients Backend'!$AE$1:$CD$1,BU$3,'Ingredients Backend'!$AE12:$CD12)&gt;=1,1,0)*$H13</f>
        <v>0</v>
      </c>
      <c r="BV13">
        <f>IF(SUMIF('Ingredients Backend'!$AE$1:$CD$1,BV$3,'Ingredients Backend'!$AE12:$CD12)&gt;=1,1,0)*$H13</f>
        <v>0</v>
      </c>
      <c r="BW13">
        <f>IF(SUMIF('Ingredients Backend'!$AE$1:$CD$1,BW$3,'Ingredients Backend'!$AE12:$CD12)&gt;=1,1,0)*$H13</f>
        <v>0</v>
      </c>
      <c r="BX13">
        <f>IF(SUMIF('Ingredients Backend'!$AE$1:$CD$1,BX$3,'Ingredients Backend'!$AE12:$CD12)&gt;=1,1,0)*$H13</f>
        <v>0</v>
      </c>
      <c r="BY13">
        <f>IF(SUMIF('Ingredients Backend'!$AE$1:$CD$1,BY$3,'Ingredients Backend'!$AE12:$CD12)&gt;=1,1,0)*$H13</f>
        <v>0</v>
      </c>
    </row>
    <row r="14" spans="1:77">
      <c r="A14" s="5" t="str">
        <f>_xlfn.XLOOKUP($E14,'Raw Data'!$E:$E,'Raw Data'!A:A,"ERROR",0,1)</f>
        <v>AE</v>
      </c>
      <c r="B14" s="5" t="str">
        <f>_xlfn.XLOOKUP($E14,'Raw Data'!$E:$E,'Raw Data'!B:B,"ERROR",0,1)</f>
        <v>Hair Mousses</v>
      </c>
      <c r="C14" s="5" t="str">
        <f>_xlfn.XLOOKUP($E14,'Raw Data'!$E:$E,'Raw Data'!C:C,"ERROR",0,1)</f>
        <v>Wella</v>
      </c>
      <c r="D14" s="5" t="str">
        <f>_xlfn.XLOOKUP($E14,'Raw Data'!$E:$E,'Raw Data'!D:D,"ERROR",0,1)</f>
        <v>www.amazon.ae/dp/B07VDJC4V7</v>
      </c>
      <c r="E14" s="5" t="s">
        <v>99</v>
      </c>
      <c r="F14" s="9" t="str">
        <f>_xlfn.XLOOKUP($E14,'Raw Data'!$E:$E,'Raw Data'!F:F,"ERROR",0,1)</f>
        <v>Wella New Wave Smoothing  Mousse  - 200ml</v>
      </c>
      <c r="G14" s="10">
        <f>_xlfn.XLOOKUP($E14,'Raw Data'!$E:$E,'Raw Data'!G:G,"ERROR",0,1)</f>
        <v>1085</v>
      </c>
      <c r="H14" s="9">
        <f>_xlfn.XLOOKUP($E14,'Raw Data'!$E:$E,'Raw Data'!H:H,"ERROR",0,1)</f>
        <v>18035.08</v>
      </c>
      <c r="I14" s="9">
        <f>_xlfn.XLOOKUP($E14,'Raw Data'!$E:$E,'Raw Data'!I:I,"ERROR",0,1)</f>
        <v>0.0241457457794535</v>
      </c>
      <c r="J14" s="9" t="str">
        <f>_xlfn.XLOOKUP($E14,'Raw Data'!$E:$E,'Raw Data'!J:J,"ERROR",0,1)</f>
        <v>Yes</v>
      </c>
      <c r="K14" s="14" t="str">
        <f t="array" ref="K14">_xlfn.IFS(AND(L14&gt;0,L14&lt;=5),"0 to 5",AND(L14&gt;5,L14&lt;=10),"5 to 10",AND(L14&gt;10,L14&lt;=15),"10 to 15",AND(L14&gt;15,L14&lt;=20),"15 to 20",AND(L14&gt;20,L14&lt;=30),"20 to 30",AND(L14&gt;30,L14&lt;=40),"30 to 40",AND(L14&gt;40,L14&lt;=50),"40 to 50",AND(L14&gt;50,L14&lt;=75),"50 to 75",AND(L14&gt;75,L14&lt;=100),"75 to 100",AND(L14&gt;100,L14&lt;=150),"100 to 150",AND(L14&gt;150,L14&lt;=200),"150 to 200",AND(L14&gt;200,L14&lt;=250),"200 to 250",AND(L14&gt;250,L14&lt;=300),"250 to 300",AND(L14&gt;300,L14&lt;=400),"300 to 400",AND(L14&gt;400,L14&lt;=500),"400 to 500",L14&gt;500,"500+")</f>
        <v>15 to 20</v>
      </c>
      <c r="L14" s="9">
        <f>_xlfn.XLOOKUP($E14,'Raw Data'!$E:$E,'Raw Data'!L:L,"ERROR",0,1)</f>
        <v>16.62</v>
      </c>
      <c r="M14" s="14" t="str">
        <f t="array" ref="M14">_xlfn.IFS(AND(N14&gt;0,N14&lt;=5),"0 to 5",AND(N14&gt;5,N14&lt;=10),"5 to 10",AND(N14&gt;10,N14&lt;=15),"10 to 15",AND(N14&gt;15,N14&lt;=20),"15 to 20",AND(N14&gt;20,N14&lt;=30),"20 to 30",AND(N14&gt;30,N14&lt;=40),"30 to 40",AND(N14&gt;40,N14&lt;=50),"40 to 50",AND(N14&gt;50,N14&lt;=75),"50 to 75",AND(N14&gt;75,N14&lt;=100),"75 to 100",AND(N14&gt;100,N14&lt;=150),"100 to 150",AND(N14&gt;150,N14&lt;=200),"150 to 200",AND(N14&gt;200,N14&lt;=250),"200 to 250",AND(N14&gt;250,N14&lt;=300),"250 to 300",AND(N14&gt;300,N14&lt;=400),"300 to 400",AND(N14&gt;400,N14&lt;=500),"400 to 500",N14&gt;500,"500+")</f>
        <v>15 to 20</v>
      </c>
      <c r="N14" s="9">
        <f>_xlfn.XLOOKUP($E14,'Raw Data'!$E:$E,'Raw Data'!N:N,"ERROR",0,1)</f>
        <v>17.17</v>
      </c>
      <c r="O14" s="14" t="str">
        <f t="array" ref="O14">_xlfn.IFS(P14=0,"No Discount",AND(P14&gt;0,P14&lt;=0.02),"0% to 2%",AND(P14&gt;0.02,P14&lt;=0.04),"2% to 4%",AND(P14&gt;0.04,P14&lt;=0.06),"4% to 6%",AND(P14&gt;0.06,P14&lt;=0.08),"6% to 8%",AND(P14&gt;0.08,P14&lt;=0.1),"8% to 10%",AND(P14&gt;0.1,P14&lt;=0.15),"10% to 15%",AND(P14&gt;0.15,P14&lt;=0.2),"15% to 20%",AND(P14&gt;0.2,P14&lt;=0.25),"20% to 25%",AND(P14&gt;0.25,P14&lt;=0.3),"25% to 30%",AND(P14&gt;0.3,P14&lt;=0.4),"30% to 40%",AND(P14&gt;0.4,P14&lt;=0.5),"40% to 50%",AND(P14&gt;0.5,P14&lt;=0.75),"50% to 75%",AND(P14&gt;0.75,P14&lt;=1),"75% to 100%")</f>
        <v>2% to 4%</v>
      </c>
      <c r="P14" s="10">
        <f>_xlfn.XLOOKUP($E14,'Raw Data'!$E:$E,'Raw Data'!P:P,"ERROR",0,1)</f>
        <v>0.0320326150262085</v>
      </c>
      <c r="Q14" s="9">
        <f>_xlfn.XLOOKUP($E14,'Raw Data'!$E:$E,'Raw Data'!Q:Q,"ERROR",0,1)</f>
        <v>200</v>
      </c>
      <c r="R14" s="9" t="str">
        <f>_xlfn.XLOOKUP($E14,'Raw Data'!$E:$E,'Raw Data'!R:R,"ERROR",0,1)</f>
        <v>ml</v>
      </c>
      <c r="S14" s="5" t="str">
        <f t="array" ref="S14">_xlfn.IFS(AND(T14&gt;0,T14&lt;=0.05),"0 to 0.05",AND(T14&gt;0.05,T14&lt;=0.1),"0.05 to 0.1",AND(T14&gt;0.1,T14&lt;=0.2),"0.1 to 0.2",AND(T14&gt;0.2,T14&lt;=0.3),"0.2 to 0.3",AND(T14&gt;0.3,T14&lt;=0.4),"0.3 to 0.4",AND(T14&gt;0.4,T14&lt;=0.5),"0.4 to 0.5",AND(T14&gt;0.5,T14&lt;=0.75),"0.5 to 0.75",AND(T14&gt;0.75,T14&lt;=1),"0.75 to 1",AND(T14&gt;1,T14&lt;=2),"1 to 2",AND(T14&gt;2,T14&lt;=3),"2 to 3",AND(T14&gt;3,T14&lt;=4),"3 to 4",AND(T14&gt;4,T14&lt;=5),"4 to 5",AND(T14&gt;5,T14&lt;=10),"5 to 10",T14&gt;10,"10+")</f>
        <v>0.05 to 0.1</v>
      </c>
      <c r="T14" s="10">
        <f t="shared" si="1"/>
        <v>0.0831443991091243</v>
      </c>
      <c r="U14" s="15" t="str">
        <f t="array" ref="U14">_xlfn.IFS(AND(V14&gt;0,V14&lt;=0.05),"0 to 0.05",AND(V14&gt;0.05,V14&lt;=0.1),"0.05 to 0.1",AND(V14&gt;0.1,V14&lt;=0.2),"0.1 to 0.2",AND(V14&gt;0.2,V14&lt;=0.3),"0.2 to 0.3",AND(V14&gt;0.3,V14&lt;=0.4),"0.3 to 0.4",AND(V14&gt;0.4,V14&lt;=0.5),"0.4 to 0.5",AND(V14&gt;0.5,V14&lt;=0.75),"0.5 to 0.75",AND(V14&gt;0.75,V14&lt;=1),"0.75 to 1",AND(V14&gt;1,V14&lt;=2),"1 to 2",AND(V14&gt;2,V14&lt;=3),"2 to 3",AND(V14&gt;3,V14&lt;=4),"3 to 4",AND(V14&gt;4,V14&lt;=5),"4 to 5",AND(V14&gt;5,V14&lt;=10),"5 to 10",V14&gt;10,"10+")</f>
        <v>0 to 0.05</v>
      </c>
      <c r="V14" s="10">
        <f t="shared" si="2"/>
        <v>0.023191884466305</v>
      </c>
      <c r="W14" s="15" t="str">
        <f t="array" ref="W14">_xlfn.IFS(AND(X14&gt;0,X14&lt;=0.05),"0 to 0.05",AND(X14&gt;0.05,X14&lt;=0.1),"0.05 to 0.1",AND(X14&gt;0.1,X14&lt;=0.2),"0.1 to 0.2",AND(X14&gt;0.2,X14&lt;=0.3),"0.2 to 0.3",AND(X14&gt;0.3,X14&lt;=0.4),"0.3 to 0.4",AND(X14&gt;0.4,X14&lt;=0.5),"0.4 to 0.5",AND(X14&gt;0.5,X14&lt;=0.75),"0.5 to 0.75",AND(X14&gt;0.75,X14&lt;=1),"0.75 to 1",AND(X14&gt;1,X14&lt;=2),"1 to 2",AND(X14&gt;2,X14&lt;=3),"2 to 3",AND(X14&gt;3,X14&lt;=4),"3 to 4",AND(X14&gt;4,X14&lt;=5),"4 to 5",AND(X14&gt;5,X14&lt;=10),"5 to 10",X14&gt;10,"10+")</f>
        <v>0 to 0.05</v>
      </c>
      <c r="X14" s="16">
        <f t="shared" si="3"/>
        <v>0.0224489877594636</v>
      </c>
      <c r="Y14" s="5" t="str">
        <f t="array" ref="Y14">_xlfn.IFS(AND(Z14&gt;0,Z14&lt;=1),"0 to 1",AND(Z14&gt;1,Z14&lt;=2),"1 to 2",AND(Z14&gt;2,Z14&lt;=4),"2 to 4",AND(Z14&gt;4,Z14&lt;=6),"4 to 6",AND(Z14&gt;6,Z14&lt;=8),"6 to 8",AND(Z14&gt;8,Z14&lt;=10),"8 to 10",AND(Z14&gt;10,Z14&lt;=15),"10 to 15",AND(Z14&gt;15,Z14&lt;=20),"15 to 20",AND(Z14&gt;20,Z14&lt;=25),"20 to 25",AND(Z14&gt;25,Z14&lt;=30),"25 to 30",AND(Z14&gt;30,Z14&lt;=40),"30 to 40",AND(Z14&gt;40,Z14&lt;=50),"40 to 50",Z14&gt;50,"50+")</f>
        <v>6 to 8</v>
      </c>
      <c r="Z14" s="9">
        <f t="array" ref="Z14">_xlfn.IFS(AA14="oz",_xlfn.IFS(R14="oz",Q14,R14="fl oz",Q14*1.04,R14="ml",Q14*0.0338),AA14="fl oz",_xlfn.IFS(R14="oz",Q14/1.04,R14="fl oz",Q14,R14="ml",Q14*0.0338/1.04),AA14="ml",_xlfn.IFS(R14="oz",Q14/0.0338,R14="fl oz",Q14*1.04/0.0338,R14="ml",Q14))</f>
        <v>6.76</v>
      </c>
      <c r="AA14" s="9" t="str">
        <f>_xlfn.XLOOKUP($E14,'Raw Data'!$E:$E,'Raw Data'!AA:AA,"ERROR",0,1)</f>
        <v>oz</v>
      </c>
      <c r="AB14" s="5" t="s">
        <v>100</v>
      </c>
      <c r="AC14" s="5" t="s">
        <v>86</v>
      </c>
      <c r="AD14" s="5" t="s">
        <v>101</v>
      </c>
      <c r="AE14">
        <f>IF(SUMIF('Ingredients Backend'!$AE$1:$CD$1,AE$3,'Ingredients Backend'!$AE13:$CD13)&gt;=1,1,0)*$H14</f>
        <v>0</v>
      </c>
      <c r="AF14">
        <f>IF(SUMIF('Ingredients Backend'!$AE$1:$CD$1,AF$3,'Ingredients Backend'!$AE13:$CD13)&gt;=1,1,0)*$H14</f>
        <v>0</v>
      </c>
      <c r="AG14">
        <f>IF(SUMIF('Ingredients Backend'!$AE$1:$CD$1,AG$3,'Ingredients Backend'!$AE13:$CD13)&gt;=1,1,0)*$H14</f>
        <v>0</v>
      </c>
      <c r="AH14">
        <f>IF(SUMIF('Ingredients Backend'!$AE$1:$CD$1,AH$3,'Ingredients Backend'!$AE13:$CD13)&gt;=1,1,0)*$H14</f>
        <v>0</v>
      </c>
      <c r="AI14">
        <f>IF(SUMIF('Ingredients Backend'!$AE$1:$CD$1,AI$3,'Ingredients Backend'!$AE13:$CD13)&gt;=1,1,0)*$H14</f>
        <v>0</v>
      </c>
      <c r="AJ14">
        <f>IF(SUMIF('Ingredients Backend'!$AE$1:$CD$1,AJ$3,'Ingredients Backend'!$AE13:$CD13)&gt;=1,1,0)*$H14</f>
        <v>0</v>
      </c>
      <c r="AK14">
        <f>IF(SUMIF('Ingredients Backend'!$AE$1:$CD$1,AK$3,'Ingredients Backend'!$AE13:$CD13)&gt;=1,1,0)*$H14</f>
        <v>0</v>
      </c>
      <c r="AL14">
        <f>IF(SUMIF('Ingredients Backend'!$AE$1:$CD$1,AL$3,'Ingredients Backend'!$AE13:$CD13)&gt;=1,1,0)*$H14</f>
        <v>0</v>
      </c>
      <c r="AM14">
        <f>IF(SUMIF('Ingredients Backend'!$AE$1:$CD$1,AM$3,'Ingredients Backend'!$AE13:$CD13)&gt;=1,1,0)*$H14</f>
        <v>0</v>
      </c>
      <c r="AN14">
        <f>IF(SUMIF('Ingredients Backend'!$AE$1:$CD$1,AN$3,'Ingredients Backend'!$AE13:$CD13)&gt;=1,1,0)*$H14</f>
        <v>0</v>
      </c>
      <c r="AO14">
        <f>IF(SUMIF('Ingredients Backend'!$AE$1:$CD$1,AO$3,'Ingredients Backend'!$AE13:$CD13)&gt;=1,1,0)*$H14</f>
        <v>18035.08</v>
      </c>
      <c r="AP14">
        <f>IF(SUMIF('Ingredients Backend'!$AE$1:$CD$1,AP$3,'Ingredients Backend'!$AE13:$CD13)&gt;=1,1,0)*$H14</f>
        <v>0</v>
      </c>
      <c r="AQ14">
        <f>IF(SUMIF('Ingredients Backend'!$AE$1:$CD$1,AQ$3,'Ingredients Backend'!$AE13:$CD13)&gt;=1,1,0)*$H14</f>
        <v>18035.08</v>
      </c>
      <c r="AR14">
        <f>IF(SUMIF('Ingredients Backend'!$AE$1:$CD$1,AR$3,'Ingredients Backend'!$AE13:$CD13)&gt;=1,1,0)*$H14</f>
        <v>0</v>
      </c>
      <c r="AS14">
        <f>IF(SUMIF('Ingredients Backend'!$AE$1:$CD$1,AS$3,'Ingredients Backend'!$AE13:$CD13)&gt;=1,1,0)*$H14</f>
        <v>0</v>
      </c>
      <c r="AT14">
        <f>IF(SUMIF('Ingredients Backend'!$AE$1:$CD$1,AT$3,'Ingredients Backend'!$AE13:$CD13)&gt;=1,1,0)*$H14</f>
        <v>0</v>
      </c>
      <c r="AU14">
        <f>IF(SUMIF('Ingredients Backend'!$AE$1:$CD$1,AU$3,'Ingredients Backend'!$AE13:$CD13)&gt;=1,1,0)*$H14</f>
        <v>0</v>
      </c>
      <c r="AV14">
        <f>IF(SUMIF('Ingredients Backend'!$AE$1:$CD$1,AV$3,'Ingredients Backend'!$AE13:$CD13)&gt;=1,1,0)*$H14</f>
        <v>0</v>
      </c>
      <c r="AW14">
        <f>IF(SUMIF('Ingredients Backend'!$AE$1:$CD$1,AW$3,'Ingredients Backend'!$AE13:$CD13)&gt;=1,1,0)*$H14</f>
        <v>0</v>
      </c>
      <c r="AX14">
        <f>IF(SUMIF('Ingredients Backend'!$AE$1:$CD$1,AX$3,'Ingredients Backend'!$AE13:$CD13)&gt;=1,1,0)*$H14</f>
        <v>0</v>
      </c>
      <c r="AY14">
        <f>IF(SUMIF('Ingredients Backend'!$AE$1:$CD$1,AY$3,'Ingredients Backend'!$AE13:$CD13)&gt;=1,1,0)*$H14</f>
        <v>0</v>
      </c>
      <c r="AZ14">
        <f>IF(SUMIF('Ingredients Backend'!$AE$1:$CD$1,AZ$3,'Ingredients Backend'!$AE13:$CD13)&gt;=1,1,0)*$H14</f>
        <v>0</v>
      </c>
      <c r="BA14">
        <f>IF(SUMIF('Ingredients Backend'!$AE$1:$CD$1,BA$3,'Ingredients Backend'!$AE13:$CD13)&gt;=1,1,0)*$H14</f>
        <v>0</v>
      </c>
      <c r="BB14">
        <f>IF(SUMIF('Ingredients Backend'!$AE$1:$CD$1,BB$3,'Ingredients Backend'!$AE13:$CD13)&gt;=1,1,0)*$H14</f>
        <v>0</v>
      </c>
      <c r="BC14">
        <f>IF(SUMIF('Ingredients Backend'!$AE$1:$CD$1,BC$3,'Ingredients Backend'!$AE13:$CD13)&gt;=1,1,0)*$H14</f>
        <v>0</v>
      </c>
      <c r="BD14">
        <f>IF(SUMIF('Ingredients Backend'!$AE$1:$CD$1,BD$3,'Ingredients Backend'!$AE13:$CD13)&gt;=1,1,0)*$H14</f>
        <v>0</v>
      </c>
      <c r="BE14">
        <f>IF(SUMIF('Ingredients Backend'!$AE$1:$CD$1,BE$3,'Ingredients Backend'!$AE13:$CD13)&gt;=1,1,0)*$H14</f>
        <v>0</v>
      </c>
      <c r="BF14">
        <f>IF(SUMIF('Ingredients Backend'!$AE$1:$CD$1,BF$3,'Ingredients Backend'!$AE13:$CD13)&gt;=1,1,0)*$H14</f>
        <v>0</v>
      </c>
      <c r="BG14">
        <f>IF(SUMIF('Ingredients Backend'!$AE$1:$CD$1,BG$3,'Ingredients Backend'!$AE13:$CD13)&gt;=1,1,0)*$H14</f>
        <v>0</v>
      </c>
      <c r="BH14">
        <f>IF(SUMIF('Ingredients Backend'!$AE$1:$CD$1,BH$3,'Ingredients Backend'!$AE13:$CD13)&gt;=1,1,0)*$H14</f>
        <v>0</v>
      </c>
      <c r="BI14">
        <f>IF(SUMIF('Ingredients Backend'!$AE$1:$CD$1,BI$3,'Ingredients Backend'!$AE13:$CD13)&gt;=1,1,0)*$H14</f>
        <v>0</v>
      </c>
      <c r="BJ14">
        <f>IF(SUMIF('Ingredients Backend'!$AE$1:$CD$1,BJ$3,'Ingredients Backend'!$AE13:$CD13)&gt;=1,1,0)*$H14</f>
        <v>0</v>
      </c>
      <c r="BK14">
        <f>IF(SUMIF('Ingredients Backend'!$AE$1:$CD$1,BK$3,'Ingredients Backend'!$AE13:$CD13)&gt;=1,1,0)*$H14</f>
        <v>0</v>
      </c>
      <c r="BL14">
        <f>IF(SUMIF('Ingredients Backend'!$AE$1:$CD$1,BL$3,'Ingredients Backend'!$AE13:$CD13)&gt;=1,1,0)*$H14</f>
        <v>0</v>
      </c>
      <c r="BM14">
        <f>IF(SUMIF('Ingredients Backend'!$AE$1:$CD$1,BM$3,'Ingredients Backend'!$AE13:$CD13)&gt;=1,1,0)*$H14</f>
        <v>0</v>
      </c>
      <c r="BN14">
        <f>IF(SUMIF('Ingredients Backend'!$AE$1:$CD$1,BN$3,'Ingredients Backend'!$AE13:$CD13)&gt;=1,1,0)*$H14</f>
        <v>0</v>
      </c>
      <c r="BO14">
        <f>IF(SUMIF('Ingredients Backend'!$AE$1:$CD$1,BO$3,'Ingredients Backend'!$AE13:$CD13)&gt;=1,1,0)*$H14</f>
        <v>0</v>
      </c>
      <c r="BP14">
        <f>IF(SUMIF('Ingredients Backend'!$AE$1:$CD$1,BP$3,'Ingredients Backend'!$AE13:$CD13)&gt;=1,1,0)*$H14</f>
        <v>0</v>
      </c>
      <c r="BQ14">
        <f>IF(SUMIF('Ingredients Backend'!$AE$1:$CD$1,BQ$3,'Ingredients Backend'!$AE13:$CD13)&gt;=1,1,0)*$H14</f>
        <v>0</v>
      </c>
      <c r="BR14">
        <f>IF(SUMIF('Ingredients Backend'!$AE$1:$CD$1,BR$3,'Ingredients Backend'!$AE13:$CD13)&gt;=1,1,0)*$H14</f>
        <v>0</v>
      </c>
      <c r="BS14">
        <f>IF(SUMIF('Ingredients Backend'!$AE$1:$CD$1,BS$3,'Ingredients Backend'!$AE13:$CD13)&gt;=1,1,0)*$H14</f>
        <v>0</v>
      </c>
      <c r="BT14">
        <f>IF(SUMIF('Ingredients Backend'!$AE$1:$CD$1,BT$3,'Ingredients Backend'!$AE13:$CD13)&gt;=1,1,0)*$H14</f>
        <v>0</v>
      </c>
      <c r="BU14">
        <f>IF(SUMIF('Ingredients Backend'!$AE$1:$CD$1,BU$3,'Ingredients Backend'!$AE13:$CD13)&gt;=1,1,0)*$H14</f>
        <v>0</v>
      </c>
      <c r="BV14">
        <f>IF(SUMIF('Ingredients Backend'!$AE$1:$CD$1,BV$3,'Ingredients Backend'!$AE13:$CD13)&gt;=1,1,0)*$H14</f>
        <v>0</v>
      </c>
      <c r="BW14">
        <f>IF(SUMIF('Ingredients Backend'!$AE$1:$CD$1,BW$3,'Ingredients Backend'!$AE13:$CD13)&gt;=1,1,0)*$H14</f>
        <v>0</v>
      </c>
      <c r="BX14">
        <f>IF(SUMIF('Ingredients Backend'!$AE$1:$CD$1,BX$3,'Ingredients Backend'!$AE13:$CD13)&gt;=1,1,0)*$H14</f>
        <v>0</v>
      </c>
      <c r="BY14">
        <f>IF(SUMIF('Ingredients Backend'!$AE$1:$CD$1,BY$3,'Ingredients Backend'!$AE13:$CD13)&gt;=1,1,0)*$H14</f>
        <v>18035.08</v>
      </c>
    </row>
    <row r="15" spans="1:77">
      <c r="A15" s="5" t="str">
        <f>_xlfn.XLOOKUP($E15,'Raw Data'!$E:$E,'Raw Data'!A:A,"ERROR",0,1)</f>
        <v>AE</v>
      </c>
      <c r="B15" s="5" t="str">
        <f>_xlfn.XLOOKUP($E15,'Raw Data'!$E:$E,'Raw Data'!B:B,"ERROR",0,1)</f>
        <v>Hair Mousses</v>
      </c>
      <c r="C15" s="5" t="str">
        <f>_xlfn.XLOOKUP($E15,'Raw Data'!$E:$E,'Raw Data'!C:C,"ERROR",0,1)</f>
        <v>Organic Root Stimulator</v>
      </c>
      <c r="D15" s="5" t="str">
        <f>_xlfn.XLOOKUP($E15,'Raw Data'!$E:$E,'Raw Data'!D:D,"ERROR",0,1)</f>
        <v>www.amazon.ae/dp/B00449Q4SU</v>
      </c>
      <c r="E15" s="5" t="s">
        <v>102</v>
      </c>
      <c r="F15" s="9" t="str">
        <f>_xlfn.XLOOKUP($E15,'Raw Data'!$E:$E,'Raw Data'!F:F,"ERROR",0,1)</f>
        <v>ORS Olive Oil Hold &amp; Shine Wrap/Set Mousse ORS Olive Oil Hold &amp; Shine Wrap/Set Mousse</v>
      </c>
      <c r="G15" s="10">
        <f>_xlfn.XLOOKUP($E15,'Raw Data'!$E:$E,'Raw Data'!G:G,"ERROR",0,1)</f>
        <v>453</v>
      </c>
      <c r="H15" s="9">
        <f>_xlfn.XLOOKUP($E15,'Raw Data'!$E:$E,'Raw Data'!H:H,"ERROR",0,1)</f>
        <v>17860.65</v>
      </c>
      <c r="I15" s="9">
        <f>_xlfn.XLOOKUP($E15,'Raw Data'!$E:$E,'Raw Data'!I:I,"ERROR",0,1)</f>
        <v>0.0239122152136723</v>
      </c>
      <c r="J15" s="9" t="str">
        <f>_xlfn.XLOOKUP($E15,'Raw Data'!$E:$E,'Raw Data'!J:J,"ERROR",0,1)</f>
        <v>Yes</v>
      </c>
      <c r="K15" s="14" t="str">
        <f t="array" ref="K15">_xlfn.IFS(AND(L15&gt;0,L15&lt;=5),"0 to 5",AND(L15&gt;5,L15&lt;=10),"5 to 10",AND(L15&gt;10,L15&lt;=15),"10 to 15",AND(L15&gt;15,L15&lt;=20),"15 to 20",AND(L15&gt;20,L15&lt;=30),"20 to 30",AND(L15&gt;30,L15&lt;=40),"30 to 40",AND(L15&gt;40,L15&lt;=50),"40 to 50",AND(L15&gt;50,L15&lt;=75),"50 to 75",AND(L15&gt;75,L15&lt;=100),"75 to 100",AND(L15&gt;100,L15&lt;=150),"100 to 150",AND(L15&gt;150,L15&lt;=200),"150 to 200",AND(L15&gt;200,L15&lt;=250),"200 to 250",AND(L15&gt;250,L15&lt;=300),"250 to 300",AND(L15&gt;300,L15&lt;=400),"300 to 400",AND(L15&gt;400,L15&lt;=500),"400 to 500",L15&gt;500,"500+")</f>
        <v>30 to 40</v>
      </c>
      <c r="L15" s="9">
        <f>_xlfn.XLOOKUP($E15,'Raw Data'!$E:$E,'Raw Data'!L:L,"ERROR",0,1)</f>
        <v>39.51</v>
      </c>
      <c r="M15" s="14" t="str">
        <f t="array" ref="M15">_xlfn.IFS(AND(N15&gt;0,N15&lt;=5),"0 to 5",AND(N15&gt;5,N15&lt;=10),"5 to 10",AND(N15&gt;10,N15&lt;=15),"10 to 15",AND(N15&gt;15,N15&lt;=20),"15 to 20",AND(N15&gt;20,N15&lt;=30),"20 to 30",AND(N15&gt;30,N15&lt;=40),"30 to 40",AND(N15&gt;40,N15&lt;=50),"40 to 50",AND(N15&gt;50,N15&lt;=75),"50 to 75",AND(N15&gt;75,N15&lt;=100),"75 to 100",AND(N15&gt;100,N15&lt;=150),"100 to 150",AND(N15&gt;150,N15&lt;=200),"150 to 200",AND(N15&gt;200,N15&lt;=250),"200 to 250",AND(N15&gt;250,N15&lt;=300),"250 to 300",AND(N15&gt;300,N15&lt;=400),"300 to 400",AND(N15&gt;400,N15&lt;=500),"400 to 500",N15&gt;500,"500+")</f>
        <v>40 to 50</v>
      </c>
      <c r="N15" s="9">
        <f>_xlfn.XLOOKUP($E15,'Raw Data'!$E:$E,'Raw Data'!N:N,"ERROR",0,1)</f>
        <v>40.84</v>
      </c>
      <c r="O15" s="14" t="str">
        <f t="array" ref="O15">_xlfn.IFS(P15=0,"No Discount",AND(P15&gt;0,P15&lt;=0.02),"0% to 2%",AND(P15&gt;0.02,P15&lt;=0.04),"2% to 4%",AND(P15&gt;0.04,P15&lt;=0.06),"4% to 6%",AND(P15&gt;0.06,P15&lt;=0.08),"6% to 8%",AND(P15&gt;0.08,P15&lt;=0.1),"8% to 10%",AND(P15&gt;0.1,P15&lt;=0.15),"10% to 15%",AND(P15&gt;0.15,P15&lt;=0.2),"15% to 20%",AND(P15&gt;0.2,P15&lt;=0.25),"20% to 25%",AND(P15&gt;0.25,P15&lt;=0.3),"25% to 30%",AND(P15&gt;0.3,P15&lt;=0.4),"30% to 40%",AND(P15&gt;0.4,P15&lt;=0.5),"40% to 50%",AND(P15&gt;0.5,P15&lt;=0.75),"50% to 75%",AND(P15&gt;0.75,P15&lt;=1),"75% to 100%")</f>
        <v>2% to 4%</v>
      </c>
      <c r="P15" s="10">
        <f>_xlfn.XLOOKUP($E15,'Raw Data'!$E:$E,'Raw Data'!P:P,"ERROR",0,1)</f>
        <v>0.0325661116552401</v>
      </c>
      <c r="Q15" s="9">
        <v>7</v>
      </c>
      <c r="R15" s="9" t="s">
        <v>95</v>
      </c>
      <c r="S15" s="5" t="str">
        <f t="array" ref="S15">_xlfn.IFS(AND(T15&gt;0,T15&lt;=0.05),"0 to 0.05",AND(T15&gt;0.05,T15&lt;=0.1),"0.05 to 0.1",AND(T15&gt;0.1,T15&lt;=0.2),"0.1 to 0.2",AND(T15&gt;0.2,T15&lt;=0.3),"0.2 to 0.3",AND(T15&gt;0.3,T15&lt;=0.4),"0.3 to 0.4",AND(T15&gt;0.4,T15&lt;=0.5),"0.4 to 0.5",AND(T15&gt;0.5,T15&lt;=0.75),"0.5 to 0.75",AND(T15&gt;0.75,T15&lt;=1),"0.75 to 1",AND(T15&gt;1,T15&lt;=2),"1 to 2",AND(T15&gt;2,T15&lt;=3),"2 to 3",AND(T15&gt;3,T15&lt;=4),"3 to 4",AND(T15&gt;4,T15&lt;=5),"4 to 5",AND(T15&gt;5,T15&lt;=10),"5 to 10",T15&gt;10,"10+")</f>
        <v>0.1 to 0.2</v>
      </c>
      <c r="T15" s="10">
        <f t="shared" si="1"/>
        <v>0.183537294629618</v>
      </c>
      <c r="U15" s="15" t="str">
        <f t="array" ref="U15">_xlfn.IFS(AND(V15&gt;0,V15&lt;=0.05),"0 to 0.05",AND(V15&gt;0.05,V15&lt;=0.1),"0.05 to 0.1",AND(V15&gt;0.1,V15&lt;=0.2),"0.1 to 0.2",AND(V15&gt;0.2,V15&lt;=0.3),"0.2 to 0.3",AND(V15&gt;0.3,V15&lt;=0.4),"0.3 to 0.4",AND(V15&gt;0.4,V15&lt;=0.5),"0.4 to 0.5",AND(V15&gt;0.5,V15&lt;=0.75),"0.5 to 0.75",AND(V15&gt;0.75,V15&lt;=1),"0.75 to 1",AND(V15&gt;1,V15&lt;=2),"1 to 2",AND(V15&gt;2,V15&lt;=3),"2 to 3",AND(V15&gt;3,V15&lt;=4),"3 to 4",AND(V15&gt;4,V15&lt;=5),"4 to 5",AND(V15&gt;5,V15&lt;=10),"5 to 10",V15&gt;10,"10+")</f>
        <v>0.05 to 0.1</v>
      </c>
      <c r="V15" s="10">
        <f t="shared" si="2"/>
        <v>0.0512232103371772</v>
      </c>
      <c r="W15" s="15" t="str">
        <f t="array" ref="W15">_xlfn.IFS(AND(X15&gt;0,X15&lt;=0.05),"0 to 0.05",AND(X15&gt;0.05,X15&lt;=0.1),"0.05 to 0.1",AND(X15&gt;0.1,X15&lt;=0.2),"0.1 to 0.2",AND(X15&gt;0.2,X15&lt;=0.3),"0.2 to 0.3",AND(X15&gt;0.3,X15&lt;=0.4),"0.3 to 0.4",AND(X15&gt;0.4,X15&lt;=0.5),"0.4 to 0.5",AND(X15&gt;0.5,X15&lt;=0.75),"0.5 to 0.75",AND(X15&gt;0.75,X15&lt;=1),"0.75 to 1",AND(X15&gt;1,X15&lt;=2),"1 to 2",AND(X15&gt;2,X15&lt;=3),"2 to 3",AND(X15&gt;3,X15&lt;=4),"3 to 4",AND(X15&gt;4,X15&lt;=5),"4 to 5",AND(X15&gt;5,X15&lt;=10),"5 to 10",X15&gt;10,"10+")</f>
        <v>0 to 0.05</v>
      </c>
      <c r="X15" s="16">
        <f t="shared" si="3"/>
        <v>0.0495550695499968</v>
      </c>
      <c r="Y15" s="5" t="str">
        <f t="array" ref="Y15">_xlfn.IFS(AND(Z15&gt;0,Z15&lt;=1),"0 to 1",AND(Z15&gt;1,Z15&lt;=2),"1 to 2",AND(Z15&gt;2,Z15&lt;=4),"2 to 4",AND(Z15&gt;4,Z15&lt;=6),"4 to 6",AND(Z15&gt;6,Z15&lt;=8),"6 to 8",AND(Z15&gt;8,Z15&lt;=10),"8 to 10",AND(Z15&gt;10,Z15&lt;=15),"10 to 15",AND(Z15&gt;15,Z15&lt;=20),"15 to 20",AND(Z15&gt;20,Z15&lt;=25),"20 to 25",AND(Z15&gt;25,Z15&lt;=30),"25 to 30",AND(Z15&gt;30,Z15&lt;=40),"30 to 40",AND(Z15&gt;40,Z15&lt;=50),"40 to 50",Z15&gt;50,"50+")</f>
        <v>6 to 8</v>
      </c>
      <c r="Z15" s="9">
        <f t="array" ref="Z15">_xlfn.IFS(AA15="oz",_xlfn.IFS(R15="oz",Q15,R15="fl oz",Q15*1.04,R15="ml",Q15*0.0338),AA15="fl oz",_xlfn.IFS(R15="oz",Q15/1.04,R15="fl oz",Q15,R15="ml",Q15*0.0338/1.04),AA15="ml",_xlfn.IFS(R15="oz",Q15/0.0338,R15="fl oz",Q15*1.04/0.0338,R15="ml",Q15))</f>
        <v>7.28</v>
      </c>
      <c r="AA15" s="9" t="s">
        <v>96</v>
      </c>
      <c r="AB15" s="5" t="s">
        <v>103</v>
      </c>
      <c r="AC15" s="5" t="s">
        <v>104</v>
      </c>
      <c r="AD15" s="5" t="s">
        <v>105</v>
      </c>
      <c r="AE15">
        <f>IF(SUMIF('Ingredients Backend'!$AE$1:$CD$1,AE$3,'Ingredients Backend'!$AE14:$CD14)&gt;=1,1,0)*$H15</f>
        <v>17860.65</v>
      </c>
      <c r="AF15">
        <f>IF(SUMIF('Ingredients Backend'!$AE$1:$CD$1,AF$3,'Ingredients Backend'!$AE14:$CD14)&gt;=1,1,0)*$H15</f>
        <v>17860.65</v>
      </c>
      <c r="AG15">
        <f>IF(SUMIF('Ingredients Backend'!$AE$1:$CD$1,AG$3,'Ingredients Backend'!$AE14:$CD14)&gt;=1,1,0)*$H15</f>
        <v>0</v>
      </c>
      <c r="AH15">
        <f>IF(SUMIF('Ingredients Backend'!$AE$1:$CD$1,AH$3,'Ingredients Backend'!$AE14:$CD14)&gt;=1,1,0)*$H15</f>
        <v>0</v>
      </c>
      <c r="AI15">
        <f>IF(SUMIF('Ingredients Backend'!$AE$1:$CD$1,AI$3,'Ingredients Backend'!$AE14:$CD14)&gt;=1,1,0)*$H15</f>
        <v>0</v>
      </c>
      <c r="AJ15">
        <f>IF(SUMIF('Ingredients Backend'!$AE$1:$CD$1,AJ$3,'Ingredients Backend'!$AE14:$CD14)&gt;=1,1,0)*$H15</f>
        <v>0</v>
      </c>
      <c r="AK15">
        <f>IF(SUMIF('Ingredients Backend'!$AE$1:$CD$1,AK$3,'Ingredients Backend'!$AE14:$CD14)&gt;=1,1,0)*$H15</f>
        <v>0</v>
      </c>
      <c r="AL15">
        <f>IF(SUMIF('Ingredients Backend'!$AE$1:$CD$1,AL$3,'Ingredients Backend'!$AE14:$CD14)&gt;=1,1,0)*$H15</f>
        <v>0</v>
      </c>
      <c r="AM15">
        <f>IF(SUMIF('Ingredients Backend'!$AE$1:$CD$1,AM$3,'Ingredients Backend'!$AE14:$CD14)&gt;=1,1,0)*$H15</f>
        <v>0</v>
      </c>
      <c r="AN15">
        <f>IF(SUMIF('Ingredients Backend'!$AE$1:$CD$1,AN$3,'Ingredients Backend'!$AE14:$CD14)&gt;=1,1,0)*$H15</f>
        <v>0</v>
      </c>
      <c r="AO15">
        <f>IF(SUMIF('Ingredients Backend'!$AE$1:$CD$1,AO$3,'Ingredients Backend'!$AE14:$CD14)&gt;=1,1,0)*$H15</f>
        <v>0</v>
      </c>
      <c r="AP15">
        <f>IF(SUMIF('Ingredients Backend'!$AE$1:$CD$1,AP$3,'Ingredients Backend'!$AE14:$CD14)&gt;=1,1,0)*$H15</f>
        <v>17860.65</v>
      </c>
      <c r="AQ15">
        <f>IF(SUMIF('Ingredients Backend'!$AE$1:$CD$1,AQ$3,'Ingredients Backend'!$AE14:$CD14)&gt;=1,1,0)*$H15</f>
        <v>0</v>
      </c>
      <c r="AR15">
        <f>IF(SUMIF('Ingredients Backend'!$AE$1:$CD$1,AR$3,'Ingredients Backend'!$AE14:$CD14)&gt;=1,1,0)*$H15</f>
        <v>0</v>
      </c>
      <c r="AS15">
        <f>IF(SUMIF('Ingredients Backend'!$AE$1:$CD$1,AS$3,'Ingredients Backend'!$AE14:$CD14)&gt;=1,1,0)*$H15</f>
        <v>17860.65</v>
      </c>
      <c r="AT15">
        <f>IF(SUMIF('Ingredients Backend'!$AE$1:$CD$1,AT$3,'Ingredients Backend'!$AE14:$CD14)&gt;=1,1,0)*$H15</f>
        <v>0</v>
      </c>
      <c r="AU15">
        <f>IF(SUMIF('Ingredients Backend'!$AE$1:$CD$1,AU$3,'Ingredients Backend'!$AE14:$CD14)&gt;=1,1,0)*$H15</f>
        <v>0</v>
      </c>
      <c r="AV15">
        <f>IF(SUMIF('Ingredients Backend'!$AE$1:$CD$1,AV$3,'Ingredients Backend'!$AE14:$CD14)&gt;=1,1,0)*$H15</f>
        <v>17860.65</v>
      </c>
      <c r="AW15">
        <f>IF(SUMIF('Ingredients Backend'!$AE$1:$CD$1,AW$3,'Ingredients Backend'!$AE14:$CD14)&gt;=1,1,0)*$H15</f>
        <v>0</v>
      </c>
      <c r="AX15">
        <f>IF(SUMIF('Ingredients Backend'!$AE$1:$CD$1,AX$3,'Ingredients Backend'!$AE14:$CD14)&gt;=1,1,0)*$H15</f>
        <v>0</v>
      </c>
      <c r="AY15">
        <f>IF(SUMIF('Ingredients Backend'!$AE$1:$CD$1,AY$3,'Ingredients Backend'!$AE14:$CD14)&gt;=1,1,0)*$H15</f>
        <v>17860.65</v>
      </c>
      <c r="AZ15">
        <f>IF(SUMIF('Ingredients Backend'!$AE$1:$CD$1,AZ$3,'Ingredients Backend'!$AE14:$CD14)&gt;=1,1,0)*$H15</f>
        <v>0</v>
      </c>
      <c r="BA15">
        <f>IF(SUMIF('Ingredients Backend'!$AE$1:$CD$1,BA$3,'Ingredients Backend'!$AE14:$CD14)&gt;=1,1,0)*$H15</f>
        <v>17860.65</v>
      </c>
      <c r="BB15">
        <f>IF(SUMIF('Ingredients Backend'!$AE$1:$CD$1,BB$3,'Ingredients Backend'!$AE14:$CD14)&gt;=1,1,0)*$H15</f>
        <v>0</v>
      </c>
      <c r="BC15">
        <f>IF(SUMIF('Ingredients Backend'!$AE$1:$CD$1,BC$3,'Ingredients Backend'!$AE14:$CD14)&gt;=1,1,0)*$H15</f>
        <v>0</v>
      </c>
      <c r="BD15">
        <f>IF(SUMIF('Ingredients Backend'!$AE$1:$CD$1,BD$3,'Ingredients Backend'!$AE14:$CD14)&gt;=1,1,0)*$H15</f>
        <v>0</v>
      </c>
      <c r="BE15">
        <f>IF(SUMIF('Ingredients Backend'!$AE$1:$CD$1,BE$3,'Ingredients Backend'!$AE14:$CD14)&gt;=1,1,0)*$H15</f>
        <v>0</v>
      </c>
      <c r="BF15">
        <f>IF(SUMIF('Ingredients Backend'!$AE$1:$CD$1,BF$3,'Ingredients Backend'!$AE14:$CD14)&gt;=1,1,0)*$H15</f>
        <v>0</v>
      </c>
      <c r="BG15">
        <f>IF(SUMIF('Ingredients Backend'!$AE$1:$CD$1,BG$3,'Ingredients Backend'!$AE14:$CD14)&gt;=1,1,0)*$H15</f>
        <v>0</v>
      </c>
      <c r="BH15">
        <f>IF(SUMIF('Ingredients Backend'!$AE$1:$CD$1,BH$3,'Ingredients Backend'!$AE14:$CD14)&gt;=1,1,0)*$H15</f>
        <v>0</v>
      </c>
      <c r="BI15">
        <f>IF(SUMIF('Ingredients Backend'!$AE$1:$CD$1,BI$3,'Ingredients Backend'!$AE14:$CD14)&gt;=1,1,0)*$H15</f>
        <v>0</v>
      </c>
      <c r="BJ15">
        <f>IF(SUMIF('Ingredients Backend'!$AE$1:$CD$1,BJ$3,'Ingredients Backend'!$AE14:$CD14)&gt;=1,1,0)*$H15</f>
        <v>17860.65</v>
      </c>
      <c r="BK15">
        <f>IF(SUMIF('Ingredients Backend'!$AE$1:$CD$1,BK$3,'Ingredients Backend'!$AE14:$CD14)&gt;=1,1,0)*$H15</f>
        <v>0</v>
      </c>
      <c r="BL15">
        <f>IF(SUMIF('Ingredients Backend'!$AE$1:$CD$1,BL$3,'Ingredients Backend'!$AE14:$CD14)&gt;=1,1,0)*$H15</f>
        <v>17860.65</v>
      </c>
      <c r="BM15">
        <f>IF(SUMIF('Ingredients Backend'!$AE$1:$CD$1,BM$3,'Ingredients Backend'!$AE14:$CD14)&gt;=1,1,0)*$H15</f>
        <v>0</v>
      </c>
      <c r="BN15">
        <f>IF(SUMIF('Ingredients Backend'!$AE$1:$CD$1,BN$3,'Ingredients Backend'!$AE14:$CD14)&gt;=1,1,0)*$H15</f>
        <v>0</v>
      </c>
      <c r="BO15">
        <f>IF(SUMIF('Ingredients Backend'!$AE$1:$CD$1,BO$3,'Ingredients Backend'!$AE14:$CD14)&gt;=1,1,0)*$H15</f>
        <v>0</v>
      </c>
      <c r="BP15">
        <f>IF(SUMIF('Ingredients Backend'!$AE$1:$CD$1,BP$3,'Ingredients Backend'!$AE14:$CD14)&gt;=1,1,0)*$H15</f>
        <v>0</v>
      </c>
      <c r="BQ15">
        <f>IF(SUMIF('Ingredients Backend'!$AE$1:$CD$1,BQ$3,'Ingredients Backend'!$AE14:$CD14)&gt;=1,1,0)*$H15</f>
        <v>0</v>
      </c>
      <c r="BR15">
        <f>IF(SUMIF('Ingredients Backend'!$AE$1:$CD$1,BR$3,'Ingredients Backend'!$AE14:$CD14)&gt;=1,1,0)*$H15</f>
        <v>0</v>
      </c>
      <c r="BS15">
        <f>IF(SUMIF('Ingredients Backend'!$AE$1:$CD$1,BS$3,'Ingredients Backend'!$AE14:$CD14)&gt;=1,1,0)*$H15</f>
        <v>0</v>
      </c>
      <c r="BT15">
        <f>IF(SUMIF('Ingredients Backend'!$AE$1:$CD$1,BT$3,'Ingredients Backend'!$AE14:$CD14)&gt;=1,1,0)*$H15</f>
        <v>0</v>
      </c>
      <c r="BU15">
        <f>IF(SUMIF('Ingredients Backend'!$AE$1:$CD$1,BU$3,'Ingredients Backend'!$AE14:$CD14)&gt;=1,1,0)*$H15</f>
        <v>0</v>
      </c>
      <c r="BV15">
        <f>IF(SUMIF('Ingredients Backend'!$AE$1:$CD$1,BV$3,'Ingredients Backend'!$AE14:$CD14)&gt;=1,1,0)*$H15</f>
        <v>17860.65</v>
      </c>
      <c r="BW15">
        <f>IF(SUMIF('Ingredients Backend'!$AE$1:$CD$1,BW$3,'Ingredients Backend'!$AE14:$CD14)&gt;=1,1,0)*$H15</f>
        <v>0</v>
      </c>
      <c r="BX15">
        <f>IF(SUMIF('Ingredients Backend'!$AE$1:$CD$1,BX$3,'Ingredients Backend'!$AE14:$CD14)&gt;=1,1,0)*$H15</f>
        <v>0</v>
      </c>
      <c r="BY15">
        <f>IF(SUMIF('Ingredients Backend'!$AE$1:$CD$1,BY$3,'Ingredients Backend'!$AE14:$CD14)&gt;=1,1,0)*$H15</f>
        <v>17860.65</v>
      </c>
    </row>
    <row r="16" spans="1:77">
      <c r="A16" s="5" t="str">
        <f>_xlfn.XLOOKUP($E16,'Raw Data'!$E:$E,'Raw Data'!A:A,"ERROR",0,1)</f>
        <v>AE</v>
      </c>
      <c r="B16" s="5" t="str">
        <f>_xlfn.XLOOKUP($E16,'Raw Data'!$E:$E,'Raw Data'!B:B,"ERROR",0,1)</f>
        <v>Hair Mousses</v>
      </c>
      <c r="C16" s="5" t="str">
        <f>_xlfn.XLOOKUP($E16,'Raw Data'!$E:$E,'Raw Data'!C:C,"ERROR",0,1)</f>
        <v>giovanni</v>
      </c>
      <c r="D16" s="5" t="str">
        <f>_xlfn.XLOOKUP($E16,'Raw Data'!$E:$E,'Raw Data'!D:D,"ERROR",0,1)</f>
        <v>www.amazon.ae/dp/B00FYD32HG</v>
      </c>
      <c r="E16" s="5" t="s">
        <v>106</v>
      </c>
      <c r="F16" s="9" t="str">
        <f>_xlfn.XLOOKUP($E16,'Raw Data'!$E:$E,'Raw Data'!F:F,"ERROR",0,1)</f>
        <v>GIOVANNI 2chic Ultra-Volume Foam Styling  Mousse , 7 oz. - Daily  Volumizing  Formula with Papaya &amp; Tangerine Butter, Promotes Weightless Control for  Fine  Limp  Thin   Hair , No Parabens, Color Safe</v>
      </c>
      <c r="G16" s="10">
        <f>_xlfn.XLOOKUP($E16,'Raw Data'!$E:$E,'Raw Data'!G:G,"ERROR",0,1)</f>
        <v>403</v>
      </c>
      <c r="H16" s="9">
        <f>_xlfn.XLOOKUP($E16,'Raw Data'!$E:$E,'Raw Data'!H:H,"ERROR",0,1)</f>
        <v>17673.96</v>
      </c>
      <c r="I16" s="9">
        <f>_xlfn.XLOOKUP($E16,'Raw Data'!$E:$E,'Raw Data'!I:I,"ERROR",0,1)</f>
        <v>0.023662270701113</v>
      </c>
      <c r="J16" s="9" t="str">
        <f>_xlfn.XLOOKUP($E16,'Raw Data'!$E:$E,'Raw Data'!J:J,"ERROR",0,1)</f>
        <v>Yes</v>
      </c>
      <c r="K16" s="14" t="str">
        <f t="array" ref="K16">_xlfn.IFS(AND(L16&gt;0,L16&lt;=5),"0 to 5",AND(L16&gt;5,L16&lt;=10),"5 to 10",AND(L16&gt;10,L16&lt;=15),"10 to 15",AND(L16&gt;15,L16&lt;=20),"15 to 20",AND(L16&gt;20,L16&lt;=30),"20 to 30",AND(L16&gt;30,L16&lt;=40),"30 to 40",AND(L16&gt;40,L16&lt;=50),"40 to 50",AND(L16&gt;50,L16&lt;=75),"50 to 75",AND(L16&gt;75,L16&lt;=100),"75 to 100",AND(L16&gt;100,L16&lt;=150),"100 to 150",AND(L16&gt;150,L16&lt;=200),"150 to 200",AND(L16&gt;200,L16&lt;=250),"200 to 250",AND(L16&gt;250,L16&lt;=300),"250 to 300",AND(L16&gt;300,L16&lt;=400),"300 to 400",AND(L16&gt;400,L16&lt;=500),"400 to 500",L16&gt;500,"500+")</f>
        <v>40 to 50</v>
      </c>
      <c r="L16" s="9">
        <f>_xlfn.XLOOKUP($E16,'Raw Data'!$E:$E,'Raw Data'!L:L,"ERROR",0,1)</f>
        <v>44</v>
      </c>
      <c r="M16" s="14" t="str">
        <f t="array" ref="M16">_xlfn.IFS(AND(N16&gt;0,N16&lt;=5),"0 to 5",AND(N16&gt;5,N16&lt;=10),"5 to 10",AND(N16&gt;10,N16&lt;=15),"10 to 15",AND(N16&gt;15,N16&lt;=20),"15 to 20",AND(N16&gt;20,N16&lt;=30),"20 to 30",AND(N16&gt;30,N16&lt;=40),"30 to 40",AND(N16&gt;40,N16&lt;=50),"40 to 50",AND(N16&gt;50,N16&lt;=75),"50 to 75",AND(N16&gt;75,N16&lt;=100),"75 to 100",AND(N16&gt;100,N16&lt;=150),"100 to 150",AND(N16&gt;150,N16&lt;=200),"150 to 200",AND(N16&gt;200,N16&lt;=250),"200 to 250",AND(N16&gt;250,N16&lt;=300),"250 to 300",AND(N16&gt;300,N16&lt;=400),"300 to 400",AND(N16&gt;400,N16&lt;=500),"400 to 500",N16&gt;500,"500+")</f>
        <v>50 to 75</v>
      </c>
      <c r="N16" s="9">
        <f>_xlfn.XLOOKUP($E16,'Raw Data'!$E:$E,'Raw Data'!N:N,"ERROR",0,1)</f>
        <v>51.47</v>
      </c>
      <c r="O16" s="14" t="str">
        <f t="array" ref="O16">_xlfn.IFS(P16=0,"No Discount",AND(P16&gt;0,P16&lt;=0.02),"0% to 2%",AND(P16&gt;0.02,P16&lt;=0.04),"2% to 4%",AND(P16&gt;0.04,P16&lt;=0.06),"4% to 6%",AND(P16&gt;0.06,P16&lt;=0.08),"6% to 8%",AND(P16&gt;0.08,P16&lt;=0.1),"8% to 10%",AND(P16&gt;0.1,P16&lt;=0.15),"10% to 15%",AND(P16&gt;0.15,P16&lt;=0.2),"15% to 20%",AND(P16&gt;0.2,P16&lt;=0.25),"20% to 25%",AND(P16&gt;0.25,P16&lt;=0.3),"25% to 30%",AND(P16&gt;0.3,P16&lt;=0.4),"30% to 40%",AND(P16&gt;0.4,P16&lt;=0.5),"40% to 50%",AND(P16&gt;0.5,P16&lt;=0.75),"50% to 75%",AND(P16&gt;0.75,P16&lt;=1),"75% to 100%")</f>
        <v>10% to 15%</v>
      </c>
      <c r="P16" s="10">
        <f>_xlfn.XLOOKUP($E16,'Raw Data'!$E:$E,'Raw Data'!P:P,"ERROR",0,1)</f>
        <v>0.145133087235283</v>
      </c>
      <c r="Q16" s="9">
        <f>_xlfn.XLOOKUP($E16,'Raw Data'!$E:$E,'Raw Data'!Q:Q,"ERROR",0,1)</f>
        <v>7</v>
      </c>
      <c r="R16" s="9" t="str">
        <f>_xlfn.XLOOKUP($E16,'Raw Data'!$E:$E,'Raw Data'!R:R,"ERROR",0,1)</f>
        <v>oz</v>
      </c>
      <c r="S16" s="5" t="str">
        <f t="array" ref="S16">_xlfn.IFS(AND(T16&gt;0,T16&lt;=0.05),"0 to 0.05",AND(T16&gt;0.05,T16&lt;=0.1),"0.05 to 0.1",AND(T16&gt;0.1,T16&lt;=0.2),"0.1 to 0.2",AND(T16&gt;0.2,T16&lt;=0.3),"0.2 to 0.3",AND(T16&gt;0.3,T16&lt;=0.4),"0.3 to 0.4",AND(T16&gt;0.4,T16&lt;=0.5),"0.4 to 0.5",AND(T16&gt;0.5,T16&lt;=0.75),"0.5 to 0.75",AND(T16&gt;0.75,T16&lt;=1),"0.75 to 1",AND(T16&gt;1,T16&lt;=2),"1 to 2",AND(T16&gt;2,T16&lt;=3),"2 to 3",AND(T16&gt;3,T16&lt;=4),"3 to 4",AND(T16&gt;4,T16&lt;=5),"4 to 5",AND(T16&gt;5,T16&lt;=10),"5 to 10",T16&gt;10,"10+")</f>
        <v>0.2 to 0.3</v>
      </c>
      <c r="T16" s="10">
        <f t="shared" si="1"/>
        <v>0.212570655587226</v>
      </c>
      <c r="U16" s="15" t="str">
        <f t="array" ref="U16">_xlfn.IFS(AND(V16&gt;0,V16&lt;=0.05),"0 to 0.05",AND(V16&gt;0.05,V16&lt;=0.1),"0.05 to 0.1",AND(V16&gt;0.1,V16&lt;=0.2),"0.1 to 0.2",AND(V16&gt;0.2,V16&lt;=0.3),"0.2 to 0.3",AND(V16&gt;0.3,V16&lt;=0.4),"0.3 to 0.4",AND(V16&gt;0.4,V16&lt;=0.5),"0.4 to 0.5",AND(V16&gt;0.5,V16&lt;=0.75),"0.5 to 0.75",AND(V16&gt;0.75,V16&lt;=1),"0.75 to 1",AND(V16&gt;1,V16&lt;=2),"1 to 2",AND(V16&gt;2,V16&lt;=3),"2 to 3",AND(V16&gt;3,V16&lt;=4),"3 to 4",AND(V16&gt;4,V16&lt;=5),"4 to 5",AND(V16&gt;5,V16&lt;=10),"5 to 10",V16&gt;10,"10+")</f>
        <v>0.05 to 0.1</v>
      </c>
      <c r="V16" s="10">
        <f t="shared" si="2"/>
        <v>0.0671380259915938</v>
      </c>
      <c r="W16" s="15" t="str">
        <f t="array" ref="W16">_xlfn.IFS(AND(X16&gt;0,X16&lt;=0.05),"0 to 0.05",AND(X16&gt;0.05,X16&lt;=0.1),"0.05 to 0.1",AND(X16&gt;0.1,X16&lt;=0.2),"0.1 to 0.2",AND(X16&gt;0.2,X16&lt;=0.3),"0.2 to 0.3",AND(X16&gt;0.3,X16&lt;=0.4),"0.3 to 0.4",AND(X16&gt;0.4,X16&lt;=0.5),"0.4 to 0.5",AND(X16&gt;0.5,X16&lt;=0.75),"0.5 to 0.75",AND(X16&gt;0.75,X16&lt;=1),"0.75 to 1",AND(X16&gt;1,X16&lt;=2),"1 to 2",AND(X16&gt;2,X16&lt;=3),"2 to 3",AND(X16&gt;3,X16&lt;=4),"3 to 4",AND(X16&gt;4,X16&lt;=5),"4 to 5",AND(X16&gt;5,X16&lt;=10),"5 to 10",X16&gt;10,"10+")</f>
        <v>0.05 to 0.1</v>
      </c>
      <c r="X16" s="16">
        <f t="shared" si="3"/>
        <v>0.0573940770085511</v>
      </c>
      <c r="Y16" s="5" t="str">
        <f t="array" ref="Y16">_xlfn.IFS(AND(Z16&gt;0,Z16&lt;=1),"0 to 1",AND(Z16&gt;1,Z16&lt;=2),"1 to 2",AND(Z16&gt;2,Z16&lt;=4),"2 to 4",AND(Z16&gt;4,Z16&lt;=6),"4 to 6",AND(Z16&gt;6,Z16&lt;=8),"6 to 8",AND(Z16&gt;8,Z16&lt;=10),"8 to 10",AND(Z16&gt;10,Z16&lt;=15),"10 to 15",AND(Z16&gt;15,Z16&lt;=20),"15 to 20",AND(Z16&gt;20,Z16&lt;=25),"20 to 25",AND(Z16&gt;25,Z16&lt;=30),"25 to 30",AND(Z16&gt;30,Z16&lt;=40),"30 to 40",AND(Z16&gt;40,Z16&lt;=50),"40 to 50",Z16&gt;50,"50+")</f>
        <v>6 to 8</v>
      </c>
      <c r="Z16" s="9">
        <f t="array" ref="Z16">_xlfn.IFS(AA16="oz",_xlfn.IFS(R16="oz",Q16,R16="fl oz",Q16*1.04,R16="ml",Q16*0.0338),AA16="fl oz",_xlfn.IFS(R16="oz",Q16/1.04,R16="fl oz",Q16,R16="ml",Q16*0.0338/1.04),AA16="ml",_xlfn.IFS(R16="oz",Q16/0.0338,R16="fl oz",Q16*1.04/0.0338,R16="ml",Q16))</f>
        <v>7</v>
      </c>
      <c r="AA16" s="9" t="str">
        <f>_xlfn.XLOOKUP($E16,'Raw Data'!$E:$E,'Raw Data'!AA:AA,"ERROR",0,1)</f>
        <v>oz</v>
      </c>
      <c r="AB16" s="5" t="s">
        <v>107</v>
      </c>
      <c r="AC16" s="5" t="s">
        <v>108</v>
      </c>
      <c r="AD16" s="5" t="s">
        <v>109</v>
      </c>
      <c r="AE16">
        <f>IF(SUMIF('Ingredients Backend'!$AE$1:$CD$1,AE$3,'Ingredients Backend'!$AE15:$CD15)&gt;=1,1,0)*$H16</f>
        <v>0</v>
      </c>
      <c r="AF16">
        <f>IF(SUMIF('Ingredients Backend'!$AE$1:$CD$1,AF$3,'Ingredients Backend'!$AE15:$CD15)&gt;=1,1,0)*$H16</f>
        <v>0</v>
      </c>
      <c r="AG16">
        <f>IF(SUMIF('Ingredients Backend'!$AE$1:$CD$1,AG$3,'Ingredients Backend'!$AE15:$CD15)&gt;=1,1,0)*$H16</f>
        <v>0</v>
      </c>
      <c r="AH16">
        <f>IF(SUMIF('Ingredients Backend'!$AE$1:$CD$1,AH$3,'Ingredients Backend'!$AE15:$CD15)&gt;=1,1,0)*$H16</f>
        <v>0</v>
      </c>
      <c r="AI16">
        <f>IF(SUMIF('Ingredients Backend'!$AE$1:$CD$1,AI$3,'Ingredients Backend'!$AE15:$CD15)&gt;=1,1,0)*$H16</f>
        <v>0</v>
      </c>
      <c r="AJ16">
        <f>IF(SUMIF('Ingredients Backend'!$AE$1:$CD$1,AJ$3,'Ingredients Backend'!$AE15:$CD15)&gt;=1,1,0)*$H16</f>
        <v>0</v>
      </c>
      <c r="AK16">
        <f>IF(SUMIF('Ingredients Backend'!$AE$1:$CD$1,AK$3,'Ingredients Backend'!$AE15:$CD15)&gt;=1,1,0)*$H16</f>
        <v>0</v>
      </c>
      <c r="AL16">
        <f>IF(SUMIF('Ingredients Backend'!$AE$1:$CD$1,AL$3,'Ingredients Backend'!$AE15:$CD15)&gt;=1,1,0)*$H16</f>
        <v>0</v>
      </c>
      <c r="AM16">
        <f>IF(SUMIF('Ingredients Backend'!$AE$1:$CD$1,AM$3,'Ingredients Backend'!$AE15:$CD15)&gt;=1,1,0)*$H16</f>
        <v>0</v>
      </c>
      <c r="AN16">
        <f>IF(SUMIF('Ingredients Backend'!$AE$1:$CD$1,AN$3,'Ingredients Backend'!$AE15:$CD15)&gt;=1,1,0)*$H16</f>
        <v>0</v>
      </c>
      <c r="AO16">
        <f>IF(SUMIF('Ingredients Backend'!$AE$1:$CD$1,AO$3,'Ingredients Backend'!$AE15:$CD15)&gt;=1,1,0)*$H16</f>
        <v>0</v>
      </c>
      <c r="AP16">
        <f>IF(SUMIF('Ingredients Backend'!$AE$1:$CD$1,AP$3,'Ingredients Backend'!$AE15:$CD15)&gt;=1,1,0)*$H16</f>
        <v>0</v>
      </c>
      <c r="AQ16">
        <f>IF(SUMIF('Ingredients Backend'!$AE$1:$CD$1,AQ$3,'Ingredients Backend'!$AE15:$CD15)&gt;=1,1,0)*$H16</f>
        <v>17673.96</v>
      </c>
      <c r="AR16">
        <f>IF(SUMIF('Ingredients Backend'!$AE$1:$CD$1,AR$3,'Ingredients Backend'!$AE15:$CD15)&gt;=1,1,0)*$H16</f>
        <v>0</v>
      </c>
      <c r="AS16">
        <f>IF(SUMIF('Ingredients Backend'!$AE$1:$CD$1,AS$3,'Ingredients Backend'!$AE15:$CD15)&gt;=1,1,0)*$H16</f>
        <v>0</v>
      </c>
      <c r="AT16">
        <f>IF(SUMIF('Ingredients Backend'!$AE$1:$CD$1,AT$3,'Ingredients Backend'!$AE15:$CD15)&gt;=1,1,0)*$H16</f>
        <v>0</v>
      </c>
      <c r="AU16">
        <f>IF(SUMIF('Ingredients Backend'!$AE$1:$CD$1,AU$3,'Ingredients Backend'!$AE15:$CD15)&gt;=1,1,0)*$H16</f>
        <v>0</v>
      </c>
      <c r="AV16">
        <f>IF(SUMIF('Ingredients Backend'!$AE$1:$CD$1,AV$3,'Ingredients Backend'!$AE15:$CD15)&gt;=1,1,0)*$H16</f>
        <v>0</v>
      </c>
      <c r="AW16">
        <f>IF(SUMIF('Ingredients Backend'!$AE$1:$CD$1,AW$3,'Ingredients Backend'!$AE15:$CD15)&gt;=1,1,0)*$H16</f>
        <v>0</v>
      </c>
      <c r="AX16">
        <f>IF(SUMIF('Ingredients Backend'!$AE$1:$CD$1,AX$3,'Ingredients Backend'!$AE15:$CD15)&gt;=1,1,0)*$H16</f>
        <v>0</v>
      </c>
      <c r="AY16">
        <f>IF(SUMIF('Ingredients Backend'!$AE$1:$CD$1,AY$3,'Ingredients Backend'!$AE15:$CD15)&gt;=1,1,0)*$H16</f>
        <v>0</v>
      </c>
      <c r="AZ16">
        <f>IF(SUMIF('Ingredients Backend'!$AE$1:$CD$1,AZ$3,'Ingredients Backend'!$AE15:$CD15)&gt;=1,1,0)*$H16</f>
        <v>0</v>
      </c>
      <c r="BA16">
        <f>IF(SUMIF('Ingredients Backend'!$AE$1:$CD$1,BA$3,'Ingredients Backend'!$AE15:$CD15)&gt;=1,1,0)*$H16</f>
        <v>17673.96</v>
      </c>
      <c r="BB16">
        <f>IF(SUMIF('Ingredients Backend'!$AE$1:$CD$1,BB$3,'Ingredients Backend'!$AE15:$CD15)&gt;=1,1,0)*$H16</f>
        <v>0</v>
      </c>
      <c r="BC16">
        <f>IF(SUMIF('Ingredients Backend'!$AE$1:$CD$1,BC$3,'Ingredients Backend'!$AE15:$CD15)&gt;=1,1,0)*$H16</f>
        <v>0</v>
      </c>
      <c r="BD16">
        <f>IF(SUMIF('Ingredients Backend'!$AE$1:$CD$1,BD$3,'Ingredients Backend'!$AE15:$CD15)&gt;=1,1,0)*$H16</f>
        <v>0</v>
      </c>
      <c r="BE16">
        <f>IF(SUMIF('Ingredients Backend'!$AE$1:$CD$1,BE$3,'Ingredients Backend'!$AE15:$CD15)&gt;=1,1,0)*$H16</f>
        <v>0</v>
      </c>
      <c r="BF16">
        <f>IF(SUMIF('Ingredients Backend'!$AE$1:$CD$1,BF$3,'Ingredients Backend'!$AE15:$CD15)&gt;=1,1,0)*$H16</f>
        <v>0</v>
      </c>
      <c r="BG16">
        <f>IF(SUMIF('Ingredients Backend'!$AE$1:$CD$1,BG$3,'Ingredients Backend'!$AE15:$CD15)&gt;=1,1,0)*$H16</f>
        <v>0</v>
      </c>
      <c r="BH16">
        <f>IF(SUMIF('Ingredients Backend'!$AE$1:$CD$1,BH$3,'Ingredients Backend'!$AE15:$CD15)&gt;=1,1,0)*$H16</f>
        <v>0</v>
      </c>
      <c r="BI16">
        <f>IF(SUMIF('Ingredients Backend'!$AE$1:$CD$1,BI$3,'Ingredients Backend'!$AE15:$CD15)&gt;=1,1,0)*$H16</f>
        <v>0</v>
      </c>
      <c r="BJ16">
        <f>IF(SUMIF('Ingredients Backend'!$AE$1:$CD$1,BJ$3,'Ingredients Backend'!$AE15:$CD15)&gt;=1,1,0)*$H16</f>
        <v>0</v>
      </c>
      <c r="BK16">
        <f>IF(SUMIF('Ingredients Backend'!$AE$1:$CD$1,BK$3,'Ingredients Backend'!$AE15:$CD15)&gt;=1,1,0)*$H16</f>
        <v>0</v>
      </c>
      <c r="BL16">
        <f>IF(SUMIF('Ingredients Backend'!$AE$1:$CD$1,BL$3,'Ingredients Backend'!$AE15:$CD15)&gt;=1,1,0)*$H16</f>
        <v>17673.96</v>
      </c>
      <c r="BM16">
        <f>IF(SUMIF('Ingredients Backend'!$AE$1:$CD$1,BM$3,'Ingredients Backend'!$AE15:$CD15)&gt;=1,1,0)*$H16</f>
        <v>17673.96</v>
      </c>
      <c r="BN16">
        <f>IF(SUMIF('Ingredients Backend'!$AE$1:$CD$1,BN$3,'Ingredients Backend'!$AE15:$CD15)&gt;=1,1,0)*$H16</f>
        <v>0</v>
      </c>
      <c r="BO16">
        <f>IF(SUMIF('Ingredients Backend'!$AE$1:$CD$1,BO$3,'Ingredients Backend'!$AE15:$CD15)&gt;=1,1,0)*$H16</f>
        <v>0</v>
      </c>
      <c r="BP16">
        <f>IF(SUMIF('Ingredients Backend'!$AE$1:$CD$1,BP$3,'Ingredients Backend'!$AE15:$CD15)&gt;=1,1,0)*$H16</f>
        <v>0</v>
      </c>
      <c r="BQ16">
        <f>IF(SUMIF('Ingredients Backend'!$AE$1:$CD$1,BQ$3,'Ingredients Backend'!$AE15:$CD15)&gt;=1,1,0)*$H16</f>
        <v>0</v>
      </c>
      <c r="BR16">
        <f>IF(SUMIF('Ingredients Backend'!$AE$1:$CD$1,BR$3,'Ingredients Backend'!$AE15:$CD15)&gt;=1,1,0)*$H16</f>
        <v>0</v>
      </c>
      <c r="BS16">
        <f>IF(SUMIF('Ingredients Backend'!$AE$1:$CD$1,BS$3,'Ingredients Backend'!$AE15:$CD15)&gt;=1,1,0)*$H16</f>
        <v>0</v>
      </c>
      <c r="BT16">
        <f>IF(SUMIF('Ingredients Backend'!$AE$1:$CD$1,BT$3,'Ingredients Backend'!$AE15:$CD15)&gt;=1,1,0)*$H16</f>
        <v>0</v>
      </c>
      <c r="BU16">
        <f>IF(SUMIF('Ingredients Backend'!$AE$1:$CD$1,BU$3,'Ingredients Backend'!$AE15:$CD15)&gt;=1,1,0)*$H16</f>
        <v>0</v>
      </c>
      <c r="BV16">
        <f>IF(SUMIF('Ingredients Backend'!$AE$1:$CD$1,BV$3,'Ingredients Backend'!$AE15:$CD15)&gt;=1,1,0)*$H16</f>
        <v>0</v>
      </c>
      <c r="BW16">
        <f>IF(SUMIF('Ingredients Backend'!$AE$1:$CD$1,BW$3,'Ingredients Backend'!$AE15:$CD15)&gt;=1,1,0)*$H16</f>
        <v>0</v>
      </c>
      <c r="BX16">
        <f>IF(SUMIF('Ingredients Backend'!$AE$1:$CD$1,BX$3,'Ingredients Backend'!$AE15:$CD15)&gt;=1,1,0)*$H16</f>
        <v>0</v>
      </c>
      <c r="BY16">
        <f>IF(SUMIF('Ingredients Backend'!$AE$1:$CD$1,BY$3,'Ingredients Backend'!$AE15:$CD15)&gt;=1,1,0)*$H16</f>
        <v>17673.96</v>
      </c>
    </row>
    <row r="17" spans="1:77">
      <c r="A17" s="5" t="str">
        <f>_xlfn.XLOOKUP($E17,'Raw Data'!$E:$E,'Raw Data'!A:A,"ERROR",0,1)</f>
        <v>AE</v>
      </c>
      <c r="B17" s="5" t="str">
        <f>_xlfn.XLOOKUP($E17,'Raw Data'!$E:$E,'Raw Data'!B:B,"ERROR",0,1)</f>
        <v>Hair Mousses</v>
      </c>
      <c r="C17" s="5" t="str">
        <f>_xlfn.XLOOKUP($E17,'Raw Data'!$E:$E,'Raw Data'!C:C,"ERROR",0,1)</f>
        <v>john frieda</v>
      </c>
      <c r="D17" s="5" t="str">
        <f>_xlfn.XLOOKUP($E17,'Raw Data'!$E:$E,'Raw Data'!D:D,"ERROR",0,1)</f>
        <v>www.amazon.ae/dp/B006OHM1M8</v>
      </c>
      <c r="E17" s="5" t="s">
        <v>110</v>
      </c>
      <c r="F17" s="9" t="str">
        <f>_xlfn.XLOOKUP($E17,'Raw Data'!$E:$E,'Raw Data'!F:F,"ERROR",0,1)</f>
        <v>John Frieda Frizz Ease Curl Reviver  Mousse , Enhances Curls, Soft Flexible Hold,  Mousse  for Curly or Frizzy  Hair , 7.2 Ounces, Alcohol-Free</v>
      </c>
      <c r="G17" s="10">
        <f>_xlfn.XLOOKUP($E17,'Raw Data'!$E:$E,'Raw Data'!G:G,"ERROR",0,1)</f>
        <v>131</v>
      </c>
      <c r="H17" s="9">
        <f>_xlfn.XLOOKUP($E17,'Raw Data'!$E:$E,'Raw Data'!H:H,"ERROR",0,1)</f>
        <v>16861.24</v>
      </c>
      <c r="I17" s="9">
        <f>_xlfn.XLOOKUP($E17,'Raw Data'!$E:$E,'Raw Data'!I:I,"ERROR",0,1)</f>
        <v>0.0225741840106255</v>
      </c>
      <c r="J17" s="9" t="str">
        <f>_xlfn.XLOOKUP($E17,'Raw Data'!$E:$E,'Raw Data'!J:J,"ERROR",0,1)</f>
        <v>Yes</v>
      </c>
      <c r="K17" s="14" t="str">
        <f t="array" ref="K17">_xlfn.IFS(AND(L17&gt;0,L17&lt;=5),"0 to 5",AND(L17&gt;5,L17&lt;=10),"5 to 10",AND(L17&gt;10,L17&lt;=15),"10 to 15",AND(L17&gt;15,L17&lt;=20),"15 to 20",AND(L17&gt;20,L17&lt;=30),"20 to 30",AND(L17&gt;30,L17&lt;=40),"30 to 40",AND(L17&gt;40,L17&lt;=50),"40 to 50",AND(L17&gt;50,L17&lt;=75),"50 to 75",AND(L17&gt;75,L17&lt;=100),"75 to 100",AND(L17&gt;100,L17&lt;=150),"100 to 150",AND(L17&gt;150,L17&lt;=200),"150 to 200",AND(L17&gt;200,L17&lt;=250),"200 to 250",AND(L17&gt;250,L17&lt;=300),"250 to 300",AND(L17&gt;300,L17&lt;=400),"300 to 400",AND(L17&gt;400,L17&lt;=500),"400 to 500",L17&gt;500,"500+")</f>
        <v>100 to 150</v>
      </c>
      <c r="L17" s="9">
        <f>_xlfn.XLOOKUP($E17,'Raw Data'!$E:$E,'Raw Data'!L:L,"ERROR",0,1)</f>
        <v>124.65</v>
      </c>
      <c r="M17" s="14" t="str">
        <f t="array" ref="M17">_xlfn.IFS(AND(N17&gt;0,N17&lt;=5),"0 to 5",AND(N17&gt;5,N17&lt;=10),"5 to 10",AND(N17&gt;10,N17&lt;=15),"10 to 15",AND(N17&gt;15,N17&lt;=20),"15 to 20",AND(N17&gt;20,N17&lt;=30),"20 to 30",AND(N17&gt;30,N17&lt;=40),"30 to 40",AND(N17&gt;40,N17&lt;=50),"40 to 50",AND(N17&gt;50,N17&lt;=75),"50 to 75",AND(N17&gt;75,N17&lt;=100),"75 to 100",AND(N17&gt;100,N17&lt;=150),"100 to 150",AND(N17&gt;150,N17&lt;=200),"150 to 200",AND(N17&gt;200,N17&lt;=250),"200 to 250",AND(N17&gt;250,N17&lt;=300),"250 to 300",AND(N17&gt;300,N17&lt;=400),"300 to 400",AND(N17&gt;400,N17&lt;=500),"400 to 500",N17&gt;500,"500+")</f>
        <v>100 to 150</v>
      </c>
      <c r="N17" s="9">
        <f>_xlfn.XLOOKUP($E17,'Raw Data'!$E:$E,'Raw Data'!N:N,"ERROR",0,1)</f>
        <v>135.33</v>
      </c>
      <c r="O17" s="14" t="str">
        <f t="array" ref="O17">_xlfn.IFS(P17=0,"No Discount",AND(P17&gt;0,P17&lt;=0.02),"0% to 2%",AND(P17&gt;0.02,P17&lt;=0.04),"2% to 4%",AND(P17&gt;0.04,P17&lt;=0.06),"4% to 6%",AND(P17&gt;0.06,P17&lt;=0.08),"6% to 8%",AND(P17&gt;0.08,P17&lt;=0.1),"8% to 10%",AND(P17&gt;0.1,P17&lt;=0.15),"10% to 15%",AND(P17&gt;0.15,P17&lt;=0.2),"15% to 20%",AND(P17&gt;0.2,P17&lt;=0.25),"20% to 25%",AND(P17&gt;0.25,P17&lt;=0.3),"25% to 30%",AND(P17&gt;0.3,P17&lt;=0.4),"30% to 40%",AND(P17&gt;0.4,P17&lt;=0.5),"40% to 50%",AND(P17&gt;0.5,P17&lt;=0.75),"50% to 75%",AND(P17&gt;0.75,P17&lt;=1),"75% to 100%")</f>
        <v>6% to 8%</v>
      </c>
      <c r="P17" s="10">
        <f>_xlfn.XLOOKUP($E17,'Raw Data'!$E:$E,'Raw Data'!P:P,"ERROR",0,1)</f>
        <v>0.078918199955664</v>
      </c>
      <c r="Q17" s="9">
        <f>_xlfn.XLOOKUP($E17,'Raw Data'!$E:$E,'Raw Data'!Q:Q,"ERROR",0,1)</f>
        <v>7.2</v>
      </c>
      <c r="R17" s="9" t="str">
        <f>_xlfn.XLOOKUP($E17,'Raw Data'!$E:$E,'Raw Data'!R:R,"ERROR",0,1)</f>
        <v>oz</v>
      </c>
      <c r="S17" s="5" t="str">
        <f t="array" ref="S17">_xlfn.IFS(AND(T17&gt;0,T17&lt;=0.05),"0 to 0.05",AND(T17&gt;0.05,T17&lt;=0.1),"0.05 to 0.1",AND(T17&gt;0.1,T17&lt;=0.2),"0.1 to 0.2",AND(T17&gt;0.2,T17&lt;=0.3),"0.2 to 0.3",AND(T17&gt;0.3,T17&lt;=0.4),"0.3 to 0.4",AND(T17&gt;0.4,T17&lt;=0.5),"0.4 to 0.5",AND(T17&gt;0.5,T17&lt;=0.75),"0.5 to 0.75",AND(T17&gt;0.75,T17&lt;=1),"0.75 to 1",AND(T17&gt;1,T17&lt;=2),"1 to 2",AND(T17&gt;2,T17&lt;=3),"2 to 3",AND(T17&gt;3,T17&lt;=4),"3 to 4",AND(T17&gt;4,T17&lt;=5),"4 to 5",AND(T17&gt;5,T17&lt;=10),"5 to 10",T17&gt;10,"10+")</f>
        <v>0.5 to 0.75</v>
      </c>
      <c r="T17" s="10">
        <f t="shared" si="1"/>
        <v>0.58547514372675</v>
      </c>
      <c r="U17" s="15" t="str">
        <f t="array" ref="U17">_xlfn.IFS(AND(V17&gt;0,V17&lt;=0.05),"0 to 0.05",AND(V17&gt;0.05,V17&lt;=0.1),"0.05 to 0.1",AND(V17&gt;0.1,V17&lt;=0.2),"0.1 to 0.2",AND(V17&gt;0.2,V17&lt;=0.3),"0.2 to 0.3",AND(V17&gt;0.3,V17&lt;=0.4),"0.3 to 0.4",AND(V17&gt;0.4,V17&lt;=0.5),"0.4 to 0.5",AND(V17&gt;0.5,V17&lt;=0.75),"0.5 to 0.75",AND(V17&gt;0.75,V17&lt;=1),"0.75 to 1",AND(V17&gt;1,V17&lt;=2),"1 to 2",AND(V17&gt;2,V17&lt;=3),"2 to 3",AND(V17&gt;3,V17&lt;=4),"3 to 4",AND(V17&gt;4,V17&lt;=5),"4 to 5",AND(V17&gt;5,V17&lt;=10),"5 to 10",V17&gt;10,"10+")</f>
        <v>0.1 to 0.2</v>
      </c>
      <c r="V17" s="10">
        <f t="shared" si="2"/>
        <v>0.171622421373013</v>
      </c>
      <c r="W17" s="15" t="str">
        <f t="array" ref="W17">_xlfn.IFS(AND(X17&gt;0,X17&lt;=0.05),"0 to 0.05",AND(X17&gt;0.05,X17&lt;=0.1),"0.05 to 0.1",AND(X17&gt;0.1,X17&lt;=0.2),"0.1 to 0.2",AND(X17&gt;0.2,X17&lt;=0.3),"0.2 to 0.3",AND(X17&gt;0.3,X17&lt;=0.4),"0.3 to 0.4",AND(X17&gt;0.4,X17&lt;=0.5),"0.4 to 0.5",AND(X17&gt;0.5,X17&lt;=0.75),"0.5 to 0.75",AND(X17&gt;0.75,X17&lt;=1),"0.75 to 1",AND(X17&gt;1,X17&lt;=2),"1 to 2",AND(X17&gt;2,X17&lt;=3),"2 to 3",AND(X17&gt;3,X17&lt;=4),"3 to 4",AND(X17&gt;4,X17&lt;=5),"4 to 5",AND(X17&gt;5,X17&lt;=10),"5 to 10",X17&gt;10,"10+")</f>
        <v>0.1 to 0.2</v>
      </c>
      <c r="X17" s="16">
        <f t="shared" si="3"/>
        <v>0.158078288806223</v>
      </c>
      <c r="Y17" s="5" t="str">
        <f t="array" ref="Y17">_xlfn.IFS(AND(Z17&gt;0,Z17&lt;=1),"0 to 1",AND(Z17&gt;1,Z17&lt;=2),"1 to 2",AND(Z17&gt;2,Z17&lt;=4),"2 to 4",AND(Z17&gt;4,Z17&lt;=6),"4 to 6",AND(Z17&gt;6,Z17&lt;=8),"6 to 8",AND(Z17&gt;8,Z17&lt;=10),"8 to 10",AND(Z17&gt;10,Z17&lt;=15),"10 to 15",AND(Z17&gt;15,Z17&lt;=20),"15 to 20",AND(Z17&gt;20,Z17&lt;=25),"20 to 25",AND(Z17&gt;25,Z17&lt;=30),"25 to 30",AND(Z17&gt;30,Z17&lt;=40),"30 to 40",AND(Z17&gt;40,Z17&lt;=50),"40 to 50",Z17&gt;50,"50+")</f>
        <v>6 to 8</v>
      </c>
      <c r="Z17" s="9">
        <f t="array" ref="Z17">_xlfn.IFS(AA17="oz",_xlfn.IFS(R17="oz",Q17,R17="fl oz",Q17*1.04,R17="ml",Q17*0.0338),AA17="fl oz",_xlfn.IFS(R17="oz",Q17/1.04,R17="fl oz",Q17,R17="ml",Q17*0.0338/1.04),AA17="ml",_xlfn.IFS(R17="oz",Q17/0.0338,R17="fl oz",Q17*1.04/0.0338,R17="ml",Q17))</f>
        <v>7.2</v>
      </c>
      <c r="AA17" s="9" t="str">
        <f>_xlfn.XLOOKUP($E17,'Raw Data'!$E:$E,'Raw Data'!AA:AA,"ERROR",0,1)</f>
        <v>oz</v>
      </c>
      <c r="AB17" s="5" t="s">
        <v>111</v>
      </c>
      <c r="AC17" s="5" t="s">
        <v>112</v>
      </c>
      <c r="AD17" s="5" t="s">
        <v>113</v>
      </c>
      <c r="AE17">
        <f>IF(SUMIF('Ingredients Backend'!$AE$1:$CD$1,AE$3,'Ingredients Backend'!$AE16:$CD16)&gt;=1,1,0)*$H17</f>
        <v>0</v>
      </c>
      <c r="AF17">
        <f>IF(SUMIF('Ingredients Backend'!$AE$1:$CD$1,AF$3,'Ingredients Backend'!$AE16:$CD16)&gt;=1,1,0)*$H17</f>
        <v>0</v>
      </c>
      <c r="AG17">
        <f>IF(SUMIF('Ingredients Backend'!$AE$1:$CD$1,AG$3,'Ingredients Backend'!$AE16:$CD16)&gt;=1,1,0)*$H17</f>
        <v>0</v>
      </c>
      <c r="AH17">
        <f>IF(SUMIF('Ingredients Backend'!$AE$1:$CD$1,AH$3,'Ingredients Backend'!$AE16:$CD16)&gt;=1,1,0)*$H17</f>
        <v>0</v>
      </c>
      <c r="AI17">
        <f>IF(SUMIF('Ingredients Backend'!$AE$1:$CD$1,AI$3,'Ingredients Backend'!$AE16:$CD16)&gt;=1,1,0)*$H17</f>
        <v>0</v>
      </c>
      <c r="AJ17">
        <f>IF(SUMIF('Ingredients Backend'!$AE$1:$CD$1,AJ$3,'Ingredients Backend'!$AE16:$CD16)&gt;=1,1,0)*$H17</f>
        <v>0</v>
      </c>
      <c r="AK17">
        <f>IF(SUMIF('Ingredients Backend'!$AE$1:$CD$1,AK$3,'Ingredients Backend'!$AE16:$CD16)&gt;=1,1,0)*$H17</f>
        <v>0</v>
      </c>
      <c r="AL17">
        <f>IF(SUMIF('Ingredients Backend'!$AE$1:$CD$1,AL$3,'Ingredients Backend'!$AE16:$CD16)&gt;=1,1,0)*$H17</f>
        <v>0</v>
      </c>
      <c r="AM17">
        <f>IF(SUMIF('Ingredients Backend'!$AE$1:$CD$1,AM$3,'Ingredients Backend'!$AE16:$CD16)&gt;=1,1,0)*$H17</f>
        <v>0</v>
      </c>
      <c r="AN17">
        <f>IF(SUMIF('Ingredients Backend'!$AE$1:$CD$1,AN$3,'Ingredients Backend'!$AE16:$CD16)&gt;=1,1,0)*$H17</f>
        <v>0</v>
      </c>
      <c r="AO17">
        <f>IF(SUMIF('Ingredients Backend'!$AE$1:$CD$1,AO$3,'Ingredients Backend'!$AE16:$CD16)&gt;=1,1,0)*$H17</f>
        <v>0</v>
      </c>
      <c r="AP17">
        <f>IF(SUMIF('Ingredients Backend'!$AE$1:$CD$1,AP$3,'Ingredients Backend'!$AE16:$CD16)&gt;=1,1,0)*$H17</f>
        <v>0</v>
      </c>
      <c r="AQ17">
        <f>IF(SUMIF('Ingredients Backend'!$AE$1:$CD$1,AQ$3,'Ingredients Backend'!$AE16:$CD16)&gt;=1,1,0)*$H17</f>
        <v>0</v>
      </c>
      <c r="AR17">
        <f>IF(SUMIF('Ingredients Backend'!$AE$1:$CD$1,AR$3,'Ingredients Backend'!$AE16:$CD16)&gt;=1,1,0)*$H17</f>
        <v>0</v>
      </c>
      <c r="AS17">
        <f>IF(SUMIF('Ingredients Backend'!$AE$1:$CD$1,AS$3,'Ingredients Backend'!$AE16:$CD16)&gt;=1,1,0)*$H17</f>
        <v>0</v>
      </c>
      <c r="AT17">
        <f>IF(SUMIF('Ingredients Backend'!$AE$1:$CD$1,AT$3,'Ingredients Backend'!$AE16:$CD16)&gt;=1,1,0)*$H17</f>
        <v>0</v>
      </c>
      <c r="AU17">
        <f>IF(SUMIF('Ingredients Backend'!$AE$1:$CD$1,AU$3,'Ingredients Backend'!$AE16:$CD16)&gt;=1,1,0)*$H17</f>
        <v>0</v>
      </c>
      <c r="AV17">
        <f>IF(SUMIF('Ingredients Backend'!$AE$1:$CD$1,AV$3,'Ingredients Backend'!$AE16:$CD16)&gt;=1,1,0)*$H17</f>
        <v>0</v>
      </c>
      <c r="AW17">
        <f>IF(SUMIF('Ingredients Backend'!$AE$1:$CD$1,AW$3,'Ingredients Backend'!$AE16:$CD16)&gt;=1,1,0)*$H17</f>
        <v>0</v>
      </c>
      <c r="AX17">
        <f>IF(SUMIF('Ingredients Backend'!$AE$1:$CD$1,AX$3,'Ingredients Backend'!$AE16:$CD16)&gt;=1,1,0)*$H17</f>
        <v>0</v>
      </c>
      <c r="AY17">
        <f>IF(SUMIF('Ingredients Backend'!$AE$1:$CD$1,AY$3,'Ingredients Backend'!$AE16:$CD16)&gt;=1,1,0)*$H17</f>
        <v>0</v>
      </c>
      <c r="AZ17">
        <f>IF(SUMIF('Ingredients Backend'!$AE$1:$CD$1,AZ$3,'Ingredients Backend'!$AE16:$CD16)&gt;=1,1,0)*$H17</f>
        <v>0</v>
      </c>
      <c r="BA17">
        <f>IF(SUMIF('Ingredients Backend'!$AE$1:$CD$1,BA$3,'Ingredients Backend'!$AE16:$CD16)&gt;=1,1,0)*$H17</f>
        <v>0</v>
      </c>
      <c r="BB17">
        <f>IF(SUMIF('Ingredients Backend'!$AE$1:$CD$1,BB$3,'Ingredients Backend'!$AE16:$CD16)&gt;=1,1,0)*$H17</f>
        <v>0</v>
      </c>
      <c r="BC17">
        <f>IF(SUMIF('Ingredients Backend'!$AE$1:$CD$1,BC$3,'Ingredients Backend'!$AE16:$CD16)&gt;=1,1,0)*$H17</f>
        <v>0</v>
      </c>
      <c r="BD17">
        <f>IF(SUMIF('Ingredients Backend'!$AE$1:$CD$1,BD$3,'Ingredients Backend'!$AE16:$CD16)&gt;=1,1,0)*$H17</f>
        <v>0</v>
      </c>
      <c r="BE17">
        <f>IF(SUMIF('Ingredients Backend'!$AE$1:$CD$1,BE$3,'Ingredients Backend'!$AE16:$CD16)&gt;=1,1,0)*$H17</f>
        <v>0</v>
      </c>
      <c r="BF17">
        <f>IF(SUMIF('Ingredients Backend'!$AE$1:$CD$1,BF$3,'Ingredients Backend'!$AE16:$CD16)&gt;=1,1,0)*$H17</f>
        <v>0</v>
      </c>
      <c r="BG17">
        <f>IF(SUMIF('Ingredients Backend'!$AE$1:$CD$1,BG$3,'Ingredients Backend'!$AE16:$CD16)&gt;=1,1,0)*$H17</f>
        <v>0</v>
      </c>
      <c r="BH17">
        <f>IF(SUMIF('Ingredients Backend'!$AE$1:$CD$1,BH$3,'Ingredients Backend'!$AE16:$CD16)&gt;=1,1,0)*$H17</f>
        <v>0</v>
      </c>
      <c r="BI17">
        <f>IF(SUMIF('Ingredients Backend'!$AE$1:$CD$1,BI$3,'Ingredients Backend'!$AE16:$CD16)&gt;=1,1,0)*$H17</f>
        <v>0</v>
      </c>
      <c r="BJ17">
        <f>IF(SUMIF('Ingredients Backend'!$AE$1:$CD$1,BJ$3,'Ingredients Backend'!$AE16:$CD16)&gt;=1,1,0)*$H17</f>
        <v>0</v>
      </c>
      <c r="BK17">
        <f>IF(SUMIF('Ingredients Backend'!$AE$1:$CD$1,BK$3,'Ingredients Backend'!$AE16:$CD16)&gt;=1,1,0)*$H17</f>
        <v>0</v>
      </c>
      <c r="BL17">
        <f>IF(SUMIF('Ingredients Backend'!$AE$1:$CD$1,BL$3,'Ingredients Backend'!$AE16:$CD16)&gt;=1,1,0)*$H17</f>
        <v>0</v>
      </c>
      <c r="BM17">
        <f>IF(SUMIF('Ingredients Backend'!$AE$1:$CD$1,BM$3,'Ingredients Backend'!$AE16:$CD16)&gt;=1,1,0)*$H17</f>
        <v>0</v>
      </c>
      <c r="BN17">
        <f>IF(SUMIF('Ingredients Backend'!$AE$1:$CD$1,BN$3,'Ingredients Backend'!$AE16:$CD16)&gt;=1,1,0)*$H17</f>
        <v>0</v>
      </c>
      <c r="BO17">
        <f>IF(SUMIF('Ingredients Backend'!$AE$1:$CD$1,BO$3,'Ingredients Backend'!$AE16:$CD16)&gt;=1,1,0)*$H17</f>
        <v>16861.24</v>
      </c>
      <c r="BP17">
        <f>IF(SUMIF('Ingredients Backend'!$AE$1:$CD$1,BP$3,'Ingredients Backend'!$AE16:$CD16)&gt;=1,1,0)*$H17</f>
        <v>16861.24</v>
      </c>
      <c r="BQ17">
        <f>IF(SUMIF('Ingredients Backend'!$AE$1:$CD$1,BQ$3,'Ingredients Backend'!$AE16:$CD16)&gt;=1,1,0)*$H17</f>
        <v>0</v>
      </c>
      <c r="BR17">
        <f>IF(SUMIF('Ingredients Backend'!$AE$1:$CD$1,BR$3,'Ingredients Backend'!$AE16:$CD16)&gt;=1,1,0)*$H17</f>
        <v>0</v>
      </c>
      <c r="BS17">
        <f>IF(SUMIF('Ingredients Backend'!$AE$1:$CD$1,BS$3,'Ingredients Backend'!$AE16:$CD16)&gt;=1,1,0)*$H17</f>
        <v>0</v>
      </c>
      <c r="BT17">
        <f>IF(SUMIF('Ingredients Backend'!$AE$1:$CD$1,BT$3,'Ingredients Backend'!$AE16:$CD16)&gt;=1,1,0)*$H17</f>
        <v>0</v>
      </c>
      <c r="BU17">
        <f>IF(SUMIF('Ingredients Backend'!$AE$1:$CD$1,BU$3,'Ingredients Backend'!$AE16:$CD16)&gt;=1,1,0)*$H17</f>
        <v>0</v>
      </c>
      <c r="BV17">
        <f>IF(SUMIF('Ingredients Backend'!$AE$1:$CD$1,BV$3,'Ingredients Backend'!$AE16:$CD16)&gt;=1,1,0)*$H17</f>
        <v>0</v>
      </c>
      <c r="BW17">
        <f>IF(SUMIF('Ingredients Backend'!$AE$1:$CD$1,BW$3,'Ingredients Backend'!$AE16:$CD16)&gt;=1,1,0)*$H17</f>
        <v>0</v>
      </c>
      <c r="BX17">
        <f>IF(SUMIF('Ingredients Backend'!$AE$1:$CD$1,BX$3,'Ingredients Backend'!$AE16:$CD16)&gt;=1,1,0)*$H17</f>
        <v>0</v>
      </c>
      <c r="BY17">
        <f>IF(SUMIF('Ingredients Backend'!$AE$1:$CD$1,BY$3,'Ingredients Backend'!$AE16:$CD16)&gt;=1,1,0)*$H17</f>
        <v>0</v>
      </c>
    </row>
    <row r="18" spans="1:77">
      <c r="A18" s="5" t="str">
        <f>_xlfn.XLOOKUP($E18,'Raw Data'!$E:$E,'Raw Data'!A:A,"ERROR",0,1)</f>
        <v>AE</v>
      </c>
      <c r="B18" s="5" t="str">
        <f>_xlfn.XLOOKUP($E18,'Raw Data'!$E:$E,'Raw Data'!B:B,"ERROR",0,1)</f>
        <v>Hair Mousses</v>
      </c>
      <c r="C18" s="5" t="str">
        <f>_xlfn.XLOOKUP($E18,'Raw Data'!$E:$E,'Raw Data'!C:C,"ERROR",0,1)</f>
        <v>Wella</v>
      </c>
      <c r="D18" s="5" t="str">
        <f>_xlfn.XLOOKUP($E18,'Raw Data'!$E:$E,'Raw Data'!D:D,"ERROR",0,1)</f>
        <v>www.amazon.ae/dp/B00138KV20</v>
      </c>
      <c r="E18" s="5" t="s">
        <v>114</v>
      </c>
      <c r="F18" s="9" t="str">
        <f>_xlfn.XLOOKUP($E18,'Raw Data'!$E:$E,'Raw Data'!F:F,"ERROR",0,1)</f>
        <v>WELLAFLEX FLEXIBLE EXTRA STRONG HOLD  MOUSSE</v>
      </c>
      <c r="G18" s="10">
        <f>_xlfn.XLOOKUP($E18,'Raw Data'!$E:$E,'Raw Data'!G:G,"ERROR",0,1)</f>
        <v>596</v>
      </c>
      <c r="H18" s="9">
        <f>_xlfn.XLOOKUP($E18,'Raw Data'!$E:$E,'Raw Data'!H:H,"ERROR",0,1)</f>
        <v>13971.21</v>
      </c>
      <c r="I18" s="9">
        <f>_xlfn.XLOOKUP($E18,'Raw Data'!$E:$E,'Raw Data'!I:I,"ERROR",0,1)</f>
        <v>0.0187049508453169</v>
      </c>
      <c r="J18" s="9" t="str">
        <f>_xlfn.XLOOKUP($E18,'Raw Data'!$E:$E,'Raw Data'!J:J,"ERROR",0,1)</f>
        <v>Yes</v>
      </c>
      <c r="K18" s="14" t="str">
        <f t="array" ref="K18">_xlfn.IFS(AND(L18&gt;0,L18&lt;=5),"0 to 5",AND(L18&gt;5,L18&lt;=10),"5 to 10",AND(L18&gt;10,L18&lt;=15),"10 to 15",AND(L18&gt;15,L18&lt;=20),"15 to 20",AND(L18&gt;20,L18&lt;=30),"20 to 30",AND(L18&gt;30,L18&lt;=40),"30 to 40",AND(L18&gt;40,L18&lt;=50),"40 to 50",AND(L18&gt;50,L18&lt;=75),"50 to 75",AND(L18&gt;75,L18&lt;=100),"75 to 100",AND(L18&gt;100,L18&lt;=150),"100 to 150",AND(L18&gt;150,L18&lt;=200),"150 to 200",AND(L18&gt;200,L18&lt;=250),"200 to 250",AND(L18&gt;250,L18&lt;=300),"250 to 300",AND(L18&gt;300,L18&lt;=400),"300 to 400",AND(L18&gt;400,L18&lt;=500),"400 to 500",L18&gt;500,"500+")</f>
        <v>20 to 30</v>
      </c>
      <c r="L18" s="9">
        <f>_xlfn.XLOOKUP($E18,'Raw Data'!$E:$E,'Raw Data'!L:L,"ERROR",0,1)</f>
        <v>23.48</v>
      </c>
      <c r="M18" s="14" t="str">
        <f t="array" ref="M18">_xlfn.IFS(AND(N18&gt;0,N18&lt;=5),"0 to 5",AND(N18&gt;5,N18&lt;=10),"5 to 10",AND(N18&gt;10,N18&lt;=15),"10 to 15",AND(N18&gt;15,N18&lt;=20),"15 to 20",AND(N18&gt;20,N18&lt;=30),"20 to 30",AND(N18&gt;30,N18&lt;=40),"30 to 40",AND(N18&gt;40,N18&lt;=50),"40 to 50",AND(N18&gt;50,N18&lt;=75),"50 to 75",AND(N18&gt;75,N18&lt;=100),"75 to 100",AND(N18&gt;100,N18&lt;=150),"100 to 150",AND(N18&gt;150,N18&lt;=200),"150 to 200",AND(N18&gt;200,N18&lt;=250),"200 to 250",AND(N18&gt;250,N18&lt;=300),"250 to 300",AND(N18&gt;300,N18&lt;=400),"300 to 400",AND(N18&gt;400,N18&lt;=500),"400 to 500",N18&gt;500,"500+")</f>
        <v>20 to 30</v>
      </c>
      <c r="N18" s="9">
        <f>_xlfn.XLOOKUP($E18,'Raw Data'!$E:$E,'Raw Data'!N:N,"ERROR",0,1)</f>
        <v>23.67</v>
      </c>
      <c r="O18" s="14" t="str">
        <f t="array" ref="O18">_xlfn.IFS(P18=0,"No Discount",AND(P18&gt;0,P18&lt;=0.02),"0% to 2%",AND(P18&gt;0.02,P18&lt;=0.04),"2% to 4%",AND(P18&gt;0.04,P18&lt;=0.06),"4% to 6%",AND(P18&gt;0.06,P18&lt;=0.08),"6% to 8%",AND(P18&gt;0.08,P18&lt;=0.1),"8% to 10%",AND(P18&gt;0.1,P18&lt;=0.15),"10% to 15%",AND(P18&gt;0.15,P18&lt;=0.2),"15% to 20%",AND(P18&gt;0.2,P18&lt;=0.25),"20% to 25%",AND(P18&gt;0.25,P18&lt;=0.3),"25% to 30%",AND(P18&gt;0.3,P18&lt;=0.4),"30% to 40%",AND(P18&gt;0.4,P18&lt;=0.5),"40% to 50%",AND(P18&gt;0.5,P18&lt;=0.75),"50% to 75%",AND(P18&gt;0.75,P18&lt;=1),"75% to 100%")</f>
        <v>0% to 2%</v>
      </c>
      <c r="P18" s="10">
        <f>_xlfn.XLOOKUP($E18,'Raw Data'!$E:$E,'Raw Data'!P:P,"ERROR",0,1)</f>
        <v>0.00802703844528945</v>
      </c>
      <c r="Q18" s="9">
        <v>200</v>
      </c>
      <c r="R18" s="9" t="s">
        <v>115</v>
      </c>
      <c r="S18" s="5" t="str">
        <f t="array" ref="S18">_xlfn.IFS(AND(T18&gt;0,T18&lt;=0.05),"0 to 0.05",AND(T18&gt;0.05,T18&lt;=0.1),"0.05 to 0.1",AND(T18&gt;0.1,T18&lt;=0.2),"0.1 to 0.2",AND(T18&gt;0.2,T18&lt;=0.3),"0.2 to 0.3",AND(T18&gt;0.3,T18&lt;=0.4),"0.3 to 0.4",AND(T18&gt;0.4,T18&lt;=0.5),"0.4 to 0.5",AND(T18&gt;0.5,T18&lt;=0.75),"0.5 to 0.75",AND(T18&gt;0.75,T18&lt;=1),"0.75 to 1",AND(T18&gt;1,T18&lt;=2),"1 to 2",AND(T18&gt;2,T18&lt;=3),"2 to 3",AND(T18&gt;3,T18&lt;=4),"3 to 4",AND(T18&gt;4,T18&lt;=5),"4 to 5",AND(T18&gt;5,T18&lt;=10),"5 to 10",T18&gt;10,"10+")</f>
        <v>0.1 to 0.2</v>
      </c>
      <c r="T18" s="10">
        <f t="shared" si="1"/>
        <v>0.117462725095201</v>
      </c>
      <c r="U18" s="15" t="str">
        <f t="array" ref="U18">_xlfn.IFS(AND(V18&gt;0,V18&lt;=0.05),"0 to 0.05",AND(V18&gt;0.05,V18&lt;=0.1),"0.05 to 0.1",AND(V18&gt;0.1,V18&lt;=0.2),"0.1 to 0.2",AND(V18&gt;0.2,V18&lt;=0.3),"0.2 to 0.3",AND(V18&gt;0.3,V18&lt;=0.4),"0.3 to 0.4",AND(V18&gt;0.4,V18&lt;=0.5),"0.4 to 0.5",AND(V18&gt;0.5,V18&lt;=0.75),"0.5 to 0.75",AND(V18&gt;0.75,V18&lt;=1),"0.75 to 1",AND(V18&gt;1,V18&lt;=2),"1 to 2",AND(V18&gt;2,V18&lt;=3),"2 to 3",AND(V18&gt;3,V18&lt;=4),"3 to 4",AND(V18&gt;4,V18&lt;=5),"4 to 5",AND(V18&gt;5,V18&lt;=10),"5 to 10",V18&gt;10,"10+")</f>
        <v>0 to 0.05</v>
      </c>
      <c r="V18" s="10">
        <f t="shared" si="2"/>
        <v>0.0319715728198858</v>
      </c>
      <c r="W18" s="15" t="str">
        <f t="array" ref="W18">_xlfn.IFS(AND(X18&gt;0,X18&lt;=0.05),"0 to 0.05",AND(X18&gt;0.05,X18&lt;=0.1),"0.05 to 0.1",AND(X18&gt;0.1,X18&lt;=0.2),"0.1 to 0.2",AND(X18&gt;0.2,X18&lt;=0.3),"0.2 to 0.3",AND(X18&gt;0.3,X18&lt;=0.4),"0.3 to 0.4",AND(X18&gt;0.4,X18&lt;=0.5),"0.4 to 0.5",AND(X18&gt;0.5,X18&lt;=0.75),"0.5 to 0.75",AND(X18&gt;0.75,X18&lt;=1),"0.75 to 1",AND(X18&gt;1,X18&lt;=2),"1 to 2",AND(X18&gt;2,X18&lt;=3),"2 to 3",AND(X18&gt;3,X18&lt;=4),"3 to 4",AND(X18&gt;4,X18&lt;=5),"4 to 5",AND(X18&gt;5,X18&lt;=10),"5 to 10",X18&gt;10,"10+")</f>
        <v>0 to 0.05</v>
      </c>
      <c r="X18" s="16">
        <f t="shared" si="3"/>
        <v>0.0317149357757042</v>
      </c>
      <c r="Y18" s="5" t="str">
        <f t="array" ref="Y18">_xlfn.IFS(AND(Z18&gt;0,Z18&lt;=1),"0 to 1",AND(Z18&gt;1,Z18&lt;=2),"1 to 2",AND(Z18&gt;2,Z18&lt;=4),"2 to 4",AND(Z18&gt;4,Z18&lt;=6),"4 to 6",AND(Z18&gt;6,Z18&lt;=8),"6 to 8",AND(Z18&gt;8,Z18&lt;=10),"8 to 10",AND(Z18&gt;10,Z18&lt;=15),"10 to 15",AND(Z18&gt;15,Z18&lt;=20),"15 to 20",AND(Z18&gt;20,Z18&lt;=25),"20 to 25",AND(Z18&gt;25,Z18&lt;=30),"25 to 30",AND(Z18&gt;30,Z18&lt;=40),"30 to 40",AND(Z18&gt;40,Z18&lt;=50),"40 to 50",Z18&gt;50,"50+")</f>
        <v>6 to 8</v>
      </c>
      <c r="Z18" s="9">
        <f t="array" ref="Z18">_xlfn.IFS(AA18="oz",_xlfn.IFS(R18="oz",Q18,R18="fl oz",Q18*1.04,R18="ml",Q18*0.0338),AA18="fl oz",_xlfn.IFS(R18="oz",Q18/1.04,R18="fl oz",Q18,R18="ml",Q18*0.0338/1.04),AA18="ml",_xlfn.IFS(R18="oz",Q18/0.0338,R18="fl oz",Q18*1.04/0.0338,R18="ml",Q18))</f>
        <v>6.76</v>
      </c>
      <c r="AA18" s="9" t="s">
        <v>96</v>
      </c>
      <c r="AB18" s="5" t="s">
        <v>116</v>
      </c>
      <c r="AC18" s="5" t="s">
        <v>112</v>
      </c>
      <c r="AD18" s="5" t="s">
        <v>117</v>
      </c>
      <c r="AE18">
        <f>IF(SUMIF('Ingredients Backend'!$AE$1:$CD$1,AE$3,'Ingredients Backend'!$AE17:$CD17)&gt;=1,1,0)*$H18</f>
        <v>0</v>
      </c>
      <c r="AF18">
        <f>IF(SUMIF('Ingredients Backend'!$AE$1:$CD$1,AF$3,'Ingredients Backend'!$AE17:$CD17)&gt;=1,1,0)*$H18</f>
        <v>0</v>
      </c>
      <c r="AG18">
        <f>IF(SUMIF('Ingredients Backend'!$AE$1:$CD$1,AG$3,'Ingredients Backend'!$AE17:$CD17)&gt;=1,1,0)*$H18</f>
        <v>0</v>
      </c>
      <c r="AH18">
        <f>IF(SUMIF('Ingredients Backend'!$AE$1:$CD$1,AH$3,'Ingredients Backend'!$AE17:$CD17)&gt;=1,1,0)*$H18</f>
        <v>0</v>
      </c>
      <c r="AI18">
        <f>IF(SUMIF('Ingredients Backend'!$AE$1:$CD$1,AI$3,'Ingredients Backend'!$AE17:$CD17)&gt;=1,1,0)*$H18</f>
        <v>0</v>
      </c>
      <c r="AJ18">
        <f>IF(SUMIF('Ingredients Backend'!$AE$1:$CD$1,AJ$3,'Ingredients Backend'!$AE17:$CD17)&gt;=1,1,0)*$H18</f>
        <v>0</v>
      </c>
      <c r="AK18">
        <f>IF(SUMIF('Ingredients Backend'!$AE$1:$CD$1,AK$3,'Ingredients Backend'!$AE17:$CD17)&gt;=1,1,0)*$H18</f>
        <v>0</v>
      </c>
      <c r="AL18">
        <f>IF(SUMIF('Ingredients Backend'!$AE$1:$CD$1,AL$3,'Ingredients Backend'!$AE17:$CD17)&gt;=1,1,0)*$H18</f>
        <v>0</v>
      </c>
      <c r="AM18">
        <f>IF(SUMIF('Ingredients Backend'!$AE$1:$CD$1,AM$3,'Ingredients Backend'!$AE17:$CD17)&gt;=1,1,0)*$H18</f>
        <v>0</v>
      </c>
      <c r="AN18">
        <f>IF(SUMIF('Ingredients Backend'!$AE$1:$CD$1,AN$3,'Ingredients Backend'!$AE17:$CD17)&gt;=1,1,0)*$H18</f>
        <v>0</v>
      </c>
      <c r="AO18">
        <f>IF(SUMIF('Ingredients Backend'!$AE$1:$CD$1,AO$3,'Ingredients Backend'!$AE17:$CD17)&gt;=1,1,0)*$H18</f>
        <v>0</v>
      </c>
      <c r="AP18">
        <f>IF(SUMIF('Ingredients Backend'!$AE$1:$CD$1,AP$3,'Ingredients Backend'!$AE17:$CD17)&gt;=1,1,0)*$H18</f>
        <v>0</v>
      </c>
      <c r="AQ18">
        <f>IF(SUMIF('Ingredients Backend'!$AE$1:$CD$1,AQ$3,'Ingredients Backend'!$AE17:$CD17)&gt;=1,1,0)*$H18</f>
        <v>13971.21</v>
      </c>
      <c r="AR18">
        <f>IF(SUMIF('Ingredients Backend'!$AE$1:$CD$1,AR$3,'Ingredients Backend'!$AE17:$CD17)&gt;=1,1,0)*$H18</f>
        <v>0</v>
      </c>
      <c r="AS18">
        <f>IF(SUMIF('Ingredients Backend'!$AE$1:$CD$1,AS$3,'Ingredients Backend'!$AE17:$CD17)&gt;=1,1,0)*$H18</f>
        <v>0</v>
      </c>
      <c r="AT18">
        <f>IF(SUMIF('Ingredients Backend'!$AE$1:$CD$1,AT$3,'Ingredients Backend'!$AE17:$CD17)&gt;=1,1,0)*$H18</f>
        <v>0</v>
      </c>
      <c r="AU18">
        <f>IF(SUMIF('Ingredients Backend'!$AE$1:$CD$1,AU$3,'Ingredients Backend'!$AE17:$CD17)&gt;=1,1,0)*$H18</f>
        <v>0</v>
      </c>
      <c r="AV18">
        <f>IF(SUMIF('Ingredients Backend'!$AE$1:$CD$1,AV$3,'Ingredients Backend'!$AE17:$CD17)&gt;=1,1,0)*$H18</f>
        <v>0</v>
      </c>
      <c r="AW18">
        <f>IF(SUMIF('Ingredients Backend'!$AE$1:$CD$1,AW$3,'Ingredients Backend'!$AE17:$CD17)&gt;=1,1,0)*$H18</f>
        <v>0</v>
      </c>
      <c r="AX18">
        <f>IF(SUMIF('Ingredients Backend'!$AE$1:$CD$1,AX$3,'Ingredients Backend'!$AE17:$CD17)&gt;=1,1,0)*$H18</f>
        <v>0</v>
      </c>
      <c r="AY18">
        <f>IF(SUMIF('Ingredients Backend'!$AE$1:$CD$1,AY$3,'Ingredients Backend'!$AE17:$CD17)&gt;=1,1,0)*$H18</f>
        <v>0</v>
      </c>
      <c r="AZ18">
        <f>IF(SUMIF('Ingredients Backend'!$AE$1:$CD$1,AZ$3,'Ingredients Backend'!$AE17:$CD17)&gt;=1,1,0)*$H18</f>
        <v>0</v>
      </c>
      <c r="BA18">
        <f>IF(SUMIF('Ingredients Backend'!$AE$1:$CD$1,BA$3,'Ingredients Backend'!$AE17:$CD17)&gt;=1,1,0)*$H18</f>
        <v>0</v>
      </c>
      <c r="BB18">
        <f>IF(SUMIF('Ingredients Backend'!$AE$1:$CD$1,BB$3,'Ingredients Backend'!$AE17:$CD17)&gt;=1,1,0)*$H18</f>
        <v>0</v>
      </c>
      <c r="BC18">
        <f>IF(SUMIF('Ingredients Backend'!$AE$1:$CD$1,BC$3,'Ingredients Backend'!$AE17:$CD17)&gt;=1,1,0)*$H18</f>
        <v>0</v>
      </c>
      <c r="BD18">
        <f>IF(SUMIF('Ingredients Backend'!$AE$1:$CD$1,BD$3,'Ingredients Backend'!$AE17:$CD17)&gt;=1,1,0)*$H18</f>
        <v>0</v>
      </c>
      <c r="BE18">
        <f>IF(SUMIF('Ingredients Backend'!$AE$1:$CD$1,BE$3,'Ingredients Backend'!$AE17:$CD17)&gt;=1,1,0)*$H18</f>
        <v>0</v>
      </c>
      <c r="BF18">
        <f>IF(SUMIF('Ingredients Backend'!$AE$1:$CD$1,BF$3,'Ingredients Backend'!$AE17:$CD17)&gt;=1,1,0)*$H18</f>
        <v>0</v>
      </c>
      <c r="BG18">
        <f>IF(SUMIF('Ingredients Backend'!$AE$1:$CD$1,BG$3,'Ingredients Backend'!$AE17:$CD17)&gt;=1,1,0)*$H18</f>
        <v>0</v>
      </c>
      <c r="BH18">
        <f>IF(SUMIF('Ingredients Backend'!$AE$1:$CD$1,BH$3,'Ingredients Backend'!$AE17:$CD17)&gt;=1,1,0)*$H18</f>
        <v>0</v>
      </c>
      <c r="BI18">
        <f>IF(SUMIF('Ingredients Backend'!$AE$1:$CD$1,BI$3,'Ingredients Backend'!$AE17:$CD17)&gt;=1,1,0)*$H18</f>
        <v>0</v>
      </c>
      <c r="BJ18">
        <f>IF(SUMIF('Ingredients Backend'!$AE$1:$CD$1,BJ$3,'Ingredients Backend'!$AE17:$CD17)&gt;=1,1,0)*$H18</f>
        <v>0</v>
      </c>
      <c r="BK18">
        <f>IF(SUMIF('Ingredients Backend'!$AE$1:$CD$1,BK$3,'Ingredients Backend'!$AE17:$CD17)&gt;=1,1,0)*$H18</f>
        <v>0</v>
      </c>
      <c r="BL18">
        <f>IF(SUMIF('Ingredients Backend'!$AE$1:$CD$1,BL$3,'Ingredients Backend'!$AE17:$CD17)&gt;=1,1,0)*$H18</f>
        <v>0</v>
      </c>
      <c r="BM18">
        <f>IF(SUMIF('Ingredients Backend'!$AE$1:$CD$1,BM$3,'Ingredients Backend'!$AE17:$CD17)&gt;=1,1,0)*$H18</f>
        <v>0</v>
      </c>
      <c r="BN18">
        <f>IF(SUMIF('Ingredients Backend'!$AE$1:$CD$1,BN$3,'Ingredients Backend'!$AE17:$CD17)&gt;=1,1,0)*$H18</f>
        <v>0</v>
      </c>
      <c r="BO18">
        <f>IF(SUMIF('Ingredients Backend'!$AE$1:$CD$1,BO$3,'Ingredients Backend'!$AE17:$CD17)&gt;=1,1,0)*$H18</f>
        <v>0</v>
      </c>
      <c r="BP18">
        <f>IF(SUMIF('Ingredients Backend'!$AE$1:$CD$1,BP$3,'Ingredients Backend'!$AE17:$CD17)&gt;=1,1,0)*$H18</f>
        <v>0</v>
      </c>
      <c r="BQ18">
        <f>IF(SUMIF('Ingredients Backend'!$AE$1:$CD$1,BQ$3,'Ingredients Backend'!$AE17:$CD17)&gt;=1,1,0)*$H18</f>
        <v>0</v>
      </c>
      <c r="BR18">
        <f>IF(SUMIF('Ingredients Backend'!$AE$1:$CD$1,BR$3,'Ingredients Backend'!$AE17:$CD17)&gt;=1,1,0)*$H18</f>
        <v>0</v>
      </c>
      <c r="BS18">
        <f>IF(SUMIF('Ingredients Backend'!$AE$1:$CD$1,BS$3,'Ingredients Backend'!$AE17:$CD17)&gt;=1,1,0)*$H18</f>
        <v>0</v>
      </c>
      <c r="BT18">
        <f>IF(SUMIF('Ingredients Backend'!$AE$1:$CD$1,BT$3,'Ingredients Backend'!$AE17:$CD17)&gt;=1,1,0)*$H18</f>
        <v>0</v>
      </c>
      <c r="BU18">
        <f>IF(SUMIF('Ingredients Backend'!$AE$1:$CD$1,BU$3,'Ingredients Backend'!$AE17:$CD17)&gt;=1,1,0)*$H18</f>
        <v>0</v>
      </c>
      <c r="BV18">
        <f>IF(SUMIF('Ingredients Backend'!$AE$1:$CD$1,BV$3,'Ingredients Backend'!$AE17:$CD17)&gt;=1,1,0)*$H18</f>
        <v>0</v>
      </c>
      <c r="BW18">
        <f>IF(SUMIF('Ingredients Backend'!$AE$1:$CD$1,BW$3,'Ingredients Backend'!$AE17:$CD17)&gt;=1,1,0)*$H18</f>
        <v>0</v>
      </c>
      <c r="BX18">
        <f>IF(SUMIF('Ingredients Backend'!$AE$1:$CD$1,BX$3,'Ingredients Backend'!$AE17:$CD17)&gt;=1,1,0)*$H18</f>
        <v>0</v>
      </c>
      <c r="BY18">
        <f>IF(SUMIF('Ingredients Backend'!$AE$1:$CD$1,BY$3,'Ingredients Backend'!$AE17:$CD17)&gt;=1,1,0)*$H18</f>
        <v>13971.21</v>
      </c>
    </row>
    <row r="19" spans="1:77">
      <c r="A19" s="5" t="str">
        <f>_xlfn.XLOOKUP($E19,'Raw Data'!$E:$E,'Raw Data'!A:A,"ERROR",0,1)</f>
        <v>AE</v>
      </c>
      <c r="B19" s="5" t="str">
        <f>_xlfn.XLOOKUP($E19,'Raw Data'!$E:$E,'Raw Data'!B:B,"ERROR",0,1)</f>
        <v>Hair Mousses</v>
      </c>
      <c r="C19" s="5" t="str">
        <f>_xlfn.XLOOKUP($E19,'Raw Data'!$E:$E,'Raw Data'!C:C,"ERROR",0,1)</f>
        <v>Schwarzkopf</v>
      </c>
      <c r="D19" s="5" t="str">
        <f>_xlfn.XLOOKUP($E19,'Raw Data'!$E:$E,'Raw Data'!D:D,"ERROR",0,1)</f>
        <v>www.amazon.ae/dp/B0046M0OVI</v>
      </c>
      <c r="E19" s="5" t="s">
        <v>118</v>
      </c>
      <c r="F19" s="9" t="str">
        <f>_xlfn.XLOOKUP($E19,'Raw Data'!$E:$E,'Raw Data'!F:F,"ERROR",0,1)</f>
        <v>GOT 2 B SEXY VOLUME MOUSSE 250ML</v>
      </c>
      <c r="G19" s="10">
        <f>_xlfn.XLOOKUP($E19,'Raw Data'!$E:$E,'Raw Data'!G:G,"ERROR",0,1)</f>
        <v>264</v>
      </c>
      <c r="H19" s="9">
        <f>_xlfn.XLOOKUP($E19,'Raw Data'!$E:$E,'Raw Data'!H:H,"ERROR",0,1)</f>
        <v>13760.8</v>
      </c>
      <c r="I19" s="9">
        <f>_xlfn.XLOOKUP($E19,'Raw Data'!$E:$E,'Raw Data'!I:I,"ERROR",0,1)</f>
        <v>0.0184232494960878</v>
      </c>
      <c r="J19" s="9" t="str">
        <f>_xlfn.XLOOKUP($E19,'Raw Data'!$E:$E,'Raw Data'!J:J,"ERROR",0,1)</f>
        <v>Yes</v>
      </c>
      <c r="K19" s="14" t="str">
        <f t="array" ref="K19">_xlfn.IFS(AND(L19&gt;0,L19&lt;=5),"0 to 5",AND(L19&gt;5,L19&lt;=10),"5 to 10",AND(L19&gt;10,L19&lt;=15),"10 to 15",AND(L19&gt;15,L19&lt;=20),"15 to 20",AND(L19&gt;20,L19&lt;=30),"20 to 30",AND(L19&gt;30,L19&lt;=40),"30 to 40",AND(L19&gt;40,L19&lt;=50),"40 to 50",AND(L19&gt;50,L19&lt;=75),"50 to 75",AND(L19&gt;75,L19&lt;=100),"75 to 100",AND(L19&gt;100,L19&lt;=150),"100 to 150",AND(L19&gt;150,L19&lt;=200),"150 to 200",AND(L19&gt;200,L19&lt;=250),"200 to 250",AND(L19&gt;250,L19&lt;=300),"250 to 300",AND(L19&gt;300,L19&lt;=400),"300 to 400",AND(L19&gt;400,L19&lt;=500),"400 to 500",L19&gt;500,"500+")</f>
        <v>50 to 75</v>
      </c>
      <c r="L19" s="9">
        <f>_xlfn.XLOOKUP($E19,'Raw Data'!$E:$E,'Raw Data'!L:L,"ERROR",0,1)</f>
        <v>53.42</v>
      </c>
      <c r="M19" s="14" t="str">
        <f t="array" ref="M19">_xlfn.IFS(AND(N19&gt;0,N19&lt;=5),"0 to 5",AND(N19&gt;5,N19&lt;=10),"5 to 10",AND(N19&gt;10,N19&lt;=15),"10 to 15",AND(N19&gt;15,N19&lt;=20),"15 to 20",AND(N19&gt;20,N19&lt;=30),"20 to 30",AND(N19&gt;30,N19&lt;=40),"30 to 40",AND(N19&gt;40,N19&lt;=50),"40 to 50",AND(N19&gt;50,N19&lt;=75),"50 to 75",AND(N19&gt;75,N19&lt;=100),"75 to 100",AND(N19&gt;100,N19&lt;=150),"100 to 150",AND(N19&gt;150,N19&lt;=200),"150 to 200",AND(N19&gt;200,N19&lt;=250),"200 to 250",AND(N19&gt;250,N19&lt;=300),"250 to 300",AND(N19&gt;300,N19&lt;=400),"300 to 400",AND(N19&gt;400,N19&lt;=500),"400 to 500",N19&gt;500,"500+")</f>
        <v>50 to 75</v>
      </c>
      <c r="N19" s="9">
        <f>_xlfn.XLOOKUP($E19,'Raw Data'!$E:$E,'Raw Data'!N:N,"ERROR",0,1)</f>
        <v>55.01</v>
      </c>
      <c r="O19" s="14" t="str">
        <f t="array" ref="O19">_xlfn.IFS(P19=0,"No Discount",AND(P19&gt;0,P19&lt;=0.02),"0% to 2%",AND(P19&gt;0.02,P19&lt;=0.04),"2% to 4%",AND(P19&gt;0.04,P19&lt;=0.06),"4% to 6%",AND(P19&gt;0.06,P19&lt;=0.08),"6% to 8%",AND(P19&gt;0.08,P19&lt;=0.1),"8% to 10%",AND(P19&gt;0.1,P19&lt;=0.15),"10% to 15%",AND(P19&gt;0.15,P19&lt;=0.2),"15% to 20%",AND(P19&gt;0.2,P19&lt;=0.25),"20% to 25%",AND(P19&gt;0.25,P19&lt;=0.3),"25% to 30%",AND(P19&gt;0.3,P19&lt;=0.4),"30% to 40%",AND(P19&gt;0.4,P19&lt;=0.5),"40% to 50%",AND(P19&gt;0.5,P19&lt;=0.75),"50% to 75%",AND(P19&gt;0.75,P19&lt;=1),"75% to 100%")</f>
        <v>2% to 4%</v>
      </c>
      <c r="P19" s="10">
        <f>_xlfn.XLOOKUP($E19,'Raw Data'!$E:$E,'Raw Data'!P:P,"ERROR",0,1)</f>
        <v>0.0289038356662424</v>
      </c>
      <c r="Q19" s="9">
        <f>_xlfn.XLOOKUP($E19,'Raw Data'!$E:$E,'Raw Data'!Q:Q,"ERROR",0,1)</f>
        <v>250</v>
      </c>
      <c r="R19" s="9" t="str">
        <f>_xlfn.XLOOKUP($E19,'Raw Data'!$E:$E,'Raw Data'!R:R,"ERROR",0,1)</f>
        <v>ml</v>
      </c>
      <c r="S19" s="5" t="str">
        <f t="array" ref="S19">_xlfn.IFS(AND(T19&gt;0,T19&lt;=0.05),"0 to 0.05",AND(T19&gt;0.05,T19&lt;=0.1),"0.05 to 0.1",AND(T19&gt;0.1,T19&lt;=0.2),"0.1 to 0.2",AND(T19&gt;0.2,T19&lt;=0.3),"0.2 to 0.3",AND(T19&gt;0.3,T19&lt;=0.4),"0.3 to 0.4",AND(T19&gt;0.4,T19&lt;=0.5),"0.4 to 0.5",AND(T19&gt;0.5,T19&lt;=0.75),"0.5 to 0.75",AND(T19&gt;0.75,T19&lt;=1),"0.75 to 1",AND(T19&gt;1,T19&lt;=2),"1 to 2",AND(T19&gt;2,T19&lt;=3),"2 to 3",AND(T19&gt;3,T19&lt;=4),"3 to 4",AND(T19&gt;4,T19&lt;=5),"4 to 5",AND(T19&gt;5,T19&lt;=10),"5 to 10",T19&gt;10,"10+")</f>
        <v>0.2 to 0.3</v>
      </c>
      <c r="T19" s="10">
        <f t="shared" si="1"/>
        <v>0.213794166084689</v>
      </c>
      <c r="U19" s="15" t="str">
        <f t="array" ref="U19">_xlfn.IFS(AND(V19&gt;0,V19&lt;=0.05),"0 to 0.05",AND(V19&gt;0.05,V19&lt;=0.1),"0.05 to 0.1",AND(V19&gt;0.1,V19&lt;=0.2),"0.1 to 0.2",AND(V19&gt;0.2,V19&lt;=0.3),"0.2 to 0.3",AND(V19&gt;0.3,V19&lt;=0.4),"0.3 to 0.4",AND(V19&gt;0.4,V19&lt;=0.5),"0.4 to 0.5",AND(V19&gt;0.5,V19&lt;=0.75),"0.5 to 0.75",AND(V19&gt;0.75,V19&lt;=1),"0.75 to 1",AND(V19&gt;1,V19&lt;=2),"1 to 2",AND(V19&gt;2,V19&lt;=3),"2 to 3",AND(V19&gt;3,V19&lt;=4),"3 to 4",AND(V19&gt;4,V19&lt;=5),"4 to 5",AND(V19&gt;5,V19&lt;=10),"5 to 10",V19&gt;10,"10+")</f>
        <v>0.05 to 0.1</v>
      </c>
      <c r="V19" s="10">
        <f t="shared" si="2"/>
        <v>0.0594425423175976</v>
      </c>
      <c r="W19" s="15" t="str">
        <f t="array" ref="W19">_xlfn.IFS(AND(X19&gt;0,X19&lt;=0.05),"0 to 0.05",AND(X19&gt;0.05,X19&lt;=0.1),"0.05 to 0.1",AND(X19&gt;0.1,X19&lt;=0.2),"0.1 to 0.2",AND(X19&gt;0.2,X19&lt;=0.3),"0.2 to 0.3",AND(X19&gt;0.3,X19&lt;=0.4),"0.3 to 0.4",AND(X19&gt;0.4,X19&lt;=0.5),"0.4 to 0.5",AND(X19&gt;0.5,X19&lt;=0.75),"0.5 to 0.75",AND(X19&gt;0.75,X19&lt;=1),"0.75 to 1",AND(X19&gt;1,X19&lt;=2),"1 to 2",AND(X19&gt;2,X19&lt;=3),"2 to 3",AND(X19&gt;3,X19&lt;=4),"3 to 4",AND(X19&gt;4,X19&lt;=5),"4 to 5",AND(X19&gt;5,X19&lt;=10),"5 to 10",X19&gt;10,"10+")</f>
        <v>0.05 to 0.1</v>
      </c>
      <c r="X19" s="16">
        <f t="shared" si="3"/>
        <v>0.0577244248428661</v>
      </c>
      <c r="Y19" s="5" t="str">
        <f t="array" ref="Y19">_xlfn.IFS(AND(Z19&gt;0,Z19&lt;=1),"0 to 1",AND(Z19&gt;1,Z19&lt;=2),"1 to 2",AND(Z19&gt;2,Z19&lt;=4),"2 to 4",AND(Z19&gt;4,Z19&lt;=6),"4 to 6",AND(Z19&gt;6,Z19&lt;=8),"6 to 8",AND(Z19&gt;8,Z19&lt;=10),"8 to 10",AND(Z19&gt;10,Z19&lt;=15),"10 to 15",AND(Z19&gt;15,Z19&lt;=20),"15 to 20",AND(Z19&gt;20,Z19&lt;=25),"20 to 25",AND(Z19&gt;25,Z19&lt;=30),"25 to 30",AND(Z19&gt;30,Z19&lt;=40),"30 to 40",AND(Z19&gt;40,Z19&lt;=50),"40 to 50",Z19&gt;50,"50+")</f>
        <v>8 to 10</v>
      </c>
      <c r="Z19" s="9">
        <f t="array" ref="Z19">_xlfn.IFS(AA19="oz",_xlfn.IFS(R19="oz",Q19,R19="fl oz",Q19*1.04,R19="ml",Q19*0.0338),AA19="fl oz",_xlfn.IFS(R19="oz",Q19/1.04,R19="fl oz",Q19,R19="ml",Q19*0.0338/1.04),AA19="ml",_xlfn.IFS(R19="oz",Q19/0.0338,R19="fl oz",Q19*1.04/0.0338,R19="ml",Q19))</f>
        <v>8.45</v>
      </c>
      <c r="AA19" s="9" t="str">
        <f>_xlfn.XLOOKUP($E19,'Raw Data'!$E:$E,'Raw Data'!AA:AA,"ERROR",0,1)</f>
        <v>oz</v>
      </c>
      <c r="AB19" s="5" t="s">
        <v>32</v>
      </c>
      <c r="AC19" s="5" t="s">
        <v>119</v>
      </c>
      <c r="AD19" s="5" t="s">
        <v>43</v>
      </c>
      <c r="AE19">
        <f>IF(SUMIF('Ingredients Backend'!$AE$1:$CD$1,AE$3,'Ingredients Backend'!$AE18:$CD18)&gt;=1,1,0)*$H19</f>
        <v>0</v>
      </c>
      <c r="AF19">
        <f>IF(SUMIF('Ingredients Backend'!$AE$1:$CD$1,AF$3,'Ingredients Backend'!$AE18:$CD18)&gt;=1,1,0)*$H19</f>
        <v>0</v>
      </c>
      <c r="AG19">
        <f>IF(SUMIF('Ingredients Backend'!$AE$1:$CD$1,AG$3,'Ingredients Backend'!$AE18:$CD18)&gt;=1,1,0)*$H19</f>
        <v>0</v>
      </c>
      <c r="AH19">
        <f>IF(SUMIF('Ingredients Backend'!$AE$1:$CD$1,AH$3,'Ingredients Backend'!$AE18:$CD18)&gt;=1,1,0)*$H19</f>
        <v>0</v>
      </c>
      <c r="AI19">
        <f>IF(SUMIF('Ingredients Backend'!$AE$1:$CD$1,AI$3,'Ingredients Backend'!$AE18:$CD18)&gt;=1,1,0)*$H19</f>
        <v>0</v>
      </c>
      <c r="AJ19">
        <f>IF(SUMIF('Ingredients Backend'!$AE$1:$CD$1,AJ$3,'Ingredients Backend'!$AE18:$CD18)&gt;=1,1,0)*$H19</f>
        <v>0</v>
      </c>
      <c r="AK19">
        <f>IF(SUMIF('Ingredients Backend'!$AE$1:$CD$1,AK$3,'Ingredients Backend'!$AE18:$CD18)&gt;=1,1,0)*$H19</f>
        <v>0</v>
      </c>
      <c r="AL19">
        <f>IF(SUMIF('Ingredients Backend'!$AE$1:$CD$1,AL$3,'Ingredients Backend'!$AE18:$CD18)&gt;=1,1,0)*$H19</f>
        <v>0</v>
      </c>
      <c r="AM19">
        <f>IF(SUMIF('Ingredients Backend'!$AE$1:$CD$1,AM$3,'Ingredients Backend'!$AE18:$CD18)&gt;=1,1,0)*$H19</f>
        <v>0</v>
      </c>
      <c r="AN19">
        <f>IF(SUMIF('Ingredients Backend'!$AE$1:$CD$1,AN$3,'Ingredients Backend'!$AE18:$CD18)&gt;=1,1,0)*$H19</f>
        <v>0</v>
      </c>
      <c r="AO19">
        <f>IF(SUMIF('Ingredients Backend'!$AE$1:$CD$1,AO$3,'Ingredients Backend'!$AE18:$CD18)&gt;=1,1,0)*$H19</f>
        <v>0</v>
      </c>
      <c r="AP19">
        <f>IF(SUMIF('Ingredients Backend'!$AE$1:$CD$1,AP$3,'Ingredients Backend'!$AE18:$CD18)&gt;=1,1,0)*$H19</f>
        <v>0</v>
      </c>
      <c r="AQ19">
        <f>IF(SUMIF('Ingredients Backend'!$AE$1:$CD$1,AQ$3,'Ingredients Backend'!$AE18:$CD18)&gt;=1,1,0)*$H19</f>
        <v>0</v>
      </c>
      <c r="AR19">
        <f>IF(SUMIF('Ingredients Backend'!$AE$1:$CD$1,AR$3,'Ingredients Backend'!$AE18:$CD18)&gt;=1,1,0)*$H19</f>
        <v>0</v>
      </c>
      <c r="AS19">
        <f>IF(SUMIF('Ingredients Backend'!$AE$1:$CD$1,AS$3,'Ingredients Backend'!$AE18:$CD18)&gt;=1,1,0)*$H19</f>
        <v>0</v>
      </c>
      <c r="AT19">
        <f>IF(SUMIF('Ingredients Backend'!$AE$1:$CD$1,AT$3,'Ingredients Backend'!$AE18:$CD18)&gt;=1,1,0)*$H19</f>
        <v>0</v>
      </c>
      <c r="AU19">
        <f>IF(SUMIF('Ingredients Backend'!$AE$1:$CD$1,AU$3,'Ingredients Backend'!$AE18:$CD18)&gt;=1,1,0)*$H19</f>
        <v>0</v>
      </c>
      <c r="AV19">
        <f>IF(SUMIF('Ingredients Backend'!$AE$1:$CD$1,AV$3,'Ingredients Backend'!$AE18:$CD18)&gt;=1,1,0)*$H19</f>
        <v>0</v>
      </c>
      <c r="AW19">
        <f>IF(SUMIF('Ingredients Backend'!$AE$1:$CD$1,AW$3,'Ingredients Backend'!$AE18:$CD18)&gt;=1,1,0)*$H19</f>
        <v>0</v>
      </c>
      <c r="AX19">
        <f>IF(SUMIF('Ingredients Backend'!$AE$1:$CD$1,AX$3,'Ingredients Backend'!$AE18:$CD18)&gt;=1,1,0)*$H19</f>
        <v>0</v>
      </c>
      <c r="AY19">
        <f>IF(SUMIF('Ingredients Backend'!$AE$1:$CD$1,AY$3,'Ingredients Backend'!$AE18:$CD18)&gt;=1,1,0)*$H19</f>
        <v>0</v>
      </c>
      <c r="AZ19">
        <f>IF(SUMIF('Ingredients Backend'!$AE$1:$CD$1,AZ$3,'Ingredients Backend'!$AE18:$CD18)&gt;=1,1,0)*$H19</f>
        <v>0</v>
      </c>
      <c r="BA19">
        <f>IF(SUMIF('Ingredients Backend'!$AE$1:$CD$1,BA$3,'Ingredients Backend'!$AE18:$CD18)&gt;=1,1,0)*$H19</f>
        <v>0</v>
      </c>
      <c r="BB19">
        <f>IF(SUMIF('Ingredients Backend'!$AE$1:$CD$1,BB$3,'Ingredients Backend'!$AE18:$CD18)&gt;=1,1,0)*$H19</f>
        <v>0</v>
      </c>
      <c r="BC19">
        <f>IF(SUMIF('Ingredients Backend'!$AE$1:$CD$1,BC$3,'Ingredients Backend'!$AE18:$CD18)&gt;=1,1,0)*$H19</f>
        <v>0</v>
      </c>
      <c r="BD19">
        <f>IF(SUMIF('Ingredients Backend'!$AE$1:$CD$1,BD$3,'Ingredients Backend'!$AE18:$CD18)&gt;=1,1,0)*$H19</f>
        <v>0</v>
      </c>
      <c r="BE19">
        <f>IF(SUMIF('Ingredients Backend'!$AE$1:$CD$1,BE$3,'Ingredients Backend'!$AE18:$CD18)&gt;=1,1,0)*$H19</f>
        <v>0</v>
      </c>
      <c r="BF19">
        <f>IF(SUMIF('Ingredients Backend'!$AE$1:$CD$1,BF$3,'Ingredients Backend'!$AE18:$CD18)&gt;=1,1,0)*$H19</f>
        <v>0</v>
      </c>
      <c r="BG19">
        <f>IF(SUMIF('Ingredients Backend'!$AE$1:$CD$1,BG$3,'Ingredients Backend'!$AE18:$CD18)&gt;=1,1,0)*$H19</f>
        <v>13760.8</v>
      </c>
      <c r="BH19">
        <f>IF(SUMIF('Ingredients Backend'!$AE$1:$CD$1,BH$3,'Ingredients Backend'!$AE18:$CD18)&gt;=1,1,0)*$H19</f>
        <v>0</v>
      </c>
      <c r="BI19">
        <f>IF(SUMIF('Ingredients Backend'!$AE$1:$CD$1,BI$3,'Ingredients Backend'!$AE18:$CD18)&gt;=1,1,0)*$H19</f>
        <v>0</v>
      </c>
      <c r="BJ19">
        <f>IF(SUMIF('Ingredients Backend'!$AE$1:$CD$1,BJ$3,'Ingredients Backend'!$AE18:$CD18)&gt;=1,1,0)*$H19</f>
        <v>0</v>
      </c>
      <c r="BK19">
        <f>IF(SUMIF('Ingredients Backend'!$AE$1:$CD$1,BK$3,'Ingredients Backend'!$AE18:$CD18)&gt;=1,1,0)*$H19</f>
        <v>0</v>
      </c>
      <c r="BL19">
        <f>IF(SUMIF('Ingredients Backend'!$AE$1:$CD$1,BL$3,'Ingredients Backend'!$AE18:$CD18)&gt;=1,1,0)*$H19</f>
        <v>0</v>
      </c>
      <c r="BM19">
        <f>IF(SUMIF('Ingredients Backend'!$AE$1:$CD$1,BM$3,'Ingredients Backend'!$AE18:$CD18)&gt;=1,1,0)*$H19</f>
        <v>0</v>
      </c>
      <c r="BN19">
        <f>IF(SUMIF('Ingredients Backend'!$AE$1:$CD$1,BN$3,'Ingredients Backend'!$AE18:$CD18)&gt;=1,1,0)*$H19</f>
        <v>0</v>
      </c>
      <c r="BO19">
        <f>IF(SUMIF('Ingredients Backend'!$AE$1:$CD$1,BO$3,'Ingredients Backend'!$AE18:$CD18)&gt;=1,1,0)*$H19</f>
        <v>0</v>
      </c>
      <c r="BP19">
        <f>IF(SUMIF('Ingredients Backend'!$AE$1:$CD$1,BP$3,'Ingredients Backend'!$AE18:$CD18)&gt;=1,1,0)*$H19</f>
        <v>0</v>
      </c>
      <c r="BQ19">
        <f>IF(SUMIF('Ingredients Backend'!$AE$1:$CD$1,BQ$3,'Ingredients Backend'!$AE18:$CD18)&gt;=1,1,0)*$H19</f>
        <v>0</v>
      </c>
      <c r="BR19">
        <f>IF(SUMIF('Ingredients Backend'!$AE$1:$CD$1,BR$3,'Ingredients Backend'!$AE18:$CD18)&gt;=1,1,0)*$H19</f>
        <v>0</v>
      </c>
      <c r="BS19">
        <f>IF(SUMIF('Ingredients Backend'!$AE$1:$CD$1,BS$3,'Ingredients Backend'!$AE18:$CD18)&gt;=1,1,0)*$H19</f>
        <v>0</v>
      </c>
      <c r="BT19">
        <f>IF(SUMIF('Ingredients Backend'!$AE$1:$CD$1,BT$3,'Ingredients Backend'!$AE18:$CD18)&gt;=1,1,0)*$H19</f>
        <v>0</v>
      </c>
      <c r="BU19">
        <f>IF(SUMIF('Ingredients Backend'!$AE$1:$CD$1,BU$3,'Ingredients Backend'!$AE18:$CD18)&gt;=1,1,0)*$H19</f>
        <v>0</v>
      </c>
      <c r="BV19">
        <f>IF(SUMIF('Ingredients Backend'!$AE$1:$CD$1,BV$3,'Ingredients Backend'!$AE18:$CD18)&gt;=1,1,0)*$H19</f>
        <v>0</v>
      </c>
      <c r="BW19">
        <f>IF(SUMIF('Ingredients Backend'!$AE$1:$CD$1,BW$3,'Ingredients Backend'!$AE18:$CD18)&gt;=1,1,0)*$H19</f>
        <v>0</v>
      </c>
      <c r="BX19">
        <f>IF(SUMIF('Ingredients Backend'!$AE$1:$CD$1,BX$3,'Ingredients Backend'!$AE18:$CD18)&gt;=1,1,0)*$H19</f>
        <v>0</v>
      </c>
      <c r="BY19">
        <f>IF(SUMIF('Ingredients Backend'!$AE$1:$CD$1,BY$3,'Ingredients Backend'!$AE18:$CD18)&gt;=1,1,0)*$H19</f>
        <v>0</v>
      </c>
    </row>
    <row r="20" spans="1:77">
      <c r="A20" s="5" t="str">
        <f>_xlfn.XLOOKUP($E20,'Raw Data'!$E:$E,'Raw Data'!A:A,"ERROR",0,1)</f>
        <v>AE</v>
      </c>
      <c r="B20" s="5" t="str">
        <f>_xlfn.XLOOKUP($E20,'Raw Data'!$E:$E,'Raw Data'!B:B,"ERROR",0,1)</f>
        <v>Hair Mousses</v>
      </c>
      <c r="C20" s="5" t="str">
        <f>_xlfn.XLOOKUP($E20,'Raw Data'!$E:$E,'Raw Data'!C:C,"ERROR",0,1)</f>
        <v>Cake</v>
      </c>
      <c r="D20" s="5" t="str">
        <f>_xlfn.XLOOKUP($E20,'Raw Data'!$E:$E,'Raw Data'!D:D,"ERROR",0,1)</f>
        <v>www.amazon.ae/dp/B07PFY5KNL</v>
      </c>
      <c r="E20" s="5" t="s">
        <v>120</v>
      </c>
      <c r="F20" s="9" t="str">
        <f>_xlfn.XLOOKUP($E20,'Raw Data'!$E:$E,'Raw Data'!F:F,"ERROR",0,1)</f>
        <v>Cake Beauty Whipped Curl Defining &amp;  Volumizing   Mousse  â€“ Aloe Vera &amp; Vitamin E for Flexible Hold - Vegan No Heat Curls  Mousse  for Wavy &amp; Curly  Hair  - Sulfate &amp; Cruelty Free  Hair  Products For Women</v>
      </c>
      <c r="G20" s="10">
        <f>_xlfn.XLOOKUP($E20,'Raw Data'!$E:$E,'Raw Data'!G:G,"ERROR",0,1)</f>
        <v>251</v>
      </c>
      <c r="H20" s="9">
        <f>_xlfn.XLOOKUP($E20,'Raw Data'!$E:$E,'Raw Data'!H:H,"ERROR",0,1)</f>
        <v>12751.21</v>
      </c>
      <c r="I20" s="9">
        <f>_xlfn.XLOOKUP($E20,'Raw Data'!$E:$E,'Raw Data'!I:I,"ERROR",0,1)</f>
        <v>0.0170715890941668</v>
      </c>
      <c r="J20" s="9" t="str">
        <f>_xlfn.XLOOKUP($E20,'Raw Data'!$E:$E,'Raw Data'!J:J,"ERROR",0,1)</f>
        <v>Yes</v>
      </c>
      <c r="K20" s="14" t="str">
        <f t="array" ref="K20">_xlfn.IFS(AND(L20&gt;0,L20&lt;=5),"0 to 5",AND(L20&gt;5,L20&lt;=10),"5 to 10",AND(L20&gt;10,L20&lt;=15),"10 to 15",AND(L20&gt;15,L20&lt;=20),"15 to 20",AND(L20&gt;20,L20&lt;=30),"20 to 30",AND(L20&gt;30,L20&lt;=40),"30 to 40",AND(L20&gt;40,L20&lt;=50),"40 to 50",AND(L20&gt;50,L20&lt;=75),"50 to 75",AND(L20&gt;75,L20&lt;=100),"75 to 100",AND(L20&gt;100,L20&lt;=150),"100 to 150",AND(L20&gt;150,L20&lt;=200),"150 to 200",AND(L20&gt;200,L20&lt;=250),"200 to 250",AND(L20&gt;250,L20&lt;=300),"250 to 300",AND(L20&gt;300,L20&lt;=400),"300 to 400",AND(L20&gt;400,L20&lt;=500),"400 to 500",L20&gt;500,"500+")</f>
        <v>50 to 75</v>
      </c>
      <c r="L20" s="9">
        <f>_xlfn.XLOOKUP($E20,'Raw Data'!$E:$E,'Raw Data'!L:L,"ERROR",0,1)</f>
        <v>50.9</v>
      </c>
      <c r="M20" s="14" t="str">
        <f t="array" ref="M20">_xlfn.IFS(AND(N20&gt;0,N20&lt;=5),"0 to 5",AND(N20&gt;5,N20&lt;=10),"5 to 10",AND(N20&gt;10,N20&lt;=15),"10 to 15",AND(N20&gt;15,N20&lt;=20),"15 to 20",AND(N20&gt;20,N20&lt;=30),"20 to 30",AND(N20&gt;30,N20&lt;=40),"30 to 40",AND(N20&gt;40,N20&lt;=50),"40 to 50",AND(N20&gt;50,N20&lt;=75),"50 to 75",AND(N20&gt;75,N20&lt;=100),"75 to 100",AND(N20&gt;100,N20&lt;=150),"100 to 150",AND(N20&gt;150,N20&lt;=200),"150 to 200",AND(N20&gt;200,N20&lt;=250),"200 to 250",AND(N20&gt;250,N20&lt;=300),"250 to 300",AND(N20&gt;300,N20&lt;=400),"300 to 400",AND(N20&gt;400,N20&lt;=500),"400 to 500",N20&gt;500,"500+")</f>
        <v>50 to 75</v>
      </c>
      <c r="N20" s="9">
        <f>_xlfn.XLOOKUP($E20,'Raw Data'!$E:$E,'Raw Data'!N:N,"ERROR",0,1)</f>
        <v>51.34</v>
      </c>
      <c r="O20" s="14" t="str">
        <f t="array" ref="O20">_xlfn.IFS(P20=0,"No Discount",AND(P20&gt;0,P20&lt;=0.02),"0% to 2%",AND(P20&gt;0.02,P20&lt;=0.04),"2% to 4%",AND(P20&gt;0.04,P20&lt;=0.06),"4% to 6%",AND(P20&gt;0.06,P20&lt;=0.08),"6% to 8%",AND(P20&gt;0.08,P20&lt;=0.1),"8% to 10%",AND(P20&gt;0.1,P20&lt;=0.15),"10% to 15%",AND(P20&gt;0.15,P20&lt;=0.2),"15% to 20%",AND(P20&gt;0.2,P20&lt;=0.25),"20% to 25%",AND(P20&gt;0.25,P20&lt;=0.3),"25% to 30%",AND(P20&gt;0.3,P20&lt;=0.4),"30% to 40%",AND(P20&gt;0.4,P20&lt;=0.5),"40% to 50%",AND(P20&gt;0.5,P20&lt;=0.75),"50% to 75%",AND(P20&gt;0.75,P20&lt;=1),"75% to 100%")</f>
        <v>0% to 2%</v>
      </c>
      <c r="P20" s="10">
        <f>_xlfn.XLOOKUP($E20,'Raw Data'!$E:$E,'Raw Data'!P:P,"ERROR",0,1)</f>
        <v>0.00857031554343601</v>
      </c>
      <c r="Q20" s="9">
        <v>250</v>
      </c>
      <c r="R20" s="9" t="s">
        <v>115</v>
      </c>
      <c r="S20" s="5" t="str">
        <f t="array" ref="S20">_xlfn.IFS(AND(T20&gt;0,T20&lt;=0.05),"0 to 0.05",AND(T20&gt;0.05,T20&lt;=0.1),"0.05 to 0.1",AND(T20&gt;0.1,T20&lt;=0.2),"0.1 to 0.2",AND(T20&gt;0.2,T20&lt;=0.3),"0.2 to 0.3",AND(T20&gt;0.3,T20&lt;=0.4),"0.3 to 0.4",AND(T20&gt;0.4,T20&lt;=0.5),"0.4 to 0.5",AND(T20&gt;0.5,T20&lt;=0.75),"0.5 to 0.75",AND(T20&gt;0.75,T20&lt;=1),"0.75 to 1",AND(T20&gt;1,T20&lt;=2),"1 to 2",AND(T20&gt;2,T20&lt;=3),"2 to 3",AND(T20&gt;3,T20&lt;=4),"3 to 4",AND(T20&gt;4,T20&lt;=5),"4 to 5",AND(T20&gt;5,T20&lt;=10),"5 to 10",T20&gt;10,"10+")</f>
        <v>0.2 to 0.3</v>
      </c>
      <c r="T20" s="10">
        <f t="shared" si="1"/>
        <v>0.203708780488781</v>
      </c>
      <c r="U20" s="15" t="str">
        <f t="array" ref="U20">_xlfn.IFS(AND(V20&gt;0,V20&lt;=0.05),"0 to 0.05",AND(V20&gt;0.05,V20&lt;=0.1),"0.05 to 0.1",AND(V20&gt;0.1,V20&lt;=0.2),"0.1 to 0.2",AND(V20&gt;0.2,V20&lt;=0.3),"0.2 to 0.3",AND(V20&gt;0.3,V20&lt;=0.4),"0.3 to 0.4",AND(V20&gt;0.4,V20&lt;=0.5),"0.4 to 0.5",AND(V20&gt;0.5,V20&lt;=0.75),"0.5 to 0.75",AND(V20&gt;0.75,V20&lt;=1),"0.75 to 1",AND(V20&gt;1,V20&lt;=2),"1 to 2",AND(V20&gt;2,V20&lt;=3),"2 to 3",AND(V20&gt;3,V20&lt;=4),"3 to 4",AND(V20&gt;4,V20&lt;=5),"4 to 5",AND(V20&gt;5,V20&lt;=10),"5 to 10",V20&gt;10,"10+")</f>
        <v>0.05 to 0.1</v>
      </c>
      <c r="V20" s="10">
        <f t="shared" si="2"/>
        <v>0.0554768246243494</v>
      </c>
      <c r="W20" s="15" t="str">
        <f t="array" ref="W20">_xlfn.IFS(AND(X20&gt;0,X20&lt;=0.05),"0 to 0.05",AND(X20&gt;0.05,X20&lt;=0.1),"0.05 to 0.1",AND(X20&gt;0.1,X20&lt;=0.2),"0.1 to 0.2",AND(X20&gt;0.2,X20&lt;=0.3),"0.2 to 0.3",AND(X20&gt;0.3,X20&lt;=0.4),"0.3 to 0.4",AND(X20&gt;0.4,X20&lt;=0.5),"0.4 to 0.5",AND(X20&gt;0.5,X20&lt;=0.75),"0.5 to 0.75",AND(X20&gt;0.75,X20&lt;=1),"0.75 to 1",AND(X20&gt;1,X20&lt;=2),"1 to 2",AND(X20&gt;2,X20&lt;=3),"2 to 3",AND(X20&gt;3,X20&lt;=4),"3 to 4",AND(X20&gt;4,X20&lt;=5),"4 to 5",AND(X20&gt;5,X20&lt;=10),"5 to 10",X20&gt;10,"10+")</f>
        <v>0.05 to 0.1</v>
      </c>
      <c r="X20" s="16">
        <f t="shared" si="3"/>
        <v>0.0550013707319709</v>
      </c>
      <c r="Y20" s="5" t="str">
        <f t="array" ref="Y20">_xlfn.IFS(AND(Z20&gt;0,Z20&lt;=1),"0 to 1",AND(Z20&gt;1,Z20&lt;=2),"1 to 2",AND(Z20&gt;2,Z20&lt;=4),"2 to 4",AND(Z20&gt;4,Z20&lt;=6),"4 to 6",AND(Z20&gt;6,Z20&lt;=8),"6 to 8",AND(Z20&gt;8,Z20&lt;=10),"8 to 10",AND(Z20&gt;10,Z20&lt;=15),"10 to 15",AND(Z20&gt;15,Z20&lt;=20),"15 to 20",AND(Z20&gt;20,Z20&lt;=25),"20 to 25",AND(Z20&gt;25,Z20&lt;=30),"25 to 30",AND(Z20&gt;30,Z20&lt;=40),"30 to 40",AND(Z20&gt;40,Z20&lt;=50),"40 to 50",Z20&gt;50,"50+")</f>
        <v>8 to 10</v>
      </c>
      <c r="Z20" s="9">
        <f t="array" ref="Z20">_xlfn.IFS(AA20="oz",_xlfn.IFS(R20="oz",Q20,R20="fl oz",Q20*1.04,R20="ml",Q20*0.0338),AA20="fl oz",_xlfn.IFS(R20="oz",Q20/1.04,R20="fl oz",Q20,R20="ml",Q20*0.0338/1.04),AA20="ml",_xlfn.IFS(R20="oz",Q20/0.0338,R20="fl oz",Q20*1.04/0.0338,R20="ml",Q20))</f>
        <v>8.45</v>
      </c>
      <c r="AA20" s="9" t="s">
        <v>96</v>
      </c>
      <c r="AB20" s="5" t="s">
        <v>121</v>
      </c>
      <c r="AC20" s="5" t="s">
        <v>122</v>
      </c>
      <c r="AD20" s="5" t="s">
        <v>123</v>
      </c>
      <c r="AE20">
        <f>IF(SUMIF('Ingredients Backend'!$AE$1:$CD$1,AE$3,'Ingredients Backend'!$AE19:$CD19)&gt;=1,1,0)*$H20</f>
        <v>0</v>
      </c>
      <c r="AF20">
        <f>IF(SUMIF('Ingredients Backend'!$AE$1:$CD$1,AF$3,'Ingredients Backend'!$AE19:$CD19)&gt;=1,1,0)*$H20</f>
        <v>0</v>
      </c>
      <c r="AG20">
        <f>IF(SUMIF('Ingredients Backend'!$AE$1:$CD$1,AG$3,'Ingredients Backend'!$AE19:$CD19)&gt;=1,1,0)*$H20</f>
        <v>12751.21</v>
      </c>
      <c r="AH20">
        <f>IF(SUMIF('Ingredients Backend'!$AE$1:$CD$1,AH$3,'Ingredients Backend'!$AE19:$CD19)&gt;=1,1,0)*$H20</f>
        <v>0</v>
      </c>
      <c r="AI20">
        <f>IF(SUMIF('Ingredients Backend'!$AE$1:$CD$1,AI$3,'Ingredients Backend'!$AE19:$CD19)&gt;=1,1,0)*$H20</f>
        <v>0</v>
      </c>
      <c r="AJ20">
        <f>IF(SUMIF('Ingredients Backend'!$AE$1:$CD$1,AJ$3,'Ingredients Backend'!$AE19:$CD19)&gt;=1,1,0)*$H20</f>
        <v>0</v>
      </c>
      <c r="AK20">
        <f>IF(SUMIF('Ingredients Backend'!$AE$1:$CD$1,AK$3,'Ingredients Backend'!$AE19:$CD19)&gt;=1,1,0)*$H20</f>
        <v>0</v>
      </c>
      <c r="AL20">
        <f>IF(SUMIF('Ingredients Backend'!$AE$1:$CD$1,AL$3,'Ingredients Backend'!$AE19:$CD19)&gt;=1,1,0)*$H20</f>
        <v>0</v>
      </c>
      <c r="AM20">
        <f>IF(SUMIF('Ingredients Backend'!$AE$1:$CD$1,AM$3,'Ingredients Backend'!$AE19:$CD19)&gt;=1,1,0)*$H20</f>
        <v>0</v>
      </c>
      <c r="AN20">
        <f>IF(SUMIF('Ingredients Backend'!$AE$1:$CD$1,AN$3,'Ingredients Backend'!$AE19:$CD19)&gt;=1,1,0)*$H20</f>
        <v>0</v>
      </c>
      <c r="AO20">
        <f>IF(SUMIF('Ingredients Backend'!$AE$1:$CD$1,AO$3,'Ingredients Backend'!$AE19:$CD19)&gt;=1,1,0)*$H20</f>
        <v>0</v>
      </c>
      <c r="AP20">
        <f>IF(SUMIF('Ingredients Backend'!$AE$1:$CD$1,AP$3,'Ingredients Backend'!$AE19:$CD19)&gt;=1,1,0)*$H20</f>
        <v>0</v>
      </c>
      <c r="AQ20">
        <f>IF(SUMIF('Ingredients Backend'!$AE$1:$CD$1,AQ$3,'Ingredients Backend'!$AE19:$CD19)&gt;=1,1,0)*$H20</f>
        <v>0</v>
      </c>
      <c r="AR20">
        <f>IF(SUMIF('Ingredients Backend'!$AE$1:$CD$1,AR$3,'Ingredients Backend'!$AE19:$CD19)&gt;=1,1,0)*$H20</f>
        <v>0</v>
      </c>
      <c r="AS20">
        <f>IF(SUMIF('Ingredients Backend'!$AE$1:$CD$1,AS$3,'Ingredients Backend'!$AE19:$CD19)&gt;=1,1,0)*$H20</f>
        <v>0</v>
      </c>
      <c r="AT20">
        <f>IF(SUMIF('Ingredients Backend'!$AE$1:$CD$1,AT$3,'Ingredients Backend'!$AE19:$CD19)&gt;=1,1,0)*$H20</f>
        <v>0</v>
      </c>
      <c r="AU20">
        <f>IF(SUMIF('Ingredients Backend'!$AE$1:$CD$1,AU$3,'Ingredients Backend'!$AE19:$CD19)&gt;=1,1,0)*$H20</f>
        <v>0</v>
      </c>
      <c r="AV20">
        <f>IF(SUMIF('Ingredients Backend'!$AE$1:$CD$1,AV$3,'Ingredients Backend'!$AE19:$CD19)&gt;=1,1,0)*$H20</f>
        <v>0</v>
      </c>
      <c r="AW20">
        <f>IF(SUMIF('Ingredients Backend'!$AE$1:$CD$1,AW$3,'Ingredients Backend'!$AE19:$CD19)&gt;=1,1,0)*$H20</f>
        <v>0</v>
      </c>
      <c r="AX20">
        <f>IF(SUMIF('Ingredients Backend'!$AE$1:$CD$1,AX$3,'Ingredients Backend'!$AE19:$CD19)&gt;=1,1,0)*$H20</f>
        <v>0</v>
      </c>
      <c r="AY20">
        <f>IF(SUMIF('Ingredients Backend'!$AE$1:$CD$1,AY$3,'Ingredients Backend'!$AE19:$CD19)&gt;=1,1,0)*$H20</f>
        <v>0</v>
      </c>
      <c r="AZ20">
        <f>IF(SUMIF('Ingredients Backend'!$AE$1:$CD$1,AZ$3,'Ingredients Backend'!$AE19:$CD19)&gt;=1,1,0)*$H20</f>
        <v>0</v>
      </c>
      <c r="BA20">
        <f>IF(SUMIF('Ingredients Backend'!$AE$1:$CD$1,BA$3,'Ingredients Backend'!$AE19:$CD19)&gt;=1,1,0)*$H20</f>
        <v>0</v>
      </c>
      <c r="BB20">
        <f>IF(SUMIF('Ingredients Backend'!$AE$1:$CD$1,BB$3,'Ingredients Backend'!$AE19:$CD19)&gt;=1,1,0)*$H20</f>
        <v>0</v>
      </c>
      <c r="BC20">
        <f>IF(SUMIF('Ingredients Backend'!$AE$1:$CD$1,BC$3,'Ingredients Backend'!$AE19:$CD19)&gt;=1,1,0)*$H20</f>
        <v>0</v>
      </c>
      <c r="BD20">
        <f>IF(SUMIF('Ingredients Backend'!$AE$1:$CD$1,BD$3,'Ingredients Backend'!$AE19:$CD19)&gt;=1,1,0)*$H20</f>
        <v>0</v>
      </c>
      <c r="BE20">
        <f>IF(SUMIF('Ingredients Backend'!$AE$1:$CD$1,BE$3,'Ingredients Backend'!$AE19:$CD19)&gt;=1,1,0)*$H20</f>
        <v>0</v>
      </c>
      <c r="BF20">
        <f>IF(SUMIF('Ingredients Backend'!$AE$1:$CD$1,BF$3,'Ingredients Backend'!$AE19:$CD19)&gt;=1,1,0)*$H20</f>
        <v>0</v>
      </c>
      <c r="BG20">
        <f>IF(SUMIF('Ingredients Backend'!$AE$1:$CD$1,BG$3,'Ingredients Backend'!$AE19:$CD19)&gt;=1,1,0)*$H20</f>
        <v>0</v>
      </c>
      <c r="BH20">
        <f>IF(SUMIF('Ingredients Backend'!$AE$1:$CD$1,BH$3,'Ingredients Backend'!$AE19:$CD19)&gt;=1,1,0)*$H20</f>
        <v>0</v>
      </c>
      <c r="BI20">
        <f>IF(SUMIF('Ingredients Backend'!$AE$1:$CD$1,BI$3,'Ingredients Backend'!$AE19:$CD19)&gt;=1,1,0)*$H20</f>
        <v>0</v>
      </c>
      <c r="BJ20">
        <f>IF(SUMIF('Ingredients Backend'!$AE$1:$CD$1,BJ$3,'Ingredients Backend'!$AE19:$CD19)&gt;=1,1,0)*$H20</f>
        <v>0</v>
      </c>
      <c r="BK20">
        <f>IF(SUMIF('Ingredients Backend'!$AE$1:$CD$1,BK$3,'Ingredients Backend'!$AE19:$CD19)&gt;=1,1,0)*$H20</f>
        <v>0</v>
      </c>
      <c r="BL20">
        <f>IF(SUMIF('Ingredients Backend'!$AE$1:$CD$1,BL$3,'Ingredients Backend'!$AE19:$CD19)&gt;=1,1,0)*$H20</f>
        <v>0</v>
      </c>
      <c r="BM20">
        <f>IF(SUMIF('Ingredients Backend'!$AE$1:$CD$1,BM$3,'Ingredients Backend'!$AE19:$CD19)&gt;=1,1,0)*$H20</f>
        <v>0</v>
      </c>
      <c r="BN20">
        <f>IF(SUMIF('Ingredients Backend'!$AE$1:$CD$1,BN$3,'Ingredients Backend'!$AE19:$CD19)&gt;=1,1,0)*$H20</f>
        <v>0</v>
      </c>
      <c r="BO20">
        <f>IF(SUMIF('Ingredients Backend'!$AE$1:$CD$1,BO$3,'Ingredients Backend'!$AE19:$CD19)&gt;=1,1,0)*$H20</f>
        <v>0</v>
      </c>
      <c r="BP20">
        <f>IF(SUMIF('Ingredients Backend'!$AE$1:$CD$1,BP$3,'Ingredients Backend'!$AE19:$CD19)&gt;=1,1,0)*$H20</f>
        <v>0</v>
      </c>
      <c r="BQ20">
        <f>IF(SUMIF('Ingredients Backend'!$AE$1:$CD$1,BQ$3,'Ingredients Backend'!$AE19:$CD19)&gt;=1,1,0)*$H20</f>
        <v>0</v>
      </c>
      <c r="BR20">
        <f>IF(SUMIF('Ingredients Backend'!$AE$1:$CD$1,BR$3,'Ingredients Backend'!$AE19:$CD19)&gt;=1,1,0)*$H20</f>
        <v>0</v>
      </c>
      <c r="BS20">
        <f>IF(SUMIF('Ingredients Backend'!$AE$1:$CD$1,BS$3,'Ingredients Backend'!$AE19:$CD19)&gt;=1,1,0)*$H20</f>
        <v>0</v>
      </c>
      <c r="BT20">
        <f>IF(SUMIF('Ingredients Backend'!$AE$1:$CD$1,BT$3,'Ingredients Backend'!$AE19:$CD19)&gt;=1,1,0)*$H20</f>
        <v>0</v>
      </c>
      <c r="BU20">
        <f>IF(SUMIF('Ingredients Backend'!$AE$1:$CD$1,BU$3,'Ingredients Backend'!$AE19:$CD19)&gt;=1,1,0)*$H20</f>
        <v>0</v>
      </c>
      <c r="BV20">
        <f>IF(SUMIF('Ingredients Backend'!$AE$1:$CD$1,BV$3,'Ingredients Backend'!$AE19:$CD19)&gt;=1,1,0)*$H20</f>
        <v>0</v>
      </c>
      <c r="BW20">
        <f>IF(SUMIF('Ingredients Backend'!$AE$1:$CD$1,BW$3,'Ingredients Backend'!$AE19:$CD19)&gt;=1,1,0)*$H20</f>
        <v>0</v>
      </c>
      <c r="BX20">
        <f>IF(SUMIF('Ingredients Backend'!$AE$1:$CD$1,BX$3,'Ingredients Backend'!$AE19:$CD19)&gt;=1,1,0)*$H20</f>
        <v>0</v>
      </c>
      <c r="BY20">
        <f>IF(SUMIF('Ingredients Backend'!$AE$1:$CD$1,BY$3,'Ingredients Backend'!$AE19:$CD19)&gt;=1,1,0)*$H20</f>
        <v>0</v>
      </c>
    </row>
    <row r="21" spans="1:77">
      <c r="A21" s="5" t="str">
        <f>_xlfn.XLOOKUP($E21,'Raw Data'!$E:$E,'Raw Data'!A:A,"ERROR",0,1)</f>
        <v>AE</v>
      </c>
      <c r="B21" s="5" t="str">
        <f>_xlfn.XLOOKUP($E21,'Raw Data'!$E:$E,'Raw Data'!B:B,"ERROR",0,1)</f>
        <v>Hair Mousses</v>
      </c>
      <c r="C21" s="5" t="str">
        <f>_xlfn.XLOOKUP($E21,'Raw Data'!$E:$E,'Raw Data'!C:C,"ERROR",0,1)</f>
        <v>pilot</v>
      </c>
      <c r="D21" s="5" t="str">
        <f>_xlfn.XLOOKUP($E21,'Raw Data'!$E:$E,'Raw Data'!D:D,"ERROR",0,1)</f>
        <v>www.amazon.ae/dp/B0BCZBNKNY</v>
      </c>
      <c r="E21" s="5" t="s">
        <v>124</v>
      </c>
      <c r="F21" s="9" t="str">
        <f>_xlfn.XLOOKUP($E21,'Raw Data'!$E:$E,'Raw Data'!F:F,"ERROR",0,1)</f>
        <v>HD Life Mousse Volume &amp; Shine 300 ml Creamy mousse, Vegan formula, Extra shine, Volume, Frizz control Mousse - Made in Italy HD Life Mousse Volume &amp; Shine 300 ml Creamy mousse, Vegan formula, Extra shine, Volume, Frizz control Mousse - Made in Italy</v>
      </c>
      <c r="G21" s="10">
        <f>_xlfn.XLOOKUP($E21,'Raw Data'!$E:$E,'Raw Data'!G:G,"ERROR",0,1)</f>
        <v>237</v>
      </c>
      <c r="H21" s="9">
        <f>_xlfn.XLOOKUP($E21,'Raw Data'!$E:$E,'Raw Data'!H:H,"ERROR",0,1)</f>
        <v>12173.82</v>
      </c>
      <c r="I21" s="9">
        <f>_xlfn.XLOOKUP($E21,'Raw Data'!$E:$E,'Raw Data'!I:I,"ERROR",0,1)</f>
        <v>0.0162985671749073</v>
      </c>
      <c r="J21" s="9" t="str">
        <f>_xlfn.XLOOKUP($E21,'Raw Data'!$E:$E,'Raw Data'!J:J,"ERROR",0,1)</f>
        <v>Yes</v>
      </c>
      <c r="K21" s="14" t="str">
        <f t="array" ref="K21">_xlfn.IFS(AND(L21&gt;0,L21&lt;=5),"0 to 5",AND(L21&gt;5,L21&lt;=10),"5 to 10",AND(L21&gt;10,L21&lt;=15),"10 to 15",AND(L21&gt;15,L21&lt;=20),"15 to 20",AND(L21&gt;20,L21&lt;=30),"20 to 30",AND(L21&gt;30,L21&lt;=40),"30 to 40",AND(L21&gt;40,L21&lt;=50),"40 to 50",AND(L21&gt;50,L21&lt;=75),"50 to 75",AND(L21&gt;75,L21&lt;=100),"75 to 100",AND(L21&gt;100,L21&lt;=150),"100 to 150",AND(L21&gt;150,L21&lt;=200),"150 to 200",AND(L21&gt;200,L21&lt;=250),"200 to 250",AND(L21&gt;250,L21&lt;=300),"250 to 300",AND(L21&gt;300,L21&lt;=400),"300 to 400",AND(L21&gt;400,L21&lt;=500),"400 to 500",L21&gt;500,"500+")</f>
        <v>50 to 75</v>
      </c>
      <c r="L21" s="9">
        <f>_xlfn.XLOOKUP($E21,'Raw Data'!$E:$E,'Raw Data'!L:L,"ERROR",0,1)</f>
        <v>50.48</v>
      </c>
      <c r="M21" s="14" t="str">
        <f t="array" ref="M21">_xlfn.IFS(AND(N21&gt;0,N21&lt;=5),"0 to 5",AND(N21&gt;5,N21&lt;=10),"5 to 10",AND(N21&gt;10,N21&lt;=15),"10 to 15",AND(N21&gt;15,N21&lt;=20),"15 to 20",AND(N21&gt;20,N21&lt;=30),"20 to 30",AND(N21&gt;30,N21&lt;=40),"30 to 40",AND(N21&gt;40,N21&lt;=50),"40 to 50",AND(N21&gt;50,N21&lt;=75),"50 to 75",AND(N21&gt;75,N21&lt;=100),"75 to 100",AND(N21&gt;100,N21&lt;=150),"100 to 150",AND(N21&gt;150,N21&lt;=200),"150 to 200",AND(N21&gt;200,N21&lt;=250),"200 to 250",AND(N21&gt;250,N21&lt;=300),"250 to 300",AND(N21&gt;300,N21&lt;=400),"300 to 400",AND(N21&gt;400,N21&lt;=500),"400 to 500",N21&gt;500,"500+")</f>
        <v>50 to 75</v>
      </c>
      <c r="N21" s="9">
        <f>_xlfn.XLOOKUP($E21,'Raw Data'!$E:$E,'Raw Data'!N:N,"ERROR",0,1)</f>
        <v>53.43</v>
      </c>
      <c r="O21" s="14" t="str">
        <f t="array" ref="O21">_xlfn.IFS(P21=0,"No Discount",AND(P21&gt;0,P21&lt;=0.02),"0% to 2%",AND(P21&gt;0.02,P21&lt;=0.04),"2% to 4%",AND(P21&gt;0.04,P21&lt;=0.06),"4% to 6%",AND(P21&gt;0.06,P21&lt;=0.08),"6% to 8%",AND(P21&gt;0.08,P21&lt;=0.1),"8% to 10%",AND(P21&gt;0.1,P21&lt;=0.15),"10% to 15%",AND(P21&gt;0.15,P21&lt;=0.2),"15% to 20%",AND(P21&gt;0.2,P21&lt;=0.25),"20% to 25%",AND(P21&gt;0.25,P21&lt;=0.3),"25% to 30%",AND(P21&gt;0.3,P21&lt;=0.4),"30% to 40%",AND(P21&gt;0.4,P21&lt;=0.5),"40% to 50%",AND(P21&gt;0.5,P21&lt;=0.75),"50% to 75%",AND(P21&gt;0.75,P21&lt;=1),"75% to 100%")</f>
        <v>4% to 6%</v>
      </c>
      <c r="P21" s="10">
        <f>_xlfn.XLOOKUP($E21,'Raw Data'!$E:$E,'Raw Data'!P:P,"ERROR",0,1)</f>
        <v>0.0552124274752013</v>
      </c>
      <c r="Q21" s="9">
        <f>_xlfn.XLOOKUP($E21,'Raw Data'!$E:$E,'Raw Data'!Q:Q,"ERROR",0,1)</f>
        <v>300</v>
      </c>
      <c r="R21" s="9" t="str">
        <f>_xlfn.XLOOKUP($E21,'Raw Data'!$E:$E,'Raw Data'!R:R,"ERROR",0,1)</f>
        <v>ml</v>
      </c>
      <c r="S21" s="5" t="str">
        <f t="array" ref="S21">_xlfn.IFS(AND(T21&gt;0,T21&lt;=0.05),"0 to 0.05",AND(T21&gt;0.05,T21&lt;=0.1),"0.05 to 0.1",AND(T21&gt;0.1,T21&lt;=0.2),"0.1 to 0.2",AND(T21&gt;0.2,T21&lt;=0.3),"0.2 to 0.3",AND(T21&gt;0.3,T21&lt;=0.4),"0.3 to 0.4",AND(T21&gt;0.4,T21&lt;=0.5),"0.4 to 0.5",AND(T21&gt;0.5,T21&lt;=0.75),"0.5 to 0.75",AND(T21&gt;0.75,T21&lt;=1),"0.75 to 1",AND(T21&gt;1,T21&lt;=2),"1 to 2",AND(T21&gt;2,T21&lt;=3),"2 to 3",AND(T21&gt;3,T21&lt;=4),"3 to 4",AND(T21&gt;4,T21&lt;=5),"4 to 5",AND(T21&gt;5,T21&lt;=10),"5 to 10",T21&gt;10,"10+")</f>
        <v>0.1 to 0.2</v>
      </c>
      <c r="T21" s="10">
        <f t="shared" si="1"/>
        <v>0.168356569074552</v>
      </c>
      <c r="U21" s="15" t="str">
        <f t="array" ref="U21">_xlfn.IFS(AND(V21&gt;0,V21&lt;=0.05),"0 to 0.05",AND(V21&gt;0.05,V21&lt;=0.1),"0.05 to 0.1",AND(V21&gt;0.1,V21&lt;=0.2),"0.1 to 0.2",AND(V21&gt;0.2,V21&lt;=0.3),"0.2 to 0.3",AND(V21&gt;0.3,V21&lt;=0.4),"0.3 to 0.4",AND(V21&gt;0.4,V21&lt;=0.5),"0.4 to 0.5",AND(V21&gt;0.5,V21&lt;=0.75),"0.5 to 0.75",AND(V21&gt;0.75,V21&lt;=1),"0.75 to 1",AND(V21&gt;1,V21&lt;=2),"1 to 2",AND(V21&gt;2,V21&lt;=3),"2 to 3",AND(V21&gt;3,V21&lt;=4),"3 to 4",AND(V21&gt;4,V21&lt;=5),"4 to 5",AND(V21&gt;5,V21&lt;=10),"5 to 10",V21&gt;10,"10+")</f>
        <v>0 to 0.05</v>
      </c>
      <c r="V21" s="10">
        <f t="shared" si="2"/>
        <v>0.0481126921776229</v>
      </c>
      <c r="W21" s="15" t="str">
        <f t="array" ref="W21">_xlfn.IFS(AND(X21&gt;0,X21&lt;=0.05),"0 to 0.05",AND(X21&gt;0.05,X21&lt;=0.1),"0.05 to 0.1",AND(X21&gt;0.1,X21&lt;=0.2),"0.1 to 0.2",AND(X21&gt;0.2,X21&lt;=0.3),"0.2 to 0.3",AND(X21&gt;0.3,X21&lt;=0.4),"0.3 to 0.4",AND(X21&gt;0.4,X21&lt;=0.5),"0.4 to 0.5",AND(X21&gt;0.5,X21&lt;=0.75),"0.5 to 0.75",AND(X21&gt;0.75,X21&lt;=1),"0.75 to 1",AND(X21&gt;1,X21&lt;=2),"1 to 2",AND(X21&gt;2,X21&lt;=3),"2 to 3",AND(X21&gt;3,X21&lt;=4),"3 to 4",AND(X21&gt;4,X21&lt;=5),"4 to 5",AND(X21&gt;5,X21&lt;=10),"5 to 10",X21&gt;10,"10+")</f>
        <v>0 to 0.05</v>
      </c>
      <c r="X21" s="16">
        <f t="shared" si="3"/>
        <v>0.0454562736501292</v>
      </c>
      <c r="Y21" s="5" t="str">
        <f t="array" ref="Y21">_xlfn.IFS(AND(Z21&gt;0,Z21&lt;=1),"0 to 1",AND(Z21&gt;1,Z21&lt;=2),"1 to 2",AND(Z21&gt;2,Z21&lt;=4),"2 to 4",AND(Z21&gt;4,Z21&lt;=6),"4 to 6",AND(Z21&gt;6,Z21&lt;=8),"6 to 8",AND(Z21&gt;8,Z21&lt;=10),"8 to 10",AND(Z21&gt;10,Z21&lt;=15),"10 to 15",AND(Z21&gt;15,Z21&lt;=20),"15 to 20",AND(Z21&gt;20,Z21&lt;=25),"20 to 25",AND(Z21&gt;25,Z21&lt;=30),"25 to 30",AND(Z21&gt;30,Z21&lt;=40),"30 to 40",AND(Z21&gt;40,Z21&lt;=50),"40 to 50",Z21&gt;50,"50+")</f>
        <v>10 to 15</v>
      </c>
      <c r="Z21" s="9">
        <f t="array" ref="Z21">_xlfn.IFS(AA21="oz",_xlfn.IFS(R21="oz",Q21,R21="fl oz",Q21*1.04,R21="ml",Q21*0.0338),AA21="fl oz",_xlfn.IFS(R21="oz",Q21/1.04,R21="fl oz",Q21,R21="ml",Q21*0.0338/1.04),AA21="ml",_xlfn.IFS(R21="oz",Q21/0.0338,R21="fl oz",Q21*1.04/0.0338,R21="ml",Q21))</f>
        <v>10.14</v>
      </c>
      <c r="AA21" s="9" t="str">
        <f>_xlfn.XLOOKUP($E21,'Raw Data'!$E:$E,'Raw Data'!AA:AA,"ERROR",0,1)</f>
        <v>oz</v>
      </c>
      <c r="AB21" s="5" t="s">
        <v>125</v>
      </c>
      <c r="AC21" s="5" t="s">
        <v>126</v>
      </c>
      <c r="AD21" s="5" t="s">
        <v>127</v>
      </c>
      <c r="AE21">
        <f>IF(SUMIF('Ingredients Backend'!$AE$1:$CD$1,AE$3,'Ingredients Backend'!$AE20:$CD20)&gt;=1,1,0)*$H21</f>
        <v>0</v>
      </c>
      <c r="AF21">
        <f>IF(SUMIF('Ingredients Backend'!$AE$1:$CD$1,AF$3,'Ingredients Backend'!$AE20:$CD20)&gt;=1,1,0)*$H21</f>
        <v>0</v>
      </c>
      <c r="AG21">
        <f>IF(SUMIF('Ingredients Backend'!$AE$1:$CD$1,AG$3,'Ingredients Backend'!$AE20:$CD20)&gt;=1,1,0)*$H21</f>
        <v>0</v>
      </c>
      <c r="AH21">
        <f>IF(SUMIF('Ingredients Backend'!$AE$1:$CD$1,AH$3,'Ingredients Backend'!$AE20:$CD20)&gt;=1,1,0)*$H21</f>
        <v>0</v>
      </c>
      <c r="AI21">
        <f>IF(SUMIF('Ingredients Backend'!$AE$1:$CD$1,AI$3,'Ingredients Backend'!$AE20:$CD20)&gt;=1,1,0)*$H21</f>
        <v>0</v>
      </c>
      <c r="AJ21">
        <f>IF(SUMIF('Ingredients Backend'!$AE$1:$CD$1,AJ$3,'Ingredients Backend'!$AE20:$CD20)&gt;=1,1,0)*$H21</f>
        <v>0</v>
      </c>
      <c r="AK21">
        <f>IF(SUMIF('Ingredients Backend'!$AE$1:$CD$1,AK$3,'Ingredients Backend'!$AE20:$CD20)&gt;=1,1,0)*$H21</f>
        <v>0</v>
      </c>
      <c r="AL21">
        <f>IF(SUMIF('Ingredients Backend'!$AE$1:$CD$1,AL$3,'Ingredients Backend'!$AE20:$CD20)&gt;=1,1,0)*$H21</f>
        <v>12173.82</v>
      </c>
      <c r="AM21">
        <f>IF(SUMIF('Ingredients Backend'!$AE$1:$CD$1,AM$3,'Ingredients Backend'!$AE20:$CD20)&gt;=1,1,0)*$H21</f>
        <v>0</v>
      </c>
      <c r="AN21">
        <f>IF(SUMIF('Ingredients Backend'!$AE$1:$CD$1,AN$3,'Ingredients Backend'!$AE20:$CD20)&gt;=1,1,0)*$H21</f>
        <v>0</v>
      </c>
      <c r="AO21">
        <f>IF(SUMIF('Ingredients Backend'!$AE$1:$CD$1,AO$3,'Ingredients Backend'!$AE20:$CD20)&gt;=1,1,0)*$H21</f>
        <v>0</v>
      </c>
      <c r="AP21">
        <f>IF(SUMIF('Ingredients Backend'!$AE$1:$CD$1,AP$3,'Ingredients Backend'!$AE20:$CD20)&gt;=1,1,0)*$H21</f>
        <v>0</v>
      </c>
      <c r="AQ21">
        <f>IF(SUMIF('Ingredients Backend'!$AE$1:$CD$1,AQ$3,'Ingredients Backend'!$AE20:$CD20)&gt;=1,1,0)*$H21</f>
        <v>0</v>
      </c>
      <c r="AR21">
        <f>IF(SUMIF('Ingredients Backend'!$AE$1:$CD$1,AR$3,'Ingredients Backend'!$AE20:$CD20)&gt;=1,1,0)*$H21</f>
        <v>0</v>
      </c>
      <c r="AS21">
        <f>IF(SUMIF('Ingredients Backend'!$AE$1:$CD$1,AS$3,'Ingredients Backend'!$AE20:$CD20)&gt;=1,1,0)*$H21</f>
        <v>0</v>
      </c>
      <c r="AT21">
        <f>IF(SUMIF('Ingredients Backend'!$AE$1:$CD$1,AT$3,'Ingredients Backend'!$AE20:$CD20)&gt;=1,1,0)*$H21</f>
        <v>0</v>
      </c>
      <c r="AU21">
        <f>IF(SUMIF('Ingredients Backend'!$AE$1:$CD$1,AU$3,'Ingredients Backend'!$AE20:$CD20)&gt;=1,1,0)*$H21</f>
        <v>0</v>
      </c>
      <c r="AV21">
        <f>IF(SUMIF('Ingredients Backend'!$AE$1:$CD$1,AV$3,'Ingredients Backend'!$AE20:$CD20)&gt;=1,1,0)*$H21</f>
        <v>0</v>
      </c>
      <c r="AW21">
        <f>IF(SUMIF('Ingredients Backend'!$AE$1:$CD$1,AW$3,'Ingredients Backend'!$AE20:$CD20)&gt;=1,1,0)*$H21</f>
        <v>0</v>
      </c>
      <c r="AX21">
        <f>IF(SUMIF('Ingredients Backend'!$AE$1:$CD$1,AX$3,'Ingredients Backend'!$AE20:$CD20)&gt;=1,1,0)*$H21</f>
        <v>0</v>
      </c>
      <c r="AY21">
        <f>IF(SUMIF('Ingredients Backend'!$AE$1:$CD$1,AY$3,'Ingredients Backend'!$AE20:$CD20)&gt;=1,1,0)*$H21</f>
        <v>0</v>
      </c>
      <c r="AZ21">
        <f>IF(SUMIF('Ingredients Backend'!$AE$1:$CD$1,AZ$3,'Ingredients Backend'!$AE20:$CD20)&gt;=1,1,0)*$H21</f>
        <v>0</v>
      </c>
      <c r="BA21">
        <f>IF(SUMIF('Ingredients Backend'!$AE$1:$CD$1,BA$3,'Ingredients Backend'!$AE20:$CD20)&gt;=1,1,0)*$H21</f>
        <v>0</v>
      </c>
      <c r="BB21">
        <f>IF(SUMIF('Ingredients Backend'!$AE$1:$CD$1,BB$3,'Ingredients Backend'!$AE20:$CD20)&gt;=1,1,0)*$H21</f>
        <v>0</v>
      </c>
      <c r="BC21">
        <f>IF(SUMIF('Ingredients Backend'!$AE$1:$CD$1,BC$3,'Ingredients Backend'!$AE20:$CD20)&gt;=1,1,0)*$H21</f>
        <v>0</v>
      </c>
      <c r="BD21">
        <f>IF(SUMIF('Ingredients Backend'!$AE$1:$CD$1,BD$3,'Ingredients Backend'!$AE20:$CD20)&gt;=1,1,0)*$H21</f>
        <v>0</v>
      </c>
      <c r="BE21">
        <f>IF(SUMIF('Ingredients Backend'!$AE$1:$CD$1,BE$3,'Ingredients Backend'!$AE20:$CD20)&gt;=1,1,0)*$H21</f>
        <v>0</v>
      </c>
      <c r="BF21">
        <f>IF(SUMIF('Ingredients Backend'!$AE$1:$CD$1,BF$3,'Ingredients Backend'!$AE20:$CD20)&gt;=1,1,0)*$H21</f>
        <v>0</v>
      </c>
      <c r="BG21">
        <f>IF(SUMIF('Ingredients Backend'!$AE$1:$CD$1,BG$3,'Ingredients Backend'!$AE20:$CD20)&gt;=1,1,0)*$H21</f>
        <v>0</v>
      </c>
      <c r="BH21">
        <f>IF(SUMIF('Ingredients Backend'!$AE$1:$CD$1,BH$3,'Ingredients Backend'!$AE20:$CD20)&gt;=1,1,0)*$H21</f>
        <v>0</v>
      </c>
      <c r="BI21">
        <f>IF(SUMIF('Ingredients Backend'!$AE$1:$CD$1,BI$3,'Ingredients Backend'!$AE20:$CD20)&gt;=1,1,0)*$H21</f>
        <v>0</v>
      </c>
      <c r="BJ21">
        <f>IF(SUMIF('Ingredients Backend'!$AE$1:$CD$1,BJ$3,'Ingredients Backend'!$AE20:$CD20)&gt;=1,1,0)*$H21</f>
        <v>0</v>
      </c>
      <c r="BK21">
        <f>IF(SUMIF('Ingredients Backend'!$AE$1:$CD$1,BK$3,'Ingredients Backend'!$AE20:$CD20)&gt;=1,1,0)*$H21</f>
        <v>0</v>
      </c>
      <c r="BL21">
        <f>IF(SUMIF('Ingredients Backend'!$AE$1:$CD$1,BL$3,'Ingredients Backend'!$AE20:$CD20)&gt;=1,1,0)*$H21</f>
        <v>0</v>
      </c>
      <c r="BM21">
        <f>IF(SUMIF('Ingredients Backend'!$AE$1:$CD$1,BM$3,'Ingredients Backend'!$AE20:$CD20)&gt;=1,1,0)*$H21</f>
        <v>0</v>
      </c>
      <c r="BN21">
        <f>IF(SUMIF('Ingredients Backend'!$AE$1:$CD$1,BN$3,'Ingredients Backend'!$AE20:$CD20)&gt;=1,1,0)*$H21</f>
        <v>0</v>
      </c>
      <c r="BO21">
        <f>IF(SUMIF('Ingredients Backend'!$AE$1:$CD$1,BO$3,'Ingredients Backend'!$AE20:$CD20)&gt;=1,1,0)*$H21</f>
        <v>0</v>
      </c>
      <c r="BP21">
        <f>IF(SUMIF('Ingredients Backend'!$AE$1:$CD$1,BP$3,'Ingredients Backend'!$AE20:$CD20)&gt;=1,1,0)*$H21</f>
        <v>0</v>
      </c>
      <c r="BQ21">
        <f>IF(SUMIF('Ingredients Backend'!$AE$1:$CD$1,BQ$3,'Ingredients Backend'!$AE20:$CD20)&gt;=1,1,0)*$H21</f>
        <v>0</v>
      </c>
      <c r="BR21">
        <f>IF(SUMIF('Ingredients Backend'!$AE$1:$CD$1,BR$3,'Ingredients Backend'!$AE20:$CD20)&gt;=1,1,0)*$H21</f>
        <v>0</v>
      </c>
      <c r="BS21">
        <f>IF(SUMIF('Ingredients Backend'!$AE$1:$CD$1,BS$3,'Ingredients Backend'!$AE20:$CD20)&gt;=1,1,0)*$H21</f>
        <v>0</v>
      </c>
      <c r="BT21">
        <f>IF(SUMIF('Ingredients Backend'!$AE$1:$CD$1,BT$3,'Ingredients Backend'!$AE20:$CD20)&gt;=1,1,0)*$H21</f>
        <v>0</v>
      </c>
      <c r="BU21">
        <f>IF(SUMIF('Ingredients Backend'!$AE$1:$CD$1,BU$3,'Ingredients Backend'!$AE20:$CD20)&gt;=1,1,0)*$H21</f>
        <v>0</v>
      </c>
      <c r="BV21">
        <f>IF(SUMIF('Ingredients Backend'!$AE$1:$CD$1,BV$3,'Ingredients Backend'!$AE20:$CD20)&gt;=1,1,0)*$H21</f>
        <v>0</v>
      </c>
      <c r="BW21">
        <f>IF(SUMIF('Ingredients Backend'!$AE$1:$CD$1,BW$3,'Ingredients Backend'!$AE20:$CD20)&gt;=1,1,0)*$H21</f>
        <v>0</v>
      </c>
      <c r="BX21">
        <f>IF(SUMIF('Ingredients Backend'!$AE$1:$CD$1,BX$3,'Ingredients Backend'!$AE20:$CD20)&gt;=1,1,0)*$H21</f>
        <v>0</v>
      </c>
      <c r="BY21">
        <f>IF(SUMIF('Ingredients Backend'!$AE$1:$CD$1,BY$3,'Ingredients Backend'!$AE20:$CD20)&gt;=1,1,0)*$H21</f>
        <v>0</v>
      </c>
    </row>
    <row r="22" spans="1:77">
      <c r="A22" s="5" t="str">
        <f>_xlfn.XLOOKUP($E22,'Raw Data'!$E:$E,'Raw Data'!A:A,"ERROR",0,1)</f>
        <v>AE</v>
      </c>
      <c r="B22" s="5" t="str">
        <f>_xlfn.XLOOKUP($E22,'Raw Data'!$E:$E,'Raw Data'!B:B,"ERROR",0,1)</f>
        <v>Hair Mousses</v>
      </c>
      <c r="C22" s="5" t="str">
        <f>_xlfn.XLOOKUP($E22,'Raw Data'!$E:$E,'Raw Data'!C:C,"ERROR",0,1)</f>
        <v>others</v>
      </c>
      <c r="D22" s="5" t="str">
        <f>_xlfn.XLOOKUP($E22,'Raw Data'!$E:$E,'Raw Data'!D:D,"ERROR",0,1)</f>
        <v>www.amazon.ae/dp/B000TG63EW</v>
      </c>
      <c r="E22" s="5" t="s">
        <v>128</v>
      </c>
      <c r="F22" s="9" t="str">
        <f>_xlfn.XLOOKUP($E22,'Raw Data'!$E:$E,'Raw Data'!F:F,"ERROR",0,1)</f>
        <v>Coconut Oil and Shea Wrap Me Foaming Curl Mousse by Lotta Body, Creates Soft Wraps, Hair Mousse for Curly Hair, Defines Curls, Anti Frizz, 7 Fl Oz Coconut Oil and Shea Wrap Me Foaming Curl Mousse by Lotta Body, Creates Soft Wraps, Hair Mousse for Curly Hair, Defines Curls, Anti Frizz, 7 Fl Oz</v>
      </c>
      <c r="G22" s="10">
        <f>_xlfn.XLOOKUP($E22,'Raw Data'!$E:$E,'Raw Data'!G:G,"ERROR",0,1)</f>
        <v>322</v>
      </c>
      <c r="H22" s="9">
        <f>_xlfn.XLOOKUP($E22,'Raw Data'!$E:$E,'Raw Data'!H:H,"ERROR",0,1)</f>
        <v>11182.36</v>
      </c>
      <c r="I22" s="9">
        <f>_xlfn.XLOOKUP($E22,'Raw Data'!$E:$E,'Raw Data'!I:I,"ERROR",0,1)</f>
        <v>0.0149711795996652</v>
      </c>
      <c r="J22" s="9" t="str">
        <f>_xlfn.XLOOKUP($E22,'Raw Data'!$E:$E,'Raw Data'!J:J,"ERROR",0,1)</f>
        <v>Yes</v>
      </c>
      <c r="K22" s="14" t="str">
        <f t="array" ref="K22">_xlfn.IFS(AND(L22&gt;0,L22&lt;=5),"0 to 5",AND(L22&gt;5,L22&lt;=10),"5 to 10",AND(L22&gt;10,L22&lt;=15),"10 to 15",AND(L22&gt;15,L22&lt;=20),"15 to 20",AND(L22&gt;20,L22&lt;=30),"20 to 30",AND(L22&gt;30,L22&lt;=40),"30 to 40",AND(L22&gt;40,L22&lt;=50),"40 to 50",AND(L22&gt;50,L22&lt;=75),"50 to 75",AND(L22&gt;75,L22&lt;=100),"75 to 100",AND(L22&gt;100,L22&lt;=150),"100 to 150",AND(L22&gt;150,L22&lt;=200),"150 to 200",AND(L22&gt;200,L22&lt;=250),"200 to 250",AND(L22&gt;250,L22&lt;=300),"250 to 300",AND(L22&gt;300,L22&lt;=400),"300 to 400",AND(L22&gt;400,L22&lt;=500),"400 to 500",L22&gt;500,"500+")</f>
        <v>30 to 40</v>
      </c>
      <c r="L22" s="9">
        <f>_xlfn.XLOOKUP($E22,'Raw Data'!$E:$E,'Raw Data'!L:L,"ERROR",0,1)</f>
        <v>35.34</v>
      </c>
      <c r="M22" s="14" t="str">
        <f t="array" ref="M22">_xlfn.IFS(AND(N22&gt;0,N22&lt;=5),"0 to 5",AND(N22&gt;5,N22&lt;=10),"5 to 10",AND(N22&gt;10,N22&lt;=15),"10 to 15",AND(N22&gt;15,N22&lt;=20),"15 to 20",AND(N22&gt;20,N22&lt;=30),"20 to 30",AND(N22&gt;30,N22&lt;=40),"30 to 40",AND(N22&gt;40,N22&lt;=50),"40 to 50",AND(N22&gt;50,N22&lt;=75),"50 to 75",AND(N22&gt;75,N22&lt;=100),"75 to 100",AND(N22&gt;100,N22&lt;=150),"100 to 150",AND(N22&gt;150,N22&lt;=200),"150 to 200",AND(N22&gt;200,N22&lt;=250),"200 to 250",AND(N22&gt;250,N22&lt;=300),"250 to 300",AND(N22&gt;300,N22&lt;=400),"300 to 400",AND(N22&gt;400,N22&lt;=500),"400 to 500",N22&gt;500,"500+")</f>
        <v>30 to 40</v>
      </c>
      <c r="N22" s="9">
        <f>_xlfn.XLOOKUP($E22,'Raw Data'!$E:$E,'Raw Data'!N:N,"ERROR",0,1)</f>
        <v>37.58</v>
      </c>
      <c r="O22" s="14" t="str">
        <f t="array" ref="O22">_xlfn.IFS(P22=0,"No Discount",AND(P22&gt;0,P22&lt;=0.02),"0% to 2%",AND(P22&gt;0.02,P22&lt;=0.04),"2% to 4%",AND(P22&gt;0.04,P22&lt;=0.06),"4% to 6%",AND(P22&gt;0.06,P22&lt;=0.08),"6% to 8%",AND(P22&gt;0.08,P22&lt;=0.1),"8% to 10%",AND(P22&gt;0.1,P22&lt;=0.15),"10% to 15%",AND(P22&gt;0.15,P22&lt;=0.2),"15% to 20%",AND(P22&gt;0.2,P22&lt;=0.25),"20% to 25%",AND(P22&gt;0.25,P22&lt;=0.3),"25% to 30%",AND(P22&gt;0.3,P22&lt;=0.4),"30% to 40%",AND(P22&gt;0.4,P22&lt;=0.5),"40% to 50%",AND(P22&gt;0.5,P22&lt;=0.75),"50% to 75%",AND(P22&gt;0.75,P22&lt;=1),"75% to 100%")</f>
        <v>4% to 6%</v>
      </c>
      <c r="P22" s="10">
        <f>_xlfn.XLOOKUP($E22,'Raw Data'!$E:$E,'Raw Data'!P:P,"ERROR",0,1)</f>
        <v>0.0596061734965406</v>
      </c>
      <c r="Q22" s="9">
        <f>_xlfn.XLOOKUP($E22,'Raw Data'!$E:$E,'Raw Data'!Q:Q,"ERROR",0,1)</f>
        <v>7</v>
      </c>
      <c r="R22" s="9" t="str">
        <f>_xlfn.XLOOKUP($E22,'Raw Data'!$E:$E,'Raw Data'!R:R,"ERROR",0,1)</f>
        <v>fl oz</v>
      </c>
      <c r="S22" s="5" t="str">
        <f t="array" ref="S22">_xlfn.IFS(AND(T22&gt;0,T22&lt;=0.05),"0 to 0.05",AND(T22&gt;0.05,T22&lt;=0.1),"0.05 to 0.1",AND(T22&gt;0.1,T22&lt;=0.2),"0.1 to 0.2",AND(T22&gt;0.2,T22&lt;=0.3),"0.2 to 0.3",AND(T22&gt;0.3,T22&lt;=0.4),"0.3 to 0.4",AND(T22&gt;0.4,T22&lt;=0.5),"0.4 to 0.5",AND(T22&gt;0.5,T22&lt;=0.75),"0.5 to 0.75",AND(T22&gt;0.75,T22&lt;=1),"0.75 to 1",AND(T22&gt;1,T22&lt;=2),"1 to 2",AND(T22&gt;2,T22&lt;=3),"2 to 3",AND(T22&gt;3,T22&lt;=4),"3 to 4",AND(T22&gt;4,T22&lt;=5),"4 to 5",AND(T22&gt;5,T22&lt;=10),"5 to 10",T22&gt;10,"10+")</f>
        <v>0.1 to 0.2</v>
      </c>
      <c r="T22" s="10">
        <f t="shared" si="1"/>
        <v>0.164166236198702</v>
      </c>
      <c r="U22" s="15" t="str">
        <f t="array" ref="U22">_xlfn.IFS(AND(V22&gt;0,V22&lt;=0.05),"0 to 0.05",AND(V22&gt;0.05,V22&lt;=0.1),"0.05 to 0.1",AND(V22&gt;0.1,V22&lt;=0.2),"0.1 to 0.2",AND(V22&gt;0.2,V22&lt;=0.3),"0.2 to 0.3",AND(V22&gt;0.3,V22&lt;=0.4),"0.3 to 0.4",AND(V22&gt;0.4,V22&lt;=0.5),"0.4 to 0.5",AND(V22&gt;0.5,V22&lt;=0.75),"0.5 to 0.75",AND(V22&gt;0.75,V22&lt;=1),"0.75 to 1",AND(V22&gt;1,V22&lt;=2),"1 to 2",AND(V22&gt;2,V22&lt;=3),"2 to 3",AND(V22&gt;3,V22&lt;=4),"3 to 4",AND(V22&gt;4,V22&lt;=5),"4 to 5",AND(V22&gt;5,V22&lt;=10),"5 to 10",V22&gt;10,"10+")</f>
        <v>0 to 0.05</v>
      </c>
      <c r="V22" s="10">
        <f t="shared" si="2"/>
        <v>0.0471343840467953</v>
      </c>
      <c r="W22" s="15" t="str">
        <f t="array" ref="W22">_xlfn.IFS(AND(X22&gt;0,X22&lt;=0.05),"0 to 0.05",AND(X22&gt;0.05,X22&lt;=0.1),"0.05 to 0.1",AND(X22&gt;0.1,X22&lt;=0.2),"0.1 to 0.2",AND(X22&gt;0.2,X22&lt;=0.3),"0.2 to 0.3",AND(X22&gt;0.3,X22&lt;=0.4),"0.3 to 0.4",AND(X22&gt;0.4,X22&lt;=0.5),"0.4 to 0.5",AND(X22&gt;0.5,X22&lt;=0.75),"0.5 to 0.75",AND(X22&gt;0.75,X22&lt;=1),"0.75 to 1",AND(X22&gt;1,X22&lt;=2),"1 to 2",AND(X22&gt;2,X22&lt;=3),"2 to 3",AND(X22&gt;3,X22&lt;=4),"3 to 4",AND(X22&gt;4,X22&lt;=5),"4 to 5",AND(X22&gt;5,X22&lt;=10),"5 to 10",X22&gt;10,"10+")</f>
        <v>0 to 0.05</v>
      </c>
      <c r="X22" s="16">
        <f t="shared" si="3"/>
        <v>0.0443248837736494</v>
      </c>
      <c r="Y22" s="5" t="str">
        <f t="array" ref="Y22">_xlfn.IFS(AND(Z22&gt;0,Z22&lt;=1),"0 to 1",AND(Z22&gt;1,Z22&lt;=2),"1 to 2",AND(Z22&gt;2,Z22&lt;=4),"2 to 4",AND(Z22&gt;4,Z22&lt;=6),"4 to 6",AND(Z22&gt;6,Z22&lt;=8),"6 to 8",AND(Z22&gt;8,Z22&lt;=10),"8 to 10",AND(Z22&gt;10,Z22&lt;=15),"10 to 15",AND(Z22&gt;15,Z22&lt;=20),"15 to 20",AND(Z22&gt;20,Z22&lt;=25),"20 to 25",AND(Z22&gt;25,Z22&lt;=30),"25 to 30",AND(Z22&gt;30,Z22&lt;=40),"30 to 40",AND(Z22&gt;40,Z22&lt;=50),"40 to 50",Z22&gt;50,"50+")</f>
        <v>6 to 8</v>
      </c>
      <c r="Z22" s="9">
        <f t="array" ref="Z22">_xlfn.IFS(AA22="oz",_xlfn.IFS(R22="oz",Q22,R22="fl oz",Q22*1.04,R22="ml",Q22*0.0338),AA22="fl oz",_xlfn.IFS(R22="oz",Q22/1.04,R22="fl oz",Q22,R22="ml",Q22*0.0338/1.04),AA22="ml",_xlfn.IFS(R22="oz",Q22/0.0338,R22="fl oz",Q22*1.04/0.0338,R22="ml",Q22))</f>
        <v>7.28</v>
      </c>
      <c r="AA22" s="9" t="str">
        <f>_xlfn.XLOOKUP($E22,'Raw Data'!$E:$E,'Raw Data'!AA:AA,"ERROR",0,1)</f>
        <v>oz</v>
      </c>
      <c r="AB22" s="5" t="s">
        <v>129</v>
      </c>
      <c r="AC22" s="5" t="s">
        <v>43</v>
      </c>
      <c r="AD22" s="5" t="s">
        <v>130</v>
      </c>
      <c r="AE22">
        <f>IF(SUMIF('Ingredients Backend'!$AE$1:$CD$1,AE$3,'Ingredients Backend'!$AE21:$CD21)&gt;=1,1,0)*$H22</f>
        <v>0</v>
      </c>
      <c r="AF22">
        <f>IF(SUMIF('Ingredients Backend'!$AE$1:$CD$1,AF$3,'Ingredients Backend'!$AE21:$CD21)&gt;=1,1,0)*$H22</f>
        <v>0</v>
      </c>
      <c r="AG22">
        <f>IF(SUMIF('Ingredients Backend'!$AE$1:$CD$1,AG$3,'Ingredients Backend'!$AE21:$CD21)&gt;=1,1,0)*$H22</f>
        <v>0</v>
      </c>
      <c r="AH22">
        <f>IF(SUMIF('Ingredients Backend'!$AE$1:$CD$1,AH$3,'Ingredients Backend'!$AE21:$CD21)&gt;=1,1,0)*$H22</f>
        <v>0</v>
      </c>
      <c r="AI22">
        <f>IF(SUMIF('Ingredients Backend'!$AE$1:$CD$1,AI$3,'Ingredients Backend'!$AE21:$CD21)&gt;=1,1,0)*$H22</f>
        <v>0</v>
      </c>
      <c r="AJ22">
        <f>IF(SUMIF('Ingredients Backend'!$AE$1:$CD$1,AJ$3,'Ingredients Backend'!$AE21:$CD21)&gt;=1,1,0)*$H22</f>
        <v>0</v>
      </c>
      <c r="AK22">
        <f>IF(SUMIF('Ingredients Backend'!$AE$1:$CD$1,AK$3,'Ingredients Backend'!$AE21:$CD21)&gt;=1,1,0)*$H22</f>
        <v>0</v>
      </c>
      <c r="AL22">
        <f>IF(SUMIF('Ingredients Backend'!$AE$1:$CD$1,AL$3,'Ingredients Backend'!$AE21:$CD21)&gt;=1,1,0)*$H22</f>
        <v>0</v>
      </c>
      <c r="AM22">
        <f>IF(SUMIF('Ingredients Backend'!$AE$1:$CD$1,AM$3,'Ingredients Backend'!$AE21:$CD21)&gt;=1,1,0)*$H22</f>
        <v>0</v>
      </c>
      <c r="AN22">
        <f>IF(SUMIF('Ingredients Backend'!$AE$1:$CD$1,AN$3,'Ingredients Backend'!$AE21:$CD21)&gt;=1,1,0)*$H22</f>
        <v>0</v>
      </c>
      <c r="AO22">
        <f>IF(SUMIF('Ingredients Backend'!$AE$1:$CD$1,AO$3,'Ingredients Backend'!$AE21:$CD21)&gt;=1,1,0)*$H22</f>
        <v>0</v>
      </c>
      <c r="AP22">
        <f>IF(SUMIF('Ingredients Backend'!$AE$1:$CD$1,AP$3,'Ingredients Backend'!$AE21:$CD21)&gt;=1,1,0)*$H22</f>
        <v>0</v>
      </c>
      <c r="AQ22">
        <f>IF(SUMIF('Ingredients Backend'!$AE$1:$CD$1,AQ$3,'Ingredients Backend'!$AE21:$CD21)&gt;=1,1,0)*$H22</f>
        <v>0</v>
      </c>
      <c r="AR22">
        <f>IF(SUMIF('Ingredients Backend'!$AE$1:$CD$1,AR$3,'Ingredients Backend'!$AE21:$CD21)&gt;=1,1,0)*$H22</f>
        <v>0</v>
      </c>
      <c r="AS22">
        <f>IF(SUMIF('Ingredients Backend'!$AE$1:$CD$1,AS$3,'Ingredients Backend'!$AE21:$CD21)&gt;=1,1,0)*$H22</f>
        <v>11182.36</v>
      </c>
      <c r="AT22">
        <f>IF(SUMIF('Ingredients Backend'!$AE$1:$CD$1,AT$3,'Ingredients Backend'!$AE21:$CD21)&gt;=1,1,0)*$H22</f>
        <v>0</v>
      </c>
      <c r="AU22">
        <f>IF(SUMIF('Ingredients Backend'!$AE$1:$CD$1,AU$3,'Ingredients Backend'!$AE21:$CD21)&gt;=1,1,0)*$H22</f>
        <v>0</v>
      </c>
      <c r="AV22">
        <f>IF(SUMIF('Ingredients Backend'!$AE$1:$CD$1,AV$3,'Ingredients Backend'!$AE21:$CD21)&gt;=1,1,0)*$H22</f>
        <v>0</v>
      </c>
      <c r="AW22">
        <f>IF(SUMIF('Ingredients Backend'!$AE$1:$CD$1,AW$3,'Ingredients Backend'!$AE21:$CD21)&gt;=1,1,0)*$H22</f>
        <v>0</v>
      </c>
      <c r="AX22">
        <f>IF(SUMIF('Ingredients Backend'!$AE$1:$CD$1,AX$3,'Ingredients Backend'!$AE21:$CD21)&gt;=1,1,0)*$H22</f>
        <v>0</v>
      </c>
      <c r="AY22">
        <f>IF(SUMIF('Ingredients Backend'!$AE$1:$CD$1,AY$3,'Ingredients Backend'!$AE21:$CD21)&gt;=1,1,0)*$H22</f>
        <v>0</v>
      </c>
      <c r="AZ22">
        <f>IF(SUMIF('Ingredients Backend'!$AE$1:$CD$1,AZ$3,'Ingredients Backend'!$AE21:$CD21)&gt;=1,1,0)*$H22</f>
        <v>0</v>
      </c>
      <c r="BA22">
        <f>IF(SUMIF('Ingredients Backend'!$AE$1:$CD$1,BA$3,'Ingredients Backend'!$AE21:$CD21)&gt;=1,1,0)*$H22</f>
        <v>0</v>
      </c>
      <c r="BB22">
        <f>IF(SUMIF('Ingredients Backend'!$AE$1:$CD$1,BB$3,'Ingredients Backend'!$AE21:$CD21)&gt;=1,1,0)*$H22</f>
        <v>0</v>
      </c>
      <c r="BC22">
        <f>IF(SUMIF('Ingredients Backend'!$AE$1:$CD$1,BC$3,'Ingredients Backend'!$AE21:$CD21)&gt;=1,1,0)*$H22</f>
        <v>0</v>
      </c>
      <c r="BD22">
        <f>IF(SUMIF('Ingredients Backend'!$AE$1:$CD$1,BD$3,'Ingredients Backend'!$AE21:$CD21)&gt;=1,1,0)*$H22</f>
        <v>0</v>
      </c>
      <c r="BE22">
        <f>IF(SUMIF('Ingredients Backend'!$AE$1:$CD$1,BE$3,'Ingredients Backend'!$AE21:$CD21)&gt;=1,1,0)*$H22</f>
        <v>0</v>
      </c>
      <c r="BF22">
        <f>IF(SUMIF('Ingredients Backend'!$AE$1:$CD$1,BF$3,'Ingredients Backend'!$AE21:$CD21)&gt;=1,1,0)*$H22</f>
        <v>0</v>
      </c>
      <c r="BG22">
        <f>IF(SUMIF('Ingredients Backend'!$AE$1:$CD$1,BG$3,'Ingredients Backend'!$AE21:$CD21)&gt;=1,1,0)*$H22</f>
        <v>0</v>
      </c>
      <c r="BH22">
        <f>IF(SUMIF('Ingredients Backend'!$AE$1:$CD$1,BH$3,'Ingredients Backend'!$AE21:$CD21)&gt;=1,1,0)*$H22</f>
        <v>0</v>
      </c>
      <c r="BI22">
        <f>IF(SUMIF('Ingredients Backend'!$AE$1:$CD$1,BI$3,'Ingredients Backend'!$AE21:$CD21)&gt;=1,1,0)*$H22</f>
        <v>0</v>
      </c>
      <c r="BJ22">
        <f>IF(SUMIF('Ingredients Backend'!$AE$1:$CD$1,BJ$3,'Ingredients Backend'!$AE21:$CD21)&gt;=1,1,0)*$H22</f>
        <v>0</v>
      </c>
      <c r="BK22">
        <f>IF(SUMIF('Ingredients Backend'!$AE$1:$CD$1,BK$3,'Ingredients Backend'!$AE21:$CD21)&gt;=1,1,0)*$H22</f>
        <v>0</v>
      </c>
      <c r="BL22">
        <f>IF(SUMIF('Ingredients Backend'!$AE$1:$CD$1,BL$3,'Ingredients Backend'!$AE21:$CD21)&gt;=1,1,0)*$H22</f>
        <v>0</v>
      </c>
      <c r="BM22">
        <f>IF(SUMIF('Ingredients Backend'!$AE$1:$CD$1,BM$3,'Ingredients Backend'!$AE21:$CD21)&gt;=1,1,0)*$H22</f>
        <v>0</v>
      </c>
      <c r="BN22">
        <f>IF(SUMIF('Ingredients Backend'!$AE$1:$CD$1,BN$3,'Ingredients Backend'!$AE21:$CD21)&gt;=1,1,0)*$H22</f>
        <v>0</v>
      </c>
      <c r="BO22">
        <f>IF(SUMIF('Ingredients Backend'!$AE$1:$CD$1,BO$3,'Ingredients Backend'!$AE21:$CD21)&gt;=1,1,0)*$H22</f>
        <v>0</v>
      </c>
      <c r="BP22">
        <f>IF(SUMIF('Ingredients Backend'!$AE$1:$CD$1,BP$3,'Ingredients Backend'!$AE21:$CD21)&gt;=1,1,0)*$H22</f>
        <v>0</v>
      </c>
      <c r="BQ22">
        <f>IF(SUMIF('Ingredients Backend'!$AE$1:$CD$1,BQ$3,'Ingredients Backend'!$AE21:$CD21)&gt;=1,1,0)*$H22</f>
        <v>0</v>
      </c>
      <c r="BR22">
        <f>IF(SUMIF('Ingredients Backend'!$AE$1:$CD$1,BR$3,'Ingredients Backend'!$AE21:$CD21)&gt;=1,1,0)*$H22</f>
        <v>11182.36</v>
      </c>
      <c r="BS22">
        <f>IF(SUMIF('Ingredients Backend'!$AE$1:$CD$1,BS$3,'Ingredients Backend'!$AE21:$CD21)&gt;=1,1,0)*$H22</f>
        <v>0</v>
      </c>
      <c r="BT22">
        <f>IF(SUMIF('Ingredients Backend'!$AE$1:$CD$1,BT$3,'Ingredients Backend'!$AE21:$CD21)&gt;=1,1,0)*$H22</f>
        <v>0</v>
      </c>
      <c r="BU22">
        <f>IF(SUMIF('Ingredients Backend'!$AE$1:$CD$1,BU$3,'Ingredients Backend'!$AE21:$CD21)&gt;=1,1,0)*$H22</f>
        <v>0</v>
      </c>
      <c r="BV22">
        <f>IF(SUMIF('Ingredients Backend'!$AE$1:$CD$1,BV$3,'Ingredients Backend'!$AE21:$CD21)&gt;=1,1,0)*$H22</f>
        <v>0</v>
      </c>
      <c r="BW22">
        <f>IF(SUMIF('Ingredients Backend'!$AE$1:$CD$1,BW$3,'Ingredients Backend'!$AE21:$CD21)&gt;=1,1,0)*$H22</f>
        <v>0</v>
      </c>
      <c r="BX22">
        <f>IF(SUMIF('Ingredients Backend'!$AE$1:$CD$1,BX$3,'Ingredients Backend'!$AE21:$CD21)&gt;=1,1,0)*$H22</f>
        <v>0</v>
      </c>
      <c r="BY22">
        <f>IF(SUMIF('Ingredients Backend'!$AE$1:$CD$1,BY$3,'Ingredients Backend'!$AE21:$CD21)&gt;=1,1,0)*$H22</f>
        <v>0</v>
      </c>
    </row>
    <row r="23" spans="1:77">
      <c r="A23" s="5" t="str">
        <f>_xlfn.XLOOKUP($E23,'Raw Data'!$E:$E,'Raw Data'!A:A,"ERROR",0,1)</f>
        <v>AE</v>
      </c>
      <c r="B23" s="5" t="str">
        <f>_xlfn.XLOOKUP($E23,'Raw Data'!$E:$E,'Raw Data'!B:B,"ERROR",0,1)</f>
        <v>Hair Mousses</v>
      </c>
      <c r="C23" s="5" t="str">
        <f>_xlfn.XLOOKUP($E23,'Raw Data'!$E:$E,'Raw Data'!C:C,"ERROR",0,1)</f>
        <v>Wella</v>
      </c>
      <c r="D23" s="5" t="str">
        <f>_xlfn.XLOOKUP($E23,'Raw Data'!$E:$E,'Raw Data'!D:D,"ERROR",0,1)</f>
        <v>www.amazon.ae/dp/B01L4MSZ36</v>
      </c>
      <c r="E23" s="5" t="s">
        <v>131</v>
      </c>
      <c r="F23" s="9" t="str">
        <f>_xlfn.XLOOKUP($E23,'Raw Data'!$E:$E,'Raw Data'!F:F,"ERROR",0,1)</f>
        <v>WELLAFLEX CURLS &amp; WAVES STRONG HOLD  MOUSSE</v>
      </c>
      <c r="G23" s="10">
        <f>_xlfn.XLOOKUP($E23,'Raw Data'!$E:$E,'Raw Data'!G:G,"ERROR",0,1)</f>
        <v>482</v>
      </c>
      <c r="H23" s="9">
        <f>_xlfn.XLOOKUP($E23,'Raw Data'!$E:$E,'Raw Data'!H:H,"ERROR",0,1)</f>
        <v>10863.87</v>
      </c>
      <c r="I23" s="9">
        <f>_xlfn.XLOOKUP($E23,'Raw Data'!$E:$E,'Raw Data'!I:I,"ERROR",0,1)</f>
        <v>0.0145447784651375</v>
      </c>
      <c r="J23" s="9" t="str">
        <f>_xlfn.XLOOKUP($E23,'Raw Data'!$E:$E,'Raw Data'!J:J,"ERROR",0,1)</f>
        <v>Yes</v>
      </c>
      <c r="K23" s="14" t="str">
        <f t="array" ref="K23">_xlfn.IFS(AND(L23&gt;0,L23&lt;=5),"0 to 5",AND(L23&gt;5,L23&lt;=10),"5 to 10",AND(L23&gt;10,L23&lt;=15),"10 to 15",AND(L23&gt;15,L23&lt;=20),"15 to 20",AND(L23&gt;20,L23&lt;=30),"20 to 30",AND(L23&gt;30,L23&lt;=40),"30 to 40",AND(L23&gt;40,L23&lt;=50),"40 to 50",AND(L23&gt;50,L23&lt;=75),"50 to 75",AND(L23&gt;75,L23&lt;=100),"75 to 100",AND(L23&gt;100,L23&lt;=150),"100 to 150",AND(L23&gt;150,L23&lt;=200),"150 to 200",AND(L23&gt;200,L23&lt;=250),"200 to 250",AND(L23&gt;250,L23&lt;=300),"250 to 300",AND(L23&gt;300,L23&lt;=400),"300 to 400",AND(L23&gt;400,L23&lt;=500),"400 to 500",L23&gt;500,"500+")</f>
        <v>20 to 30</v>
      </c>
      <c r="L23" s="9">
        <f>_xlfn.XLOOKUP($E23,'Raw Data'!$E:$E,'Raw Data'!L:L,"ERROR",0,1)</f>
        <v>22.84</v>
      </c>
      <c r="M23" s="14" t="str">
        <f t="array" ref="M23">_xlfn.IFS(AND(N23&gt;0,N23&lt;=5),"0 to 5",AND(N23&gt;5,N23&lt;=10),"5 to 10",AND(N23&gt;10,N23&lt;=15),"10 to 15",AND(N23&gt;15,N23&lt;=20),"15 to 20",AND(N23&gt;20,N23&lt;=30),"20 to 30",AND(N23&gt;30,N23&lt;=40),"30 to 40",AND(N23&gt;40,N23&lt;=50),"40 to 50",AND(N23&gt;50,N23&lt;=75),"50 to 75",AND(N23&gt;75,N23&lt;=100),"75 to 100",AND(N23&gt;100,N23&lt;=150),"100 to 150",AND(N23&gt;150,N23&lt;=200),"150 to 200",AND(N23&gt;200,N23&lt;=250),"200 to 250",AND(N23&gt;250,N23&lt;=300),"250 to 300",AND(N23&gt;300,N23&lt;=400),"300 to 400",AND(N23&gt;400,N23&lt;=500),"400 to 500",N23&gt;500,"500+")</f>
        <v>20 to 30</v>
      </c>
      <c r="N23" s="9">
        <f>_xlfn.XLOOKUP($E23,'Raw Data'!$E:$E,'Raw Data'!N:N,"ERROR",0,1)</f>
        <v>23.91</v>
      </c>
      <c r="O23" s="14" t="str">
        <f t="array" ref="O23">_xlfn.IFS(P23=0,"No Discount",AND(P23&gt;0,P23&lt;=0.02),"0% to 2%",AND(P23&gt;0.02,P23&lt;=0.04),"2% to 4%",AND(P23&gt;0.04,P23&lt;=0.06),"4% to 6%",AND(P23&gt;0.06,P23&lt;=0.08),"6% to 8%",AND(P23&gt;0.08,P23&lt;=0.1),"8% to 10%",AND(P23&gt;0.1,P23&lt;=0.15),"10% to 15%",AND(P23&gt;0.15,P23&lt;=0.2),"15% to 20%",AND(P23&gt;0.2,P23&lt;=0.25),"20% to 25%",AND(P23&gt;0.25,P23&lt;=0.3),"25% to 30%",AND(P23&gt;0.3,P23&lt;=0.4),"30% to 40%",AND(P23&gt;0.4,P23&lt;=0.5),"40% to 50%",AND(P23&gt;0.5,P23&lt;=0.75),"50% to 75%",AND(P23&gt;0.75,P23&lt;=1),"75% to 100%")</f>
        <v>4% to 6%</v>
      </c>
      <c r="P23" s="10">
        <f>_xlfn.XLOOKUP($E23,'Raw Data'!$E:$E,'Raw Data'!P:P,"ERROR",0,1)</f>
        <v>0.0447511501463823</v>
      </c>
      <c r="Q23" s="9">
        <v>200</v>
      </c>
      <c r="R23" s="9" t="s">
        <v>115</v>
      </c>
      <c r="S23" s="5" t="str">
        <f t="array" ref="S23">_xlfn.IFS(AND(T23&gt;0,T23&lt;=0.05),"0 to 0.05",AND(T23&gt;0.05,T23&lt;=0.1),"0.05 to 0.1",AND(T23&gt;0.1,T23&lt;=0.2),"0.1 to 0.2",AND(T23&gt;0.2,T23&lt;=0.3),"0.2 to 0.3",AND(T23&gt;0.3,T23&lt;=0.4),"0.3 to 0.4",AND(T23&gt;0.4,T23&lt;=0.5),"0.4 to 0.5",AND(T23&gt;0.5,T23&lt;=0.75),"0.5 to 0.75",AND(T23&gt;0.75,T23&lt;=1),"0.75 to 1",AND(T23&gt;1,T23&lt;=2),"1 to 2",AND(T23&gt;2,T23&lt;=3),"2 to 3",AND(T23&gt;3,T23&lt;=4),"3 to 4",AND(T23&gt;4,T23&lt;=5),"4 to 5",AND(T23&gt;5,T23&lt;=10),"5 to 10",T23&gt;10,"10+")</f>
        <v>0.1 to 0.2</v>
      </c>
      <c r="T23" s="10">
        <f t="shared" si="1"/>
        <v>0.114261015382214</v>
      </c>
      <c r="U23" s="15" t="str">
        <f t="array" ref="U23">_xlfn.IFS(AND(V23&gt;0,V23&lt;=0.05),"0 to 0.05",AND(V23&gt;0.05,V23&lt;=0.1),"0.05 to 0.1",AND(V23&gt;0.1,V23&lt;=0.2),"0.1 to 0.2",AND(V23&gt;0.2,V23&lt;=0.3),"0.2 to 0.3",AND(V23&gt;0.3,V23&lt;=0.4),"0.3 to 0.4",AND(V23&gt;0.4,V23&lt;=0.5),"0.4 to 0.5",AND(V23&gt;0.5,V23&lt;=0.75),"0.5 to 0.75",AND(V23&gt;0.75,V23&lt;=1),"0.75 to 1",AND(V23&gt;1,V23&lt;=2),"1 to 2",AND(V23&gt;2,V23&lt;=3),"2 to 3",AND(V23&gt;3,V23&lt;=4),"3 to 4",AND(V23&gt;4,V23&lt;=5),"4 to 5",AND(V23&gt;5,V23&lt;=10),"5 to 10",V23&gt;10,"10+")</f>
        <v>0 to 0.05</v>
      </c>
      <c r="V23" s="10">
        <f t="shared" si="2"/>
        <v>0.0322957459283257</v>
      </c>
      <c r="W23" s="15" t="str">
        <f t="array" ref="W23">_xlfn.IFS(AND(X23&gt;0,X23&lt;=0.05),"0 to 0.05",AND(X23&gt;0.05,X23&lt;=0.1),"0.05 to 0.1",AND(X23&gt;0.1,X23&lt;=0.2),"0.1 to 0.2",AND(X23&gt;0.2,X23&lt;=0.3),"0.2 to 0.3",AND(X23&gt;0.3,X23&lt;=0.4),"0.3 to 0.4",AND(X23&gt;0.4,X23&lt;=0.5),"0.4 to 0.5",AND(X23&gt;0.5,X23&lt;=0.75),"0.5 to 0.75",AND(X23&gt;0.75,X23&lt;=1),"0.75 to 1",AND(X23&gt;1,X23&lt;=2),"1 to 2",AND(X23&gt;2,X23&lt;=3),"2 to 3",AND(X23&gt;3,X23&lt;=4),"3 to 4",AND(X23&gt;4,X23&lt;=5),"4 to 5",AND(X23&gt;5,X23&lt;=10),"5 to 10",X23&gt;10,"10+")</f>
        <v>0 to 0.05</v>
      </c>
      <c r="X23" s="16">
        <f t="shared" si="3"/>
        <v>0.0308504741531978</v>
      </c>
      <c r="Y23" s="5" t="str">
        <f t="array" ref="Y23">_xlfn.IFS(AND(Z23&gt;0,Z23&lt;=1),"0 to 1",AND(Z23&gt;1,Z23&lt;=2),"1 to 2",AND(Z23&gt;2,Z23&lt;=4),"2 to 4",AND(Z23&gt;4,Z23&lt;=6),"4 to 6",AND(Z23&gt;6,Z23&lt;=8),"6 to 8",AND(Z23&gt;8,Z23&lt;=10),"8 to 10",AND(Z23&gt;10,Z23&lt;=15),"10 to 15",AND(Z23&gt;15,Z23&lt;=20),"15 to 20",AND(Z23&gt;20,Z23&lt;=25),"20 to 25",AND(Z23&gt;25,Z23&lt;=30),"25 to 30",AND(Z23&gt;30,Z23&lt;=40),"30 to 40",AND(Z23&gt;40,Z23&lt;=50),"40 to 50",Z23&gt;50,"50+")</f>
        <v>6 to 8</v>
      </c>
      <c r="Z23" s="9">
        <f t="array" ref="Z23">_xlfn.IFS(AA23="oz",_xlfn.IFS(R23="oz",Q23,R23="fl oz",Q23*1.04,R23="ml",Q23*0.0338),AA23="fl oz",_xlfn.IFS(R23="oz",Q23/1.04,R23="fl oz",Q23,R23="ml",Q23*0.0338/1.04),AA23="ml",_xlfn.IFS(R23="oz",Q23/0.0338,R23="fl oz",Q23*1.04/0.0338,R23="ml",Q23))</f>
        <v>6.76</v>
      </c>
      <c r="AA23" s="9" t="s">
        <v>96</v>
      </c>
      <c r="AB23" s="5" t="s">
        <v>132</v>
      </c>
      <c r="AC23" s="5" t="s">
        <v>112</v>
      </c>
      <c r="AD23" s="5" t="s">
        <v>87</v>
      </c>
      <c r="AE23">
        <f>IF(SUMIF('Ingredients Backend'!$AE$1:$CD$1,AE$3,'Ingredients Backend'!$AE22:$CD22)&gt;=1,1,0)*$H23</f>
        <v>0</v>
      </c>
      <c r="AF23">
        <f>IF(SUMIF('Ingredients Backend'!$AE$1:$CD$1,AF$3,'Ingredients Backend'!$AE22:$CD22)&gt;=1,1,0)*$H23</f>
        <v>0</v>
      </c>
      <c r="AG23">
        <f>IF(SUMIF('Ingredients Backend'!$AE$1:$CD$1,AG$3,'Ingredients Backend'!$AE22:$CD22)&gt;=1,1,0)*$H23</f>
        <v>0</v>
      </c>
      <c r="AH23">
        <f>IF(SUMIF('Ingredients Backend'!$AE$1:$CD$1,AH$3,'Ingredients Backend'!$AE22:$CD22)&gt;=1,1,0)*$H23</f>
        <v>0</v>
      </c>
      <c r="AI23">
        <f>IF(SUMIF('Ingredients Backend'!$AE$1:$CD$1,AI$3,'Ingredients Backend'!$AE22:$CD22)&gt;=1,1,0)*$H23</f>
        <v>0</v>
      </c>
      <c r="AJ23">
        <f>IF(SUMIF('Ingredients Backend'!$AE$1:$CD$1,AJ$3,'Ingredients Backend'!$AE22:$CD22)&gt;=1,1,0)*$H23</f>
        <v>0</v>
      </c>
      <c r="AK23">
        <f>IF(SUMIF('Ingredients Backend'!$AE$1:$CD$1,AK$3,'Ingredients Backend'!$AE22:$CD22)&gt;=1,1,0)*$H23</f>
        <v>0</v>
      </c>
      <c r="AL23">
        <f>IF(SUMIF('Ingredients Backend'!$AE$1:$CD$1,AL$3,'Ingredients Backend'!$AE22:$CD22)&gt;=1,1,0)*$H23</f>
        <v>0</v>
      </c>
      <c r="AM23">
        <f>IF(SUMIF('Ingredients Backend'!$AE$1:$CD$1,AM$3,'Ingredients Backend'!$AE22:$CD22)&gt;=1,1,0)*$H23</f>
        <v>0</v>
      </c>
      <c r="AN23">
        <f>IF(SUMIF('Ingredients Backend'!$AE$1:$CD$1,AN$3,'Ingredients Backend'!$AE22:$CD22)&gt;=1,1,0)*$H23</f>
        <v>0</v>
      </c>
      <c r="AO23">
        <f>IF(SUMIF('Ingredients Backend'!$AE$1:$CD$1,AO$3,'Ingredients Backend'!$AE22:$CD22)&gt;=1,1,0)*$H23</f>
        <v>10863.87</v>
      </c>
      <c r="AP23">
        <f>IF(SUMIF('Ingredients Backend'!$AE$1:$CD$1,AP$3,'Ingredients Backend'!$AE22:$CD22)&gt;=1,1,0)*$H23</f>
        <v>0</v>
      </c>
      <c r="AQ23">
        <f>IF(SUMIF('Ingredients Backend'!$AE$1:$CD$1,AQ$3,'Ingredients Backend'!$AE22:$CD22)&gt;=1,1,0)*$H23</f>
        <v>10863.87</v>
      </c>
      <c r="AR23">
        <f>IF(SUMIF('Ingredients Backend'!$AE$1:$CD$1,AR$3,'Ingredients Backend'!$AE22:$CD22)&gt;=1,1,0)*$H23</f>
        <v>0</v>
      </c>
      <c r="AS23">
        <f>IF(SUMIF('Ingredients Backend'!$AE$1:$CD$1,AS$3,'Ingredients Backend'!$AE22:$CD22)&gt;=1,1,0)*$H23</f>
        <v>0</v>
      </c>
      <c r="AT23">
        <f>IF(SUMIF('Ingredients Backend'!$AE$1:$CD$1,AT$3,'Ingredients Backend'!$AE22:$CD22)&gt;=1,1,0)*$H23</f>
        <v>0</v>
      </c>
      <c r="AU23">
        <f>IF(SUMIF('Ingredients Backend'!$AE$1:$CD$1,AU$3,'Ingredients Backend'!$AE22:$CD22)&gt;=1,1,0)*$H23</f>
        <v>0</v>
      </c>
      <c r="AV23">
        <f>IF(SUMIF('Ingredients Backend'!$AE$1:$CD$1,AV$3,'Ingredients Backend'!$AE22:$CD22)&gt;=1,1,0)*$H23</f>
        <v>0</v>
      </c>
      <c r="AW23">
        <f>IF(SUMIF('Ingredients Backend'!$AE$1:$CD$1,AW$3,'Ingredients Backend'!$AE22:$CD22)&gt;=1,1,0)*$H23</f>
        <v>0</v>
      </c>
      <c r="AX23">
        <f>IF(SUMIF('Ingredients Backend'!$AE$1:$CD$1,AX$3,'Ingredients Backend'!$AE22:$CD22)&gt;=1,1,0)*$H23</f>
        <v>0</v>
      </c>
      <c r="AY23">
        <f>IF(SUMIF('Ingredients Backend'!$AE$1:$CD$1,AY$3,'Ingredients Backend'!$AE22:$CD22)&gt;=1,1,0)*$H23</f>
        <v>0</v>
      </c>
      <c r="AZ23">
        <f>IF(SUMIF('Ingredients Backend'!$AE$1:$CD$1,AZ$3,'Ingredients Backend'!$AE22:$CD22)&gt;=1,1,0)*$H23</f>
        <v>0</v>
      </c>
      <c r="BA23">
        <f>IF(SUMIF('Ingredients Backend'!$AE$1:$CD$1,BA$3,'Ingredients Backend'!$AE22:$CD22)&gt;=1,1,0)*$H23</f>
        <v>0</v>
      </c>
      <c r="BB23">
        <f>IF(SUMIF('Ingredients Backend'!$AE$1:$CD$1,BB$3,'Ingredients Backend'!$AE22:$CD22)&gt;=1,1,0)*$H23</f>
        <v>0</v>
      </c>
      <c r="BC23">
        <f>IF(SUMIF('Ingredients Backend'!$AE$1:$CD$1,BC$3,'Ingredients Backend'!$AE22:$CD22)&gt;=1,1,0)*$H23</f>
        <v>0</v>
      </c>
      <c r="BD23">
        <f>IF(SUMIF('Ingredients Backend'!$AE$1:$CD$1,BD$3,'Ingredients Backend'!$AE22:$CD22)&gt;=1,1,0)*$H23</f>
        <v>0</v>
      </c>
      <c r="BE23">
        <f>IF(SUMIF('Ingredients Backend'!$AE$1:$CD$1,BE$3,'Ingredients Backend'!$AE22:$CD22)&gt;=1,1,0)*$H23</f>
        <v>0</v>
      </c>
      <c r="BF23">
        <f>IF(SUMIF('Ingredients Backend'!$AE$1:$CD$1,BF$3,'Ingredients Backend'!$AE22:$CD22)&gt;=1,1,0)*$H23</f>
        <v>0</v>
      </c>
      <c r="BG23">
        <f>IF(SUMIF('Ingredients Backend'!$AE$1:$CD$1,BG$3,'Ingredients Backend'!$AE22:$CD22)&gt;=1,1,0)*$H23</f>
        <v>0</v>
      </c>
      <c r="BH23">
        <f>IF(SUMIF('Ingredients Backend'!$AE$1:$CD$1,BH$3,'Ingredients Backend'!$AE22:$CD22)&gt;=1,1,0)*$H23</f>
        <v>0</v>
      </c>
      <c r="BI23">
        <f>IF(SUMIF('Ingredients Backend'!$AE$1:$CD$1,BI$3,'Ingredients Backend'!$AE22:$CD22)&gt;=1,1,0)*$H23</f>
        <v>0</v>
      </c>
      <c r="BJ23">
        <f>IF(SUMIF('Ingredients Backend'!$AE$1:$CD$1,BJ$3,'Ingredients Backend'!$AE22:$CD22)&gt;=1,1,0)*$H23</f>
        <v>0</v>
      </c>
      <c r="BK23">
        <f>IF(SUMIF('Ingredients Backend'!$AE$1:$CD$1,BK$3,'Ingredients Backend'!$AE22:$CD22)&gt;=1,1,0)*$H23</f>
        <v>0</v>
      </c>
      <c r="BL23">
        <f>IF(SUMIF('Ingredients Backend'!$AE$1:$CD$1,BL$3,'Ingredients Backend'!$AE22:$CD22)&gt;=1,1,0)*$H23</f>
        <v>0</v>
      </c>
      <c r="BM23">
        <f>IF(SUMIF('Ingredients Backend'!$AE$1:$CD$1,BM$3,'Ingredients Backend'!$AE22:$CD22)&gt;=1,1,0)*$H23</f>
        <v>0</v>
      </c>
      <c r="BN23">
        <f>IF(SUMIF('Ingredients Backend'!$AE$1:$CD$1,BN$3,'Ingredients Backend'!$AE22:$CD22)&gt;=1,1,0)*$H23</f>
        <v>0</v>
      </c>
      <c r="BO23">
        <f>IF(SUMIF('Ingredients Backend'!$AE$1:$CD$1,BO$3,'Ingredients Backend'!$AE22:$CD22)&gt;=1,1,0)*$H23</f>
        <v>0</v>
      </c>
      <c r="BP23">
        <f>IF(SUMIF('Ingredients Backend'!$AE$1:$CD$1,BP$3,'Ingredients Backend'!$AE22:$CD22)&gt;=1,1,0)*$H23</f>
        <v>0</v>
      </c>
      <c r="BQ23">
        <f>IF(SUMIF('Ingredients Backend'!$AE$1:$CD$1,BQ$3,'Ingredients Backend'!$AE22:$CD22)&gt;=1,1,0)*$H23</f>
        <v>0</v>
      </c>
      <c r="BR23">
        <f>IF(SUMIF('Ingredients Backend'!$AE$1:$CD$1,BR$3,'Ingredients Backend'!$AE22:$CD22)&gt;=1,1,0)*$H23</f>
        <v>0</v>
      </c>
      <c r="BS23">
        <f>IF(SUMIF('Ingredients Backend'!$AE$1:$CD$1,BS$3,'Ingredients Backend'!$AE22:$CD22)&gt;=1,1,0)*$H23</f>
        <v>0</v>
      </c>
      <c r="BT23">
        <f>IF(SUMIF('Ingredients Backend'!$AE$1:$CD$1,BT$3,'Ingredients Backend'!$AE22:$CD22)&gt;=1,1,0)*$H23</f>
        <v>0</v>
      </c>
      <c r="BU23">
        <f>IF(SUMIF('Ingredients Backend'!$AE$1:$CD$1,BU$3,'Ingredients Backend'!$AE22:$CD22)&gt;=1,1,0)*$H23</f>
        <v>0</v>
      </c>
      <c r="BV23">
        <f>IF(SUMIF('Ingredients Backend'!$AE$1:$CD$1,BV$3,'Ingredients Backend'!$AE22:$CD22)&gt;=1,1,0)*$H23</f>
        <v>0</v>
      </c>
      <c r="BW23">
        <f>IF(SUMIF('Ingredients Backend'!$AE$1:$CD$1,BW$3,'Ingredients Backend'!$AE22:$CD22)&gt;=1,1,0)*$H23</f>
        <v>0</v>
      </c>
      <c r="BX23">
        <f>IF(SUMIF('Ingredients Backend'!$AE$1:$CD$1,BX$3,'Ingredients Backend'!$AE22:$CD22)&gt;=1,1,0)*$H23</f>
        <v>0</v>
      </c>
      <c r="BY23">
        <f>IF(SUMIF('Ingredients Backend'!$AE$1:$CD$1,BY$3,'Ingredients Backend'!$AE22:$CD22)&gt;=1,1,0)*$H23</f>
        <v>10863.87</v>
      </c>
    </row>
    <row r="24" spans="1:77">
      <c r="A24" s="5" t="str">
        <f>_xlfn.XLOOKUP($E24,'Raw Data'!$E:$E,'Raw Data'!A:A,"ERROR",0,1)</f>
        <v>AE</v>
      </c>
      <c r="B24" s="5" t="str">
        <f>_xlfn.XLOOKUP($E24,'Raw Data'!$E:$E,'Raw Data'!B:B,"ERROR",0,1)</f>
        <v>Hair Mousses</v>
      </c>
      <c r="C24" s="5" t="str">
        <f>_xlfn.XLOOKUP($E24,'Raw Data'!$E:$E,'Raw Data'!C:C,"ERROR",0,1)</f>
        <v>Keune</v>
      </c>
      <c r="D24" s="5" t="str">
        <f>_xlfn.XLOOKUP($E24,'Raw Data'!$E:$E,'Raw Data'!D:D,"ERROR",0,1)</f>
        <v>www.amazon.ae/dp/B07RL8Z98T</v>
      </c>
      <c r="E24" s="5" t="s">
        <v>133</v>
      </c>
      <c r="F24" s="9" t="str">
        <f>_xlfn.XLOOKUP($E24,'Raw Data'!$E:$E,'Raw Data'!F:F,"ERROR",0,1)</f>
        <v>Keune - Style Strong Mousse - Volumizing Mousse - 200ml</v>
      </c>
      <c r="G24" s="10">
        <f>_xlfn.XLOOKUP($E24,'Raw Data'!$E:$E,'Raw Data'!G:G,"ERROR",0,1)</f>
        <v>81</v>
      </c>
      <c r="H24" s="9">
        <f>_xlfn.XLOOKUP($E24,'Raw Data'!$E:$E,'Raw Data'!H:H,"ERROR",0,1)</f>
        <v>9413.39</v>
      </c>
      <c r="I24" s="9">
        <f>_xlfn.XLOOKUP($E24,'Raw Data'!$E:$E,'Raw Data'!I:I,"ERROR",0,1)</f>
        <v>0.0126028452251307</v>
      </c>
      <c r="J24" s="9" t="str">
        <f>_xlfn.XLOOKUP($E24,'Raw Data'!$E:$E,'Raw Data'!J:J,"ERROR",0,1)</f>
        <v>Yes</v>
      </c>
      <c r="K24" s="14" t="str">
        <f t="array" ref="K24">_xlfn.IFS(AND(L24&gt;0,L24&lt;=5),"0 to 5",AND(L24&gt;5,L24&lt;=10),"5 to 10",AND(L24&gt;10,L24&lt;=15),"10 to 15",AND(L24&gt;15,L24&lt;=20),"15 to 20",AND(L24&gt;20,L24&lt;=30),"20 to 30",AND(L24&gt;30,L24&lt;=40),"30 to 40",AND(L24&gt;40,L24&lt;=50),"40 to 50",AND(L24&gt;50,L24&lt;=75),"50 to 75",AND(L24&gt;75,L24&lt;=100),"75 to 100",AND(L24&gt;100,L24&lt;=150),"100 to 150",AND(L24&gt;150,L24&lt;=200),"150 to 200",AND(L24&gt;200,L24&lt;=250),"200 to 250",AND(L24&gt;250,L24&lt;=300),"250 to 300",AND(L24&gt;300,L24&lt;=400),"300 to 400",AND(L24&gt;400,L24&lt;=500),"400 to 500",L24&gt;500,"500+")</f>
        <v>100 to 150</v>
      </c>
      <c r="L24" s="9">
        <f>_xlfn.XLOOKUP($E24,'Raw Data'!$E:$E,'Raw Data'!L:L,"ERROR",0,1)</f>
        <v>108.41</v>
      </c>
      <c r="M24" s="14" t="str">
        <f t="array" ref="M24">_xlfn.IFS(AND(N24&gt;0,N24&lt;=5),"0 to 5",AND(N24&gt;5,N24&lt;=10),"5 to 10",AND(N24&gt;10,N24&lt;=15),"10 to 15",AND(N24&gt;15,N24&lt;=20),"15 to 20",AND(N24&gt;20,N24&lt;=30),"20 to 30",AND(N24&gt;30,N24&lt;=40),"30 to 40",AND(N24&gt;40,N24&lt;=50),"40 to 50",AND(N24&gt;50,N24&lt;=75),"50 to 75",AND(N24&gt;75,N24&lt;=100),"75 to 100",AND(N24&gt;100,N24&lt;=150),"100 to 150",AND(N24&gt;150,N24&lt;=200),"150 to 200",AND(N24&gt;200,N24&lt;=250),"200 to 250",AND(N24&gt;250,N24&lt;=300),"250 to 300",AND(N24&gt;300,N24&lt;=400),"300 to 400",AND(N24&gt;400,N24&lt;=500),"400 to 500",N24&gt;500,"500+")</f>
        <v>100 to 150</v>
      </c>
      <c r="N24" s="9">
        <f>_xlfn.XLOOKUP($E24,'Raw Data'!$E:$E,'Raw Data'!N:N,"ERROR",0,1)</f>
        <v>137.5</v>
      </c>
      <c r="O24" s="14" t="str">
        <f t="array" ref="O24">_xlfn.IFS(P24=0,"No Discount",AND(P24&gt;0,P24&lt;=0.02),"0% to 2%",AND(P24&gt;0.02,P24&lt;=0.04),"2% to 4%",AND(P24&gt;0.04,P24&lt;=0.06),"4% to 6%",AND(P24&gt;0.06,P24&lt;=0.08),"6% to 8%",AND(P24&gt;0.08,P24&lt;=0.1),"8% to 10%",AND(P24&gt;0.1,P24&lt;=0.15),"10% to 15%",AND(P24&gt;0.15,P24&lt;=0.2),"15% to 20%",AND(P24&gt;0.2,P24&lt;=0.25),"20% to 25%",AND(P24&gt;0.25,P24&lt;=0.3),"25% to 30%",AND(P24&gt;0.3,P24&lt;=0.4),"30% to 40%",AND(P24&gt;0.4,P24&lt;=0.5),"40% to 50%",AND(P24&gt;0.5,P24&lt;=0.75),"50% to 75%",AND(P24&gt;0.75,P24&lt;=1),"75% to 100%")</f>
        <v>20% to 25%</v>
      </c>
      <c r="P24" s="10">
        <f>_xlfn.XLOOKUP($E24,'Raw Data'!$E:$E,'Raw Data'!P:P,"ERROR",0,1)</f>
        <v>0.211563636363636</v>
      </c>
      <c r="Q24" s="9">
        <f>_xlfn.XLOOKUP($E24,'Raw Data'!$E:$E,'Raw Data'!Q:Q,"ERROR",0,1)</f>
        <v>200</v>
      </c>
      <c r="R24" s="9" t="str">
        <f>_xlfn.XLOOKUP($E24,'Raw Data'!$E:$E,'Raw Data'!R:R,"ERROR",0,1)</f>
        <v>ml</v>
      </c>
      <c r="S24" s="5" t="str">
        <f t="array" ref="S24">_xlfn.IFS(AND(T24&gt;0,T24&lt;=0.05),"0 to 0.05",AND(T24&gt;0.05,T24&lt;=0.1),"0.05 to 0.1",AND(T24&gt;0.1,T24&lt;=0.2),"0.1 to 0.2",AND(T24&gt;0.2,T24&lt;=0.3),"0.2 to 0.3",AND(T24&gt;0.3,T24&lt;=0.4),"0.3 to 0.4",AND(T24&gt;0.4,T24&lt;=0.5),"0.4 to 0.5",AND(T24&gt;0.5,T24&lt;=0.75),"0.5 to 0.75",AND(T24&gt;0.75,T24&lt;=1),"0.75 to 1",AND(T24&gt;1,T24&lt;=2),"1 to 2",AND(T24&gt;2,T24&lt;=3),"2 to 3",AND(T24&gt;3,T24&lt;=4),"3 to 4",AND(T24&gt;4,T24&lt;=5),"4 to 5",AND(T24&gt;5,T24&lt;=10),"5 to 10",T24&gt;10,"10+")</f>
        <v>0.5 to 0.75</v>
      </c>
      <c r="T24" s="10">
        <f t="shared" si="1"/>
        <v>0.542339609351394</v>
      </c>
      <c r="U24" s="15" t="str">
        <f t="array" ref="U24">_xlfn.IFS(AND(V24&gt;0,V24&lt;=0.05),"0 to 0.05",AND(V24&gt;0.05,V24&lt;=0.1),"0.05 to 0.1",AND(V24&gt;0.1,V24&lt;=0.2),"0.1 to 0.2",AND(V24&gt;0.2,V24&lt;=0.3),"0.2 to 0.3",AND(V24&gt;0.3,V24&lt;=0.4),"0.3 to 0.4",AND(V24&gt;0.4,V24&lt;=0.5),"0.4 to 0.5",AND(V24&gt;0.5,V24&lt;=0.75),"0.5 to 0.75",AND(V24&gt;0.75,V24&lt;=1),"0.75 to 1",AND(V24&gt;1,V24&lt;=2),"1 to 2",AND(V24&gt;2,V24&lt;=3),"2 to 3",AND(V24&gt;3,V24&lt;=4),"3 to 4",AND(V24&gt;4,V24&lt;=5),"4 to 5",AND(V24&gt;5,V24&lt;=10),"5 to 10",V24&gt;10,"10+")</f>
        <v>0.1 to 0.2</v>
      </c>
      <c r="V24" s="10">
        <f t="shared" si="2"/>
        <v>0.185724176710363</v>
      </c>
      <c r="W24" s="15" t="str">
        <f t="array" ref="W24">_xlfn.IFS(AND(X24&gt;0,X24&lt;=0.05),"0 to 0.05",AND(X24&gt;0.05,X24&lt;=0.1),"0.05 to 0.1",AND(X24&gt;0.1,X24&lt;=0.2),"0.1 to 0.2",AND(X24&gt;0.2,X24&lt;=0.3),"0.2 to 0.3",AND(X24&gt;0.3,X24&lt;=0.4),"0.3 to 0.4",AND(X24&gt;0.4,X24&lt;=0.5),"0.4 to 0.5",AND(X24&gt;0.5,X24&lt;=0.75),"0.5 to 0.75",AND(X24&gt;0.75,X24&lt;=1),"0.75 to 1",AND(X24&gt;1,X24&lt;=2),"1 to 2",AND(X24&gt;2,X24&lt;=3),"2 to 3",AND(X24&gt;3,X24&lt;=4),"3 to 4",AND(X24&gt;4,X24&lt;=5),"4 to 5",AND(X24&gt;5,X24&lt;=10),"5 to 10",X24&gt;10,"10+")</f>
        <v>0.1 to 0.2</v>
      </c>
      <c r="X24" s="16">
        <f t="shared" si="3"/>
        <v>0.146431694524876</v>
      </c>
      <c r="Y24" s="5" t="str">
        <f t="array" ref="Y24">_xlfn.IFS(AND(Z24&gt;0,Z24&lt;=1),"0 to 1",AND(Z24&gt;1,Z24&lt;=2),"1 to 2",AND(Z24&gt;2,Z24&lt;=4),"2 to 4",AND(Z24&gt;4,Z24&lt;=6),"4 to 6",AND(Z24&gt;6,Z24&lt;=8),"6 to 8",AND(Z24&gt;8,Z24&lt;=10),"8 to 10",AND(Z24&gt;10,Z24&lt;=15),"10 to 15",AND(Z24&gt;15,Z24&lt;=20),"15 to 20",AND(Z24&gt;20,Z24&lt;=25),"20 to 25",AND(Z24&gt;25,Z24&lt;=30),"25 to 30",AND(Z24&gt;30,Z24&lt;=40),"30 to 40",AND(Z24&gt;40,Z24&lt;=50),"40 to 50",Z24&gt;50,"50+")</f>
        <v>6 to 8</v>
      </c>
      <c r="Z24" s="9">
        <f t="array" ref="Z24">_xlfn.IFS(AA24="oz",_xlfn.IFS(R24="oz",Q24,R24="fl oz",Q24*1.04,R24="ml",Q24*0.0338),AA24="fl oz",_xlfn.IFS(R24="oz",Q24/1.04,R24="fl oz",Q24,R24="ml",Q24*0.0338/1.04),AA24="ml",_xlfn.IFS(R24="oz",Q24/0.0338,R24="fl oz",Q24*1.04/0.0338,R24="ml",Q24))</f>
        <v>6.76</v>
      </c>
      <c r="AA24" s="9" t="str">
        <f>_xlfn.XLOOKUP($E24,'Raw Data'!$E:$E,'Raw Data'!AA:AA,"ERROR",0,1)</f>
        <v>oz</v>
      </c>
      <c r="AB24" s="5" t="s">
        <v>134</v>
      </c>
      <c r="AC24" s="5" t="s">
        <v>112</v>
      </c>
      <c r="AD24" s="5" t="s">
        <v>135</v>
      </c>
      <c r="AE24">
        <f>IF(SUMIF('Ingredients Backend'!$AE$1:$CD$1,AE$3,'Ingredients Backend'!$AE23:$CD23)&gt;=1,1,0)*$H24</f>
        <v>0</v>
      </c>
      <c r="AF24">
        <f>IF(SUMIF('Ingredients Backend'!$AE$1:$CD$1,AF$3,'Ingredients Backend'!$AE23:$CD23)&gt;=1,1,0)*$H24</f>
        <v>0</v>
      </c>
      <c r="AG24">
        <f>IF(SUMIF('Ingredients Backend'!$AE$1:$CD$1,AG$3,'Ingredients Backend'!$AE23:$CD23)&gt;=1,1,0)*$H24</f>
        <v>0</v>
      </c>
      <c r="AH24">
        <f>IF(SUMIF('Ingredients Backend'!$AE$1:$CD$1,AH$3,'Ingredients Backend'!$AE23:$CD23)&gt;=1,1,0)*$H24</f>
        <v>0</v>
      </c>
      <c r="AI24">
        <f>IF(SUMIF('Ingredients Backend'!$AE$1:$CD$1,AI$3,'Ingredients Backend'!$AE23:$CD23)&gt;=1,1,0)*$H24</f>
        <v>0</v>
      </c>
      <c r="AJ24">
        <f>IF(SUMIF('Ingredients Backend'!$AE$1:$CD$1,AJ$3,'Ingredients Backend'!$AE23:$CD23)&gt;=1,1,0)*$H24</f>
        <v>0</v>
      </c>
      <c r="AK24">
        <f>IF(SUMIF('Ingredients Backend'!$AE$1:$CD$1,AK$3,'Ingredients Backend'!$AE23:$CD23)&gt;=1,1,0)*$H24</f>
        <v>0</v>
      </c>
      <c r="AL24">
        <f>IF(SUMIF('Ingredients Backend'!$AE$1:$CD$1,AL$3,'Ingredients Backend'!$AE23:$CD23)&gt;=1,1,0)*$H24</f>
        <v>0</v>
      </c>
      <c r="AM24">
        <f>IF(SUMIF('Ingredients Backend'!$AE$1:$CD$1,AM$3,'Ingredients Backend'!$AE23:$CD23)&gt;=1,1,0)*$H24</f>
        <v>0</v>
      </c>
      <c r="AN24">
        <f>IF(SUMIF('Ingredients Backend'!$AE$1:$CD$1,AN$3,'Ingredients Backend'!$AE23:$CD23)&gt;=1,1,0)*$H24</f>
        <v>9413.39</v>
      </c>
      <c r="AO24">
        <f>IF(SUMIF('Ingredients Backend'!$AE$1:$CD$1,AO$3,'Ingredients Backend'!$AE23:$CD23)&gt;=1,1,0)*$H24</f>
        <v>0</v>
      </c>
      <c r="AP24">
        <f>IF(SUMIF('Ingredients Backend'!$AE$1:$CD$1,AP$3,'Ingredients Backend'!$AE23:$CD23)&gt;=1,1,0)*$H24</f>
        <v>0</v>
      </c>
      <c r="AQ24">
        <f>IF(SUMIF('Ingredients Backend'!$AE$1:$CD$1,AQ$3,'Ingredients Backend'!$AE23:$CD23)&gt;=1,1,0)*$H24</f>
        <v>0</v>
      </c>
      <c r="AR24">
        <f>IF(SUMIF('Ingredients Backend'!$AE$1:$CD$1,AR$3,'Ingredients Backend'!$AE23:$CD23)&gt;=1,1,0)*$H24</f>
        <v>0</v>
      </c>
      <c r="AS24">
        <f>IF(SUMIF('Ingredients Backend'!$AE$1:$CD$1,AS$3,'Ingredients Backend'!$AE23:$CD23)&gt;=1,1,0)*$H24</f>
        <v>0</v>
      </c>
      <c r="AT24">
        <f>IF(SUMIF('Ingredients Backend'!$AE$1:$CD$1,AT$3,'Ingredients Backend'!$AE23:$CD23)&gt;=1,1,0)*$H24</f>
        <v>0</v>
      </c>
      <c r="AU24">
        <f>IF(SUMIF('Ingredients Backend'!$AE$1:$CD$1,AU$3,'Ingredients Backend'!$AE23:$CD23)&gt;=1,1,0)*$H24</f>
        <v>0</v>
      </c>
      <c r="AV24">
        <f>IF(SUMIF('Ingredients Backend'!$AE$1:$CD$1,AV$3,'Ingredients Backend'!$AE23:$CD23)&gt;=1,1,0)*$H24</f>
        <v>0</v>
      </c>
      <c r="AW24">
        <f>IF(SUMIF('Ingredients Backend'!$AE$1:$CD$1,AW$3,'Ingredients Backend'!$AE23:$CD23)&gt;=1,1,0)*$H24</f>
        <v>0</v>
      </c>
      <c r="AX24">
        <f>IF(SUMIF('Ingredients Backend'!$AE$1:$CD$1,AX$3,'Ingredients Backend'!$AE23:$CD23)&gt;=1,1,0)*$H24</f>
        <v>0</v>
      </c>
      <c r="AY24">
        <f>IF(SUMIF('Ingredients Backend'!$AE$1:$CD$1,AY$3,'Ingredients Backend'!$AE23:$CD23)&gt;=1,1,0)*$H24</f>
        <v>9413.39</v>
      </c>
      <c r="AZ24">
        <f>IF(SUMIF('Ingredients Backend'!$AE$1:$CD$1,AZ$3,'Ingredients Backend'!$AE23:$CD23)&gt;=1,1,0)*$H24</f>
        <v>0</v>
      </c>
      <c r="BA24">
        <f>IF(SUMIF('Ingredients Backend'!$AE$1:$CD$1,BA$3,'Ingredients Backend'!$AE23:$CD23)&gt;=1,1,0)*$H24</f>
        <v>0</v>
      </c>
      <c r="BB24">
        <f>IF(SUMIF('Ingredients Backend'!$AE$1:$CD$1,BB$3,'Ingredients Backend'!$AE23:$CD23)&gt;=1,1,0)*$H24</f>
        <v>0</v>
      </c>
      <c r="BC24">
        <f>IF(SUMIF('Ingredients Backend'!$AE$1:$CD$1,BC$3,'Ingredients Backend'!$AE23:$CD23)&gt;=1,1,0)*$H24</f>
        <v>0</v>
      </c>
      <c r="BD24">
        <f>IF(SUMIF('Ingredients Backend'!$AE$1:$CD$1,BD$3,'Ingredients Backend'!$AE23:$CD23)&gt;=1,1,0)*$H24</f>
        <v>0</v>
      </c>
      <c r="BE24">
        <f>IF(SUMIF('Ingredients Backend'!$AE$1:$CD$1,BE$3,'Ingredients Backend'!$AE23:$CD23)&gt;=1,1,0)*$H24</f>
        <v>0</v>
      </c>
      <c r="BF24">
        <f>IF(SUMIF('Ingredients Backend'!$AE$1:$CD$1,BF$3,'Ingredients Backend'!$AE23:$CD23)&gt;=1,1,0)*$H24</f>
        <v>0</v>
      </c>
      <c r="BG24">
        <f>IF(SUMIF('Ingredients Backend'!$AE$1:$CD$1,BG$3,'Ingredients Backend'!$AE23:$CD23)&gt;=1,1,0)*$H24</f>
        <v>0</v>
      </c>
      <c r="BH24">
        <f>IF(SUMIF('Ingredients Backend'!$AE$1:$CD$1,BH$3,'Ingredients Backend'!$AE23:$CD23)&gt;=1,1,0)*$H24</f>
        <v>0</v>
      </c>
      <c r="BI24">
        <f>IF(SUMIF('Ingredients Backend'!$AE$1:$CD$1,BI$3,'Ingredients Backend'!$AE23:$CD23)&gt;=1,1,0)*$H24</f>
        <v>0</v>
      </c>
      <c r="BJ24">
        <f>IF(SUMIF('Ingredients Backend'!$AE$1:$CD$1,BJ$3,'Ingredients Backend'!$AE23:$CD23)&gt;=1,1,0)*$H24</f>
        <v>0</v>
      </c>
      <c r="BK24">
        <f>IF(SUMIF('Ingredients Backend'!$AE$1:$CD$1,BK$3,'Ingredients Backend'!$AE23:$CD23)&gt;=1,1,0)*$H24</f>
        <v>0</v>
      </c>
      <c r="BL24">
        <f>IF(SUMIF('Ingredients Backend'!$AE$1:$CD$1,BL$3,'Ingredients Backend'!$AE23:$CD23)&gt;=1,1,0)*$H24</f>
        <v>9413.39</v>
      </c>
      <c r="BM24">
        <f>IF(SUMIF('Ingredients Backend'!$AE$1:$CD$1,BM$3,'Ingredients Backend'!$AE23:$CD23)&gt;=1,1,0)*$H24</f>
        <v>0</v>
      </c>
      <c r="BN24">
        <f>IF(SUMIF('Ingredients Backend'!$AE$1:$CD$1,BN$3,'Ingredients Backend'!$AE23:$CD23)&gt;=1,1,0)*$H24</f>
        <v>0</v>
      </c>
      <c r="BO24">
        <f>IF(SUMIF('Ingredients Backend'!$AE$1:$CD$1,BO$3,'Ingredients Backend'!$AE23:$CD23)&gt;=1,1,0)*$H24</f>
        <v>0</v>
      </c>
      <c r="BP24">
        <f>IF(SUMIF('Ingredients Backend'!$AE$1:$CD$1,BP$3,'Ingredients Backend'!$AE23:$CD23)&gt;=1,1,0)*$H24</f>
        <v>0</v>
      </c>
      <c r="BQ24">
        <f>IF(SUMIF('Ingredients Backend'!$AE$1:$CD$1,BQ$3,'Ingredients Backend'!$AE23:$CD23)&gt;=1,1,0)*$H24</f>
        <v>0</v>
      </c>
      <c r="BR24">
        <f>IF(SUMIF('Ingredients Backend'!$AE$1:$CD$1,BR$3,'Ingredients Backend'!$AE23:$CD23)&gt;=1,1,0)*$H24</f>
        <v>0</v>
      </c>
      <c r="BS24">
        <f>IF(SUMIF('Ingredients Backend'!$AE$1:$CD$1,BS$3,'Ingredients Backend'!$AE23:$CD23)&gt;=1,1,0)*$H24</f>
        <v>0</v>
      </c>
      <c r="BT24">
        <f>IF(SUMIF('Ingredients Backend'!$AE$1:$CD$1,BT$3,'Ingredients Backend'!$AE23:$CD23)&gt;=1,1,0)*$H24</f>
        <v>0</v>
      </c>
      <c r="BU24">
        <f>IF(SUMIF('Ingredients Backend'!$AE$1:$CD$1,BU$3,'Ingredients Backend'!$AE23:$CD23)&gt;=1,1,0)*$H24</f>
        <v>0</v>
      </c>
      <c r="BV24">
        <f>IF(SUMIF('Ingredients Backend'!$AE$1:$CD$1,BV$3,'Ingredients Backend'!$AE23:$CD23)&gt;=1,1,0)*$H24</f>
        <v>0</v>
      </c>
      <c r="BW24">
        <f>IF(SUMIF('Ingredients Backend'!$AE$1:$CD$1,BW$3,'Ingredients Backend'!$AE23:$CD23)&gt;=1,1,0)*$H24</f>
        <v>0</v>
      </c>
      <c r="BX24">
        <f>IF(SUMIF('Ingredients Backend'!$AE$1:$CD$1,BX$3,'Ingredients Backend'!$AE23:$CD23)&gt;=1,1,0)*$H24</f>
        <v>0</v>
      </c>
      <c r="BY24">
        <f>IF(SUMIF('Ingredients Backend'!$AE$1:$CD$1,BY$3,'Ingredients Backend'!$AE23:$CD23)&gt;=1,1,0)*$H24</f>
        <v>9413.39</v>
      </c>
    </row>
    <row r="25" spans="1:77">
      <c r="A25" s="5" t="str">
        <f>_xlfn.XLOOKUP($E25,'Raw Data'!$E:$E,'Raw Data'!A:A,"ERROR",0,1)</f>
        <v>AE</v>
      </c>
      <c r="B25" s="5" t="str">
        <f>_xlfn.XLOOKUP($E25,'Raw Data'!$E:$E,'Raw Data'!B:B,"ERROR",0,1)</f>
        <v>Hair Mousses</v>
      </c>
      <c r="C25" s="5" t="str">
        <f>_xlfn.XLOOKUP($E25,'Raw Data'!$E:$E,'Raw Data'!C:C,"ERROR",0,1)</f>
        <v>Garnier</v>
      </c>
      <c r="D25" s="5" t="str">
        <f>_xlfn.XLOOKUP($E25,'Raw Data'!$E:$E,'Raw Data'!D:D,"ERROR",0,1)</f>
        <v>www.amazon.ae/dp/B00T6FNWLY</v>
      </c>
      <c r="E25" s="5" t="s">
        <v>136</v>
      </c>
      <c r="F25" s="9" t="str">
        <f>_xlfn.XLOOKUP($E25,'Raw Data'!$E:$E,'Raw Data'!F:F,"ERROR",0,1)</f>
        <v>Garnier Fructis Style Mega Full Thickening Lotion, 5.0 Oz, 1 Count (Packaging May Vary)</v>
      </c>
      <c r="G25" s="10">
        <f>_xlfn.XLOOKUP($E25,'Raw Data'!$E:$E,'Raw Data'!G:G,"ERROR",0,1)</f>
        <v>186</v>
      </c>
      <c r="H25" s="9">
        <f>_xlfn.XLOOKUP($E25,'Raw Data'!$E:$E,'Raw Data'!H:H,"ERROR",0,1)</f>
        <v>9106.16</v>
      </c>
      <c r="I25" s="9">
        <f>_xlfn.XLOOKUP($E25,'Raw Data'!$E:$E,'Raw Data'!I:I,"ERROR",0,1)</f>
        <v>0.0121915192162734</v>
      </c>
      <c r="J25" s="9" t="str">
        <f>_xlfn.XLOOKUP($E25,'Raw Data'!$E:$E,'Raw Data'!J:J,"ERROR",0,1)</f>
        <v>Yes</v>
      </c>
      <c r="K25" s="14" t="str">
        <f t="array" ref="K25">_xlfn.IFS(AND(L25&gt;0,L25&lt;=5),"0 to 5",AND(L25&gt;5,L25&lt;=10),"5 to 10",AND(L25&gt;10,L25&lt;=15),"10 to 15",AND(L25&gt;15,L25&lt;=20),"15 to 20",AND(L25&gt;20,L25&lt;=30),"20 to 30",AND(L25&gt;30,L25&lt;=40),"30 to 40",AND(L25&gt;40,L25&lt;=50),"40 to 50",AND(L25&gt;50,L25&lt;=75),"50 to 75",AND(L25&gt;75,L25&lt;=100),"75 to 100",AND(L25&gt;100,L25&lt;=150),"100 to 150",AND(L25&gt;150,L25&lt;=200),"150 to 200",AND(L25&gt;200,L25&lt;=250),"200 to 250",AND(L25&gt;250,L25&lt;=300),"250 to 300",AND(L25&gt;300,L25&lt;=400),"300 to 400",AND(L25&gt;400,L25&lt;=500),"400 to 500",L25&gt;500,"500+")</f>
        <v>50 to 75</v>
      </c>
      <c r="L25" s="9">
        <f>_xlfn.XLOOKUP($E25,'Raw Data'!$E:$E,'Raw Data'!L:L,"ERROR",0,1)</f>
        <v>50.56</v>
      </c>
      <c r="M25" s="14" t="str">
        <f t="array" ref="M25">_xlfn.IFS(AND(N25&gt;0,N25&lt;=5),"0 to 5",AND(N25&gt;5,N25&lt;=10),"5 to 10",AND(N25&gt;10,N25&lt;=15),"10 to 15",AND(N25&gt;15,N25&lt;=20),"15 to 20",AND(N25&gt;20,N25&lt;=30),"20 to 30",AND(N25&gt;30,N25&lt;=40),"30 to 40",AND(N25&gt;40,N25&lt;=50),"40 to 50",AND(N25&gt;50,N25&lt;=75),"50 to 75",AND(N25&gt;75,N25&lt;=100),"75 to 100",AND(N25&gt;100,N25&lt;=150),"100 to 150",AND(N25&gt;150,N25&lt;=200),"150 to 200",AND(N25&gt;200,N25&lt;=250),"200 to 250",AND(N25&gt;250,N25&lt;=300),"250 to 300",AND(N25&gt;300,N25&lt;=400),"300 to 400",AND(N25&gt;400,N25&lt;=500),"400 to 500",N25&gt;500,"500+")</f>
        <v>50 to 75</v>
      </c>
      <c r="N25" s="9">
        <f>_xlfn.XLOOKUP($E25,'Raw Data'!$E:$E,'Raw Data'!N:N,"ERROR",0,1)</f>
        <v>57.81</v>
      </c>
      <c r="O25" s="14" t="str">
        <f t="array" ref="O25">_xlfn.IFS(P25=0,"No Discount",AND(P25&gt;0,P25&lt;=0.02),"0% to 2%",AND(P25&gt;0.02,P25&lt;=0.04),"2% to 4%",AND(P25&gt;0.04,P25&lt;=0.06),"4% to 6%",AND(P25&gt;0.06,P25&lt;=0.08),"6% to 8%",AND(P25&gt;0.08,P25&lt;=0.1),"8% to 10%",AND(P25&gt;0.1,P25&lt;=0.15),"10% to 15%",AND(P25&gt;0.15,P25&lt;=0.2),"15% to 20%",AND(P25&gt;0.2,P25&lt;=0.25),"20% to 25%",AND(P25&gt;0.25,P25&lt;=0.3),"25% to 30%",AND(P25&gt;0.3,P25&lt;=0.4),"30% to 40%",AND(P25&gt;0.4,P25&lt;=0.5),"40% to 50%",AND(P25&gt;0.5,P25&lt;=0.75),"50% to 75%",AND(P25&gt;0.75,P25&lt;=1),"75% to 100%")</f>
        <v>10% to 15%</v>
      </c>
      <c r="P25" s="10">
        <f>_xlfn.XLOOKUP($E25,'Raw Data'!$E:$E,'Raw Data'!P:P,"ERROR",0,1)</f>
        <v>0.125410828576371</v>
      </c>
      <c r="Q25" s="9">
        <f>_xlfn.XLOOKUP($E25,'Raw Data'!$E:$E,'Raw Data'!Q:Q,"ERROR",0,1)</f>
        <v>5</v>
      </c>
      <c r="R25" s="9" t="str">
        <f>_xlfn.XLOOKUP($E25,'Raw Data'!$E:$E,'Raw Data'!R:R,"ERROR",0,1)</f>
        <v>oz</v>
      </c>
      <c r="S25" s="5" t="str">
        <f t="array" ref="S25">_xlfn.IFS(AND(T25&gt;0,T25&lt;=0.05),"0 to 0.05",AND(T25&gt;0.05,T25&lt;=0.1),"0.05 to 0.1",AND(T25&gt;0.1,T25&lt;=0.2),"0.1 to 0.2",AND(T25&gt;0.2,T25&lt;=0.3),"0.2 to 0.3",AND(T25&gt;0.3,T25&lt;=0.4),"0.3 to 0.4",AND(T25&gt;0.4,T25&lt;=0.5),"0.4 to 0.5",AND(T25&gt;0.5,T25&lt;=0.75),"0.5 to 0.75",AND(T25&gt;0.75,T25&lt;=1),"0.75 to 1",AND(T25&gt;1,T25&lt;=2),"1 to 2",AND(T25&gt;2,T25&lt;=3),"2 to 3",AND(T25&gt;3,T25&lt;=4),"3 to 4",AND(T25&gt;4,T25&lt;=5),"4 to 5",AND(T25&gt;5,T25&lt;=10),"5 to 10",T25&gt;10,"10+")</f>
        <v>0.3 to 0.4</v>
      </c>
      <c r="T25" s="10">
        <f t="shared" si="1"/>
        <v>0.341968211024687</v>
      </c>
      <c r="U25" s="15" t="str">
        <f t="array" ref="U25">_xlfn.IFS(AND(V25&gt;0,V25&lt;=0.05),"0 to 0.05",AND(V25&gt;0.05,V25&lt;=0.1),"0.05 to 0.1",AND(V25&gt;0.1,V25&lt;=0.2),"0.1 to 0.2",AND(V25&gt;0.2,V25&lt;=0.3),"0.2 to 0.3",AND(V25&gt;0.3,V25&lt;=0.4),"0.3 to 0.4",AND(V25&gt;0.4,V25&lt;=0.5),"0.4 to 0.5",AND(V25&gt;0.5,V25&lt;=0.75),"0.5 to 0.75",AND(V25&gt;0.75,V25&lt;=1),"0.75 to 1",AND(V25&gt;1,V25&lt;=2),"1 to 2",AND(V25&gt;2,V25&lt;=3),"2 to 3",AND(V25&gt;3,V25&lt;=4),"3 to 4",AND(V25&gt;4,V25&lt;=5),"4 to 5",AND(V25&gt;5,V25&lt;=10),"5 to 10",V25&gt;10,"10+")</f>
        <v>0.1 to 0.2</v>
      </c>
      <c r="V25" s="10">
        <f t="shared" si="2"/>
        <v>0.105571187013865</v>
      </c>
      <c r="W25" s="15" t="str">
        <f t="array" ref="W25">_xlfn.IFS(AND(X25&gt;0,X25&lt;=0.05),"0 to 0.05",AND(X25&gt;0.05,X25&lt;=0.1),"0.05 to 0.1",AND(X25&gt;0.1,X25&lt;=0.2),"0.1 to 0.2",AND(X25&gt;0.2,X25&lt;=0.3),"0.2 to 0.3",AND(X25&gt;0.3,X25&lt;=0.4),"0.3 to 0.4",AND(X25&gt;0.4,X25&lt;=0.5),"0.4 to 0.5",AND(X25&gt;0.5,X25&lt;=0.75),"0.5 to 0.75",AND(X25&gt;0.75,X25&lt;=1),"0.75 to 1",AND(X25&gt;1,X25&lt;=2),"1 to 2",AND(X25&gt;2,X25&lt;=3),"2 to 3",AND(X25&gt;3,X25&lt;=4),"3 to 4",AND(X25&gt;4,X25&lt;=5),"4 to 5",AND(X25&gt;5,X25&lt;=10),"5 to 10",X25&gt;10,"10+")</f>
        <v>0.05 to 0.1</v>
      </c>
      <c r="X25" s="16">
        <f t="shared" si="3"/>
        <v>0.0923314169766656</v>
      </c>
      <c r="Y25" s="5" t="str">
        <f t="array" ref="Y25">_xlfn.IFS(AND(Z25&gt;0,Z25&lt;=1),"0 to 1",AND(Z25&gt;1,Z25&lt;=2),"1 to 2",AND(Z25&gt;2,Z25&lt;=4),"2 to 4",AND(Z25&gt;4,Z25&lt;=6),"4 to 6",AND(Z25&gt;6,Z25&lt;=8),"6 to 8",AND(Z25&gt;8,Z25&lt;=10),"8 to 10",AND(Z25&gt;10,Z25&lt;=15),"10 to 15",AND(Z25&gt;15,Z25&lt;=20),"15 to 20",AND(Z25&gt;20,Z25&lt;=25),"20 to 25",AND(Z25&gt;25,Z25&lt;=30),"25 to 30",AND(Z25&gt;30,Z25&lt;=40),"30 to 40",AND(Z25&gt;40,Z25&lt;=50),"40 to 50",Z25&gt;50,"50+")</f>
        <v>4 to 6</v>
      </c>
      <c r="Z25" s="9">
        <f t="array" ref="Z25">_xlfn.IFS(AA25="oz",_xlfn.IFS(R25="oz",Q25,R25="fl oz",Q25*1.04,R25="ml",Q25*0.0338),AA25="fl oz",_xlfn.IFS(R25="oz",Q25/1.04,R25="fl oz",Q25,R25="ml",Q25*0.0338/1.04),AA25="ml",_xlfn.IFS(R25="oz",Q25/0.0338,R25="fl oz",Q25*1.04/0.0338,R25="ml",Q25))</f>
        <v>5</v>
      </c>
      <c r="AA25" s="9" t="str">
        <f>_xlfn.XLOOKUP($E25,'Raw Data'!$E:$E,'Raw Data'!AA:AA,"ERROR",0,1)</f>
        <v>oz</v>
      </c>
      <c r="AB25" s="5" t="s">
        <v>137</v>
      </c>
      <c r="AC25" s="5" t="s">
        <v>138</v>
      </c>
      <c r="AD25" s="5" t="s">
        <v>139</v>
      </c>
      <c r="AE25">
        <f>IF(SUMIF('Ingredients Backend'!$AE$1:$CD$1,AE$3,'Ingredients Backend'!$AE24:$CD24)&gt;=1,1,0)*$H25</f>
        <v>0</v>
      </c>
      <c r="AF25">
        <f>IF(SUMIF('Ingredients Backend'!$AE$1:$CD$1,AF$3,'Ingredients Backend'!$AE24:$CD24)&gt;=1,1,0)*$H25</f>
        <v>0</v>
      </c>
      <c r="AG25">
        <f>IF(SUMIF('Ingredients Backend'!$AE$1:$CD$1,AG$3,'Ingredients Backend'!$AE24:$CD24)&gt;=1,1,0)*$H25</f>
        <v>0</v>
      </c>
      <c r="AH25">
        <f>IF(SUMIF('Ingredients Backend'!$AE$1:$CD$1,AH$3,'Ingredients Backend'!$AE24:$CD24)&gt;=1,1,0)*$H25</f>
        <v>0</v>
      </c>
      <c r="AI25">
        <f>IF(SUMIF('Ingredients Backend'!$AE$1:$CD$1,AI$3,'Ingredients Backend'!$AE24:$CD24)&gt;=1,1,0)*$H25</f>
        <v>0</v>
      </c>
      <c r="AJ25">
        <f>IF(SUMIF('Ingredients Backend'!$AE$1:$CD$1,AJ$3,'Ingredients Backend'!$AE24:$CD24)&gt;=1,1,0)*$H25</f>
        <v>0</v>
      </c>
      <c r="AK25">
        <f>IF(SUMIF('Ingredients Backend'!$AE$1:$CD$1,AK$3,'Ingredients Backend'!$AE24:$CD24)&gt;=1,1,0)*$H25</f>
        <v>0</v>
      </c>
      <c r="AL25">
        <f>IF(SUMIF('Ingredients Backend'!$AE$1:$CD$1,AL$3,'Ingredients Backend'!$AE24:$CD24)&gt;=1,1,0)*$H25</f>
        <v>0</v>
      </c>
      <c r="AM25">
        <f>IF(SUMIF('Ingredients Backend'!$AE$1:$CD$1,AM$3,'Ingredients Backend'!$AE24:$CD24)&gt;=1,1,0)*$H25</f>
        <v>0</v>
      </c>
      <c r="AN25">
        <f>IF(SUMIF('Ingredients Backend'!$AE$1:$CD$1,AN$3,'Ingredients Backend'!$AE24:$CD24)&gt;=1,1,0)*$H25</f>
        <v>9106.16</v>
      </c>
      <c r="AO25">
        <f>IF(SUMIF('Ingredients Backend'!$AE$1:$CD$1,AO$3,'Ingredients Backend'!$AE24:$CD24)&gt;=1,1,0)*$H25</f>
        <v>0</v>
      </c>
      <c r="AP25">
        <f>IF(SUMIF('Ingredients Backend'!$AE$1:$CD$1,AP$3,'Ingredients Backend'!$AE24:$CD24)&gt;=1,1,0)*$H25</f>
        <v>0</v>
      </c>
      <c r="AQ25">
        <f>IF(SUMIF('Ingredients Backend'!$AE$1:$CD$1,AQ$3,'Ingredients Backend'!$AE24:$CD24)&gt;=1,1,0)*$H25</f>
        <v>0</v>
      </c>
      <c r="AR25">
        <f>IF(SUMIF('Ingredients Backend'!$AE$1:$CD$1,AR$3,'Ingredients Backend'!$AE24:$CD24)&gt;=1,1,0)*$H25</f>
        <v>0</v>
      </c>
      <c r="AS25">
        <f>IF(SUMIF('Ingredients Backend'!$AE$1:$CD$1,AS$3,'Ingredients Backend'!$AE24:$CD24)&gt;=1,1,0)*$H25</f>
        <v>0</v>
      </c>
      <c r="AT25">
        <f>IF(SUMIF('Ingredients Backend'!$AE$1:$CD$1,AT$3,'Ingredients Backend'!$AE24:$CD24)&gt;=1,1,0)*$H25</f>
        <v>0</v>
      </c>
      <c r="AU25">
        <f>IF(SUMIF('Ingredients Backend'!$AE$1:$CD$1,AU$3,'Ingredients Backend'!$AE24:$CD24)&gt;=1,1,0)*$H25</f>
        <v>9106.16</v>
      </c>
      <c r="AV25">
        <f>IF(SUMIF('Ingredients Backend'!$AE$1:$CD$1,AV$3,'Ingredients Backend'!$AE24:$CD24)&gt;=1,1,0)*$H25</f>
        <v>9106.16</v>
      </c>
      <c r="AW25">
        <f>IF(SUMIF('Ingredients Backend'!$AE$1:$CD$1,AW$3,'Ingredients Backend'!$AE24:$CD24)&gt;=1,1,0)*$H25</f>
        <v>0</v>
      </c>
      <c r="AX25">
        <f>IF(SUMIF('Ingredients Backend'!$AE$1:$CD$1,AX$3,'Ingredients Backend'!$AE24:$CD24)&gt;=1,1,0)*$H25</f>
        <v>0</v>
      </c>
      <c r="AY25">
        <f>IF(SUMIF('Ingredients Backend'!$AE$1:$CD$1,AY$3,'Ingredients Backend'!$AE24:$CD24)&gt;=1,1,0)*$H25</f>
        <v>9106.16</v>
      </c>
      <c r="AZ25">
        <f>IF(SUMIF('Ingredients Backend'!$AE$1:$CD$1,AZ$3,'Ingredients Backend'!$AE24:$CD24)&gt;=1,1,0)*$H25</f>
        <v>0</v>
      </c>
      <c r="BA25">
        <f>IF(SUMIF('Ingredients Backend'!$AE$1:$CD$1,BA$3,'Ingredients Backend'!$AE24:$CD24)&gt;=1,1,0)*$H25</f>
        <v>0</v>
      </c>
      <c r="BB25">
        <f>IF(SUMIF('Ingredients Backend'!$AE$1:$CD$1,BB$3,'Ingredients Backend'!$AE24:$CD24)&gt;=1,1,0)*$H25</f>
        <v>0</v>
      </c>
      <c r="BC25">
        <f>IF(SUMIF('Ingredients Backend'!$AE$1:$CD$1,BC$3,'Ingredients Backend'!$AE24:$CD24)&gt;=1,1,0)*$H25</f>
        <v>0</v>
      </c>
      <c r="BD25">
        <f>IF(SUMIF('Ingredients Backend'!$AE$1:$CD$1,BD$3,'Ingredients Backend'!$AE24:$CD24)&gt;=1,1,0)*$H25</f>
        <v>0</v>
      </c>
      <c r="BE25">
        <f>IF(SUMIF('Ingredients Backend'!$AE$1:$CD$1,BE$3,'Ingredients Backend'!$AE24:$CD24)&gt;=1,1,0)*$H25</f>
        <v>0</v>
      </c>
      <c r="BF25">
        <f>IF(SUMIF('Ingredients Backend'!$AE$1:$CD$1,BF$3,'Ingredients Backend'!$AE24:$CD24)&gt;=1,1,0)*$H25</f>
        <v>0</v>
      </c>
      <c r="BG25">
        <f>IF(SUMIF('Ingredients Backend'!$AE$1:$CD$1,BG$3,'Ingredients Backend'!$AE24:$CD24)&gt;=1,1,0)*$H25</f>
        <v>0</v>
      </c>
      <c r="BH25">
        <f>IF(SUMIF('Ingredients Backend'!$AE$1:$CD$1,BH$3,'Ingredients Backend'!$AE24:$CD24)&gt;=1,1,0)*$H25</f>
        <v>0</v>
      </c>
      <c r="BI25">
        <f>IF(SUMIF('Ingredients Backend'!$AE$1:$CD$1,BI$3,'Ingredients Backend'!$AE24:$CD24)&gt;=1,1,0)*$H25</f>
        <v>0</v>
      </c>
      <c r="BJ25">
        <f>IF(SUMIF('Ingredients Backend'!$AE$1:$CD$1,BJ$3,'Ingredients Backend'!$AE24:$CD24)&gt;=1,1,0)*$H25</f>
        <v>0</v>
      </c>
      <c r="BK25">
        <f>IF(SUMIF('Ingredients Backend'!$AE$1:$CD$1,BK$3,'Ingredients Backend'!$AE24:$CD24)&gt;=1,1,0)*$H25</f>
        <v>0</v>
      </c>
      <c r="BL25">
        <f>IF(SUMIF('Ingredients Backend'!$AE$1:$CD$1,BL$3,'Ingredients Backend'!$AE24:$CD24)&gt;=1,1,0)*$H25</f>
        <v>0</v>
      </c>
      <c r="BM25">
        <f>IF(SUMIF('Ingredients Backend'!$AE$1:$CD$1,BM$3,'Ingredients Backend'!$AE24:$CD24)&gt;=1,1,0)*$H25</f>
        <v>0</v>
      </c>
      <c r="BN25">
        <f>IF(SUMIF('Ingredients Backend'!$AE$1:$CD$1,BN$3,'Ingredients Backend'!$AE24:$CD24)&gt;=1,1,0)*$H25</f>
        <v>0</v>
      </c>
      <c r="BO25">
        <f>IF(SUMIF('Ingredients Backend'!$AE$1:$CD$1,BO$3,'Ingredients Backend'!$AE24:$CD24)&gt;=1,1,0)*$H25</f>
        <v>0</v>
      </c>
      <c r="BP25">
        <f>IF(SUMIF('Ingredients Backend'!$AE$1:$CD$1,BP$3,'Ingredients Backend'!$AE24:$CD24)&gt;=1,1,0)*$H25</f>
        <v>0</v>
      </c>
      <c r="BQ25">
        <f>IF(SUMIF('Ingredients Backend'!$AE$1:$CD$1,BQ$3,'Ingredients Backend'!$AE24:$CD24)&gt;=1,1,0)*$H25</f>
        <v>0</v>
      </c>
      <c r="BR25">
        <f>IF(SUMIF('Ingredients Backend'!$AE$1:$CD$1,BR$3,'Ingredients Backend'!$AE24:$CD24)&gt;=1,1,0)*$H25</f>
        <v>0</v>
      </c>
      <c r="BS25">
        <f>IF(SUMIF('Ingredients Backend'!$AE$1:$CD$1,BS$3,'Ingredients Backend'!$AE24:$CD24)&gt;=1,1,0)*$H25</f>
        <v>0</v>
      </c>
      <c r="BT25">
        <f>IF(SUMIF('Ingredients Backend'!$AE$1:$CD$1,BT$3,'Ingredients Backend'!$AE24:$CD24)&gt;=1,1,0)*$H25</f>
        <v>0</v>
      </c>
      <c r="BU25">
        <f>IF(SUMIF('Ingredients Backend'!$AE$1:$CD$1,BU$3,'Ingredients Backend'!$AE24:$CD24)&gt;=1,1,0)*$H25</f>
        <v>0</v>
      </c>
      <c r="BV25">
        <f>IF(SUMIF('Ingredients Backend'!$AE$1:$CD$1,BV$3,'Ingredients Backend'!$AE24:$CD24)&gt;=1,1,0)*$H25</f>
        <v>0</v>
      </c>
      <c r="BW25">
        <f>IF(SUMIF('Ingredients Backend'!$AE$1:$CD$1,BW$3,'Ingredients Backend'!$AE24:$CD24)&gt;=1,1,0)*$H25</f>
        <v>0</v>
      </c>
      <c r="BX25">
        <f>IF(SUMIF('Ingredients Backend'!$AE$1:$CD$1,BX$3,'Ingredients Backend'!$AE24:$CD24)&gt;=1,1,0)*$H25</f>
        <v>0</v>
      </c>
      <c r="BY25">
        <f>IF(SUMIF('Ingredients Backend'!$AE$1:$CD$1,BY$3,'Ingredients Backend'!$AE24:$CD24)&gt;=1,1,0)*$H25</f>
        <v>9106.16</v>
      </c>
    </row>
    <row r="26" spans="1:77">
      <c r="A26" s="5" t="str">
        <f>_xlfn.XLOOKUP($E26,'Raw Data'!$E:$E,'Raw Data'!A:A,"ERROR",0,1)</f>
        <v>AE</v>
      </c>
      <c r="B26" s="5" t="str">
        <f>_xlfn.XLOOKUP($E26,'Raw Data'!$E:$E,'Raw Data'!B:B,"ERROR",0,1)</f>
        <v>Hair Mousses</v>
      </c>
      <c r="C26" s="5" t="str">
        <f>_xlfn.XLOOKUP($E26,'Raw Data'!$E:$E,'Raw Data'!C:C,"ERROR",0,1)</f>
        <v>kerastase</v>
      </c>
      <c r="D26" s="5" t="str">
        <f>_xlfn.XLOOKUP($E26,'Raw Data'!$E:$E,'Raw Data'!D:D,"ERROR",0,1)</f>
        <v>www.amazon.ae/dp/B00UXOXJ10</v>
      </c>
      <c r="E26" s="5" t="s">
        <v>140</v>
      </c>
      <c r="F26" s="9" t="str">
        <f>_xlfn.XLOOKUP($E26,'Raw Data'!$E:$E,'Raw Data'!F:F,"ERROR",0,1)</f>
        <v>KERASTASE Densifique Mousse Fluid Ounce, Multicolor, 5.1 Fl Oz</v>
      </c>
      <c r="G26" s="10">
        <f>_xlfn.XLOOKUP($E26,'Raw Data'!$E:$E,'Raw Data'!G:G,"ERROR",0,1)</f>
        <v>57</v>
      </c>
      <c r="H26" s="9">
        <f>_xlfn.XLOOKUP($E26,'Raw Data'!$E:$E,'Raw Data'!H:H,"ERROR",0,1)</f>
        <v>9037.32</v>
      </c>
      <c r="I26" s="9">
        <f>_xlfn.XLOOKUP($E26,'Raw Data'!$E:$E,'Raw Data'!I:I,"ERROR",0,1)</f>
        <v>0.0120993547712331</v>
      </c>
      <c r="J26" s="9" t="str">
        <f>_xlfn.XLOOKUP($E26,'Raw Data'!$E:$E,'Raw Data'!J:J,"ERROR",0,1)</f>
        <v>Yes</v>
      </c>
      <c r="K26" s="14" t="str">
        <f t="array" ref="K26">_xlfn.IFS(AND(L26&gt;0,L26&lt;=5),"0 to 5",AND(L26&gt;5,L26&lt;=10),"5 to 10",AND(L26&gt;10,L26&lt;=15),"10 to 15",AND(L26&gt;15,L26&lt;=20),"15 to 20",AND(L26&gt;20,L26&lt;=30),"20 to 30",AND(L26&gt;30,L26&lt;=40),"30 to 40",AND(L26&gt;40,L26&lt;=50),"40 to 50",AND(L26&gt;50,L26&lt;=75),"50 to 75",AND(L26&gt;75,L26&lt;=100),"75 to 100",AND(L26&gt;100,L26&lt;=150),"100 to 150",AND(L26&gt;150,L26&lt;=200),"150 to 200",AND(L26&gt;200,L26&lt;=250),"200 to 250",AND(L26&gt;250,L26&lt;=300),"250 to 300",AND(L26&gt;300,L26&lt;=400),"300 to 400",AND(L26&gt;400,L26&lt;=500),"400 to 500",L26&gt;500,"500+")</f>
        <v>150 to 200</v>
      </c>
      <c r="L26" s="9">
        <f>_xlfn.XLOOKUP($E26,'Raw Data'!$E:$E,'Raw Data'!L:L,"ERROR",0,1)</f>
        <v>158.42</v>
      </c>
      <c r="M26" s="14" t="str">
        <f t="array" ref="M26">_xlfn.IFS(AND(N26&gt;0,N26&lt;=5),"0 to 5",AND(N26&gt;5,N26&lt;=10),"5 to 10",AND(N26&gt;10,N26&lt;=15),"10 to 15",AND(N26&gt;15,N26&lt;=20),"15 to 20",AND(N26&gt;20,N26&lt;=30),"20 to 30",AND(N26&gt;30,N26&lt;=40),"30 to 40",AND(N26&gt;40,N26&lt;=50),"40 to 50",AND(N26&gt;50,N26&lt;=75),"50 to 75",AND(N26&gt;75,N26&lt;=100),"75 to 100",AND(N26&gt;100,N26&lt;=150),"100 to 150",AND(N26&gt;150,N26&lt;=200),"150 to 200",AND(N26&gt;200,N26&lt;=250),"200 to 250",AND(N26&gt;250,N26&lt;=300),"250 to 300",AND(N26&gt;300,N26&lt;=400),"300 to 400",AND(N26&gt;400,N26&lt;=500),"400 to 500",N26&gt;500,"500+")</f>
        <v>150 to 200</v>
      </c>
      <c r="N26" s="9">
        <f>_xlfn.XLOOKUP($E26,'Raw Data'!$E:$E,'Raw Data'!N:N,"ERROR",0,1)</f>
        <v>173.06</v>
      </c>
      <c r="O26" s="14" t="str">
        <f t="array" ref="O26">_xlfn.IFS(P26=0,"No Discount",AND(P26&gt;0,P26&lt;=0.02),"0% to 2%",AND(P26&gt;0.02,P26&lt;=0.04),"2% to 4%",AND(P26&gt;0.04,P26&lt;=0.06),"4% to 6%",AND(P26&gt;0.06,P26&lt;=0.08),"6% to 8%",AND(P26&gt;0.08,P26&lt;=0.1),"8% to 10%",AND(P26&gt;0.1,P26&lt;=0.15),"10% to 15%",AND(P26&gt;0.15,P26&lt;=0.2),"15% to 20%",AND(P26&gt;0.2,P26&lt;=0.25),"20% to 25%",AND(P26&gt;0.25,P26&lt;=0.3),"25% to 30%",AND(P26&gt;0.3,P26&lt;=0.4),"30% to 40%",AND(P26&gt;0.4,P26&lt;=0.5),"40% to 50%",AND(P26&gt;0.5,P26&lt;=0.75),"50% to 75%",AND(P26&gt;0.75,P26&lt;=1),"75% to 100%")</f>
        <v>8% to 10%</v>
      </c>
      <c r="P26" s="10">
        <f>_xlfn.XLOOKUP($E26,'Raw Data'!$E:$E,'Raw Data'!P:P,"ERROR",0,1)</f>
        <v>0.0845949381717324</v>
      </c>
      <c r="Q26" s="9">
        <f>_xlfn.XLOOKUP($E26,'Raw Data'!$E:$E,'Raw Data'!Q:Q,"ERROR",0,1)</f>
        <v>5.1</v>
      </c>
      <c r="R26" s="9" t="str">
        <f>_xlfn.XLOOKUP($E26,'Raw Data'!$E:$E,'Raw Data'!R:R,"ERROR",0,1)</f>
        <v>fl oz</v>
      </c>
      <c r="S26" s="5" t="str">
        <f t="array" ref="S26">_xlfn.IFS(AND(T26&gt;0,T26&lt;=0.05),"0 to 0.05",AND(T26&gt;0.05,T26&lt;=0.1),"0.05 to 0.1",AND(T26&gt;0.1,T26&lt;=0.2),"0.1 to 0.2",AND(T26&gt;0.2,T26&lt;=0.3),"0.2 to 0.3",AND(T26&gt;0.3,T26&lt;=0.4),"0.3 to 0.4",AND(T26&gt;0.4,T26&lt;=0.5),"0.4 to 0.5",AND(T26&gt;0.5,T26&lt;=0.75),"0.5 to 0.75",AND(T26&gt;0.75,T26&lt;=1),"0.75 to 1",AND(T26&gt;1,T26&lt;=2),"1 to 2",AND(T26&gt;2,T26&lt;=3),"2 to 3",AND(T26&gt;3,T26&lt;=4),"3 to 4",AND(T26&gt;4,T26&lt;=5),"4 to 5",AND(T26&gt;5,T26&lt;=10),"5 to 10",T26&gt;10,"10+")</f>
        <v>1 to 2</v>
      </c>
      <c r="T26" s="10">
        <f t="shared" si="1"/>
        <v>1.01007859765742</v>
      </c>
      <c r="U26" s="15" t="str">
        <f t="array" ref="U26">_xlfn.IFS(AND(V26&gt;0,V26&lt;=0.05),"0 to 0.05",AND(V26&gt;0.05,V26&lt;=0.1),"0.05 to 0.1",AND(V26&gt;0.1,V26&lt;=0.2),"0.1 to 0.2",AND(V26&gt;0.2,V26&lt;=0.3),"0.2 to 0.3",AND(V26&gt;0.3,V26&lt;=0.4),"0.3 to 0.4",AND(V26&gt;0.4,V26&lt;=0.5),"0.4 to 0.5",AND(V26&gt;0.5,V26&lt;=0.75),"0.5 to 0.75",AND(V26&gt;0.75,V26&lt;=1),"0.75 to 1",AND(V26&gt;1,V26&lt;=2),"1 to 2",AND(V26&gt;2,V26&lt;=3),"2 to 3",AND(V26&gt;3,V26&lt;=4),"3 to 4",AND(V26&gt;4,V26&lt;=5),"4 to 5",AND(V26&gt;5,V26&lt;=10),"5 to 10",V26&gt;10,"10+")</f>
        <v>0.2 to 0.3</v>
      </c>
      <c r="V26" s="10">
        <f t="shared" si="2"/>
        <v>0.297924091464842</v>
      </c>
      <c r="W26" s="15" t="str">
        <f t="array" ref="W26">_xlfn.IFS(AND(X26&gt;0,X26&lt;=0.05),"0 to 0.05",AND(X26&gt;0.05,X26&lt;=0.1),"0.05 to 0.1",AND(X26&gt;0.1,X26&lt;=0.2),"0.1 to 0.2",AND(X26&gt;0.2,X26&lt;=0.3),"0.2 to 0.3",AND(X26&gt;0.3,X26&lt;=0.4),"0.3 to 0.4",AND(X26&gt;0.4,X26&lt;=0.5),"0.4 to 0.5",AND(X26&gt;0.5,X26&lt;=0.75),"0.5 to 0.75",AND(X26&gt;0.75,X26&lt;=1),"0.75 to 1",AND(X26&gt;1,X26&lt;=2),"1 to 2",AND(X26&gt;2,X26&lt;=3),"2 to 3",AND(X26&gt;3,X26&lt;=4),"3 to 4",AND(X26&gt;4,X26&lt;=5),"4 to 5",AND(X26&gt;5,X26&lt;=10),"5 to 10",X26&gt;10,"10+")</f>
        <v>0.2 to 0.3</v>
      </c>
      <c r="X26" s="16">
        <f t="shared" si="3"/>
        <v>0.272721221367504</v>
      </c>
      <c r="Y26" s="5" t="str">
        <f t="array" ref="Y26">_xlfn.IFS(AND(Z26&gt;0,Z26&lt;=1),"0 to 1",AND(Z26&gt;1,Z26&lt;=2),"1 to 2",AND(Z26&gt;2,Z26&lt;=4),"2 to 4",AND(Z26&gt;4,Z26&lt;=6),"4 to 6",AND(Z26&gt;6,Z26&lt;=8),"6 to 8",AND(Z26&gt;8,Z26&lt;=10),"8 to 10",AND(Z26&gt;10,Z26&lt;=15),"10 to 15",AND(Z26&gt;15,Z26&lt;=20),"15 to 20",AND(Z26&gt;20,Z26&lt;=25),"20 to 25",AND(Z26&gt;25,Z26&lt;=30),"25 to 30",AND(Z26&gt;30,Z26&lt;=40),"30 to 40",AND(Z26&gt;40,Z26&lt;=50),"40 to 50",Z26&gt;50,"50+")</f>
        <v>4 to 6</v>
      </c>
      <c r="Z26" s="9">
        <f t="array" ref="Z26">_xlfn.IFS(AA26="oz",_xlfn.IFS(R26="oz",Q26,R26="fl oz",Q26*1.04,R26="ml",Q26*0.0338),AA26="fl oz",_xlfn.IFS(R26="oz",Q26/1.04,R26="fl oz",Q26,R26="ml",Q26*0.0338/1.04),AA26="ml",_xlfn.IFS(R26="oz",Q26/0.0338,R26="fl oz",Q26*1.04/0.0338,R26="ml",Q26))</f>
        <v>5.304</v>
      </c>
      <c r="AA26" s="9" t="str">
        <f>_xlfn.XLOOKUP($E26,'Raw Data'!$E:$E,'Raw Data'!AA:AA,"ERROR",0,1)</f>
        <v>oz</v>
      </c>
      <c r="AB26" s="5" t="s">
        <v>141</v>
      </c>
      <c r="AC26" s="5" t="s">
        <v>86</v>
      </c>
      <c r="AD26" s="5" t="s">
        <v>43</v>
      </c>
      <c r="AE26">
        <f>IF(SUMIF('Ingredients Backend'!$AE$1:$CD$1,AE$3,'Ingredients Backend'!$AE25:$CD25)&gt;=1,1,0)*$H26</f>
        <v>0</v>
      </c>
      <c r="AF26">
        <f>IF(SUMIF('Ingredients Backend'!$AE$1:$CD$1,AF$3,'Ingredients Backend'!$AE25:$CD25)&gt;=1,1,0)*$H26</f>
        <v>0</v>
      </c>
      <c r="AG26">
        <f>IF(SUMIF('Ingredients Backend'!$AE$1:$CD$1,AG$3,'Ingredients Backend'!$AE25:$CD25)&gt;=1,1,0)*$H26</f>
        <v>0</v>
      </c>
      <c r="AH26">
        <f>IF(SUMIF('Ingredients Backend'!$AE$1:$CD$1,AH$3,'Ingredients Backend'!$AE25:$CD25)&gt;=1,1,0)*$H26</f>
        <v>0</v>
      </c>
      <c r="AI26">
        <f>IF(SUMIF('Ingredients Backend'!$AE$1:$CD$1,AI$3,'Ingredients Backend'!$AE25:$CD25)&gt;=1,1,0)*$H26</f>
        <v>0</v>
      </c>
      <c r="AJ26">
        <f>IF(SUMIF('Ingredients Backend'!$AE$1:$CD$1,AJ$3,'Ingredients Backend'!$AE25:$CD25)&gt;=1,1,0)*$H26</f>
        <v>0</v>
      </c>
      <c r="AK26">
        <f>IF(SUMIF('Ingredients Backend'!$AE$1:$CD$1,AK$3,'Ingredients Backend'!$AE25:$CD25)&gt;=1,1,0)*$H26</f>
        <v>0</v>
      </c>
      <c r="AL26">
        <f>IF(SUMIF('Ingredients Backend'!$AE$1:$CD$1,AL$3,'Ingredients Backend'!$AE25:$CD25)&gt;=1,1,0)*$H26</f>
        <v>0</v>
      </c>
      <c r="AM26">
        <f>IF(SUMIF('Ingredients Backend'!$AE$1:$CD$1,AM$3,'Ingredients Backend'!$AE25:$CD25)&gt;=1,1,0)*$H26</f>
        <v>0</v>
      </c>
      <c r="AN26">
        <f>IF(SUMIF('Ingredients Backend'!$AE$1:$CD$1,AN$3,'Ingredients Backend'!$AE25:$CD25)&gt;=1,1,0)*$H26</f>
        <v>0</v>
      </c>
      <c r="AO26">
        <f>IF(SUMIF('Ingredients Backend'!$AE$1:$CD$1,AO$3,'Ingredients Backend'!$AE25:$CD25)&gt;=1,1,0)*$H26</f>
        <v>0</v>
      </c>
      <c r="AP26">
        <f>IF(SUMIF('Ingredients Backend'!$AE$1:$CD$1,AP$3,'Ingredients Backend'!$AE25:$CD25)&gt;=1,1,0)*$H26</f>
        <v>0</v>
      </c>
      <c r="AQ26">
        <f>IF(SUMIF('Ingredients Backend'!$AE$1:$CD$1,AQ$3,'Ingredients Backend'!$AE25:$CD25)&gt;=1,1,0)*$H26</f>
        <v>0</v>
      </c>
      <c r="AR26">
        <f>IF(SUMIF('Ingredients Backend'!$AE$1:$CD$1,AR$3,'Ingredients Backend'!$AE25:$CD25)&gt;=1,1,0)*$H26</f>
        <v>0</v>
      </c>
      <c r="AS26">
        <f>IF(SUMIF('Ingredients Backend'!$AE$1:$CD$1,AS$3,'Ingredients Backend'!$AE25:$CD25)&gt;=1,1,0)*$H26</f>
        <v>0</v>
      </c>
      <c r="AT26">
        <f>IF(SUMIF('Ingredients Backend'!$AE$1:$CD$1,AT$3,'Ingredients Backend'!$AE25:$CD25)&gt;=1,1,0)*$H26</f>
        <v>0</v>
      </c>
      <c r="AU26">
        <f>IF(SUMIF('Ingredients Backend'!$AE$1:$CD$1,AU$3,'Ingredients Backend'!$AE25:$CD25)&gt;=1,1,0)*$H26</f>
        <v>0</v>
      </c>
      <c r="AV26">
        <f>IF(SUMIF('Ingredients Backend'!$AE$1:$CD$1,AV$3,'Ingredients Backend'!$AE25:$CD25)&gt;=1,1,0)*$H26</f>
        <v>0</v>
      </c>
      <c r="AW26">
        <f>IF(SUMIF('Ingredients Backend'!$AE$1:$CD$1,AW$3,'Ingredients Backend'!$AE25:$CD25)&gt;=1,1,0)*$H26</f>
        <v>0</v>
      </c>
      <c r="AX26">
        <f>IF(SUMIF('Ingredients Backend'!$AE$1:$CD$1,AX$3,'Ingredients Backend'!$AE25:$CD25)&gt;=1,1,0)*$H26</f>
        <v>0</v>
      </c>
      <c r="AY26">
        <f>IF(SUMIF('Ingredients Backend'!$AE$1:$CD$1,AY$3,'Ingredients Backend'!$AE25:$CD25)&gt;=1,1,0)*$H26</f>
        <v>0</v>
      </c>
      <c r="AZ26">
        <f>IF(SUMIF('Ingredients Backend'!$AE$1:$CD$1,AZ$3,'Ingredients Backend'!$AE25:$CD25)&gt;=1,1,0)*$H26</f>
        <v>0</v>
      </c>
      <c r="BA26">
        <f>IF(SUMIF('Ingredients Backend'!$AE$1:$CD$1,BA$3,'Ingredients Backend'!$AE25:$CD25)&gt;=1,1,0)*$H26</f>
        <v>0</v>
      </c>
      <c r="BB26">
        <f>IF(SUMIF('Ingredients Backend'!$AE$1:$CD$1,BB$3,'Ingredients Backend'!$AE25:$CD25)&gt;=1,1,0)*$H26</f>
        <v>0</v>
      </c>
      <c r="BC26">
        <f>IF(SUMIF('Ingredients Backend'!$AE$1:$CD$1,BC$3,'Ingredients Backend'!$AE25:$CD25)&gt;=1,1,0)*$H26</f>
        <v>0</v>
      </c>
      <c r="BD26">
        <f>IF(SUMIF('Ingredients Backend'!$AE$1:$CD$1,BD$3,'Ingredients Backend'!$AE25:$CD25)&gt;=1,1,0)*$H26</f>
        <v>0</v>
      </c>
      <c r="BE26">
        <f>IF(SUMIF('Ingredients Backend'!$AE$1:$CD$1,BE$3,'Ingredients Backend'!$AE25:$CD25)&gt;=1,1,0)*$H26</f>
        <v>0</v>
      </c>
      <c r="BF26">
        <f>IF(SUMIF('Ingredients Backend'!$AE$1:$CD$1,BF$3,'Ingredients Backend'!$AE25:$CD25)&gt;=1,1,0)*$H26</f>
        <v>0</v>
      </c>
      <c r="BG26">
        <f>IF(SUMIF('Ingredients Backend'!$AE$1:$CD$1,BG$3,'Ingredients Backend'!$AE25:$CD25)&gt;=1,1,0)*$H26</f>
        <v>9037.32</v>
      </c>
      <c r="BH26">
        <f>IF(SUMIF('Ingredients Backend'!$AE$1:$CD$1,BH$3,'Ingredients Backend'!$AE25:$CD25)&gt;=1,1,0)*$H26</f>
        <v>0</v>
      </c>
      <c r="BI26">
        <f>IF(SUMIF('Ingredients Backend'!$AE$1:$CD$1,BI$3,'Ingredients Backend'!$AE25:$CD25)&gt;=1,1,0)*$H26</f>
        <v>0</v>
      </c>
      <c r="BJ26">
        <f>IF(SUMIF('Ingredients Backend'!$AE$1:$CD$1,BJ$3,'Ingredients Backend'!$AE25:$CD25)&gt;=1,1,0)*$H26</f>
        <v>0</v>
      </c>
      <c r="BK26">
        <f>IF(SUMIF('Ingredients Backend'!$AE$1:$CD$1,BK$3,'Ingredients Backend'!$AE25:$CD25)&gt;=1,1,0)*$H26</f>
        <v>0</v>
      </c>
      <c r="BL26">
        <f>IF(SUMIF('Ingredients Backend'!$AE$1:$CD$1,BL$3,'Ingredients Backend'!$AE25:$CD25)&gt;=1,1,0)*$H26</f>
        <v>0</v>
      </c>
      <c r="BM26">
        <f>IF(SUMIF('Ingredients Backend'!$AE$1:$CD$1,BM$3,'Ingredients Backend'!$AE25:$CD25)&gt;=1,1,0)*$H26</f>
        <v>0</v>
      </c>
      <c r="BN26">
        <f>IF(SUMIF('Ingredients Backend'!$AE$1:$CD$1,BN$3,'Ingredients Backend'!$AE25:$CD25)&gt;=1,1,0)*$H26</f>
        <v>0</v>
      </c>
      <c r="BO26">
        <f>IF(SUMIF('Ingredients Backend'!$AE$1:$CD$1,BO$3,'Ingredients Backend'!$AE25:$CD25)&gt;=1,1,0)*$H26</f>
        <v>0</v>
      </c>
      <c r="BP26">
        <f>IF(SUMIF('Ingredients Backend'!$AE$1:$CD$1,BP$3,'Ingredients Backend'!$AE25:$CD25)&gt;=1,1,0)*$H26</f>
        <v>0</v>
      </c>
      <c r="BQ26">
        <f>IF(SUMIF('Ingredients Backend'!$AE$1:$CD$1,BQ$3,'Ingredients Backend'!$AE25:$CD25)&gt;=1,1,0)*$H26</f>
        <v>0</v>
      </c>
      <c r="BR26">
        <f>IF(SUMIF('Ingredients Backend'!$AE$1:$CD$1,BR$3,'Ingredients Backend'!$AE25:$CD25)&gt;=1,1,0)*$H26</f>
        <v>0</v>
      </c>
      <c r="BS26">
        <f>IF(SUMIF('Ingredients Backend'!$AE$1:$CD$1,BS$3,'Ingredients Backend'!$AE25:$CD25)&gt;=1,1,0)*$H26</f>
        <v>0</v>
      </c>
      <c r="BT26">
        <f>IF(SUMIF('Ingredients Backend'!$AE$1:$CD$1,BT$3,'Ingredients Backend'!$AE25:$CD25)&gt;=1,1,0)*$H26</f>
        <v>0</v>
      </c>
      <c r="BU26">
        <f>IF(SUMIF('Ingredients Backend'!$AE$1:$CD$1,BU$3,'Ingredients Backend'!$AE25:$CD25)&gt;=1,1,0)*$H26</f>
        <v>0</v>
      </c>
      <c r="BV26">
        <f>IF(SUMIF('Ingredients Backend'!$AE$1:$CD$1,BV$3,'Ingredients Backend'!$AE25:$CD25)&gt;=1,1,0)*$H26</f>
        <v>0</v>
      </c>
      <c r="BW26">
        <f>IF(SUMIF('Ingredients Backend'!$AE$1:$CD$1,BW$3,'Ingredients Backend'!$AE25:$CD25)&gt;=1,1,0)*$H26</f>
        <v>0</v>
      </c>
      <c r="BX26">
        <f>IF(SUMIF('Ingredients Backend'!$AE$1:$CD$1,BX$3,'Ingredients Backend'!$AE25:$CD25)&gt;=1,1,0)*$H26</f>
        <v>0</v>
      </c>
      <c r="BY26">
        <f>IF(SUMIF('Ingredients Backend'!$AE$1:$CD$1,BY$3,'Ingredients Backend'!$AE25:$CD25)&gt;=1,1,0)*$H26</f>
        <v>0</v>
      </c>
    </row>
    <row r="27" spans="1:77">
      <c r="A27" s="5" t="str">
        <f>_xlfn.XLOOKUP($E27,'Raw Data'!$E:$E,'Raw Data'!A:A,"ERROR",0,1)</f>
        <v>AE</v>
      </c>
      <c r="B27" s="5" t="str">
        <f>_xlfn.XLOOKUP($E27,'Raw Data'!$E:$E,'Raw Data'!B:B,"ERROR",0,1)</f>
        <v>Hair Mousses</v>
      </c>
      <c r="C27" s="5" t="str">
        <f>_xlfn.XLOOKUP($E27,'Raw Data'!$E:$E,'Raw Data'!C:C,"ERROR",0,1)</f>
        <v>Wella</v>
      </c>
      <c r="D27" s="5" t="str">
        <f>_xlfn.XLOOKUP($E27,'Raw Data'!$E:$E,'Raw Data'!D:D,"ERROR",0,1)</f>
        <v>www.amazon.ae/dp/B07HZFYJ43</v>
      </c>
      <c r="E27" s="5" t="s">
        <v>142</v>
      </c>
      <c r="F27" s="9" t="str">
        <f>_xlfn.XLOOKUP($E27,'Raw Data'!$E:$E,'Raw Data'!F:F,"ERROR",0,1)</f>
        <v>Wella Pro Professionals Eimi Extra Volume Strong Hold Heat Protection Hair Styling Mousse For Body 75ml, White</v>
      </c>
      <c r="G27" s="10">
        <f>_xlfn.XLOOKUP($E27,'Raw Data'!$E:$E,'Raw Data'!G:G,"ERROR",0,1)</f>
        <v>140</v>
      </c>
      <c r="H27" s="9">
        <f>_xlfn.XLOOKUP($E27,'Raw Data'!$E:$E,'Raw Data'!H:H,"ERROR",0,1)</f>
        <v>8819.83</v>
      </c>
      <c r="I27" s="9">
        <f>_xlfn.XLOOKUP($E27,'Raw Data'!$E:$E,'Raw Data'!I:I,"ERROR",0,1)</f>
        <v>0.0118081745685629</v>
      </c>
      <c r="J27" s="9" t="str">
        <f>_xlfn.XLOOKUP($E27,'Raw Data'!$E:$E,'Raw Data'!J:J,"ERROR",0,1)</f>
        <v>Yes</v>
      </c>
      <c r="K27" s="14" t="str">
        <f t="array" ref="K27">_xlfn.IFS(AND(L27&gt;0,L27&lt;=5),"0 to 5",AND(L27&gt;5,L27&lt;=10),"5 to 10",AND(L27&gt;10,L27&lt;=15),"10 to 15",AND(L27&gt;15,L27&lt;=20),"15 to 20",AND(L27&gt;20,L27&lt;=30),"20 to 30",AND(L27&gt;30,L27&lt;=40),"30 to 40",AND(L27&gt;40,L27&lt;=50),"40 to 50",AND(L27&gt;50,L27&lt;=75),"50 to 75",AND(L27&gt;75,L27&lt;=100),"75 to 100",AND(L27&gt;100,L27&lt;=150),"100 to 150",AND(L27&gt;150,L27&lt;=200),"150 to 200",AND(L27&gt;200,L27&lt;=250),"200 to 250",AND(L27&gt;250,L27&lt;=300),"250 to 300",AND(L27&gt;300,L27&lt;=400),"300 to 400",AND(L27&gt;400,L27&lt;=500),"400 to 500",L27&gt;500,"500+")</f>
        <v>75 to 100</v>
      </c>
      <c r="L27" s="9">
        <f>_xlfn.XLOOKUP($E27,'Raw Data'!$E:$E,'Raw Data'!L:L,"ERROR",0,1)</f>
        <v>85.77</v>
      </c>
      <c r="M27" s="14" t="str">
        <f t="array" ref="M27">_xlfn.IFS(AND(N27&gt;0,N27&lt;=5),"0 to 5",AND(N27&gt;5,N27&lt;=10),"5 to 10",AND(N27&gt;10,N27&lt;=15),"10 to 15",AND(N27&gt;15,N27&lt;=20),"15 to 20",AND(N27&gt;20,N27&lt;=30),"20 to 30",AND(N27&gt;30,N27&lt;=40),"30 to 40",AND(N27&gt;40,N27&lt;=50),"40 to 50",AND(N27&gt;50,N27&lt;=75),"50 to 75",AND(N27&gt;75,N27&lt;=100),"75 to 100",AND(N27&gt;100,N27&lt;=150),"100 to 150",AND(N27&gt;150,N27&lt;=200),"150 to 200",AND(N27&gt;200,N27&lt;=250),"200 to 250",AND(N27&gt;250,N27&lt;=300),"250 to 300",AND(N27&gt;300,N27&lt;=400),"300 to 400",AND(N27&gt;400,N27&lt;=500),"400 to 500",N27&gt;500,"500+")</f>
        <v>75 to 100</v>
      </c>
      <c r="N27" s="9">
        <f>_xlfn.XLOOKUP($E27,'Raw Data'!$E:$E,'Raw Data'!N:N,"ERROR",0,1)</f>
        <v>89.88</v>
      </c>
      <c r="O27" s="14" t="str">
        <f t="array" ref="O27">_xlfn.IFS(P27=0,"No Discount",AND(P27&gt;0,P27&lt;=0.02),"0% to 2%",AND(P27&gt;0.02,P27&lt;=0.04),"2% to 4%",AND(P27&gt;0.04,P27&lt;=0.06),"4% to 6%",AND(P27&gt;0.06,P27&lt;=0.08),"6% to 8%",AND(P27&gt;0.08,P27&lt;=0.1),"8% to 10%",AND(P27&gt;0.1,P27&lt;=0.15),"10% to 15%",AND(P27&gt;0.15,P27&lt;=0.2),"15% to 20%",AND(P27&gt;0.2,P27&lt;=0.25),"20% to 25%",AND(P27&gt;0.25,P27&lt;=0.3),"25% to 30%",AND(P27&gt;0.3,P27&lt;=0.4),"30% to 40%",AND(P27&gt;0.4,P27&lt;=0.5),"40% to 50%",AND(P27&gt;0.5,P27&lt;=0.75),"50% to 75%",AND(P27&gt;0.75,P27&lt;=1),"75% to 100%")</f>
        <v>4% to 6%</v>
      </c>
      <c r="P27" s="10">
        <f>_xlfn.XLOOKUP($E27,'Raw Data'!$E:$E,'Raw Data'!P:P,"ERROR",0,1)</f>
        <v>0.0457276368491322</v>
      </c>
      <c r="Q27" s="9">
        <f>_xlfn.XLOOKUP($E27,'Raw Data'!$E:$E,'Raw Data'!Q:Q,"ERROR",0,1)</f>
        <v>75</v>
      </c>
      <c r="R27" s="9" t="str">
        <f>_xlfn.XLOOKUP($E27,'Raw Data'!$E:$E,'Raw Data'!R:R,"ERROR",0,1)</f>
        <v>ml</v>
      </c>
      <c r="S27" s="5" t="str">
        <f t="array" ref="S27">_xlfn.IFS(AND(T27&gt;0,T27&lt;=0.05),"0 to 0.05",AND(T27&gt;0.05,T27&lt;=0.1),"0.05 to 0.1",AND(T27&gt;0.1,T27&lt;=0.2),"0.1 to 0.2",AND(T27&gt;0.2,T27&lt;=0.3),"0.2 to 0.3",AND(T27&gt;0.3,T27&lt;=0.4),"0.3 to 0.4",AND(T27&gt;0.4,T27&lt;=0.5),"0.4 to 0.5",AND(T27&gt;0.5,T27&lt;=0.75),"0.5 to 0.75",AND(T27&gt;0.75,T27&lt;=1),"0.75 to 1",AND(T27&gt;1,T27&lt;=2),"1 to 2",AND(T27&gt;2,T27&lt;=3),"2 to 3",AND(T27&gt;3,T27&lt;=4),"3 to 4",AND(T27&gt;4,T27&lt;=5),"4 to 5",AND(T27&gt;5,T27&lt;=10),"5 to 10",T27&gt;10,"10+")</f>
        <v>1 to 2</v>
      </c>
      <c r="T27" s="10">
        <f t="shared" si="1"/>
        <v>1.14421100867863</v>
      </c>
      <c r="U27" s="15" t="str">
        <f t="array" ref="U27">_xlfn.IFS(AND(V27&gt;0,V27&lt;=0.05),"0 to 0.05",AND(V27&gt;0.05,V27&lt;=0.1),"0.05 to 0.1",AND(V27&gt;0.1,V27&lt;=0.2),"0.1 to 0.2",AND(V27&gt;0.2,V27&lt;=0.3),"0.2 to 0.3",AND(V27&gt;0.3,V27&lt;=0.4),"0.3 to 0.4",AND(V27&gt;0.4,V27&lt;=0.5),"0.4 to 0.5",AND(V27&gt;0.5,V27&lt;=0.75),"0.5 to 0.75",AND(V27&gt;0.75,V27&lt;=1),"0.75 to 1",AND(V27&gt;1,V27&lt;=2),"1 to 2",AND(V27&gt;2,V27&lt;=3),"2 to 3",AND(V27&gt;3,V27&lt;=4),"3 to 4",AND(V27&gt;4,V27&lt;=5),"4 to 5",AND(V27&gt;5,V27&lt;=10),"5 to 10",V27&gt;10,"10+")</f>
        <v>0.3 to 0.4</v>
      </c>
      <c r="V27" s="10">
        <f t="shared" si="2"/>
        <v>0.323740877628654</v>
      </c>
      <c r="W27" s="15" t="str">
        <f t="array" ref="W27">_xlfn.IFS(AND(X27&gt;0,X27&lt;=0.05),"0 to 0.05",AND(X27&gt;0.05,X27&lt;=0.1),"0.05 to 0.1",AND(X27&gt;0.1,X27&lt;=0.2),"0.1 to 0.2",AND(X27&gt;0.2,X27&lt;=0.3),"0.2 to 0.3",AND(X27&gt;0.3,X27&lt;=0.4),"0.3 to 0.4",AND(X27&gt;0.4,X27&lt;=0.5),"0.4 to 0.5",AND(X27&gt;0.5,X27&lt;=0.75),"0.5 to 0.75",AND(X27&gt;0.75,X27&lt;=1),"0.75 to 1",AND(X27&gt;1,X27&lt;=2),"1 to 2",AND(X27&gt;2,X27&lt;=3),"2 to 3",AND(X27&gt;3,X27&lt;=4),"3 to 4",AND(X27&gt;4,X27&lt;=5),"4 to 5",AND(X27&gt;5,X27&lt;=10),"5 to 10",X27&gt;10,"10+")</f>
        <v>0.3 to 0.4</v>
      </c>
      <c r="X27" s="16">
        <f t="shared" si="3"/>
        <v>0.308936972343231</v>
      </c>
      <c r="Y27" s="5" t="str">
        <f t="array" ref="Y27">_xlfn.IFS(AND(Z27&gt;0,Z27&lt;=1),"0 to 1",AND(Z27&gt;1,Z27&lt;=2),"1 to 2",AND(Z27&gt;2,Z27&lt;=4),"2 to 4",AND(Z27&gt;4,Z27&lt;=6),"4 to 6",AND(Z27&gt;6,Z27&lt;=8),"6 to 8",AND(Z27&gt;8,Z27&lt;=10),"8 to 10",AND(Z27&gt;10,Z27&lt;=15),"10 to 15",AND(Z27&gt;15,Z27&lt;=20),"15 to 20",AND(Z27&gt;20,Z27&lt;=25),"20 to 25",AND(Z27&gt;25,Z27&lt;=30),"25 to 30",AND(Z27&gt;30,Z27&lt;=40),"30 to 40",AND(Z27&gt;40,Z27&lt;=50),"40 to 50",Z27&gt;50,"50+")</f>
        <v>2 to 4</v>
      </c>
      <c r="Z27" s="9">
        <f t="array" ref="Z27">_xlfn.IFS(AA27="oz",_xlfn.IFS(R27="oz",Q27,R27="fl oz",Q27*1.04,R27="ml",Q27*0.0338),AA27="fl oz",_xlfn.IFS(R27="oz",Q27/1.04,R27="fl oz",Q27,R27="ml",Q27*0.0338/1.04),AA27="ml",_xlfn.IFS(R27="oz",Q27/0.0338,R27="fl oz",Q27*1.04/0.0338,R27="ml",Q27))</f>
        <v>2.535</v>
      </c>
      <c r="AA27" s="9" t="str">
        <f>_xlfn.XLOOKUP($E27,'Raw Data'!$E:$E,'Raw Data'!AA:AA,"ERROR",0,1)</f>
        <v>oz</v>
      </c>
      <c r="AB27" s="5" t="s">
        <v>143</v>
      </c>
      <c r="AC27" s="5" t="s">
        <v>144</v>
      </c>
      <c r="AD27" s="5" t="s">
        <v>43</v>
      </c>
      <c r="AE27">
        <f>IF(SUMIF('Ingredients Backend'!$AE$1:$CD$1,AE$3,'Ingredients Backend'!$AE26:$CD26)&gt;=1,1,0)*$H27</f>
        <v>0</v>
      </c>
      <c r="AF27">
        <f>IF(SUMIF('Ingredients Backend'!$AE$1:$CD$1,AF$3,'Ingredients Backend'!$AE26:$CD26)&gt;=1,1,0)*$H27</f>
        <v>0</v>
      </c>
      <c r="AG27">
        <f>IF(SUMIF('Ingredients Backend'!$AE$1:$CD$1,AG$3,'Ingredients Backend'!$AE26:$CD26)&gt;=1,1,0)*$H27</f>
        <v>0</v>
      </c>
      <c r="AH27">
        <f>IF(SUMIF('Ingredients Backend'!$AE$1:$CD$1,AH$3,'Ingredients Backend'!$AE26:$CD26)&gt;=1,1,0)*$H27</f>
        <v>0</v>
      </c>
      <c r="AI27">
        <f>IF(SUMIF('Ingredients Backend'!$AE$1:$CD$1,AI$3,'Ingredients Backend'!$AE26:$CD26)&gt;=1,1,0)*$H27</f>
        <v>0</v>
      </c>
      <c r="AJ27">
        <f>IF(SUMIF('Ingredients Backend'!$AE$1:$CD$1,AJ$3,'Ingredients Backend'!$AE26:$CD26)&gt;=1,1,0)*$H27</f>
        <v>0</v>
      </c>
      <c r="AK27">
        <f>IF(SUMIF('Ingredients Backend'!$AE$1:$CD$1,AK$3,'Ingredients Backend'!$AE26:$CD26)&gt;=1,1,0)*$H27</f>
        <v>0</v>
      </c>
      <c r="AL27">
        <f>IF(SUMIF('Ingredients Backend'!$AE$1:$CD$1,AL$3,'Ingredients Backend'!$AE26:$CD26)&gt;=1,1,0)*$H27</f>
        <v>0</v>
      </c>
      <c r="AM27">
        <f>IF(SUMIF('Ingredients Backend'!$AE$1:$CD$1,AM$3,'Ingredients Backend'!$AE26:$CD26)&gt;=1,1,0)*$H27</f>
        <v>0</v>
      </c>
      <c r="AN27">
        <f>IF(SUMIF('Ingredients Backend'!$AE$1:$CD$1,AN$3,'Ingredients Backend'!$AE26:$CD26)&gt;=1,1,0)*$H27</f>
        <v>0</v>
      </c>
      <c r="AO27">
        <f>IF(SUMIF('Ingredients Backend'!$AE$1:$CD$1,AO$3,'Ingredients Backend'!$AE26:$CD26)&gt;=1,1,0)*$H27</f>
        <v>0</v>
      </c>
      <c r="AP27">
        <f>IF(SUMIF('Ingredients Backend'!$AE$1:$CD$1,AP$3,'Ingredients Backend'!$AE26:$CD26)&gt;=1,1,0)*$H27</f>
        <v>0</v>
      </c>
      <c r="AQ27">
        <f>IF(SUMIF('Ingredients Backend'!$AE$1:$CD$1,AQ$3,'Ingredients Backend'!$AE26:$CD26)&gt;=1,1,0)*$H27</f>
        <v>0</v>
      </c>
      <c r="AR27">
        <f>IF(SUMIF('Ingredients Backend'!$AE$1:$CD$1,AR$3,'Ingredients Backend'!$AE26:$CD26)&gt;=1,1,0)*$H27</f>
        <v>0</v>
      </c>
      <c r="AS27">
        <f>IF(SUMIF('Ingredients Backend'!$AE$1:$CD$1,AS$3,'Ingredients Backend'!$AE26:$CD26)&gt;=1,1,0)*$H27</f>
        <v>0</v>
      </c>
      <c r="AT27">
        <f>IF(SUMIF('Ingredients Backend'!$AE$1:$CD$1,AT$3,'Ingredients Backend'!$AE26:$CD26)&gt;=1,1,0)*$H27</f>
        <v>0</v>
      </c>
      <c r="AU27">
        <f>IF(SUMIF('Ingredients Backend'!$AE$1:$CD$1,AU$3,'Ingredients Backend'!$AE26:$CD26)&gt;=1,1,0)*$H27</f>
        <v>0</v>
      </c>
      <c r="AV27">
        <f>IF(SUMIF('Ingredients Backend'!$AE$1:$CD$1,AV$3,'Ingredients Backend'!$AE26:$CD26)&gt;=1,1,0)*$H27</f>
        <v>0</v>
      </c>
      <c r="AW27">
        <f>IF(SUMIF('Ingredients Backend'!$AE$1:$CD$1,AW$3,'Ingredients Backend'!$AE26:$CD26)&gt;=1,1,0)*$H27</f>
        <v>0</v>
      </c>
      <c r="AX27">
        <f>IF(SUMIF('Ingredients Backend'!$AE$1:$CD$1,AX$3,'Ingredients Backend'!$AE26:$CD26)&gt;=1,1,0)*$H27</f>
        <v>0</v>
      </c>
      <c r="AY27">
        <f>IF(SUMIF('Ingredients Backend'!$AE$1:$CD$1,AY$3,'Ingredients Backend'!$AE26:$CD26)&gt;=1,1,0)*$H27</f>
        <v>0</v>
      </c>
      <c r="AZ27">
        <f>IF(SUMIF('Ingredients Backend'!$AE$1:$CD$1,AZ$3,'Ingredients Backend'!$AE26:$CD26)&gt;=1,1,0)*$H27</f>
        <v>0</v>
      </c>
      <c r="BA27">
        <f>IF(SUMIF('Ingredients Backend'!$AE$1:$CD$1,BA$3,'Ingredients Backend'!$AE26:$CD26)&gt;=1,1,0)*$H27</f>
        <v>0</v>
      </c>
      <c r="BB27">
        <f>IF(SUMIF('Ingredients Backend'!$AE$1:$CD$1,BB$3,'Ingredients Backend'!$AE26:$CD26)&gt;=1,1,0)*$H27</f>
        <v>0</v>
      </c>
      <c r="BC27">
        <f>IF(SUMIF('Ingredients Backend'!$AE$1:$CD$1,BC$3,'Ingredients Backend'!$AE26:$CD26)&gt;=1,1,0)*$H27</f>
        <v>0</v>
      </c>
      <c r="BD27">
        <f>IF(SUMIF('Ingredients Backend'!$AE$1:$CD$1,BD$3,'Ingredients Backend'!$AE26:$CD26)&gt;=1,1,0)*$H27</f>
        <v>0</v>
      </c>
      <c r="BE27">
        <f>IF(SUMIF('Ingredients Backend'!$AE$1:$CD$1,BE$3,'Ingredients Backend'!$AE26:$CD26)&gt;=1,1,0)*$H27</f>
        <v>0</v>
      </c>
      <c r="BF27">
        <f>IF(SUMIF('Ingredients Backend'!$AE$1:$CD$1,BF$3,'Ingredients Backend'!$AE26:$CD26)&gt;=1,1,0)*$H27</f>
        <v>0</v>
      </c>
      <c r="BG27">
        <f>IF(SUMIF('Ingredients Backend'!$AE$1:$CD$1,BG$3,'Ingredients Backend'!$AE26:$CD26)&gt;=1,1,0)*$H27</f>
        <v>8819.83</v>
      </c>
      <c r="BH27">
        <f>IF(SUMIF('Ingredients Backend'!$AE$1:$CD$1,BH$3,'Ingredients Backend'!$AE26:$CD26)&gt;=1,1,0)*$H27</f>
        <v>0</v>
      </c>
      <c r="BI27">
        <f>IF(SUMIF('Ingredients Backend'!$AE$1:$CD$1,BI$3,'Ingredients Backend'!$AE26:$CD26)&gt;=1,1,0)*$H27</f>
        <v>0</v>
      </c>
      <c r="BJ27">
        <f>IF(SUMIF('Ingredients Backend'!$AE$1:$CD$1,BJ$3,'Ingredients Backend'!$AE26:$CD26)&gt;=1,1,0)*$H27</f>
        <v>0</v>
      </c>
      <c r="BK27">
        <f>IF(SUMIF('Ingredients Backend'!$AE$1:$CD$1,BK$3,'Ingredients Backend'!$AE26:$CD26)&gt;=1,1,0)*$H27</f>
        <v>0</v>
      </c>
      <c r="BL27">
        <f>IF(SUMIF('Ingredients Backend'!$AE$1:$CD$1,BL$3,'Ingredients Backend'!$AE26:$CD26)&gt;=1,1,0)*$H27</f>
        <v>0</v>
      </c>
      <c r="BM27">
        <f>IF(SUMIF('Ingredients Backend'!$AE$1:$CD$1,BM$3,'Ingredients Backend'!$AE26:$CD26)&gt;=1,1,0)*$H27</f>
        <v>0</v>
      </c>
      <c r="BN27">
        <f>IF(SUMIF('Ingredients Backend'!$AE$1:$CD$1,BN$3,'Ingredients Backend'!$AE26:$CD26)&gt;=1,1,0)*$H27</f>
        <v>0</v>
      </c>
      <c r="BO27">
        <f>IF(SUMIF('Ingredients Backend'!$AE$1:$CD$1,BO$3,'Ingredients Backend'!$AE26:$CD26)&gt;=1,1,0)*$H27</f>
        <v>0</v>
      </c>
      <c r="BP27">
        <f>IF(SUMIF('Ingredients Backend'!$AE$1:$CD$1,BP$3,'Ingredients Backend'!$AE26:$CD26)&gt;=1,1,0)*$H27</f>
        <v>0</v>
      </c>
      <c r="BQ27">
        <f>IF(SUMIF('Ingredients Backend'!$AE$1:$CD$1,BQ$3,'Ingredients Backend'!$AE26:$CD26)&gt;=1,1,0)*$H27</f>
        <v>0</v>
      </c>
      <c r="BR27">
        <f>IF(SUMIF('Ingredients Backend'!$AE$1:$CD$1,BR$3,'Ingredients Backend'!$AE26:$CD26)&gt;=1,1,0)*$H27</f>
        <v>0</v>
      </c>
      <c r="BS27">
        <f>IF(SUMIF('Ingredients Backend'!$AE$1:$CD$1,BS$3,'Ingredients Backend'!$AE26:$CD26)&gt;=1,1,0)*$H27</f>
        <v>0</v>
      </c>
      <c r="BT27">
        <f>IF(SUMIF('Ingredients Backend'!$AE$1:$CD$1,BT$3,'Ingredients Backend'!$AE26:$CD26)&gt;=1,1,0)*$H27</f>
        <v>0</v>
      </c>
      <c r="BU27">
        <f>IF(SUMIF('Ingredients Backend'!$AE$1:$CD$1,BU$3,'Ingredients Backend'!$AE26:$CD26)&gt;=1,1,0)*$H27</f>
        <v>0</v>
      </c>
      <c r="BV27">
        <f>IF(SUMIF('Ingredients Backend'!$AE$1:$CD$1,BV$3,'Ingredients Backend'!$AE26:$CD26)&gt;=1,1,0)*$H27</f>
        <v>0</v>
      </c>
      <c r="BW27">
        <f>IF(SUMIF('Ingredients Backend'!$AE$1:$CD$1,BW$3,'Ingredients Backend'!$AE26:$CD26)&gt;=1,1,0)*$H27</f>
        <v>0</v>
      </c>
      <c r="BX27">
        <f>IF(SUMIF('Ingredients Backend'!$AE$1:$CD$1,BX$3,'Ingredients Backend'!$AE26:$CD26)&gt;=1,1,0)*$H27</f>
        <v>0</v>
      </c>
      <c r="BY27">
        <f>IF(SUMIF('Ingredients Backend'!$AE$1:$CD$1,BY$3,'Ingredients Backend'!$AE26:$CD26)&gt;=1,1,0)*$H27</f>
        <v>0</v>
      </c>
    </row>
    <row r="28" spans="1:77">
      <c r="A28" s="5" t="str">
        <f>_xlfn.XLOOKUP($E28,'Raw Data'!$E:$E,'Raw Data'!A:A,"ERROR",0,1)</f>
        <v>AE</v>
      </c>
      <c r="B28" s="5" t="str">
        <f>_xlfn.XLOOKUP($E28,'Raw Data'!$E:$E,'Raw Data'!B:B,"ERROR",0,1)</f>
        <v>Hair Mousses</v>
      </c>
      <c r="C28" s="5" t="str">
        <f>_xlfn.XLOOKUP($E28,'Raw Data'!$E:$E,'Raw Data'!C:C,"ERROR",0,1)</f>
        <v>Keranique</v>
      </c>
      <c r="D28" s="5" t="str">
        <f>_xlfn.XLOOKUP($E28,'Raw Data'!$E:$E,'Raw Data'!D:D,"ERROR",0,1)</f>
        <v>www.amazon.ae/dp/B00CRJWIIE</v>
      </c>
      <c r="E28" s="5" t="s">
        <v>145</v>
      </c>
      <c r="F28" s="9" t="str">
        <f>_xlfn.XLOOKUP($E28,'Raw Data'!$E:$E,'Raw Data'!F:F,"ERROR",0,1)</f>
        <v>Keranique Thickening &amp; Texturizing  Mousse , 3.4 Fl Oz â€“ Instant Volume, Thickness and Body, Leaving Hair with Smooth and Soft Touch | Strengthens Hair Shaft and Protects Against Breakage</v>
      </c>
      <c r="G28" s="10">
        <f>_xlfn.XLOOKUP($E28,'Raw Data'!$E:$E,'Raw Data'!G:G,"ERROR",0,1)</f>
        <v>82</v>
      </c>
      <c r="H28" s="9">
        <f>_xlfn.XLOOKUP($E28,'Raw Data'!$E:$E,'Raw Data'!H:H,"ERROR",0,1)</f>
        <v>8689.94</v>
      </c>
      <c r="I28" s="9">
        <f>_xlfn.XLOOKUP($E28,'Raw Data'!$E:$E,'Raw Data'!I:I,"ERROR",0,1)</f>
        <v>0.0116342750949097</v>
      </c>
      <c r="J28" s="9" t="str">
        <f>_xlfn.XLOOKUP($E28,'Raw Data'!$E:$E,'Raw Data'!J:J,"ERROR",0,1)</f>
        <v>Yes</v>
      </c>
      <c r="K28" s="14" t="str">
        <f t="array" ref="K28">_xlfn.IFS(AND(L28&gt;0,L28&lt;=5),"0 to 5",AND(L28&gt;5,L28&lt;=10),"5 to 10",AND(L28&gt;10,L28&lt;=15),"10 to 15",AND(L28&gt;15,L28&lt;=20),"15 to 20",AND(L28&gt;20,L28&lt;=30),"20 to 30",AND(L28&gt;30,L28&lt;=40),"30 to 40",AND(L28&gt;40,L28&lt;=50),"40 to 50",AND(L28&gt;50,L28&lt;=75),"50 to 75",AND(L28&gt;75,L28&lt;=100),"75 to 100",AND(L28&gt;100,L28&lt;=150),"100 to 150",AND(L28&gt;150,L28&lt;=200),"150 to 200",AND(L28&gt;200,L28&lt;=250),"200 to 250",AND(L28&gt;250,L28&lt;=300),"250 to 300",AND(L28&gt;300,L28&lt;=400),"300 to 400",AND(L28&gt;400,L28&lt;=500),"400 to 500",L28&gt;500,"500+")</f>
        <v>100 to 150</v>
      </c>
      <c r="L28" s="9">
        <f>_xlfn.XLOOKUP($E28,'Raw Data'!$E:$E,'Raw Data'!L:L,"ERROR",0,1)</f>
        <v>116.8</v>
      </c>
      <c r="M28" s="14" t="str">
        <f t="array" ref="M28">_xlfn.IFS(AND(N28&gt;0,N28&lt;=5),"0 to 5",AND(N28&gt;5,N28&lt;=10),"5 to 10",AND(N28&gt;10,N28&lt;=15),"10 to 15",AND(N28&gt;15,N28&lt;=20),"15 to 20",AND(N28&gt;20,N28&lt;=30),"20 to 30",AND(N28&gt;30,N28&lt;=40),"30 to 40",AND(N28&gt;40,N28&lt;=50),"40 to 50",AND(N28&gt;50,N28&lt;=75),"50 to 75",AND(N28&gt;75,N28&lt;=100),"75 to 100",AND(N28&gt;100,N28&lt;=150),"100 to 150",AND(N28&gt;150,N28&lt;=200),"150 to 200",AND(N28&gt;200,N28&lt;=250),"200 to 250",AND(N28&gt;250,N28&lt;=300),"250 to 300",AND(N28&gt;300,N28&lt;=400),"300 to 400",AND(N28&gt;400,N28&lt;=500),"400 to 500",N28&gt;500,"500+")</f>
        <v>100 to 150</v>
      </c>
      <c r="N28" s="9">
        <f>_xlfn.XLOOKUP($E28,'Raw Data'!$E:$E,'Raw Data'!N:N,"ERROR",0,1)</f>
        <v>123.46</v>
      </c>
      <c r="O28" s="14" t="str">
        <f t="array" ref="O28">_xlfn.IFS(P28=0,"No Discount",AND(P28&gt;0,P28&lt;=0.02),"0% to 2%",AND(P28&gt;0.02,P28&lt;=0.04),"2% to 4%",AND(P28&gt;0.04,P28&lt;=0.06),"4% to 6%",AND(P28&gt;0.06,P28&lt;=0.08),"6% to 8%",AND(P28&gt;0.08,P28&lt;=0.1),"8% to 10%",AND(P28&gt;0.1,P28&lt;=0.15),"10% to 15%",AND(P28&gt;0.15,P28&lt;=0.2),"15% to 20%",AND(P28&gt;0.2,P28&lt;=0.25),"20% to 25%",AND(P28&gt;0.25,P28&lt;=0.3),"25% to 30%",AND(P28&gt;0.3,P28&lt;=0.4),"30% to 40%",AND(P28&gt;0.4,P28&lt;=0.5),"40% to 50%",AND(P28&gt;0.5,P28&lt;=0.75),"50% to 75%",AND(P28&gt;0.75,P28&lt;=1),"75% to 100%")</f>
        <v>4% to 6%</v>
      </c>
      <c r="P28" s="10">
        <f>_xlfn.XLOOKUP($E28,'Raw Data'!$E:$E,'Raw Data'!P:P,"ERROR",0,1)</f>
        <v>0.0539445974404665</v>
      </c>
      <c r="Q28" s="9">
        <f>_xlfn.XLOOKUP($E28,'Raw Data'!$E:$E,'Raw Data'!Q:Q,"ERROR",0,1)</f>
        <v>3.4</v>
      </c>
      <c r="R28" s="9" t="str">
        <f>_xlfn.XLOOKUP($E28,'Raw Data'!$E:$E,'Raw Data'!R:R,"ERROR",0,1)</f>
        <v>fl oz</v>
      </c>
      <c r="S28" s="5" t="str">
        <f t="array" ref="S28">_xlfn.IFS(AND(T28&gt;0,T28&lt;=0.05),"0 to 0.05",AND(T28&gt;0.05,T28&lt;=0.1),"0.05 to 0.1",AND(T28&gt;0.1,T28&lt;=0.2),"0.1 to 0.2",AND(T28&gt;0.2,T28&lt;=0.3),"0.2 to 0.3",AND(T28&gt;0.3,T28&lt;=0.4),"0.3 to 0.4",AND(T28&gt;0.4,T28&lt;=0.5),"0.4 to 0.5",AND(T28&gt;0.5,T28&lt;=0.75),"0.5 to 0.75",AND(T28&gt;0.75,T28&lt;=1),"0.75 to 1",AND(T28&gt;1,T28&lt;=2),"1 to 2",AND(T28&gt;2,T28&lt;=3),"2 to 3",AND(T28&gt;3,T28&lt;=4),"3 to 4",AND(T28&gt;4,T28&lt;=5),"4 to 5",AND(T28&gt;5,T28&lt;=10),"5 to 10",T28&gt;10,"10+")</f>
        <v>1 to 2</v>
      </c>
      <c r="T28" s="10">
        <f t="shared" si="1"/>
        <v>1.1170671020678</v>
      </c>
      <c r="U28" s="15" t="str">
        <f t="array" ref="U28">_xlfn.IFS(AND(V28&gt;0,V28&lt;=0.05),"0 to 0.05",AND(V28&gt;0.05,V28&lt;=0.1),"0.05 to 0.1",AND(V28&gt;0.1,V28&lt;=0.2),"0.1 to 0.2",AND(V28&gt;0.2,V28&lt;=0.3),"0.2 to 0.3",AND(V28&gt;0.3,V28&lt;=0.4),"0.3 to 0.4",AND(V28&gt;0.4,V28&lt;=0.5),"0.4 to 0.5",AND(V28&gt;0.5,V28&lt;=0.75),"0.5 to 0.75",AND(V28&gt;0.75,V28&lt;=1),"0.75 to 1",AND(V28&gt;1,V28&lt;=2),"1 to 2",AND(V28&gt;2,V28&lt;=3),"2 to 3",AND(V28&gt;3,V28&lt;=4),"3 to 4",AND(V28&gt;4,V28&lt;=5),"4 to 5",AND(V28&gt;5,V28&lt;=10),"5 to 10",V28&gt;10,"10+")</f>
        <v>0.3 to 0.4</v>
      </c>
      <c r="V28" s="10">
        <f t="shared" si="2"/>
        <v>0.318805977686202</v>
      </c>
      <c r="W28" s="15" t="str">
        <f t="array" ref="W28">_xlfn.IFS(AND(X28&gt;0,X28&lt;=0.05),"0 to 0.05",AND(X28&gt;0.05,X28&lt;=0.1),"0.05 to 0.1",AND(X28&gt;0.1,X28&lt;=0.2),"0.1 to 0.2",AND(X28&gt;0.2,X28&lt;=0.3),"0.2 to 0.3",AND(X28&gt;0.3,X28&lt;=0.4),"0.3 to 0.4",AND(X28&gt;0.4,X28&lt;=0.5),"0.4 to 0.5",AND(X28&gt;0.5,X28&lt;=0.75),"0.5 to 0.75",AND(X28&gt;0.75,X28&lt;=1),"0.75 to 1",AND(X28&gt;1,X28&lt;=2),"1 to 2",AND(X28&gt;2,X28&lt;=3),"2 to 3",AND(X28&gt;3,X28&lt;=4),"3 to 4",AND(X28&gt;4,X28&lt;=5),"4 to 5",AND(X28&gt;5,X28&lt;=10),"5 to 10",X28&gt;10,"10+")</f>
        <v>0.3 to 0.4</v>
      </c>
      <c r="X28" s="16">
        <f t="shared" si="3"/>
        <v>0.301608117558306</v>
      </c>
      <c r="Y28" s="5" t="str">
        <f t="array" ref="Y28">_xlfn.IFS(AND(Z28&gt;0,Z28&lt;=1),"0 to 1",AND(Z28&gt;1,Z28&lt;=2),"1 to 2",AND(Z28&gt;2,Z28&lt;=4),"2 to 4",AND(Z28&gt;4,Z28&lt;=6),"4 to 6",AND(Z28&gt;6,Z28&lt;=8),"6 to 8",AND(Z28&gt;8,Z28&lt;=10),"8 to 10",AND(Z28&gt;10,Z28&lt;=15),"10 to 15",AND(Z28&gt;15,Z28&lt;=20),"15 to 20",AND(Z28&gt;20,Z28&lt;=25),"20 to 25",AND(Z28&gt;25,Z28&lt;=30),"25 to 30",AND(Z28&gt;30,Z28&lt;=40),"30 to 40",AND(Z28&gt;40,Z28&lt;=50),"40 to 50",Z28&gt;50,"50+")</f>
        <v>2 to 4</v>
      </c>
      <c r="Z28" s="9">
        <f t="array" ref="Z28">_xlfn.IFS(AA28="oz",_xlfn.IFS(R28="oz",Q28,R28="fl oz",Q28*1.04,R28="ml",Q28*0.0338),AA28="fl oz",_xlfn.IFS(R28="oz",Q28/1.04,R28="fl oz",Q28,R28="ml",Q28*0.0338/1.04),AA28="ml",_xlfn.IFS(R28="oz",Q28/0.0338,R28="fl oz",Q28*1.04/0.0338,R28="ml",Q28))</f>
        <v>3.536</v>
      </c>
      <c r="AA28" s="9" t="str">
        <f>_xlfn.XLOOKUP($E28,'Raw Data'!$E:$E,'Raw Data'!AA:AA,"ERROR",0,1)</f>
        <v>oz</v>
      </c>
      <c r="AB28" s="5" t="s">
        <v>146</v>
      </c>
      <c r="AC28" s="5" t="s">
        <v>147</v>
      </c>
      <c r="AD28" s="5" t="s">
        <v>148</v>
      </c>
      <c r="AE28">
        <f>IF(SUMIF('Ingredients Backend'!$AE$1:$CD$1,AE$3,'Ingredients Backend'!$AE27:$CD27)&gt;=1,1,0)*$H28</f>
        <v>0</v>
      </c>
      <c r="AF28">
        <f>IF(SUMIF('Ingredients Backend'!$AE$1:$CD$1,AF$3,'Ingredients Backend'!$AE27:$CD27)&gt;=1,1,0)*$H28</f>
        <v>0</v>
      </c>
      <c r="AG28">
        <f>IF(SUMIF('Ingredients Backend'!$AE$1:$CD$1,AG$3,'Ingredients Backend'!$AE27:$CD27)&gt;=1,1,0)*$H28</f>
        <v>0</v>
      </c>
      <c r="AH28">
        <f>IF(SUMIF('Ingredients Backend'!$AE$1:$CD$1,AH$3,'Ingredients Backend'!$AE27:$CD27)&gt;=1,1,0)*$H28</f>
        <v>8689.94</v>
      </c>
      <c r="AI28">
        <f>IF(SUMIF('Ingredients Backend'!$AE$1:$CD$1,AI$3,'Ingredients Backend'!$AE27:$CD27)&gt;=1,1,0)*$H28</f>
        <v>0</v>
      </c>
      <c r="AJ28">
        <f>IF(SUMIF('Ingredients Backend'!$AE$1:$CD$1,AJ$3,'Ingredients Backend'!$AE27:$CD27)&gt;=1,1,0)*$H28</f>
        <v>0</v>
      </c>
      <c r="AK28">
        <f>IF(SUMIF('Ingredients Backend'!$AE$1:$CD$1,AK$3,'Ingredients Backend'!$AE27:$CD27)&gt;=1,1,0)*$H28</f>
        <v>0</v>
      </c>
      <c r="AL28">
        <f>IF(SUMIF('Ingredients Backend'!$AE$1:$CD$1,AL$3,'Ingredients Backend'!$AE27:$CD27)&gt;=1,1,0)*$H28</f>
        <v>0</v>
      </c>
      <c r="AM28">
        <f>IF(SUMIF('Ingredients Backend'!$AE$1:$CD$1,AM$3,'Ingredients Backend'!$AE27:$CD27)&gt;=1,1,0)*$H28</f>
        <v>0</v>
      </c>
      <c r="AN28">
        <f>IF(SUMIF('Ingredients Backend'!$AE$1:$CD$1,AN$3,'Ingredients Backend'!$AE27:$CD27)&gt;=1,1,0)*$H28</f>
        <v>0</v>
      </c>
      <c r="AO28">
        <f>IF(SUMIF('Ingredients Backend'!$AE$1:$CD$1,AO$3,'Ingredients Backend'!$AE27:$CD27)&gt;=1,1,0)*$H28</f>
        <v>0</v>
      </c>
      <c r="AP28">
        <f>IF(SUMIF('Ingredients Backend'!$AE$1:$CD$1,AP$3,'Ingredients Backend'!$AE27:$CD27)&gt;=1,1,0)*$H28</f>
        <v>0</v>
      </c>
      <c r="AQ28">
        <f>IF(SUMIF('Ingredients Backend'!$AE$1:$CD$1,AQ$3,'Ingredients Backend'!$AE27:$CD27)&gt;=1,1,0)*$H28</f>
        <v>0</v>
      </c>
      <c r="AR28">
        <f>IF(SUMIF('Ingredients Backend'!$AE$1:$CD$1,AR$3,'Ingredients Backend'!$AE27:$CD27)&gt;=1,1,0)*$H28</f>
        <v>0</v>
      </c>
      <c r="AS28">
        <f>IF(SUMIF('Ingredients Backend'!$AE$1:$CD$1,AS$3,'Ingredients Backend'!$AE27:$CD27)&gt;=1,1,0)*$H28</f>
        <v>0</v>
      </c>
      <c r="AT28">
        <f>IF(SUMIF('Ingredients Backend'!$AE$1:$CD$1,AT$3,'Ingredients Backend'!$AE27:$CD27)&gt;=1,1,0)*$H28</f>
        <v>0</v>
      </c>
      <c r="AU28">
        <f>IF(SUMIF('Ingredients Backend'!$AE$1:$CD$1,AU$3,'Ingredients Backend'!$AE27:$CD27)&gt;=1,1,0)*$H28</f>
        <v>0</v>
      </c>
      <c r="AV28">
        <f>IF(SUMIF('Ingredients Backend'!$AE$1:$CD$1,AV$3,'Ingredients Backend'!$AE27:$CD27)&gt;=1,1,0)*$H28</f>
        <v>0</v>
      </c>
      <c r="AW28">
        <f>IF(SUMIF('Ingredients Backend'!$AE$1:$CD$1,AW$3,'Ingredients Backend'!$AE27:$CD27)&gt;=1,1,0)*$H28</f>
        <v>0</v>
      </c>
      <c r="AX28">
        <f>IF(SUMIF('Ingredients Backend'!$AE$1:$CD$1,AX$3,'Ingredients Backend'!$AE27:$CD27)&gt;=1,1,0)*$H28</f>
        <v>0</v>
      </c>
      <c r="AY28">
        <f>IF(SUMIF('Ingredients Backend'!$AE$1:$CD$1,AY$3,'Ingredients Backend'!$AE27:$CD27)&gt;=1,1,0)*$H28</f>
        <v>8689.94</v>
      </c>
      <c r="AZ28">
        <f>IF(SUMIF('Ingredients Backend'!$AE$1:$CD$1,AZ$3,'Ingredients Backend'!$AE27:$CD27)&gt;=1,1,0)*$H28</f>
        <v>0</v>
      </c>
      <c r="BA28">
        <f>IF(SUMIF('Ingredients Backend'!$AE$1:$CD$1,BA$3,'Ingredients Backend'!$AE27:$CD27)&gt;=1,1,0)*$H28</f>
        <v>0</v>
      </c>
      <c r="BB28">
        <f>IF(SUMIF('Ingredients Backend'!$AE$1:$CD$1,BB$3,'Ingredients Backend'!$AE27:$CD27)&gt;=1,1,0)*$H28</f>
        <v>8689.94</v>
      </c>
      <c r="BC28">
        <f>IF(SUMIF('Ingredients Backend'!$AE$1:$CD$1,BC$3,'Ingredients Backend'!$AE27:$CD27)&gt;=1,1,0)*$H28</f>
        <v>0</v>
      </c>
      <c r="BD28">
        <f>IF(SUMIF('Ingredients Backend'!$AE$1:$CD$1,BD$3,'Ingredients Backend'!$AE27:$CD27)&gt;=1,1,0)*$H28</f>
        <v>0</v>
      </c>
      <c r="BE28">
        <f>IF(SUMIF('Ingredients Backend'!$AE$1:$CD$1,BE$3,'Ingredients Backend'!$AE27:$CD27)&gt;=1,1,0)*$H28</f>
        <v>8689.94</v>
      </c>
      <c r="BF28">
        <f>IF(SUMIF('Ingredients Backend'!$AE$1:$CD$1,BF$3,'Ingredients Backend'!$AE27:$CD27)&gt;=1,1,0)*$H28</f>
        <v>8689.94</v>
      </c>
      <c r="BG28">
        <f>IF(SUMIF('Ingredients Backend'!$AE$1:$CD$1,BG$3,'Ingredients Backend'!$AE27:$CD27)&gt;=1,1,0)*$H28</f>
        <v>0</v>
      </c>
      <c r="BH28">
        <f>IF(SUMIF('Ingredients Backend'!$AE$1:$CD$1,BH$3,'Ingredients Backend'!$AE27:$CD27)&gt;=1,1,0)*$H28</f>
        <v>0</v>
      </c>
      <c r="BI28">
        <f>IF(SUMIF('Ingredients Backend'!$AE$1:$CD$1,BI$3,'Ingredients Backend'!$AE27:$CD27)&gt;=1,1,0)*$H28</f>
        <v>0</v>
      </c>
      <c r="BJ28">
        <f>IF(SUMIF('Ingredients Backend'!$AE$1:$CD$1,BJ$3,'Ingredients Backend'!$AE27:$CD27)&gt;=1,1,0)*$H28</f>
        <v>0</v>
      </c>
      <c r="BK28">
        <f>IF(SUMIF('Ingredients Backend'!$AE$1:$CD$1,BK$3,'Ingredients Backend'!$AE27:$CD27)&gt;=1,1,0)*$H28</f>
        <v>0</v>
      </c>
      <c r="BL28">
        <f>IF(SUMIF('Ingredients Backend'!$AE$1:$CD$1,BL$3,'Ingredients Backend'!$AE27:$CD27)&gt;=1,1,0)*$H28</f>
        <v>0</v>
      </c>
      <c r="BM28">
        <f>IF(SUMIF('Ingredients Backend'!$AE$1:$CD$1,BM$3,'Ingredients Backend'!$AE27:$CD27)&gt;=1,1,0)*$H28</f>
        <v>0</v>
      </c>
      <c r="BN28">
        <f>IF(SUMIF('Ingredients Backend'!$AE$1:$CD$1,BN$3,'Ingredients Backend'!$AE27:$CD27)&gt;=1,1,0)*$H28</f>
        <v>0</v>
      </c>
      <c r="BO28">
        <f>IF(SUMIF('Ingredients Backend'!$AE$1:$CD$1,BO$3,'Ingredients Backend'!$AE27:$CD27)&gt;=1,1,0)*$H28</f>
        <v>0</v>
      </c>
      <c r="BP28">
        <f>IF(SUMIF('Ingredients Backend'!$AE$1:$CD$1,BP$3,'Ingredients Backend'!$AE27:$CD27)&gt;=1,1,0)*$H28</f>
        <v>0</v>
      </c>
      <c r="BQ28">
        <f>IF(SUMIF('Ingredients Backend'!$AE$1:$CD$1,BQ$3,'Ingredients Backend'!$AE27:$CD27)&gt;=1,1,0)*$H28</f>
        <v>0</v>
      </c>
      <c r="BR28">
        <f>IF(SUMIF('Ingredients Backend'!$AE$1:$CD$1,BR$3,'Ingredients Backend'!$AE27:$CD27)&gt;=1,1,0)*$H28</f>
        <v>0</v>
      </c>
      <c r="BS28">
        <f>IF(SUMIF('Ingredients Backend'!$AE$1:$CD$1,BS$3,'Ingredients Backend'!$AE27:$CD27)&gt;=1,1,0)*$H28</f>
        <v>0</v>
      </c>
      <c r="BT28">
        <f>IF(SUMIF('Ingredients Backend'!$AE$1:$CD$1,BT$3,'Ingredients Backend'!$AE27:$CD27)&gt;=1,1,0)*$H28</f>
        <v>0</v>
      </c>
      <c r="BU28">
        <f>IF(SUMIF('Ingredients Backend'!$AE$1:$CD$1,BU$3,'Ingredients Backend'!$AE27:$CD27)&gt;=1,1,0)*$H28</f>
        <v>0</v>
      </c>
      <c r="BV28">
        <f>IF(SUMIF('Ingredients Backend'!$AE$1:$CD$1,BV$3,'Ingredients Backend'!$AE27:$CD27)&gt;=1,1,0)*$H28</f>
        <v>0</v>
      </c>
      <c r="BW28">
        <f>IF(SUMIF('Ingredients Backend'!$AE$1:$CD$1,BW$3,'Ingredients Backend'!$AE27:$CD27)&gt;=1,1,0)*$H28</f>
        <v>0</v>
      </c>
      <c r="BX28">
        <f>IF(SUMIF('Ingredients Backend'!$AE$1:$CD$1,BX$3,'Ingredients Backend'!$AE27:$CD27)&gt;=1,1,0)*$H28</f>
        <v>0</v>
      </c>
      <c r="BY28">
        <f>IF(SUMIF('Ingredients Backend'!$AE$1:$CD$1,BY$3,'Ingredients Backend'!$AE27:$CD27)&gt;=1,1,0)*$H28</f>
        <v>8689.94</v>
      </c>
    </row>
    <row r="29" spans="1:77">
      <c r="A29" s="5" t="str">
        <f>_xlfn.XLOOKUP($E29,'Raw Data'!$E:$E,'Raw Data'!A:A,"ERROR",0,1)</f>
        <v>AE</v>
      </c>
      <c r="B29" s="5" t="str">
        <f>_xlfn.XLOOKUP($E29,'Raw Data'!$E:$E,'Raw Data'!B:B,"ERROR",0,1)</f>
        <v>Hair Mousses</v>
      </c>
      <c r="C29" s="5" t="str">
        <f>_xlfn.XLOOKUP($E29,'Raw Data'!$E:$E,'Raw Data'!C:C,"ERROR",0,1)</f>
        <v>Giovanni</v>
      </c>
      <c r="D29" s="5" t="str">
        <f>_xlfn.XLOOKUP($E29,'Raw Data'!$E:$E,'Raw Data'!D:D,"ERROR",0,1)</f>
        <v>www.amazon.ae/dp/B00066D618</v>
      </c>
      <c r="E29" s="5" t="s">
        <v>149</v>
      </c>
      <c r="F29" s="9" t="str">
        <f>_xlfn.XLOOKUP($E29,'Raw Data'!$E:$E,'Raw Data'!F:F,"ERROR",0,1)</f>
        <v>Giovanni Cosmetics, Inc. Natural Mousse 207ml, Air-Turbo, 207 ml (Pack of 1)</v>
      </c>
      <c r="G29" s="10">
        <f>_xlfn.XLOOKUP($E29,'Raw Data'!$E:$E,'Raw Data'!G:G,"ERROR",0,1)</f>
        <v>157</v>
      </c>
      <c r="H29" s="9">
        <f>_xlfn.XLOOKUP($E29,'Raw Data'!$E:$E,'Raw Data'!H:H,"ERROR",0,1)</f>
        <v>8122.12</v>
      </c>
      <c r="I29" s="9">
        <f>_xlfn.XLOOKUP($E29,'Raw Data'!$E:$E,'Raw Data'!I:I,"ERROR",0,1)</f>
        <v>0.010874065693649</v>
      </c>
      <c r="J29" s="9" t="str">
        <f>_xlfn.XLOOKUP($E29,'Raw Data'!$E:$E,'Raw Data'!J:J,"ERROR",0,1)</f>
        <v>Yes</v>
      </c>
      <c r="K29" s="14" t="str">
        <f t="array" ref="K29">_xlfn.IFS(AND(L29&gt;0,L29&lt;=5),"0 to 5",AND(L29&gt;5,L29&lt;=10),"5 to 10",AND(L29&gt;10,L29&lt;=15),"10 to 15",AND(L29&gt;15,L29&lt;=20),"15 to 20",AND(L29&gt;20,L29&lt;=30),"20 to 30",AND(L29&gt;30,L29&lt;=40),"30 to 40",AND(L29&gt;40,L29&lt;=50),"40 to 50",AND(L29&gt;50,L29&lt;=75),"50 to 75",AND(L29&gt;75,L29&lt;=100),"75 to 100",AND(L29&gt;100,L29&lt;=150),"100 to 150",AND(L29&gt;150,L29&lt;=200),"150 to 200",AND(L29&gt;200,L29&lt;=250),"200 to 250",AND(L29&gt;250,L29&lt;=300),"250 to 300",AND(L29&gt;300,L29&lt;=400),"300 to 400",AND(L29&gt;400,L29&lt;=500),"400 to 500",L29&gt;500,"500+")</f>
        <v>50 to 75</v>
      </c>
      <c r="L29" s="9">
        <f>_xlfn.XLOOKUP($E29,'Raw Data'!$E:$E,'Raw Data'!L:L,"ERROR",0,1)</f>
        <v>52.35</v>
      </c>
      <c r="M29" s="14" t="str">
        <f t="array" ref="M29">_xlfn.IFS(AND(N29&gt;0,N29&lt;=5),"0 to 5",AND(N29&gt;5,N29&lt;=10),"5 to 10",AND(N29&gt;10,N29&lt;=15),"10 to 15",AND(N29&gt;15,N29&lt;=20),"15 to 20",AND(N29&gt;20,N29&lt;=30),"20 to 30",AND(N29&gt;30,N29&lt;=40),"30 to 40",AND(N29&gt;40,N29&lt;=50),"40 to 50",AND(N29&gt;50,N29&lt;=75),"50 to 75",AND(N29&gt;75,N29&lt;=100),"75 to 100",AND(N29&gt;100,N29&lt;=150),"100 to 150",AND(N29&gt;150,N29&lt;=200),"150 to 200",AND(N29&gt;200,N29&lt;=250),"200 to 250",AND(N29&gt;250,N29&lt;=300),"250 to 300",AND(N29&gt;300,N29&lt;=400),"300 to 400",AND(N29&gt;400,N29&lt;=500),"400 to 500",N29&gt;500,"500+")</f>
        <v>50 to 75</v>
      </c>
      <c r="N29" s="9">
        <f>_xlfn.XLOOKUP($E29,'Raw Data'!$E:$E,'Raw Data'!N:N,"ERROR",0,1)</f>
        <v>54.69</v>
      </c>
      <c r="O29" s="14" t="str">
        <f t="array" ref="O29">_xlfn.IFS(P29=0,"No Discount",AND(P29&gt;0,P29&lt;=0.02),"0% to 2%",AND(P29&gt;0.02,P29&lt;=0.04),"2% to 4%",AND(P29&gt;0.04,P29&lt;=0.06),"4% to 6%",AND(P29&gt;0.06,P29&lt;=0.08),"6% to 8%",AND(P29&gt;0.08,P29&lt;=0.1),"8% to 10%",AND(P29&gt;0.1,P29&lt;=0.15),"10% to 15%",AND(P29&gt;0.15,P29&lt;=0.2),"15% to 20%",AND(P29&gt;0.2,P29&lt;=0.25),"20% to 25%",AND(P29&gt;0.25,P29&lt;=0.3),"25% to 30%",AND(P29&gt;0.3,P29&lt;=0.4),"30% to 40%",AND(P29&gt;0.4,P29&lt;=0.5),"40% to 50%",AND(P29&gt;0.5,P29&lt;=0.75),"50% to 75%",AND(P29&gt;0.75,P29&lt;=1),"75% to 100%")</f>
        <v>4% to 6%</v>
      </c>
      <c r="P29" s="10">
        <f>_xlfn.XLOOKUP($E29,'Raw Data'!$E:$E,'Raw Data'!P:P,"ERROR",0,1)</f>
        <v>0.0427866154690071</v>
      </c>
      <c r="Q29" s="9">
        <f>_xlfn.XLOOKUP($E29,'Raw Data'!$E:$E,'Raw Data'!Q:Q,"ERROR",0,1)</f>
        <v>207</v>
      </c>
      <c r="R29" s="9" t="str">
        <f>_xlfn.XLOOKUP($E29,'Raw Data'!$E:$E,'Raw Data'!R:R,"ERROR",0,1)</f>
        <v>ml</v>
      </c>
      <c r="S29" s="5" t="str">
        <f t="array" ref="S29">_xlfn.IFS(AND(T29&gt;0,T29&lt;=0.05),"0 to 0.05",AND(T29&gt;0.05,T29&lt;=0.1),"0.05 to 0.1",AND(T29&gt;0.1,T29&lt;=0.2),"0.1 to 0.2",AND(T29&gt;0.2,T29&lt;=0.3),"0.2 to 0.3",AND(T29&gt;0.3,T29&lt;=0.4),"0.3 to 0.4",AND(T29&gt;0.4,T29&lt;=0.5),"0.4 to 0.5",AND(T29&gt;0.5,T29&lt;=0.75),"0.5 to 0.75",AND(T29&gt;0.75,T29&lt;=1),"0.75 to 1",AND(T29&gt;1,T29&lt;=2),"1 to 2",AND(T29&gt;2,T29&lt;=3),"2 to 3",AND(T29&gt;3,T29&lt;=4),"3 to 4",AND(T29&gt;4,T29&lt;=5),"4 to 5",AND(T29&gt;5,T29&lt;=10),"5 to 10",T29&gt;10,"10+")</f>
        <v>0.2 to 0.3</v>
      </c>
      <c r="T29" s="10">
        <f t="shared" si="1"/>
        <v>0.253033670704794</v>
      </c>
      <c r="U29" s="15" t="str">
        <f t="array" ref="U29">_xlfn.IFS(AND(V29&gt;0,V29&lt;=0.05),"0 to 0.05",AND(V29&gt;0.05,V29&lt;=0.1),"0.05 to 0.1",AND(V29&gt;0.1,V29&lt;=0.2),"0.1 to 0.2",AND(V29&gt;0.2,V29&lt;=0.3),"0.2 to 0.3",AND(V29&gt;0.3,V29&lt;=0.4),"0.3 to 0.4",AND(V29&gt;0.4,V29&lt;=0.5),"0.4 to 0.5",AND(V29&gt;0.5,V29&lt;=0.75),"0.5 to 0.75",AND(V29&gt;0.75,V29&lt;=1),"0.75 to 1",AND(V29&gt;1,V29&lt;=2),"1 to 2",AND(V29&gt;2,V29&lt;=3),"2 to 3",AND(V29&gt;3,V29&lt;=4),"3 to 4",AND(V29&gt;4,V29&lt;=5),"4 to 5",AND(V29&gt;5,V29&lt;=10),"5 to 10",V29&gt;10,"10+")</f>
        <v>0.05 to 0.1</v>
      </c>
      <c r="V29" s="10">
        <f t="shared" si="2"/>
        <v>0.0713728957350182</v>
      </c>
      <c r="W29" s="15" t="str">
        <f t="array" ref="W29">_xlfn.IFS(AND(X29&gt;0,X29&lt;=0.05),"0 to 0.05",AND(X29&gt;0.05,X29&lt;=0.1),"0.05 to 0.1",AND(X29&gt;0.1,X29&lt;=0.2),"0.1 to 0.2",AND(X29&gt;0.2,X29&lt;=0.3),"0.2 to 0.3",AND(X29&gt;0.3,X29&lt;=0.4),"0.3 to 0.4",AND(X29&gt;0.4,X29&lt;=0.5),"0.4 to 0.5",AND(X29&gt;0.5,X29&lt;=0.75),"0.5 to 0.75",AND(X29&gt;0.75,X29&lt;=1),"0.75 to 1",AND(X29&gt;1,X29&lt;=2),"1 to 2",AND(X29&gt;2,X29&lt;=3),"2 to 3",AND(X29&gt;3,X29&lt;=4),"3 to 4",AND(X29&gt;4,X29&lt;=5),"4 to 5",AND(X29&gt;5,X29&lt;=10),"5 to 10",X29&gt;10,"10+")</f>
        <v>0.05 to 0.1</v>
      </c>
      <c r="X29" s="16">
        <f t="shared" si="3"/>
        <v>0.0683190910902944</v>
      </c>
      <c r="Y29" s="5" t="str">
        <f t="array" ref="Y29">_xlfn.IFS(AND(Z29&gt;0,Z29&lt;=1),"0 to 1",AND(Z29&gt;1,Z29&lt;=2),"1 to 2",AND(Z29&gt;2,Z29&lt;=4),"2 to 4",AND(Z29&gt;4,Z29&lt;=6),"4 to 6",AND(Z29&gt;6,Z29&lt;=8),"6 to 8",AND(Z29&gt;8,Z29&lt;=10),"8 to 10",AND(Z29&gt;10,Z29&lt;=15),"10 to 15",AND(Z29&gt;15,Z29&lt;=20),"15 to 20",AND(Z29&gt;20,Z29&lt;=25),"20 to 25",AND(Z29&gt;25,Z29&lt;=30),"25 to 30",AND(Z29&gt;30,Z29&lt;=40),"30 to 40",AND(Z29&gt;40,Z29&lt;=50),"40 to 50",Z29&gt;50,"50+")</f>
        <v>6 to 8</v>
      </c>
      <c r="Z29" s="9">
        <f t="array" ref="Z29">_xlfn.IFS(AA29="oz",_xlfn.IFS(R29="oz",Q29,R29="fl oz",Q29*1.04,R29="ml",Q29*0.0338),AA29="fl oz",_xlfn.IFS(R29="oz",Q29/1.04,R29="fl oz",Q29,R29="ml",Q29*0.0338/1.04),AA29="ml",_xlfn.IFS(R29="oz",Q29/0.0338,R29="fl oz",Q29*1.04/0.0338,R29="ml",Q29))</f>
        <v>6.9966</v>
      </c>
      <c r="AA29" s="9" t="str">
        <f>_xlfn.XLOOKUP($E29,'Raw Data'!$E:$E,'Raw Data'!AA:AA,"ERROR",0,1)</f>
        <v>oz</v>
      </c>
      <c r="AB29" s="5" t="s">
        <v>150</v>
      </c>
      <c r="AC29" s="5" t="s">
        <v>71</v>
      </c>
      <c r="AD29" s="5" t="s">
        <v>117</v>
      </c>
      <c r="AE29">
        <f>IF(SUMIF('Ingredients Backend'!$AE$1:$CD$1,AE$3,'Ingredients Backend'!$AE28:$CD28)&gt;=1,1,0)*$H29</f>
        <v>0</v>
      </c>
      <c r="AF29">
        <f>IF(SUMIF('Ingredients Backend'!$AE$1:$CD$1,AF$3,'Ingredients Backend'!$AE28:$CD28)&gt;=1,1,0)*$H29</f>
        <v>0</v>
      </c>
      <c r="AG29">
        <f>IF(SUMIF('Ingredients Backend'!$AE$1:$CD$1,AG$3,'Ingredients Backend'!$AE28:$CD28)&gt;=1,1,0)*$H29</f>
        <v>0</v>
      </c>
      <c r="AH29">
        <f>IF(SUMIF('Ingredients Backend'!$AE$1:$CD$1,AH$3,'Ingredients Backend'!$AE28:$CD28)&gt;=1,1,0)*$H29</f>
        <v>0</v>
      </c>
      <c r="AI29">
        <f>IF(SUMIF('Ingredients Backend'!$AE$1:$CD$1,AI$3,'Ingredients Backend'!$AE28:$CD28)&gt;=1,1,0)*$H29</f>
        <v>0</v>
      </c>
      <c r="AJ29">
        <f>IF(SUMIF('Ingredients Backend'!$AE$1:$CD$1,AJ$3,'Ingredients Backend'!$AE28:$CD28)&gt;=1,1,0)*$H29</f>
        <v>0</v>
      </c>
      <c r="AK29">
        <f>IF(SUMIF('Ingredients Backend'!$AE$1:$CD$1,AK$3,'Ingredients Backend'!$AE28:$CD28)&gt;=1,1,0)*$H29</f>
        <v>0</v>
      </c>
      <c r="AL29">
        <f>IF(SUMIF('Ingredients Backend'!$AE$1:$CD$1,AL$3,'Ingredients Backend'!$AE28:$CD28)&gt;=1,1,0)*$H29</f>
        <v>0</v>
      </c>
      <c r="AM29">
        <f>IF(SUMIF('Ingredients Backend'!$AE$1:$CD$1,AM$3,'Ingredients Backend'!$AE28:$CD28)&gt;=1,1,0)*$H29</f>
        <v>0</v>
      </c>
      <c r="AN29">
        <f>IF(SUMIF('Ingredients Backend'!$AE$1:$CD$1,AN$3,'Ingredients Backend'!$AE28:$CD28)&gt;=1,1,0)*$H29</f>
        <v>0</v>
      </c>
      <c r="AO29">
        <f>IF(SUMIF('Ingredients Backend'!$AE$1:$CD$1,AO$3,'Ingredients Backend'!$AE28:$CD28)&gt;=1,1,0)*$H29</f>
        <v>0</v>
      </c>
      <c r="AP29">
        <f>IF(SUMIF('Ingredients Backend'!$AE$1:$CD$1,AP$3,'Ingredients Backend'!$AE28:$CD28)&gt;=1,1,0)*$H29</f>
        <v>0</v>
      </c>
      <c r="AQ29">
        <f>IF(SUMIF('Ingredients Backend'!$AE$1:$CD$1,AQ$3,'Ingredients Backend'!$AE28:$CD28)&gt;=1,1,0)*$H29</f>
        <v>8122.12</v>
      </c>
      <c r="AR29">
        <f>IF(SUMIF('Ingredients Backend'!$AE$1:$CD$1,AR$3,'Ingredients Backend'!$AE28:$CD28)&gt;=1,1,0)*$H29</f>
        <v>0</v>
      </c>
      <c r="AS29">
        <f>IF(SUMIF('Ingredients Backend'!$AE$1:$CD$1,AS$3,'Ingredients Backend'!$AE28:$CD28)&gt;=1,1,0)*$H29</f>
        <v>0</v>
      </c>
      <c r="AT29">
        <f>IF(SUMIF('Ingredients Backend'!$AE$1:$CD$1,AT$3,'Ingredients Backend'!$AE28:$CD28)&gt;=1,1,0)*$H29</f>
        <v>0</v>
      </c>
      <c r="AU29">
        <f>IF(SUMIF('Ingredients Backend'!$AE$1:$CD$1,AU$3,'Ingredients Backend'!$AE28:$CD28)&gt;=1,1,0)*$H29</f>
        <v>0</v>
      </c>
      <c r="AV29">
        <f>IF(SUMIF('Ingredients Backend'!$AE$1:$CD$1,AV$3,'Ingredients Backend'!$AE28:$CD28)&gt;=1,1,0)*$H29</f>
        <v>0</v>
      </c>
      <c r="AW29">
        <f>IF(SUMIF('Ingredients Backend'!$AE$1:$CD$1,AW$3,'Ingredients Backend'!$AE28:$CD28)&gt;=1,1,0)*$H29</f>
        <v>0</v>
      </c>
      <c r="AX29">
        <f>IF(SUMIF('Ingredients Backend'!$AE$1:$CD$1,AX$3,'Ingredients Backend'!$AE28:$CD28)&gt;=1,1,0)*$H29</f>
        <v>0</v>
      </c>
      <c r="AY29">
        <f>IF(SUMIF('Ingredients Backend'!$AE$1:$CD$1,AY$3,'Ingredients Backend'!$AE28:$CD28)&gt;=1,1,0)*$H29</f>
        <v>0</v>
      </c>
      <c r="AZ29">
        <f>IF(SUMIF('Ingredients Backend'!$AE$1:$CD$1,AZ$3,'Ingredients Backend'!$AE28:$CD28)&gt;=1,1,0)*$H29</f>
        <v>0</v>
      </c>
      <c r="BA29">
        <f>IF(SUMIF('Ingredients Backend'!$AE$1:$CD$1,BA$3,'Ingredients Backend'!$AE28:$CD28)&gt;=1,1,0)*$H29</f>
        <v>0</v>
      </c>
      <c r="BB29">
        <f>IF(SUMIF('Ingredients Backend'!$AE$1:$CD$1,BB$3,'Ingredients Backend'!$AE28:$CD28)&gt;=1,1,0)*$H29</f>
        <v>0</v>
      </c>
      <c r="BC29">
        <f>IF(SUMIF('Ingredients Backend'!$AE$1:$CD$1,BC$3,'Ingredients Backend'!$AE28:$CD28)&gt;=1,1,0)*$H29</f>
        <v>0</v>
      </c>
      <c r="BD29">
        <f>IF(SUMIF('Ingredients Backend'!$AE$1:$CD$1,BD$3,'Ingredients Backend'!$AE28:$CD28)&gt;=1,1,0)*$H29</f>
        <v>0</v>
      </c>
      <c r="BE29">
        <f>IF(SUMIF('Ingredients Backend'!$AE$1:$CD$1,BE$3,'Ingredients Backend'!$AE28:$CD28)&gt;=1,1,0)*$H29</f>
        <v>0</v>
      </c>
      <c r="BF29">
        <f>IF(SUMIF('Ingredients Backend'!$AE$1:$CD$1,BF$3,'Ingredients Backend'!$AE28:$CD28)&gt;=1,1,0)*$H29</f>
        <v>0</v>
      </c>
      <c r="BG29">
        <f>IF(SUMIF('Ingredients Backend'!$AE$1:$CD$1,BG$3,'Ingredients Backend'!$AE28:$CD28)&gt;=1,1,0)*$H29</f>
        <v>0</v>
      </c>
      <c r="BH29">
        <f>IF(SUMIF('Ingredients Backend'!$AE$1:$CD$1,BH$3,'Ingredients Backend'!$AE28:$CD28)&gt;=1,1,0)*$H29</f>
        <v>0</v>
      </c>
      <c r="BI29">
        <f>IF(SUMIF('Ingredients Backend'!$AE$1:$CD$1,BI$3,'Ingredients Backend'!$AE28:$CD28)&gt;=1,1,0)*$H29</f>
        <v>0</v>
      </c>
      <c r="BJ29">
        <f>IF(SUMIF('Ingredients Backend'!$AE$1:$CD$1,BJ$3,'Ingredients Backend'!$AE28:$CD28)&gt;=1,1,0)*$H29</f>
        <v>0</v>
      </c>
      <c r="BK29">
        <f>IF(SUMIF('Ingredients Backend'!$AE$1:$CD$1,BK$3,'Ingredients Backend'!$AE28:$CD28)&gt;=1,1,0)*$H29</f>
        <v>0</v>
      </c>
      <c r="BL29">
        <f>IF(SUMIF('Ingredients Backend'!$AE$1:$CD$1,BL$3,'Ingredients Backend'!$AE28:$CD28)&gt;=1,1,0)*$H29</f>
        <v>0</v>
      </c>
      <c r="BM29">
        <f>IF(SUMIF('Ingredients Backend'!$AE$1:$CD$1,BM$3,'Ingredients Backend'!$AE28:$CD28)&gt;=1,1,0)*$H29</f>
        <v>0</v>
      </c>
      <c r="BN29">
        <f>IF(SUMIF('Ingredients Backend'!$AE$1:$CD$1,BN$3,'Ingredients Backend'!$AE28:$CD28)&gt;=1,1,0)*$H29</f>
        <v>0</v>
      </c>
      <c r="BO29">
        <f>IF(SUMIF('Ingredients Backend'!$AE$1:$CD$1,BO$3,'Ingredients Backend'!$AE28:$CD28)&gt;=1,1,0)*$H29</f>
        <v>0</v>
      </c>
      <c r="BP29">
        <f>IF(SUMIF('Ingredients Backend'!$AE$1:$CD$1,BP$3,'Ingredients Backend'!$AE28:$CD28)&gt;=1,1,0)*$H29</f>
        <v>0</v>
      </c>
      <c r="BQ29">
        <f>IF(SUMIF('Ingredients Backend'!$AE$1:$CD$1,BQ$3,'Ingredients Backend'!$AE28:$CD28)&gt;=1,1,0)*$H29</f>
        <v>0</v>
      </c>
      <c r="BR29">
        <f>IF(SUMIF('Ingredients Backend'!$AE$1:$CD$1,BR$3,'Ingredients Backend'!$AE28:$CD28)&gt;=1,1,0)*$H29</f>
        <v>0</v>
      </c>
      <c r="BS29">
        <f>IF(SUMIF('Ingredients Backend'!$AE$1:$CD$1,BS$3,'Ingredients Backend'!$AE28:$CD28)&gt;=1,1,0)*$H29</f>
        <v>0</v>
      </c>
      <c r="BT29">
        <f>IF(SUMIF('Ingredients Backend'!$AE$1:$CD$1,BT$3,'Ingredients Backend'!$AE28:$CD28)&gt;=1,1,0)*$H29</f>
        <v>0</v>
      </c>
      <c r="BU29">
        <f>IF(SUMIF('Ingredients Backend'!$AE$1:$CD$1,BU$3,'Ingredients Backend'!$AE28:$CD28)&gt;=1,1,0)*$H29</f>
        <v>0</v>
      </c>
      <c r="BV29">
        <f>IF(SUMIF('Ingredients Backend'!$AE$1:$CD$1,BV$3,'Ingredients Backend'!$AE28:$CD28)&gt;=1,1,0)*$H29</f>
        <v>0</v>
      </c>
      <c r="BW29">
        <f>IF(SUMIF('Ingredients Backend'!$AE$1:$CD$1,BW$3,'Ingredients Backend'!$AE28:$CD28)&gt;=1,1,0)*$H29</f>
        <v>0</v>
      </c>
      <c r="BX29">
        <f>IF(SUMIF('Ingredients Backend'!$AE$1:$CD$1,BX$3,'Ingredients Backend'!$AE28:$CD28)&gt;=1,1,0)*$H29</f>
        <v>0</v>
      </c>
      <c r="BY29">
        <f>IF(SUMIF('Ingredients Backend'!$AE$1:$CD$1,BY$3,'Ingredients Backend'!$AE28:$CD28)&gt;=1,1,0)*$H29</f>
        <v>8122.12</v>
      </c>
    </row>
    <row r="30" spans="1:77">
      <c r="A30" s="5" t="str">
        <f>_xlfn.XLOOKUP($E30,'Raw Data'!$E:$E,'Raw Data'!A:A,"ERROR",0,1)</f>
        <v>AE</v>
      </c>
      <c r="B30" s="5" t="str">
        <f>_xlfn.XLOOKUP($E30,'Raw Data'!$E:$E,'Raw Data'!B:B,"ERROR",0,1)</f>
        <v>Hair Mousses</v>
      </c>
      <c r="C30" s="5" t="str">
        <f>_xlfn.XLOOKUP($E30,'Raw Data'!$E:$E,'Raw Data'!C:C,"ERROR",0,1)</f>
        <v>african pride</v>
      </c>
      <c r="D30" s="5" t="str">
        <f>_xlfn.XLOOKUP($E30,'Raw Data'!$E:$E,'Raw Data'!D:D,"ERROR",0,1)</f>
        <v>www.amazon.ae/dp/B07T6BD8FW</v>
      </c>
      <c r="E30" s="5" t="s">
        <v>151</v>
      </c>
      <c r="F30" s="9" t="str">
        <f>_xlfn.XLOOKUP($E30,'Raw Data'!$E:$E,'Raw Data'!F:F,"ERROR",0,1)</f>
        <v>African Pride Moisture Miracle Soft &amp; Smooth Curl  MoUSse  8.5Oz Rose Water And Organ Oil</v>
      </c>
      <c r="G30" s="10">
        <f>_xlfn.XLOOKUP($E30,'Raw Data'!$E:$E,'Raw Data'!G:G,"ERROR",0,1)</f>
        <v>241</v>
      </c>
      <c r="H30" s="9">
        <f>_xlfn.XLOOKUP($E30,'Raw Data'!$E:$E,'Raw Data'!H:H,"ERROR",0,1)</f>
        <v>7714.65</v>
      </c>
      <c r="I30" s="9">
        <f>_xlfn.XLOOKUP($E30,'Raw Data'!$E:$E,'Raw Data'!I:I,"ERROR",0,1)</f>
        <v>0.0103285362569759</v>
      </c>
      <c r="J30" s="9" t="str">
        <f>_xlfn.XLOOKUP($E30,'Raw Data'!$E:$E,'Raw Data'!J:J,"ERROR",0,1)</f>
        <v>Yes</v>
      </c>
      <c r="K30" s="14" t="str">
        <f t="array" ref="K30">_xlfn.IFS(AND(L30&gt;0,L30&lt;=5),"0 to 5",AND(L30&gt;5,L30&lt;=10),"5 to 10",AND(L30&gt;10,L30&lt;=15),"10 to 15",AND(L30&gt;15,L30&lt;=20),"15 to 20",AND(L30&gt;20,L30&lt;=30),"20 to 30",AND(L30&gt;30,L30&lt;=40),"30 to 40",AND(L30&gt;40,L30&lt;=50),"40 to 50",AND(L30&gt;50,L30&lt;=75),"50 to 75",AND(L30&gt;75,L30&lt;=100),"75 to 100",AND(L30&gt;100,L30&lt;=150),"100 to 150",AND(L30&gt;150,L30&lt;=200),"150 to 200",AND(L30&gt;200,L30&lt;=250),"200 to 250",AND(L30&gt;250,L30&lt;=300),"250 to 300",AND(L30&gt;300,L30&lt;=400),"300 to 400",AND(L30&gt;400,L30&lt;=500),"400 to 500",L30&gt;500,"500+")</f>
        <v>30 to 40</v>
      </c>
      <c r="L30" s="9">
        <f>_xlfn.XLOOKUP($E30,'Raw Data'!$E:$E,'Raw Data'!L:L,"ERROR",0,1)</f>
        <v>31.75</v>
      </c>
      <c r="M30" s="14" t="str">
        <f t="array" ref="M30">_xlfn.IFS(AND(N30&gt;0,N30&lt;=5),"0 to 5",AND(N30&gt;5,N30&lt;=10),"5 to 10",AND(N30&gt;10,N30&lt;=15),"10 to 15",AND(N30&gt;15,N30&lt;=20),"15 to 20",AND(N30&gt;20,N30&lt;=30),"20 to 30",AND(N30&gt;30,N30&lt;=40),"30 to 40",AND(N30&gt;40,N30&lt;=50),"40 to 50",AND(N30&gt;50,N30&lt;=75),"50 to 75",AND(N30&gt;75,N30&lt;=100),"75 to 100",AND(N30&gt;100,N30&lt;=150),"100 to 150",AND(N30&gt;150,N30&lt;=200),"150 to 200",AND(N30&gt;200,N30&lt;=250),"200 to 250",AND(N30&gt;250,N30&lt;=300),"250 to 300",AND(N30&gt;300,N30&lt;=400),"300 to 400",AND(N30&gt;400,N30&lt;=500),"400 to 500",N30&gt;500,"500+")</f>
        <v>30 to 40</v>
      </c>
      <c r="N30" s="9">
        <f>_xlfn.XLOOKUP($E30,'Raw Data'!$E:$E,'Raw Data'!N:N,"ERROR",0,1)</f>
        <v>31.78</v>
      </c>
      <c r="O30" s="14" t="str">
        <f t="array" ref="O30">_xlfn.IFS(P30=0,"No Discount",AND(P30&gt;0,P30&lt;=0.02),"0% to 2%",AND(P30&gt;0.02,P30&lt;=0.04),"2% to 4%",AND(P30&gt;0.04,P30&lt;=0.06),"4% to 6%",AND(P30&gt;0.06,P30&lt;=0.08),"6% to 8%",AND(P30&gt;0.08,P30&lt;=0.1),"8% to 10%",AND(P30&gt;0.1,P30&lt;=0.15),"10% to 15%",AND(P30&gt;0.15,P30&lt;=0.2),"15% to 20%",AND(P30&gt;0.2,P30&lt;=0.25),"20% to 25%",AND(P30&gt;0.25,P30&lt;=0.3),"25% to 30%",AND(P30&gt;0.3,P30&lt;=0.4),"30% to 40%",AND(P30&gt;0.4,P30&lt;=0.5),"40% to 50%",AND(P30&gt;0.5,P30&lt;=0.75),"50% to 75%",AND(P30&gt;0.75,P30&lt;=1),"75% to 100%")</f>
        <v>0% to 2%</v>
      </c>
      <c r="P30" s="10">
        <f>_xlfn.XLOOKUP($E30,'Raw Data'!$E:$E,'Raw Data'!P:P,"ERROR",0,1)</f>
        <v>0.000943989930774108</v>
      </c>
      <c r="Q30" s="9">
        <f>_xlfn.XLOOKUP($E30,'Raw Data'!$E:$E,'Raw Data'!Q:Q,"ERROR",0,1)</f>
        <v>8.5</v>
      </c>
      <c r="R30" s="9" t="str">
        <f>_xlfn.XLOOKUP($E30,'Raw Data'!$E:$E,'Raw Data'!R:R,"ERROR",0,1)</f>
        <v>oz</v>
      </c>
      <c r="S30" s="5" t="str">
        <f t="array" ref="S30">_xlfn.IFS(AND(T30&gt;0,T30&lt;=0.05),"0 to 0.05",AND(T30&gt;0.05,T30&lt;=0.1),"0.05 to 0.1",AND(T30&gt;0.1,T30&lt;=0.2),"0.1 to 0.2",AND(T30&gt;0.2,T30&lt;=0.3),"0.2 to 0.3",AND(T30&gt;0.3,T30&lt;=0.4),"0.3 to 0.4",AND(T30&gt;0.4,T30&lt;=0.5),"0.4 to 0.5",AND(T30&gt;0.5,T30&lt;=0.75),"0.5 to 0.75",AND(T30&gt;0.75,T30&lt;=1),"0.75 to 1",AND(T30&gt;1,T30&lt;=2),"1 to 2",AND(T30&gt;2,T30&lt;=3),"2 to 3",AND(T30&gt;3,T30&lt;=4),"3 to 4",AND(T30&gt;4,T30&lt;=5),"4 to 5",AND(T30&gt;5,T30&lt;=10),"5 to 10",T30&gt;10,"10+")</f>
        <v>0.1 to 0.2</v>
      </c>
      <c r="T30" s="10">
        <f t="shared" si="1"/>
        <v>0.126320396268078</v>
      </c>
      <c r="U30" s="15" t="str">
        <f t="array" ref="U30">_xlfn.IFS(AND(V30&gt;0,V30&lt;=0.05),"0 to 0.05",AND(V30&gt;0.05,V30&lt;=0.1),"0.05 to 0.1",AND(V30&gt;0.1,V30&lt;=0.2),"0.1 to 0.2",AND(V30&gt;0.2,V30&lt;=0.3),"0.2 to 0.3",AND(V30&gt;0.3,V30&lt;=0.4),"0.3 to 0.4",AND(V30&gt;0.4,V30&lt;=0.5),"0.4 to 0.5",AND(V30&gt;0.5,V30&lt;=0.75),"0.5 to 0.75",AND(V30&gt;0.75,V30&lt;=1),"0.75 to 1",AND(V30&gt;1,V30&lt;=2),"1 to 2",AND(V30&gt;2,V30&lt;=3),"2 to 3",AND(V30&gt;3,V30&lt;=4),"3 to 4",AND(V30&gt;4,V30&lt;=5),"4 to 5",AND(V30&gt;5,V30&lt;=10),"5 to 10",V30&gt;10,"10+")</f>
        <v>0 to 0.05</v>
      </c>
      <c r="V30" s="10">
        <f t="shared" si="2"/>
        <v>0.0341387336131612</v>
      </c>
      <c r="W30" s="15" t="str">
        <f t="array" ref="W30">_xlfn.IFS(AND(X30&gt;0,X30&lt;=0.05),"0 to 0.05",AND(X30&gt;0.05,X30&lt;=0.1),"0.05 to 0.1",AND(X30&gt;0.1,X30&lt;=0.2),"0.1 to 0.2",AND(X30&gt;0.2,X30&lt;=0.3),"0.2 to 0.3",AND(X30&gt;0.3,X30&lt;=0.4),"0.3 to 0.4",AND(X30&gt;0.4,X30&lt;=0.5),"0.4 to 0.5",AND(X30&gt;0.5,X30&lt;=0.75),"0.5 to 0.75",AND(X30&gt;0.75,X30&lt;=1),"0.75 to 1",AND(X30&gt;1,X30&lt;=2),"1 to 2",AND(X30&gt;2,X30&lt;=3),"2 to 3",AND(X30&gt;3,X30&lt;=4),"3 to 4",AND(X30&gt;4,X30&lt;=5),"4 to 5",AND(X30&gt;5,X30&lt;=10),"5 to 10",X30&gt;10,"10+")</f>
        <v>0 to 0.05</v>
      </c>
      <c r="X30" s="16">
        <f t="shared" si="3"/>
        <v>0.034106506992381</v>
      </c>
      <c r="Y30" s="5" t="str">
        <f t="array" ref="Y30">_xlfn.IFS(AND(Z30&gt;0,Z30&lt;=1),"0 to 1",AND(Z30&gt;1,Z30&lt;=2),"1 to 2",AND(Z30&gt;2,Z30&lt;=4),"2 to 4",AND(Z30&gt;4,Z30&lt;=6),"4 to 6",AND(Z30&gt;6,Z30&lt;=8),"6 to 8",AND(Z30&gt;8,Z30&lt;=10),"8 to 10",AND(Z30&gt;10,Z30&lt;=15),"10 to 15",AND(Z30&gt;15,Z30&lt;=20),"15 to 20",AND(Z30&gt;20,Z30&lt;=25),"20 to 25",AND(Z30&gt;25,Z30&lt;=30),"25 to 30",AND(Z30&gt;30,Z30&lt;=40),"30 to 40",AND(Z30&gt;40,Z30&lt;=50),"40 to 50",Z30&gt;50,"50+")</f>
        <v>8 to 10</v>
      </c>
      <c r="Z30" s="9">
        <f t="array" ref="Z30">_xlfn.IFS(AA30="oz",_xlfn.IFS(R30="oz",Q30,R30="fl oz",Q30*1.04,R30="ml",Q30*0.0338),AA30="fl oz",_xlfn.IFS(R30="oz",Q30/1.04,R30="fl oz",Q30,R30="ml",Q30*0.0338/1.04),AA30="ml",_xlfn.IFS(R30="oz",Q30/0.0338,R30="fl oz",Q30*1.04/0.0338,R30="ml",Q30))</f>
        <v>8.5</v>
      </c>
      <c r="AA30" s="9" t="str">
        <f>_xlfn.XLOOKUP($E30,'Raw Data'!$E:$E,'Raw Data'!AA:AA,"ERROR",0,1)</f>
        <v>oz</v>
      </c>
      <c r="AB30" s="5" t="s">
        <v>152</v>
      </c>
      <c r="AC30" s="5" t="s">
        <v>71</v>
      </c>
      <c r="AD30" s="5" t="s">
        <v>153</v>
      </c>
      <c r="AE30">
        <f>IF(SUMIF('Ingredients Backend'!$AE$1:$CD$1,AE$3,'Ingredients Backend'!$AE29:$CD29)&gt;=1,1,0)*$H30</f>
        <v>0</v>
      </c>
      <c r="AF30">
        <f>IF(SUMIF('Ingredients Backend'!$AE$1:$CD$1,AF$3,'Ingredients Backend'!$AE29:$CD29)&gt;=1,1,0)*$H30</f>
        <v>0</v>
      </c>
      <c r="AG30">
        <f>IF(SUMIF('Ingredients Backend'!$AE$1:$CD$1,AG$3,'Ingredients Backend'!$AE29:$CD29)&gt;=1,1,0)*$H30</f>
        <v>0</v>
      </c>
      <c r="AH30">
        <f>IF(SUMIF('Ingredients Backend'!$AE$1:$CD$1,AH$3,'Ingredients Backend'!$AE29:$CD29)&gt;=1,1,0)*$H30</f>
        <v>0</v>
      </c>
      <c r="AI30">
        <f>IF(SUMIF('Ingredients Backend'!$AE$1:$CD$1,AI$3,'Ingredients Backend'!$AE29:$CD29)&gt;=1,1,0)*$H30</f>
        <v>0</v>
      </c>
      <c r="AJ30">
        <f>IF(SUMIF('Ingredients Backend'!$AE$1:$CD$1,AJ$3,'Ingredients Backend'!$AE29:$CD29)&gt;=1,1,0)*$H30</f>
        <v>0</v>
      </c>
      <c r="AK30">
        <f>IF(SUMIF('Ingredients Backend'!$AE$1:$CD$1,AK$3,'Ingredients Backend'!$AE29:$CD29)&gt;=1,1,0)*$H30</f>
        <v>0</v>
      </c>
      <c r="AL30">
        <f>IF(SUMIF('Ingredients Backend'!$AE$1:$CD$1,AL$3,'Ingredients Backend'!$AE29:$CD29)&gt;=1,1,0)*$H30</f>
        <v>7714.65</v>
      </c>
      <c r="AM30">
        <f>IF(SUMIF('Ingredients Backend'!$AE$1:$CD$1,AM$3,'Ingredients Backend'!$AE29:$CD29)&gt;=1,1,0)*$H30</f>
        <v>0</v>
      </c>
      <c r="AN30">
        <f>IF(SUMIF('Ingredients Backend'!$AE$1:$CD$1,AN$3,'Ingredients Backend'!$AE29:$CD29)&gt;=1,1,0)*$H30</f>
        <v>0</v>
      </c>
      <c r="AO30">
        <f>IF(SUMIF('Ingredients Backend'!$AE$1:$CD$1,AO$3,'Ingredients Backend'!$AE29:$CD29)&gt;=1,1,0)*$H30</f>
        <v>0</v>
      </c>
      <c r="AP30">
        <f>IF(SUMIF('Ingredients Backend'!$AE$1:$CD$1,AP$3,'Ingredients Backend'!$AE29:$CD29)&gt;=1,1,0)*$H30</f>
        <v>0</v>
      </c>
      <c r="AQ30">
        <f>IF(SUMIF('Ingredients Backend'!$AE$1:$CD$1,AQ$3,'Ingredients Backend'!$AE29:$CD29)&gt;=1,1,0)*$H30</f>
        <v>0</v>
      </c>
      <c r="AR30">
        <f>IF(SUMIF('Ingredients Backend'!$AE$1:$CD$1,AR$3,'Ingredients Backend'!$AE29:$CD29)&gt;=1,1,0)*$H30</f>
        <v>0</v>
      </c>
      <c r="AS30">
        <f>IF(SUMIF('Ingredients Backend'!$AE$1:$CD$1,AS$3,'Ingredients Backend'!$AE29:$CD29)&gt;=1,1,0)*$H30</f>
        <v>0</v>
      </c>
      <c r="AT30">
        <f>IF(SUMIF('Ingredients Backend'!$AE$1:$CD$1,AT$3,'Ingredients Backend'!$AE29:$CD29)&gt;=1,1,0)*$H30</f>
        <v>0</v>
      </c>
      <c r="AU30">
        <f>IF(SUMIF('Ingredients Backend'!$AE$1:$CD$1,AU$3,'Ingredients Backend'!$AE29:$CD29)&gt;=1,1,0)*$H30</f>
        <v>0</v>
      </c>
      <c r="AV30">
        <f>IF(SUMIF('Ingredients Backend'!$AE$1:$CD$1,AV$3,'Ingredients Backend'!$AE29:$CD29)&gt;=1,1,0)*$H30</f>
        <v>0</v>
      </c>
      <c r="AW30">
        <f>IF(SUMIF('Ingredients Backend'!$AE$1:$CD$1,AW$3,'Ingredients Backend'!$AE29:$CD29)&gt;=1,1,0)*$H30</f>
        <v>0</v>
      </c>
      <c r="AX30">
        <f>IF(SUMIF('Ingredients Backend'!$AE$1:$CD$1,AX$3,'Ingredients Backend'!$AE29:$CD29)&gt;=1,1,0)*$H30</f>
        <v>0</v>
      </c>
      <c r="AY30">
        <f>IF(SUMIF('Ingredients Backend'!$AE$1:$CD$1,AY$3,'Ingredients Backend'!$AE29:$CD29)&gt;=1,1,0)*$H30</f>
        <v>0</v>
      </c>
      <c r="AZ30">
        <f>IF(SUMIF('Ingredients Backend'!$AE$1:$CD$1,AZ$3,'Ingredients Backend'!$AE29:$CD29)&gt;=1,1,0)*$H30</f>
        <v>0</v>
      </c>
      <c r="BA30">
        <f>IF(SUMIF('Ingredients Backend'!$AE$1:$CD$1,BA$3,'Ingredients Backend'!$AE29:$CD29)&gt;=1,1,0)*$H30</f>
        <v>0</v>
      </c>
      <c r="BB30">
        <f>IF(SUMIF('Ingredients Backend'!$AE$1:$CD$1,BB$3,'Ingredients Backend'!$AE29:$CD29)&gt;=1,1,0)*$H30</f>
        <v>0</v>
      </c>
      <c r="BC30">
        <f>IF(SUMIF('Ingredients Backend'!$AE$1:$CD$1,BC$3,'Ingredients Backend'!$AE29:$CD29)&gt;=1,1,0)*$H30</f>
        <v>0</v>
      </c>
      <c r="BD30">
        <f>IF(SUMIF('Ingredients Backend'!$AE$1:$CD$1,BD$3,'Ingredients Backend'!$AE29:$CD29)&gt;=1,1,0)*$H30</f>
        <v>0</v>
      </c>
      <c r="BE30">
        <f>IF(SUMIF('Ingredients Backend'!$AE$1:$CD$1,BE$3,'Ingredients Backend'!$AE29:$CD29)&gt;=1,1,0)*$H30</f>
        <v>0</v>
      </c>
      <c r="BF30">
        <f>IF(SUMIF('Ingredients Backend'!$AE$1:$CD$1,BF$3,'Ingredients Backend'!$AE29:$CD29)&gt;=1,1,0)*$H30</f>
        <v>0</v>
      </c>
      <c r="BG30">
        <f>IF(SUMIF('Ingredients Backend'!$AE$1:$CD$1,BG$3,'Ingredients Backend'!$AE29:$CD29)&gt;=1,1,0)*$H30</f>
        <v>0</v>
      </c>
      <c r="BH30">
        <f>IF(SUMIF('Ingredients Backend'!$AE$1:$CD$1,BH$3,'Ingredients Backend'!$AE29:$CD29)&gt;=1,1,0)*$H30</f>
        <v>0</v>
      </c>
      <c r="BI30">
        <f>IF(SUMIF('Ingredients Backend'!$AE$1:$CD$1,BI$3,'Ingredients Backend'!$AE29:$CD29)&gt;=1,1,0)*$H30</f>
        <v>0</v>
      </c>
      <c r="BJ30">
        <f>IF(SUMIF('Ingredients Backend'!$AE$1:$CD$1,BJ$3,'Ingredients Backend'!$AE29:$CD29)&gt;=1,1,0)*$H30</f>
        <v>0</v>
      </c>
      <c r="BK30">
        <f>IF(SUMIF('Ingredients Backend'!$AE$1:$CD$1,BK$3,'Ingredients Backend'!$AE29:$CD29)&gt;=1,1,0)*$H30</f>
        <v>0</v>
      </c>
      <c r="BL30">
        <f>IF(SUMIF('Ingredients Backend'!$AE$1:$CD$1,BL$3,'Ingredients Backend'!$AE29:$CD29)&gt;=1,1,0)*$H30</f>
        <v>0</v>
      </c>
      <c r="BM30">
        <f>IF(SUMIF('Ingredients Backend'!$AE$1:$CD$1,BM$3,'Ingredients Backend'!$AE29:$CD29)&gt;=1,1,0)*$H30</f>
        <v>0</v>
      </c>
      <c r="BN30">
        <f>IF(SUMIF('Ingredients Backend'!$AE$1:$CD$1,BN$3,'Ingredients Backend'!$AE29:$CD29)&gt;=1,1,0)*$H30</f>
        <v>0</v>
      </c>
      <c r="BO30">
        <f>IF(SUMIF('Ingredients Backend'!$AE$1:$CD$1,BO$3,'Ingredients Backend'!$AE29:$CD29)&gt;=1,1,0)*$H30</f>
        <v>7714.65</v>
      </c>
      <c r="BP30">
        <f>IF(SUMIF('Ingredients Backend'!$AE$1:$CD$1,BP$3,'Ingredients Backend'!$AE29:$CD29)&gt;=1,1,0)*$H30</f>
        <v>0</v>
      </c>
      <c r="BQ30">
        <f>IF(SUMIF('Ingredients Backend'!$AE$1:$CD$1,BQ$3,'Ingredients Backend'!$AE29:$CD29)&gt;=1,1,0)*$H30</f>
        <v>0</v>
      </c>
      <c r="BR30">
        <f>IF(SUMIF('Ingredients Backend'!$AE$1:$CD$1,BR$3,'Ingredients Backend'!$AE29:$CD29)&gt;=1,1,0)*$H30</f>
        <v>0</v>
      </c>
      <c r="BS30">
        <f>IF(SUMIF('Ingredients Backend'!$AE$1:$CD$1,BS$3,'Ingredients Backend'!$AE29:$CD29)&gt;=1,1,0)*$H30</f>
        <v>0</v>
      </c>
      <c r="BT30">
        <f>IF(SUMIF('Ingredients Backend'!$AE$1:$CD$1,BT$3,'Ingredients Backend'!$AE29:$CD29)&gt;=1,1,0)*$H30</f>
        <v>0</v>
      </c>
      <c r="BU30">
        <f>IF(SUMIF('Ingredients Backend'!$AE$1:$CD$1,BU$3,'Ingredients Backend'!$AE29:$CD29)&gt;=1,1,0)*$H30</f>
        <v>0</v>
      </c>
      <c r="BV30">
        <f>IF(SUMIF('Ingredients Backend'!$AE$1:$CD$1,BV$3,'Ingredients Backend'!$AE29:$CD29)&gt;=1,1,0)*$H30</f>
        <v>0</v>
      </c>
      <c r="BW30">
        <f>IF(SUMIF('Ingredients Backend'!$AE$1:$CD$1,BW$3,'Ingredients Backend'!$AE29:$CD29)&gt;=1,1,0)*$H30</f>
        <v>0</v>
      </c>
      <c r="BX30">
        <f>IF(SUMIF('Ingredients Backend'!$AE$1:$CD$1,BX$3,'Ingredients Backend'!$AE29:$CD29)&gt;=1,1,0)*$H30</f>
        <v>0</v>
      </c>
      <c r="BY30">
        <f>IF(SUMIF('Ingredients Backend'!$AE$1:$CD$1,BY$3,'Ingredients Backend'!$AE29:$CD29)&gt;=1,1,0)*$H30</f>
        <v>0</v>
      </c>
    </row>
    <row r="31" spans="1:77">
      <c r="A31" s="5" t="str">
        <f>_xlfn.XLOOKUP($E31,'Raw Data'!$E:$E,'Raw Data'!A:A,"ERROR",0,1)</f>
        <v>AE</v>
      </c>
      <c r="B31" s="5" t="str">
        <f>_xlfn.XLOOKUP($E31,'Raw Data'!$E:$E,'Raw Data'!B:B,"ERROR",0,1)</f>
        <v>Hair Mousses</v>
      </c>
      <c r="C31" s="5" t="str">
        <f>_xlfn.XLOOKUP($E31,'Raw Data'!$E:$E,'Raw Data'!C:C,"ERROR",0,1)</f>
        <v>Wella</v>
      </c>
      <c r="D31" s="5" t="str">
        <f>_xlfn.XLOOKUP($E31,'Raw Data'!$E:$E,'Raw Data'!D:D,"ERROR",0,1)</f>
        <v>www.amazon.ae/dp/B004FGA172</v>
      </c>
      <c r="E31" s="5" t="s">
        <v>154</v>
      </c>
      <c r="F31" s="9" t="str">
        <f>_xlfn.XLOOKUP($E31,'Raw Data'!$E:$E,'Raw Data'!F:F,"ERROR",0,1)</f>
        <v>Wella Wellaflex Flexible Ultra Strong Hold Hair Mousse 200 ml</v>
      </c>
      <c r="G31" s="10">
        <f>_xlfn.XLOOKUP($E31,'Raw Data'!$E:$E,'Raw Data'!G:G,"ERROR",0,1)</f>
        <v>312</v>
      </c>
      <c r="H31" s="9">
        <f>_xlfn.XLOOKUP($E31,'Raw Data'!$E:$E,'Raw Data'!H:H,"ERROR",0,1)</f>
        <v>7486.35</v>
      </c>
      <c r="I31" s="9">
        <f>_xlfn.XLOOKUP($E31,'Raw Data'!$E:$E,'Raw Data'!I:I,"ERROR",0,1)</f>
        <v>0.0100228833981336</v>
      </c>
      <c r="J31" s="9" t="str">
        <f>_xlfn.XLOOKUP($E31,'Raw Data'!$E:$E,'Raw Data'!J:J,"ERROR",0,1)</f>
        <v>Yes</v>
      </c>
      <c r="K31" s="14" t="str">
        <f t="array" ref="K31">_xlfn.IFS(AND(L31&gt;0,L31&lt;=5),"0 to 5",AND(L31&gt;5,L31&lt;=10),"5 to 10",AND(L31&gt;10,L31&lt;=15),"10 to 15",AND(L31&gt;15,L31&lt;=20),"15 to 20",AND(L31&gt;20,L31&lt;=30),"20 to 30",AND(L31&gt;30,L31&lt;=40),"30 to 40",AND(L31&gt;40,L31&lt;=50),"40 to 50",AND(L31&gt;50,L31&lt;=75),"50 to 75",AND(L31&gt;75,L31&lt;=100),"75 to 100",AND(L31&gt;100,L31&lt;=150),"100 to 150",AND(L31&gt;150,L31&lt;=200),"150 to 200",AND(L31&gt;200,L31&lt;=250),"200 to 250",AND(L31&gt;250,L31&lt;=300),"250 to 300",AND(L31&gt;300,L31&lt;=400),"300 to 400",AND(L31&gt;400,L31&lt;=500),"400 to 500",L31&gt;500,"500+")</f>
        <v>20 to 30</v>
      </c>
      <c r="L31" s="9">
        <f>_xlfn.XLOOKUP($E31,'Raw Data'!$E:$E,'Raw Data'!L:L,"ERROR",0,1)</f>
        <v>26.86</v>
      </c>
      <c r="M31" s="14" t="str">
        <f t="array" ref="M31">_xlfn.IFS(AND(N31&gt;0,N31&lt;=5),"0 to 5",AND(N31&gt;5,N31&lt;=10),"5 to 10",AND(N31&gt;10,N31&lt;=15),"10 to 15",AND(N31&gt;15,N31&lt;=20),"15 to 20",AND(N31&gt;20,N31&lt;=30),"20 to 30",AND(N31&gt;30,N31&lt;=40),"30 to 40",AND(N31&gt;40,N31&lt;=50),"40 to 50",AND(N31&gt;50,N31&lt;=75),"50 to 75",AND(N31&gt;75,N31&lt;=100),"75 to 100",AND(N31&gt;100,N31&lt;=150),"100 to 150",AND(N31&gt;150,N31&lt;=200),"150 to 200",AND(N31&gt;200,N31&lt;=250),"200 to 250",AND(N31&gt;250,N31&lt;=300),"250 to 300",AND(N31&gt;300,N31&lt;=400),"300 to 400",AND(N31&gt;400,N31&lt;=500),"400 to 500",N31&gt;500,"500+")</f>
        <v>20 to 30</v>
      </c>
      <c r="N31" s="9">
        <f>_xlfn.XLOOKUP($E31,'Raw Data'!$E:$E,'Raw Data'!N:N,"ERROR",0,1)</f>
        <v>28.47</v>
      </c>
      <c r="O31" s="14" t="str">
        <f t="array" ref="O31">_xlfn.IFS(P31=0,"No Discount",AND(P31&gt;0,P31&lt;=0.02),"0% to 2%",AND(P31&gt;0.02,P31&lt;=0.04),"2% to 4%",AND(P31&gt;0.04,P31&lt;=0.06),"4% to 6%",AND(P31&gt;0.06,P31&lt;=0.08),"6% to 8%",AND(P31&gt;0.08,P31&lt;=0.1),"8% to 10%",AND(P31&gt;0.1,P31&lt;=0.15),"10% to 15%",AND(P31&gt;0.15,P31&lt;=0.2),"15% to 20%",AND(P31&gt;0.2,P31&lt;=0.25),"20% to 25%",AND(P31&gt;0.25,P31&lt;=0.3),"25% to 30%",AND(P31&gt;0.3,P31&lt;=0.4),"30% to 40%",AND(P31&gt;0.4,P31&lt;=0.5),"40% to 50%",AND(P31&gt;0.5,P31&lt;=0.75),"50% to 75%",AND(P31&gt;0.75,P31&lt;=1),"75% to 100%")</f>
        <v>4% to 6%</v>
      </c>
      <c r="P31" s="10">
        <f>_xlfn.XLOOKUP($E31,'Raw Data'!$E:$E,'Raw Data'!P:P,"ERROR",0,1)</f>
        <v>0.0565507551808921</v>
      </c>
      <c r="Q31" s="9">
        <f>_xlfn.XLOOKUP($E31,'Raw Data'!$E:$E,'Raw Data'!Q:Q,"ERROR",0,1)</f>
        <v>200</v>
      </c>
      <c r="R31" s="9" t="str">
        <f>_xlfn.XLOOKUP($E31,'Raw Data'!$E:$E,'Raw Data'!R:R,"ERROR",0,1)</f>
        <v>ml</v>
      </c>
      <c r="S31" s="5" t="str">
        <f t="array" ref="S31">_xlfn.IFS(AND(T31&gt;0,T31&lt;=0.05),"0 to 0.05",AND(T31&gt;0.05,T31&lt;=0.1),"0.05 to 0.1",AND(T31&gt;0.1,T31&lt;=0.2),"0.1 to 0.2",AND(T31&gt;0.2,T31&lt;=0.3),"0.2 to 0.3",AND(T31&gt;0.3,T31&lt;=0.4),"0.3 to 0.4",AND(T31&gt;0.4,T31&lt;=0.5),"0.4 to 0.5",AND(T31&gt;0.5,T31&lt;=0.75),"0.5 to 0.75",AND(T31&gt;0.75,T31&lt;=1),"0.75 to 1",AND(T31&gt;1,T31&lt;=2),"1 to 2",AND(T31&gt;2,T31&lt;=3),"2 to 3",AND(T31&gt;3,T31&lt;=4),"3 to 4",AND(T31&gt;4,T31&lt;=5),"4 to 5",AND(T31&gt;5,T31&lt;=10),"5 to 10",T31&gt;10,"10+")</f>
        <v>0.1 to 0.2</v>
      </c>
      <c r="T31" s="10">
        <f t="shared" si="1"/>
        <v>0.134371754516912</v>
      </c>
      <c r="U31" s="15" t="str">
        <f t="array" ref="U31">_xlfn.IFS(AND(V31&gt;0,V31&lt;=0.05),"0 to 0.05",AND(V31&gt;0.05,V31&lt;=0.1),"0.05 to 0.1",AND(V31&gt;0.1,V31&lt;=0.2),"0.1 to 0.2",AND(V31&gt;0.2,V31&lt;=0.3),"0.2 to 0.3",AND(V31&gt;0.3,V31&lt;=0.4),"0.3 to 0.4",AND(V31&gt;0.4,V31&lt;=0.5),"0.4 to 0.5",AND(V31&gt;0.5,V31&lt;=0.75),"0.5 to 0.75",AND(V31&gt;0.75,V31&lt;=1),"0.75 to 1",AND(V31&gt;1,V31&lt;=2),"1 to 2",AND(V31&gt;2,V31&lt;=3),"2 to 3",AND(V31&gt;3,V31&lt;=4),"3 to 4",AND(V31&gt;4,V31&lt;=5),"4 to 5",AND(V31&gt;5,V31&lt;=10),"5 to 10",V31&gt;10,"10+")</f>
        <v>0 to 0.05</v>
      </c>
      <c r="V31" s="10">
        <f t="shared" si="2"/>
        <v>0.038455034988684</v>
      </c>
      <c r="W31" s="15" t="str">
        <f t="array" ref="W31">_xlfn.IFS(AND(X31&gt;0,X31&lt;=0.05),"0 to 0.05",AND(X31&gt;0.05,X31&lt;=0.1),"0.05 to 0.1",AND(X31&gt;0.1,X31&lt;=0.2),"0.1 to 0.2",AND(X31&gt;0.2,X31&lt;=0.3),"0.2 to 0.3",AND(X31&gt;0.3,X31&lt;=0.4),"0.3 to 0.4",AND(X31&gt;0.4,X31&lt;=0.5),"0.4 to 0.5",AND(X31&gt;0.5,X31&lt;=0.75),"0.5 to 0.75",AND(X31&gt;0.75,X31&lt;=1),"0.75 to 1",AND(X31&gt;1,X31&lt;=2),"1 to 2",AND(X31&gt;2,X31&lt;=3),"2 to 3",AND(X31&gt;3,X31&lt;=4),"3 to 4",AND(X31&gt;4,X31&lt;=5),"4 to 5",AND(X31&gt;5,X31&lt;=10),"5 to 10",X31&gt;10,"10+")</f>
        <v>0 to 0.05</v>
      </c>
      <c r="X31" s="16">
        <f t="shared" si="3"/>
        <v>0.0362803737195663</v>
      </c>
      <c r="Y31" s="5" t="str">
        <f t="array" ref="Y31">_xlfn.IFS(AND(Z31&gt;0,Z31&lt;=1),"0 to 1",AND(Z31&gt;1,Z31&lt;=2),"1 to 2",AND(Z31&gt;2,Z31&lt;=4),"2 to 4",AND(Z31&gt;4,Z31&lt;=6),"4 to 6",AND(Z31&gt;6,Z31&lt;=8),"6 to 8",AND(Z31&gt;8,Z31&lt;=10),"8 to 10",AND(Z31&gt;10,Z31&lt;=15),"10 to 15",AND(Z31&gt;15,Z31&lt;=20),"15 to 20",AND(Z31&gt;20,Z31&lt;=25),"20 to 25",AND(Z31&gt;25,Z31&lt;=30),"25 to 30",AND(Z31&gt;30,Z31&lt;=40),"30 to 40",AND(Z31&gt;40,Z31&lt;=50),"40 to 50",Z31&gt;50,"50+")</f>
        <v>6 to 8</v>
      </c>
      <c r="Z31" s="9">
        <f t="array" ref="Z31">_xlfn.IFS(AA31="oz",_xlfn.IFS(R31="oz",Q31,R31="fl oz",Q31*1.04,R31="ml",Q31*0.0338),AA31="fl oz",_xlfn.IFS(R31="oz",Q31/1.04,R31="fl oz",Q31,R31="ml",Q31*0.0338/1.04),AA31="ml",_xlfn.IFS(R31="oz",Q31/0.0338,R31="fl oz",Q31*1.04/0.0338,R31="ml",Q31))</f>
        <v>6.76</v>
      </c>
      <c r="AA31" s="9" t="str">
        <f>_xlfn.XLOOKUP($E31,'Raw Data'!$E:$E,'Raw Data'!AA:AA,"ERROR",0,1)</f>
        <v>oz</v>
      </c>
      <c r="AB31" s="5" t="s">
        <v>155</v>
      </c>
      <c r="AC31" s="5" t="s">
        <v>86</v>
      </c>
      <c r="AD31" s="5" t="s">
        <v>87</v>
      </c>
      <c r="AE31">
        <f>IF(SUMIF('Ingredients Backend'!$AE$1:$CD$1,AE$3,'Ingredients Backend'!$AE30:$CD30)&gt;=1,1,0)*$H31</f>
        <v>0</v>
      </c>
      <c r="AF31">
        <f>IF(SUMIF('Ingredients Backend'!$AE$1:$CD$1,AF$3,'Ingredients Backend'!$AE30:$CD30)&gt;=1,1,0)*$H31</f>
        <v>0</v>
      </c>
      <c r="AG31">
        <f>IF(SUMIF('Ingredients Backend'!$AE$1:$CD$1,AG$3,'Ingredients Backend'!$AE30:$CD30)&gt;=1,1,0)*$H31</f>
        <v>0</v>
      </c>
      <c r="AH31">
        <f>IF(SUMIF('Ingredients Backend'!$AE$1:$CD$1,AH$3,'Ingredients Backend'!$AE30:$CD30)&gt;=1,1,0)*$H31</f>
        <v>0</v>
      </c>
      <c r="AI31">
        <f>IF(SUMIF('Ingredients Backend'!$AE$1:$CD$1,AI$3,'Ingredients Backend'!$AE30:$CD30)&gt;=1,1,0)*$H31</f>
        <v>0</v>
      </c>
      <c r="AJ31">
        <f>IF(SUMIF('Ingredients Backend'!$AE$1:$CD$1,AJ$3,'Ingredients Backend'!$AE30:$CD30)&gt;=1,1,0)*$H31</f>
        <v>0</v>
      </c>
      <c r="AK31">
        <f>IF(SUMIF('Ingredients Backend'!$AE$1:$CD$1,AK$3,'Ingredients Backend'!$AE30:$CD30)&gt;=1,1,0)*$H31</f>
        <v>0</v>
      </c>
      <c r="AL31">
        <f>IF(SUMIF('Ingredients Backend'!$AE$1:$CD$1,AL$3,'Ingredients Backend'!$AE30:$CD30)&gt;=1,1,0)*$H31</f>
        <v>0</v>
      </c>
      <c r="AM31">
        <f>IF(SUMIF('Ingredients Backend'!$AE$1:$CD$1,AM$3,'Ingredients Backend'!$AE30:$CD30)&gt;=1,1,0)*$H31</f>
        <v>0</v>
      </c>
      <c r="AN31">
        <f>IF(SUMIF('Ingredients Backend'!$AE$1:$CD$1,AN$3,'Ingredients Backend'!$AE30:$CD30)&gt;=1,1,0)*$H31</f>
        <v>0</v>
      </c>
      <c r="AO31">
        <f>IF(SUMIF('Ingredients Backend'!$AE$1:$CD$1,AO$3,'Ingredients Backend'!$AE30:$CD30)&gt;=1,1,0)*$H31</f>
        <v>7486.35</v>
      </c>
      <c r="AP31">
        <f>IF(SUMIF('Ingredients Backend'!$AE$1:$CD$1,AP$3,'Ingredients Backend'!$AE30:$CD30)&gt;=1,1,0)*$H31</f>
        <v>0</v>
      </c>
      <c r="AQ31">
        <f>IF(SUMIF('Ingredients Backend'!$AE$1:$CD$1,AQ$3,'Ingredients Backend'!$AE30:$CD30)&gt;=1,1,0)*$H31</f>
        <v>7486.35</v>
      </c>
      <c r="AR31">
        <f>IF(SUMIF('Ingredients Backend'!$AE$1:$CD$1,AR$3,'Ingredients Backend'!$AE30:$CD30)&gt;=1,1,0)*$H31</f>
        <v>0</v>
      </c>
      <c r="AS31">
        <f>IF(SUMIF('Ingredients Backend'!$AE$1:$CD$1,AS$3,'Ingredients Backend'!$AE30:$CD30)&gt;=1,1,0)*$H31</f>
        <v>0</v>
      </c>
      <c r="AT31">
        <f>IF(SUMIF('Ingredients Backend'!$AE$1:$CD$1,AT$3,'Ingredients Backend'!$AE30:$CD30)&gt;=1,1,0)*$H31</f>
        <v>0</v>
      </c>
      <c r="AU31">
        <f>IF(SUMIF('Ingredients Backend'!$AE$1:$CD$1,AU$3,'Ingredients Backend'!$AE30:$CD30)&gt;=1,1,0)*$H31</f>
        <v>0</v>
      </c>
      <c r="AV31">
        <f>IF(SUMIF('Ingredients Backend'!$AE$1:$CD$1,AV$3,'Ingredients Backend'!$AE30:$CD30)&gt;=1,1,0)*$H31</f>
        <v>0</v>
      </c>
      <c r="AW31">
        <f>IF(SUMIF('Ingredients Backend'!$AE$1:$CD$1,AW$3,'Ingredients Backend'!$AE30:$CD30)&gt;=1,1,0)*$H31</f>
        <v>0</v>
      </c>
      <c r="AX31">
        <f>IF(SUMIF('Ingredients Backend'!$AE$1:$CD$1,AX$3,'Ingredients Backend'!$AE30:$CD30)&gt;=1,1,0)*$H31</f>
        <v>0</v>
      </c>
      <c r="AY31">
        <f>IF(SUMIF('Ingredients Backend'!$AE$1:$CD$1,AY$3,'Ingredients Backend'!$AE30:$CD30)&gt;=1,1,0)*$H31</f>
        <v>0</v>
      </c>
      <c r="AZ31">
        <f>IF(SUMIF('Ingredients Backend'!$AE$1:$CD$1,AZ$3,'Ingredients Backend'!$AE30:$CD30)&gt;=1,1,0)*$H31</f>
        <v>0</v>
      </c>
      <c r="BA31">
        <f>IF(SUMIF('Ingredients Backend'!$AE$1:$CD$1,BA$3,'Ingredients Backend'!$AE30:$CD30)&gt;=1,1,0)*$H31</f>
        <v>0</v>
      </c>
      <c r="BB31">
        <f>IF(SUMIF('Ingredients Backend'!$AE$1:$CD$1,BB$3,'Ingredients Backend'!$AE30:$CD30)&gt;=1,1,0)*$H31</f>
        <v>0</v>
      </c>
      <c r="BC31">
        <f>IF(SUMIF('Ingredients Backend'!$AE$1:$CD$1,BC$3,'Ingredients Backend'!$AE30:$CD30)&gt;=1,1,0)*$H31</f>
        <v>0</v>
      </c>
      <c r="BD31">
        <f>IF(SUMIF('Ingredients Backend'!$AE$1:$CD$1,BD$3,'Ingredients Backend'!$AE30:$CD30)&gt;=1,1,0)*$H31</f>
        <v>0</v>
      </c>
      <c r="BE31">
        <f>IF(SUMIF('Ingredients Backend'!$AE$1:$CD$1,BE$3,'Ingredients Backend'!$AE30:$CD30)&gt;=1,1,0)*$H31</f>
        <v>0</v>
      </c>
      <c r="BF31">
        <f>IF(SUMIF('Ingredients Backend'!$AE$1:$CD$1,BF$3,'Ingredients Backend'!$AE30:$CD30)&gt;=1,1,0)*$H31</f>
        <v>0</v>
      </c>
      <c r="BG31">
        <f>IF(SUMIF('Ingredients Backend'!$AE$1:$CD$1,BG$3,'Ingredients Backend'!$AE30:$CD30)&gt;=1,1,0)*$H31</f>
        <v>0</v>
      </c>
      <c r="BH31">
        <f>IF(SUMIF('Ingredients Backend'!$AE$1:$CD$1,BH$3,'Ingredients Backend'!$AE30:$CD30)&gt;=1,1,0)*$H31</f>
        <v>0</v>
      </c>
      <c r="BI31">
        <f>IF(SUMIF('Ingredients Backend'!$AE$1:$CD$1,BI$3,'Ingredients Backend'!$AE30:$CD30)&gt;=1,1,0)*$H31</f>
        <v>0</v>
      </c>
      <c r="BJ31">
        <f>IF(SUMIF('Ingredients Backend'!$AE$1:$CD$1,BJ$3,'Ingredients Backend'!$AE30:$CD30)&gt;=1,1,0)*$H31</f>
        <v>0</v>
      </c>
      <c r="BK31">
        <f>IF(SUMIF('Ingredients Backend'!$AE$1:$CD$1,BK$3,'Ingredients Backend'!$AE30:$CD30)&gt;=1,1,0)*$H31</f>
        <v>0</v>
      </c>
      <c r="BL31">
        <f>IF(SUMIF('Ingredients Backend'!$AE$1:$CD$1,BL$3,'Ingredients Backend'!$AE30:$CD30)&gt;=1,1,0)*$H31</f>
        <v>0</v>
      </c>
      <c r="BM31">
        <f>IF(SUMIF('Ingredients Backend'!$AE$1:$CD$1,BM$3,'Ingredients Backend'!$AE30:$CD30)&gt;=1,1,0)*$H31</f>
        <v>0</v>
      </c>
      <c r="BN31">
        <f>IF(SUMIF('Ingredients Backend'!$AE$1:$CD$1,BN$3,'Ingredients Backend'!$AE30:$CD30)&gt;=1,1,0)*$H31</f>
        <v>0</v>
      </c>
      <c r="BO31">
        <f>IF(SUMIF('Ingredients Backend'!$AE$1:$CD$1,BO$3,'Ingredients Backend'!$AE30:$CD30)&gt;=1,1,0)*$H31</f>
        <v>0</v>
      </c>
      <c r="BP31">
        <f>IF(SUMIF('Ingredients Backend'!$AE$1:$CD$1,BP$3,'Ingredients Backend'!$AE30:$CD30)&gt;=1,1,0)*$H31</f>
        <v>0</v>
      </c>
      <c r="BQ31">
        <f>IF(SUMIF('Ingredients Backend'!$AE$1:$CD$1,BQ$3,'Ingredients Backend'!$AE30:$CD30)&gt;=1,1,0)*$H31</f>
        <v>0</v>
      </c>
      <c r="BR31">
        <f>IF(SUMIF('Ingredients Backend'!$AE$1:$CD$1,BR$3,'Ingredients Backend'!$AE30:$CD30)&gt;=1,1,0)*$H31</f>
        <v>0</v>
      </c>
      <c r="BS31">
        <f>IF(SUMIF('Ingredients Backend'!$AE$1:$CD$1,BS$3,'Ingredients Backend'!$AE30:$CD30)&gt;=1,1,0)*$H31</f>
        <v>0</v>
      </c>
      <c r="BT31">
        <f>IF(SUMIF('Ingredients Backend'!$AE$1:$CD$1,BT$3,'Ingredients Backend'!$AE30:$CD30)&gt;=1,1,0)*$H31</f>
        <v>0</v>
      </c>
      <c r="BU31">
        <f>IF(SUMIF('Ingredients Backend'!$AE$1:$CD$1,BU$3,'Ingredients Backend'!$AE30:$CD30)&gt;=1,1,0)*$H31</f>
        <v>0</v>
      </c>
      <c r="BV31">
        <f>IF(SUMIF('Ingredients Backend'!$AE$1:$CD$1,BV$3,'Ingredients Backend'!$AE30:$CD30)&gt;=1,1,0)*$H31</f>
        <v>0</v>
      </c>
      <c r="BW31">
        <f>IF(SUMIF('Ingredients Backend'!$AE$1:$CD$1,BW$3,'Ingredients Backend'!$AE30:$CD30)&gt;=1,1,0)*$H31</f>
        <v>0</v>
      </c>
      <c r="BX31">
        <f>IF(SUMIF('Ingredients Backend'!$AE$1:$CD$1,BX$3,'Ingredients Backend'!$AE30:$CD30)&gt;=1,1,0)*$H31</f>
        <v>0</v>
      </c>
      <c r="BY31">
        <f>IF(SUMIF('Ingredients Backend'!$AE$1:$CD$1,BY$3,'Ingredients Backend'!$AE30:$CD30)&gt;=1,1,0)*$H31</f>
        <v>7486.35</v>
      </c>
    </row>
    <row r="32" spans="1:77">
      <c r="A32" s="5" t="str">
        <f>_xlfn.XLOOKUP($E32,'Raw Data'!$E:$E,'Raw Data'!A:A,"ERROR",0,1)</f>
        <v>AE</v>
      </c>
      <c r="B32" s="5" t="str">
        <f>_xlfn.XLOOKUP($E32,'Raw Data'!$E:$E,'Raw Data'!B:B,"ERROR",0,1)</f>
        <v>Hair Mousses</v>
      </c>
      <c r="C32" s="5" t="str">
        <f>_xlfn.XLOOKUP($E32,'Raw Data'!$E:$E,'Raw Data'!C:C,"ERROR",0,1)</f>
        <v>ors</v>
      </c>
      <c r="D32" s="5" t="str">
        <f>_xlfn.XLOOKUP($E32,'Raw Data'!$E:$E,'Raw Data'!D:D,"ERROR",0,1)</f>
        <v>www.amazon.ae/dp/B018IVSRLQ</v>
      </c>
      <c r="E32" s="5" t="s">
        <v>156</v>
      </c>
      <c r="F32" s="9" t="str">
        <f>_xlfn.XLOOKUP($E32,'Raw Data'!$E:$E,'Raw Data'!F:F,"ERROR",0,1)</f>
        <v>Ors Mousse Wrap/ Set 7oz (2 Pack) by Organic Root (ORS) Ors Mousse Wrap/ Set 7oz (2 Pack) by Organic Root (ORS)</v>
      </c>
      <c r="G32" s="10">
        <f>_xlfn.XLOOKUP($E32,'Raw Data'!$E:$E,'Raw Data'!G:G,"ERROR",0,1)</f>
        <v>130</v>
      </c>
      <c r="H32" s="9">
        <f>_xlfn.XLOOKUP($E32,'Raw Data'!$E:$E,'Raw Data'!H:H,"ERROR",0,1)</f>
        <v>7471.68</v>
      </c>
      <c r="I32" s="9">
        <f>_xlfn.XLOOKUP($E32,'Raw Data'!$E:$E,'Raw Data'!I:I,"ERROR",0,1)</f>
        <v>0.0100032428924866</v>
      </c>
      <c r="J32" s="9" t="str">
        <f>_xlfn.XLOOKUP($E32,'Raw Data'!$E:$E,'Raw Data'!J:J,"ERROR",0,1)</f>
        <v>Yes</v>
      </c>
      <c r="K32" s="14" t="str">
        <f t="array" ref="K32">_xlfn.IFS(AND(L32&gt;0,L32&lt;=5),"0 to 5",AND(L32&gt;5,L32&lt;=10),"5 to 10",AND(L32&gt;10,L32&lt;=15),"10 to 15",AND(L32&gt;15,L32&lt;=20),"15 to 20",AND(L32&gt;20,L32&lt;=30),"20 to 30",AND(L32&gt;30,L32&lt;=40),"30 to 40",AND(L32&gt;40,L32&lt;=50),"40 to 50",AND(L32&gt;50,L32&lt;=75),"50 to 75",AND(L32&gt;75,L32&lt;=100),"75 to 100",AND(L32&gt;100,L32&lt;=150),"100 to 150",AND(L32&gt;150,L32&lt;=200),"150 to 200",AND(L32&gt;200,L32&lt;=250),"200 to 250",AND(L32&gt;250,L32&lt;=300),"250 to 300",AND(L32&gt;300,L32&lt;=400),"300 to 400",AND(L32&gt;400,L32&lt;=500),"400 to 500",L32&gt;500,"500+")</f>
        <v>50 to 75</v>
      </c>
      <c r="L32" s="9">
        <f>_xlfn.XLOOKUP($E32,'Raw Data'!$E:$E,'Raw Data'!L:L,"ERROR",0,1)</f>
        <v>61.88</v>
      </c>
      <c r="M32" s="14" t="str">
        <f t="array" ref="M32">_xlfn.IFS(AND(N32&gt;0,N32&lt;=5),"0 to 5",AND(N32&gt;5,N32&lt;=10),"5 to 10",AND(N32&gt;10,N32&lt;=15),"10 to 15",AND(N32&gt;15,N32&lt;=20),"15 to 20",AND(N32&gt;20,N32&lt;=30),"20 to 30",AND(N32&gt;30,N32&lt;=40),"30 to 40",AND(N32&gt;40,N32&lt;=50),"40 to 50",AND(N32&gt;50,N32&lt;=75),"50 to 75",AND(N32&gt;75,N32&lt;=100),"75 to 100",AND(N32&gt;100,N32&lt;=150),"100 to 150",AND(N32&gt;150,N32&lt;=200),"150 to 200",AND(N32&gt;200,N32&lt;=250),"200 to 250",AND(N32&gt;250,N32&lt;=300),"250 to 300",AND(N32&gt;300,N32&lt;=400),"300 to 400",AND(N32&gt;400,N32&lt;=500),"400 to 500",N32&gt;500,"500+")</f>
        <v>50 to 75</v>
      </c>
      <c r="N32" s="9">
        <f>_xlfn.XLOOKUP($E32,'Raw Data'!$E:$E,'Raw Data'!N:N,"ERROR",0,1)</f>
        <v>66.16</v>
      </c>
      <c r="O32" s="14" t="str">
        <f t="array" ref="O32">_xlfn.IFS(P32=0,"No Discount",AND(P32&gt;0,P32&lt;=0.02),"0% to 2%",AND(P32&gt;0.02,P32&lt;=0.04),"2% to 4%",AND(P32&gt;0.04,P32&lt;=0.06),"4% to 6%",AND(P32&gt;0.06,P32&lt;=0.08),"6% to 8%",AND(P32&gt;0.08,P32&lt;=0.1),"8% to 10%",AND(P32&gt;0.1,P32&lt;=0.15),"10% to 15%",AND(P32&gt;0.15,P32&lt;=0.2),"15% to 20%",AND(P32&gt;0.2,P32&lt;=0.25),"20% to 25%",AND(P32&gt;0.25,P32&lt;=0.3),"25% to 30%",AND(P32&gt;0.3,P32&lt;=0.4),"30% to 40%",AND(P32&gt;0.4,P32&lt;=0.5),"40% to 50%",AND(P32&gt;0.5,P32&lt;=0.75),"50% to 75%",AND(P32&gt;0.75,P32&lt;=1),"75% to 100%")</f>
        <v>6% to 8%</v>
      </c>
      <c r="P32" s="10">
        <f>_xlfn.XLOOKUP($E32,'Raw Data'!$E:$E,'Raw Data'!P:P,"ERROR",0,1)</f>
        <v>0.0646916565900846</v>
      </c>
      <c r="Q32" s="9">
        <f>_xlfn.XLOOKUP($E32,'Raw Data'!$E:$E,'Raw Data'!Q:Q,"ERROR",0,1)</f>
        <v>14</v>
      </c>
      <c r="R32" s="9" t="str">
        <f>_xlfn.XLOOKUP($E32,'Raw Data'!$E:$E,'Raw Data'!R:R,"ERROR",0,1)</f>
        <v>oz</v>
      </c>
      <c r="S32" s="5" t="str">
        <f t="array" ref="S32">_xlfn.IFS(AND(T32&gt;0,T32&lt;=0.05),"0 to 0.05",AND(T32&gt;0.05,T32&lt;=0.1),"0.05 to 0.1",AND(T32&gt;0.1,T32&lt;=0.2),"0.1 to 0.2",AND(T32&gt;0.2,T32&lt;=0.3),"0.2 to 0.3",AND(T32&gt;0.3,T32&lt;=0.4),"0.3 to 0.4",AND(T32&gt;0.4,T32&lt;=0.5),"0.4 to 0.5",AND(T32&gt;0.5,T32&lt;=0.75),"0.5 to 0.75",AND(T32&gt;0.75,T32&lt;=1),"0.75 to 1",AND(T32&gt;1,T32&lt;=2),"1 to 2",AND(T32&gt;2,T32&lt;=3),"2 to 3",AND(T32&gt;3,T32&lt;=4),"3 to 4",AND(T32&gt;4,T32&lt;=5),"4 to 5",AND(T32&gt;5,T32&lt;=10),"5 to 10",T32&gt;10,"10+")</f>
        <v>0.1 to 0.2</v>
      </c>
      <c r="T32" s="10">
        <f t="shared" si="1"/>
        <v>0.149475820087927</v>
      </c>
      <c r="U32" s="15" t="str">
        <f t="array" ref="U32">_xlfn.IFS(AND(V32&gt;0,V32&lt;=0.05),"0 to 0.05",AND(V32&gt;0.05,V32&lt;=0.1),"0.05 to 0.1",AND(V32&gt;0.1,V32&lt;=0.2),"0.1 to 0.2",AND(V32&gt;0.2,V32&lt;=0.3),"0.2 to 0.3",AND(V32&gt;0.3,V32&lt;=0.4),"0.3 to 0.4",AND(V32&gt;0.4,V32&lt;=0.5),"0.4 to 0.5",AND(V32&gt;0.5,V32&lt;=0.75),"0.5 to 0.75",AND(V32&gt;0.75,V32&lt;=1),"0.75 to 1",AND(V32&gt;1,V32&lt;=2),"1 to 2",AND(V32&gt;2,V32&lt;=3),"2 to 3",AND(V32&gt;3,V32&lt;=4),"3 to 4",AND(V32&gt;4,V32&lt;=5),"4 to 5",AND(V32&gt;5,V32&lt;=10),"5 to 10",V32&gt;10,"10+")</f>
        <v>0 to 0.05</v>
      </c>
      <c r="V32" s="10">
        <f t="shared" si="2"/>
        <v>0.0431499106237016</v>
      </c>
      <c r="W32" s="15" t="str">
        <f t="array" ref="W32">_xlfn.IFS(AND(X32&gt;0,X32&lt;=0.05),"0 to 0.05",AND(X32&gt;0.05,X32&lt;=0.1),"0.05 to 0.1",AND(X32&gt;0.1,X32&lt;=0.2),"0.1 to 0.2",AND(X32&gt;0.2,X32&lt;=0.3),"0.2 to 0.3",AND(X32&gt;0.3,X32&lt;=0.4),"0.3 to 0.4",AND(X32&gt;0.4,X32&lt;=0.5),"0.4 to 0.5",AND(X32&gt;0.5,X32&lt;=0.75),"0.5 to 0.75",AND(X32&gt;0.75,X32&lt;=1),"0.75 to 1",AND(X32&gt;1,X32&lt;=2),"1 to 2",AND(X32&gt;2,X32&lt;=3),"2 to 3",AND(X32&gt;3,X32&lt;=4),"3 to 4",AND(X32&gt;4,X32&lt;=5),"4 to 5",AND(X32&gt;5,X32&lt;=10),"5 to 10",X32&gt;10,"10+")</f>
        <v>0 to 0.05</v>
      </c>
      <c r="X32" s="16">
        <f t="shared" si="3"/>
        <v>0.0403584714237403</v>
      </c>
      <c r="Y32" s="5" t="str">
        <f t="array" ref="Y32">_xlfn.IFS(AND(Z32&gt;0,Z32&lt;=1),"0 to 1",AND(Z32&gt;1,Z32&lt;=2),"1 to 2",AND(Z32&gt;2,Z32&lt;=4),"2 to 4",AND(Z32&gt;4,Z32&lt;=6),"4 to 6",AND(Z32&gt;6,Z32&lt;=8),"6 to 8",AND(Z32&gt;8,Z32&lt;=10),"8 to 10",AND(Z32&gt;10,Z32&lt;=15),"10 to 15",AND(Z32&gt;15,Z32&lt;=20),"15 to 20",AND(Z32&gt;20,Z32&lt;=25),"20 to 25",AND(Z32&gt;25,Z32&lt;=30),"25 to 30",AND(Z32&gt;30,Z32&lt;=40),"30 to 40",AND(Z32&gt;40,Z32&lt;=50),"40 to 50",Z32&gt;50,"50+")</f>
        <v>10 to 15</v>
      </c>
      <c r="Z32" s="9">
        <f t="array" ref="Z32">_xlfn.IFS(AA32="oz",_xlfn.IFS(R32="oz",Q32,R32="fl oz",Q32*1.04,R32="ml",Q32*0.0338),AA32="fl oz",_xlfn.IFS(R32="oz",Q32/1.04,R32="fl oz",Q32,R32="ml",Q32*0.0338/1.04),AA32="ml",_xlfn.IFS(R32="oz",Q32/0.0338,R32="fl oz",Q32*1.04/0.0338,R32="ml",Q32))</f>
        <v>14</v>
      </c>
      <c r="AA32" s="9" t="str">
        <f>_xlfn.XLOOKUP($E32,'Raw Data'!$E:$E,'Raw Data'!AA:AA,"ERROR",0,1)</f>
        <v>oz</v>
      </c>
      <c r="AB32" s="5" t="s">
        <v>43</v>
      </c>
      <c r="AC32" s="5" t="s">
        <v>86</v>
      </c>
      <c r="AD32" s="5" t="s">
        <v>157</v>
      </c>
      <c r="AE32">
        <f>IF(SUMIF('Ingredients Backend'!$AE$1:$CD$1,AE$3,'Ingredients Backend'!$AE31:$CD31)&gt;=1,1,0)*$H32</f>
        <v>0</v>
      </c>
      <c r="AF32">
        <f>IF(SUMIF('Ingredients Backend'!$AE$1:$CD$1,AF$3,'Ingredients Backend'!$AE31:$CD31)&gt;=1,1,0)*$H32</f>
        <v>0</v>
      </c>
      <c r="AG32">
        <f>IF(SUMIF('Ingredients Backend'!$AE$1:$CD$1,AG$3,'Ingredients Backend'!$AE31:$CD31)&gt;=1,1,0)*$H32</f>
        <v>0</v>
      </c>
      <c r="AH32">
        <f>IF(SUMIF('Ingredients Backend'!$AE$1:$CD$1,AH$3,'Ingredients Backend'!$AE31:$CD31)&gt;=1,1,0)*$H32</f>
        <v>0</v>
      </c>
      <c r="AI32">
        <f>IF(SUMIF('Ingredients Backend'!$AE$1:$CD$1,AI$3,'Ingredients Backend'!$AE31:$CD31)&gt;=1,1,0)*$H32</f>
        <v>0</v>
      </c>
      <c r="AJ32">
        <f>IF(SUMIF('Ingredients Backend'!$AE$1:$CD$1,AJ$3,'Ingredients Backend'!$AE31:$CD31)&gt;=1,1,0)*$H32</f>
        <v>0</v>
      </c>
      <c r="AK32">
        <f>IF(SUMIF('Ingredients Backend'!$AE$1:$CD$1,AK$3,'Ingredients Backend'!$AE31:$CD31)&gt;=1,1,0)*$H32</f>
        <v>0</v>
      </c>
      <c r="AL32">
        <f>IF(SUMIF('Ingredients Backend'!$AE$1:$CD$1,AL$3,'Ingredients Backend'!$AE31:$CD31)&gt;=1,1,0)*$H32</f>
        <v>0</v>
      </c>
      <c r="AM32">
        <f>IF(SUMIF('Ingredients Backend'!$AE$1:$CD$1,AM$3,'Ingredients Backend'!$AE31:$CD31)&gt;=1,1,0)*$H32</f>
        <v>0</v>
      </c>
      <c r="AN32">
        <f>IF(SUMIF('Ingredients Backend'!$AE$1:$CD$1,AN$3,'Ingredients Backend'!$AE31:$CD31)&gt;=1,1,0)*$H32</f>
        <v>0</v>
      </c>
      <c r="AO32">
        <f>IF(SUMIF('Ingredients Backend'!$AE$1:$CD$1,AO$3,'Ingredients Backend'!$AE31:$CD31)&gt;=1,1,0)*$H32</f>
        <v>0</v>
      </c>
      <c r="AP32">
        <f>IF(SUMIF('Ingredients Backend'!$AE$1:$CD$1,AP$3,'Ingredients Backend'!$AE31:$CD31)&gt;=1,1,0)*$H32</f>
        <v>0</v>
      </c>
      <c r="AQ32">
        <f>IF(SUMIF('Ingredients Backend'!$AE$1:$CD$1,AQ$3,'Ingredients Backend'!$AE31:$CD31)&gt;=1,1,0)*$H32</f>
        <v>0</v>
      </c>
      <c r="AR32">
        <f>IF(SUMIF('Ingredients Backend'!$AE$1:$CD$1,AR$3,'Ingredients Backend'!$AE31:$CD31)&gt;=1,1,0)*$H32</f>
        <v>0</v>
      </c>
      <c r="AS32">
        <f>IF(SUMIF('Ingredients Backend'!$AE$1:$CD$1,AS$3,'Ingredients Backend'!$AE31:$CD31)&gt;=1,1,0)*$H32</f>
        <v>0</v>
      </c>
      <c r="AT32">
        <f>IF(SUMIF('Ingredients Backend'!$AE$1:$CD$1,AT$3,'Ingredients Backend'!$AE31:$CD31)&gt;=1,1,0)*$H32</f>
        <v>0</v>
      </c>
      <c r="AU32">
        <f>IF(SUMIF('Ingredients Backend'!$AE$1:$CD$1,AU$3,'Ingredients Backend'!$AE31:$CD31)&gt;=1,1,0)*$H32</f>
        <v>0</v>
      </c>
      <c r="AV32">
        <f>IF(SUMIF('Ingredients Backend'!$AE$1:$CD$1,AV$3,'Ingredients Backend'!$AE31:$CD31)&gt;=1,1,0)*$H32</f>
        <v>0</v>
      </c>
      <c r="AW32">
        <f>IF(SUMIF('Ingredients Backend'!$AE$1:$CD$1,AW$3,'Ingredients Backend'!$AE31:$CD31)&gt;=1,1,0)*$H32</f>
        <v>0</v>
      </c>
      <c r="AX32">
        <f>IF(SUMIF('Ingredients Backend'!$AE$1:$CD$1,AX$3,'Ingredients Backend'!$AE31:$CD31)&gt;=1,1,0)*$H32</f>
        <v>0</v>
      </c>
      <c r="AY32">
        <f>IF(SUMIF('Ingredients Backend'!$AE$1:$CD$1,AY$3,'Ingredients Backend'!$AE31:$CD31)&gt;=1,1,0)*$H32</f>
        <v>0</v>
      </c>
      <c r="AZ32">
        <f>IF(SUMIF('Ingredients Backend'!$AE$1:$CD$1,AZ$3,'Ingredients Backend'!$AE31:$CD31)&gt;=1,1,0)*$H32</f>
        <v>0</v>
      </c>
      <c r="BA32">
        <f>IF(SUMIF('Ingredients Backend'!$AE$1:$CD$1,BA$3,'Ingredients Backend'!$AE31:$CD31)&gt;=1,1,0)*$H32</f>
        <v>0</v>
      </c>
      <c r="BB32">
        <f>IF(SUMIF('Ingredients Backend'!$AE$1:$CD$1,BB$3,'Ingredients Backend'!$AE31:$CD31)&gt;=1,1,0)*$H32</f>
        <v>0</v>
      </c>
      <c r="BC32">
        <f>IF(SUMIF('Ingredients Backend'!$AE$1:$CD$1,BC$3,'Ingredients Backend'!$AE31:$CD31)&gt;=1,1,0)*$H32</f>
        <v>0</v>
      </c>
      <c r="BD32">
        <f>IF(SUMIF('Ingredients Backend'!$AE$1:$CD$1,BD$3,'Ingredients Backend'!$AE31:$CD31)&gt;=1,1,0)*$H32</f>
        <v>0</v>
      </c>
      <c r="BE32">
        <f>IF(SUMIF('Ingredients Backend'!$AE$1:$CD$1,BE$3,'Ingredients Backend'!$AE31:$CD31)&gt;=1,1,0)*$H32</f>
        <v>0</v>
      </c>
      <c r="BF32">
        <f>IF(SUMIF('Ingredients Backend'!$AE$1:$CD$1,BF$3,'Ingredients Backend'!$AE31:$CD31)&gt;=1,1,0)*$H32</f>
        <v>0</v>
      </c>
      <c r="BG32">
        <f>IF(SUMIF('Ingredients Backend'!$AE$1:$CD$1,BG$3,'Ingredients Backend'!$AE31:$CD31)&gt;=1,1,0)*$H32</f>
        <v>0</v>
      </c>
      <c r="BH32">
        <f>IF(SUMIF('Ingredients Backend'!$AE$1:$CD$1,BH$3,'Ingredients Backend'!$AE31:$CD31)&gt;=1,1,0)*$H32</f>
        <v>0</v>
      </c>
      <c r="BI32">
        <f>IF(SUMIF('Ingredients Backend'!$AE$1:$CD$1,BI$3,'Ingredients Backend'!$AE31:$CD31)&gt;=1,1,0)*$H32</f>
        <v>0</v>
      </c>
      <c r="BJ32">
        <f>IF(SUMIF('Ingredients Backend'!$AE$1:$CD$1,BJ$3,'Ingredients Backend'!$AE31:$CD31)&gt;=1,1,0)*$H32</f>
        <v>7471.68</v>
      </c>
      <c r="BK32">
        <f>IF(SUMIF('Ingredients Backend'!$AE$1:$CD$1,BK$3,'Ingredients Backend'!$AE31:$CD31)&gt;=1,1,0)*$H32</f>
        <v>7471.68</v>
      </c>
      <c r="BL32">
        <f>IF(SUMIF('Ingredients Backend'!$AE$1:$CD$1,BL$3,'Ingredients Backend'!$AE31:$CD31)&gt;=1,1,0)*$H32</f>
        <v>0</v>
      </c>
      <c r="BM32">
        <f>IF(SUMIF('Ingredients Backend'!$AE$1:$CD$1,BM$3,'Ingredients Backend'!$AE31:$CD31)&gt;=1,1,0)*$H32</f>
        <v>0</v>
      </c>
      <c r="BN32">
        <f>IF(SUMIF('Ingredients Backend'!$AE$1:$CD$1,BN$3,'Ingredients Backend'!$AE31:$CD31)&gt;=1,1,0)*$H32</f>
        <v>0</v>
      </c>
      <c r="BO32">
        <f>IF(SUMIF('Ingredients Backend'!$AE$1:$CD$1,BO$3,'Ingredients Backend'!$AE31:$CD31)&gt;=1,1,0)*$H32</f>
        <v>0</v>
      </c>
      <c r="BP32">
        <f>IF(SUMIF('Ingredients Backend'!$AE$1:$CD$1,BP$3,'Ingredients Backend'!$AE31:$CD31)&gt;=1,1,0)*$H32</f>
        <v>0</v>
      </c>
      <c r="BQ32">
        <f>IF(SUMIF('Ingredients Backend'!$AE$1:$CD$1,BQ$3,'Ingredients Backend'!$AE31:$CD31)&gt;=1,1,0)*$H32</f>
        <v>0</v>
      </c>
      <c r="BR32">
        <f>IF(SUMIF('Ingredients Backend'!$AE$1:$CD$1,BR$3,'Ingredients Backend'!$AE31:$CD31)&gt;=1,1,0)*$H32</f>
        <v>0</v>
      </c>
      <c r="BS32">
        <f>IF(SUMIF('Ingredients Backend'!$AE$1:$CD$1,BS$3,'Ingredients Backend'!$AE31:$CD31)&gt;=1,1,0)*$H32</f>
        <v>0</v>
      </c>
      <c r="BT32">
        <f>IF(SUMIF('Ingredients Backend'!$AE$1:$CD$1,BT$3,'Ingredients Backend'!$AE31:$CD31)&gt;=1,1,0)*$H32</f>
        <v>0</v>
      </c>
      <c r="BU32">
        <f>IF(SUMIF('Ingredients Backend'!$AE$1:$CD$1,BU$3,'Ingredients Backend'!$AE31:$CD31)&gt;=1,1,0)*$H32</f>
        <v>0</v>
      </c>
      <c r="BV32">
        <f>IF(SUMIF('Ingredients Backend'!$AE$1:$CD$1,BV$3,'Ingredients Backend'!$AE31:$CD31)&gt;=1,1,0)*$H32</f>
        <v>0</v>
      </c>
      <c r="BW32">
        <f>IF(SUMIF('Ingredients Backend'!$AE$1:$CD$1,BW$3,'Ingredients Backend'!$AE31:$CD31)&gt;=1,1,0)*$H32</f>
        <v>0</v>
      </c>
      <c r="BX32">
        <f>IF(SUMIF('Ingredients Backend'!$AE$1:$CD$1,BX$3,'Ingredients Backend'!$AE31:$CD31)&gt;=1,1,0)*$H32</f>
        <v>0</v>
      </c>
      <c r="BY32">
        <f>IF(SUMIF('Ingredients Backend'!$AE$1:$CD$1,BY$3,'Ingredients Backend'!$AE31:$CD31)&gt;=1,1,0)*$H32</f>
        <v>0</v>
      </c>
    </row>
    <row r="33" spans="1:77">
      <c r="A33" s="5" t="str">
        <f>_xlfn.XLOOKUP($E33,'Raw Data'!$E:$E,'Raw Data'!A:A,"ERROR",0,1)</f>
        <v>AE</v>
      </c>
      <c r="B33" s="5" t="str">
        <f>_xlfn.XLOOKUP($E33,'Raw Data'!$E:$E,'Raw Data'!B:B,"ERROR",0,1)</f>
        <v>Hair Mousses</v>
      </c>
      <c r="C33" s="5" t="str">
        <f>_xlfn.XLOOKUP($E33,'Raw Data'!$E:$E,'Raw Data'!C:C,"ERROR",0,1)</f>
        <v>ogx</v>
      </c>
      <c r="D33" s="5" t="str">
        <f>_xlfn.XLOOKUP($E33,'Raw Data'!$E:$E,'Raw Data'!D:D,"ERROR",0,1)</f>
        <v>www.amazon.ae/dp/B0128QFRD8</v>
      </c>
      <c r="E33" s="5" t="s">
        <v>158</v>
      </c>
      <c r="F33" s="9" t="str">
        <f>_xlfn.XLOOKUP($E33,'Raw Data'!$E:$E,'Raw Data'!F:F,"ERROR",0,1)</f>
        <v>OGX Coconut Curls  Hair  Butter 6.6 oz, 187 G</v>
      </c>
      <c r="G33" s="10">
        <f>_xlfn.XLOOKUP($E33,'Raw Data'!$E:$E,'Raw Data'!G:G,"ERROR",0,1)</f>
        <v>130</v>
      </c>
      <c r="H33" s="9">
        <f>_xlfn.XLOOKUP($E33,'Raw Data'!$E:$E,'Raw Data'!H:H,"ERROR",0,1)</f>
        <v>6707.05</v>
      </c>
      <c r="I33" s="9">
        <f>_xlfn.XLOOKUP($E33,'Raw Data'!$E:$E,'Raw Data'!I:I,"ERROR",0,1)</f>
        <v>0.00897954010905877</v>
      </c>
      <c r="J33" s="9" t="str">
        <f>_xlfn.XLOOKUP($E33,'Raw Data'!$E:$E,'Raw Data'!J:J,"ERROR",0,1)</f>
        <v>Yes</v>
      </c>
      <c r="K33" s="14" t="str">
        <f t="array" ref="K33">_xlfn.IFS(AND(L33&gt;0,L33&lt;=5),"0 to 5",AND(L33&gt;5,L33&lt;=10),"5 to 10",AND(L33&gt;10,L33&lt;=15),"10 to 15",AND(L33&gt;15,L33&lt;=20),"15 to 20",AND(L33&gt;20,L33&lt;=30),"20 to 30",AND(L33&gt;30,L33&lt;=40),"30 to 40",AND(L33&gt;40,L33&lt;=50),"40 to 50",AND(L33&gt;50,L33&lt;=75),"50 to 75",AND(L33&gt;75,L33&lt;=100),"75 to 100",AND(L33&gt;100,L33&lt;=150),"100 to 150",AND(L33&gt;150,L33&lt;=200),"150 to 200",AND(L33&gt;200,L33&lt;=250),"200 to 250",AND(L33&gt;250,L33&lt;=300),"250 to 300",AND(L33&gt;300,L33&lt;=400),"300 to 400",AND(L33&gt;400,L33&lt;=500),"400 to 500",L33&gt;500,"500+")</f>
        <v>50 to 75</v>
      </c>
      <c r="L33" s="9">
        <f>_xlfn.XLOOKUP($E33,'Raw Data'!$E:$E,'Raw Data'!L:L,"ERROR",0,1)</f>
        <v>55.37</v>
      </c>
      <c r="M33" s="14" t="str">
        <f t="array" ref="M33">_xlfn.IFS(AND(N33&gt;0,N33&lt;=5),"0 to 5",AND(N33&gt;5,N33&lt;=10),"5 to 10",AND(N33&gt;10,N33&lt;=15),"10 to 15",AND(N33&gt;15,N33&lt;=20),"15 to 20",AND(N33&gt;20,N33&lt;=30),"20 to 30",AND(N33&gt;30,N33&lt;=40),"30 to 40",AND(N33&gt;40,N33&lt;=50),"40 to 50",AND(N33&gt;50,N33&lt;=75),"50 to 75",AND(N33&gt;75,N33&lt;=100),"75 to 100",AND(N33&gt;100,N33&lt;=150),"100 to 150",AND(N33&gt;150,N33&lt;=200),"150 to 200",AND(N33&gt;200,N33&lt;=250),"200 to 250",AND(N33&gt;250,N33&lt;=300),"250 to 300",AND(N33&gt;300,N33&lt;=400),"300 to 400",AND(N33&gt;400,N33&lt;=500),"400 to 500",N33&gt;500,"500+")</f>
        <v>50 to 75</v>
      </c>
      <c r="N33" s="9">
        <f>_xlfn.XLOOKUP($E33,'Raw Data'!$E:$E,'Raw Data'!N:N,"ERROR",0,1)</f>
        <v>60.01</v>
      </c>
      <c r="O33" s="14" t="str">
        <f t="array" ref="O33">_xlfn.IFS(P33=0,"No Discount",AND(P33&gt;0,P33&lt;=0.02),"0% to 2%",AND(P33&gt;0.02,P33&lt;=0.04),"2% to 4%",AND(P33&gt;0.04,P33&lt;=0.06),"4% to 6%",AND(P33&gt;0.06,P33&lt;=0.08),"6% to 8%",AND(P33&gt;0.08,P33&lt;=0.1),"8% to 10%",AND(P33&gt;0.1,P33&lt;=0.15),"10% to 15%",AND(P33&gt;0.15,P33&lt;=0.2),"15% to 20%",AND(P33&gt;0.2,P33&lt;=0.25),"20% to 25%",AND(P33&gt;0.25,P33&lt;=0.3),"25% to 30%",AND(P33&gt;0.3,P33&lt;=0.4),"30% to 40%",AND(P33&gt;0.4,P33&lt;=0.5),"40% to 50%",AND(P33&gt;0.5,P33&lt;=0.75),"50% to 75%",AND(P33&gt;0.75,P33&lt;=1),"75% to 100%")</f>
        <v>6% to 8%</v>
      </c>
      <c r="P33" s="10">
        <f>_xlfn.XLOOKUP($E33,'Raw Data'!$E:$E,'Raw Data'!P:P,"ERROR",0,1)</f>
        <v>0.0773204465922346</v>
      </c>
      <c r="Q33" s="9">
        <f>_xlfn.XLOOKUP($E33,'Raw Data'!$E:$E,'Raw Data'!Q:Q,"ERROR",0,1)</f>
        <v>6.6</v>
      </c>
      <c r="R33" s="9" t="str">
        <f>_xlfn.XLOOKUP($E33,'Raw Data'!$E:$E,'Raw Data'!R:R,"ERROR",0,1)</f>
        <v>oz</v>
      </c>
      <c r="S33" s="5" t="str">
        <f t="array" ref="S33">_xlfn.IFS(AND(T33&gt;0,T33&lt;=0.05),"0 to 0.05",AND(T33&gt;0.05,T33&lt;=0.1),"0.05 to 0.1",AND(T33&gt;0.1,T33&lt;=0.2),"0.1 to 0.2",AND(T33&gt;0.2,T33&lt;=0.3),"0.2 to 0.3",AND(T33&gt;0.3,T33&lt;=0.4),"0.3 to 0.4",AND(T33&gt;0.4,T33&lt;=0.5),"0.4 to 0.5",AND(T33&gt;0.5,T33&lt;=0.75),"0.5 to 0.75",AND(T33&gt;0.75,T33&lt;=1),"0.75 to 1",AND(T33&gt;1,T33&lt;=2),"1 to 2",AND(T33&gt;2,T33&lt;=3),"2 to 3",AND(T33&gt;3,T33&lt;=4),"3 to 4",AND(T33&gt;4,T33&lt;=5),"4 to 5",AND(T33&gt;5,T33&lt;=10),"5 to 10",T33&gt;10,"10+")</f>
        <v>0.2 to 0.3</v>
      </c>
      <c r="T33" s="10">
        <f t="shared" si="1"/>
        <v>0.283713017903075</v>
      </c>
      <c r="U33" s="15" t="str">
        <f t="array" ref="U33">_xlfn.IFS(AND(V33&gt;0,V33&lt;=0.05),"0 to 0.05",AND(V33&gt;0.05,V33&lt;=0.1),"0.05 to 0.1",AND(V33&gt;0.1,V33&lt;=0.2),"0.1 to 0.2",AND(V33&gt;0.2,V33&lt;=0.3),"0.2 to 0.3",AND(V33&gt;0.3,V33&lt;=0.4),"0.3 to 0.4",AND(V33&gt;0.4,V33&lt;=0.5),"0.4 to 0.5",AND(V33&gt;0.5,V33&lt;=0.75),"0.5 to 0.75",AND(V33&gt;0.75,V33&lt;=1),"0.75 to 1",AND(V33&gt;1,V33&lt;=2),"1 to 2",AND(V33&gt;2,V33&lt;=3),"2 to 3",AND(V33&gt;3,V33&lt;=4),"3 to 4",AND(V33&gt;4,V33&lt;=5),"4 to 5",AND(V33&gt;5,V33&lt;=10),"5 to 10",V33&gt;10,"10+")</f>
        <v>0.05 to 0.1</v>
      </c>
      <c r="V33" s="10">
        <f t="shared" si="2"/>
        <v>0.0830217972761091</v>
      </c>
      <c r="W33" s="15" t="str">
        <f t="array" ref="W33">_xlfn.IFS(AND(X33&gt;0,X33&lt;=0.05),"0 to 0.05",AND(X33&gt;0.05,X33&lt;=0.1),"0.05 to 0.1",AND(X33&gt;0.1,X33&lt;=0.2),"0.1 to 0.2",AND(X33&gt;0.2,X33&lt;=0.3),"0.2 to 0.3",AND(X33&gt;0.3,X33&lt;=0.4),"0.3 to 0.4",AND(X33&gt;0.4,X33&lt;=0.5),"0.4 to 0.5",AND(X33&gt;0.5,X33&lt;=0.75),"0.5 to 0.75",AND(X33&gt;0.75,X33&lt;=1),"0.75 to 1",AND(X33&gt;1,X33&lt;=2),"1 to 2",AND(X33&gt;2,X33&lt;=3),"2 to 3",AND(X33&gt;3,X33&lt;=4),"3 to 4",AND(X33&gt;4,X33&lt;=5),"4 to 5",AND(X33&gt;5,X33&lt;=10),"5 to 10",X33&gt;10,"10+")</f>
        <v>0.05 to 0.1</v>
      </c>
      <c r="X33" s="16">
        <f t="shared" si="3"/>
        <v>0.0766025148338304</v>
      </c>
      <c r="Y33" s="5" t="str">
        <f t="array" ref="Y33">_xlfn.IFS(AND(Z33&gt;0,Z33&lt;=1),"0 to 1",AND(Z33&gt;1,Z33&lt;=2),"1 to 2",AND(Z33&gt;2,Z33&lt;=4),"2 to 4",AND(Z33&gt;4,Z33&lt;=6),"4 to 6",AND(Z33&gt;6,Z33&lt;=8),"6 to 8",AND(Z33&gt;8,Z33&lt;=10),"8 to 10",AND(Z33&gt;10,Z33&lt;=15),"10 to 15",AND(Z33&gt;15,Z33&lt;=20),"15 to 20",AND(Z33&gt;20,Z33&lt;=25),"20 to 25",AND(Z33&gt;25,Z33&lt;=30),"25 to 30",AND(Z33&gt;30,Z33&lt;=40),"30 to 40",AND(Z33&gt;40,Z33&lt;=50),"40 to 50",Z33&gt;50,"50+")</f>
        <v>6 to 8</v>
      </c>
      <c r="Z33" s="9">
        <f t="array" ref="Z33">_xlfn.IFS(AA33="oz",_xlfn.IFS(R33="oz",Q33,R33="fl oz",Q33*1.04,R33="ml",Q33*0.0338),AA33="fl oz",_xlfn.IFS(R33="oz",Q33/1.04,R33="fl oz",Q33,R33="ml",Q33*0.0338/1.04),AA33="ml",_xlfn.IFS(R33="oz",Q33/0.0338,R33="fl oz",Q33*1.04/0.0338,R33="ml",Q33))</f>
        <v>6.6</v>
      </c>
      <c r="AA33" s="9" t="str">
        <f>_xlfn.XLOOKUP($E33,'Raw Data'!$E:$E,'Raw Data'!AA:AA,"ERROR",0,1)</f>
        <v>oz</v>
      </c>
      <c r="AB33" s="5" t="s">
        <v>160</v>
      </c>
      <c r="AC33" s="5" t="s">
        <v>43</v>
      </c>
      <c r="AD33" s="5" t="s">
        <v>161</v>
      </c>
      <c r="AE33">
        <f>IF(SUMIF('Ingredients Backend'!$AE$1:$CD$1,AE$3,'Ingredients Backend'!$AE32:$CD32)&gt;=1,1,0)*$H33</f>
        <v>0</v>
      </c>
      <c r="AF33">
        <f>IF(SUMIF('Ingredients Backend'!$AE$1:$CD$1,AF$3,'Ingredients Backend'!$AE32:$CD32)&gt;=1,1,0)*$H33</f>
        <v>0</v>
      </c>
      <c r="AG33">
        <f>IF(SUMIF('Ingredients Backend'!$AE$1:$CD$1,AG$3,'Ingredients Backend'!$AE32:$CD32)&gt;=1,1,0)*$H33</f>
        <v>0</v>
      </c>
      <c r="AH33">
        <f>IF(SUMIF('Ingredients Backend'!$AE$1:$CD$1,AH$3,'Ingredients Backend'!$AE32:$CD32)&gt;=1,1,0)*$H33</f>
        <v>0</v>
      </c>
      <c r="AI33">
        <f>IF(SUMIF('Ingredients Backend'!$AE$1:$CD$1,AI$3,'Ingredients Backend'!$AE32:$CD32)&gt;=1,1,0)*$H33</f>
        <v>0</v>
      </c>
      <c r="AJ33">
        <f>IF(SUMIF('Ingredients Backend'!$AE$1:$CD$1,AJ$3,'Ingredients Backend'!$AE32:$CD32)&gt;=1,1,0)*$H33</f>
        <v>0</v>
      </c>
      <c r="AK33">
        <f>IF(SUMIF('Ingredients Backend'!$AE$1:$CD$1,AK$3,'Ingredients Backend'!$AE32:$CD32)&gt;=1,1,0)*$H33</f>
        <v>0</v>
      </c>
      <c r="AL33">
        <f>IF(SUMIF('Ingredients Backend'!$AE$1:$CD$1,AL$3,'Ingredients Backend'!$AE32:$CD32)&gt;=1,1,0)*$H33</f>
        <v>0</v>
      </c>
      <c r="AM33">
        <f>IF(SUMIF('Ingredients Backend'!$AE$1:$CD$1,AM$3,'Ingredients Backend'!$AE32:$CD32)&gt;=1,1,0)*$H33</f>
        <v>0</v>
      </c>
      <c r="AN33">
        <f>IF(SUMIF('Ingredients Backend'!$AE$1:$CD$1,AN$3,'Ingredients Backend'!$AE32:$CD32)&gt;=1,1,0)*$H33</f>
        <v>0</v>
      </c>
      <c r="AO33">
        <f>IF(SUMIF('Ingredients Backend'!$AE$1:$CD$1,AO$3,'Ingredients Backend'!$AE32:$CD32)&gt;=1,1,0)*$H33</f>
        <v>0</v>
      </c>
      <c r="AP33">
        <f>IF(SUMIF('Ingredients Backend'!$AE$1:$CD$1,AP$3,'Ingredients Backend'!$AE32:$CD32)&gt;=1,1,0)*$H33</f>
        <v>6707.05</v>
      </c>
      <c r="AQ33">
        <f>IF(SUMIF('Ingredients Backend'!$AE$1:$CD$1,AQ$3,'Ingredients Backend'!$AE32:$CD32)&gt;=1,1,0)*$H33</f>
        <v>6707.05</v>
      </c>
      <c r="AR33">
        <f>IF(SUMIF('Ingredients Backend'!$AE$1:$CD$1,AR$3,'Ingredients Backend'!$AE32:$CD32)&gt;=1,1,0)*$H33</f>
        <v>0</v>
      </c>
      <c r="AS33">
        <f>IF(SUMIF('Ingredients Backend'!$AE$1:$CD$1,AS$3,'Ingredients Backend'!$AE32:$CD32)&gt;=1,1,0)*$H33</f>
        <v>6707.05</v>
      </c>
      <c r="AT33">
        <f>IF(SUMIF('Ingredients Backend'!$AE$1:$CD$1,AT$3,'Ingredients Backend'!$AE32:$CD32)&gt;=1,1,0)*$H33</f>
        <v>0</v>
      </c>
      <c r="AU33">
        <f>IF(SUMIF('Ingredients Backend'!$AE$1:$CD$1,AU$3,'Ingredients Backend'!$AE32:$CD32)&gt;=1,1,0)*$H33</f>
        <v>0</v>
      </c>
      <c r="AV33">
        <f>IF(SUMIF('Ingredients Backend'!$AE$1:$CD$1,AV$3,'Ingredients Backend'!$AE32:$CD32)&gt;=1,1,0)*$H33</f>
        <v>0</v>
      </c>
      <c r="AW33">
        <f>IF(SUMIF('Ingredients Backend'!$AE$1:$CD$1,AW$3,'Ingredients Backend'!$AE32:$CD32)&gt;=1,1,0)*$H33</f>
        <v>0</v>
      </c>
      <c r="AX33">
        <f>IF(SUMIF('Ingredients Backend'!$AE$1:$CD$1,AX$3,'Ingredients Backend'!$AE32:$CD32)&gt;=1,1,0)*$H33</f>
        <v>0</v>
      </c>
      <c r="AY33">
        <f>IF(SUMIF('Ingredients Backend'!$AE$1:$CD$1,AY$3,'Ingredients Backend'!$AE32:$CD32)&gt;=1,1,0)*$H33</f>
        <v>6707.05</v>
      </c>
      <c r="AZ33">
        <f>IF(SUMIF('Ingredients Backend'!$AE$1:$CD$1,AZ$3,'Ingredients Backend'!$AE32:$CD32)&gt;=1,1,0)*$H33</f>
        <v>6707.05</v>
      </c>
      <c r="BA33">
        <f>IF(SUMIF('Ingredients Backend'!$AE$1:$CD$1,BA$3,'Ingredients Backend'!$AE32:$CD32)&gt;=1,1,0)*$H33</f>
        <v>0</v>
      </c>
      <c r="BB33">
        <f>IF(SUMIF('Ingredients Backend'!$AE$1:$CD$1,BB$3,'Ingredients Backend'!$AE32:$CD32)&gt;=1,1,0)*$H33</f>
        <v>0</v>
      </c>
      <c r="BC33">
        <f>IF(SUMIF('Ingredients Backend'!$AE$1:$CD$1,BC$3,'Ingredients Backend'!$AE32:$CD32)&gt;=1,1,0)*$H33</f>
        <v>6707.05</v>
      </c>
      <c r="BD33">
        <f>IF(SUMIF('Ingredients Backend'!$AE$1:$CD$1,BD$3,'Ingredients Backend'!$AE32:$CD32)&gt;=1,1,0)*$H33</f>
        <v>0</v>
      </c>
      <c r="BE33">
        <f>IF(SUMIF('Ingredients Backend'!$AE$1:$CD$1,BE$3,'Ingredients Backend'!$AE32:$CD32)&gt;=1,1,0)*$H33</f>
        <v>0</v>
      </c>
      <c r="BF33">
        <f>IF(SUMIF('Ingredients Backend'!$AE$1:$CD$1,BF$3,'Ingredients Backend'!$AE32:$CD32)&gt;=1,1,0)*$H33</f>
        <v>0</v>
      </c>
      <c r="BG33">
        <f>IF(SUMIF('Ingredients Backend'!$AE$1:$CD$1,BG$3,'Ingredients Backend'!$AE32:$CD32)&gt;=1,1,0)*$H33</f>
        <v>0</v>
      </c>
      <c r="BH33">
        <f>IF(SUMIF('Ingredients Backend'!$AE$1:$CD$1,BH$3,'Ingredients Backend'!$AE32:$CD32)&gt;=1,1,0)*$H33</f>
        <v>0</v>
      </c>
      <c r="BI33">
        <f>IF(SUMIF('Ingredients Backend'!$AE$1:$CD$1,BI$3,'Ingredients Backend'!$AE32:$CD32)&gt;=1,1,0)*$H33</f>
        <v>0</v>
      </c>
      <c r="BJ33">
        <f>IF(SUMIF('Ingredients Backend'!$AE$1:$CD$1,BJ$3,'Ingredients Backend'!$AE32:$CD32)&gt;=1,1,0)*$H33</f>
        <v>0</v>
      </c>
      <c r="BK33">
        <f>IF(SUMIF('Ingredients Backend'!$AE$1:$CD$1,BK$3,'Ingredients Backend'!$AE32:$CD32)&gt;=1,1,0)*$H33</f>
        <v>0</v>
      </c>
      <c r="BL33">
        <f>IF(SUMIF('Ingredients Backend'!$AE$1:$CD$1,BL$3,'Ingredients Backend'!$AE32:$CD32)&gt;=1,1,0)*$H33</f>
        <v>0</v>
      </c>
      <c r="BM33">
        <f>IF(SUMIF('Ingredients Backend'!$AE$1:$CD$1,BM$3,'Ingredients Backend'!$AE32:$CD32)&gt;=1,1,0)*$H33</f>
        <v>0</v>
      </c>
      <c r="BN33">
        <f>IF(SUMIF('Ingredients Backend'!$AE$1:$CD$1,BN$3,'Ingredients Backend'!$AE32:$CD32)&gt;=1,1,0)*$H33</f>
        <v>0</v>
      </c>
      <c r="BO33">
        <f>IF(SUMIF('Ingredients Backend'!$AE$1:$CD$1,BO$3,'Ingredients Backend'!$AE32:$CD32)&gt;=1,1,0)*$H33</f>
        <v>0</v>
      </c>
      <c r="BP33">
        <f>IF(SUMIF('Ingredients Backend'!$AE$1:$CD$1,BP$3,'Ingredients Backend'!$AE32:$CD32)&gt;=1,1,0)*$H33</f>
        <v>0</v>
      </c>
      <c r="BQ33">
        <f>IF(SUMIF('Ingredients Backend'!$AE$1:$CD$1,BQ$3,'Ingredients Backend'!$AE32:$CD32)&gt;=1,1,0)*$H33</f>
        <v>6707.05</v>
      </c>
      <c r="BR33">
        <f>IF(SUMIF('Ingredients Backend'!$AE$1:$CD$1,BR$3,'Ingredients Backend'!$AE32:$CD32)&gt;=1,1,0)*$H33</f>
        <v>0</v>
      </c>
      <c r="BS33">
        <f>IF(SUMIF('Ingredients Backend'!$AE$1:$CD$1,BS$3,'Ingredients Backend'!$AE32:$CD32)&gt;=1,1,0)*$H33</f>
        <v>0</v>
      </c>
      <c r="BT33">
        <f>IF(SUMIF('Ingredients Backend'!$AE$1:$CD$1,BT$3,'Ingredients Backend'!$AE32:$CD32)&gt;=1,1,0)*$H33</f>
        <v>0</v>
      </c>
      <c r="BU33">
        <f>IF(SUMIF('Ingredients Backend'!$AE$1:$CD$1,BU$3,'Ingredients Backend'!$AE32:$CD32)&gt;=1,1,0)*$H33</f>
        <v>0</v>
      </c>
      <c r="BV33">
        <f>IF(SUMIF('Ingredients Backend'!$AE$1:$CD$1,BV$3,'Ingredients Backend'!$AE32:$CD32)&gt;=1,1,0)*$H33</f>
        <v>0</v>
      </c>
      <c r="BW33">
        <f>IF(SUMIF('Ingredients Backend'!$AE$1:$CD$1,BW$3,'Ingredients Backend'!$AE32:$CD32)&gt;=1,1,0)*$H33</f>
        <v>0</v>
      </c>
      <c r="BX33">
        <f>IF(SUMIF('Ingredients Backend'!$AE$1:$CD$1,BX$3,'Ingredients Backend'!$AE32:$CD32)&gt;=1,1,0)*$H33</f>
        <v>0</v>
      </c>
      <c r="BY33">
        <f>IF(SUMIF('Ingredients Backend'!$AE$1:$CD$1,BY$3,'Ingredients Backend'!$AE32:$CD32)&gt;=1,1,0)*$H33</f>
        <v>6707.05</v>
      </c>
    </row>
    <row r="34" spans="1:77">
      <c r="A34" s="5" t="str">
        <f>_xlfn.XLOOKUP($E34,'Raw Data'!$E:$E,'Raw Data'!A:A,"ERROR",0,1)</f>
        <v>AE</v>
      </c>
      <c r="B34" s="5" t="str">
        <f>_xlfn.XLOOKUP($E34,'Raw Data'!$E:$E,'Raw Data'!B:B,"ERROR",0,1)</f>
        <v>Hair Mousses</v>
      </c>
      <c r="C34" s="5" t="str">
        <f>_xlfn.XLOOKUP($E34,'Raw Data'!$E:$E,'Raw Data'!C:C,"ERROR",0,1)</f>
        <v>l'oreal professionnel</v>
      </c>
      <c r="D34" s="5" t="str">
        <f>_xlfn.XLOOKUP($E34,'Raw Data'!$E:$E,'Raw Data'!D:D,"ERROR",0,1)</f>
        <v>www.amazon.ae/dp/B07PFNS9LX</v>
      </c>
      <c r="E34" s="5" t="s">
        <v>162</v>
      </c>
      <c r="F34" s="9" t="str">
        <f>_xlfn.XLOOKUP($E34,'Raw Data'!$E:$E,'Raw Data'!F:F,"ERROR",0,1)</f>
        <v>L'Oreal Professionnel Full Volume Extra | For All Hair Types | Styling Mousse | Provides Strong Hold | 8.454 Fl. Oz.</v>
      </c>
      <c r="G34" s="10">
        <f>_xlfn.XLOOKUP($E34,'Raw Data'!$E:$E,'Raw Data'!G:G,"ERROR",0,1)</f>
        <v>107</v>
      </c>
      <c r="H34" s="9">
        <f>_xlfn.XLOOKUP($E34,'Raw Data'!$E:$E,'Raw Data'!H:H,"ERROR",0,1)</f>
        <v>6663.21</v>
      </c>
      <c r="I34" s="9">
        <f>_xlfn.XLOOKUP($E34,'Raw Data'!$E:$E,'Raw Data'!I:I,"ERROR",0,1)</f>
        <v>0.00892084619170596</v>
      </c>
      <c r="J34" s="9" t="str">
        <f>_xlfn.XLOOKUP($E34,'Raw Data'!$E:$E,'Raw Data'!J:J,"ERROR",0,1)</f>
        <v>Yes</v>
      </c>
      <c r="K34" s="14" t="str">
        <f t="array" ref="K34">_xlfn.IFS(AND(L34&gt;0,L34&lt;=5),"0 to 5",AND(L34&gt;5,L34&lt;=10),"5 to 10",AND(L34&gt;10,L34&lt;=15),"10 to 15",AND(L34&gt;15,L34&lt;=20),"15 to 20",AND(L34&gt;20,L34&lt;=30),"20 to 30",AND(L34&gt;30,L34&lt;=40),"30 to 40",AND(L34&gt;40,L34&lt;=50),"40 to 50",AND(L34&gt;50,L34&lt;=75),"50 to 75",AND(L34&gt;75,L34&lt;=100),"75 to 100",AND(L34&gt;100,L34&lt;=150),"100 to 150",AND(L34&gt;150,L34&lt;=200),"150 to 200",AND(L34&gt;200,L34&lt;=250),"200 to 250",AND(L34&gt;250,L34&lt;=300),"250 to 300",AND(L34&gt;300,L34&lt;=400),"300 to 400",AND(L34&gt;400,L34&lt;=500),"400 to 500",L34&gt;500,"500+")</f>
        <v>50 to 75</v>
      </c>
      <c r="L34" s="9">
        <f>_xlfn.XLOOKUP($E34,'Raw Data'!$E:$E,'Raw Data'!L:L,"ERROR",0,1)</f>
        <v>63.2</v>
      </c>
      <c r="M34" s="14" t="str">
        <f t="array" ref="M34">_xlfn.IFS(AND(N34&gt;0,N34&lt;=5),"0 to 5",AND(N34&gt;5,N34&lt;=10),"5 to 10",AND(N34&gt;10,N34&lt;=15),"10 to 15",AND(N34&gt;15,N34&lt;=20),"15 to 20",AND(N34&gt;20,N34&lt;=30),"20 to 30",AND(N34&gt;30,N34&lt;=40),"30 to 40",AND(N34&gt;40,N34&lt;=50),"40 to 50",AND(N34&gt;50,N34&lt;=75),"50 to 75",AND(N34&gt;75,N34&lt;=100),"75 to 100",AND(N34&gt;100,N34&lt;=150),"100 to 150",AND(N34&gt;150,N34&lt;=200),"150 to 200",AND(N34&gt;200,N34&lt;=250),"200 to 250",AND(N34&gt;250,N34&lt;=300),"250 to 300",AND(N34&gt;300,N34&lt;=400),"300 to 400",AND(N34&gt;400,N34&lt;=500),"400 to 500",N34&gt;500,"500+")</f>
        <v>50 to 75</v>
      </c>
      <c r="N34" s="9">
        <f>_xlfn.XLOOKUP($E34,'Raw Data'!$E:$E,'Raw Data'!N:N,"ERROR",0,1)</f>
        <v>74.13</v>
      </c>
      <c r="O34" s="14" t="str">
        <f t="array" ref="O34">_xlfn.IFS(P34=0,"No Discount",AND(P34&gt;0,P34&lt;=0.02),"0% to 2%",AND(P34&gt;0.02,P34&lt;=0.04),"2% to 4%",AND(P34&gt;0.04,P34&lt;=0.06),"4% to 6%",AND(P34&gt;0.06,P34&lt;=0.08),"6% to 8%",AND(P34&gt;0.08,P34&lt;=0.1),"8% to 10%",AND(P34&gt;0.1,P34&lt;=0.15),"10% to 15%",AND(P34&gt;0.15,P34&lt;=0.2),"15% to 20%",AND(P34&gt;0.2,P34&lt;=0.25),"20% to 25%",AND(P34&gt;0.25,P34&lt;=0.3),"25% to 30%",AND(P34&gt;0.3,P34&lt;=0.4),"30% to 40%",AND(P34&gt;0.4,P34&lt;=0.5),"40% to 50%",AND(P34&gt;0.5,P34&lt;=0.75),"50% to 75%",AND(P34&gt;0.75,P34&lt;=1),"75% to 100%")</f>
        <v>10% to 15%</v>
      </c>
      <c r="P34" s="10">
        <f>_xlfn.XLOOKUP($E34,'Raw Data'!$E:$E,'Raw Data'!P:P,"ERROR",0,1)</f>
        <v>0.147443680021584</v>
      </c>
      <c r="Q34" s="9">
        <f>_xlfn.XLOOKUP($E34,'Raw Data'!$E:$E,'Raw Data'!Q:Q,"ERROR",0,1)</f>
        <v>8.454</v>
      </c>
      <c r="R34" s="9" t="str">
        <f>_xlfn.XLOOKUP($E34,'Raw Data'!$E:$E,'Raw Data'!R:R,"ERROR",0,1)</f>
        <v>fl oz</v>
      </c>
      <c r="S34" s="5" t="str">
        <f t="array" ref="S34">_xlfn.IFS(AND(T34&gt;0,T34&lt;=0.05),"0 to 0.05",AND(T34&gt;0.05,T34&lt;=0.1),"0.05 to 0.1",AND(T34&gt;0.1,T34&lt;=0.2),"0.1 to 0.2",AND(T34&gt;0.2,T34&lt;=0.3),"0.2 to 0.3",AND(T34&gt;0.3,T34&lt;=0.4),"0.3 to 0.4",AND(T34&gt;0.4,T34&lt;=0.5),"0.4 to 0.5",AND(T34&gt;0.5,T34&lt;=0.75),"0.5 to 0.75",AND(T34&gt;0.75,T34&lt;=1),"0.75 to 1",AND(T34&gt;1,T34&lt;=2),"1 to 2",AND(T34&gt;2,T34&lt;=3),"2 to 3",AND(T34&gt;3,T34&lt;=4),"3 to 4",AND(T34&gt;4,T34&lt;=5),"4 to 5",AND(T34&gt;5,T34&lt;=10),"5 to 10",T34&gt;10,"10+")</f>
        <v>0.2 to 0.3</v>
      </c>
      <c r="T34" s="10">
        <f t="shared" si="1"/>
        <v>0.243091722500989</v>
      </c>
      <c r="U34" s="15" t="str">
        <f t="array" ref="U34">_xlfn.IFS(AND(V34&gt;0,V34&lt;=0.05),"0 to 0.05",AND(V34&gt;0.05,V34&lt;=0.1),"0.05 to 0.1",AND(V34&gt;0.1,V34&lt;=0.2),"0.1 to 0.2",AND(V34&gt;0.2,V34&lt;=0.3),"0.2 to 0.3",AND(V34&gt;0.3,V34&lt;=0.4),"0.3 to 0.4",AND(V34&gt;0.4,V34&lt;=0.5),"0.4 to 0.5",AND(V34&gt;0.5,V34&lt;=0.75),"0.5 to 0.75",AND(V34&gt;0.75,V34&lt;=1),"0.75 to 1",AND(V34&gt;1,V34&lt;=2),"1 to 2",AND(V34&gt;2,V34&lt;=3),"2 to 3",AND(V34&gt;3,V34&lt;=4),"3 to 4",AND(V34&gt;4,V34&lt;=5),"4 to 5",AND(V34&gt;5,V34&lt;=10),"5 to 10",V34&gt;10,"10+")</f>
        <v>0.05 to 0.1</v>
      </c>
      <c r="V34" s="10">
        <f t="shared" si="2"/>
        <v>0.0769858407441383</v>
      </c>
      <c r="W34" s="15" t="str">
        <f t="array" ref="W34">_xlfn.IFS(AND(X34&gt;0,X34&lt;=0.05),"0 to 0.05",AND(X34&gt;0.05,X34&lt;=0.1),"0.05 to 0.1",AND(X34&gt;0.1,X34&lt;=0.2),"0.1 to 0.2",AND(X34&gt;0.2,X34&lt;=0.3),"0.2 to 0.3",AND(X34&gt;0.3,X34&lt;=0.4),"0.3 to 0.4",AND(X34&gt;0.4,X34&lt;=0.5),"0.4 to 0.5",AND(X34&gt;0.5,X34&lt;=0.75),"0.5 to 0.75",AND(X34&gt;0.75,X34&lt;=1),"0.75 to 1",AND(X34&gt;1,X34&lt;=2),"1 to 2",AND(X34&gt;2,X34&lt;=3),"2 to 3",AND(X34&gt;3,X34&lt;=4),"3 to 4",AND(X34&gt;4,X34&lt;=5),"4 to 5",AND(X34&gt;5,X34&lt;=10),"5 to 10",X34&gt;10,"10+")</f>
        <v>0.05 to 0.1</v>
      </c>
      <c r="X34" s="16">
        <f t="shared" si="3"/>
        <v>0.065634765075267</v>
      </c>
      <c r="Y34" s="5" t="str">
        <f t="array" ref="Y34">_xlfn.IFS(AND(Z34&gt;0,Z34&lt;=1),"0 to 1",AND(Z34&gt;1,Z34&lt;=2),"1 to 2",AND(Z34&gt;2,Z34&lt;=4),"2 to 4",AND(Z34&gt;4,Z34&lt;=6),"4 to 6",AND(Z34&gt;6,Z34&lt;=8),"6 to 8",AND(Z34&gt;8,Z34&lt;=10),"8 to 10",AND(Z34&gt;10,Z34&lt;=15),"10 to 15",AND(Z34&gt;15,Z34&lt;=20),"15 to 20",AND(Z34&gt;20,Z34&lt;=25),"20 to 25",AND(Z34&gt;25,Z34&lt;=30),"25 to 30",AND(Z34&gt;30,Z34&lt;=40),"30 to 40",AND(Z34&gt;40,Z34&lt;=50),"40 to 50",Z34&gt;50,"50+")</f>
        <v>8 to 10</v>
      </c>
      <c r="Z34" s="9">
        <f t="array" ref="Z34">_xlfn.IFS(AA34="oz",_xlfn.IFS(R34="oz",Q34,R34="fl oz",Q34*1.04,R34="ml",Q34*0.0338),AA34="fl oz",_xlfn.IFS(R34="oz",Q34/1.04,R34="fl oz",Q34,R34="ml",Q34*0.0338/1.04),AA34="ml",_xlfn.IFS(R34="oz",Q34/0.0338,R34="fl oz",Q34*1.04/0.0338,R34="ml",Q34))</f>
        <v>8.79216</v>
      </c>
      <c r="AA34" s="9" t="str">
        <f>_xlfn.XLOOKUP($E34,'Raw Data'!$E:$E,'Raw Data'!AA:AA,"ERROR",0,1)</f>
        <v>oz</v>
      </c>
      <c r="AB34" s="5" t="s">
        <v>163</v>
      </c>
      <c r="AC34" s="5" t="s">
        <v>164</v>
      </c>
      <c r="AD34" s="5" t="s">
        <v>165</v>
      </c>
      <c r="AE34">
        <f>IF(SUMIF('Ingredients Backend'!$AE$1:$CD$1,AE$3,'Ingredients Backend'!$AE33:$CD33)&gt;=1,1,0)*$H34</f>
        <v>0</v>
      </c>
      <c r="AF34">
        <f>IF(SUMIF('Ingredients Backend'!$AE$1:$CD$1,AF$3,'Ingredients Backend'!$AE33:$CD33)&gt;=1,1,0)*$H34</f>
        <v>0</v>
      </c>
      <c r="AG34">
        <f>IF(SUMIF('Ingredients Backend'!$AE$1:$CD$1,AG$3,'Ingredients Backend'!$AE33:$CD33)&gt;=1,1,0)*$H34</f>
        <v>0</v>
      </c>
      <c r="AH34">
        <f>IF(SUMIF('Ingredients Backend'!$AE$1:$CD$1,AH$3,'Ingredients Backend'!$AE33:$CD33)&gt;=1,1,0)*$H34</f>
        <v>0</v>
      </c>
      <c r="AI34">
        <f>IF(SUMIF('Ingredients Backend'!$AE$1:$CD$1,AI$3,'Ingredients Backend'!$AE33:$CD33)&gt;=1,1,0)*$H34</f>
        <v>0</v>
      </c>
      <c r="AJ34">
        <f>IF(SUMIF('Ingredients Backend'!$AE$1:$CD$1,AJ$3,'Ingredients Backend'!$AE33:$CD33)&gt;=1,1,0)*$H34</f>
        <v>0</v>
      </c>
      <c r="AK34">
        <f>IF(SUMIF('Ingredients Backend'!$AE$1:$CD$1,AK$3,'Ingredients Backend'!$AE33:$CD33)&gt;=1,1,0)*$H34</f>
        <v>0</v>
      </c>
      <c r="AL34">
        <f>IF(SUMIF('Ingredients Backend'!$AE$1:$CD$1,AL$3,'Ingredients Backend'!$AE33:$CD33)&gt;=1,1,0)*$H34</f>
        <v>0</v>
      </c>
      <c r="AM34">
        <f>IF(SUMIF('Ingredients Backend'!$AE$1:$CD$1,AM$3,'Ingredients Backend'!$AE33:$CD33)&gt;=1,1,0)*$H34</f>
        <v>0</v>
      </c>
      <c r="AN34">
        <f>IF(SUMIF('Ingredients Backend'!$AE$1:$CD$1,AN$3,'Ingredients Backend'!$AE33:$CD33)&gt;=1,1,0)*$H34</f>
        <v>0</v>
      </c>
      <c r="AO34">
        <f>IF(SUMIF('Ingredients Backend'!$AE$1:$CD$1,AO$3,'Ingredients Backend'!$AE33:$CD33)&gt;=1,1,0)*$H34</f>
        <v>0</v>
      </c>
      <c r="AP34">
        <f>IF(SUMIF('Ingredients Backend'!$AE$1:$CD$1,AP$3,'Ingredients Backend'!$AE33:$CD33)&gt;=1,1,0)*$H34</f>
        <v>0</v>
      </c>
      <c r="AQ34">
        <f>IF(SUMIF('Ingredients Backend'!$AE$1:$CD$1,AQ$3,'Ingredients Backend'!$AE33:$CD33)&gt;=1,1,0)*$H34</f>
        <v>0</v>
      </c>
      <c r="AR34">
        <f>IF(SUMIF('Ingredients Backend'!$AE$1:$CD$1,AR$3,'Ingredients Backend'!$AE33:$CD33)&gt;=1,1,0)*$H34</f>
        <v>0</v>
      </c>
      <c r="AS34">
        <f>IF(SUMIF('Ingredients Backend'!$AE$1:$CD$1,AS$3,'Ingredients Backend'!$AE33:$CD33)&gt;=1,1,0)*$H34</f>
        <v>6663.21</v>
      </c>
      <c r="AT34">
        <f>IF(SUMIF('Ingredients Backend'!$AE$1:$CD$1,AT$3,'Ingredients Backend'!$AE33:$CD33)&gt;=1,1,0)*$H34</f>
        <v>0</v>
      </c>
      <c r="AU34">
        <f>IF(SUMIF('Ingredients Backend'!$AE$1:$CD$1,AU$3,'Ingredients Backend'!$AE33:$CD33)&gt;=1,1,0)*$H34</f>
        <v>0</v>
      </c>
      <c r="AV34">
        <f>IF(SUMIF('Ingredients Backend'!$AE$1:$CD$1,AV$3,'Ingredients Backend'!$AE33:$CD33)&gt;=1,1,0)*$H34</f>
        <v>0</v>
      </c>
      <c r="AW34">
        <f>IF(SUMIF('Ingredients Backend'!$AE$1:$CD$1,AW$3,'Ingredients Backend'!$AE33:$CD33)&gt;=1,1,0)*$H34</f>
        <v>0</v>
      </c>
      <c r="AX34">
        <f>IF(SUMIF('Ingredients Backend'!$AE$1:$CD$1,AX$3,'Ingredients Backend'!$AE33:$CD33)&gt;=1,1,0)*$H34</f>
        <v>0</v>
      </c>
      <c r="AY34">
        <f>IF(SUMIF('Ingredients Backend'!$AE$1:$CD$1,AY$3,'Ingredients Backend'!$AE33:$CD33)&gt;=1,1,0)*$H34</f>
        <v>0</v>
      </c>
      <c r="AZ34">
        <f>IF(SUMIF('Ingredients Backend'!$AE$1:$CD$1,AZ$3,'Ingredients Backend'!$AE33:$CD33)&gt;=1,1,0)*$H34</f>
        <v>6663.21</v>
      </c>
      <c r="BA34">
        <f>IF(SUMIF('Ingredients Backend'!$AE$1:$CD$1,BA$3,'Ingredients Backend'!$AE33:$CD33)&gt;=1,1,0)*$H34</f>
        <v>0</v>
      </c>
      <c r="BB34">
        <f>IF(SUMIF('Ingredients Backend'!$AE$1:$CD$1,BB$3,'Ingredients Backend'!$AE33:$CD33)&gt;=1,1,0)*$H34</f>
        <v>0</v>
      </c>
      <c r="BC34">
        <f>IF(SUMIF('Ingredients Backend'!$AE$1:$CD$1,BC$3,'Ingredients Backend'!$AE33:$CD33)&gt;=1,1,0)*$H34</f>
        <v>0</v>
      </c>
      <c r="BD34">
        <f>IF(SUMIF('Ingredients Backend'!$AE$1:$CD$1,BD$3,'Ingredients Backend'!$AE33:$CD33)&gt;=1,1,0)*$H34</f>
        <v>0</v>
      </c>
      <c r="BE34">
        <f>IF(SUMIF('Ingredients Backend'!$AE$1:$CD$1,BE$3,'Ingredients Backend'!$AE33:$CD33)&gt;=1,1,0)*$H34</f>
        <v>0</v>
      </c>
      <c r="BF34">
        <f>IF(SUMIF('Ingredients Backend'!$AE$1:$CD$1,BF$3,'Ingredients Backend'!$AE33:$CD33)&gt;=1,1,0)*$H34</f>
        <v>0</v>
      </c>
      <c r="BG34">
        <f>IF(SUMIF('Ingredients Backend'!$AE$1:$CD$1,BG$3,'Ingredients Backend'!$AE33:$CD33)&gt;=1,1,0)*$H34</f>
        <v>0</v>
      </c>
      <c r="BH34">
        <f>IF(SUMIF('Ingredients Backend'!$AE$1:$CD$1,BH$3,'Ingredients Backend'!$AE33:$CD33)&gt;=1,1,0)*$H34</f>
        <v>0</v>
      </c>
      <c r="BI34">
        <f>IF(SUMIF('Ingredients Backend'!$AE$1:$CD$1,BI$3,'Ingredients Backend'!$AE33:$CD33)&gt;=1,1,0)*$H34</f>
        <v>0</v>
      </c>
      <c r="BJ34">
        <f>IF(SUMIF('Ingredients Backend'!$AE$1:$CD$1,BJ$3,'Ingredients Backend'!$AE33:$CD33)&gt;=1,1,0)*$H34</f>
        <v>0</v>
      </c>
      <c r="BK34">
        <f>IF(SUMIF('Ingredients Backend'!$AE$1:$CD$1,BK$3,'Ingredients Backend'!$AE33:$CD33)&gt;=1,1,0)*$H34</f>
        <v>0</v>
      </c>
      <c r="BL34">
        <f>IF(SUMIF('Ingredients Backend'!$AE$1:$CD$1,BL$3,'Ingredients Backend'!$AE33:$CD33)&gt;=1,1,0)*$H34</f>
        <v>0</v>
      </c>
      <c r="BM34">
        <f>IF(SUMIF('Ingredients Backend'!$AE$1:$CD$1,BM$3,'Ingredients Backend'!$AE33:$CD33)&gt;=1,1,0)*$H34</f>
        <v>0</v>
      </c>
      <c r="BN34">
        <f>IF(SUMIF('Ingredients Backend'!$AE$1:$CD$1,BN$3,'Ingredients Backend'!$AE33:$CD33)&gt;=1,1,0)*$H34</f>
        <v>0</v>
      </c>
      <c r="BO34">
        <f>IF(SUMIF('Ingredients Backend'!$AE$1:$CD$1,BO$3,'Ingredients Backend'!$AE33:$CD33)&gt;=1,1,0)*$H34</f>
        <v>0</v>
      </c>
      <c r="BP34">
        <f>IF(SUMIF('Ingredients Backend'!$AE$1:$CD$1,BP$3,'Ingredients Backend'!$AE33:$CD33)&gt;=1,1,0)*$H34</f>
        <v>0</v>
      </c>
      <c r="BQ34">
        <f>IF(SUMIF('Ingredients Backend'!$AE$1:$CD$1,BQ$3,'Ingredients Backend'!$AE33:$CD33)&gt;=1,1,0)*$H34</f>
        <v>0</v>
      </c>
      <c r="BR34">
        <f>IF(SUMIF('Ingredients Backend'!$AE$1:$CD$1,BR$3,'Ingredients Backend'!$AE33:$CD33)&gt;=1,1,0)*$H34</f>
        <v>0</v>
      </c>
      <c r="BS34">
        <f>IF(SUMIF('Ingredients Backend'!$AE$1:$CD$1,BS$3,'Ingredients Backend'!$AE33:$CD33)&gt;=1,1,0)*$H34</f>
        <v>0</v>
      </c>
      <c r="BT34">
        <f>IF(SUMIF('Ingredients Backend'!$AE$1:$CD$1,BT$3,'Ingredients Backend'!$AE33:$CD33)&gt;=1,1,0)*$H34</f>
        <v>0</v>
      </c>
      <c r="BU34">
        <f>IF(SUMIF('Ingredients Backend'!$AE$1:$CD$1,BU$3,'Ingredients Backend'!$AE33:$CD33)&gt;=1,1,0)*$H34</f>
        <v>0</v>
      </c>
      <c r="BV34">
        <f>IF(SUMIF('Ingredients Backend'!$AE$1:$CD$1,BV$3,'Ingredients Backend'!$AE33:$CD33)&gt;=1,1,0)*$H34</f>
        <v>0</v>
      </c>
      <c r="BW34">
        <f>IF(SUMIF('Ingredients Backend'!$AE$1:$CD$1,BW$3,'Ingredients Backend'!$AE33:$CD33)&gt;=1,1,0)*$H34</f>
        <v>0</v>
      </c>
      <c r="BX34">
        <f>IF(SUMIF('Ingredients Backend'!$AE$1:$CD$1,BX$3,'Ingredients Backend'!$AE33:$CD33)&gt;=1,1,0)*$H34</f>
        <v>0</v>
      </c>
      <c r="BY34">
        <f>IF(SUMIF('Ingredients Backend'!$AE$1:$CD$1,BY$3,'Ingredients Backend'!$AE33:$CD33)&gt;=1,1,0)*$H34</f>
        <v>6663.21</v>
      </c>
    </row>
    <row r="35" spans="1:77">
      <c r="A35" s="5" t="str">
        <f>_xlfn.XLOOKUP($E35,'Raw Data'!$E:$E,'Raw Data'!A:A,"ERROR",0,1)</f>
        <v>AE</v>
      </c>
      <c r="B35" s="5" t="str">
        <f>_xlfn.XLOOKUP($E35,'Raw Data'!$E:$E,'Raw Data'!B:B,"ERROR",0,1)</f>
        <v>Hair Mousses</v>
      </c>
      <c r="C35" s="5" t="str">
        <f>_xlfn.XLOOKUP($E35,'Raw Data'!$E:$E,'Raw Data'!C:C,"ERROR",0,1)</f>
        <v>Camille Rose</v>
      </c>
      <c r="D35" s="5" t="str">
        <f>_xlfn.XLOOKUP($E35,'Raw Data'!$E:$E,'Raw Data'!D:D,"ERROR",0,1)</f>
        <v>www.amazon.ae/dp/B0933PJLR3</v>
      </c>
      <c r="E35" s="5" t="s">
        <v>166</v>
      </c>
      <c r="F35" s="9" t="str">
        <f>_xlfn.XLOOKUP($E35,'Raw Data'!$E:$E,'Raw Data'!F:F,"ERROR",0,1)</f>
        <v>Camille Rose Spiked Honey Mousse 4-in-1 Hair Styler to Define Curls and Hold Styles Into Place while Nourishing and Adding Shine | With Honey and Nettle Root</v>
      </c>
      <c r="G35" s="10">
        <f>_xlfn.XLOOKUP($E35,'Raw Data'!$E:$E,'Raw Data'!G:G,"ERROR",0,1)</f>
        <v>72</v>
      </c>
      <c r="H35" s="9">
        <f>_xlfn.XLOOKUP($E35,'Raw Data'!$E:$E,'Raw Data'!H:H,"ERROR",0,1)</f>
        <v>6571.04</v>
      </c>
      <c r="I35" s="9">
        <f>_xlfn.XLOOKUP($E35,'Raw Data'!$E:$E,'Raw Data'!I:I,"ERROR",0,1)</f>
        <v>0.00879744705022767</v>
      </c>
      <c r="J35" s="9" t="str">
        <f>_xlfn.XLOOKUP($E35,'Raw Data'!$E:$E,'Raw Data'!J:J,"ERROR",0,1)</f>
        <v>Yes</v>
      </c>
      <c r="K35" s="14" t="str">
        <f t="array" ref="K35">_xlfn.IFS(AND(L35&gt;0,L35&lt;=5),"0 to 5",AND(L35&gt;5,L35&lt;=10),"5 to 10",AND(L35&gt;10,L35&lt;=15),"10 to 15",AND(L35&gt;15,L35&lt;=20),"15 to 20",AND(L35&gt;20,L35&lt;=30),"20 to 30",AND(L35&gt;30,L35&lt;=40),"30 to 40",AND(L35&gt;40,L35&lt;=50),"40 to 50",AND(L35&gt;50,L35&lt;=75),"50 to 75",AND(L35&gt;75,L35&lt;=100),"75 to 100",AND(L35&gt;100,L35&lt;=150),"100 to 150",AND(L35&gt;150,L35&lt;=200),"150 to 200",AND(L35&gt;200,L35&lt;=250),"200 to 250",AND(L35&gt;250,L35&lt;=300),"250 to 300",AND(L35&gt;300,L35&lt;=400),"300 to 400",AND(L35&gt;400,L35&lt;=500),"400 to 500",L35&gt;500,"500+")</f>
        <v>100 to 150</v>
      </c>
      <c r="L35" s="9">
        <f>_xlfn.XLOOKUP($E35,'Raw Data'!$E:$E,'Raw Data'!L:L,"ERROR",0,1)</f>
        <v>101.57</v>
      </c>
      <c r="M35" s="14" t="str">
        <f t="array" ref="M35">_xlfn.IFS(AND(N35&gt;0,N35&lt;=5),"0 to 5",AND(N35&gt;5,N35&lt;=10),"5 to 10",AND(N35&gt;10,N35&lt;=15),"10 to 15",AND(N35&gt;15,N35&lt;=20),"15 to 20",AND(N35&gt;20,N35&lt;=30),"20 to 30",AND(N35&gt;30,N35&lt;=40),"30 to 40",AND(N35&gt;40,N35&lt;=50),"40 to 50",AND(N35&gt;50,N35&lt;=75),"50 to 75",AND(N35&gt;75,N35&lt;=100),"75 to 100",AND(N35&gt;100,N35&lt;=150),"100 to 150",AND(N35&gt;150,N35&lt;=200),"150 to 200",AND(N35&gt;200,N35&lt;=250),"200 to 250",AND(N35&gt;250,N35&lt;=300),"250 to 300",AND(N35&gt;300,N35&lt;=400),"300 to 400",AND(N35&gt;400,N35&lt;=500),"400 to 500",N35&gt;500,"500+")</f>
        <v>100 to 150</v>
      </c>
      <c r="N35" s="9">
        <f>_xlfn.XLOOKUP($E35,'Raw Data'!$E:$E,'Raw Data'!N:N,"ERROR",0,1)</f>
        <v>119.03</v>
      </c>
      <c r="O35" s="14" t="str">
        <f t="array" ref="O35">_xlfn.IFS(P35=0,"No Discount",AND(P35&gt;0,P35&lt;=0.02),"0% to 2%",AND(P35&gt;0.02,P35&lt;=0.04),"2% to 4%",AND(P35&gt;0.04,P35&lt;=0.06),"4% to 6%",AND(P35&gt;0.06,P35&lt;=0.08),"6% to 8%",AND(P35&gt;0.08,P35&lt;=0.1),"8% to 10%",AND(P35&gt;0.1,P35&lt;=0.15),"10% to 15%",AND(P35&gt;0.15,P35&lt;=0.2),"15% to 20%",AND(P35&gt;0.2,P35&lt;=0.25),"20% to 25%",AND(P35&gt;0.25,P35&lt;=0.3),"25% to 30%",AND(P35&gt;0.3,P35&lt;=0.4),"30% to 40%",AND(P35&gt;0.4,P35&lt;=0.5),"40% to 50%",AND(P35&gt;0.5,P35&lt;=0.75),"50% to 75%",AND(P35&gt;0.75,P35&lt;=1),"75% to 100%")</f>
        <v>10% to 15%</v>
      </c>
      <c r="P35" s="10">
        <f>_xlfn.XLOOKUP($E35,'Raw Data'!$E:$E,'Raw Data'!P:P,"ERROR",0,1)</f>
        <v>0.146685709485004</v>
      </c>
      <c r="Q35" s="9">
        <v>8</v>
      </c>
      <c r="R35" s="9" t="s">
        <v>95</v>
      </c>
      <c r="S35" s="5" t="str">
        <f t="array" ref="S35">_xlfn.IFS(AND(T35&gt;0,T35&lt;=0.05),"0 to 0.05",AND(T35&gt;0.05,T35&lt;=0.1),"0.05 to 0.1",AND(T35&gt;0.1,T35&lt;=0.2),"0.1 to 0.2",AND(T35&gt;0.2,T35&lt;=0.3),"0.2 to 0.3",AND(T35&gt;0.3,T35&lt;=0.4),"0.3 to 0.4",AND(T35&gt;0.4,T35&lt;=0.5),"0.4 to 0.5",AND(T35&gt;0.5,T35&lt;=0.75),"0.5 to 0.75",AND(T35&gt;0.75,T35&lt;=1),"0.75 to 1",AND(T35&gt;1,T35&lt;=2),"1 to 2",AND(T35&gt;2,T35&lt;=3),"2 to 3",AND(T35&gt;3,T35&lt;=4),"3 to 4",AND(T35&gt;4,T35&lt;=5),"4 to 5",AND(T35&gt;5,T35&lt;=10),"5 to 10",T35&gt;10,"10+")</f>
        <v>0.4 to 0.5</v>
      </c>
      <c r="T35" s="10">
        <f t="shared" si="1"/>
        <v>0.412848586145001</v>
      </c>
      <c r="U35" s="15" t="str">
        <f t="array" ref="U35">_xlfn.IFS(AND(V35&gt;0,V35&lt;=0.05),"0 to 0.05",AND(V35&gt;0.05,V35&lt;=0.1),"0.05 to 0.1",AND(V35&gt;0.1,V35&lt;=0.2),"0.1 to 0.2",AND(V35&gt;0.2,V35&lt;=0.3),"0.2 to 0.3",AND(V35&gt;0.3,V35&lt;=0.4),"0.3 to 0.4",AND(V35&gt;0.4,V35&lt;=0.5),"0.4 to 0.5",AND(V35&gt;0.5,V35&lt;=0.75),"0.5 to 0.75",AND(V35&gt;0.75,V35&lt;=1),"0.75 to 1",AND(V35&gt;1,V35&lt;=2),"1 to 2",AND(V35&gt;2,V35&lt;=3),"2 to 3",AND(V35&gt;3,V35&lt;=4),"3 to 4",AND(V35&gt;4,V35&lt;=5),"4 to 5",AND(V35&gt;5,V35&lt;=10),"5 to 10",V35&gt;10,"10+")</f>
        <v>0.1 to 0.2</v>
      </c>
      <c r="V35" s="10">
        <f t="shared" si="2"/>
        <v>0.130630788090841</v>
      </c>
      <c r="W35" s="15" t="str">
        <f t="array" ref="W35">_xlfn.IFS(AND(X35&gt;0,X35&lt;=0.05),"0 to 0.05",AND(X35&gt;0.05,X35&lt;=0.1),"0.05 to 0.1",AND(X35&gt;0.1,X35&lt;=0.2),"0.1 to 0.2",AND(X35&gt;0.2,X35&lt;=0.3),"0.2 to 0.3",AND(X35&gt;0.3,X35&lt;=0.4),"0.3 to 0.4",AND(X35&gt;0.4,X35&lt;=0.5),"0.4 to 0.5",AND(X35&gt;0.5,X35&lt;=0.75),"0.5 to 0.75",AND(X35&gt;0.75,X35&lt;=1),"0.75 to 1",AND(X35&gt;1,X35&lt;=2),"1 to 2",AND(X35&gt;2,X35&lt;=3),"2 to 3",AND(X35&gt;3,X35&lt;=4),"3 to 4",AND(X35&gt;4,X35&lt;=5),"4 to 5",AND(X35&gt;5,X35&lt;=10),"5 to 10",X35&gt;10,"10+")</f>
        <v>0.1 to 0.2</v>
      </c>
      <c r="X35" s="16">
        <f t="shared" si="3"/>
        <v>0.11146911825915</v>
      </c>
      <c r="Y35" s="5" t="str">
        <f t="array" ref="Y35">_xlfn.IFS(AND(Z35&gt;0,Z35&lt;=1),"0 to 1",AND(Z35&gt;1,Z35&lt;=2),"1 to 2",AND(Z35&gt;2,Z35&lt;=4),"2 to 4",AND(Z35&gt;4,Z35&lt;=6),"4 to 6",AND(Z35&gt;6,Z35&lt;=8),"6 to 8",AND(Z35&gt;8,Z35&lt;=10),"8 to 10",AND(Z35&gt;10,Z35&lt;=15),"10 to 15",AND(Z35&gt;15,Z35&lt;=20),"15 to 20",AND(Z35&gt;20,Z35&lt;=25),"20 to 25",AND(Z35&gt;25,Z35&lt;=30),"25 to 30",AND(Z35&gt;30,Z35&lt;=40),"30 to 40",AND(Z35&gt;40,Z35&lt;=50),"40 to 50",Z35&gt;50,"50+")</f>
        <v>8 to 10</v>
      </c>
      <c r="Z35" s="9">
        <f t="array" ref="Z35">_xlfn.IFS(AA35="oz",_xlfn.IFS(R35="oz",Q35,R35="fl oz",Q35*1.04,R35="ml",Q35*0.0338),AA35="fl oz",_xlfn.IFS(R35="oz",Q35/1.04,R35="fl oz",Q35,R35="ml",Q35*0.0338/1.04),AA35="ml",_xlfn.IFS(R35="oz",Q35/0.0338,R35="fl oz",Q35*1.04/0.0338,R35="ml",Q35))</f>
        <v>8.32</v>
      </c>
      <c r="AA35" s="9" t="s">
        <v>96</v>
      </c>
      <c r="AB35" s="5" t="s">
        <v>167</v>
      </c>
      <c r="AC35" s="5" t="s">
        <v>168</v>
      </c>
      <c r="AD35" s="5" t="s">
        <v>169</v>
      </c>
      <c r="AE35">
        <f>IF(SUMIF('Ingredients Backend'!$AE$1:$CD$1,AE$3,'Ingredients Backend'!$AE34:$CD34)&gt;=1,1,0)*$H35</f>
        <v>0</v>
      </c>
      <c r="AF35">
        <f>IF(SUMIF('Ingredients Backend'!$AE$1:$CD$1,AF$3,'Ingredients Backend'!$AE34:$CD34)&gt;=1,1,0)*$H35</f>
        <v>0</v>
      </c>
      <c r="AG35">
        <f>IF(SUMIF('Ingredients Backend'!$AE$1:$CD$1,AG$3,'Ingredients Backend'!$AE34:$CD34)&gt;=1,1,0)*$H35</f>
        <v>0</v>
      </c>
      <c r="AH35">
        <f>IF(SUMIF('Ingredients Backend'!$AE$1:$CD$1,AH$3,'Ingredients Backend'!$AE34:$CD34)&gt;=1,1,0)*$H35</f>
        <v>6571.04</v>
      </c>
      <c r="AI35">
        <f>IF(SUMIF('Ingredients Backend'!$AE$1:$CD$1,AI$3,'Ingredients Backend'!$AE34:$CD34)&gt;=1,1,0)*$H35</f>
        <v>0</v>
      </c>
      <c r="AJ35">
        <f>IF(SUMIF('Ingredients Backend'!$AE$1:$CD$1,AJ$3,'Ingredients Backend'!$AE34:$CD34)&gt;=1,1,0)*$H35</f>
        <v>0</v>
      </c>
      <c r="AK35">
        <f>IF(SUMIF('Ingredients Backend'!$AE$1:$CD$1,AK$3,'Ingredients Backend'!$AE34:$CD34)&gt;=1,1,0)*$H35</f>
        <v>0</v>
      </c>
      <c r="AL35">
        <f>IF(SUMIF('Ingredients Backend'!$AE$1:$CD$1,AL$3,'Ingredients Backend'!$AE34:$CD34)&gt;=1,1,0)*$H35</f>
        <v>0</v>
      </c>
      <c r="AM35">
        <f>IF(SUMIF('Ingredients Backend'!$AE$1:$CD$1,AM$3,'Ingredients Backend'!$AE34:$CD34)&gt;=1,1,0)*$H35</f>
        <v>0</v>
      </c>
      <c r="AN35">
        <f>IF(SUMIF('Ingredients Backend'!$AE$1:$CD$1,AN$3,'Ingredients Backend'!$AE34:$CD34)&gt;=1,1,0)*$H35</f>
        <v>0</v>
      </c>
      <c r="AO35">
        <f>IF(SUMIF('Ingredients Backend'!$AE$1:$CD$1,AO$3,'Ingredients Backend'!$AE34:$CD34)&gt;=1,1,0)*$H35</f>
        <v>0</v>
      </c>
      <c r="AP35">
        <f>IF(SUMIF('Ingredients Backend'!$AE$1:$CD$1,AP$3,'Ingredients Backend'!$AE34:$CD34)&gt;=1,1,0)*$H35</f>
        <v>0</v>
      </c>
      <c r="AQ35">
        <f>IF(SUMIF('Ingredients Backend'!$AE$1:$CD$1,AQ$3,'Ingredients Backend'!$AE34:$CD34)&gt;=1,1,0)*$H35</f>
        <v>6571.04</v>
      </c>
      <c r="AR35">
        <f>IF(SUMIF('Ingredients Backend'!$AE$1:$CD$1,AR$3,'Ingredients Backend'!$AE34:$CD34)&gt;=1,1,0)*$H35</f>
        <v>6571.04</v>
      </c>
      <c r="AS35">
        <f>IF(SUMIF('Ingredients Backend'!$AE$1:$CD$1,AS$3,'Ingredients Backend'!$AE34:$CD34)&gt;=1,1,0)*$H35</f>
        <v>0</v>
      </c>
      <c r="AT35">
        <f>IF(SUMIF('Ingredients Backend'!$AE$1:$CD$1,AT$3,'Ingredients Backend'!$AE34:$CD34)&gt;=1,1,0)*$H35</f>
        <v>0</v>
      </c>
      <c r="AU35">
        <f>IF(SUMIF('Ingredients Backend'!$AE$1:$CD$1,AU$3,'Ingredients Backend'!$AE34:$CD34)&gt;=1,1,0)*$H35</f>
        <v>0</v>
      </c>
      <c r="AV35">
        <f>IF(SUMIF('Ingredients Backend'!$AE$1:$CD$1,AV$3,'Ingredients Backend'!$AE34:$CD34)&gt;=1,1,0)*$H35</f>
        <v>6571.04</v>
      </c>
      <c r="AW35">
        <f>IF(SUMIF('Ingredients Backend'!$AE$1:$CD$1,AW$3,'Ingredients Backend'!$AE34:$CD34)&gt;=1,1,0)*$H35</f>
        <v>0</v>
      </c>
      <c r="AX35">
        <f>IF(SUMIF('Ingredients Backend'!$AE$1:$CD$1,AX$3,'Ingredients Backend'!$AE34:$CD34)&gt;=1,1,0)*$H35</f>
        <v>0</v>
      </c>
      <c r="AY35">
        <f>IF(SUMIF('Ingredients Backend'!$AE$1:$CD$1,AY$3,'Ingredients Backend'!$AE34:$CD34)&gt;=1,1,0)*$H35</f>
        <v>6571.04</v>
      </c>
      <c r="AZ35">
        <f>IF(SUMIF('Ingredients Backend'!$AE$1:$CD$1,AZ$3,'Ingredients Backend'!$AE34:$CD34)&gt;=1,1,0)*$H35</f>
        <v>6571.04</v>
      </c>
      <c r="BA35">
        <f>IF(SUMIF('Ingredients Backend'!$AE$1:$CD$1,BA$3,'Ingredients Backend'!$AE34:$CD34)&gt;=1,1,0)*$H35</f>
        <v>0</v>
      </c>
      <c r="BB35">
        <f>IF(SUMIF('Ingredients Backend'!$AE$1:$CD$1,BB$3,'Ingredients Backend'!$AE34:$CD34)&gt;=1,1,0)*$H35</f>
        <v>0</v>
      </c>
      <c r="BC35">
        <f>IF(SUMIF('Ingredients Backend'!$AE$1:$CD$1,BC$3,'Ingredients Backend'!$AE34:$CD34)&gt;=1,1,0)*$H35</f>
        <v>0</v>
      </c>
      <c r="BD35">
        <f>IF(SUMIF('Ingredients Backend'!$AE$1:$CD$1,BD$3,'Ingredients Backend'!$AE34:$CD34)&gt;=1,1,0)*$H35</f>
        <v>0</v>
      </c>
      <c r="BE35">
        <f>IF(SUMIF('Ingredients Backend'!$AE$1:$CD$1,BE$3,'Ingredients Backend'!$AE34:$CD34)&gt;=1,1,0)*$H35</f>
        <v>0</v>
      </c>
      <c r="BF35">
        <f>IF(SUMIF('Ingredients Backend'!$AE$1:$CD$1,BF$3,'Ingredients Backend'!$AE34:$CD34)&gt;=1,1,0)*$H35</f>
        <v>0</v>
      </c>
      <c r="BG35">
        <f>IF(SUMIF('Ingredients Backend'!$AE$1:$CD$1,BG$3,'Ingredients Backend'!$AE34:$CD34)&gt;=1,1,0)*$H35</f>
        <v>6571.04</v>
      </c>
      <c r="BH35">
        <f>IF(SUMIF('Ingredients Backend'!$AE$1:$CD$1,BH$3,'Ingredients Backend'!$AE34:$CD34)&gt;=1,1,0)*$H35</f>
        <v>0</v>
      </c>
      <c r="BI35">
        <f>IF(SUMIF('Ingredients Backend'!$AE$1:$CD$1,BI$3,'Ingredients Backend'!$AE34:$CD34)&gt;=1,1,0)*$H35</f>
        <v>0</v>
      </c>
      <c r="BJ35">
        <f>IF(SUMIF('Ingredients Backend'!$AE$1:$CD$1,BJ$3,'Ingredients Backend'!$AE34:$CD34)&gt;=1,1,0)*$H35</f>
        <v>0</v>
      </c>
      <c r="BK35">
        <f>IF(SUMIF('Ingredients Backend'!$AE$1:$CD$1,BK$3,'Ingredients Backend'!$AE34:$CD34)&gt;=1,1,0)*$H35</f>
        <v>0</v>
      </c>
      <c r="BL35">
        <f>IF(SUMIF('Ingredients Backend'!$AE$1:$CD$1,BL$3,'Ingredients Backend'!$AE34:$CD34)&gt;=1,1,0)*$H35</f>
        <v>6571.04</v>
      </c>
      <c r="BM35">
        <f>IF(SUMIF('Ingredients Backend'!$AE$1:$CD$1,BM$3,'Ingredients Backend'!$AE34:$CD34)&gt;=1,1,0)*$H35</f>
        <v>0</v>
      </c>
      <c r="BN35">
        <f>IF(SUMIF('Ingredients Backend'!$AE$1:$CD$1,BN$3,'Ingredients Backend'!$AE34:$CD34)&gt;=1,1,0)*$H35</f>
        <v>0</v>
      </c>
      <c r="BO35">
        <f>IF(SUMIF('Ingredients Backend'!$AE$1:$CD$1,BO$3,'Ingredients Backend'!$AE34:$CD34)&gt;=1,1,0)*$H35</f>
        <v>0</v>
      </c>
      <c r="BP35">
        <f>IF(SUMIF('Ingredients Backend'!$AE$1:$CD$1,BP$3,'Ingredients Backend'!$AE34:$CD34)&gt;=1,1,0)*$H35</f>
        <v>0</v>
      </c>
      <c r="BQ35">
        <f>IF(SUMIF('Ingredients Backend'!$AE$1:$CD$1,BQ$3,'Ingredients Backend'!$AE34:$CD34)&gt;=1,1,0)*$H35</f>
        <v>0</v>
      </c>
      <c r="BR35">
        <f>IF(SUMIF('Ingredients Backend'!$AE$1:$CD$1,BR$3,'Ingredients Backend'!$AE34:$CD34)&gt;=1,1,0)*$H35</f>
        <v>0</v>
      </c>
      <c r="BS35">
        <f>IF(SUMIF('Ingredients Backend'!$AE$1:$CD$1,BS$3,'Ingredients Backend'!$AE34:$CD34)&gt;=1,1,0)*$H35</f>
        <v>0</v>
      </c>
      <c r="BT35">
        <f>IF(SUMIF('Ingredients Backend'!$AE$1:$CD$1,BT$3,'Ingredients Backend'!$AE34:$CD34)&gt;=1,1,0)*$H35</f>
        <v>0</v>
      </c>
      <c r="BU35">
        <f>IF(SUMIF('Ingredients Backend'!$AE$1:$CD$1,BU$3,'Ingredients Backend'!$AE34:$CD34)&gt;=1,1,0)*$H35</f>
        <v>0</v>
      </c>
      <c r="BV35">
        <f>IF(SUMIF('Ingredients Backend'!$AE$1:$CD$1,BV$3,'Ingredients Backend'!$AE34:$CD34)&gt;=1,1,0)*$H35</f>
        <v>0</v>
      </c>
      <c r="BW35">
        <f>IF(SUMIF('Ingredients Backend'!$AE$1:$CD$1,BW$3,'Ingredients Backend'!$AE34:$CD34)&gt;=1,1,0)*$H35</f>
        <v>0</v>
      </c>
      <c r="BX35">
        <f>IF(SUMIF('Ingredients Backend'!$AE$1:$CD$1,BX$3,'Ingredients Backend'!$AE34:$CD34)&gt;=1,1,0)*$H35</f>
        <v>0</v>
      </c>
      <c r="BY35">
        <f>IF(SUMIF('Ingredients Backend'!$AE$1:$CD$1,BY$3,'Ingredients Backend'!$AE34:$CD34)&gt;=1,1,0)*$H35</f>
        <v>6571.04</v>
      </c>
    </row>
    <row r="36" spans="1:77">
      <c r="A36" s="5" t="str">
        <f>_xlfn.XLOOKUP($E36,'Raw Data'!$E:$E,'Raw Data'!A:A,"ERROR",0,1)</f>
        <v>AE</v>
      </c>
      <c r="B36" s="5" t="str">
        <f>_xlfn.XLOOKUP($E36,'Raw Data'!$E:$E,'Raw Data'!B:B,"ERROR",0,1)</f>
        <v>Hair Mousses</v>
      </c>
      <c r="C36" s="5" t="str">
        <f>_xlfn.XLOOKUP($E36,'Raw Data'!$E:$E,'Raw Data'!C:C,"ERROR",0,1)</f>
        <v>l'oreal paris</v>
      </c>
      <c r="D36" s="5" t="str">
        <f>_xlfn.XLOOKUP($E36,'Raw Data'!$E:$E,'Raw Data'!D:D,"ERROR",0,1)</f>
        <v>www.amazon.ae/dp/B001QJKVZ8</v>
      </c>
      <c r="E36" s="5" t="s">
        <v>170</v>
      </c>
      <c r="F36" s="9" t="str">
        <f>_xlfn.XLOOKUP($E36,'Raw Data'!$E:$E,'Raw Data'!F:F,"ERROR",0,1)</f>
        <v>L'Oreal Elvive Stylise Extra Volume Firm Styling Mousse (200ml)</v>
      </c>
      <c r="G36" s="10">
        <f>_xlfn.XLOOKUP($E36,'Raw Data'!$E:$E,'Raw Data'!G:G,"ERROR",0,1)</f>
        <v>143</v>
      </c>
      <c r="H36" s="9">
        <f>_xlfn.XLOOKUP($E36,'Raw Data'!$E:$E,'Raw Data'!H:H,"ERROR",0,1)</f>
        <v>6493.17</v>
      </c>
      <c r="I36" s="9">
        <f>_xlfn.XLOOKUP($E36,'Raw Data'!$E:$E,'Raw Data'!I:I,"ERROR",0,1)</f>
        <v>0.00869319305058664</v>
      </c>
      <c r="J36" s="9" t="str">
        <f>_xlfn.XLOOKUP($E36,'Raw Data'!$E:$E,'Raw Data'!J:J,"ERROR",0,1)</f>
        <v>Yes</v>
      </c>
      <c r="K36" s="14" t="str">
        <f t="array" ref="K36">_xlfn.IFS(AND(L36&gt;0,L36&lt;=5),"0 to 5",AND(L36&gt;5,L36&lt;=10),"5 to 10",AND(L36&gt;10,L36&lt;=15),"10 to 15",AND(L36&gt;15,L36&lt;=20),"15 to 20",AND(L36&gt;20,L36&lt;=30),"20 to 30",AND(L36&gt;30,L36&lt;=40),"30 to 40",AND(L36&gt;40,L36&lt;=50),"40 to 50",AND(L36&gt;50,L36&lt;=75),"50 to 75",AND(L36&gt;75,L36&lt;=100),"75 to 100",AND(L36&gt;100,L36&lt;=150),"100 to 150",AND(L36&gt;150,L36&lt;=200),"150 to 200",AND(L36&gt;200,L36&lt;=250),"200 to 250",AND(L36&gt;250,L36&lt;=300),"250 to 300",AND(L36&gt;300,L36&lt;=400),"300 to 400",AND(L36&gt;400,L36&lt;=500),"400 to 500",L36&gt;500,"500+")</f>
        <v>40 to 50</v>
      </c>
      <c r="L36" s="9">
        <f>_xlfn.XLOOKUP($E36,'Raw Data'!$E:$E,'Raw Data'!L:L,"ERROR",0,1)</f>
        <v>49.73</v>
      </c>
      <c r="M36" s="14" t="str">
        <f t="array" ref="M36">_xlfn.IFS(AND(N36&gt;0,N36&lt;=5),"0 to 5",AND(N36&gt;5,N36&lt;=10),"5 to 10",AND(N36&gt;10,N36&lt;=15),"10 to 15",AND(N36&gt;15,N36&lt;=20),"15 to 20",AND(N36&gt;20,N36&lt;=30),"20 to 30",AND(N36&gt;30,N36&lt;=40),"30 to 40",AND(N36&gt;40,N36&lt;=50),"40 to 50",AND(N36&gt;50,N36&lt;=75),"50 to 75",AND(N36&gt;75,N36&lt;=100),"75 to 100",AND(N36&gt;100,N36&lt;=150),"100 to 150",AND(N36&gt;150,N36&lt;=200),"150 to 200",AND(N36&gt;200,N36&lt;=250),"200 to 250",AND(N36&gt;250,N36&lt;=300),"250 to 300",AND(N36&gt;300,N36&lt;=400),"300 to 400",AND(N36&gt;400,N36&lt;=500),"400 to 500",N36&gt;500,"500+")</f>
        <v>40 to 50</v>
      </c>
      <c r="N36" s="9">
        <f>_xlfn.XLOOKUP($E36,'Raw Data'!$E:$E,'Raw Data'!N:N,"ERROR",0,1)</f>
        <v>49.89</v>
      </c>
      <c r="O36" s="14" t="str">
        <f t="array" ref="O36">_xlfn.IFS(P36=0,"No Discount",AND(P36&gt;0,P36&lt;=0.02),"0% to 2%",AND(P36&gt;0.02,P36&lt;=0.04),"2% to 4%",AND(P36&gt;0.04,P36&lt;=0.06),"4% to 6%",AND(P36&gt;0.06,P36&lt;=0.08),"6% to 8%",AND(P36&gt;0.08,P36&lt;=0.1),"8% to 10%",AND(P36&gt;0.1,P36&lt;=0.15),"10% to 15%",AND(P36&gt;0.15,P36&lt;=0.2),"15% to 20%",AND(P36&gt;0.2,P36&lt;=0.25),"20% to 25%",AND(P36&gt;0.25,P36&lt;=0.3),"25% to 30%",AND(P36&gt;0.3,P36&lt;=0.4),"30% to 40%",AND(P36&gt;0.4,P36&lt;=0.5),"40% to 50%",AND(P36&gt;0.5,P36&lt;=0.75),"50% to 75%",AND(P36&gt;0.75,P36&lt;=1),"75% to 100%")</f>
        <v>0% to 2%</v>
      </c>
      <c r="P36" s="10">
        <f>_xlfn.XLOOKUP($E36,'Raw Data'!$E:$E,'Raw Data'!P:P,"ERROR",0,1)</f>
        <v>0.0032070555221488</v>
      </c>
      <c r="Q36" s="9">
        <f>_xlfn.XLOOKUP($E36,'Raw Data'!$E:$E,'Raw Data'!Q:Q,"ERROR",0,1)</f>
        <v>200</v>
      </c>
      <c r="R36" s="9" t="str">
        <f>_xlfn.XLOOKUP($E36,'Raw Data'!$E:$E,'Raw Data'!R:R,"ERROR",0,1)</f>
        <v>ml</v>
      </c>
      <c r="S36" s="5" t="str">
        <f t="array" ref="S36">_xlfn.IFS(AND(T36&gt;0,T36&lt;=0.05),"0 to 0.05",AND(T36&gt;0.05,T36&lt;=0.1),"0.05 to 0.1",AND(T36&gt;0.1,T36&lt;=0.2),"0.1 to 0.2",AND(T36&gt;0.2,T36&lt;=0.3),"0.2 to 0.3",AND(T36&gt;0.3,T36&lt;=0.4),"0.3 to 0.4",AND(T36&gt;0.4,T36&lt;=0.5),"0.4 to 0.5",AND(T36&gt;0.5,T36&lt;=0.75),"0.5 to 0.75",AND(T36&gt;0.75,T36&lt;=1),"0.75 to 1",AND(T36&gt;1,T36&lt;=2),"1 to 2",AND(T36&gt;2,T36&lt;=3),"2 to 3",AND(T36&gt;3,T36&lt;=4),"3 to 4",AND(T36&gt;4,T36&lt;=5),"4 to 5",AND(T36&gt;5,T36&lt;=10),"5 to 10",T36&gt;10,"10+")</f>
        <v>0.2 to 0.3</v>
      </c>
      <c r="T36" s="10">
        <f t="shared" si="1"/>
        <v>0.248782850041922</v>
      </c>
      <c r="U36" s="15" t="str">
        <f t="array" ref="U36">_xlfn.IFS(AND(V36&gt;0,V36&lt;=0.05),"0 to 0.05",AND(V36&gt;0.05,V36&lt;=0.1),"0.05 to 0.1",AND(V36&gt;0.1,V36&lt;=0.2),"0.1 to 0.2",AND(V36&gt;0.2,V36&lt;=0.3),"0.2 to 0.3",AND(V36&gt;0.3,V36&lt;=0.4),"0.3 to 0.4",AND(V36&gt;0.4,V36&lt;=0.5),"0.4 to 0.5",AND(V36&gt;0.5,V36&lt;=0.75),"0.5 to 0.75",AND(V36&gt;0.75,V36&lt;=1),"0.75 to 1",AND(V36&gt;1,V36&lt;=2),"1 to 2",AND(V36&gt;2,V36&lt;=3),"2 to 3",AND(V36&gt;3,V36&lt;=4),"3 to 4",AND(V36&gt;4,V36&lt;=5),"4 to 5",AND(V36&gt;5,V36&lt;=10),"5 to 10",V36&gt;10,"10+")</f>
        <v>0.05 to 0.1</v>
      </c>
      <c r="V36" s="10">
        <f t="shared" si="2"/>
        <v>0.0673874849169457</v>
      </c>
      <c r="W36" s="15" t="str">
        <f t="array" ref="W36">_xlfn.IFS(AND(X36&gt;0,X36&lt;=0.05),"0 to 0.05",AND(X36&gt;0.05,X36&lt;=0.1),"0.05 to 0.1",AND(X36&gt;0.1,X36&lt;=0.2),"0.1 to 0.2",AND(X36&gt;0.2,X36&lt;=0.3),"0.2 to 0.3",AND(X36&gt;0.3,X36&lt;=0.4),"0.3 to 0.4",AND(X36&gt;0.4,X36&lt;=0.5),"0.4 to 0.5",AND(X36&gt;0.5,X36&lt;=0.75),"0.5 to 0.75",AND(X36&gt;0.75,X36&lt;=1),"0.75 to 1",AND(X36&gt;1,X36&lt;=2),"1 to 2",AND(X36&gt;2,X36&lt;=3),"2 to 3",AND(X36&gt;3,X36&lt;=4),"3 to 4",AND(X36&gt;4,X36&lt;=5),"4 to 5",AND(X36&gt;5,X36&lt;=10),"5 to 10",X36&gt;10,"10+")</f>
        <v>0.05 to 0.1</v>
      </c>
      <c r="X36" s="16">
        <f t="shared" si="3"/>
        <v>0.067171369511319</v>
      </c>
      <c r="Y36" s="5" t="str">
        <f t="array" ref="Y36">_xlfn.IFS(AND(Z36&gt;0,Z36&lt;=1),"0 to 1",AND(Z36&gt;1,Z36&lt;=2),"1 to 2",AND(Z36&gt;2,Z36&lt;=4),"2 to 4",AND(Z36&gt;4,Z36&lt;=6),"4 to 6",AND(Z36&gt;6,Z36&lt;=8),"6 to 8",AND(Z36&gt;8,Z36&lt;=10),"8 to 10",AND(Z36&gt;10,Z36&lt;=15),"10 to 15",AND(Z36&gt;15,Z36&lt;=20),"15 to 20",AND(Z36&gt;20,Z36&lt;=25),"20 to 25",AND(Z36&gt;25,Z36&lt;=30),"25 to 30",AND(Z36&gt;30,Z36&lt;=40),"30 to 40",AND(Z36&gt;40,Z36&lt;=50),"40 to 50",Z36&gt;50,"50+")</f>
        <v>6 to 8</v>
      </c>
      <c r="Z36" s="9">
        <f t="array" ref="Z36">_xlfn.IFS(AA36="oz",_xlfn.IFS(R36="oz",Q36,R36="fl oz",Q36*1.04,R36="ml",Q36*0.0338),AA36="fl oz",_xlfn.IFS(R36="oz",Q36/1.04,R36="fl oz",Q36,R36="ml",Q36*0.0338/1.04),AA36="ml",_xlfn.IFS(R36="oz",Q36/0.0338,R36="fl oz",Q36*1.04/0.0338,R36="ml",Q36))</f>
        <v>6.76</v>
      </c>
      <c r="AA36" s="9" t="str">
        <f>_xlfn.XLOOKUP($E36,'Raw Data'!$E:$E,'Raw Data'!AA:AA,"ERROR",0,1)</f>
        <v>oz</v>
      </c>
      <c r="AB36" s="5" t="s">
        <v>171</v>
      </c>
      <c r="AC36" s="5" t="s">
        <v>86</v>
      </c>
      <c r="AD36" s="5" t="s">
        <v>172</v>
      </c>
      <c r="AE36">
        <f>IF(SUMIF('Ingredients Backend'!$AE$1:$CD$1,AE$3,'Ingredients Backend'!$AE35:$CD35)&gt;=1,1,0)*$H36</f>
        <v>0</v>
      </c>
      <c r="AF36">
        <f>IF(SUMIF('Ingredients Backend'!$AE$1:$CD$1,AF$3,'Ingredients Backend'!$AE35:$CD35)&gt;=1,1,0)*$H36</f>
        <v>0</v>
      </c>
      <c r="AG36">
        <f>IF(SUMIF('Ingredients Backend'!$AE$1:$CD$1,AG$3,'Ingredients Backend'!$AE35:$CD35)&gt;=1,1,0)*$H36</f>
        <v>0</v>
      </c>
      <c r="AH36">
        <f>IF(SUMIF('Ingredients Backend'!$AE$1:$CD$1,AH$3,'Ingredients Backend'!$AE35:$CD35)&gt;=1,1,0)*$H36</f>
        <v>0</v>
      </c>
      <c r="AI36">
        <f>IF(SUMIF('Ingredients Backend'!$AE$1:$CD$1,AI$3,'Ingredients Backend'!$AE35:$CD35)&gt;=1,1,0)*$H36</f>
        <v>0</v>
      </c>
      <c r="AJ36">
        <f>IF(SUMIF('Ingredients Backend'!$AE$1:$CD$1,AJ$3,'Ingredients Backend'!$AE35:$CD35)&gt;=1,1,0)*$H36</f>
        <v>0</v>
      </c>
      <c r="AK36">
        <f>IF(SUMIF('Ingredients Backend'!$AE$1:$CD$1,AK$3,'Ingredients Backend'!$AE35:$CD35)&gt;=1,1,0)*$H36</f>
        <v>0</v>
      </c>
      <c r="AL36">
        <f>IF(SUMIF('Ingredients Backend'!$AE$1:$CD$1,AL$3,'Ingredients Backend'!$AE35:$CD35)&gt;=1,1,0)*$H36</f>
        <v>0</v>
      </c>
      <c r="AM36">
        <f>IF(SUMIF('Ingredients Backend'!$AE$1:$CD$1,AM$3,'Ingredients Backend'!$AE35:$CD35)&gt;=1,1,0)*$H36</f>
        <v>0</v>
      </c>
      <c r="AN36">
        <f>IF(SUMIF('Ingredients Backend'!$AE$1:$CD$1,AN$3,'Ingredients Backend'!$AE35:$CD35)&gt;=1,1,0)*$H36</f>
        <v>0</v>
      </c>
      <c r="AO36">
        <f>IF(SUMIF('Ingredients Backend'!$AE$1:$CD$1,AO$3,'Ingredients Backend'!$AE35:$CD35)&gt;=1,1,0)*$H36</f>
        <v>6493.17</v>
      </c>
      <c r="AP36">
        <f>IF(SUMIF('Ingredients Backend'!$AE$1:$CD$1,AP$3,'Ingredients Backend'!$AE35:$CD35)&gt;=1,1,0)*$H36</f>
        <v>0</v>
      </c>
      <c r="AQ36">
        <f>IF(SUMIF('Ingredients Backend'!$AE$1:$CD$1,AQ$3,'Ingredients Backend'!$AE35:$CD35)&gt;=1,1,0)*$H36</f>
        <v>0</v>
      </c>
      <c r="AR36">
        <f>IF(SUMIF('Ingredients Backend'!$AE$1:$CD$1,AR$3,'Ingredients Backend'!$AE35:$CD35)&gt;=1,1,0)*$H36</f>
        <v>0</v>
      </c>
      <c r="AS36">
        <f>IF(SUMIF('Ingredients Backend'!$AE$1:$CD$1,AS$3,'Ingredients Backend'!$AE35:$CD35)&gt;=1,1,0)*$H36</f>
        <v>0</v>
      </c>
      <c r="AT36">
        <f>IF(SUMIF('Ingredients Backend'!$AE$1:$CD$1,AT$3,'Ingredients Backend'!$AE35:$CD35)&gt;=1,1,0)*$H36</f>
        <v>0</v>
      </c>
      <c r="AU36">
        <f>IF(SUMIF('Ingredients Backend'!$AE$1:$CD$1,AU$3,'Ingredients Backend'!$AE35:$CD35)&gt;=1,1,0)*$H36</f>
        <v>0</v>
      </c>
      <c r="AV36">
        <f>IF(SUMIF('Ingredients Backend'!$AE$1:$CD$1,AV$3,'Ingredients Backend'!$AE35:$CD35)&gt;=1,1,0)*$H36</f>
        <v>0</v>
      </c>
      <c r="AW36">
        <f>IF(SUMIF('Ingredients Backend'!$AE$1:$CD$1,AW$3,'Ingredients Backend'!$AE35:$CD35)&gt;=1,1,0)*$H36</f>
        <v>0</v>
      </c>
      <c r="AX36">
        <f>IF(SUMIF('Ingredients Backend'!$AE$1:$CD$1,AX$3,'Ingredients Backend'!$AE35:$CD35)&gt;=1,1,0)*$H36</f>
        <v>0</v>
      </c>
      <c r="AY36">
        <f>IF(SUMIF('Ingredients Backend'!$AE$1:$CD$1,AY$3,'Ingredients Backend'!$AE35:$CD35)&gt;=1,1,0)*$H36</f>
        <v>0</v>
      </c>
      <c r="AZ36">
        <f>IF(SUMIF('Ingredients Backend'!$AE$1:$CD$1,AZ$3,'Ingredients Backend'!$AE35:$CD35)&gt;=1,1,0)*$H36</f>
        <v>0</v>
      </c>
      <c r="BA36">
        <f>IF(SUMIF('Ingredients Backend'!$AE$1:$CD$1,BA$3,'Ingredients Backend'!$AE35:$CD35)&gt;=1,1,0)*$H36</f>
        <v>0</v>
      </c>
      <c r="BB36">
        <f>IF(SUMIF('Ingredients Backend'!$AE$1:$CD$1,BB$3,'Ingredients Backend'!$AE35:$CD35)&gt;=1,1,0)*$H36</f>
        <v>0</v>
      </c>
      <c r="BC36">
        <f>IF(SUMIF('Ingredients Backend'!$AE$1:$CD$1,BC$3,'Ingredients Backend'!$AE35:$CD35)&gt;=1,1,0)*$H36</f>
        <v>0</v>
      </c>
      <c r="BD36">
        <f>IF(SUMIF('Ingredients Backend'!$AE$1:$CD$1,BD$3,'Ingredients Backend'!$AE35:$CD35)&gt;=1,1,0)*$H36</f>
        <v>0</v>
      </c>
      <c r="BE36">
        <f>IF(SUMIF('Ingredients Backend'!$AE$1:$CD$1,BE$3,'Ingredients Backend'!$AE35:$CD35)&gt;=1,1,0)*$H36</f>
        <v>0</v>
      </c>
      <c r="BF36">
        <f>IF(SUMIF('Ingredients Backend'!$AE$1:$CD$1,BF$3,'Ingredients Backend'!$AE35:$CD35)&gt;=1,1,0)*$H36</f>
        <v>0</v>
      </c>
      <c r="BG36">
        <f>IF(SUMIF('Ingredients Backend'!$AE$1:$CD$1,BG$3,'Ingredients Backend'!$AE35:$CD35)&gt;=1,1,0)*$H36</f>
        <v>0</v>
      </c>
      <c r="BH36">
        <f>IF(SUMIF('Ingredients Backend'!$AE$1:$CD$1,BH$3,'Ingredients Backend'!$AE35:$CD35)&gt;=1,1,0)*$H36</f>
        <v>0</v>
      </c>
      <c r="BI36">
        <f>IF(SUMIF('Ingredients Backend'!$AE$1:$CD$1,BI$3,'Ingredients Backend'!$AE35:$CD35)&gt;=1,1,0)*$H36</f>
        <v>0</v>
      </c>
      <c r="BJ36">
        <f>IF(SUMIF('Ingredients Backend'!$AE$1:$CD$1,BJ$3,'Ingredients Backend'!$AE35:$CD35)&gt;=1,1,0)*$H36</f>
        <v>0</v>
      </c>
      <c r="BK36">
        <f>IF(SUMIF('Ingredients Backend'!$AE$1:$CD$1,BK$3,'Ingredients Backend'!$AE35:$CD35)&gt;=1,1,0)*$H36</f>
        <v>0</v>
      </c>
      <c r="BL36">
        <f>IF(SUMIF('Ingredients Backend'!$AE$1:$CD$1,BL$3,'Ingredients Backend'!$AE35:$CD35)&gt;=1,1,0)*$H36</f>
        <v>0</v>
      </c>
      <c r="BM36">
        <f>IF(SUMIF('Ingredients Backend'!$AE$1:$CD$1,BM$3,'Ingredients Backend'!$AE35:$CD35)&gt;=1,1,0)*$H36</f>
        <v>0</v>
      </c>
      <c r="BN36">
        <f>IF(SUMIF('Ingredients Backend'!$AE$1:$CD$1,BN$3,'Ingredients Backend'!$AE35:$CD35)&gt;=1,1,0)*$H36</f>
        <v>0</v>
      </c>
      <c r="BO36">
        <f>IF(SUMIF('Ingredients Backend'!$AE$1:$CD$1,BO$3,'Ingredients Backend'!$AE35:$CD35)&gt;=1,1,0)*$H36</f>
        <v>0</v>
      </c>
      <c r="BP36">
        <f>IF(SUMIF('Ingredients Backend'!$AE$1:$CD$1,BP$3,'Ingredients Backend'!$AE35:$CD35)&gt;=1,1,0)*$H36</f>
        <v>0</v>
      </c>
      <c r="BQ36">
        <f>IF(SUMIF('Ingredients Backend'!$AE$1:$CD$1,BQ$3,'Ingredients Backend'!$AE35:$CD35)&gt;=1,1,0)*$H36</f>
        <v>0</v>
      </c>
      <c r="BR36">
        <f>IF(SUMIF('Ingredients Backend'!$AE$1:$CD$1,BR$3,'Ingredients Backend'!$AE35:$CD35)&gt;=1,1,0)*$H36</f>
        <v>0</v>
      </c>
      <c r="BS36">
        <f>IF(SUMIF('Ingredients Backend'!$AE$1:$CD$1,BS$3,'Ingredients Backend'!$AE35:$CD35)&gt;=1,1,0)*$H36</f>
        <v>0</v>
      </c>
      <c r="BT36">
        <f>IF(SUMIF('Ingredients Backend'!$AE$1:$CD$1,BT$3,'Ingredients Backend'!$AE35:$CD35)&gt;=1,1,0)*$H36</f>
        <v>0</v>
      </c>
      <c r="BU36">
        <f>IF(SUMIF('Ingredients Backend'!$AE$1:$CD$1,BU$3,'Ingredients Backend'!$AE35:$CD35)&gt;=1,1,0)*$H36</f>
        <v>0</v>
      </c>
      <c r="BV36">
        <f>IF(SUMIF('Ingredients Backend'!$AE$1:$CD$1,BV$3,'Ingredients Backend'!$AE35:$CD35)&gt;=1,1,0)*$H36</f>
        <v>0</v>
      </c>
      <c r="BW36">
        <f>IF(SUMIF('Ingredients Backend'!$AE$1:$CD$1,BW$3,'Ingredients Backend'!$AE35:$CD35)&gt;=1,1,0)*$H36</f>
        <v>0</v>
      </c>
      <c r="BX36">
        <f>IF(SUMIF('Ingredients Backend'!$AE$1:$CD$1,BX$3,'Ingredients Backend'!$AE35:$CD35)&gt;=1,1,0)*$H36</f>
        <v>0</v>
      </c>
      <c r="BY36">
        <f>IF(SUMIF('Ingredients Backend'!$AE$1:$CD$1,BY$3,'Ingredients Backend'!$AE35:$CD35)&gt;=1,1,0)*$H36</f>
        <v>6493.17</v>
      </c>
    </row>
    <row r="37" spans="1:77">
      <c r="A37" s="5" t="str">
        <f>_xlfn.XLOOKUP($E37,'Raw Data'!$E:$E,'Raw Data'!A:A,"ERROR",0,1)</f>
        <v>AE</v>
      </c>
      <c r="B37" s="5" t="str">
        <f>_xlfn.XLOOKUP($E37,'Raw Data'!$E:$E,'Raw Data'!B:B,"ERROR",0,1)</f>
        <v>Hair Mousses</v>
      </c>
      <c r="C37" s="5" t="str">
        <f>_xlfn.XLOOKUP($E37,'Raw Data'!$E:$E,'Raw Data'!C:C,"ERROR",0,1)</f>
        <v>TIGI</v>
      </c>
      <c r="D37" s="5" t="str">
        <f>_xlfn.XLOOKUP($E37,'Raw Data'!$E:$E,'Raw Data'!D:D,"ERROR",0,1)</f>
        <v>www.amazon.ae/dp/B002RS6KV6</v>
      </c>
      <c r="E37" s="5" t="s">
        <v>173</v>
      </c>
      <c r="F37" s="9" t="str">
        <f>_xlfn.XLOOKUP($E37,'Raw Data'!$E:$E,'Raw Data'!F:F,"ERROR",0,1)</f>
        <v>Tigi Bed Head Foxy Curls Mousse, 250ml Tigi Bed Head Foxy Curls Mousse, 250ml</v>
      </c>
      <c r="G37" s="10">
        <f>_xlfn.XLOOKUP($E37,'Raw Data'!$E:$E,'Raw Data'!G:G,"ERROR",0,1)</f>
        <v>100</v>
      </c>
      <c r="H37" s="9">
        <f>_xlfn.XLOOKUP($E37,'Raw Data'!$E:$E,'Raw Data'!H:H,"ERROR",0,1)</f>
        <v>6057.23</v>
      </c>
      <c r="I37" s="9">
        <f>_xlfn.XLOOKUP($E37,'Raw Data'!$E:$E,'Raw Data'!I:I,"ERROR",0,1)</f>
        <v>0.00810954737698303</v>
      </c>
      <c r="J37" s="9" t="str">
        <f>_xlfn.XLOOKUP($E37,'Raw Data'!$E:$E,'Raw Data'!J:J,"ERROR",0,1)</f>
        <v>Yes</v>
      </c>
      <c r="K37" s="14" t="str">
        <f t="array" ref="K37">_xlfn.IFS(AND(L37&gt;0,L37&lt;=5),"0 to 5",AND(L37&gt;5,L37&lt;=10),"5 to 10",AND(L37&gt;10,L37&lt;=15),"10 to 15",AND(L37&gt;15,L37&lt;=20),"15 to 20",AND(L37&gt;20,L37&lt;=30),"20 to 30",AND(L37&gt;30,L37&lt;=40),"30 to 40",AND(L37&gt;40,L37&lt;=50),"40 to 50",AND(L37&gt;50,L37&lt;=75),"50 to 75",AND(L37&gt;75,L37&lt;=100),"75 to 100",AND(L37&gt;100,L37&lt;=150),"100 to 150",AND(L37&gt;150,L37&lt;=200),"150 to 200",AND(L37&gt;200,L37&lt;=250),"200 to 250",AND(L37&gt;250,L37&lt;=300),"250 to 300",AND(L37&gt;300,L37&lt;=400),"300 to 400",AND(L37&gt;400,L37&lt;=500),"400 to 500",L37&gt;500,"500+")</f>
        <v>50 to 75</v>
      </c>
      <c r="L37" s="9">
        <f>_xlfn.XLOOKUP($E37,'Raw Data'!$E:$E,'Raw Data'!L:L,"ERROR",0,1)</f>
        <v>61.3</v>
      </c>
      <c r="M37" s="14" t="str">
        <f t="array" ref="M37">_xlfn.IFS(AND(N37&gt;0,N37&lt;=5),"0 to 5",AND(N37&gt;5,N37&lt;=10),"5 to 10",AND(N37&gt;10,N37&lt;=15),"10 to 15",AND(N37&gt;15,N37&lt;=20),"15 to 20",AND(N37&gt;20,N37&lt;=30),"20 to 30",AND(N37&gt;30,N37&lt;=40),"30 to 40",AND(N37&gt;40,N37&lt;=50),"40 to 50",AND(N37&gt;50,N37&lt;=75),"50 to 75",AND(N37&gt;75,N37&lt;=100),"75 to 100",AND(N37&gt;100,N37&lt;=150),"100 to 150",AND(N37&gt;150,N37&lt;=200),"150 to 200",AND(N37&gt;200,N37&lt;=250),"200 to 250",AND(N37&gt;250,N37&lt;=300),"250 to 300",AND(N37&gt;300,N37&lt;=400),"300 to 400",AND(N37&gt;400,N37&lt;=500),"400 to 500",N37&gt;500,"500+")</f>
        <v>50 to 75</v>
      </c>
      <c r="N37" s="9">
        <f>_xlfn.XLOOKUP($E37,'Raw Data'!$E:$E,'Raw Data'!N:N,"ERROR",0,1)</f>
        <v>61.48</v>
      </c>
      <c r="O37" s="14" t="str">
        <f t="array" ref="O37">_xlfn.IFS(P37=0,"No Discount",AND(P37&gt;0,P37&lt;=0.02),"0% to 2%",AND(P37&gt;0.02,P37&lt;=0.04),"2% to 4%",AND(P37&gt;0.04,P37&lt;=0.06),"4% to 6%",AND(P37&gt;0.06,P37&lt;=0.08),"6% to 8%",AND(P37&gt;0.08,P37&lt;=0.1),"8% to 10%",AND(P37&gt;0.1,P37&lt;=0.15),"10% to 15%",AND(P37&gt;0.15,P37&lt;=0.2),"15% to 20%",AND(P37&gt;0.2,P37&lt;=0.25),"20% to 25%",AND(P37&gt;0.25,P37&lt;=0.3),"25% to 30%",AND(P37&gt;0.3,P37&lt;=0.4),"30% to 40%",AND(P37&gt;0.4,P37&lt;=0.5),"40% to 50%",AND(P37&gt;0.5,P37&lt;=0.75),"50% to 75%",AND(P37&gt;0.75,P37&lt;=1),"75% to 100%")</f>
        <v>0% to 2%</v>
      </c>
      <c r="P37" s="10">
        <f>_xlfn.XLOOKUP($E37,'Raw Data'!$E:$E,'Raw Data'!P:P,"ERROR",0,1)</f>
        <v>0.0029277813923227</v>
      </c>
      <c r="Q37" s="9">
        <f>_xlfn.XLOOKUP($E37,'Raw Data'!$E:$E,'Raw Data'!Q:Q,"ERROR",0,1)</f>
        <v>250</v>
      </c>
      <c r="R37" s="9" t="str">
        <f>_xlfn.XLOOKUP($E37,'Raw Data'!$E:$E,'Raw Data'!R:R,"ERROR",0,1)</f>
        <v>ml</v>
      </c>
      <c r="S37" s="5" t="str">
        <f t="array" ref="S37">_xlfn.IFS(AND(T37&gt;0,T37&lt;=0.05),"0 to 0.05",AND(T37&gt;0.05,T37&lt;=0.1),"0.05 to 0.1",AND(T37&gt;0.1,T37&lt;=0.2),"0.1 to 0.2",AND(T37&gt;0.2,T37&lt;=0.3),"0.2 to 0.3",AND(T37&gt;0.3,T37&lt;=0.4),"0.3 to 0.4",AND(T37&gt;0.4,T37&lt;=0.5),"0.4 to 0.5",AND(T37&gt;0.5,T37&lt;=0.75),"0.5 to 0.75",AND(T37&gt;0.75,T37&lt;=1),"0.75 to 1",AND(T37&gt;1,T37&lt;=2),"1 to 2",AND(T37&gt;2,T37&lt;=3),"2 to 3",AND(T37&gt;3,T37&lt;=4),"3 to 4",AND(T37&gt;4,T37&lt;=5),"4 to 5",AND(T37&gt;5,T37&lt;=10),"5 to 10",T37&gt;10,"10+")</f>
        <v>0.2 to 0.3</v>
      </c>
      <c r="T37" s="10">
        <f t="shared" si="1"/>
        <v>0.245331006757609</v>
      </c>
      <c r="U37" s="15" t="str">
        <f t="array" ref="U37">_xlfn.IFS(AND(V37&gt;0,V37&lt;=0.05),"0 to 0.05",AND(V37&gt;0.05,V37&lt;=0.1),"0.05 to 0.1",AND(V37&gt;0.1,V37&lt;=0.2),"0.1 to 0.2",AND(V37&gt;0.2,V37&lt;=0.3),"0.2 to 0.3",AND(V37&gt;0.3,V37&lt;=0.4),"0.3 to 0.4",AND(V37&gt;0.4,V37&lt;=0.5),"0.4 to 0.5",AND(V37&gt;0.5,V37&lt;=0.75),"0.5 to 0.75",AND(V37&gt;0.75,V37&lt;=1),"0.75 to 1",AND(V37&gt;1,V37&lt;=2),"1 to 2",AND(V37&gt;2,V37&lt;=3),"2 to 3",AND(V37&gt;3,V37&lt;=4),"3 to 4",AND(V37&gt;4,V37&lt;=5),"4 to 5",AND(V37&gt;5,V37&lt;=10),"5 to 10",V37&gt;10,"10+")</f>
        <v>0.05 to 0.1</v>
      </c>
      <c r="V37" s="10">
        <f t="shared" si="2"/>
        <v>0.0664338756896183</v>
      </c>
      <c r="W37" s="15" t="str">
        <f t="array" ref="W37">_xlfn.IFS(AND(X37&gt;0,X37&lt;=0.05),"0 to 0.05",AND(X37&gt;0.05,X37&lt;=0.1),"0.05 to 0.1",AND(X37&gt;0.1,X37&lt;=0.2),"0.1 to 0.2",AND(X37&gt;0.2,X37&lt;=0.3),"0.2 to 0.3",AND(X37&gt;0.3,X37&lt;=0.4),"0.3 to 0.4",AND(X37&gt;0.4,X37&lt;=0.5),"0.4 to 0.5",AND(X37&gt;0.5,X37&lt;=0.75),"0.5 to 0.75",AND(X37&gt;0.75,X37&lt;=1),"0.75 to 1",AND(X37&gt;1,X37&lt;=2),"1 to 2",AND(X37&gt;2,X37&lt;=3),"2 to 3",AND(X37&gt;3,X37&lt;=4),"3 to 4",AND(X37&gt;4,X37&lt;=5),"4 to 5",AND(X37&gt;5,X37&lt;=10),"5 to 10",X37&gt;10,"10+")</f>
        <v>0.05 to 0.1</v>
      </c>
      <c r="X37" s="16">
        <f t="shared" si="3"/>
        <v>0.0662393718245543</v>
      </c>
      <c r="Y37" s="5" t="str">
        <f t="array" ref="Y37">_xlfn.IFS(AND(Z37&gt;0,Z37&lt;=1),"0 to 1",AND(Z37&gt;1,Z37&lt;=2),"1 to 2",AND(Z37&gt;2,Z37&lt;=4),"2 to 4",AND(Z37&gt;4,Z37&lt;=6),"4 to 6",AND(Z37&gt;6,Z37&lt;=8),"6 to 8",AND(Z37&gt;8,Z37&lt;=10),"8 to 10",AND(Z37&gt;10,Z37&lt;=15),"10 to 15",AND(Z37&gt;15,Z37&lt;=20),"15 to 20",AND(Z37&gt;20,Z37&lt;=25),"20 to 25",AND(Z37&gt;25,Z37&lt;=30),"25 to 30",AND(Z37&gt;30,Z37&lt;=40),"30 to 40",AND(Z37&gt;40,Z37&lt;=50),"40 to 50",Z37&gt;50,"50+")</f>
        <v>8 to 10</v>
      </c>
      <c r="Z37" s="9">
        <f t="array" ref="Z37">_xlfn.IFS(AA37="oz",_xlfn.IFS(R37="oz",Q37,R37="fl oz",Q37*1.04,R37="ml",Q37*0.0338),AA37="fl oz",_xlfn.IFS(R37="oz",Q37/1.04,R37="fl oz",Q37,R37="ml",Q37*0.0338/1.04),AA37="ml",_xlfn.IFS(R37="oz",Q37/0.0338,R37="fl oz",Q37*1.04/0.0338,R37="ml",Q37))</f>
        <v>8.45</v>
      </c>
      <c r="AA37" s="9" t="str">
        <f>_xlfn.XLOOKUP($E37,'Raw Data'!$E:$E,'Raw Data'!AA:AA,"ERROR",0,1)</f>
        <v>oz</v>
      </c>
      <c r="AB37" s="5" t="s">
        <v>43</v>
      </c>
      <c r="AC37" s="5" t="s">
        <v>144</v>
      </c>
      <c r="AD37" s="5" t="s">
        <v>43</v>
      </c>
      <c r="AE37">
        <f>IF(SUMIF('Ingredients Backend'!$AE$1:$CD$1,AE$3,'Ingredients Backend'!$AE36:$CD36)&gt;=1,1,0)*$H37</f>
        <v>0</v>
      </c>
      <c r="AF37">
        <f>IF(SUMIF('Ingredients Backend'!$AE$1:$CD$1,AF$3,'Ingredients Backend'!$AE36:$CD36)&gt;=1,1,0)*$H37</f>
        <v>0</v>
      </c>
      <c r="AG37">
        <f>IF(SUMIF('Ingredients Backend'!$AE$1:$CD$1,AG$3,'Ingredients Backend'!$AE36:$CD36)&gt;=1,1,0)*$H37</f>
        <v>0</v>
      </c>
      <c r="AH37">
        <f>IF(SUMIF('Ingredients Backend'!$AE$1:$CD$1,AH$3,'Ingredients Backend'!$AE36:$CD36)&gt;=1,1,0)*$H37</f>
        <v>0</v>
      </c>
      <c r="AI37">
        <f>IF(SUMIF('Ingredients Backend'!$AE$1:$CD$1,AI$3,'Ingredients Backend'!$AE36:$CD36)&gt;=1,1,0)*$H37</f>
        <v>0</v>
      </c>
      <c r="AJ37">
        <f>IF(SUMIF('Ingredients Backend'!$AE$1:$CD$1,AJ$3,'Ingredients Backend'!$AE36:$CD36)&gt;=1,1,0)*$H37</f>
        <v>0</v>
      </c>
      <c r="AK37">
        <f>IF(SUMIF('Ingredients Backend'!$AE$1:$CD$1,AK$3,'Ingredients Backend'!$AE36:$CD36)&gt;=1,1,0)*$H37</f>
        <v>0</v>
      </c>
      <c r="AL37">
        <f>IF(SUMIF('Ingredients Backend'!$AE$1:$CD$1,AL$3,'Ingredients Backend'!$AE36:$CD36)&gt;=1,1,0)*$H37</f>
        <v>0</v>
      </c>
      <c r="AM37">
        <f>IF(SUMIF('Ingredients Backend'!$AE$1:$CD$1,AM$3,'Ingredients Backend'!$AE36:$CD36)&gt;=1,1,0)*$H37</f>
        <v>0</v>
      </c>
      <c r="AN37">
        <f>IF(SUMIF('Ingredients Backend'!$AE$1:$CD$1,AN$3,'Ingredients Backend'!$AE36:$CD36)&gt;=1,1,0)*$H37</f>
        <v>0</v>
      </c>
      <c r="AO37">
        <f>IF(SUMIF('Ingredients Backend'!$AE$1:$CD$1,AO$3,'Ingredients Backend'!$AE36:$CD36)&gt;=1,1,0)*$H37</f>
        <v>0</v>
      </c>
      <c r="AP37">
        <f>IF(SUMIF('Ingredients Backend'!$AE$1:$CD$1,AP$3,'Ingredients Backend'!$AE36:$CD36)&gt;=1,1,0)*$H37</f>
        <v>0</v>
      </c>
      <c r="AQ37">
        <f>IF(SUMIF('Ingredients Backend'!$AE$1:$CD$1,AQ$3,'Ingredients Backend'!$AE36:$CD36)&gt;=1,1,0)*$H37</f>
        <v>0</v>
      </c>
      <c r="AR37">
        <f>IF(SUMIF('Ingredients Backend'!$AE$1:$CD$1,AR$3,'Ingredients Backend'!$AE36:$CD36)&gt;=1,1,0)*$H37</f>
        <v>0</v>
      </c>
      <c r="AS37">
        <f>IF(SUMIF('Ingredients Backend'!$AE$1:$CD$1,AS$3,'Ingredients Backend'!$AE36:$CD36)&gt;=1,1,0)*$H37</f>
        <v>0</v>
      </c>
      <c r="AT37">
        <f>IF(SUMIF('Ingredients Backend'!$AE$1:$CD$1,AT$3,'Ingredients Backend'!$AE36:$CD36)&gt;=1,1,0)*$H37</f>
        <v>0</v>
      </c>
      <c r="AU37">
        <f>IF(SUMIF('Ingredients Backend'!$AE$1:$CD$1,AU$3,'Ingredients Backend'!$AE36:$CD36)&gt;=1,1,0)*$H37</f>
        <v>0</v>
      </c>
      <c r="AV37">
        <f>IF(SUMIF('Ingredients Backend'!$AE$1:$CD$1,AV$3,'Ingredients Backend'!$AE36:$CD36)&gt;=1,1,0)*$H37</f>
        <v>0</v>
      </c>
      <c r="AW37">
        <f>IF(SUMIF('Ingredients Backend'!$AE$1:$CD$1,AW$3,'Ingredients Backend'!$AE36:$CD36)&gt;=1,1,0)*$H37</f>
        <v>0</v>
      </c>
      <c r="AX37">
        <f>IF(SUMIF('Ingredients Backend'!$AE$1:$CD$1,AX$3,'Ingredients Backend'!$AE36:$CD36)&gt;=1,1,0)*$H37</f>
        <v>0</v>
      </c>
      <c r="AY37">
        <f>IF(SUMIF('Ingredients Backend'!$AE$1:$CD$1,AY$3,'Ingredients Backend'!$AE36:$CD36)&gt;=1,1,0)*$H37</f>
        <v>0</v>
      </c>
      <c r="AZ37">
        <f>IF(SUMIF('Ingredients Backend'!$AE$1:$CD$1,AZ$3,'Ingredients Backend'!$AE36:$CD36)&gt;=1,1,0)*$H37</f>
        <v>0</v>
      </c>
      <c r="BA37">
        <f>IF(SUMIF('Ingredients Backend'!$AE$1:$CD$1,BA$3,'Ingredients Backend'!$AE36:$CD36)&gt;=1,1,0)*$H37</f>
        <v>0</v>
      </c>
      <c r="BB37">
        <f>IF(SUMIF('Ingredients Backend'!$AE$1:$CD$1,BB$3,'Ingredients Backend'!$AE36:$CD36)&gt;=1,1,0)*$H37</f>
        <v>0</v>
      </c>
      <c r="BC37">
        <f>IF(SUMIF('Ingredients Backend'!$AE$1:$CD$1,BC$3,'Ingredients Backend'!$AE36:$CD36)&gt;=1,1,0)*$H37</f>
        <v>0</v>
      </c>
      <c r="BD37">
        <f>IF(SUMIF('Ingredients Backend'!$AE$1:$CD$1,BD$3,'Ingredients Backend'!$AE36:$CD36)&gt;=1,1,0)*$H37</f>
        <v>0</v>
      </c>
      <c r="BE37">
        <f>IF(SUMIF('Ingredients Backend'!$AE$1:$CD$1,BE$3,'Ingredients Backend'!$AE36:$CD36)&gt;=1,1,0)*$H37</f>
        <v>0</v>
      </c>
      <c r="BF37">
        <f>IF(SUMIF('Ingredients Backend'!$AE$1:$CD$1,BF$3,'Ingredients Backend'!$AE36:$CD36)&gt;=1,1,0)*$H37</f>
        <v>0</v>
      </c>
      <c r="BG37">
        <f>IF(SUMIF('Ingredients Backend'!$AE$1:$CD$1,BG$3,'Ingredients Backend'!$AE36:$CD36)&gt;=1,1,0)*$H37</f>
        <v>6057.23</v>
      </c>
      <c r="BH37">
        <f>IF(SUMIF('Ingredients Backend'!$AE$1:$CD$1,BH$3,'Ingredients Backend'!$AE36:$CD36)&gt;=1,1,0)*$H37</f>
        <v>0</v>
      </c>
      <c r="BI37">
        <f>IF(SUMIF('Ingredients Backend'!$AE$1:$CD$1,BI$3,'Ingredients Backend'!$AE36:$CD36)&gt;=1,1,0)*$H37</f>
        <v>0</v>
      </c>
      <c r="BJ37">
        <f>IF(SUMIF('Ingredients Backend'!$AE$1:$CD$1,BJ$3,'Ingredients Backend'!$AE36:$CD36)&gt;=1,1,0)*$H37</f>
        <v>0</v>
      </c>
      <c r="BK37">
        <f>IF(SUMIF('Ingredients Backend'!$AE$1:$CD$1,BK$3,'Ingredients Backend'!$AE36:$CD36)&gt;=1,1,0)*$H37</f>
        <v>0</v>
      </c>
      <c r="BL37">
        <f>IF(SUMIF('Ingredients Backend'!$AE$1:$CD$1,BL$3,'Ingredients Backend'!$AE36:$CD36)&gt;=1,1,0)*$H37</f>
        <v>0</v>
      </c>
      <c r="BM37">
        <f>IF(SUMIF('Ingredients Backend'!$AE$1:$CD$1,BM$3,'Ingredients Backend'!$AE36:$CD36)&gt;=1,1,0)*$H37</f>
        <v>0</v>
      </c>
      <c r="BN37">
        <f>IF(SUMIF('Ingredients Backend'!$AE$1:$CD$1,BN$3,'Ingredients Backend'!$AE36:$CD36)&gt;=1,1,0)*$H37</f>
        <v>0</v>
      </c>
      <c r="BO37">
        <f>IF(SUMIF('Ingredients Backend'!$AE$1:$CD$1,BO$3,'Ingredients Backend'!$AE36:$CD36)&gt;=1,1,0)*$H37</f>
        <v>0</v>
      </c>
      <c r="BP37">
        <f>IF(SUMIF('Ingredients Backend'!$AE$1:$CD$1,BP$3,'Ingredients Backend'!$AE36:$CD36)&gt;=1,1,0)*$H37</f>
        <v>0</v>
      </c>
      <c r="BQ37">
        <f>IF(SUMIF('Ingredients Backend'!$AE$1:$CD$1,BQ$3,'Ingredients Backend'!$AE36:$CD36)&gt;=1,1,0)*$H37</f>
        <v>0</v>
      </c>
      <c r="BR37">
        <f>IF(SUMIF('Ingredients Backend'!$AE$1:$CD$1,BR$3,'Ingredients Backend'!$AE36:$CD36)&gt;=1,1,0)*$H37</f>
        <v>0</v>
      </c>
      <c r="BS37">
        <f>IF(SUMIF('Ingredients Backend'!$AE$1:$CD$1,BS$3,'Ingredients Backend'!$AE36:$CD36)&gt;=1,1,0)*$H37</f>
        <v>0</v>
      </c>
      <c r="BT37">
        <f>IF(SUMIF('Ingredients Backend'!$AE$1:$CD$1,BT$3,'Ingredients Backend'!$AE36:$CD36)&gt;=1,1,0)*$H37</f>
        <v>0</v>
      </c>
      <c r="BU37">
        <f>IF(SUMIF('Ingredients Backend'!$AE$1:$CD$1,BU$3,'Ingredients Backend'!$AE36:$CD36)&gt;=1,1,0)*$H37</f>
        <v>0</v>
      </c>
      <c r="BV37">
        <f>IF(SUMIF('Ingredients Backend'!$AE$1:$CD$1,BV$3,'Ingredients Backend'!$AE36:$CD36)&gt;=1,1,0)*$H37</f>
        <v>0</v>
      </c>
      <c r="BW37">
        <f>IF(SUMIF('Ingredients Backend'!$AE$1:$CD$1,BW$3,'Ingredients Backend'!$AE36:$CD36)&gt;=1,1,0)*$H37</f>
        <v>0</v>
      </c>
      <c r="BX37">
        <f>IF(SUMIF('Ingredients Backend'!$AE$1:$CD$1,BX$3,'Ingredients Backend'!$AE36:$CD36)&gt;=1,1,0)*$H37</f>
        <v>0</v>
      </c>
      <c r="BY37">
        <f>IF(SUMIF('Ingredients Backend'!$AE$1:$CD$1,BY$3,'Ingredients Backend'!$AE36:$CD36)&gt;=1,1,0)*$H37</f>
        <v>0</v>
      </c>
    </row>
    <row r="38" spans="1:77">
      <c r="A38" s="5" t="str">
        <f>_xlfn.XLOOKUP($E38,'Raw Data'!$E:$E,'Raw Data'!A:A,"ERROR",0,1)</f>
        <v>AE</v>
      </c>
      <c r="B38" s="5" t="str">
        <f>_xlfn.XLOOKUP($E38,'Raw Data'!$E:$E,'Raw Data'!B:B,"ERROR",0,1)</f>
        <v>Hair Mousses</v>
      </c>
      <c r="C38" s="5" t="str">
        <f>_xlfn.XLOOKUP($E38,'Raw Data'!$E:$E,'Raw Data'!C:C,"ERROR",0,1)</f>
        <v>SHEA MOISTURE</v>
      </c>
      <c r="D38" s="5" t="str">
        <f>_xlfn.XLOOKUP($E38,'Raw Data'!$E:$E,'Raw Data'!D:D,"ERROR",0,1)</f>
        <v>www.amazon.ae/dp/B077GZSYRS</v>
      </c>
      <c r="E38" s="5" t="s">
        <v>174</v>
      </c>
      <c r="F38" s="9" t="str">
        <f>_xlfn.XLOOKUP($E38,'Raw Data'!$E:$E,'Raw Data'!F:F,"ERROR",0,1)</f>
        <v>Shea   Moisture  Coconut and Hibiscus Combination Pack - Daily  Moisture  Mist, 8 Ounce | Frizz-Free  Curl  Mousse, 7.5 Ounce |  Curl   Enhancing   Smoothie , 12 Ounce</v>
      </c>
      <c r="G38" s="10">
        <f>_xlfn.XLOOKUP($E38,'Raw Data'!$E:$E,'Raw Data'!G:G,"ERROR",0,1)</f>
        <v>37</v>
      </c>
      <c r="H38" s="9">
        <f>_xlfn.XLOOKUP($E38,'Raw Data'!$E:$E,'Raw Data'!H:H,"ERROR",0,1)</f>
        <v>5963.66</v>
      </c>
      <c r="I38" s="9">
        <f>_xlfn.XLOOKUP($E38,'Raw Data'!$E:$E,'Raw Data'!I:I,"ERROR",0,1)</f>
        <v>0.00798427388595424</v>
      </c>
      <c r="J38" s="9" t="str">
        <f>_xlfn.XLOOKUP($E38,'Raw Data'!$E:$E,'Raw Data'!J:J,"ERROR",0,1)</f>
        <v>Yes</v>
      </c>
      <c r="K38" s="14" t="str">
        <f t="array" ref="K38">_xlfn.IFS(AND(L38&gt;0,L38&lt;=5),"0 to 5",AND(L38&gt;5,L38&lt;=10),"5 to 10",AND(L38&gt;10,L38&lt;=15),"10 to 15",AND(L38&gt;15,L38&lt;=20),"15 to 20",AND(L38&gt;20,L38&lt;=30),"20 to 30",AND(L38&gt;30,L38&lt;=40),"30 to 40",AND(L38&gt;40,L38&lt;=50),"40 to 50",AND(L38&gt;50,L38&lt;=75),"50 to 75",AND(L38&gt;75,L38&lt;=100),"75 to 100",AND(L38&gt;100,L38&lt;=150),"100 to 150",AND(L38&gt;150,L38&lt;=200),"150 to 200",AND(L38&gt;200,L38&lt;=250),"200 to 250",AND(L38&gt;250,L38&lt;=300),"250 to 300",AND(L38&gt;300,L38&lt;=400),"300 to 400",AND(L38&gt;400,L38&lt;=500),"400 to 500",L38&gt;500,"500+")</f>
        <v>150 to 200</v>
      </c>
      <c r="L38" s="9">
        <f>_xlfn.XLOOKUP($E38,'Raw Data'!$E:$E,'Raw Data'!L:L,"ERROR",0,1)</f>
        <v>174.43</v>
      </c>
      <c r="M38" s="14" t="str">
        <f t="array" ref="M38">_xlfn.IFS(AND(N38&gt;0,N38&lt;=5),"0 to 5",AND(N38&gt;5,N38&lt;=10),"5 to 10",AND(N38&gt;10,N38&lt;=15),"10 to 15",AND(N38&gt;15,N38&lt;=20),"15 to 20",AND(N38&gt;20,N38&lt;=30),"20 to 30",AND(N38&gt;30,N38&lt;=40),"30 to 40",AND(N38&gt;40,N38&lt;=50),"40 to 50",AND(N38&gt;50,N38&lt;=75),"50 to 75",AND(N38&gt;75,N38&lt;=100),"75 to 100",AND(N38&gt;100,N38&lt;=150),"100 to 150",AND(N38&gt;150,N38&lt;=200),"150 to 200",AND(N38&gt;200,N38&lt;=250),"200 to 250",AND(N38&gt;250,N38&lt;=300),"250 to 300",AND(N38&gt;300,N38&lt;=400),"300 to 400",AND(N38&gt;400,N38&lt;=500),"400 to 500",N38&gt;500,"500+")</f>
        <v>150 to 200</v>
      </c>
      <c r="N38" s="9">
        <f>_xlfn.XLOOKUP($E38,'Raw Data'!$E:$E,'Raw Data'!N:N,"ERROR",0,1)</f>
        <v>187.51</v>
      </c>
      <c r="O38" s="14" t="str">
        <f t="array" ref="O38">_xlfn.IFS(P38=0,"No Discount",AND(P38&gt;0,P38&lt;=0.02),"0% to 2%",AND(P38&gt;0.02,P38&lt;=0.04),"2% to 4%",AND(P38&gt;0.04,P38&lt;=0.06),"4% to 6%",AND(P38&gt;0.06,P38&lt;=0.08),"6% to 8%",AND(P38&gt;0.08,P38&lt;=0.1),"8% to 10%",AND(P38&gt;0.1,P38&lt;=0.15),"10% to 15%",AND(P38&gt;0.15,P38&lt;=0.2),"15% to 20%",AND(P38&gt;0.2,P38&lt;=0.25),"20% to 25%",AND(P38&gt;0.25,P38&lt;=0.3),"25% to 30%",AND(P38&gt;0.3,P38&lt;=0.4),"30% to 40%",AND(P38&gt;0.4,P38&lt;=0.5),"40% to 50%",AND(P38&gt;0.5,P38&lt;=0.75),"50% to 75%",AND(P38&gt;0.75,P38&lt;=1),"75% to 100%")</f>
        <v>6% to 8%</v>
      </c>
      <c r="P38" s="10">
        <f>_xlfn.XLOOKUP($E38,'Raw Data'!$E:$E,'Raw Data'!P:P,"ERROR",0,1)</f>
        <v>0.0697562796650844</v>
      </c>
      <c r="Q38" s="9">
        <f>_xlfn.XLOOKUP($E38,'Raw Data'!$E:$E,'Raw Data'!Q:Q,"ERROR",0,1)</f>
        <v>27.5</v>
      </c>
      <c r="R38" s="9" t="str">
        <f>_xlfn.XLOOKUP($E38,'Raw Data'!$E:$E,'Raw Data'!R:R,"ERROR",0,1)</f>
        <v>oz</v>
      </c>
      <c r="S38" s="5" t="str">
        <f t="array" ref="S38">_xlfn.IFS(AND(T38&gt;0,T38&lt;=0.05),"0 to 0.05",AND(T38&gt;0.05,T38&lt;=0.1),"0.05 to 0.1",AND(T38&gt;0.1,T38&lt;=0.2),"0.1 to 0.2",AND(T38&gt;0.2,T38&lt;=0.3),"0.2 to 0.3",AND(T38&gt;0.3,T38&lt;=0.4),"0.3 to 0.4",AND(T38&gt;0.4,T38&lt;=0.5),"0.4 to 0.5",AND(T38&gt;0.5,T38&lt;=0.75),"0.5 to 0.75",AND(T38&gt;0.75,T38&lt;=1),"0.75 to 1",AND(T38&gt;1,T38&lt;=2),"1 to 2",AND(T38&gt;2,T38&lt;=3),"2 to 3",AND(T38&gt;3,T38&lt;=4),"3 to 4",AND(T38&gt;4,T38&lt;=5),"4 to 5",AND(T38&gt;5,T38&lt;=10),"5 to 10",T38&gt;10,"10+")</f>
        <v>0.2 to 0.3</v>
      </c>
      <c r="T38" s="10">
        <f t="shared" si="1"/>
        <v>0.214504872874842</v>
      </c>
      <c r="U38" s="15" t="str">
        <f t="array" ref="U38">_xlfn.IFS(AND(V38&gt;0,V38&lt;=0.05),"0 to 0.05",AND(V38&gt;0.05,V38&lt;=0.1),"0.05 to 0.1",AND(V38&gt;0.1,V38&lt;=0.2),"0.1 to 0.2",AND(V38&gt;0.2,V38&lt;=0.3),"0.2 to 0.3",AND(V38&gt;0.3,V38&lt;=0.4),"0.3 to 0.4",AND(V38&gt;0.4,V38&lt;=0.5),"0.4 to 0.5",AND(V38&gt;0.5,V38&lt;=0.75),"0.5 to 0.75",AND(V38&gt;0.75,V38&lt;=1),"0.75 to 1",AND(V38&gt;1,V38&lt;=2),"1 to 2",AND(V38&gt;2,V38&lt;=3),"2 to 3",AND(V38&gt;3,V38&lt;=4),"3 to 4",AND(V38&gt;4,V38&lt;=5),"4 to 5",AND(V38&gt;5,V38&lt;=10),"5 to 10",V38&gt;10,"10+")</f>
        <v>0.05 to 0.1</v>
      </c>
      <c r="V38" s="10">
        <f t="shared" si="2"/>
        <v>0.0622592922802595</v>
      </c>
      <c r="W38" s="15" t="str">
        <f t="array" ref="W38">_xlfn.IFS(AND(X38&gt;0,X38&lt;=0.05),"0 to 0.05",AND(X38&gt;0.05,X38&lt;=0.1),"0.05 to 0.1",AND(X38&gt;0.1,X38&lt;=0.2),"0.1 to 0.2",AND(X38&gt;0.2,X38&lt;=0.3),"0.2 to 0.3",AND(X38&gt;0.3,X38&lt;=0.4),"0.3 to 0.4",AND(X38&gt;0.4,X38&lt;=0.5),"0.4 to 0.5",AND(X38&gt;0.5,X38&lt;=0.75),"0.5 to 0.75",AND(X38&gt;0.75,X38&lt;=1),"0.75 to 1",AND(X38&gt;1,X38&lt;=2),"1 to 2",AND(X38&gt;2,X38&lt;=3),"2 to 3",AND(X38&gt;3,X38&lt;=4),"3 to 4",AND(X38&gt;4,X38&lt;=5),"4 to 5",AND(X38&gt;5,X38&lt;=10),"5 to 10",X38&gt;10,"10+")</f>
        <v>0.05 to 0.1</v>
      </c>
      <c r="X38" s="16">
        <f t="shared" si="3"/>
        <v>0.0579163156762075</v>
      </c>
      <c r="Y38" s="5" t="str">
        <f t="array" ref="Y38">_xlfn.IFS(AND(Z38&gt;0,Z38&lt;=1),"0 to 1",AND(Z38&gt;1,Z38&lt;=2),"1 to 2",AND(Z38&gt;2,Z38&lt;=4),"2 to 4",AND(Z38&gt;4,Z38&lt;=6),"4 to 6",AND(Z38&gt;6,Z38&lt;=8),"6 to 8",AND(Z38&gt;8,Z38&lt;=10),"8 to 10",AND(Z38&gt;10,Z38&lt;=15),"10 to 15",AND(Z38&gt;15,Z38&lt;=20),"15 to 20",AND(Z38&gt;20,Z38&lt;=25),"20 to 25",AND(Z38&gt;25,Z38&lt;=30),"25 to 30",AND(Z38&gt;30,Z38&lt;=40),"30 to 40",AND(Z38&gt;40,Z38&lt;=50),"40 to 50",Z38&gt;50,"50+")</f>
        <v>25 to 30</v>
      </c>
      <c r="Z38" s="9">
        <f t="array" ref="Z38">_xlfn.IFS(AA38="oz",_xlfn.IFS(R38="oz",Q38,R38="fl oz",Q38*1.04,R38="ml",Q38*0.0338),AA38="fl oz",_xlfn.IFS(R38="oz",Q38/1.04,R38="fl oz",Q38,R38="ml",Q38*0.0338/1.04),AA38="ml",_xlfn.IFS(R38="oz",Q38/0.0338,R38="fl oz",Q38*1.04/0.0338,R38="ml",Q38))</f>
        <v>27.5</v>
      </c>
      <c r="AA38" s="9" t="str">
        <f>_xlfn.XLOOKUP($E38,'Raw Data'!$E:$E,'Raw Data'!AA:AA,"ERROR",0,1)</f>
        <v>oz</v>
      </c>
      <c r="AB38" s="5" t="s">
        <v>176</v>
      </c>
      <c r="AC38" s="5" t="s">
        <v>177</v>
      </c>
      <c r="AD38" s="5" t="s">
        <v>178</v>
      </c>
      <c r="AE38">
        <f>IF(SUMIF('Ingredients Backend'!$AE$1:$CD$1,AE$3,'Ingredients Backend'!$AE37:$CD37)&gt;=1,1,0)*$H38</f>
        <v>0</v>
      </c>
      <c r="AF38">
        <f>IF(SUMIF('Ingredients Backend'!$AE$1:$CD$1,AF$3,'Ingredients Backend'!$AE37:$CD37)&gt;=1,1,0)*$H38</f>
        <v>0</v>
      </c>
      <c r="AG38">
        <f>IF(SUMIF('Ingredients Backend'!$AE$1:$CD$1,AG$3,'Ingredients Backend'!$AE37:$CD37)&gt;=1,1,0)*$H38</f>
        <v>0</v>
      </c>
      <c r="AH38">
        <f>IF(SUMIF('Ingredients Backend'!$AE$1:$CD$1,AH$3,'Ingredients Backend'!$AE37:$CD37)&gt;=1,1,0)*$H38</f>
        <v>0</v>
      </c>
      <c r="AI38">
        <f>IF(SUMIF('Ingredients Backend'!$AE$1:$CD$1,AI$3,'Ingredients Backend'!$AE37:$CD37)&gt;=1,1,0)*$H38</f>
        <v>0</v>
      </c>
      <c r="AJ38">
        <f>IF(SUMIF('Ingredients Backend'!$AE$1:$CD$1,AJ$3,'Ingredients Backend'!$AE37:$CD37)&gt;=1,1,0)*$H38</f>
        <v>0</v>
      </c>
      <c r="AK38">
        <f>IF(SUMIF('Ingredients Backend'!$AE$1:$CD$1,AK$3,'Ingredients Backend'!$AE37:$CD37)&gt;=1,1,0)*$H38</f>
        <v>0</v>
      </c>
      <c r="AL38">
        <f>IF(SUMIF('Ingredients Backend'!$AE$1:$CD$1,AL$3,'Ingredients Backend'!$AE37:$CD37)&gt;=1,1,0)*$H38</f>
        <v>0</v>
      </c>
      <c r="AM38">
        <f>IF(SUMIF('Ingredients Backend'!$AE$1:$CD$1,AM$3,'Ingredients Backend'!$AE37:$CD37)&gt;=1,1,0)*$H38</f>
        <v>0</v>
      </c>
      <c r="AN38">
        <f>IF(SUMIF('Ingredients Backend'!$AE$1:$CD$1,AN$3,'Ingredients Backend'!$AE37:$CD37)&gt;=1,1,0)*$H38</f>
        <v>0</v>
      </c>
      <c r="AO38">
        <f>IF(SUMIF('Ingredients Backend'!$AE$1:$CD$1,AO$3,'Ingredients Backend'!$AE37:$CD37)&gt;=1,1,0)*$H38</f>
        <v>0</v>
      </c>
      <c r="AP38">
        <f>IF(SUMIF('Ingredients Backend'!$AE$1:$CD$1,AP$3,'Ingredients Backend'!$AE37:$CD37)&gt;=1,1,0)*$H38</f>
        <v>0</v>
      </c>
      <c r="AQ38">
        <f>IF(SUMIF('Ingredients Backend'!$AE$1:$CD$1,AQ$3,'Ingredients Backend'!$AE37:$CD37)&gt;=1,1,0)*$H38</f>
        <v>0</v>
      </c>
      <c r="AR38">
        <f>IF(SUMIF('Ingredients Backend'!$AE$1:$CD$1,AR$3,'Ingredients Backend'!$AE37:$CD37)&gt;=1,1,0)*$H38</f>
        <v>0</v>
      </c>
      <c r="AS38">
        <f>IF(SUMIF('Ingredients Backend'!$AE$1:$CD$1,AS$3,'Ingredients Backend'!$AE37:$CD37)&gt;=1,1,0)*$H38</f>
        <v>5963.66</v>
      </c>
      <c r="AT38">
        <f>IF(SUMIF('Ingredients Backend'!$AE$1:$CD$1,AT$3,'Ingredients Backend'!$AE37:$CD37)&gt;=1,1,0)*$H38</f>
        <v>0</v>
      </c>
      <c r="AU38">
        <f>IF(SUMIF('Ingredients Backend'!$AE$1:$CD$1,AU$3,'Ingredients Backend'!$AE37:$CD37)&gt;=1,1,0)*$H38</f>
        <v>0</v>
      </c>
      <c r="AV38">
        <f>IF(SUMIF('Ingredients Backend'!$AE$1:$CD$1,AV$3,'Ingredients Backend'!$AE37:$CD37)&gt;=1,1,0)*$H38</f>
        <v>0</v>
      </c>
      <c r="AW38">
        <f>IF(SUMIF('Ingredients Backend'!$AE$1:$CD$1,AW$3,'Ingredients Backend'!$AE37:$CD37)&gt;=1,1,0)*$H38</f>
        <v>0</v>
      </c>
      <c r="AX38">
        <f>IF(SUMIF('Ingredients Backend'!$AE$1:$CD$1,AX$3,'Ingredients Backend'!$AE37:$CD37)&gt;=1,1,0)*$H38</f>
        <v>0</v>
      </c>
      <c r="AY38">
        <f>IF(SUMIF('Ingredients Backend'!$AE$1:$CD$1,AY$3,'Ingredients Backend'!$AE37:$CD37)&gt;=1,1,0)*$H38</f>
        <v>0</v>
      </c>
      <c r="AZ38">
        <f>IF(SUMIF('Ingredients Backend'!$AE$1:$CD$1,AZ$3,'Ingredients Backend'!$AE37:$CD37)&gt;=1,1,0)*$H38</f>
        <v>5963.66</v>
      </c>
      <c r="BA38">
        <f>IF(SUMIF('Ingredients Backend'!$AE$1:$CD$1,BA$3,'Ingredients Backend'!$AE37:$CD37)&gt;=1,1,0)*$H38</f>
        <v>0</v>
      </c>
      <c r="BB38">
        <f>IF(SUMIF('Ingredients Backend'!$AE$1:$CD$1,BB$3,'Ingredients Backend'!$AE37:$CD37)&gt;=1,1,0)*$H38</f>
        <v>0</v>
      </c>
      <c r="BC38">
        <f>IF(SUMIF('Ingredients Backend'!$AE$1:$CD$1,BC$3,'Ingredients Backend'!$AE37:$CD37)&gt;=1,1,0)*$H38</f>
        <v>0</v>
      </c>
      <c r="BD38">
        <f>IF(SUMIF('Ingredients Backend'!$AE$1:$CD$1,BD$3,'Ingredients Backend'!$AE37:$CD37)&gt;=1,1,0)*$H38</f>
        <v>0</v>
      </c>
      <c r="BE38">
        <f>IF(SUMIF('Ingredients Backend'!$AE$1:$CD$1,BE$3,'Ingredients Backend'!$AE37:$CD37)&gt;=1,1,0)*$H38</f>
        <v>0</v>
      </c>
      <c r="BF38">
        <f>IF(SUMIF('Ingredients Backend'!$AE$1:$CD$1,BF$3,'Ingredients Backend'!$AE37:$CD37)&gt;=1,1,0)*$H38</f>
        <v>0</v>
      </c>
      <c r="BG38">
        <f>IF(SUMIF('Ingredients Backend'!$AE$1:$CD$1,BG$3,'Ingredients Backend'!$AE37:$CD37)&gt;=1,1,0)*$H38</f>
        <v>0</v>
      </c>
      <c r="BH38">
        <f>IF(SUMIF('Ingredients Backend'!$AE$1:$CD$1,BH$3,'Ingredients Backend'!$AE37:$CD37)&gt;=1,1,0)*$H38</f>
        <v>5963.66</v>
      </c>
      <c r="BI38">
        <f>IF(SUMIF('Ingredients Backend'!$AE$1:$CD$1,BI$3,'Ingredients Backend'!$AE37:$CD37)&gt;=1,1,0)*$H38</f>
        <v>0</v>
      </c>
      <c r="BJ38">
        <f>IF(SUMIF('Ingredients Backend'!$AE$1:$CD$1,BJ$3,'Ingredients Backend'!$AE37:$CD37)&gt;=1,1,0)*$H38</f>
        <v>0</v>
      </c>
      <c r="BK38">
        <f>IF(SUMIF('Ingredients Backend'!$AE$1:$CD$1,BK$3,'Ingredients Backend'!$AE37:$CD37)&gt;=1,1,0)*$H38</f>
        <v>0</v>
      </c>
      <c r="BL38">
        <f>IF(SUMIF('Ingredients Backend'!$AE$1:$CD$1,BL$3,'Ingredients Backend'!$AE37:$CD37)&gt;=1,1,0)*$H38</f>
        <v>0</v>
      </c>
      <c r="BM38">
        <f>IF(SUMIF('Ingredients Backend'!$AE$1:$CD$1,BM$3,'Ingredients Backend'!$AE37:$CD37)&gt;=1,1,0)*$H38</f>
        <v>0</v>
      </c>
      <c r="BN38">
        <f>IF(SUMIF('Ingredients Backend'!$AE$1:$CD$1,BN$3,'Ingredients Backend'!$AE37:$CD37)&gt;=1,1,0)*$H38</f>
        <v>0</v>
      </c>
      <c r="BO38">
        <f>IF(SUMIF('Ingredients Backend'!$AE$1:$CD$1,BO$3,'Ingredients Backend'!$AE37:$CD37)&gt;=1,1,0)*$H38</f>
        <v>0</v>
      </c>
      <c r="BP38">
        <f>IF(SUMIF('Ingredients Backend'!$AE$1:$CD$1,BP$3,'Ingredients Backend'!$AE37:$CD37)&gt;=1,1,0)*$H38</f>
        <v>0</v>
      </c>
      <c r="BQ38">
        <f>IF(SUMIF('Ingredients Backend'!$AE$1:$CD$1,BQ$3,'Ingredients Backend'!$AE37:$CD37)&gt;=1,1,0)*$H38</f>
        <v>0</v>
      </c>
      <c r="BR38">
        <f>IF(SUMIF('Ingredients Backend'!$AE$1:$CD$1,BR$3,'Ingredients Backend'!$AE37:$CD37)&gt;=1,1,0)*$H38</f>
        <v>0</v>
      </c>
      <c r="BS38">
        <f>IF(SUMIF('Ingredients Backend'!$AE$1:$CD$1,BS$3,'Ingredients Backend'!$AE37:$CD37)&gt;=1,1,0)*$H38</f>
        <v>5963.66</v>
      </c>
      <c r="BT38">
        <f>IF(SUMIF('Ingredients Backend'!$AE$1:$CD$1,BT$3,'Ingredients Backend'!$AE37:$CD37)&gt;=1,1,0)*$H38</f>
        <v>0</v>
      </c>
      <c r="BU38">
        <f>IF(SUMIF('Ingredients Backend'!$AE$1:$CD$1,BU$3,'Ingredients Backend'!$AE37:$CD37)&gt;=1,1,0)*$H38</f>
        <v>0</v>
      </c>
      <c r="BV38">
        <f>IF(SUMIF('Ingredients Backend'!$AE$1:$CD$1,BV$3,'Ingredients Backend'!$AE37:$CD37)&gt;=1,1,0)*$H38</f>
        <v>0</v>
      </c>
      <c r="BW38">
        <f>IF(SUMIF('Ingredients Backend'!$AE$1:$CD$1,BW$3,'Ingredients Backend'!$AE37:$CD37)&gt;=1,1,0)*$H38</f>
        <v>0</v>
      </c>
      <c r="BX38">
        <f>IF(SUMIF('Ingredients Backend'!$AE$1:$CD$1,BX$3,'Ingredients Backend'!$AE37:$CD37)&gt;=1,1,0)*$H38</f>
        <v>0</v>
      </c>
      <c r="BY38">
        <f>IF(SUMIF('Ingredients Backend'!$AE$1:$CD$1,BY$3,'Ingredients Backend'!$AE37:$CD37)&gt;=1,1,0)*$H38</f>
        <v>0</v>
      </c>
    </row>
    <row r="39" spans="1:77">
      <c r="A39" s="5" t="str">
        <f>_xlfn.XLOOKUP($E39,'Raw Data'!$E:$E,'Raw Data'!A:A,"ERROR",0,1)</f>
        <v>AE</v>
      </c>
      <c r="B39" s="5" t="str">
        <f>_xlfn.XLOOKUP($E39,'Raw Data'!$E:$E,'Raw Data'!B:B,"ERROR",0,1)</f>
        <v>Hair Mousses</v>
      </c>
      <c r="C39" s="5" t="str">
        <f>_xlfn.XLOOKUP($E39,'Raw Data'!$E:$E,'Raw Data'!C:C,"ERROR",0,1)</f>
        <v>Wella Pro</v>
      </c>
      <c r="D39" s="5" t="str">
        <f>_xlfn.XLOOKUP($E39,'Raw Data'!$E:$E,'Raw Data'!D:D,"ERROR",0,1)</f>
        <v>www.amazon.ae/dp/B07HZCNZBT</v>
      </c>
      <c r="E39" s="5" t="s">
        <v>179</v>
      </c>
      <c r="F39" s="9" t="str">
        <f>_xlfn.XLOOKUP($E39,'Raw Data'!$E:$E,'Raw Data'!F:F,"ERROR",0,1)</f>
        <v>EIMI Wella Professionals Extra Volume Mousse With Strong Hold and Perfect Body 300ml</v>
      </c>
      <c r="G39" s="10">
        <f>_xlfn.XLOOKUP($E39,'Raw Data'!$E:$E,'Raw Data'!G:G,"ERROR",0,1)</f>
        <v>71</v>
      </c>
      <c r="H39" s="9">
        <f>_xlfn.XLOOKUP($E39,'Raw Data'!$E:$E,'Raw Data'!H:H,"ERROR",0,1)</f>
        <v>5713.3</v>
      </c>
      <c r="I39" s="9">
        <f>_xlfn.XLOOKUP($E39,'Raw Data'!$E:$E,'Raw Data'!I:I,"ERROR",0,1)</f>
        <v>0.00764908663348051</v>
      </c>
      <c r="J39" s="9" t="str">
        <f>_xlfn.XLOOKUP($E39,'Raw Data'!$E:$E,'Raw Data'!J:J,"ERROR",0,1)</f>
        <v>Yes</v>
      </c>
      <c r="K39" s="14" t="str">
        <f t="array" ref="K39">_xlfn.IFS(AND(L39&gt;0,L39&lt;=5),"0 to 5",AND(L39&gt;5,L39&lt;=10),"5 to 10",AND(L39&gt;10,L39&lt;=15),"10 to 15",AND(L39&gt;15,L39&lt;=20),"15 to 20",AND(L39&gt;20,L39&lt;=30),"20 to 30",AND(L39&gt;30,L39&lt;=40),"30 to 40",AND(L39&gt;40,L39&lt;=50),"40 to 50",AND(L39&gt;50,L39&lt;=75),"50 to 75",AND(L39&gt;75,L39&lt;=100),"75 to 100",AND(L39&gt;100,L39&lt;=150),"100 to 150",AND(L39&gt;150,L39&lt;=200),"150 to 200",AND(L39&gt;200,L39&lt;=250),"200 to 250",AND(L39&gt;250,L39&lt;=300),"250 to 300",AND(L39&gt;300,L39&lt;=400),"300 to 400",AND(L39&gt;400,L39&lt;=500),"400 to 500",L39&gt;500,"500+")</f>
        <v>75 to 100</v>
      </c>
      <c r="L39" s="9">
        <f>_xlfn.XLOOKUP($E39,'Raw Data'!$E:$E,'Raw Data'!L:L,"ERROR",0,1)</f>
        <v>80.78</v>
      </c>
      <c r="M39" s="14" t="str">
        <f t="array" ref="M39">_xlfn.IFS(AND(N39&gt;0,N39&lt;=5),"0 to 5",AND(N39&gt;5,N39&lt;=10),"5 to 10",AND(N39&gt;10,N39&lt;=15),"10 to 15",AND(N39&gt;15,N39&lt;=20),"15 to 20",AND(N39&gt;20,N39&lt;=30),"20 to 30",AND(N39&gt;30,N39&lt;=40),"30 to 40",AND(N39&gt;40,N39&lt;=50),"40 to 50",AND(N39&gt;50,N39&lt;=75),"50 to 75",AND(N39&gt;75,N39&lt;=100),"75 to 100",AND(N39&gt;100,N39&lt;=150),"100 to 150",AND(N39&gt;150,N39&lt;=200),"150 to 200",AND(N39&gt;200,N39&lt;=250),"200 to 250",AND(N39&gt;250,N39&lt;=300),"250 to 300",AND(N39&gt;300,N39&lt;=400),"300 to 400",AND(N39&gt;400,N39&lt;=500),"400 to 500",N39&gt;500,"500+")</f>
        <v>75 to 100</v>
      </c>
      <c r="N39" s="9">
        <f>_xlfn.XLOOKUP($E39,'Raw Data'!$E:$E,'Raw Data'!N:N,"ERROR",0,1)</f>
        <v>80.78</v>
      </c>
      <c r="O39" s="14" t="str">
        <f t="array" ref="O39">_xlfn.IFS(P39=0,"No Discount",AND(P39&gt;0,P39&lt;=0.02),"0% to 2%",AND(P39&gt;0.02,P39&lt;=0.04),"2% to 4%",AND(P39&gt;0.04,P39&lt;=0.06),"4% to 6%",AND(P39&gt;0.06,P39&lt;=0.08),"6% to 8%",AND(P39&gt;0.08,P39&lt;=0.1),"8% to 10%",AND(P39&gt;0.1,P39&lt;=0.15),"10% to 15%",AND(P39&gt;0.15,P39&lt;=0.2),"15% to 20%",AND(P39&gt;0.2,P39&lt;=0.25),"20% to 25%",AND(P39&gt;0.25,P39&lt;=0.3),"25% to 30%",AND(P39&gt;0.3,P39&lt;=0.4),"30% to 40%",AND(P39&gt;0.4,P39&lt;=0.5),"40% to 50%",AND(P39&gt;0.5,P39&lt;=0.75),"50% to 75%",AND(P39&gt;0.75,P39&lt;=1),"75% to 100%")</f>
        <v>No Discount</v>
      </c>
      <c r="P39" s="10">
        <f>_xlfn.XLOOKUP($E39,'Raw Data'!$E:$E,'Raw Data'!P:P,"ERROR",0,1)</f>
        <v>0</v>
      </c>
      <c r="Q39" s="9">
        <f>_xlfn.XLOOKUP($E39,'Raw Data'!$E:$E,'Raw Data'!Q:Q,"ERROR",0,1)</f>
        <v>300</v>
      </c>
      <c r="R39" s="9" t="str">
        <f>_xlfn.XLOOKUP($E39,'Raw Data'!$E:$E,'Raw Data'!R:R,"ERROR",0,1)</f>
        <v>ml</v>
      </c>
      <c r="S39" s="5" t="str">
        <f t="array" ref="S39">_xlfn.IFS(AND(T39&gt;0,T39&lt;=0.05),"0 to 0.05",AND(T39&gt;0.05,T39&lt;=0.1),"0.05 to 0.1",AND(T39&gt;0.1,T39&lt;=0.2),"0.1 to 0.2",AND(T39&gt;0.2,T39&lt;=0.3),"0.2 to 0.3",AND(T39&gt;0.3,T39&lt;=0.4),"0.3 to 0.4",AND(T39&gt;0.4,T39&lt;=0.5),"0.4 to 0.5",AND(T39&gt;0.5,T39&lt;=0.75),"0.5 to 0.75",AND(T39&gt;0.75,T39&lt;=1),"0.75 to 1",AND(T39&gt;1,T39&lt;=2),"1 to 2",AND(T39&gt;2,T39&lt;=3),"2 to 3",AND(T39&gt;3,T39&lt;=4),"3 to 4",AND(T39&gt;4,T39&lt;=5),"4 to 5",AND(T39&gt;5,T39&lt;=10),"5 to 10",T39&gt;10,"10+")</f>
        <v>0.2 to 0.3</v>
      </c>
      <c r="T39" s="10">
        <f t="shared" si="1"/>
        <v>0.269410531890696</v>
      </c>
      <c r="U39" s="15" t="str">
        <f t="array" ref="U39">_xlfn.IFS(AND(V39&gt;0,V39&lt;=0.05),"0 to 0.05",AND(V39&gt;0.05,V39&lt;=0.1),"0.05 to 0.1",AND(V39&gt;0.1,V39&lt;=0.2),"0.1 to 0.2",AND(V39&gt;0.2,V39&lt;=0.3),"0.2 to 0.3",AND(V39&gt;0.3,V39&lt;=0.4),"0.3 to 0.4",AND(V39&gt;0.4,V39&lt;=0.5),"0.4 to 0.5",AND(V39&gt;0.5,V39&lt;=0.75),"0.5 to 0.75",AND(V39&gt;0.75,V39&lt;=1),"0.75 to 1",AND(V39&gt;1,V39&lt;=2),"1 to 2",AND(V39&gt;2,V39&lt;=3),"2 to 3",AND(V39&gt;3,V39&lt;=4),"3 to 4",AND(V39&gt;4,V39&lt;=5),"4 to 5",AND(V39&gt;5,V39&lt;=10),"5 to 10",V39&gt;10,"10+")</f>
        <v>0.05 to 0.1</v>
      </c>
      <c r="V39" s="10">
        <f t="shared" si="2"/>
        <v>0.072740843610488</v>
      </c>
      <c r="W39" s="15" t="str">
        <f t="array" ref="W39">_xlfn.IFS(AND(X39&gt;0,X39&lt;=0.05),"0 to 0.05",AND(X39&gt;0.05,X39&lt;=0.1),"0.05 to 0.1",AND(X39&gt;0.1,X39&lt;=0.2),"0.1 to 0.2",AND(X39&gt;0.2,X39&lt;=0.3),"0.2 to 0.3",AND(X39&gt;0.3,X39&lt;=0.4),"0.3 to 0.4",AND(X39&gt;0.4,X39&lt;=0.5),"0.4 to 0.5",AND(X39&gt;0.5,X39&lt;=0.75),"0.5 to 0.75",AND(X39&gt;0.75,X39&lt;=1),"0.75 to 1",AND(X39&gt;1,X39&lt;=2),"1 to 2",AND(X39&gt;2,X39&lt;=3),"2 to 3",AND(X39&gt;3,X39&lt;=4),"3 to 4",AND(X39&gt;4,X39&lt;=5),"4 to 5",AND(X39&gt;5,X39&lt;=10),"5 to 10",X39&gt;10,"10+")</f>
        <v>0.05 to 0.1</v>
      </c>
      <c r="X39" s="16">
        <f t="shared" si="3"/>
        <v>0.072740843610488</v>
      </c>
      <c r="Y39" s="5" t="str">
        <f t="array" ref="Y39">_xlfn.IFS(AND(Z39&gt;0,Z39&lt;=1),"0 to 1",AND(Z39&gt;1,Z39&lt;=2),"1 to 2",AND(Z39&gt;2,Z39&lt;=4),"2 to 4",AND(Z39&gt;4,Z39&lt;=6),"4 to 6",AND(Z39&gt;6,Z39&lt;=8),"6 to 8",AND(Z39&gt;8,Z39&lt;=10),"8 to 10",AND(Z39&gt;10,Z39&lt;=15),"10 to 15",AND(Z39&gt;15,Z39&lt;=20),"15 to 20",AND(Z39&gt;20,Z39&lt;=25),"20 to 25",AND(Z39&gt;25,Z39&lt;=30),"25 to 30",AND(Z39&gt;30,Z39&lt;=40),"30 to 40",AND(Z39&gt;40,Z39&lt;=50),"40 to 50",Z39&gt;50,"50+")</f>
        <v>10 to 15</v>
      </c>
      <c r="Z39" s="9">
        <f t="array" ref="Z39">_xlfn.IFS(AA39="oz",_xlfn.IFS(R39="oz",Q39,R39="fl oz",Q39*1.04,R39="ml",Q39*0.0338),AA39="fl oz",_xlfn.IFS(R39="oz",Q39/1.04,R39="fl oz",Q39,R39="ml",Q39*0.0338/1.04),AA39="ml",_xlfn.IFS(R39="oz",Q39/0.0338,R39="fl oz",Q39*1.04/0.0338,R39="ml",Q39))</f>
        <v>10.14</v>
      </c>
      <c r="AA39" s="9" t="str">
        <f>_xlfn.XLOOKUP($E39,'Raw Data'!$E:$E,'Raw Data'!AA:AA,"ERROR",0,1)</f>
        <v>oz</v>
      </c>
      <c r="AB39" s="5" t="s">
        <v>180</v>
      </c>
      <c r="AC39" s="5" t="s">
        <v>112</v>
      </c>
      <c r="AD39" s="5" t="s">
        <v>43</v>
      </c>
      <c r="AE39">
        <f>IF(SUMIF('Ingredients Backend'!$AE$1:$CD$1,AE$3,'Ingredients Backend'!$AE38:$CD38)&gt;=1,1,0)*$H39</f>
        <v>0</v>
      </c>
      <c r="AF39">
        <f>IF(SUMIF('Ingredients Backend'!$AE$1:$CD$1,AF$3,'Ingredients Backend'!$AE38:$CD38)&gt;=1,1,0)*$H39</f>
        <v>0</v>
      </c>
      <c r="AG39">
        <f>IF(SUMIF('Ingredients Backend'!$AE$1:$CD$1,AG$3,'Ingredients Backend'!$AE38:$CD38)&gt;=1,1,0)*$H39</f>
        <v>0</v>
      </c>
      <c r="AH39">
        <f>IF(SUMIF('Ingredients Backend'!$AE$1:$CD$1,AH$3,'Ingredients Backend'!$AE38:$CD38)&gt;=1,1,0)*$H39</f>
        <v>0</v>
      </c>
      <c r="AI39">
        <f>IF(SUMIF('Ingredients Backend'!$AE$1:$CD$1,AI$3,'Ingredients Backend'!$AE38:$CD38)&gt;=1,1,0)*$H39</f>
        <v>0</v>
      </c>
      <c r="AJ39">
        <f>IF(SUMIF('Ingredients Backend'!$AE$1:$CD$1,AJ$3,'Ingredients Backend'!$AE38:$CD38)&gt;=1,1,0)*$H39</f>
        <v>0</v>
      </c>
      <c r="AK39">
        <f>IF(SUMIF('Ingredients Backend'!$AE$1:$CD$1,AK$3,'Ingredients Backend'!$AE38:$CD38)&gt;=1,1,0)*$H39</f>
        <v>0</v>
      </c>
      <c r="AL39">
        <f>IF(SUMIF('Ingredients Backend'!$AE$1:$CD$1,AL$3,'Ingredients Backend'!$AE38:$CD38)&gt;=1,1,0)*$H39</f>
        <v>0</v>
      </c>
      <c r="AM39">
        <f>IF(SUMIF('Ingredients Backend'!$AE$1:$CD$1,AM$3,'Ingredients Backend'!$AE38:$CD38)&gt;=1,1,0)*$H39</f>
        <v>0</v>
      </c>
      <c r="AN39">
        <f>IF(SUMIF('Ingredients Backend'!$AE$1:$CD$1,AN$3,'Ingredients Backend'!$AE38:$CD38)&gt;=1,1,0)*$H39</f>
        <v>0</v>
      </c>
      <c r="AO39">
        <f>IF(SUMIF('Ingredients Backend'!$AE$1:$CD$1,AO$3,'Ingredients Backend'!$AE38:$CD38)&gt;=1,1,0)*$H39</f>
        <v>0</v>
      </c>
      <c r="AP39">
        <f>IF(SUMIF('Ingredients Backend'!$AE$1:$CD$1,AP$3,'Ingredients Backend'!$AE38:$CD38)&gt;=1,1,0)*$H39</f>
        <v>0</v>
      </c>
      <c r="AQ39">
        <f>IF(SUMIF('Ingredients Backend'!$AE$1:$CD$1,AQ$3,'Ingredients Backend'!$AE38:$CD38)&gt;=1,1,0)*$H39</f>
        <v>0</v>
      </c>
      <c r="AR39">
        <f>IF(SUMIF('Ingredients Backend'!$AE$1:$CD$1,AR$3,'Ingredients Backend'!$AE38:$CD38)&gt;=1,1,0)*$H39</f>
        <v>0</v>
      </c>
      <c r="AS39">
        <f>IF(SUMIF('Ingredients Backend'!$AE$1:$CD$1,AS$3,'Ingredients Backend'!$AE38:$CD38)&gt;=1,1,0)*$H39</f>
        <v>0</v>
      </c>
      <c r="AT39">
        <f>IF(SUMIF('Ingredients Backend'!$AE$1:$CD$1,AT$3,'Ingredients Backend'!$AE38:$CD38)&gt;=1,1,0)*$H39</f>
        <v>0</v>
      </c>
      <c r="AU39">
        <f>IF(SUMIF('Ingredients Backend'!$AE$1:$CD$1,AU$3,'Ingredients Backend'!$AE38:$CD38)&gt;=1,1,0)*$H39</f>
        <v>0</v>
      </c>
      <c r="AV39">
        <f>IF(SUMIF('Ingredients Backend'!$AE$1:$CD$1,AV$3,'Ingredients Backend'!$AE38:$CD38)&gt;=1,1,0)*$H39</f>
        <v>0</v>
      </c>
      <c r="AW39">
        <f>IF(SUMIF('Ingredients Backend'!$AE$1:$CD$1,AW$3,'Ingredients Backend'!$AE38:$CD38)&gt;=1,1,0)*$H39</f>
        <v>0</v>
      </c>
      <c r="AX39">
        <f>IF(SUMIF('Ingredients Backend'!$AE$1:$CD$1,AX$3,'Ingredients Backend'!$AE38:$CD38)&gt;=1,1,0)*$H39</f>
        <v>0</v>
      </c>
      <c r="AY39">
        <f>IF(SUMIF('Ingredients Backend'!$AE$1:$CD$1,AY$3,'Ingredients Backend'!$AE38:$CD38)&gt;=1,1,0)*$H39</f>
        <v>0</v>
      </c>
      <c r="AZ39">
        <f>IF(SUMIF('Ingredients Backend'!$AE$1:$CD$1,AZ$3,'Ingredients Backend'!$AE38:$CD38)&gt;=1,1,0)*$H39</f>
        <v>0</v>
      </c>
      <c r="BA39">
        <f>IF(SUMIF('Ingredients Backend'!$AE$1:$CD$1,BA$3,'Ingredients Backend'!$AE38:$CD38)&gt;=1,1,0)*$H39</f>
        <v>0</v>
      </c>
      <c r="BB39">
        <f>IF(SUMIF('Ingredients Backend'!$AE$1:$CD$1,BB$3,'Ingredients Backend'!$AE38:$CD38)&gt;=1,1,0)*$H39</f>
        <v>0</v>
      </c>
      <c r="BC39">
        <f>IF(SUMIF('Ingredients Backend'!$AE$1:$CD$1,BC$3,'Ingredients Backend'!$AE38:$CD38)&gt;=1,1,0)*$H39</f>
        <v>0</v>
      </c>
      <c r="BD39">
        <f>IF(SUMIF('Ingredients Backend'!$AE$1:$CD$1,BD$3,'Ingredients Backend'!$AE38:$CD38)&gt;=1,1,0)*$H39</f>
        <v>0</v>
      </c>
      <c r="BE39">
        <f>IF(SUMIF('Ingredients Backend'!$AE$1:$CD$1,BE$3,'Ingredients Backend'!$AE38:$CD38)&gt;=1,1,0)*$H39</f>
        <v>0</v>
      </c>
      <c r="BF39">
        <f>IF(SUMIF('Ingredients Backend'!$AE$1:$CD$1,BF$3,'Ingredients Backend'!$AE38:$CD38)&gt;=1,1,0)*$H39</f>
        <v>0</v>
      </c>
      <c r="BG39">
        <f>IF(SUMIF('Ingredients Backend'!$AE$1:$CD$1,BG$3,'Ingredients Backend'!$AE38:$CD38)&gt;=1,1,0)*$H39</f>
        <v>5713.3</v>
      </c>
      <c r="BH39">
        <f>IF(SUMIF('Ingredients Backend'!$AE$1:$CD$1,BH$3,'Ingredients Backend'!$AE38:$CD38)&gt;=1,1,0)*$H39</f>
        <v>0</v>
      </c>
      <c r="BI39">
        <f>IF(SUMIF('Ingredients Backend'!$AE$1:$CD$1,BI$3,'Ingredients Backend'!$AE38:$CD38)&gt;=1,1,0)*$H39</f>
        <v>0</v>
      </c>
      <c r="BJ39">
        <f>IF(SUMIF('Ingredients Backend'!$AE$1:$CD$1,BJ$3,'Ingredients Backend'!$AE38:$CD38)&gt;=1,1,0)*$H39</f>
        <v>0</v>
      </c>
      <c r="BK39">
        <f>IF(SUMIF('Ingredients Backend'!$AE$1:$CD$1,BK$3,'Ingredients Backend'!$AE38:$CD38)&gt;=1,1,0)*$H39</f>
        <v>0</v>
      </c>
      <c r="BL39">
        <f>IF(SUMIF('Ingredients Backend'!$AE$1:$CD$1,BL$3,'Ingredients Backend'!$AE38:$CD38)&gt;=1,1,0)*$H39</f>
        <v>0</v>
      </c>
      <c r="BM39">
        <f>IF(SUMIF('Ingredients Backend'!$AE$1:$CD$1,BM$3,'Ingredients Backend'!$AE38:$CD38)&gt;=1,1,0)*$H39</f>
        <v>0</v>
      </c>
      <c r="BN39">
        <f>IF(SUMIF('Ingredients Backend'!$AE$1:$CD$1,BN$3,'Ingredients Backend'!$AE38:$CD38)&gt;=1,1,0)*$H39</f>
        <v>0</v>
      </c>
      <c r="BO39">
        <f>IF(SUMIF('Ingredients Backend'!$AE$1:$CD$1,BO$3,'Ingredients Backend'!$AE38:$CD38)&gt;=1,1,0)*$H39</f>
        <v>0</v>
      </c>
      <c r="BP39">
        <f>IF(SUMIF('Ingredients Backend'!$AE$1:$CD$1,BP$3,'Ingredients Backend'!$AE38:$CD38)&gt;=1,1,0)*$H39</f>
        <v>0</v>
      </c>
      <c r="BQ39">
        <f>IF(SUMIF('Ingredients Backend'!$AE$1:$CD$1,BQ$3,'Ingredients Backend'!$AE38:$CD38)&gt;=1,1,0)*$H39</f>
        <v>0</v>
      </c>
      <c r="BR39">
        <f>IF(SUMIF('Ingredients Backend'!$AE$1:$CD$1,BR$3,'Ingredients Backend'!$AE38:$CD38)&gt;=1,1,0)*$H39</f>
        <v>0</v>
      </c>
      <c r="BS39">
        <f>IF(SUMIF('Ingredients Backend'!$AE$1:$CD$1,BS$3,'Ingredients Backend'!$AE38:$CD38)&gt;=1,1,0)*$H39</f>
        <v>0</v>
      </c>
      <c r="BT39">
        <f>IF(SUMIF('Ingredients Backend'!$AE$1:$CD$1,BT$3,'Ingredients Backend'!$AE38:$CD38)&gt;=1,1,0)*$H39</f>
        <v>0</v>
      </c>
      <c r="BU39">
        <f>IF(SUMIF('Ingredients Backend'!$AE$1:$CD$1,BU$3,'Ingredients Backend'!$AE38:$CD38)&gt;=1,1,0)*$H39</f>
        <v>0</v>
      </c>
      <c r="BV39">
        <f>IF(SUMIF('Ingredients Backend'!$AE$1:$CD$1,BV$3,'Ingredients Backend'!$AE38:$CD38)&gt;=1,1,0)*$H39</f>
        <v>0</v>
      </c>
      <c r="BW39">
        <f>IF(SUMIF('Ingredients Backend'!$AE$1:$CD$1,BW$3,'Ingredients Backend'!$AE38:$CD38)&gt;=1,1,0)*$H39</f>
        <v>0</v>
      </c>
      <c r="BX39">
        <f>IF(SUMIF('Ingredients Backend'!$AE$1:$CD$1,BX$3,'Ingredients Backend'!$AE38:$CD38)&gt;=1,1,0)*$H39</f>
        <v>0</v>
      </c>
      <c r="BY39">
        <f>IF(SUMIF('Ingredients Backend'!$AE$1:$CD$1,BY$3,'Ingredients Backend'!$AE38:$CD38)&gt;=1,1,0)*$H39</f>
        <v>0</v>
      </c>
    </row>
    <row r="40" spans="1:77">
      <c r="A40" s="5" t="str">
        <f>_xlfn.XLOOKUP($E40,'Raw Data'!$E:$E,'Raw Data'!A:A,"ERROR",0,1)</f>
        <v>AE</v>
      </c>
      <c r="B40" s="5" t="str">
        <f>_xlfn.XLOOKUP($E40,'Raw Data'!$E:$E,'Raw Data'!B:B,"ERROR",0,1)</f>
        <v>Hair Mousses</v>
      </c>
      <c r="C40" s="5" t="str">
        <f>_xlfn.XLOOKUP($E40,'Raw Data'!$E:$E,'Raw Data'!C:C,"ERROR",0,1)</f>
        <v>crÃ¨me of nature</v>
      </c>
      <c r="D40" s="5" t="str">
        <f>_xlfn.XLOOKUP($E40,'Raw Data'!$E:$E,'Raw Data'!D:D,"ERROR",0,1)</f>
        <v>www.amazon.ae/dp/B003Y5FHAQ</v>
      </c>
      <c r="E40" s="5" t="s">
        <v>181</v>
      </c>
      <c r="F40" s="9" t="str">
        <f>_xlfn.XLOOKUP($E40,'Raw Data'!$E:$E,'Raw Data'!F:F,"ERROR",0,1)</f>
        <v>Argan Oil Foaming Mousse by Creme of Nature, Style &amp; Shine, Creates Soft Wraps, Defines Curls, Prevents Frizz &amp; Adds Exotic Shine, 7 Fl Oz Argan Oil Foaming Mousse by Creme of Nature, Style &amp; Shine, Creates Soft Wraps, Defines Curls, Prevents Frizz &amp; Adds Exotic Shine, 7 Fl Oz</v>
      </c>
      <c r="G40" s="10">
        <f>_xlfn.XLOOKUP($E40,'Raw Data'!$E:$E,'Raw Data'!G:G,"ERROR",0,1)</f>
        <v>123</v>
      </c>
      <c r="H40" s="9">
        <f>_xlfn.XLOOKUP($E40,'Raw Data'!$E:$E,'Raw Data'!H:H,"ERROR",0,1)</f>
        <v>5241.05</v>
      </c>
      <c r="I40" s="9">
        <f>_xlfn.XLOOKUP($E40,'Raw Data'!$E:$E,'Raw Data'!I:I,"ERROR",0,1)</f>
        <v>0.00701682836546357</v>
      </c>
      <c r="J40" s="9" t="str">
        <f>_xlfn.XLOOKUP($E40,'Raw Data'!$E:$E,'Raw Data'!J:J,"ERROR",0,1)</f>
        <v>Yes</v>
      </c>
      <c r="K40" s="14" t="str">
        <f t="array" ref="K40">_xlfn.IFS(AND(L40&gt;0,L40&lt;=5),"0 to 5",AND(L40&gt;5,L40&lt;=10),"5 to 10",AND(L40&gt;10,L40&lt;=15),"10 to 15",AND(L40&gt;15,L40&lt;=20),"15 to 20",AND(L40&gt;20,L40&lt;=30),"20 to 30",AND(L40&gt;30,L40&lt;=40),"30 to 40",AND(L40&gt;40,L40&lt;=50),"40 to 50",AND(L40&gt;50,L40&lt;=75),"50 to 75",AND(L40&gt;75,L40&lt;=100),"75 to 100",AND(L40&gt;100,L40&lt;=150),"100 to 150",AND(L40&gt;150,L40&lt;=200),"150 to 200",AND(L40&gt;200,L40&lt;=250),"200 to 250",AND(L40&gt;250,L40&lt;=300),"250 to 300",AND(L40&gt;300,L40&lt;=400),"300 to 400",AND(L40&gt;400,L40&lt;=500),"400 to 500",L40&gt;500,"500+")</f>
        <v>40 to 50</v>
      </c>
      <c r="L40" s="9">
        <f>_xlfn.XLOOKUP($E40,'Raw Data'!$E:$E,'Raw Data'!L:L,"ERROR",0,1)</f>
        <v>43.5</v>
      </c>
      <c r="M40" s="14" t="str">
        <f t="array" ref="M40">_xlfn.IFS(AND(N40&gt;0,N40&lt;=5),"0 to 5",AND(N40&gt;5,N40&lt;=10),"5 to 10",AND(N40&gt;10,N40&lt;=15),"10 to 15",AND(N40&gt;15,N40&lt;=20),"15 to 20",AND(N40&gt;20,N40&lt;=30),"20 to 30",AND(N40&gt;30,N40&lt;=40),"30 to 40",AND(N40&gt;40,N40&lt;=50),"40 to 50",AND(N40&gt;50,N40&lt;=75),"50 to 75",AND(N40&gt;75,N40&lt;=100),"75 to 100",AND(N40&gt;100,N40&lt;=150),"100 to 150",AND(N40&gt;150,N40&lt;=200),"150 to 200",AND(N40&gt;200,N40&lt;=250),"200 to 250",AND(N40&gt;250,N40&lt;=300),"250 to 300",AND(N40&gt;300,N40&lt;=400),"300 to 400",AND(N40&gt;400,N40&lt;=500),"400 to 500",N40&gt;500,"500+")</f>
        <v>40 to 50</v>
      </c>
      <c r="N40" s="9">
        <f>_xlfn.XLOOKUP($E40,'Raw Data'!$E:$E,'Raw Data'!N:N,"ERROR",0,1)</f>
        <v>44.32</v>
      </c>
      <c r="O40" s="14" t="str">
        <f t="array" ref="O40">_xlfn.IFS(P40=0,"No Discount",AND(P40&gt;0,P40&lt;=0.02),"0% to 2%",AND(P40&gt;0.02,P40&lt;=0.04),"2% to 4%",AND(P40&gt;0.04,P40&lt;=0.06),"4% to 6%",AND(P40&gt;0.06,P40&lt;=0.08),"6% to 8%",AND(P40&gt;0.08,P40&lt;=0.1),"8% to 10%",AND(P40&gt;0.1,P40&lt;=0.15),"10% to 15%",AND(P40&gt;0.15,P40&lt;=0.2),"15% to 20%",AND(P40&gt;0.2,P40&lt;=0.25),"20% to 25%",AND(P40&gt;0.25,P40&lt;=0.3),"25% to 30%",AND(P40&gt;0.3,P40&lt;=0.4),"30% to 40%",AND(P40&gt;0.4,P40&lt;=0.5),"40% to 50%",AND(P40&gt;0.5,P40&lt;=0.75),"50% to 75%",AND(P40&gt;0.75,P40&lt;=1),"75% to 100%")</f>
        <v>0% to 2%</v>
      </c>
      <c r="P40" s="10">
        <f>_xlfn.XLOOKUP($E40,'Raw Data'!$E:$E,'Raw Data'!P:P,"ERROR",0,1)</f>
        <v>0.0185018050541516</v>
      </c>
      <c r="Q40" s="9">
        <f>_xlfn.XLOOKUP($E40,'Raw Data'!$E:$E,'Raw Data'!Q:Q,"ERROR",0,1)</f>
        <v>7</v>
      </c>
      <c r="R40" s="9" t="str">
        <f>_xlfn.XLOOKUP($E40,'Raw Data'!$E:$E,'Raw Data'!R:R,"ERROR",0,1)</f>
        <v>fl oz</v>
      </c>
      <c r="S40" s="5" t="str">
        <f t="array" ref="S40">_xlfn.IFS(AND(T40&gt;0,T40&lt;=0.05),"0 to 0.05",AND(T40&gt;0.05,T40&lt;=0.1),"0.05 to 0.1",AND(T40&gt;0.1,T40&lt;=0.2),"0.1 to 0.2",AND(T40&gt;0.2,T40&lt;=0.3),"0.2 to 0.3",AND(T40&gt;0.3,T40&lt;=0.4),"0.3 to 0.4",AND(T40&gt;0.4,T40&lt;=0.5),"0.4 to 0.5",AND(T40&gt;0.5,T40&lt;=0.75),"0.5 to 0.75",AND(T40&gt;0.75,T40&lt;=1),"0.75 to 1",AND(T40&gt;1,T40&lt;=2),"1 to 2",AND(T40&gt;2,T40&lt;=3),"2 to 3",AND(T40&gt;3,T40&lt;=4),"3 to 4",AND(T40&gt;4,T40&lt;=5),"4 to 5",AND(T40&gt;5,T40&lt;=10),"5 to 10",T40&gt;10,"10+")</f>
        <v>0.2 to 0.3</v>
      </c>
      <c r="T40" s="10">
        <f t="shared" si="1"/>
        <v>0.202072192264955</v>
      </c>
      <c r="U40" s="15" t="str">
        <f t="array" ref="U40">_xlfn.IFS(AND(V40&gt;0,V40&lt;=0.05),"0 to 0.05",AND(V40&gt;0.05,V40&lt;=0.1),"0.05 to 0.1",AND(V40&gt;0.1,V40&lt;=0.2),"0.1 to 0.2",AND(V40&gt;0.2,V40&lt;=0.3),"0.2 to 0.3",AND(V40&gt;0.3,V40&lt;=0.4),"0.3 to 0.4",AND(V40&gt;0.4,V40&lt;=0.5),"0.4 to 0.5",AND(V40&gt;0.5,V40&lt;=0.75),"0.5 to 0.75",AND(V40&gt;0.75,V40&lt;=1),"0.75 to 1",AND(V40&gt;1,V40&lt;=2),"1 to 2",AND(V40&gt;2,V40&lt;=3),"2 to 3",AND(V40&gt;3,V40&lt;=4),"3 to 4",AND(V40&gt;4,V40&lt;=5),"4 to 5",AND(V40&gt;5,V40&lt;=10),"5 to 10",V40&gt;10,"10+")</f>
        <v>0.05 to 0.1</v>
      </c>
      <c r="V40" s="10">
        <f t="shared" si="2"/>
        <v>0.0555879696901002</v>
      </c>
      <c r="W40" s="15" t="str">
        <f t="array" ref="W40">_xlfn.IFS(AND(X40&gt;0,X40&lt;=0.05),"0 to 0.05",AND(X40&gt;0.05,X40&lt;=0.1),"0.05 to 0.1",AND(X40&gt;0.1,X40&lt;=0.2),"0.1 to 0.2",AND(X40&gt;0.2,X40&lt;=0.3),"0.2 to 0.3",AND(X40&gt;0.3,X40&lt;=0.4),"0.3 to 0.4",AND(X40&gt;0.4,X40&lt;=0.5),"0.4 to 0.5",AND(X40&gt;0.5,X40&lt;=0.75),"0.5 to 0.75",AND(X40&gt;0.75,X40&lt;=1),"0.75 to 1",AND(X40&gt;1,X40&lt;=2),"1 to 2",AND(X40&gt;2,X40&lt;=3),"2 to 3",AND(X40&gt;3,X40&lt;=4),"3 to 4",AND(X40&gt;4,X40&lt;=5),"4 to 5",AND(X40&gt;5,X40&lt;=10),"5 to 10",X40&gt;10,"10+")</f>
        <v>0.05 to 0.1</v>
      </c>
      <c r="X40" s="16">
        <f t="shared" si="3"/>
        <v>0.0545594919115379</v>
      </c>
      <c r="Y40" s="5" t="str">
        <f t="array" ref="Y40">_xlfn.IFS(AND(Z40&gt;0,Z40&lt;=1),"0 to 1",AND(Z40&gt;1,Z40&lt;=2),"1 to 2",AND(Z40&gt;2,Z40&lt;=4),"2 to 4",AND(Z40&gt;4,Z40&lt;=6),"4 to 6",AND(Z40&gt;6,Z40&lt;=8),"6 to 8",AND(Z40&gt;8,Z40&lt;=10),"8 to 10",AND(Z40&gt;10,Z40&lt;=15),"10 to 15",AND(Z40&gt;15,Z40&lt;=20),"15 to 20",AND(Z40&gt;20,Z40&lt;=25),"20 to 25",AND(Z40&gt;25,Z40&lt;=30),"25 to 30",AND(Z40&gt;30,Z40&lt;=40),"30 to 40",AND(Z40&gt;40,Z40&lt;=50),"40 to 50",Z40&gt;50,"50+")</f>
        <v>6 to 8</v>
      </c>
      <c r="Z40" s="9">
        <f t="array" ref="Z40">_xlfn.IFS(AA40="oz",_xlfn.IFS(R40="oz",Q40,R40="fl oz",Q40*1.04,R40="ml",Q40*0.0338),AA40="fl oz",_xlfn.IFS(R40="oz",Q40/1.04,R40="fl oz",Q40,R40="ml",Q40*0.0338/1.04),AA40="ml",_xlfn.IFS(R40="oz",Q40/0.0338,R40="fl oz",Q40*1.04/0.0338,R40="ml",Q40))</f>
        <v>7.28</v>
      </c>
      <c r="AA40" s="9" t="str">
        <f>_xlfn.XLOOKUP($E40,'Raw Data'!$E:$E,'Raw Data'!AA:AA,"ERROR",0,1)</f>
        <v>oz</v>
      </c>
      <c r="AB40" s="5" t="s">
        <v>182</v>
      </c>
      <c r="AC40" s="5" t="s">
        <v>112</v>
      </c>
      <c r="AD40" s="5" t="s">
        <v>183</v>
      </c>
      <c r="AE40">
        <f>IF(SUMIF('Ingredients Backend'!$AE$1:$CD$1,AE$3,'Ingredients Backend'!$AE39:$CD39)&gt;=1,1,0)*$H40</f>
        <v>0</v>
      </c>
      <c r="AF40">
        <f>IF(SUMIF('Ingredients Backend'!$AE$1:$CD$1,AF$3,'Ingredients Backend'!$AE39:$CD39)&gt;=1,1,0)*$H40</f>
        <v>0</v>
      </c>
      <c r="AG40">
        <f>IF(SUMIF('Ingredients Backend'!$AE$1:$CD$1,AG$3,'Ingredients Backend'!$AE39:$CD39)&gt;=1,1,0)*$H40</f>
        <v>0</v>
      </c>
      <c r="AH40">
        <f>IF(SUMIF('Ingredients Backend'!$AE$1:$CD$1,AH$3,'Ingredients Backend'!$AE39:$CD39)&gt;=1,1,0)*$H40</f>
        <v>0</v>
      </c>
      <c r="AI40">
        <f>IF(SUMIF('Ingredients Backend'!$AE$1:$CD$1,AI$3,'Ingredients Backend'!$AE39:$CD39)&gt;=1,1,0)*$H40</f>
        <v>0</v>
      </c>
      <c r="AJ40">
        <f>IF(SUMIF('Ingredients Backend'!$AE$1:$CD$1,AJ$3,'Ingredients Backend'!$AE39:$CD39)&gt;=1,1,0)*$H40</f>
        <v>0</v>
      </c>
      <c r="AK40">
        <f>IF(SUMIF('Ingredients Backend'!$AE$1:$CD$1,AK$3,'Ingredients Backend'!$AE39:$CD39)&gt;=1,1,0)*$H40</f>
        <v>0</v>
      </c>
      <c r="AL40">
        <f>IF(SUMIF('Ingredients Backend'!$AE$1:$CD$1,AL$3,'Ingredients Backend'!$AE39:$CD39)&gt;=1,1,0)*$H40</f>
        <v>0</v>
      </c>
      <c r="AM40">
        <f>IF(SUMIF('Ingredients Backend'!$AE$1:$CD$1,AM$3,'Ingredients Backend'!$AE39:$CD39)&gt;=1,1,0)*$H40</f>
        <v>0</v>
      </c>
      <c r="AN40">
        <f>IF(SUMIF('Ingredients Backend'!$AE$1:$CD$1,AN$3,'Ingredients Backend'!$AE39:$CD39)&gt;=1,1,0)*$H40</f>
        <v>5241.05</v>
      </c>
      <c r="AO40">
        <f>IF(SUMIF('Ingredients Backend'!$AE$1:$CD$1,AO$3,'Ingredients Backend'!$AE39:$CD39)&gt;=1,1,0)*$H40</f>
        <v>0</v>
      </c>
      <c r="AP40">
        <f>IF(SUMIF('Ingredients Backend'!$AE$1:$CD$1,AP$3,'Ingredients Backend'!$AE39:$CD39)&gt;=1,1,0)*$H40</f>
        <v>0</v>
      </c>
      <c r="AQ40">
        <f>IF(SUMIF('Ingredients Backend'!$AE$1:$CD$1,AQ$3,'Ingredients Backend'!$AE39:$CD39)&gt;=1,1,0)*$H40</f>
        <v>0</v>
      </c>
      <c r="AR40">
        <f>IF(SUMIF('Ingredients Backend'!$AE$1:$CD$1,AR$3,'Ingredients Backend'!$AE39:$CD39)&gt;=1,1,0)*$H40</f>
        <v>5241.05</v>
      </c>
      <c r="AS40">
        <f>IF(SUMIF('Ingredients Backend'!$AE$1:$CD$1,AS$3,'Ingredients Backend'!$AE39:$CD39)&gt;=1,1,0)*$H40</f>
        <v>0</v>
      </c>
      <c r="AT40">
        <f>IF(SUMIF('Ingredients Backend'!$AE$1:$CD$1,AT$3,'Ingredients Backend'!$AE39:$CD39)&gt;=1,1,0)*$H40</f>
        <v>0</v>
      </c>
      <c r="AU40">
        <f>IF(SUMIF('Ingredients Backend'!$AE$1:$CD$1,AU$3,'Ingredients Backend'!$AE39:$CD39)&gt;=1,1,0)*$H40</f>
        <v>0</v>
      </c>
      <c r="AV40">
        <f>IF(SUMIF('Ingredients Backend'!$AE$1:$CD$1,AV$3,'Ingredients Backend'!$AE39:$CD39)&gt;=1,1,0)*$H40</f>
        <v>0</v>
      </c>
      <c r="AW40">
        <f>IF(SUMIF('Ingredients Backend'!$AE$1:$CD$1,AW$3,'Ingredients Backend'!$AE39:$CD39)&gt;=1,1,0)*$H40</f>
        <v>0</v>
      </c>
      <c r="AX40">
        <f>IF(SUMIF('Ingredients Backend'!$AE$1:$CD$1,AX$3,'Ingredients Backend'!$AE39:$CD39)&gt;=1,1,0)*$H40</f>
        <v>0</v>
      </c>
      <c r="AY40">
        <f>IF(SUMIF('Ingredients Backend'!$AE$1:$CD$1,AY$3,'Ingredients Backend'!$AE39:$CD39)&gt;=1,1,0)*$H40</f>
        <v>0</v>
      </c>
      <c r="AZ40">
        <f>IF(SUMIF('Ingredients Backend'!$AE$1:$CD$1,AZ$3,'Ingredients Backend'!$AE39:$CD39)&gt;=1,1,0)*$H40</f>
        <v>0</v>
      </c>
      <c r="BA40">
        <f>IF(SUMIF('Ingredients Backend'!$AE$1:$CD$1,BA$3,'Ingredients Backend'!$AE39:$CD39)&gt;=1,1,0)*$H40</f>
        <v>0</v>
      </c>
      <c r="BB40">
        <f>IF(SUMIF('Ingredients Backend'!$AE$1:$CD$1,BB$3,'Ingredients Backend'!$AE39:$CD39)&gt;=1,1,0)*$H40</f>
        <v>0</v>
      </c>
      <c r="BC40">
        <f>IF(SUMIF('Ingredients Backend'!$AE$1:$CD$1,BC$3,'Ingredients Backend'!$AE39:$CD39)&gt;=1,1,0)*$H40</f>
        <v>0</v>
      </c>
      <c r="BD40">
        <f>IF(SUMIF('Ingredients Backend'!$AE$1:$CD$1,BD$3,'Ingredients Backend'!$AE39:$CD39)&gt;=1,1,0)*$H40</f>
        <v>0</v>
      </c>
      <c r="BE40">
        <f>IF(SUMIF('Ingredients Backend'!$AE$1:$CD$1,BE$3,'Ingredients Backend'!$AE39:$CD39)&gt;=1,1,0)*$H40</f>
        <v>0</v>
      </c>
      <c r="BF40">
        <f>IF(SUMIF('Ingredients Backend'!$AE$1:$CD$1,BF$3,'Ingredients Backend'!$AE39:$CD39)&gt;=1,1,0)*$H40</f>
        <v>0</v>
      </c>
      <c r="BG40">
        <f>IF(SUMIF('Ingredients Backend'!$AE$1:$CD$1,BG$3,'Ingredients Backend'!$AE39:$CD39)&gt;=1,1,0)*$H40</f>
        <v>0</v>
      </c>
      <c r="BH40">
        <f>IF(SUMIF('Ingredients Backend'!$AE$1:$CD$1,BH$3,'Ingredients Backend'!$AE39:$CD39)&gt;=1,1,0)*$H40</f>
        <v>0</v>
      </c>
      <c r="BI40">
        <f>IF(SUMIF('Ingredients Backend'!$AE$1:$CD$1,BI$3,'Ingredients Backend'!$AE39:$CD39)&gt;=1,1,0)*$H40</f>
        <v>0</v>
      </c>
      <c r="BJ40">
        <f>IF(SUMIF('Ingredients Backend'!$AE$1:$CD$1,BJ$3,'Ingredients Backend'!$AE39:$CD39)&gt;=1,1,0)*$H40</f>
        <v>0</v>
      </c>
      <c r="BK40">
        <f>IF(SUMIF('Ingredients Backend'!$AE$1:$CD$1,BK$3,'Ingredients Backend'!$AE39:$CD39)&gt;=1,1,0)*$H40</f>
        <v>0</v>
      </c>
      <c r="BL40">
        <f>IF(SUMIF('Ingredients Backend'!$AE$1:$CD$1,BL$3,'Ingredients Backend'!$AE39:$CD39)&gt;=1,1,0)*$H40</f>
        <v>0</v>
      </c>
      <c r="BM40">
        <f>IF(SUMIF('Ingredients Backend'!$AE$1:$CD$1,BM$3,'Ingredients Backend'!$AE39:$CD39)&gt;=1,1,0)*$H40</f>
        <v>0</v>
      </c>
      <c r="BN40">
        <f>IF(SUMIF('Ingredients Backend'!$AE$1:$CD$1,BN$3,'Ingredients Backend'!$AE39:$CD39)&gt;=1,1,0)*$H40</f>
        <v>0</v>
      </c>
      <c r="BO40">
        <f>IF(SUMIF('Ingredients Backend'!$AE$1:$CD$1,BO$3,'Ingredients Backend'!$AE39:$CD39)&gt;=1,1,0)*$H40</f>
        <v>0</v>
      </c>
      <c r="BP40">
        <f>IF(SUMIF('Ingredients Backend'!$AE$1:$CD$1,BP$3,'Ingredients Backend'!$AE39:$CD39)&gt;=1,1,0)*$H40</f>
        <v>0</v>
      </c>
      <c r="BQ40">
        <f>IF(SUMIF('Ingredients Backend'!$AE$1:$CD$1,BQ$3,'Ingredients Backend'!$AE39:$CD39)&gt;=1,1,0)*$H40</f>
        <v>0</v>
      </c>
      <c r="BR40">
        <f>IF(SUMIF('Ingredients Backend'!$AE$1:$CD$1,BR$3,'Ingredients Backend'!$AE39:$CD39)&gt;=1,1,0)*$H40</f>
        <v>0</v>
      </c>
      <c r="BS40">
        <f>IF(SUMIF('Ingredients Backend'!$AE$1:$CD$1,BS$3,'Ingredients Backend'!$AE39:$CD39)&gt;=1,1,0)*$H40</f>
        <v>0</v>
      </c>
      <c r="BT40">
        <f>IF(SUMIF('Ingredients Backend'!$AE$1:$CD$1,BT$3,'Ingredients Backend'!$AE39:$CD39)&gt;=1,1,0)*$H40</f>
        <v>0</v>
      </c>
      <c r="BU40">
        <f>IF(SUMIF('Ingredients Backend'!$AE$1:$CD$1,BU$3,'Ingredients Backend'!$AE39:$CD39)&gt;=1,1,0)*$H40</f>
        <v>0</v>
      </c>
      <c r="BV40">
        <f>IF(SUMIF('Ingredients Backend'!$AE$1:$CD$1,BV$3,'Ingredients Backend'!$AE39:$CD39)&gt;=1,1,0)*$H40</f>
        <v>0</v>
      </c>
      <c r="BW40">
        <f>IF(SUMIF('Ingredients Backend'!$AE$1:$CD$1,BW$3,'Ingredients Backend'!$AE39:$CD39)&gt;=1,1,0)*$H40</f>
        <v>0</v>
      </c>
      <c r="BX40">
        <f>IF(SUMIF('Ingredients Backend'!$AE$1:$CD$1,BX$3,'Ingredients Backend'!$AE39:$CD39)&gt;=1,1,0)*$H40</f>
        <v>0</v>
      </c>
      <c r="BY40">
        <f>IF(SUMIF('Ingredients Backend'!$AE$1:$CD$1,BY$3,'Ingredients Backend'!$AE39:$CD39)&gt;=1,1,0)*$H40</f>
        <v>5241.05</v>
      </c>
    </row>
    <row r="41" spans="1:77">
      <c r="A41" s="5" t="str">
        <f>_xlfn.XLOOKUP($E41,'Raw Data'!$E:$E,'Raw Data'!A:A,"ERROR",0,1)</f>
        <v>AE</v>
      </c>
      <c r="B41" s="5" t="str">
        <f>_xlfn.XLOOKUP($E41,'Raw Data'!$E:$E,'Raw Data'!B:B,"ERROR",0,1)</f>
        <v>Hair Mousses</v>
      </c>
      <c r="C41" s="5" t="str">
        <f>_xlfn.XLOOKUP($E41,'Raw Data'!$E:$E,'Raw Data'!C:C,"ERROR",0,1)</f>
        <v>KERASTASE</v>
      </c>
      <c r="D41" s="5" t="str">
        <f>_xlfn.XLOOKUP($E41,'Raw Data'!$E:$E,'Raw Data'!D:D,"ERROR",0,1)</f>
        <v>www.amazon.ae/dp/B00JQNCIYI</v>
      </c>
      <c r="E41" s="5" t="s">
        <v>184</v>
      </c>
      <c r="F41" s="9" t="str">
        <f>_xlfn.XLOOKUP($E41,'Raw Data'!$E:$E,'Raw Data'!F:F,"ERROR",0,1)</f>
        <v>KERASTASE  Mousse  Bouffante  Hair   Mousse  | Volumizing and Bodying Styling Product | Strong Hold | Heat Protectant | With Vitamins | For All  Hair  Types | 150ml</v>
      </c>
      <c r="G41" s="10">
        <f>_xlfn.XLOOKUP($E41,'Raw Data'!$E:$E,'Raw Data'!G:G,"ERROR",0,1)</f>
        <v>24</v>
      </c>
      <c r="H41" s="9">
        <f>_xlfn.XLOOKUP($E41,'Raw Data'!$E:$E,'Raw Data'!H:H,"ERROR",0,1)</f>
        <v>4980.52</v>
      </c>
      <c r="I41" s="9">
        <f>_xlfn.XLOOKUP($E41,'Raw Data'!$E:$E,'Raw Data'!I:I,"ERROR",0,1)</f>
        <v>0.00666802530232656</v>
      </c>
      <c r="J41" s="9" t="str">
        <f>_xlfn.XLOOKUP($E41,'Raw Data'!$E:$E,'Raw Data'!J:J,"ERROR",0,1)</f>
        <v>Yes</v>
      </c>
      <c r="K41" s="14" t="str">
        <f t="array" ref="K41">_xlfn.IFS(AND(L41&gt;0,L41&lt;=5),"0 to 5",AND(L41&gt;5,L41&lt;=10),"5 to 10",AND(L41&gt;10,L41&lt;=15),"10 to 15",AND(L41&gt;15,L41&lt;=20),"15 to 20",AND(L41&gt;20,L41&lt;=30),"20 to 30",AND(L41&gt;30,L41&lt;=40),"30 to 40",AND(L41&gt;40,L41&lt;=50),"40 to 50",AND(L41&gt;50,L41&lt;=75),"50 to 75",AND(L41&gt;75,L41&lt;=100),"75 to 100",AND(L41&gt;100,L41&lt;=150),"100 to 150",AND(L41&gt;150,L41&lt;=200),"150 to 200",AND(L41&gt;200,L41&lt;=250),"200 to 250",AND(L41&gt;250,L41&lt;=300),"250 to 300",AND(L41&gt;300,L41&lt;=400),"300 to 400",AND(L41&gt;400,L41&lt;=500),"400 to 500",L41&gt;500,"500+")</f>
        <v>200 to 250</v>
      </c>
      <c r="L41" s="9">
        <f>_xlfn.XLOOKUP($E41,'Raw Data'!$E:$E,'Raw Data'!L:L,"ERROR",0,1)</f>
        <v>204.61</v>
      </c>
      <c r="M41" s="14" t="str">
        <f t="array" ref="M41">_xlfn.IFS(AND(N41&gt;0,N41&lt;=5),"0 to 5",AND(N41&gt;5,N41&lt;=10),"5 to 10",AND(N41&gt;10,N41&lt;=15),"10 to 15",AND(N41&gt;15,N41&lt;=20),"15 to 20",AND(N41&gt;20,N41&lt;=30),"20 to 30",AND(N41&gt;30,N41&lt;=40),"30 to 40",AND(N41&gt;40,N41&lt;=50),"40 to 50",AND(N41&gt;50,N41&lt;=75),"50 to 75",AND(N41&gt;75,N41&lt;=100),"75 to 100",AND(N41&gt;100,N41&lt;=150),"100 to 150",AND(N41&gt;150,N41&lt;=200),"150 to 200",AND(N41&gt;200,N41&lt;=250),"200 to 250",AND(N41&gt;250,N41&lt;=300),"250 to 300",AND(N41&gt;300,N41&lt;=400),"300 to 400",AND(N41&gt;400,N41&lt;=500),"400 to 500",N41&gt;500,"500+")</f>
        <v>200 to 250</v>
      </c>
      <c r="N41" s="9">
        <f>_xlfn.XLOOKUP($E41,'Raw Data'!$E:$E,'Raw Data'!N:N,"ERROR",0,1)</f>
        <v>212.93</v>
      </c>
      <c r="O41" s="14" t="str">
        <f t="array" ref="O41">_xlfn.IFS(P41=0,"No Discount",AND(P41&gt;0,P41&lt;=0.02),"0% to 2%",AND(P41&gt;0.02,P41&lt;=0.04),"2% to 4%",AND(P41&gt;0.04,P41&lt;=0.06),"4% to 6%",AND(P41&gt;0.06,P41&lt;=0.08),"6% to 8%",AND(P41&gt;0.08,P41&lt;=0.1),"8% to 10%",AND(P41&gt;0.1,P41&lt;=0.15),"10% to 15%",AND(P41&gt;0.15,P41&lt;=0.2),"15% to 20%",AND(P41&gt;0.2,P41&lt;=0.25),"20% to 25%",AND(P41&gt;0.25,P41&lt;=0.3),"25% to 30%",AND(P41&gt;0.3,P41&lt;=0.4),"30% to 40%",AND(P41&gt;0.4,P41&lt;=0.5),"40% to 50%",AND(P41&gt;0.5,P41&lt;=0.75),"50% to 75%",AND(P41&gt;0.75,P41&lt;=1),"75% to 100%")</f>
        <v>2% to 4%</v>
      </c>
      <c r="P41" s="10">
        <f>_xlfn.XLOOKUP($E41,'Raw Data'!$E:$E,'Raw Data'!P:P,"ERROR",0,1)</f>
        <v>0.0390738740431127</v>
      </c>
      <c r="Q41" s="9">
        <f>_xlfn.XLOOKUP($E41,'Raw Data'!$E:$E,'Raw Data'!Q:Q,"ERROR",0,1)</f>
        <v>150</v>
      </c>
      <c r="R41" s="9" t="str">
        <f>_xlfn.XLOOKUP($E41,'Raw Data'!$E:$E,'Raw Data'!R:R,"ERROR",0,1)</f>
        <v>ml</v>
      </c>
      <c r="S41" s="5" t="str">
        <f t="array" ref="S41">_xlfn.IFS(AND(T41&gt;0,T41&lt;=0.05),"0 to 0.05",AND(T41&gt;0.05,T41&lt;=0.1),"0.05 to 0.1",AND(T41&gt;0.1,T41&lt;=0.2),"0.1 to 0.2",AND(T41&gt;0.2,T41&lt;=0.3),"0.2 to 0.3",AND(T41&gt;0.3,T41&lt;=0.4),"0.3 to 0.4",AND(T41&gt;0.4,T41&lt;=0.5),"0.4 to 0.5",AND(T41&gt;0.5,T41&lt;=0.75),"0.5 to 0.75",AND(T41&gt;0.75,T41&lt;=1),"0.75 to 1",AND(T41&gt;1,T41&lt;=2),"1 to 2",AND(T41&gt;2,T41&lt;=3),"2 to 3",AND(T41&gt;3,T41&lt;=4),"3 to 4",AND(T41&gt;4,T41&lt;=5),"4 to 5",AND(T41&gt;5,T41&lt;=10),"5 to 10",T41&gt;10,"10+")</f>
        <v>1 to 2</v>
      </c>
      <c r="T41" s="10">
        <f t="shared" si="1"/>
        <v>1.36479546744628</v>
      </c>
      <c r="U41" s="15" t="str">
        <f t="array" ref="U41">_xlfn.IFS(AND(V41&gt;0,V41&lt;=0.05),"0 to 0.05",AND(V41&gt;0.05,V41&lt;=0.1),"0.05 to 0.1",AND(V41&gt;0.1,V41&lt;=0.2),"0.1 to 0.2",AND(V41&gt;0.2,V41&lt;=0.3),"0.2 to 0.3",AND(V41&gt;0.3,V41&lt;=0.4),"0.3 to 0.4",AND(V41&gt;0.4,V41&lt;=0.5),"0.4 to 0.5",AND(V41&gt;0.5,V41&lt;=0.75),"0.5 to 0.75",AND(V41&gt;0.75,V41&lt;=1),"0.75 to 1",AND(V41&gt;1,V41&lt;=2),"1 to 2",AND(V41&gt;2,V41&lt;=3),"2 to 3",AND(V41&gt;3,V41&lt;=4),"3 to 4",AND(V41&gt;4,V41&lt;=5),"4 to 5",AND(V41&gt;5,V41&lt;=10),"5 to 10",V41&gt;10,"10+")</f>
        <v>0.3 to 0.4</v>
      </c>
      <c r="V41" s="10">
        <f t="shared" si="2"/>
        <v>0.383478777667274</v>
      </c>
      <c r="W41" s="15" t="str">
        <f t="array" ref="W41">_xlfn.IFS(AND(X41&gt;0,X41&lt;=0.05),"0 to 0.05",AND(X41&gt;0.05,X41&lt;=0.1),"0.05 to 0.1",AND(X41&gt;0.1,X41&lt;=0.2),"0.1 to 0.2",AND(X41&gt;0.2,X41&lt;=0.3),"0.2 to 0.3",AND(X41&gt;0.3,X41&lt;=0.4),"0.3 to 0.4",AND(X41&gt;0.4,X41&lt;=0.5),"0.4 to 0.5",AND(X41&gt;0.5,X41&lt;=0.75),"0.5 to 0.75",AND(X41&gt;0.75,X41&lt;=1),"0.75 to 1",AND(X41&gt;1,X41&lt;=2),"1 to 2",AND(X41&gt;2,X41&lt;=3),"2 to 3",AND(X41&gt;3,X41&lt;=4),"3 to 4",AND(X41&gt;4,X41&lt;=5),"4 to 5",AND(X41&gt;5,X41&lt;=10),"5 to 10",X41&gt;10,"10+")</f>
        <v>0.3 to 0.4</v>
      </c>
      <c r="X41" s="16">
        <f t="shared" si="3"/>
        <v>0.368494776210496</v>
      </c>
      <c r="Y41" s="5" t="str">
        <f t="array" ref="Y41">_xlfn.IFS(AND(Z41&gt;0,Z41&lt;=1),"0 to 1",AND(Z41&gt;1,Z41&lt;=2),"1 to 2",AND(Z41&gt;2,Z41&lt;=4),"2 to 4",AND(Z41&gt;4,Z41&lt;=6),"4 to 6",AND(Z41&gt;6,Z41&lt;=8),"6 to 8",AND(Z41&gt;8,Z41&lt;=10),"8 to 10",AND(Z41&gt;10,Z41&lt;=15),"10 to 15",AND(Z41&gt;15,Z41&lt;=20),"15 to 20",AND(Z41&gt;20,Z41&lt;=25),"20 to 25",AND(Z41&gt;25,Z41&lt;=30),"25 to 30",AND(Z41&gt;30,Z41&lt;=40),"30 to 40",AND(Z41&gt;40,Z41&lt;=50),"40 to 50",Z41&gt;50,"50+")</f>
        <v>4 to 6</v>
      </c>
      <c r="Z41" s="9">
        <f t="array" ref="Z41">_xlfn.IFS(AA41="oz",_xlfn.IFS(R41="oz",Q41,R41="fl oz",Q41*1.04,R41="ml",Q41*0.0338),AA41="fl oz",_xlfn.IFS(R41="oz",Q41/1.04,R41="fl oz",Q41,R41="ml",Q41*0.0338/1.04),AA41="ml",_xlfn.IFS(R41="oz",Q41/0.0338,R41="fl oz",Q41*1.04/0.0338,R41="ml",Q41))</f>
        <v>5.07</v>
      </c>
      <c r="AA41" s="9" t="str">
        <f>_xlfn.XLOOKUP($E41,'Raw Data'!$E:$E,'Raw Data'!AA:AA,"ERROR",0,1)</f>
        <v>oz</v>
      </c>
      <c r="AB41" s="5" t="s">
        <v>185</v>
      </c>
      <c r="AC41" s="5" t="s">
        <v>112</v>
      </c>
      <c r="AD41" s="5" t="s">
        <v>43</v>
      </c>
      <c r="AE41">
        <f>IF(SUMIF('Ingredients Backend'!$AE$1:$CD$1,AE$3,'Ingredients Backend'!$AE40:$CD40)&gt;=1,1,0)*$H41</f>
        <v>0</v>
      </c>
      <c r="AF41">
        <f>IF(SUMIF('Ingredients Backend'!$AE$1:$CD$1,AF$3,'Ingredients Backend'!$AE40:$CD40)&gt;=1,1,0)*$H41</f>
        <v>0</v>
      </c>
      <c r="AG41">
        <f>IF(SUMIF('Ingredients Backend'!$AE$1:$CD$1,AG$3,'Ingredients Backend'!$AE40:$CD40)&gt;=1,1,0)*$H41</f>
        <v>0</v>
      </c>
      <c r="AH41">
        <f>IF(SUMIF('Ingredients Backend'!$AE$1:$CD$1,AH$3,'Ingredients Backend'!$AE40:$CD40)&gt;=1,1,0)*$H41</f>
        <v>0</v>
      </c>
      <c r="AI41">
        <f>IF(SUMIF('Ingredients Backend'!$AE$1:$CD$1,AI$3,'Ingredients Backend'!$AE40:$CD40)&gt;=1,1,0)*$H41</f>
        <v>0</v>
      </c>
      <c r="AJ41">
        <f>IF(SUMIF('Ingredients Backend'!$AE$1:$CD$1,AJ$3,'Ingredients Backend'!$AE40:$CD40)&gt;=1,1,0)*$H41</f>
        <v>0</v>
      </c>
      <c r="AK41">
        <f>IF(SUMIF('Ingredients Backend'!$AE$1:$CD$1,AK$3,'Ingredients Backend'!$AE40:$CD40)&gt;=1,1,0)*$H41</f>
        <v>0</v>
      </c>
      <c r="AL41">
        <f>IF(SUMIF('Ingredients Backend'!$AE$1:$CD$1,AL$3,'Ingredients Backend'!$AE40:$CD40)&gt;=1,1,0)*$H41</f>
        <v>0</v>
      </c>
      <c r="AM41">
        <f>IF(SUMIF('Ingredients Backend'!$AE$1:$CD$1,AM$3,'Ingredients Backend'!$AE40:$CD40)&gt;=1,1,0)*$H41</f>
        <v>0</v>
      </c>
      <c r="AN41">
        <f>IF(SUMIF('Ingredients Backend'!$AE$1:$CD$1,AN$3,'Ingredients Backend'!$AE40:$CD40)&gt;=1,1,0)*$H41</f>
        <v>0</v>
      </c>
      <c r="AO41">
        <f>IF(SUMIF('Ingredients Backend'!$AE$1:$CD$1,AO$3,'Ingredients Backend'!$AE40:$CD40)&gt;=1,1,0)*$H41</f>
        <v>0</v>
      </c>
      <c r="AP41">
        <f>IF(SUMIF('Ingredients Backend'!$AE$1:$CD$1,AP$3,'Ingredients Backend'!$AE40:$CD40)&gt;=1,1,0)*$H41</f>
        <v>0</v>
      </c>
      <c r="AQ41">
        <f>IF(SUMIF('Ingredients Backend'!$AE$1:$CD$1,AQ$3,'Ingredients Backend'!$AE40:$CD40)&gt;=1,1,0)*$H41</f>
        <v>0</v>
      </c>
      <c r="AR41">
        <f>IF(SUMIF('Ingredients Backend'!$AE$1:$CD$1,AR$3,'Ingredients Backend'!$AE40:$CD40)&gt;=1,1,0)*$H41</f>
        <v>0</v>
      </c>
      <c r="AS41">
        <f>IF(SUMIF('Ingredients Backend'!$AE$1:$CD$1,AS$3,'Ingredients Backend'!$AE40:$CD40)&gt;=1,1,0)*$H41</f>
        <v>0</v>
      </c>
      <c r="AT41">
        <f>IF(SUMIF('Ingredients Backend'!$AE$1:$CD$1,AT$3,'Ingredients Backend'!$AE40:$CD40)&gt;=1,1,0)*$H41</f>
        <v>0</v>
      </c>
      <c r="AU41">
        <f>IF(SUMIF('Ingredients Backend'!$AE$1:$CD$1,AU$3,'Ingredients Backend'!$AE40:$CD40)&gt;=1,1,0)*$H41</f>
        <v>0</v>
      </c>
      <c r="AV41">
        <f>IF(SUMIF('Ingredients Backend'!$AE$1:$CD$1,AV$3,'Ingredients Backend'!$AE40:$CD40)&gt;=1,1,0)*$H41</f>
        <v>0</v>
      </c>
      <c r="AW41">
        <f>IF(SUMIF('Ingredients Backend'!$AE$1:$CD$1,AW$3,'Ingredients Backend'!$AE40:$CD40)&gt;=1,1,0)*$H41</f>
        <v>0</v>
      </c>
      <c r="AX41">
        <f>IF(SUMIF('Ingredients Backend'!$AE$1:$CD$1,AX$3,'Ingredients Backend'!$AE40:$CD40)&gt;=1,1,0)*$H41</f>
        <v>0</v>
      </c>
      <c r="AY41">
        <f>IF(SUMIF('Ingredients Backend'!$AE$1:$CD$1,AY$3,'Ingredients Backend'!$AE40:$CD40)&gt;=1,1,0)*$H41</f>
        <v>0</v>
      </c>
      <c r="AZ41">
        <f>IF(SUMIF('Ingredients Backend'!$AE$1:$CD$1,AZ$3,'Ingredients Backend'!$AE40:$CD40)&gt;=1,1,0)*$H41</f>
        <v>0</v>
      </c>
      <c r="BA41">
        <f>IF(SUMIF('Ingredients Backend'!$AE$1:$CD$1,BA$3,'Ingredients Backend'!$AE40:$CD40)&gt;=1,1,0)*$H41</f>
        <v>0</v>
      </c>
      <c r="BB41">
        <f>IF(SUMIF('Ingredients Backend'!$AE$1:$CD$1,BB$3,'Ingredients Backend'!$AE40:$CD40)&gt;=1,1,0)*$H41</f>
        <v>0</v>
      </c>
      <c r="BC41">
        <f>IF(SUMIF('Ingredients Backend'!$AE$1:$CD$1,BC$3,'Ingredients Backend'!$AE40:$CD40)&gt;=1,1,0)*$H41</f>
        <v>0</v>
      </c>
      <c r="BD41">
        <f>IF(SUMIF('Ingredients Backend'!$AE$1:$CD$1,BD$3,'Ingredients Backend'!$AE40:$CD40)&gt;=1,1,0)*$H41</f>
        <v>0</v>
      </c>
      <c r="BE41">
        <f>IF(SUMIF('Ingredients Backend'!$AE$1:$CD$1,BE$3,'Ingredients Backend'!$AE40:$CD40)&gt;=1,1,0)*$H41</f>
        <v>0</v>
      </c>
      <c r="BF41">
        <f>IF(SUMIF('Ingredients Backend'!$AE$1:$CD$1,BF$3,'Ingredients Backend'!$AE40:$CD40)&gt;=1,1,0)*$H41</f>
        <v>0</v>
      </c>
      <c r="BG41">
        <f>IF(SUMIF('Ingredients Backend'!$AE$1:$CD$1,BG$3,'Ingredients Backend'!$AE40:$CD40)&gt;=1,1,0)*$H41</f>
        <v>4980.52</v>
      </c>
      <c r="BH41">
        <f>IF(SUMIF('Ingredients Backend'!$AE$1:$CD$1,BH$3,'Ingredients Backend'!$AE40:$CD40)&gt;=1,1,0)*$H41</f>
        <v>0</v>
      </c>
      <c r="BI41">
        <f>IF(SUMIF('Ingredients Backend'!$AE$1:$CD$1,BI$3,'Ingredients Backend'!$AE40:$CD40)&gt;=1,1,0)*$H41</f>
        <v>0</v>
      </c>
      <c r="BJ41">
        <f>IF(SUMIF('Ingredients Backend'!$AE$1:$CD$1,BJ$3,'Ingredients Backend'!$AE40:$CD40)&gt;=1,1,0)*$H41</f>
        <v>0</v>
      </c>
      <c r="BK41">
        <f>IF(SUMIF('Ingredients Backend'!$AE$1:$CD$1,BK$3,'Ingredients Backend'!$AE40:$CD40)&gt;=1,1,0)*$H41</f>
        <v>0</v>
      </c>
      <c r="BL41">
        <f>IF(SUMIF('Ingredients Backend'!$AE$1:$CD$1,BL$3,'Ingredients Backend'!$AE40:$CD40)&gt;=1,1,0)*$H41</f>
        <v>0</v>
      </c>
      <c r="BM41">
        <f>IF(SUMIF('Ingredients Backend'!$AE$1:$CD$1,BM$3,'Ingredients Backend'!$AE40:$CD40)&gt;=1,1,0)*$H41</f>
        <v>0</v>
      </c>
      <c r="BN41">
        <f>IF(SUMIF('Ingredients Backend'!$AE$1:$CD$1,BN$3,'Ingredients Backend'!$AE40:$CD40)&gt;=1,1,0)*$H41</f>
        <v>0</v>
      </c>
      <c r="BO41">
        <f>IF(SUMIF('Ingredients Backend'!$AE$1:$CD$1,BO$3,'Ingredients Backend'!$AE40:$CD40)&gt;=1,1,0)*$H41</f>
        <v>0</v>
      </c>
      <c r="BP41">
        <f>IF(SUMIF('Ingredients Backend'!$AE$1:$CD$1,BP$3,'Ingredients Backend'!$AE40:$CD40)&gt;=1,1,0)*$H41</f>
        <v>0</v>
      </c>
      <c r="BQ41">
        <f>IF(SUMIF('Ingredients Backend'!$AE$1:$CD$1,BQ$3,'Ingredients Backend'!$AE40:$CD40)&gt;=1,1,0)*$H41</f>
        <v>0</v>
      </c>
      <c r="BR41">
        <f>IF(SUMIF('Ingredients Backend'!$AE$1:$CD$1,BR$3,'Ingredients Backend'!$AE40:$CD40)&gt;=1,1,0)*$H41</f>
        <v>0</v>
      </c>
      <c r="BS41">
        <f>IF(SUMIF('Ingredients Backend'!$AE$1:$CD$1,BS$3,'Ingredients Backend'!$AE40:$CD40)&gt;=1,1,0)*$H41</f>
        <v>0</v>
      </c>
      <c r="BT41">
        <f>IF(SUMIF('Ingredients Backend'!$AE$1:$CD$1,BT$3,'Ingredients Backend'!$AE40:$CD40)&gt;=1,1,0)*$H41</f>
        <v>0</v>
      </c>
      <c r="BU41">
        <f>IF(SUMIF('Ingredients Backend'!$AE$1:$CD$1,BU$3,'Ingredients Backend'!$AE40:$CD40)&gt;=1,1,0)*$H41</f>
        <v>0</v>
      </c>
      <c r="BV41">
        <f>IF(SUMIF('Ingredients Backend'!$AE$1:$CD$1,BV$3,'Ingredients Backend'!$AE40:$CD40)&gt;=1,1,0)*$H41</f>
        <v>0</v>
      </c>
      <c r="BW41">
        <f>IF(SUMIF('Ingredients Backend'!$AE$1:$CD$1,BW$3,'Ingredients Backend'!$AE40:$CD40)&gt;=1,1,0)*$H41</f>
        <v>0</v>
      </c>
      <c r="BX41">
        <f>IF(SUMIF('Ingredients Backend'!$AE$1:$CD$1,BX$3,'Ingredients Backend'!$AE40:$CD40)&gt;=1,1,0)*$H41</f>
        <v>0</v>
      </c>
      <c r="BY41">
        <f>IF(SUMIF('Ingredients Backend'!$AE$1:$CD$1,BY$3,'Ingredients Backend'!$AE40:$CD40)&gt;=1,1,0)*$H41</f>
        <v>0</v>
      </c>
    </row>
    <row r="42" spans="1:77">
      <c r="A42" s="5" t="str">
        <f>_xlfn.XLOOKUP($E42,'Raw Data'!$E:$E,'Raw Data'!A:A,"ERROR",0,1)</f>
        <v>AE</v>
      </c>
      <c r="B42" s="5" t="str">
        <f>_xlfn.XLOOKUP($E42,'Raw Data'!$E:$E,'Raw Data'!B:B,"ERROR",0,1)</f>
        <v>Hair Mousses</v>
      </c>
      <c r="C42" s="5" t="str">
        <f>_xlfn.XLOOKUP($E42,'Raw Data'!$E:$E,'Raw Data'!C:C,"ERROR",0,1)</f>
        <v>Oribe</v>
      </c>
      <c r="D42" s="5" t="str">
        <f>_xlfn.XLOOKUP($E42,'Raw Data'!$E:$E,'Raw Data'!D:D,"ERROR",0,1)</f>
        <v>www.amazon.ae/dp/B00DHOROQ4</v>
      </c>
      <c r="E42" s="5" t="s">
        <v>186</v>
      </c>
      <c r="F42" s="9" t="str">
        <f>_xlfn.XLOOKUP($E42,'Raw Data'!$E:$E,'Raw Data'!F:F,"ERROR",0,1)</f>
        <v>Oribe Grandiose Hair Plumping Mousse, 5.8 Ounce Oribe Grandiose Hair Plumping Mousse, 5.8 Ounce</v>
      </c>
      <c r="G42" s="10">
        <f>_xlfn.XLOOKUP($E42,'Raw Data'!$E:$E,'Raw Data'!G:G,"ERROR",0,1)</f>
        <v>24</v>
      </c>
      <c r="H42" s="9">
        <f>_xlfn.XLOOKUP($E42,'Raw Data'!$E:$E,'Raw Data'!H:H,"ERROR",0,1)</f>
        <v>4963.76</v>
      </c>
      <c r="I42" s="9">
        <f>_xlfn.XLOOKUP($E42,'Raw Data'!$E:$E,'Raw Data'!I:I,"ERROR",0,1)</f>
        <v>0.00664558666056486</v>
      </c>
      <c r="J42" s="9" t="str">
        <f>_xlfn.XLOOKUP($E42,'Raw Data'!$E:$E,'Raw Data'!J:J,"ERROR",0,1)</f>
        <v>Yes</v>
      </c>
      <c r="K42" s="14" t="str">
        <f t="array" ref="K42">_xlfn.IFS(AND(L42&gt;0,L42&lt;=5),"0 to 5",AND(L42&gt;5,L42&lt;=10),"5 to 10",AND(L42&gt;10,L42&lt;=15),"10 to 15",AND(L42&gt;15,L42&lt;=20),"15 to 20",AND(L42&gt;20,L42&lt;=30),"20 to 30",AND(L42&gt;30,L42&lt;=40),"30 to 40",AND(L42&gt;40,L42&lt;=50),"40 to 50",AND(L42&gt;50,L42&lt;=75),"50 to 75",AND(L42&gt;75,L42&lt;=100),"75 to 100",AND(L42&gt;100,L42&lt;=150),"100 to 150",AND(L42&gt;150,L42&lt;=200),"150 to 200",AND(L42&gt;200,L42&lt;=250),"200 to 250",AND(L42&gt;250,L42&lt;=300),"250 to 300",AND(L42&gt;300,L42&lt;=400),"300 to 400",AND(L42&gt;400,L42&lt;=500),"400 to 500",L42&gt;500,"500+")</f>
        <v>200 to 250</v>
      </c>
      <c r="L42" s="9">
        <f>_xlfn.XLOOKUP($E42,'Raw Data'!$E:$E,'Raw Data'!L:L,"ERROR",0,1)</f>
        <v>206.26</v>
      </c>
      <c r="M42" s="14" t="str">
        <f t="array" ref="M42">_xlfn.IFS(AND(N42&gt;0,N42&lt;=5),"0 to 5",AND(N42&gt;5,N42&lt;=10),"5 to 10",AND(N42&gt;10,N42&lt;=15),"10 to 15",AND(N42&gt;15,N42&lt;=20),"15 to 20",AND(N42&gt;20,N42&lt;=30),"20 to 30",AND(N42&gt;30,N42&lt;=40),"30 to 40",AND(N42&gt;40,N42&lt;=50),"40 to 50",AND(N42&gt;50,N42&lt;=75),"50 to 75",AND(N42&gt;75,N42&lt;=100),"75 to 100",AND(N42&gt;100,N42&lt;=150),"100 to 150",AND(N42&gt;150,N42&lt;=200),"150 to 200",AND(N42&gt;200,N42&lt;=250),"200 to 250",AND(N42&gt;250,N42&lt;=300),"250 to 300",AND(N42&gt;300,N42&lt;=400),"300 to 400",AND(N42&gt;400,N42&lt;=500),"400 to 500",N42&gt;500,"500+")</f>
        <v>200 to 250</v>
      </c>
      <c r="N42" s="9">
        <f>_xlfn.XLOOKUP($E42,'Raw Data'!$E:$E,'Raw Data'!N:N,"ERROR",0,1)</f>
        <v>209.7</v>
      </c>
      <c r="O42" s="14" t="str">
        <f t="array" ref="O42">_xlfn.IFS(P42=0,"No Discount",AND(P42&gt;0,P42&lt;=0.02),"0% to 2%",AND(P42&gt;0.02,P42&lt;=0.04),"2% to 4%",AND(P42&gt;0.04,P42&lt;=0.06),"4% to 6%",AND(P42&gt;0.06,P42&lt;=0.08),"6% to 8%",AND(P42&gt;0.08,P42&lt;=0.1),"8% to 10%",AND(P42&gt;0.1,P42&lt;=0.15),"10% to 15%",AND(P42&gt;0.15,P42&lt;=0.2),"15% to 20%",AND(P42&gt;0.2,P42&lt;=0.25),"20% to 25%",AND(P42&gt;0.25,P42&lt;=0.3),"25% to 30%",AND(P42&gt;0.3,P42&lt;=0.4),"30% to 40%",AND(P42&gt;0.4,P42&lt;=0.5),"40% to 50%",AND(P42&gt;0.5,P42&lt;=0.75),"50% to 75%",AND(P42&gt;0.75,P42&lt;=1),"75% to 100%")</f>
        <v>0% to 2%</v>
      </c>
      <c r="P42" s="10">
        <f>_xlfn.XLOOKUP($E42,'Raw Data'!$E:$E,'Raw Data'!P:P,"ERROR",0,1)</f>
        <v>0.0164043872198379</v>
      </c>
      <c r="Q42" s="9">
        <f>_xlfn.XLOOKUP($E42,'Raw Data'!$E:$E,'Raw Data'!Q:Q,"ERROR",0,1)</f>
        <v>5.8</v>
      </c>
      <c r="R42" s="9" t="str">
        <f>_xlfn.XLOOKUP($E42,'Raw Data'!$E:$E,'Raw Data'!R:R,"ERROR",0,1)</f>
        <v>oz</v>
      </c>
      <c r="S42" s="5" t="str">
        <f t="array" ref="S42">_xlfn.IFS(AND(T42&gt;0,T42&lt;=0.05),"0 to 0.05",AND(T42&gt;0.05,T42&lt;=0.1),"0.05 to 0.1",AND(T42&gt;0.1,T42&lt;=0.2),"0.1 to 0.2",AND(T42&gt;0.2,T42&lt;=0.3),"0.2 to 0.3",AND(T42&gt;0.3,T42&lt;=0.4),"0.3 to 0.4",AND(T42&gt;0.4,T42&lt;=0.5),"0.4 to 0.5",AND(T42&gt;0.5,T42&lt;=0.75),"0.5 to 0.75",AND(T42&gt;0.75,T42&lt;=1),"0.75 to 1",AND(T42&gt;1,T42&lt;=2),"1 to 2",AND(T42&gt;2,T42&lt;=3),"2 to 3",AND(T42&gt;3,T42&lt;=4),"3 to 4",AND(T42&gt;4,T42&lt;=5),"4 to 5",AND(T42&gt;5,T42&lt;=10),"5 to 10",T42&gt;10,"10+")</f>
        <v>1 to 2</v>
      </c>
      <c r="T42" s="10">
        <f t="shared" si="1"/>
        <v>1.20264014086971</v>
      </c>
      <c r="U42" s="15" t="str">
        <f t="array" ref="U42">_xlfn.IFS(AND(V42&gt;0,V42&lt;=0.05),"0 to 0.05",AND(V42&gt;0.05,V42&lt;=0.1),"0.05 to 0.1",AND(V42&gt;0.1,V42&lt;=0.2),"0.1 to 0.2",AND(V42&gt;0.2,V42&lt;=0.3),"0.2 to 0.3",AND(V42&gt;0.3,V42&lt;=0.4),"0.3 to 0.4",AND(V42&gt;0.4,V42&lt;=0.5),"0.4 to 0.5",AND(V42&gt;0.5,V42&lt;=0.75),"0.5 to 0.75",AND(V42&gt;0.75,V42&lt;=1),"0.75 to 1",AND(V42&gt;1,V42&lt;=2),"1 to 2",AND(V42&gt;2,V42&lt;=3),"2 to 3",AND(V42&gt;3,V42&lt;=4),"3 to 4",AND(V42&gt;4,V42&lt;=5),"4 to 5",AND(V42&gt;5,V42&lt;=10),"5 to 10",V42&gt;10,"10+")</f>
        <v>0.3 to 0.4</v>
      </c>
      <c r="V42" s="10">
        <f t="shared" si="2"/>
        <v>0.330128392009609</v>
      </c>
      <c r="W42" s="15" t="str">
        <f t="array" ref="W42">_xlfn.IFS(AND(X42&gt;0,X42&lt;=0.05),"0 to 0.05",AND(X42&gt;0.05,X42&lt;=0.1),"0.05 to 0.1",AND(X42&gt;0.1,X42&lt;=0.2),"0.1 to 0.2",AND(X42&gt;0.2,X42&lt;=0.3),"0.2 to 0.3",AND(X42&gt;0.3,X42&lt;=0.4),"0.3 to 0.4",AND(X42&gt;0.4,X42&lt;=0.5),"0.4 to 0.5",AND(X42&gt;0.5,X42&lt;=0.75),"0.5 to 0.75",AND(X42&gt;0.75,X42&lt;=1),"0.75 to 1",AND(X42&gt;1,X42&lt;=2),"1 to 2",AND(X42&gt;2,X42&lt;=3),"2 to 3",AND(X42&gt;3,X42&lt;=4),"3 to 4",AND(X42&gt;4,X42&lt;=5),"4 to 5",AND(X42&gt;5,X42&lt;=10),"5 to 10",X42&gt;10,"10+")</f>
        <v>0.3 to 0.4</v>
      </c>
      <c r="X42" s="16">
        <f t="shared" si="3"/>
        <v>0.324712838034821</v>
      </c>
      <c r="Y42" s="5" t="str">
        <f t="array" ref="Y42">_xlfn.IFS(AND(Z42&gt;0,Z42&lt;=1),"0 to 1",AND(Z42&gt;1,Z42&lt;=2),"1 to 2",AND(Z42&gt;2,Z42&lt;=4),"2 to 4",AND(Z42&gt;4,Z42&lt;=6),"4 to 6",AND(Z42&gt;6,Z42&lt;=8),"6 to 8",AND(Z42&gt;8,Z42&lt;=10),"8 to 10",AND(Z42&gt;10,Z42&lt;=15),"10 to 15",AND(Z42&gt;15,Z42&lt;=20),"15 to 20",AND(Z42&gt;20,Z42&lt;=25),"20 to 25",AND(Z42&gt;25,Z42&lt;=30),"25 to 30",AND(Z42&gt;30,Z42&lt;=40),"30 to 40",AND(Z42&gt;40,Z42&lt;=50),"40 to 50",Z42&gt;50,"50+")</f>
        <v>4 to 6</v>
      </c>
      <c r="Z42" s="9">
        <f t="array" ref="Z42">_xlfn.IFS(AA42="oz",_xlfn.IFS(R42="oz",Q42,R42="fl oz",Q42*1.04,R42="ml",Q42*0.0338),AA42="fl oz",_xlfn.IFS(R42="oz",Q42/1.04,R42="fl oz",Q42,R42="ml",Q42*0.0338/1.04),AA42="ml",_xlfn.IFS(R42="oz",Q42/0.0338,R42="fl oz",Q42*1.04/0.0338,R42="ml",Q42))</f>
        <v>5.8</v>
      </c>
      <c r="AA42" s="9" t="str">
        <f>_xlfn.XLOOKUP($E42,'Raw Data'!$E:$E,'Raw Data'!AA:AA,"ERROR",0,1)</f>
        <v>oz</v>
      </c>
      <c r="AB42" s="5" t="s">
        <v>33</v>
      </c>
      <c r="AC42" s="5" t="s">
        <v>43</v>
      </c>
      <c r="AD42" s="5" t="s">
        <v>187</v>
      </c>
      <c r="AE42">
        <f>IF(SUMIF('Ingredients Backend'!$AE$1:$CD$1,AE$3,'Ingredients Backend'!$AE41:$CD41)&gt;=1,1,0)*$H42</f>
        <v>0</v>
      </c>
      <c r="AF42">
        <f>IF(SUMIF('Ingredients Backend'!$AE$1:$CD$1,AF$3,'Ingredients Backend'!$AE41:$CD41)&gt;=1,1,0)*$H42</f>
        <v>0</v>
      </c>
      <c r="AG42">
        <f>IF(SUMIF('Ingredients Backend'!$AE$1:$CD$1,AG$3,'Ingredients Backend'!$AE41:$CD41)&gt;=1,1,0)*$H42</f>
        <v>0</v>
      </c>
      <c r="AH42">
        <f>IF(SUMIF('Ingredients Backend'!$AE$1:$CD$1,AH$3,'Ingredients Backend'!$AE41:$CD41)&gt;=1,1,0)*$H42</f>
        <v>0</v>
      </c>
      <c r="AI42">
        <f>IF(SUMIF('Ingredients Backend'!$AE$1:$CD$1,AI$3,'Ingredients Backend'!$AE41:$CD41)&gt;=1,1,0)*$H42</f>
        <v>0</v>
      </c>
      <c r="AJ42">
        <f>IF(SUMIF('Ingredients Backend'!$AE$1:$CD$1,AJ$3,'Ingredients Backend'!$AE41:$CD41)&gt;=1,1,0)*$H42</f>
        <v>0</v>
      </c>
      <c r="AK42">
        <f>IF(SUMIF('Ingredients Backend'!$AE$1:$CD$1,AK$3,'Ingredients Backend'!$AE41:$CD41)&gt;=1,1,0)*$H42</f>
        <v>0</v>
      </c>
      <c r="AL42">
        <f>IF(SUMIF('Ingredients Backend'!$AE$1:$CD$1,AL$3,'Ingredients Backend'!$AE41:$CD41)&gt;=1,1,0)*$H42</f>
        <v>0</v>
      </c>
      <c r="AM42">
        <f>IF(SUMIF('Ingredients Backend'!$AE$1:$CD$1,AM$3,'Ingredients Backend'!$AE41:$CD41)&gt;=1,1,0)*$H42</f>
        <v>0</v>
      </c>
      <c r="AN42">
        <f>IF(SUMIF('Ingredients Backend'!$AE$1:$CD$1,AN$3,'Ingredients Backend'!$AE41:$CD41)&gt;=1,1,0)*$H42</f>
        <v>4963.76</v>
      </c>
      <c r="AO42">
        <f>IF(SUMIF('Ingredients Backend'!$AE$1:$CD$1,AO$3,'Ingredients Backend'!$AE41:$CD41)&gt;=1,1,0)*$H42</f>
        <v>0</v>
      </c>
      <c r="AP42">
        <f>IF(SUMIF('Ingredients Backend'!$AE$1:$CD$1,AP$3,'Ingredients Backend'!$AE41:$CD41)&gt;=1,1,0)*$H42</f>
        <v>0</v>
      </c>
      <c r="AQ42">
        <f>IF(SUMIF('Ingredients Backend'!$AE$1:$CD$1,AQ$3,'Ingredients Backend'!$AE41:$CD41)&gt;=1,1,0)*$H42</f>
        <v>4963.76</v>
      </c>
      <c r="AR42">
        <f>IF(SUMIF('Ingredients Backend'!$AE$1:$CD$1,AR$3,'Ingredients Backend'!$AE41:$CD41)&gt;=1,1,0)*$H42</f>
        <v>0</v>
      </c>
      <c r="AS42">
        <f>IF(SUMIF('Ingredients Backend'!$AE$1:$CD$1,AS$3,'Ingredients Backend'!$AE41:$CD41)&gt;=1,1,0)*$H42</f>
        <v>0</v>
      </c>
      <c r="AT42">
        <f>IF(SUMIF('Ingredients Backend'!$AE$1:$CD$1,AT$3,'Ingredients Backend'!$AE41:$CD41)&gt;=1,1,0)*$H42</f>
        <v>0</v>
      </c>
      <c r="AU42">
        <f>IF(SUMIF('Ingredients Backend'!$AE$1:$CD$1,AU$3,'Ingredients Backend'!$AE41:$CD41)&gt;=1,1,0)*$H42</f>
        <v>0</v>
      </c>
      <c r="AV42">
        <f>IF(SUMIF('Ingredients Backend'!$AE$1:$CD$1,AV$3,'Ingredients Backend'!$AE41:$CD41)&gt;=1,1,0)*$H42</f>
        <v>4963.76</v>
      </c>
      <c r="AW42">
        <f>IF(SUMIF('Ingredients Backend'!$AE$1:$CD$1,AW$3,'Ingredients Backend'!$AE41:$CD41)&gt;=1,1,0)*$H42</f>
        <v>0</v>
      </c>
      <c r="AX42">
        <f>IF(SUMIF('Ingredients Backend'!$AE$1:$CD$1,AX$3,'Ingredients Backend'!$AE41:$CD41)&gt;=1,1,0)*$H42</f>
        <v>0</v>
      </c>
      <c r="AY42">
        <f>IF(SUMIF('Ingredients Backend'!$AE$1:$CD$1,AY$3,'Ingredients Backend'!$AE41:$CD41)&gt;=1,1,0)*$H42</f>
        <v>4963.76</v>
      </c>
      <c r="AZ42">
        <f>IF(SUMIF('Ingredients Backend'!$AE$1:$CD$1,AZ$3,'Ingredients Backend'!$AE41:$CD41)&gt;=1,1,0)*$H42</f>
        <v>0</v>
      </c>
      <c r="BA42">
        <f>IF(SUMIF('Ingredients Backend'!$AE$1:$CD$1,BA$3,'Ingredients Backend'!$AE41:$CD41)&gt;=1,1,0)*$H42</f>
        <v>0</v>
      </c>
      <c r="BB42">
        <f>IF(SUMIF('Ingredients Backend'!$AE$1:$CD$1,BB$3,'Ingredients Backend'!$AE41:$CD41)&gt;=1,1,0)*$H42</f>
        <v>0</v>
      </c>
      <c r="BC42">
        <f>IF(SUMIF('Ingredients Backend'!$AE$1:$CD$1,BC$3,'Ingredients Backend'!$AE41:$CD41)&gt;=1,1,0)*$H42</f>
        <v>0</v>
      </c>
      <c r="BD42">
        <f>IF(SUMIF('Ingredients Backend'!$AE$1:$CD$1,BD$3,'Ingredients Backend'!$AE41:$CD41)&gt;=1,1,0)*$H42</f>
        <v>0</v>
      </c>
      <c r="BE42">
        <f>IF(SUMIF('Ingredients Backend'!$AE$1:$CD$1,BE$3,'Ingredients Backend'!$AE41:$CD41)&gt;=1,1,0)*$H42</f>
        <v>0</v>
      </c>
      <c r="BF42">
        <f>IF(SUMIF('Ingredients Backend'!$AE$1:$CD$1,BF$3,'Ingredients Backend'!$AE41:$CD41)&gt;=1,1,0)*$H42</f>
        <v>0</v>
      </c>
      <c r="BG42">
        <f>IF(SUMIF('Ingredients Backend'!$AE$1:$CD$1,BG$3,'Ingredients Backend'!$AE41:$CD41)&gt;=1,1,0)*$H42</f>
        <v>0</v>
      </c>
      <c r="BH42">
        <f>IF(SUMIF('Ingredients Backend'!$AE$1:$CD$1,BH$3,'Ingredients Backend'!$AE41:$CD41)&gt;=1,1,0)*$H42</f>
        <v>0</v>
      </c>
      <c r="BI42">
        <f>IF(SUMIF('Ingredients Backend'!$AE$1:$CD$1,BI$3,'Ingredients Backend'!$AE41:$CD41)&gt;=1,1,0)*$H42</f>
        <v>0</v>
      </c>
      <c r="BJ42">
        <f>IF(SUMIF('Ingredients Backend'!$AE$1:$CD$1,BJ$3,'Ingredients Backend'!$AE41:$CD41)&gt;=1,1,0)*$H42</f>
        <v>0</v>
      </c>
      <c r="BK42">
        <f>IF(SUMIF('Ingredients Backend'!$AE$1:$CD$1,BK$3,'Ingredients Backend'!$AE41:$CD41)&gt;=1,1,0)*$H42</f>
        <v>0</v>
      </c>
      <c r="BL42">
        <f>IF(SUMIF('Ingredients Backend'!$AE$1:$CD$1,BL$3,'Ingredients Backend'!$AE41:$CD41)&gt;=1,1,0)*$H42</f>
        <v>4963.76</v>
      </c>
      <c r="BM42">
        <f>IF(SUMIF('Ingredients Backend'!$AE$1:$CD$1,BM$3,'Ingredients Backend'!$AE41:$CD41)&gt;=1,1,0)*$H42</f>
        <v>0</v>
      </c>
      <c r="BN42">
        <f>IF(SUMIF('Ingredients Backend'!$AE$1:$CD$1,BN$3,'Ingredients Backend'!$AE41:$CD41)&gt;=1,1,0)*$H42</f>
        <v>0</v>
      </c>
      <c r="BO42">
        <f>IF(SUMIF('Ingredients Backend'!$AE$1:$CD$1,BO$3,'Ingredients Backend'!$AE41:$CD41)&gt;=1,1,0)*$H42</f>
        <v>0</v>
      </c>
      <c r="BP42">
        <f>IF(SUMIF('Ingredients Backend'!$AE$1:$CD$1,BP$3,'Ingredients Backend'!$AE41:$CD41)&gt;=1,1,0)*$H42</f>
        <v>0</v>
      </c>
      <c r="BQ42">
        <f>IF(SUMIF('Ingredients Backend'!$AE$1:$CD$1,BQ$3,'Ingredients Backend'!$AE41:$CD41)&gt;=1,1,0)*$H42</f>
        <v>0</v>
      </c>
      <c r="BR42">
        <f>IF(SUMIF('Ingredients Backend'!$AE$1:$CD$1,BR$3,'Ingredients Backend'!$AE41:$CD41)&gt;=1,1,0)*$H42</f>
        <v>0</v>
      </c>
      <c r="BS42">
        <f>IF(SUMIF('Ingredients Backend'!$AE$1:$CD$1,BS$3,'Ingredients Backend'!$AE41:$CD41)&gt;=1,1,0)*$H42</f>
        <v>0</v>
      </c>
      <c r="BT42">
        <f>IF(SUMIF('Ingredients Backend'!$AE$1:$CD$1,BT$3,'Ingredients Backend'!$AE41:$CD41)&gt;=1,1,0)*$H42</f>
        <v>0</v>
      </c>
      <c r="BU42">
        <f>IF(SUMIF('Ingredients Backend'!$AE$1:$CD$1,BU$3,'Ingredients Backend'!$AE41:$CD41)&gt;=1,1,0)*$H42</f>
        <v>4963.76</v>
      </c>
      <c r="BV42">
        <f>IF(SUMIF('Ingredients Backend'!$AE$1:$CD$1,BV$3,'Ingredients Backend'!$AE41:$CD41)&gt;=1,1,0)*$H42</f>
        <v>0</v>
      </c>
      <c r="BW42">
        <f>IF(SUMIF('Ingredients Backend'!$AE$1:$CD$1,BW$3,'Ingredients Backend'!$AE41:$CD41)&gt;=1,1,0)*$H42</f>
        <v>0</v>
      </c>
      <c r="BX42">
        <f>IF(SUMIF('Ingredients Backend'!$AE$1:$CD$1,BX$3,'Ingredients Backend'!$AE41:$CD41)&gt;=1,1,0)*$H42</f>
        <v>0</v>
      </c>
      <c r="BY42">
        <f>IF(SUMIF('Ingredients Backend'!$AE$1:$CD$1,BY$3,'Ingredients Backend'!$AE41:$CD41)&gt;=1,1,0)*$H42</f>
        <v>4963.76</v>
      </c>
    </row>
    <row r="43" spans="1:77">
      <c r="A43" s="5" t="str">
        <f>_xlfn.XLOOKUP($E43,'Raw Data'!$E:$E,'Raw Data'!A:A,"ERROR",0,1)</f>
        <v>AE</v>
      </c>
      <c r="B43" s="5" t="str">
        <f>_xlfn.XLOOKUP($E43,'Raw Data'!$E:$E,'Raw Data'!B:B,"ERROR",0,1)</f>
        <v>Hair Mousses</v>
      </c>
      <c r="C43" s="5" t="str">
        <f>_xlfn.XLOOKUP($E43,'Raw Data'!$E:$E,'Raw Data'!C:C,"ERROR",0,1)</f>
        <v>ogx</v>
      </c>
      <c r="D43" s="5" t="str">
        <f>_xlfn.XLOOKUP($E43,'Raw Data'!$E:$E,'Raw Data'!D:D,"ERROR",0,1)</f>
        <v>www.amazon.ae/dp/B00LAXO5VG</v>
      </c>
      <c r="E43" s="5" t="s">
        <v>188</v>
      </c>
      <c r="F43" s="9" t="str">
        <f>_xlfn.XLOOKUP($E43,'Raw Data'!$E:$E,'Raw Data'!F:F,"ERROR",0,1)</f>
        <v>OGX Renewing + Argan Oil of Morocco Voluminous Mousse, 8 Ounce</v>
      </c>
      <c r="G43" s="10">
        <f>_xlfn.XLOOKUP($E43,'Raw Data'!$E:$E,'Raw Data'!G:G,"ERROR",0,1)</f>
        <v>28</v>
      </c>
      <c r="H43" s="9">
        <f>_xlfn.XLOOKUP($E43,'Raw Data'!$E:$E,'Raw Data'!H:H,"ERROR",0,1)</f>
        <v>4757.5</v>
      </c>
      <c r="I43" s="9">
        <f>_xlfn.XLOOKUP($E43,'Raw Data'!$E:$E,'Raw Data'!I:I,"ERROR",0,1)</f>
        <v>0.00636944141893188</v>
      </c>
      <c r="J43" s="9" t="str">
        <f>_xlfn.XLOOKUP($E43,'Raw Data'!$E:$E,'Raw Data'!J:J,"ERROR",0,1)</f>
        <v>Yes</v>
      </c>
      <c r="K43" s="14" t="str">
        <f t="array" ref="K43">_xlfn.IFS(AND(L43&gt;0,L43&lt;=5),"0 to 5",AND(L43&gt;5,L43&lt;=10),"5 to 10",AND(L43&gt;10,L43&lt;=15),"10 to 15",AND(L43&gt;15,L43&lt;=20),"15 to 20",AND(L43&gt;20,L43&lt;=30),"20 to 30",AND(L43&gt;30,L43&lt;=40),"30 to 40",AND(L43&gt;40,L43&lt;=50),"40 to 50",AND(L43&gt;50,L43&lt;=75),"50 to 75",AND(L43&gt;75,L43&lt;=100),"75 to 100",AND(L43&gt;100,L43&lt;=150),"100 to 150",AND(L43&gt;150,L43&lt;=200),"150 to 200",AND(L43&gt;200,L43&lt;=250),"200 to 250",AND(L43&gt;250,L43&lt;=300),"250 to 300",AND(L43&gt;300,L43&lt;=400),"300 to 400",AND(L43&gt;400,L43&lt;=500),"400 to 500",L43&gt;500,"500+")</f>
        <v>200 to 250</v>
      </c>
      <c r="L43" s="9">
        <f>_xlfn.XLOOKUP($E43,'Raw Data'!$E:$E,'Raw Data'!L:L,"ERROR",0,1)</f>
        <v>203.02</v>
      </c>
      <c r="M43" s="14" t="str">
        <f t="array" ref="M43">_xlfn.IFS(AND(N43&gt;0,N43&lt;=5),"0 to 5",AND(N43&gt;5,N43&lt;=10),"5 to 10",AND(N43&gt;10,N43&lt;=15),"10 to 15",AND(N43&gt;15,N43&lt;=20),"15 to 20",AND(N43&gt;20,N43&lt;=30),"20 to 30",AND(N43&gt;30,N43&lt;=40),"30 to 40",AND(N43&gt;40,N43&lt;=50),"40 to 50",AND(N43&gt;50,N43&lt;=75),"50 to 75",AND(N43&gt;75,N43&lt;=100),"75 to 100",AND(N43&gt;100,N43&lt;=150),"100 to 150",AND(N43&gt;150,N43&lt;=200),"150 to 200",AND(N43&gt;200,N43&lt;=250),"200 to 250",AND(N43&gt;250,N43&lt;=300),"250 to 300",AND(N43&gt;300,N43&lt;=400),"300 to 400",AND(N43&gt;400,N43&lt;=500),"400 to 500",N43&gt;500,"500+")</f>
        <v>200 to 250</v>
      </c>
      <c r="N43" s="9">
        <f>_xlfn.XLOOKUP($E43,'Raw Data'!$E:$E,'Raw Data'!N:N,"ERROR",0,1)</f>
        <v>236.57</v>
      </c>
      <c r="O43" s="14" t="str">
        <f t="array" ref="O43">_xlfn.IFS(P43=0,"No Discount",AND(P43&gt;0,P43&lt;=0.02),"0% to 2%",AND(P43&gt;0.02,P43&lt;=0.04),"2% to 4%",AND(P43&gt;0.04,P43&lt;=0.06),"4% to 6%",AND(P43&gt;0.06,P43&lt;=0.08),"6% to 8%",AND(P43&gt;0.08,P43&lt;=0.1),"8% to 10%",AND(P43&gt;0.1,P43&lt;=0.15),"10% to 15%",AND(P43&gt;0.15,P43&lt;=0.2),"15% to 20%",AND(P43&gt;0.2,P43&lt;=0.25),"20% to 25%",AND(P43&gt;0.25,P43&lt;=0.3),"25% to 30%",AND(P43&gt;0.3,P43&lt;=0.4),"30% to 40%",AND(P43&gt;0.4,P43&lt;=0.5),"40% to 50%",AND(P43&gt;0.5,P43&lt;=0.75),"50% to 75%",AND(P43&gt;0.75,P43&lt;=1),"75% to 100%")</f>
        <v>10% to 15%</v>
      </c>
      <c r="P43" s="10">
        <f>_xlfn.XLOOKUP($E43,'Raw Data'!$E:$E,'Raw Data'!P:P,"ERROR",0,1)</f>
        <v>0.141818489242085</v>
      </c>
      <c r="Q43" s="9">
        <f>_xlfn.XLOOKUP($E43,'Raw Data'!$E:$E,'Raw Data'!Q:Q,"ERROR",0,1)</f>
        <v>8</v>
      </c>
      <c r="R43" s="9" t="str">
        <f>_xlfn.XLOOKUP($E43,'Raw Data'!$E:$E,'Raw Data'!R:R,"ERROR",0,1)</f>
        <v>oz</v>
      </c>
      <c r="S43" s="5" t="str">
        <f t="array" ref="S43">_xlfn.IFS(AND(T43&gt;0,T43&lt;=0.05),"0 to 0.05",AND(T43&gt;0.05,T43&lt;=0.1),"0.05 to 0.1",AND(T43&gt;0.1,T43&lt;=0.2),"0.1 to 0.2",AND(T43&gt;0.2,T43&lt;=0.3),"0.2 to 0.3",AND(T43&gt;0.3,T43&lt;=0.4),"0.3 to 0.4",AND(T43&gt;0.4,T43&lt;=0.5),"0.4 to 0.5",AND(T43&gt;0.5,T43&lt;=0.75),"0.5 to 0.75",AND(T43&gt;0.75,T43&lt;=1),"0.75 to 1",AND(T43&gt;1,T43&lt;=2),"1 to 2",AND(T43&gt;2,T43&lt;=3),"2 to 3",AND(T43&gt;3,T43&lt;=4),"3 to 4",AND(T43&gt;4,T43&lt;=5),"4 to 5",AND(T43&gt;5,T43&lt;=10),"5 to 10",T43&gt;10,"10+")</f>
        <v>0.75 to 1</v>
      </c>
      <c r="T43" s="10">
        <f t="shared" si="1"/>
        <v>0.858217788298952</v>
      </c>
      <c r="U43" s="15" t="str">
        <f t="array" ref="U43">_xlfn.IFS(AND(V43&gt;0,V43&lt;=0.05),"0 to 0.05",AND(V43&gt;0.05,V43&lt;=0.1),"0.05 to 0.1",AND(V43&gt;0.1,V43&lt;=0.2),"0.1 to 0.2",AND(V43&gt;0.2,V43&lt;=0.3),"0.2 to 0.3",AND(V43&gt;0.3,V43&lt;=0.4),"0.3 to 0.4",AND(V43&gt;0.4,V43&lt;=0.5),"0.4 to 0.5",AND(V43&gt;0.5,V43&lt;=0.75),"0.5 to 0.75",AND(V43&gt;0.75,V43&lt;=1),"0.75 to 1",AND(V43&gt;1,V43&lt;=2),"1 to 2",AND(V43&gt;2,V43&lt;=3),"2 to 3",AND(V43&gt;3,V43&lt;=4),"3 to 4",AND(V43&gt;4,V43&lt;=5),"4 to 5",AND(V43&gt;5,V43&lt;=10),"5 to 10",V43&gt;10,"10+")</f>
        <v>0.2 to 0.3</v>
      </c>
      <c r="V43" s="10">
        <f t="shared" si="2"/>
        <v>0.27001141359486</v>
      </c>
      <c r="W43" s="15" t="str">
        <f t="array" ref="W43">_xlfn.IFS(AND(X43&gt;0,X43&lt;=0.05),"0 to 0.05",AND(X43&gt;0.05,X43&lt;=0.1),"0.05 to 0.1",AND(X43&gt;0.1,X43&lt;=0.2),"0.1 to 0.2",AND(X43&gt;0.2,X43&lt;=0.3),"0.2 to 0.3",AND(X43&gt;0.3,X43&lt;=0.4),"0.3 to 0.4",AND(X43&gt;0.4,X43&lt;=0.5),"0.4 to 0.5",AND(X43&gt;0.5,X43&lt;=0.75),"0.5 to 0.75",AND(X43&gt;0.75,X43&lt;=1),"0.75 to 1",AND(X43&gt;1,X43&lt;=2),"1 to 2",AND(X43&gt;2,X43&lt;=3),"2 to 3",AND(X43&gt;3,X43&lt;=4),"3 to 4",AND(X43&gt;4,X43&lt;=5),"4 to 5",AND(X43&gt;5,X43&lt;=10),"5 to 10",X43&gt;10,"10+")</f>
        <v>0.2 to 0.3</v>
      </c>
      <c r="X43" s="16">
        <f t="shared" si="3"/>
        <v>0.231718802840717</v>
      </c>
      <c r="Y43" s="5" t="str">
        <f t="array" ref="Y43">_xlfn.IFS(AND(Z43&gt;0,Z43&lt;=1),"0 to 1",AND(Z43&gt;1,Z43&lt;=2),"1 to 2",AND(Z43&gt;2,Z43&lt;=4),"2 to 4",AND(Z43&gt;4,Z43&lt;=6),"4 to 6",AND(Z43&gt;6,Z43&lt;=8),"6 to 8",AND(Z43&gt;8,Z43&lt;=10),"8 to 10",AND(Z43&gt;10,Z43&lt;=15),"10 to 15",AND(Z43&gt;15,Z43&lt;=20),"15 to 20",AND(Z43&gt;20,Z43&lt;=25),"20 to 25",AND(Z43&gt;25,Z43&lt;=30),"25 to 30",AND(Z43&gt;30,Z43&lt;=40),"30 to 40",AND(Z43&gt;40,Z43&lt;=50),"40 to 50",Z43&gt;50,"50+")</f>
        <v>6 to 8</v>
      </c>
      <c r="Z43" s="9">
        <f t="array" ref="Z43">_xlfn.IFS(AA43="oz",_xlfn.IFS(R43="oz",Q43,R43="fl oz",Q43*1.04,R43="ml",Q43*0.0338),AA43="fl oz",_xlfn.IFS(R43="oz",Q43/1.04,R43="fl oz",Q43,R43="ml",Q43*0.0338/1.04),AA43="ml",_xlfn.IFS(R43="oz",Q43/0.0338,R43="fl oz",Q43*1.04/0.0338,R43="ml",Q43))</f>
        <v>8</v>
      </c>
      <c r="AA43" s="9" t="str">
        <f>_xlfn.XLOOKUP($E43,'Raw Data'!$E:$E,'Raw Data'!AA:AA,"ERROR",0,1)</f>
        <v>oz</v>
      </c>
      <c r="AB43" s="5" t="s">
        <v>189</v>
      </c>
      <c r="AC43" s="5" t="s">
        <v>104</v>
      </c>
      <c r="AD43" s="5" t="s">
        <v>190</v>
      </c>
      <c r="AE43">
        <f>IF(SUMIF('Ingredients Backend'!$AE$1:$CD$1,AE$3,'Ingredients Backend'!$AE42:$CD42)&gt;=1,1,0)*$H43</f>
        <v>4757.5</v>
      </c>
      <c r="AF43">
        <f>IF(SUMIF('Ingredients Backend'!$AE$1:$CD$1,AF$3,'Ingredients Backend'!$AE42:$CD42)&gt;=1,1,0)*$H43</f>
        <v>4757.5</v>
      </c>
      <c r="AG43">
        <f>IF(SUMIF('Ingredients Backend'!$AE$1:$CD$1,AG$3,'Ingredients Backend'!$AE42:$CD42)&gt;=1,1,0)*$H43</f>
        <v>0</v>
      </c>
      <c r="AH43">
        <f>IF(SUMIF('Ingredients Backend'!$AE$1:$CD$1,AH$3,'Ingredients Backend'!$AE42:$CD42)&gt;=1,1,0)*$H43</f>
        <v>0</v>
      </c>
      <c r="AI43">
        <f>IF(SUMIF('Ingredients Backend'!$AE$1:$CD$1,AI$3,'Ingredients Backend'!$AE42:$CD42)&gt;=1,1,0)*$H43</f>
        <v>0</v>
      </c>
      <c r="AJ43">
        <f>IF(SUMIF('Ingredients Backend'!$AE$1:$CD$1,AJ$3,'Ingredients Backend'!$AE42:$CD42)&gt;=1,1,0)*$H43</f>
        <v>0</v>
      </c>
      <c r="AK43">
        <f>IF(SUMIF('Ingredients Backend'!$AE$1:$CD$1,AK$3,'Ingredients Backend'!$AE42:$CD42)&gt;=1,1,0)*$H43</f>
        <v>0</v>
      </c>
      <c r="AL43">
        <f>IF(SUMIF('Ingredients Backend'!$AE$1:$CD$1,AL$3,'Ingredients Backend'!$AE42:$CD42)&gt;=1,1,0)*$H43</f>
        <v>4757.5</v>
      </c>
      <c r="AM43">
        <f>IF(SUMIF('Ingredients Backend'!$AE$1:$CD$1,AM$3,'Ingredients Backend'!$AE42:$CD42)&gt;=1,1,0)*$H43</f>
        <v>0</v>
      </c>
      <c r="AN43">
        <f>IF(SUMIF('Ingredients Backend'!$AE$1:$CD$1,AN$3,'Ingredients Backend'!$AE42:$CD42)&gt;=1,1,0)*$H43</f>
        <v>0</v>
      </c>
      <c r="AO43">
        <f>IF(SUMIF('Ingredients Backend'!$AE$1:$CD$1,AO$3,'Ingredients Backend'!$AE42:$CD42)&gt;=1,1,0)*$H43</f>
        <v>0</v>
      </c>
      <c r="AP43">
        <f>IF(SUMIF('Ingredients Backend'!$AE$1:$CD$1,AP$3,'Ingredients Backend'!$AE42:$CD42)&gt;=1,1,0)*$H43</f>
        <v>0</v>
      </c>
      <c r="AQ43">
        <f>IF(SUMIF('Ingredients Backend'!$AE$1:$CD$1,AQ$3,'Ingredients Backend'!$AE42:$CD42)&gt;=1,1,0)*$H43</f>
        <v>0</v>
      </c>
      <c r="AR43">
        <f>IF(SUMIF('Ingredients Backend'!$AE$1:$CD$1,AR$3,'Ingredients Backend'!$AE42:$CD42)&gt;=1,1,0)*$H43</f>
        <v>0</v>
      </c>
      <c r="AS43">
        <f>IF(SUMIF('Ingredients Backend'!$AE$1:$CD$1,AS$3,'Ingredients Backend'!$AE42:$CD42)&gt;=1,1,0)*$H43</f>
        <v>0</v>
      </c>
      <c r="AT43">
        <f>IF(SUMIF('Ingredients Backend'!$AE$1:$CD$1,AT$3,'Ingredients Backend'!$AE42:$CD42)&gt;=1,1,0)*$H43</f>
        <v>0</v>
      </c>
      <c r="AU43">
        <f>IF(SUMIF('Ingredients Backend'!$AE$1:$CD$1,AU$3,'Ingredients Backend'!$AE42:$CD42)&gt;=1,1,0)*$H43</f>
        <v>0</v>
      </c>
      <c r="AV43">
        <f>IF(SUMIF('Ingredients Backend'!$AE$1:$CD$1,AV$3,'Ingredients Backend'!$AE42:$CD42)&gt;=1,1,0)*$H43</f>
        <v>0</v>
      </c>
      <c r="AW43">
        <f>IF(SUMIF('Ingredients Backend'!$AE$1:$CD$1,AW$3,'Ingredients Backend'!$AE42:$CD42)&gt;=1,1,0)*$H43</f>
        <v>0</v>
      </c>
      <c r="AX43">
        <f>IF(SUMIF('Ingredients Backend'!$AE$1:$CD$1,AX$3,'Ingredients Backend'!$AE42:$CD42)&gt;=1,1,0)*$H43</f>
        <v>0</v>
      </c>
      <c r="AY43">
        <f>IF(SUMIF('Ingredients Backend'!$AE$1:$CD$1,AY$3,'Ingredients Backend'!$AE42:$CD42)&gt;=1,1,0)*$H43</f>
        <v>0</v>
      </c>
      <c r="AZ43">
        <f>IF(SUMIF('Ingredients Backend'!$AE$1:$CD$1,AZ$3,'Ingredients Backend'!$AE42:$CD42)&gt;=1,1,0)*$H43</f>
        <v>0</v>
      </c>
      <c r="BA43">
        <f>IF(SUMIF('Ingredients Backend'!$AE$1:$CD$1,BA$3,'Ingredients Backend'!$AE42:$CD42)&gt;=1,1,0)*$H43</f>
        <v>0</v>
      </c>
      <c r="BB43">
        <f>IF(SUMIF('Ingredients Backend'!$AE$1:$CD$1,BB$3,'Ingredients Backend'!$AE42:$CD42)&gt;=1,1,0)*$H43</f>
        <v>0</v>
      </c>
      <c r="BC43">
        <f>IF(SUMIF('Ingredients Backend'!$AE$1:$CD$1,BC$3,'Ingredients Backend'!$AE42:$CD42)&gt;=1,1,0)*$H43</f>
        <v>0</v>
      </c>
      <c r="BD43">
        <f>IF(SUMIF('Ingredients Backend'!$AE$1:$CD$1,BD$3,'Ingredients Backend'!$AE42:$CD42)&gt;=1,1,0)*$H43</f>
        <v>0</v>
      </c>
      <c r="BE43">
        <f>IF(SUMIF('Ingredients Backend'!$AE$1:$CD$1,BE$3,'Ingredients Backend'!$AE42:$CD42)&gt;=1,1,0)*$H43</f>
        <v>0</v>
      </c>
      <c r="BF43">
        <f>IF(SUMIF('Ingredients Backend'!$AE$1:$CD$1,BF$3,'Ingredients Backend'!$AE42:$CD42)&gt;=1,1,0)*$H43</f>
        <v>0</v>
      </c>
      <c r="BG43">
        <f>IF(SUMIF('Ingredients Backend'!$AE$1:$CD$1,BG$3,'Ingredients Backend'!$AE42:$CD42)&gt;=1,1,0)*$H43</f>
        <v>0</v>
      </c>
      <c r="BH43">
        <f>IF(SUMIF('Ingredients Backend'!$AE$1:$CD$1,BH$3,'Ingredients Backend'!$AE42:$CD42)&gt;=1,1,0)*$H43</f>
        <v>0</v>
      </c>
      <c r="BI43">
        <f>IF(SUMIF('Ingredients Backend'!$AE$1:$CD$1,BI$3,'Ingredients Backend'!$AE42:$CD42)&gt;=1,1,0)*$H43</f>
        <v>4757.5</v>
      </c>
      <c r="BJ43">
        <f>IF(SUMIF('Ingredients Backend'!$AE$1:$CD$1,BJ$3,'Ingredients Backend'!$AE42:$CD42)&gt;=1,1,0)*$H43</f>
        <v>0</v>
      </c>
      <c r="BK43">
        <f>IF(SUMIF('Ingredients Backend'!$AE$1:$CD$1,BK$3,'Ingredients Backend'!$AE42:$CD42)&gt;=1,1,0)*$H43</f>
        <v>0</v>
      </c>
      <c r="BL43">
        <f>IF(SUMIF('Ingredients Backend'!$AE$1:$CD$1,BL$3,'Ingredients Backend'!$AE42:$CD42)&gt;=1,1,0)*$H43</f>
        <v>0</v>
      </c>
      <c r="BM43">
        <f>IF(SUMIF('Ingredients Backend'!$AE$1:$CD$1,BM$3,'Ingredients Backend'!$AE42:$CD42)&gt;=1,1,0)*$H43</f>
        <v>0</v>
      </c>
      <c r="BN43">
        <f>IF(SUMIF('Ingredients Backend'!$AE$1:$CD$1,BN$3,'Ingredients Backend'!$AE42:$CD42)&gt;=1,1,0)*$H43</f>
        <v>0</v>
      </c>
      <c r="BO43">
        <f>IF(SUMIF('Ingredients Backend'!$AE$1:$CD$1,BO$3,'Ingredients Backend'!$AE42:$CD42)&gt;=1,1,0)*$H43</f>
        <v>0</v>
      </c>
      <c r="BP43">
        <f>IF(SUMIF('Ingredients Backend'!$AE$1:$CD$1,BP$3,'Ingredients Backend'!$AE42:$CD42)&gt;=1,1,0)*$H43</f>
        <v>0</v>
      </c>
      <c r="BQ43">
        <f>IF(SUMIF('Ingredients Backend'!$AE$1:$CD$1,BQ$3,'Ingredients Backend'!$AE42:$CD42)&gt;=1,1,0)*$H43</f>
        <v>0</v>
      </c>
      <c r="BR43">
        <f>IF(SUMIF('Ingredients Backend'!$AE$1:$CD$1,BR$3,'Ingredients Backend'!$AE42:$CD42)&gt;=1,1,0)*$H43</f>
        <v>0</v>
      </c>
      <c r="BS43">
        <f>IF(SUMIF('Ingredients Backend'!$AE$1:$CD$1,BS$3,'Ingredients Backend'!$AE42:$CD42)&gt;=1,1,0)*$H43</f>
        <v>0</v>
      </c>
      <c r="BT43">
        <f>IF(SUMIF('Ingredients Backend'!$AE$1:$CD$1,BT$3,'Ingredients Backend'!$AE42:$CD42)&gt;=1,1,0)*$H43</f>
        <v>0</v>
      </c>
      <c r="BU43">
        <f>IF(SUMIF('Ingredients Backend'!$AE$1:$CD$1,BU$3,'Ingredients Backend'!$AE42:$CD42)&gt;=1,1,0)*$H43</f>
        <v>0</v>
      </c>
      <c r="BV43">
        <f>IF(SUMIF('Ingredients Backend'!$AE$1:$CD$1,BV$3,'Ingredients Backend'!$AE42:$CD42)&gt;=1,1,0)*$H43</f>
        <v>0</v>
      </c>
      <c r="BW43">
        <f>IF(SUMIF('Ingredients Backend'!$AE$1:$CD$1,BW$3,'Ingredients Backend'!$AE42:$CD42)&gt;=1,1,0)*$H43</f>
        <v>0</v>
      </c>
      <c r="BX43">
        <f>IF(SUMIF('Ingredients Backend'!$AE$1:$CD$1,BX$3,'Ingredients Backend'!$AE42:$CD42)&gt;=1,1,0)*$H43</f>
        <v>0</v>
      </c>
      <c r="BY43">
        <f>IF(SUMIF('Ingredients Backend'!$AE$1:$CD$1,BY$3,'Ingredients Backend'!$AE42:$CD42)&gt;=1,1,0)*$H43</f>
        <v>0</v>
      </c>
    </row>
    <row r="44" spans="1:77">
      <c r="A44" s="5" t="str">
        <f>_xlfn.XLOOKUP($E44,'Raw Data'!$E:$E,'Raw Data'!A:A,"ERROR",0,1)</f>
        <v>AE</v>
      </c>
      <c r="B44" s="5" t="str">
        <f>_xlfn.XLOOKUP($E44,'Raw Data'!$E:$E,'Raw Data'!B:B,"ERROR",0,1)</f>
        <v>Hair Mousses</v>
      </c>
      <c r="C44" s="5" t="str">
        <f>_xlfn.XLOOKUP($E44,'Raw Data'!$E:$E,'Raw Data'!C:C,"ERROR",0,1)</f>
        <v>schwarzkopf</v>
      </c>
      <c r="D44" s="5" t="str">
        <f>_xlfn.XLOOKUP($E44,'Raw Data'!$E:$E,'Raw Data'!D:D,"ERROR",0,1)</f>
        <v>www.amazon.ae/dp/B01BYKU536</v>
      </c>
      <c r="E44" s="5" t="s">
        <v>191</v>
      </c>
      <c r="F44" s="9" t="str">
        <f>_xlfn.XLOOKUP($E44,'Raw Data'!$E:$E,'Raw Data'!F:F,"ERROR",0,1)</f>
        <v>Schwarzkopf Got2b Twisted Curling Mousse - 250ml Schwarzkopf Got2b Twisted Curling Mousse - 250ml</v>
      </c>
      <c r="G44" s="10">
        <f>_xlfn.XLOOKUP($E44,'Raw Data'!$E:$E,'Raw Data'!G:G,"ERROR",0,1)</f>
        <v>114</v>
      </c>
      <c r="H44" s="9">
        <f>_xlfn.XLOOKUP($E44,'Raw Data'!$E:$E,'Raw Data'!H:H,"ERROR",0,1)</f>
        <v>4709.64</v>
      </c>
      <c r="I44" s="9">
        <f>_xlfn.XLOOKUP($E44,'Raw Data'!$E:$E,'Raw Data'!I:I,"ERROR",0,1)</f>
        <v>0.00630536544072693</v>
      </c>
      <c r="J44" s="9" t="str">
        <f>_xlfn.XLOOKUP($E44,'Raw Data'!$E:$E,'Raw Data'!J:J,"ERROR",0,1)</f>
        <v>Yes</v>
      </c>
      <c r="K44" s="14" t="str">
        <f t="array" ref="K44">_xlfn.IFS(AND(L44&gt;0,L44&lt;=5),"0 to 5",AND(L44&gt;5,L44&lt;=10),"5 to 10",AND(L44&gt;10,L44&lt;=15),"10 to 15",AND(L44&gt;15,L44&lt;=20),"15 to 20",AND(L44&gt;20,L44&lt;=30),"20 to 30",AND(L44&gt;30,L44&lt;=40),"30 to 40",AND(L44&gt;40,L44&lt;=50),"40 to 50",AND(L44&gt;50,L44&lt;=75),"50 to 75",AND(L44&gt;75,L44&lt;=100),"75 to 100",AND(L44&gt;100,L44&lt;=150),"100 to 150",AND(L44&gt;150,L44&lt;=200),"150 to 200",AND(L44&gt;200,L44&lt;=250),"200 to 250",AND(L44&gt;250,L44&lt;=300),"250 to 300",AND(L44&gt;300,L44&lt;=400),"300 to 400",AND(L44&gt;400,L44&lt;=500),"400 to 500",L44&gt;500,"500+")</f>
        <v>40 to 50</v>
      </c>
      <c r="L44" s="9">
        <f>_xlfn.XLOOKUP($E44,'Raw Data'!$E:$E,'Raw Data'!L:L,"ERROR",0,1)</f>
        <v>44.73</v>
      </c>
      <c r="M44" s="14" t="str">
        <f t="array" ref="M44">_xlfn.IFS(AND(N44&gt;0,N44&lt;=5),"0 to 5",AND(N44&gt;5,N44&lt;=10),"5 to 10",AND(N44&gt;10,N44&lt;=15),"10 to 15",AND(N44&gt;15,N44&lt;=20),"15 to 20",AND(N44&gt;20,N44&lt;=30),"20 to 30",AND(N44&gt;30,N44&lt;=40),"30 to 40",AND(N44&gt;40,N44&lt;=50),"40 to 50",AND(N44&gt;50,N44&lt;=75),"50 to 75",AND(N44&gt;75,N44&lt;=100),"75 to 100",AND(N44&gt;100,N44&lt;=150),"100 to 150",AND(N44&gt;150,N44&lt;=200),"150 to 200",AND(N44&gt;200,N44&lt;=250),"200 to 250",AND(N44&gt;250,N44&lt;=300),"250 to 300",AND(N44&gt;300,N44&lt;=400),"300 to 400",AND(N44&gt;400,N44&lt;=500),"400 to 500",N44&gt;500,"500+")</f>
        <v>50 to 75</v>
      </c>
      <c r="N44" s="9">
        <f>_xlfn.XLOOKUP($E44,'Raw Data'!$E:$E,'Raw Data'!N:N,"ERROR",0,1)</f>
        <v>57.63</v>
      </c>
      <c r="O44" s="14" t="str">
        <f t="array" ref="O44">_xlfn.IFS(P44=0,"No Discount",AND(P44&gt;0,P44&lt;=0.02),"0% to 2%",AND(P44&gt;0.02,P44&lt;=0.04),"2% to 4%",AND(P44&gt;0.04,P44&lt;=0.06),"4% to 6%",AND(P44&gt;0.06,P44&lt;=0.08),"6% to 8%",AND(P44&gt;0.08,P44&lt;=0.1),"8% to 10%",AND(P44&gt;0.1,P44&lt;=0.15),"10% to 15%",AND(P44&gt;0.15,P44&lt;=0.2),"15% to 20%",AND(P44&gt;0.2,P44&lt;=0.25),"20% to 25%",AND(P44&gt;0.25,P44&lt;=0.3),"25% to 30%",AND(P44&gt;0.3,P44&lt;=0.4),"30% to 40%",AND(P44&gt;0.4,P44&lt;=0.5),"40% to 50%",AND(P44&gt;0.5,P44&lt;=0.75),"50% to 75%",AND(P44&gt;0.75,P44&lt;=1),"75% to 100%")</f>
        <v>20% to 25%</v>
      </c>
      <c r="P44" s="10">
        <f>_xlfn.XLOOKUP($E44,'Raw Data'!$E:$E,'Raw Data'!P:P,"ERROR",0,1)</f>
        <v>0.223841749089016</v>
      </c>
      <c r="Q44" s="9">
        <f>_xlfn.XLOOKUP($E44,'Raw Data'!$E:$E,'Raw Data'!Q:Q,"ERROR",0,1)</f>
        <v>250</v>
      </c>
      <c r="R44" s="9" t="str">
        <f>_xlfn.XLOOKUP($E44,'Raw Data'!$E:$E,'Raw Data'!R:R,"ERROR",0,1)</f>
        <v>ml</v>
      </c>
      <c r="S44" s="5" t="str">
        <f t="array" ref="S44">_xlfn.IFS(AND(T44&gt;0,T44&lt;=0.05),"0 to 0.05",AND(T44&gt;0.05,T44&lt;=0.1),"0.05 to 0.1",AND(T44&gt;0.1,T44&lt;=0.2),"0.1 to 0.2",AND(T44&gt;0.2,T44&lt;=0.3),"0.2 to 0.3",AND(T44&gt;0.3,T44&lt;=0.4),"0.3 to 0.4",AND(T44&gt;0.4,T44&lt;=0.5),"0.4 to 0.5",AND(T44&gt;0.5,T44&lt;=0.75),"0.5 to 0.75",AND(T44&gt;0.75,T44&lt;=1),"0.75 to 1",AND(T44&gt;1,T44&lt;=2),"1 to 2",AND(T44&gt;2,T44&lt;=3),"2 to 3",AND(T44&gt;3,T44&lt;=4),"3 to 4",AND(T44&gt;4,T44&lt;=5),"4 to 5",AND(T44&gt;5,T44&lt;=10),"5 to 10",T44&gt;10,"10+")</f>
        <v>0.1 to 0.2</v>
      </c>
      <c r="T44" s="10">
        <f t="shared" si="1"/>
        <v>0.179015594327371</v>
      </c>
      <c r="U44" s="15" t="str">
        <f t="array" ref="U44">_xlfn.IFS(AND(V44&gt;0,V44&lt;=0.05),"0 to 0.05",AND(V44&gt;0.05,V44&lt;=0.1),"0.05 to 0.1",AND(V44&gt;0.1,V44&lt;=0.2),"0.1 to 0.2",AND(V44&gt;0.2,V44&lt;=0.3),"0.2 to 0.3",AND(V44&gt;0.3,V44&lt;=0.4),"0.3 to 0.4",AND(V44&gt;0.4,V44&lt;=0.5),"0.4 to 0.5",AND(V44&gt;0.5,V44&lt;=0.75),"0.5 to 0.75",AND(V44&gt;0.75,V44&lt;=1),"0.75 to 1",AND(V44&gt;1,V44&lt;=2),"1 to 2",AND(V44&gt;2,V44&lt;=3),"2 to 3",AND(V44&gt;3,V44&lt;=4),"3 to 4",AND(V44&gt;4,V44&lt;=5),"4 to 5",AND(V44&gt;5,V44&lt;=10),"5 to 10",V44&gt;10,"10+")</f>
        <v>0.05 to 0.1</v>
      </c>
      <c r="V44" s="10">
        <f t="shared" si="2"/>
        <v>0.0622736541313061</v>
      </c>
      <c r="W44" s="15" t="str">
        <f t="array" ref="W44">_xlfn.IFS(AND(X44&gt;0,X44&lt;=0.05),"0 to 0.05",AND(X44&gt;0.05,X44&lt;=0.1),"0.05 to 0.1",AND(X44&gt;0.1,X44&lt;=0.2),"0.1 to 0.2",AND(X44&gt;0.2,X44&lt;=0.3),"0.2 to 0.3",AND(X44&gt;0.3,X44&lt;=0.4),"0.3 to 0.4",AND(X44&gt;0.4,X44&lt;=0.5),"0.4 to 0.5",AND(X44&gt;0.5,X44&lt;=0.75),"0.5 to 0.75",AND(X44&gt;0.75,X44&lt;=1),"0.75 to 1",AND(X44&gt;1,X44&lt;=2),"1 to 2",AND(X44&gt;2,X44&lt;=3),"2 to 3",AND(X44&gt;3,X44&lt;=4),"3 to 4",AND(X44&gt;4,X44&lt;=5),"4 to 5",AND(X44&gt;5,X44&lt;=10),"5 to 10",X44&gt;10,"10+")</f>
        <v>0 to 0.05</v>
      </c>
      <c r="X44" s="16">
        <f t="shared" si="3"/>
        <v>0.0483342104683901</v>
      </c>
      <c r="Y44" s="5" t="str">
        <f t="array" ref="Y44">_xlfn.IFS(AND(Z44&gt;0,Z44&lt;=1),"0 to 1",AND(Z44&gt;1,Z44&lt;=2),"1 to 2",AND(Z44&gt;2,Z44&lt;=4),"2 to 4",AND(Z44&gt;4,Z44&lt;=6),"4 to 6",AND(Z44&gt;6,Z44&lt;=8),"6 to 8",AND(Z44&gt;8,Z44&lt;=10),"8 to 10",AND(Z44&gt;10,Z44&lt;=15),"10 to 15",AND(Z44&gt;15,Z44&lt;=20),"15 to 20",AND(Z44&gt;20,Z44&lt;=25),"20 to 25",AND(Z44&gt;25,Z44&lt;=30),"25 to 30",AND(Z44&gt;30,Z44&lt;=40),"30 to 40",AND(Z44&gt;40,Z44&lt;=50),"40 to 50",Z44&gt;50,"50+")</f>
        <v>8 to 10</v>
      </c>
      <c r="Z44" s="9">
        <f t="array" ref="Z44">_xlfn.IFS(AA44="oz",_xlfn.IFS(R44="oz",Q44,R44="fl oz",Q44*1.04,R44="ml",Q44*0.0338),AA44="fl oz",_xlfn.IFS(R44="oz",Q44/1.04,R44="fl oz",Q44,R44="ml",Q44*0.0338/1.04),AA44="ml",_xlfn.IFS(R44="oz",Q44/0.0338,R44="fl oz",Q44*1.04/0.0338,R44="ml",Q44))</f>
        <v>8.45</v>
      </c>
      <c r="AA44" s="9" t="str">
        <f>_xlfn.XLOOKUP($E44,'Raw Data'!$E:$E,'Raw Data'!AA:AA,"ERROR",0,1)</f>
        <v>oz</v>
      </c>
      <c r="AB44" s="5" t="s">
        <v>192</v>
      </c>
      <c r="AC44" s="5" t="s">
        <v>193</v>
      </c>
      <c r="AD44" s="5" t="s">
        <v>43</v>
      </c>
      <c r="AE44">
        <f>IF(SUMIF('Ingredients Backend'!$AE$1:$CD$1,AE$3,'Ingredients Backend'!$AE43:$CD43)&gt;=1,1,0)*$H44</f>
        <v>0</v>
      </c>
      <c r="AF44">
        <f>IF(SUMIF('Ingredients Backend'!$AE$1:$CD$1,AF$3,'Ingredients Backend'!$AE43:$CD43)&gt;=1,1,0)*$H44</f>
        <v>0</v>
      </c>
      <c r="AG44">
        <f>IF(SUMIF('Ingredients Backend'!$AE$1:$CD$1,AG$3,'Ingredients Backend'!$AE43:$CD43)&gt;=1,1,0)*$H44</f>
        <v>0</v>
      </c>
      <c r="AH44">
        <f>IF(SUMIF('Ingredients Backend'!$AE$1:$CD$1,AH$3,'Ingredients Backend'!$AE43:$CD43)&gt;=1,1,0)*$H44</f>
        <v>0</v>
      </c>
      <c r="AI44">
        <f>IF(SUMIF('Ingredients Backend'!$AE$1:$CD$1,AI$3,'Ingredients Backend'!$AE43:$CD43)&gt;=1,1,0)*$H44</f>
        <v>0</v>
      </c>
      <c r="AJ44">
        <f>IF(SUMIF('Ingredients Backend'!$AE$1:$CD$1,AJ$3,'Ingredients Backend'!$AE43:$CD43)&gt;=1,1,0)*$H44</f>
        <v>0</v>
      </c>
      <c r="AK44">
        <f>IF(SUMIF('Ingredients Backend'!$AE$1:$CD$1,AK$3,'Ingredients Backend'!$AE43:$CD43)&gt;=1,1,0)*$H44</f>
        <v>0</v>
      </c>
      <c r="AL44">
        <f>IF(SUMIF('Ingredients Backend'!$AE$1:$CD$1,AL$3,'Ingredients Backend'!$AE43:$CD43)&gt;=1,1,0)*$H44</f>
        <v>0</v>
      </c>
      <c r="AM44">
        <f>IF(SUMIF('Ingredients Backend'!$AE$1:$CD$1,AM$3,'Ingredients Backend'!$AE43:$CD43)&gt;=1,1,0)*$H44</f>
        <v>0</v>
      </c>
      <c r="AN44">
        <f>IF(SUMIF('Ingredients Backend'!$AE$1:$CD$1,AN$3,'Ingredients Backend'!$AE43:$CD43)&gt;=1,1,0)*$H44</f>
        <v>0</v>
      </c>
      <c r="AO44">
        <f>IF(SUMIF('Ingredients Backend'!$AE$1:$CD$1,AO$3,'Ingredients Backend'!$AE43:$CD43)&gt;=1,1,0)*$H44</f>
        <v>0</v>
      </c>
      <c r="AP44">
        <f>IF(SUMIF('Ingredients Backend'!$AE$1:$CD$1,AP$3,'Ingredients Backend'!$AE43:$CD43)&gt;=1,1,0)*$H44</f>
        <v>0</v>
      </c>
      <c r="AQ44">
        <f>IF(SUMIF('Ingredients Backend'!$AE$1:$CD$1,AQ$3,'Ingredients Backend'!$AE43:$CD43)&gt;=1,1,0)*$H44</f>
        <v>0</v>
      </c>
      <c r="AR44">
        <f>IF(SUMIF('Ingredients Backend'!$AE$1:$CD$1,AR$3,'Ingredients Backend'!$AE43:$CD43)&gt;=1,1,0)*$H44</f>
        <v>0</v>
      </c>
      <c r="AS44">
        <f>IF(SUMIF('Ingredients Backend'!$AE$1:$CD$1,AS$3,'Ingredients Backend'!$AE43:$CD43)&gt;=1,1,0)*$H44</f>
        <v>0</v>
      </c>
      <c r="AT44">
        <f>IF(SUMIF('Ingredients Backend'!$AE$1:$CD$1,AT$3,'Ingredients Backend'!$AE43:$CD43)&gt;=1,1,0)*$H44</f>
        <v>0</v>
      </c>
      <c r="AU44">
        <f>IF(SUMIF('Ingredients Backend'!$AE$1:$CD$1,AU$3,'Ingredients Backend'!$AE43:$CD43)&gt;=1,1,0)*$H44</f>
        <v>0</v>
      </c>
      <c r="AV44">
        <f>IF(SUMIF('Ingredients Backend'!$AE$1:$CD$1,AV$3,'Ingredients Backend'!$AE43:$CD43)&gt;=1,1,0)*$H44</f>
        <v>0</v>
      </c>
      <c r="AW44">
        <f>IF(SUMIF('Ingredients Backend'!$AE$1:$CD$1,AW$3,'Ingredients Backend'!$AE43:$CD43)&gt;=1,1,0)*$H44</f>
        <v>0</v>
      </c>
      <c r="AX44">
        <f>IF(SUMIF('Ingredients Backend'!$AE$1:$CD$1,AX$3,'Ingredients Backend'!$AE43:$CD43)&gt;=1,1,0)*$H44</f>
        <v>0</v>
      </c>
      <c r="AY44">
        <f>IF(SUMIF('Ingredients Backend'!$AE$1:$CD$1,AY$3,'Ingredients Backend'!$AE43:$CD43)&gt;=1,1,0)*$H44</f>
        <v>0</v>
      </c>
      <c r="AZ44">
        <f>IF(SUMIF('Ingredients Backend'!$AE$1:$CD$1,AZ$3,'Ingredients Backend'!$AE43:$CD43)&gt;=1,1,0)*$H44</f>
        <v>0</v>
      </c>
      <c r="BA44">
        <f>IF(SUMIF('Ingredients Backend'!$AE$1:$CD$1,BA$3,'Ingredients Backend'!$AE43:$CD43)&gt;=1,1,0)*$H44</f>
        <v>0</v>
      </c>
      <c r="BB44">
        <f>IF(SUMIF('Ingredients Backend'!$AE$1:$CD$1,BB$3,'Ingredients Backend'!$AE43:$CD43)&gt;=1,1,0)*$H44</f>
        <v>0</v>
      </c>
      <c r="BC44">
        <f>IF(SUMIF('Ingredients Backend'!$AE$1:$CD$1,BC$3,'Ingredients Backend'!$AE43:$CD43)&gt;=1,1,0)*$H44</f>
        <v>0</v>
      </c>
      <c r="BD44">
        <f>IF(SUMIF('Ingredients Backend'!$AE$1:$CD$1,BD$3,'Ingredients Backend'!$AE43:$CD43)&gt;=1,1,0)*$H44</f>
        <v>0</v>
      </c>
      <c r="BE44">
        <f>IF(SUMIF('Ingredients Backend'!$AE$1:$CD$1,BE$3,'Ingredients Backend'!$AE43:$CD43)&gt;=1,1,0)*$H44</f>
        <v>0</v>
      </c>
      <c r="BF44">
        <f>IF(SUMIF('Ingredients Backend'!$AE$1:$CD$1,BF$3,'Ingredients Backend'!$AE43:$CD43)&gt;=1,1,0)*$H44</f>
        <v>0</v>
      </c>
      <c r="BG44">
        <f>IF(SUMIF('Ingredients Backend'!$AE$1:$CD$1,BG$3,'Ingredients Backend'!$AE43:$CD43)&gt;=1,1,0)*$H44</f>
        <v>4709.64</v>
      </c>
      <c r="BH44">
        <f>IF(SUMIF('Ingredients Backend'!$AE$1:$CD$1,BH$3,'Ingredients Backend'!$AE43:$CD43)&gt;=1,1,0)*$H44</f>
        <v>0</v>
      </c>
      <c r="BI44">
        <f>IF(SUMIF('Ingredients Backend'!$AE$1:$CD$1,BI$3,'Ingredients Backend'!$AE43:$CD43)&gt;=1,1,0)*$H44</f>
        <v>0</v>
      </c>
      <c r="BJ44">
        <f>IF(SUMIF('Ingredients Backend'!$AE$1:$CD$1,BJ$3,'Ingredients Backend'!$AE43:$CD43)&gt;=1,1,0)*$H44</f>
        <v>0</v>
      </c>
      <c r="BK44">
        <f>IF(SUMIF('Ingredients Backend'!$AE$1:$CD$1,BK$3,'Ingredients Backend'!$AE43:$CD43)&gt;=1,1,0)*$H44</f>
        <v>0</v>
      </c>
      <c r="BL44">
        <f>IF(SUMIF('Ingredients Backend'!$AE$1:$CD$1,BL$3,'Ingredients Backend'!$AE43:$CD43)&gt;=1,1,0)*$H44</f>
        <v>0</v>
      </c>
      <c r="BM44">
        <f>IF(SUMIF('Ingredients Backend'!$AE$1:$CD$1,BM$3,'Ingredients Backend'!$AE43:$CD43)&gt;=1,1,0)*$H44</f>
        <v>0</v>
      </c>
      <c r="BN44">
        <f>IF(SUMIF('Ingredients Backend'!$AE$1:$CD$1,BN$3,'Ingredients Backend'!$AE43:$CD43)&gt;=1,1,0)*$H44</f>
        <v>0</v>
      </c>
      <c r="BO44">
        <f>IF(SUMIF('Ingredients Backend'!$AE$1:$CD$1,BO$3,'Ingredients Backend'!$AE43:$CD43)&gt;=1,1,0)*$H44</f>
        <v>0</v>
      </c>
      <c r="BP44">
        <f>IF(SUMIF('Ingredients Backend'!$AE$1:$CD$1,BP$3,'Ingredients Backend'!$AE43:$CD43)&gt;=1,1,0)*$H44</f>
        <v>0</v>
      </c>
      <c r="BQ44">
        <f>IF(SUMIF('Ingredients Backend'!$AE$1:$CD$1,BQ$3,'Ingredients Backend'!$AE43:$CD43)&gt;=1,1,0)*$H44</f>
        <v>0</v>
      </c>
      <c r="BR44">
        <f>IF(SUMIF('Ingredients Backend'!$AE$1:$CD$1,BR$3,'Ingredients Backend'!$AE43:$CD43)&gt;=1,1,0)*$H44</f>
        <v>0</v>
      </c>
      <c r="BS44">
        <f>IF(SUMIF('Ingredients Backend'!$AE$1:$CD$1,BS$3,'Ingredients Backend'!$AE43:$CD43)&gt;=1,1,0)*$H44</f>
        <v>0</v>
      </c>
      <c r="BT44">
        <f>IF(SUMIF('Ingredients Backend'!$AE$1:$CD$1,BT$3,'Ingredients Backend'!$AE43:$CD43)&gt;=1,1,0)*$H44</f>
        <v>0</v>
      </c>
      <c r="BU44">
        <f>IF(SUMIF('Ingredients Backend'!$AE$1:$CD$1,BU$3,'Ingredients Backend'!$AE43:$CD43)&gt;=1,1,0)*$H44</f>
        <v>0</v>
      </c>
      <c r="BV44">
        <f>IF(SUMIF('Ingredients Backend'!$AE$1:$CD$1,BV$3,'Ingredients Backend'!$AE43:$CD43)&gt;=1,1,0)*$H44</f>
        <v>0</v>
      </c>
      <c r="BW44">
        <f>IF(SUMIF('Ingredients Backend'!$AE$1:$CD$1,BW$3,'Ingredients Backend'!$AE43:$CD43)&gt;=1,1,0)*$H44</f>
        <v>0</v>
      </c>
      <c r="BX44">
        <f>IF(SUMIF('Ingredients Backend'!$AE$1:$CD$1,BX$3,'Ingredients Backend'!$AE43:$CD43)&gt;=1,1,0)*$H44</f>
        <v>0</v>
      </c>
      <c r="BY44">
        <f>IF(SUMIF('Ingredients Backend'!$AE$1:$CD$1,BY$3,'Ingredients Backend'!$AE43:$CD43)&gt;=1,1,0)*$H44</f>
        <v>0</v>
      </c>
    </row>
    <row r="45" spans="1:77">
      <c r="A45" s="5" t="str">
        <f>_xlfn.XLOOKUP($E45,'Raw Data'!$E:$E,'Raw Data'!A:A,"ERROR",0,1)</f>
        <v>AE</v>
      </c>
      <c r="B45" s="5" t="str">
        <f>_xlfn.XLOOKUP($E45,'Raw Data'!$E:$E,'Raw Data'!B:B,"ERROR",0,1)</f>
        <v>Hair Mousses</v>
      </c>
      <c r="C45" s="5" t="str">
        <f>_xlfn.XLOOKUP($E45,'Raw Data'!$E:$E,'Raw Data'!C:C,"ERROR",0,1)</f>
        <v>Keune</v>
      </c>
      <c r="D45" s="5" t="str">
        <f>_xlfn.XLOOKUP($E45,'Raw Data'!$E:$E,'Raw Data'!D:D,"ERROR",0,1)</f>
        <v>www.amazon.ae/dp/B07RJ22872</v>
      </c>
      <c r="E45" s="5" t="s">
        <v>194</v>
      </c>
      <c r="F45" s="9" t="str">
        <f>_xlfn.XLOOKUP($E45,'Raw Data'!$E:$E,'Raw Data'!F:F,"ERROR",0,1)</f>
        <v>Keune - Style Soft Mousse - Volumizing Mousse - 200ml</v>
      </c>
      <c r="G45" s="10">
        <f>_xlfn.XLOOKUP($E45,'Raw Data'!$E:$E,'Raw Data'!G:G,"ERROR",0,1)</f>
        <v>43</v>
      </c>
      <c r="H45" s="9">
        <f>_xlfn.XLOOKUP($E45,'Raw Data'!$E:$E,'Raw Data'!H:H,"ERROR",0,1)</f>
        <v>4705.3</v>
      </c>
      <c r="I45" s="9">
        <f>_xlfn.XLOOKUP($E45,'Raw Data'!$E:$E,'Raw Data'!I:I,"ERROR",0,1)</f>
        <v>0.00629955495712038</v>
      </c>
      <c r="J45" s="9" t="str">
        <f>_xlfn.XLOOKUP($E45,'Raw Data'!$E:$E,'Raw Data'!J:J,"ERROR",0,1)</f>
        <v>Yes</v>
      </c>
      <c r="K45" s="14" t="str">
        <f t="array" ref="K45">_xlfn.IFS(AND(L45&gt;0,L45&lt;=5),"0 to 5",AND(L45&gt;5,L45&lt;=10),"5 to 10",AND(L45&gt;10,L45&lt;=15),"10 to 15",AND(L45&gt;15,L45&lt;=20),"15 to 20",AND(L45&gt;20,L45&lt;=30),"20 to 30",AND(L45&gt;30,L45&lt;=40),"30 to 40",AND(L45&gt;40,L45&lt;=50),"40 to 50",AND(L45&gt;50,L45&lt;=75),"50 to 75",AND(L45&gt;75,L45&lt;=100),"75 to 100",AND(L45&gt;100,L45&lt;=150),"100 to 150",AND(L45&gt;150,L45&lt;=200),"150 to 200",AND(L45&gt;200,L45&lt;=250),"200 to 250",AND(L45&gt;250,L45&lt;=300),"250 to 300",AND(L45&gt;300,L45&lt;=400),"300 to 400",AND(L45&gt;400,L45&lt;=500),"400 to 500",L45&gt;500,"500+")</f>
        <v>75 to 100</v>
      </c>
      <c r="L45" s="9">
        <f>_xlfn.XLOOKUP($E45,'Raw Data'!$E:$E,'Raw Data'!L:L,"ERROR",0,1)</f>
        <v>99.63</v>
      </c>
      <c r="M45" s="14" t="str">
        <f t="array" ref="M45">_xlfn.IFS(AND(N45&gt;0,N45&lt;=5),"0 to 5",AND(N45&gt;5,N45&lt;=10),"5 to 10",AND(N45&gt;10,N45&lt;=15),"10 to 15",AND(N45&gt;15,N45&lt;=20),"15 to 20",AND(N45&gt;20,N45&lt;=30),"20 to 30",AND(N45&gt;30,N45&lt;=40),"30 to 40",AND(N45&gt;40,N45&lt;=50),"40 to 50",AND(N45&gt;50,N45&lt;=75),"50 to 75",AND(N45&gt;75,N45&lt;=100),"75 to 100",AND(N45&gt;100,N45&lt;=150),"100 to 150",AND(N45&gt;150,N45&lt;=200),"150 to 200",AND(N45&gt;200,N45&lt;=250),"200 to 250",AND(N45&gt;250,N45&lt;=300),"250 to 300",AND(N45&gt;300,N45&lt;=400),"300 to 400",AND(N45&gt;400,N45&lt;=500),"400 to 500",N45&gt;500,"500+")</f>
        <v>100 to 150</v>
      </c>
      <c r="N45" s="9">
        <f>_xlfn.XLOOKUP($E45,'Raw Data'!$E:$E,'Raw Data'!N:N,"ERROR",0,1)</f>
        <v>144.93</v>
      </c>
      <c r="O45" s="14" t="str">
        <f t="array" ref="O45">_xlfn.IFS(P45=0,"No Discount",AND(P45&gt;0,P45&lt;=0.02),"0% to 2%",AND(P45&gt;0.02,P45&lt;=0.04),"2% to 4%",AND(P45&gt;0.04,P45&lt;=0.06),"4% to 6%",AND(P45&gt;0.06,P45&lt;=0.08),"6% to 8%",AND(P45&gt;0.08,P45&lt;=0.1),"8% to 10%",AND(P45&gt;0.1,P45&lt;=0.15),"10% to 15%",AND(P45&gt;0.15,P45&lt;=0.2),"15% to 20%",AND(P45&gt;0.2,P45&lt;=0.25),"20% to 25%",AND(P45&gt;0.25,P45&lt;=0.3),"25% to 30%",AND(P45&gt;0.3,P45&lt;=0.4),"30% to 40%",AND(P45&gt;0.4,P45&lt;=0.5),"40% to 50%",AND(P45&gt;0.5,P45&lt;=0.75),"50% to 75%",AND(P45&gt;0.75,P45&lt;=1),"75% to 100%")</f>
        <v>30% to 40%</v>
      </c>
      <c r="P45" s="10">
        <f>_xlfn.XLOOKUP($E45,'Raw Data'!$E:$E,'Raw Data'!P:P,"ERROR",0,1)</f>
        <v>0.312564686400331</v>
      </c>
      <c r="Q45" s="9">
        <f>_xlfn.XLOOKUP($E45,'Raw Data'!$E:$E,'Raw Data'!Q:Q,"ERROR",0,1)</f>
        <v>200</v>
      </c>
      <c r="R45" s="9" t="str">
        <f>_xlfn.XLOOKUP($E45,'Raw Data'!$E:$E,'Raw Data'!R:R,"ERROR",0,1)</f>
        <v>ml</v>
      </c>
      <c r="S45" s="5" t="str">
        <f t="array" ref="S45">_xlfn.IFS(AND(T45&gt;0,T45&lt;=0.05),"0 to 0.05",AND(T45&gt;0.05,T45&lt;=0.1),"0.05 to 0.1",AND(T45&gt;0.1,T45&lt;=0.2),"0.1 to 0.2",AND(T45&gt;0.2,T45&lt;=0.3),"0.2 to 0.3",AND(T45&gt;0.3,T45&lt;=0.4),"0.3 to 0.4",AND(T45&gt;0.4,T45&lt;=0.5),"0.4 to 0.5",AND(T45&gt;0.5,T45&lt;=0.75),"0.5 to 0.75",AND(T45&gt;0.75,T45&lt;=1),"0.75 to 1",AND(T45&gt;1,T45&lt;=2),"1 to 2",AND(T45&gt;2,T45&lt;=3),"2 to 3",AND(T45&gt;3,T45&lt;=4),"3 to 4",AND(T45&gt;4,T45&lt;=5),"4 to 5",AND(T45&gt;5,T45&lt;=10),"5 to 10",T45&gt;10,"10+")</f>
        <v>0.4 to 0.5</v>
      </c>
      <c r="T45" s="10">
        <f t="shared" si="1"/>
        <v>0.498416154226357</v>
      </c>
      <c r="U45" s="15" t="str">
        <f t="array" ref="U45">_xlfn.IFS(AND(V45&gt;0,V45&lt;=0.05),"0 to 0.05",AND(V45&gt;0.05,V45&lt;=0.1),"0.05 to 0.1",AND(V45&gt;0.1,V45&lt;=0.2),"0.1 to 0.2",AND(V45&gt;0.2,V45&lt;=0.3),"0.2 to 0.3",AND(V45&gt;0.3,V45&lt;=0.4),"0.3 to 0.4",AND(V45&gt;0.4,V45&lt;=0.5),"0.4 to 0.5",AND(V45&gt;0.5,V45&lt;=0.75),"0.5 to 0.75",AND(V45&gt;0.75,V45&lt;=1),"0.75 to 1",AND(V45&gt;1,V45&lt;=2),"1 to 2",AND(V45&gt;2,V45&lt;=3),"2 to 3",AND(V45&gt;3,V45&lt;=4),"3 to 4",AND(V45&gt;4,V45&lt;=5),"4 to 5",AND(V45&gt;5,V45&lt;=10),"5 to 10",V45&gt;10,"10+")</f>
        <v>0.1 to 0.2</v>
      </c>
      <c r="V45" s="10">
        <f t="shared" si="2"/>
        <v>0.195760035859149</v>
      </c>
      <c r="W45" s="15" t="str">
        <f t="array" ref="W45">_xlfn.IFS(AND(X45&gt;0,X45&lt;=0.05),"0 to 0.05",AND(X45&gt;0.05,X45&lt;=0.1),"0.05 to 0.1",AND(X45&gt;0.1,X45&lt;=0.2),"0.1 to 0.2",AND(X45&gt;0.2,X45&lt;=0.3),"0.2 to 0.3",AND(X45&gt;0.3,X45&lt;=0.4),"0.3 to 0.4",AND(X45&gt;0.4,X45&lt;=0.5),"0.4 to 0.5",AND(X45&gt;0.5,X45&lt;=0.75),"0.5 to 0.75",AND(X45&gt;0.75,X45&lt;=1),"0.75 to 1",AND(X45&gt;1,X45&lt;=2),"1 to 2",AND(X45&gt;2,X45&lt;=3),"2 to 3",AND(X45&gt;3,X45&lt;=4),"3 to 4",AND(X45&gt;4,X45&lt;=5),"4 to 5",AND(X45&gt;5,X45&lt;=10),"5 to 10",X45&gt;10,"10+")</f>
        <v>0.1 to 0.2</v>
      </c>
      <c r="X45" s="16">
        <f t="shared" si="3"/>
        <v>0.134572361641116</v>
      </c>
      <c r="Y45" s="5" t="str">
        <f t="array" ref="Y45">_xlfn.IFS(AND(Z45&gt;0,Z45&lt;=1),"0 to 1",AND(Z45&gt;1,Z45&lt;=2),"1 to 2",AND(Z45&gt;2,Z45&lt;=4),"2 to 4",AND(Z45&gt;4,Z45&lt;=6),"4 to 6",AND(Z45&gt;6,Z45&lt;=8),"6 to 8",AND(Z45&gt;8,Z45&lt;=10),"8 to 10",AND(Z45&gt;10,Z45&lt;=15),"10 to 15",AND(Z45&gt;15,Z45&lt;=20),"15 to 20",AND(Z45&gt;20,Z45&lt;=25),"20 to 25",AND(Z45&gt;25,Z45&lt;=30),"25 to 30",AND(Z45&gt;30,Z45&lt;=40),"30 to 40",AND(Z45&gt;40,Z45&lt;=50),"40 to 50",Z45&gt;50,"50+")</f>
        <v>6 to 8</v>
      </c>
      <c r="Z45" s="9">
        <f t="array" ref="Z45">_xlfn.IFS(AA45="oz",_xlfn.IFS(R45="oz",Q45,R45="fl oz",Q45*1.04,R45="ml",Q45*0.0338),AA45="fl oz",_xlfn.IFS(R45="oz",Q45/1.04,R45="fl oz",Q45,R45="ml",Q45*0.0338/1.04),AA45="ml",_xlfn.IFS(R45="oz",Q45/0.0338,R45="fl oz",Q45*1.04/0.0338,R45="ml",Q45))</f>
        <v>6.76</v>
      </c>
      <c r="AA45" s="9" t="str">
        <f>_xlfn.XLOOKUP($E45,'Raw Data'!$E:$E,'Raw Data'!AA:AA,"ERROR",0,1)</f>
        <v>oz</v>
      </c>
      <c r="AB45" s="5" t="s">
        <v>195</v>
      </c>
      <c r="AC45" s="5" t="s">
        <v>193</v>
      </c>
      <c r="AD45" s="5" t="s">
        <v>43</v>
      </c>
      <c r="AE45">
        <f>IF(SUMIF('Ingredients Backend'!$AE$1:$CD$1,AE$3,'Ingredients Backend'!$AE44:$CD44)&gt;=1,1,0)*$H45</f>
        <v>0</v>
      </c>
      <c r="AF45">
        <f>IF(SUMIF('Ingredients Backend'!$AE$1:$CD$1,AF$3,'Ingredients Backend'!$AE44:$CD44)&gt;=1,1,0)*$H45</f>
        <v>0</v>
      </c>
      <c r="AG45">
        <f>IF(SUMIF('Ingredients Backend'!$AE$1:$CD$1,AG$3,'Ingredients Backend'!$AE44:$CD44)&gt;=1,1,0)*$H45</f>
        <v>0</v>
      </c>
      <c r="AH45">
        <f>IF(SUMIF('Ingredients Backend'!$AE$1:$CD$1,AH$3,'Ingredients Backend'!$AE44:$CD44)&gt;=1,1,0)*$H45</f>
        <v>0</v>
      </c>
      <c r="AI45">
        <f>IF(SUMIF('Ingredients Backend'!$AE$1:$CD$1,AI$3,'Ingredients Backend'!$AE44:$CD44)&gt;=1,1,0)*$H45</f>
        <v>0</v>
      </c>
      <c r="AJ45">
        <f>IF(SUMIF('Ingredients Backend'!$AE$1:$CD$1,AJ$3,'Ingredients Backend'!$AE44:$CD44)&gt;=1,1,0)*$H45</f>
        <v>0</v>
      </c>
      <c r="AK45">
        <f>IF(SUMIF('Ingredients Backend'!$AE$1:$CD$1,AK$3,'Ingredients Backend'!$AE44:$CD44)&gt;=1,1,0)*$H45</f>
        <v>0</v>
      </c>
      <c r="AL45">
        <f>IF(SUMIF('Ingredients Backend'!$AE$1:$CD$1,AL$3,'Ingredients Backend'!$AE44:$CD44)&gt;=1,1,0)*$H45</f>
        <v>0</v>
      </c>
      <c r="AM45">
        <f>IF(SUMIF('Ingredients Backend'!$AE$1:$CD$1,AM$3,'Ingredients Backend'!$AE44:$CD44)&gt;=1,1,0)*$H45</f>
        <v>0</v>
      </c>
      <c r="AN45">
        <f>IF(SUMIF('Ingredients Backend'!$AE$1:$CD$1,AN$3,'Ingredients Backend'!$AE44:$CD44)&gt;=1,1,0)*$H45</f>
        <v>0</v>
      </c>
      <c r="AO45">
        <f>IF(SUMIF('Ingredients Backend'!$AE$1:$CD$1,AO$3,'Ingredients Backend'!$AE44:$CD44)&gt;=1,1,0)*$H45</f>
        <v>0</v>
      </c>
      <c r="AP45">
        <f>IF(SUMIF('Ingredients Backend'!$AE$1:$CD$1,AP$3,'Ingredients Backend'!$AE44:$CD44)&gt;=1,1,0)*$H45</f>
        <v>0</v>
      </c>
      <c r="AQ45">
        <f>IF(SUMIF('Ingredients Backend'!$AE$1:$CD$1,AQ$3,'Ingredients Backend'!$AE44:$CD44)&gt;=1,1,0)*$H45</f>
        <v>0</v>
      </c>
      <c r="AR45">
        <f>IF(SUMIF('Ingredients Backend'!$AE$1:$CD$1,AR$3,'Ingredients Backend'!$AE44:$CD44)&gt;=1,1,0)*$H45</f>
        <v>0</v>
      </c>
      <c r="AS45">
        <f>IF(SUMIF('Ingredients Backend'!$AE$1:$CD$1,AS$3,'Ingredients Backend'!$AE44:$CD44)&gt;=1,1,0)*$H45</f>
        <v>0</v>
      </c>
      <c r="AT45">
        <f>IF(SUMIF('Ingredients Backend'!$AE$1:$CD$1,AT$3,'Ingredients Backend'!$AE44:$CD44)&gt;=1,1,0)*$H45</f>
        <v>0</v>
      </c>
      <c r="AU45">
        <f>IF(SUMIF('Ingredients Backend'!$AE$1:$CD$1,AU$3,'Ingredients Backend'!$AE44:$CD44)&gt;=1,1,0)*$H45</f>
        <v>0</v>
      </c>
      <c r="AV45">
        <f>IF(SUMIF('Ingredients Backend'!$AE$1:$CD$1,AV$3,'Ingredients Backend'!$AE44:$CD44)&gt;=1,1,0)*$H45</f>
        <v>0</v>
      </c>
      <c r="AW45">
        <f>IF(SUMIF('Ingredients Backend'!$AE$1:$CD$1,AW$3,'Ingredients Backend'!$AE44:$CD44)&gt;=1,1,0)*$H45</f>
        <v>0</v>
      </c>
      <c r="AX45">
        <f>IF(SUMIF('Ingredients Backend'!$AE$1:$CD$1,AX$3,'Ingredients Backend'!$AE44:$CD44)&gt;=1,1,0)*$H45</f>
        <v>0</v>
      </c>
      <c r="AY45">
        <f>IF(SUMIF('Ingredients Backend'!$AE$1:$CD$1,AY$3,'Ingredients Backend'!$AE44:$CD44)&gt;=1,1,0)*$H45</f>
        <v>0</v>
      </c>
      <c r="AZ45">
        <f>IF(SUMIF('Ingredients Backend'!$AE$1:$CD$1,AZ$3,'Ingredients Backend'!$AE44:$CD44)&gt;=1,1,0)*$H45</f>
        <v>0</v>
      </c>
      <c r="BA45">
        <f>IF(SUMIF('Ingredients Backend'!$AE$1:$CD$1,BA$3,'Ingredients Backend'!$AE44:$CD44)&gt;=1,1,0)*$H45</f>
        <v>0</v>
      </c>
      <c r="BB45">
        <f>IF(SUMIF('Ingredients Backend'!$AE$1:$CD$1,BB$3,'Ingredients Backend'!$AE44:$CD44)&gt;=1,1,0)*$H45</f>
        <v>0</v>
      </c>
      <c r="BC45">
        <f>IF(SUMIF('Ingredients Backend'!$AE$1:$CD$1,BC$3,'Ingredients Backend'!$AE44:$CD44)&gt;=1,1,0)*$H45</f>
        <v>0</v>
      </c>
      <c r="BD45">
        <f>IF(SUMIF('Ingredients Backend'!$AE$1:$CD$1,BD$3,'Ingredients Backend'!$AE44:$CD44)&gt;=1,1,0)*$H45</f>
        <v>0</v>
      </c>
      <c r="BE45">
        <f>IF(SUMIF('Ingredients Backend'!$AE$1:$CD$1,BE$3,'Ingredients Backend'!$AE44:$CD44)&gt;=1,1,0)*$H45</f>
        <v>0</v>
      </c>
      <c r="BF45">
        <f>IF(SUMIF('Ingredients Backend'!$AE$1:$CD$1,BF$3,'Ingredients Backend'!$AE44:$CD44)&gt;=1,1,0)*$H45</f>
        <v>0</v>
      </c>
      <c r="BG45">
        <f>IF(SUMIF('Ingredients Backend'!$AE$1:$CD$1,BG$3,'Ingredients Backend'!$AE44:$CD44)&gt;=1,1,0)*$H45</f>
        <v>4705.3</v>
      </c>
      <c r="BH45">
        <f>IF(SUMIF('Ingredients Backend'!$AE$1:$CD$1,BH$3,'Ingredients Backend'!$AE44:$CD44)&gt;=1,1,0)*$H45</f>
        <v>0</v>
      </c>
      <c r="BI45">
        <f>IF(SUMIF('Ingredients Backend'!$AE$1:$CD$1,BI$3,'Ingredients Backend'!$AE44:$CD44)&gt;=1,1,0)*$H45</f>
        <v>0</v>
      </c>
      <c r="BJ45">
        <f>IF(SUMIF('Ingredients Backend'!$AE$1:$CD$1,BJ$3,'Ingredients Backend'!$AE44:$CD44)&gt;=1,1,0)*$H45</f>
        <v>0</v>
      </c>
      <c r="BK45">
        <f>IF(SUMIF('Ingredients Backend'!$AE$1:$CD$1,BK$3,'Ingredients Backend'!$AE44:$CD44)&gt;=1,1,0)*$H45</f>
        <v>0</v>
      </c>
      <c r="BL45">
        <f>IF(SUMIF('Ingredients Backend'!$AE$1:$CD$1,BL$3,'Ingredients Backend'!$AE44:$CD44)&gt;=1,1,0)*$H45</f>
        <v>0</v>
      </c>
      <c r="BM45">
        <f>IF(SUMIF('Ingredients Backend'!$AE$1:$CD$1,BM$3,'Ingredients Backend'!$AE44:$CD44)&gt;=1,1,0)*$H45</f>
        <v>0</v>
      </c>
      <c r="BN45">
        <f>IF(SUMIF('Ingredients Backend'!$AE$1:$CD$1,BN$3,'Ingredients Backend'!$AE44:$CD44)&gt;=1,1,0)*$H45</f>
        <v>0</v>
      </c>
      <c r="BO45">
        <f>IF(SUMIF('Ingredients Backend'!$AE$1:$CD$1,BO$3,'Ingredients Backend'!$AE44:$CD44)&gt;=1,1,0)*$H45</f>
        <v>0</v>
      </c>
      <c r="BP45">
        <f>IF(SUMIF('Ingredients Backend'!$AE$1:$CD$1,BP$3,'Ingredients Backend'!$AE44:$CD44)&gt;=1,1,0)*$H45</f>
        <v>0</v>
      </c>
      <c r="BQ45">
        <f>IF(SUMIF('Ingredients Backend'!$AE$1:$CD$1,BQ$3,'Ingredients Backend'!$AE44:$CD44)&gt;=1,1,0)*$H45</f>
        <v>0</v>
      </c>
      <c r="BR45">
        <f>IF(SUMIF('Ingredients Backend'!$AE$1:$CD$1,BR$3,'Ingredients Backend'!$AE44:$CD44)&gt;=1,1,0)*$H45</f>
        <v>0</v>
      </c>
      <c r="BS45">
        <f>IF(SUMIF('Ingredients Backend'!$AE$1:$CD$1,BS$3,'Ingredients Backend'!$AE44:$CD44)&gt;=1,1,0)*$H45</f>
        <v>0</v>
      </c>
      <c r="BT45">
        <f>IF(SUMIF('Ingredients Backend'!$AE$1:$CD$1,BT$3,'Ingredients Backend'!$AE44:$CD44)&gt;=1,1,0)*$H45</f>
        <v>0</v>
      </c>
      <c r="BU45">
        <f>IF(SUMIF('Ingredients Backend'!$AE$1:$CD$1,BU$3,'Ingredients Backend'!$AE44:$CD44)&gt;=1,1,0)*$H45</f>
        <v>0</v>
      </c>
      <c r="BV45">
        <f>IF(SUMIF('Ingredients Backend'!$AE$1:$CD$1,BV$3,'Ingredients Backend'!$AE44:$CD44)&gt;=1,1,0)*$H45</f>
        <v>0</v>
      </c>
      <c r="BW45">
        <f>IF(SUMIF('Ingredients Backend'!$AE$1:$CD$1,BW$3,'Ingredients Backend'!$AE44:$CD44)&gt;=1,1,0)*$H45</f>
        <v>0</v>
      </c>
      <c r="BX45">
        <f>IF(SUMIF('Ingredients Backend'!$AE$1:$CD$1,BX$3,'Ingredients Backend'!$AE44:$CD44)&gt;=1,1,0)*$H45</f>
        <v>0</v>
      </c>
      <c r="BY45">
        <f>IF(SUMIF('Ingredients Backend'!$AE$1:$CD$1,BY$3,'Ingredients Backend'!$AE44:$CD44)&gt;=1,1,0)*$H45</f>
        <v>0</v>
      </c>
    </row>
    <row r="46" spans="1:77">
      <c r="A46" s="5" t="str">
        <f>_xlfn.XLOOKUP($E46,'Raw Data'!$E:$E,'Raw Data'!A:A,"ERROR",0,1)</f>
        <v>AE</v>
      </c>
      <c r="B46" s="5" t="str">
        <f>_xlfn.XLOOKUP($E46,'Raw Data'!$E:$E,'Raw Data'!B:B,"ERROR",0,1)</f>
        <v>Hair Mousses</v>
      </c>
      <c r="C46" s="5" t="str">
        <f>_xlfn.XLOOKUP($E46,'Raw Data'!$E:$E,'Raw Data'!C:C,"ERROR",0,1)</f>
        <v>cantu</v>
      </c>
      <c r="D46" s="5" t="str">
        <f>_xlfn.XLOOKUP($E46,'Raw Data'!$E:$E,'Raw Data'!D:D,"ERROR",0,1)</f>
        <v>www.amazon.ae/dp/B0178H2LK4</v>
      </c>
      <c r="E46" s="5" t="s">
        <v>196</v>
      </c>
      <c r="F46" s="9" t="str">
        <f>_xlfn.XLOOKUP($E46,'Raw Data'!$E:$E,'Raw Data'!F:F,"ERROR",0,1)</f>
        <v>Cantu Wave Whip Curling Mousse with Shea Butter for Natural Hair, 8.4 oz (Packaging May Vary) Cantu Wave Whip Curling Mousse with Shea Butter for Natural Hair, 8.4 oz (Packaging May Vary)</v>
      </c>
      <c r="G46" s="10">
        <f>_xlfn.XLOOKUP($E46,'Raw Data'!$E:$E,'Raw Data'!G:G,"ERROR",0,1)</f>
        <v>165</v>
      </c>
      <c r="H46" s="9">
        <f>_xlfn.XLOOKUP($E46,'Raw Data'!$E:$E,'Raw Data'!H:H,"ERROR",0,1)</f>
        <v>4681.01</v>
      </c>
      <c r="I46" s="9">
        <f>_xlfn.XLOOKUP($E46,'Raw Data'!$E:$E,'Raw Data'!I:I,"ERROR",0,1)</f>
        <v>0.0062670349924192</v>
      </c>
      <c r="J46" s="9" t="str">
        <f>_xlfn.XLOOKUP($E46,'Raw Data'!$E:$E,'Raw Data'!J:J,"ERROR",0,1)</f>
        <v>Yes</v>
      </c>
      <c r="K46" s="14" t="str">
        <f t="array" ref="K46">_xlfn.IFS(AND(L46&gt;0,L46&lt;=5),"0 to 5",AND(L46&gt;5,L46&lt;=10),"5 to 10",AND(L46&gt;10,L46&lt;=15),"10 to 15",AND(L46&gt;15,L46&lt;=20),"15 to 20",AND(L46&gt;20,L46&lt;=30),"20 to 30",AND(L46&gt;30,L46&lt;=40),"30 to 40",AND(L46&gt;40,L46&lt;=50),"40 to 50",AND(L46&gt;50,L46&lt;=75),"50 to 75",AND(L46&gt;75,L46&lt;=100),"75 to 100",AND(L46&gt;100,L46&lt;=150),"100 to 150",AND(L46&gt;150,L46&lt;=200),"150 to 200",AND(L46&gt;200,L46&lt;=250),"200 to 250",AND(L46&gt;250,L46&lt;=300),"250 to 300",AND(L46&gt;300,L46&lt;=400),"300 to 400",AND(L46&gt;400,L46&lt;=500),"400 to 500",L46&gt;500,"500+")</f>
        <v>20 to 30</v>
      </c>
      <c r="L46" s="9">
        <f>_xlfn.XLOOKUP($E46,'Raw Data'!$E:$E,'Raw Data'!L:L,"ERROR",0,1)</f>
        <v>29.11</v>
      </c>
      <c r="M46" s="14" t="str">
        <f t="array" ref="M46">_xlfn.IFS(AND(N46&gt;0,N46&lt;=5),"0 to 5",AND(N46&gt;5,N46&lt;=10),"5 to 10",AND(N46&gt;10,N46&lt;=15),"10 to 15",AND(N46&gt;15,N46&lt;=20),"15 to 20",AND(N46&gt;20,N46&lt;=30),"20 to 30",AND(N46&gt;30,N46&lt;=40),"30 to 40",AND(N46&gt;40,N46&lt;=50),"40 to 50",AND(N46&gt;50,N46&lt;=75),"50 to 75",AND(N46&gt;75,N46&lt;=100),"75 to 100",AND(N46&gt;100,N46&lt;=150),"100 to 150",AND(N46&gt;150,N46&lt;=200),"150 to 200",AND(N46&gt;200,N46&lt;=250),"200 to 250",AND(N46&gt;250,N46&lt;=300),"250 to 300",AND(N46&gt;300,N46&lt;=400),"300 to 400",AND(N46&gt;400,N46&lt;=500),"400 to 500",N46&gt;500,"500+")</f>
        <v>30 to 40</v>
      </c>
      <c r="N46" s="9">
        <f>_xlfn.XLOOKUP($E46,'Raw Data'!$E:$E,'Raw Data'!N:N,"ERROR",0,1)</f>
        <v>38.61</v>
      </c>
      <c r="O46" s="14" t="str">
        <f t="array" ref="O46">_xlfn.IFS(P46=0,"No Discount",AND(P46&gt;0,P46&lt;=0.02),"0% to 2%",AND(P46&gt;0.02,P46&lt;=0.04),"2% to 4%",AND(P46&gt;0.04,P46&lt;=0.06),"4% to 6%",AND(P46&gt;0.06,P46&lt;=0.08),"6% to 8%",AND(P46&gt;0.08,P46&lt;=0.1),"8% to 10%",AND(P46&gt;0.1,P46&lt;=0.15),"10% to 15%",AND(P46&gt;0.15,P46&lt;=0.2),"15% to 20%",AND(P46&gt;0.2,P46&lt;=0.25),"20% to 25%",AND(P46&gt;0.25,P46&lt;=0.3),"25% to 30%",AND(P46&gt;0.3,P46&lt;=0.4),"30% to 40%",AND(P46&gt;0.4,P46&lt;=0.5),"40% to 50%",AND(P46&gt;0.5,P46&lt;=0.75),"50% to 75%",AND(P46&gt;0.75,P46&lt;=1),"75% to 100%")</f>
        <v>20% to 25%</v>
      </c>
      <c r="P46" s="10">
        <f>_xlfn.XLOOKUP($E46,'Raw Data'!$E:$E,'Raw Data'!P:P,"ERROR",0,1)</f>
        <v>0.246050246050246</v>
      </c>
      <c r="Q46" s="9">
        <f>_xlfn.XLOOKUP($E46,'Raw Data'!$E:$E,'Raw Data'!Q:Q,"ERROR",0,1)</f>
        <v>8.4</v>
      </c>
      <c r="R46" s="9" t="str">
        <f>_xlfn.XLOOKUP($E46,'Raw Data'!$E:$E,'Raw Data'!R:R,"ERROR",0,1)</f>
        <v>oz</v>
      </c>
      <c r="S46" s="5" t="str">
        <f t="array" ref="S46">_xlfn.IFS(AND(T46&gt;0,T46&lt;=0.05),"0 to 0.05",AND(T46&gt;0.05,T46&lt;=0.1),"0.05 to 0.1",AND(T46&gt;0.1,T46&lt;=0.2),"0.1 to 0.2",AND(T46&gt;0.2,T46&lt;=0.3),"0.2 to 0.3",AND(T46&gt;0.3,T46&lt;=0.4),"0.3 to 0.4",AND(T46&gt;0.4,T46&lt;=0.5),"0.4 to 0.5",AND(T46&gt;0.5,T46&lt;=0.75),"0.5 to 0.75",AND(T46&gt;0.75,T46&lt;=1),"0.75 to 1",AND(T46&gt;1,T46&lt;=2),"1 to 2",AND(T46&gt;2,T46&lt;=3),"2 to 3",AND(T46&gt;3,T46&lt;=4),"3 to 4",AND(T46&gt;4,T46&lt;=5),"4 to 5",AND(T46&gt;5,T46&lt;=10),"5 to 10",T46&gt;10,"10+")</f>
        <v>0.1 to 0.2</v>
      </c>
      <c r="T46" s="10">
        <f t="shared" si="1"/>
        <v>0.117195677730003</v>
      </c>
      <c r="U46" s="15" t="str">
        <f t="array" ref="U46">_xlfn.IFS(AND(V46&gt;0,V46&lt;=0.05),"0 to 0.05",AND(V46&gt;0.05,V46&lt;=0.1),"0.05 to 0.1",AND(V46&gt;0.1,V46&lt;=0.2),"0.1 to 0.2",AND(V46&gt;0.2,V46&lt;=0.3),"0.2 to 0.3",AND(V46&gt;0.3,V46&lt;=0.4),"0.3 to 0.4",AND(V46&gt;0.4,V46&lt;=0.5),"0.4 to 0.5",AND(V46&gt;0.5,V46&lt;=0.75),"0.5 to 0.75",AND(V46&gt;0.75,V46&lt;=1),"0.75 to 1",AND(V46&gt;1,V46&lt;=2),"1 to 2",AND(V46&gt;2,V46&lt;=3),"2 to 3",AND(V46&gt;3,V46&lt;=4),"3 to 4",AND(V46&gt;4,V46&lt;=5),"4 to 5",AND(V46&gt;5,V46&lt;=10),"5 to 10",V46&gt;10,"10+")</f>
        <v>0 to 0.05</v>
      </c>
      <c r="V46" s="10">
        <f t="shared" si="2"/>
        <v>0.041969418812503</v>
      </c>
      <c r="W46" s="15" t="str">
        <f t="array" ref="W46">_xlfn.IFS(AND(X46&gt;0,X46&lt;=0.05),"0 to 0.05",AND(X46&gt;0.05,X46&lt;=0.1),"0.05 to 0.1",AND(X46&gt;0.1,X46&lt;=0.2),"0.1 to 0.2",AND(X46&gt;0.2,X46&lt;=0.3),"0.2 to 0.3",AND(X46&gt;0.3,X46&lt;=0.4),"0.3 to 0.4",AND(X46&gt;0.4,X46&lt;=0.5),"0.4 to 0.5",AND(X46&gt;0.5,X46&lt;=0.75),"0.5 to 0.75",AND(X46&gt;0.75,X46&lt;=1),"0.75 to 1",AND(X46&gt;1,X46&lt;=2),"1 to 2",AND(X46&gt;2,X46&lt;=3),"2 to 3",AND(X46&gt;3,X46&lt;=4),"3 to 4",AND(X46&gt;4,X46&lt;=5),"4 to 5",AND(X46&gt;5,X46&lt;=10),"5 to 10",X46&gt;10,"10+")</f>
        <v>0 to 0.05</v>
      </c>
      <c r="X46" s="16">
        <f t="shared" si="3"/>
        <v>0.0316428329871008</v>
      </c>
      <c r="Y46" s="5" t="str">
        <f t="array" ref="Y46">_xlfn.IFS(AND(Z46&gt;0,Z46&lt;=1),"0 to 1",AND(Z46&gt;1,Z46&lt;=2),"1 to 2",AND(Z46&gt;2,Z46&lt;=4),"2 to 4",AND(Z46&gt;4,Z46&lt;=6),"4 to 6",AND(Z46&gt;6,Z46&lt;=8),"6 to 8",AND(Z46&gt;8,Z46&lt;=10),"8 to 10",AND(Z46&gt;10,Z46&lt;=15),"10 to 15",AND(Z46&gt;15,Z46&lt;=20),"15 to 20",AND(Z46&gt;20,Z46&lt;=25),"20 to 25",AND(Z46&gt;25,Z46&lt;=30),"25 to 30",AND(Z46&gt;30,Z46&lt;=40),"30 to 40",AND(Z46&gt;40,Z46&lt;=50),"40 to 50",Z46&gt;50,"50+")</f>
        <v>8 to 10</v>
      </c>
      <c r="Z46" s="9">
        <f t="array" ref="Z46">_xlfn.IFS(AA46="oz",_xlfn.IFS(R46="oz",Q46,R46="fl oz",Q46*1.04,R46="ml",Q46*0.0338),AA46="fl oz",_xlfn.IFS(R46="oz",Q46/1.04,R46="fl oz",Q46,R46="ml",Q46*0.0338/1.04),AA46="ml",_xlfn.IFS(R46="oz",Q46/0.0338,R46="fl oz",Q46*1.04/0.0338,R46="ml",Q46))</f>
        <v>8.4</v>
      </c>
      <c r="AA46" s="9" t="str">
        <f>_xlfn.XLOOKUP($E46,'Raw Data'!$E:$E,'Raw Data'!AA:AA,"ERROR",0,1)</f>
        <v>oz</v>
      </c>
      <c r="AB46" s="5" t="s">
        <v>197</v>
      </c>
      <c r="AC46" s="5" t="s">
        <v>46</v>
      </c>
      <c r="AD46" s="5" t="s">
        <v>198</v>
      </c>
      <c r="AE46">
        <f>IF(SUMIF('Ingredients Backend'!$AE$1:$CD$1,AE$3,'Ingredients Backend'!$AE45:$CD45)&gt;=1,1,0)*$H46</f>
        <v>0</v>
      </c>
      <c r="AF46">
        <f>IF(SUMIF('Ingredients Backend'!$AE$1:$CD$1,AF$3,'Ingredients Backend'!$AE45:$CD45)&gt;=1,1,0)*$H46</f>
        <v>0</v>
      </c>
      <c r="AG46">
        <f>IF(SUMIF('Ingredients Backend'!$AE$1:$CD$1,AG$3,'Ingredients Backend'!$AE45:$CD45)&gt;=1,1,0)*$H46</f>
        <v>0</v>
      </c>
      <c r="AH46">
        <f>IF(SUMIF('Ingredients Backend'!$AE$1:$CD$1,AH$3,'Ingredients Backend'!$AE45:$CD45)&gt;=1,1,0)*$H46</f>
        <v>0</v>
      </c>
      <c r="AI46">
        <f>IF(SUMIF('Ingredients Backend'!$AE$1:$CD$1,AI$3,'Ingredients Backend'!$AE45:$CD45)&gt;=1,1,0)*$H46</f>
        <v>0</v>
      </c>
      <c r="AJ46">
        <f>IF(SUMIF('Ingredients Backend'!$AE$1:$CD$1,AJ$3,'Ingredients Backend'!$AE45:$CD45)&gt;=1,1,0)*$H46</f>
        <v>0</v>
      </c>
      <c r="AK46">
        <f>IF(SUMIF('Ingredients Backend'!$AE$1:$CD$1,AK$3,'Ingredients Backend'!$AE45:$CD45)&gt;=1,1,0)*$H46</f>
        <v>0</v>
      </c>
      <c r="AL46">
        <f>IF(SUMIF('Ingredients Backend'!$AE$1:$CD$1,AL$3,'Ingredients Backend'!$AE45:$CD45)&gt;=1,1,0)*$H46</f>
        <v>0</v>
      </c>
      <c r="AM46">
        <f>IF(SUMIF('Ingredients Backend'!$AE$1:$CD$1,AM$3,'Ingredients Backend'!$AE45:$CD45)&gt;=1,1,0)*$H46</f>
        <v>0</v>
      </c>
      <c r="AN46">
        <f>IF(SUMIF('Ingredients Backend'!$AE$1:$CD$1,AN$3,'Ingredients Backend'!$AE45:$CD45)&gt;=1,1,0)*$H46</f>
        <v>0</v>
      </c>
      <c r="AO46">
        <f>IF(SUMIF('Ingredients Backend'!$AE$1:$CD$1,AO$3,'Ingredients Backend'!$AE45:$CD45)&gt;=1,1,0)*$H46</f>
        <v>4681.01</v>
      </c>
      <c r="AP46">
        <f>IF(SUMIF('Ingredients Backend'!$AE$1:$CD$1,AP$3,'Ingredients Backend'!$AE45:$CD45)&gt;=1,1,0)*$H46</f>
        <v>0</v>
      </c>
      <c r="AQ46">
        <f>IF(SUMIF('Ingredients Backend'!$AE$1:$CD$1,AQ$3,'Ingredients Backend'!$AE45:$CD45)&gt;=1,1,0)*$H46</f>
        <v>0</v>
      </c>
      <c r="AR46">
        <f>IF(SUMIF('Ingredients Backend'!$AE$1:$CD$1,AR$3,'Ingredients Backend'!$AE45:$CD45)&gt;=1,1,0)*$H46</f>
        <v>4681.01</v>
      </c>
      <c r="AS46">
        <f>IF(SUMIF('Ingredients Backend'!$AE$1:$CD$1,AS$3,'Ingredients Backend'!$AE45:$CD45)&gt;=1,1,0)*$H46</f>
        <v>0</v>
      </c>
      <c r="AT46">
        <f>IF(SUMIF('Ingredients Backend'!$AE$1:$CD$1,AT$3,'Ingredients Backend'!$AE45:$CD45)&gt;=1,1,0)*$H46</f>
        <v>0</v>
      </c>
      <c r="AU46">
        <f>IF(SUMIF('Ingredients Backend'!$AE$1:$CD$1,AU$3,'Ingredients Backend'!$AE45:$CD45)&gt;=1,1,0)*$H46</f>
        <v>0</v>
      </c>
      <c r="AV46">
        <f>IF(SUMIF('Ingredients Backend'!$AE$1:$CD$1,AV$3,'Ingredients Backend'!$AE45:$CD45)&gt;=1,1,0)*$H46</f>
        <v>0</v>
      </c>
      <c r="AW46">
        <f>IF(SUMIF('Ingredients Backend'!$AE$1:$CD$1,AW$3,'Ingredients Backend'!$AE45:$CD45)&gt;=1,1,0)*$H46</f>
        <v>0</v>
      </c>
      <c r="AX46">
        <f>IF(SUMIF('Ingredients Backend'!$AE$1:$CD$1,AX$3,'Ingredients Backend'!$AE45:$CD45)&gt;=1,1,0)*$H46</f>
        <v>0</v>
      </c>
      <c r="AY46">
        <f>IF(SUMIF('Ingredients Backend'!$AE$1:$CD$1,AY$3,'Ingredients Backend'!$AE45:$CD45)&gt;=1,1,0)*$H46</f>
        <v>0</v>
      </c>
      <c r="AZ46">
        <f>IF(SUMIF('Ingredients Backend'!$AE$1:$CD$1,AZ$3,'Ingredients Backend'!$AE45:$CD45)&gt;=1,1,0)*$H46</f>
        <v>0</v>
      </c>
      <c r="BA46">
        <f>IF(SUMIF('Ingredients Backend'!$AE$1:$CD$1,BA$3,'Ingredients Backend'!$AE45:$CD45)&gt;=1,1,0)*$H46</f>
        <v>0</v>
      </c>
      <c r="BB46">
        <f>IF(SUMIF('Ingredients Backend'!$AE$1:$CD$1,BB$3,'Ingredients Backend'!$AE45:$CD45)&gt;=1,1,0)*$H46</f>
        <v>0</v>
      </c>
      <c r="BC46">
        <f>IF(SUMIF('Ingredients Backend'!$AE$1:$CD$1,BC$3,'Ingredients Backend'!$AE45:$CD45)&gt;=1,1,0)*$H46</f>
        <v>0</v>
      </c>
      <c r="BD46">
        <f>IF(SUMIF('Ingredients Backend'!$AE$1:$CD$1,BD$3,'Ingredients Backend'!$AE45:$CD45)&gt;=1,1,0)*$H46</f>
        <v>0</v>
      </c>
      <c r="BE46">
        <f>IF(SUMIF('Ingredients Backend'!$AE$1:$CD$1,BE$3,'Ingredients Backend'!$AE45:$CD45)&gt;=1,1,0)*$H46</f>
        <v>0</v>
      </c>
      <c r="BF46">
        <f>IF(SUMIF('Ingredients Backend'!$AE$1:$CD$1,BF$3,'Ingredients Backend'!$AE45:$CD45)&gt;=1,1,0)*$H46</f>
        <v>0</v>
      </c>
      <c r="BG46">
        <f>IF(SUMIF('Ingredients Backend'!$AE$1:$CD$1,BG$3,'Ingredients Backend'!$AE45:$CD45)&gt;=1,1,0)*$H46</f>
        <v>0</v>
      </c>
      <c r="BH46">
        <f>IF(SUMIF('Ingredients Backend'!$AE$1:$CD$1,BH$3,'Ingredients Backend'!$AE45:$CD45)&gt;=1,1,0)*$H46</f>
        <v>0</v>
      </c>
      <c r="BI46">
        <f>IF(SUMIF('Ingredients Backend'!$AE$1:$CD$1,BI$3,'Ingredients Backend'!$AE45:$CD45)&gt;=1,1,0)*$H46</f>
        <v>0</v>
      </c>
      <c r="BJ46">
        <f>IF(SUMIF('Ingredients Backend'!$AE$1:$CD$1,BJ$3,'Ingredients Backend'!$AE45:$CD45)&gt;=1,1,0)*$H46</f>
        <v>0</v>
      </c>
      <c r="BK46">
        <f>IF(SUMIF('Ingredients Backend'!$AE$1:$CD$1,BK$3,'Ingredients Backend'!$AE45:$CD45)&gt;=1,1,0)*$H46</f>
        <v>0</v>
      </c>
      <c r="BL46">
        <f>IF(SUMIF('Ingredients Backend'!$AE$1:$CD$1,BL$3,'Ingredients Backend'!$AE45:$CD45)&gt;=1,1,0)*$H46</f>
        <v>4681.01</v>
      </c>
      <c r="BM46">
        <f>IF(SUMIF('Ingredients Backend'!$AE$1:$CD$1,BM$3,'Ingredients Backend'!$AE45:$CD45)&gt;=1,1,0)*$H46</f>
        <v>0</v>
      </c>
      <c r="BN46">
        <f>IF(SUMIF('Ingredients Backend'!$AE$1:$CD$1,BN$3,'Ingredients Backend'!$AE45:$CD45)&gt;=1,1,0)*$H46</f>
        <v>0</v>
      </c>
      <c r="BO46">
        <f>IF(SUMIF('Ingredients Backend'!$AE$1:$CD$1,BO$3,'Ingredients Backend'!$AE45:$CD45)&gt;=1,1,0)*$H46</f>
        <v>0</v>
      </c>
      <c r="BP46">
        <f>IF(SUMIF('Ingredients Backend'!$AE$1:$CD$1,BP$3,'Ingredients Backend'!$AE45:$CD45)&gt;=1,1,0)*$H46</f>
        <v>0</v>
      </c>
      <c r="BQ46">
        <f>IF(SUMIF('Ingredients Backend'!$AE$1:$CD$1,BQ$3,'Ingredients Backend'!$AE45:$CD45)&gt;=1,1,0)*$H46</f>
        <v>4681.01</v>
      </c>
      <c r="BR46">
        <f>IF(SUMIF('Ingredients Backend'!$AE$1:$CD$1,BR$3,'Ingredients Backend'!$AE45:$CD45)&gt;=1,1,0)*$H46</f>
        <v>0</v>
      </c>
      <c r="BS46">
        <f>IF(SUMIF('Ingredients Backend'!$AE$1:$CD$1,BS$3,'Ingredients Backend'!$AE45:$CD45)&gt;=1,1,0)*$H46</f>
        <v>0</v>
      </c>
      <c r="BT46">
        <f>IF(SUMIF('Ingredients Backend'!$AE$1:$CD$1,BT$3,'Ingredients Backend'!$AE45:$CD45)&gt;=1,1,0)*$H46</f>
        <v>0</v>
      </c>
      <c r="BU46">
        <f>IF(SUMIF('Ingredients Backend'!$AE$1:$CD$1,BU$3,'Ingredients Backend'!$AE45:$CD45)&gt;=1,1,0)*$H46</f>
        <v>0</v>
      </c>
      <c r="BV46">
        <f>IF(SUMIF('Ingredients Backend'!$AE$1:$CD$1,BV$3,'Ingredients Backend'!$AE45:$CD45)&gt;=1,1,0)*$H46</f>
        <v>0</v>
      </c>
      <c r="BW46">
        <f>IF(SUMIF('Ingredients Backend'!$AE$1:$CD$1,BW$3,'Ingredients Backend'!$AE45:$CD45)&gt;=1,1,0)*$H46</f>
        <v>0</v>
      </c>
      <c r="BX46">
        <f>IF(SUMIF('Ingredients Backend'!$AE$1:$CD$1,BX$3,'Ingredients Backend'!$AE45:$CD45)&gt;=1,1,0)*$H46</f>
        <v>0</v>
      </c>
      <c r="BY46">
        <f>IF(SUMIF('Ingredients Backend'!$AE$1:$CD$1,BY$3,'Ingredients Backend'!$AE45:$CD45)&gt;=1,1,0)*$H46</f>
        <v>4681.01</v>
      </c>
    </row>
    <row r="47" spans="1:77">
      <c r="A47" s="5" t="str">
        <f>_xlfn.XLOOKUP($E47,'Raw Data'!$E:$E,'Raw Data'!A:A,"ERROR",0,1)</f>
        <v>AE</v>
      </c>
      <c r="B47" s="5" t="str">
        <f>_xlfn.XLOOKUP($E47,'Raw Data'!$E:$E,'Raw Data'!B:B,"ERROR",0,1)</f>
        <v>Hair Mousses</v>
      </c>
      <c r="C47" s="5" t="str">
        <f>_xlfn.XLOOKUP($E47,'Raw Data'!$E:$E,'Raw Data'!C:C,"ERROR",0,1)</f>
        <v>amika</v>
      </c>
      <c r="D47" s="5" t="str">
        <f>_xlfn.XLOOKUP($E47,'Raw Data'!$E:$E,'Raw Data'!D:D,"ERROR",0,1)</f>
        <v>www.amazon.ae/dp/B07H3GBS31</v>
      </c>
      <c r="E47" s="5" t="s">
        <v>199</v>
      </c>
      <c r="F47" s="9" t="str">
        <f>_xlfn.XLOOKUP($E47,'Raw Data'!$E:$E,'Raw Data'!F:F,"ERROR",0,1)</f>
        <v>amika plus size perfect body mousse amika plus size perfect body mousse</v>
      </c>
      <c r="G47" s="10">
        <f>_xlfn.XLOOKUP($E47,'Raw Data'!$E:$E,'Raw Data'!G:G,"ERROR",0,1)</f>
        <v>29</v>
      </c>
      <c r="H47" s="9">
        <f>_xlfn.XLOOKUP($E47,'Raw Data'!$E:$E,'Raw Data'!H:H,"ERROR",0,1)</f>
        <v>4565.66</v>
      </c>
      <c r="I47" s="9">
        <f>_xlfn.XLOOKUP($E47,'Raw Data'!$E:$E,'Raw Data'!I:I,"ERROR",0,1)</f>
        <v>0.00611260197766906</v>
      </c>
      <c r="J47" s="9" t="str">
        <f>_xlfn.XLOOKUP($E47,'Raw Data'!$E:$E,'Raw Data'!J:J,"ERROR",0,1)</f>
        <v>Yes</v>
      </c>
      <c r="K47" s="14" t="str">
        <f t="array" ref="K47">_xlfn.IFS(AND(L47&gt;0,L47&lt;=5),"0 to 5",AND(L47&gt;5,L47&lt;=10),"5 to 10",AND(L47&gt;10,L47&lt;=15),"10 to 15",AND(L47&gt;15,L47&lt;=20),"15 to 20",AND(L47&gt;20,L47&lt;=30),"20 to 30",AND(L47&gt;30,L47&lt;=40),"30 to 40",AND(L47&gt;40,L47&lt;=50),"40 to 50",AND(L47&gt;50,L47&lt;=75),"50 to 75",AND(L47&gt;75,L47&lt;=100),"75 to 100",AND(L47&gt;100,L47&lt;=150),"100 to 150",AND(L47&gt;150,L47&lt;=200),"150 to 200",AND(L47&gt;200,L47&lt;=250),"200 to 250",AND(L47&gt;250,L47&lt;=300),"250 to 300",AND(L47&gt;300,L47&lt;=400),"300 to 400",AND(L47&gt;400,L47&lt;=500),"400 to 500",L47&gt;500,"500+")</f>
        <v>150 to 200</v>
      </c>
      <c r="L47" s="9">
        <f>_xlfn.XLOOKUP($E47,'Raw Data'!$E:$E,'Raw Data'!L:L,"ERROR",0,1)</f>
        <v>154.86</v>
      </c>
      <c r="M47" s="14" t="str">
        <f t="array" ref="M47">_xlfn.IFS(AND(N47&gt;0,N47&lt;=5),"0 to 5",AND(N47&gt;5,N47&lt;=10),"5 to 10",AND(N47&gt;10,N47&lt;=15),"10 to 15",AND(N47&gt;15,N47&lt;=20),"15 to 20",AND(N47&gt;20,N47&lt;=30),"20 to 30",AND(N47&gt;30,N47&lt;=40),"30 to 40",AND(N47&gt;40,N47&lt;=50),"40 to 50",AND(N47&gt;50,N47&lt;=75),"50 to 75",AND(N47&gt;75,N47&lt;=100),"75 to 100",AND(N47&gt;100,N47&lt;=150),"100 to 150",AND(N47&gt;150,N47&lt;=200),"150 to 200",AND(N47&gt;200,N47&lt;=250),"200 to 250",AND(N47&gt;250,N47&lt;=300),"250 to 300",AND(N47&gt;300,N47&lt;=400),"300 to 400",AND(N47&gt;400,N47&lt;=500),"400 to 500",N47&gt;500,"500+")</f>
        <v>150 to 200</v>
      </c>
      <c r="N47" s="9">
        <f>_xlfn.XLOOKUP($E47,'Raw Data'!$E:$E,'Raw Data'!N:N,"ERROR",0,1)</f>
        <v>158.21</v>
      </c>
      <c r="O47" s="14" t="str">
        <f t="array" ref="O47">_xlfn.IFS(P47=0,"No Discount",AND(P47&gt;0,P47&lt;=0.02),"0% to 2%",AND(P47&gt;0.02,P47&lt;=0.04),"2% to 4%",AND(P47&gt;0.04,P47&lt;=0.06),"4% to 6%",AND(P47&gt;0.06,P47&lt;=0.08),"6% to 8%",AND(P47&gt;0.08,P47&lt;=0.1),"8% to 10%",AND(P47&gt;0.1,P47&lt;=0.15),"10% to 15%",AND(P47&gt;0.15,P47&lt;=0.2),"15% to 20%",AND(P47&gt;0.2,P47&lt;=0.25),"20% to 25%",AND(P47&gt;0.25,P47&lt;=0.3),"25% to 30%",AND(P47&gt;0.3,P47&lt;=0.4),"30% to 40%",AND(P47&gt;0.4,P47&lt;=0.5),"40% to 50%",AND(P47&gt;0.5,P47&lt;=0.75),"50% to 75%",AND(P47&gt;0.75,P47&lt;=1),"75% to 100%")</f>
        <v>2% to 4%</v>
      </c>
      <c r="P47" s="10">
        <f>_xlfn.XLOOKUP($E47,'Raw Data'!$E:$E,'Raw Data'!P:P,"ERROR",0,1)</f>
        <v>0.0211743884710195</v>
      </c>
      <c r="Q47" s="9">
        <v>8.5</v>
      </c>
      <c r="R47" s="9" t="s">
        <v>95</v>
      </c>
      <c r="S47" s="5" t="str">
        <f t="array" ref="S47">_xlfn.IFS(AND(T47&gt;0,T47&lt;=0.05),"0 to 0.05",AND(T47&gt;0.05,T47&lt;=0.1),"0.05 to 0.1",AND(T47&gt;0.1,T47&lt;=0.2),"0.1 to 0.2",AND(T47&gt;0.2,T47&lt;=0.3),"0.2 to 0.3",AND(T47&gt;0.3,T47&lt;=0.4),"0.3 to 0.4",AND(T47&gt;0.4,T47&lt;=0.5),"0.4 to 0.5",AND(T47&gt;0.5,T47&lt;=0.75),"0.5 to 0.75",AND(T47&gt;0.75,T47&lt;=1),"0.75 to 1",AND(T47&gt;1,T47&lt;=2),"1 to 2",AND(T47&gt;2,T47&lt;=3),"2 to 3",AND(T47&gt;3,T47&lt;=4),"3 to 4",AND(T47&gt;4,T47&lt;=5),"4 to 5",AND(T47&gt;5,T47&lt;=10),"5 to 10",T47&gt;10,"10+")</f>
        <v>0.5 to 0.75</v>
      </c>
      <c r="T47" s="10">
        <f t="shared" si="1"/>
        <v>0.592428121322669</v>
      </c>
      <c r="U47" s="15" t="str">
        <f t="array" ref="U47">_xlfn.IFS(AND(V47&gt;0,V47&lt;=0.05),"0 to 0.05",AND(V47&gt;0.05,V47&lt;=0.1),"0.05 to 0.1",AND(V47&gt;0.1,V47&lt;=0.2),"0.1 to 0.2",AND(V47&gt;0.2,V47&lt;=0.3),"0.2 to 0.3",AND(V47&gt;0.3,V47&lt;=0.4),"0.3 to 0.4",AND(V47&gt;0.4,V47&lt;=0.5),"0.4 to 0.5",AND(V47&gt;0.5,V47&lt;=0.75),"0.5 to 0.75",AND(V47&gt;0.75,V47&lt;=1),"0.75 to 1",AND(V47&gt;1,V47&lt;=2),"1 to 2",AND(V47&gt;2,V47&lt;=3),"2 to 3",AND(V47&gt;3,V47&lt;=4),"3 to 4",AND(V47&gt;4,V47&lt;=5),"4 to 5",AND(V47&gt;5,V47&lt;=10),"5 to 10",V47&gt;10,"10+")</f>
        <v>0.1 to 0.2</v>
      </c>
      <c r="V47" s="10">
        <f t="shared" si="2"/>
        <v>0.163415822872944</v>
      </c>
      <c r="W47" s="15" t="str">
        <f t="array" ref="W47">_xlfn.IFS(AND(X47&gt;0,X47&lt;=0.05),"0 to 0.05",AND(X47&gt;0.05,X47&lt;=0.1),"0.05 to 0.1",AND(X47&gt;0.1,X47&lt;=0.2),"0.1 to 0.2",AND(X47&gt;0.2,X47&lt;=0.3),"0.2 to 0.3",AND(X47&gt;0.3,X47&lt;=0.4),"0.3 to 0.4",AND(X47&gt;0.4,X47&lt;=0.5),"0.4 to 0.5",AND(X47&gt;0.5,X47&lt;=0.75),"0.5 to 0.75",AND(X47&gt;0.75,X47&lt;=1),"0.75 to 1",AND(X47&gt;1,X47&lt;=2),"1 to 2",AND(X47&gt;2,X47&lt;=3),"2 to 3",AND(X47&gt;3,X47&lt;=4),"3 to 4",AND(X47&gt;4,X47&lt;=5),"4 to 5",AND(X47&gt;5,X47&lt;=10),"5 to 10",X47&gt;10,"10+")</f>
        <v>0.1 to 0.2</v>
      </c>
      <c r="X47" s="16">
        <f t="shared" si="3"/>
        <v>0.159955592757121</v>
      </c>
      <c r="Y47" s="5" t="str">
        <f t="array" ref="Y47">_xlfn.IFS(AND(Z47&gt;0,Z47&lt;=1),"0 to 1",AND(Z47&gt;1,Z47&lt;=2),"1 to 2",AND(Z47&gt;2,Z47&lt;=4),"2 to 4",AND(Z47&gt;4,Z47&lt;=6),"4 to 6",AND(Z47&gt;6,Z47&lt;=8),"6 to 8",AND(Z47&gt;8,Z47&lt;=10),"8 to 10",AND(Z47&gt;10,Z47&lt;=15),"10 to 15",AND(Z47&gt;15,Z47&lt;=20),"15 to 20",AND(Z47&gt;20,Z47&lt;=25),"20 to 25",AND(Z47&gt;25,Z47&lt;=30),"25 to 30",AND(Z47&gt;30,Z47&lt;=40),"30 to 40",AND(Z47&gt;40,Z47&lt;=50),"40 to 50",Z47&gt;50,"50+")</f>
        <v>8 to 10</v>
      </c>
      <c r="Z47" s="9">
        <f t="array" ref="Z47">_xlfn.IFS(AA47="oz",_xlfn.IFS(R47="oz",Q47,R47="fl oz",Q47*1.04,R47="ml",Q47*0.0338),AA47="fl oz",_xlfn.IFS(R47="oz",Q47/1.04,R47="fl oz",Q47,R47="ml",Q47*0.0338/1.04),AA47="ml",_xlfn.IFS(R47="oz",Q47/0.0338,R47="fl oz",Q47*1.04/0.0338,R47="ml",Q47))</f>
        <v>8.84</v>
      </c>
      <c r="AA47" s="9" t="s">
        <v>96</v>
      </c>
      <c r="AB47" s="5" t="s">
        <v>200</v>
      </c>
      <c r="AC47" s="5" t="s">
        <v>201</v>
      </c>
      <c r="AD47" s="5" t="s">
        <v>202</v>
      </c>
      <c r="AE47">
        <f>IF(SUMIF('Ingredients Backend'!$AE$1:$CD$1,AE$3,'Ingredients Backend'!$AE46:$CD46)&gt;=1,1,0)*$H47</f>
        <v>0</v>
      </c>
      <c r="AF47">
        <f>IF(SUMIF('Ingredients Backend'!$AE$1:$CD$1,AF$3,'Ingredients Backend'!$AE46:$CD46)&gt;=1,1,0)*$H47</f>
        <v>0</v>
      </c>
      <c r="AG47">
        <f>IF(SUMIF('Ingredients Backend'!$AE$1:$CD$1,AG$3,'Ingredients Backend'!$AE46:$CD46)&gt;=1,1,0)*$H47</f>
        <v>0</v>
      </c>
      <c r="AH47">
        <f>IF(SUMIF('Ingredients Backend'!$AE$1:$CD$1,AH$3,'Ingredients Backend'!$AE46:$CD46)&gt;=1,1,0)*$H47</f>
        <v>0</v>
      </c>
      <c r="AI47">
        <f>IF(SUMIF('Ingredients Backend'!$AE$1:$CD$1,AI$3,'Ingredients Backend'!$AE46:$CD46)&gt;=1,1,0)*$H47</f>
        <v>4565.66</v>
      </c>
      <c r="AJ47">
        <f>IF(SUMIF('Ingredients Backend'!$AE$1:$CD$1,AJ$3,'Ingredients Backend'!$AE46:$CD46)&gt;=1,1,0)*$H47</f>
        <v>0</v>
      </c>
      <c r="AK47">
        <f>IF(SUMIF('Ingredients Backend'!$AE$1:$CD$1,AK$3,'Ingredients Backend'!$AE46:$CD46)&gt;=1,1,0)*$H47</f>
        <v>0</v>
      </c>
      <c r="AL47">
        <f>IF(SUMIF('Ingredients Backend'!$AE$1:$CD$1,AL$3,'Ingredients Backend'!$AE46:$CD46)&gt;=1,1,0)*$H47</f>
        <v>0</v>
      </c>
      <c r="AM47">
        <f>IF(SUMIF('Ingredients Backend'!$AE$1:$CD$1,AM$3,'Ingredients Backend'!$AE46:$CD46)&gt;=1,1,0)*$H47</f>
        <v>0</v>
      </c>
      <c r="AN47">
        <f>IF(SUMIF('Ingredients Backend'!$AE$1:$CD$1,AN$3,'Ingredients Backend'!$AE46:$CD46)&gt;=1,1,0)*$H47</f>
        <v>4565.66</v>
      </c>
      <c r="AO47">
        <f>IF(SUMIF('Ingredients Backend'!$AE$1:$CD$1,AO$3,'Ingredients Backend'!$AE46:$CD46)&gt;=1,1,0)*$H47</f>
        <v>0</v>
      </c>
      <c r="AP47">
        <f>IF(SUMIF('Ingredients Backend'!$AE$1:$CD$1,AP$3,'Ingredients Backend'!$AE46:$CD46)&gt;=1,1,0)*$H47</f>
        <v>0</v>
      </c>
      <c r="AQ47">
        <f>IF(SUMIF('Ingredients Backend'!$AE$1:$CD$1,AQ$3,'Ingredients Backend'!$AE46:$CD46)&gt;=1,1,0)*$H47</f>
        <v>0</v>
      </c>
      <c r="AR47">
        <f>IF(SUMIF('Ingredients Backend'!$AE$1:$CD$1,AR$3,'Ingredients Backend'!$AE46:$CD46)&gt;=1,1,0)*$H47</f>
        <v>0</v>
      </c>
      <c r="AS47">
        <f>IF(SUMIF('Ingredients Backend'!$AE$1:$CD$1,AS$3,'Ingredients Backend'!$AE46:$CD46)&gt;=1,1,0)*$H47</f>
        <v>0</v>
      </c>
      <c r="AT47">
        <f>IF(SUMIF('Ingredients Backend'!$AE$1:$CD$1,AT$3,'Ingredients Backend'!$AE46:$CD46)&gt;=1,1,0)*$H47</f>
        <v>0</v>
      </c>
      <c r="AU47">
        <f>IF(SUMIF('Ingredients Backend'!$AE$1:$CD$1,AU$3,'Ingredients Backend'!$AE46:$CD46)&gt;=1,1,0)*$H47</f>
        <v>0</v>
      </c>
      <c r="AV47">
        <f>IF(SUMIF('Ingredients Backend'!$AE$1:$CD$1,AV$3,'Ingredients Backend'!$AE46:$CD46)&gt;=1,1,0)*$H47</f>
        <v>0</v>
      </c>
      <c r="AW47">
        <f>IF(SUMIF('Ingredients Backend'!$AE$1:$CD$1,AW$3,'Ingredients Backend'!$AE46:$CD46)&gt;=1,1,0)*$H47</f>
        <v>4565.66</v>
      </c>
      <c r="AX47">
        <f>IF(SUMIF('Ingredients Backend'!$AE$1:$CD$1,AX$3,'Ingredients Backend'!$AE46:$CD46)&gt;=1,1,0)*$H47</f>
        <v>0</v>
      </c>
      <c r="AY47">
        <f>IF(SUMIF('Ingredients Backend'!$AE$1:$CD$1,AY$3,'Ingredients Backend'!$AE46:$CD46)&gt;=1,1,0)*$H47</f>
        <v>0</v>
      </c>
      <c r="AZ47">
        <f>IF(SUMIF('Ingredients Backend'!$AE$1:$CD$1,AZ$3,'Ingredients Backend'!$AE46:$CD46)&gt;=1,1,0)*$H47</f>
        <v>0</v>
      </c>
      <c r="BA47">
        <f>IF(SUMIF('Ingredients Backend'!$AE$1:$CD$1,BA$3,'Ingredients Backend'!$AE46:$CD46)&gt;=1,1,0)*$H47</f>
        <v>0</v>
      </c>
      <c r="BB47">
        <f>IF(SUMIF('Ingredients Backend'!$AE$1:$CD$1,BB$3,'Ingredients Backend'!$AE46:$CD46)&gt;=1,1,0)*$H47</f>
        <v>0</v>
      </c>
      <c r="BC47">
        <f>IF(SUMIF('Ingredients Backend'!$AE$1:$CD$1,BC$3,'Ingredients Backend'!$AE46:$CD46)&gt;=1,1,0)*$H47</f>
        <v>0</v>
      </c>
      <c r="BD47">
        <f>IF(SUMIF('Ingredients Backend'!$AE$1:$CD$1,BD$3,'Ingredients Backend'!$AE46:$CD46)&gt;=1,1,0)*$H47</f>
        <v>0</v>
      </c>
      <c r="BE47">
        <f>IF(SUMIF('Ingredients Backend'!$AE$1:$CD$1,BE$3,'Ingredients Backend'!$AE46:$CD46)&gt;=1,1,0)*$H47</f>
        <v>0</v>
      </c>
      <c r="BF47">
        <f>IF(SUMIF('Ingredients Backend'!$AE$1:$CD$1,BF$3,'Ingredients Backend'!$AE46:$CD46)&gt;=1,1,0)*$H47</f>
        <v>0</v>
      </c>
      <c r="BG47">
        <f>IF(SUMIF('Ingredients Backend'!$AE$1:$CD$1,BG$3,'Ingredients Backend'!$AE46:$CD46)&gt;=1,1,0)*$H47</f>
        <v>0</v>
      </c>
      <c r="BH47">
        <f>IF(SUMIF('Ingredients Backend'!$AE$1:$CD$1,BH$3,'Ingredients Backend'!$AE46:$CD46)&gt;=1,1,0)*$H47</f>
        <v>0</v>
      </c>
      <c r="BI47">
        <f>IF(SUMIF('Ingredients Backend'!$AE$1:$CD$1,BI$3,'Ingredients Backend'!$AE46:$CD46)&gt;=1,1,0)*$H47</f>
        <v>0</v>
      </c>
      <c r="BJ47">
        <f>IF(SUMIF('Ingredients Backend'!$AE$1:$CD$1,BJ$3,'Ingredients Backend'!$AE46:$CD46)&gt;=1,1,0)*$H47</f>
        <v>0</v>
      </c>
      <c r="BK47">
        <f>IF(SUMIF('Ingredients Backend'!$AE$1:$CD$1,BK$3,'Ingredients Backend'!$AE46:$CD46)&gt;=1,1,0)*$H47</f>
        <v>0</v>
      </c>
      <c r="BL47">
        <f>IF(SUMIF('Ingredients Backend'!$AE$1:$CD$1,BL$3,'Ingredients Backend'!$AE46:$CD46)&gt;=1,1,0)*$H47</f>
        <v>0</v>
      </c>
      <c r="BM47">
        <f>IF(SUMIF('Ingredients Backend'!$AE$1:$CD$1,BM$3,'Ingredients Backend'!$AE46:$CD46)&gt;=1,1,0)*$H47</f>
        <v>0</v>
      </c>
      <c r="BN47">
        <f>IF(SUMIF('Ingredients Backend'!$AE$1:$CD$1,BN$3,'Ingredients Backend'!$AE46:$CD46)&gt;=1,1,0)*$H47</f>
        <v>0</v>
      </c>
      <c r="BO47">
        <f>IF(SUMIF('Ingredients Backend'!$AE$1:$CD$1,BO$3,'Ingredients Backend'!$AE46:$CD46)&gt;=1,1,0)*$H47</f>
        <v>0</v>
      </c>
      <c r="BP47">
        <f>IF(SUMIF('Ingredients Backend'!$AE$1:$CD$1,BP$3,'Ingredients Backend'!$AE46:$CD46)&gt;=1,1,0)*$H47</f>
        <v>0</v>
      </c>
      <c r="BQ47">
        <f>IF(SUMIF('Ingredients Backend'!$AE$1:$CD$1,BQ$3,'Ingredients Backend'!$AE46:$CD46)&gt;=1,1,0)*$H47</f>
        <v>0</v>
      </c>
      <c r="BR47">
        <f>IF(SUMIF('Ingredients Backend'!$AE$1:$CD$1,BR$3,'Ingredients Backend'!$AE46:$CD46)&gt;=1,1,0)*$H47</f>
        <v>0</v>
      </c>
      <c r="BS47">
        <f>IF(SUMIF('Ingredients Backend'!$AE$1:$CD$1,BS$3,'Ingredients Backend'!$AE46:$CD46)&gt;=1,1,0)*$H47</f>
        <v>0</v>
      </c>
      <c r="BT47">
        <f>IF(SUMIF('Ingredients Backend'!$AE$1:$CD$1,BT$3,'Ingredients Backend'!$AE46:$CD46)&gt;=1,1,0)*$H47</f>
        <v>0</v>
      </c>
      <c r="BU47">
        <f>IF(SUMIF('Ingredients Backend'!$AE$1:$CD$1,BU$3,'Ingredients Backend'!$AE46:$CD46)&gt;=1,1,0)*$H47</f>
        <v>0</v>
      </c>
      <c r="BV47">
        <f>IF(SUMIF('Ingredients Backend'!$AE$1:$CD$1,BV$3,'Ingredients Backend'!$AE46:$CD46)&gt;=1,1,0)*$H47</f>
        <v>0</v>
      </c>
      <c r="BW47">
        <f>IF(SUMIF('Ingredients Backend'!$AE$1:$CD$1,BW$3,'Ingredients Backend'!$AE46:$CD46)&gt;=1,1,0)*$H47</f>
        <v>0</v>
      </c>
      <c r="BX47">
        <f>IF(SUMIF('Ingredients Backend'!$AE$1:$CD$1,BX$3,'Ingredients Backend'!$AE46:$CD46)&gt;=1,1,0)*$H47</f>
        <v>0</v>
      </c>
      <c r="BY47">
        <f>IF(SUMIF('Ingredients Backend'!$AE$1:$CD$1,BY$3,'Ingredients Backend'!$AE46:$CD46)&gt;=1,1,0)*$H47</f>
        <v>4565.66</v>
      </c>
    </row>
    <row r="48" spans="1:77">
      <c r="A48" s="5" t="str">
        <f>_xlfn.XLOOKUP($E48,'Raw Data'!$E:$E,'Raw Data'!A:A,"ERROR",0,1)</f>
        <v>AE</v>
      </c>
      <c r="B48" s="5" t="str">
        <f>_xlfn.XLOOKUP($E48,'Raw Data'!$E:$E,'Raw Data'!B:B,"ERROR",0,1)</f>
        <v>Hair Mousses</v>
      </c>
      <c r="C48" s="5" t="str">
        <f>_xlfn.XLOOKUP($E48,'Raw Data'!$E:$E,'Raw Data'!C:C,"ERROR",0,1)</f>
        <v>shea moisture</v>
      </c>
      <c r="D48" s="5" t="str">
        <f>_xlfn.XLOOKUP($E48,'Raw Data'!$E:$E,'Raw Data'!D:D,"ERROR",0,1)</f>
        <v>www.amazon.ae/dp/B01CTBEIRS</v>
      </c>
      <c r="E48" s="5" t="s">
        <v>203</v>
      </c>
      <c r="F48" s="9" t="str">
        <f>_xlfn.XLOOKUP($E48,'Raw Data'!$E:$E,'Raw Data'!F:F,"ERROR",0,1)</f>
        <v>SheaMoisture  Curly   Hair  Products, Coconut &amp; Hibiscus Curl  Mousse , Frizz Free  Hair  with Silk Protein &amp; Neem Oil, Pack of 2-7.5 Oz Each</v>
      </c>
      <c r="G48" s="10">
        <f>_xlfn.XLOOKUP($E48,'Raw Data'!$E:$E,'Raw Data'!G:G,"ERROR",0,1)</f>
        <v>43</v>
      </c>
      <c r="H48" s="9">
        <f>_xlfn.XLOOKUP($E48,'Raw Data'!$E:$E,'Raw Data'!H:H,"ERROR",0,1)</f>
        <v>4526.67</v>
      </c>
      <c r="I48" s="9">
        <f>_xlfn.XLOOKUP($E48,'Raw Data'!$E:$E,'Raw Data'!I:I,"ERROR",0,1)</f>
        <v>0.00606040134268763</v>
      </c>
      <c r="J48" s="9" t="str">
        <f>_xlfn.XLOOKUP($E48,'Raw Data'!$E:$E,'Raw Data'!J:J,"ERROR",0,1)</f>
        <v>Yes</v>
      </c>
      <c r="K48" s="14" t="str">
        <f t="array" ref="K48">_xlfn.IFS(AND(L48&gt;0,L48&lt;=5),"0 to 5",AND(L48&gt;5,L48&lt;=10),"5 to 10",AND(L48&gt;10,L48&lt;=15),"10 to 15",AND(L48&gt;15,L48&lt;=20),"15 to 20",AND(L48&gt;20,L48&lt;=30),"20 to 30",AND(L48&gt;30,L48&lt;=40),"30 to 40",AND(L48&gt;40,L48&lt;=50),"40 to 50",AND(L48&gt;50,L48&lt;=75),"50 to 75",AND(L48&gt;75,L48&lt;=100),"75 to 100",AND(L48&gt;100,L48&lt;=150),"100 to 150",AND(L48&gt;150,L48&lt;=200),"150 to 200",AND(L48&gt;200,L48&lt;=250),"200 to 250",AND(L48&gt;250,L48&lt;=300),"250 to 300",AND(L48&gt;300,L48&lt;=400),"300 to 400",AND(L48&gt;400,L48&lt;=500),"400 to 500",L48&gt;500,"500+")</f>
        <v>100 to 150</v>
      </c>
      <c r="L48" s="9">
        <f>_xlfn.XLOOKUP($E48,'Raw Data'!$E:$E,'Raw Data'!L:L,"ERROR",0,1)</f>
        <v>102.08</v>
      </c>
      <c r="M48" s="14" t="str">
        <f t="array" ref="M48">_xlfn.IFS(AND(N48&gt;0,N48&lt;=5),"0 to 5",AND(N48&gt;5,N48&lt;=10),"5 to 10",AND(N48&gt;10,N48&lt;=15),"10 to 15",AND(N48&gt;15,N48&lt;=20),"15 to 20",AND(N48&gt;20,N48&lt;=30),"20 to 30",AND(N48&gt;30,N48&lt;=40),"30 to 40",AND(N48&gt;40,N48&lt;=50),"40 to 50",AND(N48&gt;50,N48&lt;=75),"50 to 75",AND(N48&gt;75,N48&lt;=100),"75 to 100",AND(N48&gt;100,N48&lt;=150),"100 to 150",AND(N48&gt;150,N48&lt;=200),"150 to 200",AND(N48&gt;200,N48&lt;=250),"200 to 250",AND(N48&gt;250,N48&lt;=300),"250 to 300",AND(N48&gt;300,N48&lt;=400),"300 to 400",AND(N48&gt;400,N48&lt;=500),"400 to 500",N48&gt;500,"500+")</f>
        <v>100 to 150</v>
      </c>
      <c r="N48" s="9">
        <f>_xlfn.XLOOKUP($E48,'Raw Data'!$E:$E,'Raw Data'!N:N,"ERROR",0,1)</f>
        <v>102.27</v>
      </c>
      <c r="O48" s="14" t="str">
        <f t="array" ref="O48">_xlfn.IFS(P48=0,"No Discount",AND(P48&gt;0,P48&lt;=0.02),"0% to 2%",AND(P48&gt;0.02,P48&lt;=0.04),"2% to 4%",AND(P48&gt;0.04,P48&lt;=0.06),"4% to 6%",AND(P48&gt;0.06,P48&lt;=0.08),"6% to 8%",AND(P48&gt;0.08,P48&lt;=0.1),"8% to 10%",AND(P48&gt;0.1,P48&lt;=0.15),"10% to 15%",AND(P48&gt;0.15,P48&lt;=0.2),"15% to 20%",AND(P48&gt;0.2,P48&lt;=0.25),"20% to 25%",AND(P48&gt;0.25,P48&lt;=0.3),"25% to 30%",AND(P48&gt;0.3,P48&lt;=0.4),"30% to 40%",AND(P48&gt;0.4,P48&lt;=0.5),"40% to 50%",AND(P48&gt;0.5,P48&lt;=0.75),"50% to 75%",AND(P48&gt;0.75,P48&lt;=1),"75% to 100%")</f>
        <v>0% to 2%</v>
      </c>
      <c r="P48" s="10">
        <f>_xlfn.XLOOKUP($E48,'Raw Data'!$E:$E,'Raw Data'!P:P,"ERROR",0,1)</f>
        <v>0.00185782731983962</v>
      </c>
      <c r="Q48" s="9">
        <f>_xlfn.XLOOKUP($E48,'Raw Data'!$E:$E,'Raw Data'!Q:Q,"ERROR",0,1)</f>
        <v>15</v>
      </c>
      <c r="R48" s="9" t="str">
        <f>_xlfn.XLOOKUP($E48,'Raw Data'!$E:$E,'Raw Data'!R:R,"ERROR",0,1)</f>
        <v>oz</v>
      </c>
      <c r="S48" s="5" t="str">
        <f t="array" ref="S48">_xlfn.IFS(AND(T48&gt;0,T48&lt;=0.05),"0 to 0.05",AND(T48&gt;0.05,T48&lt;=0.1),"0.05 to 0.1",AND(T48&gt;0.1,T48&lt;=0.2),"0.1 to 0.2",AND(T48&gt;0.2,T48&lt;=0.3),"0.2 to 0.3",AND(T48&gt;0.3,T48&lt;=0.4),"0.3 to 0.4",AND(T48&gt;0.4,T48&lt;=0.5),"0.4 to 0.5",AND(T48&gt;0.5,T48&lt;=0.75),"0.5 to 0.75",AND(T48&gt;0.75,T48&lt;=1),"0.75 to 1",AND(T48&gt;1,T48&lt;=2),"1 to 2",AND(T48&gt;2,T48&lt;=3),"2 to 3",AND(T48&gt;3,T48&lt;=4),"3 to 4",AND(T48&gt;4,T48&lt;=5),"4 to 5",AND(T48&gt;5,T48&lt;=10),"5 to 10",T48&gt;10,"10+")</f>
        <v>0.2 to 0.3</v>
      </c>
      <c r="T48" s="10">
        <f t="shared" si="1"/>
        <v>0.23014316311577</v>
      </c>
      <c r="U48" s="15" t="str">
        <f t="array" ref="U48">_xlfn.IFS(AND(V48&gt;0,V48&lt;=0.05),"0 to 0.05",AND(V48&gt;0.05,V48&lt;=0.1),"0.05 to 0.1",AND(V48&gt;0.1,V48&lt;=0.2),"0.1 to 0.2",AND(V48&gt;0.2,V48&lt;=0.3),"0.2 to 0.3",AND(V48&gt;0.3,V48&lt;=0.4),"0.3 to 0.4",AND(V48&gt;0.4,V48&lt;=0.5),"0.4 to 0.5",AND(V48&gt;0.5,V48&lt;=0.75),"0.5 to 0.75",AND(V48&gt;0.75,V48&lt;=1),"0.75 to 1",AND(V48&gt;1,V48&lt;=2),"1 to 2",AND(V48&gt;2,V48&lt;=3),"2 to 3",AND(V48&gt;3,V48&lt;=4),"3 to 4",AND(V48&gt;4,V48&lt;=5),"4 to 5",AND(V48&gt;5,V48&lt;=10),"5 to 10",V48&gt;10,"10+")</f>
        <v>0.05 to 0.1</v>
      </c>
      <c r="V48" s="10">
        <f t="shared" si="2"/>
        <v>0.0622543118025025</v>
      </c>
      <c r="W48" s="15" t="str">
        <f t="array" ref="W48">_xlfn.IFS(AND(X48&gt;0,X48&lt;=0.05),"0 to 0.05",AND(X48&gt;0.05,X48&lt;=0.1),"0.05 to 0.1",AND(X48&gt;0.1,X48&lt;=0.2),"0.1 to 0.2",AND(X48&gt;0.2,X48&lt;=0.3),"0.2 to 0.3",AND(X48&gt;0.3,X48&lt;=0.4),"0.3 to 0.4",AND(X48&gt;0.4,X48&lt;=0.5),"0.4 to 0.5",AND(X48&gt;0.5,X48&lt;=0.75),"0.5 to 0.75",AND(X48&gt;0.75,X48&lt;=1),"0.75 to 1",AND(X48&gt;1,X48&lt;=2),"1 to 2",AND(X48&gt;2,X48&lt;=3),"2 to 3",AND(X48&gt;3,X48&lt;=4),"3 to 4",AND(X48&gt;4,X48&lt;=5),"4 to 5",AND(X48&gt;5,X48&lt;=10),"5 to 10",X48&gt;10,"10+")</f>
        <v>0.05 to 0.1</v>
      </c>
      <c r="X48" s="16">
        <f t="shared" si="3"/>
        <v>0.062138654041258</v>
      </c>
      <c r="Y48" s="5" t="str">
        <f t="array" ref="Y48">_xlfn.IFS(AND(Z48&gt;0,Z48&lt;=1),"0 to 1",AND(Z48&gt;1,Z48&lt;=2),"1 to 2",AND(Z48&gt;2,Z48&lt;=4),"2 to 4",AND(Z48&gt;4,Z48&lt;=6),"4 to 6",AND(Z48&gt;6,Z48&lt;=8),"6 to 8",AND(Z48&gt;8,Z48&lt;=10),"8 to 10",AND(Z48&gt;10,Z48&lt;=15),"10 to 15",AND(Z48&gt;15,Z48&lt;=20),"15 to 20",AND(Z48&gt;20,Z48&lt;=25),"20 to 25",AND(Z48&gt;25,Z48&lt;=30),"25 to 30",AND(Z48&gt;30,Z48&lt;=40),"30 to 40",AND(Z48&gt;40,Z48&lt;=50),"40 to 50",Z48&gt;50,"50+")</f>
        <v>10 to 15</v>
      </c>
      <c r="Z48" s="9">
        <f t="array" ref="Z48">_xlfn.IFS(AA48="oz",_xlfn.IFS(R48="oz",Q48,R48="fl oz",Q48*1.04,R48="ml",Q48*0.0338),AA48="fl oz",_xlfn.IFS(R48="oz",Q48/1.04,R48="fl oz",Q48,R48="ml",Q48*0.0338/1.04),AA48="ml",_xlfn.IFS(R48="oz",Q48/0.0338,R48="fl oz",Q48*1.04/0.0338,R48="ml",Q48))</f>
        <v>15</v>
      </c>
      <c r="AA48" s="9" t="str">
        <f>_xlfn.XLOOKUP($E48,'Raw Data'!$E:$E,'Raw Data'!AA:AA,"ERROR",0,1)</f>
        <v>oz</v>
      </c>
      <c r="AB48" s="5" t="s">
        <v>205</v>
      </c>
      <c r="AC48" s="5" t="s">
        <v>206</v>
      </c>
      <c r="AD48" s="5" t="s">
        <v>207</v>
      </c>
      <c r="AE48">
        <f>IF(SUMIF('Ingredients Backend'!$AE$1:$CD$1,AE$3,'Ingredients Backend'!$AE47:$CD47)&gt;=1,1,0)*$H48</f>
        <v>0</v>
      </c>
      <c r="AF48">
        <f>IF(SUMIF('Ingredients Backend'!$AE$1:$CD$1,AF$3,'Ingredients Backend'!$AE47:$CD47)&gt;=1,1,0)*$H48</f>
        <v>0</v>
      </c>
      <c r="AG48">
        <f>IF(SUMIF('Ingredients Backend'!$AE$1:$CD$1,AG$3,'Ingredients Backend'!$AE47:$CD47)&gt;=1,1,0)*$H48</f>
        <v>0</v>
      </c>
      <c r="AH48">
        <f>IF(SUMIF('Ingredients Backend'!$AE$1:$CD$1,AH$3,'Ingredients Backend'!$AE47:$CD47)&gt;=1,1,0)*$H48</f>
        <v>0</v>
      </c>
      <c r="AI48">
        <f>IF(SUMIF('Ingredients Backend'!$AE$1:$CD$1,AI$3,'Ingredients Backend'!$AE47:$CD47)&gt;=1,1,0)*$H48</f>
        <v>0</v>
      </c>
      <c r="AJ48">
        <f>IF(SUMIF('Ingredients Backend'!$AE$1:$CD$1,AJ$3,'Ingredients Backend'!$AE47:$CD47)&gt;=1,1,0)*$H48</f>
        <v>0</v>
      </c>
      <c r="AK48">
        <f>IF(SUMIF('Ingredients Backend'!$AE$1:$CD$1,AK$3,'Ingredients Backend'!$AE47:$CD47)&gt;=1,1,0)*$H48</f>
        <v>0</v>
      </c>
      <c r="AL48">
        <f>IF(SUMIF('Ingredients Backend'!$AE$1:$CD$1,AL$3,'Ingredients Backend'!$AE47:$CD47)&gt;=1,1,0)*$H48</f>
        <v>0</v>
      </c>
      <c r="AM48">
        <f>IF(SUMIF('Ingredients Backend'!$AE$1:$CD$1,AM$3,'Ingredients Backend'!$AE47:$CD47)&gt;=1,1,0)*$H48</f>
        <v>0</v>
      </c>
      <c r="AN48">
        <f>IF(SUMIF('Ingredients Backend'!$AE$1:$CD$1,AN$3,'Ingredients Backend'!$AE47:$CD47)&gt;=1,1,0)*$H48</f>
        <v>0</v>
      </c>
      <c r="AO48">
        <f>IF(SUMIF('Ingredients Backend'!$AE$1:$CD$1,AO$3,'Ingredients Backend'!$AE47:$CD47)&gt;=1,1,0)*$H48</f>
        <v>0</v>
      </c>
      <c r="AP48">
        <f>IF(SUMIF('Ingredients Backend'!$AE$1:$CD$1,AP$3,'Ingredients Backend'!$AE47:$CD47)&gt;=1,1,0)*$H48</f>
        <v>0</v>
      </c>
      <c r="AQ48">
        <f>IF(SUMIF('Ingredients Backend'!$AE$1:$CD$1,AQ$3,'Ingredients Backend'!$AE47:$CD47)&gt;=1,1,0)*$H48</f>
        <v>0</v>
      </c>
      <c r="AR48">
        <f>IF(SUMIF('Ingredients Backend'!$AE$1:$CD$1,AR$3,'Ingredients Backend'!$AE47:$CD47)&gt;=1,1,0)*$H48</f>
        <v>0</v>
      </c>
      <c r="AS48">
        <f>IF(SUMIF('Ingredients Backend'!$AE$1:$CD$1,AS$3,'Ingredients Backend'!$AE47:$CD47)&gt;=1,1,0)*$H48</f>
        <v>4526.67</v>
      </c>
      <c r="AT48">
        <f>IF(SUMIF('Ingredients Backend'!$AE$1:$CD$1,AT$3,'Ingredients Backend'!$AE47:$CD47)&gt;=1,1,0)*$H48</f>
        <v>0</v>
      </c>
      <c r="AU48">
        <f>IF(SUMIF('Ingredients Backend'!$AE$1:$CD$1,AU$3,'Ingredients Backend'!$AE47:$CD47)&gt;=1,1,0)*$H48</f>
        <v>0</v>
      </c>
      <c r="AV48">
        <f>IF(SUMIF('Ingredients Backend'!$AE$1:$CD$1,AV$3,'Ingredients Backend'!$AE47:$CD47)&gt;=1,1,0)*$H48</f>
        <v>0</v>
      </c>
      <c r="AW48">
        <f>IF(SUMIF('Ingredients Backend'!$AE$1:$CD$1,AW$3,'Ingredients Backend'!$AE47:$CD47)&gt;=1,1,0)*$H48</f>
        <v>0</v>
      </c>
      <c r="AX48">
        <f>IF(SUMIF('Ingredients Backend'!$AE$1:$CD$1,AX$3,'Ingredients Backend'!$AE47:$CD47)&gt;=1,1,0)*$H48</f>
        <v>0</v>
      </c>
      <c r="AY48">
        <f>IF(SUMIF('Ingredients Backend'!$AE$1:$CD$1,AY$3,'Ingredients Backend'!$AE47:$CD47)&gt;=1,1,0)*$H48</f>
        <v>0</v>
      </c>
      <c r="AZ48">
        <f>IF(SUMIF('Ingredients Backend'!$AE$1:$CD$1,AZ$3,'Ingredients Backend'!$AE47:$CD47)&gt;=1,1,0)*$H48</f>
        <v>4526.67</v>
      </c>
      <c r="BA48">
        <f>IF(SUMIF('Ingredients Backend'!$AE$1:$CD$1,BA$3,'Ingredients Backend'!$AE47:$CD47)&gt;=1,1,0)*$H48</f>
        <v>0</v>
      </c>
      <c r="BB48">
        <f>IF(SUMIF('Ingredients Backend'!$AE$1:$CD$1,BB$3,'Ingredients Backend'!$AE47:$CD47)&gt;=1,1,0)*$H48</f>
        <v>0</v>
      </c>
      <c r="BC48">
        <f>IF(SUMIF('Ingredients Backend'!$AE$1:$CD$1,BC$3,'Ingredients Backend'!$AE47:$CD47)&gt;=1,1,0)*$H48</f>
        <v>0</v>
      </c>
      <c r="BD48">
        <f>IF(SUMIF('Ingredients Backend'!$AE$1:$CD$1,BD$3,'Ingredients Backend'!$AE47:$CD47)&gt;=1,1,0)*$H48</f>
        <v>0</v>
      </c>
      <c r="BE48">
        <f>IF(SUMIF('Ingredients Backend'!$AE$1:$CD$1,BE$3,'Ingredients Backend'!$AE47:$CD47)&gt;=1,1,0)*$H48</f>
        <v>0</v>
      </c>
      <c r="BF48">
        <f>IF(SUMIF('Ingredients Backend'!$AE$1:$CD$1,BF$3,'Ingredients Backend'!$AE47:$CD47)&gt;=1,1,0)*$H48</f>
        <v>0</v>
      </c>
      <c r="BG48">
        <f>IF(SUMIF('Ingredients Backend'!$AE$1:$CD$1,BG$3,'Ingredients Backend'!$AE47:$CD47)&gt;=1,1,0)*$H48</f>
        <v>0</v>
      </c>
      <c r="BH48">
        <f>IF(SUMIF('Ingredients Backend'!$AE$1:$CD$1,BH$3,'Ingredients Backend'!$AE47:$CD47)&gt;=1,1,0)*$H48</f>
        <v>4526.67</v>
      </c>
      <c r="BI48">
        <f>IF(SUMIF('Ingredients Backend'!$AE$1:$CD$1,BI$3,'Ingredients Backend'!$AE47:$CD47)&gt;=1,1,0)*$H48</f>
        <v>0</v>
      </c>
      <c r="BJ48">
        <f>IF(SUMIF('Ingredients Backend'!$AE$1:$CD$1,BJ$3,'Ingredients Backend'!$AE47:$CD47)&gt;=1,1,0)*$H48</f>
        <v>0</v>
      </c>
      <c r="BK48">
        <f>IF(SUMIF('Ingredients Backend'!$AE$1:$CD$1,BK$3,'Ingredients Backend'!$AE47:$CD47)&gt;=1,1,0)*$H48</f>
        <v>0</v>
      </c>
      <c r="BL48">
        <f>IF(SUMIF('Ingredients Backend'!$AE$1:$CD$1,BL$3,'Ingredients Backend'!$AE47:$CD47)&gt;=1,1,0)*$H48</f>
        <v>0</v>
      </c>
      <c r="BM48">
        <f>IF(SUMIF('Ingredients Backend'!$AE$1:$CD$1,BM$3,'Ingredients Backend'!$AE47:$CD47)&gt;=1,1,0)*$H48</f>
        <v>0</v>
      </c>
      <c r="BN48">
        <f>IF(SUMIF('Ingredients Backend'!$AE$1:$CD$1,BN$3,'Ingredients Backend'!$AE47:$CD47)&gt;=1,1,0)*$H48</f>
        <v>0</v>
      </c>
      <c r="BO48">
        <f>IF(SUMIF('Ingredients Backend'!$AE$1:$CD$1,BO$3,'Ingredients Backend'!$AE47:$CD47)&gt;=1,1,0)*$H48</f>
        <v>0</v>
      </c>
      <c r="BP48">
        <f>IF(SUMIF('Ingredients Backend'!$AE$1:$CD$1,BP$3,'Ingredients Backend'!$AE47:$CD47)&gt;=1,1,0)*$H48</f>
        <v>0</v>
      </c>
      <c r="BQ48">
        <f>IF(SUMIF('Ingredients Backend'!$AE$1:$CD$1,BQ$3,'Ingredients Backend'!$AE47:$CD47)&gt;=1,1,0)*$H48</f>
        <v>0</v>
      </c>
      <c r="BR48">
        <f>IF(SUMIF('Ingredients Backend'!$AE$1:$CD$1,BR$3,'Ingredients Backend'!$AE47:$CD47)&gt;=1,1,0)*$H48</f>
        <v>0</v>
      </c>
      <c r="BS48">
        <f>IF(SUMIF('Ingredients Backend'!$AE$1:$CD$1,BS$3,'Ingredients Backend'!$AE47:$CD47)&gt;=1,1,0)*$H48</f>
        <v>4526.67</v>
      </c>
      <c r="BT48">
        <f>IF(SUMIF('Ingredients Backend'!$AE$1:$CD$1,BT$3,'Ingredients Backend'!$AE47:$CD47)&gt;=1,1,0)*$H48</f>
        <v>0</v>
      </c>
      <c r="BU48">
        <f>IF(SUMIF('Ingredients Backend'!$AE$1:$CD$1,BU$3,'Ingredients Backend'!$AE47:$CD47)&gt;=1,1,0)*$H48</f>
        <v>0</v>
      </c>
      <c r="BV48">
        <f>IF(SUMIF('Ingredients Backend'!$AE$1:$CD$1,BV$3,'Ingredients Backend'!$AE47:$CD47)&gt;=1,1,0)*$H48</f>
        <v>0</v>
      </c>
      <c r="BW48">
        <f>IF(SUMIF('Ingredients Backend'!$AE$1:$CD$1,BW$3,'Ingredients Backend'!$AE47:$CD47)&gt;=1,1,0)*$H48</f>
        <v>0</v>
      </c>
      <c r="BX48">
        <f>IF(SUMIF('Ingredients Backend'!$AE$1:$CD$1,BX$3,'Ingredients Backend'!$AE47:$CD47)&gt;=1,1,0)*$H48</f>
        <v>0</v>
      </c>
      <c r="BY48">
        <f>IF(SUMIF('Ingredients Backend'!$AE$1:$CD$1,BY$3,'Ingredients Backend'!$AE47:$CD47)&gt;=1,1,0)*$H48</f>
        <v>0</v>
      </c>
    </row>
    <row r="49" spans="1:77">
      <c r="A49" s="5" t="str">
        <f>_xlfn.XLOOKUP($E49,'Raw Data'!$E:$E,'Raw Data'!A:A,"ERROR",0,1)</f>
        <v>AE</v>
      </c>
      <c r="B49" s="5" t="str">
        <f>_xlfn.XLOOKUP($E49,'Raw Data'!$E:$E,'Raw Data'!B:B,"ERROR",0,1)</f>
        <v>Hair Mousses</v>
      </c>
      <c r="C49" s="5" t="str">
        <f>_xlfn.XLOOKUP($E49,'Raw Data'!$E:$E,'Raw Data'!C:C,"ERROR",0,1)</f>
        <v>Mielle Organics</v>
      </c>
      <c r="D49" s="5" t="str">
        <f>_xlfn.XLOOKUP($E49,'Raw Data'!$E:$E,'Raw Data'!D:D,"ERROR",0,1)</f>
        <v>www.amazon.ae/dp/B08TB9NSHQ</v>
      </c>
      <c r="E49" s="5" t="s">
        <v>208</v>
      </c>
      <c r="F49" s="9" t="str">
        <f>_xlfn.XLOOKUP($E49,'Raw Data'!$E:$E,'Raw Data'!F:F,"ERROR",0,1)</f>
        <v>Mielle Pomegranate &amp; Honey Curl Defining  Mousse  w/hold</v>
      </c>
      <c r="G49" s="10">
        <f>_xlfn.XLOOKUP($E49,'Raw Data'!$E:$E,'Raw Data'!G:G,"ERROR",0,1)</f>
        <v>68</v>
      </c>
      <c r="H49" s="9">
        <f>_xlfn.XLOOKUP($E49,'Raw Data'!$E:$E,'Raw Data'!H:H,"ERROR",0,1)</f>
        <v>4494.62</v>
      </c>
      <c r="I49" s="9">
        <f>_xlfn.XLOOKUP($E49,'Raw Data'!$E:$E,'Raw Data'!I:I,"ERROR",0,1)</f>
        <v>0.00601749212619225</v>
      </c>
      <c r="J49" s="9" t="str">
        <f>_xlfn.XLOOKUP($E49,'Raw Data'!$E:$E,'Raw Data'!J:J,"ERROR",0,1)</f>
        <v>Yes</v>
      </c>
      <c r="K49" s="14" t="str">
        <f t="array" ref="K49">_xlfn.IFS(AND(L49&gt;0,L49&lt;=5),"0 to 5",AND(L49&gt;5,L49&lt;=10),"5 to 10",AND(L49&gt;10,L49&lt;=15),"10 to 15",AND(L49&gt;15,L49&lt;=20),"15 to 20",AND(L49&gt;20,L49&lt;=30),"20 to 30",AND(L49&gt;30,L49&lt;=40),"30 to 40",AND(L49&gt;40,L49&lt;=50),"40 to 50",AND(L49&gt;50,L49&lt;=75),"50 to 75",AND(L49&gt;75,L49&lt;=100),"75 to 100",AND(L49&gt;100,L49&lt;=150),"100 to 150",AND(L49&gt;150,L49&lt;=200),"150 to 200",AND(L49&gt;200,L49&lt;=250),"200 to 250",AND(L49&gt;250,L49&lt;=300),"250 to 300",AND(L49&gt;300,L49&lt;=400),"300 to 400",AND(L49&gt;400,L49&lt;=500),"400 to 500",L49&gt;500,"500+")</f>
        <v>50 to 75</v>
      </c>
      <c r="L49" s="9">
        <f>_xlfn.XLOOKUP($E49,'Raw Data'!$E:$E,'Raw Data'!L:L,"ERROR",0,1)</f>
        <v>68.24</v>
      </c>
      <c r="M49" s="14" t="str">
        <f t="array" ref="M49">_xlfn.IFS(AND(N49&gt;0,N49&lt;=5),"0 to 5",AND(N49&gt;5,N49&lt;=10),"5 to 10",AND(N49&gt;10,N49&lt;=15),"10 to 15",AND(N49&gt;15,N49&lt;=20),"15 to 20",AND(N49&gt;20,N49&lt;=30),"20 to 30",AND(N49&gt;30,N49&lt;=40),"30 to 40",AND(N49&gt;40,N49&lt;=50),"40 to 50",AND(N49&gt;50,N49&lt;=75),"50 to 75",AND(N49&gt;75,N49&lt;=100),"75 to 100",AND(N49&gt;100,N49&lt;=150),"100 to 150",AND(N49&gt;150,N49&lt;=200),"150 to 200",AND(N49&gt;200,N49&lt;=250),"200 to 250",AND(N49&gt;250,N49&lt;=300),"250 to 300",AND(N49&gt;300,N49&lt;=400),"300 to 400",AND(N49&gt;400,N49&lt;=500),"400 to 500",N49&gt;500,"500+")</f>
        <v>50 to 75</v>
      </c>
      <c r="N49" s="9">
        <f>_xlfn.XLOOKUP($E49,'Raw Data'!$E:$E,'Raw Data'!N:N,"ERROR",0,1)</f>
        <v>74.87</v>
      </c>
      <c r="O49" s="14" t="str">
        <f t="array" ref="O49">_xlfn.IFS(P49=0,"No Discount",AND(P49&gt;0,P49&lt;=0.02),"0% to 2%",AND(P49&gt;0.02,P49&lt;=0.04),"2% to 4%",AND(P49&gt;0.04,P49&lt;=0.06),"4% to 6%",AND(P49&gt;0.06,P49&lt;=0.08),"6% to 8%",AND(P49&gt;0.08,P49&lt;=0.1),"8% to 10%",AND(P49&gt;0.1,P49&lt;=0.15),"10% to 15%",AND(P49&gt;0.15,P49&lt;=0.2),"15% to 20%",AND(P49&gt;0.2,P49&lt;=0.25),"20% to 25%",AND(P49&gt;0.25,P49&lt;=0.3),"25% to 30%",AND(P49&gt;0.3,P49&lt;=0.4),"30% to 40%",AND(P49&gt;0.4,P49&lt;=0.5),"40% to 50%",AND(P49&gt;0.5,P49&lt;=0.75),"50% to 75%",AND(P49&gt;0.75,P49&lt;=1),"75% to 100%")</f>
        <v>8% to 10%</v>
      </c>
      <c r="P49" s="10">
        <f>_xlfn.XLOOKUP($E49,'Raw Data'!$E:$E,'Raw Data'!P:P,"ERROR",0,1)</f>
        <v>0.088553492720716</v>
      </c>
      <c r="Q49" s="9">
        <v>7.5</v>
      </c>
      <c r="R49" s="9" t="s">
        <v>95</v>
      </c>
      <c r="S49" s="5" t="str">
        <f t="array" ref="S49">_xlfn.IFS(AND(T49&gt;0,T49&lt;=0.05),"0 to 0.05",AND(T49&gt;0.05,T49&lt;=0.1),"0.05 to 0.1",AND(T49&gt;0.1,T49&lt;=0.2),"0.1 to 0.2",AND(T49&gt;0.2,T49&lt;=0.3),"0.2 to 0.3",AND(T49&gt;0.3,T49&lt;=0.4),"0.3 to 0.4",AND(T49&gt;0.4,T49&lt;=0.5),"0.4 to 0.5",AND(T49&gt;0.5,T49&lt;=0.75),"0.5 to 0.75",AND(T49&gt;0.75,T49&lt;=1),"0.75 to 1",AND(T49&gt;1,T49&lt;=2),"1 to 2",AND(T49&gt;2,T49&lt;=3),"2 to 3",AND(T49&gt;3,T49&lt;=4),"3 to 4",AND(T49&gt;4,T49&lt;=5),"4 to 5",AND(T49&gt;5,T49&lt;=10),"5 to 10",T49&gt;10,"10+")</f>
        <v>0.2 to 0.3</v>
      </c>
      <c r="T49" s="10">
        <f t="shared" si="1"/>
        <v>0.295864658394249</v>
      </c>
      <c r="U49" s="15" t="str">
        <f t="array" ref="U49">_xlfn.IFS(AND(V49&gt;0,V49&lt;=0.05),"0 to 0.05",AND(V49&gt;0.05,V49&lt;=0.1),"0.05 to 0.1",AND(V49&gt;0.1,V49&lt;=0.2),"0.1 to 0.2",AND(V49&gt;0.2,V49&lt;=0.3),"0.2 to 0.3",AND(V49&gt;0.3,V49&lt;=0.4),"0.3 to 0.4",AND(V49&gt;0.4,V49&lt;=0.5),"0.4 to 0.5",AND(V49&gt;0.5,V49&lt;=0.75),"0.5 to 0.75",AND(V49&gt;0.75,V49&lt;=1),"0.75 to 1",AND(V49&gt;1,V49&lt;=2),"1 to 2",AND(V49&gt;2,V49&lt;=3),"2 to 3",AND(V49&gt;3,V49&lt;=4),"3 to 4",AND(V49&gt;4,V49&lt;=5),"4 to 5",AND(V49&gt;5,V49&lt;=10),"5 to 10",V49&gt;10,"10+")</f>
        <v>0.05 to 0.1</v>
      </c>
      <c r="V49" s="10">
        <f t="shared" si="2"/>
        <v>0.0876447022710127</v>
      </c>
      <c r="W49" s="15" t="str">
        <f t="array" ref="W49">_xlfn.IFS(AND(X49&gt;0,X49&lt;=0.05),"0 to 0.05",AND(X49&gt;0.05,X49&lt;=0.1),"0.05 to 0.1",AND(X49&gt;0.1,X49&lt;=0.2),"0.1 to 0.2",AND(X49&gt;0.2,X49&lt;=0.3),"0.2 to 0.3",AND(X49&gt;0.3,X49&lt;=0.4),"0.3 to 0.4",AND(X49&gt;0.4,X49&lt;=0.5),"0.4 to 0.5",AND(X49&gt;0.5,X49&lt;=0.75),"0.5 to 0.75",AND(X49&gt;0.75,X49&lt;=1),"0.75 to 1",AND(X49&gt;1,X49&lt;=2),"1 to 2",AND(X49&gt;2,X49&lt;=3),"2 to 3",AND(X49&gt;3,X49&lt;=4),"3 to 4",AND(X49&gt;4,X49&lt;=5),"4 to 5",AND(X49&gt;5,X49&lt;=10),"5 to 10",X49&gt;10,"10+")</f>
        <v>0.05 to 0.1</v>
      </c>
      <c r="X49" s="16">
        <f t="shared" si="3"/>
        <v>0.0798834577664473</v>
      </c>
      <c r="Y49" s="5" t="str">
        <f t="array" ref="Y49">_xlfn.IFS(AND(Z49&gt;0,Z49&lt;=1),"0 to 1",AND(Z49&gt;1,Z49&lt;=2),"1 to 2",AND(Z49&gt;2,Z49&lt;=4),"2 to 4",AND(Z49&gt;4,Z49&lt;=6),"4 to 6",AND(Z49&gt;6,Z49&lt;=8),"6 to 8",AND(Z49&gt;8,Z49&lt;=10),"8 to 10",AND(Z49&gt;10,Z49&lt;=15),"10 to 15",AND(Z49&gt;15,Z49&lt;=20),"15 to 20",AND(Z49&gt;20,Z49&lt;=25),"20 to 25",AND(Z49&gt;25,Z49&lt;=30),"25 to 30",AND(Z49&gt;30,Z49&lt;=40),"30 to 40",AND(Z49&gt;40,Z49&lt;=50),"40 to 50",Z49&gt;50,"50+")</f>
        <v>6 to 8</v>
      </c>
      <c r="Z49" s="9">
        <f t="array" ref="Z49">_xlfn.IFS(AA49="oz",_xlfn.IFS(R49="oz",Q49,R49="fl oz",Q49*1.04,R49="ml",Q49*0.0338),AA49="fl oz",_xlfn.IFS(R49="oz",Q49/1.04,R49="fl oz",Q49,R49="ml",Q49*0.0338/1.04),AA49="ml",_xlfn.IFS(R49="oz",Q49/0.0338,R49="fl oz",Q49*1.04/0.0338,R49="ml",Q49))</f>
        <v>7.8</v>
      </c>
      <c r="AA49" s="9" t="s">
        <v>96</v>
      </c>
      <c r="AB49" s="5" t="s">
        <v>209</v>
      </c>
      <c r="AC49" s="5" t="s">
        <v>164</v>
      </c>
      <c r="AD49" s="5" t="s">
        <v>210</v>
      </c>
      <c r="AE49">
        <f>IF(SUMIF('Ingredients Backend'!$AE$1:$CD$1,AE$3,'Ingredients Backend'!$AE48:$CD48)&gt;=1,1,0)*$H49</f>
        <v>0</v>
      </c>
      <c r="AF49">
        <f>IF(SUMIF('Ingredients Backend'!$AE$1:$CD$1,AF$3,'Ingredients Backend'!$AE48:$CD48)&gt;=1,1,0)*$H49</f>
        <v>0</v>
      </c>
      <c r="AG49">
        <f>IF(SUMIF('Ingredients Backend'!$AE$1:$CD$1,AG$3,'Ingredients Backend'!$AE48:$CD48)&gt;=1,1,0)*$H49</f>
        <v>4494.62</v>
      </c>
      <c r="AH49">
        <f>IF(SUMIF('Ingredients Backend'!$AE$1:$CD$1,AH$3,'Ingredients Backend'!$AE48:$CD48)&gt;=1,1,0)*$H49</f>
        <v>0</v>
      </c>
      <c r="AI49">
        <f>IF(SUMIF('Ingredients Backend'!$AE$1:$CD$1,AI$3,'Ingredients Backend'!$AE48:$CD48)&gt;=1,1,0)*$H49</f>
        <v>0</v>
      </c>
      <c r="AJ49">
        <f>IF(SUMIF('Ingredients Backend'!$AE$1:$CD$1,AJ$3,'Ingredients Backend'!$AE48:$CD48)&gt;=1,1,0)*$H49</f>
        <v>4494.62</v>
      </c>
      <c r="AK49">
        <f>IF(SUMIF('Ingredients Backend'!$AE$1:$CD$1,AK$3,'Ingredients Backend'!$AE48:$CD48)&gt;=1,1,0)*$H49</f>
        <v>0</v>
      </c>
      <c r="AL49">
        <f>IF(SUMIF('Ingredients Backend'!$AE$1:$CD$1,AL$3,'Ingredients Backend'!$AE48:$CD48)&gt;=1,1,0)*$H49</f>
        <v>0</v>
      </c>
      <c r="AM49">
        <f>IF(SUMIF('Ingredients Backend'!$AE$1:$CD$1,AM$3,'Ingredients Backend'!$AE48:$CD48)&gt;=1,1,0)*$H49</f>
        <v>0</v>
      </c>
      <c r="AN49">
        <f>IF(SUMIF('Ingredients Backend'!$AE$1:$CD$1,AN$3,'Ingredients Backend'!$AE48:$CD48)&gt;=1,1,0)*$H49</f>
        <v>0</v>
      </c>
      <c r="AO49">
        <f>IF(SUMIF('Ingredients Backend'!$AE$1:$CD$1,AO$3,'Ingredients Backend'!$AE48:$CD48)&gt;=1,1,0)*$H49</f>
        <v>0</v>
      </c>
      <c r="AP49">
        <f>IF(SUMIF('Ingredients Backend'!$AE$1:$CD$1,AP$3,'Ingredients Backend'!$AE48:$CD48)&gt;=1,1,0)*$H49</f>
        <v>0</v>
      </c>
      <c r="AQ49">
        <f>IF(SUMIF('Ingredients Backend'!$AE$1:$CD$1,AQ$3,'Ingredients Backend'!$AE48:$CD48)&gt;=1,1,0)*$H49</f>
        <v>4494.62</v>
      </c>
      <c r="AR49">
        <f>IF(SUMIF('Ingredients Backend'!$AE$1:$CD$1,AR$3,'Ingredients Backend'!$AE48:$CD48)&gt;=1,1,0)*$H49</f>
        <v>0</v>
      </c>
      <c r="AS49">
        <f>IF(SUMIF('Ingredients Backend'!$AE$1:$CD$1,AS$3,'Ingredients Backend'!$AE48:$CD48)&gt;=1,1,0)*$H49</f>
        <v>0</v>
      </c>
      <c r="AT49">
        <f>IF(SUMIF('Ingredients Backend'!$AE$1:$CD$1,AT$3,'Ingredients Backend'!$AE48:$CD48)&gt;=1,1,0)*$H49</f>
        <v>0</v>
      </c>
      <c r="AU49">
        <f>IF(SUMIF('Ingredients Backend'!$AE$1:$CD$1,AU$3,'Ingredients Backend'!$AE48:$CD48)&gt;=1,1,0)*$H49</f>
        <v>0</v>
      </c>
      <c r="AV49">
        <f>IF(SUMIF('Ingredients Backend'!$AE$1:$CD$1,AV$3,'Ingredients Backend'!$AE48:$CD48)&gt;=1,1,0)*$H49</f>
        <v>4494.62</v>
      </c>
      <c r="AW49">
        <f>IF(SUMIF('Ingredients Backend'!$AE$1:$CD$1,AW$3,'Ingredients Backend'!$AE48:$CD48)&gt;=1,1,0)*$H49</f>
        <v>0</v>
      </c>
      <c r="AX49">
        <f>IF(SUMIF('Ingredients Backend'!$AE$1:$CD$1,AX$3,'Ingredients Backend'!$AE48:$CD48)&gt;=1,1,0)*$H49</f>
        <v>0</v>
      </c>
      <c r="AY49">
        <f>IF(SUMIF('Ingredients Backend'!$AE$1:$CD$1,AY$3,'Ingredients Backend'!$AE48:$CD48)&gt;=1,1,0)*$H49</f>
        <v>4494.62</v>
      </c>
      <c r="AZ49">
        <f>IF(SUMIF('Ingredients Backend'!$AE$1:$CD$1,AZ$3,'Ingredients Backend'!$AE48:$CD48)&gt;=1,1,0)*$H49</f>
        <v>4494.62</v>
      </c>
      <c r="BA49">
        <f>IF(SUMIF('Ingredients Backend'!$AE$1:$CD$1,BA$3,'Ingredients Backend'!$AE48:$CD48)&gt;=1,1,0)*$H49</f>
        <v>4494.62</v>
      </c>
      <c r="BB49">
        <f>IF(SUMIF('Ingredients Backend'!$AE$1:$CD$1,BB$3,'Ingredients Backend'!$AE48:$CD48)&gt;=1,1,0)*$H49</f>
        <v>0</v>
      </c>
      <c r="BC49">
        <f>IF(SUMIF('Ingredients Backend'!$AE$1:$CD$1,BC$3,'Ingredients Backend'!$AE48:$CD48)&gt;=1,1,0)*$H49</f>
        <v>0</v>
      </c>
      <c r="BD49">
        <f>IF(SUMIF('Ingredients Backend'!$AE$1:$CD$1,BD$3,'Ingredients Backend'!$AE48:$CD48)&gt;=1,1,0)*$H49</f>
        <v>0</v>
      </c>
      <c r="BE49">
        <f>IF(SUMIF('Ingredients Backend'!$AE$1:$CD$1,BE$3,'Ingredients Backend'!$AE48:$CD48)&gt;=1,1,0)*$H49</f>
        <v>0</v>
      </c>
      <c r="BF49">
        <f>IF(SUMIF('Ingredients Backend'!$AE$1:$CD$1,BF$3,'Ingredients Backend'!$AE48:$CD48)&gt;=1,1,0)*$H49</f>
        <v>0</v>
      </c>
      <c r="BG49">
        <f>IF(SUMIF('Ingredients Backend'!$AE$1:$CD$1,BG$3,'Ingredients Backend'!$AE48:$CD48)&gt;=1,1,0)*$H49</f>
        <v>4494.62</v>
      </c>
      <c r="BH49">
        <f>IF(SUMIF('Ingredients Backend'!$AE$1:$CD$1,BH$3,'Ingredients Backend'!$AE48:$CD48)&gt;=1,1,0)*$H49</f>
        <v>0</v>
      </c>
      <c r="BI49">
        <f>IF(SUMIF('Ingredients Backend'!$AE$1:$CD$1,BI$3,'Ingredients Backend'!$AE48:$CD48)&gt;=1,1,0)*$H49</f>
        <v>0</v>
      </c>
      <c r="BJ49">
        <f>IF(SUMIF('Ingredients Backend'!$AE$1:$CD$1,BJ$3,'Ingredients Backend'!$AE48:$CD48)&gt;=1,1,0)*$H49</f>
        <v>0</v>
      </c>
      <c r="BK49">
        <f>IF(SUMIF('Ingredients Backend'!$AE$1:$CD$1,BK$3,'Ingredients Backend'!$AE48:$CD48)&gt;=1,1,0)*$H49</f>
        <v>0</v>
      </c>
      <c r="BL49">
        <f>IF(SUMIF('Ingredients Backend'!$AE$1:$CD$1,BL$3,'Ingredients Backend'!$AE48:$CD48)&gt;=1,1,0)*$H49</f>
        <v>4494.62</v>
      </c>
      <c r="BM49">
        <f>IF(SUMIF('Ingredients Backend'!$AE$1:$CD$1,BM$3,'Ingredients Backend'!$AE48:$CD48)&gt;=1,1,0)*$H49</f>
        <v>0</v>
      </c>
      <c r="BN49">
        <f>IF(SUMIF('Ingredients Backend'!$AE$1:$CD$1,BN$3,'Ingredients Backend'!$AE48:$CD48)&gt;=1,1,0)*$H49</f>
        <v>4494.62</v>
      </c>
      <c r="BO49">
        <f>IF(SUMIF('Ingredients Backend'!$AE$1:$CD$1,BO$3,'Ingredients Backend'!$AE48:$CD48)&gt;=1,1,0)*$H49</f>
        <v>0</v>
      </c>
      <c r="BP49">
        <f>IF(SUMIF('Ingredients Backend'!$AE$1:$CD$1,BP$3,'Ingredients Backend'!$AE48:$CD48)&gt;=1,1,0)*$H49</f>
        <v>0</v>
      </c>
      <c r="BQ49">
        <f>IF(SUMIF('Ingredients Backend'!$AE$1:$CD$1,BQ$3,'Ingredients Backend'!$AE48:$CD48)&gt;=1,1,0)*$H49</f>
        <v>4494.62</v>
      </c>
      <c r="BR49">
        <f>IF(SUMIF('Ingredients Backend'!$AE$1:$CD$1,BR$3,'Ingredients Backend'!$AE48:$CD48)&gt;=1,1,0)*$H49</f>
        <v>0</v>
      </c>
      <c r="BS49">
        <f>IF(SUMIF('Ingredients Backend'!$AE$1:$CD$1,BS$3,'Ingredients Backend'!$AE48:$CD48)&gt;=1,1,0)*$H49</f>
        <v>0</v>
      </c>
      <c r="BT49">
        <f>IF(SUMIF('Ingredients Backend'!$AE$1:$CD$1,BT$3,'Ingredients Backend'!$AE48:$CD48)&gt;=1,1,0)*$H49</f>
        <v>0</v>
      </c>
      <c r="BU49">
        <f>IF(SUMIF('Ingredients Backend'!$AE$1:$CD$1,BU$3,'Ingredients Backend'!$AE48:$CD48)&gt;=1,1,0)*$H49</f>
        <v>0</v>
      </c>
      <c r="BV49">
        <f>IF(SUMIF('Ingredients Backend'!$AE$1:$CD$1,BV$3,'Ingredients Backend'!$AE48:$CD48)&gt;=1,1,0)*$H49</f>
        <v>0</v>
      </c>
      <c r="BW49">
        <f>IF(SUMIF('Ingredients Backend'!$AE$1:$CD$1,BW$3,'Ingredients Backend'!$AE48:$CD48)&gt;=1,1,0)*$H49</f>
        <v>0</v>
      </c>
      <c r="BX49">
        <f>IF(SUMIF('Ingredients Backend'!$AE$1:$CD$1,BX$3,'Ingredients Backend'!$AE48:$CD48)&gt;=1,1,0)*$H49</f>
        <v>0</v>
      </c>
      <c r="BY49">
        <f>IF(SUMIF('Ingredients Backend'!$AE$1:$CD$1,BY$3,'Ingredients Backend'!$AE48:$CD48)&gt;=1,1,0)*$H49</f>
        <v>4494.62</v>
      </c>
    </row>
    <row r="50" spans="1:77">
      <c r="A50" s="5" t="str">
        <f>_xlfn.XLOOKUP($E50,'Raw Data'!$E:$E,'Raw Data'!A:A,"ERROR",0,1)</f>
        <v>AE</v>
      </c>
      <c r="B50" s="5" t="str">
        <f>_xlfn.XLOOKUP($E50,'Raw Data'!$E:$E,'Raw Data'!B:B,"ERROR",0,1)</f>
        <v>Hair Mousses</v>
      </c>
      <c r="C50" s="5" t="str">
        <f>_xlfn.XLOOKUP($E50,'Raw Data'!$E:$E,'Raw Data'!C:C,"ERROR",0,1)</f>
        <v>l'oreal professionnel</v>
      </c>
      <c r="D50" s="5" t="str">
        <f>_xlfn.XLOOKUP($E50,'Raw Data'!$E:$E,'Raw Data'!D:D,"ERROR",0,1)</f>
        <v>www.amazon.ae/dp/B07YBF3T59</v>
      </c>
      <c r="E50" s="5" t="s">
        <v>211</v>
      </c>
      <c r="F50" s="9" t="str">
        <f>_xlfn.XLOOKUP($E50,'Raw Data'!$E:$E,'Raw Data'!F:F,"ERROR",0,1)</f>
        <v>Lâ€™OrÃ©al Professionnel Tecni Art Spiral Queen Nourishing Mousse 200ml</v>
      </c>
      <c r="G50" s="10">
        <f>_xlfn.XLOOKUP($E50,'Raw Data'!$E:$E,'Raw Data'!G:G,"ERROR",0,1)</f>
        <v>57</v>
      </c>
      <c r="H50" s="9">
        <f>_xlfn.XLOOKUP($E50,'Raw Data'!$E:$E,'Raw Data'!H:H,"ERROR",0,1)</f>
        <v>4026.53</v>
      </c>
      <c r="I50" s="9">
        <f>_xlfn.XLOOKUP($E50,'Raw Data'!$E:$E,'Raw Data'!I:I,"ERROR",0,1)</f>
        <v>0.00539080335398251</v>
      </c>
      <c r="J50" s="9" t="str">
        <f>_xlfn.XLOOKUP($E50,'Raw Data'!$E:$E,'Raw Data'!J:J,"ERROR",0,1)</f>
        <v>Yes</v>
      </c>
      <c r="K50" s="14" t="str">
        <f t="array" ref="K50">_xlfn.IFS(AND(L50&gt;0,L50&lt;=5),"0 to 5",AND(L50&gt;5,L50&lt;=10),"5 to 10",AND(L50&gt;10,L50&lt;=15),"10 to 15",AND(L50&gt;15,L50&lt;=20),"15 to 20",AND(L50&gt;20,L50&lt;=30),"20 to 30",AND(L50&gt;30,L50&lt;=40),"30 to 40",AND(L50&gt;40,L50&lt;=50),"40 to 50",AND(L50&gt;50,L50&lt;=75),"50 to 75",AND(L50&gt;75,L50&lt;=100),"75 to 100",AND(L50&gt;100,L50&lt;=150),"100 to 150",AND(L50&gt;150,L50&lt;=200),"150 to 200",AND(L50&gt;200,L50&lt;=250),"200 to 250",AND(L50&gt;250,L50&lt;=300),"250 to 300",AND(L50&gt;300,L50&lt;=400),"300 to 400",AND(L50&gt;400,L50&lt;=500),"400 to 500",L50&gt;500,"500+")</f>
        <v>50 to 75</v>
      </c>
      <c r="L50" s="9">
        <f>_xlfn.XLOOKUP($E50,'Raw Data'!$E:$E,'Raw Data'!L:L,"ERROR",0,1)</f>
        <v>69.47</v>
      </c>
      <c r="M50" s="14" t="str">
        <f t="array" ref="M50">_xlfn.IFS(AND(N50&gt;0,N50&lt;=5),"0 to 5",AND(N50&gt;5,N50&lt;=10),"5 to 10",AND(N50&gt;10,N50&lt;=15),"10 to 15",AND(N50&gt;15,N50&lt;=20),"15 to 20",AND(N50&gt;20,N50&lt;=30),"20 to 30",AND(N50&gt;30,N50&lt;=40),"30 to 40",AND(N50&gt;40,N50&lt;=50),"40 to 50",AND(N50&gt;50,N50&lt;=75),"50 to 75",AND(N50&gt;75,N50&lt;=100),"75 to 100",AND(N50&gt;100,N50&lt;=150),"100 to 150",AND(N50&gt;150,N50&lt;=200),"150 to 200",AND(N50&gt;200,N50&lt;=250),"200 to 250",AND(N50&gt;250,N50&lt;=300),"250 to 300",AND(N50&gt;300,N50&lt;=400),"300 to 400",AND(N50&gt;400,N50&lt;=500),"400 to 500",N50&gt;500,"500+")</f>
        <v>50 to 75</v>
      </c>
      <c r="N50" s="9">
        <f>_xlfn.XLOOKUP($E50,'Raw Data'!$E:$E,'Raw Data'!N:N,"ERROR",0,1)</f>
        <v>72.3</v>
      </c>
      <c r="O50" s="14" t="str">
        <f t="array" ref="O50">_xlfn.IFS(P50=0,"No Discount",AND(P50&gt;0,P50&lt;=0.02),"0% to 2%",AND(P50&gt;0.02,P50&lt;=0.04),"2% to 4%",AND(P50&gt;0.04,P50&lt;=0.06),"4% to 6%",AND(P50&gt;0.06,P50&lt;=0.08),"6% to 8%",AND(P50&gt;0.08,P50&lt;=0.1),"8% to 10%",AND(P50&gt;0.1,P50&lt;=0.15),"10% to 15%",AND(P50&gt;0.15,P50&lt;=0.2),"15% to 20%",AND(P50&gt;0.2,P50&lt;=0.25),"20% to 25%",AND(P50&gt;0.25,P50&lt;=0.3),"25% to 30%",AND(P50&gt;0.3,P50&lt;=0.4),"30% to 40%",AND(P50&gt;0.4,P50&lt;=0.5),"40% to 50%",AND(P50&gt;0.5,P50&lt;=0.75),"50% to 75%",AND(P50&gt;0.75,P50&lt;=1),"75% to 100%")</f>
        <v>2% to 4%</v>
      </c>
      <c r="P50" s="10">
        <f>_xlfn.XLOOKUP($E50,'Raw Data'!$E:$E,'Raw Data'!P:P,"ERROR",0,1)</f>
        <v>0.0391424619640387</v>
      </c>
      <c r="Q50" s="9">
        <f>_xlfn.XLOOKUP($E50,'Raw Data'!$E:$E,'Raw Data'!Q:Q,"ERROR",0,1)</f>
        <v>200</v>
      </c>
      <c r="R50" s="9" t="str">
        <f>_xlfn.XLOOKUP($E50,'Raw Data'!$E:$E,'Raw Data'!R:R,"ERROR",0,1)</f>
        <v>ml</v>
      </c>
      <c r="S50" s="5" t="str">
        <f t="array" ref="S50">_xlfn.IFS(AND(T50&gt;0,T50&lt;=0.05),"0 to 0.05",AND(T50&gt;0.05,T50&lt;=0.1),"0.05 to 0.1",AND(T50&gt;0.1,T50&lt;=0.2),"0.1 to 0.2",AND(T50&gt;0.2,T50&lt;=0.3),"0.2 to 0.3",AND(T50&gt;0.3,T50&lt;=0.4),"0.3 to 0.4",AND(T50&gt;0.4,T50&lt;=0.5),"0.4 to 0.5",AND(T50&gt;0.5,T50&lt;=0.75),"0.5 to 0.75",AND(T50&gt;0.75,T50&lt;=1),"0.75 to 1",AND(T50&gt;1,T50&lt;=2),"1 to 2",AND(T50&gt;2,T50&lt;=3),"2 to 3",AND(T50&gt;3,T50&lt;=4),"3 to 4",AND(T50&gt;4,T50&lt;=5),"4 to 5",AND(T50&gt;5,T50&lt;=10),"5 to 10",T50&gt;10,"10+")</f>
        <v>0.3 to 0.4</v>
      </c>
      <c r="T50" s="10">
        <f t="shared" si="1"/>
        <v>0.347535584001857</v>
      </c>
      <c r="U50" s="15" t="str">
        <f t="array" ref="U50">_xlfn.IFS(AND(V50&gt;0,V50&lt;=0.05),"0 to 0.05",AND(V50&gt;0.05,V50&lt;=0.1),"0.05 to 0.1",AND(V50&gt;0.1,V50&lt;=0.2),"0.1 to 0.2",AND(V50&gt;0.2,V50&lt;=0.3),"0.2 to 0.3",AND(V50&gt;0.3,V50&lt;=0.4),"0.3 to 0.4",AND(V50&gt;0.4,V50&lt;=0.5),"0.4 to 0.5",AND(V50&gt;0.5,V50&lt;=0.75),"0.5 to 0.75",AND(V50&gt;0.75,V50&lt;=1),"0.75 to 1",AND(V50&gt;1,V50&lt;=2),"1 to 2",AND(V50&gt;2,V50&lt;=3),"2 to 3",AND(V50&gt;3,V50&lt;=4),"3 to 4",AND(V50&gt;4,V50&lt;=5),"4 to 5",AND(V50&gt;5,V50&lt;=10),"5 to 10",V50&gt;10,"10+")</f>
        <v>0.05 to 0.1</v>
      </c>
      <c r="V50" s="10">
        <f t="shared" si="2"/>
        <v>0.097657148917522</v>
      </c>
      <c r="W50" s="15" t="str">
        <f t="array" ref="W50">_xlfn.IFS(AND(X50&gt;0,X50&lt;=0.05),"0 to 0.05",AND(X50&gt;0.05,X50&lt;=0.1),"0.05 to 0.1",AND(X50&gt;0.1,X50&lt;=0.2),"0.1 to 0.2",AND(X50&gt;0.2,X50&lt;=0.3),"0.2 to 0.3",AND(X50&gt;0.3,X50&lt;=0.4),"0.3 to 0.4",AND(X50&gt;0.4,X50&lt;=0.5),"0.4 to 0.5",AND(X50&gt;0.5,X50&lt;=0.75),"0.5 to 0.75",AND(X50&gt;0.75,X50&lt;=1),"0.75 to 1",AND(X50&gt;1,X50&lt;=2),"1 to 2",AND(X50&gt;2,X50&lt;=3),"2 to 3",AND(X50&gt;3,X50&lt;=4),"3 to 4",AND(X50&gt;4,X50&lt;=5),"4 to 5",AND(X50&gt;5,X50&lt;=10),"5 to 10",X50&gt;10,"10+")</f>
        <v>0.05 to 0.1</v>
      </c>
      <c r="X50" s="16">
        <f t="shared" si="3"/>
        <v>0.0938346076805014</v>
      </c>
      <c r="Y50" s="5" t="str">
        <f t="array" ref="Y50">_xlfn.IFS(AND(Z50&gt;0,Z50&lt;=1),"0 to 1",AND(Z50&gt;1,Z50&lt;=2),"1 to 2",AND(Z50&gt;2,Z50&lt;=4),"2 to 4",AND(Z50&gt;4,Z50&lt;=6),"4 to 6",AND(Z50&gt;6,Z50&lt;=8),"6 to 8",AND(Z50&gt;8,Z50&lt;=10),"8 to 10",AND(Z50&gt;10,Z50&lt;=15),"10 to 15",AND(Z50&gt;15,Z50&lt;=20),"15 to 20",AND(Z50&gt;20,Z50&lt;=25),"20 to 25",AND(Z50&gt;25,Z50&lt;=30),"25 to 30",AND(Z50&gt;30,Z50&lt;=40),"30 to 40",AND(Z50&gt;40,Z50&lt;=50),"40 to 50",Z50&gt;50,"50+")</f>
        <v>6 to 8</v>
      </c>
      <c r="Z50" s="9">
        <f t="array" ref="Z50">_xlfn.IFS(AA50="oz",_xlfn.IFS(R50="oz",Q50,R50="fl oz",Q50*1.04,R50="ml",Q50*0.0338),AA50="fl oz",_xlfn.IFS(R50="oz",Q50/1.04,R50="fl oz",Q50,R50="ml",Q50*0.0338/1.04),AA50="ml",_xlfn.IFS(R50="oz",Q50/0.0338,R50="fl oz",Q50*1.04/0.0338,R50="ml",Q50))</f>
        <v>6.76</v>
      </c>
      <c r="AA50" s="9" t="str">
        <f>_xlfn.XLOOKUP($E50,'Raw Data'!$E:$E,'Raw Data'!AA:AA,"ERROR",0,1)</f>
        <v>oz</v>
      </c>
      <c r="AB50" s="5" t="s">
        <v>212</v>
      </c>
      <c r="AC50" s="5" t="s">
        <v>86</v>
      </c>
      <c r="AD50" s="5" t="s">
        <v>43</v>
      </c>
      <c r="AE50">
        <f>IF(SUMIF('Ingredients Backend'!$AE$1:$CD$1,AE$3,'Ingredients Backend'!$AE49:$CD49)&gt;=1,1,0)*$H50</f>
        <v>0</v>
      </c>
      <c r="AF50">
        <f>IF(SUMIF('Ingredients Backend'!$AE$1:$CD$1,AF$3,'Ingredients Backend'!$AE49:$CD49)&gt;=1,1,0)*$H50</f>
        <v>0</v>
      </c>
      <c r="AG50">
        <f>IF(SUMIF('Ingredients Backend'!$AE$1:$CD$1,AG$3,'Ingredients Backend'!$AE49:$CD49)&gt;=1,1,0)*$H50</f>
        <v>0</v>
      </c>
      <c r="AH50">
        <f>IF(SUMIF('Ingredients Backend'!$AE$1:$CD$1,AH$3,'Ingredients Backend'!$AE49:$CD49)&gt;=1,1,0)*$H50</f>
        <v>0</v>
      </c>
      <c r="AI50">
        <f>IF(SUMIF('Ingredients Backend'!$AE$1:$CD$1,AI$3,'Ingredients Backend'!$AE49:$CD49)&gt;=1,1,0)*$H50</f>
        <v>0</v>
      </c>
      <c r="AJ50">
        <f>IF(SUMIF('Ingredients Backend'!$AE$1:$CD$1,AJ$3,'Ingredients Backend'!$AE49:$CD49)&gt;=1,1,0)*$H50</f>
        <v>0</v>
      </c>
      <c r="AK50">
        <f>IF(SUMIF('Ingredients Backend'!$AE$1:$CD$1,AK$3,'Ingredients Backend'!$AE49:$CD49)&gt;=1,1,0)*$H50</f>
        <v>0</v>
      </c>
      <c r="AL50">
        <f>IF(SUMIF('Ingredients Backend'!$AE$1:$CD$1,AL$3,'Ingredients Backend'!$AE49:$CD49)&gt;=1,1,0)*$H50</f>
        <v>0</v>
      </c>
      <c r="AM50">
        <f>IF(SUMIF('Ingredients Backend'!$AE$1:$CD$1,AM$3,'Ingredients Backend'!$AE49:$CD49)&gt;=1,1,0)*$H50</f>
        <v>0</v>
      </c>
      <c r="AN50">
        <f>IF(SUMIF('Ingredients Backend'!$AE$1:$CD$1,AN$3,'Ingredients Backend'!$AE49:$CD49)&gt;=1,1,0)*$H50</f>
        <v>0</v>
      </c>
      <c r="AO50">
        <f>IF(SUMIF('Ingredients Backend'!$AE$1:$CD$1,AO$3,'Ingredients Backend'!$AE49:$CD49)&gt;=1,1,0)*$H50</f>
        <v>0</v>
      </c>
      <c r="AP50">
        <f>IF(SUMIF('Ingredients Backend'!$AE$1:$CD$1,AP$3,'Ingredients Backend'!$AE49:$CD49)&gt;=1,1,0)*$H50</f>
        <v>0</v>
      </c>
      <c r="AQ50">
        <f>IF(SUMIF('Ingredients Backend'!$AE$1:$CD$1,AQ$3,'Ingredients Backend'!$AE49:$CD49)&gt;=1,1,0)*$H50</f>
        <v>0</v>
      </c>
      <c r="AR50">
        <f>IF(SUMIF('Ingredients Backend'!$AE$1:$CD$1,AR$3,'Ingredients Backend'!$AE49:$CD49)&gt;=1,1,0)*$H50</f>
        <v>0</v>
      </c>
      <c r="AS50">
        <f>IF(SUMIF('Ingredients Backend'!$AE$1:$CD$1,AS$3,'Ingredients Backend'!$AE49:$CD49)&gt;=1,1,0)*$H50</f>
        <v>0</v>
      </c>
      <c r="AT50">
        <f>IF(SUMIF('Ingredients Backend'!$AE$1:$CD$1,AT$3,'Ingredients Backend'!$AE49:$CD49)&gt;=1,1,0)*$H50</f>
        <v>0</v>
      </c>
      <c r="AU50">
        <f>IF(SUMIF('Ingredients Backend'!$AE$1:$CD$1,AU$3,'Ingredients Backend'!$AE49:$CD49)&gt;=1,1,0)*$H50</f>
        <v>0</v>
      </c>
      <c r="AV50">
        <f>IF(SUMIF('Ingredients Backend'!$AE$1:$CD$1,AV$3,'Ingredients Backend'!$AE49:$CD49)&gt;=1,1,0)*$H50</f>
        <v>0</v>
      </c>
      <c r="AW50">
        <f>IF(SUMIF('Ingredients Backend'!$AE$1:$CD$1,AW$3,'Ingredients Backend'!$AE49:$CD49)&gt;=1,1,0)*$H50</f>
        <v>0</v>
      </c>
      <c r="AX50">
        <f>IF(SUMIF('Ingredients Backend'!$AE$1:$CD$1,AX$3,'Ingredients Backend'!$AE49:$CD49)&gt;=1,1,0)*$H50</f>
        <v>0</v>
      </c>
      <c r="AY50">
        <f>IF(SUMIF('Ingredients Backend'!$AE$1:$CD$1,AY$3,'Ingredients Backend'!$AE49:$CD49)&gt;=1,1,0)*$H50</f>
        <v>0</v>
      </c>
      <c r="AZ50">
        <f>IF(SUMIF('Ingredients Backend'!$AE$1:$CD$1,AZ$3,'Ingredients Backend'!$AE49:$CD49)&gt;=1,1,0)*$H50</f>
        <v>0</v>
      </c>
      <c r="BA50">
        <f>IF(SUMIF('Ingredients Backend'!$AE$1:$CD$1,BA$3,'Ingredients Backend'!$AE49:$CD49)&gt;=1,1,0)*$H50</f>
        <v>0</v>
      </c>
      <c r="BB50">
        <f>IF(SUMIF('Ingredients Backend'!$AE$1:$CD$1,BB$3,'Ingredients Backend'!$AE49:$CD49)&gt;=1,1,0)*$H50</f>
        <v>0</v>
      </c>
      <c r="BC50">
        <f>IF(SUMIF('Ingredients Backend'!$AE$1:$CD$1,BC$3,'Ingredients Backend'!$AE49:$CD49)&gt;=1,1,0)*$H50</f>
        <v>0</v>
      </c>
      <c r="BD50">
        <f>IF(SUMIF('Ingredients Backend'!$AE$1:$CD$1,BD$3,'Ingredients Backend'!$AE49:$CD49)&gt;=1,1,0)*$H50</f>
        <v>0</v>
      </c>
      <c r="BE50">
        <f>IF(SUMIF('Ingredients Backend'!$AE$1:$CD$1,BE$3,'Ingredients Backend'!$AE49:$CD49)&gt;=1,1,0)*$H50</f>
        <v>0</v>
      </c>
      <c r="BF50">
        <f>IF(SUMIF('Ingredients Backend'!$AE$1:$CD$1,BF$3,'Ingredients Backend'!$AE49:$CD49)&gt;=1,1,0)*$H50</f>
        <v>0</v>
      </c>
      <c r="BG50">
        <f>IF(SUMIF('Ingredients Backend'!$AE$1:$CD$1,BG$3,'Ingredients Backend'!$AE49:$CD49)&gt;=1,1,0)*$H50</f>
        <v>4026.53</v>
      </c>
      <c r="BH50">
        <f>IF(SUMIF('Ingredients Backend'!$AE$1:$CD$1,BH$3,'Ingredients Backend'!$AE49:$CD49)&gt;=1,1,0)*$H50</f>
        <v>0</v>
      </c>
      <c r="BI50">
        <f>IF(SUMIF('Ingredients Backend'!$AE$1:$CD$1,BI$3,'Ingredients Backend'!$AE49:$CD49)&gt;=1,1,0)*$H50</f>
        <v>0</v>
      </c>
      <c r="BJ50">
        <f>IF(SUMIF('Ingredients Backend'!$AE$1:$CD$1,BJ$3,'Ingredients Backend'!$AE49:$CD49)&gt;=1,1,0)*$H50</f>
        <v>0</v>
      </c>
      <c r="BK50">
        <f>IF(SUMIF('Ingredients Backend'!$AE$1:$CD$1,BK$3,'Ingredients Backend'!$AE49:$CD49)&gt;=1,1,0)*$H50</f>
        <v>0</v>
      </c>
      <c r="BL50">
        <f>IF(SUMIF('Ingredients Backend'!$AE$1:$CD$1,BL$3,'Ingredients Backend'!$AE49:$CD49)&gt;=1,1,0)*$H50</f>
        <v>0</v>
      </c>
      <c r="BM50">
        <f>IF(SUMIF('Ingredients Backend'!$AE$1:$CD$1,BM$3,'Ingredients Backend'!$AE49:$CD49)&gt;=1,1,0)*$H50</f>
        <v>0</v>
      </c>
      <c r="BN50">
        <f>IF(SUMIF('Ingredients Backend'!$AE$1:$CD$1,BN$3,'Ingredients Backend'!$AE49:$CD49)&gt;=1,1,0)*$H50</f>
        <v>0</v>
      </c>
      <c r="BO50">
        <f>IF(SUMIF('Ingredients Backend'!$AE$1:$CD$1,BO$3,'Ingredients Backend'!$AE49:$CD49)&gt;=1,1,0)*$H50</f>
        <v>0</v>
      </c>
      <c r="BP50">
        <f>IF(SUMIF('Ingredients Backend'!$AE$1:$CD$1,BP$3,'Ingredients Backend'!$AE49:$CD49)&gt;=1,1,0)*$H50</f>
        <v>0</v>
      </c>
      <c r="BQ50">
        <f>IF(SUMIF('Ingredients Backend'!$AE$1:$CD$1,BQ$3,'Ingredients Backend'!$AE49:$CD49)&gt;=1,1,0)*$H50</f>
        <v>0</v>
      </c>
      <c r="BR50">
        <f>IF(SUMIF('Ingredients Backend'!$AE$1:$CD$1,BR$3,'Ingredients Backend'!$AE49:$CD49)&gt;=1,1,0)*$H50</f>
        <v>0</v>
      </c>
      <c r="BS50">
        <f>IF(SUMIF('Ingredients Backend'!$AE$1:$CD$1,BS$3,'Ingredients Backend'!$AE49:$CD49)&gt;=1,1,0)*$H50</f>
        <v>0</v>
      </c>
      <c r="BT50">
        <f>IF(SUMIF('Ingredients Backend'!$AE$1:$CD$1,BT$3,'Ingredients Backend'!$AE49:$CD49)&gt;=1,1,0)*$H50</f>
        <v>0</v>
      </c>
      <c r="BU50">
        <f>IF(SUMIF('Ingredients Backend'!$AE$1:$CD$1,BU$3,'Ingredients Backend'!$AE49:$CD49)&gt;=1,1,0)*$H50</f>
        <v>0</v>
      </c>
      <c r="BV50">
        <f>IF(SUMIF('Ingredients Backend'!$AE$1:$CD$1,BV$3,'Ingredients Backend'!$AE49:$CD49)&gt;=1,1,0)*$H50</f>
        <v>0</v>
      </c>
      <c r="BW50">
        <f>IF(SUMIF('Ingredients Backend'!$AE$1:$CD$1,BW$3,'Ingredients Backend'!$AE49:$CD49)&gt;=1,1,0)*$H50</f>
        <v>0</v>
      </c>
      <c r="BX50">
        <f>IF(SUMIF('Ingredients Backend'!$AE$1:$CD$1,BX$3,'Ingredients Backend'!$AE49:$CD49)&gt;=1,1,0)*$H50</f>
        <v>0</v>
      </c>
      <c r="BY50">
        <f>IF(SUMIF('Ingredients Backend'!$AE$1:$CD$1,BY$3,'Ingredients Backend'!$AE49:$CD49)&gt;=1,1,0)*$H50</f>
        <v>0</v>
      </c>
    </row>
    <row r="51" spans="1:77">
      <c r="A51" s="5" t="str">
        <f>_xlfn.XLOOKUP($E51,'Raw Data'!$E:$E,'Raw Data'!A:A,"ERROR",0,1)</f>
        <v>AE</v>
      </c>
      <c r="B51" s="5" t="str">
        <f>_xlfn.XLOOKUP($E51,'Raw Data'!$E:$E,'Raw Data'!B:B,"ERROR",0,1)</f>
        <v>Hair Mousses</v>
      </c>
      <c r="C51" s="5" t="str">
        <f>_xlfn.XLOOKUP($E51,'Raw Data'!$E:$E,'Raw Data'!C:C,"ERROR",0,1)</f>
        <v>black professional line</v>
      </c>
      <c r="D51" s="5" t="str">
        <f>_xlfn.XLOOKUP($E51,'Raw Data'!$E:$E,'Raw Data'!D:D,"ERROR",0,1)</f>
        <v>www.amazon.ae/dp/B07N6QS4BF</v>
      </c>
      <c r="E51" s="5" t="s">
        <v>213</v>
      </c>
      <c r="F51" s="9" t="str">
        <f>_xlfn.XLOOKUP($E51,'Raw Data'!$E:$E,'Raw Data'!F:F,"ERROR",0,1)</f>
        <v>Black  Mousse  Ultra Strong 400 ml</v>
      </c>
      <c r="G51" s="10">
        <f>_xlfn.XLOOKUP($E51,'Raw Data'!$E:$E,'Raw Data'!G:G,"ERROR",0,1)</f>
        <v>95</v>
      </c>
      <c r="H51" s="9">
        <f>_xlfn.XLOOKUP($E51,'Raw Data'!$E:$E,'Raw Data'!H:H,"ERROR",0,1)</f>
        <v>3853.83</v>
      </c>
      <c r="I51" s="9">
        <f>_xlfn.XLOOKUP($E51,'Raw Data'!$E:$E,'Raw Data'!I:I,"ERROR",0,1)</f>
        <v>0.00515958894871724</v>
      </c>
      <c r="J51" s="9" t="str">
        <f>_xlfn.XLOOKUP($E51,'Raw Data'!$E:$E,'Raw Data'!J:J,"ERROR",0,1)</f>
        <v>Yes</v>
      </c>
      <c r="K51" s="14" t="str">
        <f t="array" ref="K51">_xlfn.IFS(AND(L51&gt;0,L51&lt;=5),"0 to 5",AND(L51&gt;5,L51&lt;=10),"5 to 10",AND(L51&gt;10,L51&lt;=15),"10 to 15",AND(L51&gt;15,L51&lt;=20),"15 to 20",AND(L51&gt;20,L51&lt;=30),"20 to 30",AND(L51&gt;30,L51&lt;=40),"30 to 40",AND(L51&gt;40,L51&lt;=50),"40 to 50",AND(L51&gt;50,L51&lt;=75),"50 to 75",AND(L51&gt;75,L51&lt;=100),"75 to 100",AND(L51&gt;100,L51&lt;=150),"100 to 150",AND(L51&gt;150,L51&lt;=200),"150 to 200",AND(L51&gt;200,L51&lt;=250),"200 to 250",AND(L51&gt;250,L51&lt;=300),"250 to 300",AND(L51&gt;300,L51&lt;=400),"300 to 400",AND(L51&gt;400,L51&lt;=500),"400 to 500",L51&gt;500,"500+")</f>
        <v>40 to 50</v>
      </c>
      <c r="L51" s="9">
        <f>_xlfn.XLOOKUP($E51,'Raw Data'!$E:$E,'Raw Data'!L:L,"ERROR",0,1)</f>
        <v>43.24</v>
      </c>
      <c r="M51" s="14" t="str">
        <f t="array" ref="M51">_xlfn.IFS(AND(N51&gt;0,N51&lt;=5),"0 to 5",AND(N51&gt;5,N51&lt;=10),"5 to 10",AND(N51&gt;10,N51&lt;=15),"10 to 15",AND(N51&gt;15,N51&lt;=20),"15 to 20",AND(N51&gt;20,N51&lt;=30),"20 to 30",AND(N51&gt;30,N51&lt;=40),"30 to 40",AND(N51&gt;40,N51&lt;=50),"40 to 50",AND(N51&gt;50,N51&lt;=75),"50 to 75",AND(N51&gt;75,N51&lt;=100),"75 to 100",AND(N51&gt;100,N51&lt;=150),"100 to 150",AND(N51&gt;150,N51&lt;=200),"150 to 200",AND(N51&gt;200,N51&lt;=250),"200 to 250",AND(N51&gt;250,N51&lt;=300),"250 to 300",AND(N51&gt;300,N51&lt;=400),"300 to 400",AND(N51&gt;400,N51&lt;=500),"400 to 500",N51&gt;500,"500+")</f>
        <v>40 to 50</v>
      </c>
      <c r="N51" s="9">
        <f>_xlfn.XLOOKUP($E51,'Raw Data'!$E:$E,'Raw Data'!N:N,"ERROR",0,1)</f>
        <v>44.54</v>
      </c>
      <c r="O51" s="14" t="str">
        <f t="array" ref="O51">_xlfn.IFS(P51=0,"No Discount",AND(P51&gt;0,P51&lt;=0.02),"0% to 2%",AND(P51&gt;0.02,P51&lt;=0.04),"2% to 4%",AND(P51&gt;0.04,P51&lt;=0.06),"4% to 6%",AND(P51&gt;0.06,P51&lt;=0.08),"6% to 8%",AND(P51&gt;0.08,P51&lt;=0.1),"8% to 10%",AND(P51&gt;0.1,P51&lt;=0.15),"10% to 15%",AND(P51&gt;0.15,P51&lt;=0.2),"15% to 20%",AND(P51&gt;0.2,P51&lt;=0.25),"20% to 25%",AND(P51&gt;0.25,P51&lt;=0.3),"25% to 30%",AND(P51&gt;0.3,P51&lt;=0.4),"30% to 40%",AND(P51&gt;0.4,P51&lt;=0.5),"40% to 50%",AND(P51&gt;0.5,P51&lt;=0.75),"50% to 75%",AND(P51&gt;0.75,P51&lt;=1),"75% to 100%")</f>
        <v>2% to 4%</v>
      </c>
      <c r="P51" s="10">
        <f>_xlfn.XLOOKUP($E51,'Raw Data'!$E:$E,'Raw Data'!P:P,"ERROR",0,1)</f>
        <v>0.0291872474180511</v>
      </c>
      <c r="Q51" s="9">
        <f>_xlfn.XLOOKUP($E51,'Raw Data'!$E:$E,'Raw Data'!Q:Q,"ERROR",0,1)</f>
        <v>400</v>
      </c>
      <c r="R51" s="9" t="str">
        <f>_xlfn.XLOOKUP($E51,'Raw Data'!$E:$E,'Raw Data'!R:R,"ERROR",0,1)</f>
        <v>ml</v>
      </c>
      <c r="S51" s="5" t="str">
        <f t="array" ref="S51">_xlfn.IFS(AND(T51&gt;0,T51&lt;=0.05),"0 to 0.05",AND(T51&gt;0.05,T51&lt;=0.1),"0.05 to 0.1",AND(T51&gt;0.1,T51&lt;=0.2),"0.1 to 0.2",AND(T51&gt;0.2,T51&lt;=0.3),"0.2 to 0.3",AND(T51&gt;0.3,T51&lt;=0.4),"0.3 to 0.4",AND(T51&gt;0.4,T51&lt;=0.5),"0.4 to 0.5",AND(T51&gt;0.5,T51&lt;=0.75),"0.5 to 0.75",AND(T51&gt;0.75,T51&lt;=1),"0.75 to 1",AND(T51&gt;1,T51&lt;=2),"1 to 2",AND(T51&gt;2,T51&lt;=3),"2 to 3",AND(T51&gt;3,T51&lt;=4),"3 to 4",AND(T51&gt;4,T51&lt;=5),"4 to 5",AND(T51&gt;5,T51&lt;=10),"5 to 10",T51&gt;10,"10+")</f>
        <v>0.1 to 0.2</v>
      </c>
      <c r="T51" s="10">
        <f t="shared" si="1"/>
        <v>0.108157756241833</v>
      </c>
      <c r="U51" s="15" t="str">
        <f t="array" ref="U51">_xlfn.IFS(AND(V51&gt;0,V51&lt;=0.05),"0 to 0.05",AND(V51&gt;0.05,V51&lt;=0.1),"0.05 to 0.1",AND(V51&gt;0.1,V51&lt;=0.2),"0.1 to 0.2",AND(V51&gt;0.2,V51&lt;=0.3),"0.2 to 0.3",AND(V51&gt;0.3,V51&lt;=0.4),"0.3 to 0.4",AND(V51&gt;0.4,V51&lt;=0.5),"0.4 to 0.5",AND(V51&gt;0.5,V51&lt;=0.75),"0.5 to 0.75",AND(V51&gt;0.75,V51&lt;=1),"0.75 to 1",AND(V51&gt;1,V51&lt;=2),"1 to 2",AND(V51&gt;2,V51&lt;=3),"2 to 3",AND(V51&gt;3,V51&lt;=4),"3 to 4",AND(V51&gt;4,V51&lt;=5),"4 to 5",AND(V51&gt;5,V51&lt;=10),"5 to 10",V51&gt;10,"10+")</f>
        <v>0 to 0.05</v>
      </c>
      <c r="V51" s="10">
        <f t="shared" si="2"/>
        <v>0.030080563020653</v>
      </c>
      <c r="W51" s="15" t="str">
        <f t="array" ref="W51">_xlfn.IFS(AND(X51&gt;0,X51&lt;=0.05),"0 to 0.05",AND(X51&gt;0.05,X51&lt;=0.1),"0.05 to 0.1",AND(X51&gt;0.1,X51&lt;=0.2),"0.1 to 0.2",AND(X51&gt;0.2,X51&lt;=0.3),"0.2 to 0.3",AND(X51&gt;0.3,X51&lt;=0.4),"0.3 to 0.4",AND(X51&gt;0.4,X51&lt;=0.5),"0.4 to 0.5",AND(X51&gt;0.5,X51&lt;=0.75),"0.5 to 0.75",AND(X51&gt;0.75,X51&lt;=1),"0.75 to 1",AND(X51&gt;1,X51&lt;=2),"1 to 2",AND(X51&gt;2,X51&lt;=3),"2 to 3",AND(X51&gt;3,X51&lt;=4),"3 to 4",AND(X51&gt;4,X51&lt;=5),"4 to 5",AND(X51&gt;5,X51&lt;=10),"5 to 10",X51&gt;10,"10+")</f>
        <v>0 to 0.05</v>
      </c>
      <c r="X51" s="16">
        <f t="shared" si="3"/>
        <v>0.029202594185295</v>
      </c>
      <c r="Y51" s="5" t="str">
        <f t="array" ref="Y51">_xlfn.IFS(AND(Z51&gt;0,Z51&lt;=1),"0 to 1",AND(Z51&gt;1,Z51&lt;=2),"1 to 2",AND(Z51&gt;2,Z51&lt;=4),"2 to 4",AND(Z51&gt;4,Z51&lt;=6),"4 to 6",AND(Z51&gt;6,Z51&lt;=8),"6 to 8",AND(Z51&gt;8,Z51&lt;=10),"8 to 10",AND(Z51&gt;10,Z51&lt;=15),"10 to 15",AND(Z51&gt;15,Z51&lt;=20),"15 to 20",AND(Z51&gt;20,Z51&lt;=25),"20 to 25",AND(Z51&gt;25,Z51&lt;=30),"25 to 30",AND(Z51&gt;30,Z51&lt;=40),"30 to 40",AND(Z51&gt;40,Z51&lt;=50),"40 to 50",Z51&gt;50,"50+")</f>
        <v>10 to 15</v>
      </c>
      <c r="Z51" s="9">
        <f t="array" ref="Z51">_xlfn.IFS(AA51="oz",_xlfn.IFS(R51="oz",Q51,R51="fl oz",Q51*1.04,R51="ml",Q51*0.0338),AA51="fl oz",_xlfn.IFS(R51="oz",Q51/1.04,R51="fl oz",Q51,R51="ml",Q51*0.0338/1.04),AA51="ml",_xlfn.IFS(R51="oz",Q51/0.0338,R51="fl oz",Q51*1.04/0.0338,R51="ml",Q51))</f>
        <v>13.52</v>
      </c>
      <c r="AA51" s="9" t="str">
        <f>_xlfn.XLOOKUP($E51,'Raw Data'!$E:$E,'Raw Data'!AA:AA,"ERROR",0,1)</f>
        <v>oz</v>
      </c>
      <c r="AB51" s="5" t="s">
        <v>37</v>
      </c>
      <c r="AC51" s="5" t="s">
        <v>86</v>
      </c>
      <c r="AD51" s="5" t="s">
        <v>43</v>
      </c>
      <c r="AE51">
        <f>IF(SUMIF('Ingredients Backend'!$AE$1:$CD$1,AE$3,'Ingredients Backend'!$AE50:$CD50)&gt;=1,1,0)*$H51</f>
        <v>0</v>
      </c>
      <c r="AF51">
        <f>IF(SUMIF('Ingredients Backend'!$AE$1:$CD$1,AF$3,'Ingredients Backend'!$AE50:$CD50)&gt;=1,1,0)*$H51</f>
        <v>0</v>
      </c>
      <c r="AG51">
        <f>IF(SUMIF('Ingredients Backend'!$AE$1:$CD$1,AG$3,'Ingredients Backend'!$AE50:$CD50)&gt;=1,1,0)*$H51</f>
        <v>0</v>
      </c>
      <c r="AH51">
        <f>IF(SUMIF('Ingredients Backend'!$AE$1:$CD$1,AH$3,'Ingredients Backend'!$AE50:$CD50)&gt;=1,1,0)*$H51</f>
        <v>0</v>
      </c>
      <c r="AI51">
        <f>IF(SUMIF('Ingredients Backend'!$AE$1:$CD$1,AI$3,'Ingredients Backend'!$AE50:$CD50)&gt;=1,1,0)*$H51</f>
        <v>0</v>
      </c>
      <c r="AJ51">
        <f>IF(SUMIF('Ingredients Backend'!$AE$1:$CD$1,AJ$3,'Ingredients Backend'!$AE50:$CD50)&gt;=1,1,0)*$H51</f>
        <v>0</v>
      </c>
      <c r="AK51">
        <f>IF(SUMIF('Ingredients Backend'!$AE$1:$CD$1,AK$3,'Ingredients Backend'!$AE50:$CD50)&gt;=1,1,0)*$H51</f>
        <v>0</v>
      </c>
      <c r="AL51">
        <f>IF(SUMIF('Ingredients Backend'!$AE$1:$CD$1,AL$3,'Ingredients Backend'!$AE50:$CD50)&gt;=1,1,0)*$H51</f>
        <v>0</v>
      </c>
      <c r="AM51">
        <f>IF(SUMIF('Ingredients Backend'!$AE$1:$CD$1,AM$3,'Ingredients Backend'!$AE50:$CD50)&gt;=1,1,0)*$H51</f>
        <v>0</v>
      </c>
      <c r="AN51">
        <f>IF(SUMIF('Ingredients Backend'!$AE$1:$CD$1,AN$3,'Ingredients Backend'!$AE50:$CD50)&gt;=1,1,0)*$H51</f>
        <v>0</v>
      </c>
      <c r="AO51">
        <f>IF(SUMIF('Ingredients Backend'!$AE$1:$CD$1,AO$3,'Ingredients Backend'!$AE50:$CD50)&gt;=1,1,0)*$H51</f>
        <v>0</v>
      </c>
      <c r="AP51">
        <f>IF(SUMIF('Ingredients Backend'!$AE$1:$CD$1,AP$3,'Ingredients Backend'!$AE50:$CD50)&gt;=1,1,0)*$H51</f>
        <v>0</v>
      </c>
      <c r="AQ51">
        <f>IF(SUMIF('Ingredients Backend'!$AE$1:$CD$1,AQ$3,'Ingredients Backend'!$AE50:$CD50)&gt;=1,1,0)*$H51</f>
        <v>0</v>
      </c>
      <c r="AR51">
        <f>IF(SUMIF('Ingredients Backend'!$AE$1:$CD$1,AR$3,'Ingredients Backend'!$AE50:$CD50)&gt;=1,1,0)*$H51</f>
        <v>0</v>
      </c>
      <c r="AS51">
        <f>IF(SUMIF('Ingredients Backend'!$AE$1:$CD$1,AS$3,'Ingredients Backend'!$AE50:$CD50)&gt;=1,1,0)*$H51</f>
        <v>0</v>
      </c>
      <c r="AT51">
        <f>IF(SUMIF('Ingredients Backend'!$AE$1:$CD$1,AT$3,'Ingredients Backend'!$AE50:$CD50)&gt;=1,1,0)*$H51</f>
        <v>0</v>
      </c>
      <c r="AU51">
        <f>IF(SUMIF('Ingredients Backend'!$AE$1:$CD$1,AU$3,'Ingredients Backend'!$AE50:$CD50)&gt;=1,1,0)*$H51</f>
        <v>0</v>
      </c>
      <c r="AV51">
        <f>IF(SUMIF('Ingredients Backend'!$AE$1:$CD$1,AV$3,'Ingredients Backend'!$AE50:$CD50)&gt;=1,1,0)*$H51</f>
        <v>0</v>
      </c>
      <c r="AW51">
        <f>IF(SUMIF('Ingredients Backend'!$AE$1:$CD$1,AW$3,'Ingredients Backend'!$AE50:$CD50)&gt;=1,1,0)*$H51</f>
        <v>0</v>
      </c>
      <c r="AX51">
        <f>IF(SUMIF('Ingredients Backend'!$AE$1:$CD$1,AX$3,'Ingredients Backend'!$AE50:$CD50)&gt;=1,1,0)*$H51</f>
        <v>0</v>
      </c>
      <c r="AY51">
        <f>IF(SUMIF('Ingredients Backend'!$AE$1:$CD$1,AY$3,'Ingredients Backend'!$AE50:$CD50)&gt;=1,1,0)*$H51</f>
        <v>0</v>
      </c>
      <c r="AZ51">
        <f>IF(SUMIF('Ingredients Backend'!$AE$1:$CD$1,AZ$3,'Ingredients Backend'!$AE50:$CD50)&gt;=1,1,0)*$H51</f>
        <v>0</v>
      </c>
      <c r="BA51">
        <f>IF(SUMIF('Ingredients Backend'!$AE$1:$CD$1,BA$3,'Ingredients Backend'!$AE50:$CD50)&gt;=1,1,0)*$H51</f>
        <v>0</v>
      </c>
      <c r="BB51">
        <f>IF(SUMIF('Ingredients Backend'!$AE$1:$CD$1,BB$3,'Ingredients Backend'!$AE50:$CD50)&gt;=1,1,0)*$H51</f>
        <v>0</v>
      </c>
      <c r="BC51">
        <f>IF(SUMIF('Ingredients Backend'!$AE$1:$CD$1,BC$3,'Ingredients Backend'!$AE50:$CD50)&gt;=1,1,0)*$H51</f>
        <v>0</v>
      </c>
      <c r="BD51">
        <f>IF(SUMIF('Ingredients Backend'!$AE$1:$CD$1,BD$3,'Ingredients Backend'!$AE50:$CD50)&gt;=1,1,0)*$H51</f>
        <v>0</v>
      </c>
      <c r="BE51">
        <f>IF(SUMIF('Ingredients Backend'!$AE$1:$CD$1,BE$3,'Ingredients Backend'!$AE50:$CD50)&gt;=1,1,0)*$H51</f>
        <v>0</v>
      </c>
      <c r="BF51">
        <f>IF(SUMIF('Ingredients Backend'!$AE$1:$CD$1,BF$3,'Ingredients Backend'!$AE50:$CD50)&gt;=1,1,0)*$H51</f>
        <v>0</v>
      </c>
      <c r="BG51">
        <f>IF(SUMIF('Ingredients Backend'!$AE$1:$CD$1,BG$3,'Ingredients Backend'!$AE50:$CD50)&gt;=1,1,0)*$H51</f>
        <v>3853.83</v>
      </c>
      <c r="BH51">
        <f>IF(SUMIF('Ingredients Backend'!$AE$1:$CD$1,BH$3,'Ingredients Backend'!$AE50:$CD50)&gt;=1,1,0)*$H51</f>
        <v>0</v>
      </c>
      <c r="BI51">
        <f>IF(SUMIF('Ingredients Backend'!$AE$1:$CD$1,BI$3,'Ingredients Backend'!$AE50:$CD50)&gt;=1,1,0)*$H51</f>
        <v>0</v>
      </c>
      <c r="BJ51">
        <f>IF(SUMIF('Ingredients Backend'!$AE$1:$CD$1,BJ$3,'Ingredients Backend'!$AE50:$CD50)&gt;=1,1,0)*$H51</f>
        <v>0</v>
      </c>
      <c r="BK51">
        <f>IF(SUMIF('Ingredients Backend'!$AE$1:$CD$1,BK$3,'Ingredients Backend'!$AE50:$CD50)&gt;=1,1,0)*$H51</f>
        <v>0</v>
      </c>
      <c r="BL51">
        <f>IF(SUMIF('Ingredients Backend'!$AE$1:$CD$1,BL$3,'Ingredients Backend'!$AE50:$CD50)&gt;=1,1,0)*$H51</f>
        <v>0</v>
      </c>
      <c r="BM51">
        <f>IF(SUMIF('Ingredients Backend'!$AE$1:$CD$1,BM$3,'Ingredients Backend'!$AE50:$CD50)&gt;=1,1,0)*$H51</f>
        <v>0</v>
      </c>
      <c r="BN51">
        <f>IF(SUMIF('Ingredients Backend'!$AE$1:$CD$1,BN$3,'Ingredients Backend'!$AE50:$CD50)&gt;=1,1,0)*$H51</f>
        <v>0</v>
      </c>
      <c r="BO51">
        <f>IF(SUMIF('Ingredients Backend'!$AE$1:$CD$1,BO$3,'Ingredients Backend'!$AE50:$CD50)&gt;=1,1,0)*$H51</f>
        <v>0</v>
      </c>
      <c r="BP51">
        <f>IF(SUMIF('Ingredients Backend'!$AE$1:$CD$1,BP$3,'Ingredients Backend'!$AE50:$CD50)&gt;=1,1,0)*$H51</f>
        <v>0</v>
      </c>
      <c r="BQ51">
        <f>IF(SUMIF('Ingredients Backend'!$AE$1:$CD$1,BQ$3,'Ingredients Backend'!$AE50:$CD50)&gt;=1,1,0)*$H51</f>
        <v>0</v>
      </c>
      <c r="BR51">
        <f>IF(SUMIF('Ingredients Backend'!$AE$1:$CD$1,BR$3,'Ingredients Backend'!$AE50:$CD50)&gt;=1,1,0)*$H51</f>
        <v>0</v>
      </c>
      <c r="BS51">
        <f>IF(SUMIF('Ingredients Backend'!$AE$1:$CD$1,BS$3,'Ingredients Backend'!$AE50:$CD50)&gt;=1,1,0)*$H51</f>
        <v>0</v>
      </c>
      <c r="BT51">
        <f>IF(SUMIF('Ingredients Backend'!$AE$1:$CD$1,BT$3,'Ingredients Backend'!$AE50:$CD50)&gt;=1,1,0)*$H51</f>
        <v>0</v>
      </c>
      <c r="BU51">
        <f>IF(SUMIF('Ingredients Backend'!$AE$1:$CD$1,BU$3,'Ingredients Backend'!$AE50:$CD50)&gt;=1,1,0)*$H51</f>
        <v>0</v>
      </c>
      <c r="BV51">
        <f>IF(SUMIF('Ingredients Backend'!$AE$1:$CD$1,BV$3,'Ingredients Backend'!$AE50:$CD50)&gt;=1,1,0)*$H51</f>
        <v>0</v>
      </c>
      <c r="BW51">
        <f>IF(SUMIF('Ingredients Backend'!$AE$1:$CD$1,BW$3,'Ingredients Backend'!$AE50:$CD50)&gt;=1,1,0)*$H51</f>
        <v>0</v>
      </c>
      <c r="BX51">
        <f>IF(SUMIF('Ingredients Backend'!$AE$1:$CD$1,BX$3,'Ingredients Backend'!$AE50:$CD50)&gt;=1,1,0)*$H51</f>
        <v>0</v>
      </c>
      <c r="BY51">
        <f>IF(SUMIF('Ingredients Backend'!$AE$1:$CD$1,BY$3,'Ingredients Backend'!$AE50:$CD50)&gt;=1,1,0)*$H51</f>
        <v>0</v>
      </c>
    </row>
    <row r="52" spans="1:77">
      <c r="A52" s="5" t="str">
        <f>_xlfn.XLOOKUP($E52,'Raw Data'!$E:$E,'Raw Data'!A:A,"ERROR",0,1)</f>
        <v>AE</v>
      </c>
      <c r="B52" s="5" t="str">
        <f>_xlfn.XLOOKUP($E52,'Raw Data'!$E:$E,'Raw Data'!B:B,"ERROR",0,1)</f>
        <v>Hair Mousses</v>
      </c>
      <c r="C52" s="5" t="str">
        <f>_xlfn.XLOOKUP($E52,'Raw Data'!$E:$E,'Raw Data'!C:C,"ERROR",0,1)</f>
        <v>nivea</v>
      </c>
      <c r="D52" s="5" t="str">
        <f>_xlfn.XLOOKUP($E52,'Raw Data'!$E:$E,'Raw Data'!D:D,"ERROR",0,1)</f>
        <v>www.amazon.ae/dp/B0051D9DWC</v>
      </c>
      <c r="E52" s="5" t="s">
        <v>214</v>
      </c>
      <c r="F52" s="9" t="str">
        <f>_xlfn.XLOOKUP($E52,'Raw Data'!$E:$E,'Raw Data'!F:F,"ERROR",0,1)</f>
        <v>NIVEA Volume  Mousse   Hair  Care, 150 g</v>
      </c>
      <c r="G52" s="10">
        <f>_xlfn.XLOOKUP($E52,'Raw Data'!$E:$E,'Raw Data'!G:G,"ERROR",0,1)</f>
        <v>121</v>
      </c>
      <c r="H52" s="9">
        <f>_xlfn.XLOOKUP($E52,'Raw Data'!$E:$E,'Raw Data'!H:H,"ERROR",0,1)</f>
        <v>3736.78</v>
      </c>
      <c r="I52" s="9">
        <f>_xlfn.XLOOKUP($E52,'Raw Data'!$E:$E,'Raw Data'!I:I,"ERROR",0,1)</f>
        <v>0.00500287993808435</v>
      </c>
      <c r="J52" s="9" t="str">
        <f>_xlfn.XLOOKUP($E52,'Raw Data'!$E:$E,'Raw Data'!J:J,"ERROR",0,1)</f>
        <v>Yes</v>
      </c>
      <c r="K52" s="14" t="str">
        <f t="array" ref="K52">_xlfn.IFS(AND(L52&gt;0,L52&lt;=5),"0 to 5",AND(L52&gt;5,L52&lt;=10),"5 to 10",AND(L52&gt;10,L52&lt;=15),"10 to 15",AND(L52&gt;15,L52&lt;=20),"15 to 20",AND(L52&gt;20,L52&lt;=30),"20 to 30",AND(L52&gt;30,L52&lt;=40),"30 to 40",AND(L52&gt;40,L52&lt;=50),"40 to 50",AND(L52&gt;50,L52&lt;=75),"50 to 75",AND(L52&gt;75,L52&lt;=100),"75 to 100",AND(L52&gt;100,L52&lt;=150),"100 to 150",AND(L52&gt;150,L52&lt;=200),"150 to 200",AND(L52&gt;200,L52&lt;=250),"200 to 250",AND(L52&gt;250,L52&lt;=300),"250 to 300",AND(L52&gt;300,L52&lt;=400),"300 to 400",AND(L52&gt;400,L52&lt;=500),"400 to 500",L52&gt;500,"500+")</f>
        <v>30 to 40</v>
      </c>
      <c r="L52" s="9">
        <f>_xlfn.XLOOKUP($E52,'Raw Data'!$E:$E,'Raw Data'!L:L,"ERROR",0,1)</f>
        <v>31.93</v>
      </c>
      <c r="M52" s="14" t="str">
        <f t="array" ref="M52">_xlfn.IFS(AND(N52&gt;0,N52&lt;=5),"0 to 5",AND(N52&gt;5,N52&lt;=10),"5 to 10",AND(N52&gt;10,N52&lt;=15),"10 to 15",AND(N52&gt;15,N52&lt;=20),"15 to 20",AND(N52&gt;20,N52&lt;=30),"20 to 30",AND(N52&gt;30,N52&lt;=40),"30 to 40",AND(N52&gt;40,N52&lt;=50),"40 to 50",AND(N52&gt;50,N52&lt;=75),"50 to 75",AND(N52&gt;75,N52&lt;=100),"75 to 100",AND(N52&gt;100,N52&lt;=150),"100 to 150",AND(N52&gt;150,N52&lt;=200),"150 to 200",AND(N52&gt;200,N52&lt;=250),"200 to 250",AND(N52&gt;250,N52&lt;=300),"250 to 300",AND(N52&gt;300,N52&lt;=400),"300 to 400",AND(N52&gt;400,N52&lt;=500),"400 to 500",N52&gt;500,"500+")</f>
        <v>30 to 40</v>
      </c>
      <c r="N52" s="9">
        <f>_xlfn.XLOOKUP($E52,'Raw Data'!$E:$E,'Raw Data'!N:N,"ERROR",0,1)</f>
        <v>34.89</v>
      </c>
      <c r="O52" s="14" t="str">
        <f t="array" ref="O52">_xlfn.IFS(P52=0,"No Discount",AND(P52&gt;0,P52&lt;=0.02),"0% to 2%",AND(P52&gt;0.02,P52&lt;=0.04),"2% to 4%",AND(P52&gt;0.04,P52&lt;=0.06),"4% to 6%",AND(P52&gt;0.06,P52&lt;=0.08),"6% to 8%",AND(P52&gt;0.08,P52&lt;=0.1),"8% to 10%",AND(P52&gt;0.1,P52&lt;=0.15),"10% to 15%",AND(P52&gt;0.15,P52&lt;=0.2),"15% to 20%",AND(P52&gt;0.2,P52&lt;=0.25),"20% to 25%",AND(P52&gt;0.25,P52&lt;=0.3),"25% to 30%",AND(P52&gt;0.3,P52&lt;=0.4),"30% to 40%",AND(P52&gt;0.4,P52&lt;=0.5),"40% to 50%",AND(P52&gt;0.5,P52&lt;=0.75),"50% to 75%",AND(P52&gt;0.75,P52&lt;=1),"75% to 100%")</f>
        <v>8% to 10%</v>
      </c>
      <c r="P52" s="10">
        <f>_xlfn.XLOOKUP($E52,'Raw Data'!$E:$E,'Raw Data'!P:P,"ERROR",0,1)</f>
        <v>0.0848380624820866</v>
      </c>
      <c r="Q52" s="9">
        <f>_xlfn.XLOOKUP($E52,'Raw Data'!$E:$E,'Raw Data'!Q:Q,"ERROR",0,1)</f>
        <v>150</v>
      </c>
      <c r="R52" s="9" t="str">
        <f>_xlfn.XLOOKUP($E52,'Raw Data'!$E:$E,'Raw Data'!R:R,"ERROR",0,1)</f>
        <v>gm</v>
      </c>
      <c r="S52" s="5" t="e">
        <f t="array" ref="S52">_xlfn.IFS(AND(T52&gt;0,T52&lt;=0.05),"0 to 0.05",AND(T52&gt;0.05,T52&lt;=0.1),"0.05 to 0.1",AND(T52&gt;0.1,T52&lt;=0.2),"0.1 to 0.2",AND(T52&gt;0.2,T52&lt;=0.3),"0.2 to 0.3",AND(T52&gt;0.3,T52&lt;=0.4),"0.3 to 0.4",AND(T52&gt;0.4,T52&lt;=0.5),"0.4 to 0.5",AND(T52&gt;0.5,T52&lt;=0.75),"0.5 to 0.75",AND(T52&gt;0.75,T52&lt;=1),"0.75 to 1",AND(T52&gt;1,T52&lt;=2),"1 to 2",AND(T52&gt;2,T52&lt;=3),"2 to 3",AND(T52&gt;3,T52&lt;=4),"3 to 4",AND(T52&gt;4,T52&lt;=5),"4 to 5",AND(T52&gt;5,T52&lt;=10),"5 to 10",T52&gt;10,"10+")</f>
        <v>#N/A</v>
      </c>
      <c r="T52" s="10" t="e">
        <f t="shared" si="1"/>
        <v>#N/A</v>
      </c>
      <c r="U52" s="15" t="e">
        <f t="array" ref="U52">_xlfn.IFS(AND(V52&gt;0,V52&lt;=0.05),"0 to 0.05",AND(V52&gt;0.05,V52&lt;=0.1),"0.05 to 0.1",AND(V52&gt;0.1,V52&lt;=0.2),"0.1 to 0.2",AND(V52&gt;0.2,V52&lt;=0.3),"0.2 to 0.3",AND(V52&gt;0.3,V52&lt;=0.4),"0.3 to 0.4",AND(V52&gt;0.4,V52&lt;=0.5),"0.4 to 0.5",AND(V52&gt;0.5,V52&lt;=0.75),"0.5 to 0.75",AND(V52&gt;0.75,V52&lt;=1),"0.75 to 1",AND(V52&gt;1,V52&lt;=2),"1 to 2",AND(V52&gt;2,V52&lt;=3),"2 to 3",AND(V52&gt;3,V52&lt;=4),"3 to 4",AND(V52&gt;4,V52&lt;=5),"4 to 5",AND(V52&gt;5,V52&lt;=10),"5 to 10",V52&gt;10,"10+")</f>
        <v>#N/A</v>
      </c>
      <c r="V52" s="10" t="e">
        <f t="shared" si="2"/>
        <v>#N/A</v>
      </c>
      <c r="W52" s="15" t="e">
        <f t="array" ref="W52">_xlfn.IFS(AND(X52&gt;0,X52&lt;=0.05),"0 to 0.05",AND(X52&gt;0.05,X52&lt;=0.1),"0.05 to 0.1",AND(X52&gt;0.1,X52&lt;=0.2),"0.1 to 0.2",AND(X52&gt;0.2,X52&lt;=0.3),"0.2 to 0.3",AND(X52&gt;0.3,X52&lt;=0.4),"0.3 to 0.4",AND(X52&gt;0.4,X52&lt;=0.5),"0.4 to 0.5",AND(X52&gt;0.5,X52&lt;=0.75),"0.5 to 0.75",AND(X52&gt;0.75,X52&lt;=1),"0.75 to 1",AND(X52&gt;1,X52&lt;=2),"1 to 2",AND(X52&gt;2,X52&lt;=3),"2 to 3",AND(X52&gt;3,X52&lt;=4),"3 to 4",AND(X52&gt;4,X52&lt;=5),"4 to 5",AND(X52&gt;5,X52&lt;=10),"5 to 10",X52&gt;10,"10+")</f>
        <v>#N/A</v>
      </c>
      <c r="X52" s="16" t="e">
        <f t="shared" si="3"/>
        <v>#N/A</v>
      </c>
      <c r="Y52" s="5" t="e">
        <f t="array" ref="Y52">_xlfn.IFS(AND(Z52&gt;0,Z52&lt;=1),"0 to 1",AND(Z52&gt;1,Z52&lt;=2),"1 to 2",AND(Z52&gt;2,Z52&lt;=4),"2 to 4",AND(Z52&gt;4,Z52&lt;=6),"4 to 6",AND(Z52&gt;6,Z52&lt;=8),"6 to 8",AND(Z52&gt;8,Z52&lt;=10),"8 to 10",AND(Z52&gt;10,Z52&lt;=15),"10 to 15",AND(Z52&gt;15,Z52&lt;=20),"15 to 20",AND(Z52&gt;20,Z52&lt;=25),"20 to 25",AND(Z52&gt;25,Z52&lt;=30),"25 to 30",AND(Z52&gt;30,Z52&lt;=40),"30 to 40",AND(Z52&gt;40,Z52&lt;=50),"40 to 50",Z52&gt;50,"50+")</f>
        <v>#N/A</v>
      </c>
      <c r="Z52" s="9" t="e">
        <f t="array" ref="Z52">_xlfn.IFS(AA52="oz",_xlfn.IFS(R52="oz",Q52,R52="fl oz",Q52*1.04,R52="ml",Q52*0.0338),AA52="fl oz",_xlfn.IFS(R52="oz",Q52/1.04,R52="fl oz",Q52,R52="ml",Q52*0.0338/1.04),AA52="ml",_xlfn.IFS(R52="oz",Q52/0.0338,R52="fl oz",Q52*1.04/0.0338,R52="ml",Q52))</f>
        <v>#N/A</v>
      </c>
      <c r="AA52" s="9" t="str">
        <f>_xlfn.XLOOKUP($E52,'Raw Data'!$E:$E,'Raw Data'!AA:AA,"ERROR",0,1)</f>
        <v>oz</v>
      </c>
      <c r="AB52" s="5" t="s">
        <v>43</v>
      </c>
      <c r="AC52" s="5" t="s">
        <v>43</v>
      </c>
      <c r="AD52" s="5" t="s">
        <v>43</v>
      </c>
      <c r="AE52">
        <f>IF(SUMIF('Ingredients Backend'!$AE$1:$CD$1,AE$3,'Ingredients Backend'!$AE51:$CD51)&gt;=1,1,0)*$H52</f>
        <v>0</v>
      </c>
      <c r="AF52">
        <f>IF(SUMIF('Ingredients Backend'!$AE$1:$CD$1,AF$3,'Ingredients Backend'!$AE51:$CD51)&gt;=1,1,0)*$H52</f>
        <v>0</v>
      </c>
      <c r="AG52">
        <f>IF(SUMIF('Ingredients Backend'!$AE$1:$CD$1,AG$3,'Ingredients Backend'!$AE51:$CD51)&gt;=1,1,0)*$H52</f>
        <v>0</v>
      </c>
      <c r="AH52">
        <f>IF(SUMIF('Ingredients Backend'!$AE$1:$CD$1,AH$3,'Ingredients Backend'!$AE51:$CD51)&gt;=1,1,0)*$H52</f>
        <v>0</v>
      </c>
      <c r="AI52">
        <f>IF(SUMIF('Ingredients Backend'!$AE$1:$CD$1,AI$3,'Ingredients Backend'!$AE51:$CD51)&gt;=1,1,0)*$H52</f>
        <v>0</v>
      </c>
      <c r="AJ52">
        <f>IF(SUMIF('Ingredients Backend'!$AE$1:$CD$1,AJ$3,'Ingredients Backend'!$AE51:$CD51)&gt;=1,1,0)*$H52</f>
        <v>0</v>
      </c>
      <c r="AK52">
        <f>IF(SUMIF('Ingredients Backend'!$AE$1:$CD$1,AK$3,'Ingredients Backend'!$AE51:$CD51)&gt;=1,1,0)*$H52</f>
        <v>0</v>
      </c>
      <c r="AL52">
        <f>IF(SUMIF('Ingredients Backend'!$AE$1:$CD$1,AL$3,'Ingredients Backend'!$AE51:$CD51)&gt;=1,1,0)*$H52</f>
        <v>0</v>
      </c>
      <c r="AM52">
        <f>IF(SUMIF('Ingredients Backend'!$AE$1:$CD$1,AM$3,'Ingredients Backend'!$AE51:$CD51)&gt;=1,1,0)*$H52</f>
        <v>0</v>
      </c>
      <c r="AN52">
        <f>IF(SUMIF('Ingredients Backend'!$AE$1:$CD$1,AN$3,'Ingredients Backend'!$AE51:$CD51)&gt;=1,1,0)*$H52</f>
        <v>0</v>
      </c>
      <c r="AO52">
        <f>IF(SUMIF('Ingredients Backend'!$AE$1:$CD$1,AO$3,'Ingredients Backend'!$AE51:$CD51)&gt;=1,1,0)*$H52</f>
        <v>0</v>
      </c>
      <c r="AP52">
        <f>IF(SUMIF('Ingredients Backend'!$AE$1:$CD$1,AP$3,'Ingredients Backend'!$AE51:$CD51)&gt;=1,1,0)*$H52</f>
        <v>0</v>
      </c>
      <c r="AQ52">
        <f>IF(SUMIF('Ingredients Backend'!$AE$1:$CD$1,AQ$3,'Ingredients Backend'!$AE51:$CD51)&gt;=1,1,0)*$H52</f>
        <v>0</v>
      </c>
      <c r="AR52">
        <f>IF(SUMIF('Ingredients Backend'!$AE$1:$CD$1,AR$3,'Ingredients Backend'!$AE51:$CD51)&gt;=1,1,0)*$H52</f>
        <v>0</v>
      </c>
      <c r="AS52">
        <f>IF(SUMIF('Ingredients Backend'!$AE$1:$CD$1,AS$3,'Ingredients Backend'!$AE51:$CD51)&gt;=1,1,0)*$H52</f>
        <v>0</v>
      </c>
      <c r="AT52">
        <f>IF(SUMIF('Ingredients Backend'!$AE$1:$CD$1,AT$3,'Ingredients Backend'!$AE51:$CD51)&gt;=1,1,0)*$H52</f>
        <v>0</v>
      </c>
      <c r="AU52">
        <f>IF(SUMIF('Ingredients Backend'!$AE$1:$CD$1,AU$3,'Ingredients Backend'!$AE51:$CD51)&gt;=1,1,0)*$H52</f>
        <v>0</v>
      </c>
      <c r="AV52">
        <f>IF(SUMIF('Ingredients Backend'!$AE$1:$CD$1,AV$3,'Ingredients Backend'!$AE51:$CD51)&gt;=1,1,0)*$H52</f>
        <v>0</v>
      </c>
      <c r="AW52">
        <f>IF(SUMIF('Ingredients Backend'!$AE$1:$CD$1,AW$3,'Ingredients Backend'!$AE51:$CD51)&gt;=1,1,0)*$H52</f>
        <v>0</v>
      </c>
      <c r="AX52">
        <f>IF(SUMIF('Ingredients Backend'!$AE$1:$CD$1,AX$3,'Ingredients Backend'!$AE51:$CD51)&gt;=1,1,0)*$H52</f>
        <v>0</v>
      </c>
      <c r="AY52">
        <f>IF(SUMIF('Ingredients Backend'!$AE$1:$CD$1,AY$3,'Ingredients Backend'!$AE51:$CD51)&gt;=1,1,0)*$H52</f>
        <v>0</v>
      </c>
      <c r="AZ52">
        <f>IF(SUMIF('Ingredients Backend'!$AE$1:$CD$1,AZ$3,'Ingredients Backend'!$AE51:$CD51)&gt;=1,1,0)*$H52</f>
        <v>0</v>
      </c>
      <c r="BA52">
        <f>IF(SUMIF('Ingredients Backend'!$AE$1:$CD$1,BA$3,'Ingredients Backend'!$AE51:$CD51)&gt;=1,1,0)*$H52</f>
        <v>0</v>
      </c>
      <c r="BB52">
        <f>IF(SUMIF('Ingredients Backend'!$AE$1:$CD$1,BB$3,'Ingredients Backend'!$AE51:$CD51)&gt;=1,1,0)*$H52</f>
        <v>0</v>
      </c>
      <c r="BC52">
        <f>IF(SUMIF('Ingredients Backend'!$AE$1:$CD$1,BC$3,'Ingredients Backend'!$AE51:$CD51)&gt;=1,1,0)*$H52</f>
        <v>0</v>
      </c>
      <c r="BD52">
        <f>IF(SUMIF('Ingredients Backend'!$AE$1:$CD$1,BD$3,'Ingredients Backend'!$AE51:$CD51)&gt;=1,1,0)*$H52</f>
        <v>0</v>
      </c>
      <c r="BE52">
        <f>IF(SUMIF('Ingredients Backend'!$AE$1:$CD$1,BE$3,'Ingredients Backend'!$AE51:$CD51)&gt;=1,1,0)*$H52</f>
        <v>0</v>
      </c>
      <c r="BF52">
        <f>IF(SUMIF('Ingredients Backend'!$AE$1:$CD$1,BF$3,'Ingredients Backend'!$AE51:$CD51)&gt;=1,1,0)*$H52</f>
        <v>0</v>
      </c>
      <c r="BG52">
        <f>IF(SUMIF('Ingredients Backend'!$AE$1:$CD$1,BG$3,'Ingredients Backend'!$AE51:$CD51)&gt;=1,1,0)*$H52</f>
        <v>3736.78</v>
      </c>
      <c r="BH52">
        <f>IF(SUMIF('Ingredients Backend'!$AE$1:$CD$1,BH$3,'Ingredients Backend'!$AE51:$CD51)&gt;=1,1,0)*$H52</f>
        <v>0</v>
      </c>
      <c r="BI52">
        <f>IF(SUMIF('Ingredients Backend'!$AE$1:$CD$1,BI$3,'Ingredients Backend'!$AE51:$CD51)&gt;=1,1,0)*$H52</f>
        <v>0</v>
      </c>
      <c r="BJ52">
        <f>IF(SUMIF('Ingredients Backend'!$AE$1:$CD$1,BJ$3,'Ingredients Backend'!$AE51:$CD51)&gt;=1,1,0)*$H52</f>
        <v>0</v>
      </c>
      <c r="BK52">
        <f>IF(SUMIF('Ingredients Backend'!$AE$1:$CD$1,BK$3,'Ingredients Backend'!$AE51:$CD51)&gt;=1,1,0)*$H52</f>
        <v>0</v>
      </c>
      <c r="BL52">
        <f>IF(SUMIF('Ingredients Backend'!$AE$1:$CD$1,BL$3,'Ingredients Backend'!$AE51:$CD51)&gt;=1,1,0)*$H52</f>
        <v>0</v>
      </c>
      <c r="BM52">
        <f>IF(SUMIF('Ingredients Backend'!$AE$1:$CD$1,BM$3,'Ingredients Backend'!$AE51:$CD51)&gt;=1,1,0)*$H52</f>
        <v>0</v>
      </c>
      <c r="BN52">
        <f>IF(SUMIF('Ingredients Backend'!$AE$1:$CD$1,BN$3,'Ingredients Backend'!$AE51:$CD51)&gt;=1,1,0)*$H52</f>
        <v>0</v>
      </c>
      <c r="BO52">
        <f>IF(SUMIF('Ingredients Backend'!$AE$1:$CD$1,BO$3,'Ingredients Backend'!$AE51:$CD51)&gt;=1,1,0)*$H52</f>
        <v>0</v>
      </c>
      <c r="BP52">
        <f>IF(SUMIF('Ingredients Backend'!$AE$1:$CD$1,BP$3,'Ingredients Backend'!$AE51:$CD51)&gt;=1,1,0)*$H52</f>
        <v>0</v>
      </c>
      <c r="BQ52">
        <f>IF(SUMIF('Ingredients Backend'!$AE$1:$CD$1,BQ$3,'Ingredients Backend'!$AE51:$CD51)&gt;=1,1,0)*$H52</f>
        <v>0</v>
      </c>
      <c r="BR52">
        <f>IF(SUMIF('Ingredients Backend'!$AE$1:$CD$1,BR$3,'Ingredients Backend'!$AE51:$CD51)&gt;=1,1,0)*$H52</f>
        <v>0</v>
      </c>
      <c r="BS52">
        <f>IF(SUMIF('Ingredients Backend'!$AE$1:$CD$1,BS$3,'Ingredients Backend'!$AE51:$CD51)&gt;=1,1,0)*$H52</f>
        <v>0</v>
      </c>
      <c r="BT52">
        <f>IF(SUMIF('Ingredients Backend'!$AE$1:$CD$1,BT$3,'Ingredients Backend'!$AE51:$CD51)&gt;=1,1,0)*$H52</f>
        <v>0</v>
      </c>
      <c r="BU52">
        <f>IF(SUMIF('Ingredients Backend'!$AE$1:$CD$1,BU$3,'Ingredients Backend'!$AE51:$CD51)&gt;=1,1,0)*$H52</f>
        <v>0</v>
      </c>
      <c r="BV52">
        <f>IF(SUMIF('Ingredients Backend'!$AE$1:$CD$1,BV$3,'Ingredients Backend'!$AE51:$CD51)&gt;=1,1,0)*$H52</f>
        <v>0</v>
      </c>
      <c r="BW52">
        <f>IF(SUMIF('Ingredients Backend'!$AE$1:$CD$1,BW$3,'Ingredients Backend'!$AE51:$CD51)&gt;=1,1,0)*$H52</f>
        <v>0</v>
      </c>
      <c r="BX52">
        <f>IF(SUMIF('Ingredients Backend'!$AE$1:$CD$1,BX$3,'Ingredients Backend'!$AE51:$CD51)&gt;=1,1,0)*$H52</f>
        <v>0</v>
      </c>
      <c r="BY52">
        <f>IF(SUMIF('Ingredients Backend'!$AE$1:$CD$1,BY$3,'Ingredients Backend'!$AE51:$CD51)&gt;=1,1,0)*$H52</f>
        <v>0</v>
      </c>
    </row>
    <row r="53" spans="1:77">
      <c r="A53" s="5" t="str">
        <f>_xlfn.XLOOKUP($E53,'Raw Data'!$E:$E,'Raw Data'!A:A,"ERROR",0,1)</f>
        <v>AE</v>
      </c>
      <c r="B53" s="5" t="str">
        <f>_xlfn.XLOOKUP($E53,'Raw Data'!$E:$E,'Raw Data'!B:B,"ERROR",0,1)</f>
        <v>Hair Mousses</v>
      </c>
      <c r="C53" s="5" t="str">
        <f>_xlfn.XLOOKUP($E53,'Raw Data'!$E:$E,'Raw Data'!C:C,"ERROR",0,1)</f>
        <v>schwarzkopf</v>
      </c>
      <c r="D53" s="5" t="str">
        <f>_xlfn.XLOOKUP($E53,'Raw Data'!$E:$E,'Raw Data'!D:D,"ERROR",0,1)</f>
        <v>www.amazon.ae/dp/B07DLYGHF5</v>
      </c>
      <c r="E53" s="5" t="s">
        <v>215</v>
      </c>
      <c r="F53" s="9" t="str">
        <f>_xlfn.XLOOKUP($E53,'Raw Data'!$E:$E,'Raw Data'!F:F,"ERROR",0,1)</f>
        <v>Schwarzkopf Osis Fab Foam Classic Hold Mousse, Medium Control - 200ml Schwarzkopf Osis Fab Foam Classic Hold Mousse, Medium Control - 200ml</v>
      </c>
      <c r="G53" s="10">
        <f>_xlfn.XLOOKUP($E53,'Raw Data'!$E:$E,'Raw Data'!G:G,"ERROR",0,1)</f>
        <v>37</v>
      </c>
      <c r="H53" s="9">
        <f>_xlfn.XLOOKUP($E53,'Raw Data'!$E:$E,'Raw Data'!H:H,"ERROR",0,1)</f>
        <v>3557.73</v>
      </c>
      <c r="I53" s="9">
        <f>_xlfn.XLOOKUP($E53,'Raw Data'!$E:$E,'Raw Data'!I:I,"ERROR",0,1)</f>
        <v>0.00476316401878645</v>
      </c>
      <c r="J53" s="9" t="str">
        <f>_xlfn.XLOOKUP($E53,'Raw Data'!$E:$E,'Raw Data'!J:J,"ERROR",0,1)</f>
        <v>Yes</v>
      </c>
      <c r="K53" s="14" t="str">
        <f t="array" ref="K53">_xlfn.IFS(AND(L53&gt;0,L53&lt;=5),"0 to 5",AND(L53&gt;5,L53&lt;=10),"5 to 10",AND(L53&gt;10,L53&lt;=15),"10 to 15",AND(L53&gt;15,L53&lt;=20),"15 to 20",AND(L53&gt;20,L53&lt;=30),"20 to 30",AND(L53&gt;30,L53&lt;=40),"30 to 40",AND(L53&gt;40,L53&lt;=50),"40 to 50",AND(L53&gt;50,L53&lt;=75),"50 to 75",AND(L53&gt;75,L53&lt;=100),"75 to 100",AND(L53&gt;100,L53&lt;=150),"100 to 150",AND(L53&gt;150,L53&lt;=200),"150 to 200",AND(L53&gt;200,L53&lt;=250),"200 to 250",AND(L53&gt;250,L53&lt;=300),"250 to 300",AND(L53&gt;300,L53&lt;=400),"300 to 400",AND(L53&gt;400,L53&lt;=500),"400 to 500",L53&gt;500,"500+")</f>
        <v>75 to 100</v>
      </c>
      <c r="L53" s="9">
        <f>_xlfn.XLOOKUP($E53,'Raw Data'!$E:$E,'Raw Data'!L:L,"ERROR",0,1)</f>
        <v>97.69</v>
      </c>
      <c r="M53" s="14" t="str">
        <f t="array" ref="M53">_xlfn.IFS(AND(N53&gt;0,N53&lt;=5),"0 to 5",AND(N53&gt;5,N53&lt;=10),"5 to 10",AND(N53&gt;10,N53&lt;=15),"10 to 15",AND(N53&gt;15,N53&lt;=20),"15 to 20",AND(N53&gt;20,N53&lt;=30),"20 to 30",AND(N53&gt;30,N53&lt;=40),"30 to 40",AND(N53&gt;40,N53&lt;=50),"40 to 50",AND(N53&gt;50,N53&lt;=75),"50 to 75",AND(N53&gt;75,N53&lt;=100),"75 to 100",AND(N53&gt;100,N53&lt;=150),"100 to 150",AND(N53&gt;150,N53&lt;=200),"150 to 200",AND(N53&gt;200,N53&lt;=250),"200 to 250",AND(N53&gt;250,N53&lt;=300),"250 to 300",AND(N53&gt;300,N53&lt;=400),"300 to 400",AND(N53&gt;400,N53&lt;=500),"400 to 500",N53&gt;500,"500+")</f>
        <v>100 to 150</v>
      </c>
      <c r="N53" s="9">
        <f>_xlfn.XLOOKUP($E53,'Raw Data'!$E:$E,'Raw Data'!N:N,"ERROR",0,1)</f>
        <v>103.06</v>
      </c>
      <c r="O53" s="14" t="str">
        <f t="array" ref="O53">_xlfn.IFS(P53=0,"No Discount",AND(P53&gt;0,P53&lt;=0.02),"0% to 2%",AND(P53&gt;0.02,P53&lt;=0.04),"2% to 4%",AND(P53&gt;0.04,P53&lt;=0.06),"4% to 6%",AND(P53&gt;0.06,P53&lt;=0.08),"6% to 8%",AND(P53&gt;0.08,P53&lt;=0.1),"8% to 10%",AND(P53&gt;0.1,P53&lt;=0.15),"10% to 15%",AND(P53&gt;0.15,P53&lt;=0.2),"15% to 20%",AND(P53&gt;0.2,P53&lt;=0.25),"20% to 25%",AND(P53&gt;0.25,P53&lt;=0.3),"25% to 30%",AND(P53&gt;0.3,P53&lt;=0.4),"30% to 40%",AND(P53&gt;0.4,P53&lt;=0.5),"40% to 50%",AND(P53&gt;0.5,P53&lt;=0.75),"50% to 75%",AND(P53&gt;0.75,P53&lt;=1),"75% to 100%")</f>
        <v>4% to 6%</v>
      </c>
      <c r="P53" s="10">
        <f>_xlfn.XLOOKUP($E53,'Raw Data'!$E:$E,'Raw Data'!P:P,"ERROR",0,1)</f>
        <v>0.0521055695711237</v>
      </c>
      <c r="Q53" s="9">
        <f>_xlfn.XLOOKUP($E53,'Raw Data'!$E:$E,'Raw Data'!Q:Q,"ERROR",0,1)</f>
        <v>200</v>
      </c>
      <c r="R53" s="9" t="str">
        <f>_xlfn.XLOOKUP($E53,'Raw Data'!$E:$E,'Raw Data'!R:R,"ERROR",0,1)</f>
        <v>ml</v>
      </c>
      <c r="S53" s="5" t="str">
        <f t="array" ref="S53">_xlfn.IFS(AND(T53&gt;0,T53&lt;=0.05),"0 to 0.05",AND(T53&gt;0.05,T53&lt;=0.1),"0.05 to 0.1",AND(T53&gt;0.1,T53&lt;=0.2),"0.1 to 0.2",AND(T53&gt;0.2,T53&lt;=0.3),"0.2 to 0.3",AND(T53&gt;0.3,T53&lt;=0.4),"0.3 to 0.4",AND(T53&gt;0.4,T53&lt;=0.5),"0.4 to 0.5",AND(T53&gt;0.5,T53&lt;=0.75),"0.5 to 0.75",AND(T53&gt;0.75,T53&lt;=1),"0.75 to 1",AND(T53&gt;1,T53&lt;=2),"1 to 2",AND(T53&gt;2,T53&lt;=3),"2 to 3",AND(T53&gt;3,T53&lt;=4),"3 to 4",AND(T53&gt;4,T53&lt;=5),"4 to 5",AND(T53&gt;5,T53&lt;=10),"5 to 10",T53&gt;10,"10+")</f>
        <v>0.4 to 0.5</v>
      </c>
      <c r="T53" s="10">
        <f t="shared" si="1"/>
        <v>0.488710971658866</v>
      </c>
      <c r="U53" s="15" t="str">
        <f t="array" ref="U53">_xlfn.IFS(AND(V53&gt;0,V53&lt;=0.05),"0 to 0.05",AND(V53&gt;0.05,V53&lt;=0.1),"0.05 to 0.1",AND(V53&gt;0.1,V53&lt;=0.2),"0.1 to 0.2",AND(V53&gt;0.2,V53&lt;=0.3),"0.2 to 0.3",AND(V53&gt;0.3,V53&lt;=0.4),"0.3 to 0.4",AND(V53&gt;0.4,V53&lt;=0.5),"0.4 to 0.5",AND(V53&gt;0.5,V53&lt;=0.75),"0.5 to 0.75",AND(V53&gt;0.75,V53&lt;=1),"0.75 to 1",AND(V53&gt;1,V53&lt;=2),"1 to 2",AND(V53&gt;2,V53&lt;=3),"2 to 3",AND(V53&gt;3,V53&lt;=4),"3 to 4",AND(V53&gt;4,V53&lt;=5),"4 to 5",AND(V53&gt;5,V53&lt;=10),"5 to 10",V53&gt;10,"10+")</f>
        <v>0.1 to 0.2</v>
      </c>
      <c r="V53" s="10">
        <f t="shared" si="2"/>
        <v>0.139205335649237</v>
      </c>
      <c r="W53" s="15" t="str">
        <f t="array" ref="W53">_xlfn.IFS(AND(X53&gt;0,X53&lt;=0.05),"0 to 0.05",AND(X53&gt;0.05,X53&lt;=0.1),"0.05 to 0.1",AND(X53&gt;0.1,X53&lt;=0.2),"0.1 to 0.2",AND(X53&gt;0.2,X53&lt;=0.3),"0.2 to 0.3",AND(X53&gt;0.3,X53&lt;=0.4),"0.3 to 0.4",AND(X53&gt;0.4,X53&lt;=0.5),"0.4 to 0.5",AND(X53&gt;0.5,X53&lt;=0.75),"0.5 to 0.75",AND(X53&gt;0.75,X53&lt;=1),"0.75 to 1",AND(X53&gt;1,X53&lt;=2),"1 to 2",AND(X53&gt;2,X53&lt;=3),"2 to 3",AND(X53&gt;3,X53&lt;=4),"3 to 4",AND(X53&gt;4,X53&lt;=5),"4 to 5",AND(X53&gt;5,X53&lt;=10),"5 to 10",X53&gt;10,"10+")</f>
        <v>0.1 to 0.2</v>
      </c>
      <c r="X53" s="16">
        <f t="shared" si="3"/>
        <v>0.131951962347894</v>
      </c>
      <c r="Y53" s="5" t="str">
        <f t="array" ref="Y53">_xlfn.IFS(AND(Z53&gt;0,Z53&lt;=1),"0 to 1",AND(Z53&gt;1,Z53&lt;=2),"1 to 2",AND(Z53&gt;2,Z53&lt;=4),"2 to 4",AND(Z53&gt;4,Z53&lt;=6),"4 to 6",AND(Z53&gt;6,Z53&lt;=8),"6 to 8",AND(Z53&gt;8,Z53&lt;=10),"8 to 10",AND(Z53&gt;10,Z53&lt;=15),"10 to 15",AND(Z53&gt;15,Z53&lt;=20),"15 to 20",AND(Z53&gt;20,Z53&lt;=25),"20 to 25",AND(Z53&gt;25,Z53&lt;=30),"25 to 30",AND(Z53&gt;30,Z53&lt;=40),"30 to 40",AND(Z53&gt;40,Z53&lt;=50),"40 to 50",Z53&gt;50,"50+")</f>
        <v>6 to 8</v>
      </c>
      <c r="Z53" s="9">
        <f t="array" ref="Z53">_xlfn.IFS(AA53="oz",_xlfn.IFS(R53="oz",Q53,R53="fl oz",Q53*1.04,R53="ml",Q53*0.0338),AA53="fl oz",_xlfn.IFS(R53="oz",Q53/1.04,R53="fl oz",Q53,R53="ml",Q53*0.0338/1.04),AA53="ml",_xlfn.IFS(R53="oz",Q53/0.0338,R53="fl oz",Q53*1.04/0.0338,R53="ml",Q53))</f>
        <v>6.76</v>
      </c>
      <c r="AA53" s="9" t="str">
        <f>_xlfn.XLOOKUP($E53,'Raw Data'!$E:$E,'Raw Data'!AA:AA,"ERROR",0,1)</f>
        <v>oz</v>
      </c>
      <c r="AB53" s="5" t="s">
        <v>43</v>
      </c>
      <c r="AC53" s="5" t="s">
        <v>86</v>
      </c>
      <c r="AD53" s="5" t="s">
        <v>43</v>
      </c>
      <c r="AE53">
        <f>IF(SUMIF('Ingredients Backend'!$AE$1:$CD$1,AE$3,'Ingredients Backend'!$AE52:$CD52)&gt;=1,1,0)*$H53</f>
        <v>0</v>
      </c>
      <c r="AF53">
        <f>IF(SUMIF('Ingredients Backend'!$AE$1:$CD$1,AF$3,'Ingredients Backend'!$AE52:$CD52)&gt;=1,1,0)*$H53</f>
        <v>0</v>
      </c>
      <c r="AG53">
        <f>IF(SUMIF('Ingredients Backend'!$AE$1:$CD$1,AG$3,'Ingredients Backend'!$AE52:$CD52)&gt;=1,1,0)*$H53</f>
        <v>0</v>
      </c>
      <c r="AH53">
        <f>IF(SUMIF('Ingredients Backend'!$AE$1:$CD$1,AH$3,'Ingredients Backend'!$AE52:$CD52)&gt;=1,1,0)*$H53</f>
        <v>0</v>
      </c>
      <c r="AI53">
        <f>IF(SUMIF('Ingredients Backend'!$AE$1:$CD$1,AI$3,'Ingredients Backend'!$AE52:$CD52)&gt;=1,1,0)*$H53</f>
        <v>0</v>
      </c>
      <c r="AJ53">
        <f>IF(SUMIF('Ingredients Backend'!$AE$1:$CD$1,AJ$3,'Ingredients Backend'!$AE52:$CD52)&gt;=1,1,0)*$H53</f>
        <v>0</v>
      </c>
      <c r="AK53">
        <f>IF(SUMIF('Ingredients Backend'!$AE$1:$CD$1,AK$3,'Ingredients Backend'!$AE52:$CD52)&gt;=1,1,0)*$H53</f>
        <v>0</v>
      </c>
      <c r="AL53">
        <f>IF(SUMIF('Ingredients Backend'!$AE$1:$CD$1,AL$3,'Ingredients Backend'!$AE52:$CD52)&gt;=1,1,0)*$H53</f>
        <v>0</v>
      </c>
      <c r="AM53">
        <f>IF(SUMIF('Ingredients Backend'!$AE$1:$CD$1,AM$3,'Ingredients Backend'!$AE52:$CD52)&gt;=1,1,0)*$H53</f>
        <v>0</v>
      </c>
      <c r="AN53">
        <f>IF(SUMIF('Ingredients Backend'!$AE$1:$CD$1,AN$3,'Ingredients Backend'!$AE52:$CD52)&gt;=1,1,0)*$H53</f>
        <v>0</v>
      </c>
      <c r="AO53">
        <f>IF(SUMIF('Ingredients Backend'!$AE$1:$CD$1,AO$3,'Ingredients Backend'!$AE52:$CD52)&gt;=1,1,0)*$H53</f>
        <v>0</v>
      </c>
      <c r="AP53">
        <f>IF(SUMIF('Ingredients Backend'!$AE$1:$CD$1,AP$3,'Ingredients Backend'!$AE52:$CD52)&gt;=1,1,0)*$H53</f>
        <v>0</v>
      </c>
      <c r="AQ53">
        <f>IF(SUMIF('Ingredients Backend'!$AE$1:$CD$1,AQ$3,'Ingredients Backend'!$AE52:$CD52)&gt;=1,1,0)*$H53</f>
        <v>0</v>
      </c>
      <c r="AR53">
        <f>IF(SUMIF('Ingredients Backend'!$AE$1:$CD$1,AR$3,'Ingredients Backend'!$AE52:$CD52)&gt;=1,1,0)*$H53</f>
        <v>0</v>
      </c>
      <c r="AS53">
        <f>IF(SUMIF('Ingredients Backend'!$AE$1:$CD$1,AS$3,'Ingredients Backend'!$AE52:$CD52)&gt;=1,1,0)*$H53</f>
        <v>0</v>
      </c>
      <c r="AT53">
        <f>IF(SUMIF('Ingredients Backend'!$AE$1:$CD$1,AT$3,'Ingredients Backend'!$AE52:$CD52)&gt;=1,1,0)*$H53</f>
        <v>0</v>
      </c>
      <c r="AU53">
        <f>IF(SUMIF('Ingredients Backend'!$AE$1:$CD$1,AU$3,'Ingredients Backend'!$AE52:$CD52)&gt;=1,1,0)*$H53</f>
        <v>0</v>
      </c>
      <c r="AV53">
        <f>IF(SUMIF('Ingredients Backend'!$AE$1:$CD$1,AV$3,'Ingredients Backend'!$AE52:$CD52)&gt;=1,1,0)*$H53</f>
        <v>0</v>
      </c>
      <c r="AW53">
        <f>IF(SUMIF('Ingredients Backend'!$AE$1:$CD$1,AW$3,'Ingredients Backend'!$AE52:$CD52)&gt;=1,1,0)*$H53</f>
        <v>0</v>
      </c>
      <c r="AX53">
        <f>IF(SUMIF('Ingredients Backend'!$AE$1:$CD$1,AX$3,'Ingredients Backend'!$AE52:$CD52)&gt;=1,1,0)*$H53</f>
        <v>0</v>
      </c>
      <c r="AY53">
        <f>IF(SUMIF('Ingredients Backend'!$AE$1:$CD$1,AY$3,'Ingredients Backend'!$AE52:$CD52)&gt;=1,1,0)*$H53</f>
        <v>0</v>
      </c>
      <c r="AZ53">
        <f>IF(SUMIF('Ingredients Backend'!$AE$1:$CD$1,AZ$3,'Ingredients Backend'!$AE52:$CD52)&gt;=1,1,0)*$H53</f>
        <v>0</v>
      </c>
      <c r="BA53">
        <f>IF(SUMIF('Ingredients Backend'!$AE$1:$CD$1,BA$3,'Ingredients Backend'!$AE52:$CD52)&gt;=1,1,0)*$H53</f>
        <v>0</v>
      </c>
      <c r="BB53">
        <f>IF(SUMIF('Ingredients Backend'!$AE$1:$CD$1,BB$3,'Ingredients Backend'!$AE52:$CD52)&gt;=1,1,0)*$H53</f>
        <v>0</v>
      </c>
      <c r="BC53">
        <f>IF(SUMIF('Ingredients Backend'!$AE$1:$CD$1,BC$3,'Ingredients Backend'!$AE52:$CD52)&gt;=1,1,0)*$H53</f>
        <v>0</v>
      </c>
      <c r="BD53">
        <f>IF(SUMIF('Ingredients Backend'!$AE$1:$CD$1,BD$3,'Ingredients Backend'!$AE52:$CD52)&gt;=1,1,0)*$H53</f>
        <v>0</v>
      </c>
      <c r="BE53">
        <f>IF(SUMIF('Ingredients Backend'!$AE$1:$CD$1,BE$3,'Ingredients Backend'!$AE52:$CD52)&gt;=1,1,0)*$H53</f>
        <v>0</v>
      </c>
      <c r="BF53">
        <f>IF(SUMIF('Ingredients Backend'!$AE$1:$CD$1,BF$3,'Ingredients Backend'!$AE52:$CD52)&gt;=1,1,0)*$H53</f>
        <v>0</v>
      </c>
      <c r="BG53">
        <f>IF(SUMIF('Ingredients Backend'!$AE$1:$CD$1,BG$3,'Ingredients Backend'!$AE52:$CD52)&gt;=1,1,0)*$H53</f>
        <v>3557.73</v>
      </c>
      <c r="BH53">
        <f>IF(SUMIF('Ingredients Backend'!$AE$1:$CD$1,BH$3,'Ingredients Backend'!$AE52:$CD52)&gt;=1,1,0)*$H53</f>
        <v>0</v>
      </c>
      <c r="BI53">
        <f>IF(SUMIF('Ingredients Backend'!$AE$1:$CD$1,BI$3,'Ingredients Backend'!$AE52:$CD52)&gt;=1,1,0)*$H53</f>
        <v>0</v>
      </c>
      <c r="BJ53">
        <f>IF(SUMIF('Ingredients Backend'!$AE$1:$CD$1,BJ$3,'Ingredients Backend'!$AE52:$CD52)&gt;=1,1,0)*$H53</f>
        <v>0</v>
      </c>
      <c r="BK53">
        <f>IF(SUMIF('Ingredients Backend'!$AE$1:$CD$1,BK$3,'Ingredients Backend'!$AE52:$CD52)&gt;=1,1,0)*$H53</f>
        <v>0</v>
      </c>
      <c r="BL53">
        <f>IF(SUMIF('Ingredients Backend'!$AE$1:$CD$1,BL$3,'Ingredients Backend'!$AE52:$CD52)&gt;=1,1,0)*$H53</f>
        <v>0</v>
      </c>
      <c r="BM53">
        <f>IF(SUMIF('Ingredients Backend'!$AE$1:$CD$1,BM$3,'Ingredients Backend'!$AE52:$CD52)&gt;=1,1,0)*$H53</f>
        <v>0</v>
      </c>
      <c r="BN53">
        <f>IF(SUMIF('Ingredients Backend'!$AE$1:$CD$1,BN$3,'Ingredients Backend'!$AE52:$CD52)&gt;=1,1,0)*$H53</f>
        <v>0</v>
      </c>
      <c r="BO53">
        <f>IF(SUMIF('Ingredients Backend'!$AE$1:$CD$1,BO$3,'Ingredients Backend'!$AE52:$CD52)&gt;=1,1,0)*$H53</f>
        <v>0</v>
      </c>
      <c r="BP53">
        <f>IF(SUMIF('Ingredients Backend'!$AE$1:$CD$1,BP$3,'Ingredients Backend'!$AE52:$CD52)&gt;=1,1,0)*$H53</f>
        <v>0</v>
      </c>
      <c r="BQ53">
        <f>IF(SUMIF('Ingredients Backend'!$AE$1:$CD$1,BQ$3,'Ingredients Backend'!$AE52:$CD52)&gt;=1,1,0)*$H53</f>
        <v>0</v>
      </c>
      <c r="BR53">
        <f>IF(SUMIF('Ingredients Backend'!$AE$1:$CD$1,BR$3,'Ingredients Backend'!$AE52:$CD52)&gt;=1,1,0)*$H53</f>
        <v>0</v>
      </c>
      <c r="BS53">
        <f>IF(SUMIF('Ingredients Backend'!$AE$1:$CD$1,BS$3,'Ingredients Backend'!$AE52:$CD52)&gt;=1,1,0)*$H53</f>
        <v>0</v>
      </c>
      <c r="BT53">
        <f>IF(SUMIF('Ingredients Backend'!$AE$1:$CD$1,BT$3,'Ingredients Backend'!$AE52:$CD52)&gt;=1,1,0)*$H53</f>
        <v>0</v>
      </c>
      <c r="BU53">
        <f>IF(SUMIF('Ingredients Backend'!$AE$1:$CD$1,BU$3,'Ingredients Backend'!$AE52:$CD52)&gt;=1,1,0)*$H53</f>
        <v>0</v>
      </c>
      <c r="BV53">
        <f>IF(SUMIF('Ingredients Backend'!$AE$1:$CD$1,BV$3,'Ingredients Backend'!$AE52:$CD52)&gt;=1,1,0)*$H53</f>
        <v>0</v>
      </c>
      <c r="BW53">
        <f>IF(SUMIF('Ingredients Backend'!$AE$1:$CD$1,BW$3,'Ingredients Backend'!$AE52:$CD52)&gt;=1,1,0)*$H53</f>
        <v>0</v>
      </c>
      <c r="BX53">
        <f>IF(SUMIF('Ingredients Backend'!$AE$1:$CD$1,BX$3,'Ingredients Backend'!$AE52:$CD52)&gt;=1,1,0)*$H53</f>
        <v>0</v>
      </c>
      <c r="BY53">
        <f>IF(SUMIF('Ingredients Backend'!$AE$1:$CD$1,BY$3,'Ingredients Backend'!$AE52:$CD52)&gt;=1,1,0)*$H53</f>
        <v>0</v>
      </c>
    </row>
    <row r="54" spans="1:77">
      <c r="A54" s="5" t="str">
        <f>_xlfn.XLOOKUP($E54,'Raw Data'!$E:$E,'Raw Data'!A:A,"ERROR",0,1)</f>
        <v>AE</v>
      </c>
      <c r="B54" s="5" t="str">
        <f>_xlfn.XLOOKUP($E54,'Raw Data'!$E:$E,'Raw Data'!B:B,"ERROR",0,1)</f>
        <v>Hair Mousses</v>
      </c>
      <c r="C54" s="5" t="str">
        <f>_xlfn.XLOOKUP($E54,'Raw Data'!$E:$E,'Raw Data'!C:C,"ERROR",0,1)</f>
        <v>john frieda</v>
      </c>
      <c r="D54" s="5" t="str">
        <f>_xlfn.XLOOKUP($E54,'Raw Data'!$E:$E,'Raw Data'!D:D,"ERROR",0,1)</f>
        <v>www.amazon.ae/dp/B099P7RKBV</v>
      </c>
      <c r="E54" s="5" t="s">
        <v>216</v>
      </c>
      <c r="F54" s="9" t="str">
        <f>_xlfn.XLOOKUP($E54,'Raw Data'!$E:$E,'Raw Data'!F:F,"ERROR",0,1)</f>
        <v>John Frieda Frizz Ease Curly Hair Reviver Mousse Enhances Curls, a Soft Flexible Hold for Curly or Frizzy Hair, Alcohol-Free, 7.2 oz (Pack of 2)</v>
      </c>
      <c r="G54" s="10">
        <f>_xlfn.XLOOKUP($E54,'Raw Data'!$E:$E,'Raw Data'!G:G,"ERROR",0,1)</f>
        <v>28</v>
      </c>
      <c r="H54" s="9">
        <f>_xlfn.XLOOKUP($E54,'Raw Data'!$E:$E,'Raw Data'!H:H,"ERROR",0,1)</f>
        <v>3321.01</v>
      </c>
      <c r="I54" s="9">
        <f>_xlfn.XLOOKUP($E54,'Raw Data'!$E:$E,'Raw Data'!I:I,"ERROR",0,1)</f>
        <v>0.00444623828621902</v>
      </c>
      <c r="J54" s="9" t="str">
        <f>_xlfn.XLOOKUP($E54,'Raw Data'!$E:$E,'Raw Data'!J:J,"ERROR",0,1)</f>
        <v>Yes</v>
      </c>
      <c r="K54" s="14" t="str">
        <f t="array" ref="K54">_xlfn.IFS(AND(L54&gt;0,L54&lt;=5),"0 to 5",AND(L54&gt;5,L54&lt;=10),"5 to 10",AND(L54&gt;10,L54&lt;=15),"10 to 15",AND(L54&gt;15,L54&lt;=20),"15 to 20",AND(L54&gt;20,L54&lt;=30),"20 to 30",AND(L54&gt;30,L54&lt;=40),"30 to 40",AND(L54&gt;40,L54&lt;=50),"40 to 50",AND(L54&gt;50,L54&lt;=75),"50 to 75",AND(L54&gt;75,L54&lt;=100),"75 to 100",AND(L54&gt;100,L54&lt;=150),"100 to 150",AND(L54&gt;150,L54&lt;=200),"150 to 200",AND(L54&gt;200,L54&lt;=250),"200 to 250",AND(L54&gt;250,L54&lt;=300),"250 to 300",AND(L54&gt;300,L54&lt;=400),"300 to 400",AND(L54&gt;400,L54&lt;=500),"400 to 500",L54&gt;500,"500+")</f>
        <v>100 to 150</v>
      </c>
      <c r="L54" s="9">
        <f>_xlfn.XLOOKUP($E54,'Raw Data'!$E:$E,'Raw Data'!L:L,"ERROR",0,1)</f>
        <v>121.72</v>
      </c>
      <c r="M54" s="14" t="str">
        <f t="array" ref="M54">_xlfn.IFS(AND(N54&gt;0,N54&lt;=5),"0 to 5",AND(N54&gt;5,N54&lt;=10),"5 to 10",AND(N54&gt;10,N54&lt;=15),"10 to 15",AND(N54&gt;15,N54&lt;=20),"15 to 20",AND(N54&gt;20,N54&lt;=30),"20 to 30",AND(N54&gt;30,N54&lt;=40),"30 to 40",AND(N54&gt;40,N54&lt;=50),"40 to 50",AND(N54&gt;50,N54&lt;=75),"50 to 75",AND(N54&gt;75,N54&lt;=100),"75 to 100",AND(N54&gt;100,N54&lt;=150),"100 to 150",AND(N54&gt;150,N54&lt;=200),"150 to 200",AND(N54&gt;200,N54&lt;=250),"200 to 250",AND(N54&gt;250,N54&lt;=300),"250 to 300",AND(N54&gt;300,N54&lt;=400),"300 to 400",AND(N54&gt;400,N54&lt;=500),"400 to 500",N54&gt;500,"500+")</f>
        <v>100 to 150</v>
      </c>
      <c r="N54" s="9">
        <f>_xlfn.XLOOKUP($E54,'Raw Data'!$E:$E,'Raw Data'!N:N,"ERROR",0,1)</f>
        <v>129.85</v>
      </c>
      <c r="O54" s="14" t="str">
        <f t="array" ref="O54">_xlfn.IFS(P54=0,"No Discount",AND(P54&gt;0,P54&lt;=0.02),"0% to 2%",AND(P54&gt;0.02,P54&lt;=0.04),"2% to 4%",AND(P54&gt;0.04,P54&lt;=0.06),"4% to 6%",AND(P54&gt;0.06,P54&lt;=0.08),"6% to 8%",AND(P54&gt;0.08,P54&lt;=0.1),"8% to 10%",AND(P54&gt;0.1,P54&lt;=0.15),"10% to 15%",AND(P54&gt;0.15,P54&lt;=0.2),"15% to 20%",AND(P54&gt;0.2,P54&lt;=0.25),"20% to 25%",AND(P54&gt;0.25,P54&lt;=0.3),"25% to 30%",AND(P54&gt;0.3,P54&lt;=0.4),"30% to 40%",AND(P54&gt;0.4,P54&lt;=0.5),"40% to 50%",AND(P54&gt;0.5,P54&lt;=0.75),"50% to 75%",AND(P54&gt;0.75,P54&lt;=1),"75% to 100%")</f>
        <v>6% to 8%</v>
      </c>
      <c r="P54" s="10">
        <f>_xlfn.XLOOKUP($E54,'Raw Data'!$E:$E,'Raw Data'!P:P,"ERROR",0,1)</f>
        <v>0.0626107046592222</v>
      </c>
      <c r="Q54" s="9">
        <f>_xlfn.XLOOKUP($E54,'Raw Data'!$E:$E,'Raw Data'!Q:Q,"ERROR",0,1)</f>
        <v>14.4</v>
      </c>
      <c r="R54" s="9" t="str">
        <f>_xlfn.XLOOKUP($E54,'Raw Data'!$E:$E,'Raw Data'!R:R,"ERROR",0,1)</f>
        <v>oz</v>
      </c>
      <c r="S54" s="5" t="str">
        <f t="array" ref="S54">_xlfn.IFS(AND(T54&gt;0,T54&lt;=0.05),"0 to 0.05",AND(T54&gt;0.05,T54&lt;=0.1),"0.05 to 0.1",AND(T54&gt;0.1,T54&lt;=0.2),"0.1 to 0.2",AND(T54&gt;0.2,T54&lt;=0.3),"0.2 to 0.3",AND(T54&gt;0.3,T54&lt;=0.4),"0.3 to 0.4",AND(T54&gt;0.4,T54&lt;=0.5),"0.4 to 0.5",AND(T54&gt;0.5,T54&lt;=0.75),"0.5 to 0.75",AND(T54&gt;0.75,T54&lt;=1),"0.75 to 1",AND(T54&gt;1,T54&lt;=2),"1 to 2",AND(T54&gt;2,T54&lt;=3),"2 to 3",AND(T54&gt;3,T54&lt;=4),"3 to 4",AND(T54&gt;4,T54&lt;=5),"4 to 5",AND(T54&gt;5,T54&lt;=10),"5 to 10",T54&gt;10,"10+")</f>
        <v>0.2 to 0.3</v>
      </c>
      <c r="T54" s="10">
        <f t="shared" si="1"/>
        <v>0.285856536279262</v>
      </c>
      <c r="U54" s="15" t="str">
        <f t="array" ref="U54">_xlfn.IFS(AND(V54&gt;0,V54&lt;=0.05),"0 to 0.05",AND(V54&gt;0.05,V54&lt;=0.1),"0.05 to 0.1",AND(V54&gt;0.1,V54&lt;=0.2),"0.1 to 0.2",AND(V54&gt;0.2,V54&lt;=0.3),"0.2 to 0.3",AND(V54&gt;0.3,V54&lt;=0.4),"0.3 to 0.4",AND(V54&gt;0.4,V54&lt;=0.5),"0.4 to 0.5",AND(V54&gt;0.5,V54&lt;=0.75),"0.5 to 0.75",AND(V54&gt;0.75,V54&lt;=1),"0.75 to 1",AND(V54&gt;1,V54&lt;=2),"1 to 2",AND(V54&gt;2,V54&lt;=3),"2 to 3",AND(V54&gt;3,V54&lt;=4),"3 to 4",AND(V54&gt;4,V54&lt;=5),"4 to 5",AND(V54&gt;5,V54&lt;=10),"5 to 10",V54&gt;10,"10+")</f>
        <v>0.05 to 0.1</v>
      </c>
      <c r="V54" s="10">
        <f t="shared" si="2"/>
        <v>0.0823364051403449</v>
      </c>
      <c r="W54" s="15" t="str">
        <f t="array" ref="W54">_xlfn.IFS(AND(X54&gt;0,X54&lt;=0.05),"0 to 0.05",AND(X54&gt;0.05,X54&lt;=0.1),"0.05 to 0.1",AND(X54&gt;0.1,X54&lt;=0.2),"0.1 to 0.2",AND(X54&gt;0.2,X54&lt;=0.3),"0.2 to 0.3",AND(X54&gt;0.3,X54&lt;=0.4),"0.3 to 0.4",AND(X54&gt;0.4,X54&lt;=0.5),"0.4 to 0.5",AND(X54&gt;0.5,X54&lt;=0.75),"0.5 to 0.75",AND(X54&gt;0.75,X54&lt;=1),"0.75 to 1",AND(X54&gt;1,X54&lt;=2),"1 to 2",AND(X54&gt;2,X54&lt;=3),"2 to 3",AND(X54&gt;3,X54&lt;=4),"3 to 4",AND(X54&gt;4,X54&lt;=5),"4 to 5",AND(X54&gt;5,X54&lt;=10),"5 to 10",X54&gt;10,"10+")</f>
        <v>0.05 to 0.1</v>
      </c>
      <c r="X54" s="16">
        <f t="shared" si="3"/>
        <v>0.0771812647954007</v>
      </c>
      <c r="Y54" s="5" t="str">
        <f t="array" ref="Y54">_xlfn.IFS(AND(Z54&gt;0,Z54&lt;=1),"0 to 1",AND(Z54&gt;1,Z54&lt;=2),"1 to 2",AND(Z54&gt;2,Z54&lt;=4),"2 to 4",AND(Z54&gt;4,Z54&lt;=6),"4 to 6",AND(Z54&gt;6,Z54&lt;=8),"6 to 8",AND(Z54&gt;8,Z54&lt;=10),"8 to 10",AND(Z54&gt;10,Z54&lt;=15),"10 to 15",AND(Z54&gt;15,Z54&lt;=20),"15 to 20",AND(Z54&gt;20,Z54&lt;=25),"20 to 25",AND(Z54&gt;25,Z54&lt;=30),"25 to 30",AND(Z54&gt;30,Z54&lt;=40),"30 to 40",AND(Z54&gt;40,Z54&lt;=50),"40 to 50",Z54&gt;50,"50+")</f>
        <v>10 to 15</v>
      </c>
      <c r="Z54" s="9">
        <f t="array" ref="Z54">_xlfn.IFS(AA54="oz",_xlfn.IFS(R54="oz",Q54,R54="fl oz",Q54*1.04,R54="ml",Q54*0.0338),AA54="fl oz",_xlfn.IFS(R54="oz",Q54/1.04,R54="fl oz",Q54,R54="ml",Q54*0.0338/1.04),AA54="ml",_xlfn.IFS(R54="oz",Q54/0.0338,R54="fl oz",Q54*1.04/0.0338,R54="ml",Q54))</f>
        <v>14.4</v>
      </c>
      <c r="AA54" s="9" t="str">
        <f>_xlfn.XLOOKUP($E54,'Raw Data'!$E:$E,'Raw Data'!AA:AA,"ERROR",0,1)</f>
        <v>oz</v>
      </c>
      <c r="AB54" s="5" t="s">
        <v>217</v>
      </c>
      <c r="AC54" s="5" t="s">
        <v>218</v>
      </c>
      <c r="AD54" s="5" t="s">
        <v>219</v>
      </c>
      <c r="AE54">
        <f>IF(SUMIF('Ingredients Backend'!$AE$1:$CD$1,AE$3,'Ingredients Backend'!$AE53:$CD53)&gt;=1,1,0)*$H54</f>
        <v>0</v>
      </c>
      <c r="AF54">
        <f>IF(SUMIF('Ingredients Backend'!$AE$1:$CD$1,AF$3,'Ingredients Backend'!$AE53:$CD53)&gt;=1,1,0)*$H54</f>
        <v>0</v>
      </c>
      <c r="AG54">
        <f>IF(SUMIF('Ingredients Backend'!$AE$1:$CD$1,AG$3,'Ingredients Backend'!$AE53:$CD53)&gt;=1,1,0)*$H54</f>
        <v>0</v>
      </c>
      <c r="AH54">
        <f>IF(SUMIF('Ingredients Backend'!$AE$1:$CD$1,AH$3,'Ingredients Backend'!$AE53:$CD53)&gt;=1,1,0)*$H54</f>
        <v>0</v>
      </c>
      <c r="AI54">
        <f>IF(SUMIF('Ingredients Backend'!$AE$1:$CD$1,AI$3,'Ingredients Backend'!$AE53:$CD53)&gt;=1,1,0)*$H54</f>
        <v>0</v>
      </c>
      <c r="AJ54">
        <f>IF(SUMIF('Ingredients Backend'!$AE$1:$CD$1,AJ$3,'Ingredients Backend'!$AE53:$CD53)&gt;=1,1,0)*$H54</f>
        <v>0</v>
      </c>
      <c r="AK54">
        <f>IF(SUMIF('Ingredients Backend'!$AE$1:$CD$1,AK$3,'Ingredients Backend'!$AE53:$CD53)&gt;=1,1,0)*$H54</f>
        <v>0</v>
      </c>
      <c r="AL54">
        <f>IF(SUMIF('Ingredients Backend'!$AE$1:$CD$1,AL$3,'Ingredients Backend'!$AE53:$CD53)&gt;=1,1,0)*$H54</f>
        <v>0</v>
      </c>
      <c r="AM54">
        <f>IF(SUMIF('Ingredients Backend'!$AE$1:$CD$1,AM$3,'Ingredients Backend'!$AE53:$CD53)&gt;=1,1,0)*$H54</f>
        <v>0</v>
      </c>
      <c r="AN54">
        <f>IF(SUMIF('Ingredients Backend'!$AE$1:$CD$1,AN$3,'Ingredients Backend'!$AE53:$CD53)&gt;=1,1,0)*$H54</f>
        <v>0</v>
      </c>
      <c r="AO54">
        <f>IF(SUMIF('Ingredients Backend'!$AE$1:$CD$1,AO$3,'Ingredients Backend'!$AE53:$CD53)&gt;=1,1,0)*$H54</f>
        <v>0</v>
      </c>
      <c r="AP54">
        <f>IF(SUMIF('Ingredients Backend'!$AE$1:$CD$1,AP$3,'Ingredients Backend'!$AE53:$CD53)&gt;=1,1,0)*$H54</f>
        <v>0</v>
      </c>
      <c r="AQ54">
        <f>IF(SUMIF('Ingredients Backend'!$AE$1:$CD$1,AQ$3,'Ingredients Backend'!$AE53:$CD53)&gt;=1,1,0)*$H54</f>
        <v>0</v>
      </c>
      <c r="AR54">
        <f>IF(SUMIF('Ingredients Backend'!$AE$1:$CD$1,AR$3,'Ingredients Backend'!$AE53:$CD53)&gt;=1,1,0)*$H54</f>
        <v>0</v>
      </c>
      <c r="AS54">
        <f>IF(SUMIF('Ingredients Backend'!$AE$1:$CD$1,AS$3,'Ingredients Backend'!$AE53:$CD53)&gt;=1,1,0)*$H54</f>
        <v>0</v>
      </c>
      <c r="AT54">
        <f>IF(SUMIF('Ingredients Backend'!$AE$1:$CD$1,AT$3,'Ingredients Backend'!$AE53:$CD53)&gt;=1,1,0)*$H54</f>
        <v>0</v>
      </c>
      <c r="AU54">
        <f>IF(SUMIF('Ingredients Backend'!$AE$1:$CD$1,AU$3,'Ingredients Backend'!$AE53:$CD53)&gt;=1,1,0)*$H54</f>
        <v>0</v>
      </c>
      <c r="AV54">
        <f>IF(SUMIF('Ingredients Backend'!$AE$1:$CD$1,AV$3,'Ingredients Backend'!$AE53:$CD53)&gt;=1,1,0)*$H54</f>
        <v>3321.01</v>
      </c>
      <c r="AW54">
        <f>IF(SUMIF('Ingredients Backend'!$AE$1:$CD$1,AW$3,'Ingredients Backend'!$AE53:$CD53)&gt;=1,1,0)*$H54</f>
        <v>0</v>
      </c>
      <c r="AX54">
        <f>IF(SUMIF('Ingredients Backend'!$AE$1:$CD$1,AX$3,'Ingredients Backend'!$AE53:$CD53)&gt;=1,1,0)*$H54</f>
        <v>0</v>
      </c>
      <c r="AY54">
        <f>IF(SUMIF('Ingredients Backend'!$AE$1:$CD$1,AY$3,'Ingredients Backend'!$AE53:$CD53)&gt;=1,1,0)*$H54</f>
        <v>3321.01</v>
      </c>
      <c r="AZ54">
        <f>IF(SUMIF('Ingredients Backend'!$AE$1:$CD$1,AZ$3,'Ingredients Backend'!$AE53:$CD53)&gt;=1,1,0)*$H54</f>
        <v>0</v>
      </c>
      <c r="BA54">
        <f>IF(SUMIF('Ingredients Backend'!$AE$1:$CD$1,BA$3,'Ingredients Backend'!$AE53:$CD53)&gt;=1,1,0)*$H54</f>
        <v>0</v>
      </c>
      <c r="BB54">
        <f>IF(SUMIF('Ingredients Backend'!$AE$1:$CD$1,BB$3,'Ingredients Backend'!$AE53:$CD53)&gt;=1,1,0)*$H54</f>
        <v>0</v>
      </c>
      <c r="BC54">
        <f>IF(SUMIF('Ingredients Backend'!$AE$1:$CD$1,BC$3,'Ingredients Backend'!$AE53:$CD53)&gt;=1,1,0)*$H54</f>
        <v>0</v>
      </c>
      <c r="BD54">
        <f>IF(SUMIF('Ingredients Backend'!$AE$1:$CD$1,BD$3,'Ingredients Backend'!$AE53:$CD53)&gt;=1,1,0)*$H54</f>
        <v>0</v>
      </c>
      <c r="BE54">
        <f>IF(SUMIF('Ingredients Backend'!$AE$1:$CD$1,BE$3,'Ingredients Backend'!$AE53:$CD53)&gt;=1,1,0)*$H54</f>
        <v>0</v>
      </c>
      <c r="BF54">
        <f>IF(SUMIF('Ingredients Backend'!$AE$1:$CD$1,BF$3,'Ingredients Backend'!$AE53:$CD53)&gt;=1,1,0)*$H54</f>
        <v>0</v>
      </c>
      <c r="BG54">
        <f>IF(SUMIF('Ingredients Backend'!$AE$1:$CD$1,BG$3,'Ingredients Backend'!$AE53:$CD53)&gt;=1,1,0)*$H54</f>
        <v>0</v>
      </c>
      <c r="BH54">
        <f>IF(SUMIF('Ingredients Backend'!$AE$1:$CD$1,BH$3,'Ingredients Backend'!$AE53:$CD53)&gt;=1,1,0)*$H54</f>
        <v>0</v>
      </c>
      <c r="BI54">
        <f>IF(SUMIF('Ingredients Backend'!$AE$1:$CD$1,BI$3,'Ingredients Backend'!$AE53:$CD53)&gt;=1,1,0)*$H54</f>
        <v>0</v>
      </c>
      <c r="BJ54">
        <f>IF(SUMIF('Ingredients Backend'!$AE$1:$CD$1,BJ$3,'Ingredients Backend'!$AE53:$CD53)&gt;=1,1,0)*$H54</f>
        <v>0</v>
      </c>
      <c r="BK54">
        <f>IF(SUMIF('Ingredients Backend'!$AE$1:$CD$1,BK$3,'Ingredients Backend'!$AE53:$CD53)&gt;=1,1,0)*$H54</f>
        <v>0</v>
      </c>
      <c r="BL54">
        <f>IF(SUMIF('Ingredients Backend'!$AE$1:$CD$1,BL$3,'Ingredients Backend'!$AE53:$CD53)&gt;=1,1,0)*$H54</f>
        <v>0</v>
      </c>
      <c r="BM54">
        <f>IF(SUMIF('Ingredients Backend'!$AE$1:$CD$1,BM$3,'Ingredients Backend'!$AE53:$CD53)&gt;=1,1,0)*$H54</f>
        <v>0</v>
      </c>
      <c r="BN54">
        <f>IF(SUMIF('Ingredients Backend'!$AE$1:$CD$1,BN$3,'Ingredients Backend'!$AE53:$CD53)&gt;=1,1,0)*$H54</f>
        <v>0</v>
      </c>
      <c r="BO54">
        <f>IF(SUMIF('Ingredients Backend'!$AE$1:$CD$1,BO$3,'Ingredients Backend'!$AE53:$CD53)&gt;=1,1,0)*$H54</f>
        <v>0</v>
      </c>
      <c r="BP54">
        <f>IF(SUMIF('Ingredients Backend'!$AE$1:$CD$1,BP$3,'Ingredients Backend'!$AE53:$CD53)&gt;=1,1,0)*$H54</f>
        <v>0</v>
      </c>
      <c r="BQ54">
        <f>IF(SUMIF('Ingredients Backend'!$AE$1:$CD$1,BQ$3,'Ingredients Backend'!$AE53:$CD53)&gt;=1,1,0)*$H54</f>
        <v>0</v>
      </c>
      <c r="BR54">
        <f>IF(SUMIF('Ingredients Backend'!$AE$1:$CD$1,BR$3,'Ingredients Backend'!$AE53:$CD53)&gt;=1,1,0)*$H54</f>
        <v>0</v>
      </c>
      <c r="BS54">
        <f>IF(SUMIF('Ingredients Backend'!$AE$1:$CD$1,BS$3,'Ingredients Backend'!$AE53:$CD53)&gt;=1,1,0)*$H54</f>
        <v>0</v>
      </c>
      <c r="BT54">
        <f>IF(SUMIF('Ingredients Backend'!$AE$1:$CD$1,BT$3,'Ingredients Backend'!$AE53:$CD53)&gt;=1,1,0)*$H54</f>
        <v>0</v>
      </c>
      <c r="BU54">
        <f>IF(SUMIF('Ingredients Backend'!$AE$1:$CD$1,BU$3,'Ingredients Backend'!$AE53:$CD53)&gt;=1,1,0)*$H54</f>
        <v>0</v>
      </c>
      <c r="BV54">
        <f>IF(SUMIF('Ingredients Backend'!$AE$1:$CD$1,BV$3,'Ingredients Backend'!$AE53:$CD53)&gt;=1,1,0)*$H54</f>
        <v>0</v>
      </c>
      <c r="BW54">
        <f>IF(SUMIF('Ingredients Backend'!$AE$1:$CD$1,BW$3,'Ingredients Backend'!$AE53:$CD53)&gt;=1,1,0)*$H54</f>
        <v>0</v>
      </c>
      <c r="BX54">
        <f>IF(SUMIF('Ingredients Backend'!$AE$1:$CD$1,BX$3,'Ingredients Backend'!$AE53:$CD53)&gt;=1,1,0)*$H54</f>
        <v>0</v>
      </c>
      <c r="BY54">
        <f>IF(SUMIF('Ingredients Backend'!$AE$1:$CD$1,BY$3,'Ingredients Backend'!$AE53:$CD53)&gt;=1,1,0)*$H54</f>
        <v>3321.01</v>
      </c>
    </row>
    <row r="55" spans="1:77">
      <c r="A55" s="5" t="str">
        <f>_xlfn.XLOOKUP($E55,'Raw Data'!$E:$E,'Raw Data'!A:A,"ERROR",0,1)</f>
        <v>AE</v>
      </c>
      <c r="B55" s="5" t="str">
        <f>_xlfn.XLOOKUP($E55,'Raw Data'!$E:$E,'Raw Data'!B:B,"ERROR",0,1)</f>
        <v>Hair Mousses</v>
      </c>
      <c r="C55" s="5" t="str">
        <f>_xlfn.XLOOKUP($E55,'Raw Data'!$E:$E,'Raw Data'!C:C,"ERROR",0,1)</f>
        <v>Label</v>
      </c>
      <c r="D55" s="5" t="str">
        <f>_xlfn.XLOOKUP($E55,'Raw Data'!$E:$E,'Raw Data'!D:D,"ERROR",0,1)</f>
        <v>www.amazon.ae/dp/B001W9QIZY</v>
      </c>
      <c r="E55" s="5" t="s">
        <v>220</v>
      </c>
      <c r="F55" s="9" t="str">
        <f>_xlfn.XLOOKUP($E55,'Raw Data'!$E:$E,'Raw Data'!F:F,"ERROR",0,1)</f>
        <v>Volume  Mousse  200ml</v>
      </c>
      <c r="G55" s="10">
        <f>_xlfn.XLOOKUP($E55,'Raw Data'!$E:$E,'Raw Data'!G:G,"ERROR",0,1)</f>
        <v>28</v>
      </c>
      <c r="H55" s="9">
        <f>_xlfn.XLOOKUP($E55,'Raw Data'!$E:$E,'Raw Data'!H:H,"ERROR",0,1)</f>
        <v>3018.7</v>
      </c>
      <c r="I55" s="9">
        <f>_xlfn.XLOOKUP($E55,'Raw Data'!$E:$E,'Raw Data'!I:I,"ERROR",0,1)</f>
        <v>0.00404149927721065</v>
      </c>
      <c r="J55" s="9" t="str">
        <f>_xlfn.XLOOKUP($E55,'Raw Data'!$E:$E,'Raw Data'!J:J,"ERROR",0,1)</f>
        <v>Yes</v>
      </c>
      <c r="K55" s="14" t="str">
        <f t="array" ref="K55">_xlfn.IFS(AND(L55&gt;0,L55&lt;=5),"0 to 5",AND(L55&gt;5,L55&lt;=10),"5 to 10",AND(L55&gt;10,L55&lt;=15),"10 to 15",AND(L55&gt;15,L55&lt;=20),"15 to 20",AND(L55&gt;20,L55&lt;=30),"20 to 30",AND(L55&gt;30,L55&lt;=40),"30 to 40",AND(L55&gt;40,L55&lt;=50),"40 to 50",AND(L55&gt;50,L55&lt;=75),"50 to 75",AND(L55&gt;75,L55&lt;=100),"75 to 100",AND(L55&gt;100,L55&lt;=150),"100 to 150",AND(L55&gt;150,L55&lt;=200),"150 to 200",AND(L55&gt;200,L55&lt;=250),"200 to 250",AND(L55&gt;250,L55&lt;=300),"250 to 300",AND(L55&gt;300,L55&lt;=400),"300 to 400",AND(L55&gt;400,L55&lt;=500),"400 to 500",L55&gt;500,"500+")</f>
        <v>100 to 150</v>
      </c>
      <c r="L55" s="9">
        <f>_xlfn.XLOOKUP($E55,'Raw Data'!$E:$E,'Raw Data'!L:L,"ERROR",0,1)</f>
        <v>110.59</v>
      </c>
      <c r="M55" s="14" t="str">
        <f t="array" ref="M55">_xlfn.IFS(AND(N55&gt;0,N55&lt;=5),"0 to 5",AND(N55&gt;5,N55&lt;=10),"5 to 10",AND(N55&gt;10,N55&lt;=15),"10 to 15",AND(N55&gt;15,N55&lt;=20),"15 to 20",AND(N55&gt;20,N55&lt;=30),"20 to 30",AND(N55&gt;30,N55&lt;=40),"30 to 40",AND(N55&gt;40,N55&lt;=50),"40 to 50",AND(N55&gt;50,N55&lt;=75),"50 to 75",AND(N55&gt;75,N55&lt;=100),"75 to 100",AND(N55&gt;100,N55&lt;=150),"100 to 150",AND(N55&gt;150,N55&lt;=200),"150 to 200",AND(N55&gt;200,N55&lt;=250),"200 to 250",AND(N55&gt;250,N55&lt;=300),"250 to 300",AND(N55&gt;300,N55&lt;=400),"300 to 400",AND(N55&gt;400,N55&lt;=500),"400 to 500",N55&gt;500,"500+")</f>
        <v>100 to 150</v>
      </c>
      <c r="N55" s="9">
        <f>_xlfn.XLOOKUP($E55,'Raw Data'!$E:$E,'Raw Data'!N:N,"ERROR",0,1)</f>
        <v>113.07</v>
      </c>
      <c r="O55" s="14" t="str">
        <f t="array" ref="O55">_xlfn.IFS(P55=0,"No Discount",AND(P55&gt;0,P55&lt;=0.02),"0% to 2%",AND(P55&gt;0.02,P55&lt;=0.04),"2% to 4%",AND(P55&gt;0.04,P55&lt;=0.06),"4% to 6%",AND(P55&gt;0.06,P55&lt;=0.08),"6% to 8%",AND(P55&gt;0.08,P55&lt;=0.1),"8% to 10%",AND(P55&gt;0.1,P55&lt;=0.15),"10% to 15%",AND(P55&gt;0.15,P55&lt;=0.2),"15% to 20%",AND(P55&gt;0.2,P55&lt;=0.25),"20% to 25%",AND(P55&gt;0.25,P55&lt;=0.3),"25% to 30%",AND(P55&gt;0.3,P55&lt;=0.4),"30% to 40%",AND(P55&gt;0.4,P55&lt;=0.5),"40% to 50%",AND(P55&gt;0.5,P55&lt;=0.75),"50% to 75%",AND(P55&gt;0.75,P55&lt;=1),"75% to 100%")</f>
        <v>2% to 4%</v>
      </c>
      <c r="P55" s="10">
        <f>_xlfn.XLOOKUP($E55,'Raw Data'!$E:$E,'Raw Data'!P:P,"ERROR",0,1)</f>
        <v>0.0219333156451755</v>
      </c>
      <c r="Q55" s="9">
        <f>_xlfn.XLOOKUP($E55,'Raw Data'!$E:$E,'Raw Data'!Q:Q,"ERROR",0,1)</f>
        <v>200</v>
      </c>
      <c r="R55" s="9" t="str">
        <f>_xlfn.XLOOKUP($E55,'Raw Data'!$E:$E,'Raw Data'!R:R,"ERROR",0,1)</f>
        <v>ml</v>
      </c>
      <c r="S55" s="5" t="str">
        <f t="array" ref="S55">_xlfn.IFS(AND(T55&gt;0,T55&lt;=0.05),"0 to 0.05",AND(T55&gt;0.05,T55&lt;=0.1),"0.05 to 0.1",AND(T55&gt;0.1,T55&lt;=0.2),"0.1 to 0.2",AND(T55&gt;0.2,T55&lt;=0.3),"0.2 to 0.3",AND(T55&gt;0.3,T55&lt;=0.4),"0.3 to 0.4",AND(T55&gt;0.4,T55&lt;=0.5),"0.4 to 0.5",AND(T55&gt;0.5,T55&lt;=0.75),"0.5 to 0.75",AND(T55&gt;0.75,T55&lt;=1),"0.75 to 1",AND(T55&gt;1,T55&lt;=2),"1 to 2",AND(T55&gt;2,T55&lt;=3),"2 to 3",AND(T55&gt;3,T55&lt;=4),"3 to 4",AND(T55&gt;4,T55&lt;=5),"4 to 5",AND(T55&gt;5,T55&lt;=10),"5 to 10",T55&gt;10,"10+")</f>
        <v>0.5 to 0.75</v>
      </c>
      <c r="T55" s="10">
        <f t="shared" si="1"/>
        <v>0.553245433061255</v>
      </c>
      <c r="U55" s="15" t="str">
        <f t="array" ref="U55">_xlfn.IFS(AND(V55&gt;0,V55&lt;=0.05),"0 to 0.05",AND(V55&gt;0.05,V55&lt;=0.1),"0.05 to 0.1",AND(V55&gt;0.1,V55&lt;=0.2),"0.1 to 0.2",AND(V55&gt;0.2,V55&lt;=0.3),"0.2 to 0.3",AND(V55&gt;0.3,V55&lt;=0.4),"0.3 to 0.4",AND(V55&gt;0.4,V55&lt;=0.5),"0.4 to 0.5",AND(V55&gt;0.5,V55&lt;=0.75),"0.5 to 0.75",AND(V55&gt;0.75,V55&lt;=1),"0.75 to 1",AND(V55&gt;1,V55&lt;=2),"1 to 2",AND(V55&gt;2,V55&lt;=3),"2 to 3",AND(V55&gt;3,V55&lt;=4),"3 to 4",AND(V55&gt;4,V55&lt;=5),"4 to 5",AND(V55&gt;5,V55&lt;=10),"5 to 10",V55&gt;10,"10+")</f>
        <v>0.1 to 0.2</v>
      </c>
      <c r="V55" s="10">
        <f t="shared" si="2"/>
        <v>0.152726055713751</v>
      </c>
      <c r="W55" s="15" t="str">
        <f t="array" ref="W55">_xlfn.IFS(AND(X55&gt;0,X55&lt;=0.05),"0 to 0.05",AND(X55&gt;0.05,X55&lt;=0.1),"0.05 to 0.1",AND(X55&gt;0.1,X55&lt;=0.2),"0.1 to 0.2",AND(X55&gt;0.2,X55&lt;=0.3),"0.2 to 0.3",AND(X55&gt;0.3,X55&lt;=0.4),"0.3 to 0.4",AND(X55&gt;0.4,X55&lt;=0.5),"0.4 to 0.5",AND(X55&gt;0.5,X55&lt;=0.75),"0.5 to 0.75",AND(X55&gt;0.75,X55&lt;=1),"0.75 to 1",AND(X55&gt;1,X55&lt;=2),"1 to 2",AND(X55&gt;2,X55&lt;=3),"2 to 3",AND(X55&gt;3,X55&lt;=4),"3 to 4",AND(X55&gt;4,X55&lt;=5),"4 to 5",AND(X55&gt;5,X55&lt;=10),"5 to 10",X55&gt;10,"10+")</f>
        <v>0.1 to 0.2</v>
      </c>
      <c r="X55" s="16">
        <f t="shared" si="3"/>
        <v>0.149376266926539</v>
      </c>
      <c r="Y55" s="5" t="str">
        <f t="array" ref="Y55">_xlfn.IFS(AND(Z55&gt;0,Z55&lt;=1),"0 to 1",AND(Z55&gt;1,Z55&lt;=2),"1 to 2",AND(Z55&gt;2,Z55&lt;=4),"2 to 4",AND(Z55&gt;4,Z55&lt;=6),"4 to 6",AND(Z55&gt;6,Z55&lt;=8),"6 to 8",AND(Z55&gt;8,Z55&lt;=10),"8 to 10",AND(Z55&gt;10,Z55&lt;=15),"10 to 15",AND(Z55&gt;15,Z55&lt;=20),"15 to 20",AND(Z55&gt;20,Z55&lt;=25),"20 to 25",AND(Z55&gt;25,Z55&lt;=30),"25 to 30",AND(Z55&gt;30,Z55&lt;=40),"30 to 40",AND(Z55&gt;40,Z55&lt;=50),"40 to 50",Z55&gt;50,"50+")</f>
        <v>6 to 8</v>
      </c>
      <c r="Z55" s="9">
        <f t="array" ref="Z55">_xlfn.IFS(AA55="oz",_xlfn.IFS(R55="oz",Q55,R55="fl oz",Q55*1.04,R55="ml",Q55*0.0338),AA55="fl oz",_xlfn.IFS(R55="oz",Q55/1.04,R55="fl oz",Q55,R55="ml",Q55*0.0338/1.04),AA55="ml",_xlfn.IFS(R55="oz",Q55/0.0338,R55="fl oz",Q55*1.04/0.0338,R55="ml",Q55))</f>
        <v>6.76</v>
      </c>
      <c r="AA55" s="9" t="str">
        <f>_xlfn.XLOOKUP($E55,'Raw Data'!$E:$E,'Raw Data'!AA:AA,"ERROR",0,1)</f>
        <v>oz</v>
      </c>
      <c r="AB55" s="5" t="s">
        <v>32</v>
      </c>
      <c r="AC55" s="5" t="s">
        <v>221</v>
      </c>
      <c r="AD55" s="5" t="s">
        <v>222</v>
      </c>
      <c r="AE55">
        <f>IF(SUMIF('Ingredients Backend'!$AE$1:$CD$1,AE$3,'Ingredients Backend'!$AE54:$CD54)&gt;=1,1,0)*$H55</f>
        <v>0</v>
      </c>
      <c r="AF55">
        <f>IF(SUMIF('Ingredients Backend'!$AE$1:$CD$1,AF$3,'Ingredients Backend'!$AE54:$CD54)&gt;=1,1,0)*$H55</f>
        <v>0</v>
      </c>
      <c r="AG55">
        <f>IF(SUMIF('Ingredients Backend'!$AE$1:$CD$1,AG$3,'Ingredients Backend'!$AE54:$CD54)&gt;=1,1,0)*$H55</f>
        <v>0</v>
      </c>
      <c r="AH55">
        <f>IF(SUMIF('Ingredients Backend'!$AE$1:$CD$1,AH$3,'Ingredients Backend'!$AE54:$CD54)&gt;=1,1,0)*$H55</f>
        <v>0</v>
      </c>
      <c r="AI55">
        <f>IF(SUMIF('Ingredients Backend'!$AE$1:$CD$1,AI$3,'Ingredients Backend'!$AE54:$CD54)&gt;=1,1,0)*$H55</f>
        <v>0</v>
      </c>
      <c r="AJ55">
        <f>IF(SUMIF('Ingredients Backend'!$AE$1:$CD$1,AJ$3,'Ingredients Backend'!$AE54:$CD54)&gt;=1,1,0)*$H55</f>
        <v>0</v>
      </c>
      <c r="AK55">
        <f>IF(SUMIF('Ingredients Backend'!$AE$1:$CD$1,AK$3,'Ingredients Backend'!$AE54:$CD54)&gt;=1,1,0)*$H55</f>
        <v>0</v>
      </c>
      <c r="AL55">
        <f>IF(SUMIF('Ingredients Backend'!$AE$1:$CD$1,AL$3,'Ingredients Backend'!$AE54:$CD54)&gt;=1,1,0)*$H55</f>
        <v>0</v>
      </c>
      <c r="AM55">
        <f>IF(SUMIF('Ingredients Backend'!$AE$1:$CD$1,AM$3,'Ingredients Backend'!$AE54:$CD54)&gt;=1,1,0)*$H55</f>
        <v>0</v>
      </c>
      <c r="AN55">
        <f>IF(SUMIF('Ingredients Backend'!$AE$1:$CD$1,AN$3,'Ingredients Backend'!$AE54:$CD54)&gt;=1,1,0)*$H55</f>
        <v>0</v>
      </c>
      <c r="AO55">
        <f>IF(SUMIF('Ingredients Backend'!$AE$1:$CD$1,AO$3,'Ingredients Backend'!$AE54:$CD54)&gt;=1,1,0)*$H55</f>
        <v>0</v>
      </c>
      <c r="AP55">
        <f>IF(SUMIF('Ingredients Backend'!$AE$1:$CD$1,AP$3,'Ingredients Backend'!$AE54:$CD54)&gt;=1,1,0)*$H55</f>
        <v>0</v>
      </c>
      <c r="AQ55">
        <f>IF(SUMIF('Ingredients Backend'!$AE$1:$CD$1,AQ$3,'Ingredients Backend'!$AE54:$CD54)&gt;=1,1,0)*$H55</f>
        <v>0</v>
      </c>
      <c r="AR55">
        <f>IF(SUMIF('Ingredients Backend'!$AE$1:$CD$1,AR$3,'Ingredients Backend'!$AE54:$CD54)&gt;=1,1,0)*$H55</f>
        <v>0</v>
      </c>
      <c r="AS55">
        <f>IF(SUMIF('Ingredients Backend'!$AE$1:$CD$1,AS$3,'Ingredients Backend'!$AE54:$CD54)&gt;=1,1,0)*$H55</f>
        <v>0</v>
      </c>
      <c r="AT55">
        <f>IF(SUMIF('Ingredients Backend'!$AE$1:$CD$1,AT$3,'Ingredients Backend'!$AE54:$CD54)&gt;=1,1,0)*$H55</f>
        <v>0</v>
      </c>
      <c r="AU55">
        <f>IF(SUMIF('Ingredients Backend'!$AE$1:$CD$1,AU$3,'Ingredients Backend'!$AE54:$CD54)&gt;=1,1,0)*$H55</f>
        <v>0</v>
      </c>
      <c r="AV55">
        <f>IF(SUMIF('Ingredients Backend'!$AE$1:$CD$1,AV$3,'Ingredients Backend'!$AE54:$CD54)&gt;=1,1,0)*$H55</f>
        <v>0</v>
      </c>
      <c r="AW55">
        <f>IF(SUMIF('Ingredients Backend'!$AE$1:$CD$1,AW$3,'Ingredients Backend'!$AE54:$CD54)&gt;=1,1,0)*$H55</f>
        <v>0</v>
      </c>
      <c r="AX55">
        <f>IF(SUMIF('Ingredients Backend'!$AE$1:$CD$1,AX$3,'Ingredients Backend'!$AE54:$CD54)&gt;=1,1,0)*$H55</f>
        <v>0</v>
      </c>
      <c r="AY55">
        <f>IF(SUMIF('Ingredients Backend'!$AE$1:$CD$1,AY$3,'Ingredients Backend'!$AE54:$CD54)&gt;=1,1,0)*$H55</f>
        <v>0</v>
      </c>
      <c r="AZ55">
        <f>IF(SUMIF('Ingredients Backend'!$AE$1:$CD$1,AZ$3,'Ingredients Backend'!$AE54:$CD54)&gt;=1,1,0)*$H55</f>
        <v>0</v>
      </c>
      <c r="BA55">
        <f>IF(SUMIF('Ingredients Backend'!$AE$1:$CD$1,BA$3,'Ingredients Backend'!$AE54:$CD54)&gt;=1,1,0)*$H55</f>
        <v>0</v>
      </c>
      <c r="BB55">
        <f>IF(SUMIF('Ingredients Backend'!$AE$1:$CD$1,BB$3,'Ingredients Backend'!$AE54:$CD54)&gt;=1,1,0)*$H55</f>
        <v>0</v>
      </c>
      <c r="BC55">
        <f>IF(SUMIF('Ingredients Backend'!$AE$1:$CD$1,BC$3,'Ingredients Backend'!$AE54:$CD54)&gt;=1,1,0)*$H55</f>
        <v>0</v>
      </c>
      <c r="BD55">
        <f>IF(SUMIF('Ingredients Backend'!$AE$1:$CD$1,BD$3,'Ingredients Backend'!$AE54:$CD54)&gt;=1,1,0)*$H55</f>
        <v>0</v>
      </c>
      <c r="BE55">
        <f>IF(SUMIF('Ingredients Backend'!$AE$1:$CD$1,BE$3,'Ingredients Backend'!$AE54:$CD54)&gt;=1,1,0)*$H55</f>
        <v>0</v>
      </c>
      <c r="BF55">
        <f>IF(SUMIF('Ingredients Backend'!$AE$1:$CD$1,BF$3,'Ingredients Backend'!$AE54:$CD54)&gt;=1,1,0)*$H55</f>
        <v>0</v>
      </c>
      <c r="BG55">
        <f>IF(SUMIF('Ingredients Backend'!$AE$1:$CD$1,BG$3,'Ingredients Backend'!$AE54:$CD54)&gt;=1,1,0)*$H55</f>
        <v>0</v>
      </c>
      <c r="BH55">
        <f>IF(SUMIF('Ingredients Backend'!$AE$1:$CD$1,BH$3,'Ingredients Backend'!$AE54:$CD54)&gt;=1,1,0)*$H55</f>
        <v>0</v>
      </c>
      <c r="BI55">
        <f>IF(SUMIF('Ingredients Backend'!$AE$1:$CD$1,BI$3,'Ingredients Backend'!$AE54:$CD54)&gt;=1,1,0)*$H55</f>
        <v>0</v>
      </c>
      <c r="BJ55">
        <f>IF(SUMIF('Ingredients Backend'!$AE$1:$CD$1,BJ$3,'Ingredients Backend'!$AE54:$CD54)&gt;=1,1,0)*$H55</f>
        <v>0</v>
      </c>
      <c r="BK55">
        <f>IF(SUMIF('Ingredients Backend'!$AE$1:$CD$1,BK$3,'Ingredients Backend'!$AE54:$CD54)&gt;=1,1,0)*$H55</f>
        <v>0</v>
      </c>
      <c r="BL55">
        <f>IF(SUMIF('Ingredients Backend'!$AE$1:$CD$1,BL$3,'Ingredients Backend'!$AE54:$CD54)&gt;=1,1,0)*$H55</f>
        <v>0</v>
      </c>
      <c r="BM55">
        <f>IF(SUMIF('Ingredients Backend'!$AE$1:$CD$1,BM$3,'Ingredients Backend'!$AE54:$CD54)&gt;=1,1,0)*$H55</f>
        <v>0</v>
      </c>
      <c r="BN55">
        <f>IF(SUMIF('Ingredients Backend'!$AE$1:$CD$1,BN$3,'Ingredients Backend'!$AE54:$CD54)&gt;=1,1,0)*$H55</f>
        <v>0</v>
      </c>
      <c r="BO55">
        <f>IF(SUMIF('Ingredients Backend'!$AE$1:$CD$1,BO$3,'Ingredients Backend'!$AE54:$CD54)&gt;=1,1,0)*$H55</f>
        <v>0</v>
      </c>
      <c r="BP55">
        <f>IF(SUMIF('Ingredients Backend'!$AE$1:$CD$1,BP$3,'Ingredients Backend'!$AE54:$CD54)&gt;=1,1,0)*$H55</f>
        <v>0</v>
      </c>
      <c r="BQ55">
        <f>IF(SUMIF('Ingredients Backend'!$AE$1:$CD$1,BQ$3,'Ingredients Backend'!$AE54:$CD54)&gt;=1,1,0)*$H55</f>
        <v>0</v>
      </c>
      <c r="BR55">
        <f>IF(SUMIF('Ingredients Backend'!$AE$1:$CD$1,BR$3,'Ingredients Backend'!$AE54:$CD54)&gt;=1,1,0)*$H55</f>
        <v>0</v>
      </c>
      <c r="BS55">
        <f>IF(SUMIF('Ingredients Backend'!$AE$1:$CD$1,BS$3,'Ingredients Backend'!$AE54:$CD54)&gt;=1,1,0)*$H55</f>
        <v>0</v>
      </c>
      <c r="BT55">
        <f>IF(SUMIF('Ingredients Backend'!$AE$1:$CD$1,BT$3,'Ingredients Backend'!$AE54:$CD54)&gt;=1,1,0)*$H55</f>
        <v>0</v>
      </c>
      <c r="BU55">
        <f>IF(SUMIF('Ingredients Backend'!$AE$1:$CD$1,BU$3,'Ingredients Backend'!$AE54:$CD54)&gt;=1,1,0)*$H55</f>
        <v>0</v>
      </c>
      <c r="BV55">
        <f>IF(SUMIF('Ingredients Backend'!$AE$1:$CD$1,BV$3,'Ingredients Backend'!$AE54:$CD54)&gt;=1,1,0)*$H55</f>
        <v>0</v>
      </c>
      <c r="BW55">
        <f>IF(SUMIF('Ingredients Backend'!$AE$1:$CD$1,BW$3,'Ingredients Backend'!$AE54:$CD54)&gt;=1,1,0)*$H55</f>
        <v>0</v>
      </c>
      <c r="BX55">
        <f>IF(SUMIF('Ingredients Backend'!$AE$1:$CD$1,BX$3,'Ingredients Backend'!$AE54:$CD54)&gt;=1,1,0)*$H55</f>
        <v>3018.7</v>
      </c>
      <c r="BY55">
        <f>IF(SUMIF('Ingredients Backend'!$AE$1:$CD$1,BY$3,'Ingredients Backend'!$AE54:$CD54)&gt;=1,1,0)*$H55</f>
        <v>3018.7</v>
      </c>
    </row>
    <row r="56" spans="1:77">
      <c r="A56" s="5" t="str">
        <f>_xlfn.XLOOKUP($E56,'Raw Data'!$E:$E,'Raw Data'!A:A,"ERROR",0,1)</f>
        <v>AE</v>
      </c>
      <c r="B56" s="5" t="str">
        <f>_xlfn.XLOOKUP($E56,'Raw Data'!$E:$E,'Raw Data'!B:B,"ERROR",0,1)</f>
        <v>Hair Mousses</v>
      </c>
      <c r="C56" s="5" t="str">
        <f>_xlfn.XLOOKUP($E56,'Raw Data'!$E:$E,'Raw Data'!C:C,"ERROR",0,1)</f>
        <v>kenra</v>
      </c>
      <c r="D56" s="5" t="str">
        <f>_xlfn.XLOOKUP($E56,'Raw Data'!$E:$E,'Raw Data'!D:D,"ERROR",0,1)</f>
        <v>www.amazon.ae/dp/B00147QL8S</v>
      </c>
      <c r="E56" s="5" t="s">
        <v>223</v>
      </c>
      <c r="F56" s="9" t="str">
        <f>_xlfn.XLOOKUP($E56,'Raw Data'!$E:$E,'Raw Data'!F:F,"ERROR",0,1)</f>
        <v>Kenra Volume Mousse Extra 17 | Firm Hold Mousse | All Hair Types Kenra Volume Mousse Extra 17 | Firm Hold Mousse | All Hair Types</v>
      </c>
      <c r="G56" s="10">
        <f>_xlfn.XLOOKUP($E56,'Raw Data'!$E:$E,'Raw Data'!G:G,"ERROR",0,1)</f>
        <v>27</v>
      </c>
      <c r="H56" s="9">
        <f>_xlfn.XLOOKUP($E56,'Raw Data'!$E:$E,'Raw Data'!H:H,"ERROR",0,1)</f>
        <v>2858.66</v>
      </c>
      <c r="I56" s="9">
        <f>_xlfn.XLOOKUP($E56,'Raw Data'!$E:$E,'Raw Data'!I:I,"ERROR",0,1)</f>
        <v>0.00382723434716633</v>
      </c>
      <c r="J56" s="9" t="str">
        <f>_xlfn.XLOOKUP($E56,'Raw Data'!$E:$E,'Raw Data'!J:J,"ERROR",0,1)</f>
        <v>Yes</v>
      </c>
      <c r="K56" s="14" t="str">
        <f t="array" ref="K56">_xlfn.IFS(AND(L56&gt;0,L56&lt;=5),"0 to 5",AND(L56&gt;5,L56&lt;=10),"5 to 10",AND(L56&gt;10,L56&lt;=15),"10 to 15",AND(L56&gt;15,L56&lt;=20),"15 to 20",AND(L56&gt;20,L56&lt;=30),"20 to 30",AND(L56&gt;30,L56&lt;=40),"30 to 40",AND(L56&gt;40,L56&lt;=50),"40 to 50",AND(L56&gt;50,L56&lt;=75),"50 to 75",AND(L56&gt;75,L56&lt;=100),"75 to 100",AND(L56&gt;100,L56&lt;=150),"100 to 150",AND(L56&gt;150,L56&lt;=200),"150 to 200",AND(L56&gt;200,L56&lt;=250),"200 to 250",AND(L56&gt;250,L56&lt;=300),"250 to 300",AND(L56&gt;300,L56&lt;=400),"300 to 400",AND(L56&gt;400,L56&lt;=500),"400 to 500",L56&gt;500,"500+")</f>
        <v>100 to 150</v>
      </c>
      <c r="L56" s="9">
        <f>_xlfn.XLOOKUP($E56,'Raw Data'!$E:$E,'Raw Data'!L:L,"ERROR",0,1)</f>
        <v>105.54</v>
      </c>
      <c r="M56" s="14" t="str">
        <f t="array" ref="M56">_xlfn.IFS(AND(N56&gt;0,N56&lt;=5),"0 to 5",AND(N56&gt;5,N56&lt;=10),"5 to 10",AND(N56&gt;10,N56&lt;=15),"10 to 15",AND(N56&gt;15,N56&lt;=20),"15 to 20",AND(N56&gt;20,N56&lt;=30),"20 to 30",AND(N56&gt;30,N56&lt;=40),"30 to 40",AND(N56&gt;40,N56&lt;=50),"40 to 50",AND(N56&gt;50,N56&lt;=75),"50 to 75",AND(N56&gt;75,N56&lt;=100),"75 to 100",AND(N56&gt;100,N56&lt;=150),"100 to 150",AND(N56&gt;150,N56&lt;=200),"150 to 200",AND(N56&gt;200,N56&lt;=250),"200 to 250",AND(N56&gt;250,N56&lt;=300),"250 to 300",AND(N56&gt;300,N56&lt;=400),"300 to 400",AND(N56&gt;400,N56&lt;=500),"400 to 500",N56&gt;500,"500+")</f>
        <v>100 to 150</v>
      </c>
      <c r="N56" s="9">
        <f>_xlfn.XLOOKUP($E56,'Raw Data'!$E:$E,'Raw Data'!N:N,"ERROR",0,1)</f>
        <v>110.36</v>
      </c>
      <c r="O56" s="14" t="str">
        <f t="array" ref="O56">_xlfn.IFS(P56=0,"No Discount",AND(P56&gt;0,P56&lt;=0.02),"0% to 2%",AND(P56&gt;0.02,P56&lt;=0.04),"2% to 4%",AND(P56&gt;0.04,P56&lt;=0.06),"4% to 6%",AND(P56&gt;0.06,P56&lt;=0.08),"6% to 8%",AND(P56&gt;0.08,P56&lt;=0.1),"8% to 10%",AND(P56&gt;0.1,P56&lt;=0.15),"10% to 15%",AND(P56&gt;0.15,P56&lt;=0.2),"15% to 20%",AND(P56&gt;0.2,P56&lt;=0.25),"20% to 25%",AND(P56&gt;0.25,P56&lt;=0.3),"25% to 30%",AND(P56&gt;0.3,P56&lt;=0.4),"30% to 40%",AND(P56&gt;0.4,P56&lt;=0.5),"40% to 50%",AND(P56&gt;0.5,P56&lt;=0.75),"50% to 75%",AND(P56&gt;0.75,P56&lt;=1),"75% to 100%")</f>
        <v>4% to 6%</v>
      </c>
      <c r="P56" s="10">
        <f>_xlfn.XLOOKUP($E56,'Raw Data'!$E:$E,'Raw Data'!P:P,"ERROR",0,1)</f>
        <v>0.04367524465386</v>
      </c>
      <c r="Q56" s="9">
        <v>8</v>
      </c>
      <c r="R56" s="9" t="s">
        <v>96</v>
      </c>
      <c r="S56" s="5" t="str">
        <f t="array" ref="S56">_xlfn.IFS(AND(T56&gt;0,T56&lt;=0.05),"0 to 0.05",AND(T56&gt;0.05,T56&lt;=0.1),"0.05 to 0.1",AND(T56&gt;0.1,T56&lt;=0.2),"0.1 to 0.2",AND(T56&gt;0.2,T56&lt;=0.3),"0.2 to 0.3",AND(T56&gt;0.3,T56&lt;=0.4),"0.3 to 0.4",AND(T56&gt;0.4,T56&lt;=0.5),"0.4 to 0.5",AND(T56&gt;0.5,T56&lt;=0.75),"0.5 to 0.75",AND(T56&gt;0.75,T56&lt;=1),"0.75 to 1",AND(T56&gt;1,T56&lt;=2),"1 to 2",AND(T56&gt;2,T56&lt;=3),"2 to 3",AND(T56&gt;3,T56&lt;=4),"3 to 4",AND(T56&gt;4,T56&lt;=5),"4 to 5",AND(T56&gt;5,T56&lt;=10),"5 to 10",T56&gt;10,"10+")</f>
        <v>0.4 to 0.5</v>
      </c>
      <c r="T56" s="10">
        <f t="shared" si="1"/>
        <v>0.44614474129185</v>
      </c>
      <c r="U56" s="15" t="str">
        <f t="array" ref="U56">_xlfn.IFS(AND(V56&gt;0,V56&lt;=0.05),"0 to 0.05",AND(V56&gt;0.05,V56&lt;=0.1),"0.05 to 0.1",AND(V56&gt;0.1,V56&lt;=0.2),"0.1 to 0.2",AND(V56&gt;0.2,V56&lt;=0.3),"0.2 to 0.3",AND(V56&gt;0.3,V56&lt;=0.4),"0.3 to 0.4",AND(V56&gt;0.4,V56&lt;=0.5),"0.4 to 0.5",AND(V56&gt;0.5,V56&lt;=0.75),"0.5 to 0.75",AND(V56&gt;0.75,V56&lt;=1),"0.75 to 1",AND(V56&gt;1,V56&lt;=2),"1 to 2",AND(V56&gt;2,V56&lt;=3),"2 to 3",AND(V56&gt;3,V56&lt;=4),"3 to 4",AND(V56&gt;4,V56&lt;=5),"4 to 5",AND(V56&gt;5,V56&lt;=10),"5 to 10",V56&gt;10,"10+")</f>
        <v>0.1 to 0.2</v>
      </c>
      <c r="V56" s="10">
        <f t="shared" si="2"/>
        <v>0.125960432871153</v>
      </c>
      <c r="W56" s="15" t="str">
        <f t="array" ref="W56">_xlfn.IFS(AND(X56&gt;0,X56&lt;=0.05),"0 to 0.05",AND(X56&gt;0.05,X56&lt;=0.1),"0.05 to 0.1",AND(X56&gt;0.1,X56&lt;=0.2),"0.1 to 0.2",AND(X56&gt;0.2,X56&lt;=0.3),"0.2 to 0.3",AND(X56&gt;0.3,X56&lt;=0.4),"0.3 to 0.4",AND(X56&gt;0.4,X56&lt;=0.5),"0.4 to 0.5",AND(X56&gt;0.5,X56&lt;=0.75),"0.5 to 0.75",AND(X56&gt;0.75,X56&lt;=1),"0.75 to 1",AND(X56&gt;1,X56&lt;=2),"1 to 2",AND(X56&gt;2,X56&lt;=3),"2 to 3",AND(X56&gt;3,X56&lt;=4),"3 to 4",AND(X56&gt;4,X56&lt;=5),"4 to 5",AND(X56&gt;5,X56&lt;=10),"5 to 10",X56&gt;10,"10+")</f>
        <v>0.1 to 0.2</v>
      </c>
      <c r="X56" s="16">
        <f t="shared" si="3"/>
        <v>0.120459080148799</v>
      </c>
      <c r="Y56" s="5" t="str">
        <f t="array" ref="Y56">_xlfn.IFS(AND(Z56&gt;0,Z56&lt;=1),"0 to 1",AND(Z56&gt;1,Z56&lt;=2),"1 to 2",AND(Z56&gt;2,Z56&lt;=4),"2 to 4",AND(Z56&gt;4,Z56&lt;=6),"4 to 6",AND(Z56&gt;6,Z56&lt;=8),"6 to 8",AND(Z56&gt;8,Z56&lt;=10),"8 to 10",AND(Z56&gt;10,Z56&lt;=15),"10 to 15",AND(Z56&gt;15,Z56&lt;=20),"15 to 20",AND(Z56&gt;20,Z56&lt;=25),"20 to 25",AND(Z56&gt;25,Z56&lt;=30),"25 to 30",AND(Z56&gt;30,Z56&lt;=40),"30 to 40",AND(Z56&gt;40,Z56&lt;=50),"40 to 50",Z56&gt;50,"50+")</f>
        <v>6 to 8</v>
      </c>
      <c r="Z56" s="9">
        <f t="array" ref="Z56">_xlfn.IFS(AA56="oz",_xlfn.IFS(R56="oz",Q56,R56="fl oz",Q56*1.04,R56="ml",Q56*0.0338),AA56="fl oz",_xlfn.IFS(R56="oz",Q56/1.04,R56="fl oz",Q56,R56="ml",Q56*0.0338/1.04),AA56="ml",_xlfn.IFS(R56="oz",Q56/0.0338,R56="fl oz",Q56*1.04/0.0338,R56="ml",Q56))</f>
        <v>8</v>
      </c>
      <c r="AA56" s="9" t="s">
        <v>96</v>
      </c>
      <c r="AB56" s="5" t="s">
        <v>224</v>
      </c>
      <c r="AC56" s="5" t="s">
        <v>225</v>
      </c>
      <c r="AD56" s="5" t="s">
        <v>226</v>
      </c>
      <c r="AE56">
        <f>IF(SUMIF('Ingredients Backend'!$AE$1:$CD$1,AE$3,'Ingredients Backend'!$AE55:$CD55)&gt;=1,1,0)*$H56</f>
        <v>0</v>
      </c>
      <c r="AF56">
        <f>IF(SUMIF('Ingredients Backend'!$AE$1:$CD$1,AF$3,'Ingredients Backend'!$AE55:$CD55)&gt;=1,1,0)*$H56</f>
        <v>0</v>
      </c>
      <c r="AG56">
        <f>IF(SUMIF('Ingredients Backend'!$AE$1:$CD$1,AG$3,'Ingredients Backend'!$AE55:$CD55)&gt;=1,1,0)*$H56</f>
        <v>0</v>
      </c>
      <c r="AH56">
        <f>IF(SUMIF('Ingredients Backend'!$AE$1:$CD$1,AH$3,'Ingredients Backend'!$AE55:$CD55)&gt;=1,1,0)*$H56</f>
        <v>0</v>
      </c>
      <c r="AI56">
        <f>IF(SUMIF('Ingredients Backend'!$AE$1:$CD$1,AI$3,'Ingredients Backend'!$AE55:$CD55)&gt;=1,1,0)*$H56</f>
        <v>0</v>
      </c>
      <c r="AJ56">
        <f>IF(SUMIF('Ingredients Backend'!$AE$1:$CD$1,AJ$3,'Ingredients Backend'!$AE55:$CD55)&gt;=1,1,0)*$H56</f>
        <v>0</v>
      </c>
      <c r="AK56">
        <f>IF(SUMIF('Ingredients Backend'!$AE$1:$CD$1,AK$3,'Ingredients Backend'!$AE55:$CD55)&gt;=1,1,0)*$H56</f>
        <v>0</v>
      </c>
      <c r="AL56">
        <f>IF(SUMIF('Ingredients Backend'!$AE$1:$CD$1,AL$3,'Ingredients Backend'!$AE55:$CD55)&gt;=1,1,0)*$H56</f>
        <v>0</v>
      </c>
      <c r="AM56">
        <f>IF(SUMIF('Ingredients Backend'!$AE$1:$CD$1,AM$3,'Ingredients Backend'!$AE55:$CD55)&gt;=1,1,0)*$H56</f>
        <v>0</v>
      </c>
      <c r="AN56">
        <f>IF(SUMIF('Ingredients Backend'!$AE$1:$CD$1,AN$3,'Ingredients Backend'!$AE55:$CD55)&gt;=1,1,0)*$H56</f>
        <v>0</v>
      </c>
      <c r="AO56">
        <f>IF(SUMIF('Ingredients Backend'!$AE$1:$CD$1,AO$3,'Ingredients Backend'!$AE55:$CD55)&gt;=1,1,0)*$H56</f>
        <v>0</v>
      </c>
      <c r="AP56">
        <f>IF(SUMIF('Ingredients Backend'!$AE$1:$CD$1,AP$3,'Ingredients Backend'!$AE55:$CD55)&gt;=1,1,0)*$H56</f>
        <v>0</v>
      </c>
      <c r="AQ56">
        <f>IF(SUMIF('Ingredients Backend'!$AE$1:$CD$1,AQ$3,'Ingredients Backend'!$AE55:$CD55)&gt;=1,1,0)*$H56</f>
        <v>0</v>
      </c>
      <c r="AR56">
        <f>IF(SUMIF('Ingredients Backend'!$AE$1:$CD$1,AR$3,'Ingredients Backend'!$AE55:$CD55)&gt;=1,1,0)*$H56</f>
        <v>2858.66</v>
      </c>
      <c r="AS56">
        <f>IF(SUMIF('Ingredients Backend'!$AE$1:$CD$1,AS$3,'Ingredients Backend'!$AE55:$CD55)&gt;=1,1,0)*$H56</f>
        <v>0</v>
      </c>
      <c r="AT56">
        <f>IF(SUMIF('Ingredients Backend'!$AE$1:$CD$1,AT$3,'Ingredients Backend'!$AE55:$CD55)&gt;=1,1,0)*$H56</f>
        <v>0</v>
      </c>
      <c r="AU56">
        <f>IF(SUMIF('Ingredients Backend'!$AE$1:$CD$1,AU$3,'Ingredients Backend'!$AE55:$CD55)&gt;=1,1,0)*$H56</f>
        <v>0</v>
      </c>
      <c r="AV56">
        <f>IF(SUMIF('Ingredients Backend'!$AE$1:$CD$1,AV$3,'Ingredients Backend'!$AE55:$CD55)&gt;=1,1,0)*$H56</f>
        <v>0</v>
      </c>
      <c r="AW56">
        <f>IF(SUMIF('Ingredients Backend'!$AE$1:$CD$1,AW$3,'Ingredients Backend'!$AE55:$CD55)&gt;=1,1,0)*$H56</f>
        <v>0</v>
      </c>
      <c r="AX56">
        <f>IF(SUMIF('Ingredients Backend'!$AE$1:$CD$1,AX$3,'Ingredients Backend'!$AE55:$CD55)&gt;=1,1,0)*$H56</f>
        <v>0</v>
      </c>
      <c r="AY56">
        <f>IF(SUMIF('Ingredients Backend'!$AE$1:$CD$1,AY$3,'Ingredients Backend'!$AE55:$CD55)&gt;=1,1,0)*$H56</f>
        <v>0</v>
      </c>
      <c r="AZ56">
        <f>IF(SUMIF('Ingredients Backend'!$AE$1:$CD$1,AZ$3,'Ingredients Backend'!$AE55:$CD55)&gt;=1,1,0)*$H56</f>
        <v>0</v>
      </c>
      <c r="BA56">
        <f>IF(SUMIF('Ingredients Backend'!$AE$1:$CD$1,BA$3,'Ingredients Backend'!$AE55:$CD55)&gt;=1,1,0)*$H56</f>
        <v>0</v>
      </c>
      <c r="BB56">
        <f>IF(SUMIF('Ingredients Backend'!$AE$1:$CD$1,BB$3,'Ingredients Backend'!$AE55:$CD55)&gt;=1,1,0)*$H56</f>
        <v>0</v>
      </c>
      <c r="BC56">
        <f>IF(SUMIF('Ingredients Backend'!$AE$1:$CD$1,BC$3,'Ingredients Backend'!$AE55:$CD55)&gt;=1,1,0)*$H56</f>
        <v>0</v>
      </c>
      <c r="BD56">
        <f>IF(SUMIF('Ingredients Backend'!$AE$1:$CD$1,BD$3,'Ingredients Backend'!$AE55:$CD55)&gt;=1,1,0)*$H56</f>
        <v>0</v>
      </c>
      <c r="BE56">
        <f>IF(SUMIF('Ingredients Backend'!$AE$1:$CD$1,BE$3,'Ingredients Backend'!$AE55:$CD55)&gt;=1,1,0)*$H56</f>
        <v>0</v>
      </c>
      <c r="BF56">
        <f>IF(SUMIF('Ingredients Backend'!$AE$1:$CD$1,BF$3,'Ingredients Backend'!$AE55:$CD55)&gt;=1,1,0)*$H56</f>
        <v>0</v>
      </c>
      <c r="BG56">
        <f>IF(SUMIF('Ingredients Backend'!$AE$1:$CD$1,BG$3,'Ingredients Backend'!$AE55:$CD55)&gt;=1,1,0)*$H56</f>
        <v>0</v>
      </c>
      <c r="BH56">
        <f>IF(SUMIF('Ingredients Backend'!$AE$1:$CD$1,BH$3,'Ingredients Backend'!$AE55:$CD55)&gt;=1,1,0)*$H56</f>
        <v>0</v>
      </c>
      <c r="BI56">
        <f>IF(SUMIF('Ingredients Backend'!$AE$1:$CD$1,BI$3,'Ingredients Backend'!$AE55:$CD55)&gt;=1,1,0)*$H56</f>
        <v>0</v>
      </c>
      <c r="BJ56">
        <f>IF(SUMIF('Ingredients Backend'!$AE$1:$CD$1,BJ$3,'Ingredients Backend'!$AE55:$CD55)&gt;=1,1,0)*$H56</f>
        <v>0</v>
      </c>
      <c r="BK56">
        <f>IF(SUMIF('Ingredients Backend'!$AE$1:$CD$1,BK$3,'Ingredients Backend'!$AE55:$CD55)&gt;=1,1,0)*$H56</f>
        <v>0</v>
      </c>
      <c r="BL56">
        <f>IF(SUMIF('Ingredients Backend'!$AE$1:$CD$1,BL$3,'Ingredients Backend'!$AE55:$CD55)&gt;=1,1,0)*$H56</f>
        <v>0</v>
      </c>
      <c r="BM56">
        <f>IF(SUMIF('Ingredients Backend'!$AE$1:$CD$1,BM$3,'Ingredients Backend'!$AE55:$CD55)&gt;=1,1,0)*$H56</f>
        <v>0</v>
      </c>
      <c r="BN56">
        <f>IF(SUMIF('Ingredients Backend'!$AE$1:$CD$1,BN$3,'Ingredients Backend'!$AE55:$CD55)&gt;=1,1,0)*$H56</f>
        <v>0</v>
      </c>
      <c r="BO56">
        <f>IF(SUMIF('Ingredients Backend'!$AE$1:$CD$1,BO$3,'Ingredients Backend'!$AE55:$CD55)&gt;=1,1,0)*$H56</f>
        <v>0</v>
      </c>
      <c r="BP56">
        <f>IF(SUMIF('Ingredients Backend'!$AE$1:$CD$1,BP$3,'Ingredients Backend'!$AE55:$CD55)&gt;=1,1,0)*$H56</f>
        <v>0</v>
      </c>
      <c r="BQ56">
        <f>IF(SUMIF('Ingredients Backend'!$AE$1:$CD$1,BQ$3,'Ingredients Backend'!$AE55:$CD55)&gt;=1,1,0)*$H56</f>
        <v>0</v>
      </c>
      <c r="BR56">
        <f>IF(SUMIF('Ingredients Backend'!$AE$1:$CD$1,BR$3,'Ingredients Backend'!$AE55:$CD55)&gt;=1,1,0)*$H56</f>
        <v>0</v>
      </c>
      <c r="BS56">
        <f>IF(SUMIF('Ingredients Backend'!$AE$1:$CD$1,BS$3,'Ingredients Backend'!$AE55:$CD55)&gt;=1,1,0)*$H56</f>
        <v>0</v>
      </c>
      <c r="BT56">
        <f>IF(SUMIF('Ingredients Backend'!$AE$1:$CD$1,BT$3,'Ingredients Backend'!$AE55:$CD55)&gt;=1,1,0)*$H56</f>
        <v>0</v>
      </c>
      <c r="BU56">
        <f>IF(SUMIF('Ingredients Backend'!$AE$1:$CD$1,BU$3,'Ingredients Backend'!$AE55:$CD55)&gt;=1,1,0)*$H56</f>
        <v>0</v>
      </c>
      <c r="BV56">
        <f>IF(SUMIF('Ingredients Backend'!$AE$1:$CD$1,BV$3,'Ingredients Backend'!$AE55:$CD55)&gt;=1,1,0)*$H56</f>
        <v>0</v>
      </c>
      <c r="BW56">
        <f>IF(SUMIF('Ingredients Backend'!$AE$1:$CD$1,BW$3,'Ingredients Backend'!$AE55:$CD55)&gt;=1,1,0)*$H56</f>
        <v>0</v>
      </c>
      <c r="BX56">
        <f>IF(SUMIF('Ingredients Backend'!$AE$1:$CD$1,BX$3,'Ingredients Backend'!$AE55:$CD55)&gt;=1,1,0)*$H56</f>
        <v>0</v>
      </c>
      <c r="BY56">
        <f>IF(SUMIF('Ingredients Backend'!$AE$1:$CD$1,BY$3,'Ingredients Backend'!$AE55:$CD55)&gt;=1,1,0)*$H56</f>
        <v>2858.66</v>
      </c>
    </row>
    <row r="57" spans="1:77">
      <c r="A57" s="5" t="str">
        <f>_xlfn.XLOOKUP($E57,'Raw Data'!$E:$E,'Raw Data'!A:A,"ERROR",0,1)</f>
        <v>AE</v>
      </c>
      <c r="B57" s="5" t="str">
        <f>_xlfn.XLOOKUP($E57,'Raw Data'!$E:$E,'Raw Data'!B:B,"ERROR",0,1)</f>
        <v>Hair Mousses</v>
      </c>
      <c r="C57" s="5" t="str">
        <f>_xlfn.XLOOKUP($E57,'Raw Data'!$E:$E,'Raw Data'!C:C,"ERROR",0,1)</f>
        <v>agadir</v>
      </c>
      <c r="D57" s="5" t="str">
        <f>_xlfn.XLOOKUP($E57,'Raw Data'!$E:$E,'Raw Data'!D:D,"ERROR",0,1)</f>
        <v>www.amazon.ae/dp/B004C4BUGI</v>
      </c>
      <c r="E57" s="5" t="s">
        <v>227</v>
      </c>
      <c r="F57" s="9" t="str">
        <f>_xlfn.XLOOKUP($E57,'Raw Data'!$E:$E,'Raw Data'!F:F,"ERROR",0,1)</f>
        <v>Agadir Argan Oil Volumizing Styling Mousse 8.5 Oz Agadir Argan Oil Volumizing Styling Mousse 8.5 Oz</v>
      </c>
      <c r="G57" s="10">
        <f>_xlfn.XLOOKUP($E57,'Raw Data'!$E:$E,'Raw Data'!G:G,"ERROR",0,1)</f>
        <v>43</v>
      </c>
      <c r="H57" s="9">
        <f>_xlfn.XLOOKUP($E57,'Raw Data'!$E:$E,'Raw Data'!H:H,"ERROR",0,1)</f>
        <v>2786.6</v>
      </c>
      <c r="I57" s="9">
        <f>_xlfn.XLOOKUP($E57,'Raw Data'!$E:$E,'Raw Data'!I:I,"ERROR",0,1)</f>
        <v>0.00373075889815987</v>
      </c>
      <c r="J57" s="9" t="str">
        <f>_xlfn.XLOOKUP($E57,'Raw Data'!$E:$E,'Raw Data'!J:J,"ERROR",0,1)</f>
        <v>Yes</v>
      </c>
      <c r="K57" s="14" t="str">
        <f t="array" ref="K57">_xlfn.IFS(AND(L57&gt;0,L57&lt;=5),"0 to 5",AND(L57&gt;5,L57&lt;=10),"5 to 10",AND(L57&gt;10,L57&lt;=15),"10 to 15",AND(L57&gt;15,L57&lt;=20),"15 to 20",AND(L57&gt;20,L57&lt;=30),"20 to 30",AND(L57&gt;30,L57&lt;=40),"30 to 40",AND(L57&gt;40,L57&lt;=50),"40 to 50",AND(L57&gt;50,L57&lt;=75),"50 to 75",AND(L57&gt;75,L57&lt;=100),"75 to 100",AND(L57&gt;100,L57&lt;=150),"100 to 150",AND(L57&gt;150,L57&lt;=200),"150 to 200",AND(L57&gt;200,L57&lt;=250),"200 to 250",AND(L57&gt;250,L57&lt;=300),"250 to 300",AND(L57&gt;300,L57&lt;=400),"300 to 400",AND(L57&gt;400,L57&lt;=500),"400 to 500",L57&gt;500,"500+")</f>
        <v>50 to 75</v>
      </c>
      <c r="L57" s="9">
        <f>_xlfn.XLOOKUP($E57,'Raw Data'!$E:$E,'Raw Data'!L:L,"ERROR",0,1)</f>
        <v>65.15</v>
      </c>
      <c r="M57" s="14" t="str">
        <f t="array" ref="M57">_xlfn.IFS(AND(N57&gt;0,N57&lt;=5),"0 to 5",AND(N57&gt;5,N57&lt;=10),"5 to 10",AND(N57&gt;10,N57&lt;=15),"10 to 15",AND(N57&gt;15,N57&lt;=20),"15 to 20",AND(N57&gt;20,N57&lt;=30),"20 to 30",AND(N57&gt;30,N57&lt;=40),"30 to 40",AND(N57&gt;40,N57&lt;=50),"40 to 50",AND(N57&gt;50,N57&lt;=75),"50 to 75",AND(N57&gt;75,N57&lt;=100),"75 to 100",AND(N57&gt;100,N57&lt;=150),"100 to 150",AND(N57&gt;150,N57&lt;=200),"150 to 200",AND(N57&gt;200,N57&lt;=250),"200 to 250",AND(N57&gt;250,N57&lt;=300),"250 to 300",AND(N57&gt;300,N57&lt;=400),"300 to 400",AND(N57&gt;400,N57&lt;=500),"400 to 500",N57&gt;500,"500+")</f>
        <v>50 to 75</v>
      </c>
      <c r="N57" s="9">
        <f>_xlfn.XLOOKUP($E57,'Raw Data'!$E:$E,'Raw Data'!N:N,"ERROR",0,1)</f>
        <v>68.65</v>
      </c>
      <c r="O57" s="14" t="str">
        <f t="array" ref="O57">_xlfn.IFS(P57=0,"No Discount",AND(P57&gt;0,P57&lt;=0.02),"0% to 2%",AND(P57&gt;0.02,P57&lt;=0.04),"2% to 4%",AND(P57&gt;0.04,P57&lt;=0.06),"4% to 6%",AND(P57&gt;0.06,P57&lt;=0.08),"6% to 8%",AND(P57&gt;0.08,P57&lt;=0.1),"8% to 10%",AND(P57&gt;0.1,P57&lt;=0.15),"10% to 15%",AND(P57&gt;0.15,P57&lt;=0.2),"15% to 20%",AND(P57&gt;0.2,P57&lt;=0.25),"20% to 25%",AND(P57&gt;0.25,P57&lt;=0.3),"25% to 30%",AND(P57&gt;0.3,P57&lt;=0.4),"30% to 40%",AND(P57&gt;0.4,P57&lt;=0.5),"40% to 50%",AND(P57&gt;0.5,P57&lt;=0.75),"50% to 75%",AND(P57&gt;0.75,P57&lt;=1),"75% to 100%")</f>
        <v>4% to 6%</v>
      </c>
      <c r="P57" s="10">
        <f>_xlfn.XLOOKUP($E57,'Raw Data'!$E:$E,'Raw Data'!P:P,"ERROR",0,1)</f>
        <v>0.0509832483612527</v>
      </c>
      <c r="Q57" s="9">
        <f>_xlfn.XLOOKUP($E57,'Raw Data'!$E:$E,'Raw Data'!Q:Q,"ERROR",0,1)</f>
        <v>8.5</v>
      </c>
      <c r="R57" s="9" t="str">
        <f>_xlfn.XLOOKUP($E57,'Raw Data'!$E:$E,'Raw Data'!R:R,"ERROR",0,1)</f>
        <v>oz</v>
      </c>
      <c r="S57" s="5" t="str">
        <f t="array" ref="S57">_xlfn.IFS(AND(T57&gt;0,T57&lt;=0.05),"0 to 0.05",AND(T57&gt;0.05,T57&lt;=0.1),"0.05 to 0.1",AND(T57&gt;0.1,T57&lt;=0.2),"0.1 to 0.2",AND(T57&gt;0.2,T57&lt;=0.3),"0.2 to 0.3",AND(T57&gt;0.3,T57&lt;=0.4),"0.3 to 0.4",AND(T57&gt;0.4,T57&lt;=0.5),"0.4 to 0.5",AND(T57&gt;0.5,T57&lt;=0.75),"0.5 to 0.75",AND(T57&gt;0.75,T57&lt;=1),"0.75 to 1",AND(T57&gt;1,T57&lt;=2),"1 to 2",AND(T57&gt;2,T57&lt;=3),"2 to 3",AND(T57&gt;3,T57&lt;=4),"3 to 4",AND(T57&gt;4,T57&lt;=5),"4 to 5",AND(T57&gt;5,T57&lt;=10),"5 to 10",T57&gt;10,"10+")</f>
        <v>0.2 to 0.3</v>
      </c>
      <c r="T57" s="10">
        <f t="shared" si="1"/>
        <v>0.259205474546937</v>
      </c>
      <c r="U57" s="15" t="str">
        <f t="array" ref="U57">_xlfn.IFS(AND(V57&gt;0,V57&lt;=0.05),"0 to 0.05",AND(V57&gt;0.05,V57&lt;=0.1),"0.05 to 0.1",AND(V57&gt;0.1,V57&lt;=0.2),"0.1 to 0.2",AND(V57&gt;0.2,V57&lt;=0.3),"0.2 to 0.3",AND(V57&gt;0.3,V57&lt;=0.4),"0.3 to 0.4",AND(V57&gt;0.4,V57&lt;=0.5),"0.4 to 0.5",AND(V57&gt;0.5,V57&lt;=0.75),"0.5 to 0.75",AND(V57&gt;0.75,V57&lt;=1),"0.75 to 1",AND(V57&gt;1,V57&lt;=2),"1 to 2",AND(V57&gt;2,V57&lt;=3),"2 to 3",AND(V57&gt;3,V57&lt;=4),"3 to 4",AND(V57&gt;4,V57&lt;=5),"4 to 5",AND(V57&gt;5,V57&lt;=10),"5 to 10",V57&gt;10,"10+")</f>
        <v>0.05 to 0.1</v>
      </c>
      <c r="V57" s="10">
        <f t="shared" si="2"/>
        <v>0.0737452505520301</v>
      </c>
      <c r="W57" s="15" t="str">
        <f t="array" ref="W57">_xlfn.IFS(AND(X57&gt;0,X57&lt;=0.05),"0 to 0.05",AND(X57&gt;0.05,X57&lt;=0.1),"0.05 to 0.1",AND(X57&gt;0.1,X57&lt;=0.2),"0.1 to 0.2",AND(X57&gt;0.2,X57&lt;=0.3),"0.2 to 0.3",AND(X57&gt;0.3,X57&lt;=0.4),"0.3 to 0.4",AND(X57&gt;0.4,X57&lt;=0.5),"0.4 to 0.5",AND(X57&gt;0.5,X57&lt;=0.75),"0.5 to 0.75",AND(X57&gt;0.75,X57&lt;=1),"0.75 to 1",AND(X57&gt;1,X57&lt;=2),"1 to 2",AND(X57&gt;2,X57&lt;=3),"2 to 3",AND(X57&gt;3,X57&lt;=4),"3 to 4",AND(X57&gt;4,X57&lt;=5),"4 to 5",AND(X57&gt;5,X57&lt;=10),"5 to 10",X57&gt;10,"10+")</f>
        <v>0.05 to 0.1</v>
      </c>
      <c r="X57" s="16">
        <f t="shared" si="3"/>
        <v>0.0699854781276731</v>
      </c>
      <c r="Y57" s="5" t="str">
        <f t="array" ref="Y57">_xlfn.IFS(AND(Z57&gt;0,Z57&lt;=1),"0 to 1",AND(Z57&gt;1,Z57&lt;=2),"1 to 2",AND(Z57&gt;2,Z57&lt;=4),"2 to 4",AND(Z57&gt;4,Z57&lt;=6),"4 to 6",AND(Z57&gt;6,Z57&lt;=8),"6 to 8",AND(Z57&gt;8,Z57&lt;=10),"8 to 10",AND(Z57&gt;10,Z57&lt;=15),"10 to 15",AND(Z57&gt;15,Z57&lt;=20),"15 to 20",AND(Z57&gt;20,Z57&lt;=25),"20 to 25",AND(Z57&gt;25,Z57&lt;=30),"25 to 30",AND(Z57&gt;30,Z57&lt;=40),"30 to 40",AND(Z57&gt;40,Z57&lt;=50),"40 to 50",Z57&gt;50,"50+")</f>
        <v>8 to 10</v>
      </c>
      <c r="Z57" s="9">
        <f t="array" ref="Z57">_xlfn.IFS(AA57="oz",_xlfn.IFS(R57="oz",Q57,R57="fl oz",Q57*1.04,R57="ml",Q57*0.0338),AA57="fl oz",_xlfn.IFS(R57="oz",Q57/1.04,R57="fl oz",Q57,R57="ml",Q57*0.0338/1.04),AA57="ml",_xlfn.IFS(R57="oz",Q57/0.0338,R57="fl oz",Q57*1.04/0.0338,R57="ml",Q57))</f>
        <v>8.5</v>
      </c>
      <c r="AA57" s="9" t="str">
        <f>_xlfn.XLOOKUP($E57,'Raw Data'!$E:$E,'Raw Data'!AA:AA,"ERROR",0,1)</f>
        <v>oz</v>
      </c>
      <c r="AB57" s="5" t="s">
        <v>228</v>
      </c>
      <c r="AC57" s="5" t="s">
        <v>229</v>
      </c>
      <c r="AD57" s="5" t="s">
        <v>127</v>
      </c>
      <c r="AE57">
        <f>IF(SUMIF('Ingredients Backend'!$AE$1:$CD$1,AE$3,'Ingredients Backend'!$AE56:$CD56)&gt;=1,1,0)*$H57</f>
        <v>0</v>
      </c>
      <c r="AF57">
        <f>IF(SUMIF('Ingredients Backend'!$AE$1:$CD$1,AF$3,'Ingredients Backend'!$AE56:$CD56)&gt;=1,1,0)*$H57</f>
        <v>0</v>
      </c>
      <c r="AG57">
        <f>IF(SUMIF('Ingredients Backend'!$AE$1:$CD$1,AG$3,'Ingredients Backend'!$AE56:$CD56)&gt;=1,1,0)*$H57</f>
        <v>0</v>
      </c>
      <c r="AH57">
        <f>IF(SUMIF('Ingredients Backend'!$AE$1:$CD$1,AH$3,'Ingredients Backend'!$AE56:$CD56)&gt;=1,1,0)*$H57</f>
        <v>0</v>
      </c>
      <c r="AI57">
        <f>IF(SUMIF('Ingredients Backend'!$AE$1:$CD$1,AI$3,'Ingredients Backend'!$AE56:$CD56)&gt;=1,1,0)*$H57</f>
        <v>0</v>
      </c>
      <c r="AJ57">
        <f>IF(SUMIF('Ingredients Backend'!$AE$1:$CD$1,AJ$3,'Ingredients Backend'!$AE56:$CD56)&gt;=1,1,0)*$H57</f>
        <v>0</v>
      </c>
      <c r="AK57">
        <f>IF(SUMIF('Ingredients Backend'!$AE$1:$CD$1,AK$3,'Ingredients Backend'!$AE56:$CD56)&gt;=1,1,0)*$H57</f>
        <v>0</v>
      </c>
      <c r="AL57">
        <f>IF(SUMIF('Ingredients Backend'!$AE$1:$CD$1,AL$3,'Ingredients Backend'!$AE56:$CD56)&gt;=1,1,0)*$H57</f>
        <v>2786.6</v>
      </c>
      <c r="AM57">
        <f>IF(SUMIF('Ingredients Backend'!$AE$1:$CD$1,AM$3,'Ingredients Backend'!$AE56:$CD56)&gt;=1,1,0)*$H57</f>
        <v>0</v>
      </c>
      <c r="AN57">
        <f>IF(SUMIF('Ingredients Backend'!$AE$1:$CD$1,AN$3,'Ingredients Backend'!$AE56:$CD56)&gt;=1,1,0)*$H57</f>
        <v>0</v>
      </c>
      <c r="AO57">
        <f>IF(SUMIF('Ingredients Backend'!$AE$1:$CD$1,AO$3,'Ingredients Backend'!$AE56:$CD56)&gt;=1,1,0)*$H57</f>
        <v>0</v>
      </c>
      <c r="AP57">
        <f>IF(SUMIF('Ingredients Backend'!$AE$1:$CD$1,AP$3,'Ingredients Backend'!$AE56:$CD56)&gt;=1,1,0)*$H57</f>
        <v>0</v>
      </c>
      <c r="AQ57">
        <f>IF(SUMIF('Ingredients Backend'!$AE$1:$CD$1,AQ$3,'Ingredients Backend'!$AE56:$CD56)&gt;=1,1,0)*$H57</f>
        <v>0</v>
      </c>
      <c r="AR57">
        <f>IF(SUMIF('Ingredients Backend'!$AE$1:$CD$1,AR$3,'Ingredients Backend'!$AE56:$CD56)&gt;=1,1,0)*$H57</f>
        <v>0</v>
      </c>
      <c r="AS57">
        <f>IF(SUMIF('Ingredients Backend'!$AE$1:$CD$1,AS$3,'Ingredients Backend'!$AE56:$CD56)&gt;=1,1,0)*$H57</f>
        <v>0</v>
      </c>
      <c r="AT57">
        <f>IF(SUMIF('Ingredients Backend'!$AE$1:$CD$1,AT$3,'Ingredients Backend'!$AE56:$CD56)&gt;=1,1,0)*$H57</f>
        <v>0</v>
      </c>
      <c r="AU57">
        <f>IF(SUMIF('Ingredients Backend'!$AE$1:$CD$1,AU$3,'Ingredients Backend'!$AE56:$CD56)&gt;=1,1,0)*$H57</f>
        <v>0</v>
      </c>
      <c r="AV57">
        <f>IF(SUMIF('Ingredients Backend'!$AE$1:$CD$1,AV$3,'Ingredients Backend'!$AE56:$CD56)&gt;=1,1,0)*$H57</f>
        <v>0</v>
      </c>
      <c r="AW57">
        <f>IF(SUMIF('Ingredients Backend'!$AE$1:$CD$1,AW$3,'Ingredients Backend'!$AE56:$CD56)&gt;=1,1,0)*$H57</f>
        <v>0</v>
      </c>
      <c r="AX57">
        <f>IF(SUMIF('Ingredients Backend'!$AE$1:$CD$1,AX$3,'Ingredients Backend'!$AE56:$CD56)&gt;=1,1,0)*$H57</f>
        <v>0</v>
      </c>
      <c r="AY57">
        <f>IF(SUMIF('Ingredients Backend'!$AE$1:$CD$1,AY$3,'Ingredients Backend'!$AE56:$CD56)&gt;=1,1,0)*$H57</f>
        <v>0</v>
      </c>
      <c r="AZ57">
        <f>IF(SUMIF('Ingredients Backend'!$AE$1:$CD$1,AZ$3,'Ingredients Backend'!$AE56:$CD56)&gt;=1,1,0)*$H57</f>
        <v>0</v>
      </c>
      <c r="BA57">
        <f>IF(SUMIF('Ingredients Backend'!$AE$1:$CD$1,BA$3,'Ingredients Backend'!$AE56:$CD56)&gt;=1,1,0)*$H57</f>
        <v>0</v>
      </c>
      <c r="BB57">
        <f>IF(SUMIF('Ingredients Backend'!$AE$1:$CD$1,BB$3,'Ingredients Backend'!$AE56:$CD56)&gt;=1,1,0)*$H57</f>
        <v>0</v>
      </c>
      <c r="BC57">
        <f>IF(SUMIF('Ingredients Backend'!$AE$1:$CD$1,BC$3,'Ingredients Backend'!$AE56:$CD56)&gt;=1,1,0)*$H57</f>
        <v>0</v>
      </c>
      <c r="BD57">
        <f>IF(SUMIF('Ingredients Backend'!$AE$1:$CD$1,BD$3,'Ingredients Backend'!$AE56:$CD56)&gt;=1,1,0)*$H57</f>
        <v>0</v>
      </c>
      <c r="BE57">
        <f>IF(SUMIF('Ingredients Backend'!$AE$1:$CD$1,BE$3,'Ingredients Backend'!$AE56:$CD56)&gt;=1,1,0)*$H57</f>
        <v>0</v>
      </c>
      <c r="BF57">
        <f>IF(SUMIF('Ingredients Backend'!$AE$1:$CD$1,BF$3,'Ingredients Backend'!$AE56:$CD56)&gt;=1,1,0)*$H57</f>
        <v>0</v>
      </c>
      <c r="BG57">
        <f>IF(SUMIF('Ingredients Backend'!$AE$1:$CD$1,BG$3,'Ingredients Backend'!$AE56:$CD56)&gt;=1,1,0)*$H57</f>
        <v>0</v>
      </c>
      <c r="BH57">
        <f>IF(SUMIF('Ingredients Backend'!$AE$1:$CD$1,BH$3,'Ingredients Backend'!$AE56:$CD56)&gt;=1,1,0)*$H57</f>
        <v>0</v>
      </c>
      <c r="BI57">
        <f>IF(SUMIF('Ingredients Backend'!$AE$1:$CD$1,BI$3,'Ingredients Backend'!$AE56:$CD56)&gt;=1,1,0)*$H57</f>
        <v>0</v>
      </c>
      <c r="BJ57">
        <f>IF(SUMIF('Ingredients Backend'!$AE$1:$CD$1,BJ$3,'Ingredients Backend'!$AE56:$CD56)&gt;=1,1,0)*$H57</f>
        <v>0</v>
      </c>
      <c r="BK57">
        <f>IF(SUMIF('Ingredients Backend'!$AE$1:$CD$1,BK$3,'Ingredients Backend'!$AE56:$CD56)&gt;=1,1,0)*$H57</f>
        <v>0</v>
      </c>
      <c r="BL57">
        <f>IF(SUMIF('Ingredients Backend'!$AE$1:$CD$1,BL$3,'Ingredients Backend'!$AE56:$CD56)&gt;=1,1,0)*$H57</f>
        <v>0</v>
      </c>
      <c r="BM57">
        <f>IF(SUMIF('Ingredients Backend'!$AE$1:$CD$1,BM$3,'Ingredients Backend'!$AE56:$CD56)&gt;=1,1,0)*$H57</f>
        <v>0</v>
      </c>
      <c r="BN57">
        <f>IF(SUMIF('Ingredients Backend'!$AE$1:$CD$1,BN$3,'Ingredients Backend'!$AE56:$CD56)&gt;=1,1,0)*$H57</f>
        <v>0</v>
      </c>
      <c r="BO57">
        <f>IF(SUMIF('Ingredients Backend'!$AE$1:$CD$1,BO$3,'Ingredients Backend'!$AE56:$CD56)&gt;=1,1,0)*$H57</f>
        <v>0</v>
      </c>
      <c r="BP57">
        <f>IF(SUMIF('Ingredients Backend'!$AE$1:$CD$1,BP$3,'Ingredients Backend'!$AE56:$CD56)&gt;=1,1,0)*$H57</f>
        <v>0</v>
      </c>
      <c r="BQ57">
        <f>IF(SUMIF('Ingredients Backend'!$AE$1:$CD$1,BQ$3,'Ingredients Backend'!$AE56:$CD56)&gt;=1,1,0)*$H57</f>
        <v>0</v>
      </c>
      <c r="BR57">
        <f>IF(SUMIF('Ingredients Backend'!$AE$1:$CD$1,BR$3,'Ingredients Backend'!$AE56:$CD56)&gt;=1,1,0)*$H57</f>
        <v>0</v>
      </c>
      <c r="BS57">
        <f>IF(SUMIF('Ingredients Backend'!$AE$1:$CD$1,BS$3,'Ingredients Backend'!$AE56:$CD56)&gt;=1,1,0)*$H57</f>
        <v>0</v>
      </c>
      <c r="BT57">
        <f>IF(SUMIF('Ingredients Backend'!$AE$1:$CD$1,BT$3,'Ingredients Backend'!$AE56:$CD56)&gt;=1,1,0)*$H57</f>
        <v>0</v>
      </c>
      <c r="BU57">
        <f>IF(SUMIF('Ingredients Backend'!$AE$1:$CD$1,BU$3,'Ingredients Backend'!$AE56:$CD56)&gt;=1,1,0)*$H57</f>
        <v>0</v>
      </c>
      <c r="BV57">
        <f>IF(SUMIF('Ingredients Backend'!$AE$1:$CD$1,BV$3,'Ingredients Backend'!$AE56:$CD56)&gt;=1,1,0)*$H57</f>
        <v>0</v>
      </c>
      <c r="BW57">
        <f>IF(SUMIF('Ingredients Backend'!$AE$1:$CD$1,BW$3,'Ingredients Backend'!$AE56:$CD56)&gt;=1,1,0)*$H57</f>
        <v>0</v>
      </c>
      <c r="BX57">
        <f>IF(SUMIF('Ingredients Backend'!$AE$1:$CD$1,BX$3,'Ingredients Backend'!$AE56:$CD56)&gt;=1,1,0)*$H57</f>
        <v>0</v>
      </c>
      <c r="BY57">
        <f>IF(SUMIF('Ingredients Backend'!$AE$1:$CD$1,BY$3,'Ingredients Backend'!$AE56:$CD56)&gt;=1,1,0)*$H57</f>
        <v>0</v>
      </c>
    </row>
    <row r="58" spans="1:77">
      <c r="A58" s="5" t="str">
        <f>_xlfn.XLOOKUP($E58,'Raw Data'!$E:$E,'Raw Data'!A:A,"ERROR",0,1)</f>
        <v>AE</v>
      </c>
      <c r="B58" s="5" t="str">
        <f>_xlfn.XLOOKUP($E58,'Raw Data'!$E:$E,'Raw Data'!B:B,"ERROR",0,1)</f>
        <v>Hair Mousses</v>
      </c>
      <c r="C58" s="5" t="str">
        <f>_xlfn.XLOOKUP($E58,'Raw Data'!$E:$E,'Raw Data'!C:C,"ERROR",0,1)</f>
        <v>aveda</v>
      </c>
      <c r="D58" s="5" t="str">
        <f>_xlfn.XLOOKUP($E58,'Raw Data'!$E:$E,'Raw Data'!D:D,"ERROR",0,1)</f>
        <v>www.amazon.ae/dp/B0007CXWXI</v>
      </c>
      <c r="E58" s="5" t="s">
        <v>230</v>
      </c>
      <c r="F58" s="9" t="str">
        <f>_xlfn.XLOOKUP($E58,'Raw Data'!$E:$E,'Raw Data'!F:F,"ERROR",0,1)</f>
        <v>Aveda Phomollient Styling Foam (200Ml) [Personal Care]</v>
      </c>
      <c r="G58" s="10">
        <f>_xlfn.XLOOKUP($E58,'Raw Data'!$E:$E,'Raw Data'!G:G,"ERROR",0,1)</f>
        <v>25</v>
      </c>
      <c r="H58" s="9">
        <f>_xlfn.XLOOKUP($E58,'Raw Data'!$E:$E,'Raw Data'!H:H,"ERROR",0,1)</f>
        <v>2711.77</v>
      </c>
      <c r="I58" s="9">
        <f>_xlfn.XLOOKUP($E58,'Raw Data'!$E:$E,'Raw Data'!I:I,"ERROR",0,1)</f>
        <v>0.00363057491468564</v>
      </c>
      <c r="J58" s="9" t="str">
        <f>_xlfn.XLOOKUP($E58,'Raw Data'!$E:$E,'Raw Data'!J:J,"ERROR",0,1)</f>
        <v>Yes</v>
      </c>
      <c r="K58" s="14" t="str">
        <f t="array" ref="K58">_xlfn.IFS(AND(L58&gt;0,L58&lt;=5),"0 to 5",AND(L58&gt;5,L58&lt;=10),"5 to 10",AND(L58&gt;10,L58&lt;=15),"10 to 15",AND(L58&gt;15,L58&lt;=20),"15 to 20",AND(L58&gt;20,L58&lt;=30),"20 to 30",AND(L58&gt;30,L58&lt;=40),"30 to 40",AND(L58&gt;40,L58&lt;=50),"40 to 50",AND(L58&gt;50,L58&lt;=75),"50 to 75",AND(L58&gt;75,L58&lt;=100),"75 to 100",AND(L58&gt;100,L58&lt;=150),"100 to 150",AND(L58&gt;150,L58&lt;=200),"150 to 200",AND(L58&gt;200,L58&lt;=250),"200 to 250",AND(L58&gt;250,L58&lt;=300),"250 to 300",AND(L58&gt;300,L58&lt;=400),"300 to 400",AND(L58&gt;400,L58&lt;=500),"400 to 500",L58&gt;500,"500+")</f>
        <v>100 to 150</v>
      </c>
      <c r="L58" s="9">
        <f>_xlfn.XLOOKUP($E58,'Raw Data'!$E:$E,'Raw Data'!L:L,"ERROR",0,1)</f>
        <v>114.49</v>
      </c>
      <c r="M58" s="14" t="str">
        <f t="array" ref="M58">_xlfn.IFS(AND(N58&gt;0,N58&lt;=5),"0 to 5",AND(N58&gt;5,N58&lt;=10),"5 to 10",AND(N58&gt;10,N58&lt;=15),"10 to 15",AND(N58&gt;15,N58&lt;=20),"15 to 20",AND(N58&gt;20,N58&lt;=30),"20 to 30",AND(N58&gt;30,N58&lt;=40),"30 to 40",AND(N58&gt;40,N58&lt;=50),"40 to 50",AND(N58&gt;50,N58&lt;=75),"50 to 75",AND(N58&gt;75,N58&lt;=100),"75 to 100",AND(N58&gt;100,N58&lt;=150),"100 to 150",AND(N58&gt;150,N58&lt;=200),"150 to 200",AND(N58&gt;200,N58&lt;=250),"200 to 250",AND(N58&gt;250,N58&lt;=300),"250 to 300",AND(N58&gt;300,N58&lt;=400),"300 to 400",AND(N58&gt;400,N58&lt;=500),"400 to 500",N58&gt;500,"500+")</f>
        <v>100 to 150</v>
      </c>
      <c r="N58" s="9">
        <f>_xlfn.XLOOKUP($E58,'Raw Data'!$E:$E,'Raw Data'!N:N,"ERROR",0,1)</f>
        <v>121.08</v>
      </c>
      <c r="O58" s="14" t="str">
        <f t="array" ref="O58">_xlfn.IFS(P58=0,"No Discount",AND(P58&gt;0,P58&lt;=0.02),"0% to 2%",AND(P58&gt;0.02,P58&lt;=0.04),"2% to 4%",AND(P58&gt;0.04,P58&lt;=0.06),"4% to 6%",AND(P58&gt;0.06,P58&lt;=0.08),"6% to 8%",AND(P58&gt;0.08,P58&lt;=0.1),"8% to 10%",AND(P58&gt;0.1,P58&lt;=0.15),"10% to 15%",AND(P58&gt;0.15,P58&lt;=0.2),"15% to 20%",AND(P58&gt;0.2,P58&lt;=0.25),"20% to 25%",AND(P58&gt;0.25,P58&lt;=0.3),"25% to 30%",AND(P58&gt;0.3,P58&lt;=0.4),"30% to 40%",AND(P58&gt;0.4,P58&lt;=0.5),"40% to 50%",AND(P58&gt;0.5,P58&lt;=0.75),"50% to 75%",AND(P58&gt;0.75,P58&lt;=1),"75% to 100%")</f>
        <v>4% to 6%</v>
      </c>
      <c r="P58" s="10">
        <f>_xlfn.XLOOKUP($E58,'Raw Data'!$E:$E,'Raw Data'!P:P,"ERROR",0,1)</f>
        <v>0.0544268252395111</v>
      </c>
      <c r="Q58" s="9">
        <f>_xlfn.XLOOKUP($E58,'Raw Data'!$E:$E,'Raw Data'!Q:Q,"ERROR",0,1)</f>
        <v>200</v>
      </c>
      <c r="R58" s="9" t="str">
        <f>_xlfn.XLOOKUP($E58,'Raw Data'!$E:$E,'Raw Data'!R:R,"ERROR",0,1)</f>
        <v>ml</v>
      </c>
      <c r="S58" s="5" t="str">
        <f t="array" ref="S58">_xlfn.IFS(AND(T58&gt;0,T58&lt;=0.05),"0 to 0.05",AND(T58&gt;0.05,T58&lt;=0.1),"0.05 to 0.1",AND(T58&gt;0.1,T58&lt;=0.2),"0.1 to 0.2",AND(T58&gt;0.2,T58&lt;=0.3),"0.2 to 0.3",AND(T58&gt;0.3,T58&lt;=0.4),"0.3 to 0.4",AND(T58&gt;0.4,T58&lt;=0.5),"0.4 to 0.5",AND(T58&gt;0.5,T58&lt;=0.75),"0.5 to 0.75",AND(T58&gt;0.75,T58&lt;=1),"0.75 to 1",AND(T58&gt;1,T58&lt;=2),"1 to 2",AND(T58&gt;2,T58&lt;=3),"2 to 3",AND(T58&gt;3,T58&lt;=4),"3 to 4",AND(T58&gt;4,T58&lt;=5),"4 to 5",AND(T58&gt;5,T58&lt;=10),"5 to 10",T58&gt;10,"10+")</f>
        <v>0.5 to 0.75</v>
      </c>
      <c r="T58" s="10">
        <f t="shared" si="1"/>
        <v>0.572755851624768</v>
      </c>
      <c r="U58" s="15" t="str">
        <f t="array" ref="U58">_xlfn.IFS(AND(V58&gt;0,V58&lt;=0.05),"0 to 0.05",AND(V58&gt;0.05,V58&lt;=0.1),"0.05 to 0.1",AND(V58&gt;0.1,V58&lt;=0.2),"0.1 to 0.2",AND(V58&gt;0.2,V58&lt;=0.3),"0.2 to 0.3",AND(V58&gt;0.3,V58&lt;=0.4),"0.3 to 0.4",AND(V58&gt;0.4,V58&lt;=0.5),"0.4 to 0.5",AND(V58&gt;0.5,V58&lt;=0.75),"0.5 to 0.75",AND(V58&gt;0.75,V58&lt;=1),"0.75 to 1",AND(V58&gt;1,V58&lt;=2),"1 to 2",AND(V58&gt;2,V58&lt;=3),"2 to 3",AND(V58&gt;3,V58&lt;=4),"3 to 4",AND(V58&gt;4,V58&lt;=5),"4 to 5",AND(V58&gt;5,V58&lt;=10),"5 to 10",V58&gt;10,"10+")</f>
        <v>0.1 to 0.2</v>
      </c>
      <c r="V58" s="10">
        <f t="shared" si="2"/>
        <v>0.163545333207933</v>
      </c>
      <c r="W58" s="15" t="str">
        <f t="array" ref="W58">_xlfn.IFS(AND(X58&gt;0,X58&lt;=0.05),"0 to 0.05",AND(X58&gt;0.05,X58&lt;=0.1),"0.05 to 0.1",AND(X58&gt;0.1,X58&lt;=0.2),"0.1 to 0.2",AND(X58&gt;0.2,X58&lt;=0.3),"0.2 to 0.3",AND(X58&gt;0.3,X58&lt;=0.4),"0.3 to 0.4",AND(X58&gt;0.4,X58&lt;=0.5),"0.4 to 0.5",AND(X58&gt;0.5,X58&lt;=0.75),"0.5 to 0.75",AND(X58&gt;0.75,X58&lt;=1),"0.75 to 1",AND(X58&gt;1,X58&lt;=2),"1 to 2",AND(X58&gt;2,X58&lt;=3),"2 to 3",AND(X58&gt;3,X58&lt;=4),"3 to 4",AND(X58&gt;4,X58&lt;=5),"4 to 5",AND(X58&gt;5,X58&lt;=10),"5 to 10",X58&gt;10,"10+")</f>
        <v>0.1 to 0.2</v>
      </c>
      <c r="X58" s="16">
        <f t="shared" si="3"/>
        <v>0.154644079938687</v>
      </c>
      <c r="Y58" s="5" t="str">
        <f t="array" ref="Y58">_xlfn.IFS(AND(Z58&gt;0,Z58&lt;=1),"0 to 1",AND(Z58&gt;1,Z58&lt;=2),"1 to 2",AND(Z58&gt;2,Z58&lt;=4),"2 to 4",AND(Z58&gt;4,Z58&lt;=6),"4 to 6",AND(Z58&gt;6,Z58&lt;=8),"6 to 8",AND(Z58&gt;8,Z58&lt;=10),"8 to 10",AND(Z58&gt;10,Z58&lt;=15),"10 to 15",AND(Z58&gt;15,Z58&lt;=20),"15 to 20",AND(Z58&gt;20,Z58&lt;=25),"20 to 25",AND(Z58&gt;25,Z58&lt;=30),"25 to 30",AND(Z58&gt;30,Z58&lt;=40),"30 to 40",AND(Z58&gt;40,Z58&lt;=50),"40 to 50",Z58&gt;50,"50+")</f>
        <v>6 to 8</v>
      </c>
      <c r="Z58" s="9">
        <f t="array" ref="Z58">_xlfn.IFS(AA58="oz",_xlfn.IFS(R58="oz",Q58,R58="fl oz",Q58*1.04,R58="ml",Q58*0.0338),AA58="fl oz",_xlfn.IFS(R58="oz",Q58/1.04,R58="fl oz",Q58,R58="ml",Q58*0.0338/1.04),AA58="ml",_xlfn.IFS(R58="oz",Q58/0.0338,R58="fl oz",Q58*1.04/0.0338,R58="ml",Q58))</f>
        <v>6.76</v>
      </c>
      <c r="AA58" s="9" t="str">
        <f>_xlfn.XLOOKUP($E58,'Raw Data'!$E:$E,'Raw Data'!AA:AA,"ERROR",0,1)</f>
        <v>oz</v>
      </c>
      <c r="AB58" s="5" t="s">
        <v>231</v>
      </c>
      <c r="AC58" s="5" t="s">
        <v>48</v>
      </c>
      <c r="AD58" s="5" t="s">
        <v>232</v>
      </c>
      <c r="AE58">
        <f>IF(SUMIF('Ingredients Backend'!$AE$1:$CD$1,AE$3,'Ingredients Backend'!$AE57:$CD57)&gt;=1,1,0)*$H58</f>
        <v>0</v>
      </c>
      <c r="AF58">
        <f>IF(SUMIF('Ingredients Backend'!$AE$1:$CD$1,AF$3,'Ingredients Backend'!$AE57:$CD57)&gt;=1,1,0)*$H58</f>
        <v>0</v>
      </c>
      <c r="AG58">
        <f>IF(SUMIF('Ingredients Backend'!$AE$1:$CD$1,AG$3,'Ingredients Backend'!$AE57:$CD57)&gt;=1,1,0)*$H58</f>
        <v>0</v>
      </c>
      <c r="AH58">
        <f>IF(SUMIF('Ingredients Backend'!$AE$1:$CD$1,AH$3,'Ingredients Backend'!$AE57:$CD57)&gt;=1,1,0)*$H58</f>
        <v>0</v>
      </c>
      <c r="AI58">
        <f>IF(SUMIF('Ingredients Backend'!$AE$1:$CD$1,AI$3,'Ingredients Backend'!$AE57:$CD57)&gt;=1,1,0)*$H58</f>
        <v>0</v>
      </c>
      <c r="AJ58">
        <f>IF(SUMIF('Ingredients Backend'!$AE$1:$CD$1,AJ$3,'Ingredients Backend'!$AE57:$CD57)&gt;=1,1,0)*$H58</f>
        <v>0</v>
      </c>
      <c r="AK58">
        <f>IF(SUMIF('Ingredients Backend'!$AE$1:$CD$1,AK$3,'Ingredients Backend'!$AE57:$CD57)&gt;=1,1,0)*$H58</f>
        <v>0</v>
      </c>
      <c r="AL58">
        <f>IF(SUMIF('Ingredients Backend'!$AE$1:$CD$1,AL$3,'Ingredients Backend'!$AE57:$CD57)&gt;=1,1,0)*$H58</f>
        <v>0</v>
      </c>
      <c r="AM58">
        <f>IF(SUMIF('Ingredients Backend'!$AE$1:$CD$1,AM$3,'Ingredients Backend'!$AE57:$CD57)&gt;=1,1,0)*$H58</f>
        <v>0</v>
      </c>
      <c r="AN58">
        <f>IF(SUMIF('Ingredients Backend'!$AE$1:$CD$1,AN$3,'Ingredients Backend'!$AE57:$CD57)&gt;=1,1,0)*$H58</f>
        <v>0</v>
      </c>
      <c r="AO58">
        <f>IF(SUMIF('Ingredients Backend'!$AE$1:$CD$1,AO$3,'Ingredients Backend'!$AE57:$CD57)&gt;=1,1,0)*$H58</f>
        <v>0</v>
      </c>
      <c r="AP58">
        <f>IF(SUMIF('Ingredients Backend'!$AE$1:$CD$1,AP$3,'Ingredients Backend'!$AE57:$CD57)&gt;=1,1,0)*$H58</f>
        <v>0</v>
      </c>
      <c r="AQ58">
        <f>IF(SUMIF('Ingredients Backend'!$AE$1:$CD$1,AQ$3,'Ingredients Backend'!$AE57:$CD57)&gt;=1,1,0)*$H58</f>
        <v>2711.77</v>
      </c>
      <c r="AR58">
        <f>IF(SUMIF('Ingredients Backend'!$AE$1:$CD$1,AR$3,'Ingredients Backend'!$AE57:$CD57)&gt;=1,1,0)*$H58</f>
        <v>0</v>
      </c>
      <c r="AS58">
        <f>IF(SUMIF('Ingredients Backend'!$AE$1:$CD$1,AS$3,'Ingredients Backend'!$AE57:$CD57)&gt;=1,1,0)*$H58</f>
        <v>0</v>
      </c>
      <c r="AT58">
        <f>IF(SUMIF('Ingredients Backend'!$AE$1:$CD$1,AT$3,'Ingredients Backend'!$AE57:$CD57)&gt;=1,1,0)*$H58</f>
        <v>0</v>
      </c>
      <c r="AU58">
        <f>IF(SUMIF('Ingredients Backend'!$AE$1:$CD$1,AU$3,'Ingredients Backend'!$AE57:$CD57)&gt;=1,1,0)*$H58</f>
        <v>0</v>
      </c>
      <c r="AV58">
        <f>IF(SUMIF('Ingredients Backend'!$AE$1:$CD$1,AV$3,'Ingredients Backend'!$AE57:$CD57)&gt;=1,1,0)*$H58</f>
        <v>0</v>
      </c>
      <c r="AW58">
        <f>IF(SUMIF('Ingredients Backend'!$AE$1:$CD$1,AW$3,'Ingredients Backend'!$AE57:$CD57)&gt;=1,1,0)*$H58</f>
        <v>0</v>
      </c>
      <c r="AX58">
        <f>IF(SUMIF('Ingredients Backend'!$AE$1:$CD$1,AX$3,'Ingredients Backend'!$AE57:$CD57)&gt;=1,1,0)*$H58</f>
        <v>0</v>
      </c>
      <c r="AY58">
        <f>IF(SUMIF('Ingredients Backend'!$AE$1:$CD$1,AY$3,'Ingredients Backend'!$AE57:$CD57)&gt;=1,1,0)*$H58</f>
        <v>2711.77</v>
      </c>
      <c r="AZ58">
        <f>IF(SUMIF('Ingredients Backend'!$AE$1:$CD$1,AZ$3,'Ingredients Backend'!$AE57:$CD57)&gt;=1,1,0)*$H58</f>
        <v>2711.77</v>
      </c>
      <c r="BA58">
        <f>IF(SUMIF('Ingredients Backend'!$AE$1:$CD$1,BA$3,'Ingredients Backend'!$AE57:$CD57)&gt;=1,1,0)*$H58</f>
        <v>0</v>
      </c>
      <c r="BB58">
        <f>IF(SUMIF('Ingredients Backend'!$AE$1:$CD$1,BB$3,'Ingredients Backend'!$AE57:$CD57)&gt;=1,1,0)*$H58</f>
        <v>0</v>
      </c>
      <c r="BC58">
        <f>IF(SUMIF('Ingredients Backend'!$AE$1:$CD$1,BC$3,'Ingredients Backend'!$AE57:$CD57)&gt;=1,1,0)*$H58</f>
        <v>0</v>
      </c>
      <c r="BD58">
        <f>IF(SUMIF('Ingredients Backend'!$AE$1:$CD$1,BD$3,'Ingredients Backend'!$AE57:$CD57)&gt;=1,1,0)*$H58</f>
        <v>0</v>
      </c>
      <c r="BE58">
        <f>IF(SUMIF('Ingredients Backend'!$AE$1:$CD$1,BE$3,'Ingredients Backend'!$AE57:$CD57)&gt;=1,1,0)*$H58</f>
        <v>0</v>
      </c>
      <c r="BF58">
        <f>IF(SUMIF('Ingredients Backend'!$AE$1:$CD$1,BF$3,'Ingredients Backend'!$AE57:$CD57)&gt;=1,1,0)*$H58</f>
        <v>0</v>
      </c>
      <c r="BG58">
        <f>IF(SUMIF('Ingredients Backend'!$AE$1:$CD$1,BG$3,'Ingredients Backend'!$AE57:$CD57)&gt;=1,1,0)*$H58</f>
        <v>0</v>
      </c>
      <c r="BH58">
        <f>IF(SUMIF('Ingredients Backend'!$AE$1:$CD$1,BH$3,'Ingredients Backend'!$AE57:$CD57)&gt;=1,1,0)*$H58</f>
        <v>0</v>
      </c>
      <c r="BI58">
        <f>IF(SUMIF('Ingredients Backend'!$AE$1:$CD$1,BI$3,'Ingredients Backend'!$AE57:$CD57)&gt;=1,1,0)*$H58</f>
        <v>0</v>
      </c>
      <c r="BJ58">
        <f>IF(SUMIF('Ingredients Backend'!$AE$1:$CD$1,BJ$3,'Ingredients Backend'!$AE57:$CD57)&gt;=1,1,0)*$H58</f>
        <v>0</v>
      </c>
      <c r="BK58">
        <f>IF(SUMIF('Ingredients Backend'!$AE$1:$CD$1,BK$3,'Ingredients Backend'!$AE57:$CD57)&gt;=1,1,0)*$H58</f>
        <v>0</v>
      </c>
      <c r="BL58">
        <f>IF(SUMIF('Ingredients Backend'!$AE$1:$CD$1,BL$3,'Ingredients Backend'!$AE57:$CD57)&gt;=1,1,0)*$H58</f>
        <v>0</v>
      </c>
      <c r="BM58">
        <f>IF(SUMIF('Ingredients Backend'!$AE$1:$CD$1,BM$3,'Ingredients Backend'!$AE57:$CD57)&gt;=1,1,0)*$H58</f>
        <v>0</v>
      </c>
      <c r="BN58">
        <f>IF(SUMIF('Ingredients Backend'!$AE$1:$CD$1,BN$3,'Ingredients Backend'!$AE57:$CD57)&gt;=1,1,0)*$H58</f>
        <v>0</v>
      </c>
      <c r="BO58">
        <f>IF(SUMIF('Ingredients Backend'!$AE$1:$CD$1,BO$3,'Ingredients Backend'!$AE57:$CD57)&gt;=1,1,0)*$H58</f>
        <v>0</v>
      </c>
      <c r="BP58">
        <f>IF(SUMIF('Ingredients Backend'!$AE$1:$CD$1,BP$3,'Ingredients Backend'!$AE57:$CD57)&gt;=1,1,0)*$H58</f>
        <v>0</v>
      </c>
      <c r="BQ58">
        <f>IF(SUMIF('Ingredients Backend'!$AE$1:$CD$1,BQ$3,'Ingredients Backend'!$AE57:$CD57)&gt;=1,1,0)*$H58</f>
        <v>0</v>
      </c>
      <c r="BR58">
        <f>IF(SUMIF('Ingredients Backend'!$AE$1:$CD$1,BR$3,'Ingredients Backend'!$AE57:$CD57)&gt;=1,1,0)*$H58</f>
        <v>0</v>
      </c>
      <c r="BS58">
        <f>IF(SUMIF('Ingredients Backend'!$AE$1:$CD$1,BS$3,'Ingredients Backend'!$AE57:$CD57)&gt;=1,1,0)*$H58</f>
        <v>0</v>
      </c>
      <c r="BT58">
        <f>IF(SUMIF('Ingredients Backend'!$AE$1:$CD$1,BT$3,'Ingredients Backend'!$AE57:$CD57)&gt;=1,1,0)*$H58</f>
        <v>2711.77</v>
      </c>
      <c r="BU58">
        <f>IF(SUMIF('Ingredients Backend'!$AE$1:$CD$1,BU$3,'Ingredients Backend'!$AE57:$CD57)&gt;=1,1,0)*$H58</f>
        <v>0</v>
      </c>
      <c r="BV58">
        <f>IF(SUMIF('Ingredients Backend'!$AE$1:$CD$1,BV$3,'Ingredients Backend'!$AE57:$CD57)&gt;=1,1,0)*$H58</f>
        <v>0</v>
      </c>
      <c r="BW58">
        <f>IF(SUMIF('Ingredients Backend'!$AE$1:$CD$1,BW$3,'Ingredients Backend'!$AE57:$CD57)&gt;=1,1,0)*$H58</f>
        <v>2711.77</v>
      </c>
      <c r="BX58">
        <f>IF(SUMIF('Ingredients Backend'!$AE$1:$CD$1,BX$3,'Ingredients Backend'!$AE57:$CD57)&gt;=1,1,0)*$H58</f>
        <v>0</v>
      </c>
      <c r="BY58">
        <f>IF(SUMIF('Ingredients Backend'!$AE$1:$CD$1,BY$3,'Ingredients Backend'!$AE57:$CD57)&gt;=1,1,0)*$H58</f>
        <v>2711.77</v>
      </c>
    </row>
    <row r="59" spans="1:77">
      <c r="A59" s="5" t="str">
        <f>_xlfn.XLOOKUP($E59,'Raw Data'!$E:$E,'Raw Data'!A:A,"ERROR",0,1)</f>
        <v>AE</v>
      </c>
      <c r="B59" s="5" t="str">
        <f>_xlfn.XLOOKUP($E59,'Raw Data'!$E:$E,'Raw Data'!B:B,"ERROR",0,1)</f>
        <v>Hair Mousses</v>
      </c>
      <c r="C59" s="5" t="str">
        <f>_xlfn.XLOOKUP($E59,'Raw Data'!$E:$E,'Raw Data'!C:C,"ERROR",0,1)</f>
        <v>Wood</v>
      </c>
      <c r="D59" s="5" t="str">
        <f>_xlfn.XLOOKUP($E59,'Raw Data'!$E:$E,'Raw Data'!D:D,"ERROR",0,1)</f>
        <v>www.amazon.ae/dp/B0009VS7O6</v>
      </c>
      <c r="E59" s="5" t="s">
        <v>233</v>
      </c>
      <c r="F59" s="9" t="str">
        <f>_xlfn.XLOOKUP($E59,'Raw Data'!$E:$E,'Raw Data'!F:F,"ERROR",0,1)</f>
        <v>Fantasia Liquid Mousse Spritz Super Hold, 12 Fl Oz</v>
      </c>
      <c r="G59" s="10">
        <f>_xlfn.XLOOKUP($E59,'Raw Data'!$E:$E,'Raw Data'!G:G,"ERROR",0,1)</f>
        <v>35</v>
      </c>
      <c r="H59" s="9">
        <f>_xlfn.XLOOKUP($E59,'Raw Data'!$E:$E,'Raw Data'!H:H,"ERROR",0,1)</f>
        <v>2624.88</v>
      </c>
      <c r="I59" s="9">
        <f>_xlfn.XLOOKUP($E59,'Raw Data'!$E:$E,'Raw Data'!I:I,"ERROR",0,1)</f>
        <v>0.00351424474865495</v>
      </c>
      <c r="J59" s="9" t="str">
        <f>_xlfn.XLOOKUP($E59,'Raw Data'!$E:$E,'Raw Data'!J:J,"ERROR",0,1)</f>
        <v>Yes</v>
      </c>
      <c r="K59" s="14" t="str">
        <f t="array" ref="K59">_xlfn.IFS(AND(L59&gt;0,L59&lt;=5),"0 to 5",AND(L59&gt;5,L59&lt;=10),"5 to 10",AND(L59&gt;10,L59&lt;=15),"10 to 15",AND(L59&gt;15,L59&lt;=20),"15 to 20",AND(L59&gt;20,L59&lt;=30),"20 to 30",AND(L59&gt;30,L59&lt;=40),"30 to 40",AND(L59&gt;40,L59&lt;=50),"40 to 50",AND(L59&gt;50,L59&lt;=75),"50 to 75",AND(L59&gt;75,L59&lt;=100),"75 to 100",AND(L59&gt;100,L59&lt;=150),"100 to 150",AND(L59&gt;150,L59&lt;=200),"150 to 200",AND(L59&gt;200,L59&lt;=250),"200 to 250",AND(L59&gt;250,L59&lt;=300),"250 to 300",AND(L59&gt;300,L59&lt;=400),"300 to 400",AND(L59&gt;400,L59&lt;=500),"400 to 500",L59&gt;500,"500+")</f>
        <v>75 to 100</v>
      </c>
      <c r="L59" s="9">
        <f>_xlfn.XLOOKUP($E59,'Raw Data'!$E:$E,'Raw Data'!L:L,"ERROR",0,1)</f>
        <v>77.65</v>
      </c>
      <c r="M59" s="14" t="str">
        <f t="array" ref="M59">_xlfn.IFS(AND(N59&gt;0,N59&lt;=5),"0 to 5",AND(N59&gt;5,N59&lt;=10),"5 to 10",AND(N59&gt;10,N59&lt;=15),"10 to 15",AND(N59&gt;15,N59&lt;=20),"15 to 20",AND(N59&gt;20,N59&lt;=30),"20 to 30",AND(N59&gt;30,N59&lt;=40),"30 to 40",AND(N59&gt;40,N59&lt;=50),"40 to 50",AND(N59&gt;50,N59&lt;=75),"50 to 75",AND(N59&gt;75,N59&lt;=100),"75 to 100",AND(N59&gt;100,N59&lt;=150),"100 to 150",AND(N59&gt;150,N59&lt;=200),"150 to 200",AND(N59&gt;200,N59&lt;=250),"200 to 250",AND(N59&gt;250,N59&lt;=300),"250 to 300",AND(N59&gt;300,N59&lt;=400),"300 to 400",AND(N59&gt;400,N59&lt;=500),"400 to 500",N59&gt;500,"500+")</f>
        <v>100 to 150</v>
      </c>
      <c r="N59" s="9">
        <f>_xlfn.XLOOKUP($E59,'Raw Data'!$E:$E,'Raw Data'!N:N,"ERROR",0,1)</f>
        <v>108.61</v>
      </c>
      <c r="O59" s="14" t="str">
        <f t="array" ref="O59">_xlfn.IFS(P59=0,"No Discount",AND(P59&gt;0,P59&lt;=0.02),"0% to 2%",AND(P59&gt;0.02,P59&lt;=0.04),"2% to 4%",AND(P59&gt;0.04,P59&lt;=0.06),"4% to 6%",AND(P59&gt;0.06,P59&lt;=0.08),"6% to 8%",AND(P59&gt;0.08,P59&lt;=0.1),"8% to 10%",AND(P59&gt;0.1,P59&lt;=0.15),"10% to 15%",AND(P59&gt;0.15,P59&lt;=0.2),"15% to 20%",AND(P59&gt;0.2,P59&lt;=0.25),"20% to 25%",AND(P59&gt;0.25,P59&lt;=0.3),"25% to 30%",AND(P59&gt;0.3,P59&lt;=0.4),"30% to 40%",AND(P59&gt;0.4,P59&lt;=0.5),"40% to 50%",AND(P59&gt;0.5,P59&lt;=0.75),"50% to 75%",AND(P59&gt;0.75,P59&lt;=1),"75% to 100%")</f>
        <v>25% to 30%</v>
      </c>
      <c r="P59" s="10">
        <f>_xlfn.XLOOKUP($E59,'Raw Data'!$E:$E,'Raw Data'!P:P,"ERROR",0,1)</f>
        <v>0.285056624620201</v>
      </c>
      <c r="Q59" s="9">
        <f>_xlfn.XLOOKUP($E59,'Raw Data'!$E:$E,'Raw Data'!Q:Q,"ERROR",0,1)</f>
        <v>12</v>
      </c>
      <c r="R59" s="9" t="str">
        <f>_xlfn.XLOOKUP($E59,'Raw Data'!$E:$E,'Raw Data'!R:R,"ERROR",0,1)</f>
        <v>fl oz</v>
      </c>
      <c r="S59" s="5" t="str">
        <f t="array" ref="S59">_xlfn.IFS(AND(T59&gt;0,T59&lt;=0.05),"0 to 0.05",AND(T59&gt;0.05,T59&lt;=0.1),"0.05 to 0.1",AND(T59&gt;0.1,T59&lt;=0.2),"0.1 to 0.2",AND(T59&gt;0.2,T59&lt;=0.3),"0.2 to 0.3",AND(T59&gt;0.3,T59&lt;=0.4),"0.3 to 0.4",AND(T59&gt;0.4,T59&lt;=0.5),"0.4 to 0.5",AND(T59&gt;0.5,T59&lt;=0.75),"0.5 to 0.75",AND(T59&gt;0.75,T59&lt;=1),"0.75 to 1",AND(T59&gt;1,T59&lt;=2),"1 to 2",AND(T59&gt;2,T59&lt;=3),"2 to 3",AND(T59&gt;3,T59&lt;=4),"3 to 4",AND(T59&gt;4,T59&lt;=5),"4 to 5",AND(T59&gt;5,T59&lt;=10),"5 to 10",T59&gt;10,"10+")</f>
        <v>0.2 to 0.3</v>
      </c>
      <c r="T59" s="10">
        <f t="shared" si="1"/>
        <v>0.210414444646775</v>
      </c>
      <c r="U59" s="15" t="str">
        <f t="array" ref="U59">_xlfn.IFS(AND(V59&gt;0,V59&lt;=0.05),"0 to 0.05",AND(V59&gt;0.05,V59&lt;=0.1),"0.05 to 0.1",AND(V59&gt;0.1,V59&lt;=0.2),"0.1 to 0.2",AND(V59&gt;0.2,V59&lt;=0.3),"0.2 to 0.3",AND(V59&gt;0.3,V59&lt;=0.4),"0.3 to 0.4",AND(V59&gt;0.4,V59&lt;=0.5),"0.4 to 0.5",AND(V59&gt;0.5,V59&lt;=0.75),"0.5 to 0.75",AND(V59&gt;0.75,V59&lt;=1),"0.75 to 1",AND(V59&gt;1,V59&lt;=2),"1 to 2",AND(V59&gt;2,V59&lt;=3),"2 to 3",AND(V59&gt;3,V59&lt;=4),"3 to 4",AND(V59&gt;4,V59&lt;=5),"4 to 5",AND(V59&gt;5,V59&lt;=10),"5 to 10",V59&gt;10,"10+")</f>
        <v>0.05 to 0.1</v>
      </c>
      <c r="V59" s="10">
        <f t="shared" si="2"/>
        <v>0.0794634960068677</v>
      </c>
      <c r="W59" s="15" t="str">
        <f t="array" ref="W59">_xlfn.IFS(AND(X59&gt;0,X59&lt;=0.05),"0 to 0.05",AND(X59&gt;0.05,X59&lt;=0.1),"0.05 to 0.1",AND(X59&gt;0.1,X59&lt;=0.2),"0.1 to 0.2",AND(X59&gt;0.2,X59&lt;=0.3),"0.2 to 0.3",AND(X59&gt;0.3,X59&lt;=0.4),"0.3 to 0.4",AND(X59&gt;0.4,X59&lt;=0.5),"0.4 to 0.5",AND(X59&gt;0.5,X59&lt;=0.75),"0.5 to 0.75",AND(X59&gt;0.75,X59&lt;=1),"0.75 to 1",AND(X59&gt;1,X59&lt;=2),"1 to 2",AND(X59&gt;2,X59&lt;=3),"2 to 3",AND(X59&gt;3,X59&lt;=4),"3 to 4",AND(X59&gt;4,X59&lt;=5),"4 to 5",AND(X59&gt;5,X59&lt;=10),"5 to 10",X59&gt;10,"10+")</f>
        <v>0.05 to 0.1</v>
      </c>
      <c r="X59" s="16">
        <f t="shared" si="3"/>
        <v>0.0568119000546292</v>
      </c>
      <c r="Y59" s="5" t="str">
        <f t="array" ref="Y59">_xlfn.IFS(AND(Z59&gt;0,Z59&lt;=1),"0 to 1",AND(Z59&gt;1,Z59&lt;=2),"1 to 2",AND(Z59&gt;2,Z59&lt;=4),"2 to 4",AND(Z59&gt;4,Z59&lt;=6),"4 to 6",AND(Z59&gt;6,Z59&lt;=8),"6 to 8",AND(Z59&gt;8,Z59&lt;=10),"8 to 10",AND(Z59&gt;10,Z59&lt;=15),"10 to 15",AND(Z59&gt;15,Z59&lt;=20),"15 to 20",AND(Z59&gt;20,Z59&lt;=25),"20 to 25",AND(Z59&gt;25,Z59&lt;=30),"25 to 30",AND(Z59&gt;30,Z59&lt;=40),"30 to 40",AND(Z59&gt;40,Z59&lt;=50),"40 to 50",Z59&gt;50,"50+")</f>
        <v>10 to 15</v>
      </c>
      <c r="Z59" s="9">
        <f t="array" ref="Z59">_xlfn.IFS(AA59="oz",_xlfn.IFS(R59="oz",Q59,R59="fl oz",Q59*1.04,R59="ml",Q59*0.0338),AA59="fl oz",_xlfn.IFS(R59="oz",Q59/1.04,R59="fl oz",Q59,R59="ml",Q59*0.0338/1.04),AA59="ml",_xlfn.IFS(R59="oz",Q59/0.0338,R59="fl oz",Q59*1.04/0.0338,R59="ml",Q59))</f>
        <v>12.48</v>
      </c>
      <c r="AA59" s="9" t="str">
        <f>_xlfn.XLOOKUP($E59,'Raw Data'!$E:$E,'Raw Data'!AA:AA,"ERROR",0,1)</f>
        <v>oz</v>
      </c>
      <c r="AB59" s="5" t="s">
        <v>234</v>
      </c>
      <c r="AC59" s="5" t="s">
        <v>144</v>
      </c>
      <c r="AD59" s="5" t="s">
        <v>43</v>
      </c>
      <c r="AE59">
        <f>IF(SUMIF('Ingredients Backend'!$AE$1:$CD$1,AE$3,'Ingredients Backend'!$AE58:$CD58)&gt;=1,1,0)*$H59</f>
        <v>0</v>
      </c>
      <c r="AF59">
        <f>IF(SUMIF('Ingredients Backend'!$AE$1:$CD$1,AF$3,'Ingredients Backend'!$AE58:$CD58)&gt;=1,1,0)*$H59</f>
        <v>0</v>
      </c>
      <c r="AG59">
        <f>IF(SUMIF('Ingredients Backend'!$AE$1:$CD$1,AG$3,'Ingredients Backend'!$AE58:$CD58)&gt;=1,1,0)*$H59</f>
        <v>0</v>
      </c>
      <c r="AH59">
        <f>IF(SUMIF('Ingredients Backend'!$AE$1:$CD$1,AH$3,'Ingredients Backend'!$AE58:$CD58)&gt;=1,1,0)*$H59</f>
        <v>0</v>
      </c>
      <c r="AI59">
        <f>IF(SUMIF('Ingredients Backend'!$AE$1:$CD$1,AI$3,'Ingredients Backend'!$AE58:$CD58)&gt;=1,1,0)*$H59</f>
        <v>0</v>
      </c>
      <c r="AJ59">
        <f>IF(SUMIF('Ingredients Backend'!$AE$1:$CD$1,AJ$3,'Ingredients Backend'!$AE58:$CD58)&gt;=1,1,0)*$H59</f>
        <v>0</v>
      </c>
      <c r="AK59">
        <f>IF(SUMIF('Ingredients Backend'!$AE$1:$CD$1,AK$3,'Ingredients Backend'!$AE58:$CD58)&gt;=1,1,0)*$H59</f>
        <v>0</v>
      </c>
      <c r="AL59">
        <f>IF(SUMIF('Ingredients Backend'!$AE$1:$CD$1,AL$3,'Ingredients Backend'!$AE58:$CD58)&gt;=1,1,0)*$H59</f>
        <v>0</v>
      </c>
      <c r="AM59">
        <f>IF(SUMIF('Ingredients Backend'!$AE$1:$CD$1,AM$3,'Ingredients Backend'!$AE58:$CD58)&gt;=1,1,0)*$H59</f>
        <v>0</v>
      </c>
      <c r="AN59">
        <f>IF(SUMIF('Ingredients Backend'!$AE$1:$CD$1,AN$3,'Ingredients Backend'!$AE58:$CD58)&gt;=1,1,0)*$H59</f>
        <v>0</v>
      </c>
      <c r="AO59">
        <f>IF(SUMIF('Ingredients Backend'!$AE$1:$CD$1,AO$3,'Ingredients Backend'!$AE58:$CD58)&gt;=1,1,0)*$H59</f>
        <v>0</v>
      </c>
      <c r="AP59">
        <f>IF(SUMIF('Ingredients Backend'!$AE$1:$CD$1,AP$3,'Ingredients Backend'!$AE58:$CD58)&gt;=1,1,0)*$H59</f>
        <v>0</v>
      </c>
      <c r="AQ59">
        <f>IF(SUMIF('Ingredients Backend'!$AE$1:$CD$1,AQ$3,'Ingredients Backend'!$AE58:$CD58)&gt;=1,1,0)*$H59</f>
        <v>0</v>
      </c>
      <c r="AR59">
        <f>IF(SUMIF('Ingredients Backend'!$AE$1:$CD$1,AR$3,'Ingredients Backend'!$AE58:$CD58)&gt;=1,1,0)*$H59</f>
        <v>0</v>
      </c>
      <c r="AS59">
        <f>IF(SUMIF('Ingredients Backend'!$AE$1:$CD$1,AS$3,'Ingredients Backend'!$AE58:$CD58)&gt;=1,1,0)*$H59</f>
        <v>0</v>
      </c>
      <c r="AT59">
        <f>IF(SUMIF('Ingredients Backend'!$AE$1:$CD$1,AT$3,'Ingredients Backend'!$AE58:$CD58)&gt;=1,1,0)*$H59</f>
        <v>0</v>
      </c>
      <c r="AU59">
        <f>IF(SUMIF('Ingredients Backend'!$AE$1:$CD$1,AU$3,'Ingredients Backend'!$AE58:$CD58)&gt;=1,1,0)*$H59</f>
        <v>0</v>
      </c>
      <c r="AV59">
        <f>IF(SUMIF('Ingredients Backend'!$AE$1:$CD$1,AV$3,'Ingredients Backend'!$AE58:$CD58)&gt;=1,1,0)*$H59</f>
        <v>0</v>
      </c>
      <c r="AW59">
        <f>IF(SUMIF('Ingredients Backend'!$AE$1:$CD$1,AW$3,'Ingredients Backend'!$AE58:$CD58)&gt;=1,1,0)*$H59</f>
        <v>0</v>
      </c>
      <c r="AX59">
        <f>IF(SUMIF('Ingredients Backend'!$AE$1:$CD$1,AX$3,'Ingredients Backend'!$AE58:$CD58)&gt;=1,1,0)*$H59</f>
        <v>0</v>
      </c>
      <c r="AY59">
        <f>IF(SUMIF('Ingredients Backend'!$AE$1:$CD$1,AY$3,'Ingredients Backend'!$AE58:$CD58)&gt;=1,1,0)*$H59</f>
        <v>0</v>
      </c>
      <c r="AZ59">
        <f>IF(SUMIF('Ingredients Backend'!$AE$1:$CD$1,AZ$3,'Ingredients Backend'!$AE58:$CD58)&gt;=1,1,0)*$H59</f>
        <v>0</v>
      </c>
      <c r="BA59">
        <f>IF(SUMIF('Ingredients Backend'!$AE$1:$CD$1,BA$3,'Ingredients Backend'!$AE58:$CD58)&gt;=1,1,0)*$H59</f>
        <v>0</v>
      </c>
      <c r="BB59">
        <f>IF(SUMIF('Ingredients Backend'!$AE$1:$CD$1,BB$3,'Ingredients Backend'!$AE58:$CD58)&gt;=1,1,0)*$H59</f>
        <v>0</v>
      </c>
      <c r="BC59">
        <f>IF(SUMIF('Ingredients Backend'!$AE$1:$CD$1,BC$3,'Ingredients Backend'!$AE58:$CD58)&gt;=1,1,0)*$H59</f>
        <v>0</v>
      </c>
      <c r="BD59">
        <f>IF(SUMIF('Ingredients Backend'!$AE$1:$CD$1,BD$3,'Ingredients Backend'!$AE58:$CD58)&gt;=1,1,0)*$H59</f>
        <v>0</v>
      </c>
      <c r="BE59">
        <f>IF(SUMIF('Ingredients Backend'!$AE$1:$CD$1,BE$3,'Ingredients Backend'!$AE58:$CD58)&gt;=1,1,0)*$H59</f>
        <v>0</v>
      </c>
      <c r="BF59">
        <f>IF(SUMIF('Ingredients Backend'!$AE$1:$CD$1,BF$3,'Ingredients Backend'!$AE58:$CD58)&gt;=1,1,0)*$H59</f>
        <v>0</v>
      </c>
      <c r="BG59">
        <f>IF(SUMIF('Ingredients Backend'!$AE$1:$CD$1,BG$3,'Ingredients Backend'!$AE58:$CD58)&gt;=1,1,0)*$H59</f>
        <v>2624.88</v>
      </c>
      <c r="BH59">
        <f>IF(SUMIF('Ingredients Backend'!$AE$1:$CD$1,BH$3,'Ingredients Backend'!$AE58:$CD58)&gt;=1,1,0)*$H59</f>
        <v>0</v>
      </c>
      <c r="BI59">
        <f>IF(SUMIF('Ingredients Backend'!$AE$1:$CD$1,BI$3,'Ingredients Backend'!$AE58:$CD58)&gt;=1,1,0)*$H59</f>
        <v>0</v>
      </c>
      <c r="BJ59">
        <f>IF(SUMIF('Ingredients Backend'!$AE$1:$CD$1,BJ$3,'Ingredients Backend'!$AE58:$CD58)&gt;=1,1,0)*$H59</f>
        <v>0</v>
      </c>
      <c r="BK59">
        <f>IF(SUMIF('Ingredients Backend'!$AE$1:$CD$1,BK$3,'Ingredients Backend'!$AE58:$CD58)&gt;=1,1,0)*$H59</f>
        <v>0</v>
      </c>
      <c r="BL59">
        <f>IF(SUMIF('Ingredients Backend'!$AE$1:$CD$1,BL$3,'Ingredients Backend'!$AE58:$CD58)&gt;=1,1,0)*$H59</f>
        <v>0</v>
      </c>
      <c r="BM59">
        <f>IF(SUMIF('Ingredients Backend'!$AE$1:$CD$1,BM$3,'Ingredients Backend'!$AE58:$CD58)&gt;=1,1,0)*$H59</f>
        <v>0</v>
      </c>
      <c r="BN59">
        <f>IF(SUMIF('Ingredients Backend'!$AE$1:$CD$1,BN$3,'Ingredients Backend'!$AE58:$CD58)&gt;=1,1,0)*$H59</f>
        <v>0</v>
      </c>
      <c r="BO59">
        <f>IF(SUMIF('Ingredients Backend'!$AE$1:$CD$1,BO$3,'Ingredients Backend'!$AE58:$CD58)&gt;=1,1,0)*$H59</f>
        <v>0</v>
      </c>
      <c r="BP59">
        <f>IF(SUMIF('Ingredients Backend'!$AE$1:$CD$1,BP$3,'Ingredients Backend'!$AE58:$CD58)&gt;=1,1,0)*$H59</f>
        <v>0</v>
      </c>
      <c r="BQ59">
        <f>IF(SUMIF('Ingredients Backend'!$AE$1:$CD$1,BQ$3,'Ingredients Backend'!$AE58:$CD58)&gt;=1,1,0)*$H59</f>
        <v>0</v>
      </c>
      <c r="BR59">
        <f>IF(SUMIF('Ingredients Backend'!$AE$1:$CD$1,BR$3,'Ingredients Backend'!$AE58:$CD58)&gt;=1,1,0)*$H59</f>
        <v>0</v>
      </c>
      <c r="BS59">
        <f>IF(SUMIF('Ingredients Backend'!$AE$1:$CD$1,BS$3,'Ingredients Backend'!$AE58:$CD58)&gt;=1,1,0)*$H59</f>
        <v>0</v>
      </c>
      <c r="BT59">
        <f>IF(SUMIF('Ingredients Backend'!$AE$1:$CD$1,BT$3,'Ingredients Backend'!$AE58:$CD58)&gt;=1,1,0)*$H59</f>
        <v>0</v>
      </c>
      <c r="BU59">
        <f>IF(SUMIF('Ingredients Backend'!$AE$1:$CD$1,BU$3,'Ingredients Backend'!$AE58:$CD58)&gt;=1,1,0)*$H59</f>
        <v>0</v>
      </c>
      <c r="BV59">
        <f>IF(SUMIF('Ingredients Backend'!$AE$1:$CD$1,BV$3,'Ingredients Backend'!$AE58:$CD58)&gt;=1,1,0)*$H59</f>
        <v>0</v>
      </c>
      <c r="BW59">
        <f>IF(SUMIF('Ingredients Backend'!$AE$1:$CD$1,BW$3,'Ingredients Backend'!$AE58:$CD58)&gt;=1,1,0)*$H59</f>
        <v>0</v>
      </c>
      <c r="BX59">
        <f>IF(SUMIF('Ingredients Backend'!$AE$1:$CD$1,BX$3,'Ingredients Backend'!$AE58:$CD58)&gt;=1,1,0)*$H59</f>
        <v>0</v>
      </c>
      <c r="BY59">
        <f>IF(SUMIF('Ingredients Backend'!$AE$1:$CD$1,BY$3,'Ingredients Backend'!$AE58:$CD58)&gt;=1,1,0)*$H59</f>
        <v>0</v>
      </c>
    </row>
    <row r="60" spans="1:77">
      <c r="A60" s="5" t="str">
        <f>_xlfn.XLOOKUP($E60,'Raw Data'!$E:$E,'Raw Data'!A:A,"ERROR",0,1)</f>
        <v>AE</v>
      </c>
      <c r="B60" s="5" t="str">
        <f>_xlfn.XLOOKUP($E60,'Raw Data'!$E:$E,'Raw Data'!B:B,"ERROR",0,1)</f>
        <v>Hair Mousses</v>
      </c>
      <c r="C60" s="5" t="str">
        <f>_xlfn.XLOOKUP($E60,'Raw Data'!$E:$E,'Raw Data'!C:C,"ERROR",0,1)</f>
        <v>Oribe</v>
      </c>
      <c r="D60" s="5" t="str">
        <f>_xlfn.XLOOKUP($E60,'Raw Data'!$E:$E,'Raw Data'!D:D,"ERROR",0,1)</f>
        <v>www.amazon.ae/dp/B00DHONW8I</v>
      </c>
      <c r="E60" s="5" t="s">
        <v>235</v>
      </c>
      <c r="F60" s="9" t="str">
        <f>_xlfn.XLOOKUP($E60,'Raw Data'!$E:$E,'Raw Data'!F:F,"ERROR",0,1)</f>
        <v>Oribe Curl Shaping Mousse , 5.7 Fl Oz (Pack of 1) Oribe Curl Shaping Mousse , 5.7 Fl Oz (Pack of 1)</v>
      </c>
      <c r="G60" s="10">
        <f>_xlfn.XLOOKUP($E60,'Raw Data'!$E:$E,'Raw Data'!G:G,"ERROR",0,1)</f>
        <v>13</v>
      </c>
      <c r="H60" s="9">
        <f>_xlfn.XLOOKUP($E60,'Raw Data'!$E:$E,'Raw Data'!H:H,"ERROR",0,1)</f>
        <v>2616</v>
      </c>
      <c r="I60" s="9">
        <f>_xlfn.XLOOKUP($E60,'Raw Data'!$E:$E,'Raw Data'!I:I,"ERROR",0,1)</f>
        <v>0.00350235601722035</v>
      </c>
      <c r="J60" s="9" t="str">
        <f>_xlfn.XLOOKUP($E60,'Raw Data'!$E:$E,'Raw Data'!J:J,"ERROR",0,1)</f>
        <v>Yes</v>
      </c>
      <c r="K60" s="14" t="str">
        <f t="array" ref="K60">_xlfn.IFS(AND(L60&gt;0,L60&lt;=5),"0 to 5",AND(L60&gt;5,L60&lt;=10),"5 to 10",AND(L60&gt;10,L60&lt;=15),"10 to 15",AND(L60&gt;15,L60&lt;=20),"15 to 20",AND(L60&gt;20,L60&lt;=30),"20 to 30",AND(L60&gt;30,L60&lt;=40),"30 to 40",AND(L60&gt;40,L60&lt;=50),"40 to 50",AND(L60&gt;50,L60&lt;=75),"50 to 75",AND(L60&gt;75,L60&lt;=100),"75 to 100",AND(L60&gt;100,L60&lt;=150),"100 to 150",AND(L60&gt;150,L60&lt;=200),"150 to 200",AND(L60&gt;200,L60&lt;=250),"200 to 250",AND(L60&gt;250,L60&lt;=300),"250 to 300",AND(L60&gt;300,L60&lt;=400),"300 to 400",AND(L60&gt;400,L60&lt;=500),"400 to 500",L60&gt;500,"500+")</f>
        <v>200 to 250</v>
      </c>
      <c r="L60" s="9">
        <f>_xlfn.XLOOKUP($E60,'Raw Data'!$E:$E,'Raw Data'!L:L,"ERROR",0,1)</f>
        <v>206.52</v>
      </c>
      <c r="M60" s="14" t="str">
        <f t="array" ref="M60">_xlfn.IFS(AND(N60&gt;0,N60&lt;=5),"0 to 5",AND(N60&gt;5,N60&lt;=10),"5 to 10",AND(N60&gt;10,N60&lt;=15),"10 to 15",AND(N60&gt;15,N60&lt;=20),"15 to 20",AND(N60&gt;20,N60&lt;=30),"20 to 30",AND(N60&gt;30,N60&lt;=40),"30 to 40",AND(N60&gt;40,N60&lt;=50),"40 to 50",AND(N60&gt;50,N60&lt;=75),"50 to 75",AND(N60&gt;75,N60&lt;=100),"75 to 100",AND(N60&gt;100,N60&lt;=150),"100 to 150",AND(N60&gt;150,N60&lt;=200),"150 to 200",AND(N60&gt;200,N60&lt;=250),"200 to 250",AND(N60&gt;250,N60&lt;=300),"250 to 300",AND(N60&gt;300,N60&lt;=400),"300 to 400",AND(N60&gt;400,N60&lt;=500),"400 to 500",N60&gt;500,"500+")</f>
        <v>200 to 250</v>
      </c>
      <c r="N60" s="9">
        <f>_xlfn.XLOOKUP($E60,'Raw Data'!$E:$E,'Raw Data'!N:N,"ERROR",0,1)</f>
        <v>212.25</v>
      </c>
      <c r="O60" s="14" t="str">
        <f t="array" ref="O60">_xlfn.IFS(P60=0,"No Discount",AND(P60&gt;0,P60&lt;=0.02),"0% to 2%",AND(P60&gt;0.02,P60&lt;=0.04),"2% to 4%",AND(P60&gt;0.04,P60&lt;=0.06),"4% to 6%",AND(P60&gt;0.06,P60&lt;=0.08),"6% to 8%",AND(P60&gt;0.08,P60&lt;=0.1),"8% to 10%",AND(P60&gt;0.1,P60&lt;=0.15),"10% to 15%",AND(P60&gt;0.15,P60&lt;=0.2),"15% to 20%",AND(P60&gt;0.2,P60&lt;=0.25),"20% to 25%",AND(P60&gt;0.25,P60&lt;=0.3),"25% to 30%",AND(P60&gt;0.3,P60&lt;=0.4),"30% to 40%",AND(P60&gt;0.4,P60&lt;=0.5),"40% to 50%",AND(P60&gt;0.5,P60&lt;=0.75),"50% to 75%",AND(P60&gt;0.75,P60&lt;=1),"75% to 100%")</f>
        <v>2% to 4%</v>
      </c>
      <c r="P60" s="10">
        <f>_xlfn.XLOOKUP($E60,'Raw Data'!$E:$E,'Raw Data'!P:P,"ERROR",0,1)</f>
        <v>0.0269964664310954</v>
      </c>
      <c r="Q60" s="9">
        <f>_xlfn.XLOOKUP($E60,'Raw Data'!$E:$E,'Raw Data'!Q:Q,"ERROR",0,1)</f>
        <v>5.7</v>
      </c>
      <c r="R60" s="9" t="str">
        <f>_xlfn.XLOOKUP($E60,'Raw Data'!$E:$E,'Raw Data'!R:R,"ERROR",0,1)</f>
        <v>fl oz</v>
      </c>
      <c r="S60" s="5" t="str">
        <f t="array" ref="S60">_xlfn.IFS(AND(T60&gt;0,T60&lt;=0.05),"0 to 0.05",AND(T60&gt;0.05,T60&lt;=0.1),"0.05 to 0.1",AND(T60&gt;0.1,T60&lt;=0.2),"0.1 to 0.2",AND(T60&gt;0.2,T60&lt;=0.3),"0.2 to 0.3",AND(T60&gt;0.3,T60&lt;=0.4),"0.3 to 0.4",AND(T60&gt;0.4,T60&lt;=0.5),"0.4 to 0.5",AND(T60&gt;0.5,T60&lt;=0.75),"0.5 to 0.75",AND(T60&gt;0.75,T60&lt;=1),"0.75 to 1",AND(T60&gt;1,T60&lt;=2),"1 to 2",AND(T60&gt;2,T60&lt;=3),"2 to 3",AND(T60&gt;3,T60&lt;=4),"3 to 4",AND(T60&gt;4,T60&lt;=5),"4 to 5",AND(T60&gt;5,T60&lt;=10),"5 to 10",T60&gt;10,"10+")</f>
        <v>1 to 2</v>
      </c>
      <c r="T60" s="10">
        <f t="shared" si="1"/>
        <v>1.1781554508002</v>
      </c>
      <c r="U60" s="15" t="str">
        <f t="array" ref="U60">_xlfn.IFS(AND(V60&gt;0,V60&lt;=0.05),"0 to 0.05",AND(V60&gt;0.05,V60&lt;=0.1),"0.05 to 0.1",AND(V60&gt;0.1,V60&lt;=0.2),"0.1 to 0.2",AND(V60&gt;0.2,V60&lt;=0.3),"0.2 to 0.3",AND(V60&gt;0.3,V60&lt;=0.4),"0.3 to 0.4",AND(V60&gt;0.4,V60&lt;=0.5),"0.4 to 0.5",AND(V60&gt;0.5,V60&lt;=0.75),"0.5 to 0.75",AND(V60&gt;0.75,V60&lt;=1),"0.75 to 1",AND(V60&gt;1,V60&lt;=2),"1 to 2",AND(V60&gt;2,V60&lt;=3),"2 to 3",AND(V60&gt;3,V60&lt;=4),"3 to 4",AND(V60&gt;4,V60&lt;=5),"4 to 5",AND(V60&gt;5,V60&lt;=10),"5 to 10",V60&gt;10,"10+")</f>
        <v>0.3 to 0.4</v>
      </c>
      <c r="V60" s="10">
        <f t="shared" si="2"/>
        <v>0.326927868955707</v>
      </c>
      <c r="W60" s="15" t="str">
        <f t="array" ref="W60">_xlfn.IFS(AND(X60&gt;0,X60&lt;=0.05),"0 to 0.05",AND(X60&gt;0.05,X60&lt;=0.1),"0.05 to 0.1",AND(X60&gt;0.1,X60&lt;=0.2),"0.1 to 0.2",AND(X60&gt;0.2,X60&lt;=0.3),"0.2 to 0.3",AND(X60&gt;0.3,X60&lt;=0.4),"0.3 to 0.4",AND(X60&gt;0.4,X60&lt;=0.5),"0.4 to 0.5",AND(X60&gt;0.5,X60&lt;=0.75),"0.5 to 0.75",AND(X60&gt;0.75,X60&lt;=1),"0.75 to 1",AND(X60&gt;1,X60&lt;=2),"1 to 2",AND(X60&gt;2,X60&lt;=3),"2 to 3",AND(X60&gt;3,X60&lt;=4),"3 to 4",AND(X60&gt;4,X60&lt;=5),"4 to 5",AND(X60&gt;5,X60&lt;=10),"5 to 10",X60&gt;10,"10+")</f>
        <v>0.3 to 0.4</v>
      </c>
      <c r="X60" s="16">
        <f t="shared" si="3"/>
        <v>0.318101971716054</v>
      </c>
      <c r="Y60" s="5" t="str">
        <f t="array" ref="Y60">_xlfn.IFS(AND(Z60&gt;0,Z60&lt;=1),"0 to 1",AND(Z60&gt;1,Z60&lt;=2),"1 to 2",AND(Z60&gt;2,Z60&lt;=4),"2 to 4",AND(Z60&gt;4,Z60&lt;=6),"4 to 6",AND(Z60&gt;6,Z60&lt;=8),"6 to 8",AND(Z60&gt;8,Z60&lt;=10),"8 to 10",AND(Z60&gt;10,Z60&lt;=15),"10 to 15",AND(Z60&gt;15,Z60&lt;=20),"15 to 20",AND(Z60&gt;20,Z60&lt;=25),"20 to 25",AND(Z60&gt;25,Z60&lt;=30),"25 to 30",AND(Z60&gt;30,Z60&lt;=40),"30 to 40",AND(Z60&gt;40,Z60&lt;=50),"40 to 50",Z60&gt;50,"50+")</f>
        <v>4 to 6</v>
      </c>
      <c r="Z60" s="9">
        <f t="array" ref="Z60">_xlfn.IFS(AA60="oz",_xlfn.IFS(R60="oz",Q60,R60="fl oz",Q60*1.04,R60="ml",Q60*0.0338),AA60="fl oz",_xlfn.IFS(R60="oz",Q60/1.04,R60="fl oz",Q60,R60="ml",Q60*0.0338/1.04),AA60="ml",_xlfn.IFS(R60="oz",Q60/0.0338,R60="fl oz",Q60*1.04/0.0338,R60="ml",Q60))</f>
        <v>5.928</v>
      </c>
      <c r="AA60" s="9" t="str">
        <f>_xlfn.XLOOKUP($E60,'Raw Data'!$E:$E,'Raw Data'!AA:AA,"ERROR",0,1)</f>
        <v>oz</v>
      </c>
      <c r="AB60" s="5" t="s">
        <v>236</v>
      </c>
      <c r="AC60" s="5" t="s">
        <v>43</v>
      </c>
      <c r="AD60" s="5" t="s">
        <v>43</v>
      </c>
      <c r="AE60">
        <f>IF(SUMIF('Ingredients Backend'!$AE$1:$CD$1,AE$3,'Ingredients Backend'!$AE59:$CD59)&gt;=1,1,0)*$H60</f>
        <v>0</v>
      </c>
      <c r="AF60">
        <f>IF(SUMIF('Ingredients Backend'!$AE$1:$CD$1,AF$3,'Ingredients Backend'!$AE59:$CD59)&gt;=1,1,0)*$H60</f>
        <v>0</v>
      </c>
      <c r="AG60">
        <f>IF(SUMIF('Ingredients Backend'!$AE$1:$CD$1,AG$3,'Ingredients Backend'!$AE59:$CD59)&gt;=1,1,0)*$H60</f>
        <v>0</v>
      </c>
      <c r="AH60">
        <f>IF(SUMIF('Ingredients Backend'!$AE$1:$CD$1,AH$3,'Ingredients Backend'!$AE59:$CD59)&gt;=1,1,0)*$H60</f>
        <v>0</v>
      </c>
      <c r="AI60">
        <f>IF(SUMIF('Ingredients Backend'!$AE$1:$CD$1,AI$3,'Ingredients Backend'!$AE59:$CD59)&gt;=1,1,0)*$H60</f>
        <v>0</v>
      </c>
      <c r="AJ60">
        <f>IF(SUMIF('Ingredients Backend'!$AE$1:$CD$1,AJ$3,'Ingredients Backend'!$AE59:$CD59)&gt;=1,1,0)*$H60</f>
        <v>0</v>
      </c>
      <c r="AK60">
        <f>IF(SUMIF('Ingredients Backend'!$AE$1:$CD$1,AK$3,'Ingredients Backend'!$AE59:$CD59)&gt;=1,1,0)*$H60</f>
        <v>0</v>
      </c>
      <c r="AL60">
        <f>IF(SUMIF('Ingredients Backend'!$AE$1:$CD$1,AL$3,'Ingredients Backend'!$AE59:$CD59)&gt;=1,1,0)*$H60</f>
        <v>0</v>
      </c>
      <c r="AM60">
        <f>IF(SUMIF('Ingredients Backend'!$AE$1:$CD$1,AM$3,'Ingredients Backend'!$AE59:$CD59)&gt;=1,1,0)*$H60</f>
        <v>0</v>
      </c>
      <c r="AN60">
        <f>IF(SUMIF('Ingredients Backend'!$AE$1:$CD$1,AN$3,'Ingredients Backend'!$AE59:$CD59)&gt;=1,1,0)*$H60</f>
        <v>0</v>
      </c>
      <c r="AO60">
        <f>IF(SUMIF('Ingredients Backend'!$AE$1:$CD$1,AO$3,'Ingredients Backend'!$AE59:$CD59)&gt;=1,1,0)*$H60</f>
        <v>0</v>
      </c>
      <c r="AP60">
        <f>IF(SUMIF('Ingredients Backend'!$AE$1:$CD$1,AP$3,'Ingredients Backend'!$AE59:$CD59)&gt;=1,1,0)*$H60</f>
        <v>0</v>
      </c>
      <c r="AQ60">
        <f>IF(SUMIF('Ingredients Backend'!$AE$1:$CD$1,AQ$3,'Ingredients Backend'!$AE59:$CD59)&gt;=1,1,0)*$H60</f>
        <v>0</v>
      </c>
      <c r="AR60">
        <f>IF(SUMIF('Ingredients Backend'!$AE$1:$CD$1,AR$3,'Ingredients Backend'!$AE59:$CD59)&gt;=1,1,0)*$H60</f>
        <v>0</v>
      </c>
      <c r="AS60">
        <f>IF(SUMIF('Ingredients Backend'!$AE$1:$CD$1,AS$3,'Ingredients Backend'!$AE59:$CD59)&gt;=1,1,0)*$H60</f>
        <v>0</v>
      </c>
      <c r="AT60">
        <f>IF(SUMIF('Ingredients Backend'!$AE$1:$CD$1,AT$3,'Ingredients Backend'!$AE59:$CD59)&gt;=1,1,0)*$H60</f>
        <v>0</v>
      </c>
      <c r="AU60">
        <f>IF(SUMIF('Ingredients Backend'!$AE$1:$CD$1,AU$3,'Ingredients Backend'!$AE59:$CD59)&gt;=1,1,0)*$H60</f>
        <v>0</v>
      </c>
      <c r="AV60">
        <f>IF(SUMIF('Ingredients Backend'!$AE$1:$CD$1,AV$3,'Ingredients Backend'!$AE59:$CD59)&gt;=1,1,0)*$H60</f>
        <v>0</v>
      </c>
      <c r="AW60">
        <f>IF(SUMIF('Ingredients Backend'!$AE$1:$CD$1,AW$3,'Ingredients Backend'!$AE59:$CD59)&gt;=1,1,0)*$H60</f>
        <v>0</v>
      </c>
      <c r="AX60">
        <f>IF(SUMIF('Ingredients Backend'!$AE$1:$CD$1,AX$3,'Ingredients Backend'!$AE59:$CD59)&gt;=1,1,0)*$H60</f>
        <v>0</v>
      </c>
      <c r="AY60">
        <f>IF(SUMIF('Ingredients Backend'!$AE$1:$CD$1,AY$3,'Ingredients Backend'!$AE59:$CD59)&gt;=1,1,0)*$H60</f>
        <v>0</v>
      </c>
      <c r="AZ60">
        <f>IF(SUMIF('Ingredients Backend'!$AE$1:$CD$1,AZ$3,'Ingredients Backend'!$AE59:$CD59)&gt;=1,1,0)*$H60</f>
        <v>0</v>
      </c>
      <c r="BA60">
        <f>IF(SUMIF('Ingredients Backend'!$AE$1:$CD$1,BA$3,'Ingredients Backend'!$AE59:$CD59)&gt;=1,1,0)*$H60</f>
        <v>0</v>
      </c>
      <c r="BB60">
        <f>IF(SUMIF('Ingredients Backend'!$AE$1:$CD$1,BB$3,'Ingredients Backend'!$AE59:$CD59)&gt;=1,1,0)*$H60</f>
        <v>0</v>
      </c>
      <c r="BC60">
        <f>IF(SUMIF('Ingredients Backend'!$AE$1:$CD$1,BC$3,'Ingredients Backend'!$AE59:$CD59)&gt;=1,1,0)*$H60</f>
        <v>0</v>
      </c>
      <c r="BD60">
        <f>IF(SUMIF('Ingredients Backend'!$AE$1:$CD$1,BD$3,'Ingredients Backend'!$AE59:$CD59)&gt;=1,1,0)*$H60</f>
        <v>0</v>
      </c>
      <c r="BE60">
        <f>IF(SUMIF('Ingredients Backend'!$AE$1:$CD$1,BE$3,'Ingredients Backend'!$AE59:$CD59)&gt;=1,1,0)*$H60</f>
        <v>0</v>
      </c>
      <c r="BF60">
        <f>IF(SUMIF('Ingredients Backend'!$AE$1:$CD$1,BF$3,'Ingredients Backend'!$AE59:$CD59)&gt;=1,1,0)*$H60</f>
        <v>0</v>
      </c>
      <c r="BG60">
        <f>IF(SUMIF('Ingredients Backend'!$AE$1:$CD$1,BG$3,'Ingredients Backend'!$AE59:$CD59)&gt;=1,1,0)*$H60</f>
        <v>2616</v>
      </c>
      <c r="BH60">
        <f>IF(SUMIF('Ingredients Backend'!$AE$1:$CD$1,BH$3,'Ingredients Backend'!$AE59:$CD59)&gt;=1,1,0)*$H60</f>
        <v>0</v>
      </c>
      <c r="BI60">
        <f>IF(SUMIF('Ingredients Backend'!$AE$1:$CD$1,BI$3,'Ingredients Backend'!$AE59:$CD59)&gt;=1,1,0)*$H60</f>
        <v>0</v>
      </c>
      <c r="BJ60">
        <f>IF(SUMIF('Ingredients Backend'!$AE$1:$CD$1,BJ$3,'Ingredients Backend'!$AE59:$CD59)&gt;=1,1,0)*$H60</f>
        <v>0</v>
      </c>
      <c r="BK60">
        <f>IF(SUMIF('Ingredients Backend'!$AE$1:$CD$1,BK$3,'Ingredients Backend'!$AE59:$CD59)&gt;=1,1,0)*$H60</f>
        <v>0</v>
      </c>
      <c r="BL60">
        <f>IF(SUMIF('Ingredients Backend'!$AE$1:$CD$1,BL$3,'Ingredients Backend'!$AE59:$CD59)&gt;=1,1,0)*$H60</f>
        <v>0</v>
      </c>
      <c r="BM60">
        <f>IF(SUMIF('Ingredients Backend'!$AE$1:$CD$1,BM$3,'Ingredients Backend'!$AE59:$CD59)&gt;=1,1,0)*$H60</f>
        <v>0</v>
      </c>
      <c r="BN60">
        <f>IF(SUMIF('Ingredients Backend'!$AE$1:$CD$1,BN$3,'Ingredients Backend'!$AE59:$CD59)&gt;=1,1,0)*$H60</f>
        <v>0</v>
      </c>
      <c r="BO60">
        <f>IF(SUMIF('Ingredients Backend'!$AE$1:$CD$1,BO$3,'Ingredients Backend'!$AE59:$CD59)&gt;=1,1,0)*$H60</f>
        <v>0</v>
      </c>
      <c r="BP60">
        <f>IF(SUMIF('Ingredients Backend'!$AE$1:$CD$1,BP$3,'Ingredients Backend'!$AE59:$CD59)&gt;=1,1,0)*$H60</f>
        <v>0</v>
      </c>
      <c r="BQ60">
        <f>IF(SUMIF('Ingredients Backend'!$AE$1:$CD$1,BQ$3,'Ingredients Backend'!$AE59:$CD59)&gt;=1,1,0)*$H60</f>
        <v>0</v>
      </c>
      <c r="BR60">
        <f>IF(SUMIF('Ingredients Backend'!$AE$1:$CD$1,BR$3,'Ingredients Backend'!$AE59:$CD59)&gt;=1,1,0)*$H60</f>
        <v>0</v>
      </c>
      <c r="BS60">
        <f>IF(SUMIF('Ingredients Backend'!$AE$1:$CD$1,BS$3,'Ingredients Backend'!$AE59:$CD59)&gt;=1,1,0)*$H60</f>
        <v>0</v>
      </c>
      <c r="BT60">
        <f>IF(SUMIF('Ingredients Backend'!$AE$1:$CD$1,BT$3,'Ingredients Backend'!$AE59:$CD59)&gt;=1,1,0)*$H60</f>
        <v>0</v>
      </c>
      <c r="BU60">
        <f>IF(SUMIF('Ingredients Backend'!$AE$1:$CD$1,BU$3,'Ingredients Backend'!$AE59:$CD59)&gt;=1,1,0)*$H60</f>
        <v>0</v>
      </c>
      <c r="BV60">
        <f>IF(SUMIF('Ingredients Backend'!$AE$1:$CD$1,BV$3,'Ingredients Backend'!$AE59:$CD59)&gt;=1,1,0)*$H60</f>
        <v>0</v>
      </c>
      <c r="BW60">
        <f>IF(SUMIF('Ingredients Backend'!$AE$1:$CD$1,BW$3,'Ingredients Backend'!$AE59:$CD59)&gt;=1,1,0)*$H60</f>
        <v>0</v>
      </c>
      <c r="BX60">
        <f>IF(SUMIF('Ingredients Backend'!$AE$1:$CD$1,BX$3,'Ingredients Backend'!$AE59:$CD59)&gt;=1,1,0)*$H60</f>
        <v>0</v>
      </c>
      <c r="BY60">
        <f>IF(SUMIF('Ingredients Backend'!$AE$1:$CD$1,BY$3,'Ingredients Backend'!$AE59:$CD59)&gt;=1,1,0)*$H60</f>
        <v>0</v>
      </c>
    </row>
    <row r="61" spans="1:77">
      <c r="A61" s="5" t="str">
        <f>_xlfn.XLOOKUP($E61,'Raw Data'!$E:$E,'Raw Data'!A:A,"ERROR",0,1)</f>
        <v>AE</v>
      </c>
      <c r="B61" s="5" t="str">
        <f>_xlfn.XLOOKUP($E61,'Raw Data'!$E:$E,'Raw Data'!B:B,"ERROR",0,1)</f>
        <v>Hair Mousses</v>
      </c>
      <c r="C61" s="5" t="str">
        <f>_xlfn.XLOOKUP($E61,'Raw Data'!$E:$E,'Raw Data'!C:C,"ERROR",0,1)</f>
        <v>The Doux</v>
      </c>
      <c r="D61" s="5" t="str">
        <f>_xlfn.XLOOKUP($E61,'Raw Data'!$E:$E,'Raw Data'!D:D,"ERROR",0,1)</f>
        <v>www.amazon.ae/dp/B08J4GB7YG</v>
      </c>
      <c r="E61" s="5" t="s">
        <v>237</v>
      </c>
      <c r="F61" s="9" t="str">
        <f>_xlfn.XLOOKUP($E61,'Raw Data'!$E:$E,'Raw Data'!F:F,"ERROR",0,1)</f>
        <v>The Doux Mousse Define Texture Foam 7 Oz. The Doux Mousse Define Texture Foam 7 Oz.</v>
      </c>
      <c r="G61" s="10">
        <f>_xlfn.XLOOKUP($E61,'Raw Data'!$E:$E,'Raw Data'!G:G,"ERROR",0,1)</f>
        <v>27</v>
      </c>
      <c r="H61" s="9">
        <f>_xlfn.XLOOKUP($E61,'Raw Data'!$E:$E,'Raw Data'!H:H,"ERROR",0,1)</f>
        <v>2610.34</v>
      </c>
      <c r="I61" s="9">
        <f>_xlfn.XLOOKUP($E61,'Raw Data'!$E:$E,'Raw Data'!I:I,"ERROR",0,1)</f>
        <v>0.0034947782897519</v>
      </c>
      <c r="J61" s="9" t="str">
        <f>_xlfn.XLOOKUP($E61,'Raw Data'!$E:$E,'Raw Data'!J:J,"ERROR",0,1)</f>
        <v>Yes</v>
      </c>
      <c r="K61" s="14" t="str">
        <f t="array" ref="K61">_xlfn.IFS(AND(L61&gt;0,L61&lt;=5),"0 to 5",AND(L61&gt;5,L61&lt;=10),"5 to 10",AND(L61&gt;10,L61&lt;=15),"10 to 15",AND(L61&gt;15,L61&lt;=20),"15 to 20",AND(L61&gt;20,L61&lt;=30),"20 to 30",AND(L61&gt;30,L61&lt;=40),"30 to 40",AND(L61&gt;40,L61&lt;=50),"40 to 50",AND(L61&gt;50,L61&lt;=75),"50 to 75",AND(L61&gt;75,L61&lt;=100),"75 to 100",AND(L61&gt;100,L61&lt;=150),"100 to 150",AND(L61&gt;150,L61&lt;=200),"150 to 200",AND(L61&gt;200,L61&lt;=250),"200 to 250",AND(L61&gt;250,L61&lt;=300),"250 to 300",AND(L61&gt;300,L61&lt;=400),"300 to 400",AND(L61&gt;400,L61&lt;=500),"400 to 500",L61&gt;500,"500+")</f>
        <v>100 to 150</v>
      </c>
      <c r="L61" s="9">
        <f>_xlfn.XLOOKUP($E61,'Raw Data'!$E:$E,'Raw Data'!L:L,"ERROR",0,1)</f>
        <v>105.37</v>
      </c>
      <c r="M61" s="14" t="str">
        <f t="array" ref="M61">_xlfn.IFS(AND(N61&gt;0,N61&lt;=5),"0 to 5",AND(N61&gt;5,N61&lt;=10),"5 to 10",AND(N61&gt;10,N61&lt;=15),"10 to 15",AND(N61&gt;15,N61&lt;=20),"15 to 20",AND(N61&gt;20,N61&lt;=30),"20 to 30",AND(N61&gt;30,N61&lt;=40),"30 to 40",AND(N61&gt;40,N61&lt;=50),"40 to 50",AND(N61&gt;50,N61&lt;=75),"50 to 75",AND(N61&gt;75,N61&lt;=100),"75 to 100",AND(N61&gt;100,N61&lt;=150),"100 to 150",AND(N61&gt;150,N61&lt;=200),"150 to 200",AND(N61&gt;200,N61&lt;=250),"200 to 250",AND(N61&gt;250,N61&lt;=300),"250 to 300",AND(N61&gt;300,N61&lt;=400),"300 to 400",AND(N61&gt;400,N61&lt;=500),"400 to 500",N61&gt;500,"500+")</f>
        <v>100 to 150</v>
      </c>
      <c r="N61" s="9">
        <f>_xlfn.XLOOKUP($E61,'Raw Data'!$E:$E,'Raw Data'!N:N,"ERROR",0,1)</f>
        <v>107.84</v>
      </c>
      <c r="O61" s="14" t="str">
        <f t="array" ref="O61">_xlfn.IFS(P61=0,"No Discount",AND(P61&gt;0,P61&lt;=0.02),"0% to 2%",AND(P61&gt;0.02,P61&lt;=0.04),"2% to 4%",AND(P61&gt;0.04,P61&lt;=0.06),"4% to 6%",AND(P61&gt;0.06,P61&lt;=0.08),"6% to 8%",AND(P61&gt;0.08,P61&lt;=0.1),"8% to 10%",AND(P61&gt;0.1,P61&lt;=0.15),"10% to 15%",AND(P61&gt;0.15,P61&lt;=0.2),"15% to 20%",AND(P61&gt;0.2,P61&lt;=0.25),"20% to 25%",AND(P61&gt;0.25,P61&lt;=0.3),"25% to 30%",AND(P61&gt;0.3,P61&lt;=0.4),"30% to 40%",AND(P61&gt;0.4,P61&lt;=0.5),"40% to 50%",AND(P61&gt;0.5,P61&lt;=0.75),"50% to 75%",AND(P61&gt;0.75,P61&lt;=1),"75% to 100%")</f>
        <v>2% to 4%</v>
      </c>
      <c r="P61" s="10">
        <f>_xlfn.XLOOKUP($E61,'Raw Data'!$E:$E,'Raw Data'!P:P,"ERROR",0,1)</f>
        <v>0.0229043026706231</v>
      </c>
      <c r="Q61" s="9">
        <f>_xlfn.XLOOKUP($E61,'Raw Data'!$E:$E,'Raw Data'!Q:Q,"ERROR",0,1)</f>
        <v>7</v>
      </c>
      <c r="R61" s="9" t="str">
        <f>_xlfn.XLOOKUP($E61,'Raw Data'!$E:$E,'Raw Data'!R:R,"ERROR",0,1)</f>
        <v>oz</v>
      </c>
      <c r="S61" s="5" t="str">
        <f t="array" ref="S61">_xlfn.IFS(AND(T61&gt;0,T61&lt;=0.05),"0 to 0.05",AND(T61&gt;0.05,T61&lt;=0.1),"0.05 to 0.1",AND(T61&gt;0.1,T61&lt;=0.2),"0.1 to 0.2",AND(T61&gt;0.2,T61&lt;=0.3),"0.2 to 0.3",AND(T61&gt;0.3,T61&lt;=0.4),"0.3 to 0.4",AND(T61&gt;0.4,T61&lt;=0.5),"0.4 to 0.5",AND(T61&gt;0.5,T61&lt;=0.75),"0.5 to 0.75",AND(T61&gt;0.75,T61&lt;=1),"0.75 to 1",AND(T61&gt;1,T61&lt;=2),"1 to 2",AND(T61&gt;2,T61&lt;=3),"2 to 3",AND(T61&gt;3,T61&lt;=4),"3 to 4",AND(T61&gt;4,T61&lt;=5),"4 to 5",AND(T61&gt;5,T61&lt;=10),"5 to 10",T61&gt;10,"10+")</f>
        <v>0.5 to 0.75</v>
      </c>
      <c r="T61" s="10">
        <f t="shared" si="1"/>
        <v>0.509058408618774</v>
      </c>
      <c r="U61" s="15" t="str">
        <f t="array" ref="U61">_xlfn.IFS(AND(V61&gt;0,V61&lt;=0.05),"0 to 0.05",AND(V61&gt;0.05,V61&lt;=0.1),"0.05 to 0.1",AND(V61&gt;0.1,V61&lt;=0.2),"0.1 to 0.2",AND(V61&gt;0.2,V61&lt;=0.3),"0.2 to 0.3",AND(V61&gt;0.3,V61&lt;=0.4),"0.3 to 0.4",AND(V61&gt;0.4,V61&lt;=0.5),"0.4 to 0.5",AND(V61&gt;0.5,V61&lt;=0.75),"0.5 to 0.75",AND(V61&gt;0.75,V61&lt;=1),"0.75 to 1",AND(V61&gt;1,V61&lt;=2),"1 to 2",AND(V61&gt;2,V61&lt;=3),"2 to 3",AND(V61&gt;3,V61&lt;=4),"3 to 4",AND(V61&gt;4,V61&lt;=5),"4 to 5",AND(V61&gt;5,V61&lt;=10),"5 to 10",V61&gt;10,"10+")</f>
        <v>0.1 to 0.2</v>
      </c>
      <c r="V61" s="10">
        <f t="shared" si="2"/>
        <v>0.140667665104594</v>
      </c>
      <c r="W61" s="15" t="str">
        <f t="array" ref="W61">_xlfn.IFS(AND(X61&gt;0,X61&lt;=0.05),"0 to 0.05",AND(X61&gt;0.05,X61&lt;=0.1),"0.05 to 0.1",AND(X61&gt;0.1,X61&lt;=0.2),"0.1 to 0.2",AND(X61&gt;0.2,X61&lt;=0.3),"0.2 to 0.3",AND(X61&gt;0.3,X61&lt;=0.4),"0.3 to 0.4",AND(X61&gt;0.4,X61&lt;=0.5),"0.4 to 0.5",AND(X61&gt;0.5,X61&lt;=0.75),"0.5 to 0.75",AND(X61&gt;0.75,X61&lt;=1),"0.75 to 1",AND(X61&gt;1,X61&lt;=2),"1 to 2",AND(X61&gt;2,X61&lt;=3),"2 to 3",AND(X61&gt;3,X61&lt;=4),"3 to 4",AND(X61&gt;4,X61&lt;=5),"4 to 5",AND(X61&gt;5,X61&lt;=10),"5 to 10",X61&gt;10,"10+")</f>
        <v>0.1 to 0.2</v>
      </c>
      <c r="X61" s="16">
        <f t="shared" si="3"/>
        <v>0.137445770327069</v>
      </c>
      <c r="Y61" s="5" t="str">
        <f t="array" ref="Y61">_xlfn.IFS(AND(Z61&gt;0,Z61&lt;=1),"0 to 1",AND(Z61&gt;1,Z61&lt;=2),"1 to 2",AND(Z61&gt;2,Z61&lt;=4),"2 to 4",AND(Z61&gt;4,Z61&lt;=6),"4 to 6",AND(Z61&gt;6,Z61&lt;=8),"6 to 8",AND(Z61&gt;8,Z61&lt;=10),"8 to 10",AND(Z61&gt;10,Z61&lt;=15),"10 to 15",AND(Z61&gt;15,Z61&lt;=20),"15 to 20",AND(Z61&gt;20,Z61&lt;=25),"20 to 25",AND(Z61&gt;25,Z61&lt;=30),"25 to 30",AND(Z61&gt;30,Z61&lt;=40),"30 to 40",AND(Z61&gt;40,Z61&lt;=50),"40 to 50",Z61&gt;50,"50+")</f>
        <v>6 to 8</v>
      </c>
      <c r="Z61" s="9">
        <f t="array" ref="Z61">_xlfn.IFS(AA61="oz",_xlfn.IFS(R61="oz",Q61,R61="fl oz",Q61*1.04,R61="ml",Q61*0.0338),AA61="fl oz",_xlfn.IFS(R61="oz",Q61/1.04,R61="fl oz",Q61,R61="ml",Q61*0.0338/1.04),AA61="ml",_xlfn.IFS(R61="oz",Q61/0.0338,R61="fl oz",Q61*1.04/0.0338,R61="ml",Q61))</f>
        <v>7</v>
      </c>
      <c r="AA61" s="9" t="str">
        <f>_xlfn.XLOOKUP($E61,'Raw Data'!$E:$E,'Raw Data'!AA:AA,"ERROR",0,1)</f>
        <v>oz</v>
      </c>
      <c r="AB61" s="5" t="s">
        <v>238</v>
      </c>
      <c r="AC61" s="5" t="s">
        <v>46</v>
      </c>
      <c r="AD61" s="5" t="s">
        <v>239</v>
      </c>
      <c r="AE61">
        <f>IF(SUMIF('Ingredients Backend'!$AE$1:$CD$1,AE$3,'Ingredients Backend'!$AE60:$CD60)&gt;=1,1,0)*$H61</f>
        <v>0</v>
      </c>
      <c r="AF61">
        <f>IF(SUMIF('Ingredients Backend'!$AE$1:$CD$1,AF$3,'Ingredients Backend'!$AE60:$CD60)&gt;=1,1,0)*$H61</f>
        <v>0</v>
      </c>
      <c r="AG61">
        <f>IF(SUMIF('Ingredients Backend'!$AE$1:$CD$1,AG$3,'Ingredients Backend'!$AE60:$CD60)&gt;=1,1,0)*$H61</f>
        <v>0</v>
      </c>
      <c r="AH61">
        <f>IF(SUMIF('Ingredients Backend'!$AE$1:$CD$1,AH$3,'Ingredients Backend'!$AE60:$CD60)&gt;=1,1,0)*$H61</f>
        <v>0</v>
      </c>
      <c r="AI61">
        <f>IF(SUMIF('Ingredients Backend'!$AE$1:$CD$1,AI$3,'Ingredients Backend'!$AE60:$CD60)&gt;=1,1,0)*$H61</f>
        <v>0</v>
      </c>
      <c r="AJ61">
        <f>IF(SUMIF('Ingredients Backend'!$AE$1:$CD$1,AJ$3,'Ingredients Backend'!$AE60:$CD60)&gt;=1,1,0)*$H61</f>
        <v>0</v>
      </c>
      <c r="AK61">
        <f>IF(SUMIF('Ingredients Backend'!$AE$1:$CD$1,AK$3,'Ingredients Backend'!$AE60:$CD60)&gt;=1,1,0)*$H61</f>
        <v>0</v>
      </c>
      <c r="AL61">
        <f>IF(SUMIF('Ingredients Backend'!$AE$1:$CD$1,AL$3,'Ingredients Backend'!$AE60:$CD60)&gt;=1,1,0)*$H61</f>
        <v>0</v>
      </c>
      <c r="AM61">
        <f>IF(SUMIF('Ingredients Backend'!$AE$1:$CD$1,AM$3,'Ingredients Backend'!$AE60:$CD60)&gt;=1,1,0)*$H61</f>
        <v>0</v>
      </c>
      <c r="AN61">
        <f>IF(SUMIF('Ingredients Backend'!$AE$1:$CD$1,AN$3,'Ingredients Backend'!$AE60:$CD60)&gt;=1,1,0)*$H61</f>
        <v>0</v>
      </c>
      <c r="AO61">
        <f>IF(SUMIF('Ingredients Backend'!$AE$1:$CD$1,AO$3,'Ingredients Backend'!$AE60:$CD60)&gt;=1,1,0)*$H61</f>
        <v>0</v>
      </c>
      <c r="AP61">
        <f>IF(SUMIF('Ingredients Backend'!$AE$1:$CD$1,AP$3,'Ingredients Backend'!$AE60:$CD60)&gt;=1,1,0)*$H61</f>
        <v>0</v>
      </c>
      <c r="AQ61">
        <f>IF(SUMIF('Ingredients Backend'!$AE$1:$CD$1,AQ$3,'Ingredients Backend'!$AE60:$CD60)&gt;=1,1,0)*$H61</f>
        <v>0</v>
      </c>
      <c r="AR61">
        <f>IF(SUMIF('Ingredients Backend'!$AE$1:$CD$1,AR$3,'Ingredients Backend'!$AE60:$CD60)&gt;=1,1,0)*$H61</f>
        <v>0</v>
      </c>
      <c r="AS61">
        <f>IF(SUMIF('Ingredients Backend'!$AE$1:$CD$1,AS$3,'Ingredients Backend'!$AE60:$CD60)&gt;=1,1,0)*$H61</f>
        <v>0</v>
      </c>
      <c r="AT61">
        <f>IF(SUMIF('Ingredients Backend'!$AE$1:$CD$1,AT$3,'Ingredients Backend'!$AE60:$CD60)&gt;=1,1,0)*$H61</f>
        <v>0</v>
      </c>
      <c r="AU61">
        <f>IF(SUMIF('Ingredients Backend'!$AE$1:$CD$1,AU$3,'Ingredients Backend'!$AE60:$CD60)&gt;=1,1,0)*$H61</f>
        <v>0</v>
      </c>
      <c r="AV61">
        <f>IF(SUMIF('Ingredients Backend'!$AE$1:$CD$1,AV$3,'Ingredients Backend'!$AE60:$CD60)&gt;=1,1,0)*$H61</f>
        <v>0</v>
      </c>
      <c r="AW61">
        <f>IF(SUMIF('Ingredients Backend'!$AE$1:$CD$1,AW$3,'Ingredients Backend'!$AE60:$CD60)&gt;=1,1,0)*$H61</f>
        <v>0</v>
      </c>
      <c r="AX61">
        <f>IF(SUMIF('Ingredients Backend'!$AE$1:$CD$1,AX$3,'Ingredients Backend'!$AE60:$CD60)&gt;=1,1,0)*$H61</f>
        <v>0</v>
      </c>
      <c r="AY61">
        <f>IF(SUMIF('Ingredients Backend'!$AE$1:$CD$1,AY$3,'Ingredients Backend'!$AE60:$CD60)&gt;=1,1,0)*$H61</f>
        <v>0</v>
      </c>
      <c r="AZ61">
        <f>IF(SUMIF('Ingredients Backend'!$AE$1:$CD$1,AZ$3,'Ingredients Backend'!$AE60:$CD60)&gt;=1,1,0)*$H61</f>
        <v>0</v>
      </c>
      <c r="BA61">
        <f>IF(SUMIF('Ingredients Backend'!$AE$1:$CD$1,BA$3,'Ingredients Backend'!$AE60:$CD60)&gt;=1,1,0)*$H61</f>
        <v>0</v>
      </c>
      <c r="BB61">
        <f>IF(SUMIF('Ingredients Backend'!$AE$1:$CD$1,BB$3,'Ingredients Backend'!$AE60:$CD60)&gt;=1,1,0)*$H61</f>
        <v>0</v>
      </c>
      <c r="BC61">
        <f>IF(SUMIF('Ingredients Backend'!$AE$1:$CD$1,BC$3,'Ingredients Backend'!$AE60:$CD60)&gt;=1,1,0)*$H61</f>
        <v>0</v>
      </c>
      <c r="BD61">
        <f>IF(SUMIF('Ingredients Backend'!$AE$1:$CD$1,BD$3,'Ingredients Backend'!$AE60:$CD60)&gt;=1,1,0)*$H61</f>
        <v>0</v>
      </c>
      <c r="BE61">
        <f>IF(SUMIF('Ingredients Backend'!$AE$1:$CD$1,BE$3,'Ingredients Backend'!$AE60:$CD60)&gt;=1,1,0)*$H61</f>
        <v>0</v>
      </c>
      <c r="BF61">
        <f>IF(SUMIF('Ingredients Backend'!$AE$1:$CD$1,BF$3,'Ingredients Backend'!$AE60:$CD60)&gt;=1,1,0)*$H61</f>
        <v>0</v>
      </c>
      <c r="BG61">
        <f>IF(SUMIF('Ingredients Backend'!$AE$1:$CD$1,BG$3,'Ingredients Backend'!$AE60:$CD60)&gt;=1,1,0)*$H61</f>
        <v>0</v>
      </c>
      <c r="BH61">
        <f>IF(SUMIF('Ingredients Backend'!$AE$1:$CD$1,BH$3,'Ingredients Backend'!$AE60:$CD60)&gt;=1,1,0)*$H61</f>
        <v>0</v>
      </c>
      <c r="BI61">
        <f>IF(SUMIF('Ingredients Backend'!$AE$1:$CD$1,BI$3,'Ingredients Backend'!$AE60:$CD60)&gt;=1,1,0)*$H61</f>
        <v>0</v>
      </c>
      <c r="BJ61">
        <f>IF(SUMIF('Ingredients Backend'!$AE$1:$CD$1,BJ$3,'Ingredients Backend'!$AE60:$CD60)&gt;=1,1,0)*$H61</f>
        <v>0</v>
      </c>
      <c r="BK61">
        <f>IF(SUMIF('Ingredients Backend'!$AE$1:$CD$1,BK$3,'Ingredients Backend'!$AE60:$CD60)&gt;=1,1,0)*$H61</f>
        <v>0</v>
      </c>
      <c r="BL61">
        <f>IF(SUMIF('Ingredients Backend'!$AE$1:$CD$1,BL$3,'Ingredients Backend'!$AE60:$CD60)&gt;=1,1,0)*$H61</f>
        <v>0</v>
      </c>
      <c r="BM61">
        <f>IF(SUMIF('Ingredients Backend'!$AE$1:$CD$1,BM$3,'Ingredients Backend'!$AE60:$CD60)&gt;=1,1,0)*$H61</f>
        <v>0</v>
      </c>
      <c r="BN61">
        <f>IF(SUMIF('Ingredients Backend'!$AE$1:$CD$1,BN$3,'Ingredients Backend'!$AE60:$CD60)&gt;=1,1,0)*$H61</f>
        <v>0</v>
      </c>
      <c r="BO61">
        <f>IF(SUMIF('Ingredients Backend'!$AE$1:$CD$1,BO$3,'Ingredients Backend'!$AE60:$CD60)&gt;=1,1,0)*$H61</f>
        <v>0</v>
      </c>
      <c r="BP61">
        <f>IF(SUMIF('Ingredients Backend'!$AE$1:$CD$1,BP$3,'Ingredients Backend'!$AE60:$CD60)&gt;=1,1,0)*$H61</f>
        <v>0</v>
      </c>
      <c r="BQ61">
        <f>IF(SUMIF('Ingredients Backend'!$AE$1:$CD$1,BQ$3,'Ingredients Backend'!$AE60:$CD60)&gt;=1,1,0)*$H61</f>
        <v>0</v>
      </c>
      <c r="BR61">
        <f>IF(SUMIF('Ingredients Backend'!$AE$1:$CD$1,BR$3,'Ingredients Backend'!$AE60:$CD60)&gt;=1,1,0)*$H61</f>
        <v>0</v>
      </c>
      <c r="BS61">
        <f>IF(SUMIF('Ingredients Backend'!$AE$1:$CD$1,BS$3,'Ingredients Backend'!$AE60:$CD60)&gt;=1,1,0)*$H61</f>
        <v>2610.34</v>
      </c>
      <c r="BT61">
        <f>IF(SUMIF('Ingredients Backend'!$AE$1:$CD$1,BT$3,'Ingredients Backend'!$AE60:$CD60)&gt;=1,1,0)*$H61</f>
        <v>0</v>
      </c>
      <c r="BU61">
        <f>IF(SUMIF('Ingredients Backend'!$AE$1:$CD$1,BU$3,'Ingredients Backend'!$AE60:$CD60)&gt;=1,1,0)*$H61</f>
        <v>0</v>
      </c>
      <c r="BV61">
        <f>IF(SUMIF('Ingredients Backend'!$AE$1:$CD$1,BV$3,'Ingredients Backend'!$AE60:$CD60)&gt;=1,1,0)*$H61</f>
        <v>0</v>
      </c>
      <c r="BW61">
        <f>IF(SUMIF('Ingredients Backend'!$AE$1:$CD$1,BW$3,'Ingredients Backend'!$AE60:$CD60)&gt;=1,1,0)*$H61</f>
        <v>0</v>
      </c>
      <c r="BX61">
        <f>IF(SUMIF('Ingredients Backend'!$AE$1:$CD$1,BX$3,'Ingredients Backend'!$AE60:$CD60)&gt;=1,1,0)*$H61</f>
        <v>0</v>
      </c>
      <c r="BY61">
        <f>IF(SUMIF('Ingredients Backend'!$AE$1:$CD$1,BY$3,'Ingredients Backend'!$AE60:$CD60)&gt;=1,1,0)*$H61</f>
        <v>0</v>
      </c>
    </row>
    <row r="62" spans="1:77">
      <c r="A62" s="5" t="str">
        <f>_xlfn.XLOOKUP($E62,'Raw Data'!$E:$E,'Raw Data'!A:A,"ERROR",0,1)</f>
        <v>AE</v>
      </c>
      <c r="B62" s="5" t="str">
        <f>_xlfn.XLOOKUP($E62,'Raw Data'!$E:$E,'Raw Data'!B:B,"ERROR",0,1)</f>
        <v>Hair Mousses</v>
      </c>
      <c r="C62" s="5" t="str">
        <f>_xlfn.XLOOKUP($E62,'Raw Data'!$E:$E,'Raw Data'!C:C,"ERROR",0,1)</f>
        <v>ORIBE</v>
      </c>
      <c r="D62" s="5" t="str">
        <f>_xlfn.XLOOKUP($E62,'Raw Data'!$E:$E,'Raw Data'!D:D,"ERROR",0,1)</f>
        <v>www.amazon.ae/dp/B00J9PYDZ0</v>
      </c>
      <c r="E62" s="5" t="s">
        <v>240</v>
      </c>
      <c r="F62" s="9" t="str">
        <f>_xlfn.XLOOKUP($E62,'Raw Data'!$E:$E,'Raw Data'!F:F,"ERROR",0,1)</f>
        <v>Oribe Grandiose Hair Plumping  Mousse , 2.5 oz</v>
      </c>
      <c r="G62" s="10">
        <f>_xlfn.XLOOKUP($E62,'Raw Data'!$E:$E,'Raw Data'!G:G,"ERROR",0,1)</f>
        <v>20</v>
      </c>
      <c r="H62" s="9">
        <f>_xlfn.XLOOKUP($E62,'Raw Data'!$E:$E,'Raw Data'!H:H,"ERROR",0,1)</f>
        <v>2551.87</v>
      </c>
      <c r="I62" s="9">
        <f>_xlfn.XLOOKUP($E62,'Raw Data'!$E:$E,'Raw Data'!I:I,"ERROR",0,1)</f>
        <v>0.00341649741959636</v>
      </c>
      <c r="J62" s="9" t="str">
        <f>_xlfn.XLOOKUP($E62,'Raw Data'!$E:$E,'Raw Data'!J:J,"ERROR",0,1)</f>
        <v>Yes</v>
      </c>
      <c r="K62" s="14" t="str">
        <f t="array" ref="K62">_xlfn.IFS(AND(L62&gt;0,L62&lt;=5),"0 to 5",AND(L62&gt;5,L62&lt;=10),"5 to 10",AND(L62&gt;10,L62&lt;=15),"10 to 15",AND(L62&gt;15,L62&lt;=20),"15 to 20",AND(L62&gt;20,L62&lt;=30),"20 to 30",AND(L62&gt;30,L62&lt;=40),"30 to 40",AND(L62&gt;40,L62&lt;=50),"40 to 50",AND(L62&gt;50,L62&lt;=75),"50 to 75",AND(L62&gt;75,L62&lt;=100),"75 to 100",AND(L62&gt;100,L62&lt;=150),"100 to 150",AND(L62&gt;150,L62&lt;=200),"150 to 200",AND(L62&gt;200,L62&lt;=250),"200 to 250",AND(L62&gt;250,L62&lt;=300),"250 to 300",AND(L62&gt;300,L62&lt;=400),"300 to 400",AND(L62&gt;400,L62&lt;=500),"400 to 500",L62&gt;500,"500+")</f>
        <v>100 to 150</v>
      </c>
      <c r="L62" s="9">
        <f>_xlfn.XLOOKUP($E62,'Raw Data'!$E:$E,'Raw Data'!L:L,"ERROR",0,1)</f>
        <v>129.9</v>
      </c>
      <c r="M62" s="14" t="str">
        <f t="array" ref="M62">_xlfn.IFS(AND(N62&gt;0,N62&lt;=5),"0 to 5",AND(N62&gt;5,N62&lt;=10),"5 to 10",AND(N62&gt;10,N62&lt;=15),"10 to 15",AND(N62&gt;15,N62&lt;=20),"15 to 20",AND(N62&gt;20,N62&lt;=30),"20 to 30",AND(N62&gt;30,N62&lt;=40),"30 to 40",AND(N62&gt;40,N62&lt;=50),"40 to 50",AND(N62&gt;50,N62&lt;=75),"50 to 75",AND(N62&gt;75,N62&lt;=100),"75 to 100",AND(N62&gt;100,N62&lt;=150),"100 to 150",AND(N62&gt;150,N62&lt;=200),"150 to 200",AND(N62&gt;200,N62&lt;=250),"200 to 250",AND(N62&gt;250,N62&lt;=300),"250 to 300",AND(N62&gt;300,N62&lt;=400),"300 to 400",AND(N62&gt;400,N62&lt;=500),"400 to 500",N62&gt;500,"500+")</f>
        <v>100 to 150</v>
      </c>
      <c r="N62" s="9">
        <f>_xlfn.XLOOKUP($E62,'Raw Data'!$E:$E,'Raw Data'!N:N,"ERROR",0,1)</f>
        <v>137.75</v>
      </c>
      <c r="O62" s="14" t="str">
        <f t="array" ref="O62">_xlfn.IFS(P62=0,"No Discount",AND(P62&gt;0,P62&lt;=0.02),"0% to 2%",AND(P62&gt;0.02,P62&lt;=0.04),"2% to 4%",AND(P62&gt;0.04,P62&lt;=0.06),"4% to 6%",AND(P62&gt;0.06,P62&lt;=0.08),"6% to 8%",AND(P62&gt;0.08,P62&lt;=0.1),"8% to 10%",AND(P62&gt;0.1,P62&lt;=0.15),"10% to 15%",AND(P62&gt;0.15,P62&lt;=0.2),"15% to 20%",AND(P62&gt;0.2,P62&lt;=0.25),"20% to 25%",AND(P62&gt;0.25,P62&lt;=0.3),"25% to 30%",AND(P62&gt;0.3,P62&lt;=0.4),"30% to 40%",AND(P62&gt;0.4,P62&lt;=0.5),"40% to 50%",AND(P62&gt;0.5,P62&lt;=0.75),"50% to 75%",AND(P62&gt;0.75,P62&lt;=1),"75% to 100%")</f>
        <v>4% to 6%</v>
      </c>
      <c r="P62" s="10">
        <f>_xlfn.XLOOKUP($E62,'Raw Data'!$E:$E,'Raw Data'!P:P,"ERROR",0,1)</f>
        <v>0.0569872958257713</v>
      </c>
      <c r="Q62" s="9">
        <f>_xlfn.XLOOKUP($E62,'Raw Data'!$E:$E,'Raw Data'!Q:Q,"ERROR",0,1)</f>
        <v>2.5</v>
      </c>
      <c r="R62" s="9" t="str">
        <f>_xlfn.XLOOKUP($E62,'Raw Data'!$E:$E,'Raw Data'!R:R,"ERROR",0,1)</f>
        <v>oz</v>
      </c>
      <c r="S62" s="5" t="str">
        <f t="array" ref="S62">_xlfn.IFS(AND(T62&gt;0,T62&lt;=0.05),"0 to 0.05",AND(T62&gt;0.05,T62&lt;=0.1),"0.05 to 0.1",AND(T62&gt;0.1,T62&lt;=0.2),"0.1 to 0.2",AND(T62&gt;0.2,T62&lt;=0.3),"0.2 to 0.3",AND(T62&gt;0.3,T62&lt;=0.4),"0.3 to 0.4",AND(T62&gt;0.4,T62&lt;=0.5),"0.4 to 0.5",AND(T62&gt;0.5,T62&lt;=0.75),"0.5 to 0.75",AND(T62&gt;0.75,T62&lt;=1),"0.75 to 1",AND(T62&gt;1,T62&lt;=2),"1 to 2",AND(T62&gt;2,T62&lt;=3),"2 to 3",AND(T62&gt;3,T62&lt;=4),"3 to 4",AND(T62&gt;4,T62&lt;=5),"4 to 5",AND(T62&gt;5,T62&lt;=10),"5 to 10",T62&gt;10,"10+")</f>
        <v>1 to 2</v>
      </c>
      <c r="T62" s="10">
        <f t="shared" si="1"/>
        <v>1.75718633750423</v>
      </c>
      <c r="U62" s="15" t="str">
        <f t="array" ref="U62">_xlfn.IFS(AND(V62&gt;0,V62&lt;=0.05),"0 to 0.05",AND(V62&gt;0.05,V62&lt;=0.1),"0.05 to 0.1",AND(V62&gt;0.1,V62&lt;=0.2),"0.1 to 0.2",AND(V62&gt;0.2,V62&lt;=0.3),"0.2 to 0.3",AND(V62&gt;0.3,V62&lt;=0.4),"0.3 to 0.4",AND(V62&gt;0.4,V62&lt;=0.5),"0.4 to 0.5",AND(V62&gt;0.5,V62&lt;=0.75),"0.5 to 0.75",AND(V62&gt;0.75,V62&lt;=1),"0.75 to 1",AND(V62&gt;1,V62&lt;=2),"1 to 2",AND(V62&gt;2,V62&lt;=3),"2 to 3",AND(V62&gt;3,V62&lt;=4),"3 to 4",AND(V62&gt;4,V62&lt;=5),"4 to 5",AND(V62&gt;5,V62&lt;=10),"5 to 10",V62&gt;10,"10+")</f>
        <v>0.5 to 0.75</v>
      </c>
      <c r="V62" s="10">
        <f t="shared" si="2"/>
        <v>0.503111261413595</v>
      </c>
      <c r="W62" s="15" t="str">
        <f t="array" ref="W62">_xlfn.IFS(AND(X62&gt;0,X62&lt;=0.05),"0 to 0.05",AND(X62&gt;0.05,X62&lt;=0.1),"0.05 to 0.1",AND(X62&gt;0.1,X62&lt;=0.2),"0.1 to 0.2",AND(X62&gt;0.2,X62&lt;=0.3),"0.2 to 0.3",AND(X62&gt;0.3,X62&lt;=0.4),"0.3 to 0.4",AND(X62&gt;0.4,X62&lt;=0.5),"0.4 to 0.5",AND(X62&gt;0.5,X62&lt;=0.75),"0.5 to 0.75",AND(X62&gt;0.75,X62&lt;=1),"0.75 to 1",AND(X62&gt;1,X62&lt;=2),"1 to 2",AND(X62&gt;2,X62&lt;=3),"2 to 3",AND(X62&gt;3,X62&lt;=4),"3 to 4",AND(X62&gt;4,X62&lt;=5),"4 to 5",AND(X62&gt;5,X62&lt;=10),"5 to 10",X62&gt;10,"10+")</f>
        <v>0.4 to 0.5</v>
      </c>
      <c r="X62" s="16">
        <f t="shared" si="3"/>
        <v>0.474440311126141</v>
      </c>
      <c r="Y62" s="5" t="str">
        <f t="array" ref="Y62">_xlfn.IFS(AND(Z62&gt;0,Z62&lt;=1),"0 to 1",AND(Z62&gt;1,Z62&lt;=2),"1 to 2",AND(Z62&gt;2,Z62&lt;=4),"2 to 4",AND(Z62&gt;4,Z62&lt;=6),"4 to 6",AND(Z62&gt;6,Z62&lt;=8),"6 to 8",AND(Z62&gt;8,Z62&lt;=10),"8 to 10",AND(Z62&gt;10,Z62&lt;=15),"10 to 15",AND(Z62&gt;15,Z62&lt;=20),"15 to 20",AND(Z62&gt;20,Z62&lt;=25),"20 to 25",AND(Z62&gt;25,Z62&lt;=30),"25 to 30",AND(Z62&gt;30,Z62&lt;=40),"30 to 40",AND(Z62&gt;40,Z62&lt;=50),"40 to 50",Z62&gt;50,"50+")</f>
        <v>2 to 4</v>
      </c>
      <c r="Z62" s="9">
        <f t="array" ref="Z62">_xlfn.IFS(AA62="oz",_xlfn.IFS(R62="oz",Q62,R62="fl oz",Q62*1.04,R62="ml",Q62*0.0338),AA62="fl oz",_xlfn.IFS(R62="oz",Q62/1.04,R62="fl oz",Q62,R62="ml",Q62*0.0338/1.04),AA62="ml",_xlfn.IFS(R62="oz",Q62/0.0338,R62="fl oz",Q62*1.04/0.0338,R62="ml",Q62))</f>
        <v>2.5</v>
      </c>
      <c r="AA62" s="9" t="str">
        <f>_xlfn.XLOOKUP($E62,'Raw Data'!$E:$E,'Raw Data'!AA:AA,"ERROR",0,1)</f>
        <v>oz</v>
      </c>
      <c r="AB62" s="5" t="s">
        <v>33</v>
      </c>
      <c r="AC62" s="5" t="s">
        <v>241</v>
      </c>
      <c r="AD62" s="5" t="s">
        <v>242</v>
      </c>
      <c r="AE62">
        <f>IF(SUMIF('Ingredients Backend'!$AE$1:$CD$1,AE$3,'Ingredients Backend'!$AE61:$CD61)&gt;=1,1,0)*$H62</f>
        <v>0</v>
      </c>
      <c r="AF62">
        <f>IF(SUMIF('Ingredients Backend'!$AE$1:$CD$1,AF$3,'Ingredients Backend'!$AE61:$CD61)&gt;=1,1,0)*$H62</f>
        <v>0</v>
      </c>
      <c r="AG62">
        <f>IF(SUMIF('Ingredients Backend'!$AE$1:$CD$1,AG$3,'Ingredients Backend'!$AE61:$CD61)&gt;=1,1,0)*$H62</f>
        <v>0</v>
      </c>
      <c r="AH62">
        <f>IF(SUMIF('Ingredients Backend'!$AE$1:$CD$1,AH$3,'Ingredients Backend'!$AE61:$CD61)&gt;=1,1,0)*$H62</f>
        <v>0</v>
      </c>
      <c r="AI62">
        <f>IF(SUMIF('Ingredients Backend'!$AE$1:$CD$1,AI$3,'Ingredients Backend'!$AE61:$CD61)&gt;=1,1,0)*$H62</f>
        <v>0</v>
      </c>
      <c r="AJ62">
        <f>IF(SUMIF('Ingredients Backend'!$AE$1:$CD$1,AJ$3,'Ingredients Backend'!$AE61:$CD61)&gt;=1,1,0)*$H62</f>
        <v>0</v>
      </c>
      <c r="AK62">
        <f>IF(SUMIF('Ingredients Backend'!$AE$1:$CD$1,AK$3,'Ingredients Backend'!$AE61:$CD61)&gt;=1,1,0)*$H62</f>
        <v>0</v>
      </c>
      <c r="AL62">
        <f>IF(SUMIF('Ingredients Backend'!$AE$1:$CD$1,AL$3,'Ingredients Backend'!$AE61:$CD61)&gt;=1,1,0)*$H62</f>
        <v>0</v>
      </c>
      <c r="AM62">
        <f>IF(SUMIF('Ingredients Backend'!$AE$1:$CD$1,AM$3,'Ingredients Backend'!$AE61:$CD61)&gt;=1,1,0)*$H62</f>
        <v>0</v>
      </c>
      <c r="AN62">
        <f>IF(SUMIF('Ingredients Backend'!$AE$1:$CD$1,AN$3,'Ingredients Backend'!$AE61:$CD61)&gt;=1,1,0)*$H62</f>
        <v>2551.87</v>
      </c>
      <c r="AO62">
        <f>IF(SUMIF('Ingredients Backend'!$AE$1:$CD$1,AO$3,'Ingredients Backend'!$AE61:$CD61)&gt;=1,1,0)*$H62</f>
        <v>0</v>
      </c>
      <c r="AP62">
        <f>IF(SUMIF('Ingredients Backend'!$AE$1:$CD$1,AP$3,'Ingredients Backend'!$AE61:$CD61)&gt;=1,1,0)*$H62</f>
        <v>0</v>
      </c>
      <c r="AQ62">
        <f>IF(SUMIF('Ingredients Backend'!$AE$1:$CD$1,AQ$3,'Ingredients Backend'!$AE61:$CD61)&gt;=1,1,0)*$H62</f>
        <v>2551.87</v>
      </c>
      <c r="AR62">
        <f>IF(SUMIF('Ingredients Backend'!$AE$1:$CD$1,AR$3,'Ingredients Backend'!$AE61:$CD61)&gt;=1,1,0)*$H62</f>
        <v>0</v>
      </c>
      <c r="AS62">
        <f>IF(SUMIF('Ingredients Backend'!$AE$1:$CD$1,AS$3,'Ingredients Backend'!$AE61:$CD61)&gt;=1,1,0)*$H62</f>
        <v>0</v>
      </c>
      <c r="AT62">
        <f>IF(SUMIF('Ingredients Backend'!$AE$1:$CD$1,AT$3,'Ingredients Backend'!$AE61:$CD61)&gt;=1,1,0)*$H62</f>
        <v>0</v>
      </c>
      <c r="AU62">
        <f>IF(SUMIF('Ingredients Backend'!$AE$1:$CD$1,AU$3,'Ingredients Backend'!$AE61:$CD61)&gt;=1,1,0)*$H62</f>
        <v>0</v>
      </c>
      <c r="AV62">
        <f>IF(SUMIF('Ingredients Backend'!$AE$1:$CD$1,AV$3,'Ingredients Backend'!$AE61:$CD61)&gt;=1,1,0)*$H62</f>
        <v>0</v>
      </c>
      <c r="AW62">
        <f>IF(SUMIF('Ingredients Backend'!$AE$1:$CD$1,AW$3,'Ingredients Backend'!$AE61:$CD61)&gt;=1,1,0)*$H62</f>
        <v>0</v>
      </c>
      <c r="AX62">
        <f>IF(SUMIF('Ingredients Backend'!$AE$1:$CD$1,AX$3,'Ingredients Backend'!$AE61:$CD61)&gt;=1,1,0)*$H62</f>
        <v>0</v>
      </c>
      <c r="AY62">
        <f>IF(SUMIF('Ingredients Backend'!$AE$1:$CD$1,AY$3,'Ingredients Backend'!$AE61:$CD61)&gt;=1,1,0)*$H62</f>
        <v>0</v>
      </c>
      <c r="AZ62">
        <f>IF(SUMIF('Ingredients Backend'!$AE$1:$CD$1,AZ$3,'Ingredients Backend'!$AE61:$CD61)&gt;=1,1,0)*$H62</f>
        <v>0</v>
      </c>
      <c r="BA62">
        <f>IF(SUMIF('Ingredients Backend'!$AE$1:$CD$1,BA$3,'Ingredients Backend'!$AE61:$CD61)&gt;=1,1,0)*$H62</f>
        <v>0</v>
      </c>
      <c r="BB62">
        <f>IF(SUMIF('Ingredients Backend'!$AE$1:$CD$1,BB$3,'Ingredients Backend'!$AE61:$CD61)&gt;=1,1,0)*$H62</f>
        <v>0</v>
      </c>
      <c r="BC62">
        <f>IF(SUMIF('Ingredients Backend'!$AE$1:$CD$1,BC$3,'Ingredients Backend'!$AE61:$CD61)&gt;=1,1,0)*$H62</f>
        <v>0</v>
      </c>
      <c r="BD62">
        <f>IF(SUMIF('Ingredients Backend'!$AE$1:$CD$1,BD$3,'Ingredients Backend'!$AE61:$CD61)&gt;=1,1,0)*$H62</f>
        <v>0</v>
      </c>
      <c r="BE62">
        <f>IF(SUMIF('Ingredients Backend'!$AE$1:$CD$1,BE$3,'Ingredients Backend'!$AE61:$CD61)&gt;=1,1,0)*$H62</f>
        <v>0</v>
      </c>
      <c r="BF62">
        <f>IF(SUMIF('Ingredients Backend'!$AE$1:$CD$1,BF$3,'Ingredients Backend'!$AE61:$CD61)&gt;=1,1,0)*$H62</f>
        <v>0</v>
      </c>
      <c r="BG62">
        <f>IF(SUMIF('Ingredients Backend'!$AE$1:$CD$1,BG$3,'Ingredients Backend'!$AE61:$CD61)&gt;=1,1,0)*$H62</f>
        <v>0</v>
      </c>
      <c r="BH62">
        <f>IF(SUMIF('Ingredients Backend'!$AE$1:$CD$1,BH$3,'Ingredients Backend'!$AE61:$CD61)&gt;=1,1,0)*$H62</f>
        <v>0</v>
      </c>
      <c r="BI62">
        <f>IF(SUMIF('Ingredients Backend'!$AE$1:$CD$1,BI$3,'Ingredients Backend'!$AE61:$CD61)&gt;=1,1,0)*$H62</f>
        <v>0</v>
      </c>
      <c r="BJ62">
        <f>IF(SUMIF('Ingredients Backend'!$AE$1:$CD$1,BJ$3,'Ingredients Backend'!$AE61:$CD61)&gt;=1,1,0)*$H62</f>
        <v>0</v>
      </c>
      <c r="BK62">
        <f>IF(SUMIF('Ingredients Backend'!$AE$1:$CD$1,BK$3,'Ingredients Backend'!$AE61:$CD61)&gt;=1,1,0)*$H62</f>
        <v>0</v>
      </c>
      <c r="BL62">
        <f>IF(SUMIF('Ingredients Backend'!$AE$1:$CD$1,BL$3,'Ingredients Backend'!$AE61:$CD61)&gt;=1,1,0)*$H62</f>
        <v>0</v>
      </c>
      <c r="BM62">
        <f>IF(SUMIF('Ingredients Backend'!$AE$1:$CD$1,BM$3,'Ingredients Backend'!$AE61:$CD61)&gt;=1,1,0)*$H62</f>
        <v>0</v>
      </c>
      <c r="BN62">
        <f>IF(SUMIF('Ingredients Backend'!$AE$1:$CD$1,BN$3,'Ingredients Backend'!$AE61:$CD61)&gt;=1,1,0)*$H62</f>
        <v>0</v>
      </c>
      <c r="BO62">
        <f>IF(SUMIF('Ingredients Backend'!$AE$1:$CD$1,BO$3,'Ingredients Backend'!$AE61:$CD61)&gt;=1,1,0)*$H62</f>
        <v>0</v>
      </c>
      <c r="BP62">
        <f>IF(SUMIF('Ingredients Backend'!$AE$1:$CD$1,BP$3,'Ingredients Backend'!$AE61:$CD61)&gt;=1,1,0)*$H62</f>
        <v>0</v>
      </c>
      <c r="BQ62">
        <f>IF(SUMIF('Ingredients Backend'!$AE$1:$CD$1,BQ$3,'Ingredients Backend'!$AE61:$CD61)&gt;=1,1,0)*$H62</f>
        <v>0</v>
      </c>
      <c r="BR62">
        <f>IF(SUMIF('Ingredients Backend'!$AE$1:$CD$1,BR$3,'Ingredients Backend'!$AE61:$CD61)&gt;=1,1,0)*$H62</f>
        <v>0</v>
      </c>
      <c r="BS62">
        <f>IF(SUMIF('Ingredients Backend'!$AE$1:$CD$1,BS$3,'Ingredients Backend'!$AE61:$CD61)&gt;=1,1,0)*$H62</f>
        <v>0</v>
      </c>
      <c r="BT62">
        <f>IF(SUMIF('Ingredients Backend'!$AE$1:$CD$1,BT$3,'Ingredients Backend'!$AE61:$CD61)&gt;=1,1,0)*$H62</f>
        <v>0</v>
      </c>
      <c r="BU62">
        <f>IF(SUMIF('Ingredients Backend'!$AE$1:$CD$1,BU$3,'Ingredients Backend'!$AE61:$CD61)&gt;=1,1,0)*$H62</f>
        <v>0</v>
      </c>
      <c r="BV62">
        <f>IF(SUMIF('Ingredients Backend'!$AE$1:$CD$1,BV$3,'Ingredients Backend'!$AE61:$CD61)&gt;=1,1,0)*$H62</f>
        <v>0</v>
      </c>
      <c r="BW62">
        <f>IF(SUMIF('Ingredients Backend'!$AE$1:$CD$1,BW$3,'Ingredients Backend'!$AE61:$CD61)&gt;=1,1,0)*$H62</f>
        <v>0</v>
      </c>
      <c r="BX62">
        <f>IF(SUMIF('Ingredients Backend'!$AE$1:$CD$1,BX$3,'Ingredients Backend'!$AE61:$CD61)&gt;=1,1,0)*$H62</f>
        <v>0</v>
      </c>
      <c r="BY62">
        <f>IF(SUMIF('Ingredients Backend'!$AE$1:$CD$1,BY$3,'Ingredients Backend'!$AE61:$CD61)&gt;=1,1,0)*$H62</f>
        <v>2551.87</v>
      </c>
    </row>
    <row r="63" spans="1:77">
      <c r="A63" s="5" t="str">
        <f>_xlfn.XLOOKUP($E63,'Raw Data'!$E:$E,'Raw Data'!A:A,"ERROR",0,1)</f>
        <v>AE</v>
      </c>
      <c r="B63" s="5" t="str">
        <f>_xlfn.XLOOKUP($E63,'Raw Data'!$E:$E,'Raw Data'!B:B,"ERROR",0,1)</f>
        <v>Hair Mousses</v>
      </c>
      <c r="C63" s="5" t="str">
        <f>_xlfn.XLOOKUP($E63,'Raw Data'!$E:$E,'Raw Data'!C:C,"ERROR",0,1)</f>
        <v>Aussie</v>
      </c>
      <c r="D63" s="5" t="str">
        <f>_xlfn.XLOOKUP($E63,'Raw Data'!$E:$E,'Raw Data'!D:D,"ERROR",0,1)</f>
        <v>www.amazon.ae/dp/B07MM68THK</v>
      </c>
      <c r="E63" s="5" t="s">
        <v>243</v>
      </c>
      <c r="F63" s="9" t="str">
        <f>_xlfn.XLOOKUP($E63,'Raw Data'!$E:$E,'Raw Data'!F:F,"ERROR",0,1)</f>
        <v>Aussie Miracle Curls Mousse, 6oz (Maximum Hold)</v>
      </c>
      <c r="G63" s="10">
        <f>_xlfn.XLOOKUP($E63,'Raw Data'!$E:$E,'Raw Data'!G:G,"ERROR",0,1)</f>
        <v>32</v>
      </c>
      <c r="H63" s="9">
        <f>_xlfn.XLOOKUP($E63,'Raw Data'!$E:$E,'Raw Data'!H:H,"ERROR",0,1)</f>
        <v>2384.44</v>
      </c>
      <c r="I63" s="9">
        <f>_xlfn.XLOOKUP($E63,'Raw Data'!$E:$E,'Raw Data'!I:I,"ERROR",0,1)</f>
        <v>0.00319233860156762</v>
      </c>
      <c r="J63" s="9" t="str">
        <f>_xlfn.XLOOKUP($E63,'Raw Data'!$E:$E,'Raw Data'!J:J,"ERROR",0,1)</f>
        <v>Yes</v>
      </c>
      <c r="K63" s="14" t="str">
        <f t="array" ref="K63">_xlfn.IFS(AND(L63&gt;0,L63&lt;=5),"0 to 5",AND(L63&gt;5,L63&lt;=10),"5 to 10",AND(L63&gt;10,L63&lt;=15),"10 to 15",AND(L63&gt;15,L63&lt;=20),"15 to 20",AND(L63&gt;20,L63&lt;=30),"20 to 30",AND(L63&gt;30,L63&lt;=40),"30 to 40",AND(L63&gt;40,L63&lt;=50),"40 to 50",AND(L63&gt;50,L63&lt;=75),"50 to 75",AND(L63&gt;75,L63&lt;=100),"75 to 100",AND(L63&gt;100,L63&lt;=150),"100 to 150",AND(L63&gt;150,L63&lt;=200),"150 to 200",AND(L63&gt;200,L63&lt;=250),"200 to 250",AND(L63&gt;250,L63&lt;=300),"250 to 300",AND(L63&gt;300,L63&lt;=400),"300 to 400",AND(L63&gt;400,L63&lt;=500),"400 to 500",L63&gt;500,"500+")</f>
        <v>75 to 100</v>
      </c>
      <c r="L63" s="9">
        <f>_xlfn.XLOOKUP($E63,'Raw Data'!$E:$E,'Raw Data'!L:L,"ERROR",0,1)</f>
        <v>75.23</v>
      </c>
      <c r="M63" s="14" t="str">
        <f t="array" ref="M63">_xlfn.IFS(AND(N63&gt;0,N63&lt;=5),"0 to 5",AND(N63&gt;5,N63&lt;=10),"5 to 10",AND(N63&gt;10,N63&lt;=15),"10 to 15",AND(N63&gt;15,N63&lt;=20),"15 to 20",AND(N63&gt;20,N63&lt;=30),"20 to 30",AND(N63&gt;30,N63&lt;=40),"30 to 40",AND(N63&gt;40,N63&lt;=50),"40 to 50",AND(N63&gt;50,N63&lt;=75),"50 to 75",AND(N63&gt;75,N63&lt;=100),"75 to 100",AND(N63&gt;100,N63&lt;=150),"100 to 150",AND(N63&gt;150,N63&lt;=200),"150 to 200",AND(N63&gt;200,N63&lt;=250),"200 to 250",AND(N63&gt;250,N63&lt;=300),"250 to 300",AND(N63&gt;300,N63&lt;=400),"300 to 400",AND(N63&gt;400,N63&lt;=500),"400 to 500",N63&gt;500,"500+")</f>
        <v>75 to 100</v>
      </c>
      <c r="N63" s="9">
        <f>_xlfn.XLOOKUP($E63,'Raw Data'!$E:$E,'Raw Data'!N:N,"ERROR",0,1)</f>
        <v>76.61</v>
      </c>
      <c r="O63" s="14" t="str">
        <f t="array" ref="O63">_xlfn.IFS(P63=0,"No Discount",AND(P63&gt;0,P63&lt;=0.02),"0% to 2%",AND(P63&gt;0.02,P63&lt;=0.04),"2% to 4%",AND(P63&gt;0.04,P63&lt;=0.06),"4% to 6%",AND(P63&gt;0.06,P63&lt;=0.08),"6% to 8%",AND(P63&gt;0.08,P63&lt;=0.1),"8% to 10%",AND(P63&gt;0.1,P63&lt;=0.15),"10% to 15%",AND(P63&gt;0.15,P63&lt;=0.2),"15% to 20%",AND(P63&gt;0.2,P63&lt;=0.25),"20% to 25%",AND(P63&gt;0.25,P63&lt;=0.3),"25% to 30%",AND(P63&gt;0.3,P63&lt;=0.4),"30% to 40%",AND(P63&gt;0.4,P63&lt;=0.5),"40% to 50%",AND(P63&gt;0.5,P63&lt;=0.75),"50% to 75%",AND(P63&gt;0.75,P63&lt;=1),"75% to 100%")</f>
        <v>0% to 2%</v>
      </c>
      <c r="P63" s="10">
        <f>_xlfn.XLOOKUP($E63,'Raw Data'!$E:$E,'Raw Data'!P:P,"ERROR",0,1)</f>
        <v>0.0180133141887481</v>
      </c>
      <c r="Q63" s="9">
        <f>_xlfn.XLOOKUP($E63,'Raw Data'!$E:$E,'Raw Data'!Q:Q,"ERROR",0,1)</f>
        <v>6</v>
      </c>
      <c r="R63" s="9" t="str">
        <f>_xlfn.XLOOKUP($E63,'Raw Data'!$E:$E,'Raw Data'!R:R,"ERROR",0,1)</f>
        <v>oz</v>
      </c>
      <c r="S63" s="5" t="str">
        <f t="array" ref="S63">_xlfn.IFS(AND(T63&gt;0,T63&lt;=0.05),"0 to 0.05",AND(T63&gt;0.05,T63&lt;=0.1),"0.05 to 0.1",AND(T63&gt;0.1,T63&lt;=0.2),"0.1 to 0.2",AND(T63&gt;0.2,T63&lt;=0.3),"0.2 to 0.3",AND(T63&gt;0.3,T63&lt;=0.4),"0.3 to 0.4",AND(T63&gt;0.4,T63&lt;=0.5),"0.4 to 0.5",AND(T63&gt;0.5,T63&lt;=0.75),"0.5 to 0.75",AND(T63&gt;0.75,T63&lt;=1),"0.75 to 1",AND(T63&gt;1,T63&lt;=2),"1 to 2",AND(T63&gt;2,T63&lt;=3),"2 to 3",AND(T63&gt;3,T63&lt;=4),"3 to 4",AND(T63&gt;4,T63&lt;=5),"4 to 5",AND(T63&gt;5,T63&lt;=10),"5 to 10",T63&gt;10,"10+")</f>
        <v>0.4 to 0.5</v>
      </c>
      <c r="T63" s="10">
        <f t="shared" si="1"/>
        <v>0.424022094465111</v>
      </c>
      <c r="U63" s="15" t="str">
        <f t="array" ref="U63">_xlfn.IFS(AND(V63&gt;0,V63&lt;=0.05),"0 to 0.05",AND(V63&gt;0.05,V63&lt;=0.1),"0.05 to 0.1",AND(V63&gt;0.1,V63&lt;=0.2),"0.1 to 0.2",AND(V63&gt;0.2,V63&lt;=0.3),"0.2 to 0.3",AND(V63&gt;0.3,V63&lt;=0.4),"0.3 to 0.4",AND(V63&gt;0.4,V63&lt;=0.5),"0.4 to 0.5",AND(V63&gt;0.5,V63&lt;=0.75),"0.5 to 0.75",AND(V63&gt;0.75,V63&lt;=1),"0.75 to 1",AND(V63&gt;1,V63&lt;=2),"1 to 2",AND(V63&gt;2,V63&lt;=3),"2 to 3",AND(V63&gt;3,V63&lt;=4),"3 to 4",AND(V63&gt;4,V63&lt;=5),"4 to 5",AND(V63&gt;5,V63&lt;=10),"5 to 10",V63&gt;10,"10+")</f>
        <v>0.1 to 0.2</v>
      </c>
      <c r="V63" s="10">
        <f t="shared" si="2"/>
        <v>0.116586066959757</v>
      </c>
      <c r="W63" s="15" t="str">
        <f t="array" ref="W63">_xlfn.IFS(AND(X63&gt;0,X63&lt;=0.05),"0 to 0.05",AND(X63&gt;0.05,X63&lt;=0.1),"0.05 to 0.1",AND(X63&gt;0.1,X63&lt;=0.2),"0.1 to 0.2",AND(X63&gt;0.2,X63&lt;=0.3),"0.2 to 0.3",AND(X63&gt;0.3,X63&lt;=0.4),"0.3 to 0.4",AND(X63&gt;0.4,X63&lt;=0.5),"0.4 to 0.5",AND(X63&gt;0.5,X63&lt;=0.75),"0.5 to 0.75",AND(X63&gt;0.75,X63&lt;=1),"0.75 to 1",AND(X63&gt;1,X63&lt;=2),"1 to 2",AND(X63&gt;2,X63&lt;=3),"2 to 3",AND(X63&gt;3,X63&lt;=4),"3 to 4",AND(X63&gt;4,X63&lt;=5),"4 to 5",AND(X63&gt;5,X63&lt;=10),"5 to 10",X63&gt;10,"10+")</f>
        <v>0.1 to 0.2</v>
      </c>
      <c r="X63" s="16">
        <f t="shared" si="3"/>
        <v>0.11448596550558</v>
      </c>
      <c r="Y63" s="5" t="str">
        <f t="array" ref="Y63">_xlfn.IFS(AND(Z63&gt;0,Z63&lt;=1),"0 to 1",AND(Z63&gt;1,Z63&lt;=2),"1 to 2",AND(Z63&gt;2,Z63&lt;=4),"2 to 4",AND(Z63&gt;4,Z63&lt;=6),"4 to 6",AND(Z63&gt;6,Z63&lt;=8),"6 to 8",AND(Z63&gt;8,Z63&lt;=10),"8 to 10",AND(Z63&gt;10,Z63&lt;=15),"10 to 15",AND(Z63&gt;15,Z63&lt;=20),"15 to 20",AND(Z63&gt;20,Z63&lt;=25),"20 to 25",AND(Z63&gt;25,Z63&lt;=30),"25 to 30",AND(Z63&gt;30,Z63&lt;=40),"30 to 40",AND(Z63&gt;40,Z63&lt;=50),"40 to 50",Z63&gt;50,"50+")</f>
        <v>4 to 6</v>
      </c>
      <c r="Z63" s="9">
        <f t="array" ref="Z63">_xlfn.IFS(AA63="oz",_xlfn.IFS(R63="oz",Q63,R63="fl oz",Q63*1.04,R63="ml",Q63*0.0338),AA63="fl oz",_xlfn.IFS(R63="oz",Q63/1.04,R63="fl oz",Q63,R63="ml",Q63*0.0338/1.04),AA63="ml",_xlfn.IFS(R63="oz",Q63/0.0338,R63="fl oz",Q63*1.04/0.0338,R63="ml",Q63))</f>
        <v>6</v>
      </c>
      <c r="AA63" s="9" t="str">
        <f>_xlfn.XLOOKUP($E63,'Raw Data'!$E:$E,'Raw Data'!AA:AA,"ERROR",0,1)</f>
        <v>oz</v>
      </c>
      <c r="AB63" s="5" t="s">
        <v>36</v>
      </c>
      <c r="AC63" s="5" t="s">
        <v>138</v>
      </c>
      <c r="AD63" s="5" t="s">
        <v>244</v>
      </c>
      <c r="AE63">
        <f>IF(SUMIF('Ingredients Backend'!$AE$1:$CD$1,AE$3,'Ingredients Backend'!$AE62:$CD62)&gt;=1,1,0)*$H63</f>
        <v>0</v>
      </c>
      <c r="AF63">
        <f>IF(SUMIF('Ingredients Backend'!$AE$1:$CD$1,AF$3,'Ingredients Backend'!$AE62:$CD62)&gt;=1,1,0)*$H63</f>
        <v>0</v>
      </c>
      <c r="AG63">
        <f>IF(SUMIF('Ingredients Backend'!$AE$1:$CD$1,AG$3,'Ingredients Backend'!$AE62:$CD62)&gt;=1,1,0)*$H63</f>
        <v>0</v>
      </c>
      <c r="AH63">
        <f>IF(SUMIF('Ingredients Backend'!$AE$1:$CD$1,AH$3,'Ingredients Backend'!$AE62:$CD62)&gt;=1,1,0)*$H63</f>
        <v>0</v>
      </c>
      <c r="AI63">
        <f>IF(SUMIF('Ingredients Backend'!$AE$1:$CD$1,AI$3,'Ingredients Backend'!$AE62:$CD62)&gt;=1,1,0)*$H63</f>
        <v>0</v>
      </c>
      <c r="AJ63">
        <f>IF(SUMIF('Ingredients Backend'!$AE$1:$CD$1,AJ$3,'Ingredients Backend'!$AE62:$CD62)&gt;=1,1,0)*$H63</f>
        <v>0</v>
      </c>
      <c r="AK63">
        <f>IF(SUMIF('Ingredients Backend'!$AE$1:$CD$1,AK$3,'Ingredients Backend'!$AE62:$CD62)&gt;=1,1,0)*$H63</f>
        <v>0</v>
      </c>
      <c r="AL63">
        <f>IF(SUMIF('Ingredients Backend'!$AE$1:$CD$1,AL$3,'Ingredients Backend'!$AE62:$CD62)&gt;=1,1,0)*$H63</f>
        <v>0</v>
      </c>
      <c r="AM63">
        <f>IF(SUMIF('Ingredients Backend'!$AE$1:$CD$1,AM$3,'Ingredients Backend'!$AE62:$CD62)&gt;=1,1,0)*$H63</f>
        <v>0</v>
      </c>
      <c r="AN63">
        <f>IF(SUMIF('Ingredients Backend'!$AE$1:$CD$1,AN$3,'Ingredients Backend'!$AE62:$CD62)&gt;=1,1,0)*$H63</f>
        <v>0</v>
      </c>
      <c r="AO63">
        <f>IF(SUMIF('Ingredients Backend'!$AE$1:$CD$1,AO$3,'Ingredients Backend'!$AE62:$CD62)&gt;=1,1,0)*$H63</f>
        <v>0</v>
      </c>
      <c r="AP63">
        <f>IF(SUMIF('Ingredients Backend'!$AE$1:$CD$1,AP$3,'Ingredients Backend'!$AE62:$CD62)&gt;=1,1,0)*$H63</f>
        <v>0</v>
      </c>
      <c r="AQ63">
        <f>IF(SUMIF('Ingredients Backend'!$AE$1:$CD$1,AQ$3,'Ingredients Backend'!$AE62:$CD62)&gt;=1,1,0)*$H63</f>
        <v>0</v>
      </c>
      <c r="AR63">
        <f>IF(SUMIF('Ingredients Backend'!$AE$1:$CD$1,AR$3,'Ingredients Backend'!$AE62:$CD62)&gt;=1,1,0)*$H63</f>
        <v>0</v>
      </c>
      <c r="AS63">
        <f>IF(SUMIF('Ingredients Backend'!$AE$1:$CD$1,AS$3,'Ingredients Backend'!$AE62:$CD62)&gt;=1,1,0)*$H63</f>
        <v>2384.44</v>
      </c>
      <c r="AT63">
        <f>IF(SUMIF('Ingredients Backend'!$AE$1:$CD$1,AT$3,'Ingredients Backend'!$AE62:$CD62)&gt;=1,1,0)*$H63</f>
        <v>0</v>
      </c>
      <c r="AU63">
        <f>IF(SUMIF('Ingredients Backend'!$AE$1:$CD$1,AU$3,'Ingredients Backend'!$AE62:$CD62)&gt;=1,1,0)*$H63</f>
        <v>0</v>
      </c>
      <c r="AV63">
        <f>IF(SUMIF('Ingredients Backend'!$AE$1:$CD$1,AV$3,'Ingredients Backend'!$AE62:$CD62)&gt;=1,1,0)*$H63</f>
        <v>0</v>
      </c>
      <c r="AW63">
        <f>IF(SUMIF('Ingredients Backend'!$AE$1:$CD$1,AW$3,'Ingredients Backend'!$AE62:$CD62)&gt;=1,1,0)*$H63</f>
        <v>0</v>
      </c>
      <c r="AX63">
        <f>IF(SUMIF('Ingredients Backend'!$AE$1:$CD$1,AX$3,'Ingredients Backend'!$AE62:$CD62)&gt;=1,1,0)*$H63</f>
        <v>0</v>
      </c>
      <c r="AY63">
        <f>IF(SUMIF('Ingredients Backend'!$AE$1:$CD$1,AY$3,'Ingredients Backend'!$AE62:$CD62)&gt;=1,1,0)*$H63</f>
        <v>0</v>
      </c>
      <c r="AZ63">
        <f>IF(SUMIF('Ingredients Backend'!$AE$1:$CD$1,AZ$3,'Ingredients Backend'!$AE62:$CD62)&gt;=1,1,0)*$H63</f>
        <v>0</v>
      </c>
      <c r="BA63">
        <f>IF(SUMIF('Ingredients Backend'!$AE$1:$CD$1,BA$3,'Ingredients Backend'!$AE62:$CD62)&gt;=1,1,0)*$H63</f>
        <v>2384.44</v>
      </c>
      <c r="BB63">
        <f>IF(SUMIF('Ingredients Backend'!$AE$1:$CD$1,BB$3,'Ingredients Backend'!$AE62:$CD62)&gt;=1,1,0)*$H63</f>
        <v>0</v>
      </c>
      <c r="BC63">
        <f>IF(SUMIF('Ingredients Backend'!$AE$1:$CD$1,BC$3,'Ingredients Backend'!$AE62:$CD62)&gt;=1,1,0)*$H63</f>
        <v>0</v>
      </c>
      <c r="BD63">
        <f>IF(SUMIF('Ingredients Backend'!$AE$1:$CD$1,BD$3,'Ingredients Backend'!$AE62:$CD62)&gt;=1,1,0)*$H63</f>
        <v>0</v>
      </c>
      <c r="BE63">
        <f>IF(SUMIF('Ingredients Backend'!$AE$1:$CD$1,BE$3,'Ingredients Backend'!$AE62:$CD62)&gt;=1,1,0)*$H63</f>
        <v>0</v>
      </c>
      <c r="BF63">
        <f>IF(SUMIF('Ingredients Backend'!$AE$1:$CD$1,BF$3,'Ingredients Backend'!$AE62:$CD62)&gt;=1,1,0)*$H63</f>
        <v>0</v>
      </c>
      <c r="BG63">
        <f>IF(SUMIF('Ingredients Backend'!$AE$1:$CD$1,BG$3,'Ingredients Backend'!$AE62:$CD62)&gt;=1,1,0)*$H63</f>
        <v>0</v>
      </c>
      <c r="BH63">
        <f>IF(SUMIF('Ingredients Backend'!$AE$1:$CD$1,BH$3,'Ingredients Backend'!$AE62:$CD62)&gt;=1,1,0)*$H63</f>
        <v>0</v>
      </c>
      <c r="BI63">
        <f>IF(SUMIF('Ingredients Backend'!$AE$1:$CD$1,BI$3,'Ingredients Backend'!$AE62:$CD62)&gt;=1,1,0)*$H63</f>
        <v>0</v>
      </c>
      <c r="BJ63">
        <f>IF(SUMIF('Ingredients Backend'!$AE$1:$CD$1,BJ$3,'Ingredients Backend'!$AE62:$CD62)&gt;=1,1,0)*$H63</f>
        <v>0</v>
      </c>
      <c r="BK63">
        <f>IF(SUMIF('Ingredients Backend'!$AE$1:$CD$1,BK$3,'Ingredients Backend'!$AE62:$CD62)&gt;=1,1,0)*$H63</f>
        <v>0</v>
      </c>
      <c r="BL63">
        <f>IF(SUMIF('Ingredients Backend'!$AE$1:$CD$1,BL$3,'Ingredients Backend'!$AE62:$CD62)&gt;=1,1,0)*$H63</f>
        <v>0</v>
      </c>
      <c r="BM63">
        <f>IF(SUMIF('Ingredients Backend'!$AE$1:$CD$1,BM$3,'Ingredients Backend'!$AE62:$CD62)&gt;=1,1,0)*$H63</f>
        <v>0</v>
      </c>
      <c r="BN63">
        <f>IF(SUMIF('Ingredients Backend'!$AE$1:$CD$1,BN$3,'Ingredients Backend'!$AE62:$CD62)&gt;=1,1,0)*$H63</f>
        <v>0</v>
      </c>
      <c r="BO63">
        <f>IF(SUMIF('Ingredients Backend'!$AE$1:$CD$1,BO$3,'Ingredients Backend'!$AE62:$CD62)&gt;=1,1,0)*$H63</f>
        <v>0</v>
      </c>
      <c r="BP63">
        <f>IF(SUMIF('Ingredients Backend'!$AE$1:$CD$1,BP$3,'Ingredients Backend'!$AE62:$CD62)&gt;=1,1,0)*$H63</f>
        <v>0</v>
      </c>
      <c r="BQ63">
        <f>IF(SUMIF('Ingredients Backend'!$AE$1:$CD$1,BQ$3,'Ingredients Backend'!$AE62:$CD62)&gt;=1,1,0)*$H63</f>
        <v>0</v>
      </c>
      <c r="BR63">
        <f>IF(SUMIF('Ingredients Backend'!$AE$1:$CD$1,BR$3,'Ingredients Backend'!$AE62:$CD62)&gt;=1,1,0)*$H63</f>
        <v>0</v>
      </c>
      <c r="BS63">
        <f>IF(SUMIF('Ingredients Backend'!$AE$1:$CD$1,BS$3,'Ingredients Backend'!$AE62:$CD62)&gt;=1,1,0)*$H63</f>
        <v>0</v>
      </c>
      <c r="BT63">
        <f>IF(SUMIF('Ingredients Backend'!$AE$1:$CD$1,BT$3,'Ingredients Backend'!$AE62:$CD62)&gt;=1,1,0)*$H63</f>
        <v>0</v>
      </c>
      <c r="BU63">
        <f>IF(SUMIF('Ingredients Backend'!$AE$1:$CD$1,BU$3,'Ingredients Backend'!$AE62:$CD62)&gt;=1,1,0)*$H63</f>
        <v>0</v>
      </c>
      <c r="BV63">
        <f>IF(SUMIF('Ingredients Backend'!$AE$1:$CD$1,BV$3,'Ingredients Backend'!$AE62:$CD62)&gt;=1,1,0)*$H63</f>
        <v>0</v>
      </c>
      <c r="BW63">
        <f>IF(SUMIF('Ingredients Backend'!$AE$1:$CD$1,BW$3,'Ingredients Backend'!$AE62:$CD62)&gt;=1,1,0)*$H63</f>
        <v>0</v>
      </c>
      <c r="BX63">
        <f>IF(SUMIF('Ingredients Backend'!$AE$1:$CD$1,BX$3,'Ingredients Backend'!$AE62:$CD62)&gt;=1,1,0)*$H63</f>
        <v>0</v>
      </c>
      <c r="BY63">
        <f>IF(SUMIF('Ingredients Backend'!$AE$1:$CD$1,BY$3,'Ingredients Backend'!$AE62:$CD62)&gt;=1,1,0)*$H63</f>
        <v>0</v>
      </c>
    </row>
    <row r="64" spans="1:77">
      <c r="A64" s="5" t="str">
        <f>_xlfn.XLOOKUP($E64,'Raw Data'!$E:$E,'Raw Data'!A:A,"ERROR",0,1)</f>
        <v>AE</v>
      </c>
      <c r="B64" s="5" t="str">
        <f>_xlfn.XLOOKUP($E64,'Raw Data'!$E:$E,'Raw Data'!B:B,"ERROR",0,1)</f>
        <v>Hair Mousses</v>
      </c>
      <c r="C64" s="5" t="str">
        <f>_xlfn.XLOOKUP($E64,'Raw Data'!$E:$E,'Raw Data'!C:C,"ERROR",0,1)</f>
        <v>Wella</v>
      </c>
      <c r="D64" s="5" t="str">
        <f>_xlfn.XLOOKUP($E64,'Raw Data'!$E:$E,'Raw Data'!D:D,"ERROR",0,1)</f>
        <v>www.amazon.ae/dp/B01BG8PV4E</v>
      </c>
      <c r="E64" s="5" t="s">
        <v>245</v>
      </c>
      <c r="F64" s="9" t="str">
        <f>_xlfn.XLOOKUP($E64,'Raw Data'!$E:$E,'Raw Data'!F:F,"ERROR",0,1)</f>
        <v>Wella Professionals EIMI Extra Volume Strong Hold Volumizing Hair Mousse | 300 ml | Hair Volumizer with Heat Protection &amp; Shine</v>
      </c>
      <c r="G64" s="10">
        <f>_xlfn.XLOOKUP($E64,'Raw Data'!$E:$E,'Raw Data'!G:G,"ERROR",0,1)</f>
        <v>25</v>
      </c>
      <c r="H64" s="9">
        <f>_xlfn.XLOOKUP($E64,'Raw Data'!$E:$E,'Raw Data'!H:H,"ERROR",0,1)</f>
        <v>2382.6</v>
      </c>
      <c r="I64" s="9">
        <f>_xlfn.XLOOKUP($E64,'Raw Data'!$E:$E,'Raw Data'!I:I,"ERROR",0,1)</f>
        <v>0.00318987517072982</v>
      </c>
      <c r="J64" s="9" t="str">
        <f>_xlfn.XLOOKUP($E64,'Raw Data'!$E:$E,'Raw Data'!J:J,"ERROR",0,1)</f>
        <v>Yes</v>
      </c>
      <c r="K64" s="14" t="str">
        <f t="array" ref="K64">_xlfn.IFS(AND(L64&gt;0,L64&lt;=5),"0 to 5",AND(L64&gt;5,L64&lt;=10),"5 to 10",AND(L64&gt;10,L64&lt;=15),"10 to 15",AND(L64&gt;15,L64&lt;=20),"15 to 20",AND(L64&gt;20,L64&lt;=30),"20 to 30",AND(L64&gt;30,L64&lt;=40),"30 to 40",AND(L64&gt;40,L64&lt;=50),"40 to 50",AND(L64&gt;50,L64&lt;=75),"50 to 75",AND(L64&gt;75,L64&lt;=100),"75 to 100",AND(L64&gt;100,L64&lt;=150),"100 to 150",AND(L64&gt;150,L64&lt;=200),"150 to 200",AND(L64&gt;200,L64&lt;=250),"200 to 250",AND(L64&gt;250,L64&lt;=300),"250 to 300",AND(L64&gt;300,L64&lt;=400),"300 to 400",AND(L64&gt;400,L64&lt;=500),"400 to 500",L64&gt;500,"500+")</f>
        <v>75 to 100</v>
      </c>
      <c r="L64" s="9">
        <f>_xlfn.XLOOKUP($E64,'Raw Data'!$E:$E,'Raw Data'!L:L,"ERROR",0,1)</f>
        <v>94.91</v>
      </c>
      <c r="M64" s="14" t="str">
        <f t="array" ref="M64">_xlfn.IFS(AND(N64&gt;0,N64&lt;=5),"0 to 5",AND(N64&gt;5,N64&lt;=10),"5 to 10",AND(N64&gt;10,N64&lt;=15),"10 to 15",AND(N64&gt;15,N64&lt;=20),"15 to 20",AND(N64&gt;20,N64&lt;=30),"20 to 30",AND(N64&gt;30,N64&lt;=40),"30 to 40",AND(N64&gt;40,N64&lt;=50),"40 to 50",AND(N64&gt;50,N64&lt;=75),"50 to 75",AND(N64&gt;75,N64&lt;=100),"75 to 100",AND(N64&gt;100,N64&lt;=150),"100 to 150",AND(N64&gt;150,N64&lt;=200),"150 to 200",AND(N64&gt;200,N64&lt;=250),"200 to 250",AND(N64&gt;250,N64&lt;=300),"250 to 300",AND(N64&gt;300,N64&lt;=400),"300 to 400",AND(N64&gt;400,N64&lt;=500),"400 to 500",N64&gt;500,"500+")</f>
        <v>75 to 100</v>
      </c>
      <c r="N64" s="9">
        <f>_xlfn.XLOOKUP($E64,'Raw Data'!$E:$E,'Raw Data'!N:N,"ERROR",0,1)</f>
        <v>96.54</v>
      </c>
      <c r="O64" s="14" t="str">
        <f t="array" ref="O64">_xlfn.IFS(P64=0,"No Discount",AND(P64&gt;0,P64&lt;=0.02),"0% to 2%",AND(P64&gt;0.02,P64&lt;=0.04),"2% to 4%",AND(P64&gt;0.04,P64&lt;=0.06),"4% to 6%",AND(P64&gt;0.06,P64&lt;=0.08),"6% to 8%",AND(P64&gt;0.08,P64&lt;=0.1),"8% to 10%",AND(P64&gt;0.1,P64&lt;=0.15),"10% to 15%",AND(P64&gt;0.15,P64&lt;=0.2),"15% to 20%",AND(P64&gt;0.2,P64&lt;=0.25),"20% to 25%",AND(P64&gt;0.25,P64&lt;=0.3),"25% to 30%",AND(P64&gt;0.3,P64&lt;=0.4),"30% to 40%",AND(P64&gt;0.4,P64&lt;=0.5),"40% to 50%",AND(P64&gt;0.5,P64&lt;=0.75),"50% to 75%",AND(P64&gt;0.75,P64&lt;=1),"75% to 100%")</f>
        <v>0% to 2%</v>
      </c>
      <c r="P64" s="10">
        <f>_xlfn.XLOOKUP($E64,'Raw Data'!$E:$E,'Raw Data'!P:P,"ERROR",0,1)</f>
        <v>0.0168841930805885</v>
      </c>
      <c r="Q64" s="9">
        <f>_xlfn.XLOOKUP($E64,'Raw Data'!$E:$E,'Raw Data'!Q:Q,"ERROR",0,1)</f>
        <v>300</v>
      </c>
      <c r="R64" s="9" t="str">
        <f>_xlfn.XLOOKUP($E64,'Raw Data'!$E:$E,'Raw Data'!R:R,"ERROR",0,1)</f>
        <v>ml</v>
      </c>
      <c r="S64" s="5" t="str">
        <f t="array" ref="S64">_xlfn.IFS(AND(T64&gt;0,T64&lt;=0.05),"0 to 0.05",AND(T64&gt;0.05,T64&lt;=0.1),"0.05 to 0.1",AND(T64&gt;0.1,T64&lt;=0.2),"0.1 to 0.2",AND(T64&gt;0.2,T64&lt;=0.3),"0.2 to 0.3",AND(T64&gt;0.3,T64&lt;=0.4),"0.3 to 0.4",AND(T64&gt;0.4,T64&lt;=0.5),"0.4 to 0.5",AND(T64&gt;0.5,T64&lt;=0.75),"0.5 to 0.75",AND(T64&gt;0.75,T64&lt;=1),"0.75 to 1",AND(T64&gt;1,T64&lt;=2),"1 to 2",AND(T64&gt;2,T64&lt;=3),"2 to 3",AND(T64&gt;3,T64&lt;=4),"3 to 4",AND(T64&gt;4,T64&lt;=5),"4 to 5",AND(T64&gt;5,T64&lt;=10),"5 to 10",T64&gt;10,"10+")</f>
        <v>0.3 to 0.4</v>
      </c>
      <c r="T64" s="10">
        <f t="shared" si="1"/>
        <v>0.31653569672872</v>
      </c>
      <c r="U64" s="15" t="str">
        <f t="array" ref="U64">_xlfn.IFS(AND(V64&gt;0,V64&lt;=0.05),"0 to 0.05",AND(V64&gt;0.05,V64&lt;=0.1),"0.05 to 0.1",AND(V64&gt;0.1,V64&lt;=0.2),"0.1 to 0.2",AND(V64&gt;0.2,V64&lt;=0.3),"0.2 to 0.3",AND(V64&gt;0.3,V64&lt;=0.4),"0.3 to 0.4",AND(V64&gt;0.4,V64&lt;=0.5),"0.4 to 0.5",AND(V64&gt;0.5,V64&lt;=0.75),"0.5 to 0.75",AND(V64&gt;0.75,V64&lt;=1),"0.75 to 1",AND(V64&gt;1,V64&lt;=2),"1 to 2",AND(V64&gt;2,V64&lt;=3),"2 to 3",AND(V64&gt;3,V64&lt;=4),"3 to 4",AND(V64&gt;4,V64&lt;=5),"4 to 5",AND(V64&gt;5,V64&lt;=10),"5 to 10",V64&gt;10,"10+")</f>
        <v>0.05 to 0.1</v>
      </c>
      <c r="V64" s="10">
        <f t="shared" si="2"/>
        <v>0.0869324219133017</v>
      </c>
      <c r="W64" s="15" t="str">
        <f t="array" ref="W64">_xlfn.IFS(AND(X64&gt;0,X64&lt;=0.05),"0 to 0.05",AND(X64&gt;0.05,X64&lt;=0.1),"0.05 to 0.1",AND(X64&gt;0.1,X64&lt;=0.2),"0.1 to 0.2",AND(X64&gt;0.2,X64&lt;=0.3),"0.2 to 0.3",AND(X64&gt;0.3,X64&lt;=0.4),"0.3 to 0.4",AND(X64&gt;0.4,X64&lt;=0.5),"0.4 to 0.5",AND(X64&gt;0.5,X64&lt;=0.75),"0.5 to 0.75",AND(X64&gt;0.75,X64&lt;=1),"0.75 to 1",AND(X64&gt;1,X64&lt;=2),"1 to 2",AND(X64&gt;2,X64&lt;=3),"2 to 3",AND(X64&gt;3,X64&lt;=4),"3 to 4",AND(X64&gt;4,X64&lt;=5),"4 to 5",AND(X64&gt;5,X64&lt;=10),"5 to 10",X64&gt;10,"10+")</f>
        <v>0.05 to 0.1</v>
      </c>
      <c r="X64" s="16">
        <f t="shared" si="3"/>
        <v>0.0854646381167544</v>
      </c>
      <c r="Y64" s="5" t="str">
        <f t="array" ref="Y64">_xlfn.IFS(AND(Z64&gt;0,Z64&lt;=1),"0 to 1",AND(Z64&gt;1,Z64&lt;=2),"1 to 2",AND(Z64&gt;2,Z64&lt;=4),"2 to 4",AND(Z64&gt;4,Z64&lt;=6),"4 to 6",AND(Z64&gt;6,Z64&lt;=8),"6 to 8",AND(Z64&gt;8,Z64&lt;=10),"8 to 10",AND(Z64&gt;10,Z64&lt;=15),"10 to 15",AND(Z64&gt;15,Z64&lt;=20),"15 to 20",AND(Z64&gt;20,Z64&lt;=25),"20 to 25",AND(Z64&gt;25,Z64&lt;=30),"25 to 30",AND(Z64&gt;30,Z64&lt;=40),"30 to 40",AND(Z64&gt;40,Z64&lt;=50),"40 to 50",Z64&gt;50,"50+")</f>
        <v>10 to 15</v>
      </c>
      <c r="Z64" s="9">
        <f t="array" ref="Z64">_xlfn.IFS(AA64="oz",_xlfn.IFS(R64="oz",Q64,R64="fl oz",Q64*1.04,R64="ml",Q64*0.0338),AA64="fl oz",_xlfn.IFS(R64="oz",Q64/1.04,R64="fl oz",Q64,R64="ml",Q64*0.0338/1.04),AA64="ml",_xlfn.IFS(R64="oz",Q64/0.0338,R64="fl oz",Q64*1.04/0.0338,R64="ml",Q64))</f>
        <v>10.14</v>
      </c>
      <c r="AA64" s="9" t="str">
        <f>_xlfn.XLOOKUP($E64,'Raw Data'!$E:$E,'Raw Data'!AA:AA,"ERROR",0,1)</f>
        <v>oz</v>
      </c>
      <c r="AB64" s="5" t="s">
        <v>246</v>
      </c>
      <c r="AC64" s="5" t="s">
        <v>144</v>
      </c>
      <c r="AD64" s="5" t="s">
        <v>43</v>
      </c>
      <c r="AE64">
        <f>IF(SUMIF('Ingredients Backend'!$AE$1:$CD$1,AE$3,'Ingredients Backend'!$AE63:$CD63)&gt;=1,1,0)*$H64</f>
        <v>0</v>
      </c>
      <c r="AF64">
        <f>IF(SUMIF('Ingredients Backend'!$AE$1:$CD$1,AF$3,'Ingredients Backend'!$AE63:$CD63)&gt;=1,1,0)*$H64</f>
        <v>0</v>
      </c>
      <c r="AG64">
        <f>IF(SUMIF('Ingredients Backend'!$AE$1:$CD$1,AG$3,'Ingredients Backend'!$AE63:$CD63)&gt;=1,1,0)*$H64</f>
        <v>0</v>
      </c>
      <c r="AH64">
        <f>IF(SUMIF('Ingredients Backend'!$AE$1:$CD$1,AH$3,'Ingredients Backend'!$AE63:$CD63)&gt;=1,1,0)*$H64</f>
        <v>0</v>
      </c>
      <c r="AI64">
        <f>IF(SUMIF('Ingredients Backend'!$AE$1:$CD$1,AI$3,'Ingredients Backend'!$AE63:$CD63)&gt;=1,1,0)*$H64</f>
        <v>0</v>
      </c>
      <c r="AJ64">
        <f>IF(SUMIF('Ingredients Backend'!$AE$1:$CD$1,AJ$3,'Ingredients Backend'!$AE63:$CD63)&gt;=1,1,0)*$H64</f>
        <v>0</v>
      </c>
      <c r="AK64">
        <f>IF(SUMIF('Ingredients Backend'!$AE$1:$CD$1,AK$3,'Ingredients Backend'!$AE63:$CD63)&gt;=1,1,0)*$H64</f>
        <v>0</v>
      </c>
      <c r="AL64">
        <f>IF(SUMIF('Ingredients Backend'!$AE$1:$CD$1,AL$3,'Ingredients Backend'!$AE63:$CD63)&gt;=1,1,0)*$H64</f>
        <v>0</v>
      </c>
      <c r="AM64">
        <f>IF(SUMIF('Ingredients Backend'!$AE$1:$CD$1,AM$3,'Ingredients Backend'!$AE63:$CD63)&gt;=1,1,0)*$H64</f>
        <v>0</v>
      </c>
      <c r="AN64">
        <f>IF(SUMIF('Ingredients Backend'!$AE$1:$CD$1,AN$3,'Ingredients Backend'!$AE63:$CD63)&gt;=1,1,0)*$H64</f>
        <v>0</v>
      </c>
      <c r="AO64">
        <f>IF(SUMIF('Ingredients Backend'!$AE$1:$CD$1,AO$3,'Ingredients Backend'!$AE63:$CD63)&gt;=1,1,0)*$H64</f>
        <v>0</v>
      </c>
      <c r="AP64">
        <f>IF(SUMIF('Ingredients Backend'!$AE$1:$CD$1,AP$3,'Ingredients Backend'!$AE63:$CD63)&gt;=1,1,0)*$H64</f>
        <v>0</v>
      </c>
      <c r="AQ64">
        <f>IF(SUMIF('Ingredients Backend'!$AE$1:$CD$1,AQ$3,'Ingredients Backend'!$AE63:$CD63)&gt;=1,1,0)*$H64</f>
        <v>0</v>
      </c>
      <c r="AR64">
        <f>IF(SUMIF('Ingredients Backend'!$AE$1:$CD$1,AR$3,'Ingredients Backend'!$AE63:$CD63)&gt;=1,1,0)*$H64</f>
        <v>0</v>
      </c>
      <c r="AS64">
        <f>IF(SUMIF('Ingredients Backend'!$AE$1:$CD$1,AS$3,'Ingredients Backend'!$AE63:$CD63)&gt;=1,1,0)*$H64</f>
        <v>0</v>
      </c>
      <c r="AT64">
        <f>IF(SUMIF('Ingredients Backend'!$AE$1:$CD$1,AT$3,'Ingredients Backend'!$AE63:$CD63)&gt;=1,1,0)*$H64</f>
        <v>0</v>
      </c>
      <c r="AU64">
        <f>IF(SUMIF('Ingredients Backend'!$AE$1:$CD$1,AU$3,'Ingredients Backend'!$AE63:$CD63)&gt;=1,1,0)*$H64</f>
        <v>0</v>
      </c>
      <c r="AV64">
        <f>IF(SUMIF('Ingredients Backend'!$AE$1:$CD$1,AV$3,'Ingredients Backend'!$AE63:$CD63)&gt;=1,1,0)*$H64</f>
        <v>0</v>
      </c>
      <c r="AW64">
        <f>IF(SUMIF('Ingredients Backend'!$AE$1:$CD$1,AW$3,'Ingredients Backend'!$AE63:$CD63)&gt;=1,1,0)*$H64</f>
        <v>0</v>
      </c>
      <c r="AX64">
        <f>IF(SUMIF('Ingredients Backend'!$AE$1:$CD$1,AX$3,'Ingredients Backend'!$AE63:$CD63)&gt;=1,1,0)*$H64</f>
        <v>0</v>
      </c>
      <c r="AY64">
        <f>IF(SUMIF('Ingredients Backend'!$AE$1:$CD$1,AY$3,'Ingredients Backend'!$AE63:$CD63)&gt;=1,1,0)*$H64</f>
        <v>0</v>
      </c>
      <c r="AZ64">
        <f>IF(SUMIF('Ingredients Backend'!$AE$1:$CD$1,AZ$3,'Ingredients Backend'!$AE63:$CD63)&gt;=1,1,0)*$H64</f>
        <v>0</v>
      </c>
      <c r="BA64">
        <f>IF(SUMIF('Ingredients Backend'!$AE$1:$CD$1,BA$3,'Ingredients Backend'!$AE63:$CD63)&gt;=1,1,0)*$H64</f>
        <v>0</v>
      </c>
      <c r="BB64">
        <f>IF(SUMIF('Ingredients Backend'!$AE$1:$CD$1,BB$3,'Ingredients Backend'!$AE63:$CD63)&gt;=1,1,0)*$H64</f>
        <v>0</v>
      </c>
      <c r="BC64">
        <f>IF(SUMIF('Ingredients Backend'!$AE$1:$CD$1,BC$3,'Ingredients Backend'!$AE63:$CD63)&gt;=1,1,0)*$H64</f>
        <v>0</v>
      </c>
      <c r="BD64">
        <f>IF(SUMIF('Ingredients Backend'!$AE$1:$CD$1,BD$3,'Ingredients Backend'!$AE63:$CD63)&gt;=1,1,0)*$H64</f>
        <v>0</v>
      </c>
      <c r="BE64">
        <f>IF(SUMIF('Ingredients Backend'!$AE$1:$CD$1,BE$3,'Ingredients Backend'!$AE63:$CD63)&gt;=1,1,0)*$H64</f>
        <v>0</v>
      </c>
      <c r="BF64">
        <f>IF(SUMIF('Ingredients Backend'!$AE$1:$CD$1,BF$3,'Ingredients Backend'!$AE63:$CD63)&gt;=1,1,0)*$H64</f>
        <v>0</v>
      </c>
      <c r="BG64">
        <f>IF(SUMIF('Ingredients Backend'!$AE$1:$CD$1,BG$3,'Ingredients Backend'!$AE63:$CD63)&gt;=1,1,0)*$H64</f>
        <v>2382.6</v>
      </c>
      <c r="BH64">
        <f>IF(SUMIF('Ingredients Backend'!$AE$1:$CD$1,BH$3,'Ingredients Backend'!$AE63:$CD63)&gt;=1,1,0)*$H64</f>
        <v>0</v>
      </c>
      <c r="BI64">
        <f>IF(SUMIF('Ingredients Backend'!$AE$1:$CD$1,BI$3,'Ingredients Backend'!$AE63:$CD63)&gt;=1,1,0)*$H64</f>
        <v>0</v>
      </c>
      <c r="BJ64">
        <f>IF(SUMIF('Ingredients Backend'!$AE$1:$CD$1,BJ$3,'Ingredients Backend'!$AE63:$CD63)&gt;=1,1,0)*$H64</f>
        <v>0</v>
      </c>
      <c r="BK64">
        <f>IF(SUMIF('Ingredients Backend'!$AE$1:$CD$1,BK$3,'Ingredients Backend'!$AE63:$CD63)&gt;=1,1,0)*$H64</f>
        <v>0</v>
      </c>
      <c r="BL64">
        <f>IF(SUMIF('Ingredients Backend'!$AE$1:$CD$1,BL$3,'Ingredients Backend'!$AE63:$CD63)&gt;=1,1,0)*$H64</f>
        <v>0</v>
      </c>
      <c r="BM64">
        <f>IF(SUMIF('Ingredients Backend'!$AE$1:$CD$1,BM$3,'Ingredients Backend'!$AE63:$CD63)&gt;=1,1,0)*$H64</f>
        <v>0</v>
      </c>
      <c r="BN64">
        <f>IF(SUMIF('Ingredients Backend'!$AE$1:$CD$1,BN$3,'Ingredients Backend'!$AE63:$CD63)&gt;=1,1,0)*$H64</f>
        <v>0</v>
      </c>
      <c r="BO64">
        <f>IF(SUMIF('Ingredients Backend'!$AE$1:$CD$1,BO$3,'Ingredients Backend'!$AE63:$CD63)&gt;=1,1,0)*$H64</f>
        <v>0</v>
      </c>
      <c r="BP64">
        <f>IF(SUMIF('Ingredients Backend'!$AE$1:$CD$1,BP$3,'Ingredients Backend'!$AE63:$CD63)&gt;=1,1,0)*$H64</f>
        <v>0</v>
      </c>
      <c r="BQ64">
        <f>IF(SUMIF('Ingredients Backend'!$AE$1:$CD$1,BQ$3,'Ingredients Backend'!$AE63:$CD63)&gt;=1,1,0)*$H64</f>
        <v>0</v>
      </c>
      <c r="BR64">
        <f>IF(SUMIF('Ingredients Backend'!$AE$1:$CD$1,BR$3,'Ingredients Backend'!$AE63:$CD63)&gt;=1,1,0)*$H64</f>
        <v>0</v>
      </c>
      <c r="BS64">
        <f>IF(SUMIF('Ingredients Backend'!$AE$1:$CD$1,BS$3,'Ingredients Backend'!$AE63:$CD63)&gt;=1,1,0)*$H64</f>
        <v>0</v>
      </c>
      <c r="BT64">
        <f>IF(SUMIF('Ingredients Backend'!$AE$1:$CD$1,BT$3,'Ingredients Backend'!$AE63:$CD63)&gt;=1,1,0)*$H64</f>
        <v>0</v>
      </c>
      <c r="BU64">
        <f>IF(SUMIF('Ingredients Backend'!$AE$1:$CD$1,BU$3,'Ingredients Backend'!$AE63:$CD63)&gt;=1,1,0)*$H64</f>
        <v>0</v>
      </c>
      <c r="BV64">
        <f>IF(SUMIF('Ingredients Backend'!$AE$1:$CD$1,BV$3,'Ingredients Backend'!$AE63:$CD63)&gt;=1,1,0)*$H64</f>
        <v>0</v>
      </c>
      <c r="BW64">
        <f>IF(SUMIF('Ingredients Backend'!$AE$1:$CD$1,BW$3,'Ingredients Backend'!$AE63:$CD63)&gt;=1,1,0)*$H64</f>
        <v>0</v>
      </c>
      <c r="BX64">
        <f>IF(SUMIF('Ingredients Backend'!$AE$1:$CD$1,BX$3,'Ingredients Backend'!$AE63:$CD63)&gt;=1,1,0)*$H64</f>
        <v>0</v>
      </c>
      <c r="BY64">
        <f>IF(SUMIF('Ingredients Backend'!$AE$1:$CD$1,BY$3,'Ingredients Backend'!$AE63:$CD63)&gt;=1,1,0)*$H64</f>
        <v>0</v>
      </c>
    </row>
    <row r="65" spans="1:77">
      <c r="A65" s="5" t="str">
        <f>_xlfn.XLOOKUP($E65,'Raw Data'!$E:$E,'Raw Data'!A:A,"ERROR",0,1)</f>
        <v>AE</v>
      </c>
      <c r="B65" s="5" t="str">
        <f>_xlfn.XLOOKUP($E65,'Raw Data'!$E:$E,'Raw Data'!B:B,"ERROR",0,1)</f>
        <v>Hair Mousses</v>
      </c>
      <c r="C65" s="5" t="str">
        <f>_xlfn.XLOOKUP($E65,'Raw Data'!$E:$E,'Raw Data'!C:C,"ERROR",0,1)</f>
        <v>Enliven</v>
      </c>
      <c r="D65" s="5" t="str">
        <f>_xlfn.XLOOKUP($E65,'Raw Data'!$E:$E,'Raw Data'!D:D,"ERROR",0,1)</f>
        <v>www.amazon.ae/dp/B007E9M67A</v>
      </c>
      <c r="E65" s="5" t="s">
        <v>247</v>
      </c>
      <c r="F65" s="9" t="str">
        <f>_xlfn.XLOOKUP($E65,'Raw Data'!$E:$E,'Raw Data'!F:F,"ERROR",0,1)</f>
        <v>Enliven Pro V Hair Mousse - 300 ml, white, Unscented Enliven Pro V Hair Mousse - 300 ml, white, Unscented</v>
      </c>
      <c r="G65" s="10">
        <f>_xlfn.XLOOKUP($E65,'Raw Data'!$E:$E,'Raw Data'!G:G,"ERROR",0,1)</f>
        <v>37</v>
      </c>
      <c r="H65" s="9">
        <f>_xlfn.XLOOKUP($E65,'Raw Data'!$E:$E,'Raw Data'!H:H,"ERROR",0,1)</f>
        <v>2372.56</v>
      </c>
      <c r="I65" s="9">
        <f>_xlfn.XLOOKUP($E65,'Raw Data'!$E:$E,'Raw Data'!I:I,"ERROR",0,1)</f>
        <v>0.00317643340681052</v>
      </c>
      <c r="J65" s="9" t="str">
        <f>_xlfn.XLOOKUP($E65,'Raw Data'!$E:$E,'Raw Data'!J:J,"ERROR",0,1)</f>
        <v>Yes</v>
      </c>
      <c r="K65" s="14" t="str">
        <f t="array" ref="K65">_xlfn.IFS(AND(L65&gt;0,L65&lt;=5),"0 to 5",AND(L65&gt;5,L65&lt;=10),"5 to 10",AND(L65&gt;10,L65&lt;=15),"10 to 15",AND(L65&gt;15,L65&lt;=20),"15 to 20",AND(L65&gt;20,L65&lt;=30),"20 to 30",AND(L65&gt;30,L65&lt;=40),"30 to 40",AND(L65&gt;40,L65&lt;=50),"40 to 50",AND(L65&gt;50,L65&lt;=75),"50 to 75",AND(L65&gt;75,L65&lt;=100),"75 to 100",AND(L65&gt;100,L65&lt;=150),"100 to 150",AND(L65&gt;150,L65&lt;=200),"150 to 200",AND(L65&gt;200,L65&lt;=250),"200 to 250",AND(L65&gt;250,L65&lt;=300),"250 to 300",AND(L65&gt;300,L65&lt;=400),"300 to 400",AND(L65&gt;400,L65&lt;=500),"400 to 500",L65&gt;500,"500+")</f>
        <v>50 to 75</v>
      </c>
      <c r="L65" s="9">
        <f>_xlfn.XLOOKUP($E65,'Raw Data'!$E:$E,'Raw Data'!L:L,"ERROR",0,1)</f>
        <v>66.84</v>
      </c>
      <c r="M65" s="14" t="str">
        <f t="array" ref="M65">_xlfn.IFS(AND(N65&gt;0,N65&lt;=5),"0 to 5",AND(N65&gt;5,N65&lt;=10),"5 to 10",AND(N65&gt;10,N65&lt;=15),"10 to 15",AND(N65&gt;15,N65&lt;=20),"15 to 20",AND(N65&gt;20,N65&lt;=30),"20 to 30",AND(N65&gt;30,N65&lt;=40),"30 to 40",AND(N65&gt;40,N65&lt;=50),"40 to 50",AND(N65&gt;50,N65&lt;=75),"50 to 75",AND(N65&gt;75,N65&lt;=100),"75 to 100",AND(N65&gt;100,N65&lt;=150),"100 to 150",AND(N65&gt;150,N65&lt;=200),"150 to 200",AND(N65&gt;200,N65&lt;=250),"200 to 250",AND(N65&gt;250,N65&lt;=300),"250 to 300",AND(N65&gt;300,N65&lt;=400),"300 to 400",AND(N65&gt;400,N65&lt;=500),"400 to 500",N65&gt;500,"500+")</f>
        <v>50 to 75</v>
      </c>
      <c r="N65" s="9">
        <f>_xlfn.XLOOKUP($E65,'Raw Data'!$E:$E,'Raw Data'!N:N,"ERROR",0,1)</f>
        <v>70.31</v>
      </c>
      <c r="O65" s="14" t="str">
        <f t="array" ref="O65">_xlfn.IFS(P65=0,"No Discount",AND(P65&gt;0,P65&lt;=0.02),"0% to 2%",AND(P65&gt;0.02,P65&lt;=0.04),"2% to 4%",AND(P65&gt;0.04,P65&lt;=0.06),"4% to 6%",AND(P65&gt;0.06,P65&lt;=0.08),"6% to 8%",AND(P65&gt;0.08,P65&lt;=0.1),"8% to 10%",AND(P65&gt;0.1,P65&lt;=0.15),"10% to 15%",AND(P65&gt;0.15,P65&lt;=0.2),"15% to 20%",AND(P65&gt;0.2,P65&lt;=0.25),"20% to 25%",AND(P65&gt;0.25,P65&lt;=0.3),"25% to 30%",AND(P65&gt;0.3,P65&lt;=0.4),"30% to 40%",AND(P65&gt;0.4,P65&lt;=0.5),"40% to 50%",AND(P65&gt;0.5,P65&lt;=0.75),"50% to 75%",AND(P65&gt;0.75,P65&lt;=1),"75% to 100%")</f>
        <v>4% to 6%</v>
      </c>
      <c r="P65" s="10">
        <f>_xlfn.XLOOKUP($E65,'Raw Data'!$E:$E,'Raw Data'!P:P,"ERROR",0,1)</f>
        <v>0.0493528658796757</v>
      </c>
      <c r="Q65" s="9">
        <f>_xlfn.XLOOKUP($E65,'Raw Data'!$E:$E,'Raw Data'!Q:Q,"ERROR",0,1)</f>
        <v>300</v>
      </c>
      <c r="R65" s="9" t="str">
        <f>_xlfn.XLOOKUP($E65,'Raw Data'!$E:$E,'Raw Data'!R:R,"ERROR",0,1)</f>
        <v>ml</v>
      </c>
      <c r="S65" s="5" t="str">
        <f t="array" ref="S65">_xlfn.IFS(AND(T65&gt;0,T65&lt;=0.05),"0 to 0.05",AND(T65&gt;0.05,T65&lt;=0.1),"0.05 to 0.1",AND(T65&gt;0.1,T65&lt;=0.2),"0.1 to 0.2",AND(T65&gt;0.2,T65&lt;=0.3),"0.2 to 0.3",AND(T65&gt;0.3,T65&lt;=0.4),"0.3 to 0.4",AND(T65&gt;0.4,T65&lt;=0.5),"0.4 to 0.5",AND(T65&gt;0.5,T65&lt;=0.75),"0.5 to 0.75",AND(T65&gt;0.75,T65&lt;=1),"0.75 to 1",AND(T65&gt;1,T65&lt;=2),"1 to 2",AND(T65&gt;2,T65&lt;=3),"2 to 3",AND(T65&gt;3,T65&lt;=4),"3 to 4",AND(T65&gt;4,T65&lt;=5),"4 to 5",AND(T65&gt;5,T65&lt;=10),"5 to 10",T65&gt;10,"10+")</f>
        <v>0.2 to 0.3</v>
      </c>
      <c r="T65" s="10">
        <f t="shared" si="1"/>
        <v>0.222919038766701</v>
      </c>
      <c r="U65" s="15" t="str">
        <f t="array" ref="U65">_xlfn.IFS(AND(V65&gt;0,V65&lt;=0.05),"0 to 0.05",AND(V65&gt;0.05,V65&lt;=0.1),"0.05 to 0.1",AND(V65&gt;0.1,V65&lt;=0.2),"0.1 to 0.2",AND(V65&gt;0.2,V65&lt;=0.3),"0.2 to 0.3",AND(V65&gt;0.3,V65&lt;=0.4),"0.3 to 0.4",AND(V65&gt;0.4,V65&lt;=0.5),"0.4 to 0.5",AND(V65&gt;0.5,V65&lt;=0.75),"0.5 to 0.75",AND(V65&gt;0.75,V65&lt;=1),"0.75 to 1",AND(V65&gt;1,V65&lt;=2),"1 to 2",AND(V65&gt;2,V65&lt;=3),"2 to 3",AND(V65&gt;3,V65&lt;=4),"3 to 4",AND(V65&gt;4,V65&lt;=5),"4 to 5",AND(V65&gt;5,V65&lt;=10),"5 to 10",V65&gt;10,"10+")</f>
        <v>0.05 to 0.1</v>
      </c>
      <c r="V65" s="10">
        <f t="shared" si="2"/>
        <v>0.0633128090400274</v>
      </c>
      <c r="W65" s="15" t="str">
        <f t="array" ref="W65">_xlfn.IFS(AND(X65&gt;0,X65&lt;=0.05),"0 to 0.05",AND(X65&gt;0.05,X65&lt;=0.1),"0.05 to 0.1",AND(X65&gt;0.1,X65&lt;=0.2),"0.1 to 0.2",AND(X65&gt;0.2,X65&lt;=0.3),"0.2 to 0.3",AND(X65&gt;0.3,X65&lt;=0.4),"0.3 to 0.4",AND(X65&gt;0.4,X65&lt;=0.5),"0.4 to 0.5",AND(X65&gt;0.5,X65&lt;=0.75),"0.5 to 0.75",AND(X65&gt;0.75,X65&lt;=1),"0.75 to 1",AND(X65&gt;1,X65&lt;=2),"1 to 2",AND(X65&gt;2,X65&lt;=3),"2 to 3",AND(X65&gt;3,X65&lt;=4),"3 to 4",AND(X65&gt;4,X65&lt;=5),"4 to 5",AND(X65&gt;5,X65&lt;=10),"5 to 10",X65&gt;10,"10+")</f>
        <v>0.05 to 0.1</v>
      </c>
      <c r="X65" s="16">
        <f t="shared" si="3"/>
        <v>0.0601881404670094</v>
      </c>
      <c r="Y65" s="5" t="str">
        <f t="array" ref="Y65">_xlfn.IFS(AND(Z65&gt;0,Z65&lt;=1),"0 to 1",AND(Z65&gt;1,Z65&lt;=2),"1 to 2",AND(Z65&gt;2,Z65&lt;=4),"2 to 4",AND(Z65&gt;4,Z65&lt;=6),"4 to 6",AND(Z65&gt;6,Z65&lt;=8),"6 to 8",AND(Z65&gt;8,Z65&lt;=10),"8 to 10",AND(Z65&gt;10,Z65&lt;=15),"10 to 15",AND(Z65&gt;15,Z65&lt;=20),"15 to 20",AND(Z65&gt;20,Z65&lt;=25),"20 to 25",AND(Z65&gt;25,Z65&lt;=30),"25 to 30",AND(Z65&gt;30,Z65&lt;=40),"30 to 40",AND(Z65&gt;40,Z65&lt;=50),"40 to 50",Z65&gt;50,"50+")</f>
        <v>10 to 15</v>
      </c>
      <c r="Z65" s="9">
        <f t="array" ref="Z65">_xlfn.IFS(AA65="oz",_xlfn.IFS(R65="oz",Q65,R65="fl oz",Q65*1.04,R65="ml",Q65*0.0338),AA65="fl oz",_xlfn.IFS(R65="oz",Q65/1.04,R65="fl oz",Q65,R65="ml",Q65*0.0338/1.04),AA65="ml",_xlfn.IFS(R65="oz",Q65/0.0338,R65="fl oz",Q65*1.04/0.0338,R65="ml",Q65))</f>
        <v>10.14</v>
      </c>
      <c r="AA65" s="9" t="str">
        <f>_xlfn.XLOOKUP($E65,'Raw Data'!$E:$E,'Raw Data'!AA:AA,"ERROR",0,1)</f>
        <v>oz</v>
      </c>
      <c r="AB65" s="5" t="s">
        <v>36</v>
      </c>
      <c r="AC65" s="5" t="s">
        <v>144</v>
      </c>
      <c r="AD65" s="5" t="s">
        <v>248</v>
      </c>
      <c r="AE65">
        <f>IF(SUMIF('Ingredients Backend'!$AE$1:$CD$1,AE$3,'Ingredients Backend'!$AE64:$CD64)&gt;=1,1,0)*$H65</f>
        <v>0</v>
      </c>
      <c r="AF65">
        <f>IF(SUMIF('Ingredients Backend'!$AE$1:$CD$1,AF$3,'Ingredients Backend'!$AE64:$CD64)&gt;=1,1,0)*$H65</f>
        <v>0</v>
      </c>
      <c r="AG65">
        <f>IF(SUMIF('Ingredients Backend'!$AE$1:$CD$1,AG$3,'Ingredients Backend'!$AE64:$CD64)&gt;=1,1,0)*$H65</f>
        <v>0</v>
      </c>
      <c r="AH65">
        <f>IF(SUMIF('Ingredients Backend'!$AE$1:$CD$1,AH$3,'Ingredients Backend'!$AE64:$CD64)&gt;=1,1,0)*$H65</f>
        <v>0</v>
      </c>
      <c r="AI65">
        <f>IF(SUMIF('Ingredients Backend'!$AE$1:$CD$1,AI$3,'Ingredients Backend'!$AE64:$CD64)&gt;=1,1,0)*$H65</f>
        <v>0</v>
      </c>
      <c r="AJ65">
        <f>IF(SUMIF('Ingredients Backend'!$AE$1:$CD$1,AJ$3,'Ingredients Backend'!$AE64:$CD64)&gt;=1,1,0)*$H65</f>
        <v>0</v>
      </c>
      <c r="AK65">
        <f>IF(SUMIF('Ingredients Backend'!$AE$1:$CD$1,AK$3,'Ingredients Backend'!$AE64:$CD64)&gt;=1,1,0)*$H65</f>
        <v>0</v>
      </c>
      <c r="AL65">
        <f>IF(SUMIF('Ingredients Backend'!$AE$1:$CD$1,AL$3,'Ingredients Backend'!$AE64:$CD64)&gt;=1,1,0)*$H65</f>
        <v>0</v>
      </c>
      <c r="AM65">
        <f>IF(SUMIF('Ingredients Backend'!$AE$1:$CD$1,AM$3,'Ingredients Backend'!$AE64:$CD64)&gt;=1,1,0)*$H65</f>
        <v>0</v>
      </c>
      <c r="AN65">
        <f>IF(SUMIF('Ingredients Backend'!$AE$1:$CD$1,AN$3,'Ingredients Backend'!$AE64:$CD64)&gt;=1,1,0)*$H65</f>
        <v>0</v>
      </c>
      <c r="AO65">
        <f>IF(SUMIF('Ingredients Backend'!$AE$1:$CD$1,AO$3,'Ingredients Backend'!$AE64:$CD64)&gt;=1,1,0)*$H65</f>
        <v>0</v>
      </c>
      <c r="AP65">
        <f>IF(SUMIF('Ingredients Backend'!$AE$1:$CD$1,AP$3,'Ingredients Backend'!$AE64:$CD64)&gt;=1,1,0)*$H65</f>
        <v>0</v>
      </c>
      <c r="AQ65">
        <f>IF(SUMIF('Ingredients Backend'!$AE$1:$CD$1,AQ$3,'Ingredients Backend'!$AE64:$CD64)&gt;=1,1,0)*$H65</f>
        <v>2372.56</v>
      </c>
      <c r="AR65">
        <f>IF(SUMIF('Ingredients Backend'!$AE$1:$CD$1,AR$3,'Ingredients Backend'!$AE64:$CD64)&gt;=1,1,0)*$H65</f>
        <v>0</v>
      </c>
      <c r="AS65">
        <f>IF(SUMIF('Ingredients Backend'!$AE$1:$CD$1,AS$3,'Ingredients Backend'!$AE64:$CD64)&gt;=1,1,0)*$H65</f>
        <v>0</v>
      </c>
      <c r="AT65">
        <f>IF(SUMIF('Ingredients Backend'!$AE$1:$CD$1,AT$3,'Ingredients Backend'!$AE64:$CD64)&gt;=1,1,0)*$H65</f>
        <v>0</v>
      </c>
      <c r="AU65">
        <f>IF(SUMIF('Ingredients Backend'!$AE$1:$CD$1,AU$3,'Ingredients Backend'!$AE64:$CD64)&gt;=1,1,0)*$H65</f>
        <v>0</v>
      </c>
      <c r="AV65">
        <f>IF(SUMIF('Ingredients Backend'!$AE$1:$CD$1,AV$3,'Ingredients Backend'!$AE64:$CD64)&gt;=1,1,0)*$H65</f>
        <v>0</v>
      </c>
      <c r="AW65">
        <f>IF(SUMIF('Ingredients Backend'!$AE$1:$CD$1,AW$3,'Ingredients Backend'!$AE64:$CD64)&gt;=1,1,0)*$H65</f>
        <v>0</v>
      </c>
      <c r="AX65">
        <f>IF(SUMIF('Ingredients Backend'!$AE$1:$CD$1,AX$3,'Ingredients Backend'!$AE64:$CD64)&gt;=1,1,0)*$H65</f>
        <v>0</v>
      </c>
      <c r="AY65">
        <f>IF(SUMIF('Ingredients Backend'!$AE$1:$CD$1,AY$3,'Ingredients Backend'!$AE64:$CD64)&gt;=1,1,0)*$H65</f>
        <v>2372.56</v>
      </c>
      <c r="AZ65">
        <f>IF(SUMIF('Ingredients Backend'!$AE$1:$CD$1,AZ$3,'Ingredients Backend'!$AE64:$CD64)&gt;=1,1,0)*$H65</f>
        <v>0</v>
      </c>
      <c r="BA65">
        <f>IF(SUMIF('Ingredients Backend'!$AE$1:$CD$1,BA$3,'Ingredients Backend'!$AE64:$CD64)&gt;=1,1,0)*$H65</f>
        <v>0</v>
      </c>
      <c r="BB65">
        <f>IF(SUMIF('Ingredients Backend'!$AE$1:$CD$1,BB$3,'Ingredients Backend'!$AE64:$CD64)&gt;=1,1,0)*$H65</f>
        <v>0</v>
      </c>
      <c r="BC65">
        <f>IF(SUMIF('Ingredients Backend'!$AE$1:$CD$1,BC$3,'Ingredients Backend'!$AE64:$CD64)&gt;=1,1,0)*$H65</f>
        <v>0</v>
      </c>
      <c r="BD65">
        <f>IF(SUMIF('Ingredients Backend'!$AE$1:$CD$1,BD$3,'Ingredients Backend'!$AE64:$CD64)&gt;=1,1,0)*$H65</f>
        <v>0</v>
      </c>
      <c r="BE65">
        <f>IF(SUMIF('Ingredients Backend'!$AE$1:$CD$1,BE$3,'Ingredients Backend'!$AE64:$CD64)&gt;=1,1,0)*$H65</f>
        <v>0</v>
      </c>
      <c r="BF65">
        <f>IF(SUMIF('Ingredients Backend'!$AE$1:$CD$1,BF$3,'Ingredients Backend'!$AE64:$CD64)&gt;=1,1,0)*$H65</f>
        <v>0</v>
      </c>
      <c r="BG65">
        <f>IF(SUMIF('Ingredients Backend'!$AE$1:$CD$1,BG$3,'Ingredients Backend'!$AE64:$CD64)&gt;=1,1,0)*$H65</f>
        <v>0</v>
      </c>
      <c r="BH65">
        <f>IF(SUMIF('Ingredients Backend'!$AE$1:$CD$1,BH$3,'Ingredients Backend'!$AE64:$CD64)&gt;=1,1,0)*$H65</f>
        <v>0</v>
      </c>
      <c r="BI65">
        <f>IF(SUMIF('Ingredients Backend'!$AE$1:$CD$1,BI$3,'Ingredients Backend'!$AE64:$CD64)&gt;=1,1,0)*$H65</f>
        <v>0</v>
      </c>
      <c r="BJ65">
        <f>IF(SUMIF('Ingredients Backend'!$AE$1:$CD$1,BJ$3,'Ingredients Backend'!$AE64:$CD64)&gt;=1,1,0)*$H65</f>
        <v>0</v>
      </c>
      <c r="BK65">
        <f>IF(SUMIF('Ingredients Backend'!$AE$1:$CD$1,BK$3,'Ingredients Backend'!$AE64:$CD64)&gt;=1,1,0)*$H65</f>
        <v>0</v>
      </c>
      <c r="BL65">
        <f>IF(SUMIF('Ingredients Backend'!$AE$1:$CD$1,BL$3,'Ingredients Backend'!$AE64:$CD64)&gt;=1,1,0)*$H65</f>
        <v>0</v>
      </c>
      <c r="BM65">
        <f>IF(SUMIF('Ingredients Backend'!$AE$1:$CD$1,BM$3,'Ingredients Backend'!$AE64:$CD64)&gt;=1,1,0)*$H65</f>
        <v>0</v>
      </c>
      <c r="BN65">
        <f>IF(SUMIF('Ingredients Backend'!$AE$1:$CD$1,BN$3,'Ingredients Backend'!$AE64:$CD64)&gt;=1,1,0)*$H65</f>
        <v>0</v>
      </c>
      <c r="BO65">
        <f>IF(SUMIF('Ingredients Backend'!$AE$1:$CD$1,BO$3,'Ingredients Backend'!$AE64:$CD64)&gt;=1,1,0)*$H65</f>
        <v>0</v>
      </c>
      <c r="BP65">
        <f>IF(SUMIF('Ingredients Backend'!$AE$1:$CD$1,BP$3,'Ingredients Backend'!$AE64:$CD64)&gt;=1,1,0)*$H65</f>
        <v>0</v>
      </c>
      <c r="BQ65">
        <f>IF(SUMIF('Ingredients Backend'!$AE$1:$CD$1,BQ$3,'Ingredients Backend'!$AE64:$CD64)&gt;=1,1,0)*$H65</f>
        <v>0</v>
      </c>
      <c r="BR65">
        <f>IF(SUMIF('Ingredients Backend'!$AE$1:$CD$1,BR$3,'Ingredients Backend'!$AE64:$CD64)&gt;=1,1,0)*$H65</f>
        <v>0</v>
      </c>
      <c r="BS65">
        <f>IF(SUMIF('Ingredients Backend'!$AE$1:$CD$1,BS$3,'Ingredients Backend'!$AE64:$CD64)&gt;=1,1,0)*$H65</f>
        <v>0</v>
      </c>
      <c r="BT65">
        <f>IF(SUMIF('Ingredients Backend'!$AE$1:$CD$1,BT$3,'Ingredients Backend'!$AE64:$CD64)&gt;=1,1,0)*$H65</f>
        <v>0</v>
      </c>
      <c r="BU65">
        <f>IF(SUMIF('Ingredients Backend'!$AE$1:$CD$1,BU$3,'Ingredients Backend'!$AE64:$CD64)&gt;=1,1,0)*$H65</f>
        <v>0</v>
      </c>
      <c r="BV65">
        <f>IF(SUMIF('Ingredients Backend'!$AE$1:$CD$1,BV$3,'Ingredients Backend'!$AE64:$CD64)&gt;=1,1,0)*$H65</f>
        <v>0</v>
      </c>
      <c r="BW65">
        <f>IF(SUMIF('Ingredients Backend'!$AE$1:$CD$1,BW$3,'Ingredients Backend'!$AE64:$CD64)&gt;=1,1,0)*$H65</f>
        <v>0</v>
      </c>
      <c r="BX65">
        <f>IF(SUMIF('Ingredients Backend'!$AE$1:$CD$1,BX$3,'Ingredients Backend'!$AE64:$CD64)&gt;=1,1,0)*$H65</f>
        <v>0</v>
      </c>
      <c r="BY65">
        <f>IF(SUMIF('Ingredients Backend'!$AE$1:$CD$1,BY$3,'Ingredients Backend'!$AE64:$CD64)&gt;=1,1,0)*$H65</f>
        <v>2372.56</v>
      </c>
    </row>
    <row r="66" spans="1:77">
      <c r="A66" s="5" t="str">
        <f>_xlfn.XLOOKUP($E66,'Raw Data'!$E:$E,'Raw Data'!A:A,"ERROR",0,1)</f>
        <v>AE</v>
      </c>
      <c r="B66" s="5" t="str">
        <f>_xlfn.XLOOKUP($E66,'Raw Data'!$E:$E,'Raw Data'!B:B,"ERROR",0,1)</f>
        <v>Hair Mousses</v>
      </c>
      <c r="C66" s="5" t="str">
        <f>_xlfn.XLOOKUP($E66,'Raw Data'!$E:$E,'Raw Data'!C:C,"ERROR",0,1)</f>
        <v>ogx</v>
      </c>
      <c r="D66" s="5" t="str">
        <f>_xlfn.XLOOKUP($E66,'Raw Data'!$E:$E,'Raw Data'!D:D,"ERROR",0,1)</f>
        <v>www.amazon.ae/dp/B077732ZF6</v>
      </c>
      <c r="E66" s="5" t="s">
        <v>249</v>
      </c>
      <c r="F66" s="9" t="str">
        <f>_xlfn.XLOOKUP($E66,'Raw Data'!$E:$E,'Raw Data'!F:F,"ERROR",0,1)</f>
        <v>Ogx Coconut Curls Decadent Creamy Mousse 7.9 Ounce (2 Pack)</v>
      </c>
      <c r="G66" s="10">
        <f>_xlfn.XLOOKUP($E66,'Raw Data'!$E:$E,'Raw Data'!G:G,"ERROR",0,1)</f>
        <v>23</v>
      </c>
      <c r="H66" s="9">
        <f>_xlfn.XLOOKUP($E66,'Raw Data'!$E:$E,'Raw Data'!H:H,"ERROR",0,1)</f>
        <v>2336.51</v>
      </c>
      <c r="I66" s="9">
        <f>_xlfn.XLOOKUP($E66,'Raw Data'!$E:$E,'Raw Data'!I:I,"ERROR",0,1)</f>
        <v>0.00312816890588514</v>
      </c>
      <c r="J66" s="9" t="str">
        <f>_xlfn.XLOOKUP($E66,'Raw Data'!$E:$E,'Raw Data'!J:J,"ERROR",0,1)</f>
        <v>Yes</v>
      </c>
      <c r="K66" s="14" t="str">
        <f t="array" ref="K66">_xlfn.IFS(AND(L66&gt;0,L66&lt;=5),"0 to 5",AND(L66&gt;5,L66&lt;=10),"5 to 10",AND(L66&gt;10,L66&lt;=15),"10 to 15",AND(L66&gt;15,L66&lt;=20),"15 to 20",AND(L66&gt;20,L66&lt;=30),"20 to 30",AND(L66&gt;30,L66&lt;=40),"30 to 40",AND(L66&gt;40,L66&lt;=50),"40 to 50",AND(L66&gt;50,L66&lt;=75),"50 to 75",AND(L66&gt;75,L66&lt;=100),"75 to 100",AND(L66&gt;100,L66&lt;=150),"100 to 150",AND(L66&gt;150,L66&lt;=200),"150 to 200",AND(L66&gt;200,L66&lt;=250),"200 to 250",AND(L66&gt;250,L66&lt;=300),"250 to 300",AND(L66&gt;300,L66&lt;=400),"300 to 400",AND(L66&gt;400,L66&lt;=500),"400 to 500",L66&gt;500,"500+")</f>
        <v>100 to 150</v>
      </c>
      <c r="L66" s="9">
        <f>_xlfn.XLOOKUP($E66,'Raw Data'!$E:$E,'Raw Data'!L:L,"ERROR",0,1)</f>
        <v>108.7</v>
      </c>
      <c r="M66" s="14" t="str">
        <f t="array" ref="M66">_xlfn.IFS(AND(N66&gt;0,N66&lt;=5),"0 to 5",AND(N66&gt;5,N66&lt;=10),"5 to 10",AND(N66&gt;10,N66&lt;=15),"10 to 15",AND(N66&gt;15,N66&lt;=20),"15 to 20",AND(N66&gt;20,N66&lt;=30),"20 to 30",AND(N66&gt;30,N66&lt;=40),"30 to 40",AND(N66&gt;40,N66&lt;=50),"40 to 50",AND(N66&gt;50,N66&lt;=75),"50 to 75",AND(N66&gt;75,N66&lt;=100),"75 to 100",AND(N66&gt;100,N66&lt;=150),"100 to 150",AND(N66&gt;150,N66&lt;=200),"150 to 200",AND(N66&gt;200,N66&lt;=250),"200 to 250",AND(N66&gt;250,N66&lt;=300),"250 to 300",AND(N66&gt;300,N66&lt;=400),"300 to 400",AND(N66&gt;400,N66&lt;=500),"400 to 500",N66&gt;500,"500+")</f>
        <v>100 to 150</v>
      </c>
      <c r="N66" s="9">
        <f>_xlfn.XLOOKUP($E66,'Raw Data'!$E:$E,'Raw Data'!N:N,"ERROR",0,1)</f>
        <v>119.44</v>
      </c>
      <c r="O66" s="14" t="str">
        <f t="array" ref="O66">_xlfn.IFS(P66=0,"No Discount",AND(P66&gt;0,P66&lt;=0.02),"0% to 2%",AND(P66&gt;0.02,P66&lt;=0.04),"2% to 4%",AND(P66&gt;0.04,P66&lt;=0.06),"4% to 6%",AND(P66&gt;0.06,P66&lt;=0.08),"6% to 8%",AND(P66&gt;0.08,P66&lt;=0.1),"8% to 10%",AND(P66&gt;0.1,P66&lt;=0.15),"10% to 15%",AND(P66&gt;0.15,P66&lt;=0.2),"15% to 20%",AND(P66&gt;0.2,P66&lt;=0.25),"20% to 25%",AND(P66&gt;0.25,P66&lt;=0.3),"25% to 30%",AND(P66&gt;0.3,P66&lt;=0.4),"30% to 40%",AND(P66&gt;0.4,P66&lt;=0.5),"40% to 50%",AND(P66&gt;0.5,P66&lt;=0.75),"50% to 75%",AND(P66&gt;0.75,P66&lt;=1),"75% to 100%")</f>
        <v>8% to 10%</v>
      </c>
      <c r="P66" s="10">
        <f>_xlfn.XLOOKUP($E66,'Raw Data'!$E:$E,'Raw Data'!P:P,"ERROR",0,1)</f>
        <v>0.0899196249162759</v>
      </c>
      <c r="Q66" s="9">
        <f>_xlfn.XLOOKUP($E66,'Raw Data'!$E:$E,'Raw Data'!Q:Q,"ERROR",0,1)</f>
        <v>15.8</v>
      </c>
      <c r="R66" s="9" t="str">
        <f>_xlfn.XLOOKUP($E66,'Raw Data'!$E:$E,'Raw Data'!R:R,"ERROR",0,1)</f>
        <v>oz</v>
      </c>
      <c r="S66" s="5" t="str">
        <f t="array" ref="S66">_xlfn.IFS(AND(T66&gt;0,T66&lt;=0.05),"0 to 0.05",AND(T66&gt;0.05,T66&lt;=0.1),"0.05 to 0.1",AND(T66&gt;0.1,T66&lt;=0.2),"0.1 to 0.2",AND(T66&gt;0.2,T66&lt;=0.3),"0.2 to 0.3",AND(T66&gt;0.3,T66&lt;=0.4),"0.3 to 0.4",AND(T66&gt;0.4,T66&lt;=0.5),"0.4 to 0.5",AND(T66&gt;0.5,T66&lt;=0.75),"0.5 to 0.75",AND(T66&gt;0.75,T66&lt;=1),"0.75 to 1",AND(T66&gt;1,T66&lt;=2),"1 to 2",AND(T66&gt;2,T66&lt;=3),"2 to 3",AND(T66&gt;3,T66&lt;=4),"3 to 4",AND(T66&gt;4,T66&lt;=5),"4 to 5",AND(T66&gt;5,T66&lt;=10),"5 to 10",T66&gt;10,"10+")</f>
        <v>0.2 to 0.3</v>
      </c>
      <c r="T66" s="10">
        <f t="shared" si="1"/>
        <v>0.232659683308862</v>
      </c>
      <c r="U66" s="15" t="str">
        <f t="array" ref="U66">_xlfn.IFS(AND(V66&gt;0,V66&lt;=0.05),"0 to 0.05",AND(V66&gt;0.05,V66&lt;=0.1),"0.05 to 0.1",AND(V66&gt;0.1,V66&lt;=0.2),"0.1 to 0.2",AND(V66&gt;0.2,V66&lt;=0.3),"0.2 to 0.3",AND(V66&gt;0.3,V66&lt;=0.4),"0.3 to 0.4",AND(V66&gt;0.4,V66&lt;=0.5),"0.4 to 0.5",AND(V66&gt;0.5,V66&lt;=0.75),"0.5 to 0.75",AND(V66&gt;0.75,V66&lt;=1),"0.75 to 1",AND(V66&gt;1,V66&lt;=2),"1 to 2",AND(V66&gt;2,V66&lt;=3),"2 to 3",AND(V66&gt;3,V66&lt;=4),"3 to 4",AND(V66&gt;4,V66&lt;=5),"4 to 5",AND(V66&gt;5,V66&lt;=10),"5 to 10",V66&gt;10,"10+")</f>
        <v>0.05 to 0.1</v>
      </c>
      <c r="V66" s="10">
        <f t="shared" si="2"/>
        <v>0.0690247984828962</v>
      </c>
      <c r="W66" s="15" t="str">
        <f t="array" ref="W66">_xlfn.IFS(AND(X66&gt;0,X66&lt;=0.05),"0 to 0.05",AND(X66&gt;0.05,X66&lt;=0.1),"0.05 to 0.1",AND(X66&gt;0.1,X66&lt;=0.2),"0.1 to 0.2",AND(X66&gt;0.2,X66&lt;=0.3),"0.2 to 0.3",AND(X66&gt;0.3,X66&lt;=0.4),"0.3 to 0.4",AND(X66&gt;0.4,X66&lt;=0.5),"0.4 to 0.5",AND(X66&gt;0.5,X66&lt;=0.75),"0.5 to 0.75",AND(X66&gt;0.75,X66&lt;=1),"0.75 to 1",AND(X66&gt;1,X66&lt;=2),"1 to 2",AND(X66&gt;2,X66&lt;=3),"2 to 3",AND(X66&gt;3,X66&lt;=4),"3 to 4",AND(X66&gt;4,X66&lt;=5),"4 to 5",AND(X66&gt;5,X66&lt;=10),"5 to 10",X66&gt;10,"10+")</f>
        <v>0.05 to 0.1</v>
      </c>
      <c r="X66" s="16">
        <f t="shared" si="3"/>
        <v>0.0628181144933926</v>
      </c>
      <c r="Y66" s="5" t="str">
        <f t="array" ref="Y66">_xlfn.IFS(AND(Z66&gt;0,Z66&lt;=1),"0 to 1",AND(Z66&gt;1,Z66&lt;=2),"1 to 2",AND(Z66&gt;2,Z66&lt;=4),"2 to 4",AND(Z66&gt;4,Z66&lt;=6),"4 to 6",AND(Z66&gt;6,Z66&lt;=8),"6 to 8",AND(Z66&gt;8,Z66&lt;=10),"8 to 10",AND(Z66&gt;10,Z66&lt;=15),"10 to 15",AND(Z66&gt;15,Z66&lt;=20),"15 to 20",AND(Z66&gt;20,Z66&lt;=25),"20 to 25",AND(Z66&gt;25,Z66&lt;=30),"25 to 30",AND(Z66&gt;30,Z66&lt;=40),"30 to 40",AND(Z66&gt;40,Z66&lt;=50),"40 to 50",Z66&gt;50,"50+")</f>
        <v>15 to 20</v>
      </c>
      <c r="Z66" s="9">
        <f t="array" ref="Z66">_xlfn.IFS(AA66="oz",_xlfn.IFS(R66="oz",Q66,R66="fl oz",Q66*1.04,R66="ml",Q66*0.0338),AA66="fl oz",_xlfn.IFS(R66="oz",Q66/1.04,R66="fl oz",Q66,R66="ml",Q66*0.0338/1.04),AA66="ml",_xlfn.IFS(R66="oz",Q66/0.0338,R66="fl oz",Q66*1.04/0.0338,R66="ml",Q66))</f>
        <v>15.8</v>
      </c>
      <c r="AA66" s="9" t="str">
        <f>_xlfn.XLOOKUP($E66,'Raw Data'!$E:$E,'Raw Data'!AA:AA,"ERROR",0,1)</f>
        <v>oz</v>
      </c>
      <c r="AB66" s="5" t="s">
        <v>250</v>
      </c>
      <c r="AC66" s="5" t="s">
        <v>43</v>
      </c>
      <c r="AD66" s="5" t="s">
        <v>251</v>
      </c>
      <c r="AE66">
        <f>IF(SUMIF('Ingredients Backend'!$AE$1:$CD$1,AE$3,'Ingredients Backend'!$AE65:$CD65)&gt;=1,1,0)*$H66</f>
        <v>0</v>
      </c>
      <c r="AF66">
        <f>IF(SUMIF('Ingredients Backend'!$AE$1:$CD$1,AF$3,'Ingredients Backend'!$AE65:$CD65)&gt;=1,1,0)*$H66</f>
        <v>0</v>
      </c>
      <c r="AG66">
        <f>IF(SUMIF('Ingredients Backend'!$AE$1:$CD$1,AG$3,'Ingredients Backend'!$AE65:$CD65)&gt;=1,1,0)*$H66</f>
        <v>0</v>
      </c>
      <c r="AH66">
        <f>IF(SUMIF('Ingredients Backend'!$AE$1:$CD$1,AH$3,'Ingredients Backend'!$AE65:$CD65)&gt;=1,1,0)*$H66</f>
        <v>0</v>
      </c>
      <c r="AI66">
        <f>IF(SUMIF('Ingredients Backend'!$AE$1:$CD$1,AI$3,'Ingredients Backend'!$AE65:$CD65)&gt;=1,1,0)*$H66</f>
        <v>0</v>
      </c>
      <c r="AJ66">
        <f>IF(SUMIF('Ingredients Backend'!$AE$1:$CD$1,AJ$3,'Ingredients Backend'!$AE65:$CD65)&gt;=1,1,0)*$H66</f>
        <v>0</v>
      </c>
      <c r="AK66">
        <f>IF(SUMIF('Ingredients Backend'!$AE$1:$CD$1,AK$3,'Ingredients Backend'!$AE65:$CD65)&gt;=1,1,0)*$H66</f>
        <v>0</v>
      </c>
      <c r="AL66">
        <f>IF(SUMIF('Ingredients Backend'!$AE$1:$CD$1,AL$3,'Ingredients Backend'!$AE65:$CD65)&gt;=1,1,0)*$H66</f>
        <v>0</v>
      </c>
      <c r="AM66">
        <f>IF(SUMIF('Ingredients Backend'!$AE$1:$CD$1,AM$3,'Ingredients Backend'!$AE65:$CD65)&gt;=1,1,0)*$H66</f>
        <v>0</v>
      </c>
      <c r="AN66">
        <f>IF(SUMIF('Ingredients Backend'!$AE$1:$CD$1,AN$3,'Ingredients Backend'!$AE65:$CD65)&gt;=1,1,0)*$H66</f>
        <v>0</v>
      </c>
      <c r="AO66">
        <f>IF(SUMIF('Ingredients Backend'!$AE$1:$CD$1,AO$3,'Ingredients Backend'!$AE65:$CD65)&gt;=1,1,0)*$H66</f>
        <v>0</v>
      </c>
      <c r="AP66">
        <f>IF(SUMIF('Ingredients Backend'!$AE$1:$CD$1,AP$3,'Ingredients Backend'!$AE65:$CD65)&gt;=1,1,0)*$H66</f>
        <v>0</v>
      </c>
      <c r="AQ66">
        <f>IF(SUMIF('Ingredients Backend'!$AE$1:$CD$1,AQ$3,'Ingredients Backend'!$AE65:$CD65)&gt;=1,1,0)*$H66</f>
        <v>0</v>
      </c>
      <c r="AR66">
        <f>IF(SUMIF('Ingredients Backend'!$AE$1:$CD$1,AR$3,'Ingredients Backend'!$AE65:$CD65)&gt;=1,1,0)*$H66</f>
        <v>0</v>
      </c>
      <c r="AS66">
        <f>IF(SUMIF('Ingredients Backend'!$AE$1:$CD$1,AS$3,'Ingredients Backend'!$AE65:$CD65)&gt;=1,1,0)*$H66</f>
        <v>2336.51</v>
      </c>
      <c r="AT66">
        <f>IF(SUMIF('Ingredients Backend'!$AE$1:$CD$1,AT$3,'Ingredients Backend'!$AE65:$CD65)&gt;=1,1,0)*$H66</f>
        <v>0</v>
      </c>
      <c r="AU66">
        <f>IF(SUMIF('Ingredients Backend'!$AE$1:$CD$1,AU$3,'Ingredients Backend'!$AE65:$CD65)&gt;=1,1,0)*$H66</f>
        <v>0</v>
      </c>
      <c r="AV66">
        <f>IF(SUMIF('Ingredients Backend'!$AE$1:$CD$1,AV$3,'Ingredients Backend'!$AE65:$CD65)&gt;=1,1,0)*$H66</f>
        <v>0</v>
      </c>
      <c r="AW66">
        <f>IF(SUMIF('Ingredients Backend'!$AE$1:$CD$1,AW$3,'Ingredients Backend'!$AE65:$CD65)&gt;=1,1,0)*$H66</f>
        <v>0</v>
      </c>
      <c r="AX66">
        <f>IF(SUMIF('Ingredients Backend'!$AE$1:$CD$1,AX$3,'Ingredients Backend'!$AE65:$CD65)&gt;=1,1,0)*$H66</f>
        <v>0</v>
      </c>
      <c r="AY66">
        <f>IF(SUMIF('Ingredients Backend'!$AE$1:$CD$1,AY$3,'Ingredients Backend'!$AE65:$CD65)&gt;=1,1,0)*$H66</f>
        <v>0</v>
      </c>
      <c r="AZ66">
        <f>IF(SUMIF('Ingredients Backend'!$AE$1:$CD$1,AZ$3,'Ingredients Backend'!$AE65:$CD65)&gt;=1,1,0)*$H66</f>
        <v>0</v>
      </c>
      <c r="BA66">
        <f>IF(SUMIF('Ingredients Backend'!$AE$1:$CD$1,BA$3,'Ingredients Backend'!$AE65:$CD65)&gt;=1,1,0)*$H66</f>
        <v>0</v>
      </c>
      <c r="BB66">
        <f>IF(SUMIF('Ingredients Backend'!$AE$1:$CD$1,BB$3,'Ingredients Backend'!$AE65:$CD65)&gt;=1,1,0)*$H66</f>
        <v>0</v>
      </c>
      <c r="BC66">
        <f>IF(SUMIF('Ingredients Backend'!$AE$1:$CD$1,BC$3,'Ingredients Backend'!$AE65:$CD65)&gt;=1,1,0)*$H66</f>
        <v>0</v>
      </c>
      <c r="BD66">
        <f>IF(SUMIF('Ingredients Backend'!$AE$1:$CD$1,BD$3,'Ingredients Backend'!$AE65:$CD65)&gt;=1,1,0)*$H66</f>
        <v>0</v>
      </c>
      <c r="BE66">
        <f>IF(SUMIF('Ingredients Backend'!$AE$1:$CD$1,BE$3,'Ingredients Backend'!$AE65:$CD65)&gt;=1,1,0)*$H66</f>
        <v>0</v>
      </c>
      <c r="BF66">
        <f>IF(SUMIF('Ingredients Backend'!$AE$1:$CD$1,BF$3,'Ingredients Backend'!$AE65:$CD65)&gt;=1,1,0)*$H66</f>
        <v>0</v>
      </c>
      <c r="BG66">
        <f>IF(SUMIF('Ingredients Backend'!$AE$1:$CD$1,BG$3,'Ingredients Backend'!$AE65:$CD65)&gt;=1,1,0)*$H66</f>
        <v>0</v>
      </c>
      <c r="BH66">
        <f>IF(SUMIF('Ingredients Backend'!$AE$1:$CD$1,BH$3,'Ingredients Backend'!$AE65:$CD65)&gt;=1,1,0)*$H66</f>
        <v>0</v>
      </c>
      <c r="BI66">
        <f>IF(SUMIF('Ingredients Backend'!$AE$1:$CD$1,BI$3,'Ingredients Backend'!$AE65:$CD65)&gt;=1,1,0)*$H66</f>
        <v>0</v>
      </c>
      <c r="BJ66">
        <f>IF(SUMIF('Ingredients Backend'!$AE$1:$CD$1,BJ$3,'Ingredients Backend'!$AE65:$CD65)&gt;=1,1,0)*$H66</f>
        <v>0</v>
      </c>
      <c r="BK66">
        <f>IF(SUMIF('Ingredients Backend'!$AE$1:$CD$1,BK$3,'Ingredients Backend'!$AE65:$CD65)&gt;=1,1,0)*$H66</f>
        <v>0</v>
      </c>
      <c r="BL66">
        <f>IF(SUMIF('Ingredients Backend'!$AE$1:$CD$1,BL$3,'Ingredients Backend'!$AE65:$CD65)&gt;=1,1,0)*$H66</f>
        <v>0</v>
      </c>
      <c r="BM66">
        <f>IF(SUMIF('Ingredients Backend'!$AE$1:$CD$1,BM$3,'Ingredients Backend'!$AE65:$CD65)&gt;=1,1,0)*$H66</f>
        <v>0</v>
      </c>
      <c r="BN66">
        <f>IF(SUMIF('Ingredients Backend'!$AE$1:$CD$1,BN$3,'Ingredients Backend'!$AE65:$CD65)&gt;=1,1,0)*$H66</f>
        <v>0</v>
      </c>
      <c r="BO66">
        <f>IF(SUMIF('Ingredients Backend'!$AE$1:$CD$1,BO$3,'Ingredients Backend'!$AE65:$CD65)&gt;=1,1,0)*$H66</f>
        <v>0</v>
      </c>
      <c r="BP66">
        <f>IF(SUMIF('Ingredients Backend'!$AE$1:$CD$1,BP$3,'Ingredients Backend'!$AE65:$CD65)&gt;=1,1,0)*$H66</f>
        <v>0</v>
      </c>
      <c r="BQ66">
        <f>IF(SUMIF('Ingredients Backend'!$AE$1:$CD$1,BQ$3,'Ingredients Backend'!$AE65:$CD65)&gt;=1,1,0)*$H66</f>
        <v>2336.51</v>
      </c>
      <c r="BR66">
        <f>IF(SUMIF('Ingredients Backend'!$AE$1:$CD$1,BR$3,'Ingredients Backend'!$AE65:$CD65)&gt;=1,1,0)*$H66</f>
        <v>0</v>
      </c>
      <c r="BS66">
        <f>IF(SUMIF('Ingredients Backend'!$AE$1:$CD$1,BS$3,'Ingredients Backend'!$AE65:$CD65)&gt;=1,1,0)*$H66</f>
        <v>0</v>
      </c>
      <c r="BT66">
        <f>IF(SUMIF('Ingredients Backend'!$AE$1:$CD$1,BT$3,'Ingredients Backend'!$AE65:$CD65)&gt;=1,1,0)*$H66</f>
        <v>0</v>
      </c>
      <c r="BU66">
        <f>IF(SUMIF('Ingredients Backend'!$AE$1:$CD$1,BU$3,'Ingredients Backend'!$AE65:$CD65)&gt;=1,1,0)*$H66</f>
        <v>0</v>
      </c>
      <c r="BV66">
        <f>IF(SUMIF('Ingredients Backend'!$AE$1:$CD$1,BV$3,'Ingredients Backend'!$AE65:$CD65)&gt;=1,1,0)*$H66</f>
        <v>0</v>
      </c>
      <c r="BW66">
        <f>IF(SUMIF('Ingredients Backend'!$AE$1:$CD$1,BW$3,'Ingredients Backend'!$AE65:$CD65)&gt;=1,1,0)*$H66</f>
        <v>0</v>
      </c>
      <c r="BX66">
        <f>IF(SUMIF('Ingredients Backend'!$AE$1:$CD$1,BX$3,'Ingredients Backend'!$AE65:$CD65)&gt;=1,1,0)*$H66</f>
        <v>0</v>
      </c>
      <c r="BY66">
        <f>IF(SUMIF('Ingredients Backend'!$AE$1:$CD$1,BY$3,'Ingredients Backend'!$AE65:$CD65)&gt;=1,1,0)*$H66</f>
        <v>0</v>
      </c>
    </row>
    <row r="67" spans="1:77">
      <c r="A67" s="5" t="str">
        <f>_xlfn.XLOOKUP($E67,'Raw Data'!$E:$E,'Raw Data'!A:A,"ERROR",0,1)</f>
        <v>AE</v>
      </c>
      <c r="B67" s="5" t="str">
        <f>_xlfn.XLOOKUP($E67,'Raw Data'!$E:$E,'Raw Data'!B:B,"ERROR",0,1)</f>
        <v>Hair Mousses</v>
      </c>
      <c r="C67" s="5" t="str">
        <f>_xlfn.XLOOKUP($E67,'Raw Data'!$E:$E,'Raw Data'!C:C,"ERROR",0,1)</f>
        <v>keune</v>
      </c>
      <c r="D67" s="5" t="str">
        <f>_xlfn.XLOOKUP($E67,'Raw Data'!$E:$E,'Raw Data'!D:D,"ERROR",0,1)</f>
        <v>www.amazon.ae/dp/B07TLL5SYV</v>
      </c>
      <c r="E67" s="5" t="s">
        <v>252</v>
      </c>
      <c r="F67" s="9" t="str">
        <f>_xlfn.XLOOKUP($E67,'Raw Data'!$E:$E,'Raw Data'!F:F,"ERROR",0,1)</f>
        <v>Keune - Style Strong Mousse - Volumizing Mousse - Dramatic Volume, Conditions Hair with UV Filter Formula - 500ML</v>
      </c>
      <c r="G67" s="10">
        <f>_xlfn.XLOOKUP($E67,'Raw Data'!$E:$E,'Raw Data'!G:G,"ERROR",0,1)</f>
        <v>27</v>
      </c>
      <c r="H67" s="9">
        <f>_xlfn.XLOOKUP($E67,'Raw Data'!$E:$E,'Raw Data'!H:H,"ERROR",0,1)</f>
        <v>2254.41</v>
      </c>
      <c r="I67" s="9">
        <f>_xlfn.XLOOKUP($E67,'Raw Data'!$E:$E,'Raw Data'!I:I,"ERROR",0,1)</f>
        <v>0.00301825169295937</v>
      </c>
      <c r="J67" s="9" t="str">
        <f>_xlfn.XLOOKUP($E67,'Raw Data'!$E:$E,'Raw Data'!J:J,"ERROR",0,1)</f>
        <v>Yes</v>
      </c>
      <c r="K67" s="14" t="str">
        <f t="array" ref="K67">_xlfn.IFS(AND(L67&gt;0,L67&lt;=5),"0 to 5",AND(L67&gt;5,L67&lt;=10),"5 to 10",AND(L67&gt;10,L67&lt;=15),"10 to 15",AND(L67&gt;15,L67&lt;=20),"15 to 20",AND(L67&gt;20,L67&lt;=30),"20 to 30",AND(L67&gt;30,L67&lt;=40),"30 to 40",AND(L67&gt;40,L67&lt;=50),"40 to 50",AND(L67&gt;50,L67&lt;=75),"50 to 75",AND(L67&gt;75,L67&lt;=100),"75 to 100",AND(L67&gt;100,L67&lt;=150),"100 to 150",AND(L67&gt;150,L67&lt;=200),"150 to 200",AND(L67&gt;200,L67&lt;=250),"200 to 250",AND(L67&gt;250,L67&lt;=300),"250 to 300",AND(L67&gt;300,L67&lt;=400),"300 to 400",AND(L67&gt;400,L67&lt;=500),"400 to 500",L67&gt;500,"500+")</f>
        <v>75 to 100</v>
      </c>
      <c r="L67" s="9">
        <f>_xlfn.XLOOKUP($E67,'Raw Data'!$E:$E,'Raw Data'!L:L,"ERROR",0,1)</f>
        <v>85</v>
      </c>
      <c r="M67" s="14" t="str">
        <f t="array" ref="M67">_xlfn.IFS(AND(N67&gt;0,N67&lt;=5),"0 to 5",AND(N67&gt;5,N67&lt;=10),"5 to 10",AND(N67&gt;10,N67&lt;=15),"10 to 15",AND(N67&gt;15,N67&lt;=20),"15 to 20",AND(N67&gt;20,N67&lt;=30),"20 to 30",AND(N67&gt;30,N67&lt;=40),"30 to 40",AND(N67&gt;40,N67&lt;=50),"40 to 50",AND(N67&gt;50,N67&lt;=75),"50 to 75",AND(N67&gt;75,N67&lt;=100),"75 to 100",AND(N67&gt;100,N67&lt;=150),"100 to 150",AND(N67&gt;150,N67&lt;=200),"150 to 200",AND(N67&gt;200,N67&lt;=250),"200 to 250",AND(N67&gt;250,N67&lt;=300),"250 to 300",AND(N67&gt;300,N67&lt;=400),"300 to 400",AND(N67&gt;400,N67&lt;=500),"400 to 500",N67&gt;500,"500+")</f>
        <v>75 to 100</v>
      </c>
      <c r="N67" s="9">
        <f>_xlfn.XLOOKUP($E67,'Raw Data'!$E:$E,'Raw Data'!N:N,"ERROR",0,1)</f>
        <v>85</v>
      </c>
      <c r="O67" s="14" t="str">
        <f t="array" ref="O67">_xlfn.IFS(P67=0,"No Discount",AND(P67&gt;0,P67&lt;=0.02),"0% to 2%",AND(P67&gt;0.02,P67&lt;=0.04),"2% to 4%",AND(P67&gt;0.04,P67&lt;=0.06),"4% to 6%",AND(P67&gt;0.06,P67&lt;=0.08),"6% to 8%",AND(P67&gt;0.08,P67&lt;=0.1),"8% to 10%",AND(P67&gt;0.1,P67&lt;=0.15),"10% to 15%",AND(P67&gt;0.15,P67&lt;=0.2),"15% to 20%",AND(P67&gt;0.2,P67&lt;=0.25),"20% to 25%",AND(P67&gt;0.25,P67&lt;=0.3),"25% to 30%",AND(P67&gt;0.3,P67&lt;=0.4),"30% to 40%",AND(P67&gt;0.4,P67&lt;=0.5),"40% to 50%",AND(P67&gt;0.5,P67&lt;=0.75),"50% to 75%",AND(P67&gt;0.75,P67&lt;=1),"75% to 100%")</f>
        <v>No Discount</v>
      </c>
      <c r="P67" s="10">
        <f>_xlfn.XLOOKUP($E67,'Raw Data'!$E:$E,'Raw Data'!P:P,"ERROR",0,1)</f>
        <v>0</v>
      </c>
      <c r="Q67" s="9">
        <f>_xlfn.XLOOKUP($E67,'Raw Data'!$E:$E,'Raw Data'!Q:Q,"ERROR",0,1)</f>
        <v>500</v>
      </c>
      <c r="R67" s="9" t="str">
        <f>_xlfn.XLOOKUP($E67,'Raw Data'!$E:$E,'Raw Data'!R:R,"ERROR",0,1)</f>
        <v>ml</v>
      </c>
      <c r="S67" s="5" t="str">
        <f t="array" ref="S67">_xlfn.IFS(AND(T67&gt;0,T67&lt;=0.05),"0 to 0.05",AND(T67&gt;0.05,T67&lt;=0.1),"0.05 to 0.1",AND(T67&gt;0.1,T67&lt;=0.2),"0.1 to 0.2",AND(T67&gt;0.2,T67&lt;=0.3),"0.2 to 0.3",AND(T67&gt;0.3,T67&lt;=0.4),"0.3 to 0.4",AND(T67&gt;0.4,T67&lt;=0.5),"0.4 to 0.5",AND(T67&gt;0.5,T67&lt;=0.75),"0.5 to 0.75",AND(T67&gt;0.75,T67&lt;=1),"0.75 to 1",AND(T67&gt;1,T67&lt;=2),"1 to 2",AND(T67&gt;2,T67&lt;=3),"2 to 3",AND(T67&gt;3,T67&lt;=4),"3 to 4",AND(T67&gt;4,T67&lt;=5),"4 to 5",AND(T67&gt;5,T67&lt;=10),"5 to 10",T67&gt;10,"10+")</f>
        <v>0.1 to 0.2</v>
      </c>
      <c r="T67" s="10">
        <f t="shared" si="1"/>
        <v>0.17009082850242</v>
      </c>
      <c r="U67" s="15" t="str">
        <f t="array" ref="U67">_xlfn.IFS(AND(V67&gt;0,V67&lt;=0.05),"0 to 0.05",AND(V67&gt;0.05,V67&lt;=0.1),"0.05 to 0.1",AND(V67&gt;0.1,V67&lt;=0.2),"0.1 to 0.2",AND(V67&gt;0.2,V67&lt;=0.3),"0.2 to 0.3",AND(V67&gt;0.3,V67&lt;=0.4),"0.3 to 0.4",AND(V67&gt;0.4,V67&lt;=0.5),"0.4 to 0.5",AND(V67&gt;0.5,V67&lt;=0.75),"0.5 to 0.75",AND(V67&gt;0.75,V67&lt;=1),"0.75 to 1",AND(V67&gt;1,V67&lt;=2),"1 to 2",AND(V67&gt;2,V67&lt;=3),"2 to 3",AND(V67&gt;3,V67&lt;=4),"3 to 4",AND(V67&gt;4,V67&lt;=5),"4 to 5",AND(V67&gt;5,V67&lt;=10),"5 to 10",V67&gt;10,"10+")</f>
        <v>0 to 0.05</v>
      </c>
      <c r="V67" s="10">
        <f t="shared" si="2"/>
        <v>0.0459245236956535</v>
      </c>
      <c r="W67" s="15" t="str">
        <f t="array" ref="W67">_xlfn.IFS(AND(X67&gt;0,X67&lt;=0.05),"0 to 0.05",AND(X67&gt;0.05,X67&lt;=0.1),"0.05 to 0.1",AND(X67&gt;0.1,X67&lt;=0.2),"0.1 to 0.2",AND(X67&gt;0.2,X67&lt;=0.3),"0.2 to 0.3",AND(X67&gt;0.3,X67&lt;=0.4),"0.3 to 0.4",AND(X67&gt;0.4,X67&lt;=0.5),"0.4 to 0.5",AND(X67&gt;0.5,X67&lt;=0.75),"0.5 to 0.75",AND(X67&gt;0.75,X67&lt;=1),"0.75 to 1",AND(X67&gt;1,X67&lt;=2),"1 to 2",AND(X67&gt;2,X67&lt;=3),"2 to 3",AND(X67&gt;3,X67&lt;=4),"3 to 4",AND(X67&gt;4,X67&lt;=5),"4 to 5",AND(X67&gt;5,X67&lt;=10),"5 to 10",X67&gt;10,"10+")</f>
        <v>0 to 0.05</v>
      </c>
      <c r="X67" s="16">
        <f t="shared" si="3"/>
        <v>0.0459245236956535</v>
      </c>
      <c r="Y67" s="5" t="str">
        <f t="array" ref="Y67">_xlfn.IFS(AND(Z67&gt;0,Z67&lt;=1),"0 to 1",AND(Z67&gt;1,Z67&lt;=2),"1 to 2",AND(Z67&gt;2,Z67&lt;=4),"2 to 4",AND(Z67&gt;4,Z67&lt;=6),"4 to 6",AND(Z67&gt;6,Z67&lt;=8),"6 to 8",AND(Z67&gt;8,Z67&lt;=10),"8 to 10",AND(Z67&gt;10,Z67&lt;=15),"10 to 15",AND(Z67&gt;15,Z67&lt;=20),"15 to 20",AND(Z67&gt;20,Z67&lt;=25),"20 to 25",AND(Z67&gt;25,Z67&lt;=30),"25 to 30",AND(Z67&gt;30,Z67&lt;=40),"30 to 40",AND(Z67&gt;40,Z67&lt;=50),"40 to 50",Z67&gt;50,"50+")</f>
        <v>15 to 20</v>
      </c>
      <c r="Z67" s="9">
        <f t="array" ref="Z67">_xlfn.IFS(AA67="oz",_xlfn.IFS(R67="oz",Q67,R67="fl oz",Q67*1.04,R67="ml",Q67*0.0338),AA67="fl oz",_xlfn.IFS(R67="oz",Q67/1.04,R67="fl oz",Q67,R67="ml",Q67*0.0338/1.04),AA67="ml",_xlfn.IFS(R67="oz",Q67/0.0338,R67="fl oz",Q67*1.04/0.0338,R67="ml",Q67))</f>
        <v>16.9</v>
      </c>
      <c r="AA67" s="9" t="str">
        <f>_xlfn.XLOOKUP($E67,'Raw Data'!$E:$E,'Raw Data'!AA:AA,"ERROR",0,1)</f>
        <v>oz</v>
      </c>
      <c r="AB67" s="5" t="s">
        <v>253</v>
      </c>
      <c r="AC67" s="5" t="s">
        <v>43</v>
      </c>
      <c r="AD67" s="5" t="s">
        <v>43</v>
      </c>
      <c r="AE67">
        <f>IF(SUMIF('Ingredients Backend'!$AE$1:$CD$1,AE$3,'Ingredients Backend'!$AE66:$CD66)&gt;=1,1,0)*$H67</f>
        <v>0</v>
      </c>
      <c r="AF67">
        <f>IF(SUMIF('Ingredients Backend'!$AE$1:$CD$1,AF$3,'Ingredients Backend'!$AE66:$CD66)&gt;=1,1,0)*$H67</f>
        <v>0</v>
      </c>
      <c r="AG67">
        <f>IF(SUMIF('Ingredients Backend'!$AE$1:$CD$1,AG$3,'Ingredients Backend'!$AE66:$CD66)&gt;=1,1,0)*$H67</f>
        <v>0</v>
      </c>
      <c r="AH67">
        <f>IF(SUMIF('Ingredients Backend'!$AE$1:$CD$1,AH$3,'Ingredients Backend'!$AE66:$CD66)&gt;=1,1,0)*$H67</f>
        <v>0</v>
      </c>
      <c r="AI67">
        <f>IF(SUMIF('Ingredients Backend'!$AE$1:$CD$1,AI$3,'Ingredients Backend'!$AE66:$CD66)&gt;=1,1,0)*$H67</f>
        <v>0</v>
      </c>
      <c r="AJ67">
        <f>IF(SUMIF('Ingredients Backend'!$AE$1:$CD$1,AJ$3,'Ingredients Backend'!$AE66:$CD66)&gt;=1,1,0)*$H67</f>
        <v>0</v>
      </c>
      <c r="AK67">
        <f>IF(SUMIF('Ingredients Backend'!$AE$1:$CD$1,AK$3,'Ingredients Backend'!$AE66:$CD66)&gt;=1,1,0)*$H67</f>
        <v>0</v>
      </c>
      <c r="AL67">
        <f>IF(SUMIF('Ingredients Backend'!$AE$1:$CD$1,AL$3,'Ingredients Backend'!$AE66:$CD66)&gt;=1,1,0)*$H67</f>
        <v>0</v>
      </c>
      <c r="AM67">
        <f>IF(SUMIF('Ingredients Backend'!$AE$1:$CD$1,AM$3,'Ingredients Backend'!$AE66:$CD66)&gt;=1,1,0)*$H67</f>
        <v>0</v>
      </c>
      <c r="AN67">
        <f>IF(SUMIF('Ingredients Backend'!$AE$1:$CD$1,AN$3,'Ingredients Backend'!$AE66:$CD66)&gt;=1,1,0)*$H67</f>
        <v>0</v>
      </c>
      <c r="AO67">
        <f>IF(SUMIF('Ingredients Backend'!$AE$1:$CD$1,AO$3,'Ingredients Backend'!$AE66:$CD66)&gt;=1,1,0)*$H67</f>
        <v>0</v>
      </c>
      <c r="AP67">
        <f>IF(SUMIF('Ingredients Backend'!$AE$1:$CD$1,AP$3,'Ingredients Backend'!$AE66:$CD66)&gt;=1,1,0)*$H67</f>
        <v>0</v>
      </c>
      <c r="AQ67">
        <f>IF(SUMIF('Ingredients Backend'!$AE$1:$CD$1,AQ$3,'Ingredients Backend'!$AE66:$CD66)&gt;=1,1,0)*$H67</f>
        <v>0</v>
      </c>
      <c r="AR67">
        <f>IF(SUMIF('Ingredients Backend'!$AE$1:$CD$1,AR$3,'Ingredients Backend'!$AE66:$CD66)&gt;=1,1,0)*$H67</f>
        <v>0</v>
      </c>
      <c r="AS67">
        <f>IF(SUMIF('Ingredients Backend'!$AE$1:$CD$1,AS$3,'Ingredients Backend'!$AE66:$CD66)&gt;=1,1,0)*$H67</f>
        <v>0</v>
      </c>
      <c r="AT67">
        <f>IF(SUMIF('Ingredients Backend'!$AE$1:$CD$1,AT$3,'Ingredients Backend'!$AE66:$CD66)&gt;=1,1,0)*$H67</f>
        <v>0</v>
      </c>
      <c r="AU67">
        <f>IF(SUMIF('Ingredients Backend'!$AE$1:$CD$1,AU$3,'Ingredients Backend'!$AE66:$CD66)&gt;=1,1,0)*$H67</f>
        <v>0</v>
      </c>
      <c r="AV67">
        <f>IF(SUMIF('Ingredients Backend'!$AE$1:$CD$1,AV$3,'Ingredients Backend'!$AE66:$CD66)&gt;=1,1,0)*$H67</f>
        <v>0</v>
      </c>
      <c r="AW67">
        <f>IF(SUMIF('Ingredients Backend'!$AE$1:$CD$1,AW$3,'Ingredients Backend'!$AE66:$CD66)&gt;=1,1,0)*$H67</f>
        <v>0</v>
      </c>
      <c r="AX67">
        <f>IF(SUMIF('Ingredients Backend'!$AE$1:$CD$1,AX$3,'Ingredients Backend'!$AE66:$CD66)&gt;=1,1,0)*$H67</f>
        <v>0</v>
      </c>
      <c r="AY67">
        <f>IF(SUMIF('Ingredients Backend'!$AE$1:$CD$1,AY$3,'Ingredients Backend'!$AE66:$CD66)&gt;=1,1,0)*$H67</f>
        <v>0</v>
      </c>
      <c r="AZ67">
        <f>IF(SUMIF('Ingredients Backend'!$AE$1:$CD$1,AZ$3,'Ingredients Backend'!$AE66:$CD66)&gt;=1,1,0)*$H67</f>
        <v>0</v>
      </c>
      <c r="BA67">
        <f>IF(SUMIF('Ingredients Backend'!$AE$1:$CD$1,BA$3,'Ingredients Backend'!$AE66:$CD66)&gt;=1,1,0)*$H67</f>
        <v>0</v>
      </c>
      <c r="BB67">
        <f>IF(SUMIF('Ingredients Backend'!$AE$1:$CD$1,BB$3,'Ingredients Backend'!$AE66:$CD66)&gt;=1,1,0)*$H67</f>
        <v>0</v>
      </c>
      <c r="BC67">
        <f>IF(SUMIF('Ingredients Backend'!$AE$1:$CD$1,BC$3,'Ingredients Backend'!$AE66:$CD66)&gt;=1,1,0)*$H67</f>
        <v>0</v>
      </c>
      <c r="BD67">
        <f>IF(SUMIF('Ingredients Backend'!$AE$1:$CD$1,BD$3,'Ingredients Backend'!$AE66:$CD66)&gt;=1,1,0)*$H67</f>
        <v>0</v>
      </c>
      <c r="BE67">
        <f>IF(SUMIF('Ingredients Backend'!$AE$1:$CD$1,BE$3,'Ingredients Backend'!$AE66:$CD66)&gt;=1,1,0)*$H67</f>
        <v>0</v>
      </c>
      <c r="BF67">
        <f>IF(SUMIF('Ingredients Backend'!$AE$1:$CD$1,BF$3,'Ingredients Backend'!$AE66:$CD66)&gt;=1,1,0)*$H67</f>
        <v>0</v>
      </c>
      <c r="BG67">
        <f>IF(SUMIF('Ingredients Backend'!$AE$1:$CD$1,BG$3,'Ingredients Backend'!$AE66:$CD66)&gt;=1,1,0)*$H67</f>
        <v>2254.41</v>
      </c>
      <c r="BH67">
        <f>IF(SUMIF('Ingredients Backend'!$AE$1:$CD$1,BH$3,'Ingredients Backend'!$AE66:$CD66)&gt;=1,1,0)*$H67</f>
        <v>0</v>
      </c>
      <c r="BI67">
        <f>IF(SUMIF('Ingredients Backend'!$AE$1:$CD$1,BI$3,'Ingredients Backend'!$AE66:$CD66)&gt;=1,1,0)*$H67</f>
        <v>0</v>
      </c>
      <c r="BJ67">
        <f>IF(SUMIF('Ingredients Backend'!$AE$1:$CD$1,BJ$3,'Ingredients Backend'!$AE66:$CD66)&gt;=1,1,0)*$H67</f>
        <v>0</v>
      </c>
      <c r="BK67">
        <f>IF(SUMIF('Ingredients Backend'!$AE$1:$CD$1,BK$3,'Ingredients Backend'!$AE66:$CD66)&gt;=1,1,0)*$H67</f>
        <v>0</v>
      </c>
      <c r="BL67">
        <f>IF(SUMIF('Ingredients Backend'!$AE$1:$CD$1,BL$3,'Ingredients Backend'!$AE66:$CD66)&gt;=1,1,0)*$H67</f>
        <v>0</v>
      </c>
      <c r="BM67">
        <f>IF(SUMIF('Ingredients Backend'!$AE$1:$CD$1,BM$3,'Ingredients Backend'!$AE66:$CD66)&gt;=1,1,0)*$H67</f>
        <v>0</v>
      </c>
      <c r="BN67">
        <f>IF(SUMIF('Ingredients Backend'!$AE$1:$CD$1,BN$3,'Ingredients Backend'!$AE66:$CD66)&gt;=1,1,0)*$H67</f>
        <v>0</v>
      </c>
      <c r="BO67">
        <f>IF(SUMIF('Ingredients Backend'!$AE$1:$CD$1,BO$3,'Ingredients Backend'!$AE66:$CD66)&gt;=1,1,0)*$H67</f>
        <v>0</v>
      </c>
      <c r="BP67">
        <f>IF(SUMIF('Ingredients Backend'!$AE$1:$CD$1,BP$3,'Ingredients Backend'!$AE66:$CD66)&gt;=1,1,0)*$H67</f>
        <v>0</v>
      </c>
      <c r="BQ67">
        <f>IF(SUMIF('Ingredients Backend'!$AE$1:$CD$1,BQ$3,'Ingredients Backend'!$AE66:$CD66)&gt;=1,1,0)*$H67</f>
        <v>0</v>
      </c>
      <c r="BR67">
        <f>IF(SUMIF('Ingredients Backend'!$AE$1:$CD$1,BR$3,'Ingredients Backend'!$AE66:$CD66)&gt;=1,1,0)*$H67</f>
        <v>0</v>
      </c>
      <c r="BS67">
        <f>IF(SUMIF('Ingredients Backend'!$AE$1:$CD$1,BS$3,'Ingredients Backend'!$AE66:$CD66)&gt;=1,1,0)*$H67</f>
        <v>0</v>
      </c>
      <c r="BT67">
        <f>IF(SUMIF('Ingredients Backend'!$AE$1:$CD$1,BT$3,'Ingredients Backend'!$AE66:$CD66)&gt;=1,1,0)*$H67</f>
        <v>0</v>
      </c>
      <c r="BU67">
        <f>IF(SUMIF('Ingredients Backend'!$AE$1:$CD$1,BU$3,'Ingredients Backend'!$AE66:$CD66)&gt;=1,1,0)*$H67</f>
        <v>0</v>
      </c>
      <c r="BV67">
        <f>IF(SUMIF('Ingredients Backend'!$AE$1:$CD$1,BV$3,'Ingredients Backend'!$AE66:$CD66)&gt;=1,1,0)*$H67</f>
        <v>0</v>
      </c>
      <c r="BW67">
        <f>IF(SUMIF('Ingredients Backend'!$AE$1:$CD$1,BW$3,'Ingredients Backend'!$AE66:$CD66)&gt;=1,1,0)*$H67</f>
        <v>0</v>
      </c>
      <c r="BX67">
        <f>IF(SUMIF('Ingredients Backend'!$AE$1:$CD$1,BX$3,'Ingredients Backend'!$AE66:$CD66)&gt;=1,1,0)*$H67</f>
        <v>0</v>
      </c>
      <c r="BY67">
        <f>IF(SUMIF('Ingredients Backend'!$AE$1:$CD$1,BY$3,'Ingredients Backend'!$AE66:$CD66)&gt;=1,1,0)*$H67</f>
        <v>0</v>
      </c>
    </row>
    <row r="68" spans="1:77">
      <c r="A68" s="5" t="str">
        <f>_xlfn.XLOOKUP($E68,'Raw Data'!$E:$E,'Raw Data'!A:A,"ERROR",0,1)</f>
        <v>AE</v>
      </c>
      <c r="B68" s="5" t="str">
        <f>_xlfn.XLOOKUP($E68,'Raw Data'!$E:$E,'Raw Data'!B:B,"ERROR",0,1)</f>
        <v>Hair Mousses</v>
      </c>
      <c r="C68" s="5" t="str">
        <f>_xlfn.XLOOKUP($E68,'Raw Data'!$E:$E,'Raw Data'!C:C,"ERROR",0,1)</f>
        <v>HASK</v>
      </c>
      <c r="D68" s="5" t="str">
        <f>_xlfn.XLOOKUP($E68,'Raw Data'!$E:$E,'Raw Data'!D:D,"ERROR",0,1)</f>
        <v>www.amazon.ae/dp/B08NV3HGMS</v>
      </c>
      <c r="E68" s="5" t="s">
        <v>254</v>
      </c>
      <c r="F68" s="9" t="str">
        <f>_xlfn.XLOOKUP($E68,'Raw Data'!$E:$E,'Raw Data'!F:F,"ERROR",0,1)</f>
        <v>Curl Care COCONUT &amp; ARGAN OIL</v>
      </c>
      <c r="G68" s="10">
        <f>_xlfn.XLOOKUP($E68,'Raw Data'!$E:$E,'Raw Data'!G:G,"ERROR",0,1)</f>
        <v>19</v>
      </c>
      <c r="H68" s="9">
        <f>_xlfn.XLOOKUP($E68,'Raw Data'!$E:$E,'Raw Data'!H:H,"ERROR",0,1)</f>
        <v>2219.15</v>
      </c>
      <c r="I68" s="9">
        <f>_xlfn.XLOOKUP($E68,'Raw Data'!$E:$E,'Raw Data'!I:I,"ERROR",0,1)</f>
        <v>0.00297104486070892</v>
      </c>
      <c r="J68" s="9" t="str">
        <f>_xlfn.XLOOKUP($E68,'Raw Data'!$E:$E,'Raw Data'!J:J,"ERROR",0,1)</f>
        <v>Yes</v>
      </c>
      <c r="K68" s="14" t="str">
        <f t="array" ref="K68">_xlfn.IFS(AND(L68&gt;0,L68&lt;=5),"0 to 5",AND(L68&gt;5,L68&lt;=10),"5 to 10",AND(L68&gt;10,L68&lt;=15),"10 to 15",AND(L68&gt;15,L68&lt;=20),"15 to 20",AND(L68&gt;20,L68&lt;=30),"20 to 30",AND(L68&gt;30,L68&lt;=40),"30 to 40",AND(L68&gt;40,L68&lt;=50),"40 to 50",AND(L68&gt;50,L68&lt;=75),"50 to 75",AND(L68&gt;75,L68&lt;=100),"75 to 100",AND(L68&gt;100,L68&lt;=150),"100 to 150",AND(L68&gt;150,L68&lt;=200),"150 to 200",AND(L68&gt;200,L68&lt;=250),"200 to 250",AND(L68&gt;250,L68&lt;=300),"250 to 300",AND(L68&gt;300,L68&lt;=400),"300 to 400",AND(L68&gt;400,L68&lt;=500),"400 to 500",L68&gt;500,"500+")</f>
        <v>100 to 150</v>
      </c>
      <c r="L68" s="9">
        <f>_xlfn.XLOOKUP($E68,'Raw Data'!$E:$E,'Raw Data'!L:L,"ERROR",0,1)</f>
        <v>113.88</v>
      </c>
      <c r="M68" s="14" t="str">
        <f t="array" ref="M68">_xlfn.IFS(AND(N68&gt;0,N68&lt;=5),"0 to 5",AND(N68&gt;5,N68&lt;=10),"5 to 10",AND(N68&gt;10,N68&lt;=15),"10 to 15",AND(N68&gt;15,N68&lt;=20),"15 to 20",AND(N68&gt;20,N68&lt;=30),"20 to 30",AND(N68&gt;30,N68&lt;=40),"30 to 40",AND(N68&gt;40,N68&lt;=50),"40 to 50",AND(N68&gt;50,N68&lt;=75),"50 to 75",AND(N68&gt;75,N68&lt;=100),"75 to 100",AND(N68&gt;100,N68&lt;=150),"100 to 150",AND(N68&gt;150,N68&lt;=200),"150 to 200",AND(N68&gt;200,N68&lt;=250),"200 to 250",AND(N68&gt;250,N68&lt;=300),"250 to 300",AND(N68&gt;300,N68&lt;=400),"300 to 400",AND(N68&gt;400,N68&lt;=500),"400 to 500",N68&gt;500,"500+")</f>
        <v>100 to 150</v>
      </c>
      <c r="N68" s="9">
        <f>_xlfn.XLOOKUP($E68,'Raw Data'!$E:$E,'Raw Data'!N:N,"ERROR",0,1)</f>
        <v>118.8</v>
      </c>
      <c r="O68" s="14" t="str">
        <f t="array" ref="O68">_xlfn.IFS(P68=0,"No Discount",AND(P68&gt;0,P68&lt;=0.02),"0% to 2%",AND(P68&gt;0.02,P68&lt;=0.04),"2% to 4%",AND(P68&gt;0.04,P68&lt;=0.06),"4% to 6%",AND(P68&gt;0.06,P68&lt;=0.08),"6% to 8%",AND(P68&gt;0.08,P68&lt;=0.1),"8% to 10%",AND(P68&gt;0.1,P68&lt;=0.15),"10% to 15%",AND(P68&gt;0.15,P68&lt;=0.2),"15% to 20%",AND(P68&gt;0.2,P68&lt;=0.25),"20% to 25%",AND(P68&gt;0.25,P68&lt;=0.3),"25% to 30%",AND(P68&gt;0.3,P68&lt;=0.4),"30% to 40%",AND(P68&gt;0.4,P68&lt;=0.5),"40% to 50%",AND(P68&gt;0.5,P68&lt;=0.75),"50% to 75%",AND(P68&gt;0.75,P68&lt;=1),"75% to 100%")</f>
        <v>4% to 6%</v>
      </c>
      <c r="P68" s="10">
        <f>_xlfn.XLOOKUP($E68,'Raw Data'!$E:$E,'Raw Data'!P:P,"ERROR",0,1)</f>
        <v>0.0414141414141414</v>
      </c>
      <c r="Q68" s="9">
        <v>7</v>
      </c>
      <c r="R68" s="9" t="s">
        <v>95</v>
      </c>
      <c r="S68" s="5" t="str">
        <f t="array" ref="S68">_xlfn.IFS(AND(T68&gt;0,T68&lt;=0.05),"0 to 0.05",AND(T68&gt;0.05,T68&lt;=0.1),"0.05 to 0.1",AND(T68&gt;0.1,T68&lt;=0.2),"0.1 to 0.2",AND(T68&gt;0.2,T68&lt;=0.3),"0.2 to 0.3",AND(T68&gt;0.3,T68&lt;=0.4),"0.3 to 0.4",AND(T68&gt;0.4,T68&lt;=0.5),"0.4 to 0.5",AND(T68&gt;0.5,T68&lt;=0.75),"0.5 to 0.75",AND(T68&gt;0.75,T68&lt;=1),"0.75 to 1",AND(T68&gt;1,T68&lt;=2),"1 to 2",AND(T68&gt;2,T68&lt;=3),"2 to 3",AND(T68&gt;3,T68&lt;=4),"3 to 4",AND(T68&gt;4,T68&lt;=5),"4 to 5",AND(T68&gt;5,T68&lt;=10),"5 to 10",T68&gt;10,"10+")</f>
        <v>0.5 to 0.75</v>
      </c>
      <c r="T68" s="10">
        <f t="shared" si="1"/>
        <v>0.529011063336393</v>
      </c>
      <c r="U68" s="15" t="str">
        <f t="array" ref="U68">_xlfn.IFS(AND(V68&gt;0,V68&lt;=0.05),"0 to 0.05",AND(V68&gt;0.05,V68&lt;=0.1),"0.05 to 0.1",AND(V68&gt;0.1,V68&lt;=0.2),"0.1 to 0.2",AND(V68&gt;0.2,V68&lt;=0.3),"0.2 to 0.3",AND(V68&gt;0.3,V68&lt;=0.4),"0.3 to 0.4",AND(V68&gt;0.4,V68&lt;=0.5),"0.4 to 0.5",AND(V68&gt;0.5,V68&lt;=0.75),"0.5 to 0.75",AND(V68&gt;0.75,V68&lt;=1),"0.75 to 1",AND(V68&gt;1,V68&lt;=2),"1 to 2",AND(V68&gt;2,V68&lt;=3),"2 to 3",AND(V68&gt;3,V68&lt;=4),"3 to 4",AND(V68&gt;4,V68&lt;=5),"4 to 5",AND(V68&gt;5,V68&lt;=10),"5 to 10",V68&gt;10,"10+")</f>
        <v>0.1 to 0.2</v>
      </c>
      <c r="V68" s="10">
        <f t="shared" si="2"/>
        <v>0.1490038537722</v>
      </c>
      <c r="W68" s="15" t="str">
        <f t="array" ref="W68">_xlfn.IFS(AND(X68&gt;0,X68&lt;=0.05),"0 to 0.05",AND(X68&gt;0.05,X68&lt;=0.1),"0.05 to 0.1",AND(X68&gt;0.1,X68&lt;=0.2),"0.1 to 0.2",AND(X68&gt;0.2,X68&lt;=0.3),"0.2 to 0.3",AND(X68&gt;0.3,X68&lt;=0.4),"0.3 to 0.4",AND(X68&gt;0.4,X68&lt;=0.5),"0.4 to 0.5",AND(X68&gt;0.5,X68&lt;=0.75),"0.5 to 0.75",AND(X68&gt;0.75,X68&lt;=1),"0.75 to 1",AND(X68&gt;1,X68&lt;=2),"1 to 2",AND(X68&gt;2,X68&lt;=3),"2 to 3",AND(X68&gt;3,X68&lt;=4),"3 to 4",AND(X68&gt;4,X68&lt;=5),"4 to 5",AND(X68&gt;5,X68&lt;=10),"5 to 10",X68&gt;10,"10+")</f>
        <v>0.1 to 0.2</v>
      </c>
      <c r="X68" s="16">
        <f t="shared" si="3"/>
        <v>0.142832987100826</v>
      </c>
      <c r="Y68" s="5" t="str">
        <f t="array" ref="Y68">_xlfn.IFS(AND(Z68&gt;0,Z68&lt;=1),"0 to 1",AND(Z68&gt;1,Z68&lt;=2),"1 to 2",AND(Z68&gt;2,Z68&lt;=4),"2 to 4",AND(Z68&gt;4,Z68&lt;=6),"4 to 6",AND(Z68&gt;6,Z68&lt;=8),"6 to 8",AND(Z68&gt;8,Z68&lt;=10),"8 to 10",AND(Z68&gt;10,Z68&lt;=15),"10 to 15",AND(Z68&gt;15,Z68&lt;=20),"15 to 20",AND(Z68&gt;20,Z68&lt;=25),"20 to 25",AND(Z68&gt;25,Z68&lt;=30),"25 to 30",AND(Z68&gt;30,Z68&lt;=40),"30 to 40",AND(Z68&gt;40,Z68&lt;=50),"40 to 50",Z68&gt;50,"50+")</f>
        <v>6 to 8</v>
      </c>
      <c r="Z68" s="9">
        <f t="array" ref="Z68">_xlfn.IFS(AA68="oz",_xlfn.IFS(R68="oz",Q68,R68="fl oz",Q68*1.04,R68="ml",Q68*0.0338),AA68="fl oz",_xlfn.IFS(R68="oz",Q68/1.04,R68="fl oz",Q68,R68="ml",Q68*0.0338/1.04),AA68="ml",_xlfn.IFS(R68="oz",Q68/0.0338,R68="fl oz",Q68*1.04/0.0338,R68="ml",Q68))</f>
        <v>7.28</v>
      </c>
      <c r="AA68" s="9" t="s">
        <v>96</v>
      </c>
      <c r="AB68" s="5" t="s">
        <v>255</v>
      </c>
      <c r="AC68" s="5" t="s">
        <v>256</v>
      </c>
      <c r="AD68" s="5" t="s">
        <v>257</v>
      </c>
      <c r="AE68">
        <f>IF(SUMIF('Ingredients Backend'!$AE$1:$CD$1,AE$3,'Ingredients Backend'!$AE67:$CD67)&gt;=1,1,0)*$H68</f>
        <v>0</v>
      </c>
      <c r="AF68">
        <f>IF(SUMIF('Ingredients Backend'!$AE$1:$CD$1,AF$3,'Ingredients Backend'!$AE67:$CD67)&gt;=1,1,0)*$H68</f>
        <v>0</v>
      </c>
      <c r="AG68">
        <f>IF(SUMIF('Ingredients Backend'!$AE$1:$CD$1,AG$3,'Ingredients Backend'!$AE67:$CD67)&gt;=1,1,0)*$H68</f>
        <v>0</v>
      </c>
      <c r="AH68">
        <f>IF(SUMIF('Ingredients Backend'!$AE$1:$CD$1,AH$3,'Ingredients Backend'!$AE67:$CD67)&gt;=1,1,0)*$H68</f>
        <v>0</v>
      </c>
      <c r="AI68">
        <f>IF(SUMIF('Ingredients Backend'!$AE$1:$CD$1,AI$3,'Ingredients Backend'!$AE67:$CD67)&gt;=1,1,0)*$H68</f>
        <v>0</v>
      </c>
      <c r="AJ68">
        <f>IF(SUMIF('Ingredients Backend'!$AE$1:$CD$1,AJ$3,'Ingredients Backend'!$AE67:$CD67)&gt;=1,1,0)*$H68</f>
        <v>0</v>
      </c>
      <c r="AK68">
        <f>IF(SUMIF('Ingredients Backend'!$AE$1:$CD$1,AK$3,'Ingredients Backend'!$AE67:$CD67)&gt;=1,1,0)*$H68</f>
        <v>0</v>
      </c>
      <c r="AL68">
        <f>IF(SUMIF('Ingredients Backend'!$AE$1:$CD$1,AL$3,'Ingredients Backend'!$AE67:$CD67)&gt;=1,1,0)*$H68</f>
        <v>2219.15</v>
      </c>
      <c r="AM68">
        <f>IF(SUMIF('Ingredients Backend'!$AE$1:$CD$1,AM$3,'Ingredients Backend'!$AE67:$CD67)&gt;=1,1,0)*$H68</f>
        <v>0</v>
      </c>
      <c r="AN68">
        <f>IF(SUMIF('Ingredients Backend'!$AE$1:$CD$1,AN$3,'Ingredients Backend'!$AE67:$CD67)&gt;=1,1,0)*$H68</f>
        <v>0</v>
      </c>
      <c r="AO68">
        <f>IF(SUMIF('Ingredients Backend'!$AE$1:$CD$1,AO$3,'Ingredients Backend'!$AE67:$CD67)&gt;=1,1,0)*$H68</f>
        <v>0</v>
      </c>
      <c r="AP68">
        <f>IF(SUMIF('Ingredients Backend'!$AE$1:$CD$1,AP$3,'Ingredients Backend'!$AE67:$CD67)&gt;=1,1,0)*$H68</f>
        <v>0</v>
      </c>
      <c r="AQ68">
        <f>IF(SUMIF('Ingredients Backend'!$AE$1:$CD$1,AQ$3,'Ingredients Backend'!$AE67:$CD67)&gt;=1,1,0)*$H68</f>
        <v>0</v>
      </c>
      <c r="AR68">
        <f>IF(SUMIF('Ingredients Backend'!$AE$1:$CD$1,AR$3,'Ingredients Backend'!$AE67:$CD67)&gt;=1,1,0)*$H68</f>
        <v>0</v>
      </c>
      <c r="AS68">
        <f>IF(SUMIF('Ingredients Backend'!$AE$1:$CD$1,AS$3,'Ingredients Backend'!$AE67:$CD67)&gt;=1,1,0)*$H68</f>
        <v>0</v>
      </c>
      <c r="AT68">
        <f>IF(SUMIF('Ingredients Backend'!$AE$1:$CD$1,AT$3,'Ingredients Backend'!$AE67:$CD67)&gt;=1,1,0)*$H68</f>
        <v>2219.15</v>
      </c>
      <c r="AU68">
        <f>IF(SUMIF('Ingredients Backend'!$AE$1:$CD$1,AU$3,'Ingredients Backend'!$AE67:$CD67)&gt;=1,1,0)*$H68</f>
        <v>0</v>
      </c>
      <c r="AV68">
        <f>IF(SUMIF('Ingredients Backend'!$AE$1:$CD$1,AV$3,'Ingredients Backend'!$AE67:$CD67)&gt;=1,1,0)*$H68</f>
        <v>0</v>
      </c>
      <c r="AW68">
        <f>IF(SUMIF('Ingredients Backend'!$AE$1:$CD$1,AW$3,'Ingredients Backend'!$AE67:$CD67)&gt;=1,1,0)*$H68</f>
        <v>0</v>
      </c>
      <c r="AX68">
        <f>IF(SUMIF('Ingredients Backend'!$AE$1:$CD$1,AX$3,'Ingredients Backend'!$AE67:$CD67)&gt;=1,1,0)*$H68</f>
        <v>0</v>
      </c>
      <c r="AY68">
        <f>IF(SUMIF('Ingredients Backend'!$AE$1:$CD$1,AY$3,'Ingredients Backend'!$AE67:$CD67)&gt;=1,1,0)*$H68</f>
        <v>0</v>
      </c>
      <c r="AZ68">
        <f>IF(SUMIF('Ingredients Backend'!$AE$1:$CD$1,AZ$3,'Ingredients Backend'!$AE67:$CD67)&gt;=1,1,0)*$H68</f>
        <v>0</v>
      </c>
      <c r="BA68">
        <f>IF(SUMIF('Ingredients Backend'!$AE$1:$CD$1,BA$3,'Ingredients Backend'!$AE67:$CD67)&gt;=1,1,0)*$H68</f>
        <v>0</v>
      </c>
      <c r="BB68">
        <f>IF(SUMIF('Ingredients Backend'!$AE$1:$CD$1,BB$3,'Ingredients Backend'!$AE67:$CD67)&gt;=1,1,0)*$H68</f>
        <v>0</v>
      </c>
      <c r="BC68">
        <f>IF(SUMIF('Ingredients Backend'!$AE$1:$CD$1,BC$3,'Ingredients Backend'!$AE67:$CD67)&gt;=1,1,0)*$H68</f>
        <v>0</v>
      </c>
      <c r="BD68">
        <f>IF(SUMIF('Ingredients Backend'!$AE$1:$CD$1,BD$3,'Ingredients Backend'!$AE67:$CD67)&gt;=1,1,0)*$H68</f>
        <v>0</v>
      </c>
      <c r="BE68">
        <f>IF(SUMIF('Ingredients Backend'!$AE$1:$CD$1,BE$3,'Ingredients Backend'!$AE67:$CD67)&gt;=1,1,0)*$H68</f>
        <v>0</v>
      </c>
      <c r="BF68">
        <f>IF(SUMIF('Ingredients Backend'!$AE$1:$CD$1,BF$3,'Ingredients Backend'!$AE67:$CD67)&gt;=1,1,0)*$H68</f>
        <v>0</v>
      </c>
      <c r="BG68">
        <f>IF(SUMIF('Ingredients Backend'!$AE$1:$CD$1,BG$3,'Ingredients Backend'!$AE67:$CD67)&gt;=1,1,0)*$H68</f>
        <v>0</v>
      </c>
      <c r="BH68">
        <f>IF(SUMIF('Ingredients Backend'!$AE$1:$CD$1,BH$3,'Ingredients Backend'!$AE67:$CD67)&gt;=1,1,0)*$H68</f>
        <v>0</v>
      </c>
      <c r="BI68">
        <f>IF(SUMIF('Ingredients Backend'!$AE$1:$CD$1,BI$3,'Ingredients Backend'!$AE67:$CD67)&gt;=1,1,0)*$H68</f>
        <v>0</v>
      </c>
      <c r="BJ68">
        <f>IF(SUMIF('Ingredients Backend'!$AE$1:$CD$1,BJ$3,'Ingredients Backend'!$AE67:$CD67)&gt;=1,1,0)*$H68</f>
        <v>0</v>
      </c>
      <c r="BK68">
        <f>IF(SUMIF('Ingredients Backend'!$AE$1:$CD$1,BK$3,'Ingredients Backend'!$AE67:$CD67)&gt;=1,1,0)*$H68</f>
        <v>0</v>
      </c>
      <c r="BL68">
        <f>IF(SUMIF('Ingredients Backend'!$AE$1:$CD$1,BL$3,'Ingredients Backend'!$AE67:$CD67)&gt;=1,1,0)*$H68</f>
        <v>0</v>
      </c>
      <c r="BM68">
        <f>IF(SUMIF('Ingredients Backend'!$AE$1:$CD$1,BM$3,'Ingredients Backend'!$AE67:$CD67)&gt;=1,1,0)*$H68</f>
        <v>0</v>
      </c>
      <c r="BN68">
        <f>IF(SUMIF('Ingredients Backend'!$AE$1:$CD$1,BN$3,'Ingredients Backend'!$AE67:$CD67)&gt;=1,1,0)*$H68</f>
        <v>0</v>
      </c>
      <c r="BO68">
        <f>IF(SUMIF('Ingredients Backend'!$AE$1:$CD$1,BO$3,'Ingredients Backend'!$AE67:$CD67)&gt;=1,1,0)*$H68</f>
        <v>0</v>
      </c>
      <c r="BP68">
        <f>IF(SUMIF('Ingredients Backend'!$AE$1:$CD$1,BP$3,'Ingredients Backend'!$AE67:$CD67)&gt;=1,1,0)*$H68</f>
        <v>0</v>
      </c>
      <c r="BQ68">
        <f>IF(SUMIF('Ingredients Backend'!$AE$1:$CD$1,BQ$3,'Ingredients Backend'!$AE67:$CD67)&gt;=1,1,0)*$H68</f>
        <v>0</v>
      </c>
      <c r="BR68">
        <f>IF(SUMIF('Ingredients Backend'!$AE$1:$CD$1,BR$3,'Ingredients Backend'!$AE67:$CD67)&gt;=1,1,0)*$H68</f>
        <v>0</v>
      </c>
      <c r="BS68">
        <f>IF(SUMIF('Ingredients Backend'!$AE$1:$CD$1,BS$3,'Ingredients Backend'!$AE67:$CD67)&gt;=1,1,0)*$H68</f>
        <v>0</v>
      </c>
      <c r="BT68">
        <f>IF(SUMIF('Ingredients Backend'!$AE$1:$CD$1,BT$3,'Ingredients Backend'!$AE67:$CD67)&gt;=1,1,0)*$H68</f>
        <v>0</v>
      </c>
      <c r="BU68">
        <f>IF(SUMIF('Ingredients Backend'!$AE$1:$CD$1,BU$3,'Ingredients Backend'!$AE67:$CD67)&gt;=1,1,0)*$H68</f>
        <v>0</v>
      </c>
      <c r="BV68">
        <f>IF(SUMIF('Ingredients Backend'!$AE$1:$CD$1,BV$3,'Ingredients Backend'!$AE67:$CD67)&gt;=1,1,0)*$H68</f>
        <v>0</v>
      </c>
      <c r="BW68">
        <f>IF(SUMIF('Ingredients Backend'!$AE$1:$CD$1,BW$3,'Ingredients Backend'!$AE67:$CD67)&gt;=1,1,0)*$H68</f>
        <v>0</v>
      </c>
      <c r="BX68">
        <f>IF(SUMIF('Ingredients Backend'!$AE$1:$CD$1,BX$3,'Ingredients Backend'!$AE67:$CD67)&gt;=1,1,0)*$H68</f>
        <v>0</v>
      </c>
      <c r="BY68">
        <f>IF(SUMIF('Ingredients Backend'!$AE$1:$CD$1,BY$3,'Ingredients Backend'!$AE67:$CD67)&gt;=1,1,0)*$H68</f>
        <v>0</v>
      </c>
    </row>
    <row r="69" spans="1:77">
      <c r="A69" s="5" t="str">
        <f>_xlfn.XLOOKUP($E69,'Raw Data'!$E:$E,'Raw Data'!A:A,"ERROR",0,1)</f>
        <v>AE</v>
      </c>
      <c r="B69" s="5" t="str">
        <f>_xlfn.XLOOKUP($E69,'Raw Data'!$E:$E,'Raw Data'!B:B,"ERROR",0,1)</f>
        <v>Hair Mousses</v>
      </c>
      <c r="C69" s="5" t="str">
        <f>_xlfn.XLOOKUP($E69,'Raw Data'!$E:$E,'Raw Data'!C:C,"ERROR",0,1)</f>
        <v>not you mother's</v>
      </c>
      <c r="D69" s="5" t="str">
        <f>_xlfn.XLOOKUP($E69,'Raw Data'!$E:$E,'Raw Data'!D:D,"ERROR",0,1)</f>
        <v>www.amazon.ae/dp/B07QD2KWDN</v>
      </c>
      <c r="E69" s="5" t="s">
        <v>258</v>
      </c>
      <c r="F69" s="9" t="str">
        <f>_xlfn.XLOOKUP($E69,'Raw Data'!$E:$E,'Raw Data'!F:F,"ERROR",0,1)</f>
        <v>Not Your Mother's Not Your Mothers Curl Talk Curl Activating Mousse 7 Ounce (2 Pack)</v>
      </c>
      <c r="G69" s="10">
        <f>_xlfn.XLOOKUP($E69,'Raw Data'!$E:$E,'Raw Data'!G:G,"ERROR",0,1)</f>
        <v>20</v>
      </c>
      <c r="H69" s="9">
        <f>_xlfn.XLOOKUP($E69,'Raw Data'!$E:$E,'Raw Data'!H:H,"ERROR",0,1)</f>
        <v>2180.78</v>
      </c>
      <c r="I69" s="9">
        <f>_xlfn.XLOOKUP($E69,'Raw Data'!$E:$E,'Raw Data'!I:I,"ERROR",0,1)</f>
        <v>0.00291967429481414</v>
      </c>
      <c r="J69" s="9" t="str">
        <f>_xlfn.XLOOKUP($E69,'Raw Data'!$E:$E,'Raw Data'!J:J,"ERROR",0,1)</f>
        <v>Yes</v>
      </c>
      <c r="K69" s="14" t="str">
        <f t="array" ref="K69">_xlfn.IFS(AND(L69&gt;0,L69&lt;=5),"0 to 5",AND(L69&gt;5,L69&lt;=10),"5 to 10",AND(L69&gt;10,L69&lt;=15),"10 to 15",AND(L69&gt;15,L69&lt;=20),"15 to 20",AND(L69&gt;20,L69&lt;=30),"20 to 30",AND(L69&gt;30,L69&lt;=40),"30 to 40",AND(L69&gt;40,L69&lt;=50),"40 to 50",AND(L69&gt;50,L69&lt;=75),"50 to 75",AND(L69&gt;75,L69&lt;=100),"75 to 100",AND(L69&gt;100,L69&lt;=150),"100 to 150",AND(L69&gt;150,L69&lt;=200),"150 to 200",AND(L69&gt;200,L69&lt;=250),"200 to 250",AND(L69&gt;250,L69&lt;=300),"250 to 300",AND(L69&gt;300,L69&lt;=400),"300 to 400",AND(L69&gt;400,L69&lt;=500),"400 to 500",L69&gt;500,"500+")</f>
        <v>100 to 150</v>
      </c>
      <c r="L69" s="9">
        <f>_xlfn.XLOOKUP($E69,'Raw Data'!$E:$E,'Raw Data'!L:L,"ERROR",0,1)</f>
        <v>108.12</v>
      </c>
      <c r="M69" s="14" t="str">
        <f t="array" ref="M69">_xlfn.IFS(AND(N69&gt;0,N69&lt;=5),"0 to 5",AND(N69&gt;5,N69&lt;=10),"5 to 10",AND(N69&gt;10,N69&lt;=15),"10 to 15",AND(N69&gt;15,N69&lt;=20),"15 to 20",AND(N69&gt;20,N69&lt;=30),"20 to 30",AND(N69&gt;30,N69&lt;=40),"30 to 40",AND(N69&gt;40,N69&lt;=50),"40 to 50",AND(N69&gt;50,N69&lt;=75),"50 to 75",AND(N69&gt;75,N69&lt;=100),"75 to 100",AND(N69&gt;100,N69&lt;=150),"100 to 150",AND(N69&gt;150,N69&lt;=200),"150 to 200",AND(N69&gt;200,N69&lt;=250),"200 to 250",AND(N69&gt;250,N69&lt;=300),"250 to 300",AND(N69&gt;300,N69&lt;=400),"300 to 400",AND(N69&gt;400,N69&lt;=500),"400 to 500",N69&gt;500,"500+")</f>
        <v>100 to 150</v>
      </c>
      <c r="N69" s="9">
        <f>_xlfn.XLOOKUP($E69,'Raw Data'!$E:$E,'Raw Data'!N:N,"ERROR",0,1)</f>
        <v>112.9</v>
      </c>
      <c r="O69" s="14" t="str">
        <f t="array" ref="O69">_xlfn.IFS(P69=0,"No Discount",AND(P69&gt;0,P69&lt;=0.02),"0% to 2%",AND(P69&gt;0.02,P69&lt;=0.04),"2% to 4%",AND(P69&gt;0.04,P69&lt;=0.06),"4% to 6%",AND(P69&gt;0.06,P69&lt;=0.08),"6% to 8%",AND(P69&gt;0.08,P69&lt;=0.1),"8% to 10%",AND(P69&gt;0.1,P69&lt;=0.15),"10% to 15%",AND(P69&gt;0.15,P69&lt;=0.2),"15% to 20%",AND(P69&gt;0.2,P69&lt;=0.25),"20% to 25%",AND(P69&gt;0.25,P69&lt;=0.3),"25% to 30%",AND(P69&gt;0.3,P69&lt;=0.4),"30% to 40%",AND(P69&gt;0.4,P69&lt;=0.5),"40% to 50%",AND(P69&gt;0.5,P69&lt;=0.75),"50% to 75%",AND(P69&gt;0.75,P69&lt;=1),"75% to 100%")</f>
        <v>4% to 6%</v>
      </c>
      <c r="P69" s="10">
        <f>_xlfn.XLOOKUP($E69,'Raw Data'!$E:$E,'Raw Data'!P:P,"ERROR",0,1)</f>
        <v>0.0423383525243578</v>
      </c>
      <c r="Q69" s="9">
        <f>_xlfn.XLOOKUP($E69,'Raw Data'!$E:$E,'Raw Data'!Q:Q,"ERROR",0,1)</f>
        <v>14</v>
      </c>
      <c r="R69" s="9" t="str">
        <f>_xlfn.XLOOKUP($E69,'Raw Data'!$E:$E,'Raw Data'!R:R,"ERROR",0,1)</f>
        <v>oz</v>
      </c>
      <c r="S69" s="5" t="str">
        <f t="array" ref="S69">_xlfn.IFS(AND(T69&gt;0,T69&lt;=0.05),"0 to 0.05",AND(T69&gt;0.05,T69&lt;=0.1),"0.05 to 0.1",AND(T69&gt;0.1,T69&lt;=0.2),"0.1 to 0.2",AND(T69&gt;0.2,T69&lt;=0.3),"0.2 to 0.3",AND(T69&gt;0.3,T69&lt;=0.4),"0.3 to 0.4",AND(T69&gt;0.4,T69&lt;=0.5),"0.4 to 0.5",AND(T69&gt;0.5,T69&lt;=0.75),"0.5 to 0.75",AND(T69&gt;0.75,T69&lt;=1),"0.75 to 1",AND(T69&gt;1,T69&lt;=2),"1 to 2",AND(T69&gt;2,T69&lt;=3),"2 to 3",AND(T69&gt;3,T69&lt;=4),"3 to 4",AND(T69&gt;4,T69&lt;=5),"4 to 5",AND(T69&gt;5,T69&lt;=10),"5 to 10",T69&gt;10,"10+")</f>
        <v>0.2 to 0.3</v>
      </c>
      <c r="T69" s="10">
        <f t="shared" ref="T69:T74" si="4">L69/(Z69*29.57)</f>
        <v>0.261172037296488</v>
      </c>
      <c r="U69" s="15" t="str">
        <f t="array" ref="U69">_xlfn.IFS(AND(V69&gt;0,V69&lt;=0.05),"0 to 0.05",AND(V69&gt;0.05,V69&lt;=0.1),"0.05 to 0.1",AND(V69&gt;0.1,V69&lt;=0.2),"0.1 to 0.2",AND(V69&gt;0.2,V69&lt;=0.3),"0.2 to 0.3",AND(V69&gt;0.3,V69&lt;=0.4),"0.3 to 0.4",AND(V69&gt;0.4,V69&lt;=0.5),"0.4 to 0.5",AND(V69&gt;0.5,V69&lt;=0.75),"0.5 to 0.75",AND(V69&gt;0.75,V69&lt;=1),"0.75 to 1",AND(V69&gt;1,V69&lt;=2),"1 to 2",AND(V69&gt;2,V69&lt;=3),"2 to 3",AND(V69&gt;3,V69&lt;=4),"3 to 4",AND(V69&gt;4,V69&lt;=5),"4 to 5",AND(V69&gt;5,V69&lt;=10),"5 to 10",V69&gt;10,"10+")</f>
        <v>0.05 to 0.1</v>
      </c>
      <c r="V69" s="10">
        <f t="shared" ref="V69:V74" si="5">N69/($Z69*29.57)*0.27</f>
        <v>0.0736339919802889</v>
      </c>
      <c r="W69" s="15" t="str">
        <f t="array" ref="W69">_xlfn.IFS(AND(X69&gt;0,X69&lt;=0.05),"0 to 0.05",AND(X69&gt;0.05,X69&lt;=0.1),"0.05 to 0.1",AND(X69&gt;0.1,X69&lt;=0.2),"0.1 to 0.2",AND(X69&gt;0.2,X69&lt;=0.3),"0.2 to 0.3",AND(X69&gt;0.3,X69&lt;=0.4),"0.3 to 0.4",AND(X69&gt;0.4,X69&lt;=0.5),"0.4 to 0.5",AND(X69&gt;0.5,X69&lt;=0.75),"0.5 to 0.75",AND(X69&gt;0.75,X69&lt;=1),"0.75 to 1",AND(X69&gt;1,X69&lt;=2),"1 to 2",AND(X69&gt;2,X69&lt;=3),"2 to 3",AND(X69&gt;3,X69&lt;=4),"3 to 4",AND(X69&gt;4,X69&lt;=5),"4 to 5",AND(X69&gt;5,X69&lt;=10),"5 to 10",X69&gt;10,"10+")</f>
        <v>0.05 to 0.1</v>
      </c>
      <c r="X69" s="16">
        <f t="shared" ref="X69:X132" si="6">L69/($Z69*29.57)*0.27</f>
        <v>0.0705164500700517</v>
      </c>
      <c r="Y69" s="5" t="str">
        <f t="array" ref="Y69">_xlfn.IFS(AND(Z69&gt;0,Z69&lt;=1),"0 to 1",AND(Z69&gt;1,Z69&lt;=2),"1 to 2",AND(Z69&gt;2,Z69&lt;=4),"2 to 4",AND(Z69&gt;4,Z69&lt;=6),"4 to 6",AND(Z69&gt;6,Z69&lt;=8),"6 to 8",AND(Z69&gt;8,Z69&lt;=10),"8 to 10",AND(Z69&gt;10,Z69&lt;=15),"10 to 15",AND(Z69&gt;15,Z69&lt;=20),"15 to 20",AND(Z69&gt;20,Z69&lt;=25),"20 to 25",AND(Z69&gt;25,Z69&lt;=30),"25 to 30",AND(Z69&gt;30,Z69&lt;=40),"30 to 40",AND(Z69&gt;40,Z69&lt;=50),"40 to 50",Z69&gt;50,"50+")</f>
        <v>10 to 15</v>
      </c>
      <c r="Z69" s="9">
        <f t="array" ref="Z69">_xlfn.IFS(AA69="oz",_xlfn.IFS(R69="oz",Q69,R69="fl oz",Q69*1.04,R69="ml",Q69*0.0338),AA69="fl oz",_xlfn.IFS(R69="oz",Q69/1.04,R69="fl oz",Q69,R69="ml",Q69*0.0338/1.04),AA69="ml",_xlfn.IFS(R69="oz",Q69/0.0338,R69="fl oz",Q69*1.04/0.0338,R69="ml",Q69))</f>
        <v>14</v>
      </c>
      <c r="AA69" s="9" t="str">
        <f>_xlfn.XLOOKUP($E69,'Raw Data'!$E:$E,'Raw Data'!AA:AA,"ERROR",0,1)</f>
        <v>oz</v>
      </c>
      <c r="AB69" s="5" t="s">
        <v>259</v>
      </c>
      <c r="AC69" s="5" t="s">
        <v>43</v>
      </c>
      <c r="AD69" s="5" t="s">
        <v>43</v>
      </c>
      <c r="AE69">
        <f>IF(SUMIF('Ingredients Backend'!$AE$1:$CD$1,AE$3,'Ingredients Backend'!$AE68:$CD68)&gt;=1,1,0)*$H69</f>
        <v>0</v>
      </c>
      <c r="AF69">
        <f>IF(SUMIF('Ingredients Backend'!$AE$1:$CD$1,AF$3,'Ingredients Backend'!$AE68:$CD68)&gt;=1,1,0)*$H69</f>
        <v>0</v>
      </c>
      <c r="AG69">
        <f>IF(SUMIF('Ingredients Backend'!$AE$1:$CD$1,AG$3,'Ingredients Backend'!$AE68:$CD68)&gt;=1,1,0)*$H69</f>
        <v>0</v>
      </c>
      <c r="AH69">
        <f>IF(SUMIF('Ingredients Backend'!$AE$1:$CD$1,AH$3,'Ingredients Backend'!$AE68:$CD68)&gt;=1,1,0)*$H69</f>
        <v>0</v>
      </c>
      <c r="AI69">
        <f>IF(SUMIF('Ingredients Backend'!$AE$1:$CD$1,AI$3,'Ingredients Backend'!$AE68:$CD68)&gt;=1,1,0)*$H69</f>
        <v>0</v>
      </c>
      <c r="AJ69">
        <f>IF(SUMIF('Ingredients Backend'!$AE$1:$CD$1,AJ$3,'Ingredients Backend'!$AE68:$CD68)&gt;=1,1,0)*$H69</f>
        <v>0</v>
      </c>
      <c r="AK69">
        <f>IF(SUMIF('Ingredients Backend'!$AE$1:$CD$1,AK$3,'Ingredients Backend'!$AE68:$CD68)&gt;=1,1,0)*$H69</f>
        <v>0</v>
      </c>
      <c r="AL69">
        <f>IF(SUMIF('Ingredients Backend'!$AE$1:$CD$1,AL$3,'Ingredients Backend'!$AE68:$CD68)&gt;=1,1,0)*$H69</f>
        <v>0</v>
      </c>
      <c r="AM69">
        <f>IF(SUMIF('Ingredients Backend'!$AE$1:$CD$1,AM$3,'Ingredients Backend'!$AE68:$CD68)&gt;=1,1,0)*$H69</f>
        <v>0</v>
      </c>
      <c r="AN69">
        <f>IF(SUMIF('Ingredients Backend'!$AE$1:$CD$1,AN$3,'Ingredients Backend'!$AE68:$CD68)&gt;=1,1,0)*$H69</f>
        <v>0</v>
      </c>
      <c r="AO69">
        <f>IF(SUMIF('Ingredients Backend'!$AE$1:$CD$1,AO$3,'Ingredients Backend'!$AE68:$CD68)&gt;=1,1,0)*$H69</f>
        <v>0</v>
      </c>
      <c r="AP69">
        <f>IF(SUMIF('Ingredients Backend'!$AE$1:$CD$1,AP$3,'Ingredients Backend'!$AE68:$CD68)&gt;=1,1,0)*$H69</f>
        <v>0</v>
      </c>
      <c r="AQ69">
        <f>IF(SUMIF('Ingredients Backend'!$AE$1:$CD$1,AQ$3,'Ingredients Backend'!$AE68:$CD68)&gt;=1,1,0)*$H69</f>
        <v>0</v>
      </c>
      <c r="AR69">
        <f>IF(SUMIF('Ingredients Backend'!$AE$1:$CD$1,AR$3,'Ingredients Backend'!$AE68:$CD68)&gt;=1,1,0)*$H69</f>
        <v>0</v>
      </c>
      <c r="AS69">
        <f>IF(SUMIF('Ingredients Backend'!$AE$1:$CD$1,AS$3,'Ingredients Backend'!$AE68:$CD68)&gt;=1,1,0)*$H69</f>
        <v>0</v>
      </c>
      <c r="AT69">
        <f>IF(SUMIF('Ingredients Backend'!$AE$1:$CD$1,AT$3,'Ingredients Backend'!$AE68:$CD68)&gt;=1,1,0)*$H69</f>
        <v>0</v>
      </c>
      <c r="AU69">
        <f>IF(SUMIF('Ingredients Backend'!$AE$1:$CD$1,AU$3,'Ingredients Backend'!$AE68:$CD68)&gt;=1,1,0)*$H69</f>
        <v>0</v>
      </c>
      <c r="AV69">
        <f>IF(SUMIF('Ingredients Backend'!$AE$1:$CD$1,AV$3,'Ingredients Backend'!$AE68:$CD68)&gt;=1,1,0)*$H69</f>
        <v>0</v>
      </c>
      <c r="AW69">
        <f>IF(SUMIF('Ingredients Backend'!$AE$1:$CD$1,AW$3,'Ingredients Backend'!$AE68:$CD68)&gt;=1,1,0)*$H69</f>
        <v>0</v>
      </c>
      <c r="AX69">
        <f>IF(SUMIF('Ingredients Backend'!$AE$1:$CD$1,AX$3,'Ingredients Backend'!$AE68:$CD68)&gt;=1,1,0)*$H69</f>
        <v>0</v>
      </c>
      <c r="AY69">
        <f>IF(SUMIF('Ingredients Backend'!$AE$1:$CD$1,AY$3,'Ingredients Backend'!$AE68:$CD68)&gt;=1,1,0)*$H69</f>
        <v>0</v>
      </c>
      <c r="AZ69">
        <f>IF(SUMIF('Ingredients Backend'!$AE$1:$CD$1,AZ$3,'Ingredients Backend'!$AE68:$CD68)&gt;=1,1,0)*$H69</f>
        <v>0</v>
      </c>
      <c r="BA69">
        <f>IF(SUMIF('Ingredients Backend'!$AE$1:$CD$1,BA$3,'Ingredients Backend'!$AE68:$CD68)&gt;=1,1,0)*$H69</f>
        <v>0</v>
      </c>
      <c r="BB69">
        <f>IF(SUMIF('Ingredients Backend'!$AE$1:$CD$1,BB$3,'Ingredients Backend'!$AE68:$CD68)&gt;=1,1,0)*$H69</f>
        <v>0</v>
      </c>
      <c r="BC69">
        <f>IF(SUMIF('Ingredients Backend'!$AE$1:$CD$1,BC$3,'Ingredients Backend'!$AE68:$CD68)&gt;=1,1,0)*$H69</f>
        <v>0</v>
      </c>
      <c r="BD69">
        <f>IF(SUMIF('Ingredients Backend'!$AE$1:$CD$1,BD$3,'Ingredients Backend'!$AE68:$CD68)&gt;=1,1,0)*$H69</f>
        <v>0</v>
      </c>
      <c r="BE69">
        <f>IF(SUMIF('Ingredients Backend'!$AE$1:$CD$1,BE$3,'Ingredients Backend'!$AE68:$CD68)&gt;=1,1,0)*$H69</f>
        <v>0</v>
      </c>
      <c r="BF69">
        <f>IF(SUMIF('Ingredients Backend'!$AE$1:$CD$1,BF$3,'Ingredients Backend'!$AE68:$CD68)&gt;=1,1,0)*$H69</f>
        <v>0</v>
      </c>
      <c r="BG69">
        <f>IF(SUMIF('Ingredients Backend'!$AE$1:$CD$1,BG$3,'Ingredients Backend'!$AE68:$CD68)&gt;=1,1,0)*$H69</f>
        <v>2180.78</v>
      </c>
      <c r="BH69">
        <f>IF(SUMIF('Ingredients Backend'!$AE$1:$CD$1,BH$3,'Ingredients Backend'!$AE68:$CD68)&gt;=1,1,0)*$H69</f>
        <v>0</v>
      </c>
      <c r="BI69">
        <f>IF(SUMIF('Ingredients Backend'!$AE$1:$CD$1,BI$3,'Ingredients Backend'!$AE68:$CD68)&gt;=1,1,0)*$H69</f>
        <v>0</v>
      </c>
      <c r="BJ69">
        <f>IF(SUMIF('Ingredients Backend'!$AE$1:$CD$1,BJ$3,'Ingredients Backend'!$AE68:$CD68)&gt;=1,1,0)*$H69</f>
        <v>0</v>
      </c>
      <c r="BK69">
        <f>IF(SUMIF('Ingredients Backend'!$AE$1:$CD$1,BK$3,'Ingredients Backend'!$AE68:$CD68)&gt;=1,1,0)*$H69</f>
        <v>0</v>
      </c>
      <c r="BL69">
        <f>IF(SUMIF('Ingredients Backend'!$AE$1:$CD$1,BL$3,'Ingredients Backend'!$AE68:$CD68)&gt;=1,1,0)*$H69</f>
        <v>0</v>
      </c>
      <c r="BM69">
        <f>IF(SUMIF('Ingredients Backend'!$AE$1:$CD$1,BM$3,'Ingredients Backend'!$AE68:$CD68)&gt;=1,1,0)*$H69</f>
        <v>0</v>
      </c>
      <c r="BN69">
        <f>IF(SUMIF('Ingredients Backend'!$AE$1:$CD$1,BN$3,'Ingredients Backend'!$AE68:$CD68)&gt;=1,1,0)*$H69</f>
        <v>0</v>
      </c>
      <c r="BO69">
        <f>IF(SUMIF('Ingredients Backend'!$AE$1:$CD$1,BO$3,'Ingredients Backend'!$AE68:$CD68)&gt;=1,1,0)*$H69</f>
        <v>0</v>
      </c>
      <c r="BP69">
        <f>IF(SUMIF('Ingredients Backend'!$AE$1:$CD$1,BP$3,'Ingredients Backend'!$AE68:$CD68)&gt;=1,1,0)*$H69</f>
        <v>0</v>
      </c>
      <c r="BQ69">
        <f>IF(SUMIF('Ingredients Backend'!$AE$1:$CD$1,BQ$3,'Ingredients Backend'!$AE68:$CD68)&gt;=1,1,0)*$H69</f>
        <v>0</v>
      </c>
      <c r="BR69">
        <f>IF(SUMIF('Ingredients Backend'!$AE$1:$CD$1,BR$3,'Ingredients Backend'!$AE68:$CD68)&gt;=1,1,0)*$H69</f>
        <v>0</v>
      </c>
      <c r="BS69">
        <f>IF(SUMIF('Ingredients Backend'!$AE$1:$CD$1,BS$3,'Ingredients Backend'!$AE68:$CD68)&gt;=1,1,0)*$H69</f>
        <v>0</v>
      </c>
      <c r="BT69">
        <f>IF(SUMIF('Ingredients Backend'!$AE$1:$CD$1,BT$3,'Ingredients Backend'!$AE68:$CD68)&gt;=1,1,0)*$H69</f>
        <v>0</v>
      </c>
      <c r="BU69">
        <f>IF(SUMIF('Ingredients Backend'!$AE$1:$CD$1,BU$3,'Ingredients Backend'!$AE68:$CD68)&gt;=1,1,0)*$H69</f>
        <v>0</v>
      </c>
      <c r="BV69">
        <f>IF(SUMIF('Ingredients Backend'!$AE$1:$CD$1,BV$3,'Ingredients Backend'!$AE68:$CD68)&gt;=1,1,0)*$H69</f>
        <v>0</v>
      </c>
      <c r="BW69">
        <f>IF(SUMIF('Ingredients Backend'!$AE$1:$CD$1,BW$3,'Ingredients Backend'!$AE68:$CD68)&gt;=1,1,0)*$H69</f>
        <v>0</v>
      </c>
      <c r="BX69">
        <f>IF(SUMIF('Ingredients Backend'!$AE$1:$CD$1,BX$3,'Ingredients Backend'!$AE68:$CD68)&gt;=1,1,0)*$H69</f>
        <v>0</v>
      </c>
      <c r="BY69">
        <f>IF(SUMIF('Ingredients Backend'!$AE$1:$CD$1,BY$3,'Ingredients Backend'!$AE68:$CD68)&gt;=1,1,0)*$H69</f>
        <v>0</v>
      </c>
    </row>
    <row r="70" spans="1:77">
      <c r="A70" s="5" t="str">
        <f>_xlfn.XLOOKUP($E70,'Raw Data'!$E:$E,'Raw Data'!A:A,"ERROR",0,1)</f>
        <v>AE</v>
      </c>
      <c r="B70" s="5" t="str">
        <f>_xlfn.XLOOKUP($E70,'Raw Data'!$E:$E,'Raw Data'!B:B,"ERROR",0,1)</f>
        <v>Hair Mousses</v>
      </c>
      <c r="C70" s="5" t="str">
        <f>_xlfn.XLOOKUP($E70,'Raw Data'!$E:$E,'Raw Data'!C:C,"ERROR",0,1)</f>
        <v>cantu</v>
      </c>
      <c r="D70" s="5" t="str">
        <f>_xlfn.XLOOKUP($E70,'Raw Data'!$E:$E,'Raw Data'!D:D,"ERROR",0,1)</f>
        <v>www.amazon.ae/dp/B0B6WQPCWR</v>
      </c>
      <c r="E70" s="5" t="s">
        <v>260</v>
      </c>
      <c r="F70" s="9" t="str">
        <f>_xlfn.XLOOKUP($E70,'Raw Data'!$E:$E,'Raw Data'!F:F,"ERROR",0,1)</f>
        <v>CANTU Avocado Hydrating Styling Mousse 248ml, Clear (packaging may vary)</v>
      </c>
      <c r="G70" s="10">
        <f>_xlfn.XLOOKUP($E70,'Raw Data'!$E:$E,'Raw Data'!G:G,"ERROR",0,1)</f>
        <v>48</v>
      </c>
      <c r="H70" s="9">
        <f>_xlfn.XLOOKUP($E70,'Raw Data'!$E:$E,'Raw Data'!H:H,"ERROR",0,1)</f>
        <v>2150.03</v>
      </c>
      <c r="I70" s="9">
        <f>_xlfn.XLOOKUP($E70,'Raw Data'!$E:$E,'Raw Data'!I:I,"ERROR",0,1)</f>
        <v>0.00287850554575851</v>
      </c>
      <c r="J70" s="9" t="str">
        <f>_xlfn.XLOOKUP($E70,'Raw Data'!$E:$E,'Raw Data'!J:J,"ERROR",0,1)</f>
        <v>Yes</v>
      </c>
      <c r="K70" s="14" t="str">
        <f t="array" ref="K70">_xlfn.IFS(AND(L70&gt;0,L70&lt;=5),"0 to 5",AND(L70&gt;5,L70&lt;=10),"5 to 10",AND(L70&gt;10,L70&lt;=15),"10 to 15",AND(L70&gt;15,L70&lt;=20),"15 to 20",AND(L70&gt;20,L70&lt;=30),"20 to 30",AND(L70&gt;30,L70&lt;=40),"30 to 40",AND(L70&gt;40,L70&lt;=50),"40 to 50",AND(L70&gt;50,L70&lt;=75),"50 to 75",AND(L70&gt;75,L70&lt;=100),"75 to 100",AND(L70&gt;100,L70&lt;=150),"100 to 150",AND(L70&gt;150,L70&lt;=200),"150 to 200",AND(L70&gt;200,L70&lt;=250),"200 to 250",AND(L70&gt;250,L70&lt;=300),"250 to 300",AND(L70&gt;300,L70&lt;=400),"300 to 400",AND(L70&gt;400,L70&lt;=500),"400 to 500",L70&gt;500,"500+")</f>
        <v>40 to 50</v>
      </c>
      <c r="L70" s="9">
        <f>_xlfn.XLOOKUP($E70,'Raw Data'!$E:$E,'Raw Data'!L:L,"ERROR",0,1)</f>
        <v>44.1</v>
      </c>
      <c r="M70" s="14" t="str">
        <f t="array" ref="M70">_xlfn.IFS(AND(N70&gt;0,N70&lt;=5),"0 to 5",AND(N70&gt;5,N70&lt;=10),"5 to 10",AND(N70&gt;10,N70&lt;=15),"10 to 15",AND(N70&gt;15,N70&lt;=20),"15 to 20",AND(N70&gt;20,N70&lt;=30),"20 to 30",AND(N70&gt;30,N70&lt;=40),"30 to 40",AND(N70&gt;40,N70&lt;=50),"40 to 50",AND(N70&gt;50,N70&lt;=75),"50 to 75",AND(N70&gt;75,N70&lt;=100),"75 to 100",AND(N70&gt;100,N70&lt;=150),"100 to 150",AND(N70&gt;150,N70&lt;=200),"150 to 200",AND(N70&gt;200,N70&lt;=250),"200 to 250",AND(N70&gt;250,N70&lt;=300),"250 to 300",AND(N70&gt;300,N70&lt;=400),"300 to 400",AND(N70&gt;400,N70&lt;=500),"400 to 500",N70&gt;500,"500+")</f>
        <v>40 to 50</v>
      </c>
      <c r="N70" s="9">
        <f>_xlfn.XLOOKUP($E70,'Raw Data'!$E:$E,'Raw Data'!N:N,"ERROR",0,1)</f>
        <v>45.3</v>
      </c>
      <c r="O70" s="14" t="str">
        <f t="array" ref="O70">_xlfn.IFS(P70=0,"No Discount",AND(P70&gt;0,P70&lt;=0.02),"0% to 2%",AND(P70&gt;0.02,P70&lt;=0.04),"2% to 4%",AND(P70&gt;0.04,P70&lt;=0.06),"4% to 6%",AND(P70&gt;0.06,P70&lt;=0.08),"6% to 8%",AND(P70&gt;0.08,P70&lt;=0.1),"8% to 10%",AND(P70&gt;0.1,P70&lt;=0.15),"10% to 15%",AND(P70&gt;0.15,P70&lt;=0.2),"15% to 20%",AND(P70&gt;0.2,P70&lt;=0.25),"20% to 25%",AND(P70&gt;0.25,P70&lt;=0.3),"25% to 30%",AND(P70&gt;0.3,P70&lt;=0.4),"30% to 40%",AND(P70&gt;0.4,P70&lt;=0.5),"40% to 50%",AND(P70&gt;0.5,P70&lt;=0.75),"50% to 75%",AND(P70&gt;0.75,P70&lt;=1),"75% to 100%")</f>
        <v>2% to 4%</v>
      </c>
      <c r="P70" s="10">
        <f>_xlfn.XLOOKUP($E70,'Raw Data'!$E:$E,'Raw Data'!P:P,"ERROR",0,1)</f>
        <v>0.0264900662251655</v>
      </c>
      <c r="Q70" s="9">
        <f>_xlfn.XLOOKUP($E70,'Raw Data'!$E:$E,'Raw Data'!Q:Q,"ERROR",0,1)</f>
        <v>248</v>
      </c>
      <c r="R70" s="9" t="str">
        <f>_xlfn.XLOOKUP($E70,'Raw Data'!$E:$E,'Raw Data'!R:R,"ERROR",0,1)</f>
        <v>ml</v>
      </c>
      <c r="S70" s="5" t="str">
        <f t="array" ref="S70">_xlfn.IFS(AND(T70&gt;0,T70&lt;=0.05),"0 to 0.05",AND(T70&gt;0.05,T70&lt;=0.1),"0.05 to 0.1",AND(T70&gt;0.1,T70&lt;=0.2),"0.1 to 0.2",AND(T70&gt;0.2,T70&lt;=0.3),"0.2 to 0.3",AND(T70&gt;0.3,T70&lt;=0.4),"0.3 to 0.4",AND(T70&gt;0.4,T70&lt;=0.5),"0.4 to 0.5",AND(T70&gt;0.5,T70&lt;=0.75),"0.5 to 0.75",AND(T70&gt;0.75,T70&lt;=1),"0.75 to 1",AND(T70&gt;1,T70&lt;=2),"1 to 2",AND(T70&gt;2,T70&lt;=3),"2 to 3",AND(T70&gt;3,T70&lt;=4),"3 to 4",AND(T70&gt;4,T70&lt;=5),"4 to 5",AND(T70&gt;5,T70&lt;=10),"5 to 10",T70&gt;10,"10+")</f>
        <v>0.1 to 0.2</v>
      </c>
      <c r="T70" s="10">
        <f t="shared" si="4"/>
        <v>0.177917588637494</v>
      </c>
      <c r="U70" s="15" t="str">
        <f t="array" ref="U70">_xlfn.IFS(AND(V70&gt;0,V70&lt;=0.05),"0 to 0.05",AND(V70&gt;0.05,V70&lt;=0.1),"0.05 to 0.1",AND(V70&gt;0.1,V70&lt;=0.2),"0.1 to 0.2",AND(V70&gt;0.2,V70&lt;=0.3),"0.2 to 0.3",AND(V70&gt;0.3,V70&lt;=0.4),"0.3 to 0.4",AND(V70&gt;0.4,V70&lt;=0.5),"0.4 to 0.5",AND(V70&gt;0.5,V70&lt;=0.75),"0.5 to 0.75",AND(V70&gt;0.75,V70&lt;=1),"0.75 to 1",AND(V70&gt;1,V70&lt;=2),"1 to 2",AND(V70&gt;2,V70&lt;=3),"2 to 3",AND(V70&gt;3,V70&lt;=4),"3 to 4",AND(V70&gt;4,V70&lt;=5),"4 to 5",AND(V70&gt;5,V70&lt;=10),"5 to 10",V70&gt;10,"10+")</f>
        <v>0 to 0.05</v>
      </c>
      <c r="V70" s="10">
        <f t="shared" si="5"/>
        <v>0.0493448985629294</v>
      </c>
      <c r="W70" s="15" t="str">
        <f t="array" ref="W70">_xlfn.IFS(AND(X70&gt;0,X70&lt;=0.05),"0 to 0.05",AND(X70&gt;0.05,X70&lt;=0.1),"0.05 to 0.1",AND(X70&gt;0.1,X70&lt;=0.2),"0.1 to 0.2",AND(X70&gt;0.2,X70&lt;=0.3),"0.2 to 0.3",AND(X70&gt;0.3,X70&lt;=0.4),"0.3 to 0.4",AND(X70&gt;0.4,X70&lt;=0.5),"0.4 to 0.5",AND(X70&gt;0.5,X70&lt;=0.75),"0.5 to 0.75",AND(X70&gt;0.75,X70&lt;=1),"0.75 to 1",AND(X70&gt;1,X70&lt;=2),"1 to 2",AND(X70&gt;2,X70&lt;=3),"2 to 3",AND(X70&gt;3,X70&lt;=4),"3 to 4",AND(X70&gt;4,X70&lt;=5),"4 to 5",AND(X70&gt;5,X70&lt;=10),"5 to 10",X70&gt;10,"10+")</f>
        <v>0 to 0.05</v>
      </c>
      <c r="X70" s="16">
        <f t="shared" si="6"/>
        <v>0.0480377489321233</v>
      </c>
      <c r="Y70" s="5" t="str">
        <f t="array" ref="Y70">_xlfn.IFS(AND(Z70&gt;0,Z70&lt;=1),"0 to 1",AND(Z70&gt;1,Z70&lt;=2),"1 to 2",AND(Z70&gt;2,Z70&lt;=4),"2 to 4",AND(Z70&gt;4,Z70&lt;=6),"4 to 6",AND(Z70&gt;6,Z70&lt;=8),"6 to 8",AND(Z70&gt;8,Z70&lt;=10),"8 to 10",AND(Z70&gt;10,Z70&lt;=15),"10 to 15",AND(Z70&gt;15,Z70&lt;=20),"15 to 20",AND(Z70&gt;20,Z70&lt;=25),"20 to 25",AND(Z70&gt;25,Z70&lt;=30),"25 to 30",AND(Z70&gt;30,Z70&lt;=40),"30 to 40",AND(Z70&gt;40,Z70&lt;=50),"40 to 50",Z70&gt;50,"50+")</f>
        <v>8 to 10</v>
      </c>
      <c r="Z70" s="9">
        <f t="array" ref="Z70">_xlfn.IFS(AA70="oz",_xlfn.IFS(R70="oz",Q70,R70="fl oz",Q70*1.04,R70="ml",Q70*0.0338),AA70="fl oz",_xlfn.IFS(R70="oz",Q70/1.04,R70="fl oz",Q70,R70="ml",Q70*0.0338/1.04),AA70="ml",_xlfn.IFS(R70="oz",Q70/0.0338,R70="fl oz",Q70*1.04/0.0338,R70="ml",Q70))</f>
        <v>8.3824</v>
      </c>
      <c r="AA70" s="9" t="str">
        <f>_xlfn.XLOOKUP($E70,'Raw Data'!$E:$E,'Raw Data'!AA:AA,"ERROR",0,1)</f>
        <v>oz</v>
      </c>
      <c r="AB70" s="5" t="s">
        <v>261</v>
      </c>
      <c r="AC70" s="5" t="s">
        <v>262</v>
      </c>
      <c r="AD70" s="5" t="s">
        <v>263</v>
      </c>
      <c r="AE70">
        <f>IF(SUMIF('Ingredients Backend'!$AE$1:$CD$1,AE$3,'Ingredients Backend'!$AE69:$CD69)&gt;=1,1,0)*$H70</f>
        <v>2150.03</v>
      </c>
      <c r="AF70">
        <f>IF(SUMIF('Ingredients Backend'!$AE$1:$CD$1,AF$3,'Ingredients Backend'!$AE69:$CD69)&gt;=1,1,0)*$H70</f>
        <v>0</v>
      </c>
      <c r="AG70">
        <f>IF(SUMIF('Ingredients Backend'!$AE$1:$CD$1,AG$3,'Ingredients Backend'!$AE69:$CD69)&gt;=1,1,0)*$H70</f>
        <v>0</v>
      </c>
      <c r="AH70">
        <f>IF(SUMIF('Ingredients Backend'!$AE$1:$CD$1,AH$3,'Ingredients Backend'!$AE69:$CD69)&gt;=1,1,0)*$H70</f>
        <v>0</v>
      </c>
      <c r="AI70">
        <f>IF(SUMIF('Ingredients Backend'!$AE$1:$CD$1,AI$3,'Ingredients Backend'!$AE69:$CD69)&gt;=1,1,0)*$H70</f>
        <v>0</v>
      </c>
      <c r="AJ70">
        <f>IF(SUMIF('Ingredients Backend'!$AE$1:$CD$1,AJ$3,'Ingredients Backend'!$AE69:$CD69)&gt;=1,1,0)*$H70</f>
        <v>0</v>
      </c>
      <c r="AK70">
        <f>IF(SUMIF('Ingredients Backend'!$AE$1:$CD$1,AK$3,'Ingredients Backend'!$AE69:$CD69)&gt;=1,1,0)*$H70</f>
        <v>0</v>
      </c>
      <c r="AL70">
        <f>IF(SUMIF('Ingredients Backend'!$AE$1:$CD$1,AL$3,'Ingredients Backend'!$AE69:$CD69)&gt;=1,1,0)*$H70</f>
        <v>0</v>
      </c>
      <c r="AM70">
        <f>IF(SUMIF('Ingredients Backend'!$AE$1:$CD$1,AM$3,'Ingredients Backend'!$AE69:$CD69)&gt;=1,1,0)*$H70</f>
        <v>0</v>
      </c>
      <c r="AN70">
        <f>IF(SUMIF('Ingredients Backend'!$AE$1:$CD$1,AN$3,'Ingredients Backend'!$AE69:$CD69)&gt;=1,1,0)*$H70</f>
        <v>0</v>
      </c>
      <c r="AO70">
        <f>IF(SUMIF('Ingredients Backend'!$AE$1:$CD$1,AO$3,'Ingredients Backend'!$AE69:$CD69)&gt;=1,1,0)*$H70</f>
        <v>0</v>
      </c>
      <c r="AP70">
        <f>IF(SUMIF('Ingredients Backend'!$AE$1:$CD$1,AP$3,'Ingredients Backend'!$AE69:$CD69)&gt;=1,1,0)*$H70</f>
        <v>0</v>
      </c>
      <c r="AQ70">
        <f>IF(SUMIF('Ingredients Backend'!$AE$1:$CD$1,AQ$3,'Ingredients Backend'!$AE69:$CD69)&gt;=1,1,0)*$H70</f>
        <v>0</v>
      </c>
      <c r="AR70">
        <f>IF(SUMIF('Ingredients Backend'!$AE$1:$CD$1,AR$3,'Ingredients Backend'!$AE69:$CD69)&gt;=1,1,0)*$H70</f>
        <v>0</v>
      </c>
      <c r="AS70">
        <f>IF(SUMIF('Ingredients Backend'!$AE$1:$CD$1,AS$3,'Ingredients Backend'!$AE69:$CD69)&gt;=1,1,0)*$H70</f>
        <v>0</v>
      </c>
      <c r="AT70">
        <f>IF(SUMIF('Ingredients Backend'!$AE$1:$CD$1,AT$3,'Ingredients Backend'!$AE69:$CD69)&gt;=1,1,0)*$H70</f>
        <v>0</v>
      </c>
      <c r="AU70">
        <f>IF(SUMIF('Ingredients Backend'!$AE$1:$CD$1,AU$3,'Ingredients Backend'!$AE69:$CD69)&gt;=1,1,0)*$H70</f>
        <v>0</v>
      </c>
      <c r="AV70">
        <f>IF(SUMIF('Ingredients Backend'!$AE$1:$CD$1,AV$3,'Ingredients Backend'!$AE69:$CD69)&gt;=1,1,0)*$H70</f>
        <v>0</v>
      </c>
      <c r="AW70">
        <f>IF(SUMIF('Ingredients Backend'!$AE$1:$CD$1,AW$3,'Ingredients Backend'!$AE69:$CD69)&gt;=1,1,0)*$H70</f>
        <v>0</v>
      </c>
      <c r="AX70">
        <f>IF(SUMIF('Ingredients Backend'!$AE$1:$CD$1,AX$3,'Ingredients Backend'!$AE69:$CD69)&gt;=1,1,0)*$H70</f>
        <v>2150.03</v>
      </c>
      <c r="AY70">
        <f>IF(SUMIF('Ingredients Backend'!$AE$1:$CD$1,AY$3,'Ingredients Backend'!$AE69:$CD69)&gt;=1,1,0)*$H70</f>
        <v>0</v>
      </c>
      <c r="AZ70">
        <f>IF(SUMIF('Ingredients Backend'!$AE$1:$CD$1,AZ$3,'Ingredients Backend'!$AE69:$CD69)&gt;=1,1,0)*$H70</f>
        <v>2150.03</v>
      </c>
      <c r="BA70">
        <f>IF(SUMIF('Ingredients Backend'!$AE$1:$CD$1,BA$3,'Ingredients Backend'!$AE69:$CD69)&gt;=1,1,0)*$H70</f>
        <v>0</v>
      </c>
      <c r="BB70">
        <f>IF(SUMIF('Ingredients Backend'!$AE$1:$CD$1,BB$3,'Ingredients Backend'!$AE69:$CD69)&gt;=1,1,0)*$H70</f>
        <v>0</v>
      </c>
      <c r="BC70">
        <f>IF(SUMIF('Ingredients Backend'!$AE$1:$CD$1,BC$3,'Ingredients Backend'!$AE69:$CD69)&gt;=1,1,0)*$H70</f>
        <v>0</v>
      </c>
      <c r="BD70">
        <f>IF(SUMIF('Ingredients Backend'!$AE$1:$CD$1,BD$3,'Ingredients Backend'!$AE69:$CD69)&gt;=1,1,0)*$H70</f>
        <v>0</v>
      </c>
      <c r="BE70">
        <f>IF(SUMIF('Ingredients Backend'!$AE$1:$CD$1,BE$3,'Ingredients Backend'!$AE69:$CD69)&gt;=1,1,0)*$H70</f>
        <v>0</v>
      </c>
      <c r="BF70">
        <f>IF(SUMIF('Ingredients Backend'!$AE$1:$CD$1,BF$3,'Ingredients Backend'!$AE69:$CD69)&gt;=1,1,0)*$H70</f>
        <v>0</v>
      </c>
      <c r="BG70">
        <f>IF(SUMIF('Ingredients Backend'!$AE$1:$CD$1,BG$3,'Ingredients Backend'!$AE69:$CD69)&gt;=1,1,0)*$H70</f>
        <v>0</v>
      </c>
      <c r="BH70">
        <f>IF(SUMIF('Ingredients Backend'!$AE$1:$CD$1,BH$3,'Ingredients Backend'!$AE69:$CD69)&gt;=1,1,0)*$H70</f>
        <v>0</v>
      </c>
      <c r="BI70">
        <f>IF(SUMIF('Ingredients Backend'!$AE$1:$CD$1,BI$3,'Ingredients Backend'!$AE69:$CD69)&gt;=1,1,0)*$H70</f>
        <v>0</v>
      </c>
      <c r="BJ70">
        <f>IF(SUMIF('Ingredients Backend'!$AE$1:$CD$1,BJ$3,'Ingredients Backend'!$AE69:$CD69)&gt;=1,1,0)*$H70</f>
        <v>0</v>
      </c>
      <c r="BK70">
        <f>IF(SUMIF('Ingredients Backend'!$AE$1:$CD$1,BK$3,'Ingredients Backend'!$AE69:$CD69)&gt;=1,1,0)*$H70</f>
        <v>0</v>
      </c>
      <c r="BL70">
        <f>IF(SUMIF('Ingredients Backend'!$AE$1:$CD$1,BL$3,'Ingredients Backend'!$AE69:$CD69)&gt;=1,1,0)*$H70</f>
        <v>0</v>
      </c>
      <c r="BM70">
        <f>IF(SUMIF('Ingredients Backend'!$AE$1:$CD$1,BM$3,'Ingredients Backend'!$AE69:$CD69)&gt;=1,1,0)*$H70</f>
        <v>0</v>
      </c>
      <c r="BN70">
        <f>IF(SUMIF('Ingredients Backend'!$AE$1:$CD$1,BN$3,'Ingredients Backend'!$AE69:$CD69)&gt;=1,1,0)*$H70</f>
        <v>0</v>
      </c>
      <c r="BO70">
        <f>IF(SUMIF('Ingredients Backend'!$AE$1:$CD$1,BO$3,'Ingredients Backend'!$AE69:$CD69)&gt;=1,1,0)*$H70</f>
        <v>0</v>
      </c>
      <c r="BP70">
        <f>IF(SUMIF('Ingredients Backend'!$AE$1:$CD$1,BP$3,'Ingredients Backend'!$AE69:$CD69)&gt;=1,1,0)*$H70</f>
        <v>0</v>
      </c>
      <c r="BQ70">
        <f>IF(SUMIF('Ingredients Backend'!$AE$1:$CD$1,BQ$3,'Ingredients Backend'!$AE69:$CD69)&gt;=1,1,0)*$H70</f>
        <v>0</v>
      </c>
      <c r="BR70">
        <f>IF(SUMIF('Ingredients Backend'!$AE$1:$CD$1,BR$3,'Ingredients Backend'!$AE69:$CD69)&gt;=1,1,0)*$H70</f>
        <v>0</v>
      </c>
      <c r="BS70">
        <f>IF(SUMIF('Ingredients Backend'!$AE$1:$CD$1,BS$3,'Ingredients Backend'!$AE69:$CD69)&gt;=1,1,0)*$H70</f>
        <v>0</v>
      </c>
      <c r="BT70">
        <f>IF(SUMIF('Ingredients Backend'!$AE$1:$CD$1,BT$3,'Ingredients Backend'!$AE69:$CD69)&gt;=1,1,0)*$H70</f>
        <v>0</v>
      </c>
      <c r="BU70">
        <f>IF(SUMIF('Ingredients Backend'!$AE$1:$CD$1,BU$3,'Ingredients Backend'!$AE69:$CD69)&gt;=1,1,0)*$H70</f>
        <v>0</v>
      </c>
      <c r="BV70">
        <f>IF(SUMIF('Ingredients Backend'!$AE$1:$CD$1,BV$3,'Ingredients Backend'!$AE69:$CD69)&gt;=1,1,0)*$H70</f>
        <v>0</v>
      </c>
      <c r="BW70">
        <f>IF(SUMIF('Ingredients Backend'!$AE$1:$CD$1,BW$3,'Ingredients Backend'!$AE69:$CD69)&gt;=1,1,0)*$H70</f>
        <v>0</v>
      </c>
      <c r="BX70">
        <f>IF(SUMIF('Ingredients Backend'!$AE$1:$CD$1,BX$3,'Ingredients Backend'!$AE69:$CD69)&gt;=1,1,0)*$H70</f>
        <v>0</v>
      </c>
      <c r="BY70">
        <f>IF(SUMIF('Ingredients Backend'!$AE$1:$CD$1,BY$3,'Ingredients Backend'!$AE69:$CD69)&gt;=1,1,0)*$H70</f>
        <v>0</v>
      </c>
    </row>
    <row r="71" spans="1:77">
      <c r="A71" s="5" t="str">
        <f>_xlfn.XLOOKUP($E71,'Raw Data'!$E:$E,'Raw Data'!A:A,"ERROR",0,1)</f>
        <v>AE</v>
      </c>
      <c r="B71" s="5" t="str">
        <f>_xlfn.XLOOKUP($E71,'Raw Data'!$E:$E,'Raw Data'!B:B,"ERROR",0,1)</f>
        <v>Hair Mousses</v>
      </c>
      <c r="C71" s="5" t="str">
        <f>_xlfn.XLOOKUP($E71,'Raw Data'!$E:$E,'Raw Data'!C:C,"ERROR",0,1)</f>
        <v>Wella</v>
      </c>
      <c r="D71" s="5" t="str">
        <f>_xlfn.XLOOKUP($E71,'Raw Data'!$E:$E,'Raw Data'!D:D,"ERROR",0,1)</f>
        <v>www.amazon.ae/dp/B0117XPSUK</v>
      </c>
      <c r="E71" s="5" t="s">
        <v>264</v>
      </c>
      <c r="F71" s="9" t="str">
        <f>_xlfn.XLOOKUP($E71,'Raw Data'!$E:$E,'Raw Data'!F:F,"ERROR",0,1)</f>
        <v>Wella Professionals Eimi Natural Volume Mousse per Dare Volume - 300 ml</v>
      </c>
      <c r="G71" s="10">
        <f>_xlfn.XLOOKUP($E71,'Raw Data'!$E:$E,'Raw Data'!G:G,"ERROR",0,1)</f>
        <v>35</v>
      </c>
      <c r="H71" s="9">
        <f>_xlfn.XLOOKUP($E71,'Raw Data'!$E:$E,'Raw Data'!H:H,"ERROR",0,1)</f>
        <v>2121.8</v>
      </c>
      <c r="I71" s="9">
        <f>_xlfn.XLOOKUP($E71,'Raw Data'!$E:$E,'Raw Data'!I:I,"ERROR",0,1)</f>
        <v>0.00284071062589378</v>
      </c>
      <c r="J71" s="9" t="str">
        <f>_xlfn.XLOOKUP($E71,'Raw Data'!$E:$E,'Raw Data'!J:J,"ERROR",0,1)</f>
        <v>Yes</v>
      </c>
      <c r="K71" s="14" t="str">
        <f t="array" ref="K71">_xlfn.IFS(AND(L71&gt;0,L71&lt;=5),"0 to 5",AND(L71&gt;5,L71&lt;=10),"5 to 10",AND(L71&gt;10,L71&lt;=15),"10 to 15",AND(L71&gt;15,L71&lt;=20),"15 to 20",AND(L71&gt;20,L71&lt;=30),"20 to 30",AND(L71&gt;30,L71&lt;=40),"30 to 40",AND(L71&gt;40,L71&lt;=50),"40 to 50",AND(L71&gt;50,L71&lt;=75),"50 to 75",AND(L71&gt;75,L71&lt;=100),"75 to 100",AND(L71&gt;100,L71&lt;=150),"100 to 150",AND(L71&gt;150,L71&lt;=200),"150 to 200",AND(L71&gt;200,L71&lt;=250),"200 to 250",AND(L71&gt;250,L71&lt;=300),"250 to 300",AND(L71&gt;300,L71&lt;=400),"300 to 400",AND(L71&gt;400,L71&lt;=500),"400 to 500",L71&gt;500,"500+")</f>
        <v>50 to 75</v>
      </c>
      <c r="L71" s="9">
        <f>_xlfn.XLOOKUP($E71,'Raw Data'!$E:$E,'Raw Data'!L:L,"ERROR",0,1)</f>
        <v>60</v>
      </c>
      <c r="M71" s="14" t="str">
        <f t="array" ref="M71">_xlfn.IFS(AND(N71&gt;0,N71&lt;=5),"0 to 5",AND(N71&gt;5,N71&lt;=10),"5 to 10",AND(N71&gt;10,N71&lt;=15),"10 to 15",AND(N71&gt;15,N71&lt;=20),"15 to 20",AND(N71&gt;20,N71&lt;=30),"20 to 30",AND(N71&gt;30,N71&lt;=40),"30 to 40",AND(N71&gt;40,N71&lt;=50),"40 to 50",AND(N71&gt;50,N71&lt;=75),"50 to 75",AND(N71&gt;75,N71&lt;=100),"75 to 100",AND(N71&gt;100,N71&lt;=150),"100 to 150",AND(N71&gt;150,N71&lt;=200),"150 to 200",AND(N71&gt;200,N71&lt;=250),"200 to 250",AND(N71&gt;250,N71&lt;=300),"250 to 300",AND(N71&gt;300,N71&lt;=400),"300 to 400",AND(N71&gt;400,N71&lt;=500),"400 to 500",N71&gt;500,"500+")</f>
        <v>50 to 75</v>
      </c>
      <c r="N71" s="9">
        <f>_xlfn.XLOOKUP($E71,'Raw Data'!$E:$E,'Raw Data'!N:N,"ERROR",0,1)</f>
        <v>60</v>
      </c>
      <c r="O71" s="14" t="str">
        <f t="array" ref="O71">_xlfn.IFS(P71=0,"No Discount",AND(P71&gt;0,P71&lt;=0.02),"0% to 2%",AND(P71&gt;0.02,P71&lt;=0.04),"2% to 4%",AND(P71&gt;0.04,P71&lt;=0.06),"4% to 6%",AND(P71&gt;0.06,P71&lt;=0.08),"6% to 8%",AND(P71&gt;0.08,P71&lt;=0.1),"8% to 10%",AND(P71&gt;0.1,P71&lt;=0.15),"10% to 15%",AND(P71&gt;0.15,P71&lt;=0.2),"15% to 20%",AND(P71&gt;0.2,P71&lt;=0.25),"20% to 25%",AND(P71&gt;0.25,P71&lt;=0.3),"25% to 30%",AND(P71&gt;0.3,P71&lt;=0.4),"30% to 40%",AND(P71&gt;0.4,P71&lt;=0.5),"40% to 50%",AND(P71&gt;0.5,P71&lt;=0.75),"50% to 75%",AND(P71&gt;0.75,P71&lt;=1),"75% to 100%")</f>
        <v>No Discount</v>
      </c>
      <c r="P71" s="10">
        <f>_xlfn.XLOOKUP($E71,'Raw Data'!$E:$E,'Raw Data'!P:P,"ERROR",0,1)</f>
        <v>0</v>
      </c>
      <c r="Q71" s="9">
        <f>_xlfn.XLOOKUP($E71,'Raw Data'!$E:$E,'Raw Data'!Q:Q,"ERROR",0,1)</f>
        <v>300</v>
      </c>
      <c r="R71" s="9" t="str">
        <f>_xlfn.XLOOKUP($E71,'Raw Data'!$E:$E,'Raw Data'!R:R,"ERROR",0,1)</f>
        <v>ml</v>
      </c>
      <c r="S71" s="5" t="str">
        <f t="array" ref="S71">_xlfn.IFS(AND(T71&gt;0,T71&lt;=0.05),"0 to 0.05",AND(T71&gt;0.05,T71&lt;=0.1),"0.05 to 0.1",AND(T71&gt;0.1,T71&lt;=0.2),"0.1 to 0.2",AND(T71&gt;0.2,T71&lt;=0.3),"0.2 to 0.3",AND(T71&gt;0.3,T71&lt;=0.4),"0.3 to 0.4",AND(T71&gt;0.4,T71&lt;=0.5),"0.4 to 0.5",AND(T71&gt;0.5,T71&lt;=0.75),"0.5 to 0.75",AND(T71&gt;0.75,T71&lt;=1),"0.75 to 1",AND(T71&gt;1,T71&lt;=2),"1 to 2",AND(T71&gt;2,T71&lt;=3),"2 to 3",AND(T71&gt;3,T71&lt;=4),"3 to 4",AND(T71&gt;4,T71&lt;=5),"4 to 5",AND(T71&gt;5,T71&lt;=10),"5 to 10",T71&gt;10,"10+")</f>
        <v>0.2 to 0.3</v>
      </c>
      <c r="T71" s="10">
        <f t="shared" si="4"/>
        <v>0.200106857061671</v>
      </c>
      <c r="U71" s="15" t="str">
        <f t="array" ref="U71">_xlfn.IFS(AND(V71&gt;0,V71&lt;=0.05),"0 to 0.05",AND(V71&gt;0.05,V71&lt;=0.1),"0.05 to 0.1",AND(V71&gt;0.1,V71&lt;=0.2),"0.1 to 0.2",AND(V71&gt;0.2,V71&lt;=0.3),"0.2 to 0.3",AND(V71&gt;0.3,V71&lt;=0.4),"0.3 to 0.4",AND(V71&gt;0.4,V71&lt;=0.5),"0.4 to 0.5",AND(V71&gt;0.5,V71&lt;=0.75),"0.5 to 0.75",AND(V71&gt;0.75,V71&lt;=1),"0.75 to 1",AND(V71&gt;1,V71&lt;=2),"1 to 2",AND(V71&gt;2,V71&lt;=3),"2 to 3",AND(V71&gt;3,V71&lt;=4),"3 to 4",AND(V71&gt;4,V71&lt;=5),"4 to 5",AND(V71&gt;5,V71&lt;=10),"5 to 10",V71&gt;10,"10+")</f>
        <v>0.05 to 0.1</v>
      </c>
      <c r="V71" s="10">
        <f t="shared" si="5"/>
        <v>0.0540288514066512</v>
      </c>
      <c r="W71" s="15" t="str">
        <f t="array" ref="W71">_xlfn.IFS(AND(X71&gt;0,X71&lt;=0.05),"0 to 0.05",AND(X71&gt;0.05,X71&lt;=0.1),"0.05 to 0.1",AND(X71&gt;0.1,X71&lt;=0.2),"0.1 to 0.2",AND(X71&gt;0.2,X71&lt;=0.3),"0.2 to 0.3",AND(X71&gt;0.3,X71&lt;=0.4),"0.3 to 0.4",AND(X71&gt;0.4,X71&lt;=0.5),"0.4 to 0.5",AND(X71&gt;0.5,X71&lt;=0.75),"0.5 to 0.75",AND(X71&gt;0.75,X71&lt;=1),"0.75 to 1",AND(X71&gt;1,X71&lt;=2),"1 to 2",AND(X71&gt;2,X71&lt;=3),"2 to 3",AND(X71&gt;3,X71&lt;=4),"3 to 4",AND(X71&gt;4,X71&lt;=5),"4 to 5",AND(X71&gt;5,X71&lt;=10),"5 to 10",X71&gt;10,"10+")</f>
        <v>0.05 to 0.1</v>
      </c>
      <c r="X71" s="16">
        <f t="shared" si="6"/>
        <v>0.0540288514066512</v>
      </c>
      <c r="Y71" s="5" t="str">
        <f t="array" ref="Y71">_xlfn.IFS(AND(Z71&gt;0,Z71&lt;=1),"0 to 1",AND(Z71&gt;1,Z71&lt;=2),"1 to 2",AND(Z71&gt;2,Z71&lt;=4),"2 to 4",AND(Z71&gt;4,Z71&lt;=6),"4 to 6",AND(Z71&gt;6,Z71&lt;=8),"6 to 8",AND(Z71&gt;8,Z71&lt;=10),"8 to 10",AND(Z71&gt;10,Z71&lt;=15),"10 to 15",AND(Z71&gt;15,Z71&lt;=20),"15 to 20",AND(Z71&gt;20,Z71&lt;=25),"20 to 25",AND(Z71&gt;25,Z71&lt;=30),"25 to 30",AND(Z71&gt;30,Z71&lt;=40),"30 to 40",AND(Z71&gt;40,Z71&lt;=50),"40 to 50",Z71&gt;50,"50+")</f>
        <v>10 to 15</v>
      </c>
      <c r="Z71" s="9">
        <f t="array" ref="Z71">_xlfn.IFS(AA71="oz",_xlfn.IFS(R71="oz",Q71,R71="fl oz",Q71*1.04,R71="ml",Q71*0.0338),AA71="fl oz",_xlfn.IFS(R71="oz",Q71/1.04,R71="fl oz",Q71,R71="ml",Q71*0.0338/1.04),AA71="ml",_xlfn.IFS(R71="oz",Q71/0.0338,R71="fl oz",Q71*1.04/0.0338,R71="ml",Q71))</f>
        <v>10.14</v>
      </c>
      <c r="AA71" s="9" t="str">
        <f>_xlfn.XLOOKUP($E71,'Raw Data'!$E:$E,'Raw Data'!AA:AA,"ERROR",0,1)</f>
        <v>oz</v>
      </c>
      <c r="AB71" s="5" t="s">
        <v>265</v>
      </c>
      <c r="AC71" s="5" t="s">
        <v>144</v>
      </c>
      <c r="AD71" s="5" t="s">
        <v>43</v>
      </c>
      <c r="AE71">
        <f>IF(SUMIF('Ingredients Backend'!$AE$1:$CD$1,AE$3,'Ingredients Backend'!$AE70:$CD70)&gt;=1,1,0)*$H71</f>
        <v>0</v>
      </c>
      <c r="AF71">
        <f>IF(SUMIF('Ingredients Backend'!$AE$1:$CD$1,AF$3,'Ingredients Backend'!$AE70:$CD70)&gt;=1,1,0)*$H71</f>
        <v>0</v>
      </c>
      <c r="AG71">
        <f>IF(SUMIF('Ingredients Backend'!$AE$1:$CD$1,AG$3,'Ingredients Backend'!$AE70:$CD70)&gt;=1,1,0)*$H71</f>
        <v>0</v>
      </c>
      <c r="AH71">
        <f>IF(SUMIF('Ingredients Backend'!$AE$1:$CD$1,AH$3,'Ingredients Backend'!$AE70:$CD70)&gt;=1,1,0)*$H71</f>
        <v>0</v>
      </c>
      <c r="AI71">
        <f>IF(SUMIF('Ingredients Backend'!$AE$1:$CD$1,AI$3,'Ingredients Backend'!$AE70:$CD70)&gt;=1,1,0)*$H71</f>
        <v>0</v>
      </c>
      <c r="AJ71">
        <f>IF(SUMIF('Ingredients Backend'!$AE$1:$CD$1,AJ$3,'Ingredients Backend'!$AE70:$CD70)&gt;=1,1,0)*$H71</f>
        <v>0</v>
      </c>
      <c r="AK71">
        <f>IF(SUMIF('Ingredients Backend'!$AE$1:$CD$1,AK$3,'Ingredients Backend'!$AE70:$CD70)&gt;=1,1,0)*$H71</f>
        <v>0</v>
      </c>
      <c r="AL71">
        <f>IF(SUMIF('Ingredients Backend'!$AE$1:$CD$1,AL$3,'Ingredients Backend'!$AE70:$CD70)&gt;=1,1,0)*$H71</f>
        <v>0</v>
      </c>
      <c r="AM71">
        <f>IF(SUMIF('Ingredients Backend'!$AE$1:$CD$1,AM$3,'Ingredients Backend'!$AE70:$CD70)&gt;=1,1,0)*$H71</f>
        <v>0</v>
      </c>
      <c r="AN71">
        <f>IF(SUMIF('Ingredients Backend'!$AE$1:$CD$1,AN$3,'Ingredients Backend'!$AE70:$CD70)&gt;=1,1,0)*$H71</f>
        <v>0</v>
      </c>
      <c r="AO71">
        <f>IF(SUMIF('Ingredients Backend'!$AE$1:$CD$1,AO$3,'Ingredients Backend'!$AE70:$CD70)&gt;=1,1,0)*$H71</f>
        <v>0</v>
      </c>
      <c r="AP71">
        <f>IF(SUMIF('Ingredients Backend'!$AE$1:$CD$1,AP$3,'Ingredients Backend'!$AE70:$CD70)&gt;=1,1,0)*$H71</f>
        <v>0</v>
      </c>
      <c r="AQ71">
        <f>IF(SUMIF('Ingredients Backend'!$AE$1:$CD$1,AQ$3,'Ingredients Backend'!$AE70:$CD70)&gt;=1,1,0)*$H71</f>
        <v>0</v>
      </c>
      <c r="AR71">
        <f>IF(SUMIF('Ingredients Backend'!$AE$1:$CD$1,AR$3,'Ingredients Backend'!$AE70:$CD70)&gt;=1,1,0)*$H71</f>
        <v>0</v>
      </c>
      <c r="AS71">
        <f>IF(SUMIF('Ingredients Backend'!$AE$1:$CD$1,AS$3,'Ingredients Backend'!$AE70:$CD70)&gt;=1,1,0)*$H71</f>
        <v>0</v>
      </c>
      <c r="AT71">
        <f>IF(SUMIF('Ingredients Backend'!$AE$1:$CD$1,AT$3,'Ingredients Backend'!$AE70:$CD70)&gt;=1,1,0)*$H71</f>
        <v>0</v>
      </c>
      <c r="AU71">
        <f>IF(SUMIF('Ingredients Backend'!$AE$1:$CD$1,AU$3,'Ingredients Backend'!$AE70:$CD70)&gt;=1,1,0)*$H71</f>
        <v>0</v>
      </c>
      <c r="AV71">
        <f>IF(SUMIF('Ingredients Backend'!$AE$1:$CD$1,AV$3,'Ingredients Backend'!$AE70:$CD70)&gt;=1,1,0)*$H71</f>
        <v>0</v>
      </c>
      <c r="AW71">
        <f>IF(SUMIF('Ingredients Backend'!$AE$1:$CD$1,AW$3,'Ingredients Backend'!$AE70:$CD70)&gt;=1,1,0)*$H71</f>
        <v>0</v>
      </c>
      <c r="AX71">
        <f>IF(SUMIF('Ingredients Backend'!$AE$1:$CD$1,AX$3,'Ingredients Backend'!$AE70:$CD70)&gt;=1,1,0)*$H71</f>
        <v>0</v>
      </c>
      <c r="AY71">
        <f>IF(SUMIF('Ingredients Backend'!$AE$1:$CD$1,AY$3,'Ingredients Backend'!$AE70:$CD70)&gt;=1,1,0)*$H71</f>
        <v>0</v>
      </c>
      <c r="AZ71">
        <f>IF(SUMIF('Ingredients Backend'!$AE$1:$CD$1,AZ$3,'Ingredients Backend'!$AE70:$CD70)&gt;=1,1,0)*$H71</f>
        <v>0</v>
      </c>
      <c r="BA71">
        <f>IF(SUMIF('Ingredients Backend'!$AE$1:$CD$1,BA$3,'Ingredients Backend'!$AE70:$CD70)&gt;=1,1,0)*$H71</f>
        <v>0</v>
      </c>
      <c r="BB71">
        <f>IF(SUMIF('Ingredients Backend'!$AE$1:$CD$1,BB$3,'Ingredients Backend'!$AE70:$CD70)&gt;=1,1,0)*$H71</f>
        <v>0</v>
      </c>
      <c r="BC71">
        <f>IF(SUMIF('Ingredients Backend'!$AE$1:$CD$1,BC$3,'Ingredients Backend'!$AE70:$CD70)&gt;=1,1,0)*$H71</f>
        <v>0</v>
      </c>
      <c r="BD71">
        <f>IF(SUMIF('Ingredients Backend'!$AE$1:$CD$1,BD$3,'Ingredients Backend'!$AE70:$CD70)&gt;=1,1,0)*$H71</f>
        <v>0</v>
      </c>
      <c r="BE71">
        <f>IF(SUMIF('Ingredients Backend'!$AE$1:$CD$1,BE$3,'Ingredients Backend'!$AE70:$CD70)&gt;=1,1,0)*$H71</f>
        <v>0</v>
      </c>
      <c r="BF71">
        <f>IF(SUMIF('Ingredients Backend'!$AE$1:$CD$1,BF$3,'Ingredients Backend'!$AE70:$CD70)&gt;=1,1,0)*$H71</f>
        <v>0</v>
      </c>
      <c r="BG71">
        <f>IF(SUMIF('Ingredients Backend'!$AE$1:$CD$1,BG$3,'Ingredients Backend'!$AE70:$CD70)&gt;=1,1,0)*$H71</f>
        <v>2121.8</v>
      </c>
      <c r="BH71">
        <f>IF(SUMIF('Ingredients Backend'!$AE$1:$CD$1,BH$3,'Ingredients Backend'!$AE70:$CD70)&gt;=1,1,0)*$H71</f>
        <v>0</v>
      </c>
      <c r="BI71">
        <f>IF(SUMIF('Ingredients Backend'!$AE$1:$CD$1,BI$3,'Ingredients Backend'!$AE70:$CD70)&gt;=1,1,0)*$H71</f>
        <v>0</v>
      </c>
      <c r="BJ71">
        <f>IF(SUMIF('Ingredients Backend'!$AE$1:$CD$1,BJ$3,'Ingredients Backend'!$AE70:$CD70)&gt;=1,1,0)*$H71</f>
        <v>0</v>
      </c>
      <c r="BK71">
        <f>IF(SUMIF('Ingredients Backend'!$AE$1:$CD$1,BK$3,'Ingredients Backend'!$AE70:$CD70)&gt;=1,1,0)*$H71</f>
        <v>0</v>
      </c>
      <c r="BL71">
        <f>IF(SUMIF('Ingredients Backend'!$AE$1:$CD$1,BL$3,'Ingredients Backend'!$AE70:$CD70)&gt;=1,1,0)*$H71</f>
        <v>0</v>
      </c>
      <c r="BM71">
        <f>IF(SUMIF('Ingredients Backend'!$AE$1:$CD$1,BM$3,'Ingredients Backend'!$AE70:$CD70)&gt;=1,1,0)*$H71</f>
        <v>0</v>
      </c>
      <c r="BN71">
        <f>IF(SUMIF('Ingredients Backend'!$AE$1:$CD$1,BN$3,'Ingredients Backend'!$AE70:$CD70)&gt;=1,1,0)*$H71</f>
        <v>0</v>
      </c>
      <c r="BO71">
        <f>IF(SUMIF('Ingredients Backend'!$AE$1:$CD$1,BO$3,'Ingredients Backend'!$AE70:$CD70)&gt;=1,1,0)*$H71</f>
        <v>0</v>
      </c>
      <c r="BP71">
        <f>IF(SUMIF('Ingredients Backend'!$AE$1:$CD$1,BP$3,'Ingredients Backend'!$AE70:$CD70)&gt;=1,1,0)*$H71</f>
        <v>0</v>
      </c>
      <c r="BQ71">
        <f>IF(SUMIF('Ingredients Backend'!$AE$1:$CD$1,BQ$3,'Ingredients Backend'!$AE70:$CD70)&gt;=1,1,0)*$H71</f>
        <v>0</v>
      </c>
      <c r="BR71">
        <f>IF(SUMIF('Ingredients Backend'!$AE$1:$CD$1,BR$3,'Ingredients Backend'!$AE70:$CD70)&gt;=1,1,0)*$H71</f>
        <v>0</v>
      </c>
      <c r="BS71">
        <f>IF(SUMIF('Ingredients Backend'!$AE$1:$CD$1,BS$3,'Ingredients Backend'!$AE70:$CD70)&gt;=1,1,0)*$H71</f>
        <v>0</v>
      </c>
      <c r="BT71">
        <f>IF(SUMIF('Ingredients Backend'!$AE$1:$CD$1,BT$3,'Ingredients Backend'!$AE70:$CD70)&gt;=1,1,0)*$H71</f>
        <v>0</v>
      </c>
      <c r="BU71">
        <f>IF(SUMIF('Ingredients Backend'!$AE$1:$CD$1,BU$3,'Ingredients Backend'!$AE70:$CD70)&gt;=1,1,0)*$H71</f>
        <v>0</v>
      </c>
      <c r="BV71">
        <f>IF(SUMIF('Ingredients Backend'!$AE$1:$CD$1,BV$3,'Ingredients Backend'!$AE70:$CD70)&gt;=1,1,0)*$H71</f>
        <v>0</v>
      </c>
      <c r="BW71">
        <f>IF(SUMIF('Ingredients Backend'!$AE$1:$CD$1,BW$3,'Ingredients Backend'!$AE70:$CD70)&gt;=1,1,0)*$H71</f>
        <v>0</v>
      </c>
      <c r="BX71">
        <f>IF(SUMIF('Ingredients Backend'!$AE$1:$CD$1,BX$3,'Ingredients Backend'!$AE70:$CD70)&gt;=1,1,0)*$H71</f>
        <v>0</v>
      </c>
      <c r="BY71">
        <f>IF(SUMIF('Ingredients Backend'!$AE$1:$CD$1,BY$3,'Ingredients Backend'!$AE70:$CD70)&gt;=1,1,0)*$H71</f>
        <v>0</v>
      </c>
    </row>
    <row r="72" spans="1:77">
      <c r="A72" s="5" t="str">
        <f>_xlfn.XLOOKUP($E72,'Raw Data'!$E:$E,'Raw Data'!A:A,"ERROR",0,1)</f>
        <v>AE</v>
      </c>
      <c r="B72" s="5" t="str">
        <f>_xlfn.XLOOKUP($E72,'Raw Data'!$E:$E,'Raw Data'!B:B,"ERROR",0,1)</f>
        <v>Hair Mousses</v>
      </c>
      <c r="C72" s="5" t="str">
        <f>_xlfn.XLOOKUP($E72,'Raw Data'!$E:$E,'Raw Data'!C:C,"ERROR",0,1)</f>
        <v>Mielle</v>
      </c>
      <c r="D72" s="5" t="str">
        <f>_xlfn.XLOOKUP($E72,'Raw Data'!$E:$E,'Raw Data'!D:D,"ERROR",0,1)</f>
        <v>www.amazon.ae/dp/B06XYSHCST</v>
      </c>
      <c r="E72" s="5" t="s">
        <v>266</v>
      </c>
      <c r="F72" s="9" t="str">
        <f>_xlfn.XLOOKUP($E72,'Raw Data'!$E:$E,'Raw Data'!F:F,"ERROR",0,1)</f>
        <v>Mielle Organics Brazilian Curly Cocktail Curl  Mousse  7.5oz"Pack of 2"</v>
      </c>
      <c r="G72" s="10">
        <f>_xlfn.XLOOKUP($E72,'Raw Data'!$E:$E,'Raw Data'!G:G,"ERROR",0,1)</f>
        <v>19</v>
      </c>
      <c r="H72" s="9">
        <f>_xlfn.XLOOKUP($E72,'Raw Data'!$E:$E,'Raw Data'!H:H,"ERROR",0,1)</f>
        <v>2120.93</v>
      </c>
      <c r="I72" s="9">
        <f>_xlfn.XLOOKUP($E72,'Raw Data'!$E:$E,'Raw Data'!I:I,"ERROR",0,1)</f>
        <v>0.00283954585153026</v>
      </c>
      <c r="J72" s="9" t="str">
        <f>_xlfn.XLOOKUP($E72,'Raw Data'!$E:$E,'Raw Data'!J:J,"ERROR",0,1)</f>
        <v>Yes</v>
      </c>
      <c r="K72" s="14" t="str">
        <f t="array" ref="K72">_xlfn.IFS(AND(L72&gt;0,L72&lt;=5),"0 to 5",AND(L72&gt;5,L72&lt;=10),"5 to 10",AND(L72&gt;10,L72&lt;=15),"10 to 15",AND(L72&gt;15,L72&lt;=20),"15 to 20",AND(L72&gt;20,L72&lt;=30),"20 to 30",AND(L72&gt;30,L72&lt;=40),"30 to 40",AND(L72&gt;40,L72&lt;=50),"40 to 50",AND(L72&gt;50,L72&lt;=75),"50 to 75",AND(L72&gt;75,L72&lt;=100),"75 to 100",AND(L72&gt;100,L72&lt;=150),"100 to 150",AND(L72&gt;150,L72&lt;=200),"150 to 200",AND(L72&gt;200,L72&lt;=250),"200 to 250",AND(L72&gt;250,L72&lt;=300),"250 to 300",AND(L72&gt;300,L72&lt;=400),"300 to 400",AND(L72&gt;400,L72&lt;=500),"400 to 500",L72&gt;500,"500+")</f>
        <v>100 to 150</v>
      </c>
      <c r="L72" s="9">
        <f>_xlfn.XLOOKUP($E72,'Raw Data'!$E:$E,'Raw Data'!L:L,"ERROR",0,1)</f>
        <v>113.29</v>
      </c>
      <c r="M72" s="14" t="str">
        <f t="array" ref="M72">_xlfn.IFS(AND(N72&gt;0,N72&lt;=5),"0 to 5",AND(N72&gt;5,N72&lt;=10),"5 to 10",AND(N72&gt;10,N72&lt;=15),"10 to 15",AND(N72&gt;15,N72&lt;=20),"15 to 20",AND(N72&gt;20,N72&lt;=30),"20 to 30",AND(N72&gt;30,N72&lt;=40),"30 to 40",AND(N72&gt;40,N72&lt;=50),"40 to 50",AND(N72&gt;50,N72&lt;=75),"50 to 75",AND(N72&gt;75,N72&lt;=100),"75 to 100",AND(N72&gt;100,N72&lt;=150),"100 to 150",AND(N72&gt;150,N72&lt;=200),"150 to 200",AND(N72&gt;200,N72&lt;=250),"200 to 250",AND(N72&gt;250,N72&lt;=300),"250 to 300",AND(N72&gt;300,N72&lt;=400),"300 to 400",AND(N72&gt;400,N72&lt;=500),"400 to 500",N72&gt;500,"500+")</f>
        <v>100 to 150</v>
      </c>
      <c r="N72" s="9">
        <f>_xlfn.XLOOKUP($E72,'Raw Data'!$E:$E,'Raw Data'!N:N,"ERROR",0,1)</f>
        <v>115.72</v>
      </c>
      <c r="O72" s="14" t="str">
        <f t="array" ref="O72">_xlfn.IFS(P72=0,"No Discount",AND(P72&gt;0,P72&lt;=0.02),"0% to 2%",AND(P72&gt;0.02,P72&lt;=0.04),"2% to 4%",AND(P72&gt;0.04,P72&lt;=0.06),"4% to 6%",AND(P72&gt;0.06,P72&lt;=0.08),"6% to 8%",AND(P72&gt;0.08,P72&lt;=0.1),"8% to 10%",AND(P72&gt;0.1,P72&lt;=0.15),"10% to 15%",AND(P72&gt;0.15,P72&lt;=0.2),"15% to 20%",AND(P72&gt;0.2,P72&lt;=0.25),"20% to 25%",AND(P72&gt;0.25,P72&lt;=0.3),"25% to 30%",AND(P72&gt;0.3,P72&lt;=0.4),"30% to 40%",AND(P72&gt;0.4,P72&lt;=0.5),"40% to 50%",AND(P72&gt;0.5,P72&lt;=0.75),"50% to 75%",AND(P72&gt;0.75,P72&lt;=1),"75% to 100%")</f>
        <v>2% to 4%</v>
      </c>
      <c r="P72" s="10">
        <f>_xlfn.XLOOKUP($E72,'Raw Data'!$E:$E,'Raw Data'!P:P,"ERROR",0,1)</f>
        <v>0.0209989630141721</v>
      </c>
      <c r="Q72" s="9">
        <f>_xlfn.XLOOKUP($E72,'Raw Data'!$E:$E,'Raw Data'!Q:Q,"ERROR",0,1)</f>
        <v>15</v>
      </c>
      <c r="R72" s="9" t="str">
        <f>_xlfn.XLOOKUP($E72,'Raw Data'!$E:$E,'Raw Data'!R:R,"ERROR",0,1)</f>
        <v>oz</v>
      </c>
      <c r="S72" s="5" t="str">
        <f t="array" ref="S72">_xlfn.IFS(AND(T72&gt;0,T72&lt;=0.05),"0 to 0.05",AND(T72&gt;0.05,T72&lt;=0.1),"0.05 to 0.1",AND(T72&gt;0.1,T72&lt;=0.2),"0.1 to 0.2",AND(T72&gt;0.2,T72&lt;=0.3),"0.2 to 0.3",AND(T72&gt;0.3,T72&lt;=0.4),"0.3 to 0.4",AND(T72&gt;0.4,T72&lt;=0.5),"0.4 to 0.5",AND(T72&gt;0.5,T72&lt;=0.75),"0.5 to 0.75",AND(T72&gt;0.75,T72&lt;=1),"0.75 to 1",AND(T72&gt;1,T72&lt;=2),"1 to 2",AND(T72&gt;2,T72&lt;=3),"2 to 3",AND(T72&gt;3,T72&lt;=4),"3 to 4",AND(T72&gt;4,T72&lt;=5),"4 to 5",AND(T72&gt;5,T72&lt;=10),"5 to 10",T72&gt;10,"10+")</f>
        <v>0.2 to 0.3</v>
      </c>
      <c r="T72" s="10">
        <f t="shared" si="4"/>
        <v>0.255416525758088</v>
      </c>
      <c r="U72" s="15" t="str">
        <f t="array" ref="U72">_xlfn.IFS(AND(V72&gt;0,V72&lt;=0.05),"0 to 0.05",AND(V72&gt;0.05,V72&lt;=0.1),"0.05 to 0.1",AND(V72&gt;0.1,V72&lt;=0.2),"0.1 to 0.2",AND(V72&gt;0.2,V72&lt;=0.3),"0.2 to 0.3",AND(V72&gt;0.3,V72&lt;=0.4),"0.3 to 0.4",AND(V72&gt;0.4,V72&lt;=0.5),"0.4 to 0.5",AND(V72&gt;0.5,V72&lt;=0.75),"0.5 to 0.75",AND(V72&gt;0.75,V72&lt;=1),"0.75 to 1",AND(V72&gt;1,V72&lt;=2),"1 to 2",AND(V72&gt;2,V72&lt;=3),"2 to 3",AND(V72&gt;3,V72&lt;=4),"3 to 4",AND(V72&gt;4,V72&lt;=5),"4 to 5",AND(V72&gt;5,V72&lt;=10),"5 to 10",V72&gt;10,"10+")</f>
        <v>0.05 to 0.1</v>
      </c>
      <c r="V72" s="10">
        <f t="shared" si="5"/>
        <v>0.0704416638484951</v>
      </c>
      <c r="W72" s="15" t="str">
        <f t="array" ref="W72">_xlfn.IFS(AND(X72&gt;0,X72&lt;=0.05),"0 to 0.05",AND(X72&gt;0.05,X72&lt;=0.1),"0.05 to 0.1",AND(X72&gt;0.1,X72&lt;=0.2),"0.1 to 0.2",AND(X72&gt;0.2,X72&lt;=0.3),"0.2 to 0.3",AND(X72&gt;0.3,X72&lt;=0.4),"0.3 to 0.4",AND(X72&gt;0.4,X72&lt;=0.5),"0.4 to 0.5",AND(X72&gt;0.5,X72&lt;=0.75),"0.5 to 0.75",AND(X72&gt;0.75,X72&lt;=1),"0.75 to 1",AND(X72&gt;1,X72&lt;=2),"1 to 2",AND(X72&gt;2,X72&lt;=3),"2 to 3",AND(X72&gt;3,X72&lt;=4),"3 to 4",AND(X72&gt;4,X72&lt;=5),"4 to 5",AND(X72&gt;5,X72&lt;=10),"5 to 10",X72&gt;10,"10+")</f>
        <v>0.05 to 0.1</v>
      </c>
      <c r="X72" s="16">
        <f t="shared" si="6"/>
        <v>0.0689624619546838</v>
      </c>
      <c r="Y72" s="5" t="str">
        <f t="array" ref="Y72">_xlfn.IFS(AND(Z72&gt;0,Z72&lt;=1),"0 to 1",AND(Z72&gt;1,Z72&lt;=2),"1 to 2",AND(Z72&gt;2,Z72&lt;=4),"2 to 4",AND(Z72&gt;4,Z72&lt;=6),"4 to 6",AND(Z72&gt;6,Z72&lt;=8),"6 to 8",AND(Z72&gt;8,Z72&lt;=10),"8 to 10",AND(Z72&gt;10,Z72&lt;=15),"10 to 15",AND(Z72&gt;15,Z72&lt;=20),"15 to 20",AND(Z72&gt;20,Z72&lt;=25),"20 to 25",AND(Z72&gt;25,Z72&lt;=30),"25 to 30",AND(Z72&gt;30,Z72&lt;=40),"30 to 40",AND(Z72&gt;40,Z72&lt;=50),"40 to 50",Z72&gt;50,"50+")</f>
        <v>10 to 15</v>
      </c>
      <c r="Z72" s="9">
        <f t="array" ref="Z72">_xlfn.IFS(AA72="oz",_xlfn.IFS(R72="oz",Q72,R72="fl oz",Q72*1.04,R72="ml",Q72*0.0338),AA72="fl oz",_xlfn.IFS(R72="oz",Q72/1.04,R72="fl oz",Q72,R72="ml",Q72*0.0338/1.04),AA72="ml",_xlfn.IFS(R72="oz",Q72/0.0338,R72="fl oz",Q72*1.04/0.0338,R72="ml",Q72))</f>
        <v>15</v>
      </c>
      <c r="AA72" s="9" t="str">
        <f>_xlfn.XLOOKUP($E72,'Raw Data'!$E:$E,'Raw Data'!AA:AA,"ERROR",0,1)</f>
        <v>oz</v>
      </c>
      <c r="AB72" s="5" t="s">
        <v>43</v>
      </c>
      <c r="AC72" s="5" t="s">
        <v>267</v>
      </c>
      <c r="AD72" s="5" t="s">
        <v>268</v>
      </c>
      <c r="AE72">
        <f>IF(SUMIF('Ingredients Backend'!$AE$1:$CD$1,AE$3,'Ingredients Backend'!$AE71:$CD71)&gt;=1,1,0)*$H72</f>
        <v>0</v>
      </c>
      <c r="AF72">
        <f>IF(SUMIF('Ingredients Backend'!$AE$1:$CD$1,AF$3,'Ingredients Backend'!$AE71:$CD71)&gt;=1,1,0)*$H72</f>
        <v>0</v>
      </c>
      <c r="AG72">
        <f>IF(SUMIF('Ingredients Backend'!$AE$1:$CD$1,AG$3,'Ingredients Backend'!$AE71:$CD71)&gt;=1,1,0)*$H72</f>
        <v>0</v>
      </c>
      <c r="AH72">
        <f>IF(SUMIF('Ingredients Backend'!$AE$1:$CD$1,AH$3,'Ingredients Backend'!$AE71:$CD71)&gt;=1,1,0)*$H72</f>
        <v>0</v>
      </c>
      <c r="AI72">
        <f>IF(SUMIF('Ingredients Backend'!$AE$1:$CD$1,AI$3,'Ingredients Backend'!$AE71:$CD71)&gt;=1,1,0)*$H72</f>
        <v>0</v>
      </c>
      <c r="AJ72">
        <f>IF(SUMIF('Ingredients Backend'!$AE$1:$CD$1,AJ$3,'Ingredients Backend'!$AE71:$CD71)&gt;=1,1,0)*$H72</f>
        <v>0</v>
      </c>
      <c r="AK72">
        <f>IF(SUMIF('Ingredients Backend'!$AE$1:$CD$1,AK$3,'Ingredients Backend'!$AE71:$CD71)&gt;=1,1,0)*$H72</f>
        <v>0</v>
      </c>
      <c r="AL72">
        <f>IF(SUMIF('Ingredients Backend'!$AE$1:$CD$1,AL$3,'Ingredients Backend'!$AE71:$CD71)&gt;=1,1,0)*$H72</f>
        <v>0</v>
      </c>
      <c r="AM72">
        <f>IF(SUMIF('Ingredients Backend'!$AE$1:$CD$1,AM$3,'Ingredients Backend'!$AE71:$CD71)&gt;=1,1,0)*$H72</f>
        <v>2120.93</v>
      </c>
      <c r="AN72">
        <f>IF(SUMIF('Ingredients Backend'!$AE$1:$CD$1,AN$3,'Ingredients Backend'!$AE71:$CD71)&gt;=1,1,0)*$H72</f>
        <v>0</v>
      </c>
      <c r="AO72">
        <f>IF(SUMIF('Ingredients Backend'!$AE$1:$CD$1,AO$3,'Ingredients Backend'!$AE71:$CD71)&gt;=1,1,0)*$H72</f>
        <v>0</v>
      </c>
      <c r="AP72">
        <f>IF(SUMIF('Ingredients Backend'!$AE$1:$CD$1,AP$3,'Ingredients Backend'!$AE71:$CD71)&gt;=1,1,0)*$H72</f>
        <v>0</v>
      </c>
      <c r="AQ72">
        <f>IF(SUMIF('Ingredients Backend'!$AE$1:$CD$1,AQ$3,'Ingredients Backend'!$AE71:$CD71)&gt;=1,1,0)*$H72</f>
        <v>0</v>
      </c>
      <c r="AR72">
        <f>IF(SUMIF('Ingredients Backend'!$AE$1:$CD$1,AR$3,'Ingredients Backend'!$AE71:$CD71)&gt;=1,1,0)*$H72</f>
        <v>0</v>
      </c>
      <c r="AS72">
        <f>IF(SUMIF('Ingredients Backend'!$AE$1:$CD$1,AS$3,'Ingredients Backend'!$AE71:$CD71)&gt;=1,1,0)*$H72</f>
        <v>0</v>
      </c>
      <c r="AT72">
        <f>IF(SUMIF('Ingredients Backend'!$AE$1:$CD$1,AT$3,'Ingredients Backend'!$AE71:$CD71)&gt;=1,1,0)*$H72</f>
        <v>0</v>
      </c>
      <c r="AU72">
        <f>IF(SUMIF('Ingredients Backend'!$AE$1:$CD$1,AU$3,'Ingredients Backend'!$AE71:$CD71)&gt;=1,1,0)*$H72</f>
        <v>0</v>
      </c>
      <c r="AV72">
        <f>IF(SUMIF('Ingredients Backend'!$AE$1:$CD$1,AV$3,'Ingredients Backend'!$AE71:$CD71)&gt;=1,1,0)*$H72</f>
        <v>0</v>
      </c>
      <c r="AW72">
        <f>IF(SUMIF('Ingredients Backend'!$AE$1:$CD$1,AW$3,'Ingredients Backend'!$AE71:$CD71)&gt;=1,1,0)*$H72</f>
        <v>0</v>
      </c>
      <c r="AX72">
        <f>IF(SUMIF('Ingredients Backend'!$AE$1:$CD$1,AX$3,'Ingredients Backend'!$AE71:$CD71)&gt;=1,1,0)*$H72</f>
        <v>0</v>
      </c>
      <c r="AY72">
        <f>IF(SUMIF('Ingredients Backend'!$AE$1:$CD$1,AY$3,'Ingredients Backend'!$AE71:$CD71)&gt;=1,1,0)*$H72</f>
        <v>0</v>
      </c>
      <c r="AZ72">
        <f>IF(SUMIF('Ingredients Backend'!$AE$1:$CD$1,AZ$3,'Ingredients Backend'!$AE71:$CD71)&gt;=1,1,0)*$H72</f>
        <v>0</v>
      </c>
      <c r="BA72">
        <f>IF(SUMIF('Ingredients Backend'!$AE$1:$CD$1,BA$3,'Ingredients Backend'!$AE71:$CD71)&gt;=1,1,0)*$H72</f>
        <v>0</v>
      </c>
      <c r="BB72">
        <f>IF(SUMIF('Ingredients Backend'!$AE$1:$CD$1,BB$3,'Ingredients Backend'!$AE71:$CD71)&gt;=1,1,0)*$H72</f>
        <v>0</v>
      </c>
      <c r="BC72">
        <f>IF(SUMIF('Ingredients Backend'!$AE$1:$CD$1,BC$3,'Ingredients Backend'!$AE71:$CD71)&gt;=1,1,0)*$H72</f>
        <v>0</v>
      </c>
      <c r="BD72">
        <f>IF(SUMIF('Ingredients Backend'!$AE$1:$CD$1,BD$3,'Ingredients Backend'!$AE71:$CD71)&gt;=1,1,0)*$H72</f>
        <v>0</v>
      </c>
      <c r="BE72">
        <f>IF(SUMIF('Ingredients Backend'!$AE$1:$CD$1,BE$3,'Ingredients Backend'!$AE71:$CD71)&gt;=1,1,0)*$H72</f>
        <v>0</v>
      </c>
      <c r="BF72">
        <f>IF(SUMIF('Ingredients Backend'!$AE$1:$CD$1,BF$3,'Ingredients Backend'!$AE71:$CD71)&gt;=1,1,0)*$H72</f>
        <v>0</v>
      </c>
      <c r="BG72">
        <f>IF(SUMIF('Ingredients Backend'!$AE$1:$CD$1,BG$3,'Ingredients Backend'!$AE71:$CD71)&gt;=1,1,0)*$H72</f>
        <v>0</v>
      </c>
      <c r="BH72">
        <f>IF(SUMIF('Ingredients Backend'!$AE$1:$CD$1,BH$3,'Ingredients Backend'!$AE71:$CD71)&gt;=1,1,0)*$H72</f>
        <v>0</v>
      </c>
      <c r="BI72">
        <f>IF(SUMIF('Ingredients Backend'!$AE$1:$CD$1,BI$3,'Ingredients Backend'!$AE71:$CD71)&gt;=1,1,0)*$H72</f>
        <v>0</v>
      </c>
      <c r="BJ72">
        <f>IF(SUMIF('Ingredients Backend'!$AE$1:$CD$1,BJ$3,'Ingredients Backend'!$AE71:$CD71)&gt;=1,1,0)*$H72</f>
        <v>0</v>
      </c>
      <c r="BK72">
        <f>IF(SUMIF('Ingredients Backend'!$AE$1:$CD$1,BK$3,'Ingredients Backend'!$AE71:$CD71)&gt;=1,1,0)*$H72</f>
        <v>0</v>
      </c>
      <c r="BL72">
        <f>IF(SUMIF('Ingredients Backend'!$AE$1:$CD$1,BL$3,'Ingredients Backend'!$AE71:$CD71)&gt;=1,1,0)*$H72</f>
        <v>0</v>
      </c>
      <c r="BM72">
        <f>IF(SUMIF('Ingredients Backend'!$AE$1:$CD$1,BM$3,'Ingredients Backend'!$AE71:$CD71)&gt;=1,1,0)*$H72</f>
        <v>0</v>
      </c>
      <c r="BN72">
        <f>IF(SUMIF('Ingredients Backend'!$AE$1:$CD$1,BN$3,'Ingredients Backend'!$AE71:$CD71)&gt;=1,1,0)*$H72</f>
        <v>0</v>
      </c>
      <c r="BO72">
        <f>IF(SUMIF('Ingredients Backend'!$AE$1:$CD$1,BO$3,'Ingredients Backend'!$AE71:$CD71)&gt;=1,1,0)*$H72</f>
        <v>0</v>
      </c>
      <c r="BP72">
        <f>IF(SUMIF('Ingredients Backend'!$AE$1:$CD$1,BP$3,'Ingredients Backend'!$AE71:$CD71)&gt;=1,1,0)*$H72</f>
        <v>0</v>
      </c>
      <c r="BQ72">
        <f>IF(SUMIF('Ingredients Backend'!$AE$1:$CD$1,BQ$3,'Ingredients Backend'!$AE71:$CD71)&gt;=1,1,0)*$H72</f>
        <v>0</v>
      </c>
      <c r="BR72">
        <f>IF(SUMIF('Ingredients Backend'!$AE$1:$CD$1,BR$3,'Ingredients Backend'!$AE71:$CD71)&gt;=1,1,0)*$H72</f>
        <v>0</v>
      </c>
      <c r="BS72">
        <f>IF(SUMIF('Ingredients Backend'!$AE$1:$CD$1,BS$3,'Ingredients Backend'!$AE71:$CD71)&gt;=1,1,0)*$H72</f>
        <v>0</v>
      </c>
      <c r="BT72">
        <f>IF(SUMIF('Ingredients Backend'!$AE$1:$CD$1,BT$3,'Ingredients Backend'!$AE71:$CD71)&gt;=1,1,0)*$H72</f>
        <v>0</v>
      </c>
      <c r="BU72">
        <f>IF(SUMIF('Ingredients Backend'!$AE$1:$CD$1,BU$3,'Ingredients Backend'!$AE71:$CD71)&gt;=1,1,0)*$H72</f>
        <v>0</v>
      </c>
      <c r="BV72">
        <f>IF(SUMIF('Ingredients Backend'!$AE$1:$CD$1,BV$3,'Ingredients Backend'!$AE71:$CD71)&gt;=1,1,0)*$H72</f>
        <v>0</v>
      </c>
      <c r="BW72">
        <f>IF(SUMIF('Ingredients Backend'!$AE$1:$CD$1,BW$3,'Ingredients Backend'!$AE71:$CD71)&gt;=1,1,0)*$H72</f>
        <v>0</v>
      </c>
      <c r="BX72">
        <f>IF(SUMIF('Ingredients Backend'!$AE$1:$CD$1,BX$3,'Ingredients Backend'!$AE71:$CD71)&gt;=1,1,0)*$H72</f>
        <v>0</v>
      </c>
      <c r="BY72">
        <f>IF(SUMIF('Ingredients Backend'!$AE$1:$CD$1,BY$3,'Ingredients Backend'!$AE71:$CD71)&gt;=1,1,0)*$H72</f>
        <v>0</v>
      </c>
    </row>
    <row r="73" spans="1:77">
      <c r="A73" s="5" t="str">
        <f>_xlfn.XLOOKUP($E73,'Raw Data'!$E:$E,'Raw Data'!A:A,"ERROR",0,1)</f>
        <v>AE</v>
      </c>
      <c r="B73" s="5" t="str">
        <f>_xlfn.XLOOKUP($E73,'Raw Data'!$E:$E,'Raw Data'!B:B,"ERROR",0,1)</f>
        <v>Hair Mousses</v>
      </c>
      <c r="C73" s="5" t="str">
        <f>_xlfn.XLOOKUP($E73,'Raw Data'!$E:$E,'Raw Data'!C:C,"ERROR",0,1)</f>
        <v>Garnier</v>
      </c>
      <c r="D73" s="5" t="str">
        <f>_xlfn.XLOOKUP($E73,'Raw Data'!$E:$E,'Raw Data'!D:D,"ERROR",0,1)</f>
        <v>www.amazon.ae/dp/B000JEAYT4</v>
      </c>
      <c r="E73" s="5" t="s">
        <v>269</v>
      </c>
      <c r="F73" s="9" t="str">
        <f>_xlfn.XLOOKUP($E73,'Raw Data'!$E:$E,'Raw Data'!F:F,"ERROR",0,1)</f>
        <v>Garnier Fructis Style Curl Construct Creation Mousse, 6.8 Oz, 1 Count (Packaging May Vary)</v>
      </c>
      <c r="G73" s="10">
        <f>_xlfn.XLOOKUP($E73,'Raw Data'!$E:$E,'Raw Data'!G:G,"ERROR",0,1)</f>
        <v>42</v>
      </c>
      <c r="H73" s="9">
        <f>_xlfn.XLOOKUP($E73,'Raw Data'!$E:$E,'Raw Data'!H:H,"ERROR",0,1)</f>
        <v>2092.59</v>
      </c>
      <c r="I73" s="9">
        <f>_xlfn.XLOOKUP($E73,'Raw Data'!$E:$E,'Raw Data'!I:I,"ERROR",0,1)</f>
        <v>0.0028016036613437</v>
      </c>
      <c r="J73" s="9" t="str">
        <f>_xlfn.XLOOKUP($E73,'Raw Data'!$E:$E,'Raw Data'!J:J,"ERROR",0,1)</f>
        <v>Yes</v>
      </c>
      <c r="K73" s="14" t="str">
        <f t="array" ref="K73">_xlfn.IFS(AND(L73&gt;0,L73&lt;=5),"0 to 5",AND(L73&gt;5,L73&lt;=10),"5 to 10",AND(L73&gt;10,L73&lt;=15),"10 to 15",AND(L73&gt;15,L73&lt;=20),"15 to 20",AND(L73&gt;20,L73&lt;=30),"20 to 30",AND(L73&gt;30,L73&lt;=40),"30 to 40",AND(L73&gt;40,L73&lt;=50),"40 to 50",AND(L73&gt;50,L73&lt;=75),"50 to 75",AND(L73&gt;75,L73&lt;=100),"75 to 100",AND(L73&gt;100,L73&lt;=150),"100 to 150",AND(L73&gt;150,L73&lt;=200),"150 to 200",AND(L73&gt;200,L73&lt;=250),"200 to 250",AND(L73&gt;250,L73&lt;=300),"250 to 300",AND(L73&gt;300,L73&lt;=400),"300 to 400",AND(L73&gt;400,L73&lt;=500),"400 to 500",L73&gt;500,"500+")</f>
        <v>50 to 75</v>
      </c>
      <c r="L73" s="9">
        <f>_xlfn.XLOOKUP($E73,'Raw Data'!$E:$E,'Raw Data'!L:L,"ERROR",0,1)</f>
        <v>53.36</v>
      </c>
      <c r="M73" s="14" t="str">
        <f t="array" ref="M73">_xlfn.IFS(AND(N73&gt;0,N73&lt;=5),"0 to 5",AND(N73&gt;5,N73&lt;=10),"5 to 10",AND(N73&gt;10,N73&lt;=15),"10 to 15",AND(N73&gt;15,N73&lt;=20),"15 to 20",AND(N73&gt;20,N73&lt;=30),"20 to 30",AND(N73&gt;30,N73&lt;=40),"30 to 40",AND(N73&gt;40,N73&lt;=50),"40 to 50",AND(N73&gt;50,N73&lt;=75),"50 to 75",AND(N73&gt;75,N73&lt;=100),"75 to 100",AND(N73&gt;100,N73&lt;=150),"100 to 150",AND(N73&gt;150,N73&lt;=200),"150 to 200",AND(N73&gt;200,N73&lt;=250),"200 to 250",AND(N73&gt;250,N73&lt;=300),"250 to 300",AND(N73&gt;300,N73&lt;=400),"300 to 400",AND(N73&gt;400,N73&lt;=500),"400 to 500",N73&gt;500,"500+")</f>
        <v>50 to 75</v>
      </c>
      <c r="N73" s="9">
        <f>_xlfn.XLOOKUP($E73,'Raw Data'!$E:$E,'Raw Data'!N:N,"ERROR",0,1)</f>
        <v>64.88</v>
      </c>
      <c r="O73" s="14" t="str">
        <f t="array" ref="O73">_xlfn.IFS(P73=0,"No Discount",AND(P73&gt;0,P73&lt;=0.02),"0% to 2%",AND(P73&gt;0.02,P73&lt;=0.04),"2% to 4%",AND(P73&gt;0.04,P73&lt;=0.06),"4% to 6%",AND(P73&gt;0.06,P73&lt;=0.08),"6% to 8%",AND(P73&gt;0.08,P73&lt;=0.1),"8% to 10%",AND(P73&gt;0.1,P73&lt;=0.15),"10% to 15%",AND(P73&gt;0.15,P73&lt;=0.2),"15% to 20%",AND(P73&gt;0.2,P73&lt;=0.25),"20% to 25%",AND(P73&gt;0.25,P73&lt;=0.3),"25% to 30%",AND(P73&gt;0.3,P73&lt;=0.4),"30% to 40%",AND(P73&gt;0.4,P73&lt;=0.5),"40% to 50%",AND(P73&gt;0.5,P73&lt;=0.75),"50% to 75%",AND(P73&gt;0.75,P73&lt;=1),"75% to 100%")</f>
        <v>15% to 20%</v>
      </c>
      <c r="P73" s="10">
        <f>_xlfn.XLOOKUP($E73,'Raw Data'!$E:$E,'Raw Data'!P:P,"ERROR",0,1)</f>
        <v>0.177558569667078</v>
      </c>
      <c r="Q73" s="9">
        <f>_xlfn.XLOOKUP($E73,'Raw Data'!$E:$E,'Raw Data'!Q:Q,"ERROR",0,1)</f>
        <v>6.8</v>
      </c>
      <c r="R73" s="9" t="str">
        <f>_xlfn.XLOOKUP($E73,'Raw Data'!$E:$E,'Raw Data'!R:R,"ERROR",0,1)</f>
        <v>oz</v>
      </c>
      <c r="S73" s="5" t="str">
        <f t="array" ref="S73">_xlfn.IFS(AND(T73&gt;0,T73&lt;=0.05),"0 to 0.05",AND(T73&gt;0.05,T73&lt;=0.1),"0.05 to 0.1",AND(T73&gt;0.1,T73&lt;=0.2),"0.1 to 0.2",AND(T73&gt;0.2,T73&lt;=0.3),"0.2 to 0.3",AND(T73&gt;0.3,T73&lt;=0.4),"0.3 to 0.4",AND(T73&gt;0.4,T73&lt;=0.5),"0.4 to 0.5",AND(T73&gt;0.5,T73&lt;=0.75),"0.5 to 0.75",AND(T73&gt;0.75,T73&lt;=1),"0.75 to 1",AND(T73&gt;1,T73&lt;=2),"1 to 2",AND(T73&gt;2,T73&lt;=3),"2 to 3",AND(T73&gt;3,T73&lt;=4),"3 to 4",AND(T73&gt;4,T73&lt;=5),"4 to 5",AND(T73&gt;5,T73&lt;=10),"5 to 10",T73&gt;10,"10+")</f>
        <v>0.2 to 0.3</v>
      </c>
      <c r="T73" s="10">
        <f t="shared" si="4"/>
        <v>0.265372297041915</v>
      </c>
      <c r="U73" s="15" t="str">
        <f t="array" ref="U73">_xlfn.IFS(AND(V73&gt;0,V73&lt;=0.05),"0 to 0.05",AND(V73&gt;0.05,V73&lt;=0.1),"0.05 to 0.1",AND(V73&gt;0.1,V73&lt;=0.2),"0.1 to 0.2",AND(V73&gt;0.2,V73&lt;=0.3),"0.2 to 0.3",AND(V73&gt;0.3,V73&lt;=0.4),"0.3 to 0.4",AND(V73&gt;0.4,V73&lt;=0.5),"0.4 to 0.5",AND(V73&gt;0.5,V73&lt;=0.75),"0.5 to 0.75",AND(V73&gt;0.75,V73&lt;=1),"0.75 to 1",AND(V73&gt;1,V73&lt;=2),"1 to 2",AND(V73&gt;2,V73&lt;=3),"2 to 3",AND(V73&gt;3,V73&lt;=4),"3 to 4",AND(V73&gt;4,V73&lt;=5),"4 to 5",AND(V73&gt;5,V73&lt;=10),"5 to 10",V73&gt;10,"10+")</f>
        <v>0.05 to 0.1</v>
      </c>
      <c r="V73" s="10">
        <f t="shared" si="5"/>
        <v>0.0871192981758141</v>
      </c>
      <c r="W73" s="15" t="str">
        <f t="array" ref="W73">_xlfn.IFS(AND(X73&gt;0,X73&lt;=0.05),"0 to 0.05",AND(X73&gt;0.05,X73&lt;=0.1),"0.05 to 0.1",AND(X73&gt;0.1,X73&lt;=0.2),"0.1 to 0.2",AND(X73&gt;0.2,X73&lt;=0.3),"0.2 to 0.3",AND(X73&gt;0.3,X73&lt;=0.4),"0.3 to 0.4",AND(X73&gt;0.4,X73&lt;=0.5),"0.4 to 0.5",AND(X73&gt;0.5,X73&lt;=0.75),"0.5 to 0.75",AND(X73&gt;0.75,X73&lt;=1),"0.75 to 1",AND(X73&gt;1,X73&lt;=2),"1 to 2",AND(X73&gt;2,X73&lt;=3),"2 to 3",AND(X73&gt;3,X73&lt;=4),"3 to 4",AND(X73&gt;4,X73&lt;=5),"4 to 5",AND(X73&gt;5,X73&lt;=10),"5 to 10",X73&gt;10,"10+")</f>
        <v>0.05 to 0.1</v>
      </c>
      <c r="X73" s="16">
        <f t="shared" si="6"/>
        <v>0.0716505202013169</v>
      </c>
      <c r="Y73" s="5" t="str">
        <f t="array" ref="Y73">_xlfn.IFS(AND(Z73&gt;0,Z73&lt;=1),"0 to 1",AND(Z73&gt;1,Z73&lt;=2),"1 to 2",AND(Z73&gt;2,Z73&lt;=4),"2 to 4",AND(Z73&gt;4,Z73&lt;=6),"4 to 6",AND(Z73&gt;6,Z73&lt;=8),"6 to 8",AND(Z73&gt;8,Z73&lt;=10),"8 to 10",AND(Z73&gt;10,Z73&lt;=15),"10 to 15",AND(Z73&gt;15,Z73&lt;=20),"15 to 20",AND(Z73&gt;20,Z73&lt;=25),"20 to 25",AND(Z73&gt;25,Z73&lt;=30),"25 to 30",AND(Z73&gt;30,Z73&lt;=40),"30 to 40",AND(Z73&gt;40,Z73&lt;=50),"40 to 50",Z73&gt;50,"50+")</f>
        <v>6 to 8</v>
      </c>
      <c r="Z73" s="9">
        <f t="array" ref="Z73">_xlfn.IFS(AA73="oz",_xlfn.IFS(R73="oz",Q73,R73="fl oz",Q73*1.04,R73="ml",Q73*0.0338),AA73="fl oz",_xlfn.IFS(R73="oz",Q73/1.04,R73="fl oz",Q73,R73="ml",Q73*0.0338/1.04),AA73="ml",_xlfn.IFS(R73="oz",Q73/0.0338,R73="fl oz",Q73*1.04/0.0338,R73="ml",Q73))</f>
        <v>6.8</v>
      </c>
      <c r="AA73" s="9" t="str">
        <f>_xlfn.XLOOKUP($E73,'Raw Data'!$E:$E,'Raw Data'!AA:AA,"ERROR",0,1)</f>
        <v>oz</v>
      </c>
      <c r="AB73" s="5" t="s">
        <v>270</v>
      </c>
      <c r="AC73" s="5" t="s">
        <v>40</v>
      </c>
      <c r="AD73" s="5" t="s">
        <v>43</v>
      </c>
      <c r="AE73">
        <f>IF(SUMIF('Ingredients Backend'!$AE$1:$CD$1,AE$3,'Ingredients Backend'!$AE72:$CD72)&gt;=1,1,0)*$H73</f>
        <v>0</v>
      </c>
      <c r="AF73">
        <f>IF(SUMIF('Ingredients Backend'!$AE$1:$CD$1,AF$3,'Ingredients Backend'!$AE72:$CD72)&gt;=1,1,0)*$H73</f>
        <v>0</v>
      </c>
      <c r="AG73">
        <f>IF(SUMIF('Ingredients Backend'!$AE$1:$CD$1,AG$3,'Ingredients Backend'!$AE72:$CD72)&gt;=1,1,0)*$H73</f>
        <v>0</v>
      </c>
      <c r="AH73">
        <f>IF(SUMIF('Ingredients Backend'!$AE$1:$CD$1,AH$3,'Ingredients Backend'!$AE72:$CD72)&gt;=1,1,0)*$H73</f>
        <v>0</v>
      </c>
      <c r="AI73">
        <f>IF(SUMIF('Ingredients Backend'!$AE$1:$CD$1,AI$3,'Ingredients Backend'!$AE72:$CD72)&gt;=1,1,0)*$H73</f>
        <v>0</v>
      </c>
      <c r="AJ73">
        <f>IF(SUMIF('Ingredients Backend'!$AE$1:$CD$1,AJ$3,'Ingredients Backend'!$AE72:$CD72)&gt;=1,1,0)*$H73</f>
        <v>0</v>
      </c>
      <c r="AK73">
        <f>IF(SUMIF('Ingredients Backend'!$AE$1:$CD$1,AK$3,'Ingredients Backend'!$AE72:$CD72)&gt;=1,1,0)*$H73</f>
        <v>0</v>
      </c>
      <c r="AL73">
        <f>IF(SUMIF('Ingredients Backend'!$AE$1:$CD$1,AL$3,'Ingredients Backend'!$AE72:$CD72)&gt;=1,1,0)*$H73</f>
        <v>0</v>
      </c>
      <c r="AM73">
        <f>IF(SUMIF('Ingredients Backend'!$AE$1:$CD$1,AM$3,'Ingredients Backend'!$AE72:$CD72)&gt;=1,1,0)*$H73</f>
        <v>0</v>
      </c>
      <c r="AN73">
        <f>IF(SUMIF('Ingredients Backend'!$AE$1:$CD$1,AN$3,'Ingredients Backend'!$AE72:$CD72)&gt;=1,1,0)*$H73</f>
        <v>0</v>
      </c>
      <c r="AO73">
        <f>IF(SUMIF('Ingredients Backend'!$AE$1:$CD$1,AO$3,'Ingredients Backend'!$AE72:$CD72)&gt;=1,1,0)*$H73</f>
        <v>0</v>
      </c>
      <c r="AP73">
        <f>IF(SUMIF('Ingredients Backend'!$AE$1:$CD$1,AP$3,'Ingredients Backend'!$AE72:$CD72)&gt;=1,1,0)*$H73</f>
        <v>0</v>
      </c>
      <c r="AQ73">
        <f>IF(SUMIF('Ingredients Backend'!$AE$1:$CD$1,AQ$3,'Ingredients Backend'!$AE72:$CD72)&gt;=1,1,0)*$H73</f>
        <v>0</v>
      </c>
      <c r="AR73">
        <f>IF(SUMIF('Ingredients Backend'!$AE$1:$CD$1,AR$3,'Ingredients Backend'!$AE72:$CD72)&gt;=1,1,0)*$H73</f>
        <v>0</v>
      </c>
      <c r="AS73">
        <f>IF(SUMIF('Ingredients Backend'!$AE$1:$CD$1,AS$3,'Ingredients Backend'!$AE72:$CD72)&gt;=1,1,0)*$H73</f>
        <v>0</v>
      </c>
      <c r="AT73">
        <f>IF(SUMIF('Ingredients Backend'!$AE$1:$CD$1,AT$3,'Ingredients Backend'!$AE72:$CD72)&gt;=1,1,0)*$H73</f>
        <v>0</v>
      </c>
      <c r="AU73">
        <f>IF(SUMIF('Ingredients Backend'!$AE$1:$CD$1,AU$3,'Ingredients Backend'!$AE72:$CD72)&gt;=1,1,0)*$H73</f>
        <v>0</v>
      </c>
      <c r="AV73">
        <f>IF(SUMIF('Ingredients Backend'!$AE$1:$CD$1,AV$3,'Ingredients Backend'!$AE72:$CD72)&gt;=1,1,0)*$H73</f>
        <v>0</v>
      </c>
      <c r="AW73">
        <f>IF(SUMIF('Ingredients Backend'!$AE$1:$CD$1,AW$3,'Ingredients Backend'!$AE72:$CD72)&gt;=1,1,0)*$H73</f>
        <v>0</v>
      </c>
      <c r="AX73">
        <f>IF(SUMIF('Ingredients Backend'!$AE$1:$CD$1,AX$3,'Ingredients Backend'!$AE72:$CD72)&gt;=1,1,0)*$H73</f>
        <v>0</v>
      </c>
      <c r="AY73">
        <f>IF(SUMIF('Ingredients Backend'!$AE$1:$CD$1,AY$3,'Ingredients Backend'!$AE72:$CD72)&gt;=1,1,0)*$H73</f>
        <v>0</v>
      </c>
      <c r="AZ73">
        <f>IF(SUMIF('Ingredients Backend'!$AE$1:$CD$1,AZ$3,'Ingredients Backend'!$AE72:$CD72)&gt;=1,1,0)*$H73</f>
        <v>0</v>
      </c>
      <c r="BA73">
        <f>IF(SUMIF('Ingredients Backend'!$AE$1:$CD$1,BA$3,'Ingredients Backend'!$AE72:$CD72)&gt;=1,1,0)*$H73</f>
        <v>0</v>
      </c>
      <c r="BB73">
        <f>IF(SUMIF('Ingredients Backend'!$AE$1:$CD$1,BB$3,'Ingredients Backend'!$AE72:$CD72)&gt;=1,1,0)*$H73</f>
        <v>0</v>
      </c>
      <c r="BC73">
        <f>IF(SUMIF('Ingredients Backend'!$AE$1:$CD$1,BC$3,'Ingredients Backend'!$AE72:$CD72)&gt;=1,1,0)*$H73</f>
        <v>0</v>
      </c>
      <c r="BD73">
        <f>IF(SUMIF('Ingredients Backend'!$AE$1:$CD$1,BD$3,'Ingredients Backend'!$AE72:$CD72)&gt;=1,1,0)*$H73</f>
        <v>0</v>
      </c>
      <c r="BE73">
        <f>IF(SUMIF('Ingredients Backend'!$AE$1:$CD$1,BE$3,'Ingredients Backend'!$AE72:$CD72)&gt;=1,1,0)*$H73</f>
        <v>0</v>
      </c>
      <c r="BF73">
        <f>IF(SUMIF('Ingredients Backend'!$AE$1:$CD$1,BF$3,'Ingredients Backend'!$AE72:$CD72)&gt;=1,1,0)*$H73</f>
        <v>0</v>
      </c>
      <c r="BG73">
        <f>IF(SUMIF('Ingredients Backend'!$AE$1:$CD$1,BG$3,'Ingredients Backend'!$AE72:$CD72)&gt;=1,1,0)*$H73</f>
        <v>2092.59</v>
      </c>
      <c r="BH73">
        <f>IF(SUMIF('Ingredients Backend'!$AE$1:$CD$1,BH$3,'Ingredients Backend'!$AE72:$CD72)&gt;=1,1,0)*$H73</f>
        <v>0</v>
      </c>
      <c r="BI73">
        <f>IF(SUMIF('Ingredients Backend'!$AE$1:$CD$1,BI$3,'Ingredients Backend'!$AE72:$CD72)&gt;=1,1,0)*$H73</f>
        <v>0</v>
      </c>
      <c r="BJ73">
        <f>IF(SUMIF('Ingredients Backend'!$AE$1:$CD$1,BJ$3,'Ingredients Backend'!$AE72:$CD72)&gt;=1,1,0)*$H73</f>
        <v>0</v>
      </c>
      <c r="BK73">
        <f>IF(SUMIF('Ingredients Backend'!$AE$1:$CD$1,BK$3,'Ingredients Backend'!$AE72:$CD72)&gt;=1,1,0)*$H73</f>
        <v>0</v>
      </c>
      <c r="BL73">
        <f>IF(SUMIF('Ingredients Backend'!$AE$1:$CD$1,BL$3,'Ingredients Backend'!$AE72:$CD72)&gt;=1,1,0)*$H73</f>
        <v>0</v>
      </c>
      <c r="BM73">
        <f>IF(SUMIF('Ingredients Backend'!$AE$1:$CD$1,BM$3,'Ingredients Backend'!$AE72:$CD72)&gt;=1,1,0)*$H73</f>
        <v>0</v>
      </c>
      <c r="BN73">
        <f>IF(SUMIF('Ingredients Backend'!$AE$1:$CD$1,BN$3,'Ingredients Backend'!$AE72:$CD72)&gt;=1,1,0)*$H73</f>
        <v>0</v>
      </c>
      <c r="BO73">
        <f>IF(SUMIF('Ingredients Backend'!$AE$1:$CD$1,BO$3,'Ingredients Backend'!$AE72:$CD72)&gt;=1,1,0)*$H73</f>
        <v>0</v>
      </c>
      <c r="BP73">
        <f>IF(SUMIF('Ingredients Backend'!$AE$1:$CD$1,BP$3,'Ingredients Backend'!$AE72:$CD72)&gt;=1,1,0)*$H73</f>
        <v>0</v>
      </c>
      <c r="BQ73">
        <f>IF(SUMIF('Ingredients Backend'!$AE$1:$CD$1,BQ$3,'Ingredients Backend'!$AE72:$CD72)&gt;=1,1,0)*$H73</f>
        <v>0</v>
      </c>
      <c r="BR73">
        <f>IF(SUMIF('Ingredients Backend'!$AE$1:$CD$1,BR$3,'Ingredients Backend'!$AE72:$CD72)&gt;=1,1,0)*$H73</f>
        <v>0</v>
      </c>
      <c r="BS73">
        <f>IF(SUMIF('Ingredients Backend'!$AE$1:$CD$1,BS$3,'Ingredients Backend'!$AE72:$CD72)&gt;=1,1,0)*$H73</f>
        <v>0</v>
      </c>
      <c r="BT73">
        <f>IF(SUMIF('Ingredients Backend'!$AE$1:$CD$1,BT$3,'Ingredients Backend'!$AE72:$CD72)&gt;=1,1,0)*$H73</f>
        <v>0</v>
      </c>
      <c r="BU73">
        <f>IF(SUMIF('Ingredients Backend'!$AE$1:$CD$1,BU$3,'Ingredients Backend'!$AE72:$CD72)&gt;=1,1,0)*$H73</f>
        <v>0</v>
      </c>
      <c r="BV73">
        <f>IF(SUMIF('Ingredients Backend'!$AE$1:$CD$1,BV$3,'Ingredients Backend'!$AE72:$CD72)&gt;=1,1,0)*$H73</f>
        <v>0</v>
      </c>
      <c r="BW73">
        <f>IF(SUMIF('Ingredients Backend'!$AE$1:$CD$1,BW$3,'Ingredients Backend'!$AE72:$CD72)&gt;=1,1,0)*$H73</f>
        <v>0</v>
      </c>
      <c r="BX73">
        <f>IF(SUMIF('Ingredients Backend'!$AE$1:$CD$1,BX$3,'Ingredients Backend'!$AE72:$CD72)&gt;=1,1,0)*$H73</f>
        <v>0</v>
      </c>
      <c r="BY73">
        <f>IF(SUMIF('Ingredients Backend'!$AE$1:$CD$1,BY$3,'Ingredients Backend'!$AE72:$CD72)&gt;=1,1,0)*$H73</f>
        <v>0</v>
      </c>
    </row>
    <row r="74" spans="1:77">
      <c r="A74" s="5" t="str">
        <f>_xlfn.XLOOKUP($E74,'Raw Data'!$E:$E,'Raw Data'!A:A,"ERROR",0,1)</f>
        <v>AE</v>
      </c>
      <c r="B74" s="5" t="str">
        <f>_xlfn.XLOOKUP($E74,'Raw Data'!$E:$E,'Raw Data'!B:B,"ERROR",0,1)</f>
        <v>Hair Mousses</v>
      </c>
      <c r="C74" s="5" t="str">
        <f>_xlfn.XLOOKUP($E74,'Raw Data'!$E:$E,'Raw Data'!C:C,"ERROR",0,1)</f>
        <v>thedoux</v>
      </c>
      <c r="D74" s="5" t="str">
        <f>_xlfn.XLOOKUP($E74,'Raw Data'!$E:$E,'Raw Data'!D:D,"ERROR",0,1)</f>
        <v>www.amazon.ae/dp/B079F4YNMS</v>
      </c>
      <c r="E74" s="5" t="s">
        <v>271</v>
      </c>
      <c r="F74" s="9" t="str">
        <f>_xlfn.XLOOKUP($E74,'Raw Data'!$E:$E,'Raw Data'!F:F,"ERROR",0,1)</f>
        <v>The Doux Mousse Def Texture Foam, 7 fl oz The Doux Mousse Def Texture Foam, 7 fl oz</v>
      </c>
      <c r="G74" s="10">
        <f>_xlfn.XLOOKUP($E74,'Raw Data'!$E:$E,'Raw Data'!G:G,"ERROR",0,1)</f>
        <v>21</v>
      </c>
      <c r="H74" s="9">
        <f>_xlfn.XLOOKUP($E74,'Raw Data'!$E:$E,'Raw Data'!H:H,"ERROR",0,1)</f>
        <v>2034.35</v>
      </c>
      <c r="I74" s="9">
        <f>_xlfn.XLOOKUP($E74,'Raw Data'!$E:$E,'Raw Data'!I:I,"ERROR",0,1)</f>
        <v>0.00272363072004289</v>
      </c>
      <c r="J74" s="9" t="str">
        <f>_xlfn.XLOOKUP($E74,'Raw Data'!$E:$E,'Raw Data'!J:J,"ERROR",0,1)</f>
        <v>Yes</v>
      </c>
      <c r="K74" s="14" t="str">
        <f t="array" ref="K74">_xlfn.IFS(AND(L74&gt;0,L74&lt;=5),"0 to 5",AND(L74&gt;5,L74&lt;=10),"5 to 10",AND(L74&gt;10,L74&lt;=15),"10 to 15",AND(L74&gt;15,L74&lt;=20),"15 to 20",AND(L74&gt;20,L74&lt;=30),"20 to 30",AND(L74&gt;30,L74&lt;=40),"30 to 40",AND(L74&gt;40,L74&lt;=50),"40 to 50",AND(L74&gt;50,L74&lt;=75),"50 to 75",AND(L74&gt;75,L74&lt;=100),"75 to 100",AND(L74&gt;100,L74&lt;=150),"100 to 150",AND(L74&gt;150,L74&lt;=200),"150 to 200",AND(L74&gt;200,L74&lt;=250),"200 to 250",AND(L74&gt;250,L74&lt;=300),"250 to 300",AND(L74&gt;300,L74&lt;=400),"300 to 400",AND(L74&gt;400,L74&lt;=500),"400 to 500",L74&gt;500,"500+")</f>
        <v>75 to 100</v>
      </c>
      <c r="L74" s="9">
        <f>_xlfn.XLOOKUP($E74,'Raw Data'!$E:$E,'Raw Data'!L:L,"ERROR",0,1)</f>
        <v>96.61</v>
      </c>
      <c r="M74" s="14" t="str">
        <f t="array" ref="M74">_xlfn.IFS(AND(N74&gt;0,N74&lt;=5),"0 to 5",AND(N74&gt;5,N74&lt;=10),"5 to 10",AND(N74&gt;10,N74&lt;=15),"10 to 15",AND(N74&gt;15,N74&lt;=20),"15 to 20",AND(N74&gt;20,N74&lt;=30),"20 to 30",AND(N74&gt;30,N74&lt;=40),"30 to 40",AND(N74&gt;40,N74&lt;=50),"40 to 50",AND(N74&gt;50,N74&lt;=75),"50 to 75",AND(N74&gt;75,N74&lt;=100),"75 to 100",AND(N74&gt;100,N74&lt;=150),"100 to 150",AND(N74&gt;150,N74&lt;=200),"150 to 200",AND(N74&gt;200,N74&lt;=250),"200 to 250",AND(N74&gt;250,N74&lt;=300),"250 to 300",AND(N74&gt;300,N74&lt;=400),"300 to 400",AND(N74&gt;400,N74&lt;=500),"400 to 500",N74&gt;500,"500+")</f>
        <v>75 to 100</v>
      </c>
      <c r="N74" s="9">
        <f>_xlfn.XLOOKUP($E74,'Raw Data'!$E:$E,'Raw Data'!N:N,"ERROR",0,1)</f>
        <v>98.06</v>
      </c>
      <c r="O74" s="14" t="str">
        <f t="array" ref="O74">_xlfn.IFS(P74=0,"No Discount",AND(P74&gt;0,P74&lt;=0.02),"0% to 2%",AND(P74&gt;0.02,P74&lt;=0.04),"2% to 4%",AND(P74&gt;0.04,P74&lt;=0.06),"4% to 6%",AND(P74&gt;0.06,P74&lt;=0.08),"6% to 8%",AND(P74&gt;0.08,P74&lt;=0.1),"8% to 10%",AND(P74&gt;0.1,P74&lt;=0.15),"10% to 15%",AND(P74&gt;0.15,P74&lt;=0.2),"15% to 20%",AND(P74&gt;0.2,P74&lt;=0.25),"20% to 25%",AND(P74&gt;0.25,P74&lt;=0.3),"25% to 30%",AND(P74&gt;0.3,P74&lt;=0.4),"30% to 40%",AND(P74&gt;0.4,P74&lt;=0.5),"40% to 50%",AND(P74&gt;0.5,P74&lt;=0.75),"50% to 75%",AND(P74&gt;0.75,P74&lt;=1),"75% to 100%")</f>
        <v>0% to 2%</v>
      </c>
      <c r="P74" s="10">
        <f>_xlfn.XLOOKUP($E74,'Raw Data'!$E:$E,'Raw Data'!P:P,"ERROR",0,1)</f>
        <v>0.0147868651845809</v>
      </c>
      <c r="Q74" s="9">
        <f>_xlfn.XLOOKUP($E74,'Raw Data'!$E:$E,'Raw Data'!Q:Q,"ERROR",0,1)</f>
        <v>7</v>
      </c>
      <c r="R74" s="9" t="str">
        <f>_xlfn.XLOOKUP($E74,'Raw Data'!$E:$E,'Raw Data'!R:R,"ERROR",0,1)</f>
        <v>fl oz</v>
      </c>
      <c r="S74" s="5" t="str">
        <f t="array" ref="S74">_xlfn.IFS(AND(T74&gt;0,T74&lt;=0.05),"0 to 0.05",AND(T74&gt;0.05,T74&lt;=0.1),"0.05 to 0.1",AND(T74&gt;0.1,T74&lt;=0.2),"0.1 to 0.2",AND(T74&gt;0.2,T74&lt;=0.3),"0.2 to 0.3",AND(T74&gt;0.3,T74&lt;=0.4),"0.3 to 0.4",AND(T74&gt;0.4,T74&lt;=0.5),"0.4 to 0.5",AND(T74&gt;0.5,T74&lt;=0.75),"0.5 to 0.75",AND(T74&gt;0.75,T74&lt;=1),"0.75 to 1",AND(T74&gt;1,T74&lt;=2),"1 to 2",AND(T74&gt;2,T74&lt;=3),"2 to 3",AND(T74&gt;3,T74&lt;=4),"3 to 4",AND(T74&gt;4,T74&lt;=5),"4 to 5",AND(T74&gt;5,T74&lt;=10),"5 to 10",T74&gt;10,"10+")</f>
        <v>0.4 to 0.5</v>
      </c>
      <c r="T74" s="10">
        <f t="shared" si="4"/>
        <v>0.448786080338329</v>
      </c>
      <c r="U74" s="15" t="str">
        <f t="array" ref="U74">_xlfn.IFS(AND(V74&gt;0,V74&lt;=0.05),"0 to 0.05",AND(V74&gt;0.05,V74&lt;=0.1),"0.05 to 0.1",AND(V74&gt;0.1,V74&lt;=0.2),"0.1 to 0.2",AND(V74&gt;0.2,V74&lt;=0.3),"0.2 to 0.3",AND(V74&gt;0.3,V74&lt;=0.4),"0.3 to 0.4",AND(V74&gt;0.4,V74&lt;=0.5),"0.4 to 0.5",AND(V74&gt;0.5,V74&lt;=0.75),"0.5 to 0.75",AND(V74&gt;0.75,V74&lt;=1),"0.75 to 1",AND(V74&gt;1,V74&lt;=2),"1 to 2",AND(V74&gt;2,V74&lt;=3),"2 to 3",AND(V74&gt;3,V74&lt;=4),"3 to 4",AND(V74&gt;4,V74&lt;=5),"4 to 5",AND(V74&gt;5,V74&lt;=10),"5 to 10",V74&gt;10,"10+")</f>
        <v>0.1 to 0.2</v>
      </c>
      <c r="V74" s="10">
        <f t="shared" si="5"/>
        <v>0.122990891421733</v>
      </c>
      <c r="W74" s="15" t="str">
        <f t="array" ref="W74">_xlfn.IFS(AND(X74&gt;0,X74&lt;=0.05),"0 to 0.05",AND(X74&gt;0.05,X74&lt;=0.1),"0.05 to 0.1",AND(X74&gt;0.1,X74&lt;=0.2),"0.1 to 0.2",AND(X74&gt;0.2,X74&lt;=0.3),"0.2 to 0.3",AND(X74&gt;0.3,X74&lt;=0.4),"0.3 to 0.4",AND(X74&gt;0.4,X74&lt;=0.5),"0.4 to 0.5",AND(X74&gt;0.5,X74&lt;=0.75),"0.5 to 0.75",AND(X74&gt;0.75,X74&lt;=1),"0.75 to 1",AND(X74&gt;1,X74&lt;=2),"1 to 2",AND(X74&gt;2,X74&lt;=3),"2 to 3",AND(X74&gt;3,X74&lt;=4),"3 to 4",AND(X74&gt;4,X74&lt;=5),"4 to 5",AND(X74&gt;5,X74&lt;=10),"5 to 10",X74&gt;10,"10+")</f>
        <v>0.1 to 0.2</v>
      </c>
      <c r="X74" s="16">
        <f t="shared" si="6"/>
        <v>0.121172241691349</v>
      </c>
      <c r="Y74" s="5" t="str">
        <f t="array" ref="Y74">_xlfn.IFS(AND(Z74&gt;0,Z74&lt;=1),"0 to 1",AND(Z74&gt;1,Z74&lt;=2),"1 to 2",AND(Z74&gt;2,Z74&lt;=4),"2 to 4",AND(Z74&gt;4,Z74&lt;=6),"4 to 6",AND(Z74&gt;6,Z74&lt;=8),"6 to 8",AND(Z74&gt;8,Z74&lt;=10),"8 to 10",AND(Z74&gt;10,Z74&lt;=15),"10 to 15",AND(Z74&gt;15,Z74&lt;=20),"15 to 20",AND(Z74&gt;20,Z74&lt;=25),"20 to 25",AND(Z74&gt;25,Z74&lt;=30),"25 to 30",AND(Z74&gt;30,Z74&lt;=40),"30 to 40",AND(Z74&gt;40,Z74&lt;=50),"40 to 50",Z74&gt;50,"50+")</f>
        <v>6 to 8</v>
      </c>
      <c r="Z74" s="9">
        <f t="array" ref="Z74">_xlfn.IFS(AA74="oz",_xlfn.IFS(R74="oz",Q74,R74="fl oz",Q74*1.04,R74="ml",Q74*0.0338),AA74="fl oz",_xlfn.IFS(R74="oz",Q74/1.04,R74="fl oz",Q74,R74="ml",Q74*0.0338/1.04),AA74="ml",_xlfn.IFS(R74="oz",Q74/0.0338,R74="fl oz",Q74*1.04/0.0338,R74="ml",Q74))</f>
        <v>7.28</v>
      </c>
      <c r="AA74" s="9" t="str">
        <f>_xlfn.XLOOKUP($E74,'Raw Data'!$E:$E,'Raw Data'!AA:AA,"ERROR",0,1)</f>
        <v>oz</v>
      </c>
      <c r="AB74" s="5" t="s">
        <v>272</v>
      </c>
      <c r="AC74" s="5" t="s">
        <v>46</v>
      </c>
      <c r="AD74" s="5" t="s">
        <v>273</v>
      </c>
      <c r="AE74">
        <f>IF(SUMIF('Ingredients Backend'!$AE$1:$CD$1,AE$3,'Ingredients Backend'!$AE73:$CD73)&gt;=1,1,0)*$H74</f>
        <v>0</v>
      </c>
      <c r="AF74">
        <f>IF(SUMIF('Ingredients Backend'!$AE$1:$CD$1,AF$3,'Ingredients Backend'!$AE73:$CD73)&gt;=1,1,0)*$H74</f>
        <v>0</v>
      </c>
      <c r="AG74">
        <f>IF(SUMIF('Ingredients Backend'!$AE$1:$CD$1,AG$3,'Ingredients Backend'!$AE73:$CD73)&gt;=1,1,0)*$H74</f>
        <v>2034.35</v>
      </c>
      <c r="AH74">
        <f>IF(SUMIF('Ingredients Backend'!$AE$1:$CD$1,AH$3,'Ingredients Backend'!$AE73:$CD73)&gt;=1,1,0)*$H74</f>
        <v>0</v>
      </c>
      <c r="AI74">
        <f>IF(SUMIF('Ingredients Backend'!$AE$1:$CD$1,AI$3,'Ingredients Backend'!$AE73:$CD73)&gt;=1,1,0)*$H74</f>
        <v>0</v>
      </c>
      <c r="AJ74">
        <f>IF(SUMIF('Ingredients Backend'!$AE$1:$CD$1,AJ$3,'Ingredients Backend'!$AE73:$CD73)&gt;=1,1,0)*$H74</f>
        <v>0</v>
      </c>
      <c r="AK74">
        <f>IF(SUMIF('Ingredients Backend'!$AE$1:$CD$1,AK$3,'Ingredients Backend'!$AE73:$CD73)&gt;=1,1,0)*$H74</f>
        <v>0</v>
      </c>
      <c r="AL74">
        <f>IF(SUMIF('Ingredients Backend'!$AE$1:$CD$1,AL$3,'Ingredients Backend'!$AE73:$CD73)&gt;=1,1,0)*$H74</f>
        <v>0</v>
      </c>
      <c r="AM74">
        <f>IF(SUMIF('Ingredients Backend'!$AE$1:$CD$1,AM$3,'Ingredients Backend'!$AE73:$CD73)&gt;=1,1,0)*$H74</f>
        <v>0</v>
      </c>
      <c r="AN74">
        <f>IF(SUMIF('Ingredients Backend'!$AE$1:$CD$1,AN$3,'Ingredients Backend'!$AE73:$CD73)&gt;=1,1,0)*$H74</f>
        <v>0</v>
      </c>
      <c r="AO74">
        <f>IF(SUMIF('Ingredients Backend'!$AE$1:$CD$1,AO$3,'Ingredients Backend'!$AE73:$CD73)&gt;=1,1,0)*$H74</f>
        <v>0</v>
      </c>
      <c r="AP74">
        <f>IF(SUMIF('Ingredients Backend'!$AE$1:$CD$1,AP$3,'Ingredients Backend'!$AE73:$CD73)&gt;=1,1,0)*$H74</f>
        <v>0</v>
      </c>
      <c r="AQ74">
        <f>IF(SUMIF('Ingredients Backend'!$AE$1:$CD$1,AQ$3,'Ingredients Backend'!$AE73:$CD73)&gt;=1,1,0)*$H74</f>
        <v>2034.35</v>
      </c>
      <c r="AR74">
        <f>IF(SUMIF('Ingredients Backend'!$AE$1:$CD$1,AR$3,'Ingredients Backend'!$AE73:$CD73)&gt;=1,1,0)*$H74</f>
        <v>0</v>
      </c>
      <c r="AS74">
        <f>IF(SUMIF('Ingredients Backend'!$AE$1:$CD$1,AS$3,'Ingredients Backend'!$AE73:$CD73)&gt;=1,1,0)*$H74</f>
        <v>0</v>
      </c>
      <c r="AT74">
        <f>IF(SUMIF('Ingredients Backend'!$AE$1:$CD$1,AT$3,'Ingredients Backend'!$AE73:$CD73)&gt;=1,1,0)*$H74</f>
        <v>0</v>
      </c>
      <c r="AU74">
        <f>IF(SUMIF('Ingredients Backend'!$AE$1:$CD$1,AU$3,'Ingredients Backend'!$AE73:$CD73)&gt;=1,1,0)*$H74</f>
        <v>0</v>
      </c>
      <c r="AV74">
        <f>IF(SUMIF('Ingredients Backend'!$AE$1:$CD$1,AV$3,'Ingredients Backend'!$AE73:$CD73)&gt;=1,1,0)*$H74</f>
        <v>2034.35</v>
      </c>
      <c r="AW74">
        <f>IF(SUMIF('Ingredients Backend'!$AE$1:$CD$1,AW$3,'Ingredients Backend'!$AE73:$CD73)&gt;=1,1,0)*$H74</f>
        <v>0</v>
      </c>
      <c r="AX74">
        <f>IF(SUMIF('Ingredients Backend'!$AE$1:$CD$1,AX$3,'Ingredients Backend'!$AE73:$CD73)&gt;=1,1,0)*$H74</f>
        <v>0</v>
      </c>
      <c r="AY74">
        <f>IF(SUMIF('Ingredients Backend'!$AE$1:$CD$1,AY$3,'Ingredients Backend'!$AE73:$CD73)&gt;=1,1,0)*$H74</f>
        <v>2034.35</v>
      </c>
      <c r="AZ74">
        <f>IF(SUMIF('Ingredients Backend'!$AE$1:$CD$1,AZ$3,'Ingredients Backend'!$AE73:$CD73)&gt;=1,1,0)*$H74</f>
        <v>0</v>
      </c>
      <c r="BA74">
        <f>IF(SUMIF('Ingredients Backend'!$AE$1:$CD$1,BA$3,'Ingredients Backend'!$AE73:$CD73)&gt;=1,1,0)*$H74</f>
        <v>0</v>
      </c>
      <c r="BB74">
        <f>IF(SUMIF('Ingredients Backend'!$AE$1:$CD$1,BB$3,'Ingredients Backend'!$AE73:$CD73)&gt;=1,1,0)*$H74</f>
        <v>0</v>
      </c>
      <c r="BC74">
        <f>IF(SUMIF('Ingredients Backend'!$AE$1:$CD$1,BC$3,'Ingredients Backend'!$AE73:$CD73)&gt;=1,1,0)*$H74</f>
        <v>0</v>
      </c>
      <c r="BD74">
        <f>IF(SUMIF('Ingredients Backend'!$AE$1:$CD$1,BD$3,'Ingredients Backend'!$AE73:$CD73)&gt;=1,1,0)*$H74</f>
        <v>0</v>
      </c>
      <c r="BE74">
        <f>IF(SUMIF('Ingredients Backend'!$AE$1:$CD$1,BE$3,'Ingredients Backend'!$AE73:$CD73)&gt;=1,1,0)*$H74</f>
        <v>0</v>
      </c>
      <c r="BF74">
        <f>IF(SUMIF('Ingredients Backend'!$AE$1:$CD$1,BF$3,'Ingredients Backend'!$AE73:$CD73)&gt;=1,1,0)*$H74</f>
        <v>0</v>
      </c>
      <c r="BG74">
        <f>IF(SUMIF('Ingredients Backend'!$AE$1:$CD$1,BG$3,'Ingredients Backend'!$AE73:$CD73)&gt;=1,1,0)*$H74</f>
        <v>0</v>
      </c>
      <c r="BH74">
        <f>IF(SUMIF('Ingredients Backend'!$AE$1:$CD$1,BH$3,'Ingredients Backend'!$AE73:$CD73)&gt;=1,1,0)*$H74</f>
        <v>0</v>
      </c>
      <c r="BI74">
        <f>IF(SUMIF('Ingredients Backend'!$AE$1:$CD$1,BI$3,'Ingredients Backend'!$AE73:$CD73)&gt;=1,1,0)*$H74</f>
        <v>0</v>
      </c>
      <c r="BJ74">
        <f>IF(SUMIF('Ingredients Backend'!$AE$1:$CD$1,BJ$3,'Ingredients Backend'!$AE73:$CD73)&gt;=1,1,0)*$H74</f>
        <v>0</v>
      </c>
      <c r="BK74">
        <f>IF(SUMIF('Ingredients Backend'!$AE$1:$CD$1,BK$3,'Ingredients Backend'!$AE73:$CD73)&gt;=1,1,0)*$H74</f>
        <v>0</v>
      </c>
      <c r="BL74">
        <f>IF(SUMIF('Ingredients Backend'!$AE$1:$CD$1,BL$3,'Ingredients Backend'!$AE73:$CD73)&gt;=1,1,0)*$H74</f>
        <v>2034.35</v>
      </c>
      <c r="BM74">
        <f>IF(SUMIF('Ingredients Backend'!$AE$1:$CD$1,BM$3,'Ingredients Backend'!$AE73:$CD73)&gt;=1,1,0)*$H74</f>
        <v>0</v>
      </c>
      <c r="BN74">
        <f>IF(SUMIF('Ingredients Backend'!$AE$1:$CD$1,BN$3,'Ingredients Backend'!$AE73:$CD73)&gt;=1,1,0)*$H74</f>
        <v>0</v>
      </c>
      <c r="BO74">
        <f>IF(SUMIF('Ingredients Backend'!$AE$1:$CD$1,BO$3,'Ingredients Backend'!$AE73:$CD73)&gt;=1,1,0)*$H74</f>
        <v>0</v>
      </c>
      <c r="BP74">
        <f>IF(SUMIF('Ingredients Backend'!$AE$1:$CD$1,BP$3,'Ingredients Backend'!$AE73:$CD73)&gt;=1,1,0)*$H74</f>
        <v>0</v>
      </c>
      <c r="BQ74">
        <f>IF(SUMIF('Ingredients Backend'!$AE$1:$CD$1,BQ$3,'Ingredients Backend'!$AE73:$CD73)&gt;=1,1,0)*$H74</f>
        <v>0</v>
      </c>
      <c r="BR74">
        <f>IF(SUMIF('Ingredients Backend'!$AE$1:$CD$1,BR$3,'Ingredients Backend'!$AE73:$CD73)&gt;=1,1,0)*$H74</f>
        <v>0</v>
      </c>
      <c r="BS74">
        <f>IF(SUMIF('Ingredients Backend'!$AE$1:$CD$1,BS$3,'Ingredients Backend'!$AE73:$CD73)&gt;=1,1,0)*$H74</f>
        <v>2034.35</v>
      </c>
      <c r="BT74">
        <f>IF(SUMIF('Ingredients Backend'!$AE$1:$CD$1,BT$3,'Ingredients Backend'!$AE73:$CD73)&gt;=1,1,0)*$H74</f>
        <v>0</v>
      </c>
      <c r="BU74">
        <f>IF(SUMIF('Ingredients Backend'!$AE$1:$CD$1,BU$3,'Ingredients Backend'!$AE73:$CD73)&gt;=1,1,0)*$H74</f>
        <v>0</v>
      </c>
      <c r="BV74">
        <f>IF(SUMIF('Ingredients Backend'!$AE$1:$CD$1,BV$3,'Ingredients Backend'!$AE73:$CD73)&gt;=1,1,0)*$H74</f>
        <v>0</v>
      </c>
      <c r="BW74">
        <f>IF(SUMIF('Ingredients Backend'!$AE$1:$CD$1,BW$3,'Ingredients Backend'!$AE73:$CD73)&gt;=1,1,0)*$H74</f>
        <v>0</v>
      </c>
      <c r="BX74">
        <f>IF(SUMIF('Ingredients Backend'!$AE$1:$CD$1,BX$3,'Ingredients Backend'!$AE73:$CD73)&gt;=1,1,0)*$H74</f>
        <v>0</v>
      </c>
      <c r="BY74">
        <f>IF(SUMIF('Ingredients Backend'!$AE$1:$CD$1,BY$3,'Ingredients Backend'!$AE73:$CD73)&gt;=1,1,0)*$H74</f>
        <v>2034.35</v>
      </c>
    </row>
    <row r="75" hidden="1" spans="1:27">
      <c r="A75" s="5" t="str">
        <f>_xlfn.XLOOKUP($E75,'Raw Data'!$E:$E,'Raw Data'!A:A,"ERROR",0,1)</f>
        <v>AE</v>
      </c>
      <c r="B75" s="5" t="str">
        <f>_xlfn.XLOOKUP($E75,'Raw Data'!$E:$E,'Raw Data'!B:B,"ERROR",0,1)</f>
        <v>Hair Mousses</v>
      </c>
      <c r="C75" s="5" t="str">
        <f>_xlfn.XLOOKUP($E75,'Raw Data'!$E:$E,'Raw Data'!C:C,"ERROR",0,1)</f>
        <v>tigi bed head</v>
      </c>
      <c r="D75" s="5" t="str">
        <f>_xlfn.XLOOKUP($E75,'Raw Data'!$E:$E,'Raw Data'!D:D,"ERROR",0,1)</f>
        <v>www.amazon.ae/dp/B073R1BX16</v>
      </c>
      <c r="E75" s="5" t="s">
        <v>274</v>
      </c>
      <c r="F75" s="9" t="str">
        <f>_xlfn.XLOOKUP($E75,'Raw Data'!$E:$E,'Raw Data'!F:F,"ERROR",0,1)</f>
        <v>Bed Head by Tigi Foxy Curls Extreme Curl Mousse for Curl Definition, 250 ml</v>
      </c>
      <c r="G75" s="10">
        <f>_xlfn.XLOOKUP($E75,'Raw Data'!$E:$E,'Raw Data'!G:G,"ERROR",0,1)</f>
        <v>28</v>
      </c>
      <c r="H75" s="9">
        <f>_xlfn.XLOOKUP($E75,'Raw Data'!$E:$E,'Raw Data'!H:H,"ERROR",0,1)</f>
        <v>1944.98</v>
      </c>
      <c r="I75" s="9">
        <f>_xlfn.XLOOKUP($E75,'Raw Data'!$E:$E,'Raw Data'!I:I,"ERROR",0,1)</f>
        <v>0.00260398027766561</v>
      </c>
      <c r="J75" s="9" t="str">
        <f>_xlfn.XLOOKUP($E75,'Raw Data'!$E:$E,'Raw Data'!J:J,"ERROR",0,1)</f>
        <v>No</v>
      </c>
      <c r="K75" s="14" t="str">
        <f t="array" ref="K75">_xlfn.IFS(AND(L75&gt;0,L75&lt;=5),"0 to 5",AND(L75&gt;5,L75&lt;=10),"5 to 10",AND(L75&gt;10,L75&lt;=15),"10 to 15",AND(L75&gt;15,L75&lt;=20),"15 to 20",AND(L75&gt;20,L75&lt;=30),"20 to 30",AND(L75&gt;30,L75&lt;=40),"30 to 40",AND(L75&gt;40,L75&lt;=50),"40 to 50",AND(L75&gt;50,L75&lt;=75),"50 to 75",AND(L75&gt;75,L75&lt;=100),"75 to 100",AND(L75&gt;100,L75&lt;=150),"100 to 150",AND(L75&gt;150,L75&lt;=200),"150 to 200",AND(L75&gt;200,L75&lt;=250),"200 to 250",AND(L75&gt;250,L75&lt;=300),"250 to 300",AND(L75&gt;300,L75&lt;=400),"300 to 400",AND(L75&gt;400,L75&lt;=500),"400 to 500",L75&gt;500,"500+")</f>
        <v>50 to 75</v>
      </c>
      <c r="L75" s="9">
        <f>_xlfn.XLOOKUP($E75,'Raw Data'!$E:$E,'Raw Data'!L:L,"ERROR",0,1)</f>
        <v>70</v>
      </c>
      <c r="M75" s="14" t="str">
        <f t="array" ref="M75">_xlfn.IFS(AND(N75&gt;0,N75&lt;=5),"0 to 5",AND(N75&gt;5,N75&lt;=10),"5 to 10",AND(N75&gt;10,N75&lt;=15),"10 to 15",AND(N75&gt;15,N75&lt;=20),"15 to 20",AND(N75&gt;20,N75&lt;=30),"20 to 30",AND(N75&gt;30,N75&lt;=40),"30 to 40",AND(N75&gt;40,N75&lt;=50),"40 to 50",AND(N75&gt;50,N75&lt;=75),"50 to 75",AND(N75&gt;75,N75&lt;=100),"75 to 100",AND(N75&gt;100,N75&lt;=150),"100 to 150",AND(N75&gt;150,N75&lt;=200),"150 to 200",AND(N75&gt;200,N75&lt;=250),"200 to 250",AND(N75&gt;250,N75&lt;=300),"250 to 300",AND(N75&gt;300,N75&lt;=400),"300 to 400",AND(N75&gt;400,N75&lt;=500),"400 to 500",N75&gt;500,"500+")</f>
        <v>50 to 75</v>
      </c>
      <c r="N75" s="9">
        <f>_xlfn.XLOOKUP($E75,'Raw Data'!$E:$E,'Raw Data'!N:N,"ERROR",0,1)</f>
        <v>70</v>
      </c>
      <c r="O75" s="14" t="str">
        <f t="array" ref="O75">_xlfn.IFS(P75=0,"No Discount",AND(P75&gt;0,P75&lt;=0.02),"0% to 2%",AND(P75&gt;0.02,P75&lt;=0.04),"2% to 4%",AND(P75&gt;0.04,P75&lt;=0.06),"4% to 6%",AND(P75&gt;0.06,P75&lt;=0.08),"6% to 8%",AND(P75&gt;0.08,P75&lt;=0.1),"8% to 10%",AND(P75&gt;0.1,P75&lt;=0.15),"10% to 15%",AND(P75&gt;0.15,P75&lt;=0.2),"15% to 20%",AND(P75&gt;0.2,P75&lt;=0.25),"20% to 25%",AND(P75&gt;0.25,P75&lt;=0.3),"25% to 30%",AND(P75&gt;0.3,P75&lt;=0.4),"30% to 40%",AND(P75&gt;0.4,P75&lt;=0.5),"40% to 50%",AND(P75&gt;0.5,P75&lt;=0.75),"50% to 75%",AND(P75&gt;0.75,P75&lt;=1),"75% to 100%")</f>
        <v>No Discount</v>
      </c>
      <c r="P75" s="10">
        <f>_xlfn.XLOOKUP($E75,'Raw Data'!$E:$E,'Raw Data'!P:P,"ERROR",0,1)</f>
        <v>0</v>
      </c>
      <c r="Q75" s="9">
        <f>_xlfn.XLOOKUP($E75,'Raw Data'!$E:$E,'Raw Data'!Q:Q,"ERROR",0,1)</f>
        <v>250</v>
      </c>
      <c r="R75" s="9" t="str">
        <f>_xlfn.XLOOKUP($E75,'Raw Data'!$E:$E,'Raw Data'!R:R,"ERROR",0,1)</f>
        <v>ml</v>
      </c>
      <c r="S75" s="5" t="str">
        <f t="array" ref="S75">_xlfn.IFS(AND(T75&gt;0,T75&lt;=0.05),"0 to 0.05",AND(T75&gt;0.05,T75&lt;=0.1),"0.05 to 0.1",AND(T75&gt;0.1,T75&lt;=0.2),"0.1 to 0.2",AND(T75&gt;0.2,T75&lt;=0.3),"0.2 to 0.3",AND(T75&gt;0.3,T75&lt;=0.4),"0.3 to 0.4",AND(T75&gt;0.4,T75&lt;=0.5),"0.4 to 0.5",AND(T75&gt;0.5,T75&lt;=0.75),"0.5 to 0.75",AND(T75&gt;0.75,T75&lt;=1),"0.75 to 1",AND(T75&gt;1,T75&lt;=2),"1 to 2",AND(T75&gt;2,T75&lt;=3),"2 to 3",AND(T75&gt;3,T75&lt;=4),"3 to 4",AND(T75&gt;4,T75&lt;=5),"4 to 5",AND(T75&gt;5,T75&lt;=10),"5 to 10",T75&gt;10,"10+")</f>
        <v>0.2 to 0.3</v>
      </c>
      <c r="T75" s="10">
        <f>_xlfn.XLOOKUP($E75,'Raw Data'!$E:$E,'Raw Data'!T:T,"ERROR",0,1)</f>
        <v>0.280149599886339</v>
      </c>
      <c r="U75" s="15" t="str">
        <f t="array" ref="U75">_xlfn.IFS(AND(V75&gt;0,V75&lt;=0.05),"0 to 0.05",AND(V75&gt;0.05,V75&lt;=0.1),"0.05 to 0.1",AND(V75&gt;0.1,V75&lt;=0.2),"0.1 to 0.2",AND(V75&gt;0.2,V75&lt;=0.3),"0.2 to 0.3",AND(V75&gt;0.3,V75&lt;=0.4),"0.3 to 0.4",AND(V75&gt;0.4,V75&lt;=0.5),"0.4 to 0.5",AND(V75&gt;0.5,V75&lt;=0.75),"0.5 to 0.75",AND(V75&gt;0.75,V75&lt;=1),"0.75 to 1",AND(V75&gt;1,V75&lt;=2),"1 to 2",AND(V75&gt;2,V75&lt;=3),"2 to 3",AND(V75&gt;3,V75&lt;=4),"3 to 4",AND(V75&gt;4,V75&lt;=5),"4 to 5",AND(V75&gt;5,V75&lt;=10),"5 to 10",V75&gt;10,"10+")</f>
        <v>0.05 to 0.1</v>
      </c>
      <c r="V75" s="10">
        <f>_xlfn.XLOOKUP($E75,'Raw Data'!$E:$E,'Raw Data'!V:V,"ERROR",0,1)</f>
        <v>0.0756403919693116</v>
      </c>
      <c r="W75" s="15" t="str">
        <f t="array" ref="W75">_xlfn.IFS(AND(X75&gt;0,X75&lt;=0.05),"0 to 0.05",AND(X75&gt;0.05,X75&lt;=0.1),"0.05 to 0.1",AND(X75&gt;0.1,X75&lt;=0.2),"0.1 to 0.2",AND(X75&gt;0.2,X75&lt;=0.3),"0.2 to 0.3",AND(X75&gt;0.3,X75&lt;=0.4),"0.3 to 0.4",AND(X75&gt;0.4,X75&lt;=0.5),"0.4 to 0.5",AND(X75&gt;0.5,X75&lt;=0.75),"0.5 to 0.75",AND(X75&gt;0.75,X75&lt;=1),"0.75 to 1",AND(X75&gt;1,X75&lt;=2),"1 to 2",AND(X75&gt;2,X75&lt;=3),"2 to 3",AND(X75&gt;3,X75&lt;=4),"3 to 4",AND(X75&gt;4,X75&lt;=5),"4 to 5",AND(X75&gt;5,X75&lt;=10),"5 to 10",X75&gt;10,"10+")</f>
        <v>0.05 to 0.1</v>
      </c>
      <c r="X75" s="16">
        <f t="shared" si="6"/>
        <v>0.0756403919693116</v>
      </c>
      <c r="Y75" s="5" t="str">
        <f t="array" ref="Y75">_xlfn.IFS(AND(Z75&gt;0,Z75&lt;=1),"0 to 1",AND(Z75&gt;1,Z75&lt;=2),"1 to 2",AND(Z75&gt;2,Z75&lt;=4),"2 to 4",AND(Z75&gt;4,Z75&lt;=6),"4 to 6",AND(Z75&gt;6,Z75&lt;=8),"6 to 8",AND(Z75&gt;8,Z75&lt;=10),"8 to 10",AND(Z75&gt;10,Z75&lt;=15),"10 to 15",AND(Z75&gt;15,Z75&lt;=20),"15 to 20",AND(Z75&gt;20,Z75&lt;=25),"20 to 25",AND(Z75&gt;25,Z75&lt;=30),"25 to 30",AND(Z75&gt;30,Z75&lt;=40),"30 to 40",AND(Z75&gt;40,Z75&lt;=50),"40 to 50",Z75&gt;50,"50+")</f>
        <v>8 to 10</v>
      </c>
      <c r="Z75" s="9">
        <f>_xlfn.XLOOKUP($E75,'Raw Data'!$E:$E,'Raw Data'!Z:Z,"ERROR",0,1)</f>
        <v>8.45</v>
      </c>
      <c r="AA75" s="9" t="str">
        <f>_xlfn.XLOOKUP($E75,'Raw Data'!$E:$E,'Raw Data'!AA:AA,"ERROR",0,1)</f>
        <v>oz</v>
      </c>
    </row>
    <row r="76" hidden="1" spans="1:27">
      <c r="A76" s="5" t="str">
        <f>_xlfn.XLOOKUP($E76,'Raw Data'!$E:$E,'Raw Data'!A:A,"ERROR",0,1)</f>
        <v>AE</v>
      </c>
      <c r="B76" s="5" t="str">
        <f>_xlfn.XLOOKUP($E76,'Raw Data'!$E:$E,'Raw Data'!B:B,"ERROR",0,1)</f>
        <v>Hair Mousses</v>
      </c>
      <c r="C76" s="5" t="str">
        <f>_xlfn.XLOOKUP($E76,'Raw Data'!$E:$E,'Raw Data'!C:C,"ERROR",0,1)</f>
        <v>shea moisture</v>
      </c>
      <c r="D76" s="5" t="str">
        <f>_xlfn.XLOOKUP($E76,'Raw Data'!$E:$E,'Raw Data'!D:D,"ERROR",0,1)</f>
        <v>www.amazon.ae/dp/B01CTCE8DG</v>
      </c>
      <c r="E76" s="5" t="s">
        <v>275</v>
      </c>
      <c r="F76" s="9" t="str">
        <f>_xlfn.XLOOKUP($E76,'Raw Data'!$E:$E,'Raw Data'!F:F,"ERROR",0,1)</f>
        <v>Shea Moisture Coconut &amp; Hibiscus Curl Enhancing Smoothie 12 Oz, Pack of 3</v>
      </c>
      <c r="G76" s="10">
        <f>_xlfn.XLOOKUP($E76,'Raw Data'!$E:$E,'Raw Data'!G:G,"ERROR",0,1)</f>
        <v>10</v>
      </c>
      <c r="H76" s="9">
        <f>_xlfn.XLOOKUP($E76,'Raw Data'!$E:$E,'Raw Data'!H:H,"ERROR",0,1)</f>
        <v>1848.06</v>
      </c>
      <c r="I76" s="9">
        <f>_xlfn.XLOOKUP($E76,'Raw Data'!$E:$E,'Raw Data'!I:I,"ERROR",0,1)</f>
        <v>0.0024742217359267</v>
      </c>
      <c r="J76" s="9" t="str">
        <f>_xlfn.XLOOKUP($E76,'Raw Data'!$E:$E,'Raw Data'!J:J,"ERROR",0,1)</f>
        <v>No</v>
      </c>
      <c r="K76" s="14" t="str">
        <f t="array" ref="K76">_xlfn.IFS(AND(L76&gt;0,L76&lt;=5),"0 to 5",AND(L76&gt;5,L76&lt;=10),"5 to 10",AND(L76&gt;10,L76&lt;=15),"10 to 15",AND(L76&gt;15,L76&lt;=20),"15 to 20",AND(L76&gt;20,L76&lt;=30),"20 to 30",AND(L76&gt;30,L76&lt;=40),"30 to 40",AND(L76&gt;40,L76&lt;=50),"40 to 50",AND(L76&gt;50,L76&lt;=75),"50 to 75",AND(L76&gt;75,L76&lt;=100),"75 to 100",AND(L76&gt;100,L76&lt;=150),"100 to 150",AND(L76&gt;150,L76&lt;=200),"150 to 200",AND(L76&gt;200,L76&lt;=250),"200 to 250",AND(L76&gt;250,L76&lt;=300),"250 to 300",AND(L76&gt;300,L76&lt;=400),"300 to 400",AND(L76&gt;400,L76&lt;=500),"400 to 500",L76&gt;500,"500+")</f>
        <v>150 to 200</v>
      </c>
      <c r="L76" s="9">
        <f>_xlfn.XLOOKUP($E76,'Raw Data'!$E:$E,'Raw Data'!L:L,"ERROR",0,1)</f>
        <v>183.52</v>
      </c>
      <c r="M76" s="14" t="str">
        <f t="array" ref="M76">_xlfn.IFS(AND(N76&gt;0,N76&lt;=5),"0 to 5",AND(N76&gt;5,N76&lt;=10),"5 to 10",AND(N76&gt;10,N76&lt;=15),"10 to 15",AND(N76&gt;15,N76&lt;=20),"15 to 20",AND(N76&gt;20,N76&lt;=30),"20 to 30",AND(N76&gt;30,N76&lt;=40),"30 to 40",AND(N76&gt;40,N76&lt;=50),"40 to 50",AND(N76&gt;50,N76&lt;=75),"50 to 75",AND(N76&gt;75,N76&lt;=100),"75 to 100",AND(N76&gt;100,N76&lt;=150),"100 to 150",AND(N76&gt;150,N76&lt;=200),"150 to 200",AND(N76&gt;200,N76&lt;=250),"200 to 250",AND(N76&gt;250,N76&lt;=300),"250 to 300",AND(N76&gt;300,N76&lt;=400),"300 to 400",AND(N76&gt;400,N76&lt;=500),"400 to 500",N76&gt;500,"500+")</f>
        <v>150 to 200</v>
      </c>
      <c r="N76" s="9">
        <f>_xlfn.XLOOKUP($E76,'Raw Data'!$E:$E,'Raw Data'!N:N,"ERROR",0,1)</f>
        <v>184</v>
      </c>
      <c r="O76" s="14" t="str">
        <f t="array" ref="O76">_xlfn.IFS(P76=0,"No Discount",AND(P76&gt;0,P76&lt;=0.02),"0% to 2%",AND(P76&gt;0.02,P76&lt;=0.04),"2% to 4%",AND(P76&gt;0.04,P76&lt;=0.06),"4% to 6%",AND(P76&gt;0.06,P76&lt;=0.08),"6% to 8%",AND(P76&gt;0.08,P76&lt;=0.1),"8% to 10%",AND(P76&gt;0.1,P76&lt;=0.15),"10% to 15%",AND(P76&gt;0.15,P76&lt;=0.2),"15% to 20%",AND(P76&gt;0.2,P76&lt;=0.25),"20% to 25%",AND(P76&gt;0.25,P76&lt;=0.3),"25% to 30%",AND(P76&gt;0.3,P76&lt;=0.4),"30% to 40%",AND(P76&gt;0.4,P76&lt;=0.5),"40% to 50%",AND(P76&gt;0.5,P76&lt;=0.75),"50% to 75%",AND(P76&gt;0.75,P76&lt;=1),"75% to 100%")</f>
        <v>0% to 2%</v>
      </c>
      <c r="P76" s="10">
        <f>_xlfn.XLOOKUP($E76,'Raw Data'!$E:$E,'Raw Data'!P:P,"ERROR",0,1)</f>
        <v>0.00260869565217386</v>
      </c>
      <c r="Q76" s="9">
        <f>_xlfn.XLOOKUP($E76,'Raw Data'!$E:$E,'Raw Data'!Q:Q,"ERROR",0,1)</f>
        <v>36</v>
      </c>
      <c r="R76" s="9" t="str">
        <f>_xlfn.XLOOKUP($E76,'Raw Data'!$E:$E,'Raw Data'!R:R,"ERROR",0,1)</f>
        <v>oz</v>
      </c>
      <c r="S76" s="5" t="str">
        <f t="array" ref="S76">_xlfn.IFS(AND(T76&gt;0,T76&lt;=0.05),"0 to 0.05",AND(T76&gt;0.05,T76&lt;=0.1),"0.05 to 0.1",AND(T76&gt;0.1,T76&lt;=0.2),"0.1 to 0.2",AND(T76&gt;0.2,T76&lt;=0.3),"0.2 to 0.3",AND(T76&gt;0.3,T76&lt;=0.4),"0.3 to 0.4",AND(T76&gt;0.4,T76&lt;=0.5),"0.4 to 0.5",AND(T76&gt;0.5,T76&lt;=0.75),"0.5 to 0.75",AND(T76&gt;0.75,T76&lt;=1),"0.75 to 1",AND(T76&gt;1,T76&lt;=2),"1 to 2",AND(T76&gt;2,T76&lt;=3),"2 to 3",AND(T76&gt;3,T76&lt;=4),"3 to 4",AND(T76&gt;4,T76&lt;=5),"4 to 5",AND(T76&gt;5,T76&lt;=10),"5 to 10",T76&gt;10,"10+")</f>
        <v>0.1 to 0.2</v>
      </c>
      <c r="T76" s="10">
        <f>_xlfn.XLOOKUP($E76,'Raw Data'!$E:$E,'Raw Data'!T:T,"ERROR",0,1)</f>
        <v>0.17239694885958</v>
      </c>
      <c r="U76" s="15" t="str">
        <f t="array" ref="U76">_xlfn.IFS(AND(V76&gt;0,V76&lt;=0.05),"0 to 0.05",AND(V76&gt;0.05,V76&lt;=0.1),"0.05 to 0.1",AND(V76&gt;0.1,V76&lt;=0.2),"0.1 to 0.2",AND(V76&gt;0.2,V76&lt;=0.3),"0.2 to 0.3",AND(V76&gt;0.3,V76&lt;=0.4),"0.3 to 0.4",AND(V76&gt;0.4,V76&lt;=0.5),"0.4 to 0.5",AND(V76&gt;0.5,V76&lt;=0.75),"0.5 to 0.75",AND(V76&gt;0.75,V76&lt;=1),"0.75 to 1",AND(V76&gt;1,V76&lt;=2),"1 to 2",AND(V76&gt;2,V76&lt;=3),"2 to 3",AND(V76&gt;3,V76&lt;=4),"3 to 4",AND(V76&gt;4,V76&lt;=5),"4 to 5",AND(V76&gt;5,V76&lt;=10),"5 to 10",V76&gt;10,"10+")</f>
        <v>0 to 0.05</v>
      </c>
      <c r="V76" s="10">
        <f>_xlfn.XLOOKUP($E76,'Raw Data'!$E:$E,'Raw Data'!V:V,"ERROR",0,1)</f>
        <v>0.0466689212039229</v>
      </c>
      <c r="W76" s="15" t="str">
        <f t="array" ref="W76">_xlfn.IFS(AND(X76&gt;0,X76&lt;=0.05),"0 to 0.05",AND(X76&gt;0.05,X76&lt;=0.1),"0.05 to 0.1",AND(X76&gt;0.1,X76&lt;=0.2),"0.1 to 0.2",AND(X76&gt;0.2,X76&lt;=0.3),"0.2 to 0.3",AND(X76&gt;0.3,X76&lt;=0.4),"0.3 to 0.4",AND(X76&gt;0.4,X76&lt;=0.5),"0.4 to 0.5",AND(X76&gt;0.5,X76&lt;=0.75),"0.5 to 0.75",AND(X76&gt;0.75,X76&lt;=1),"0.75 to 1",AND(X76&gt;1,X76&lt;=2),"1 to 2",AND(X76&gt;2,X76&lt;=3),"2 to 3",AND(X76&gt;3,X76&lt;=4),"3 to 4",AND(X76&gt;4,X76&lt;=5),"4 to 5",AND(X76&gt;5,X76&lt;=10),"5 to 10",X76&gt;10,"10+")</f>
        <v>0 to 0.05</v>
      </c>
      <c r="X76" s="16">
        <f t="shared" si="6"/>
        <v>0.0465471761920866</v>
      </c>
      <c r="Y76" s="5" t="str">
        <f t="array" ref="Y76">_xlfn.IFS(AND(Z76&gt;0,Z76&lt;=1),"0 to 1",AND(Z76&gt;1,Z76&lt;=2),"1 to 2",AND(Z76&gt;2,Z76&lt;=4),"2 to 4",AND(Z76&gt;4,Z76&lt;=6),"4 to 6",AND(Z76&gt;6,Z76&lt;=8),"6 to 8",AND(Z76&gt;8,Z76&lt;=10),"8 to 10",AND(Z76&gt;10,Z76&lt;=15),"10 to 15",AND(Z76&gt;15,Z76&lt;=20),"15 to 20",AND(Z76&gt;20,Z76&lt;=25),"20 to 25",AND(Z76&gt;25,Z76&lt;=30),"25 to 30",AND(Z76&gt;30,Z76&lt;=40),"30 to 40",AND(Z76&gt;40,Z76&lt;=50),"40 to 50",Z76&gt;50,"50+")</f>
        <v>30 to 40</v>
      </c>
      <c r="Z76" s="9">
        <f>_xlfn.XLOOKUP($E76,'Raw Data'!$E:$E,'Raw Data'!Z:Z,"ERROR",0,1)</f>
        <v>36</v>
      </c>
      <c r="AA76" s="9" t="str">
        <f>_xlfn.XLOOKUP($E76,'Raw Data'!$E:$E,'Raw Data'!AA:AA,"ERROR",0,1)</f>
        <v>oz</v>
      </c>
    </row>
    <row r="77" hidden="1" spans="1:27">
      <c r="A77" s="5" t="str">
        <f>_xlfn.XLOOKUP($E77,'Raw Data'!$E:$E,'Raw Data'!A:A,"ERROR",0,1)</f>
        <v>AE</v>
      </c>
      <c r="B77" s="5" t="str">
        <f>_xlfn.XLOOKUP($E77,'Raw Data'!$E:$E,'Raw Data'!B:B,"ERROR",0,1)</f>
        <v>Hair Mousses</v>
      </c>
      <c r="C77" s="5" t="str">
        <f>_xlfn.XLOOKUP($E77,'Raw Data'!$E:$E,'Raw Data'!C:C,"ERROR",0,1)</f>
        <v>schwarzkopf</v>
      </c>
      <c r="D77" s="5" t="str">
        <f>_xlfn.XLOOKUP($E77,'Raw Data'!$E:$E,'Raw Data'!D:D,"ERROR",0,1)</f>
        <v>www.amazon.ae/dp/B002I9N0OY</v>
      </c>
      <c r="E77" s="5" t="s">
        <v>276</v>
      </c>
      <c r="F77" s="9" t="str">
        <f>_xlfn.XLOOKUP($E77,'Raw Data'!$E:$E,'Raw Data'!F:F,"ERROR",0,1)</f>
        <v>Schwarzkopf Osis Plus Grip Strong Mousse Grip, Number 4, 200 ml</v>
      </c>
      <c r="G77" s="10">
        <f>_xlfn.XLOOKUP($E77,'Raw Data'!$E:$E,'Raw Data'!G:G,"ERROR",0,1)</f>
        <v>19</v>
      </c>
      <c r="H77" s="9">
        <f>_xlfn.XLOOKUP($E77,'Raw Data'!$E:$E,'Raw Data'!H:H,"ERROR",0,1)</f>
        <v>1836.13</v>
      </c>
      <c r="I77" s="9">
        <f>_xlfn.XLOOKUP($E77,'Raw Data'!$E:$E,'Raw Data'!I:I,"ERROR",0,1)</f>
        <v>0.00245824960011422</v>
      </c>
      <c r="J77" s="9" t="str">
        <f>_xlfn.XLOOKUP($E77,'Raw Data'!$E:$E,'Raw Data'!J:J,"ERROR",0,1)</f>
        <v>No</v>
      </c>
      <c r="K77" s="14" t="str">
        <f t="array" ref="K77">_xlfn.IFS(AND(L77&gt;0,L77&lt;=5),"0 to 5",AND(L77&gt;5,L77&lt;=10),"5 to 10",AND(L77&gt;10,L77&lt;=15),"10 to 15",AND(L77&gt;15,L77&lt;=20),"15 to 20",AND(L77&gt;20,L77&lt;=30),"20 to 30",AND(L77&gt;30,L77&lt;=40),"30 to 40",AND(L77&gt;40,L77&lt;=50),"40 to 50",AND(L77&gt;50,L77&lt;=75),"50 to 75",AND(L77&gt;75,L77&lt;=100),"75 to 100",AND(L77&gt;100,L77&lt;=150),"100 to 150",AND(L77&gt;150,L77&lt;=200),"150 to 200",AND(L77&gt;200,L77&lt;=250),"200 to 250",AND(L77&gt;250,L77&lt;=300),"250 to 300",AND(L77&gt;300,L77&lt;=400),"300 to 400",AND(L77&gt;400,L77&lt;=500),"400 to 500",L77&gt;500,"500+")</f>
        <v>75 to 100</v>
      </c>
      <c r="L77" s="9">
        <f>_xlfn.XLOOKUP($E77,'Raw Data'!$E:$E,'Raw Data'!L:L,"ERROR",0,1)</f>
        <v>88.73</v>
      </c>
      <c r="M77" s="14" t="str">
        <f t="array" ref="M77">_xlfn.IFS(AND(N77&gt;0,N77&lt;=5),"0 to 5",AND(N77&gt;5,N77&lt;=10),"5 to 10",AND(N77&gt;10,N77&lt;=15),"10 to 15",AND(N77&gt;15,N77&lt;=20),"15 to 20",AND(N77&gt;20,N77&lt;=30),"20 to 30",AND(N77&gt;30,N77&lt;=40),"30 to 40",AND(N77&gt;40,N77&lt;=50),"40 to 50",AND(N77&gt;50,N77&lt;=75),"50 to 75",AND(N77&gt;75,N77&lt;=100),"75 to 100",AND(N77&gt;100,N77&lt;=150),"100 to 150",AND(N77&gt;150,N77&lt;=200),"150 to 200",AND(N77&gt;200,N77&lt;=250),"200 to 250",AND(N77&gt;250,N77&lt;=300),"250 to 300",AND(N77&gt;300,N77&lt;=400),"300 to 400",AND(N77&gt;400,N77&lt;=500),"400 to 500",N77&gt;500,"500+")</f>
        <v>100 to 150</v>
      </c>
      <c r="N77" s="9">
        <f>_xlfn.XLOOKUP($E77,'Raw Data'!$E:$E,'Raw Data'!N:N,"ERROR",0,1)</f>
        <v>105.8</v>
      </c>
      <c r="O77" s="14" t="str">
        <f t="array" ref="O77">_xlfn.IFS(P77=0,"No Discount",AND(P77&gt;0,P77&lt;=0.02),"0% to 2%",AND(P77&gt;0.02,P77&lt;=0.04),"2% to 4%",AND(P77&gt;0.04,P77&lt;=0.06),"4% to 6%",AND(P77&gt;0.06,P77&lt;=0.08),"6% to 8%",AND(P77&gt;0.08,P77&lt;=0.1),"8% to 10%",AND(P77&gt;0.1,P77&lt;=0.15),"10% to 15%",AND(P77&gt;0.15,P77&lt;=0.2),"15% to 20%",AND(P77&gt;0.2,P77&lt;=0.25),"20% to 25%",AND(P77&gt;0.25,P77&lt;=0.3),"25% to 30%",AND(P77&gt;0.3,P77&lt;=0.4),"30% to 40%",AND(P77&gt;0.4,P77&lt;=0.5),"40% to 50%",AND(P77&gt;0.5,P77&lt;=0.75),"50% to 75%",AND(P77&gt;0.75,P77&lt;=1),"75% to 100%")</f>
        <v>15% to 20%</v>
      </c>
      <c r="P77" s="10">
        <f>_xlfn.XLOOKUP($E77,'Raw Data'!$E:$E,'Raw Data'!P:P,"ERROR",0,1)</f>
        <v>0.161342155009452</v>
      </c>
      <c r="Q77" s="9">
        <f>_xlfn.XLOOKUP($E77,'Raw Data'!$E:$E,'Raw Data'!Q:Q,"ERROR",0,1)</f>
        <v>200</v>
      </c>
      <c r="R77" s="9" t="str">
        <f>_xlfn.XLOOKUP($E77,'Raw Data'!$E:$E,'Raw Data'!R:R,"ERROR",0,1)</f>
        <v>ml</v>
      </c>
      <c r="S77" s="5" t="str">
        <f t="array" ref="S77">_xlfn.IFS(AND(T77&gt;0,T77&lt;=0.05),"0 to 0.05",AND(T77&gt;0.05,T77&lt;=0.1),"0.05 to 0.1",AND(T77&gt;0.1,T77&lt;=0.2),"0.1 to 0.2",AND(T77&gt;0.2,T77&lt;=0.3),"0.2 to 0.3",AND(T77&gt;0.3,T77&lt;=0.4),"0.3 to 0.4",AND(T77&gt;0.4,T77&lt;=0.5),"0.4 to 0.5",AND(T77&gt;0.5,T77&lt;=0.75),"0.5 to 0.75",AND(T77&gt;0.75,T77&lt;=1),"0.75 to 1",AND(T77&gt;1,T77&lt;=2),"1 to 2",AND(T77&gt;2,T77&lt;=3),"2 to 3",AND(T77&gt;3,T77&lt;=4),"3 to 4",AND(T77&gt;4,T77&lt;=5),"4 to 5",AND(T77&gt;5,T77&lt;=10),"5 to 10",T77&gt;10,"10+")</f>
        <v>0.4 to 0.5</v>
      </c>
      <c r="T77" s="10">
        <f>_xlfn.XLOOKUP($E77,'Raw Data'!$E:$E,'Raw Data'!T:T,"ERROR",0,1)</f>
        <v>0.443887035677052</v>
      </c>
      <c r="U77" s="15" t="str">
        <f t="array" ref="U77">_xlfn.IFS(AND(V77&gt;0,V77&lt;=0.05),"0 to 0.05",AND(V77&gt;0.05,V77&lt;=0.1),"0.05 to 0.1",AND(V77&gt;0.1,V77&lt;=0.2),"0.1 to 0.2",AND(V77&gt;0.2,V77&lt;=0.3),"0.2 to 0.3",AND(V77&gt;0.3,V77&lt;=0.4),"0.3 to 0.4",AND(V77&gt;0.4,V77&lt;=0.5),"0.4 to 0.5",AND(V77&gt;0.5,V77&lt;=0.75),"0.5 to 0.75",AND(V77&gt;0.75,V77&lt;=1),"0.75 to 1",AND(V77&gt;1,V77&lt;=2),"1 to 2",AND(V77&gt;2,V77&lt;=3),"2 to 3",AND(V77&gt;3,V77&lt;=4),"3 to 4",AND(V77&gt;4,V77&lt;=5),"4 to 5",AND(V77&gt;5,V77&lt;=10),"5 to 10",V77&gt;10,"10+")</f>
        <v>0.1 to 0.2</v>
      </c>
      <c r="V77" s="10">
        <f>_xlfn.XLOOKUP($E77,'Raw Data'!$E:$E,'Raw Data'!V:V,"ERROR",0,1)</f>
        <v>0.142906311970592</v>
      </c>
      <c r="W77" s="15" t="str">
        <f t="array" ref="W77">_xlfn.IFS(AND(X77&gt;0,X77&lt;=0.05),"0 to 0.05",AND(X77&gt;0.05,X77&lt;=0.1),"0.05 to 0.1",AND(X77&gt;0.1,X77&lt;=0.2),"0.1 to 0.2",AND(X77&gt;0.2,X77&lt;=0.3),"0.2 to 0.3",AND(X77&gt;0.3,X77&lt;=0.4),"0.3 to 0.4",AND(X77&gt;0.4,X77&lt;=0.5),"0.4 to 0.5",AND(X77&gt;0.5,X77&lt;=0.75),"0.5 to 0.75",AND(X77&gt;0.75,X77&lt;=1),"0.75 to 1",AND(X77&gt;1,X77&lt;=2),"1 to 2",AND(X77&gt;2,X77&lt;=3),"2 to 3",AND(X77&gt;3,X77&lt;=4),"3 to 4",AND(X77&gt;4,X77&lt;=5),"4 to 5",AND(X77&gt;5,X77&lt;=10),"5 to 10",X77&gt;10,"10+")</f>
        <v>0.1 to 0.2</v>
      </c>
      <c r="X77" s="16">
        <f t="shared" si="6"/>
        <v>0.119849499632804</v>
      </c>
      <c r="Y77" s="5" t="str">
        <f t="array" ref="Y77">_xlfn.IFS(AND(Z77&gt;0,Z77&lt;=1),"0 to 1",AND(Z77&gt;1,Z77&lt;=2),"1 to 2",AND(Z77&gt;2,Z77&lt;=4),"2 to 4",AND(Z77&gt;4,Z77&lt;=6),"4 to 6",AND(Z77&gt;6,Z77&lt;=8),"6 to 8",AND(Z77&gt;8,Z77&lt;=10),"8 to 10",AND(Z77&gt;10,Z77&lt;=15),"10 to 15",AND(Z77&gt;15,Z77&lt;=20),"15 to 20",AND(Z77&gt;20,Z77&lt;=25),"20 to 25",AND(Z77&gt;25,Z77&lt;=30),"25 to 30",AND(Z77&gt;30,Z77&lt;=40),"30 to 40",AND(Z77&gt;40,Z77&lt;=50),"40 to 50",Z77&gt;50,"50+")</f>
        <v>6 to 8</v>
      </c>
      <c r="Z77" s="9">
        <f>_xlfn.XLOOKUP($E77,'Raw Data'!$E:$E,'Raw Data'!Z:Z,"ERROR",0,1)</f>
        <v>6.76</v>
      </c>
      <c r="AA77" s="9" t="str">
        <f>_xlfn.XLOOKUP($E77,'Raw Data'!$E:$E,'Raw Data'!AA:AA,"ERROR",0,1)</f>
        <v>oz</v>
      </c>
    </row>
    <row r="78" hidden="1" spans="1:27">
      <c r="A78" s="5" t="str">
        <f>_xlfn.XLOOKUP($E78,'Raw Data'!$E:$E,'Raw Data'!A:A,"ERROR",0,1)</f>
        <v>AE</v>
      </c>
      <c r="B78" s="5" t="str">
        <f>_xlfn.XLOOKUP($E78,'Raw Data'!$E:$E,'Raw Data'!B:B,"ERROR",0,1)</f>
        <v>Hair Mousses</v>
      </c>
      <c r="C78" s="5" t="str">
        <f>_xlfn.XLOOKUP($E78,'Raw Data'!$E:$E,'Raw Data'!C:C,"ERROR",0,1)</f>
        <v>others</v>
      </c>
      <c r="D78" s="5" t="str">
        <f>_xlfn.XLOOKUP($E78,'Raw Data'!$E:$E,'Raw Data'!D:D,"ERROR",0,1)</f>
        <v>www.amazon.ae/dp/B07HHN1864</v>
      </c>
      <c r="E78" s="5" t="s">
        <v>277</v>
      </c>
      <c r="F78" s="9" t="str">
        <f>_xlfn.XLOOKUP($E78,'Raw Data'!$E:$E,'Raw Data'!F:F,"ERROR",0,1)</f>
        <v>OUIDAD Vitalcurl+ Soft Defining Mousse, 5.7 oz (Pack of 1) OUIDAD Vitalcurl+ Soft Defining Mousse, 5.7 oz (Pack of 1)</v>
      </c>
      <c r="G78" s="10">
        <f>_xlfn.XLOOKUP($E78,'Raw Data'!$E:$E,'Raw Data'!G:G,"ERROR",0,1)</f>
        <v>10</v>
      </c>
      <c r="H78" s="9">
        <f>_xlfn.XLOOKUP($E78,'Raw Data'!$E:$E,'Raw Data'!H:H,"ERROR",0,1)</f>
        <v>1827.4</v>
      </c>
      <c r="I78" s="9">
        <f>_xlfn.XLOOKUP($E78,'Raw Data'!$E:$E,'Raw Data'!I:I,"ERROR",0,1)</f>
        <v>0.00244656169184574</v>
      </c>
      <c r="J78" s="9" t="str">
        <f>_xlfn.XLOOKUP($E78,'Raw Data'!$E:$E,'Raw Data'!J:J,"ERROR",0,1)</f>
        <v>No</v>
      </c>
      <c r="K78" s="14" t="str">
        <f t="array" ref="K78">_xlfn.IFS(AND(L78&gt;0,L78&lt;=5),"0 to 5",AND(L78&gt;5,L78&lt;=10),"5 to 10",AND(L78&gt;10,L78&lt;=15),"10 to 15",AND(L78&gt;15,L78&lt;=20),"15 to 20",AND(L78&gt;20,L78&lt;=30),"20 to 30",AND(L78&gt;30,L78&lt;=40),"30 to 40",AND(L78&gt;40,L78&lt;=50),"40 to 50",AND(L78&gt;50,L78&lt;=75),"50 to 75",AND(L78&gt;75,L78&lt;=100),"75 to 100",AND(L78&gt;100,L78&lt;=150),"100 to 150",AND(L78&gt;150,L78&lt;=200),"150 to 200",AND(L78&gt;200,L78&lt;=250),"200 to 250",AND(L78&gt;250,L78&lt;=300),"250 to 300",AND(L78&gt;300,L78&lt;=400),"300 to 400",AND(L78&gt;400,L78&lt;=500),"400 to 500",L78&gt;500,"500+")</f>
        <v>150 to 200</v>
      </c>
      <c r="L78" s="9">
        <f>_xlfn.XLOOKUP($E78,'Raw Data'!$E:$E,'Raw Data'!L:L,"ERROR",0,1)</f>
        <v>175.85</v>
      </c>
      <c r="M78" s="14" t="str">
        <f t="array" ref="M78">_xlfn.IFS(AND(N78&gt;0,N78&lt;=5),"0 to 5",AND(N78&gt;5,N78&lt;=10),"5 to 10",AND(N78&gt;10,N78&lt;=15),"10 to 15",AND(N78&gt;15,N78&lt;=20),"15 to 20",AND(N78&gt;20,N78&lt;=30),"20 to 30",AND(N78&gt;30,N78&lt;=40),"30 to 40",AND(N78&gt;40,N78&lt;=50),"40 to 50",AND(N78&gt;50,N78&lt;=75),"50 to 75",AND(N78&gt;75,N78&lt;=100),"75 to 100",AND(N78&gt;100,N78&lt;=150),"100 to 150",AND(N78&gt;150,N78&lt;=200),"150 to 200",AND(N78&gt;200,N78&lt;=250),"200 to 250",AND(N78&gt;250,N78&lt;=300),"250 to 300",AND(N78&gt;300,N78&lt;=400),"300 to 400",AND(N78&gt;400,N78&lt;=500),"400 to 500",N78&gt;500,"500+")</f>
        <v>200 to 250</v>
      </c>
      <c r="N78" s="9">
        <f>_xlfn.XLOOKUP($E78,'Raw Data'!$E:$E,'Raw Data'!N:N,"ERROR",0,1)</f>
        <v>214.31</v>
      </c>
      <c r="O78" s="14" t="str">
        <f t="array" ref="O78">_xlfn.IFS(P78=0,"No Discount",AND(P78&gt;0,P78&lt;=0.02),"0% to 2%",AND(P78&gt;0.02,P78&lt;=0.04),"2% to 4%",AND(P78&gt;0.04,P78&lt;=0.06),"4% to 6%",AND(P78&gt;0.06,P78&lt;=0.08),"6% to 8%",AND(P78&gt;0.08,P78&lt;=0.1),"8% to 10%",AND(P78&gt;0.1,P78&lt;=0.15),"10% to 15%",AND(P78&gt;0.15,P78&lt;=0.2),"15% to 20%",AND(P78&gt;0.2,P78&lt;=0.25),"20% to 25%",AND(P78&gt;0.25,P78&lt;=0.3),"25% to 30%",AND(P78&gt;0.3,P78&lt;=0.4),"30% to 40%",AND(P78&gt;0.4,P78&lt;=0.5),"40% to 50%",AND(P78&gt;0.5,P78&lt;=0.75),"50% to 75%",AND(P78&gt;0.75,P78&lt;=1),"75% to 100%")</f>
        <v>15% to 20%</v>
      </c>
      <c r="P78" s="10">
        <f>_xlfn.XLOOKUP($E78,'Raw Data'!$E:$E,'Raw Data'!P:P,"ERROR",0,1)</f>
        <v>0.179459661238393</v>
      </c>
      <c r="Q78" s="9">
        <f>_xlfn.XLOOKUP($E78,'Raw Data'!$E:$E,'Raw Data'!Q:Q,"ERROR",0,1)</f>
        <v>5.7</v>
      </c>
      <c r="R78" s="9" t="str">
        <f>_xlfn.XLOOKUP($E78,'Raw Data'!$E:$E,'Raw Data'!R:R,"ERROR",0,1)</f>
        <v>oz</v>
      </c>
      <c r="S78" s="5" t="str">
        <f t="array" ref="S78">_xlfn.IFS(AND(T78&gt;0,T78&lt;=0.05),"0 to 0.05",AND(T78&gt;0.05,T78&lt;=0.1),"0.05 to 0.1",AND(T78&gt;0.1,T78&lt;=0.2),"0.1 to 0.2",AND(T78&gt;0.2,T78&lt;=0.3),"0.2 to 0.3",AND(T78&gt;0.3,T78&lt;=0.4),"0.3 to 0.4",AND(T78&gt;0.4,T78&lt;=0.5),"0.4 to 0.5",AND(T78&gt;0.5,T78&lt;=0.75),"0.5 to 0.75",AND(T78&gt;0.75,T78&lt;=1),"0.75 to 1",AND(T78&gt;1,T78&lt;=2),"1 to 2",AND(T78&gt;2,T78&lt;=3),"2 to 3",AND(T78&gt;3,T78&lt;=4),"3 to 4",AND(T78&gt;4,T78&lt;=5),"4 to 5",AND(T78&gt;5,T78&lt;=10),"5 to 10",T78&gt;10,"10+")</f>
        <v>1 to 2</v>
      </c>
      <c r="T78" s="10">
        <f>_xlfn.XLOOKUP($E78,'Raw Data'!$E:$E,'Raw Data'!T:T,"ERROR",0,1)</f>
        <v>1.04331678028348</v>
      </c>
      <c r="U78" s="15" t="str">
        <f t="array" ref="U78">_xlfn.IFS(AND(V78&gt;0,V78&lt;=0.05),"0 to 0.05",AND(V78&gt;0.05,V78&lt;=0.1),"0.05 to 0.1",AND(V78&gt;0.1,V78&lt;=0.2),"0.1 to 0.2",AND(V78&gt;0.2,V78&lt;=0.3),"0.2 to 0.3",AND(V78&gt;0.3,V78&lt;=0.4),"0.3 to 0.4",AND(V78&gt;0.4,V78&lt;=0.5),"0.4 to 0.5",AND(V78&gt;0.5,V78&lt;=0.75),"0.5 to 0.75",AND(V78&gt;0.75,V78&lt;=1),"0.75 to 1",AND(V78&gt;1,V78&lt;=2),"1 to 2",AND(V78&gt;2,V78&lt;=3),"2 to 3",AND(V78&gt;3,V78&lt;=4),"3 to 4",AND(V78&gt;4,V78&lt;=5),"4 to 5",AND(V78&gt;5,V78&lt;=10),"5 to 10",V78&gt;10,"10+")</f>
        <v>0.3 to 0.4</v>
      </c>
      <c r="V78" s="10">
        <f>_xlfn.XLOOKUP($E78,'Raw Data'!$E:$E,'Raw Data'!V:V,"ERROR",0,1)</f>
        <v>0.343304914297919</v>
      </c>
      <c r="W78" s="15" t="str">
        <f t="array" ref="W78">_xlfn.IFS(AND(X78&gt;0,X78&lt;=0.05),"0 to 0.05",AND(X78&gt;0.05,X78&lt;=0.1),"0.05 to 0.1",AND(X78&gt;0.1,X78&lt;=0.2),"0.1 to 0.2",AND(X78&gt;0.2,X78&lt;=0.3),"0.2 to 0.3",AND(X78&gt;0.3,X78&lt;=0.4),"0.3 to 0.4",AND(X78&gt;0.4,X78&lt;=0.5),"0.4 to 0.5",AND(X78&gt;0.5,X78&lt;=0.75),"0.5 to 0.75",AND(X78&gt;0.75,X78&lt;=1),"0.75 to 1",AND(X78&gt;1,X78&lt;=2),"1 to 2",AND(X78&gt;2,X78&lt;=3),"2 to 3",AND(X78&gt;3,X78&lt;=4),"3 to 4",AND(X78&gt;4,X78&lt;=5),"4 to 5",AND(X78&gt;5,X78&lt;=10),"5 to 10",X78&gt;10,"10+")</f>
        <v>0.2 to 0.3</v>
      </c>
      <c r="X78" s="16">
        <f t="shared" si="6"/>
        <v>0.281695530676539</v>
      </c>
      <c r="Y78" s="5" t="str">
        <f t="array" ref="Y78">_xlfn.IFS(AND(Z78&gt;0,Z78&lt;=1),"0 to 1",AND(Z78&gt;1,Z78&lt;=2),"1 to 2",AND(Z78&gt;2,Z78&lt;=4),"2 to 4",AND(Z78&gt;4,Z78&lt;=6),"4 to 6",AND(Z78&gt;6,Z78&lt;=8),"6 to 8",AND(Z78&gt;8,Z78&lt;=10),"8 to 10",AND(Z78&gt;10,Z78&lt;=15),"10 to 15",AND(Z78&gt;15,Z78&lt;=20),"15 to 20",AND(Z78&gt;20,Z78&lt;=25),"20 to 25",AND(Z78&gt;25,Z78&lt;=30),"25 to 30",AND(Z78&gt;30,Z78&lt;=40),"30 to 40",AND(Z78&gt;40,Z78&lt;=50),"40 to 50",Z78&gt;50,"50+")</f>
        <v>4 to 6</v>
      </c>
      <c r="Z78" s="9">
        <f>_xlfn.XLOOKUP($E78,'Raw Data'!$E:$E,'Raw Data'!Z:Z,"ERROR",0,1)</f>
        <v>5.7</v>
      </c>
      <c r="AA78" s="9" t="str">
        <f>_xlfn.XLOOKUP($E78,'Raw Data'!$E:$E,'Raw Data'!AA:AA,"ERROR",0,1)</f>
        <v>oz</v>
      </c>
    </row>
    <row r="79" hidden="1" spans="1:27">
      <c r="A79" s="5" t="str">
        <f>_xlfn.XLOOKUP($E79,'Raw Data'!$E:$E,'Raw Data'!A:A,"ERROR",0,1)</f>
        <v>AE</v>
      </c>
      <c r="B79" s="5" t="str">
        <f>_xlfn.XLOOKUP($E79,'Raw Data'!$E:$E,'Raw Data'!B:B,"ERROR",0,1)</f>
        <v>Hair Mousses</v>
      </c>
      <c r="C79" s="5" t="str">
        <f>_xlfn.XLOOKUP($E79,'Raw Data'!$E:$E,'Raw Data'!C:C,"ERROR",0,1)</f>
        <v>SheaMoisture</v>
      </c>
      <c r="D79" s="5" t="str">
        <f>_xlfn.XLOOKUP($E79,'Raw Data'!$E:$E,'Raw Data'!D:D,"ERROR",0,1)</f>
        <v>www.amazon.ae/dp/B08P5XYLYZ</v>
      </c>
      <c r="E79" s="5" t="s">
        <v>278</v>
      </c>
      <c r="F79" s="9" t="str">
        <f>_xlfn.XLOOKUP($E79,'Raw Data'!$E:$E,'Raw Data'!F:F,"ERROR",0,1)</f>
        <v>SheaMoisture  Mousse  for Curly Hair, Wig or Weave, Tea Tree and Borage Seed Oil, Paraben-free Styling  Mousse , 7.5 Ounce</v>
      </c>
      <c r="G79" s="10">
        <f>_xlfn.XLOOKUP($E79,'Raw Data'!$E:$E,'Raw Data'!G:G,"ERROR",0,1)</f>
        <v>28</v>
      </c>
      <c r="H79" s="9">
        <f>_xlfn.XLOOKUP($E79,'Raw Data'!$E:$E,'Raw Data'!H:H,"ERROR",0,1)</f>
        <v>1807.51</v>
      </c>
      <c r="I79" s="9">
        <f>_xlfn.XLOOKUP($E79,'Raw Data'!$E:$E,'Raw Data'!I:I,"ERROR",0,1)</f>
        <v>0.00241993254001757</v>
      </c>
      <c r="J79" s="9" t="str">
        <f>_xlfn.XLOOKUP($E79,'Raw Data'!$E:$E,'Raw Data'!J:J,"ERROR",0,1)</f>
        <v>No</v>
      </c>
      <c r="K79" s="14" t="str">
        <f t="array" ref="K79">_xlfn.IFS(AND(L79&gt;0,L79&lt;=5),"0 to 5",AND(L79&gt;5,L79&lt;=10),"5 to 10",AND(L79&gt;10,L79&lt;=15),"10 to 15",AND(L79&gt;15,L79&lt;=20),"15 to 20",AND(L79&gt;20,L79&lt;=30),"20 to 30",AND(L79&gt;30,L79&lt;=40),"30 to 40",AND(L79&gt;40,L79&lt;=50),"40 to 50",AND(L79&gt;50,L79&lt;=75),"50 to 75",AND(L79&gt;75,L79&lt;=100),"75 to 100",AND(L79&gt;100,L79&lt;=150),"100 to 150",AND(L79&gt;150,L79&lt;=200),"150 to 200",AND(L79&gt;200,L79&lt;=250),"200 to 250",AND(L79&gt;250,L79&lt;=300),"250 to 300",AND(L79&gt;300,L79&lt;=400),"300 to 400",AND(L79&gt;400,L79&lt;=500),"400 to 500",L79&gt;500,"500+")</f>
        <v>50 to 75</v>
      </c>
      <c r="L79" s="9">
        <f>_xlfn.XLOOKUP($E79,'Raw Data'!$E:$E,'Raw Data'!L:L,"ERROR",0,1)</f>
        <v>62.58</v>
      </c>
      <c r="M79" s="14" t="str">
        <f t="array" ref="M79">_xlfn.IFS(AND(N79&gt;0,N79&lt;=5),"0 to 5",AND(N79&gt;5,N79&lt;=10),"5 to 10",AND(N79&gt;10,N79&lt;=15),"10 to 15",AND(N79&gt;15,N79&lt;=20),"15 to 20",AND(N79&gt;20,N79&lt;=30),"20 to 30",AND(N79&gt;30,N79&lt;=40),"30 to 40",AND(N79&gt;40,N79&lt;=50),"40 to 50",AND(N79&gt;50,N79&lt;=75),"50 to 75",AND(N79&gt;75,N79&lt;=100),"75 to 100",AND(N79&gt;100,N79&lt;=150),"100 to 150",AND(N79&gt;150,N79&lt;=200),"150 to 200",AND(N79&gt;200,N79&lt;=250),"200 to 250",AND(N79&gt;250,N79&lt;=300),"250 to 300",AND(N79&gt;300,N79&lt;=400),"300 to 400",AND(N79&gt;400,N79&lt;=500),"400 to 500",N79&gt;500,"500+")</f>
        <v>50 to 75</v>
      </c>
      <c r="N79" s="9">
        <f>_xlfn.XLOOKUP($E79,'Raw Data'!$E:$E,'Raw Data'!N:N,"ERROR",0,1)</f>
        <v>65.21</v>
      </c>
      <c r="O79" s="14" t="str">
        <f t="array" ref="O79">_xlfn.IFS(P79=0,"No Discount",AND(P79&gt;0,P79&lt;=0.02),"0% to 2%",AND(P79&gt;0.02,P79&lt;=0.04),"2% to 4%",AND(P79&gt;0.04,P79&lt;=0.06),"4% to 6%",AND(P79&gt;0.06,P79&lt;=0.08),"6% to 8%",AND(P79&gt;0.08,P79&lt;=0.1),"8% to 10%",AND(P79&gt;0.1,P79&lt;=0.15),"10% to 15%",AND(P79&gt;0.15,P79&lt;=0.2),"15% to 20%",AND(P79&gt;0.2,P79&lt;=0.25),"20% to 25%",AND(P79&gt;0.25,P79&lt;=0.3),"25% to 30%",AND(P79&gt;0.3,P79&lt;=0.4),"30% to 40%",AND(P79&gt;0.4,P79&lt;=0.5),"40% to 50%",AND(P79&gt;0.5,P79&lt;=0.75),"50% to 75%",AND(P79&gt;0.75,P79&lt;=1),"75% to 100%")</f>
        <v>4% to 6%</v>
      </c>
      <c r="P79" s="10">
        <f>_xlfn.XLOOKUP($E79,'Raw Data'!$E:$E,'Raw Data'!P:P,"ERROR",0,1)</f>
        <v>0.0403312375402545</v>
      </c>
      <c r="Q79" s="9">
        <f>_xlfn.XLOOKUP($E79,'Raw Data'!$E:$E,'Raw Data'!Q:Q,"ERROR",0,1)</f>
        <v>7.5</v>
      </c>
      <c r="R79" s="9" t="str">
        <f>_xlfn.XLOOKUP($E79,'Raw Data'!$E:$E,'Raw Data'!R:R,"ERROR",0,1)</f>
        <v>oz</v>
      </c>
      <c r="S79" s="5" t="str">
        <f t="array" ref="S79">_xlfn.IFS(AND(T79&gt;0,T79&lt;=0.05),"0 to 0.05",AND(T79&gt;0.05,T79&lt;=0.1),"0.05 to 0.1",AND(T79&gt;0.1,T79&lt;=0.2),"0.1 to 0.2",AND(T79&gt;0.2,T79&lt;=0.3),"0.2 to 0.3",AND(T79&gt;0.3,T79&lt;=0.4),"0.3 to 0.4",AND(T79&gt;0.4,T79&lt;=0.5),"0.4 to 0.5",AND(T79&gt;0.5,T79&lt;=0.75),"0.5 to 0.75",AND(T79&gt;0.75,T79&lt;=1),"0.75 to 1",AND(T79&gt;1,T79&lt;=2),"1 to 2",AND(T79&gt;2,T79&lt;=3),"2 to 3",AND(T79&gt;3,T79&lt;=4),"3 to 4",AND(T79&gt;4,T79&lt;=5),"4 to 5",AND(T79&gt;5,T79&lt;=10),"5 to 10",T79&gt;10,"10+")</f>
        <v>0.2 to 0.3</v>
      </c>
      <c r="T79" s="10">
        <f>_xlfn.XLOOKUP($E79,'Raw Data'!$E:$E,'Raw Data'!T:T,"ERROR",0,1)</f>
        <v>0.282177882989516</v>
      </c>
      <c r="U79" s="15" t="str">
        <f t="array" ref="U79">_xlfn.IFS(AND(V79&gt;0,V79&lt;=0.05),"0 to 0.05",AND(V79&gt;0.05,V79&lt;=0.1),"0.05 to 0.1",AND(V79&gt;0.1,V79&lt;=0.2),"0.1 to 0.2",AND(V79&gt;0.2,V79&lt;=0.3),"0.2 to 0.3",AND(V79&gt;0.3,V79&lt;=0.4),"0.3 to 0.4",AND(V79&gt;0.4,V79&lt;=0.5),"0.4 to 0.5",AND(V79&gt;0.5,V79&lt;=0.75),"0.5 to 0.75",AND(V79&gt;0.75,V79&lt;=1),"0.75 to 1",AND(V79&gt;1,V79&lt;=2),"1 to 2",AND(V79&gt;2,V79&lt;=3),"2 to 3",AND(V79&gt;3,V79&lt;=4),"3 to 4",AND(V79&gt;4,V79&lt;=5),"4 to 5",AND(V79&gt;5,V79&lt;=10),"5 to 10",V79&gt;10,"10+")</f>
        <v>0.05 to 0.1</v>
      </c>
      <c r="V79" s="10">
        <f>_xlfn.XLOOKUP($E79,'Raw Data'!$E:$E,'Raw Data'!V:V,"ERROR",0,1)</f>
        <v>0.0793899222184647</v>
      </c>
      <c r="W79" s="15" t="str">
        <f t="array" ref="W79">_xlfn.IFS(AND(X79&gt;0,X79&lt;=0.05),"0 to 0.05",AND(X79&gt;0.05,X79&lt;=0.1),"0.05 to 0.1",AND(X79&gt;0.1,X79&lt;=0.2),"0.1 to 0.2",AND(X79&gt;0.2,X79&lt;=0.3),"0.2 to 0.3",AND(X79&gt;0.3,X79&lt;=0.4),"0.3 to 0.4",AND(X79&gt;0.4,X79&lt;=0.5),"0.4 to 0.5",AND(X79&gt;0.5,X79&lt;=0.75),"0.5 to 0.75",AND(X79&gt;0.75,X79&lt;=1),"0.75 to 1",AND(X79&gt;1,X79&lt;=2),"1 to 2",AND(X79&gt;2,X79&lt;=3),"2 to 3",AND(X79&gt;3,X79&lt;=4),"3 to 4",AND(X79&gt;4,X79&lt;=5),"4 to 5",AND(X79&gt;5,X79&lt;=10),"5 to 10",X79&gt;10,"10+")</f>
        <v>0.05 to 0.1</v>
      </c>
      <c r="X79" s="16">
        <f t="shared" si="6"/>
        <v>0.0761880284071694</v>
      </c>
      <c r="Y79" s="5" t="str">
        <f t="array" ref="Y79">_xlfn.IFS(AND(Z79&gt;0,Z79&lt;=1),"0 to 1",AND(Z79&gt;1,Z79&lt;=2),"1 to 2",AND(Z79&gt;2,Z79&lt;=4),"2 to 4",AND(Z79&gt;4,Z79&lt;=6),"4 to 6",AND(Z79&gt;6,Z79&lt;=8),"6 to 8",AND(Z79&gt;8,Z79&lt;=10),"8 to 10",AND(Z79&gt;10,Z79&lt;=15),"10 to 15",AND(Z79&gt;15,Z79&lt;=20),"15 to 20",AND(Z79&gt;20,Z79&lt;=25),"20 to 25",AND(Z79&gt;25,Z79&lt;=30),"25 to 30",AND(Z79&gt;30,Z79&lt;=40),"30 to 40",AND(Z79&gt;40,Z79&lt;=50),"40 to 50",Z79&gt;50,"50+")</f>
        <v>6 to 8</v>
      </c>
      <c r="Z79" s="9">
        <f>_xlfn.XLOOKUP($E79,'Raw Data'!$E:$E,'Raw Data'!Z:Z,"ERROR",0,1)</f>
        <v>7.5</v>
      </c>
      <c r="AA79" s="9" t="str">
        <f>_xlfn.XLOOKUP($E79,'Raw Data'!$E:$E,'Raw Data'!AA:AA,"ERROR",0,1)</f>
        <v>oz</v>
      </c>
    </row>
    <row r="80" hidden="1" spans="1:27">
      <c r="A80" s="5" t="str">
        <f>_xlfn.XLOOKUP($E80,'Raw Data'!$E:$E,'Raw Data'!A:A,"ERROR",0,1)</f>
        <v>AE</v>
      </c>
      <c r="B80" s="5" t="str">
        <f>_xlfn.XLOOKUP($E80,'Raw Data'!$E:$E,'Raw Data'!B:B,"ERROR",0,1)</f>
        <v>Hair Mousses</v>
      </c>
      <c r="C80" s="5" t="str">
        <f>_xlfn.XLOOKUP($E80,'Raw Data'!$E:$E,'Raw Data'!C:C,"ERROR",0,1)</f>
        <v>tgin</v>
      </c>
      <c r="D80" s="5" t="str">
        <f>_xlfn.XLOOKUP($E80,'Raw Data'!$E:$E,'Raw Data'!D:D,"ERROR",0,1)</f>
        <v>www.amazon.ae/dp/B084SRGZLY</v>
      </c>
      <c r="E80" s="5" t="s">
        <v>279</v>
      </c>
      <c r="F80" s="9" t="str">
        <f>_xlfn.XLOOKUP($E80,'Raw Data'!$E:$E,'Raw Data'!F:F,"ERROR",0,1)</f>
        <v>tgin Rose Water Defining  Mousse  for Natural hair - Curls - Waves - Low Porosity Hair - Fine hair 8oz</v>
      </c>
      <c r="G80" s="10">
        <f>_xlfn.XLOOKUP($E80,'Raw Data'!$E:$E,'Raw Data'!G:G,"ERROR",0,1)</f>
        <v>28</v>
      </c>
      <c r="H80" s="9">
        <f>_xlfn.XLOOKUP($E80,'Raw Data'!$E:$E,'Raw Data'!H:H,"ERROR",0,1)</f>
        <v>1742.49</v>
      </c>
      <c r="I80" s="9">
        <f>_xlfn.XLOOKUP($E80,'Raw Data'!$E:$E,'Raw Data'!I:I,"ERROR",0,1)</f>
        <v>0.00233288239160791</v>
      </c>
      <c r="J80" s="9" t="str">
        <f>_xlfn.XLOOKUP($E80,'Raw Data'!$E:$E,'Raw Data'!J:J,"ERROR",0,1)</f>
        <v>No</v>
      </c>
      <c r="K80" s="14" t="str">
        <f t="array" ref="K80">_xlfn.IFS(AND(L80&gt;0,L80&lt;=5),"0 to 5",AND(L80&gt;5,L80&lt;=10),"5 to 10",AND(L80&gt;10,L80&lt;=15),"10 to 15",AND(L80&gt;15,L80&lt;=20),"15 to 20",AND(L80&gt;20,L80&lt;=30),"20 to 30",AND(L80&gt;30,L80&lt;=40),"30 to 40",AND(L80&gt;40,L80&lt;=50),"40 to 50",AND(L80&gt;50,L80&lt;=75),"50 to 75",AND(L80&gt;75,L80&lt;=100),"75 to 100",AND(L80&gt;100,L80&lt;=150),"100 to 150",AND(L80&gt;150,L80&lt;=200),"150 to 200",AND(L80&gt;200,L80&lt;=250),"200 to 250",AND(L80&gt;250,L80&lt;=300),"250 to 300",AND(L80&gt;300,L80&lt;=400),"300 to 400",AND(L80&gt;400,L80&lt;=500),"400 to 500",L80&gt;500,"500+")</f>
        <v>50 to 75</v>
      </c>
      <c r="L80" s="9">
        <f>_xlfn.XLOOKUP($E80,'Raw Data'!$E:$E,'Raw Data'!L:L,"ERROR",0,1)</f>
        <v>62.73</v>
      </c>
      <c r="M80" s="14" t="str">
        <f t="array" ref="M80">_xlfn.IFS(AND(N80&gt;0,N80&lt;=5),"0 to 5",AND(N80&gt;5,N80&lt;=10),"5 to 10",AND(N80&gt;10,N80&lt;=15),"10 to 15",AND(N80&gt;15,N80&lt;=20),"15 to 20",AND(N80&gt;20,N80&lt;=30),"20 to 30",AND(N80&gt;30,N80&lt;=40),"30 to 40",AND(N80&gt;40,N80&lt;=50),"40 to 50",AND(N80&gt;50,N80&lt;=75),"50 to 75",AND(N80&gt;75,N80&lt;=100),"75 to 100",AND(N80&gt;100,N80&lt;=150),"100 to 150",AND(N80&gt;150,N80&lt;=200),"150 to 200",AND(N80&gt;200,N80&lt;=250),"200 to 250",AND(N80&gt;250,N80&lt;=300),"250 to 300",AND(N80&gt;300,N80&lt;=400),"300 to 400",AND(N80&gt;400,N80&lt;=500),"400 to 500",N80&gt;500,"500+")</f>
        <v>50 to 75</v>
      </c>
      <c r="N80" s="9">
        <f>_xlfn.XLOOKUP($E80,'Raw Data'!$E:$E,'Raw Data'!N:N,"ERROR",0,1)</f>
        <v>63.16</v>
      </c>
      <c r="O80" s="14" t="str">
        <f t="array" ref="O80">_xlfn.IFS(P80=0,"No Discount",AND(P80&gt;0,P80&lt;=0.02),"0% to 2%",AND(P80&gt;0.02,P80&lt;=0.04),"2% to 4%",AND(P80&gt;0.04,P80&lt;=0.06),"4% to 6%",AND(P80&gt;0.06,P80&lt;=0.08),"6% to 8%",AND(P80&gt;0.08,P80&lt;=0.1),"8% to 10%",AND(P80&gt;0.1,P80&lt;=0.15),"10% to 15%",AND(P80&gt;0.15,P80&lt;=0.2),"15% to 20%",AND(P80&gt;0.2,P80&lt;=0.25),"20% to 25%",AND(P80&gt;0.25,P80&lt;=0.3),"25% to 30%",AND(P80&gt;0.3,P80&lt;=0.4),"30% to 40%",AND(P80&gt;0.4,P80&lt;=0.5),"40% to 50%",AND(P80&gt;0.5,P80&lt;=0.75),"50% to 75%",AND(P80&gt;0.75,P80&lt;=1),"75% to 100%")</f>
        <v>0% to 2%</v>
      </c>
      <c r="P80" s="10">
        <f>_xlfn.XLOOKUP($E80,'Raw Data'!$E:$E,'Raw Data'!P:P,"ERROR",0,1)</f>
        <v>0.00680810639645345</v>
      </c>
      <c r="Q80" s="9">
        <f>_xlfn.XLOOKUP($E80,'Raw Data'!$E:$E,'Raw Data'!Q:Q,"ERROR",0,1)</f>
        <v>8</v>
      </c>
      <c r="R80" s="9" t="str">
        <f>_xlfn.XLOOKUP($E80,'Raw Data'!$E:$E,'Raw Data'!R:R,"ERROR",0,1)</f>
        <v>oz</v>
      </c>
      <c r="S80" s="5" t="str">
        <f t="array" ref="S80">_xlfn.IFS(AND(T80&gt;0,T80&lt;=0.05),"0 to 0.05",AND(T80&gt;0.05,T80&lt;=0.1),"0.05 to 0.1",AND(T80&gt;0.1,T80&lt;=0.2),"0.1 to 0.2",AND(T80&gt;0.2,T80&lt;=0.3),"0.2 to 0.3",AND(T80&gt;0.3,T80&lt;=0.4),"0.3 to 0.4",AND(T80&gt;0.4,T80&lt;=0.5),"0.4 to 0.5",AND(T80&gt;0.5,T80&lt;=0.75),"0.5 to 0.75",AND(T80&gt;0.75,T80&lt;=1),"0.75 to 1",AND(T80&gt;1,T80&lt;=2),"1 to 2",AND(T80&gt;2,T80&lt;=3),"2 to 3",AND(T80&gt;3,T80&lt;=4),"3 to 4",AND(T80&gt;4,T80&lt;=5),"4 to 5",AND(T80&gt;5,T80&lt;=10),"5 to 10",T80&gt;10,"10+")</f>
        <v>0.2 to 0.3</v>
      </c>
      <c r="T80" s="10">
        <f>_xlfn.XLOOKUP($E80,'Raw Data'!$E:$E,'Raw Data'!T:T,"ERROR",0,1)</f>
        <v>0.265175853905986</v>
      </c>
      <c r="U80" s="15" t="str">
        <f t="array" ref="U80">_xlfn.IFS(AND(V80&gt;0,V80&lt;=0.05),"0 to 0.05",AND(V80&gt;0.05,V80&lt;=0.1),"0.05 to 0.1",AND(V80&gt;0.1,V80&lt;=0.2),"0.1 to 0.2",AND(V80&gt;0.2,V80&lt;=0.3),"0.2 to 0.3",AND(V80&gt;0.3,V80&lt;=0.4),"0.3 to 0.4",AND(V80&gt;0.4,V80&lt;=0.5),"0.4 to 0.5",AND(V80&gt;0.5,V80&lt;=0.75),"0.5 to 0.75",AND(V80&gt;0.75,V80&lt;=1),"0.75 to 1",AND(V80&gt;1,V80&lt;=2),"1 to 2",AND(V80&gt;2,V80&lt;=3),"2 to 3",AND(V80&gt;3,V80&lt;=4),"3 to 4",AND(V80&gt;4,V80&lt;=5),"4 to 5",AND(V80&gt;5,V80&lt;=10),"5 to 10",V80&gt;10,"10+")</f>
        <v>0.05 to 0.1</v>
      </c>
      <c r="V80" s="10">
        <f>_xlfn.XLOOKUP($E80,'Raw Data'!$E:$E,'Raw Data'!V:V,"ERROR",0,1)</f>
        <v>0.0720882651335813</v>
      </c>
      <c r="W80" s="15" t="str">
        <f t="array" ref="W80">_xlfn.IFS(AND(X80&gt;0,X80&lt;=0.05),"0 to 0.05",AND(X80&gt;0.05,X80&lt;=0.1),"0.05 to 0.1",AND(X80&gt;0.1,X80&lt;=0.2),"0.1 to 0.2",AND(X80&gt;0.2,X80&lt;=0.3),"0.2 to 0.3",AND(X80&gt;0.3,X80&lt;=0.4),"0.3 to 0.4",AND(X80&gt;0.4,X80&lt;=0.5),"0.4 to 0.5",AND(X80&gt;0.5,X80&lt;=0.75),"0.5 to 0.75",AND(X80&gt;0.75,X80&lt;=1),"0.75 to 1",AND(X80&gt;1,X80&lt;=2),"1 to 2",AND(X80&gt;2,X80&lt;=3),"2 to 3",AND(X80&gt;3,X80&lt;=4),"3 to 4",AND(X80&gt;4,X80&lt;=5),"4 to 5",AND(X80&gt;5,X80&lt;=10),"5 to 10",X80&gt;10,"10+")</f>
        <v>0.05 to 0.1</v>
      </c>
      <c r="X80" s="16">
        <f t="shared" si="6"/>
        <v>0.0715974805546162</v>
      </c>
      <c r="Y80" s="5" t="str">
        <f t="array" ref="Y80">_xlfn.IFS(AND(Z80&gt;0,Z80&lt;=1),"0 to 1",AND(Z80&gt;1,Z80&lt;=2),"1 to 2",AND(Z80&gt;2,Z80&lt;=4),"2 to 4",AND(Z80&gt;4,Z80&lt;=6),"4 to 6",AND(Z80&gt;6,Z80&lt;=8),"6 to 8",AND(Z80&gt;8,Z80&lt;=10),"8 to 10",AND(Z80&gt;10,Z80&lt;=15),"10 to 15",AND(Z80&gt;15,Z80&lt;=20),"15 to 20",AND(Z80&gt;20,Z80&lt;=25),"20 to 25",AND(Z80&gt;25,Z80&lt;=30),"25 to 30",AND(Z80&gt;30,Z80&lt;=40),"30 to 40",AND(Z80&gt;40,Z80&lt;=50),"40 to 50",Z80&gt;50,"50+")</f>
        <v>6 to 8</v>
      </c>
      <c r="Z80" s="9">
        <f>_xlfn.XLOOKUP($E80,'Raw Data'!$E:$E,'Raw Data'!Z:Z,"ERROR",0,1)</f>
        <v>8</v>
      </c>
      <c r="AA80" s="9" t="str">
        <f>_xlfn.XLOOKUP($E80,'Raw Data'!$E:$E,'Raw Data'!AA:AA,"ERROR",0,1)</f>
        <v>oz</v>
      </c>
    </row>
    <row r="81" hidden="1" spans="1:27">
      <c r="A81" s="5" t="str">
        <f>_xlfn.XLOOKUP($E81,'Raw Data'!$E:$E,'Raw Data'!A:A,"ERROR",0,1)</f>
        <v>AE</v>
      </c>
      <c r="B81" s="5" t="str">
        <f>_xlfn.XLOOKUP($E81,'Raw Data'!$E:$E,'Raw Data'!B:B,"ERROR",0,1)</f>
        <v>Hair Mousses</v>
      </c>
      <c r="C81" s="5" t="str">
        <f>_xlfn.XLOOKUP($E81,'Raw Data'!$E:$E,'Raw Data'!C:C,"ERROR",0,1)</f>
        <v>Tresemme</v>
      </c>
      <c r="D81" s="5" t="str">
        <f>_xlfn.XLOOKUP($E81,'Raw Data'!$E:$E,'Raw Data'!D:D,"ERROR",0,1)</f>
        <v>www.amazon.ae/dp/B09HKWMQSD</v>
      </c>
      <c r="E81" s="5" t="s">
        <v>280</v>
      </c>
      <c r="F81" s="9" t="str">
        <f>_xlfn.XLOOKUP($E81,'Raw Data'!$E:$E,'Raw Data'!F:F,"ERROR",0,1)</f>
        <v>TRESemmÃ©  Mousse  Tres Extra Hold, Extra Firm Control  Mousse , Frizz Control with Flexible Feel, Hair Styling  Mousse , Styling Foam for All Hair Types, Humidity Resistant, 2 pack - 10.5 oz each</v>
      </c>
      <c r="G81" s="10">
        <f>_xlfn.XLOOKUP($E81,'Raw Data'!$E:$E,'Raw Data'!G:G,"ERROR",0,1)</f>
        <v>11</v>
      </c>
      <c r="H81" s="9">
        <f>_xlfn.XLOOKUP($E81,'Raw Data'!$E:$E,'Raw Data'!H:H,"ERROR",0,1)</f>
        <v>1681.55</v>
      </c>
      <c r="I81" s="9">
        <f>_xlfn.XLOOKUP($E81,'Raw Data'!$E:$E,'Raw Data'!I:I,"ERROR",0,1)</f>
        <v>0.00225129463331685</v>
      </c>
      <c r="J81" s="9" t="str">
        <f>_xlfn.XLOOKUP($E81,'Raw Data'!$E:$E,'Raw Data'!J:J,"ERROR",0,1)</f>
        <v>No</v>
      </c>
      <c r="K81" s="14" t="str">
        <f t="array" ref="K81">_xlfn.IFS(AND(L81&gt;0,L81&lt;=5),"0 to 5",AND(L81&gt;5,L81&lt;=10),"5 to 10",AND(L81&gt;10,L81&lt;=15),"10 to 15",AND(L81&gt;15,L81&lt;=20),"15 to 20",AND(L81&gt;20,L81&lt;=30),"20 to 30",AND(L81&gt;30,L81&lt;=40),"30 to 40",AND(L81&gt;40,L81&lt;=50),"40 to 50",AND(L81&gt;50,L81&lt;=75),"50 to 75",AND(L81&gt;75,L81&lt;=100),"75 to 100",AND(L81&gt;100,L81&lt;=150),"100 to 150",AND(L81&gt;150,L81&lt;=200),"150 to 200",AND(L81&gt;200,L81&lt;=250),"200 to 250",AND(L81&gt;250,L81&lt;=300),"250 to 300",AND(L81&gt;300,L81&lt;=400),"300 to 400",AND(L81&gt;400,L81&lt;=500),"400 to 500",L81&gt;500,"500+")</f>
        <v>100 to 150</v>
      </c>
      <c r="L81" s="9">
        <f>_xlfn.XLOOKUP($E81,'Raw Data'!$E:$E,'Raw Data'!L:L,"ERROR",0,1)</f>
        <v>148.72</v>
      </c>
      <c r="M81" s="14" t="str">
        <f t="array" ref="M81">_xlfn.IFS(AND(N81&gt;0,N81&lt;=5),"0 to 5",AND(N81&gt;5,N81&lt;=10),"5 to 10",AND(N81&gt;10,N81&lt;=15),"10 to 15",AND(N81&gt;15,N81&lt;=20),"15 to 20",AND(N81&gt;20,N81&lt;=30),"20 to 30",AND(N81&gt;30,N81&lt;=40),"30 to 40",AND(N81&gt;40,N81&lt;=50),"40 to 50",AND(N81&gt;50,N81&lt;=75),"50 to 75",AND(N81&gt;75,N81&lt;=100),"75 to 100",AND(N81&gt;100,N81&lt;=150),"100 to 150",AND(N81&gt;150,N81&lt;=200),"150 to 200",AND(N81&gt;200,N81&lt;=250),"200 to 250",AND(N81&gt;250,N81&lt;=300),"250 to 300",AND(N81&gt;300,N81&lt;=400),"300 to 400",AND(N81&gt;400,N81&lt;=500),"400 to 500",N81&gt;500,"500+")</f>
        <v>150 to 200</v>
      </c>
      <c r="N81" s="9">
        <f>_xlfn.XLOOKUP($E81,'Raw Data'!$E:$E,'Raw Data'!N:N,"ERROR",0,1)</f>
        <v>151.19</v>
      </c>
      <c r="O81" s="14" t="str">
        <f t="array" ref="O81">_xlfn.IFS(P81=0,"No Discount",AND(P81&gt;0,P81&lt;=0.02),"0% to 2%",AND(P81&gt;0.02,P81&lt;=0.04),"2% to 4%",AND(P81&gt;0.04,P81&lt;=0.06),"4% to 6%",AND(P81&gt;0.06,P81&lt;=0.08),"6% to 8%",AND(P81&gt;0.08,P81&lt;=0.1),"8% to 10%",AND(P81&gt;0.1,P81&lt;=0.15),"10% to 15%",AND(P81&gt;0.15,P81&lt;=0.2),"15% to 20%",AND(P81&gt;0.2,P81&lt;=0.25),"20% to 25%",AND(P81&gt;0.25,P81&lt;=0.3),"25% to 30%",AND(P81&gt;0.3,P81&lt;=0.4),"30% to 40%",AND(P81&gt;0.4,P81&lt;=0.5),"40% to 50%",AND(P81&gt;0.5,P81&lt;=0.75),"50% to 75%",AND(P81&gt;0.75,P81&lt;=1),"75% to 100%")</f>
        <v>0% to 2%</v>
      </c>
      <c r="P81" s="10">
        <f>_xlfn.XLOOKUP($E81,'Raw Data'!$E:$E,'Raw Data'!P:P,"ERROR",0,1)</f>
        <v>0.0163370593293207</v>
      </c>
      <c r="Q81" s="9">
        <f>_xlfn.XLOOKUP($E81,'Raw Data'!$E:$E,'Raw Data'!Q:Q,"ERROR",0,1)</f>
        <v>21</v>
      </c>
      <c r="R81" s="9" t="str">
        <f>_xlfn.XLOOKUP($E81,'Raw Data'!$E:$E,'Raw Data'!R:R,"ERROR",0,1)</f>
        <v>oz</v>
      </c>
      <c r="S81" s="5" t="str">
        <f t="array" ref="S81">_xlfn.IFS(AND(T81&gt;0,T81&lt;=0.05),"0 to 0.05",AND(T81&gt;0.05,T81&lt;=0.1),"0.05 to 0.1",AND(T81&gt;0.1,T81&lt;=0.2),"0.1 to 0.2",AND(T81&gt;0.2,T81&lt;=0.3),"0.2 to 0.3",AND(T81&gt;0.3,T81&lt;=0.4),"0.3 to 0.4",AND(T81&gt;0.4,T81&lt;=0.5),"0.4 to 0.5",AND(T81&gt;0.5,T81&lt;=0.75),"0.5 to 0.75",AND(T81&gt;0.75,T81&lt;=1),"0.75 to 1",AND(T81&gt;1,T81&lt;=2),"1 to 2",AND(T81&gt;2,T81&lt;=3),"2 to 3",AND(T81&gt;3,T81&lt;=4),"3 to 4",AND(T81&gt;4,T81&lt;=5),"4 to 5",AND(T81&gt;5,T81&lt;=10),"5 to 10",T81&gt;10,"10+")</f>
        <v>0.2 to 0.3</v>
      </c>
      <c r="T81" s="10">
        <f>_xlfn.XLOOKUP($E81,'Raw Data'!$E:$E,'Raw Data'!T:T,"ERROR",0,1)</f>
        <v>0.239496271961608</v>
      </c>
      <c r="U81" s="15" t="str">
        <f t="array" ref="U81">_xlfn.IFS(AND(V81&gt;0,V81&lt;=0.05),"0 to 0.05",AND(V81&gt;0.05,V81&lt;=0.1),"0.05 to 0.1",AND(V81&gt;0.1,V81&lt;=0.2),"0.1 to 0.2",AND(V81&gt;0.2,V81&lt;=0.3),"0.2 to 0.3",AND(V81&gt;0.3,V81&lt;=0.4),"0.3 to 0.4",AND(V81&gt;0.4,V81&lt;=0.5),"0.4 to 0.5",AND(V81&gt;0.5,V81&lt;=0.75),"0.5 to 0.75",AND(V81&gt;0.75,V81&lt;=1),"0.75 to 1",AND(V81&gt;1,V81&lt;=2),"1 to 2",AND(V81&gt;2,V81&lt;=3),"2 to 3",AND(V81&gt;3,V81&lt;=4),"3 to 4",AND(V81&gt;4,V81&lt;=5),"4 to 5",AND(V81&gt;5,V81&lt;=10),"5 to 10",V81&gt;10,"10+")</f>
        <v>0.05 to 0.1</v>
      </c>
      <c r="V81" s="10">
        <f>_xlfn.XLOOKUP($E81,'Raw Data'!$E:$E,'Raw Data'!V:V,"ERROR",0,1)</f>
        <v>0.0657379583554761</v>
      </c>
      <c r="W81" s="15" t="str">
        <f t="array" ref="W81">_xlfn.IFS(AND(X81&gt;0,X81&lt;=0.05),"0 to 0.05",AND(X81&gt;0.05,X81&lt;=0.1),"0.05 to 0.1",AND(X81&gt;0.1,X81&lt;=0.2),"0.1 to 0.2",AND(X81&gt;0.2,X81&lt;=0.3),"0.2 to 0.3",AND(X81&gt;0.3,X81&lt;=0.4),"0.3 to 0.4",AND(X81&gt;0.4,X81&lt;=0.5),"0.4 to 0.5",AND(X81&gt;0.5,X81&lt;=0.75),"0.5 to 0.75",AND(X81&gt;0.75,X81&lt;=1),"0.75 to 1",AND(X81&gt;1,X81&lt;=2),"1 to 2",AND(X81&gt;2,X81&lt;=3),"2 to 3",AND(X81&gt;3,X81&lt;=4),"3 to 4",AND(X81&gt;4,X81&lt;=5),"4 to 5",AND(X81&gt;5,X81&lt;=10),"5 to 10",X81&gt;10,"10+")</f>
        <v>0.05 to 0.1</v>
      </c>
      <c r="X81" s="16">
        <f t="shared" si="6"/>
        <v>0.0646639934296343</v>
      </c>
      <c r="Y81" s="5" t="str">
        <f t="array" ref="Y81">_xlfn.IFS(AND(Z81&gt;0,Z81&lt;=1),"0 to 1",AND(Z81&gt;1,Z81&lt;=2),"1 to 2",AND(Z81&gt;2,Z81&lt;=4),"2 to 4",AND(Z81&gt;4,Z81&lt;=6),"4 to 6",AND(Z81&gt;6,Z81&lt;=8),"6 to 8",AND(Z81&gt;8,Z81&lt;=10),"8 to 10",AND(Z81&gt;10,Z81&lt;=15),"10 to 15",AND(Z81&gt;15,Z81&lt;=20),"15 to 20",AND(Z81&gt;20,Z81&lt;=25),"20 to 25",AND(Z81&gt;25,Z81&lt;=30),"25 to 30",AND(Z81&gt;30,Z81&lt;=40),"30 to 40",AND(Z81&gt;40,Z81&lt;=50),"40 to 50",Z81&gt;50,"50+")</f>
        <v>20 to 25</v>
      </c>
      <c r="Z81" s="9">
        <f>_xlfn.XLOOKUP($E81,'Raw Data'!$E:$E,'Raw Data'!Z:Z,"ERROR",0,1)</f>
        <v>21</v>
      </c>
      <c r="AA81" s="9" t="str">
        <f>_xlfn.XLOOKUP($E81,'Raw Data'!$E:$E,'Raw Data'!AA:AA,"ERROR",0,1)</f>
        <v>oz</v>
      </c>
    </row>
    <row r="82" hidden="1" spans="1:27">
      <c r="A82" s="5" t="str">
        <f>_xlfn.XLOOKUP($E82,'Raw Data'!$E:$E,'Raw Data'!A:A,"ERROR",0,1)</f>
        <v>AE</v>
      </c>
      <c r="B82" s="5" t="str">
        <f>_xlfn.XLOOKUP($E82,'Raw Data'!$E:$E,'Raw Data'!B:B,"ERROR",0,1)</f>
        <v>Hair Mousses</v>
      </c>
      <c r="C82" s="5" t="str">
        <f>_xlfn.XLOOKUP($E82,'Raw Data'!$E:$E,'Raw Data'!C:C,"ERROR",0,1)</f>
        <v>herbal essences</v>
      </c>
      <c r="D82" s="5" t="str">
        <f>_xlfn.XLOOKUP($E82,'Raw Data'!$E:$E,'Raw Data'!D:D,"ERROR",0,1)</f>
        <v>www.amazon.ae/dp/B0741GKYMS</v>
      </c>
      <c r="E82" s="5" t="s">
        <v>281</v>
      </c>
      <c r="F82" s="9" t="str">
        <f>_xlfn.XLOOKUP($E82,'Raw Data'!$E:$E,'Raw Data'!F:F,"ERROR",0,1)</f>
        <v>Herbal Essences  Mousse  6.8 Ounce Totally Twisted  Curl  Boosting (201ml) (Pack of 2)</v>
      </c>
      <c r="G82" s="10">
        <f>_xlfn.XLOOKUP($E82,'Raw Data'!$E:$E,'Raw Data'!G:G,"ERROR",0,1)</f>
        <v>16</v>
      </c>
      <c r="H82" s="9">
        <f>_xlfn.XLOOKUP($E82,'Raw Data'!$E:$E,'Raw Data'!H:H,"ERROR",0,1)</f>
        <v>1681.24</v>
      </c>
      <c r="I82" s="9">
        <f>_xlfn.XLOOKUP($E82,'Raw Data'!$E:$E,'Raw Data'!I:I,"ERROR",0,1)</f>
        <v>0.00225087959877352</v>
      </c>
      <c r="J82" s="9" t="str">
        <f>_xlfn.XLOOKUP($E82,'Raw Data'!$E:$E,'Raw Data'!J:J,"ERROR",0,1)</f>
        <v>No</v>
      </c>
      <c r="K82" s="14" t="str">
        <f t="array" ref="K82">_xlfn.IFS(AND(L82&gt;0,L82&lt;=5),"0 to 5",AND(L82&gt;5,L82&lt;=10),"5 to 10",AND(L82&gt;10,L82&lt;=15),"10 to 15",AND(L82&gt;15,L82&lt;=20),"15 to 20",AND(L82&gt;20,L82&lt;=30),"20 to 30",AND(L82&gt;30,L82&lt;=40),"30 to 40",AND(L82&gt;40,L82&lt;=50),"40 to 50",AND(L82&gt;50,L82&lt;=75),"50 to 75",AND(L82&gt;75,L82&lt;=100),"75 to 100",AND(L82&gt;100,L82&lt;=150),"100 to 150",AND(L82&gt;150,L82&lt;=200),"150 to 200",AND(L82&gt;200,L82&lt;=250),"200 to 250",AND(L82&gt;250,L82&lt;=300),"250 to 300",AND(L82&gt;300,L82&lt;=400),"300 to 400",AND(L82&gt;400,L82&lt;=500),"400 to 500",L82&gt;500,"500+")</f>
        <v>100 to 150</v>
      </c>
      <c r="L82" s="9">
        <f>_xlfn.XLOOKUP($E82,'Raw Data'!$E:$E,'Raw Data'!L:L,"ERROR",0,1)</f>
        <v>113.64</v>
      </c>
      <c r="M82" s="14" t="str">
        <f t="array" ref="M82">_xlfn.IFS(AND(N82&gt;0,N82&lt;=5),"0 to 5",AND(N82&gt;5,N82&lt;=10),"5 to 10",AND(N82&gt;10,N82&lt;=15),"10 to 15",AND(N82&gt;15,N82&lt;=20),"15 to 20",AND(N82&gt;20,N82&lt;=30),"20 to 30",AND(N82&gt;30,N82&lt;=40),"30 to 40",AND(N82&gt;40,N82&lt;=50),"40 to 50",AND(N82&gt;50,N82&lt;=75),"50 to 75",AND(N82&gt;75,N82&lt;=100),"75 to 100",AND(N82&gt;100,N82&lt;=150),"100 to 150",AND(N82&gt;150,N82&lt;=200),"150 to 200",AND(N82&gt;200,N82&lt;=250),"200 to 250",AND(N82&gt;250,N82&lt;=300),"250 to 300",AND(N82&gt;300,N82&lt;=400),"300 to 400",AND(N82&gt;400,N82&lt;=500),"400 to 500",N82&gt;500,"500+")</f>
        <v>100 to 150</v>
      </c>
      <c r="N82" s="9">
        <f>_xlfn.XLOOKUP($E82,'Raw Data'!$E:$E,'Raw Data'!N:N,"ERROR",0,1)</f>
        <v>124.21</v>
      </c>
      <c r="O82" s="14" t="str">
        <f t="array" ref="O82">_xlfn.IFS(P82=0,"No Discount",AND(P82&gt;0,P82&lt;=0.02),"0% to 2%",AND(P82&gt;0.02,P82&lt;=0.04),"2% to 4%",AND(P82&gt;0.04,P82&lt;=0.06),"4% to 6%",AND(P82&gt;0.06,P82&lt;=0.08),"6% to 8%",AND(P82&gt;0.08,P82&lt;=0.1),"8% to 10%",AND(P82&gt;0.1,P82&lt;=0.15),"10% to 15%",AND(P82&gt;0.15,P82&lt;=0.2),"15% to 20%",AND(P82&gt;0.2,P82&lt;=0.25),"20% to 25%",AND(P82&gt;0.25,P82&lt;=0.3),"25% to 30%",AND(P82&gt;0.3,P82&lt;=0.4),"30% to 40%",AND(P82&gt;0.4,P82&lt;=0.5),"40% to 50%",AND(P82&gt;0.5,P82&lt;=0.75),"50% to 75%",AND(P82&gt;0.75,P82&lt;=1),"75% to 100%")</f>
        <v>8% to 10%</v>
      </c>
      <c r="P82" s="10">
        <f>_xlfn.XLOOKUP($E82,'Raw Data'!$E:$E,'Raw Data'!P:P,"ERROR",0,1)</f>
        <v>0.0850978182110941</v>
      </c>
      <c r="Q82" s="9">
        <f>_xlfn.XLOOKUP($E82,'Raw Data'!$E:$E,'Raw Data'!Q:Q,"ERROR",0,1)</f>
        <v>13.6</v>
      </c>
      <c r="R82" s="9" t="str">
        <f>_xlfn.XLOOKUP($E82,'Raw Data'!$E:$E,'Raw Data'!R:R,"ERROR",0,1)</f>
        <v>oz</v>
      </c>
      <c r="S82" s="5" t="str">
        <f t="array" ref="S82">_xlfn.IFS(AND(T82&gt;0,T82&lt;=0.05),"0 to 0.05",AND(T82&gt;0.05,T82&lt;=0.1),"0.05 to 0.1",AND(T82&gt;0.1,T82&lt;=0.2),"0.1 to 0.2",AND(T82&gt;0.2,T82&lt;=0.3),"0.2 to 0.3",AND(T82&gt;0.3,T82&lt;=0.4),"0.3 to 0.4",AND(T82&gt;0.4,T82&lt;=0.5),"0.4 to 0.5",AND(T82&gt;0.5,T82&lt;=0.75),"0.5 to 0.75",AND(T82&gt;0.75,T82&lt;=1),"0.75 to 1",AND(T82&gt;1,T82&lt;=2),"1 to 2",AND(T82&gt;2,T82&lt;=3),"2 to 3",AND(T82&gt;3,T82&lt;=4),"3 to 4",AND(T82&gt;4,T82&lt;=5),"4 to 5",AND(T82&gt;5,T82&lt;=10),"5 to 10",T82&gt;10,"10+")</f>
        <v>0.2 to 0.3</v>
      </c>
      <c r="T82" s="10">
        <f>_xlfn.XLOOKUP($E82,'Raw Data'!$E:$E,'Raw Data'!T:T,"ERROR",0,1)</f>
        <v>0.282579721100479</v>
      </c>
      <c r="U82" s="15" t="str">
        <f t="array" ref="U82">_xlfn.IFS(AND(V82&gt;0,V82&lt;=0.05),"0 to 0.05",AND(V82&gt;0.05,V82&lt;=0.1),"0.05 to 0.1",AND(V82&gt;0.1,V82&lt;=0.2),"0.1 to 0.2",AND(V82&gt;0.2,V82&lt;=0.3),"0.2 to 0.3",AND(V82&gt;0.3,V82&lt;=0.4),"0.3 to 0.4",AND(V82&gt;0.4,V82&lt;=0.5),"0.4 to 0.5",AND(V82&gt;0.5,V82&lt;=0.75),"0.5 to 0.75",AND(V82&gt;0.75,V82&lt;=1),"0.75 to 1",AND(V82&gt;1,V82&lt;=2),"1 to 2",AND(V82&gt;2,V82&lt;=3),"2 to 3",AND(V82&gt;3,V82&lt;=4),"3 to 4",AND(V82&gt;4,V82&lt;=5),"4 to 5",AND(V82&gt;5,V82&lt;=10),"5 to 10",V82&gt;10,"10+")</f>
        <v>0.05 to 0.1</v>
      </c>
      <c r="V82" s="10">
        <f>_xlfn.XLOOKUP($E82,'Raw Data'!$E:$E,'Raw Data'!V:V,"ERROR",0,1)</f>
        <v>0.0833930951481032</v>
      </c>
      <c r="W82" s="15" t="str">
        <f t="array" ref="W82">_xlfn.IFS(AND(X82&gt;0,X82&lt;=0.05),"0 to 0.05",AND(X82&gt;0.05,X82&lt;=0.1),"0.05 to 0.1",AND(X82&gt;0.1,X82&lt;=0.2),"0.1 to 0.2",AND(X82&gt;0.2,X82&lt;=0.3),"0.2 to 0.3",AND(X82&gt;0.3,X82&lt;=0.4),"0.3 to 0.4",AND(X82&gt;0.4,X82&lt;=0.5),"0.4 to 0.5",AND(X82&gt;0.5,X82&lt;=0.75),"0.5 to 0.75",AND(X82&gt;0.75,X82&lt;=1),"0.75 to 1",AND(X82&gt;1,X82&lt;=2),"1 to 2",AND(X82&gt;2,X82&lt;=3),"2 to 3",AND(X82&gt;3,X82&lt;=4),"3 to 4",AND(X82&gt;4,X82&lt;=5),"4 to 5",AND(X82&gt;5,X82&lt;=10),"5 to 10",X82&gt;10,"10+")</f>
        <v>0.05 to 0.1</v>
      </c>
      <c r="X82" s="16">
        <f t="shared" si="6"/>
        <v>0.0762965246971294</v>
      </c>
      <c r="Y82" s="5" t="str">
        <f t="array" ref="Y82">_xlfn.IFS(AND(Z82&gt;0,Z82&lt;=1),"0 to 1",AND(Z82&gt;1,Z82&lt;=2),"1 to 2",AND(Z82&gt;2,Z82&lt;=4),"2 to 4",AND(Z82&gt;4,Z82&lt;=6),"4 to 6",AND(Z82&gt;6,Z82&lt;=8),"6 to 8",AND(Z82&gt;8,Z82&lt;=10),"8 to 10",AND(Z82&gt;10,Z82&lt;=15),"10 to 15",AND(Z82&gt;15,Z82&lt;=20),"15 to 20",AND(Z82&gt;20,Z82&lt;=25),"20 to 25",AND(Z82&gt;25,Z82&lt;=30),"25 to 30",AND(Z82&gt;30,Z82&lt;=40),"30 to 40",AND(Z82&gt;40,Z82&lt;=50),"40 to 50",Z82&gt;50,"50+")</f>
        <v>10 to 15</v>
      </c>
      <c r="Z82" s="9">
        <f>_xlfn.XLOOKUP($E82,'Raw Data'!$E:$E,'Raw Data'!Z:Z,"ERROR",0,1)</f>
        <v>13.6</v>
      </c>
      <c r="AA82" s="9" t="str">
        <f>_xlfn.XLOOKUP($E82,'Raw Data'!$E:$E,'Raw Data'!AA:AA,"ERROR",0,1)</f>
        <v>oz</v>
      </c>
    </row>
    <row r="83" hidden="1" spans="1:27">
      <c r="A83" s="5" t="str">
        <f>_xlfn.XLOOKUP($E83,'Raw Data'!$E:$E,'Raw Data'!A:A,"ERROR",0,1)</f>
        <v>AE</v>
      </c>
      <c r="B83" s="5" t="str">
        <f>_xlfn.XLOOKUP($E83,'Raw Data'!$E:$E,'Raw Data'!B:B,"ERROR",0,1)</f>
        <v>Hair Mousses</v>
      </c>
      <c r="C83" s="5" t="str">
        <f>_xlfn.XLOOKUP($E83,'Raw Data'!$E:$E,'Raw Data'!C:C,"ERROR",0,1)</f>
        <v>Tresemme</v>
      </c>
      <c r="D83" s="5" t="str">
        <f>_xlfn.XLOOKUP($E83,'Raw Data'!$E:$E,'Raw Data'!D:D,"ERROR",0,1)</f>
        <v>www.amazon.ae/dp/B098J83CGD</v>
      </c>
      <c r="E83" s="5" t="s">
        <v>282</v>
      </c>
      <c r="F83" s="9" t="str">
        <f>_xlfn.XLOOKUP($E83,'Raw Data'!$E:$E,'Raw Data'!F:F,"ERROR",0,1)</f>
        <v>TRESemmÃ© Extra Hold Hair  Mousse  Pack of 6 For 24H Touchable Hold &amp; Volume with Pro Lock Tech 10.5 oz</v>
      </c>
      <c r="G83" s="10">
        <f>_xlfn.XLOOKUP($E83,'Raw Data'!$E:$E,'Raw Data'!G:G,"ERROR",0,1)</f>
        <v>3</v>
      </c>
      <c r="H83" s="9">
        <f>_xlfn.XLOOKUP($E83,'Raw Data'!$E:$E,'Raw Data'!H:H,"ERROR",0,1)</f>
        <v>1626.71</v>
      </c>
      <c r="I83" s="9">
        <f>_xlfn.XLOOKUP($E83,'Raw Data'!$E:$E,'Raw Data'!I:I,"ERROR",0,1)</f>
        <v>0.00217787368378154</v>
      </c>
      <c r="J83" s="9" t="str">
        <f>_xlfn.XLOOKUP($E83,'Raw Data'!$E:$E,'Raw Data'!J:J,"ERROR",0,1)</f>
        <v>No</v>
      </c>
      <c r="K83" s="14" t="str">
        <f t="array" ref="K83">_xlfn.IFS(AND(L83&gt;0,L83&lt;=5),"0 to 5",AND(L83&gt;5,L83&lt;=10),"5 to 10",AND(L83&gt;10,L83&lt;=15),"10 to 15",AND(L83&gt;15,L83&lt;=20),"15 to 20",AND(L83&gt;20,L83&lt;=30),"20 to 30",AND(L83&gt;30,L83&lt;=40),"30 to 40",AND(L83&gt;40,L83&lt;=50),"40 to 50",AND(L83&gt;50,L83&lt;=75),"50 to 75",AND(L83&gt;75,L83&lt;=100),"75 to 100",AND(L83&gt;100,L83&lt;=150),"100 to 150",AND(L83&gt;150,L83&lt;=200),"150 to 200",AND(L83&gt;200,L83&lt;=250),"200 to 250",AND(L83&gt;250,L83&lt;=300),"250 to 300",AND(L83&gt;300,L83&lt;=400),"300 to 400",AND(L83&gt;400,L83&lt;=500),"400 to 500",L83&gt;500,"500+")</f>
        <v>500+</v>
      </c>
      <c r="L83" s="9">
        <f>_xlfn.XLOOKUP($E83,'Raw Data'!$E:$E,'Raw Data'!L:L,"ERROR",0,1)</f>
        <v>706.77</v>
      </c>
      <c r="M83" s="14" t="str">
        <f t="array" ref="M83">_xlfn.IFS(AND(N83&gt;0,N83&lt;=5),"0 to 5",AND(N83&gt;5,N83&lt;=10),"5 to 10",AND(N83&gt;10,N83&lt;=15),"10 to 15",AND(N83&gt;15,N83&lt;=20),"15 to 20",AND(N83&gt;20,N83&lt;=30),"20 to 30",AND(N83&gt;30,N83&lt;=40),"30 to 40",AND(N83&gt;40,N83&lt;=50),"40 to 50",AND(N83&gt;50,N83&lt;=75),"50 to 75",AND(N83&gt;75,N83&lt;=100),"75 to 100",AND(N83&gt;100,N83&lt;=150),"100 to 150",AND(N83&gt;150,N83&lt;=200),"150 to 200",AND(N83&gt;200,N83&lt;=250),"200 to 250",AND(N83&gt;250,N83&lt;=300),"250 to 300",AND(N83&gt;300,N83&lt;=400),"300 to 400",AND(N83&gt;400,N83&lt;=500),"400 to 500",N83&gt;500,"500+")</f>
        <v>500+</v>
      </c>
      <c r="N83" s="9">
        <f>_xlfn.XLOOKUP($E83,'Raw Data'!$E:$E,'Raw Data'!N:N,"ERROR",0,1)</f>
        <v>716.69</v>
      </c>
      <c r="O83" s="14" t="str">
        <f t="array" ref="O83">_xlfn.IFS(P83=0,"No Discount",AND(P83&gt;0,P83&lt;=0.02),"0% to 2%",AND(P83&gt;0.02,P83&lt;=0.04),"2% to 4%",AND(P83&gt;0.04,P83&lt;=0.06),"4% to 6%",AND(P83&gt;0.06,P83&lt;=0.08),"6% to 8%",AND(P83&gt;0.08,P83&lt;=0.1),"8% to 10%",AND(P83&gt;0.1,P83&lt;=0.15),"10% to 15%",AND(P83&gt;0.15,P83&lt;=0.2),"15% to 20%",AND(P83&gt;0.2,P83&lt;=0.25),"20% to 25%",AND(P83&gt;0.25,P83&lt;=0.3),"25% to 30%",AND(P83&gt;0.3,P83&lt;=0.4),"30% to 40%",AND(P83&gt;0.4,P83&lt;=0.5),"40% to 50%",AND(P83&gt;0.5,P83&lt;=0.75),"50% to 75%",AND(P83&gt;0.75,P83&lt;=1),"75% to 100%")</f>
        <v>0% to 2%</v>
      </c>
      <c r="P83" s="10">
        <f>_xlfn.XLOOKUP($E83,'Raw Data'!$E:$E,'Raw Data'!P:P,"ERROR",0,1)</f>
        <v>0.0138414098145643</v>
      </c>
      <c r="Q83" s="9">
        <f>_xlfn.XLOOKUP($E83,'Raw Data'!$E:$E,'Raw Data'!Q:Q,"ERROR",0,1)</f>
        <v>31.8</v>
      </c>
      <c r="R83" s="9" t="str">
        <f>_xlfn.XLOOKUP($E83,'Raw Data'!$E:$E,'Raw Data'!R:R,"ERROR",0,1)</f>
        <v>oz</v>
      </c>
      <c r="S83" s="5" t="str">
        <f t="array" ref="S83">_xlfn.IFS(AND(T83&gt;0,T83&lt;=0.05),"0 to 0.05",AND(T83&gt;0.05,T83&lt;=0.1),"0.05 to 0.1",AND(T83&gt;0.1,T83&lt;=0.2),"0.1 to 0.2",AND(T83&gt;0.2,T83&lt;=0.3),"0.2 to 0.3",AND(T83&gt;0.3,T83&lt;=0.4),"0.3 to 0.4",AND(T83&gt;0.4,T83&lt;=0.5),"0.4 to 0.5",AND(T83&gt;0.5,T83&lt;=0.75),"0.5 to 0.75",AND(T83&gt;0.75,T83&lt;=1),"0.75 to 1",AND(T83&gt;1,T83&lt;=2),"1 to 2",AND(T83&gt;2,T83&lt;=3),"2 to 3",AND(T83&gt;3,T83&lt;=4),"3 to 4",AND(T83&gt;4,T83&lt;=5),"4 to 5",AND(T83&gt;5,T83&lt;=10),"5 to 10",T83&gt;10,"10+")</f>
        <v>0.75 to 1</v>
      </c>
      <c r="T83" s="10">
        <f>_xlfn.XLOOKUP($E83,'Raw Data'!$E:$E,'Raw Data'!T:T,"ERROR",0,1)</f>
        <v>0.751622309709611</v>
      </c>
      <c r="U83" s="15" t="str">
        <f t="array" ref="U83">_xlfn.IFS(AND(V83&gt;0,V83&lt;=0.05),"0 to 0.05",AND(V83&gt;0.05,V83&lt;=0.1),"0.05 to 0.1",AND(V83&gt;0.1,V83&lt;=0.2),"0.1 to 0.2",AND(V83&gt;0.2,V83&lt;=0.3),"0.2 to 0.3",AND(V83&gt;0.3,V83&lt;=0.4),"0.3 to 0.4",AND(V83&gt;0.4,V83&lt;=0.5),"0.4 to 0.5",AND(V83&gt;0.5,V83&lt;=0.75),"0.5 to 0.75",AND(V83&gt;0.75,V83&lt;=1),"0.75 to 1",AND(V83&gt;1,V83&lt;=2),"1 to 2",AND(V83&gt;2,V83&lt;=3),"2 to 3",AND(V83&gt;3,V83&lt;=4),"3 to 4",AND(V83&gt;4,V83&lt;=5),"4 to 5",AND(V83&gt;5,V83&lt;=10),"5 to 10",V83&gt;10,"10+")</f>
        <v>0.2 to 0.3</v>
      </c>
      <c r="V83" s="10">
        <f>_xlfn.XLOOKUP($E83,'Raw Data'!$E:$E,'Raw Data'!V:V,"ERROR",0,1)</f>
        <v>0.205786397483426</v>
      </c>
      <c r="W83" s="15" t="str">
        <f t="array" ref="W83">_xlfn.IFS(AND(X83&gt;0,X83&lt;=0.05),"0 to 0.05",AND(X83&gt;0.05,X83&lt;=0.1),"0.05 to 0.1",AND(X83&gt;0.1,X83&lt;=0.2),"0.1 to 0.2",AND(X83&gt;0.2,X83&lt;=0.3),"0.2 to 0.3",AND(X83&gt;0.3,X83&lt;=0.4),"0.3 to 0.4",AND(X83&gt;0.4,X83&lt;=0.5),"0.4 to 0.5",AND(X83&gt;0.5,X83&lt;=0.75),"0.5 to 0.75",AND(X83&gt;0.75,X83&lt;=1),"0.75 to 1",AND(X83&gt;1,X83&lt;=2),"1 to 2",AND(X83&gt;2,X83&lt;=3),"2 to 3",AND(X83&gt;3,X83&lt;=4),"3 to 4",AND(X83&gt;4,X83&lt;=5),"4 to 5",AND(X83&gt;5,X83&lt;=10),"5 to 10",X83&gt;10,"10+")</f>
        <v>0.2 to 0.3</v>
      </c>
      <c r="X83" s="16">
        <f t="shared" si="6"/>
        <v>0.202938023621595</v>
      </c>
      <c r="Y83" s="5" t="str">
        <f t="array" ref="Y83">_xlfn.IFS(AND(Z83&gt;0,Z83&lt;=1),"0 to 1",AND(Z83&gt;1,Z83&lt;=2),"1 to 2",AND(Z83&gt;2,Z83&lt;=4),"2 to 4",AND(Z83&gt;4,Z83&lt;=6),"4 to 6",AND(Z83&gt;6,Z83&lt;=8),"6 to 8",AND(Z83&gt;8,Z83&lt;=10),"8 to 10",AND(Z83&gt;10,Z83&lt;=15),"10 to 15",AND(Z83&gt;15,Z83&lt;=20),"15 to 20",AND(Z83&gt;20,Z83&lt;=25),"20 to 25",AND(Z83&gt;25,Z83&lt;=30),"25 to 30",AND(Z83&gt;30,Z83&lt;=40),"30 to 40",AND(Z83&gt;40,Z83&lt;=50),"40 to 50",Z83&gt;50,"50+")</f>
        <v>30 to 40</v>
      </c>
      <c r="Z83" s="9">
        <f>_xlfn.XLOOKUP($E83,'Raw Data'!$E:$E,'Raw Data'!Z:Z,"ERROR",0,1)</f>
        <v>31.8</v>
      </c>
      <c r="AA83" s="9" t="str">
        <f>_xlfn.XLOOKUP($E83,'Raw Data'!$E:$E,'Raw Data'!AA:AA,"ERROR",0,1)</f>
        <v>oz</v>
      </c>
    </row>
    <row r="84" hidden="1" spans="1:27">
      <c r="A84" s="5" t="str">
        <f>_xlfn.XLOOKUP($E84,'Raw Data'!$E:$E,'Raw Data'!A:A,"ERROR",0,1)</f>
        <v>AE</v>
      </c>
      <c r="B84" s="5" t="str">
        <f>_xlfn.XLOOKUP($E84,'Raw Data'!$E:$E,'Raw Data'!B:B,"ERROR",0,1)</f>
        <v>Hair Mousses</v>
      </c>
      <c r="C84" s="5" t="str">
        <f>_xlfn.XLOOKUP($E84,'Raw Data'!$E:$E,'Raw Data'!C:C,"ERROR",0,1)</f>
        <v>r+co</v>
      </c>
      <c r="D84" s="5" t="str">
        <f>_xlfn.XLOOKUP($E84,'Raw Data'!$E:$E,'Raw Data'!D:D,"ERROR",0,1)</f>
        <v>www.amazon.ae/dp/B01A7QACAY</v>
      </c>
      <c r="E84" s="5" t="s">
        <v>283</v>
      </c>
      <c r="F84" s="9" t="str">
        <f>_xlfn.XLOOKUP($E84,'Raw Data'!$E:$E,'Raw Data'!F:F,"ERROR",0,1)</f>
        <v>R+Co Chiffon Styling  Mousse  | Shapeable Body + Volume + Shine | Vegan + Cruelty-Free | 5.6 Oz</v>
      </c>
      <c r="G84" s="10">
        <f>_xlfn.XLOOKUP($E84,'Raw Data'!$E:$E,'Raw Data'!G:G,"ERROR",0,1)</f>
        <v>8</v>
      </c>
      <c r="H84" s="9">
        <f>_xlfn.XLOOKUP($E84,'Raw Data'!$E:$E,'Raw Data'!H:H,"ERROR",0,1)</f>
        <v>1601.43</v>
      </c>
      <c r="I84" s="9">
        <f>_xlfn.XLOOKUP($E84,'Raw Data'!$E:$E,'Raw Data'!I:I,"ERROR",0,1)</f>
        <v>0.00214402828618394</v>
      </c>
      <c r="J84" s="9" t="str">
        <f>_xlfn.XLOOKUP($E84,'Raw Data'!$E:$E,'Raw Data'!J:J,"ERROR",0,1)</f>
        <v>No</v>
      </c>
      <c r="K84" s="14" t="str">
        <f t="array" ref="K84">_xlfn.IFS(AND(L84&gt;0,L84&lt;=5),"0 to 5",AND(L84&gt;5,L84&lt;=10),"5 to 10",AND(L84&gt;10,L84&lt;=15),"10 to 15",AND(L84&gt;15,L84&lt;=20),"15 to 20",AND(L84&gt;20,L84&lt;=30),"20 to 30",AND(L84&gt;30,L84&lt;=40),"30 to 40",AND(L84&gt;40,L84&lt;=50),"40 to 50",AND(L84&gt;50,L84&lt;=75),"50 to 75",AND(L84&gt;75,L84&lt;=100),"75 to 100",AND(L84&gt;100,L84&lt;=150),"100 to 150",AND(L84&gt;150,L84&lt;=200),"150 to 200",AND(L84&gt;200,L84&lt;=250),"200 to 250",AND(L84&gt;250,L84&lt;=300),"250 to 300",AND(L84&gt;300,L84&lt;=400),"300 to 400",AND(L84&gt;400,L84&lt;=500),"400 to 500",L84&gt;500,"500+")</f>
        <v>200 to 250</v>
      </c>
      <c r="L84" s="9">
        <f>_xlfn.XLOOKUP($E84,'Raw Data'!$E:$E,'Raw Data'!L:L,"ERROR",0,1)</f>
        <v>213.18</v>
      </c>
      <c r="M84" s="14" t="str">
        <f t="array" ref="M84">_xlfn.IFS(AND(N84&gt;0,N84&lt;=5),"0 to 5",AND(N84&gt;5,N84&lt;=10),"5 to 10",AND(N84&gt;10,N84&lt;=15),"10 to 15",AND(N84&gt;15,N84&lt;=20),"15 to 20",AND(N84&gt;20,N84&lt;=30),"20 to 30",AND(N84&gt;30,N84&lt;=40),"30 to 40",AND(N84&gt;40,N84&lt;=50),"40 to 50",AND(N84&gt;50,N84&lt;=75),"50 to 75",AND(N84&gt;75,N84&lt;=100),"75 to 100",AND(N84&gt;100,N84&lt;=150),"100 to 150",AND(N84&gt;150,N84&lt;=200),"150 to 200",AND(N84&gt;200,N84&lt;=250),"200 to 250",AND(N84&gt;250,N84&lt;=300),"250 to 300",AND(N84&gt;300,N84&lt;=400),"300 to 400",AND(N84&gt;400,N84&lt;=500),"400 to 500",N84&gt;500,"500+")</f>
        <v>200 to 250</v>
      </c>
      <c r="N84" s="9">
        <f>_xlfn.XLOOKUP($E84,'Raw Data'!$E:$E,'Raw Data'!N:N,"ERROR",0,1)</f>
        <v>214.38</v>
      </c>
      <c r="O84" s="14" t="str">
        <f t="array" ref="O84">_xlfn.IFS(P84=0,"No Discount",AND(P84&gt;0,P84&lt;=0.02),"0% to 2%",AND(P84&gt;0.02,P84&lt;=0.04),"2% to 4%",AND(P84&gt;0.04,P84&lt;=0.06),"4% to 6%",AND(P84&gt;0.06,P84&lt;=0.08),"6% to 8%",AND(P84&gt;0.08,P84&lt;=0.1),"8% to 10%",AND(P84&gt;0.1,P84&lt;=0.15),"10% to 15%",AND(P84&gt;0.15,P84&lt;=0.2),"15% to 20%",AND(P84&gt;0.2,P84&lt;=0.25),"20% to 25%",AND(P84&gt;0.25,P84&lt;=0.3),"25% to 30%",AND(P84&gt;0.3,P84&lt;=0.4),"30% to 40%",AND(P84&gt;0.4,P84&lt;=0.5),"40% to 50%",AND(P84&gt;0.5,P84&lt;=0.75),"50% to 75%",AND(P84&gt;0.75,P84&lt;=1),"75% to 100%")</f>
        <v>0% to 2%</v>
      </c>
      <c r="P84" s="10">
        <f>_xlfn.XLOOKUP($E84,'Raw Data'!$E:$E,'Raw Data'!P:P,"ERROR",0,1)</f>
        <v>0.00559753708368313</v>
      </c>
      <c r="Q84" s="9">
        <f>_xlfn.XLOOKUP($E84,'Raw Data'!$E:$E,'Raw Data'!Q:Q,"ERROR",0,1)</f>
        <v>5.6</v>
      </c>
      <c r="R84" s="9" t="str">
        <f>_xlfn.XLOOKUP($E84,'Raw Data'!$E:$E,'Raw Data'!R:R,"ERROR",0,1)</f>
        <v>oz</v>
      </c>
      <c r="S84" s="5" t="str">
        <f t="array" ref="S84">_xlfn.IFS(AND(T84&gt;0,T84&lt;=0.05),"0 to 0.05",AND(T84&gt;0.05,T84&lt;=0.1),"0.05 to 0.1",AND(T84&gt;0.1,T84&lt;=0.2),"0.1 to 0.2",AND(T84&gt;0.2,T84&lt;=0.3),"0.2 to 0.3",AND(T84&gt;0.3,T84&lt;=0.4),"0.3 to 0.4",AND(T84&gt;0.4,T84&lt;=0.5),"0.4 to 0.5",AND(T84&gt;0.5,T84&lt;=0.75),"0.5 to 0.75",AND(T84&gt;0.75,T84&lt;=1),"0.75 to 1",AND(T84&gt;1,T84&lt;=2),"1 to 2",AND(T84&gt;2,T84&lt;=3),"2 to 3",AND(T84&gt;3,T84&lt;=4),"3 to 4",AND(T84&gt;4,T84&lt;=5),"4 to 5",AND(T84&gt;5,T84&lt;=10),"5 to 10",T84&gt;10,"10+")</f>
        <v>1 to 2</v>
      </c>
      <c r="T84" s="10">
        <f>_xlfn.XLOOKUP($E84,'Raw Data'!$E:$E,'Raw Data'!T:T,"ERROR",0,1)</f>
        <v>1.28738103290014</v>
      </c>
      <c r="U84" s="15" t="str">
        <f t="array" ref="U84">_xlfn.IFS(AND(V84&gt;0,V84&lt;=0.05),"0 to 0.05",AND(V84&gt;0.05,V84&lt;=0.1),"0.05 to 0.1",AND(V84&gt;0.1,V84&lt;=0.2),"0.1 to 0.2",AND(V84&gt;0.2,V84&lt;=0.3),"0.2 to 0.3",AND(V84&gt;0.3,V84&lt;=0.4),"0.3 to 0.4",AND(V84&gt;0.4,V84&lt;=0.5),"0.4 to 0.5",AND(V84&gt;0.5,V84&lt;=0.75),"0.5 to 0.75",AND(V84&gt;0.75,V84&lt;=1),"0.75 to 1",AND(V84&gt;1,V84&lt;=2),"1 to 2",AND(V84&gt;2,V84&lt;=3),"2 to 3",AND(V84&gt;3,V84&lt;=4),"3 to 4",AND(V84&gt;4,V84&lt;=5),"4 to 5",AND(V84&gt;5,V84&lt;=10),"5 to 10",V84&gt;10,"10+")</f>
        <v>0.3 to 0.4</v>
      </c>
      <c r="V84" s="10">
        <f>_xlfn.XLOOKUP($E84,'Raw Data'!$E:$E,'Raw Data'!V:V,"ERROR",0,1)</f>
        <v>0.349549495144693</v>
      </c>
      <c r="W84" s="15" t="str">
        <f t="array" ref="W84">_xlfn.IFS(AND(X84&gt;0,X84&lt;=0.05),"0 to 0.05",AND(X84&gt;0.05,X84&lt;=0.1),"0.05 to 0.1",AND(X84&gt;0.1,X84&lt;=0.2),"0.1 to 0.2",AND(X84&gt;0.2,X84&lt;=0.3),"0.2 to 0.3",AND(X84&gt;0.3,X84&lt;=0.4),"0.3 to 0.4",AND(X84&gt;0.4,X84&lt;=0.5),"0.4 to 0.5",AND(X84&gt;0.5,X84&lt;=0.75),"0.5 to 0.75",AND(X84&gt;0.75,X84&lt;=1),"0.75 to 1",AND(X84&gt;1,X84&lt;=2),"1 to 2",AND(X84&gt;2,X84&lt;=3),"2 to 3",AND(X84&gt;3,X84&lt;=4),"3 to 4",AND(X84&gt;4,X84&lt;=5),"4 to 5",AND(X84&gt;5,X84&lt;=10),"5 to 10",X84&gt;10,"10+")</f>
        <v>0.3 to 0.4</v>
      </c>
      <c r="X84" s="16">
        <f t="shared" si="6"/>
        <v>0.347592878883038</v>
      </c>
      <c r="Y84" s="5" t="str">
        <f t="array" ref="Y84">_xlfn.IFS(AND(Z84&gt;0,Z84&lt;=1),"0 to 1",AND(Z84&gt;1,Z84&lt;=2),"1 to 2",AND(Z84&gt;2,Z84&lt;=4),"2 to 4",AND(Z84&gt;4,Z84&lt;=6),"4 to 6",AND(Z84&gt;6,Z84&lt;=8),"6 to 8",AND(Z84&gt;8,Z84&lt;=10),"8 to 10",AND(Z84&gt;10,Z84&lt;=15),"10 to 15",AND(Z84&gt;15,Z84&lt;=20),"15 to 20",AND(Z84&gt;20,Z84&lt;=25),"20 to 25",AND(Z84&gt;25,Z84&lt;=30),"25 to 30",AND(Z84&gt;30,Z84&lt;=40),"30 to 40",AND(Z84&gt;40,Z84&lt;=50),"40 to 50",Z84&gt;50,"50+")</f>
        <v>4 to 6</v>
      </c>
      <c r="Z84" s="9">
        <f>_xlfn.XLOOKUP($E84,'Raw Data'!$E:$E,'Raw Data'!Z:Z,"ERROR",0,1)</f>
        <v>5.6</v>
      </c>
      <c r="AA84" s="9" t="str">
        <f>_xlfn.XLOOKUP($E84,'Raw Data'!$E:$E,'Raw Data'!AA:AA,"ERROR",0,1)</f>
        <v>oz</v>
      </c>
    </row>
    <row r="85" hidden="1" spans="1:27">
      <c r="A85" s="5" t="str">
        <f>_xlfn.XLOOKUP($E85,'Raw Data'!$E:$E,'Raw Data'!A:A,"ERROR",0,1)</f>
        <v>AE</v>
      </c>
      <c r="B85" s="5" t="str">
        <f>_xlfn.XLOOKUP($E85,'Raw Data'!$E:$E,'Raw Data'!B:B,"ERROR",0,1)</f>
        <v>Hair Mousses</v>
      </c>
      <c r="C85" s="5" t="str">
        <f>_xlfn.XLOOKUP($E85,'Raw Data'!$E:$E,'Raw Data'!C:C,"ERROR",0,1)</f>
        <v>Wella</v>
      </c>
      <c r="D85" s="5" t="str">
        <f>_xlfn.XLOOKUP($E85,'Raw Data'!$E:$E,'Raw Data'!D:D,"ERROR",0,1)</f>
        <v>www.amazon.ae/dp/B00GC4UI1E</v>
      </c>
      <c r="E85" s="5" t="s">
        <v>284</v>
      </c>
      <c r="F85" s="9" t="str">
        <f>_xlfn.XLOOKUP($E85,'Raw Data'!$E:$E,'Raw Data'!F:F,"ERROR",0,1)</f>
        <v>Wella SP Men Pigment Black  Mousse</v>
      </c>
      <c r="G85" s="10">
        <f>_xlfn.XLOOKUP($E85,'Raw Data'!$E:$E,'Raw Data'!G:G,"ERROR",0,1)</f>
        <v>6</v>
      </c>
      <c r="H85" s="9">
        <f>_xlfn.XLOOKUP($E85,'Raw Data'!$E:$E,'Raw Data'!H:H,"ERROR",0,1)</f>
        <v>1600.77</v>
      </c>
      <c r="I85" s="9">
        <f>_xlfn.XLOOKUP($E85,'Raw Data'!$E:$E,'Raw Data'!I:I,"ERROR",0,1)</f>
        <v>0.00214314466425299</v>
      </c>
      <c r="J85" s="9" t="str">
        <f>_xlfn.XLOOKUP($E85,'Raw Data'!$E:$E,'Raw Data'!J:J,"ERROR",0,1)</f>
        <v>No</v>
      </c>
      <c r="K85" s="14" t="str">
        <f t="array" ref="K85">_xlfn.IFS(AND(L85&gt;0,L85&lt;=5),"0 to 5",AND(L85&gt;5,L85&lt;=10),"5 to 10",AND(L85&gt;10,L85&lt;=15),"10 to 15",AND(L85&gt;15,L85&lt;=20),"15 to 20",AND(L85&gt;20,L85&lt;=30),"20 to 30",AND(L85&gt;30,L85&lt;=40),"30 to 40",AND(L85&gt;40,L85&lt;=50),"40 to 50",AND(L85&gt;50,L85&lt;=75),"50 to 75",AND(L85&gt;75,L85&lt;=100),"75 to 100",AND(L85&gt;100,L85&lt;=150),"100 to 150",AND(L85&gt;150,L85&lt;=200),"150 to 200",AND(L85&gt;200,L85&lt;=250),"200 to 250",AND(L85&gt;250,L85&lt;=300),"250 to 300",AND(L85&gt;300,L85&lt;=400),"300 to 400",AND(L85&gt;400,L85&lt;=500),"400 to 500",L85&gt;500,"500+")</f>
        <v>200 to 250</v>
      </c>
      <c r="L85" s="9">
        <f>_xlfn.XLOOKUP($E85,'Raw Data'!$E:$E,'Raw Data'!L:L,"ERROR",0,1)</f>
        <v>237.15</v>
      </c>
      <c r="M85" s="14" t="str">
        <f t="array" ref="M85">_xlfn.IFS(AND(N85&gt;0,N85&lt;=5),"0 to 5",AND(N85&gt;5,N85&lt;=10),"5 to 10",AND(N85&gt;10,N85&lt;=15),"10 to 15",AND(N85&gt;15,N85&lt;=20),"15 to 20",AND(N85&gt;20,N85&lt;=30),"20 to 30",AND(N85&gt;30,N85&lt;=40),"30 to 40",AND(N85&gt;40,N85&lt;=50),"40 to 50",AND(N85&gt;50,N85&lt;=75),"50 to 75",AND(N85&gt;75,N85&lt;=100),"75 to 100",AND(N85&gt;100,N85&lt;=150),"100 to 150",AND(N85&gt;150,N85&lt;=200),"150 to 200",AND(N85&gt;200,N85&lt;=250),"200 to 250",AND(N85&gt;250,N85&lt;=300),"250 to 300",AND(N85&gt;300,N85&lt;=400),"300 to 400",AND(N85&gt;400,N85&lt;=500),"400 to 500",N85&gt;500,"500+")</f>
        <v>200 to 250</v>
      </c>
      <c r="N85" s="9">
        <f>_xlfn.XLOOKUP($E85,'Raw Data'!$E:$E,'Raw Data'!N:N,"ERROR",0,1)</f>
        <v>237.15</v>
      </c>
      <c r="O85" s="14" t="str">
        <f t="array" ref="O85">_xlfn.IFS(P85=0,"No Discount",AND(P85&gt;0,P85&lt;=0.02),"0% to 2%",AND(P85&gt;0.02,P85&lt;=0.04),"2% to 4%",AND(P85&gt;0.04,P85&lt;=0.06),"4% to 6%",AND(P85&gt;0.06,P85&lt;=0.08),"6% to 8%",AND(P85&gt;0.08,P85&lt;=0.1),"8% to 10%",AND(P85&gt;0.1,P85&lt;=0.15),"10% to 15%",AND(P85&gt;0.15,P85&lt;=0.2),"15% to 20%",AND(P85&gt;0.2,P85&lt;=0.25),"20% to 25%",AND(P85&gt;0.25,P85&lt;=0.3),"25% to 30%",AND(P85&gt;0.3,P85&lt;=0.4),"30% to 40%",AND(P85&gt;0.4,P85&lt;=0.5),"40% to 50%",AND(P85&gt;0.5,P85&lt;=0.75),"50% to 75%",AND(P85&gt;0.75,P85&lt;=1),"75% to 100%")</f>
        <v>No Discount</v>
      </c>
      <c r="P85" s="10">
        <f>_xlfn.XLOOKUP($E85,'Raw Data'!$E:$E,'Raw Data'!P:P,"ERROR",0,1)</f>
        <v>0</v>
      </c>
      <c r="Q85" s="9">
        <f>_xlfn.XLOOKUP($E85,'Raw Data'!$E:$E,'Raw Data'!Q:Q,"ERROR",0,1)</f>
        <v>0</v>
      </c>
      <c r="R85" s="9">
        <f>_xlfn.XLOOKUP($E85,'Raw Data'!$E:$E,'Raw Data'!R:R,"ERROR",0,1)</f>
        <v>0</v>
      </c>
      <c r="S85" s="5" t="e">
        <f t="array" ref="S85">_xlfn.IFS(AND(T85&gt;0,T85&lt;=0.05),"0 to 0.05",AND(T85&gt;0.05,T85&lt;=0.1),"0.05 to 0.1",AND(T85&gt;0.1,T85&lt;=0.2),"0.1 to 0.2",AND(T85&gt;0.2,T85&lt;=0.3),"0.2 to 0.3",AND(T85&gt;0.3,T85&lt;=0.4),"0.3 to 0.4",AND(T85&gt;0.4,T85&lt;=0.5),"0.4 to 0.5",AND(T85&gt;0.5,T85&lt;=0.75),"0.5 to 0.75",AND(T85&gt;0.75,T85&lt;=1),"0.75 to 1",AND(T85&gt;1,T85&lt;=2),"1 to 2",AND(T85&gt;2,T85&lt;=3),"2 to 3",AND(T85&gt;3,T85&lt;=4),"3 to 4",AND(T85&gt;4,T85&lt;=5),"4 to 5",AND(T85&gt;5,T85&lt;=10),"5 to 10",T85&gt;10,"10+")</f>
        <v>#N/A</v>
      </c>
      <c r="T85" s="10">
        <f>_xlfn.XLOOKUP($E85,'Raw Data'!$E:$E,'Raw Data'!T:T,"ERROR",0,1)</f>
        <v>0</v>
      </c>
      <c r="U85" s="15" t="e">
        <f t="array" ref="U85">_xlfn.IFS(AND(V85&gt;0,V85&lt;=0.05),"0 to 0.05",AND(V85&gt;0.05,V85&lt;=0.1),"0.05 to 0.1",AND(V85&gt;0.1,V85&lt;=0.2),"0.1 to 0.2",AND(V85&gt;0.2,V85&lt;=0.3),"0.2 to 0.3",AND(V85&gt;0.3,V85&lt;=0.4),"0.3 to 0.4",AND(V85&gt;0.4,V85&lt;=0.5),"0.4 to 0.5",AND(V85&gt;0.5,V85&lt;=0.75),"0.5 to 0.75",AND(V85&gt;0.75,V85&lt;=1),"0.75 to 1",AND(V85&gt;1,V85&lt;=2),"1 to 2",AND(V85&gt;2,V85&lt;=3),"2 to 3",AND(V85&gt;3,V85&lt;=4),"3 to 4",AND(V85&gt;4,V85&lt;=5),"4 to 5",AND(V85&gt;5,V85&lt;=10),"5 to 10",V85&gt;10,"10+")</f>
        <v>#N/A</v>
      </c>
      <c r="V85" s="10">
        <f>_xlfn.XLOOKUP($E85,'Raw Data'!$E:$E,'Raw Data'!V:V,"ERROR",0,1)</f>
        <v>0</v>
      </c>
      <c r="W85" s="15" t="e">
        <f t="array" ref="W85">_xlfn.IFS(AND(X85&gt;0,X85&lt;=0.05),"0 to 0.05",AND(X85&gt;0.05,X85&lt;=0.1),"0.05 to 0.1",AND(X85&gt;0.1,X85&lt;=0.2),"0.1 to 0.2",AND(X85&gt;0.2,X85&lt;=0.3),"0.2 to 0.3",AND(X85&gt;0.3,X85&lt;=0.4),"0.3 to 0.4",AND(X85&gt;0.4,X85&lt;=0.5),"0.4 to 0.5",AND(X85&gt;0.5,X85&lt;=0.75),"0.5 to 0.75",AND(X85&gt;0.75,X85&lt;=1),"0.75 to 1",AND(X85&gt;1,X85&lt;=2),"1 to 2",AND(X85&gt;2,X85&lt;=3),"2 to 3",AND(X85&gt;3,X85&lt;=4),"3 to 4",AND(X85&gt;4,X85&lt;=5),"4 to 5",AND(X85&gt;5,X85&lt;=10),"5 to 10",X85&gt;10,"10+")</f>
        <v>#DIV/0!</v>
      </c>
      <c r="X85" s="16" t="e">
        <f t="shared" si="6"/>
        <v>#DIV/0!</v>
      </c>
      <c r="Y85" s="5" t="e">
        <f t="array" ref="Y85">_xlfn.IFS(AND(Z85&gt;0,Z85&lt;=1),"0 to 1",AND(Z85&gt;1,Z85&lt;=2),"1 to 2",AND(Z85&gt;2,Z85&lt;=4),"2 to 4",AND(Z85&gt;4,Z85&lt;=6),"4 to 6",AND(Z85&gt;6,Z85&lt;=8),"6 to 8",AND(Z85&gt;8,Z85&lt;=10),"8 to 10",AND(Z85&gt;10,Z85&lt;=15),"10 to 15",AND(Z85&gt;15,Z85&lt;=20),"15 to 20",AND(Z85&gt;20,Z85&lt;=25),"20 to 25",AND(Z85&gt;25,Z85&lt;=30),"25 to 30",AND(Z85&gt;30,Z85&lt;=40),"30 to 40",AND(Z85&gt;40,Z85&lt;=50),"40 to 50",Z85&gt;50,"50+")</f>
        <v>#N/A</v>
      </c>
      <c r="Z85" s="9">
        <f>_xlfn.XLOOKUP($E85,'Raw Data'!$E:$E,'Raw Data'!Z:Z,"ERROR",0,1)</f>
        <v>0</v>
      </c>
      <c r="AA85" s="9">
        <f>_xlfn.XLOOKUP($E85,'Raw Data'!$E:$E,'Raw Data'!AA:AA,"ERROR",0,1)</f>
        <v>0</v>
      </c>
    </row>
    <row r="86" hidden="1" spans="1:27">
      <c r="A86" s="5" t="str">
        <f>_xlfn.XLOOKUP($E86,'Raw Data'!$E:$E,'Raw Data'!A:A,"ERROR",0,1)</f>
        <v>AE</v>
      </c>
      <c r="B86" s="5" t="str">
        <f>_xlfn.XLOOKUP($E86,'Raw Data'!$E:$E,'Raw Data'!B:B,"ERROR",0,1)</f>
        <v>Hair Mousses</v>
      </c>
      <c r="C86" s="5" t="str">
        <f>_xlfn.XLOOKUP($E86,'Raw Data'!$E:$E,'Raw Data'!C:C,"ERROR",0,1)</f>
        <v>pantene</v>
      </c>
      <c r="D86" s="5" t="str">
        <f>_xlfn.XLOOKUP($E86,'Raw Data'!$E:$E,'Raw Data'!D:D,"ERROR",0,1)</f>
        <v>www.amazon.ae/dp/B003F6VJ0G</v>
      </c>
      <c r="E86" s="5" t="s">
        <v>285</v>
      </c>
      <c r="F86" s="9" t="str">
        <f>_xlfn.XLOOKUP($E86,'Raw Data'!$E:$E,'Raw Data'!F:F,"ERROR",0,1)</f>
        <v>Pantene Pro-V Style Series Volume Body Boosting Mousse, 6.60 oz (Pack of 3)</v>
      </c>
      <c r="G86" s="10">
        <f>_xlfn.XLOOKUP($E86,'Raw Data'!$E:$E,'Raw Data'!G:G,"ERROR",0,1)</f>
        <v>13</v>
      </c>
      <c r="H86" s="9">
        <f>_xlfn.XLOOKUP($E86,'Raw Data'!$E:$E,'Raw Data'!H:H,"ERROR",0,1)</f>
        <v>1557.78</v>
      </c>
      <c r="I86" s="9">
        <f>_xlfn.XLOOKUP($E86,'Raw Data'!$E:$E,'Raw Data'!I:I,"ERROR",0,1)</f>
        <v>0.00208558874484156</v>
      </c>
      <c r="J86" s="9" t="str">
        <f>_xlfn.XLOOKUP($E86,'Raw Data'!$E:$E,'Raw Data'!J:J,"ERROR",0,1)</f>
        <v>No</v>
      </c>
      <c r="K86" s="14" t="str">
        <f t="array" ref="K86">_xlfn.IFS(AND(L86&gt;0,L86&lt;=5),"0 to 5",AND(L86&gt;5,L86&lt;=10),"5 to 10",AND(L86&gt;10,L86&lt;=15),"10 to 15",AND(L86&gt;15,L86&lt;=20),"15 to 20",AND(L86&gt;20,L86&lt;=30),"20 to 30",AND(L86&gt;30,L86&lt;=40),"30 to 40",AND(L86&gt;40,L86&lt;=50),"40 to 50",AND(L86&gt;50,L86&lt;=75),"50 to 75",AND(L86&gt;75,L86&lt;=100),"75 to 100",AND(L86&gt;100,L86&lt;=150),"100 to 150",AND(L86&gt;150,L86&lt;=200),"150 to 200",AND(L86&gt;200,L86&lt;=250),"200 to 250",AND(L86&gt;250,L86&lt;=300),"250 to 300",AND(L86&gt;300,L86&lt;=400),"300 to 400",AND(L86&gt;400,L86&lt;=500),"400 to 500",L86&gt;500,"500+")</f>
        <v>100 to 150</v>
      </c>
      <c r="L86" s="9">
        <f>_xlfn.XLOOKUP($E86,'Raw Data'!$E:$E,'Raw Data'!L:L,"ERROR",0,1)</f>
        <v>121.32</v>
      </c>
      <c r="M86" s="14" t="str">
        <f t="array" ref="M86">_xlfn.IFS(AND(N86&gt;0,N86&lt;=5),"0 to 5",AND(N86&gt;5,N86&lt;=10),"5 to 10",AND(N86&gt;10,N86&lt;=15),"10 to 15",AND(N86&gt;15,N86&lt;=20),"15 to 20",AND(N86&gt;20,N86&lt;=30),"20 to 30",AND(N86&gt;30,N86&lt;=40),"30 to 40",AND(N86&gt;40,N86&lt;=50),"40 to 50",AND(N86&gt;50,N86&lt;=75),"50 to 75",AND(N86&gt;75,N86&lt;=100),"75 to 100",AND(N86&gt;100,N86&lt;=150),"100 to 150",AND(N86&gt;150,N86&lt;=200),"150 to 200",AND(N86&gt;200,N86&lt;=250),"200 to 250",AND(N86&gt;250,N86&lt;=300),"250 to 300",AND(N86&gt;300,N86&lt;=400),"300 to 400",AND(N86&gt;400,N86&lt;=500),"400 to 500",N86&gt;500,"500+")</f>
        <v>100 to 150</v>
      </c>
      <c r="N86" s="9">
        <f>_xlfn.XLOOKUP($E86,'Raw Data'!$E:$E,'Raw Data'!N:N,"ERROR",0,1)</f>
        <v>122.81</v>
      </c>
      <c r="O86" s="14" t="str">
        <f t="array" ref="O86">_xlfn.IFS(P86=0,"No Discount",AND(P86&gt;0,P86&lt;=0.02),"0% to 2%",AND(P86&gt;0.02,P86&lt;=0.04),"2% to 4%",AND(P86&gt;0.04,P86&lt;=0.06),"4% to 6%",AND(P86&gt;0.06,P86&lt;=0.08),"6% to 8%",AND(P86&gt;0.08,P86&lt;=0.1),"8% to 10%",AND(P86&gt;0.1,P86&lt;=0.15),"10% to 15%",AND(P86&gt;0.15,P86&lt;=0.2),"15% to 20%",AND(P86&gt;0.2,P86&lt;=0.25),"20% to 25%",AND(P86&gt;0.25,P86&lt;=0.3),"25% to 30%",AND(P86&gt;0.3,P86&lt;=0.4),"30% to 40%",AND(P86&gt;0.4,P86&lt;=0.5),"40% to 50%",AND(P86&gt;0.5,P86&lt;=0.75),"50% to 75%",AND(P86&gt;0.75,P86&lt;=1),"75% to 100%")</f>
        <v>0% to 2%</v>
      </c>
      <c r="P86" s="10">
        <f>_xlfn.XLOOKUP($E86,'Raw Data'!$E:$E,'Raw Data'!P:P,"ERROR",0,1)</f>
        <v>0.0121325624949109</v>
      </c>
      <c r="Q86" s="9">
        <f>_xlfn.XLOOKUP($E86,'Raw Data'!$E:$E,'Raw Data'!Q:Q,"ERROR",0,1)</f>
        <v>19.8</v>
      </c>
      <c r="R86" s="9" t="str">
        <f>_xlfn.XLOOKUP($E86,'Raw Data'!$E:$E,'Raw Data'!R:R,"ERROR",0,1)</f>
        <v>oz</v>
      </c>
      <c r="S86" s="5" t="str">
        <f t="array" ref="S86">_xlfn.IFS(AND(T86&gt;0,T86&lt;=0.05),"0 to 0.05",AND(T86&gt;0.05,T86&lt;=0.1),"0.05 to 0.1",AND(T86&gt;0.1,T86&lt;=0.2),"0.1 to 0.2",AND(T86&gt;0.2,T86&lt;=0.3),"0.2 to 0.3",AND(T86&gt;0.3,T86&lt;=0.4),"0.3 to 0.4",AND(T86&gt;0.4,T86&lt;=0.5),"0.4 to 0.5",AND(T86&gt;0.5,T86&lt;=0.75),"0.5 to 0.75",AND(T86&gt;0.75,T86&lt;=1),"0.75 to 1",AND(T86&gt;1,T86&lt;=2),"1 to 2",AND(T86&gt;2,T86&lt;=3),"2 to 3",AND(T86&gt;3,T86&lt;=4),"3 to 4",AND(T86&gt;4,T86&lt;=5),"4 to 5",AND(T86&gt;5,T86&lt;=10),"5 to 10",T86&gt;10,"10+")</f>
        <v>0.2 to 0.3</v>
      </c>
      <c r="T86" s="10">
        <f>_xlfn.XLOOKUP($E86,'Raw Data'!$E:$E,'Raw Data'!T:T,"ERROR",0,1)</f>
        <v>0.207212469640606</v>
      </c>
      <c r="U86" s="15" t="str">
        <f t="array" ref="U86">_xlfn.IFS(AND(V86&gt;0,V86&lt;=0.05),"0 to 0.05",AND(V86&gt;0.05,V86&lt;=0.1),"0.05 to 0.1",AND(V86&gt;0.1,V86&lt;=0.2),"0.1 to 0.2",AND(V86&gt;0.2,V86&lt;=0.3),"0.2 to 0.3",AND(V86&gt;0.3,V86&lt;=0.4),"0.3 to 0.4",AND(V86&gt;0.4,V86&lt;=0.5),"0.4 to 0.5",AND(V86&gt;0.5,V86&lt;=0.75),"0.5 to 0.75",AND(V86&gt;0.75,V86&lt;=1),"0.75 to 1",AND(V86&gt;1,V86&lt;=2),"1 to 2",AND(V86&gt;2,V86&lt;=3),"2 to 3",AND(V86&gt;3,V86&lt;=4),"3 to 4",AND(V86&gt;4,V86&lt;=5),"4 to 5",AND(V86&gt;5,V86&lt;=10),"5 to 10",V86&gt;10,"10+")</f>
        <v>0.05 to 0.1</v>
      </c>
      <c r="V86" s="10">
        <f>_xlfn.XLOOKUP($E86,'Raw Data'!$E:$E,'Raw Data'!V:V,"ERROR",0,1)</f>
        <v>0.0566344882712823</v>
      </c>
      <c r="W86" s="15" t="str">
        <f t="array" ref="W86">_xlfn.IFS(AND(X86&gt;0,X86&lt;=0.05),"0 to 0.05",AND(X86&gt;0.05,X86&lt;=0.1),"0.05 to 0.1",AND(X86&gt;0.1,X86&lt;=0.2),"0.1 to 0.2",AND(X86&gt;0.2,X86&lt;=0.3),"0.2 to 0.3",AND(X86&gt;0.3,X86&lt;=0.4),"0.3 to 0.4",AND(X86&gt;0.4,X86&lt;=0.5),"0.4 to 0.5",AND(X86&gt;0.5,X86&lt;=0.75),"0.5 to 0.75",AND(X86&gt;0.75,X86&lt;=1),"0.75 to 1",AND(X86&gt;1,X86&lt;=2),"1 to 2",AND(X86&gt;2,X86&lt;=3),"2 to 3",AND(X86&gt;3,X86&lt;=4),"3 to 4",AND(X86&gt;4,X86&lt;=5),"4 to 5",AND(X86&gt;5,X86&lt;=10),"5 to 10",X86&gt;10,"10+")</f>
        <v>0.05 to 0.1</v>
      </c>
      <c r="X86" s="16">
        <f t="shared" si="6"/>
        <v>0.0559473668029637</v>
      </c>
      <c r="Y86" s="5" t="str">
        <f t="array" ref="Y86">_xlfn.IFS(AND(Z86&gt;0,Z86&lt;=1),"0 to 1",AND(Z86&gt;1,Z86&lt;=2),"1 to 2",AND(Z86&gt;2,Z86&lt;=4),"2 to 4",AND(Z86&gt;4,Z86&lt;=6),"4 to 6",AND(Z86&gt;6,Z86&lt;=8),"6 to 8",AND(Z86&gt;8,Z86&lt;=10),"8 to 10",AND(Z86&gt;10,Z86&lt;=15),"10 to 15",AND(Z86&gt;15,Z86&lt;=20),"15 to 20",AND(Z86&gt;20,Z86&lt;=25),"20 to 25",AND(Z86&gt;25,Z86&lt;=30),"25 to 30",AND(Z86&gt;30,Z86&lt;=40),"30 to 40",AND(Z86&gt;40,Z86&lt;=50),"40 to 50",Z86&gt;50,"50+")</f>
        <v>15 to 20</v>
      </c>
      <c r="Z86" s="9">
        <f>_xlfn.XLOOKUP($E86,'Raw Data'!$E:$E,'Raw Data'!Z:Z,"ERROR",0,1)</f>
        <v>19.8</v>
      </c>
      <c r="AA86" s="9" t="str">
        <f>_xlfn.XLOOKUP($E86,'Raw Data'!$E:$E,'Raw Data'!AA:AA,"ERROR",0,1)</f>
        <v>oz</v>
      </c>
    </row>
    <row r="87" hidden="1" spans="1:27">
      <c r="A87" s="5" t="str">
        <f>_xlfn.XLOOKUP($E87,'Raw Data'!$E:$E,'Raw Data'!A:A,"ERROR",0,1)</f>
        <v>AE</v>
      </c>
      <c r="B87" s="5" t="str">
        <f>_xlfn.XLOOKUP($E87,'Raw Data'!$E:$E,'Raw Data'!B:B,"ERROR",0,1)</f>
        <v>Hair Mousses</v>
      </c>
      <c r="C87" s="5" t="str">
        <f>_xlfn.XLOOKUP($E87,'Raw Data'!$E:$E,'Raw Data'!C:C,"ERROR",0,1)</f>
        <v>label m</v>
      </c>
      <c r="D87" s="5" t="str">
        <f>_xlfn.XLOOKUP($E87,'Raw Data'!$E:$E,'Raw Data'!D:D,"ERROR",0,1)</f>
        <v>www.amazon.ae/dp/B07MW557ZZ</v>
      </c>
      <c r="E87" s="5" t="s">
        <v>286</v>
      </c>
      <c r="F87" s="9" t="str">
        <f>_xlfn.XLOOKUP($E87,'Raw Data'!$E:$E,'Raw Data'!F:F,"ERROR",0,1)</f>
        <v>LABEL M Curl Define Souffle, 120 millilitre</v>
      </c>
      <c r="G87" s="10">
        <f>_xlfn.XLOOKUP($E87,'Raw Data'!$E:$E,'Raw Data'!G:G,"ERROR",0,1)</f>
        <v>10</v>
      </c>
      <c r="H87" s="9">
        <f>_xlfn.XLOOKUP($E87,'Raw Data'!$E:$E,'Raw Data'!H:H,"ERROR",0,1)</f>
        <v>1506.76</v>
      </c>
      <c r="I87" s="9">
        <f>_xlfn.XLOOKUP($E87,'Raw Data'!$E:$E,'Raw Data'!I:I,"ERROR",0,1)</f>
        <v>0.0020172820919369</v>
      </c>
      <c r="J87" s="9" t="str">
        <f>_xlfn.XLOOKUP($E87,'Raw Data'!$E:$E,'Raw Data'!J:J,"ERROR",0,1)</f>
        <v>No</v>
      </c>
      <c r="K87" s="14" t="str">
        <f t="array" ref="K87">_xlfn.IFS(AND(L87&gt;0,L87&lt;=5),"0 to 5",AND(L87&gt;5,L87&lt;=10),"5 to 10",AND(L87&gt;10,L87&lt;=15),"10 to 15",AND(L87&gt;15,L87&lt;=20),"15 to 20",AND(L87&gt;20,L87&lt;=30),"20 to 30",AND(L87&gt;30,L87&lt;=40),"30 to 40",AND(L87&gt;40,L87&lt;=50),"40 to 50",AND(L87&gt;50,L87&lt;=75),"50 to 75",AND(L87&gt;75,L87&lt;=100),"75 to 100",AND(L87&gt;100,L87&lt;=150),"100 to 150",AND(L87&gt;150,L87&lt;=200),"150 to 200",AND(L87&gt;200,L87&lt;=250),"200 to 250",AND(L87&gt;250,L87&lt;=300),"250 to 300",AND(L87&gt;300,L87&lt;=400),"300 to 400",AND(L87&gt;400,L87&lt;=500),"400 to 500",L87&gt;500,"500+")</f>
        <v>150 to 200</v>
      </c>
      <c r="L87" s="9">
        <f>_xlfn.XLOOKUP($E87,'Raw Data'!$E:$E,'Raw Data'!L:L,"ERROR",0,1)</f>
        <v>152.59</v>
      </c>
      <c r="M87" s="14" t="str">
        <f t="array" ref="M87">_xlfn.IFS(AND(N87&gt;0,N87&lt;=5),"0 to 5",AND(N87&gt;5,N87&lt;=10),"5 to 10",AND(N87&gt;10,N87&lt;=15),"10 to 15",AND(N87&gt;15,N87&lt;=20),"15 to 20",AND(N87&gt;20,N87&lt;=30),"20 to 30",AND(N87&gt;30,N87&lt;=40),"30 to 40",AND(N87&gt;40,N87&lt;=50),"40 to 50",AND(N87&gt;50,N87&lt;=75),"50 to 75",AND(N87&gt;75,N87&lt;=100),"75 to 100",AND(N87&gt;100,N87&lt;=150),"100 to 150",AND(N87&gt;150,N87&lt;=200),"150 to 200",AND(N87&gt;200,N87&lt;=250),"200 to 250",AND(N87&gt;250,N87&lt;=300),"250 to 300",AND(N87&gt;300,N87&lt;=400),"300 to 400",AND(N87&gt;400,N87&lt;=500),"400 to 500",N87&gt;500,"500+")</f>
        <v>150 to 200</v>
      </c>
      <c r="N87" s="9">
        <f>_xlfn.XLOOKUP($E87,'Raw Data'!$E:$E,'Raw Data'!N:N,"ERROR",0,1)</f>
        <v>172.58</v>
      </c>
      <c r="O87" s="14" t="str">
        <f t="array" ref="O87">_xlfn.IFS(P87=0,"No Discount",AND(P87&gt;0,P87&lt;=0.02),"0% to 2%",AND(P87&gt;0.02,P87&lt;=0.04),"2% to 4%",AND(P87&gt;0.04,P87&lt;=0.06),"4% to 6%",AND(P87&gt;0.06,P87&lt;=0.08),"6% to 8%",AND(P87&gt;0.08,P87&lt;=0.1),"8% to 10%",AND(P87&gt;0.1,P87&lt;=0.15),"10% to 15%",AND(P87&gt;0.15,P87&lt;=0.2),"15% to 20%",AND(P87&gt;0.2,P87&lt;=0.25),"20% to 25%",AND(P87&gt;0.25,P87&lt;=0.3),"25% to 30%",AND(P87&gt;0.3,P87&lt;=0.4),"30% to 40%",AND(P87&gt;0.4,P87&lt;=0.5),"40% to 50%",AND(P87&gt;0.5,P87&lt;=0.75),"50% to 75%",AND(P87&gt;0.75,P87&lt;=1),"75% to 100%")</f>
        <v>10% to 15%</v>
      </c>
      <c r="P87" s="10">
        <f>_xlfn.XLOOKUP($E87,'Raw Data'!$E:$E,'Raw Data'!P:P,"ERROR",0,1)</f>
        <v>0.115830339552671</v>
      </c>
      <c r="Q87" s="9">
        <f>_xlfn.XLOOKUP($E87,'Raw Data'!$E:$E,'Raw Data'!Q:Q,"ERROR",0,1)</f>
        <v>120</v>
      </c>
      <c r="R87" s="9" t="str">
        <f>_xlfn.XLOOKUP($E87,'Raw Data'!$E:$E,'Raw Data'!R:R,"ERROR",0,1)</f>
        <v>ml</v>
      </c>
      <c r="S87" s="5" t="str">
        <f t="array" ref="S87">_xlfn.IFS(AND(T87&gt;0,T87&lt;=0.05),"0 to 0.05",AND(T87&gt;0.05,T87&lt;=0.1),"0.05 to 0.1",AND(T87&gt;0.1,T87&lt;=0.2),"0.1 to 0.2",AND(T87&gt;0.2,T87&lt;=0.3),"0.2 to 0.3",AND(T87&gt;0.3,T87&lt;=0.4),"0.3 to 0.4",AND(T87&gt;0.4,T87&lt;=0.5),"0.4 to 0.5",AND(T87&gt;0.5,T87&lt;=0.75),"0.5 to 0.75",AND(T87&gt;0.75,T87&lt;=1),"0.75 to 1",AND(T87&gt;1,T87&lt;=2),"1 to 2",AND(T87&gt;2,T87&lt;=3),"2 to 3",AND(T87&gt;3,T87&lt;=4),"3 to 4",AND(T87&gt;4,T87&lt;=5),"4 to 5",AND(T87&gt;5,T87&lt;=10),"5 to 10",T87&gt;10,"10+")</f>
        <v>1 to 2</v>
      </c>
      <c r="T87" s="10">
        <f>_xlfn.XLOOKUP($E87,'Raw Data'!$E:$E,'Raw Data'!T:T,"ERROR",0,1)</f>
        <v>1.27226272162668</v>
      </c>
      <c r="U87" s="15" t="str">
        <f t="array" ref="U87">_xlfn.IFS(AND(V87&gt;0,V87&lt;=0.05),"0 to 0.05",AND(V87&gt;0.05,V87&lt;=0.1),"0.05 to 0.1",AND(V87&gt;0.1,V87&lt;=0.2),"0.1 to 0.2",AND(V87&gt;0.2,V87&lt;=0.3),"0.2 to 0.3",AND(V87&gt;0.3,V87&lt;=0.4),"0.3 to 0.4",AND(V87&gt;0.4,V87&lt;=0.5),"0.4 to 0.5",AND(V87&gt;0.5,V87&lt;=0.75),"0.5 to 0.75",AND(V87&gt;0.75,V87&lt;=1),"0.75 to 1",AND(V87&gt;1,V87&lt;=2),"1 to 2",AND(V87&gt;2,V87&lt;=3),"2 to 3",AND(V87&gt;3,V87&lt;=4),"3 to 4",AND(V87&gt;4,V87&lt;=5),"4 to 5",AND(V87&gt;5,V87&lt;=10),"5 to 10",V87&gt;10,"10+")</f>
        <v>0.3 to 0.4</v>
      </c>
      <c r="V87" s="10">
        <f>_xlfn.XLOOKUP($E87,'Raw Data'!$E:$E,'Raw Data'!V:V,"ERROR",0,1)</f>
        <v>0.388512465656661</v>
      </c>
      <c r="W87" s="15" t="str">
        <f t="array" ref="W87">_xlfn.IFS(AND(X87&gt;0,X87&lt;=0.05),"0 to 0.05",AND(X87&gt;0.05,X87&lt;=0.1),"0.05 to 0.1",AND(X87&gt;0.1,X87&lt;=0.2),"0.1 to 0.2",AND(X87&gt;0.2,X87&lt;=0.3),"0.2 to 0.3",AND(X87&gt;0.3,X87&lt;=0.4),"0.3 to 0.4",AND(X87&gt;0.4,X87&lt;=0.5),"0.4 to 0.5",AND(X87&gt;0.5,X87&lt;=0.75),"0.5 to 0.75",AND(X87&gt;0.75,X87&lt;=1),"0.75 to 1",AND(X87&gt;1,X87&lt;=2),"1 to 2",AND(X87&gt;2,X87&lt;=3),"2 to 3",AND(X87&gt;3,X87&lt;=4),"3 to 4",AND(X87&gt;4,X87&lt;=5),"4 to 5",AND(X87&gt;5,X87&lt;=10),"5 to 10",X87&gt;10,"10+")</f>
        <v>0.3 to 0.4</v>
      </c>
      <c r="X87" s="16">
        <f t="shared" si="6"/>
        <v>0.343510934839204</v>
      </c>
      <c r="Y87" s="5" t="str">
        <f t="array" ref="Y87">_xlfn.IFS(AND(Z87&gt;0,Z87&lt;=1),"0 to 1",AND(Z87&gt;1,Z87&lt;=2),"1 to 2",AND(Z87&gt;2,Z87&lt;=4),"2 to 4",AND(Z87&gt;4,Z87&lt;=6),"4 to 6",AND(Z87&gt;6,Z87&lt;=8),"6 to 8",AND(Z87&gt;8,Z87&lt;=10),"8 to 10",AND(Z87&gt;10,Z87&lt;=15),"10 to 15",AND(Z87&gt;15,Z87&lt;=20),"15 to 20",AND(Z87&gt;20,Z87&lt;=25),"20 to 25",AND(Z87&gt;25,Z87&lt;=30),"25 to 30",AND(Z87&gt;30,Z87&lt;=40),"30 to 40",AND(Z87&gt;40,Z87&lt;=50),"40 to 50",Z87&gt;50,"50+")</f>
        <v>4 to 6</v>
      </c>
      <c r="Z87" s="9">
        <f>_xlfn.XLOOKUP($E87,'Raw Data'!$E:$E,'Raw Data'!Z:Z,"ERROR",0,1)</f>
        <v>4.056</v>
      </c>
      <c r="AA87" s="9" t="str">
        <f>_xlfn.XLOOKUP($E87,'Raw Data'!$E:$E,'Raw Data'!AA:AA,"ERROR",0,1)</f>
        <v>oz</v>
      </c>
    </row>
    <row r="88" hidden="1" spans="1:27">
      <c r="A88" s="5" t="str">
        <f>_xlfn.XLOOKUP($E88,'Raw Data'!$E:$E,'Raw Data'!A:A,"ERROR",0,1)</f>
        <v>AE</v>
      </c>
      <c r="B88" s="5" t="str">
        <f>_xlfn.XLOOKUP($E88,'Raw Data'!$E:$E,'Raw Data'!B:B,"ERROR",0,1)</f>
        <v>Hair Mousses</v>
      </c>
      <c r="C88" s="5" t="str">
        <f>_xlfn.XLOOKUP($E88,'Raw Data'!$E:$E,'Raw Data'!C:C,"ERROR",0,1)</f>
        <v>GOT 2B</v>
      </c>
      <c r="D88" s="5" t="str">
        <f>_xlfn.XLOOKUP($E88,'Raw Data'!$E:$E,'Raw Data'!D:D,"ERROR",0,1)</f>
        <v>www.amazon.ae/dp/B082NDT1YJ</v>
      </c>
      <c r="E88" s="5" t="s">
        <v>287</v>
      </c>
      <c r="F88" s="9" t="str">
        <f>_xlfn.XLOOKUP($E88,'Raw Data'!$E:$E,'Raw Data'!F:F,"ERROR",0,1)</f>
        <v>Got2b Volumaniac Bodifying Hair Mousse, 8 oz Got2b Volumaniac Bodifying Hair Mousse, 8 oz</v>
      </c>
      <c r="G88" s="10">
        <f>_xlfn.XLOOKUP($E88,'Raw Data'!$E:$E,'Raw Data'!G:G,"ERROR",0,1)</f>
        <v>23</v>
      </c>
      <c r="H88" s="9">
        <f>_xlfn.XLOOKUP($E88,'Raw Data'!$E:$E,'Raw Data'!H:H,"ERROR",0,1)</f>
        <v>1454.95</v>
      </c>
      <c r="I88" s="9">
        <f>_xlfn.XLOOKUP($E88,'Raw Data'!$E:$E,'Raw Data'!I:I,"ERROR",0,1)</f>
        <v>0.00194791777035732</v>
      </c>
      <c r="J88" s="9" t="str">
        <f>_xlfn.XLOOKUP($E88,'Raw Data'!$E:$E,'Raw Data'!J:J,"ERROR",0,1)</f>
        <v>No</v>
      </c>
      <c r="K88" s="14" t="str">
        <f t="array" ref="K88">_xlfn.IFS(AND(L88&gt;0,L88&lt;=5),"0 to 5",AND(L88&gt;5,L88&lt;=10),"5 to 10",AND(L88&gt;10,L88&lt;=15),"10 to 15",AND(L88&gt;15,L88&lt;=20),"15 to 20",AND(L88&gt;20,L88&lt;=30),"20 to 30",AND(L88&gt;30,L88&lt;=40),"30 to 40",AND(L88&gt;40,L88&lt;=50),"40 to 50",AND(L88&gt;50,L88&lt;=75),"50 to 75",AND(L88&gt;75,L88&lt;=100),"75 to 100",AND(L88&gt;100,L88&lt;=150),"100 to 150",AND(L88&gt;150,L88&lt;=200),"150 to 200",AND(L88&gt;200,L88&lt;=250),"200 to 250",AND(L88&gt;250,L88&lt;=300),"250 to 300",AND(L88&gt;300,L88&lt;=400),"300 to 400",AND(L88&gt;400,L88&lt;=500),"400 to 500",L88&gt;500,"500+")</f>
        <v>50 to 75</v>
      </c>
      <c r="L88" s="9">
        <f>_xlfn.XLOOKUP($E88,'Raw Data'!$E:$E,'Raw Data'!L:L,"ERROR",0,1)</f>
        <v>64</v>
      </c>
      <c r="M88" s="14" t="str">
        <f t="array" ref="M88">_xlfn.IFS(AND(N88&gt;0,N88&lt;=5),"0 to 5",AND(N88&gt;5,N88&lt;=10),"5 to 10",AND(N88&gt;10,N88&lt;=15),"10 to 15",AND(N88&gt;15,N88&lt;=20),"15 to 20",AND(N88&gt;20,N88&lt;=30),"20 to 30",AND(N88&gt;30,N88&lt;=40),"30 to 40",AND(N88&gt;40,N88&lt;=50),"40 to 50",AND(N88&gt;50,N88&lt;=75),"50 to 75",AND(N88&gt;75,N88&lt;=100),"75 to 100",AND(N88&gt;100,N88&lt;=150),"100 to 150",AND(N88&gt;150,N88&lt;=200),"150 to 200",AND(N88&gt;200,N88&lt;=250),"200 to 250",AND(N88&gt;250,N88&lt;=300),"250 to 300",AND(N88&gt;300,N88&lt;=400),"300 to 400",AND(N88&gt;400,N88&lt;=500),"400 to 500",N88&gt;500,"500+")</f>
        <v>50 to 75</v>
      </c>
      <c r="N88" s="9">
        <f>_xlfn.XLOOKUP($E88,'Raw Data'!$E:$E,'Raw Data'!N:N,"ERROR",0,1)</f>
        <v>64</v>
      </c>
      <c r="O88" s="14" t="str">
        <f t="array" ref="O88">_xlfn.IFS(P88=0,"No Discount",AND(P88&gt;0,P88&lt;=0.02),"0% to 2%",AND(P88&gt;0.02,P88&lt;=0.04),"2% to 4%",AND(P88&gt;0.04,P88&lt;=0.06),"4% to 6%",AND(P88&gt;0.06,P88&lt;=0.08),"6% to 8%",AND(P88&gt;0.08,P88&lt;=0.1),"8% to 10%",AND(P88&gt;0.1,P88&lt;=0.15),"10% to 15%",AND(P88&gt;0.15,P88&lt;=0.2),"15% to 20%",AND(P88&gt;0.2,P88&lt;=0.25),"20% to 25%",AND(P88&gt;0.25,P88&lt;=0.3),"25% to 30%",AND(P88&gt;0.3,P88&lt;=0.4),"30% to 40%",AND(P88&gt;0.4,P88&lt;=0.5),"40% to 50%",AND(P88&gt;0.5,P88&lt;=0.75),"50% to 75%",AND(P88&gt;0.75,P88&lt;=1),"75% to 100%")</f>
        <v>No Discount</v>
      </c>
      <c r="P88" s="10">
        <f>_xlfn.XLOOKUP($E88,'Raw Data'!$E:$E,'Raw Data'!P:P,"ERROR",0,1)</f>
        <v>0</v>
      </c>
      <c r="Q88" s="9">
        <f>_xlfn.XLOOKUP($E88,'Raw Data'!$E:$E,'Raw Data'!Q:Q,"ERROR",0,1)</f>
        <v>8</v>
      </c>
      <c r="R88" s="9" t="str">
        <f>_xlfn.XLOOKUP($E88,'Raw Data'!$E:$E,'Raw Data'!R:R,"ERROR",0,1)</f>
        <v>oz</v>
      </c>
      <c r="S88" s="5" t="str">
        <f t="array" ref="S88">_xlfn.IFS(AND(T88&gt;0,T88&lt;=0.05),"0 to 0.05",AND(T88&gt;0.05,T88&lt;=0.1),"0.05 to 0.1",AND(T88&gt;0.1,T88&lt;=0.2),"0.1 to 0.2",AND(T88&gt;0.2,T88&lt;=0.3),"0.2 to 0.3",AND(T88&gt;0.3,T88&lt;=0.4),"0.3 to 0.4",AND(T88&gt;0.4,T88&lt;=0.5),"0.4 to 0.5",AND(T88&gt;0.5,T88&lt;=0.75),"0.5 to 0.75",AND(T88&gt;0.75,T88&lt;=1),"0.75 to 1",AND(T88&gt;1,T88&lt;=2),"1 to 2",AND(T88&gt;2,T88&lt;=3),"2 to 3",AND(T88&gt;3,T88&lt;=4),"3 to 4",AND(T88&gt;4,T88&lt;=5),"4 to 5",AND(T88&gt;5,T88&lt;=10),"5 to 10",T88&gt;10,"10+")</f>
        <v>0.2 to 0.3</v>
      </c>
      <c r="T88" s="10">
        <f>_xlfn.XLOOKUP($E88,'Raw Data'!$E:$E,'Raw Data'!T:T,"ERROR",0,1)</f>
        <v>0.270544470747379</v>
      </c>
      <c r="U88" s="15" t="str">
        <f t="array" ref="U88">_xlfn.IFS(AND(V88&gt;0,V88&lt;=0.05),"0 to 0.05",AND(V88&gt;0.05,V88&lt;=0.1),"0.05 to 0.1",AND(V88&gt;0.1,V88&lt;=0.2),"0.1 to 0.2",AND(V88&gt;0.2,V88&lt;=0.3),"0.2 to 0.3",AND(V88&gt;0.3,V88&lt;=0.4),"0.3 to 0.4",AND(V88&gt;0.4,V88&lt;=0.5),"0.4 to 0.5",AND(V88&gt;0.5,V88&lt;=0.75),"0.5 to 0.75",AND(V88&gt;0.75,V88&lt;=1),"0.75 to 1",AND(V88&gt;1,V88&lt;=2),"1 to 2",AND(V88&gt;2,V88&lt;=3),"2 to 3",AND(V88&gt;3,V88&lt;=4),"3 to 4",AND(V88&gt;4,V88&lt;=5),"4 to 5",AND(V88&gt;5,V88&lt;=10),"5 to 10",V88&gt;10,"10+")</f>
        <v>0.05 to 0.1</v>
      </c>
      <c r="V88" s="10">
        <f>_xlfn.XLOOKUP($E88,'Raw Data'!$E:$E,'Raw Data'!V:V,"ERROR",0,1)</f>
        <v>0.0730470071017924</v>
      </c>
      <c r="W88" s="15" t="str">
        <f t="array" ref="W88">_xlfn.IFS(AND(X88&gt;0,X88&lt;=0.05),"0 to 0.05",AND(X88&gt;0.05,X88&lt;=0.1),"0.05 to 0.1",AND(X88&gt;0.1,X88&lt;=0.2),"0.1 to 0.2",AND(X88&gt;0.2,X88&lt;=0.3),"0.2 to 0.3",AND(X88&gt;0.3,X88&lt;=0.4),"0.3 to 0.4",AND(X88&gt;0.4,X88&lt;=0.5),"0.4 to 0.5",AND(X88&gt;0.5,X88&lt;=0.75),"0.5 to 0.75",AND(X88&gt;0.75,X88&lt;=1),"0.75 to 1",AND(X88&gt;1,X88&lt;=2),"1 to 2",AND(X88&gt;2,X88&lt;=3),"2 to 3",AND(X88&gt;3,X88&lt;=4),"3 to 4",AND(X88&gt;4,X88&lt;=5),"4 to 5",AND(X88&gt;5,X88&lt;=10),"5 to 10",X88&gt;10,"10+")</f>
        <v>0.05 to 0.1</v>
      </c>
      <c r="X88" s="16">
        <f t="shared" si="6"/>
        <v>0.0730470071017924</v>
      </c>
      <c r="Y88" s="5" t="str">
        <f t="array" ref="Y88">_xlfn.IFS(AND(Z88&gt;0,Z88&lt;=1),"0 to 1",AND(Z88&gt;1,Z88&lt;=2),"1 to 2",AND(Z88&gt;2,Z88&lt;=4),"2 to 4",AND(Z88&gt;4,Z88&lt;=6),"4 to 6",AND(Z88&gt;6,Z88&lt;=8),"6 to 8",AND(Z88&gt;8,Z88&lt;=10),"8 to 10",AND(Z88&gt;10,Z88&lt;=15),"10 to 15",AND(Z88&gt;15,Z88&lt;=20),"15 to 20",AND(Z88&gt;20,Z88&lt;=25),"20 to 25",AND(Z88&gt;25,Z88&lt;=30),"25 to 30",AND(Z88&gt;30,Z88&lt;=40),"30 to 40",AND(Z88&gt;40,Z88&lt;=50),"40 to 50",Z88&gt;50,"50+")</f>
        <v>6 to 8</v>
      </c>
      <c r="Z88" s="9">
        <f>_xlfn.XLOOKUP($E88,'Raw Data'!$E:$E,'Raw Data'!Z:Z,"ERROR",0,1)</f>
        <v>8</v>
      </c>
      <c r="AA88" s="9" t="str">
        <f>_xlfn.XLOOKUP($E88,'Raw Data'!$E:$E,'Raw Data'!AA:AA,"ERROR",0,1)</f>
        <v>oz</v>
      </c>
    </row>
    <row r="89" hidden="1" spans="1:27">
      <c r="A89" s="5" t="str">
        <f>_xlfn.XLOOKUP($E89,'Raw Data'!$E:$E,'Raw Data'!A:A,"ERROR",0,1)</f>
        <v>AE</v>
      </c>
      <c r="B89" s="5" t="str">
        <f>_xlfn.XLOOKUP($E89,'Raw Data'!$E:$E,'Raw Data'!B:B,"ERROR",0,1)</f>
        <v>Hair Mousses</v>
      </c>
      <c r="C89" s="5" t="str">
        <f>_xlfn.XLOOKUP($E89,'Raw Data'!$E:$E,'Raw Data'!C:C,"ERROR",0,1)</f>
        <v>Tresemme</v>
      </c>
      <c r="D89" s="5" t="str">
        <f>_xlfn.XLOOKUP($E89,'Raw Data'!$E:$E,'Raw Data'!D:D,"ERROR",0,1)</f>
        <v>www.amazon.ae/dp/B00SD8K4NE</v>
      </c>
      <c r="E89" s="5" t="s">
        <v>288</v>
      </c>
      <c r="F89" s="9" t="str">
        <f>_xlfn.XLOOKUP($E89,'Raw Data'!$E:$E,'Raw Data'!F:F,"ERROR",0,1)</f>
        <v>TRESemmÃ© Flawless Curls Moisturizing  Mousse  Extra Hold Flawless Curls Styling  Mousse  10.5 oz</v>
      </c>
      <c r="G89" s="10">
        <f>_xlfn.XLOOKUP($E89,'Raw Data'!$E:$E,'Raw Data'!G:G,"ERROR",0,1)</f>
        <v>16</v>
      </c>
      <c r="H89" s="9">
        <f>_xlfn.XLOOKUP($E89,'Raw Data'!$E:$E,'Raw Data'!H:H,"ERROR",0,1)</f>
        <v>1428.02</v>
      </c>
      <c r="I89" s="9">
        <f>_xlfn.XLOOKUP($E89,'Raw Data'!$E:$E,'Raw Data'!I:I,"ERROR",0,1)</f>
        <v>0.00191186331793234</v>
      </c>
      <c r="J89" s="9" t="str">
        <f>_xlfn.XLOOKUP($E89,'Raw Data'!$E:$E,'Raw Data'!J:J,"ERROR",0,1)</f>
        <v>No</v>
      </c>
      <c r="K89" s="14" t="str">
        <f t="array" ref="K89">_xlfn.IFS(AND(L89&gt;0,L89&lt;=5),"0 to 5",AND(L89&gt;5,L89&lt;=10),"5 to 10",AND(L89&gt;10,L89&lt;=15),"10 to 15",AND(L89&gt;15,L89&lt;=20),"15 to 20",AND(L89&gt;20,L89&lt;=30),"20 to 30",AND(L89&gt;30,L89&lt;=40),"30 to 40",AND(L89&gt;40,L89&lt;=50),"40 to 50",AND(L89&gt;50,L89&lt;=75),"50 to 75",AND(L89&gt;75,L89&lt;=100),"75 to 100",AND(L89&gt;100,L89&lt;=150),"100 to 150",AND(L89&gt;150,L89&lt;=200),"150 to 200",AND(L89&gt;200,L89&lt;=250),"200 to 250",AND(L89&gt;250,L89&lt;=300),"250 to 300",AND(L89&gt;300,L89&lt;=400),"300 to 400",AND(L89&gt;400,L89&lt;=500),"400 to 500",L89&gt;500,"500+")</f>
        <v>75 to 100</v>
      </c>
      <c r="L89" s="9">
        <f>_xlfn.XLOOKUP($E89,'Raw Data'!$E:$E,'Raw Data'!L:L,"ERROR",0,1)</f>
        <v>87.1</v>
      </c>
      <c r="M89" s="14" t="str">
        <f t="array" ref="M89">_xlfn.IFS(AND(N89&gt;0,N89&lt;=5),"0 to 5",AND(N89&gt;5,N89&lt;=10),"5 to 10",AND(N89&gt;10,N89&lt;=15),"10 to 15",AND(N89&gt;15,N89&lt;=20),"15 to 20",AND(N89&gt;20,N89&lt;=30),"20 to 30",AND(N89&gt;30,N89&lt;=40),"30 to 40",AND(N89&gt;40,N89&lt;=50),"40 to 50",AND(N89&gt;50,N89&lt;=75),"50 to 75",AND(N89&gt;75,N89&lt;=100),"75 to 100",AND(N89&gt;100,N89&lt;=150),"100 to 150",AND(N89&gt;150,N89&lt;=200),"150 to 200",AND(N89&gt;200,N89&lt;=250),"200 to 250",AND(N89&gt;250,N89&lt;=300),"250 to 300",AND(N89&gt;300,N89&lt;=400),"300 to 400",AND(N89&gt;400,N89&lt;=500),"400 to 500",N89&gt;500,"500+")</f>
        <v>75 to 100</v>
      </c>
      <c r="N89" s="9">
        <f>_xlfn.XLOOKUP($E89,'Raw Data'!$E:$E,'Raw Data'!N:N,"ERROR",0,1)</f>
        <v>87.61</v>
      </c>
      <c r="O89" s="14" t="str">
        <f t="array" ref="O89">_xlfn.IFS(P89=0,"No Discount",AND(P89&gt;0,P89&lt;=0.02),"0% to 2%",AND(P89&gt;0.02,P89&lt;=0.04),"2% to 4%",AND(P89&gt;0.04,P89&lt;=0.06),"4% to 6%",AND(P89&gt;0.06,P89&lt;=0.08),"6% to 8%",AND(P89&gt;0.08,P89&lt;=0.1),"8% to 10%",AND(P89&gt;0.1,P89&lt;=0.15),"10% to 15%",AND(P89&gt;0.15,P89&lt;=0.2),"15% to 20%",AND(P89&gt;0.2,P89&lt;=0.25),"20% to 25%",AND(P89&gt;0.25,P89&lt;=0.3),"25% to 30%",AND(P89&gt;0.3,P89&lt;=0.4),"30% to 40%",AND(P89&gt;0.4,P89&lt;=0.5),"40% to 50%",AND(P89&gt;0.5,P89&lt;=0.75),"50% to 75%",AND(P89&gt;0.75,P89&lt;=1),"75% to 100%")</f>
        <v>0% to 2%</v>
      </c>
      <c r="P89" s="10">
        <f>_xlfn.XLOOKUP($E89,'Raw Data'!$E:$E,'Raw Data'!P:P,"ERROR",0,1)</f>
        <v>0.00582125328158892</v>
      </c>
      <c r="Q89" s="9">
        <f>_xlfn.XLOOKUP($E89,'Raw Data'!$E:$E,'Raw Data'!Q:Q,"ERROR",0,1)</f>
        <v>10.5</v>
      </c>
      <c r="R89" s="9" t="str">
        <f>_xlfn.XLOOKUP($E89,'Raw Data'!$E:$E,'Raw Data'!R:R,"ERROR",0,1)</f>
        <v>oz</v>
      </c>
      <c r="S89" s="5" t="str">
        <f t="array" ref="S89">_xlfn.IFS(AND(T89&gt;0,T89&lt;=0.05),"0 to 0.05",AND(T89&gt;0.05,T89&lt;=0.1),"0.05 to 0.1",AND(T89&gt;0.1,T89&lt;=0.2),"0.1 to 0.2",AND(T89&gt;0.2,T89&lt;=0.3),"0.2 to 0.3",AND(T89&gt;0.3,T89&lt;=0.4),"0.3 to 0.4",AND(T89&gt;0.4,T89&lt;=0.5),"0.4 to 0.5",AND(T89&gt;0.5,T89&lt;=0.75),"0.5 to 0.75",AND(T89&gt;0.75,T89&lt;=1),"0.75 to 1",AND(T89&gt;1,T89&lt;=2),"1 to 2",AND(T89&gt;2,T89&lt;=3),"2 to 3",AND(T89&gt;3,T89&lt;=4),"3 to 4",AND(T89&gt;4,T89&lt;=5),"4 to 5",AND(T89&gt;5,T89&lt;=10),"5 to 10",T89&gt;10,"10+")</f>
        <v>0.2 to 0.3</v>
      </c>
      <c r="T89" s="10">
        <f>_xlfn.XLOOKUP($E89,'Raw Data'!$E:$E,'Raw Data'!T:T,"ERROR",0,1)</f>
        <v>0.280528850024961</v>
      </c>
      <c r="U89" s="15" t="str">
        <f t="array" ref="U89">_xlfn.IFS(AND(V89&gt;0,V89&lt;=0.05),"0 to 0.05",AND(V89&gt;0.05,V89&lt;=0.1),"0.05 to 0.1",AND(V89&gt;0.1,V89&lt;=0.2),"0.1 to 0.2",AND(V89&gt;0.2,V89&lt;=0.3),"0.2 to 0.3",AND(V89&gt;0.3,V89&lt;=0.4),"0.3 to 0.4",AND(V89&gt;0.4,V89&lt;=0.5),"0.4 to 0.5",AND(V89&gt;0.5,V89&lt;=0.75),"0.5 to 0.75",AND(V89&gt;0.75,V89&lt;=1),"0.75 to 1",AND(V89&gt;1,V89&lt;=2),"1 to 2",AND(V89&gt;2,V89&lt;=3),"2 to 3",AND(V89&gt;3,V89&lt;=4),"3 to 4",AND(V89&gt;4,V89&lt;=5),"4 to 5",AND(V89&gt;5,V89&lt;=10),"5 to 10",V89&gt;10,"10+")</f>
        <v>0.05 to 0.1</v>
      </c>
      <c r="V89" s="10">
        <f>_xlfn.XLOOKUP($E89,'Raw Data'!$E:$E,'Raw Data'!V:V,"ERROR",0,1)</f>
        <v>0.0761862891927146</v>
      </c>
      <c r="W89" s="15" t="str">
        <f t="array" ref="W89">_xlfn.IFS(AND(X89&gt;0,X89&lt;=0.05),"0 to 0.05",AND(X89&gt;0.05,X89&lt;=0.1),"0.05 to 0.1",AND(X89&gt;0.1,X89&lt;=0.2),"0.1 to 0.2",AND(X89&gt;0.2,X89&lt;=0.3),"0.2 to 0.3",AND(X89&gt;0.3,X89&lt;=0.4),"0.3 to 0.4",AND(X89&gt;0.4,X89&lt;=0.5),"0.4 to 0.5",AND(X89&gt;0.5,X89&lt;=0.75),"0.5 to 0.75",AND(X89&gt;0.75,X89&lt;=1),"0.75 to 1",AND(X89&gt;1,X89&lt;=2),"1 to 2",AND(X89&gt;2,X89&lt;=3),"2 to 3",AND(X89&gt;3,X89&lt;=4),"3 to 4",AND(X89&gt;4,X89&lt;=5),"4 to 5",AND(X89&gt;5,X89&lt;=10),"5 to 10",X89&gt;10,"10+")</f>
        <v>0.05 to 0.1</v>
      </c>
      <c r="X89" s="16">
        <f t="shared" si="6"/>
        <v>0.0757427895067394</v>
      </c>
      <c r="Y89" s="5" t="str">
        <f t="array" ref="Y89">_xlfn.IFS(AND(Z89&gt;0,Z89&lt;=1),"0 to 1",AND(Z89&gt;1,Z89&lt;=2),"1 to 2",AND(Z89&gt;2,Z89&lt;=4),"2 to 4",AND(Z89&gt;4,Z89&lt;=6),"4 to 6",AND(Z89&gt;6,Z89&lt;=8),"6 to 8",AND(Z89&gt;8,Z89&lt;=10),"8 to 10",AND(Z89&gt;10,Z89&lt;=15),"10 to 15",AND(Z89&gt;15,Z89&lt;=20),"15 to 20",AND(Z89&gt;20,Z89&lt;=25),"20 to 25",AND(Z89&gt;25,Z89&lt;=30),"25 to 30",AND(Z89&gt;30,Z89&lt;=40),"30 to 40",AND(Z89&gt;40,Z89&lt;=50),"40 to 50",Z89&gt;50,"50+")</f>
        <v>10 to 15</v>
      </c>
      <c r="Z89" s="9">
        <f>_xlfn.XLOOKUP($E89,'Raw Data'!$E:$E,'Raw Data'!Z:Z,"ERROR",0,1)</f>
        <v>10.5</v>
      </c>
      <c r="AA89" s="9" t="str">
        <f>_xlfn.XLOOKUP($E89,'Raw Data'!$E:$E,'Raw Data'!AA:AA,"ERROR",0,1)</f>
        <v>oz</v>
      </c>
    </row>
    <row r="90" hidden="1" spans="1:27">
      <c r="A90" s="5" t="str">
        <f>_xlfn.XLOOKUP($E90,'Raw Data'!$E:$E,'Raw Data'!A:A,"ERROR",0,1)</f>
        <v>AE</v>
      </c>
      <c r="B90" s="5" t="str">
        <f>_xlfn.XLOOKUP($E90,'Raw Data'!$E:$E,'Raw Data'!B:B,"ERROR",0,1)</f>
        <v>Hair Mousses</v>
      </c>
      <c r="C90" s="5" t="str">
        <f>_xlfn.XLOOKUP($E90,'Raw Data'!$E:$E,'Raw Data'!C:C,"ERROR",0,1)</f>
        <v>thank god it's natural</v>
      </c>
      <c r="D90" s="5" t="str">
        <f>_xlfn.XLOOKUP($E90,'Raw Data'!$E:$E,'Raw Data'!D:D,"ERROR",0,1)</f>
        <v>www.amazon.ae/dp/B07NSFFBFD</v>
      </c>
      <c r="E90" s="5" t="s">
        <v>289</v>
      </c>
      <c r="F90" s="9" t="str">
        <f>_xlfn.XLOOKUP($E90,'Raw Data'!$E:$E,'Raw Data'!F:F,"ERROR",0,1)</f>
        <v>tgin Honey Whip Hydrating Mousse For Natural Hair - Dry Hair - Curly Hair - Damaged Hair - 8 Oz tgin Honey Whip Hydrating Mousse For Natural Hair - Dry Hair - Curly Hair - Damaged Hair - 8 Oz</v>
      </c>
      <c r="G90" s="10">
        <f>_xlfn.XLOOKUP($E90,'Raw Data'!$E:$E,'Raw Data'!G:G,"ERROR",0,1)</f>
        <v>20</v>
      </c>
      <c r="H90" s="9">
        <f>_xlfn.XLOOKUP($E90,'Raw Data'!$E:$E,'Raw Data'!H:H,"ERROR",0,1)</f>
        <v>1427.97</v>
      </c>
      <c r="I90" s="9">
        <f>_xlfn.XLOOKUP($E90,'Raw Data'!$E:$E,'Raw Data'!I:I,"ERROR",0,1)</f>
        <v>0.00191179637687696</v>
      </c>
      <c r="J90" s="9" t="str">
        <f>_xlfn.XLOOKUP($E90,'Raw Data'!$E:$E,'Raw Data'!J:J,"ERROR",0,1)</f>
        <v>No</v>
      </c>
      <c r="K90" s="14" t="str">
        <f t="array" ref="K90">_xlfn.IFS(AND(L90&gt;0,L90&lt;=5),"0 to 5",AND(L90&gt;5,L90&lt;=10),"5 to 10",AND(L90&gt;10,L90&lt;=15),"10 to 15",AND(L90&gt;15,L90&lt;=20),"15 to 20",AND(L90&gt;20,L90&lt;=30),"20 to 30",AND(L90&gt;30,L90&lt;=40),"30 to 40",AND(L90&gt;40,L90&lt;=50),"40 to 50",AND(L90&gt;50,L90&lt;=75),"50 to 75",AND(L90&gt;75,L90&lt;=100),"75 to 100",AND(L90&gt;100,L90&lt;=150),"100 to 150",AND(L90&gt;150,L90&lt;=200),"150 to 200",AND(L90&gt;200,L90&lt;=250),"200 to 250",AND(L90&gt;250,L90&lt;=300),"250 to 300",AND(L90&gt;300,L90&lt;=400),"300 to 400",AND(L90&gt;400,L90&lt;=500),"400 to 500",L90&gt;500,"500+")</f>
        <v>50 to 75</v>
      </c>
      <c r="L90" s="9">
        <f>_xlfn.XLOOKUP($E90,'Raw Data'!$E:$E,'Raw Data'!L:L,"ERROR",0,1)</f>
        <v>71.57</v>
      </c>
      <c r="M90" s="14" t="str">
        <f t="array" ref="M90">_xlfn.IFS(AND(N90&gt;0,N90&lt;=5),"0 to 5",AND(N90&gt;5,N90&lt;=10),"5 to 10",AND(N90&gt;10,N90&lt;=15),"10 to 15",AND(N90&gt;15,N90&lt;=20),"15 to 20",AND(N90&gt;20,N90&lt;=30),"20 to 30",AND(N90&gt;30,N90&lt;=40),"30 to 40",AND(N90&gt;40,N90&lt;=50),"40 to 50",AND(N90&gt;50,N90&lt;=75),"50 to 75",AND(N90&gt;75,N90&lt;=100),"75 to 100",AND(N90&gt;100,N90&lt;=150),"100 to 150",AND(N90&gt;150,N90&lt;=200),"150 to 200",AND(N90&gt;200,N90&lt;=250),"200 to 250",AND(N90&gt;250,N90&lt;=300),"250 to 300",AND(N90&gt;300,N90&lt;=400),"300 to 400",AND(N90&gt;400,N90&lt;=500),"400 to 500",N90&gt;500,"500+")</f>
        <v>50 to 75</v>
      </c>
      <c r="N90" s="9">
        <f>_xlfn.XLOOKUP($E90,'Raw Data'!$E:$E,'Raw Data'!N:N,"ERROR",0,1)</f>
        <v>71.68</v>
      </c>
      <c r="O90" s="14" t="str">
        <f t="array" ref="O90">_xlfn.IFS(P90=0,"No Discount",AND(P90&gt;0,P90&lt;=0.02),"0% to 2%",AND(P90&gt;0.02,P90&lt;=0.04),"2% to 4%",AND(P90&gt;0.04,P90&lt;=0.06),"4% to 6%",AND(P90&gt;0.06,P90&lt;=0.08),"6% to 8%",AND(P90&gt;0.08,P90&lt;=0.1),"8% to 10%",AND(P90&gt;0.1,P90&lt;=0.15),"10% to 15%",AND(P90&gt;0.15,P90&lt;=0.2),"15% to 20%",AND(P90&gt;0.2,P90&lt;=0.25),"20% to 25%",AND(P90&gt;0.25,P90&lt;=0.3),"25% to 30%",AND(P90&gt;0.3,P90&lt;=0.4),"30% to 40%",AND(P90&gt;0.4,P90&lt;=0.5),"40% to 50%",AND(P90&gt;0.5,P90&lt;=0.75),"50% to 75%",AND(P90&gt;0.75,P90&lt;=1),"75% to 100%")</f>
        <v>0% to 2%</v>
      </c>
      <c r="P90" s="10">
        <f>_xlfn.XLOOKUP($E90,'Raw Data'!$E:$E,'Raw Data'!P:P,"ERROR",0,1)</f>
        <v>0.0015345982142859</v>
      </c>
      <c r="Q90" s="9">
        <f>_xlfn.XLOOKUP($E90,'Raw Data'!$E:$E,'Raw Data'!Q:Q,"ERROR",0,1)</f>
        <v>8</v>
      </c>
      <c r="R90" s="9" t="str">
        <f>_xlfn.XLOOKUP($E90,'Raw Data'!$E:$E,'Raw Data'!R:R,"ERROR",0,1)</f>
        <v>oz</v>
      </c>
      <c r="S90" s="5" t="str">
        <f t="array" ref="S90">_xlfn.IFS(AND(T90&gt;0,T90&lt;=0.05),"0 to 0.05",AND(T90&gt;0.05,T90&lt;=0.1),"0.05 to 0.1",AND(T90&gt;0.1,T90&lt;=0.2),"0.1 to 0.2",AND(T90&gt;0.2,T90&lt;=0.3),"0.2 to 0.3",AND(T90&gt;0.3,T90&lt;=0.4),"0.3 to 0.4",AND(T90&gt;0.4,T90&lt;=0.5),"0.4 to 0.5",AND(T90&gt;0.5,T90&lt;=0.75),"0.5 to 0.75",AND(T90&gt;0.75,T90&lt;=1),"0.75 to 1",AND(T90&gt;1,T90&lt;=2),"1 to 2",AND(T90&gt;2,T90&lt;=3),"2 to 3",AND(T90&gt;3,T90&lt;=4),"3 to 4",AND(T90&gt;4,T90&lt;=5),"4 to 5",AND(T90&gt;5,T90&lt;=10),"5 to 10",T90&gt;10,"10+")</f>
        <v>0.3 to 0.4</v>
      </c>
      <c r="T90" s="10">
        <f>_xlfn.XLOOKUP($E90,'Raw Data'!$E:$E,'Raw Data'!T:T,"ERROR",0,1)</f>
        <v>0.302544808927967</v>
      </c>
      <c r="U90" s="15" t="str">
        <f t="array" ref="U90">_xlfn.IFS(AND(V90&gt;0,V90&lt;=0.05),"0 to 0.05",AND(V90&gt;0.05,V90&lt;=0.1),"0.05 to 0.1",AND(V90&gt;0.1,V90&lt;=0.2),"0.1 to 0.2",AND(V90&gt;0.2,V90&lt;=0.3),"0.2 to 0.3",AND(V90&gt;0.3,V90&lt;=0.4),"0.3 to 0.4",AND(V90&gt;0.4,V90&lt;=0.5),"0.4 to 0.5",AND(V90&gt;0.5,V90&lt;=0.75),"0.5 to 0.75",AND(V90&gt;0.75,V90&lt;=1),"0.75 to 1",AND(V90&gt;1,V90&lt;=2),"1 to 2",AND(V90&gt;2,V90&lt;=3),"2 to 3",AND(V90&gt;3,V90&lt;=4),"3 to 4",AND(V90&gt;4,V90&lt;=5),"4 to 5",AND(V90&gt;5,V90&lt;=10),"5 to 10",V90&gt;10,"10+")</f>
        <v>0.05 to 0.1</v>
      </c>
      <c r="V90" s="10">
        <f>_xlfn.XLOOKUP($E90,'Raw Data'!$E:$E,'Raw Data'!V:V,"ERROR",0,1)</f>
        <v>0.0818126479540074</v>
      </c>
      <c r="W90" s="15" t="str">
        <f t="array" ref="W90">_xlfn.IFS(AND(X90&gt;0,X90&lt;=0.05),"0 to 0.05",AND(X90&gt;0.05,X90&lt;=0.1),"0.05 to 0.1",AND(X90&gt;0.1,X90&lt;=0.2),"0.1 to 0.2",AND(X90&gt;0.2,X90&lt;=0.3),"0.2 to 0.3",AND(X90&gt;0.3,X90&lt;=0.4),"0.3 to 0.4",AND(X90&gt;0.4,X90&lt;=0.5),"0.4 to 0.5",AND(X90&gt;0.5,X90&lt;=0.75),"0.5 to 0.75",AND(X90&gt;0.75,X90&lt;=1),"0.75 to 1",AND(X90&gt;1,X90&lt;=2),"1 to 2",AND(X90&gt;2,X90&lt;=3),"2 to 3",AND(X90&gt;3,X90&lt;=4),"3 to 4",AND(X90&gt;4,X90&lt;=5),"4 to 5",AND(X90&gt;5,X90&lt;=10),"5 to 10",X90&gt;10,"10+")</f>
        <v>0.05 to 0.1</v>
      </c>
      <c r="X90" s="16">
        <f t="shared" si="6"/>
        <v>0.0816870984105512</v>
      </c>
      <c r="Y90" s="5" t="str">
        <f t="array" ref="Y90">_xlfn.IFS(AND(Z90&gt;0,Z90&lt;=1),"0 to 1",AND(Z90&gt;1,Z90&lt;=2),"1 to 2",AND(Z90&gt;2,Z90&lt;=4),"2 to 4",AND(Z90&gt;4,Z90&lt;=6),"4 to 6",AND(Z90&gt;6,Z90&lt;=8),"6 to 8",AND(Z90&gt;8,Z90&lt;=10),"8 to 10",AND(Z90&gt;10,Z90&lt;=15),"10 to 15",AND(Z90&gt;15,Z90&lt;=20),"15 to 20",AND(Z90&gt;20,Z90&lt;=25),"20 to 25",AND(Z90&gt;25,Z90&lt;=30),"25 to 30",AND(Z90&gt;30,Z90&lt;=40),"30 to 40",AND(Z90&gt;40,Z90&lt;=50),"40 to 50",Z90&gt;50,"50+")</f>
        <v>6 to 8</v>
      </c>
      <c r="Z90" s="9">
        <f>_xlfn.XLOOKUP($E90,'Raw Data'!$E:$E,'Raw Data'!Z:Z,"ERROR",0,1)</f>
        <v>8</v>
      </c>
      <c r="AA90" s="9" t="str">
        <f>_xlfn.XLOOKUP($E90,'Raw Data'!$E:$E,'Raw Data'!AA:AA,"ERROR",0,1)</f>
        <v>oz</v>
      </c>
    </row>
    <row r="91" hidden="1" spans="1:27">
      <c r="A91" s="5" t="str">
        <f>_xlfn.XLOOKUP($E91,'Raw Data'!$E:$E,'Raw Data'!A:A,"ERROR",0,1)</f>
        <v>AE</v>
      </c>
      <c r="B91" s="5" t="str">
        <f>_xlfn.XLOOKUP($E91,'Raw Data'!$E:$E,'Raw Data'!B:B,"ERROR",0,1)</f>
        <v>Hair Mousses</v>
      </c>
      <c r="C91" s="5" t="str">
        <f>_xlfn.XLOOKUP($E91,'Raw Data'!$E:$E,'Raw Data'!C:C,"ERROR",0,1)</f>
        <v>ORS</v>
      </c>
      <c r="D91" s="5" t="str">
        <f>_xlfn.XLOOKUP($E91,'Raw Data'!$E:$E,'Raw Data'!D:D,"ERROR",0,1)</f>
        <v>www.amazon.ae/dp/B00GMOZ9N6</v>
      </c>
      <c r="E91" s="5" t="s">
        <v>290</v>
      </c>
      <c r="F91" s="9" t="str">
        <f>_xlfn.XLOOKUP($E91,'Raw Data'!$E:$E,'Raw Data'!F:F,"ERROR",0,1)</f>
        <v>Ors Olive Oil Mousse Wrap / Set 7 Ounce (207ml) (3 Pack)</v>
      </c>
      <c r="G91" s="10">
        <f>_xlfn.XLOOKUP($E91,'Raw Data'!$E:$E,'Raw Data'!G:G,"ERROR",0,1)</f>
        <v>13</v>
      </c>
      <c r="H91" s="9">
        <f>_xlfn.XLOOKUP($E91,'Raw Data'!$E:$E,'Raw Data'!H:H,"ERROR",0,1)</f>
        <v>1405.44</v>
      </c>
      <c r="I91" s="9">
        <f>_xlfn.XLOOKUP($E91,'Raw Data'!$E:$E,'Raw Data'!I:I,"ERROR",0,1)</f>
        <v>0.00188163273732499</v>
      </c>
      <c r="J91" s="9" t="str">
        <f>_xlfn.XLOOKUP($E91,'Raw Data'!$E:$E,'Raw Data'!J:J,"ERROR",0,1)</f>
        <v>No</v>
      </c>
      <c r="K91" s="14" t="str">
        <f t="array" ref="K91">_xlfn.IFS(AND(L91&gt;0,L91&lt;=5),"0 to 5",AND(L91&gt;5,L91&lt;=10),"5 to 10",AND(L91&gt;10,L91&lt;=15),"10 to 15",AND(L91&gt;15,L91&lt;=20),"15 to 20",AND(L91&gt;20,L91&lt;=30),"20 to 30",AND(L91&gt;30,L91&lt;=40),"30 to 40",AND(L91&gt;40,L91&lt;=50),"40 to 50",AND(L91&gt;50,L91&lt;=75),"50 to 75",AND(L91&gt;75,L91&lt;=100),"75 to 100",AND(L91&gt;100,L91&lt;=150),"100 to 150",AND(L91&gt;150,L91&lt;=200),"150 to 200",AND(L91&gt;200,L91&lt;=250),"200 to 250",AND(L91&gt;250,L91&lt;=300),"250 to 300",AND(L91&gt;300,L91&lt;=400),"300 to 400",AND(L91&gt;400,L91&lt;=500),"400 to 500",L91&gt;500,"500+")</f>
        <v>100 to 150</v>
      </c>
      <c r="L91" s="9">
        <f>_xlfn.XLOOKUP($E91,'Raw Data'!$E:$E,'Raw Data'!L:L,"ERROR",0,1)</f>
        <v>112.13</v>
      </c>
      <c r="M91" s="14" t="str">
        <f t="array" ref="M91">_xlfn.IFS(AND(N91&gt;0,N91&lt;=5),"0 to 5",AND(N91&gt;5,N91&lt;=10),"5 to 10",AND(N91&gt;10,N91&lt;=15),"10 to 15",AND(N91&gt;15,N91&lt;=20),"15 to 20",AND(N91&gt;20,N91&lt;=30),"20 to 30",AND(N91&gt;30,N91&lt;=40),"30 to 40",AND(N91&gt;40,N91&lt;=50),"40 to 50",AND(N91&gt;50,N91&lt;=75),"50 to 75",AND(N91&gt;75,N91&lt;=100),"75 to 100",AND(N91&gt;100,N91&lt;=150),"100 to 150",AND(N91&gt;150,N91&lt;=200),"150 to 200",AND(N91&gt;200,N91&lt;=250),"200 to 250",AND(N91&gt;250,N91&lt;=300),"250 to 300",AND(N91&gt;300,N91&lt;=400),"300 to 400",AND(N91&gt;400,N91&lt;=500),"400 to 500",N91&gt;500,"500+")</f>
        <v>100 to 150</v>
      </c>
      <c r="N91" s="9">
        <f>_xlfn.XLOOKUP($E91,'Raw Data'!$E:$E,'Raw Data'!N:N,"ERROR",0,1)</f>
        <v>116.98</v>
      </c>
      <c r="O91" s="14" t="str">
        <f t="array" ref="O91">_xlfn.IFS(P91=0,"No Discount",AND(P91&gt;0,P91&lt;=0.02),"0% to 2%",AND(P91&gt;0.02,P91&lt;=0.04),"2% to 4%",AND(P91&gt;0.04,P91&lt;=0.06),"4% to 6%",AND(P91&gt;0.06,P91&lt;=0.08),"6% to 8%",AND(P91&gt;0.08,P91&lt;=0.1),"8% to 10%",AND(P91&gt;0.1,P91&lt;=0.15),"10% to 15%",AND(P91&gt;0.15,P91&lt;=0.2),"15% to 20%",AND(P91&gt;0.2,P91&lt;=0.25),"20% to 25%",AND(P91&gt;0.25,P91&lt;=0.3),"25% to 30%",AND(P91&gt;0.3,P91&lt;=0.4),"30% to 40%",AND(P91&gt;0.4,P91&lt;=0.5),"40% to 50%",AND(P91&gt;0.5,P91&lt;=0.75),"50% to 75%",AND(P91&gt;0.75,P91&lt;=1),"75% to 100%")</f>
        <v>4% to 6%</v>
      </c>
      <c r="P91" s="10">
        <f>_xlfn.XLOOKUP($E91,'Raw Data'!$E:$E,'Raw Data'!P:P,"ERROR",0,1)</f>
        <v>0.0414600786459225</v>
      </c>
      <c r="Q91" s="9">
        <f>_xlfn.XLOOKUP($E91,'Raw Data'!$E:$E,'Raw Data'!Q:Q,"ERROR",0,1)</f>
        <v>21</v>
      </c>
      <c r="R91" s="9" t="str">
        <f>_xlfn.XLOOKUP($E91,'Raw Data'!$E:$E,'Raw Data'!R:R,"ERROR",0,1)</f>
        <v>oz</v>
      </c>
      <c r="S91" s="5" t="str">
        <f t="array" ref="S91">_xlfn.IFS(AND(T91&gt;0,T91&lt;=0.05),"0 to 0.05",AND(T91&gt;0.05,T91&lt;=0.1),"0.05 to 0.1",AND(T91&gt;0.1,T91&lt;=0.2),"0.1 to 0.2",AND(T91&gt;0.2,T91&lt;=0.3),"0.2 to 0.3",AND(T91&gt;0.3,T91&lt;=0.4),"0.3 to 0.4",AND(T91&gt;0.4,T91&lt;=0.5),"0.4 to 0.5",AND(T91&gt;0.5,T91&lt;=0.75),"0.5 to 0.75",AND(T91&gt;0.75,T91&lt;=1),"0.75 to 1",AND(T91&gt;1,T91&lt;=2),"1 to 2",AND(T91&gt;2,T91&lt;=3),"2 to 3",AND(T91&gt;3,T91&lt;=4),"3 to 4",AND(T91&gt;4,T91&lt;=5),"4 to 5",AND(T91&gt;5,T91&lt;=10),"5 to 10",T91&gt;10,"10+")</f>
        <v>0.1 to 0.2</v>
      </c>
      <c r="T91" s="10">
        <f>_xlfn.XLOOKUP($E91,'Raw Data'!$E:$E,'Raw Data'!T:T,"ERROR",0,1)</f>
        <v>0.180572330386331</v>
      </c>
      <c r="U91" s="15" t="str">
        <f t="array" ref="U91">_xlfn.IFS(AND(V91&gt;0,V91&lt;=0.05),"0 to 0.05",AND(V91&gt;0.05,V91&lt;=0.1),"0.05 to 0.1",AND(V91&gt;0.1,V91&lt;=0.2),"0.1 to 0.2",AND(V91&gt;0.2,V91&lt;=0.3),"0.2 to 0.3",AND(V91&gt;0.3,V91&lt;=0.4),"0.3 to 0.4",AND(V91&gt;0.4,V91&lt;=0.5),"0.4 to 0.5",AND(V91&gt;0.5,V91&lt;=0.75),"0.5 to 0.75",AND(V91&gt;0.75,V91&lt;=1),"0.75 to 1",AND(V91&gt;1,V91&lt;=2),"1 to 2",AND(V91&gt;2,V91&lt;=3),"2 to 3",AND(V91&gt;3,V91&lt;=4),"3 to 4",AND(V91&gt;4,V91&lt;=5),"4 to 5",AND(V91&gt;5,V91&lt;=10),"5 to 10",V91&gt;10,"10+")</f>
        <v>0.05 to 0.1</v>
      </c>
      <c r="V91" s="10">
        <f>_xlfn.XLOOKUP($E91,'Raw Data'!$E:$E,'Raw Data'!V:V,"ERROR",0,1)</f>
        <v>0.0508633267307599</v>
      </c>
      <c r="W91" s="15" t="str">
        <f t="array" ref="W91">_xlfn.IFS(AND(X91&gt;0,X91&lt;=0.05),"0 to 0.05",AND(X91&gt;0.05,X91&lt;=0.1),"0.05 to 0.1",AND(X91&gt;0.1,X91&lt;=0.2),"0.1 to 0.2",AND(X91&gt;0.2,X91&lt;=0.3),"0.2 to 0.3",AND(X91&gt;0.3,X91&lt;=0.4),"0.3 to 0.4",AND(X91&gt;0.4,X91&lt;=0.5),"0.4 to 0.5",AND(X91&gt;0.5,X91&lt;=0.75),"0.5 to 0.75",AND(X91&gt;0.75,X91&lt;=1),"0.75 to 1",AND(X91&gt;1,X91&lt;=2),"1 to 2",AND(X91&gt;2,X91&lt;=3),"2 to 3",AND(X91&gt;3,X91&lt;=4),"3 to 4",AND(X91&gt;4,X91&lt;=5),"4 to 5",AND(X91&gt;5,X91&lt;=10),"5 to 10",X91&gt;10,"10+")</f>
        <v>0 to 0.05</v>
      </c>
      <c r="X91" s="16">
        <f t="shared" si="6"/>
        <v>0.0487545292043094</v>
      </c>
      <c r="Y91" s="5" t="str">
        <f t="array" ref="Y91">_xlfn.IFS(AND(Z91&gt;0,Z91&lt;=1),"0 to 1",AND(Z91&gt;1,Z91&lt;=2),"1 to 2",AND(Z91&gt;2,Z91&lt;=4),"2 to 4",AND(Z91&gt;4,Z91&lt;=6),"4 to 6",AND(Z91&gt;6,Z91&lt;=8),"6 to 8",AND(Z91&gt;8,Z91&lt;=10),"8 to 10",AND(Z91&gt;10,Z91&lt;=15),"10 to 15",AND(Z91&gt;15,Z91&lt;=20),"15 to 20",AND(Z91&gt;20,Z91&lt;=25),"20 to 25",AND(Z91&gt;25,Z91&lt;=30),"25 to 30",AND(Z91&gt;30,Z91&lt;=40),"30 to 40",AND(Z91&gt;40,Z91&lt;=50),"40 to 50",Z91&gt;50,"50+")</f>
        <v>20 to 25</v>
      </c>
      <c r="Z91" s="9">
        <f>_xlfn.XLOOKUP($E91,'Raw Data'!$E:$E,'Raw Data'!Z:Z,"ERROR",0,1)</f>
        <v>21</v>
      </c>
      <c r="AA91" s="9" t="str">
        <f>_xlfn.XLOOKUP($E91,'Raw Data'!$E:$E,'Raw Data'!AA:AA,"ERROR",0,1)</f>
        <v>oz</v>
      </c>
    </row>
    <row r="92" hidden="1" spans="1:27">
      <c r="A92" s="5" t="str">
        <f>_xlfn.XLOOKUP($E92,'Raw Data'!$E:$E,'Raw Data'!A:A,"ERROR",0,1)</f>
        <v>AE</v>
      </c>
      <c r="B92" s="5" t="str">
        <f>_xlfn.XLOOKUP($E92,'Raw Data'!$E:$E,'Raw Data'!B:B,"ERROR",0,1)</f>
        <v>Hair Mousses</v>
      </c>
      <c r="C92" s="5" t="str">
        <f>_xlfn.XLOOKUP($E92,'Raw Data'!$E:$E,'Raw Data'!C:C,"ERROR",0,1)</f>
        <v>others</v>
      </c>
      <c r="D92" s="5" t="str">
        <f>_xlfn.XLOOKUP($E92,'Raw Data'!$E:$E,'Raw Data'!D:D,"ERROR",0,1)</f>
        <v>www.amazon.ae/dp/B07J3NXV3W</v>
      </c>
      <c r="E92" s="5" t="s">
        <v>291</v>
      </c>
      <c r="F92" s="9" t="str">
        <f>_xlfn.XLOOKUP($E92,'Raw Data'!$E:$E,'Raw Data'!F:F,"ERROR",0,1)</f>
        <v>Erborian Double Mousse Cleansing Foam - 145 ml, White</v>
      </c>
      <c r="G92" s="10">
        <f>_xlfn.XLOOKUP($E92,'Raw Data'!$E:$E,'Raw Data'!G:G,"ERROR",0,1)</f>
        <v>5</v>
      </c>
      <c r="H92" s="9">
        <f>_xlfn.XLOOKUP($E92,'Raw Data'!$E:$E,'Raw Data'!H:H,"ERROR",0,1)</f>
        <v>1389.42</v>
      </c>
      <c r="I92" s="9">
        <f>_xlfn.XLOOKUP($E92,'Raw Data'!$E:$E,'Raw Data'!I:I,"ERROR",0,1)</f>
        <v>0.00186018482318283</v>
      </c>
      <c r="J92" s="9" t="str">
        <f>_xlfn.XLOOKUP($E92,'Raw Data'!$E:$E,'Raw Data'!J:J,"ERROR",0,1)</f>
        <v>No</v>
      </c>
      <c r="K92" s="14" t="str">
        <f t="array" ref="K92">_xlfn.IFS(AND(L92&gt;0,L92&lt;=5),"0 to 5",AND(L92&gt;5,L92&lt;=10),"5 to 10",AND(L92&gt;10,L92&lt;=15),"10 to 15",AND(L92&gt;15,L92&lt;=20),"15 to 20",AND(L92&gt;20,L92&lt;=30),"20 to 30",AND(L92&gt;30,L92&lt;=40),"30 to 40",AND(L92&gt;40,L92&lt;=50),"40 to 50",AND(L92&gt;50,L92&lt;=75),"50 to 75",AND(L92&gt;75,L92&lt;=100),"75 to 100",AND(L92&gt;100,L92&lt;=150),"100 to 150",AND(L92&gt;150,L92&lt;=200),"150 to 200",AND(L92&gt;200,L92&lt;=250),"200 to 250",AND(L92&gt;250,L92&lt;=300),"250 to 300",AND(L92&gt;300,L92&lt;=400),"300 to 400",AND(L92&gt;400,L92&lt;=500),"400 to 500",L92&gt;500,"500+")</f>
        <v>250 to 300</v>
      </c>
      <c r="L92" s="9">
        <f>_xlfn.XLOOKUP($E92,'Raw Data'!$E:$E,'Raw Data'!L:L,"ERROR",0,1)</f>
        <v>254.93</v>
      </c>
      <c r="M92" s="14" t="str">
        <f t="array" ref="M92">_xlfn.IFS(AND(N92&gt;0,N92&lt;=5),"0 to 5",AND(N92&gt;5,N92&lt;=10),"5 to 10",AND(N92&gt;10,N92&lt;=15),"10 to 15",AND(N92&gt;15,N92&lt;=20),"15 to 20",AND(N92&gt;20,N92&lt;=30),"20 to 30",AND(N92&gt;30,N92&lt;=40),"30 to 40",AND(N92&gt;40,N92&lt;=50),"40 to 50",AND(N92&gt;50,N92&lt;=75),"50 to 75",AND(N92&gt;75,N92&lt;=100),"75 to 100",AND(N92&gt;100,N92&lt;=150),"100 to 150",AND(N92&gt;150,N92&lt;=200),"150 to 200",AND(N92&gt;200,N92&lt;=250),"200 to 250",AND(N92&gt;250,N92&lt;=300),"250 to 300",AND(N92&gt;300,N92&lt;=400),"300 to 400",AND(N92&gt;400,N92&lt;=500),"400 to 500",N92&gt;500,"500+")</f>
        <v>250 to 300</v>
      </c>
      <c r="N92" s="9">
        <f>_xlfn.XLOOKUP($E92,'Raw Data'!$E:$E,'Raw Data'!N:N,"ERROR",0,1)</f>
        <v>254.93</v>
      </c>
      <c r="O92" s="14" t="str">
        <f t="array" ref="O92">_xlfn.IFS(P92=0,"No Discount",AND(P92&gt;0,P92&lt;=0.02),"0% to 2%",AND(P92&gt;0.02,P92&lt;=0.04),"2% to 4%",AND(P92&gt;0.04,P92&lt;=0.06),"4% to 6%",AND(P92&gt;0.06,P92&lt;=0.08),"6% to 8%",AND(P92&gt;0.08,P92&lt;=0.1),"8% to 10%",AND(P92&gt;0.1,P92&lt;=0.15),"10% to 15%",AND(P92&gt;0.15,P92&lt;=0.2),"15% to 20%",AND(P92&gt;0.2,P92&lt;=0.25),"20% to 25%",AND(P92&gt;0.25,P92&lt;=0.3),"25% to 30%",AND(P92&gt;0.3,P92&lt;=0.4),"30% to 40%",AND(P92&gt;0.4,P92&lt;=0.5),"40% to 50%",AND(P92&gt;0.5,P92&lt;=0.75),"50% to 75%",AND(P92&gt;0.75,P92&lt;=1),"75% to 100%")</f>
        <v>No Discount</v>
      </c>
      <c r="P92" s="10">
        <f>_xlfn.XLOOKUP($E92,'Raw Data'!$E:$E,'Raw Data'!P:P,"ERROR",0,1)</f>
        <v>0</v>
      </c>
      <c r="Q92" s="9">
        <f>_xlfn.XLOOKUP($E92,'Raw Data'!$E:$E,'Raw Data'!Q:Q,"ERROR",0,1)</f>
        <v>145</v>
      </c>
      <c r="R92" s="9" t="str">
        <f>_xlfn.XLOOKUP($E92,'Raw Data'!$E:$E,'Raw Data'!R:R,"ERROR",0,1)</f>
        <v>ml</v>
      </c>
      <c r="S92" s="5" t="str">
        <f t="array" ref="S92">_xlfn.IFS(AND(T92&gt;0,T92&lt;=0.05),"0 to 0.05",AND(T92&gt;0.05,T92&lt;=0.1),"0.05 to 0.1",AND(T92&gt;0.1,T92&lt;=0.2),"0.1 to 0.2",AND(T92&gt;0.2,T92&lt;=0.3),"0.2 to 0.3",AND(T92&gt;0.3,T92&lt;=0.4),"0.3 to 0.4",AND(T92&gt;0.4,T92&lt;=0.5),"0.4 to 0.5",AND(T92&gt;0.5,T92&lt;=0.75),"0.5 to 0.75",AND(T92&gt;0.75,T92&lt;=1),"0.75 to 1",AND(T92&gt;1,T92&lt;=2),"1 to 2",AND(T92&gt;2,T92&lt;=3),"2 to 3",AND(T92&gt;3,T92&lt;=4),"3 to 4",AND(T92&gt;4,T92&lt;=5),"4 to 5",AND(T92&gt;5,T92&lt;=10),"5 to 10",T92&gt;10,"10+")</f>
        <v>1 to 2</v>
      </c>
      <c r="T92" s="10">
        <f>_xlfn.XLOOKUP($E92,'Raw Data'!$E:$E,'Raw Data'!T:T,"ERROR",0,1)</f>
        <v>1.7590772783011</v>
      </c>
      <c r="U92" s="15" t="str">
        <f t="array" ref="U92">_xlfn.IFS(AND(V92&gt;0,V92&lt;=0.05),"0 to 0.05",AND(V92&gt;0.05,V92&lt;=0.1),"0.05 to 0.1",AND(V92&gt;0.1,V92&lt;=0.2),"0.1 to 0.2",AND(V92&gt;0.2,V92&lt;=0.3),"0.2 to 0.3",AND(V92&gt;0.3,V92&lt;=0.4),"0.3 to 0.4",AND(V92&gt;0.4,V92&lt;=0.5),"0.4 to 0.5",AND(V92&gt;0.5,V92&lt;=0.75),"0.5 to 0.75",AND(V92&gt;0.75,V92&lt;=1),"0.75 to 1",AND(V92&gt;1,V92&lt;=2),"1 to 2",AND(V92&gt;2,V92&lt;=3),"2 to 3",AND(V92&gt;3,V92&lt;=4),"3 to 4",AND(V92&gt;4,V92&lt;=5),"4 to 5",AND(V92&gt;5,V92&lt;=10),"5 to 10",V92&gt;10,"10+")</f>
        <v>0.4 to 0.5</v>
      </c>
      <c r="V92" s="10">
        <f>_xlfn.XLOOKUP($E92,'Raw Data'!$E:$E,'Raw Data'!V:V,"ERROR",0,1)</f>
        <v>0.474950865141296</v>
      </c>
      <c r="W92" s="15" t="str">
        <f t="array" ref="W92">_xlfn.IFS(AND(X92&gt;0,X92&lt;=0.05),"0 to 0.05",AND(X92&gt;0.05,X92&lt;=0.1),"0.05 to 0.1",AND(X92&gt;0.1,X92&lt;=0.2),"0.1 to 0.2",AND(X92&gt;0.2,X92&lt;=0.3),"0.2 to 0.3",AND(X92&gt;0.3,X92&lt;=0.4),"0.3 to 0.4",AND(X92&gt;0.4,X92&lt;=0.5),"0.4 to 0.5",AND(X92&gt;0.5,X92&lt;=0.75),"0.5 to 0.75",AND(X92&gt;0.75,X92&lt;=1),"0.75 to 1",AND(X92&gt;1,X92&lt;=2),"1 to 2",AND(X92&gt;2,X92&lt;=3),"2 to 3",AND(X92&gt;3,X92&lt;=4),"3 to 4",AND(X92&gt;4,X92&lt;=5),"4 to 5",AND(X92&gt;5,X92&lt;=10),"5 to 10",X92&gt;10,"10+")</f>
        <v>0.4 to 0.5</v>
      </c>
      <c r="X92" s="16">
        <f t="shared" si="6"/>
        <v>0.474950865141296</v>
      </c>
      <c r="Y92" s="5" t="str">
        <f t="array" ref="Y92">_xlfn.IFS(AND(Z92&gt;0,Z92&lt;=1),"0 to 1",AND(Z92&gt;1,Z92&lt;=2),"1 to 2",AND(Z92&gt;2,Z92&lt;=4),"2 to 4",AND(Z92&gt;4,Z92&lt;=6),"4 to 6",AND(Z92&gt;6,Z92&lt;=8),"6 to 8",AND(Z92&gt;8,Z92&lt;=10),"8 to 10",AND(Z92&gt;10,Z92&lt;=15),"10 to 15",AND(Z92&gt;15,Z92&lt;=20),"15 to 20",AND(Z92&gt;20,Z92&lt;=25),"20 to 25",AND(Z92&gt;25,Z92&lt;=30),"25 to 30",AND(Z92&gt;30,Z92&lt;=40),"30 to 40",AND(Z92&gt;40,Z92&lt;=50),"40 to 50",Z92&gt;50,"50+")</f>
        <v>4 to 6</v>
      </c>
      <c r="Z92" s="9">
        <f>_xlfn.XLOOKUP($E92,'Raw Data'!$E:$E,'Raw Data'!Z:Z,"ERROR",0,1)</f>
        <v>4.901</v>
      </c>
      <c r="AA92" s="9" t="str">
        <f>_xlfn.XLOOKUP($E92,'Raw Data'!$E:$E,'Raw Data'!AA:AA,"ERROR",0,1)</f>
        <v>oz</v>
      </c>
    </row>
    <row r="93" hidden="1" spans="1:27">
      <c r="A93" s="5" t="str">
        <f>_xlfn.XLOOKUP($E93,'Raw Data'!$E:$E,'Raw Data'!A:A,"ERROR",0,1)</f>
        <v>AE</v>
      </c>
      <c r="B93" s="5" t="str">
        <f>_xlfn.XLOOKUP($E93,'Raw Data'!$E:$E,'Raw Data'!B:B,"ERROR",0,1)</f>
        <v>Hair Mousses</v>
      </c>
      <c r="C93" s="5" t="str">
        <f>_xlfn.XLOOKUP($E93,'Raw Data'!$E:$E,'Raw Data'!C:C,"ERROR",0,1)</f>
        <v>tricovel</v>
      </c>
      <c r="D93" s="5" t="str">
        <f>_xlfn.XLOOKUP($E93,'Raw Data'!$E:$E,'Raw Data'!D:D,"ERROR",0,1)</f>
        <v>www.amazon.ae/dp/B08JVD3WG3</v>
      </c>
      <c r="E93" s="5" t="s">
        <v>292</v>
      </c>
      <c r="F93" s="9" t="str">
        <f>_xlfn.XLOOKUP($E93,'Raw Data'!$E:$E,'Raw Data'!F:F,"ERROR",0,1)</f>
        <v>Tricovel Anti Dandruff Hair Mousse, 70 ml</v>
      </c>
      <c r="G93" s="10">
        <f>_xlfn.XLOOKUP($E93,'Raw Data'!$E:$E,'Raw Data'!G:G,"ERROR",0,1)</f>
        <v>6</v>
      </c>
      <c r="H93" s="9">
        <f>_xlfn.XLOOKUP($E93,'Raw Data'!$E:$E,'Raw Data'!H:H,"ERROR",0,1)</f>
        <v>1374.71</v>
      </c>
      <c r="I93" s="9">
        <f>_xlfn.XLOOKUP($E93,'Raw Data'!$E:$E,'Raw Data'!I:I,"ERROR",0,1)</f>
        <v>0.00184049076469151</v>
      </c>
      <c r="J93" s="9" t="str">
        <f>_xlfn.XLOOKUP($E93,'Raw Data'!$E:$E,'Raw Data'!J:J,"ERROR",0,1)</f>
        <v>No</v>
      </c>
      <c r="K93" s="14" t="str">
        <f t="array" ref="K93">_xlfn.IFS(AND(L93&gt;0,L93&lt;=5),"0 to 5",AND(L93&gt;5,L93&lt;=10),"5 to 10",AND(L93&gt;10,L93&lt;=15),"10 to 15",AND(L93&gt;15,L93&lt;=20),"15 to 20",AND(L93&gt;20,L93&lt;=30),"20 to 30",AND(L93&gt;30,L93&lt;=40),"30 to 40",AND(L93&gt;40,L93&lt;=50),"40 to 50",AND(L93&gt;50,L93&lt;=75),"50 to 75",AND(L93&gt;75,L93&lt;=100),"75 to 100",AND(L93&gt;100,L93&lt;=150),"100 to 150",AND(L93&gt;150,L93&lt;=200),"150 to 200",AND(L93&gt;200,L93&lt;=250),"200 to 250",AND(L93&gt;250,L93&lt;=300),"250 to 300",AND(L93&gt;300,L93&lt;=400),"300 to 400",AND(L93&gt;400,L93&lt;=500),"400 to 500",L93&gt;500,"500+")</f>
        <v>200 to 250</v>
      </c>
      <c r="L93" s="9">
        <f>_xlfn.XLOOKUP($E93,'Raw Data'!$E:$E,'Raw Data'!L:L,"ERROR",0,1)</f>
        <v>225.59</v>
      </c>
      <c r="M93" s="14" t="str">
        <f t="array" ref="M93">_xlfn.IFS(AND(N93&gt;0,N93&lt;=5),"0 to 5",AND(N93&gt;5,N93&lt;=10),"5 to 10",AND(N93&gt;10,N93&lt;=15),"10 to 15",AND(N93&gt;15,N93&lt;=20),"15 to 20",AND(N93&gt;20,N93&lt;=30),"20 to 30",AND(N93&gt;30,N93&lt;=40),"30 to 40",AND(N93&gt;40,N93&lt;=50),"40 to 50",AND(N93&gt;50,N93&lt;=75),"50 to 75",AND(N93&gt;75,N93&lt;=100),"75 to 100",AND(N93&gt;100,N93&lt;=150),"100 to 150",AND(N93&gt;150,N93&lt;=200),"150 to 200",AND(N93&gt;200,N93&lt;=250),"200 to 250",AND(N93&gt;250,N93&lt;=300),"250 to 300",AND(N93&gt;300,N93&lt;=400),"300 to 400",AND(N93&gt;400,N93&lt;=500),"400 to 500",N93&gt;500,"500+")</f>
        <v>200 to 250</v>
      </c>
      <c r="N93" s="9">
        <f>_xlfn.XLOOKUP($E93,'Raw Data'!$E:$E,'Raw Data'!N:N,"ERROR",0,1)</f>
        <v>232.19</v>
      </c>
      <c r="O93" s="14" t="str">
        <f t="array" ref="O93">_xlfn.IFS(P93=0,"No Discount",AND(P93&gt;0,P93&lt;=0.02),"0% to 2%",AND(P93&gt;0.02,P93&lt;=0.04),"2% to 4%",AND(P93&gt;0.04,P93&lt;=0.06),"4% to 6%",AND(P93&gt;0.06,P93&lt;=0.08),"6% to 8%",AND(P93&gt;0.08,P93&lt;=0.1),"8% to 10%",AND(P93&gt;0.1,P93&lt;=0.15),"10% to 15%",AND(P93&gt;0.15,P93&lt;=0.2),"15% to 20%",AND(P93&gt;0.2,P93&lt;=0.25),"20% to 25%",AND(P93&gt;0.25,P93&lt;=0.3),"25% to 30%",AND(P93&gt;0.3,P93&lt;=0.4),"30% to 40%",AND(P93&gt;0.4,P93&lt;=0.5),"40% to 50%",AND(P93&gt;0.5,P93&lt;=0.75),"50% to 75%",AND(P93&gt;0.75,P93&lt;=1),"75% to 100%")</f>
        <v>2% to 4%</v>
      </c>
      <c r="P93" s="10">
        <f>_xlfn.XLOOKUP($E93,'Raw Data'!$E:$E,'Raw Data'!P:P,"ERROR",0,1)</f>
        <v>0.0284249967698867</v>
      </c>
      <c r="Q93" s="9">
        <f>_xlfn.XLOOKUP($E93,'Raw Data'!$E:$E,'Raw Data'!Q:Q,"ERROR",0,1)</f>
        <v>70</v>
      </c>
      <c r="R93" s="9" t="str">
        <f>_xlfn.XLOOKUP($E93,'Raw Data'!$E:$E,'Raw Data'!R:R,"ERROR",0,1)</f>
        <v>ml</v>
      </c>
      <c r="S93" s="5" t="str">
        <f t="array" ref="S93">_xlfn.IFS(AND(T93&gt;0,T93&lt;=0.05),"0 to 0.05",AND(T93&gt;0.05,T93&lt;=0.1),"0.05 to 0.1",AND(T93&gt;0.1,T93&lt;=0.2),"0.1 to 0.2",AND(T93&gt;0.2,T93&lt;=0.3),"0.2 to 0.3",AND(T93&gt;0.3,T93&lt;=0.4),"0.3 to 0.4",AND(T93&gt;0.4,T93&lt;=0.5),"0.4 to 0.5",AND(T93&gt;0.5,T93&lt;=0.75),"0.5 to 0.75",AND(T93&gt;0.75,T93&lt;=1),"0.75 to 1",AND(T93&gt;1,T93&lt;=2),"1 to 2",AND(T93&gt;2,T93&lt;=3),"2 to 3",AND(T93&gt;3,T93&lt;=4),"3 to 4",AND(T93&gt;4,T93&lt;=5),"4 to 5",AND(T93&gt;5,T93&lt;=10),"5 to 10",T93&gt;10,"10+")</f>
        <v>3 to 4</v>
      </c>
      <c r="T93" s="10">
        <f>_xlfn.XLOOKUP($E93,'Raw Data'!$E:$E,'Raw Data'!T:T,"ERROR",0,1)</f>
        <v>3.22443613461017</v>
      </c>
      <c r="U93" s="15" t="str">
        <f t="array" ref="U93">_xlfn.IFS(AND(V93&gt;0,V93&lt;=0.05),"0 to 0.05",AND(V93&gt;0.05,V93&lt;=0.1),"0.05 to 0.1",AND(V93&gt;0.1,V93&lt;=0.2),"0.1 to 0.2",AND(V93&gt;0.2,V93&lt;=0.3),"0.2 to 0.3",AND(V93&gt;0.3,V93&lt;=0.4),"0.3 to 0.4",AND(V93&gt;0.4,V93&lt;=0.5),"0.4 to 0.5",AND(V93&gt;0.5,V93&lt;=0.75),"0.5 to 0.75",AND(V93&gt;0.75,V93&lt;=1),"0.75 to 1",AND(V93&gt;1,V93&lt;=2),"1 to 2",AND(V93&gt;2,V93&lt;=3),"2 to 3",AND(V93&gt;3,V93&lt;=4),"3 to 4",AND(V93&gt;4,V93&lt;=5),"4 to 5",AND(V93&gt;5,V93&lt;=10),"5 to 10",V93&gt;10,"10+")</f>
        <v>0.75 to 1</v>
      </c>
      <c r="V93" s="10">
        <f>_xlfn.XLOOKUP($E93,'Raw Data'!$E:$E,'Raw Data'!V:V,"ERROR",0,1)</f>
        <v>0.89606850057931</v>
      </c>
      <c r="W93" s="15" t="str">
        <f t="array" ref="W93">_xlfn.IFS(AND(X93&gt;0,X93&lt;=0.05),"0 to 0.05",AND(X93&gt;0.05,X93&lt;=0.1),"0.05 to 0.1",AND(X93&gt;0.1,X93&lt;=0.2),"0.1 to 0.2",AND(X93&gt;0.2,X93&lt;=0.3),"0.2 to 0.3",AND(X93&gt;0.3,X93&lt;=0.4),"0.3 to 0.4",AND(X93&gt;0.4,X93&lt;=0.5),"0.4 to 0.5",AND(X93&gt;0.5,X93&lt;=0.75),"0.5 to 0.75",AND(X93&gt;0.75,X93&lt;=1),"0.75 to 1",AND(X93&gt;1,X93&lt;=2),"1 to 2",AND(X93&gt;2,X93&lt;=3),"2 to 3",AND(X93&gt;3,X93&lt;=4),"3 to 4",AND(X93&gt;4,X93&lt;=5),"4 to 5",AND(X93&gt;5,X93&lt;=10),"5 to 10",X93&gt;10,"10+")</f>
        <v>0.75 to 1</v>
      </c>
      <c r="X93" s="16">
        <f t="shared" si="6"/>
        <v>0.870597756344745</v>
      </c>
      <c r="Y93" s="5" t="str">
        <f t="array" ref="Y93">_xlfn.IFS(AND(Z93&gt;0,Z93&lt;=1),"0 to 1",AND(Z93&gt;1,Z93&lt;=2),"1 to 2",AND(Z93&gt;2,Z93&lt;=4),"2 to 4",AND(Z93&gt;4,Z93&lt;=6),"4 to 6",AND(Z93&gt;6,Z93&lt;=8),"6 to 8",AND(Z93&gt;8,Z93&lt;=10),"8 to 10",AND(Z93&gt;10,Z93&lt;=15),"10 to 15",AND(Z93&gt;15,Z93&lt;=20),"15 to 20",AND(Z93&gt;20,Z93&lt;=25),"20 to 25",AND(Z93&gt;25,Z93&lt;=30),"25 to 30",AND(Z93&gt;30,Z93&lt;=40),"30 to 40",AND(Z93&gt;40,Z93&lt;=50),"40 to 50",Z93&gt;50,"50+")</f>
        <v>2 to 4</v>
      </c>
      <c r="Z93" s="9">
        <f>_xlfn.XLOOKUP($E93,'Raw Data'!$E:$E,'Raw Data'!Z:Z,"ERROR",0,1)</f>
        <v>2.366</v>
      </c>
      <c r="AA93" s="9" t="str">
        <f>_xlfn.XLOOKUP($E93,'Raw Data'!$E:$E,'Raw Data'!AA:AA,"ERROR",0,1)</f>
        <v>oz</v>
      </c>
    </row>
    <row r="94" hidden="1" spans="1:27">
      <c r="A94" s="5" t="str">
        <f>_xlfn.XLOOKUP($E94,'Raw Data'!$E:$E,'Raw Data'!A:A,"ERROR",0,1)</f>
        <v>AE</v>
      </c>
      <c r="B94" s="5" t="str">
        <f>_xlfn.XLOOKUP($E94,'Raw Data'!$E:$E,'Raw Data'!B:B,"ERROR",0,1)</f>
        <v>Hair Mousses</v>
      </c>
      <c r="C94" s="5" t="str">
        <f>_xlfn.XLOOKUP($E94,'Raw Data'!$E:$E,'Raw Data'!C:C,"ERROR",0,1)</f>
        <v>herbal essences</v>
      </c>
      <c r="D94" s="5" t="str">
        <f>_xlfn.XLOOKUP($E94,'Raw Data'!$E:$E,'Raw Data'!D:D,"ERROR",0,1)</f>
        <v>www.amazon.ae/dp/B003AYEG8U</v>
      </c>
      <c r="E94" s="5" t="s">
        <v>293</v>
      </c>
      <c r="F94" s="9" t="str">
        <f>_xlfn.XLOOKUP($E94,'Raw Data'!$E:$E,'Raw Data'!F:F,"ERROR",0,1)</f>
        <v>Herbal Essences Hair Mousse 6.8 Oz, Pack of 3</v>
      </c>
      <c r="G94" s="10">
        <f>_xlfn.XLOOKUP($E94,'Raw Data'!$E:$E,'Raw Data'!G:G,"ERROR",0,1)</f>
        <v>10</v>
      </c>
      <c r="H94" s="9">
        <f>_xlfn.XLOOKUP($E94,'Raw Data'!$E:$E,'Raw Data'!H:H,"ERROR",0,1)</f>
        <v>1366.29</v>
      </c>
      <c r="I94" s="9">
        <f>_xlfn.XLOOKUP($E94,'Raw Data'!$E:$E,'Raw Data'!I:I,"ERROR",0,1)</f>
        <v>0.00182921789096636</v>
      </c>
      <c r="J94" s="9" t="str">
        <f>_xlfn.XLOOKUP($E94,'Raw Data'!$E:$E,'Raw Data'!J:J,"ERROR",0,1)</f>
        <v>No</v>
      </c>
      <c r="K94" s="14" t="str">
        <f t="array" ref="K94">_xlfn.IFS(AND(L94&gt;0,L94&lt;=5),"0 to 5",AND(L94&gt;5,L94&lt;=10),"5 to 10",AND(L94&gt;10,L94&lt;=15),"10 to 15",AND(L94&gt;15,L94&lt;=20),"15 to 20",AND(L94&gt;20,L94&lt;=30),"20 to 30",AND(L94&gt;30,L94&lt;=40),"30 to 40",AND(L94&gt;40,L94&lt;=50),"40 to 50",AND(L94&gt;50,L94&lt;=75),"50 to 75",AND(L94&gt;75,L94&lt;=100),"75 to 100",AND(L94&gt;100,L94&lt;=150),"100 to 150",AND(L94&gt;150,L94&lt;=200),"150 to 200",AND(L94&gt;200,L94&lt;=250),"200 to 250",AND(L94&gt;250,L94&lt;=300),"250 to 300",AND(L94&gt;300,L94&lt;=400),"300 to 400",AND(L94&gt;400,L94&lt;=500),"400 to 500",L94&gt;500,"500+")</f>
        <v>100 to 150</v>
      </c>
      <c r="L94" s="9">
        <f>_xlfn.XLOOKUP($E94,'Raw Data'!$E:$E,'Raw Data'!L:L,"ERROR",0,1)</f>
        <v>121.43</v>
      </c>
      <c r="M94" s="14" t="str">
        <f t="array" ref="M94">_xlfn.IFS(AND(N94&gt;0,N94&lt;=5),"0 to 5",AND(N94&gt;5,N94&lt;=10),"5 to 10",AND(N94&gt;10,N94&lt;=15),"10 to 15",AND(N94&gt;15,N94&lt;=20),"15 to 20",AND(N94&gt;20,N94&lt;=30),"20 to 30",AND(N94&gt;30,N94&lt;=40),"30 to 40",AND(N94&gt;40,N94&lt;=50),"40 to 50",AND(N94&gt;50,N94&lt;=75),"50 to 75",AND(N94&gt;75,N94&lt;=100),"75 to 100",AND(N94&gt;100,N94&lt;=150),"100 to 150",AND(N94&gt;150,N94&lt;=200),"150 to 200",AND(N94&gt;200,N94&lt;=250),"200 to 250",AND(N94&gt;250,N94&lt;=300),"250 to 300",AND(N94&gt;300,N94&lt;=400),"300 to 400",AND(N94&gt;400,N94&lt;=500),"400 to 500",N94&gt;500,"500+")</f>
        <v>100 to 150</v>
      </c>
      <c r="N94" s="9">
        <f>_xlfn.XLOOKUP($E94,'Raw Data'!$E:$E,'Raw Data'!N:N,"ERROR",0,1)</f>
        <v>127.81</v>
      </c>
      <c r="O94" s="14" t="str">
        <f t="array" ref="O94">_xlfn.IFS(P94=0,"No Discount",AND(P94&gt;0,P94&lt;=0.02),"0% to 2%",AND(P94&gt;0.02,P94&lt;=0.04),"2% to 4%",AND(P94&gt;0.04,P94&lt;=0.06),"4% to 6%",AND(P94&gt;0.06,P94&lt;=0.08),"6% to 8%",AND(P94&gt;0.08,P94&lt;=0.1),"8% to 10%",AND(P94&gt;0.1,P94&lt;=0.15),"10% to 15%",AND(P94&gt;0.15,P94&lt;=0.2),"15% to 20%",AND(P94&gt;0.2,P94&lt;=0.25),"20% to 25%",AND(P94&gt;0.25,P94&lt;=0.3),"25% to 30%",AND(P94&gt;0.3,P94&lt;=0.4),"30% to 40%",AND(P94&gt;0.4,P94&lt;=0.5),"40% to 50%",AND(P94&gt;0.5,P94&lt;=0.75),"50% to 75%",AND(P94&gt;0.75,P94&lt;=1),"75% to 100%")</f>
        <v>4% to 6%</v>
      </c>
      <c r="P94" s="10">
        <f>_xlfn.XLOOKUP($E94,'Raw Data'!$E:$E,'Raw Data'!P:P,"ERROR",0,1)</f>
        <v>0.0499178468038494</v>
      </c>
      <c r="Q94" s="9">
        <f>_xlfn.XLOOKUP($E94,'Raw Data'!$E:$E,'Raw Data'!Q:Q,"ERROR",0,1)</f>
        <v>20.4</v>
      </c>
      <c r="R94" s="9" t="str">
        <f>_xlfn.XLOOKUP($E94,'Raw Data'!$E:$E,'Raw Data'!R:R,"ERROR",0,1)</f>
        <v>oz</v>
      </c>
      <c r="S94" s="5" t="str">
        <f t="array" ref="S94">_xlfn.IFS(AND(T94&gt;0,T94&lt;=0.05),"0 to 0.05",AND(T94&gt;0.05,T94&lt;=0.1),"0.05 to 0.1",AND(T94&gt;0.1,T94&lt;=0.2),"0.1 to 0.2",AND(T94&gt;0.2,T94&lt;=0.3),"0.2 to 0.3",AND(T94&gt;0.3,T94&lt;=0.4),"0.3 to 0.4",AND(T94&gt;0.4,T94&lt;=0.5),"0.4 to 0.5",AND(T94&gt;0.5,T94&lt;=0.75),"0.5 to 0.75",AND(T94&gt;0.75,T94&lt;=1),"0.75 to 1",AND(T94&gt;1,T94&lt;=2),"1 to 2",AND(T94&gt;2,T94&lt;=3),"2 to 3",AND(T94&gt;3,T94&lt;=4),"3 to 4",AND(T94&gt;4,T94&lt;=5),"4 to 5",AND(T94&gt;5,T94&lt;=10),"5 to 10",T94&gt;10,"10+")</f>
        <v>0.2 to 0.3</v>
      </c>
      <c r="T94" s="10">
        <f>_xlfn.XLOOKUP($E94,'Raw Data'!$E:$E,'Raw Data'!T:T,"ERROR",0,1)</f>
        <v>0.201300337517489</v>
      </c>
      <c r="U94" s="15" t="str">
        <f t="array" ref="U94">_xlfn.IFS(AND(V94&gt;0,V94&lt;=0.05),"0 to 0.05",AND(V94&gt;0.05,V94&lt;=0.1),"0.05 to 0.1",AND(V94&gt;0.1,V94&lt;=0.2),"0.1 to 0.2",AND(V94&gt;0.2,V94&lt;=0.3),"0.2 to 0.3",AND(V94&gt;0.3,V94&lt;=0.4),"0.3 to 0.4",AND(V94&gt;0.4,V94&lt;=0.5),"0.4 to 0.5",AND(V94&gt;0.5,V94&lt;=0.75),"0.5 to 0.75",AND(V94&gt;0.75,V94&lt;=1),"0.75 to 1",AND(V94&gt;1,V94&lt;=2),"1 to 2",AND(V94&gt;2,V94&lt;=3),"2 to 3",AND(V94&gt;3,V94&lt;=4),"3 to 4",AND(V94&gt;4,V94&lt;=5),"4 to 5",AND(V94&gt;5,V94&lt;=10),"5 to 10",V94&gt;10,"10+")</f>
        <v>0.05 to 0.1</v>
      </c>
      <c r="V94" s="10">
        <f>_xlfn.XLOOKUP($E94,'Raw Data'!$E:$E,'Raw Data'!V:V,"ERROR",0,1)</f>
        <v>0.0572067278044123</v>
      </c>
      <c r="W94" s="15" t="str">
        <f t="array" ref="W94">_xlfn.IFS(AND(X94&gt;0,X94&lt;=0.05),"0 to 0.05",AND(X94&gt;0.05,X94&lt;=0.1),"0.05 to 0.1",AND(X94&gt;0.1,X94&lt;=0.2),"0.1 to 0.2",AND(X94&gt;0.2,X94&lt;=0.3),"0.2 to 0.3",AND(X94&gt;0.3,X94&lt;=0.4),"0.3 to 0.4",AND(X94&gt;0.4,X94&lt;=0.5),"0.4 to 0.5",AND(X94&gt;0.5,X94&lt;=0.75),"0.5 to 0.75",AND(X94&gt;0.75,X94&lt;=1),"0.75 to 1",AND(X94&gt;1,X94&lt;=2),"1 to 2",AND(X94&gt;2,X94&lt;=3),"2 to 3",AND(X94&gt;3,X94&lt;=4),"3 to 4",AND(X94&gt;4,X94&lt;=5),"4 to 5",AND(X94&gt;5,X94&lt;=10),"5 to 10",X94&gt;10,"10+")</f>
        <v>0.05 to 0.1</v>
      </c>
      <c r="X94" s="16">
        <f t="shared" si="6"/>
        <v>0.0543510911297221</v>
      </c>
      <c r="Y94" s="5" t="str">
        <f t="array" ref="Y94">_xlfn.IFS(AND(Z94&gt;0,Z94&lt;=1),"0 to 1",AND(Z94&gt;1,Z94&lt;=2),"1 to 2",AND(Z94&gt;2,Z94&lt;=4),"2 to 4",AND(Z94&gt;4,Z94&lt;=6),"4 to 6",AND(Z94&gt;6,Z94&lt;=8),"6 to 8",AND(Z94&gt;8,Z94&lt;=10),"8 to 10",AND(Z94&gt;10,Z94&lt;=15),"10 to 15",AND(Z94&gt;15,Z94&lt;=20),"15 to 20",AND(Z94&gt;20,Z94&lt;=25),"20 to 25",AND(Z94&gt;25,Z94&lt;=30),"25 to 30",AND(Z94&gt;30,Z94&lt;=40),"30 to 40",AND(Z94&gt;40,Z94&lt;=50),"40 to 50",Z94&gt;50,"50+")</f>
        <v>20 to 25</v>
      </c>
      <c r="Z94" s="9">
        <f>_xlfn.XLOOKUP($E94,'Raw Data'!$E:$E,'Raw Data'!Z:Z,"ERROR",0,1)</f>
        <v>20.4</v>
      </c>
      <c r="AA94" s="9" t="str">
        <f>_xlfn.XLOOKUP($E94,'Raw Data'!$E:$E,'Raw Data'!AA:AA,"ERROR",0,1)</f>
        <v>oz</v>
      </c>
    </row>
    <row r="95" hidden="1" spans="1:27">
      <c r="A95" s="5" t="str">
        <f>_xlfn.XLOOKUP($E95,'Raw Data'!$E:$E,'Raw Data'!A:A,"ERROR",0,1)</f>
        <v>AE</v>
      </c>
      <c r="B95" s="5" t="str">
        <f>_xlfn.XLOOKUP($E95,'Raw Data'!$E:$E,'Raw Data'!B:B,"ERROR",0,1)</f>
        <v>Hair Mousses</v>
      </c>
      <c r="C95" s="5" t="str">
        <f>_xlfn.XLOOKUP($E95,'Raw Data'!$E:$E,'Raw Data'!C:C,"ERROR",0,1)</f>
        <v>Wella</v>
      </c>
      <c r="D95" s="5" t="str">
        <f>_xlfn.XLOOKUP($E95,'Raw Data'!$E:$E,'Raw Data'!D:D,"ERROR",0,1)</f>
        <v>www.amazon.ae/dp/B016AVH0HI</v>
      </c>
      <c r="E95" s="5" t="s">
        <v>294</v>
      </c>
      <c r="F95" s="9" t="str">
        <f>_xlfn.XLOOKUP($E95,'Raw Data'!$E:$E,'Raw Data'!F:F,"ERROR",0,1)</f>
        <v>Wella EIMI Root Shoot Mousse, For a Precise Root Lift, Added Volume, And A Light Hold, 6.8 oz</v>
      </c>
      <c r="G95" s="10">
        <f>_xlfn.XLOOKUP($E95,'Raw Data'!$E:$E,'Raw Data'!G:G,"ERROR",0,1)</f>
        <v>9</v>
      </c>
      <c r="H95" s="9">
        <f>_xlfn.XLOOKUP($E95,'Raw Data'!$E:$E,'Raw Data'!H:H,"ERROR",0,1)</f>
        <v>1339.97</v>
      </c>
      <c r="I95" s="9">
        <f>_xlfn.XLOOKUP($E95,'Raw Data'!$E:$E,'Raw Data'!I:I,"ERROR",0,1)</f>
        <v>0.00179398011941695</v>
      </c>
      <c r="J95" s="9" t="str">
        <f>_xlfn.XLOOKUP($E95,'Raw Data'!$E:$E,'Raw Data'!J:J,"ERROR",0,1)</f>
        <v>No</v>
      </c>
      <c r="K95" s="14" t="str">
        <f t="array" ref="K95">_xlfn.IFS(AND(L95&gt;0,L95&lt;=5),"0 to 5",AND(L95&gt;5,L95&lt;=10),"5 to 10",AND(L95&gt;10,L95&lt;=15),"10 to 15",AND(L95&gt;15,L95&lt;=20),"15 to 20",AND(L95&gt;20,L95&lt;=30),"20 to 30",AND(L95&gt;30,L95&lt;=40),"30 to 40",AND(L95&gt;40,L95&lt;=50),"40 to 50",AND(L95&gt;50,L95&lt;=75),"50 to 75",AND(L95&gt;75,L95&lt;=100),"75 to 100",AND(L95&gt;100,L95&lt;=150),"100 to 150",AND(L95&gt;150,L95&lt;=200),"150 to 200",AND(L95&gt;200,L95&lt;=250),"200 to 250",AND(L95&gt;250,L95&lt;=300),"250 to 300",AND(L95&gt;300,L95&lt;=400),"300 to 400",AND(L95&gt;400,L95&lt;=500),"400 to 500",L95&gt;500,"500+")</f>
        <v>150 to 200</v>
      </c>
      <c r="L95" s="9">
        <f>_xlfn.XLOOKUP($E95,'Raw Data'!$E:$E,'Raw Data'!L:L,"ERROR",0,1)</f>
        <v>151.02</v>
      </c>
      <c r="M95" s="14" t="str">
        <f t="array" ref="M95">_xlfn.IFS(AND(N95&gt;0,N95&lt;=5),"0 to 5",AND(N95&gt;5,N95&lt;=10),"5 to 10",AND(N95&gt;10,N95&lt;=15),"10 to 15",AND(N95&gt;15,N95&lt;=20),"15 to 20",AND(N95&gt;20,N95&lt;=30),"20 to 30",AND(N95&gt;30,N95&lt;=40),"30 to 40",AND(N95&gt;40,N95&lt;=50),"40 to 50",AND(N95&gt;50,N95&lt;=75),"50 to 75",AND(N95&gt;75,N95&lt;=100),"75 to 100",AND(N95&gt;100,N95&lt;=150),"100 to 150",AND(N95&gt;150,N95&lt;=200),"150 to 200",AND(N95&gt;200,N95&lt;=250),"200 to 250",AND(N95&gt;250,N95&lt;=300),"250 to 300",AND(N95&gt;300,N95&lt;=400),"300 to 400",AND(N95&gt;400,N95&lt;=500),"400 to 500",N95&gt;500,"500+")</f>
        <v>150 to 200</v>
      </c>
      <c r="N95" s="9">
        <f>_xlfn.XLOOKUP($E95,'Raw Data'!$E:$E,'Raw Data'!N:N,"ERROR",0,1)</f>
        <v>151.53</v>
      </c>
      <c r="O95" s="14" t="str">
        <f t="array" ref="O95">_xlfn.IFS(P95=0,"No Discount",AND(P95&gt;0,P95&lt;=0.02),"0% to 2%",AND(P95&gt;0.02,P95&lt;=0.04),"2% to 4%",AND(P95&gt;0.04,P95&lt;=0.06),"4% to 6%",AND(P95&gt;0.06,P95&lt;=0.08),"6% to 8%",AND(P95&gt;0.08,P95&lt;=0.1),"8% to 10%",AND(P95&gt;0.1,P95&lt;=0.15),"10% to 15%",AND(P95&gt;0.15,P95&lt;=0.2),"15% to 20%",AND(P95&gt;0.2,P95&lt;=0.25),"20% to 25%",AND(P95&gt;0.25,P95&lt;=0.3),"25% to 30%",AND(P95&gt;0.3,P95&lt;=0.4),"30% to 40%",AND(P95&gt;0.4,P95&lt;=0.5),"40% to 50%",AND(P95&gt;0.5,P95&lt;=0.75),"50% to 75%",AND(P95&gt;0.75,P95&lt;=1),"75% to 100%")</f>
        <v>0% to 2%</v>
      </c>
      <c r="P95" s="10">
        <f>_xlfn.XLOOKUP($E95,'Raw Data'!$E:$E,'Raw Data'!P:P,"ERROR",0,1)</f>
        <v>0.00336567016432384</v>
      </c>
      <c r="Q95" s="9">
        <f>_xlfn.XLOOKUP($E95,'Raw Data'!$E:$E,'Raw Data'!Q:Q,"ERROR",0,1)</f>
        <v>6.8</v>
      </c>
      <c r="R95" s="9" t="str">
        <f>_xlfn.XLOOKUP($E95,'Raw Data'!$E:$E,'Raw Data'!R:R,"ERROR",0,1)</f>
        <v>oz</v>
      </c>
      <c r="S95" s="5" t="str">
        <f t="array" ref="S95">_xlfn.IFS(AND(T95&gt;0,T95&lt;=0.05),"0 to 0.05",AND(T95&gt;0.05,T95&lt;=0.1),"0.05 to 0.1",AND(T95&gt;0.1,T95&lt;=0.2),"0.1 to 0.2",AND(T95&gt;0.2,T95&lt;=0.3),"0.2 to 0.3",AND(T95&gt;0.3,T95&lt;=0.4),"0.3 to 0.4",AND(T95&gt;0.4,T95&lt;=0.5),"0.4 to 0.5",AND(T95&gt;0.5,T95&lt;=0.75),"0.5 to 0.75",AND(T95&gt;0.75,T95&lt;=1),"0.75 to 1",AND(T95&gt;1,T95&lt;=2),"1 to 2",AND(T95&gt;2,T95&lt;=3),"2 to 3",AND(T95&gt;3,T95&lt;=4),"3 to 4",AND(T95&gt;4,T95&lt;=5),"4 to 5",AND(T95&gt;5,T95&lt;=10),"5 to 10",T95&gt;10,"10+")</f>
        <v>0.75 to 1</v>
      </c>
      <c r="T95" s="10">
        <f>_xlfn.XLOOKUP($E95,'Raw Data'!$E:$E,'Raw Data'!T:T,"ERROR",0,1)</f>
        <v>0.751059300960831</v>
      </c>
      <c r="U95" s="15" t="str">
        <f t="array" ref="U95">_xlfn.IFS(AND(V95&gt;0,V95&lt;=0.05),"0 to 0.05",AND(V95&gt;0.05,V95&lt;=0.1),"0.05 to 0.1",AND(V95&gt;0.1,V95&lt;=0.2),"0.1 to 0.2",AND(V95&gt;0.2,V95&lt;=0.3),"0.2 to 0.3",AND(V95&gt;0.3,V95&lt;=0.4),"0.3 to 0.4",AND(V95&gt;0.4,V95&lt;=0.5),"0.4 to 0.5",AND(V95&gt;0.5,V95&lt;=0.75),"0.5 to 0.75",AND(V95&gt;0.75,V95&lt;=1),"0.75 to 1",AND(V95&gt;1,V95&lt;=2),"1 to 2",AND(V95&gt;2,V95&lt;=3),"2 to 3",AND(V95&gt;3,V95&lt;=4),"3 to 4",AND(V95&gt;4,V95&lt;=5),"4 to 5",AND(V95&gt;5,V95&lt;=10),"5 to 10",V95&gt;10,"10+")</f>
        <v>0.2 to 0.3</v>
      </c>
      <c r="V95" s="10">
        <f>_xlfn.XLOOKUP($E95,'Raw Data'!$E:$E,'Raw Data'!V:V,"ERROR",0,1)</f>
        <v>0.203470826951004</v>
      </c>
      <c r="W95" s="15" t="str">
        <f t="array" ref="W95">_xlfn.IFS(AND(X95&gt;0,X95&lt;=0.05),"0 to 0.05",AND(X95&gt;0.05,X95&lt;=0.1),"0.05 to 0.1",AND(X95&gt;0.1,X95&lt;=0.2),"0.1 to 0.2",AND(X95&gt;0.2,X95&lt;=0.3),"0.2 to 0.3",AND(X95&gt;0.3,X95&lt;=0.4),"0.3 to 0.4",AND(X95&gt;0.4,X95&lt;=0.5),"0.4 to 0.5",AND(X95&gt;0.5,X95&lt;=0.75),"0.5 to 0.75",AND(X95&gt;0.75,X95&lt;=1),"0.75 to 1",AND(X95&gt;1,X95&lt;=2),"1 to 2",AND(X95&gt;2,X95&lt;=3),"2 to 3",AND(X95&gt;3,X95&lt;=4),"3 to 4",AND(X95&gt;4,X95&lt;=5),"4 to 5",AND(X95&gt;5,X95&lt;=10),"5 to 10",X95&gt;10,"10+")</f>
        <v>0.2 to 0.3</v>
      </c>
      <c r="X95" s="16">
        <f t="shared" si="6"/>
        <v>0.202786011259424</v>
      </c>
      <c r="Y95" s="5" t="str">
        <f t="array" ref="Y95">_xlfn.IFS(AND(Z95&gt;0,Z95&lt;=1),"0 to 1",AND(Z95&gt;1,Z95&lt;=2),"1 to 2",AND(Z95&gt;2,Z95&lt;=4),"2 to 4",AND(Z95&gt;4,Z95&lt;=6),"4 to 6",AND(Z95&gt;6,Z95&lt;=8),"6 to 8",AND(Z95&gt;8,Z95&lt;=10),"8 to 10",AND(Z95&gt;10,Z95&lt;=15),"10 to 15",AND(Z95&gt;15,Z95&lt;=20),"15 to 20",AND(Z95&gt;20,Z95&lt;=25),"20 to 25",AND(Z95&gt;25,Z95&lt;=30),"25 to 30",AND(Z95&gt;30,Z95&lt;=40),"30 to 40",AND(Z95&gt;40,Z95&lt;=50),"40 to 50",Z95&gt;50,"50+")</f>
        <v>6 to 8</v>
      </c>
      <c r="Z95" s="9">
        <f>_xlfn.XLOOKUP($E95,'Raw Data'!$E:$E,'Raw Data'!Z:Z,"ERROR",0,1)</f>
        <v>6.8</v>
      </c>
      <c r="AA95" s="9" t="str">
        <f>_xlfn.XLOOKUP($E95,'Raw Data'!$E:$E,'Raw Data'!AA:AA,"ERROR",0,1)</f>
        <v>oz</v>
      </c>
    </row>
    <row r="96" hidden="1" spans="1:27">
      <c r="A96" s="5" t="str">
        <f>_xlfn.XLOOKUP($E96,'Raw Data'!$E:$E,'Raw Data'!A:A,"ERROR",0,1)</f>
        <v>AE</v>
      </c>
      <c r="B96" s="5" t="str">
        <f>_xlfn.XLOOKUP($E96,'Raw Data'!$E:$E,'Raw Data'!B:B,"ERROR",0,1)</f>
        <v>Hair Mousses</v>
      </c>
      <c r="C96" s="5" t="str">
        <f>_xlfn.XLOOKUP($E96,'Raw Data'!$E:$E,'Raw Data'!C:C,"ERROR",0,1)</f>
        <v>aveda</v>
      </c>
      <c r="D96" s="5" t="str">
        <f>_xlfn.XLOOKUP($E96,'Raw Data'!$E:$E,'Raw Data'!D:D,"ERROR",0,1)</f>
        <v>www.amazon.ae/dp/B09LP5SGDG</v>
      </c>
      <c r="E96" s="5" t="s">
        <v>295</v>
      </c>
      <c r="F96" s="9" t="str">
        <f>_xlfn.XLOOKUP($E96,'Raw Data'!$E:$E,'Raw Data'!F:F,"ERROR",0,1)</f>
        <v>AVEDA Invati Advanced Thickening Foam for fullness and all day volume 5oz / 150ml (hair mousse)</v>
      </c>
      <c r="G96" s="10">
        <f>_xlfn.XLOOKUP($E96,'Raw Data'!$E:$E,'Raw Data'!G:G,"ERROR",0,1)</f>
        <v>6</v>
      </c>
      <c r="H96" s="9">
        <f>_xlfn.XLOOKUP($E96,'Raw Data'!$E:$E,'Raw Data'!H:H,"ERROR",0,1)</f>
        <v>1319.03</v>
      </c>
      <c r="I96" s="9">
        <f>_xlfn.XLOOKUP($E96,'Raw Data'!$E:$E,'Raw Data'!I:I,"ERROR",0,1)</f>
        <v>0.0017659452054259</v>
      </c>
      <c r="J96" s="9" t="str">
        <f>_xlfn.XLOOKUP($E96,'Raw Data'!$E:$E,'Raw Data'!J:J,"ERROR",0,1)</f>
        <v>No</v>
      </c>
      <c r="K96" s="14" t="str">
        <f t="array" ref="K96">_xlfn.IFS(AND(L96&gt;0,L96&lt;=5),"0 to 5",AND(L96&gt;5,L96&lt;=10),"5 to 10",AND(L96&gt;10,L96&lt;=15),"10 to 15",AND(L96&gt;15,L96&lt;=20),"15 to 20",AND(L96&gt;20,L96&lt;=30),"20 to 30",AND(L96&gt;30,L96&lt;=40),"30 to 40",AND(L96&gt;40,L96&lt;=50),"40 to 50",AND(L96&gt;50,L96&lt;=75),"50 to 75",AND(L96&gt;75,L96&lt;=100),"75 to 100",AND(L96&gt;100,L96&lt;=150),"100 to 150",AND(L96&gt;150,L96&lt;=200),"150 to 200",AND(L96&gt;200,L96&lt;=250),"200 to 250",AND(L96&gt;250,L96&lt;=300),"250 to 300",AND(L96&gt;300,L96&lt;=400),"300 to 400",AND(L96&gt;400,L96&lt;=500),"400 to 500",L96&gt;500,"500+")</f>
        <v>150 to 200</v>
      </c>
      <c r="L96" s="9">
        <f>_xlfn.XLOOKUP($E96,'Raw Data'!$E:$E,'Raw Data'!L:L,"ERROR",0,1)</f>
        <v>151.19</v>
      </c>
      <c r="M96" s="14" t="str">
        <f t="array" ref="M96">_xlfn.IFS(AND(N96&gt;0,N96&lt;=5),"0 to 5",AND(N96&gt;5,N96&lt;=10),"5 to 10",AND(N96&gt;10,N96&lt;=15),"10 to 15",AND(N96&gt;15,N96&lt;=20),"15 to 20",AND(N96&gt;20,N96&lt;=30),"20 to 30",AND(N96&gt;30,N96&lt;=40),"30 to 40",AND(N96&gt;40,N96&lt;=50),"40 to 50",AND(N96&gt;50,N96&lt;=75),"50 to 75",AND(N96&gt;75,N96&lt;=100),"75 to 100",AND(N96&gt;100,N96&lt;=150),"100 to 150",AND(N96&gt;150,N96&lt;=200),"150 to 200",AND(N96&gt;200,N96&lt;=250),"200 to 250",AND(N96&gt;250,N96&lt;=300),"250 to 300",AND(N96&gt;300,N96&lt;=400),"300 to 400",AND(N96&gt;400,N96&lt;=500),"400 to 500",N96&gt;500,"500+")</f>
        <v>150 to 200</v>
      </c>
      <c r="N96" s="9">
        <f>_xlfn.XLOOKUP($E96,'Raw Data'!$E:$E,'Raw Data'!N:N,"ERROR",0,1)</f>
        <v>151.19</v>
      </c>
      <c r="O96" s="14" t="str">
        <f t="array" ref="O96">_xlfn.IFS(P96=0,"No Discount",AND(P96&gt;0,P96&lt;=0.02),"0% to 2%",AND(P96&gt;0.02,P96&lt;=0.04),"2% to 4%",AND(P96&gt;0.04,P96&lt;=0.06),"4% to 6%",AND(P96&gt;0.06,P96&lt;=0.08),"6% to 8%",AND(P96&gt;0.08,P96&lt;=0.1),"8% to 10%",AND(P96&gt;0.1,P96&lt;=0.15),"10% to 15%",AND(P96&gt;0.15,P96&lt;=0.2),"15% to 20%",AND(P96&gt;0.2,P96&lt;=0.25),"20% to 25%",AND(P96&gt;0.25,P96&lt;=0.3),"25% to 30%",AND(P96&gt;0.3,P96&lt;=0.4),"30% to 40%",AND(P96&gt;0.4,P96&lt;=0.5),"40% to 50%",AND(P96&gt;0.5,P96&lt;=0.75),"50% to 75%",AND(P96&gt;0.75,P96&lt;=1),"75% to 100%")</f>
        <v>No Discount</v>
      </c>
      <c r="P96" s="10">
        <f>_xlfn.XLOOKUP($E96,'Raw Data'!$E:$E,'Raw Data'!P:P,"ERROR",0,1)</f>
        <v>0</v>
      </c>
      <c r="Q96" s="9">
        <f>_xlfn.XLOOKUP($E96,'Raw Data'!$E:$E,'Raw Data'!Q:Q,"ERROR",0,1)</f>
        <v>5</v>
      </c>
      <c r="R96" s="9" t="str">
        <f>_xlfn.XLOOKUP($E96,'Raw Data'!$E:$E,'Raw Data'!R:R,"ERROR",0,1)</f>
        <v>oz</v>
      </c>
      <c r="S96" s="5" t="str">
        <f t="array" ref="S96">_xlfn.IFS(AND(T96&gt;0,T96&lt;=0.05),"0 to 0.05",AND(T96&gt;0.05,T96&lt;=0.1),"0.05 to 0.1",AND(T96&gt;0.1,T96&lt;=0.2),"0.1 to 0.2",AND(T96&gt;0.2,T96&lt;=0.3),"0.2 to 0.3",AND(T96&gt;0.3,T96&lt;=0.4),"0.3 to 0.4",AND(T96&gt;0.4,T96&lt;=0.5),"0.4 to 0.5",AND(T96&gt;0.5,T96&lt;=0.75),"0.5 to 0.75",AND(T96&gt;0.75,T96&lt;=1),"0.75 to 1",AND(T96&gt;1,T96&lt;=2),"1 to 2",AND(T96&gt;2,T96&lt;=3),"2 to 3",AND(T96&gt;3,T96&lt;=4),"3 to 4",AND(T96&gt;4,T96&lt;=5),"4 to 5",AND(T96&gt;5,T96&lt;=10),"5 to 10",T96&gt;10,"10+")</f>
        <v>1 to 2</v>
      </c>
      <c r="T96" s="10">
        <f>_xlfn.XLOOKUP($E96,'Raw Data'!$E:$E,'Raw Data'!T:T,"ERROR",0,1)</f>
        <v>1.02259046330741</v>
      </c>
      <c r="U96" s="15" t="str">
        <f t="array" ref="U96">_xlfn.IFS(AND(V96&gt;0,V96&lt;=0.05),"0 to 0.05",AND(V96&gt;0.05,V96&lt;=0.1),"0.05 to 0.1",AND(V96&gt;0.1,V96&lt;=0.2),"0.1 to 0.2",AND(V96&gt;0.2,V96&lt;=0.3),"0.2 to 0.3",AND(V96&gt;0.3,V96&lt;=0.4),"0.3 to 0.4",AND(V96&gt;0.4,V96&lt;=0.5),"0.4 to 0.5",AND(V96&gt;0.5,V96&lt;=0.75),"0.5 to 0.75",AND(V96&gt;0.75,V96&lt;=1),"0.75 to 1",AND(V96&gt;1,V96&lt;=2),"1 to 2",AND(V96&gt;2,V96&lt;=3),"2 to 3",AND(V96&gt;3,V96&lt;=4),"3 to 4",AND(V96&gt;4,V96&lt;=5),"4 to 5",AND(V96&gt;5,V96&lt;=10),"5 to 10",V96&gt;10,"10+")</f>
        <v>0.2 to 0.3</v>
      </c>
      <c r="V96" s="10">
        <f>_xlfn.XLOOKUP($E96,'Raw Data'!$E:$E,'Raw Data'!V:V,"ERROR",0,1)</f>
        <v>0.276099425093</v>
      </c>
      <c r="W96" s="15" t="str">
        <f t="array" ref="W96">_xlfn.IFS(AND(X96&gt;0,X96&lt;=0.05),"0 to 0.05",AND(X96&gt;0.05,X96&lt;=0.1),"0.05 to 0.1",AND(X96&gt;0.1,X96&lt;=0.2),"0.1 to 0.2",AND(X96&gt;0.2,X96&lt;=0.3),"0.2 to 0.3",AND(X96&gt;0.3,X96&lt;=0.4),"0.3 to 0.4",AND(X96&gt;0.4,X96&lt;=0.5),"0.4 to 0.5",AND(X96&gt;0.5,X96&lt;=0.75),"0.5 to 0.75",AND(X96&gt;0.75,X96&lt;=1),"0.75 to 1",AND(X96&gt;1,X96&lt;=2),"1 to 2",AND(X96&gt;2,X96&lt;=3),"2 to 3",AND(X96&gt;3,X96&lt;=4),"3 to 4",AND(X96&gt;4,X96&lt;=5),"4 to 5",AND(X96&gt;5,X96&lt;=10),"5 to 10",X96&gt;10,"10+")</f>
        <v>0.2 to 0.3</v>
      </c>
      <c r="X96" s="16">
        <f t="shared" si="6"/>
        <v>0.276099425093</v>
      </c>
      <c r="Y96" s="5" t="str">
        <f t="array" ref="Y96">_xlfn.IFS(AND(Z96&gt;0,Z96&lt;=1),"0 to 1",AND(Z96&gt;1,Z96&lt;=2),"1 to 2",AND(Z96&gt;2,Z96&lt;=4),"2 to 4",AND(Z96&gt;4,Z96&lt;=6),"4 to 6",AND(Z96&gt;6,Z96&lt;=8),"6 to 8",AND(Z96&gt;8,Z96&lt;=10),"8 to 10",AND(Z96&gt;10,Z96&lt;=15),"10 to 15",AND(Z96&gt;15,Z96&lt;=20),"15 to 20",AND(Z96&gt;20,Z96&lt;=25),"20 to 25",AND(Z96&gt;25,Z96&lt;=30),"25 to 30",AND(Z96&gt;30,Z96&lt;=40),"30 to 40",AND(Z96&gt;40,Z96&lt;=50),"40 to 50",Z96&gt;50,"50+")</f>
        <v>4 to 6</v>
      </c>
      <c r="Z96" s="9">
        <f>_xlfn.XLOOKUP($E96,'Raw Data'!$E:$E,'Raw Data'!Z:Z,"ERROR",0,1)</f>
        <v>5</v>
      </c>
      <c r="AA96" s="9" t="str">
        <f>_xlfn.XLOOKUP($E96,'Raw Data'!$E:$E,'Raw Data'!AA:AA,"ERROR",0,1)</f>
        <v>oz</v>
      </c>
    </row>
    <row r="97" hidden="1" spans="1:27">
      <c r="A97" s="5" t="str">
        <f>_xlfn.XLOOKUP($E97,'Raw Data'!$E:$E,'Raw Data'!A:A,"ERROR",0,1)</f>
        <v>AE</v>
      </c>
      <c r="B97" s="5" t="str">
        <f>_xlfn.XLOOKUP($E97,'Raw Data'!$E:$E,'Raw Data'!B:B,"ERROR",0,1)</f>
        <v>Hair Mousses</v>
      </c>
      <c r="C97" s="5" t="str">
        <f>_xlfn.XLOOKUP($E97,'Raw Data'!$E:$E,'Raw Data'!C:C,"ERROR",0,1)</f>
        <v>devacurl</v>
      </c>
      <c r="D97" s="5" t="str">
        <f>_xlfn.XLOOKUP($E97,'Raw Data'!$E:$E,'Raw Data'!D:D,"ERROR",0,1)</f>
        <v>www.amazon.ae/dp/B01LBN986G</v>
      </c>
      <c r="E97" s="5" t="s">
        <v>296</v>
      </c>
      <c r="F97" s="9" t="str">
        <f>_xlfn.XLOOKUP($E97,'Raw Data'!$E:$E,'Raw Data'!F:F,"ERROR",0,1)</f>
        <v>DevaCurl Frizz-Free Volumizing Foam 7.5 oz</v>
      </c>
      <c r="G97" s="10">
        <f>_xlfn.XLOOKUP($E97,'Raw Data'!$E:$E,'Raw Data'!G:G,"ERROR",0,1)</f>
        <v>10</v>
      </c>
      <c r="H97" s="9">
        <f>_xlfn.XLOOKUP($E97,'Raw Data'!$E:$E,'Raw Data'!H:H,"ERROR",0,1)</f>
        <v>1303.39</v>
      </c>
      <c r="I97" s="9">
        <f>_xlfn.XLOOKUP($E97,'Raw Data'!$E:$E,'Raw Data'!I:I,"ERROR",0,1)</f>
        <v>0.0017450060433046</v>
      </c>
      <c r="J97" s="9" t="str">
        <f>_xlfn.XLOOKUP($E97,'Raw Data'!$E:$E,'Raw Data'!J:J,"ERROR",0,1)</f>
        <v>No</v>
      </c>
      <c r="K97" s="14" t="str">
        <f t="array" ref="K97">_xlfn.IFS(AND(L97&gt;0,L97&lt;=5),"0 to 5",AND(L97&gt;5,L97&lt;=10),"5 to 10",AND(L97&gt;10,L97&lt;=15),"10 to 15",AND(L97&gt;15,L97&lt;=20),"15 to 20",AND(L97&gt;20,L97&lt;=30),"20 to 30",AND(L97&gt;30,L97&lt;=40),"30 to 40",AND(L97&gt;40,L97&lt;=50),"40 to 50",AND(L97&gt;50,L97&lt;=75),"50 to 75",AND(L97&gt;75,L97&lt;=100),"75 to 100",AND(L97&gt;100,L97&lt;=150),"100 to 150",AND(L97&gt;150,L97&lt;=200),"150 to 200",AND(L97&gt;200,L97&lt;=250),"200 to 250",AND(L97&gt;250,L97&lt;=300),"250 to 300",AND(L97&gt;300,L97&lt;=400),"300 to 400",AND(L97&gt;400,L97&lt;=500),"400 to 500",L97&gt;500,"500+")</f>
        <v>100 to 150</v>
      </c>
      <c r="L97" s="9">
        <f>_xlfn.XLOOKUP($E97,'Raw Data'!$E:$E,'Raw Data'!L:L,"ERROR",0,1)</f>
        <v>128.56</v>
      </c>
      <c r="M97" s="14" t="str">
        <f t="array" ref="M97">_xlfn.IFS(AND(N97&gt;0,N97&lt;=5),"0 to 5",AND(N97&gt;5,N97&lt;=10),"5 to 10",AND(N97&gt;10,N97&lt;=15),"10 to 15",AND(N97&gt;15,N97&lt;=20),"15 to 20",AND(N97&gt;20,N97&lt;=30),"20 to 30",AND(N97&gt;30,N97&lt;=40),"30 to 40",AND(N97&gt;40,N97&lt;=50),"40 to 50",AND(N97&gt;50,N97&lt;=75),"50 to 75",AND(N97&gt;75,N97&lt;=100),"75 to 100",AND(N97&gt;100,N97&lt;=150),"100 to 150",AND(N97&gt;150,N97&lt;=200),"150 to 200",AND(N97&gt;200,N97&lt;=250),"200 to 250",AND(N97&gt;250,N97&lt;=300),"250 to 300",AND(N97&gt;300,N97&lt;=400),"300 to 400",AND(N97&gt;400,N97&lt;=500),"400 to 500",N97&gt;500,"500+")</f>
        <v>100 to 150</v>
      </c>
      <c r="N97" s="9">
        <f>_xlfn.XLOOKUP($E97,'Raw Data'!$E:$E,'Raw Data'!N:N,"ERROR",0,1)</f>
        <v>128.56</v>
      </c>
      <c r="O97" s="14" t="str">
        <f t="array" ref="O97">_xlfn.IFS(P97=0,"No Discount",AND(P97&gt;0,P97&lt;=0.02),"0% to 2%",AND(P97&gt;0.02,P97&lt;=0.04),"2% to 4%",AND(P97&gt;0.04,P97&lt;=0.06),"4% to 6%",AND(P97&gt;0.06,P97&lt;=0.08),"6% to 8%",AND(P97&gt;0.08,P97&lt;=0.1),"8% to 10%",AND(P97&gt;0.1,P97&lt;=0.15),"10% to 15%",AND(P97&gt;0.15,P97&lt;=0.2),"15% to 20%",AND(P97&gt;0.2,P97&lt;=0.25),"20% to 25%",AND(P97&gt;0.25,P97&lt;=0.3),"25% to 30%",AND(P97&gt;0.3,P97&lt;=0.4),"30% to 40%",AND(P97&gt;0.4,P97&lt;=0.5),"40% to 50%",AND(P97&gt;0.5,P97&lt;=0.75),"50% to 75%",AND(P97&gt;0.75,P97&lt;=1),"75% to 100%")</f>
        <v>No Discount</v>
      </c>
      <c r="P97" s="10">
        <f>_xlfn.XLOOKUP($E97,'Raw Data'!$E:$E,'Raw Data'!P:P,"ERROR",0,1)</f>
        <v>0</v>
      </c>
      <c r="Q97" s="9">
        <f>_xlfn.XLOOKUP($E97,'Raw Data'!$E:$E,'Raw Data'!Q:Q,"ERROR",0,1)</f>
        <v>7.5</v>
      </c>
      <c r="R97" s="9" t="str">
        <f>_xlfn.XLOOKUP($E97,'Raw Data'!$E:$E,'Raw Data'!R:R,"ERROR",0,1)</f>
        <v>oz</v>
      </c>
      <c r="S97" s="5" t="str">
        <f t="array" ref="S97">_xlfn.IFS(AND(T97&gt;0,T97&lt;=0.05),"0 to 0.05",AND(T97&gt;0.05,T97&lt;=0.1),"0.05 to 0.1",AND(T97&gt;0.1,T97&lt;=0.2),"0.1 to 0.2",AND(T97&gt;0.2,T97&lt;=0.3),"0.2 to 0.3",AND(T97&gt;0.3,T97&lt;=0.4),"0.3 to 0.4",AND(T97&gt;0.4,T97&lt;=0.5),"0.4 to 0.5",AND(T97&gt;0.5,T97&lt;=0.75),"0.5 to 0.75",AND(T97&gt;0.75,T97&lt;=1),"0.75 to 1",AND(T97&gt;1,T97&lt;=2),"1 to 2",AND(T97&gt;2,T97&lt;=3),"2 to 3",AND(T97&gt;3,T97&lt;=4),"3 to 4",AND(T97&gt;4,T97&lt;=5),"4 to 5",AND(T97&gt;5,T97&lt;=10),"5 to 10",T97&gt;10,"10+")</f>
        <v>0.5 to 0.75</v>
      </c>
      <c r="T97" s="10">
        <f>_xlfn.XLOOKUP($E97,'Raw Data'!$E:$E,'Raw Data'!T:T,"ERROR",0,1)</f>
        <v>0.579686619321384</v>
      </c>
      <c r="U97" s="15" t="str">
        <f t="array" ref="U97">_xlfn.IFS(AND(V97&gt;0,V97&lt;=0.05),"0 to 0.05",AND(V97&gt;0.05,V97&lt;=0.1),"0.05 to 0.1",AND(V97&gt;0.1,V97&lt;=0.2),"0.1 to 0.2",AND(V97&gt;0.2,V97&lt;=0.3),"0.2 to 0.3",AND(V97&gt;0.3,V97&lt;=0.4),"0.3 to 0.4",AND(V97&gt;0.4,V97&lt;=0.5),"0.4 to 0.5",AND(V97&gt;0.5,V97&lt;=0.75),"0.5 to 0.75",AND(V97&gt;0.75,V97&lt;=1),"0.75 to 1",AND(V97&gt;1,V97&lt;=2),"1 to 2",AND(V97&gt;2,V97&lt;=3),"2 to 3",AND(V97&gt;3,V97&lt;=4),"3 to 4",AND(V97&gt;4,V97&lt;=5),"4 to 5",AND(V97&gt;5,V97&lt;=10),"5 to 10",V97&gt;10,"10+")</f>
        <v>0.1 to 0.2</v>
      </c>
      <c r="V97" s="10">
        <f>_xlfn.XLOOKUP($E97,'Raw Data'!$E:$E,'Raw Data'!V:V,"ERROR",0,1)</f>
        <v>0.156515387216774</v>
      </c>
      <c r="W97" s="15" t="str">
        <f t="array" ref="W97">_xlfn.IFS(AND(X97&gt;0,X97&lt;=0.05),"0 to 0.05",AND(X97&gt;0.05,X97&lt;=0.1),"0.05 to 0.1",AND(X97&gt;0.1,X97&lt;=0.2),"0.1 to 0.2",AND(X97&gt;0.2,X97&lt;=0.3),"0.2 to 0.3",AND(X97&gt;0.3,X97&lt;=0.4),"0.3 to 0.4",AND(X97&gt;0.4,X97&lt;=0.5),"0.4 to 0.5",AND(X97&gt;0.5,X97&lt;=0.75),"0.5 to 0.75",AND(X97&gt;0.75,X97&lt;=1),"0.75 to 1",AND(X97&gt;1,X97&lt;=2),"1 to 2",AND(X97&gt;2,X97&lt;=3),"2 to 3",AND(X97&gt;3,X97&lt;=4),"3 to 4",AND(X97&gt;4,X97&lt;=5),"4 to 5",AND(X97&gt;5,X97&lt;=10),"5 to 10",X97&gt;10,"10+")</f>
        <v>0.1 to 0.2</v>
      </c>
      <c r="X97" s="16">
        <f t="shared" si="6"/>
        <v>0.156515387216774</v>
      </c>
      <c r="Y97" s="5" t="str">
        <f t="array" ref="Y97">_xlfn.IFS(AND(Z97&gt;0,Z97&lt;=1),"0 to 1",AND(Z97&gt;1,Z97&lt;=2),"1 to 2",AND(Z97&gt;2,Z97&lt;=4),"2 to 4",AND(Z97&gt;4,Z97&lt;=6),"4 to 6",AND(Z97&gt;6,Z97&lt;=8),"6 to 8",AND(Z97&gt;8,Z97&lt;=10),"8 to 10",AND(Z97&gt;10,Z97&lt;=15),"10 to 15",AND(Z97&gt;15,Z97&lt;=20),"15 to 20",AND(Z97&gt;20,Z97&lt;=25),"20 to 25",AND(Z97&gt;25,Z97&lt;=30),"25 to 30",AND(Z97&gt;30,Z97&lt;=40),"30 to 40",AND(Z97&gt;40,Z97&lt;=50),"40 to 50",Z97&gt;50,"50+")</f>
        <v>6 to 8</v>
      </c>
      <c r="Z97" s="9">
        <f>_xlfn.XLOOKUP($E97,'Raw Data'!$E:$E,'Raw Data'!Z:Z,"ERROR",0,1)</f>
        <v>7.5</v>
      </c>
      <c r="AA97" s="9" t="str">
        <f>_xlfn.XLOOKUP($E97,'Raw Data'!$E:$E,'Raw Data'!AA:AA,"ERROR",0,1)</f>
        <v>oz</v>
      </c>
    </row>
    <row r="98" hidden="1" spans="1:27">
      <c r="A98" s="5" t="str">
        <f>_xlfn.XLOOKUP($E98,'Raw Data'!$E:$E,'Raw Data'!A:A,"ERROR",0,1)</f>
        <v>AE</v>
      </c>
      <c r="B98" s="5" t="str">
        <f>_xlfn.XLOOKUP($E98,'Raw Data'!$E:$E,'Raw Data'!B:B,"ERROR",0,1)</f>
        <v>Hair Mousses</v>
      </c>
      <c r="C98" s="5" t="str">
        <f>_xlfn.XLOOKUP($E98,'Raw Data'!$E:$E,'Raw Data'!C:C,"ERROR",0,1)</f>
        <v>Big Sexy Hair</v>
      </c>
      <c r="D98" s="5" t="str">
        <f>_xlfn.XLOOKUP($E98,'Raw Data'!$E:$E,'Raw Data'!D:D,"ERROR",0,1)</f>
        <v>www.amazon.ae/dp/B01DS7AH1S</v>
      </c>
      <c r="E98" s="5" t="s">
        <v>297</v>
      </c>
      <c r="F98" s="9" t="str">
        <f>_xlfn.XLOOKUP($E98,'Raw Data'!$E:$E,'Raw Data'!F:F,"ERROR",0,1)</f>
        <v>Big Sexy Hair Root Pump Plus 470ml</v>
      </c>
      <c r="G98" s="10">
        <f>_xlfn.XLOOKUP($E98,'Raw Data'!$E:$E,'Raw Data'!G:G,"ERROR",0,1)</f>
        <v>8</v>
      </c>
      <c r="H98" s="9">
        <f>_xlfn.XLOOKUP($E98,'Raw Data'!$E:$E,'Raw Data'!H:H,"ERROR",0,1)</f>
        <v>1266.76</v>
      </c>
      <c r="I98" s="9">
        <f>_xlfn.XLOOKUP($E98,'Raw Data'!$E:$E,'Raw Data'!I:I,"ERROR",0,1)</f>
        <v>0.00169596502613687</v>
      </c>
      <c r="J98" s="9" t="str">
        <f>_xlfn.XLOOKUP($E98,'Raw Data'!$E:$E,'Raw Data'!J:J,"ERROR",0,1)</f>
        <v>No</v>
      </c>
      <c r="K98" s="14" t="str">
        <f t="array" ref="K98">_xlfn.IFS(AND(L98&gt;0,L98&lt;=5),"0 to 5",AND(L98&gt;5,L98&lt;=10),"5 to 10",AND(L98&gt;10,L98&lt;=15),"10 to 15",AND(L98&gt;15,L98&lt;=20),"15 to 20",AND(L98&gt;20,L98&lt;=30),"20 to 30",AND(L98&gt;30,L98&lt;=40),"30 to 40",AND(L98&gt;40,L98&lt;=50),"40 to 50",AND(L98&gt;50,L98&lt;=75),"50 to 75",AND(L98&gt;75,L98&lt;=100),"75 to 100",AND(L98&gt;100,L98&lt;=150),"100 to 150",AND(L98&gt;150,L98&lt;=200),"150 to 200",AND(L98&gt;200,L98&lt;=250),"200 to 250",AND(L98&gt;250,L98&lt;=300),"250 to 300",AND(L98&gt;300,L98&lt;=400),"300 to 400",AND(L98&gt;400,L98&lt;=500),"400 to 500",L98&gt;500,"500+")</f>
        <v>150 to 200</v>
      </c>
      <c r="L98" s="9">
        <f>_xlfn.XLOOKUP($E98,'Raw Data'!$E:$E,'Raw Data'!L:L,"ERROR",0,1)</f>
        <v>173.05</v>
      </c>
      <c r="M98" s="14" t="str">
        <f t="array" ref="M98">_xlfn.IFS(AND(N98&gt;0,N98&lt;=5),"0 to 5",AND(N98&gt;5,N98&lt;=10),"5 to 10",AND(N98&gt;10,N98&lt;=15),"10 to 15",AND(N98&gt;15,N98&lt;=20),"15 to 20",AND(N98&gt;20,N98&lt;=30),"20 to 30",AND(N98&gt;30,N98&lt;=40),"30 to 40",AND(N98&gt;40,N98&lt;=50),"40 to 50",AND(N98&gt;50,N98&lt;=75),"50 to 75",AND(N98&gt;75,N98&lt;=100),"75 to 100",AND(N98&gt;100,N98&lt;=150),"100 to 150",AND(N98&gt;150,N98&lt;=200),"150 to 200",AND(N98&gt;200,N98&lt;=250),"200 to 250",AND(N98&gt;250,N98&lt;=300),"250 to 300",AND(N98&gt;300,N98&lt;=400),"300 to 400",AND(N98&gt;400,N98&lt;=500),"400 to 500",N98&gt;500,"500+")</f>
        <v>150 to 200</v>
      </c>
      <c r="N98" s="9">
        <f>_xlfn.XLOOKUP($E98,'Raw Data'!$E:$E,'Raw Data'!N:N,"ERROR",0,1)</f>
        <v>183.58</v>
      </c>
      <c r="O98" s="14" t="str">
        <f t="array" ref="O98">_xlfn.IFS(P98=0,"No Discount",AND(P98&gt;0,P98&lt;=0.02),"0% to 2%",AND(P98&gt;0.02,P98&lt;=0.04),"2% to 4%",AND(P98&gt;0.04,P98&lt;=0.06),"4% to 6%",AND(P98&gt;0.06,P98&lt;=0.08),"6% to 8%",AND(P98&gt;0.08,P98&lt;=0.1),"8% to 10%",AND(P98&gt;0.1,P98&lt;=0.15),"10% to 15%",AND(P98&gt;0.15,P98&lt;=0.2),"15% to 20%",AND(P98&gt;0.2,P98&lt;=0.25),"20% to 25%",AND(P98&gt;0.25,P98&lt;=0.3),"25% to 30%",AND(P98&gt;0.3,P98&lt;=0.4),"30% to 40%",AND(P98&gt;0.4,P98&lt;=0.5),"40% to 50%",AND(P98&gt;0.5,P98&lt;=0.75),"50% to 75%",AND(P98&gt;0.75,P98&lt;=1),"75% to 100%")</f>
        <v>4% to 6%</v>
      </c>
      <c r="P98" s="10">
        <f>_xlfn.XLOOKUP($E98,'Raw Data'!$E:$E,'Raw Data'!P:P,"ERROR",0,1)</f>
        <v>0.0573591894541889</v>
      </c>
      <c r="Q98" s="9">
        <f>_xlfn.XLOOKUP($E98,'Raw Data'!$E:$E,'Raw Data'!Q:Q,"ERROR",0,1)</f>
        <v>470</v>
      </c>
      <c r="R98" s="9" t="str">
        <f>_xlfn.XLOOKUP($E98,'Raw Data'!$E:$E,'Raw Data'!R:R,"ERROR",0,1)</f>
        <v>ml</v>
      </c>
      <c r="S98" s="5" t="str">
        <f t="array" ref="S98">_xlfn.IFS(AND(T98&gt;0,T98&lt;=0.05),"0 to 0.05",AND(T98&gt;0.05,T98&lt;=0.1),"0.05 to 0.1",AND(T98&gt;0.1,T98&lt;=0.2),"0.1 to 0.2",AND(T98&gt;0.2,T98&lt;=0.3),"0.2 to 0.3",AND(T98&gt;0.3,T98&lt;=0.4),"0.3 to 0.4",AND(T98&gt;0.4,T98&lt;=0.5),"0.4 to 0.5",AND(T98&gt;0.5,T98&lt;=0.75),"0.5 to 0.75",AND(T98&gt;0.75,T98&lt;=1),"0.75 to 1",AND(T98&gt;1,T98&lt;=2),"1 to 2",AND(T98&gt;2,T98&lt;=3),"2 to 3",AND(T98&gt;3,T98&lt;=4),"3 to 4",AND(T98&gt;4,T98&lt;=5),"4 to 5",AND(T98&gt;5,T98&lt;=10),"5 to 10",T98&gt;10,"10+")</f>
        <v>0.3 to 0.4</v>
      </c>
      <c r="T98" s="10">
        <f>_xlfn.XLOOKUP($E98,'Raw Data'!$E:$E,'Raw Data'!T:T,"ERROR",0,1)</f>
        <v>0.368388208665129</v>
      </c>
      <c r="U98" s="15" t="str">
        <f t="array" ref="U98">_xlfn.IFS(AND(V98&gt;0,V98&lt;=0.05),"0 to 0.05",AND(V98&gt;0.05,V98&lt;=0.1),"0.05 to 0.1",AND(V98&gt;0.1,V98&lt;=0.2),"0.1 to 0.2",AND(V98&gt;0.2,V98&lt;=0.3),"0.2 to 0.3",AND(V98&gt;0.3,V98&lt;=0.4),"0.3 to 0.4",AND(V98&gt;0.4,V98&lt;=0.5),"0.4 to 0.5",AND(V98&gt;0.5,V98&lt;=0.75),"0.5 to 0.75",AND(V98&gt;0.75,V98&lt;=1),"0.75 to 1",AND(V98&gt;1,V98&lt;=2),"1 to 2",AND(V98&gt;2,V98&lt;=3),"2 to 3",AND(V98&gt;3,V98&lt;=4),"3 to 4",AND(V98&gt;4,V98&lt;=5),"4 to 5",AND(V98&gt;5,V98&lt;=10),"5 to 10",V98&gt;10,"10+")</f>
        <v>0.1 to 0.2</v>
      </c>
      <c r="V98" s="10">
        <f>_xlfn.XLOOKUP($E98,'Raw Data'!$E:$E,'Raw Data'!V:V,"ERROR",0,1)</f>
        <v>0.10551719724716</v>
      </c>
      <c r="W98" s="15" t="str">
        <f t="array" ref="W98">_xlfn.IFS(AND(X98&gt;0,X98&lt;=0.05),"0 to 0.05",AND(X98&gt;0.05,X98&lt;=0.1),"0.05 to 0.1",AND(X98&gt;0.1,X98&lt;=0.2),"0.1 to 0.2",AND(X98&gt;0.2,X98&lt;=0.3),"0.2 to 0.3",AND(X98&gt;0.3,X98&lt;=0.4),"0.3 to 0.4",AND(X98&gt;0.4,X98&lt;=0.5),"0.4 to 0.5",AND(X98&gt;0.5,X98&lt;=0.75),"0.5 to 0.75",AND(X98&gt;0.75,X98&lt;=1),"0.75 to 1",AND(X98&gt;1,X98&lt;=2),"1 to 2",AND(X98&gt;2,X98&lt;=3),"2 to 3",AND(X98&gt;3,X98&lt;=4),"3 to 4",AND(X98&gt;4,X98&lt;=5),"4 to 5",AND(X98&gt;5,X98&lt;=10),"5 to 10",X98&gt;10,"10+")</f>
        <v>0.05 to 0.1</v>
      </c>
      <c r="X98" s="16">
        <f t="shared" si="6"/>
        <v>0.0994648163395849</v>
      </c>
      <c r="Y98" s="5" t="str">
        <f t="array" ref="Y98">_xlfn.IFS(AND(Z98&gt;0,Z98&lt;=1),"0 to 1",AND(Z98&gt;1,Z98&lt;=2),"1 to 2",AND(Z98&gt;2,Z98&lt;=4),"2 to 4",AND(Z98&gt;4,Z98&lt;=6),"4 to 6",AND(Z98&gt;6,Z98&lt;=8),"6 to 8",AND(Z98&gt;8,Z98&lt;=10),"8 to 10",AND(Z98&gt;10,Z98&lt;=15),"10 to 15",AND(Z98&gt;15,Z98&lt;=20),"15 to 20",AND(Z98&gt;20,Z98&lt;=25),"20 to 25",AND(Z98&gt;25,Z98&lt;=30),"25 to 30",AND(Z98&gt;30,Z98&lt;=40),"30 to 40",AND(Z98&gt;40,Z98&lt;=50),"40 to 50",Z98&gt;50,"50+")</f>
        <v>15 to 20</v>
      </c>
      <c r="Z98" s="9">
        <f>_xlfn.XLOOKUP($E98,'Raw Data'!$E:$E,'Raw Data'!Z:Z,"ERROR",0,1)</f>
        <v>15.886</v>
      </c>
      <c r="AA98" s="9" t="str">
        <f>_xlfn.XLOOKUP($E98,'Raw Data'!$E:$E,'Raw Data'!AA:AA,"ERROR",0,1)</f>
        <v>oz</v>
      </c>
    </row>
    <row r="99" hidden="1" spans="1:27">
      <c r="A99" s="5" t="str">
        <f>_xlfn.XLOOKUP($E99,'Raw Data'!$E:$E,'Raw Data'!A:A,"ERROR",0,1)</f>
        <v>AE</v>
      </c>
      <c r="B99" s="5" t="str">
        <f>_xlfn.XLOOKUP($E99,'Raw Data'!$E:$E,'Raw Data'!B:B,"ERROR",0,1)</f>
        <v>Hair Mousses</v>
      </c>
      <c r="C99" s="5" t="str">
        <f>_xlfn.XLOOKUP($E99,'Raw Data'!$E:$E,'Raw Data'!C:C,"ERROR",0,1)</f>
        <v>SO COZY</v>
      </c>
      <c r="D99" s="5" t="str">
        <f>_xlfn.XLOOKUP($E99,'Raw Data'!$E:$E,'Raw Data'!D:D,"ERROR",0,1)</f>
        <v>www.amazon.ae/dp/B01MQGSDQZ</v>
      </c>
      <c r="E99" s="5" t="s">
        <v>298</v>
      </c>
      <c r="F99" s="9" t="str">
        <f>_xlfn.XLOOKUP($E99,'Raw Data'!$E:$E,'Raw Data'!F:F,"ERROR",0,1)</f>
        <v>So Cozy Sensitive Styling Natural Foam for Kids 177 ml</v>
      </c>
      <c r="G99" s="10">
        <f>_xlfn.XLOOKUP($E99,'Raw Data'!$E:$E,'Raw Data'!G:G,"ERROR",0,1)</f>
        <v>25</v>
      </c>
      <c r="H99" s="9">
        <f>_xlfn.XLOOKUP($E99,'Raw Data'!$E:$E,'Raw Data'!H:H,"ERROR",0,1)</f>
        <v>1266.71</v>
      </c>
      <c r="I99" s="9">
        <f>_xlfn.XLOOKUP($E99,'Raw Data'!$E:$E,'Raw Data'!I:I,"ERROR",0,1)</f>
        <v>0.00169589808508149</v>
      </c>
      <c r="J99" s="9" t="str">
        <f>_xlfn.XLOOKUP($E99,'Raw Data'!$E:$E,'Raw Data'!J:J,"ERROR",0,1)</f>
        <v>No</v>
      </c>
      <c r="K99" s="14" t="str">
        <f t="array" ref="K99">_xlfn.IFS(AND(L99&gt;0,L99&lt;=5),"0 to 5",AND(L99&gt;5,L99&lt;=10),"5 to 10",AND(L99&gt;10,L99&lt;=15),"10 to 15",AND(L99&gt;15,L99&lt;=20),"15 to 20",AND(L99&gt;20,L99&lt;=30),"20 to 30",AND(L99&gt;30,L99&lt;=40),"30 to 40",AND(L99&gt;40,L99&lt;=50),"40 to 50",AND(L99&gt;50,L99&lt;=75),"50 to 75",AND(L99&gt;75,L99&lt;=100),"75 to 100",AND(L99&gt;100,L99&lt;=150),"100 to 150",AND(L99&gt;150,L99&lt;=200),"150 to 200",AND(L99&gt;200,L99&lt;=250),"200 to 250",AND(L99&gt;250,L99&lt;=300),"250 to 300",AND(L99&gt;300,L99&lt;=400),"300 to 400",AND(L99&gt;400,L99&lt;=500),"400 to 500",L99&gt;500,"500+")</f>
        <v>50 to 75</v>
      </c>
      <c r="L99" s="9">
        <f>_xlfn.XLOOKUP($E99,'Raw Data'!$E:$E,'Raw Data'!L:L,"ERROR",0,1)</f>
        <v>55.58</v>
      </c>
      <c r="M99" s="14" t="str">
        <f t="array" ref="M99">_xlfn.IFS(AND(N99&gt;0,N99&lt;=5),"0 to 5",AND(N99&gt;5,N99&lt;=10),"5 to 10",AND(N99&gt;10,N99&lt;=15),"10 to 15",AND(N99&gt;15,N99&lt;=20),"15 to 20",AND(N99&gt;20,N99&lt;=30),"20 to 30",AND(N99&gt;30,N99&lt;=40),"30 to 40",AND(N99&gt;40,N99&lt;=50),"40 to 50",AND(N99&gt;50,N99&lt;=75),"50 to 75",AND(N99&gt;75,N99&lt;=100),"75 to 100",AND(N99&gt;100,N99&lt;=150),"100 to 150",AND(N99&gt;150,N99&lt;=200),"150 to 200",AND(N99&gt;200,N99&lt;=250),"200 to 250",AND(N99&gt;250,N99&lt;=300),"250 to 300",AND(N99&gt;300,N99&lt;=400),"300 to 400",AND(N99&gt;400,N99&lt;=500),"400 to 500",N99&gt;500,"500+")</f>
        <v>50 to 75</v>
      </c>
      <c r="N99" s="9">
        <f>_xlfn.XLOOKUP($E99,'Raw Data'!$E:$E,'Raw Data'!N:N,"ERROR",0,1)</f>
        <v>60.55</v>
      </c>
      <c r="O99" s="14" t="str">
        <f t="array" ref="O99">_xlfn.IFS(P99=0,"No Discount",AND(P99&gt;0,P99&lt;=0.02),"0% to 2%",AND(P99&gt;0.02,P99&lt;=0.04),"2% to 4%",AND(P99&gt;0.04,P99&lt;=0.06),"4% to 6%",AND(P99&gt;0.06,P99&lt;=0.08),"6% to 8%",AND(P99&gt;0.08,P99&lt;=0.1),"8% to 10%",AND(P99&gt;0.1,P99&lt;=0.15),"10% to 15%",AND(P99&gt;0.15,P99&lt;=0.2),"15% to 20%",AND(P99&gt;0.2,P99&lt;=0.25),"20% to 25%",AND(P99&gt;0.25,P99&lt;=0.3),"25% to 30%",AND(P99&gt;0.3,P99&lt;=0.4),"30% to 40%",AND(P99&gt;0.4,P99&lt;=0.5),"40% to 50%",AND(P99&gt;0.5,P99&lt;=0.75),"50% to 75%",AND(P99&gt;0.75,P99&lt;=1),"75% to 100%")</f>
        <v>8% to 10%</v>
      </c>
      <c r="P99" s="10">
        <f>_xlfn.XLOOKUP($E99,'Raw Data'!$E:$E,'Raw Data'!P:P,"ERROR",0,1)</f>
        <v>0.0820809248554913</v>
      </c>
      <c r="Q99" s="9">
        <f>_xlfn.XLOOKUP($E99,'Raw Data'!$E:$E,'Raw Data'!Q:Q,"ERROR",0,1)</f>
        <v>177</v>
      </c>
      <c r="R99" s="9" t="str">
        <f>_xlfn.XLOOKUP($E99,'Raw Data'!$E:$E,'Raw Data'!R:R,"ERROR",0,1)</f>
        <v>ml</v>
      </c>
      <c r="S99" s="5" t="str">
        <f t="array" ref="S99">_xlfn.IFS(AND(T99&gt;0,T99&lt;=0.05),"0 to 0.05",AND(T99&gt;0.05,T99&lt;=0.1),"0.05 to 0.1",AND(T99&gt;0.1,T99&lt;=0.2),"0.1 to 0.2",AND(T99&gt;0.2,T99&lt;=0.3),"0.2 to 0.3",AND(T99&gt;0.3,T99&lt;=0.4),"0.3 to 0.4",AND(T99&gt;0.4,T99&lt;=0.5),"0.4 to 0.5",AND(T99&gt;0.5,T99&lt;=0.75),"0.5 to 0.75",AND(T99&gt;0.75,T99&lt;=1),"0.75 to 1",AND(T99&gt;1,T99&lt;=2),"1 to 2",AND(T99&gt;2,T99&lt;=3),"2 to 3",AND(T99&gt;3,T99&lt;=4),"3 to 4",AND(T99&gt;4,T99&lt;=5),"4 to 5",AND(T99&gt;5,T99&lt;=10),"5 to 10",T99&gt;10,"10+")</f>
        <v>0.3 to 0.4</v>
      </c>
      <c r="T99" s="10">
        <f>_xlfn.XLOOKUP($E99,'Raw Data'!$E:$E,'Raw Data'!T:T,"ERROR",0,1)</f>
        <v>0.314179071058974</v>
      </c>
      <c r="U99" s="15" t="str">
        <f t="array" ref="U99">_xlfn.IFS(AND(V99&gt;0,V99&lt;=0.05),"0 to 0.05",AND(V99&gt;0.05,V99&lt;=0.1),"0.05 to 0.1",AND(V99&gt;0.1,V99&lt;=0.2),"0.1 to 0.2",AND(V99&gt;0.2,V99&lt;=0.3),"0.2 to 0.3",AND(V99&gt;0.3,V99&lt;=0.4),"0.3 to 0.4",AND(V99&gt;0.4,V99&lt;=0.5),"0.4 to 0.5",AND(V99&gt;0.5,V99&lt;=0.75),"0.5 to 0.75",AND(V99&gt;0.75,V99&lt;=1),"0.75 to 1",AND(V99&gt;1,V99&lt;=2),"1 to 2",AND(V99&gt;2,V99&lt;=3),"2 to 3",AND(V99&gt;3,V99&lt;=4),"3 to 4",AND(V99&gt;4,V99&lt;=5),"4 to 5",AND(V99&gt;5,V99&lt;=10),"5 to 10",V99&gt;10,"10+")</f>
        <v>0.05 to 0.1</v>
      </c>
      <c r="V99" s="10">
        <f>_xlfn.XLOOKUP($E99,'Raw Data'!$E:$E,'Raw Data'!V:V,"ERROR",0,1)</f>
        <v>0.0924137557252183</v>
      </c>
      <c r="W99" s="15" t="str">
        <f t="array" ref="W99">_xlfn.IFS(AND(X99&gt;0,X99&lt;=0.05),"0 to 0.05",AND(X99&gt;0.05,X99&lt;=0.1),"0.05 to 0.1",AND(X99&gt;0.1,X99&lt;=0.2),"0.1 to 0.2",AND(X99&gt;0.2,X99&lt;=0.3),"0.2 to 0.3",AND(X99&gt;0.3,X99&lt;=0.4),"0.3 to 0.4",AND(X99&gt;0.4,X99&lt;=0.5),"0.4 to 0.5",AND(X99&gt;0.5,X99&lt;=0.75),"0.5 to 0.75",AND(X99&gt;0.75,X99&lt;=1),"0.75 to 1",AND(X99&gt;1,X99&lt;=2),"1 to 2",AND(X99&gt;2,X99&lt;=3),"2 to 3",AND(X99&gt;3,X99&lt;=4),"3 to 4",AND(X99&gt;4,X99&lt;=5),"4 to 5",AND(X99&gt;5,X99&lt;=10),"5 to 10",X99&gt;10,"10+")</f>
        <v>0.05 to 0.1</v>
      </c>
      <c r="X99" s="16">
        <f t="shared" si="6"/>
        <v>0.0848283491859229</v>
      </c>
      <c r="Y99" s="5" t="str">
        <f t="array" ref="Y99">_xlfn.IFS(AND(Z99&gt;0,Z99&lt;=1),"0 to 1",AND(Z99&gt;1,Z99&lt;=2),"1 to 2",AND(Z99&gt;2,Z99&lt;=4),"2 to 4",AND(Z99&gt;4,Z99&lt;=6),"4 to 6",AND(Z99&gt;6,Z99&lt;=8),"6 to 8",AND(Z99&gt;8,Z99&lt;=10),"8 to 10",AND(Z99&gt;10,Z99&lt;=15),"10 to 15",AND(Z99&gt;15,Z99&lt;=20),"15 to 20",AND(Z99&gt;20,Z99&lt;=25),"20 to 25",AND(Z99&gt;25,Z99&lt;=30),"25 to 30",AND(Z99&gt;30,Z99&lt;=40),"30 to 40",AND(Z99&gt;40,Z99&lt;=50),"40 to 50",Z99&gt;50,"50+")</f>
        <v>4 to 6</v>
      </c>
      <c r="Z99" s="9">
        <f>_xlfn.XLOOKUP($E99,'Raw Data'!$E:$E,'Raw Data'!Z:Z,"ERROR",0,1)</f>
        <v>5.9826</v>
      </c>
      <c r="AA99" s="9" t="str">
        <f>_xlfn.XLOOKUP($E99,'Raw Data'!$E:$E,'Raw Data'!AA:AA,"ERROR",0,1)</f>
        <v>oz</v>
      </c>
    </row>
    <row r="100" hidden="1" spans="1:27">
      <c r="A100" s="5" t="str">
        <f>_xlfn.XLOOKUP($E100,'Raw Data'!$E:$E,'Raw Data'!A:A,"ERROR",0,1)</f>
        <v>AE</v>
      </c>
      <c r="B100" s="5" t="str">
        <f>_xlfn.XLOOKUP($E100,'Raw Data'!$E:$E,'Raw Data'!B:B,"ERROR",0,1)</f>
        <v>Hair Mousses</v>
      </c>
      <c r="C100" s="5" t="str">
        <f>_xlfn.XLOOKUP($E100,'Raw Data'!$E:$E,'Raw Data'!C:C,"ERROR",0,1)</f>
        <v>Wella</v>
      </c>
      <c r="D100" s="5" t="str">
        <f>_xlfn.XLOOKUP($E100,'Raw Data'!$E:$E,'Raw Data'!D:D,"ERROR",0,1)</f>
        <v>www.amazon.ae/dp/B0070B5SEK</v>
      </c>
      <c r="E100" s="5" t="s">
        <v>299</v>
      </c>
      <c r="F100" s="9" t="str">
        <f>_xlfn.XLOOKUP($E100,'Raw Data'!$E:$E,'Raw Data'!F:F,"ERROR",0,1)</f>
        <v>Wella System Professional Men Gradual Tone Black 60ml - pigments in mousse</v>
      </c>
      <c r="G100" s="10">
        <f>_xlfn.XLOOKUP($E100,'Raw Data'!$E:$E,'Raw Data'!G:G,"ERROR",0,1)</f>
        <v>9</v>
      </c>
      <c r="H100" s="9">
        <f>_xlfn.XLOOKUP($E100,'Raw Data'!$E:$E,'Raw Data'!H:H,"ERROR",0,1)</f>
        <v>1262.65</v>
      </c>
      <c r="I100" s="9">
        <f>_xlfn.XLOOKUP($E100,'Raw Data'!$E:$E,'Raw Data'!I:I,"ERROR",0,1)</f>
        <v>0.00169046247138504</v>
      </c>
      <c r="J100" s="9" t="str">
        <f>_xlfn.XLOOKUP($E100,'Raw Data'!$E:$E,'Raw Data'!J:J,"ERROR",0,1)</f>
        <v>No</v>
      </c>
      <c r="K100" s="14" t="str">
        <f t="array" ref="K100">_xlfn.IFS(AND(L100&gt;0,L100&lt;=5),"0 to 5",AND(L100&gt;5,L100&lt;=10),"5 to 10",AND(L100&gt;10,L100&lt;=15),"10 to 15",AND(L100&gt;15,L100&lt;=20),"15 to 20",AND(L100&gt;20,L100&lt;=30),"20 to 30",AND(L100&gt;30,L100&lt;=40),"30 to 40",AND(L100&gt;40,L100&lt;=50),"40 to 50",AND(L100&gt;50,L100&lt;=75),"50 to 75",AND(L100&gt;75,L100&lt;=100),"75 to 100",AND(L100&gt;100,L100&lt;=150),"100 to 150",AND(L100&gt;150,L100&lt;=200),"150 to 200",AND(L100&gt;200,L100&lt;=250),"200 to 250",AND(L100&gt;250,L100&lt;=300),"250 to 300",AND(L100&gt;300,L100&lt;=400),"300 to 400",AND(L100&gt;400,L100&lt;=500),"400 to 500",L100&gt;500,"500+")</f>
        <v>100 to 150</v>
      </c>
      <c r="L100" s="9">
        <f>_xlfn.XLOOKUP($E100,'Raw Data'!$E:$E,'Raw Data'!L:L,"ERROR",0,1)</f>
        <v>135.28</v>
      </c>
      <c r="M100" s="14" t="str">
        <f t="array" ref="M100">_xlfn.IFS(AND(N100&gt;0,N100&lt;=5),"0 to 5",AND(N100&gt;5,N100&lt;=10),"5 to 10",AND(N100&gt;10,N100&lt;=15),"10 to 15",AND(N100&gt;15,N100&lt;=20),"15 to 20",AND(N100&gt;20,N100&lt;=30),"20 to 30",AND(N100&gt;30,N100&lt;=40),"30 to 40",AND(N100&gt;40,N100&lt;=50),"40 to 50",AND(N100&gt;50,N100&lt;=75),"50 to 75",AND(N100&gt;75,N100&lt;=100),"75 to 100",AND(N100&gt;100,N100&lt;=150),"100 to 150",AND(N100&gt;150,N100&lt;=200),"150 to 200",AND(N100&gt;200,N100&lt;=250),"200 to 250",AND(N100&gt;250,N100&lt;=300),"250 to 300",AND(N100&gt;300,N100&lt;=400),"300 to 400",AND(N100&gt;400,N100&lt;=500),"400 to 500",N100&gt;500,"500+")</f>
        <v>100 to 150</v>
      </c>
      <c r="N100" s="9">
        <f>_xlfn.XLOOKUP($E100,'Raw Data'!$E:$E,'Raw Data'!N:N,"ERROR",0,1)</f>
        <v>135.28</v>
      </c>
      <c r="O100" s="14" t="str">
        <f t="array" ref="O100">_xlfn.IFS(P100=0,"No Discount",AND(P100&gt;0,P100&lt;=0.02),"0% to 2%",AND(P100&gt;0.02,P100&lt;=0.04),"2% to 4%",AND(P100&gt;0.04,P100&lt;=0.06),"4% to 6%",AND(P100&gt;0.06,P100&lt;=0.08),"6% to 8%",AND(P100&gt;0.08,P100&lt;=0.1),"8% to 10%",AND(P100&gt;0.1,P100&lt;=0.15),"10% to 15%",AND(P100&gt;0.15,P100&lt;=0.2),"15% to 20%",AND(P100&gt;0.2,P100&lt;=0.25),"20% to 25%",AND(P100&gt;0.25,P100&lt;=0.3),"25% to 30%",AND(P100&gt;0.3,P100&lt;=0.4),"30% to 40%",AND(P100&gt;0.4,P100&lt;=0.5),"40% to 50%",AND(P100&gt;0.5,P100&lt;=0.75),"50% to 75%",AND(P100&gt;0.75,P100&lt;=1),"75% to 100%")</f>
        <v>No Discount</v>
      </c>
      <c r="P100" s="10">
        <f>_xlfn.XLOOKUP($E100,'Raw Data'!$E:$E,'Raw Data'!P:P,"ERROR",0,1)</f>
        <v>0</v>
      </c>
      <c r="Q100" s="9">
        <f>_xlfn.XLOOKUP($E100,'Raw Data'!$E:$E,'Raw Data'!Q:Q,"ERROR",0,1)</f>
        <v>60</v>
      </c>
      <c r="R100" s="9" t="str">
        <f>_xlfn.XLOOKUP($E100,'Raw Data'!$E:$E,'Raw Data'!R:R,"ERROR",0,1)</f>
        <v>ml</v>
      </c>
      <c r="S100" s="5" t="str">
        <f t="array" ref="S100">_xlfn.IFS(AND(T100&gt;0,T100&lt;=0.05),"0 to 0.05",AND(T100&gt;0.05,T100&lt;=0.1),"0.05 to 0.1",AND(T100&gt;0.1,T100&lt;=0.2),"0.1 to 0.2",AND(T100&gt;0.2,T100&lt;=0.3),"0.2 to 0.3",AND(T100&gt;0.3,T100&lt;=0.4),"0.3 to 0.4",AND(T100&gt;0.4,T100&lt;=0.5),"0.4 to 0.5",AND(T100&gt;0.5,T100&lt;=0.75),"0.5 to 0.75",AND(T100&gt;0.75,T100&lt;=1),"0.75 to 1",AND(T100&gt;1,T100&lt;=2),"1 to 2",AND(T100&gt;2,T100&lt;=3),"2 to 3",AND(T100&gt;3,T100&lt;=4),"3 to 4",AND(T100&gt;4,T100&lt;=5),"4 to 5",AND(T100&gt;5,T100&lt;=10),"5 to 10",T100&gt;10,"10+")</f>
        <v>2 to 3</v>
      </c>
      <c r="T100" s="10">
        <f>_xlfn.XLOOKUP($E100,'Raw Data'!$E:$E,'Raw Data'!T:T,"ERROR",0,1)</f>
        <v>2.2558713019419</v>
      </c>
      <c r="U100" s="15" t="str">
        <f t="array" ref="U100">_xlfn.IFS(AND(V100&gt;0,V100&lt;=0.05),"0 to 0.05",AND(V100&gt;0.05,V100&lt;=0.1),"0.05 to 0.1",AND(V100&gt;0.1,V100&lt;=0.2),"0.1 to 0.2",AND(V100&gt;0.2,V100&lt;=0.3),"0.2 to 0.3",AND(V100&gt;0.3,V100&lt;=0.4),"0.3 to 0.4",AND(V100&gt;0.4,V100&lt;=0.5),"0.4 to 0.5",AND(V100&gt;0.5,V100&lt;=0.75),"0.5 to 0.75",AND(V100&gt;0.75,V100&lt;=1),"0.75 to 1",AND(V100&gt;1,V100&lt;=2),"1 to 2",AND(V100&gt;2,V100&lt;=3),"2 to 3",AND(V100&gt;3,V100&lt;=4),"3 to 4",AND(V100&gt;4,V100&lt;=5),"4 to 5",AND(V100&gt;5,V100&lt;=10),"5 to 10",V100&gt;10,"10+")</f>
        <v>0.5 to 0.75</v>
      </c>
      <c r="V100" s="10">
        <f>_xlfn.XLOOKUP($E100,'Raw Data'!$E:$E,'Raw Data'!V:V,"ERROR",0,1)</f>
        <v>0.609085251524314</v>
      </c>
      <c r="W100" s="15" t="str">
        <f t="array" ref="W100">_xlfn.IFS(AND(X100&gt;0,X100&lt;=0.05),"0 to 0.05",AND(X100&gt;0.05,X100&lt;=0.1),"0.05 to 0.1",AND(X100&gt;0.1,X100&lt;=0.2),"0.1 to 0.2",AND(X100&gt;0.2,X100&lt;=0.3),"0.2 to 0.3",AND(X100&gt;0.3,X100&lt;=0.4),"0.3 to 0.4",AND(X100&gt;0.4,X100&lt;=0.5),"0.4 to 0.5",AND(X100&gt;0.5,X100&lt;=0.75),"0.5 to 0.75",AND(X100&gt;0.75,X100&lt;=1),"0.75 to 1",AND(X100&gt;1,X100&lt;=2),"1 to 2",AND(X100&gt;2,X100&lt;=3),"2 to 3",AND(X100&gt;3,X100&lt;=4),"3 to 4",AND(X100&gt;4,X100&lt;=5),"4 to 5",AND(X100&gt;5,X100&lt;=10),"5 to 10",X100&gt;10,"10+")</f>
        <v>0.5 to 0.75</v>
      </c>
      <c r="X100" s="16">
        <f t="shared" si="6"/>
        <v>0.609085251524314</v>
      </c>
      <c r="Y100" s="5" t="str">
        <f t="array" ref="Y100">_xlfn.IFS(AND(Z100&gt;0,Z100&lt;=1),"0 to 1",AND(Z100&gt;1,Z100&lt;=2),"1 to 2",AND(Z100&gt;2,Z100&lt;=4),"2 to 4",AND(Z100&gt;4,Z100&lt;=6),"4 to 6",AND(Z100&gt;6,Z100&lt;=8),"6 to 8",AND(Z100&gt;8,Z100&lt;=10),"8 to 10",AND(Z100&gt;10,Z100&lt;=15),"10 to 15",AND(Z100&gt;15,Z100&lt;=20),"15 to 20",AND(Z100&gt;20,Z100&lt;=25),"20 to 25",AND(Z100&gt;25,Z100&lt;=30),"25 to 30",AND(Z100&gt;30,Z100&lt;=40),"30 to 40",AND(Z100&gt;40,Z100&lt;=50),"40 to 50",Z100&gt;50,"50+")</f>
        <v>2 to 4</v>
      </c>
      <c r="Z100" s="9">
        <f>_xlfn.XLOOKUP($E100,'Raw Data'!$E:$E,'Raw Data'!Z:Z,"ERROR",0,1)</f>
        <v>2.028</v>
      </c>
      <c r="AA100" s="9" t="str">
        <f>_xlfn.XLOOKUP($E100,'Raw Data'!$E:$E,'Raw Data'!AA:AA,"ERROR",0,1)</f>
        <v>oz</v>
      </c>
    </row>
    <row r="101" hidden="1" spans="1:27">
      <c r="A101" s="5" t="str">
        <f>_xlfn.XLOOKUP($E101,'Raw Data'!$E:$E,'Raw Data'!A:A,"ERROR",0,1)</f>
        <v>AE</v>
      </c>
      <c r="B101" s="5" t="str">
        <f>_xlfn.XLOOKUP($E101,'Raw Data'!$E:$E,'Raw Data'!B:B,"ERROR",0,1)</f>
        <v>Hair Mousses</v>
      </c>
      <c r="C101" s="5" t="str">
        <f>_xlfn.XLOOKUP($E101,'Raw Data'!$E:$E,'Raw Data'!C:C,"ERROR",0,1)</f>
        <v>keeps</v>
      </c>
      <c r="D101" s="5" t="str">
        <f>_xlfn.XLOOKUP($E101,'Raw Data'!$E:$E,'Raw Data'!D:D,"ERROR",0,1)</f>
        <v>www.amazon.ae/dp/B09WDXPZY1</v>
      </c>
      <c r="E101" s="5" t="s">
        <v>300</v>
      </c>
      <c r="F101" s="9" t="str">
        <f>_xlfn.XLOOKUP($E101,'Raw Data'!$E:$E,'Raw Data'!F:F,"ERROR",0,1)</f>
        <v>Keeps Matte Thickening Hair  Pomade  for  Men , Medium  Hold  - Natural Ingredients for Thicker Fuller Looking Hair - Biotin, Caffeine, Green Tea &amp; Saw Palmetto - All Day  Hold  For All Hair Styles</v>
      </c>
      <c r="G101" s="10">
        <f>_xlfn.XLOOKUP($E101,'Raw Data'!$E:$E,'Raw Data'!G:G,"ERROR",0,1)</f>
        <v>8</v>
      </c>
      <c r="H101" s="9">
        <f>_xlfn.XLOOKUP($E101,'Raw Data'!$E:$E,'Raw Data'!H:H,"ERROR",0,1)</f>
        <v>1212.57</v>
      </c>
      <c r="I101" s="9">
        <f>_xlfn.XLOOKUP($E101,'Raw Data'!$E:$E,'Raw Data'!I:I,"ERROR",0,1)</f>
        <v>0.00162341431032144</v>
      </c>
      <c r="J101" s="9" t="str">
        <f>_xlfn.XLOOKUP($E101,'Raw Data'!$E:$E,'Raw Data'!J:J,"ERROR",0,1)</f>
        <v>No</v>
      </c>
      <c r="K101" s="14" t="str">
        <f t="array" ref="K101">_xlfn.IFS(AND(L101&gt;0,L101&lt;=5),"0 to 5",AND(L101&gt;5,L101&lt;=10),"5 to 10",AND(L101&gt;10,L101&lt;=15),"10 to 15",AND(L101&gt;15,L101&lt;=20),"15 to 20",AND(L101&gt;20,L101&lt;=30),"20 to 30",AND(L101&gt;30,L101&lt;=40),"30 to 40",AND(L101&gt;40,L101&lt;=50),"40 to 50",AND(L101&gt;50,L101&lt;=75),"50 to 75",AND(L101&gt;75,L101&lt;=100),"75 to 100",AND(L101&gt;100,L101&lt;=150),"100 to 150",AND(L101&gt;150,L101&lt;=200),"150 to 200",AND(L101&gt;200,L101&lt;=250),"200 to 250",AND(L101&gt;250,L101&lt;=300),"250 to 300",AND(L101&gt;300,L101&lt;=400),"300 to 400",AND(L101&gt;400,L101&lt;=500),"400 to 500",L101&gt;500,"500+")</f>
        <v>150 to 200</v>
      </c>
      <c r="L101" s="9">
        <f>_xlfn.XLOOKUP($E101,'Raw Data'!$E:$E,'Raw Data'!L:L,"ERROR",0,1)</f>
        <v>158.95</v>
      </c>
      <c r="M101" s="14" t="str">
        <f t="array" ref="M101">_xlfn.IFS(AND(N101&gt;0,N101&lt;=5),"0 to 5",AND(N101&gt;5,N101&lt;=10),"5 to 10",AND(N101&gt;10,N101&lt;=15),"10 to 15",AND(N101&gt;15,N101&lt;=20),"15 to 20",AND(N101&gt;20,N101&lt;=30),"20 to 30",AND(N101&gt;30,N101&lt;=40),"30 to 40",AND(N101&gt;40,N101&lt;=50),"40 to 50",AND(N101&gt;50,N101&lt;=75),"50 to 75",AND(N101&gt;75,N101&lt;=100),"75 to 100",AND(N101&gt;100,N101&lt;=150),"100 to 150",AND(N101&gt;150,N101&lt;=200),"150 to 200",AND(N101&gt;200,N101&lt;=250),"200 to 250",AND(N101&gt;250,N101&lt;=300),"250 to 300",AND(N101&gt;300,N101&lt;=400),"300 to 400",AND(N101&gt;400,N101&lt;=500),"400 to 500",N101&gt;500,"500+")</f>
        <v>150 to 200</v>
      </c>
      <c r="N101" s="9">
        <f>_xlfn.XLOOKUP($E101,'Raw Data'!$E:$E,'Raw Data'!N:N,"ERROR",0,1)</f>
        <v>168.37</v>
      </c>
      <c r="O101" s="14" t="str">
        <f t="array" ref="O101">_xlfn.IFS(P101=0,"No Discount",AND(P101&gt;0,P101&lt;=0.02),"0% to 2%",AND(P101&gt;0.02,P101&lt;=0.04),"2% to 4%",AND(P101&gt;0.04,P101&lt;=0.06),"4% to 6%",AND(P101&gt;0.06,P101&lt;=0.08),"6% to 8%",AND(P101&gt;0.08,P101&lt;=0.1),"8% to 10%",AND(P101&gt;0.1,P101&lt;=0.15),"10% to 15%",AND(P101&gt;0.15,P101&lt;=0.2),"15% to 20%",AND(P101&gt;0.2,P101&lt;=0.25),"20% to 25%",AND(P101&gt;0.25,P101&lt;=0.3),"25% to 30%",AND(P101&gt;0.3,P101&lt;=0.4),"30% to 40%",AND(P101&gt;0.4,P101&lt;=0.5),"40% to 50%",AND(P101&gt;0.5,P101&lt;=0.75),"50% to 75%",AND(P101&gt;0.75,P101&lt;=1),"75% to 100%")</f>
        <v>4% to 6%</v>
      </c>
      <c r="P101" s="10">
        <f>_xlfn.XLOOKUP($E101,'Raw Data'!$E:$E,'Raw Data'!P:P,"ERROR",0,1)</f>
        <v>0.0559482093009444</v>
      </c>
      <c r="Q101" s="9">
        <f>_xlfn.XLOOKUP($E101,'Raw Data'!$E:$E,'Raw Data'!Q:Q,"ERROR",0,1)</f>
        <v>3</v>
      </c>
      <c r="R101" s="9" t="str">
        <f>_xlfn.XLOOKUP($E101,'Raw Data'!$E:$E,'Raw Data'!R:R,"ERROR",0,1)</f>
        <v>fl oz</v>
      </c>
      <c r="S101" s="5" t="str">
        <f t="array" ref="S101">_xlfn.IFS(AND(T101&gt;0,T101&lt;=0.05),"0 to 0.05",AND(T101&gt;0.05,T101&lt;=0.1),"0.05 to 0.1",AND(T101&gt;0.1,T101&lt;=0.2),"0.1 to 0.2",AND(T101&gt;0.2,T101&lt;=0.3),"0.2 to 0.3",AND(T101&gt;0.3,T101&lt;=0.4),"0.3 to 0.4",AND(T101&gt;0.4,T101&lt;=0.5),"0.4 to 0.5",AND(T101&gt;0.5,T101&lt;=0.75),"0.5 to 0.75",AND(T101&gt;0.75,T101&lt;=1),"0.75 to 1",AND(T101&gt;1,T101&lt;=2),"1 to 2",AND(T101&gt;2,T101&lt;=3),"2 to 3",AND(T101&gt;3,T101&lt;=4),"3 to 4",AND(T101&gt;4,T101&lt;=5),"4 to 5",AND(T101&gt;5,T101&lt;=10),"5 to 10",T101&gt;10,"10+")</f>
        <v>1 to 2</v>
      </c>
      <c r="T101" s="10">
        <f>_xlfn.XLOOKUP($E101,'Raw Data'!$E:$E,'Raw Data'!T:T,"ERROR",0,1)</f>
        <v>1.72287835037243</v>
      </c>
      <c r="U101" s="15" t="str">
        <f t="array" ref="U101">_xlfn.IFS(AND(V101&gt;0,V101&lt;=0.05),"0 to 0.05",AND(V101&gt;0.05,V101&lt;=0.1),"0.05 to 0.1",AND(V101&gt;0.1,V101&lt;=0.2),"0.1 to 0.2",AND(V101&gt;0.2,V101&lt;=0.3),"0.2 to 0.3",AND(V101&gt;0.3,V101&lt;=0.4),"0.3 to 0.4",AND(V101&gt;0.4,V101&lt;=0.5),"0.4 to 0.5",AND(V101&gt;0.5,V101&lt;=0.75),"0.5 to 0.75",AND(V101&gt;0.75,V101&lt;=1),"0.75 to 1",AND(V101&gt;1,V101&lt;=2),"1 to 2",AND(V101&gt;2,V101&lt;=3),"2 to 3",AND(V101&gt;3,V101&lt;=4),"3 to 4",AND(V101&gt;4,V101&lt;=5),"4 to 5",AND(V101&gt;5,V101&lt;=10),"5 to 10",V101&gt;10,"10+")</f>
        <v>0.4 to 0.5</v>
      </c>
      <c r="V101" s="10">
        <f>_xlfn.XLOOKUP($E101,'Raw Data'!$E:$E,'Raw Data'!V:V,"ERROR",0,1)</f>
        <v>0.4927453760308</v>
      </c>
      <c r="W101" s="15" t="str">
        <f t="array" ref="W101">_xlfn.IFS(AND(X101&gt;0,X101&lt;=0.05),"0 to 0.05",AND(X101&gt;0.05,X101&lt;=0.1),"0.05 to 0.1",AND(X101&gt;0.1,X101&lt;=0.2),"0.1 to 0.2",AND(X101&gt;0.2,X101&lt;=0.3),"0.2 to 0.3",AND(X101&gt;0.3,X101&lt;=0.4),"0.3 to 0.4",AND(X101&gt;0.4,X101&lt;=0.5),"0.4 to 0.5",AND(X101&gt;0.5,X101&lt;=0.75),"0.5 to 0.75",AND(X101&gt;0.75,X101&lt;=1),"0.75 to 1",AND(X101&gt;1,X101&lt;=2),"1 to 2",AND(X101&gt;2,X101&lt;=3),"2 to 3",AND(X101&gt;3,X101&lt;=4),"3 to 4",AND(X101&gt;4,X101&lt;=5),"4 to 5",AND(X101&gt;5,X101&lt;=10),"5 to 10",X101&gt;10,"10+")</f>
        <v>0.4 to 0.5</v>
      </c>
      <c r="X101" s="16">
        <f t="shared" si="6"/>
        <v>0.465177154600557</v>
      </c>
      <c r="Y101" s="5" t="str">
        <f t="array" ref="Y101">_xlfn.IFS(AND(Z101&gt;0,Z101&lt;=1),"0 to 1",AND(Z101&gt;1,Z101&lt;=2),"1 to 2",AND(Z101&gt;2,Z101&lt;=4),"2 to 4",AND(Z101&gt;4,Z101&lt;=6),"4 to 6",AND(Z101&gt;6,Z101&lt;=8),"6 to 8",AND(Z101&gt;8,Z101&lt;=10),"8 to 10",AND(Z101&gt;10,Z101&lt;=15),"10 to 15",AND(Z101&gt;15,Z101&lt;=20),"15 to 20",AND(Z101&gt;20,Z101&lt;=25),"20 to 25",AND(Z101&gt;25,Z101&lt;=30),"25 to 30",AND(Z101&gt;30,Z101&lt;=40),"30 to 40",AND(Z101&gt;40,Z101&lt;=50),"40 to 50",Z101&gt;50,"50+")</f>
        <v>2 to 4</v>
      </c>
      <c r="Z101" s="9">
        <f>_xlfn.XLOOKUP($E101,'Raw Data'!$E:$E,'Raw Data'!Z:Z,"ERROR",0,1)</f>
        <v>3.12</v>
      </c>
      <c r="AA101" s="9" t="str">
        <f>_xlfn.XLOOKUP($E101,'Raw Data'!$E:$E,'Raw Data'!AA:AA,"ERROR",0,1)</f>
        <v>oz</v>
      </c>
    </row>
    <row r="102" hidden="1" spans="1:27">
      <c r="A102" s="5" t="str">
        <f>_xlfn.XLOOKUP($E102,'Raw Data'!$E:$E,'Raw Data'!A:A,"ERROR",0,1)</f>
        <v>AE</v>
      </c>
      <c r="B102" s="5" t="str">
        <f>_xlfn.XLOOKUP($E102,'Raw Data'!$E:$E,'Raw Data'!B:B,"ERROR",0,1)</f>
        <v>Hair Mousses</v>
      </c>
      <c r="C102" s="5" t="str">
        <f>_xlfn.XLOOKUP($E102,'Raw Data'!$E:$E,'Raw Data'!C:C,"ERROR",0,1)</f>
        <v>Design Essentials</v>
      </c>
      <c r="D102" s="5" t="str">
        <f>_xlfn.XLOOKUP($E102,'Raw Data'!$E:$E,'Raw Data'!D:D,"ERROR",0,1)</f>
        <v>www.amazon.ae/dp/B008074JOI</v>
      </c>
      <c r="E102" s="5" t="s">
        <v>301</v>
      </c>
      <c r="F102" s="9" t="str">
        <f>_xlfn.XLOOKUP($E102,'Raw Data'!$E:$E,'Raw Data'!F:F,"ERROR",0,1)</f>
        <v>Design Essentials Curl Enhancing Mousse, Almond and Avocado Collection, 7.5 Ounces</v>
      </c>
      <c r="G102" s="10">
        <f>_xlfn.XLOOKUP($E102,'Raw Data'!$E:$E,'Raw Data'!G:G,"ERROR",0,1)</f>
        <v>10</v>
      </c>
      <c r="H102" s="9">
        <f>_xlfn.XLOOKUP($E102,'Raw Data'!$E:$E,'Raw Data'!H:H,"ERROR",0,1)</f>
        <v>1201.46</v>
      </c>
      <c r="I102" s="9">
        <f>_xlfn.XLOOKUP($E102,'Raw Data'!$E:$E,'Raw Data'!I:I,"ERROR",0,1)</f>
        <v>0.00160854000781711</v>
      </c>
      <c r="J102" s="9" t="str">
        <f>_xlfn.XLOOKUP($E102,'Raw Data'!$E:$E,'Raw Data'!J:J,"ERROR",0,1)</f>
        <v>No</v>
      </c>
      <c r="K102" s="14" t="str">
        <f t="array" ref="K102">_xlfn.IFS(AND(L102&gt;0,L102&lt;=5),"0 to 5",AND(L102&gt;5,L102&lt;=10),"5 to 10",AND(L102&gt;10,L102&lt;=15),"10 to 15",AND(L102&gt;15,L102&lt;=20),"15 to 20",AND(L102&gt;20,L102&lt;=30),"20 to 30",AND(L102&gt;30,L102&lt;=40),"30 to 40",AND(L102&gt;40,L102&lt;=50),"40 to 50",AND(L102&gt;50,L102&lt;=75),"50 to 75",AND(L102&gt;75,L102&lt;=100),"75 to 100",AND(L102&gt;100,L102&lt;=150),"100 to 150",AND(L102&gt;150,L102&lt;=200),"150 to 200",AND(L102&gt;200,L102&lt;=250),"200 to 250",AND(L102&gt;250,L102&lt;=300),"250 to 300",AND(L102&gt;300,L102&lt;=400),"300 to 400",AND(L102&gt;400,L102&lt;=500),"400 to 500",L102&gt;500,"500+")</f>
        <v>100 to 150</v>
      </c>
      <c r="L102" s="9">
        <f>_xlfn.XLOOKUP($E102,'Raw Data'!$E:$E,'Raw Data'!L:L,"ERROR",0,1)</f>
        <v>118.23</v>
      </c>
      <c r="M102" s="14" t="str">
        <f t="array" ref="M102">_xlfn.IFS(AND(N102&gt;0,N102&lt;=5),"0 to 5",AND(N102&gt;5,N102&lt;=10),"5 to 10",AND(N102&gt;10,N102&lt;=15),"10 to 15",AND(N102&gt;15,N102&lt;=20),"15 to 20",AND(N102&gt;20,N102&lt;=30),"20 to 30",AND(N102&gt;30,N102&lt;=40),"30 to 40",AND(N102&gt;40,N102&lt;=50),"40 to 50",AND(N102&gt;50,N102&lt;=75),"50 to 75",AND(N102&gt;75,N102&lt;=100),"75 to 100",AND(N102&gt;100,N102&lt;=150),"100 to 150",AND(N102&gt;150,N102&lt;=200),"150 to 200",AND(N102&gt;200,N102&lt;=250),"200 to 250",AND(N102&gt;250,N102&lt;=300),"250 to 300",AND(N102&gt;300,N102&lt;=400),"300 to 400",AND(N102&gt;400,N102&lt;=500),"400 to 500",N102&gt;500,"500+")</f>
        <v>100 to 150</v>
      </c>
      <c r="N102" s="9">
        <f>_xlfn.XLOOKUP($E102,'Raw Data'!$E:$E,'Raw Data'!N:N,"ERROR",0,1)</f>
        <v>130.7</v>
      </c>
      <c r="O102" s="14" t="str">
        <f t="array" ref="O102">_xlfn.IFS(P102=0,"No Discount",AND(P102&gt;0,P102&lt;=0.02),"0% to 2%",AND(P102&gt;0.02,P102&lt;=0.04),"2% to 4%",AND(P102&gt;0.04,P102&lt;=0.06),"4% to 6%",AND(P102&gt;0.06,P102&lt;=0.08),"6% to 8%",AND(P102&gt;0.08,P102&lt;=0.1),"8% to 10%",AND(P102&gt;0.1,P102&lt;=0.15),"10% to 15%",AND(P102&gt;0.15,P102&lt;=0.2),"15% to 20%",AND(P102&gt;0.2,P102&lt;=0.25),"20% to 25%",AND(P102&gt;0.25,P102&lt;=0.3),"25% to 30%",AND(P102&gt;0.3,P102&lt;=0.4),"30% to 40%",AND(P102&gt;0.4,P102&lt;=0.5),"40% to 50%",AND(P102&gt;0.5,P102&lt;=0.75),"50% to 75%",AND(P102&gt;0.75,P102&lt;=1),"75% to 100%")</f>
        <v>8% to 10%</v>
      </c>
      <c r="P102" s="10">
        <f>_xlfn.XLOOKUP($E102,'Raw Data'!$E:$E,'Raw Data'!P:P,"ERROR",0,1)</f>
        <v>0.0954093343534811</v>
      </c>
      <c r="Q102" s="9">
        <f>_xlfn.XLOOKUP($E102,'Raw Data'!$E:$E,'Raw Data'!Q:Q,"ERROR",0,1)</f>
        <v>7.5</v>
      </c>
      <c r="R102" s="9" t="str">
        <f>_xlfn.XLOOKUP($E102,'Raw Data'!$E:$E,'Raw Data'!R:R,"ERROR",0,1)</f>
        <v>oz</v>
      </c>
      <c r="S102" s="5" t="str">
        <f t="array" ref="S102">_xlfn.IFS(AND(T102&gt;0,T102&lt;=0.05),"0 to 0.05",AND(T102&gt;0.05,T102&lt;=0.1),"0.05 to 0.1",AND(T102&gt;0.1,T102&lt;=0.2),"0.1 to 0.2",AND(T102&gt;0.2,T102&lt;=0.3),"0.2 to 0.3",AND(T102&gt;0.3,T102&lt;=0.4),"0.3 to 0.4",AND(T102&gt;0.4,T102&lt;=0.5),"0.4 to 0.5",AND(T102&gt;0.5,T102&lt;=0.75),"0.5 to 0.75",AND(T102&gt;0.75,T102&lt;=1),"0.75 to 1",AND(T102&gt;1,T102&lt;=2),"1 to 2",AND(T102&gt;2,T102&lt;=3),"2 to 3",AND(T102&gt;3,T102&lt;=4),"3 to 4",AND(T102&gt;4,T102&lt;=5),"4 to 5",AND(T102&gt;5,T102&lt;=10),"5 to 10",T102&gt;10,"10+")</f>
        <v>0.5 to 0.75</v>
      </c>
      <c r="T102" s="10">
        <f>_xlfn.XLOOKUP($E102,'Raw Data'!$E:$E,'Raw Data'!T:T,"ERROR",0,1)</f>
        <v>0.533107879607711</v>
      </c>
      <c r="U102" s="15" t="str">
        <f t="array" ref="U102">_xlfn.IFS(AND(V102&gt;0,V102&lt;=0.05),"0 to 0.05",AND(V102&gt;0.05,V102&lt;=0.1),"0.05 to 0.1",AND(V102&gt;0.1,V102&lt;=0.2),"0.1 to 0.2",AND(V102&gt;0.2,V102&lt;=0.3),"0.2 to 0.3",AND(V102&gt;0.3,V102&lt;=0.4),"0.3 to 0.4",AND(V102&gt;0.4,V102&lt;=0.5),"0.4 to 0.5",AND(V102&gt;0.5,V102&lt;=0.75),"0.5 to 0.75",AND(V102&gt;0.75,V102&lt;=1),"0.75 to 1",AND(V102&gt;1,V102&lt;=2),"1 to 2",AND(V102&gt;2,V102&lt;=3),"2 to 3",AND(V102&gt;3,V102&lt;=4),"3 to 4",AND(V102&gt;4,V102&lt;=5),"4 to 5",AND(V102&gt;5,V102&lt;=10),"5 to 10",V102&gt;10,"10+")</f>
        <v>0.1 to 0.2</v>
      </c>
      <c r="V102" s="10">
        <f>_xlfn.XLOOKUP($E102,'Raw Data'!$E:$E,'Raw Data'!V:V,"ERROR",0,1)</f>
        <v>0.159120730470071</v>
      </c>
      <c r="W102" s="15" t="str">
        <f t="array" ref="W102">_xlfn.IFS(AND(X102&gt;0,X102&lt;=0.05),"0 to 0.05",AND(X102&gt;0.05,X102&lt;=0.1),"0.05 to 0.1",AND(X102&gt;0.1,X102&lt;=0.2),"0.1 to 0.2",AND(X102&gt;0.2,X102&lt;=0.3),"0.2 to 0.3",AND(X102&gt;0.3,X102&lt;=0.4),"0.3 to 0.4",AND(X102&gt;0.4,X102&lt;=0.5),"0.4 to 0.5",AND(X102&gt;0.5,X102&lt;=0.75),"0.5 to 0.75",AND(X102&gt;0.75,X102&lt;=1),"0.75 to 1",AND(X102&gt;1,X102&lt;=2),"1 to 2",AND(X102&gt;2,X102&lt;=3),"2 to 3",AND(X102&gt;3,X102&lt;=4),"3 to 4",AND(X102&gt;4,X102&lt;=5),"4 to 5",AND(X102&gt;5,X102&lt;=10),"5 to 10",X102&gt;10,"10+")</f>
        <v>0.1 to 0.2</v>
      </c>
      <c r="X102" s="16">
        <f t="shared" si="6"/>
        <v>0.143939127494082</v>
      </c>
      <c r="Y102" s="5" t="str">
        <f t="array" ref="Y102">_xlfn.IFS(AND(Z102&gt;0,Z102&lt;=1),"0 to 1",AND(Z102&gt;1,Z102&lt;=2),"1 to 2",AND(Z102&gt;2,Z102&lt;=4),"2 to 4",AND(Z102&gt;4,Z102&lt;=6),"4 to 6",AND(Z102&gt;6,Z102&lt;=8),"6 to 8",AND(Z102&gt;8,Z102&lt;=10),"8 to 10",AND(Z102&gt;10,Z102&lt;=15),"10 to 15",AND(Z102&gt;15,Z102&lt;=20),"15 to 20",AND(Z102&gt;20,Z102&lt;=25),"20 to 25",AND(Z102&gt;25,Z102&lt;=30),"25 to 30",AND(Z102&gt;30,Z102&lt;=40),"30 to 40",AND(Z102&gt;40,Z102&lt;=50),"40 to 50",Z102&gt;50,"50+")</f>
        <v>6 to 8</v>
      </c>
      <c r="Z102" s="9">
        <f>_xlfn.XLOOKUP($E102,'Raw Data'!$E:$E,'Raw Data'!Z:Z,"ERROR",0,1)</f>
        <v>7.5</v>
      </c>
      <c r="AA102" s="9" t="str">
        <f>_xlfn.XLOOKUP($E102,'Raw Data'!$E:$E,'Raw Data'!AA:AA,"ERROR",0,1)</f>
        <v>oz</v>
      </c>
    </row>
    <row r="103" hidden="1" spans="1:27">
      <c r="A103" s="5" t="str">
        <f>_xlfn.XLOOKUP($E103,'Raw Data'!$E:$E,'Raw Data'!A:A,"ERROR",0,1)</f>
        <v>AE</v>
      </c>
      <c r="B103" s="5" t="str">
        <f>_xlfn.XLOOKUP($E103,'Raw Data'!$E:$E,'Raw Data'!B:B,"ERROR",0,1)</f>
        <v>Hair Mousses</v>
      </c>
      <c r="C103" s="5" t="str">
        <f>_xlfn.XLOOKUP($E103,'Raw Data'!$E:$E,'Raw Data'!C:C,"ERROR",0,1)</f>
        <v>Garnier</v>
      </c>
      <c r="D103" s="5" t="str">
        <f>_xlfn.XLOOKUP($E103,'Raw Data'!$E:$E,'Raw Data'!D:D,"ERROR",0,1)</f>
        <v>www.amazon.ae/dp/B07BYDC94S</v>
      </c>
      <c r="E103" s="5" t="s">
        <v>302</v>
      </c>
      <c r="F103" s="9" t="str">
        <f>_xlfn.XLOOKUP($E103,'Raw Data'!$E:$E,'Raw Data'!F:F,"ERROR",0,1)</f>
        <v>Garnier Fructis Style Sky-Hi Volume Mousse, Extreme Hold, 6.4 Oz, 3 Count (Packaging May Vary)</v>
      </c>
      <c r="G103" s="10">
        <f>_xlfn.XLOOKUP($E103,'Raw Data'!$E:$E,'Raw Data'!G:G,"ERROR",0,1)</f>
        <v>8</v>
      </c>
      <c r="H103" s="9">
        <f>_xlfn.XLOOKUP($E103,'Raw Data'!$E:$E,'Raw Data'!H:H,"ERROR",0,1)</f>
        <v>1182.15</v>
      </c>
      <c r="I103" s="9">
        <f>_xlfn.XLOOKUP($E103,'Raw Data'!$E:$E,'Raw Data'!I:I,"ERROR",0,1)</f>
        <v>0.00158268737223128</v>
      </c>
      <c r="J103" s="9" t="str">
        <f>_xlfn.XLOOKUP($E103,'Raw Data'!$E:$E,'Raw Data'!J:J,"ERROR",0,1)</f>
        <v>No</v>
      </c>
      <c r="K103" s="14" t="str">
        <f t="array" ref="K103">_xlfn.IFS(AND(L103&gt;0,L103&lt;=5),"0 to 5",AND(L103&gt;5,L103&lt;=10),"5 to 10",AND(L103&gt;10,L103&lt;=15),"10 to 15",AND(L103&gt;15,L103&lt;=20),"15 to 20",AND(L103&gt;20,L103&lt;=30),"20 to 30",AND(L103&gt;30,L103&lt;=40),"30 to 40",AND(L103&gt;40,L103&lt;=50),"40 to 50",AND(L103&gt;50,L103&lt;=75),"50 to 75",AND(L103&gt;75,L103&lt;=100),"75 to 100",AND(L103&gt;100,L103&lt;=150),"100 to 150",AND(L103&gt;150,L103&lt;=200),"150 to 200",AND(L103&gt;200,L103&lt;=250),"200 to 250",AND(L103&gt;250,L103&lt;=300),"250 to 300",AND(L103&gt;300,L103&lt;=400),"300 to 400",AND(L103&gt;400,L103&lt;=500),"400 to 500",L103&gt;500,"500+")</f>
        <v>100 to 150</v>
      </c>
      <c r="L103" s="9">
        <f>_xlfn.XLOOKUP($E103,'Raw Data'!$E:$E,'Raw Data'!L:L,"ERROR",0,1)</f>
        <v>146.4</v>
      </c>
      <c r="M103" s="14" t="str">
        <f t="array" ref="M103">_xlfn.IFS(AND(N103&gt;0,N103&lt;=5),"0 to 5",AND(N103&gt;5,N103&lt;=10),"5 to 10",AND(N103&gt;10,N103&lt;=15),"10 to 15",AND(N103&gt;15,N103&lt;=20),"15 to 20",AND(N103&gt;20,N103&lt;=30),"20 to 30",AND(N103&gt;30,N103&lt;=40),"30 to 40",AND(N103&gt;40,N103&lt;=50),"40 to 50",AND(N103&gt;50,N103&lt;=75),"50 to 75",AND(N103&gt;75,N103&lt;=100),"75 to 100",AND(N103&gt;100,N103&lt;=150),"100 to 150",AND(N103&gt;150,N103&lt;=200),"150 to 200",AND(N103&gt;200,N103&lt;=250),"200 to 250",AND(N103&gt;250,N103&lt;=300),"250 to 300",AND(N103&gt;300,N103&lt;=400),"300 to 400",AND(N103&gt;400,N103&lt;=500),"400 to 500",N103&gt;500,"500+")</f>
        <v>150 to 200</v>
      </c>
      <c r="N103" s="9">
        <f>_xlfn.XLOOKUP($E103,'Raw Data'!$E:$E,'Raw Data'!N:N,"ERROR",0,1)</f>
        <v>175</v>
      </c>
      <c r="O103" s="14" t="str">
        <f t="array" ref="O103">_xlfn.IFS(P103=0,"No Discount",AND(P103&gt;0,P103&lt;=0.02),"0% to 2%",AND(P103&gt;0.02,P103&lt;=0.04),"2% to 4%",AND(P103&gt;0.04,P103&lt;=0.06),"4% to 6%",AND(P103&gt;0.06,P103&lt;=0.08),"6% to 8%",AND(P103&gt;0.08,P103&lt;=0.1),"8% to 10%",AND(P103&gt;0.1,P103&lt;=0.15),"10% to 15%",AND(P103&gt;0.15,P103&lt;=0.2),"15% to 20%",AND(P103&gt;0.2,P103&lt;=0.25),"20% to 25%",AND(P103&gt;0.25,P103&lt;=0.3),"25% to 30%",AND(P103&gt;0.3,P103&lt;=0.4),"30% to 40%",AND(P103&gt;0.4,P103&lt;=0.5),"40% to 50%",AND(P103&gt;0.5,P103&lt;=0.75),"50% to 75%",AND(P103&gt;0.75,P103&lt;=1),"75% to 100%")</f>
        <v>15% to 20%</v>
      </c>
      <c r="P103" s="10">
        <f>_xlfn.XLOOKUP($E103,'Raw Data'!$E:$E,'Raw Data'!P:P,"ERROR",0,1)</f>
        <v>0.163428571428571</v>
      </c>
      <c r="Q103" s="9">
        <f>_xlfn.XLOOKUP($E103,'Raw Data'!$E:$E,'Raw Data'!Q:Q,"ERROR",0,1)</f>
        <v>19.2</v>
      </c>
      <c r="R103" s="9" t="str">
        <f>_xlfn.XLOOKUP($E103,'Raw Data'!$E:$E,'Raw Data'!R:R,"ERROR",0,1)</f>
        <v>oz</v>
      </c>
      <c r="S103" s="5" t="str">
        <f t="array" ref="S103">_xlfn.IFS(AND(T103&gt;0,T103&lt;=0.05),"0 to 0.05",AND(T103&gt;0.05,T103&lt;=0.1),"0.05 to 0.1",AND(T103&gt;0.1,T103&lt;=0.2),"0.1 to 0.2",AND(T103&gt;0.2,T103&lt;=0.3),"0.2 to 0.3",AND(T103&gt;0.3,T103&lt;=0.4),"0.3 to 0.4",AND(T103&gt;0.4,T103&lt;=0.5),"0.4 to 0.5",AND(T103&gt;0.5,T103&lt;=0.75),"0.5 to 0.75",AND(T103&gt;0.75,T103&lt;=1),"0.75 to 1",AND(T103&gt;1,T103&lt;=2),"1 to 2",AND(T103&gt;2,T103&lt;=3),"2 to 3",AND(T103&gt;3,T103&lt;=4),"3 to 4",AND(T103&gt;4,T103&lt;=5),"4 to 5",AND(T103&gt;5,T103&lt;=10),"5 to 10",T103&gt;10,"10+")</f>
        <v>0.2 to 0.3</v>
      </c>
      <c r="T103" s="10">
        <f>_xlfn.XLOOKUP($E103,'Raw Data'!$E:$E,'Raw Data'!T:T,"ERROR",0,1)</f>
        <v>0.257862698681096</v>
      </c>
      <c r="U103" s="15" t="str">
        <f t="array" ref="U103">_xlfn.IFS(AND(V103&gt;0,V103&lt;=0.05),"0 to 0.05",AND(V103&gt;0.05,V103&lt;=0.1),"0.05 to 0.1",AND(V103&gt;0.1,V103&lt;=0.2),"0.1 to 0.2",AND(V103&gt;0.2,V103&lt;=0.3),"0.2 to 0.3",AND(V103&gt;0.3,V103&lt;=0.4),"0.3 to 0.4",AND(V103&gt;0.4,V103&lt;=0.5),"0.4 to 0.5",AND(V103&gt;0.5,V103&lt;=0.75),"0.5 to 0.75",AND(V103&gt;0.75,V103&lt;=1),"0.75 to 1",AND(V103&gt;1,V103&lt;=2),"1 to 2",AND(V103&gt;2,V103&lt;=3),"2 to 3",AND(V103&gt;3,V103&lt;=4),"3 to 4",AND(V103&gt;4,V103&lt;=5),"4 to 5",AND(V103&gt;5,V103&lt;=10),"5 to 10",V103&gt;10,"10+")</f>
        <v>0.05 to 0.1</v>
      </c>
      <c r="V103" s="10">
        <f>_xlfn.XLOOKUP($E103,'Raw Data'!$E:$E,'Raw Data'!V:V,"ERROR",0,1)</f>
        <v>0.0832241291849848</v>
      </c>
      <c r="W103" s="15" t="str">
        <f t="array" ref="W103">_xlfn.IFS(AND(X103&gt;0,X103&lt;=0.05),"0 to 0.05",AND(X103&gt;0.05,X103&lt;=0.1),"0.05 to 0.1",AND(X103&gt;0.1,X103&lt;=0.2),"0.1 to 0.2",AND(X103&gt;0.2,X103&lt;=0.3),"0.2 to 0.3",AND(X103&gt;0.3,X103&lt;=0.4),"0.3 to 0.4",AND(X103&gt;0.4,X103&lt;=0.5),"0.4 to 0.5",AND(X103&gt;0.5,X103&lt;=0.75),"0.5 to 0.75",AND(X103&gt;0.75,X103&lt;=1),"0.75 to 1",AND(X103&gt;1,X103&lt;=2),"1 to 2",AND(X103&gt;2,X103&lt;=3),"2 to 3",AND(X103&gt;3,X103&lt;=4),"3 to 4",AND(X103&gt;4,X103&lt;=5),"4 to 5",AND(X103&gt;5,X103&lt;=10),"5 to 10",X103&gt;10,"10+")</f>
        <v>0.05 to 0.1</v>
      </c>
      <c r="X103" s="16">
        <f t="shared" si="6"/>
        <v>0.0696229286438958</v>
      </c>
      <c r="Y103" s="5" t="str">
        <f t="array" ref="Y103">_xlfn.IFS(AND(Z103&gt;0,Z103&lt;=1),"0 to 1",AND(Z103&gt;1,Z103&lt;=2),"1 to 2",AND(Z103&gt;2,Z103&lt;=4),"2 to 4",AND(Z103&gt;4,Z103&lt;=6),"4 to 6",AND(Z103&gt;6,Z103&lt;=8),"6 to 8",AND(Z103&gt;8,Z103&lt;=10),"8 to 10",AND(Z103&gt;10,Z103&lt;=15),"10 to 15",AND(Z103&gt;15,Z103&lt;=20),"15 to 20",AND(Z103&gt;20,Z103&lt;=25),"20 to 25",AND(Z103&gt;25,Z103&lt;=30),"25 to 30",AND(Z103&gt;30,Z103&lt;=40),"30 to 40",AND(Z103&gt;40,Z103&lt;=50),"40 to 50",Z103&gt;50,"50+")</f>
        <v>15 to 20</v>
      </c>
      <c r="Z103" s="9">
        <f>_xlfn.XLOOKUP($E103,'Raw Data'!$E:$E,'Raw Data'!Z:Z,"ERROR",0,1)</f>
        <v>19.2</v>
      </c>
      <c r="AA103" s="9" t="str">
        <f>_xlfn.XLOOKUP($E103,'Raw Data'!$E:$E,'Raw Data'!AA:AA,"ERROR",0,1)</f>
        <v>oz</v>
      </c>
    </row>
    <row r="104" hidden="1" spans="1:27">
      <c r="A104" s="5" t="str">
        <f>_xlfn.XLOOKUP($E104,'Raw Data'!$E:$E,'Raw Data'!A:A,"ERROR",0,1)</f>
        <v>AE</v>
      </c>
      <c r="B104" s="5" t="str">
        <f>_xlfn.XLOOKUP($E104,'Raw Data'!$E:$E,'Raw Data'!B:B,"ERROR",0,1)</f>
        <v>Hair Mousses</v>
      </c>
      <c r="C104" s="5" t="str">
        <f>_xlfn.XLOOKUP($E104,'Raw Data'!$E:$E,'Raw Data'!C:C,"ERROR",0,1)</f>
        <v>ebin new york</v>
      </c>
      <c r="D104" s="5" t="str">
        <f>_xlfn.XLOOKUP($E104,'Raw Data'!$E:$E,'Raw Data'!D:D,"ERROR",0,1)</f>
        <v>www.amazon.ae/dp/B09J78FM1J</v>
      </c>
      <c r="E104" s="5" t="s">
        <v>303</v>
      </c>
      <c r="F104" s="9" t="str">
        <f>_xlfn.XLOOKUP($E104,'Raw Data'!$E:$E,'Raw Data'!F:F,"ERROR",0,1)</f>
        <v>EBIN NEW YORK LOCK'N POMADE Setting Mousse Smoothing &amp; Shine - MENTHOL (12.49oz/ 354ml)</v>
      </c>
      <c r="G104" s="10">
        <f>_xlfn.XLOOKUP($E104,'Raw Data'!$E:$E,'Raw Data'!G:G,"ERROR",0,1)</f>
        <v>27</v>
      </c>
      <c r="H104" s="9">
        <f>_xlfn.XLOOKUP($E104,'Raw Data'!$E:$E,'Raw Data'!H:H,"ERROR",0,1)</f>
        <v>1167.95</v>
      </c>
      <c r="I104" s="9">
        <f>_xlfn.XLOOKUP($E104,'Raw Data'!$E:$E,'Raw Data'!I:I,"ERROR",0,1)</f>
        <v>0.00156367611250478</v>
      </c>
      <c r="J104" s="9" t="str">
        <f>_xlfn.XLOOKUP($E104,'Raw Data'!$E:$E,'Raw Data'!J:J,"ERROR",0,1)</f>
        <v>No</v>
      </c>
      <c r="K104" s="14" t="str">
        <f t="array" ref="K104">_xlfn.IFS(AND(L104&gt;0,L104&lt;=5),"0 to 5",AND(L104&gt;5,L104&lt;=10),"5 to 10",AND(L104&gt;10,L104&lt;=15),"10 to 15",AND(L104&gt;15,L104&lt;=20),"15 to 20",AND(L104&gt;20,L104&lt;=30),"20 to 30",AND(L104&gt;30,L104&lt;=40),"30 to 40",AND(L104&gt;40,L104&lt;=50),"40 to 50",AND(L104&gt;50,L104&lt;=75),"50 to 75",AND(L104&gt;75,L104&lt;=100),"75 to 100",AND(L104&gt;100,L104&lt;=150),"100 to 150",AND(L104&gt;150,L104&lt;=200),"150 to 200",AND(L104&gt;200,L104&lt;=250),"200 to 250",AND(L104&gt;250,L104&lt;=300),"250 to 300",AND(L104&gt;300,L104&lt;=400),"300 to 400",AND(L104&gt;400,L104&lt;=500),"400 to 500",L104&gt;500,"500+")</f>
        <v>40 to 50</v>
      </c>
      <c r="L104" s="9">
        <f>_xlfn.XLOOKUP($E104,'Raw Data'!$E:$E,'Raw Data'!L:L,"ERROR",0,1)</f>
        <v>42.86</v>
      </c>
      <c r="M104" s="14" t="str">
        <f t="array" ref="M104">_xlfn.IFS(AND(N104&gt;0,N104&lt;=5),"0 to 5",AND(N104&gt;5,N104&lt;=10),"5 to 10",AND(N104&gt;10,N104&lt;=15),"10 to 15",AND(N104&gt;15,N104&lt;=20),"15 to 20",AND(N104&gt;20,N104&lt;=30),"20 to 30",AND(N104&gt;30,N104&lt;=40),"30 to 40",AND(N104&gt;40,N104&lt;=50),"40 to 50",AND(N104&gt;50,N104&lt;=75),"50 to 75",AND(N104&gt;75,N104&lt;=100),"75 to 100",AND(N104&gt;100,N104&lt;=150),"100 to 150",AND(N104&gt;150,N104&lt;=200),"150 to 200",AND(N104&gt;200,N104&lt;=250),"200 to 250",AND(N104&gt;250,N104&lt;=300),"250 to 300",AND(N104&gt;300,N104&lt;=400),"300 to 400",AND(N104&gt;400,N104&lt;=500),"400 to 500",N104&gt;500,"500+")</f>
        <v>40 to 50</v>
      </c>
      <c r="N104" s="9">
        <f>_xlfn.XLOOKUP($E104,'Raw Data'!$E:$E,'Raw Data'!N:N,"ERROR",0,1)</f>
        <v>44.86</v>
      </c>
      <c r="O104" s="14" t="str">
        <f t="array" ref="O104">_xlfn.IFS(P104=0,"No Discount",AND(P104&gt;0,P104&lt;=0.02),"0% to 2%",AND(P104&gt;0.02,P104&lt;=0.04),"2% to 4%",AND(P104&gt;0.04,P104&lt;=0.06),"4% to 6%",AND(P104&gt;0.06,P104&lt;=0.08),"6% to 8%",AND(P104&gt;0.08,P104&lt;=0.1),"8% to 10%",AND(P104&gt;0.1,P104&lt;=0.15),"10% to 15%",AND(P104&gt;0.15,P104&lt;=0.2),"15% to 20%",AND(P104&gt;0.2,P104&lt;=0.25),"20% to 25%",AND(P104&gt;0.25,P104&lt;=0.3),"25% to 30%",AND(P104&gt;0.3,P104&lt;=0.4),"30% to 40%",AND(P104&gt;0.4,P104&lt;=0.5),"40% to 50%",AND(P104&gt;0.5,P104&lt;=0.75),"50% to 75%",AND(P104&gt;0.75,P104&lt;=1),"75% to 100%")</f>
        <v>4% to 6%</v>
      </c>
      <c r="P104" s="10">
        <f>_xlfn.XLOOKUP($E104,'Raw Data'!$E:$E,'Raw Data'!P:P,"ERROR",0,1)</f>
        <v>0.0445831475702185</v>
      </c>
      <c r="Q104" s="9">
        <f>_xlfn.XLOOKUP($E104,'Raw Data'!$E:$E,'Raw Data'!Q:Q,"ERROR",0,1)</f>
        <v>12.49</v>
      </c>
      <c r="R104" s="9" t="str">
        <f>_xlfn.XLOOKUP($E104,'Raw Data'!$E:$E,'Raw Data'!R:R,"ERROR",0,1)</f>
        <v>oz</v>
      </c>
      <c r="S104" s="5" t="str">
        <f t="array" ref="S104">_xlfn.IFS(AND(T104&gt;0,T104&lt;=0.05),"0 to 0.05",AND(T104&gt;0.05,T104&lt;=0.1),"0.05 to 0.1",AND(T104&gt;0.1,T104&lt;=0.2),"0.1 to 0.2",AND(T104&gt;0.2,T104&lt;=0.3),"0.2 to 0.3",AND(T104&gt;0.3,T104&lt;=0.4),"0.3 to 0.4",AND(T104&gt;0.4,T104&lt;=0.5),"0.4 to 0.5",AND(T104&gt;0.5,T104&lt;=0.75),"0.5 to 0.75",AND(T104&gt;0.75,T104&lt;=1),"0.75 to 1",AND(T104&gt;1,T104&lt;=2),"1 to 2",AND(T104&gt;2,T104&lt;=3),"2 to 3",AND(T104&gt;3,T104&lt;=4),"3 to 4",AND(T104&gt;4,T104&lt;=5),"4 to 5",AND(T104&gt;5,T104&lt;=10),"5 to 10",T104&gt;10,"10+")</f>
        <v>0.1 to 0.2</v>
      </c>
      <c r="T104" s="10">
        <f>_xlfn.XLOOKUP($E104,'Raw Data'!$E:$E,'Raw Data'!T:T,"ERROR",0,1)</f>
        <v>0.116048198721304</v>
      </c>
      <c r="U104" s="15" t="str">
        <f t="array" ref="U104">_xlfn.IFS(AND(V104&gt;0,V104&lt;=0.05),"0 to 0.05",AND(V104&gt;0.05,V104&lt;=0.1),"0.05 to 0.1",AND(V104&gt;0.1,V104&lt;=0.2),"0.1 to 0.2",AND(V104&gt;0.2,V104&lt;=0.3),"0.2 to 0.3",AND(V104&gt;0.3,V104&lt;=0.4),"0.3 to 0.4",AND(V104&gt;0.4,V104&lt;=0.5),"0.4 to 0.5",AND(V104&gt;0.5,V104&lt;=0.75),"0.5 to 0.75",AND(V104&gt;0.75,V104&lt;=1),"0.75 to 1",AND(V104&gt;1,V104&lt;=2),"1 to 2",AND(V104&gt;2,V104&lt;=3),"2 to 3",AND(V104&gt;3,V104&lt;=4),"3 to 4",AND(V104&gt;4,V104&lt;=5),"4 to 5",AND(V104&gt;5,V104&lt;=10),"5 to 10",V104&gt;10,"10+")</f>
        <v>0 to 0.05</v>
      </c>
      <c r="V104" s="10">
        <f>_xlfn.XLOOKUP($E104,'Raw Data'!$E:$E,'Raw Data'!V:V,"ERROR",0,1)</f>
        <v>0.0327951234846518</v>
      </c>
      <c r="W104" s="15" t="str">
        <f t="array" ref="W104">_xlfn.IFS(AND(X104&gt;0,X104&lt;=0.05),"0 to 0.05",AND(X104&gt;0.05,X104&lt;=0.1),"0.05 to 0.1",AND(X104&gt;0.1,X104&lt;=0.2),"0.1 to 0.2",AND(X104&gt;0.2,X104&lt;=0.3),"0.2 to 0.3",AND(X104&gt;0.3,X104&lt;=0.4),"0.3 to 0.4",AND(X104&gt;0.4,X104&lt;=0.5),"0.4 to 0.5",AND(X104&gt;0.5,X104&lt;=0.75),"0.5 to 0.75",AND(X104&gt;0.75,X104&lt;=1),"0.75 to 1",AND(X104&gt;1,X104&lt;=2),"1 to 2",AND(X104&gt;2,X104&lt;=3),"2 to 3",AND(X104&gt;3,X104&lt;=4),"3 to 4",AND(X104&gt;4,X104&lt;=5),"4 to 5",AND(X104&gt;5,X104&lt;=10),"5 to 10",X104&gt;10,"10+")</f>
        <v>0 to 0.05</v>
      </c>
      <c r="X104" s="16">
        <f t="shared" si="6"/>
        <v>0.031333013654752</v>
      </c>
      <c r="Y104" s="5" t="str">
        <f t="array" ref="Y104">_xlfn.IFS(AND(Z104&gt;0,Z104&lt;=1),"0 to 1",AND(Z104&gt;1,Z104&lt;=2),"1 to 2",AND(Z104&gt;2,Z104&lt;=4),"2 to 4",AND(Z104&gt;4,Z104&lt;=6),"4 to 6",AND(Z104&gt;6,Z104&lt;=8),"6 to 8",AND(Z104&gt;8,Z104&lt;=10),"8 to 10",AND(Z104&gt;10,Z104&lt;=15),"10 to 15",AND(Z104&gt;15,Z104&lt;=20),"15 to 20",AND(Z104&gt;20,Z104&lt;=25),"20 to 25",AND(Z104&gt;25,Z104&lt;=30),"25 to 30",AND(Z104&gt;30,Z104&lt;=40),"30 to 40",AND(Z104&gt;40,Z104&lt;=50),"40 to 50",Z104&gt;50,"50+")</f>
        <v>10 to 15</v>
      </c>
      <c r="Z104" s="9">
        <f>_xlfn.XLOOKUP($E104,'Raw Data'!$E:$E,'Raw Data'!Z:Z,"ERROR",0,1)</f>
        <v>12.49</v>
      </c>
      <c r="AA104" s="9" t="str">
        <f>_xlfn.XLOOKUP($E104,'Raw Data'!$E:$E,'Raw Data'!AA:AA,"ERROR",0,1)</f>
        <v>oz</v>
      </c>
    </row>
    <row r="105" hidden="1" spans="1:27">
      <c r="A105" s="5" t="str">
        <f>_xlfn.XLOOKUP($E105,'Raw Data'!$E:$E,'Raw Data'!A:A,"ERROR",0,1)</f>
        <v>AE</v>
      </c>
      <c r="B105" s="5" t="str">
        <f>_xlfn.XLOOKUP($E105,'Raw Data'!$E:$E,'Raw Data'!B:B,"ERROR",0,1)</f>
        <v>Hair Mousses</v>
      </c>
      <c r="C105" s="5" t="str">
        <f>_xlfn.XLOOKUP($E105,'Raw Data'!$E:$E,'Raw Data'!C:C,"ERROR",0,1)</f>
        <v>john frieda</v>
      </c>
      <c r="D105" s="5" t="str">
        <f>_xlfn.XLOOKUP($E105,'Raw Data'!$E:$E,'Raw Data'!D:D,"ERROR",0,1)</f>
        <v>www.amazon.ae/dp/B006OHM5T2</v>
      </c>
      <c r="E105" s="5" t="s">
        <v>304</v>
      </c>
      <c r="F105" s="9" t="str">
        <f>_xlfn.XLOOKUP($E105,'Raw Data'!$E:$E,'Raw Data'!F:F,"ERROR",0,1)</f>
        <v>John Frieda Volume Lift Air Whipped Foam for Lightweight Fullness, Fine Hair Nourishing Mousse for Natural Volume, 7.5 Ounces, Formulated with Air-Silk Technology</v>
      </c>
      <c r="G105" s="10">
        <f>_xlfn.XLOOKUP($E105,'Raw Data'!$E:$E,'Raw Data'!G:G,"ERROR",0,1)</f>
        <v>15</v>
      </c>
      <c r="H105" s="9">
        <f>_xlfn.XLOOKUP($E105,'Raw Data'!$E:$E,'Raw Data'!H:H,"ERROR",0,1)</f>
        <v>1134.33</v>
      </c>
      <c r="I105" s="9">
        <f>_xlfn.XLOOKUP($E105,'Raw Data'!$E:$E,'Raw Data'!I:I,"ERROR",0,1)</f>
        <v>0.00151866494687063</v>
      </c>
      <c r="J105" s="9" t="str">
        <f>_xlfn.XLOOKUP($E105,'Raw Data'!$E:$E,'Raw Data'!J:J,"ERROR",0,1)</f>
        <v>No</v>
      </c>
      <c r="K105" s="14" t="str">
        <f t="array" ref="K105">_xlfn.IFS(AND(L105&gt;0,L105&lt;=5),"0 to 5",AND(L105&gt;5,L105&lt;=10),"5 to 10",AND(L105&gt;10,L105&lt;=15),"10 to 15",AND(L105&gt;15,L105&lt;=20),"15 to 20",AND(L105&gt;20,L105&lt;=30),"20 to 30",AND(L105&gt;30,L105&lt;=40),"30 to 40",AND(L105&gt;40,L105&lt;=50),"40 to 50",AND(L105&gt;50,L105&lt;=75),"50 to 75",AND(L105&gt;75,L105&lt;=100),"75 to 100",AND(L105&gt;100,L105&lt;=150),"100 to 150",AND(L105&gt;150,L105&lt;=200),"150 to 200",AND(L105&gt;200,L105&lt;=250),"200 to 250",AND(L105&gt;250,L105&lt;=300),"250 to 300",AND(L105&gt;300,L105&lt;=400),"300 to 400",AND(L105&gt;400,L105&lt;=500),"400 to 500",L105&gt;500,"500+")</f>
        <v>50 to 75</v>
      </c>
      <c r="L105" s="9">
        <f>_xlfn.XLOOKUP($E105,'Raw Data'!$E:$E,'Raw Data'!L:L,"ERROR",0,1)</f>
        <v>74.63</v>
      </c>
      <c r="M105" s="14" t="str">
        <f t="array" ref="M105">_xlfn.IFS(AND(N105&gt;0,N105&lt;=5),"0 to 5",AND(N105&gt;5,N105&lt;=10),"5 to 10",AND(N105&gt;10,N105&lt;=15),"10 to 15",AND(N105&gt;15,N105&lt;=20),"15 to 20",AND(N105&gt;20,N105&lt;=30),"20 to 30",AND(N105&gt;30,N105&lt;=40),"30 to 40",AND(N105&gt;40,N105&lt;=50),"40 to 50",AND(N105&gt;50,N105&lt;=75),"50 to 75",AND(N105&gt;75,N105&lt;=100),"75 to 100",AND(N105&gt;100,N105&lt;=150),"100 to 150",AND(N105&gt;150,N105&lt;=200),"150 to 200",AND(N105&gt;200,N105&lt;=250),"200 to 250",AND(N105&gt;250,N105&lt;=300),"250 to 300",AND(N105&gt;300,N105&lt;=400),"300 to 400",AND(N105&gt;400,N105&lt;=500),"400 to 500",N105&gt;500,"500+")</f>
        <v>75 to 100</v>
      </c>
      <c r="N105" s="9">
        <f>_xlfn.XLOOKUP($E105,'Raw Data'!$E:$E,'Raw Data'!N:N,"ERROR",0,1)</f>
        <v>76.58</v>
      </c>
      <c r="O105" s="14" t="str">
        <f t="array" ref="O105">_xlfn.IFS(P105=0,"No Discount",AND(P105&gt;0,P105&lt;=0.02),"0% to 2%",AND(P105&gt;0.02,P105&lt;=0.04),"2% to 4%",AND(P105&gt;0.04,P105&lt;=0.06),"4% to 6%",AND(P105&gt;0.06,P105&lt;=0.08),"6% to 8%",AND(P105&gt;0.08,P105&lt;=0.1),"8% to 10%",AND(P105&gt;0.1,P105&lt;=0.15),"10% to 15%",AND(P105&gt;0.15,P105&lt;=0.2),"15% to 20%",AND(P105&gt;0.2,P105&lt;=0.25),"20% to 25%",AND(P105&gt;0.25,P105&lt;=0.3),"25% to 30%",AND(P105&gt;0.3,P105&lt;=0.4),"30% to 40%",AND(P105&gt;0.4,P105&lt;=0.5),"40% to 50%",AND(P105&gt;0.5,P105&lt;=0.75),"50% to 75%",AND(P105&gt;0.75,P105&lt;=1),"75% to 100%")</f>
        <v>2% to 4%</v>
      </c>
      <c r="P105" s="10">
        <f>_xlfn.XLOOKUP($E105,'Raw Data'!$E:$E,'Raw Data'!P:P,"ERROR",0,1)</f>
        <v>0.0254635675110995</v>
      </c>
      <c r="Q105" s="9">
        <f>_xlfn.XLOOKUP($E105,'Raw Data'!$E:$E,'Raw Data'!Q:Q,"ERROR",0,1)</f>
        <v>7.5</v>
      </c>
      <c r="R105" s="9" t="str">
        <f>_xlfn.XLOOKUP($E105,'Raw Data'!$E:$E,'Raw Data'!R:R,"ERROR",0,1)</f>
        <v>oz</v>
      </c>
      <c r="S105" s="5" t="str">
        <f t="array" ref="S105">_xlfn.IFS(AND(T105&gt;0,T105&lt;=0.05),"0 to 0.05",AND(T105&gt;0.05,T105&lt;=0.1),"0.05 to 0.1",AND(T105&gt;0.1,T105&lt;=0.2),"0.1 to 0.2",AND(T105&gt;0.2,T105&lt;=0.3),"0.2 to 0.3",AND(T105&gt;0.3,T105&lt;=0.4),"0.3 to 0.4",AND(T105&gt;0.4,T105&lt;=0.5),"0.4 to 0.5",AND(T105&gt;0.5,T105&lt;=0.75),"0.5 to 0.75",AND(T105&gt;0.75,T105&lt;=1),"0.75 to 1",AND(T105&gt;1,T105&lt;=2),"1 to 2",AND(T105&gt;2,T105&lt;=3),"2 to 3",AND(T105&gt;3,T105&lt;=4),"3 to 4",AND(T105&gt;4,T105&lt;=5),"4 to 5",AND(T105&gt;5,T105&lt;=10),"5 to 10",T105&gt;10,"10+")</f>
        <v>0.3 to 0.4</v>
      </c>
      <c r="T105" s="10">
        <f>_xlfn.XLOOKUP($E105,'Raw Data'!$E:$E,'Raw Data'!T:T,"ERROR",0,1)</f>
        <v>0.336512230864615</v>
      </c>
      <c r="U105" s="15" t="str">
        <f t="array" ref="U105">_xlfn.IFS(AND(V105&gt;0,V105&lt;=0.05),"0 to 0.05",AND(V105&gt;0.05,V105&lt;=0.1),"0.05 to 0.1",AND(V105&gt;0.1,V105&lt;=0.2),"0.1 to 0.2",AND(V105&gt;0.2,V105&lt;=0.3),"0.2 to 0.3",AND(V105&gt;0.3,V105&lt;=0.4),"0.3 to 0.4",AND(V105&gt;0.4,V105&lt;=0.5),"0.4 to 0.5",AND(V105&gt;0.5,V105&lt;=0.75),"0.5 to 0.75",AND(V105&gt;0.75,V105&lt;=1),"0.75 to 1",AND(V105&gt;1,V105&lt;=2),"1 to 2",AND(V105&gt;2,V105&lt;=3),"2 to 3",AND(V105&gt;3,V105&lt;=4),"3 to 4",AND(V105&gt;4,V105&lt;=5),"4 to 5",AND(V105&gt;5,V105&lt;=10),"5 to 10",V105&gt;10,"10+")</f>
        <v>0.05 to 0.1</v>
      </c>
      <c r="V105" s="10">
        <f>_xlfn.XLOOKUP($E105,'Raw Data'!$E:$E,'Raw Data'!V:V,"ERROR",0,1)</f>
        <v>0.0932323300642543</v>
      </c>
      <c r="W105" s="15" t="str">
        <f t="array" ref="W105">_xlfn.IFS(AND(X105&gt;0,X105&lt;=0.05),"0 to 0.05",AND(X105&gt;0.05,X105&lt;=0.1),"0.05 to 0.1",AND(X105&gt;0.1,X105&lt;=0.2),"0.1 to 0.2",AND(X105&gt;0.2,X105&lt;=0.3),"0.2 to 0.3",AND(X105&gt;0.3,X105&lt;=0.4),"0.3 to 0.4",AND(X105&gt;0.4,X105&lt;=0.5),"0.4 to 0.5",AND(X105&gt;0.5,X105&lt;=0.75),"0.5 to 0.75",AND(X105&gt;0.75,X105&lt;=1),"0.75 to 1",AND(X105&gt;1,X105&lt;=2),"1 to 2",AND(X105&gt;2,X105&lt;=3),"2 to 3",AND(X105&gt;3,X105&lt;=4),"3 to 4",AND(X105&gt;4,X105&lt;=5),"4 to 5",AND(X105&gt;5,X105&lt;=10),"5 to 10",X105&gt;10,"10+")</f>
        <v>0.05 to 0.1</v>
      </c>
      <c r="X105" s="16">
        <f t="shared" si="6"/>
        <v>0.0908583023334461</v>
      </c>
      <c r="Y105" s="5" t="str">
        <f t="array" ref="Y105">_xlfn.IFS(AND(Z105&gt;0,Z105&lt;=1),"0 to 1",AND(Z105&gt;1,Z105&lt;=2),"1 to 2",AND(Z105&gt;2,Z105&lt;=4),"2 to 4",AND(Z105&gt;4,Z105&lt;=6),"4 to 6",AND(Z105&gt;6,Z105&lt;=8),"6 to 8",AND(Z105&gt;8,Z105&lt;=10),"8 to 10",AND(Z105&gt;10,Z105&lt;=15),"10 to 15",AND(Z105&gt;15,Z105&lt;=20),"15 to 20",AND(Z105&gt;20,Z105&lt;=25),"20 to 25",AND(Z105&gt;25,Z105&lt;=30),"25 to 30",AND(Z105&gt;30,Z105&lt;=40),"30 to 40",AND(Z105&gt;40,Z105&lt;=50),"40 to 50",Z105&gt;50,"50+")</f>
        <v>6 to 8</v>
      </c>
      <c r="Z105" s="9">
        <f>_xlfn.XLOOKUP($E105,'Raw Data'!$E:$E,'Raw Data'!Z:Z,"ERROR",0,1)</f>
        <v>7.5</v>
      </c>
      <c r="AA105" s="9" t="str">
        <f>_xlfn.XLOOKUP($E105,'Raw Data'!$E:$E,'Raw Data'!AA:AA,"ERROR",0,1)</f>
        <v>oz</v>
      </c>
    </row>
    <row r="106" hidden="1" spans="1:27">
      <c r="A106" s="5" t="str">
        <f>_xlfn.XLOOKUP($E106,'Raw Data'!$E:$E,'Raw Data'!A:A,"ERROR",0,1)</f>
        <v>AE</v>
      </c>
      <c r="B106" s="5" t="str">
        <f>_xlfn.XLOOKUP($E106,'Raw Data'!$E:$E,'Raw Data'!B:B,"ERROR",0,1)</f>
        <v>Hair Mousses</v>
      </c>
      <c r="C106" s="5" t="str">
        <f>_xlfn.XLOOKUP($E106,'Raw Data'!$E:$E,'Raw Data'!C:C,"ERROR",0,1)</f>
        <v>Sebastian Professional</v>
      </c>
      <c r="D106" s="5" t="str">
        <f>_xlfn.XLOOKUP($E106,'Raw Data'!$E:$E,'Raw Data'!D:D,"ERROR",0,1)</f>
        <v>www.amazon.ae/dp/B002RS6KQG</v>
      </c>
      <c r="E106" s="5" t="s">
        <v>305</v>
      </c>
      <c r="F106" s="9" t="str">
        <f>_xlfn.XLOOKUP($E106,'Raw Data'!$E:$E,'Raw Data'!F:F,"ERROR",0,1)</f>
        <v>Sebastian Professional  Mousse  Forte, Strong-Hold  Mousse  for Professional  Hair  Styling, 7 oz</v>
      </c>
      <c r="G106" s="10">
        <f>_xlfn.XLOOKUP($E106,'Raw Data'!$E:$E,'Raw Data'!G:G,"ERROR",0,1)</f>
        <v>9</v>
      </c>
      <c r="H106" s="9">
        <f>_xlfn.XLOOKUP($E106,'Raw Data'!$E:$E,'Raw Data'!H:H,"ERROR",0,1)</f>
        <v>1080.45</v>
      </c>
      <c r="I106" s="9">
        <f>_xlfn.XLOOKUP($E106,'Raw Data'!$E:$E,'Raw Data'!I:I,"ERROR",0,1)</f>
        <v>0.00144652926559852</v>
      </c>
      <c r="J106" s="9" t="str">
        <f>_xlfn.XLOOKUP($E106,'Raw Data'!$E:$E,'Raw Data'!J:J,"ERROR",0,1)</f>
        <v>No</v>
      </c>
      <c r="K106" s="14" t="str">
        <f t="array" ref="K106">_xlfn.IFS(AND(L106&gt;0,L106&lt;=5),"0 to 5",AND(L106&gt;5,L106&lt;=10),"5 to 10",AND(L106&gt;10,L106&lt;=15),"10 to 15",AND(L106&gt;15,L106&lt;=20),"15 to 20",AND(L106&gt;20,L106&lt;=30),"20 to 30",AND(L106&gt;30,L106&lt;=40),"30 to 40",AND(L106&gt;40,L106&lt;=50),"40 to 50",AND(L106&gt;50,L106&lt;=75),"50 to 75",AND(L106&gt;75,L106&lt;=100),"75 to 100",AND(L106&gt;100,L106&lt;=150),"100 to 150",AND(L106&gt;150,L106&lt;=200),"150 to 200",AND(L106&gt;200,L106&lt;=250),"200 to 250",AND(L106&gt;250,L106&lt;=300),"250 to 300",AND(L106&gt;300,L106&lt;=400),"300 to 400",AND(L106&gt;400,L106&lt;=500),"400 to 500",L106&gt;500,"500+")</f>
        <v>100 to 150</v>
      </c>
      <c r="L106" s="9">
        <f>_xlfn.XLOOKUP($E106,'Raw Data'!$E:$E,'Raw Data'!L:L,"ERROR",0,1)</f>
        <v>117.26</v>
      </c>
      <c r="M106" s="14" t="str">
        <f t="array" ref="M106">_xlfn.IFS(AND(N106&gt;0,N106&lt;=5),"0 to 5",AND(N106&gt;5,N106&lt;=10),"5 to 10",AND(N106&gt;10,N106&lt;=15),"10 to 15",AND(N106&gt;15,N106&lt;=20),"15 to 20",AND(N106&gt;20,N106&lt;=30),"20 to 30",AND(N106&gt;30,N106&lt;=40),"30 to 40",AND(N106&gt;40,N106&lt;=50),"40 to 50",AND(N106&gt;50,N106&lt;=75),"50 to 75",AND(N106&gt;75,N106&lt;=100),"75 to 100",AND(N106&gt;100,N106&lt;=150),"100 to 150",AND(N106&gt;150,N106&lt;=200),"150 to 200",AND(N106&gt;200,N106&lt;=250),"200 to 250",AND(N106&gt;250,N106&lt;=300),"250 to 300",AND(N106&gt;300,N106&lt;=400),"300 to 400",AND(N106&gt;400,N106&lt;=500),"400 to 500",N106&gt;500,"500+")</f>
        <v>100 to 150</v>
      </c>
      <c r="N106" s="9">
        <f>_xlfn.XLOOKUP($E106,'Raw Data'!$E:$E,'Raw Data'!N:N,"ERROR",0,1)</f>
        <v>119.43</v>
      </c>
      <c r="O106" s="14" t="str">
        <f t="array" ref="O106">_xlfn.IFS(P106=0,"No Discount",AND(P106&gt;0,P106&lt;=0.02),"0% to 2%",AND(P106&gt;0.02,P106&lt;=0.04),"2% to 4%",AND(P106&gt;0.04,P106&lt;=0.06),"4% to 6%",AND(P106&gt;0.06,P106&lt;=0.08),"6% to 8%",AND(P106&gt;0.08,P106&lt;=0.1),"8% to 10%",AND(P106&gt;0.1,P106&lt;=0.15),"10% to 15%",AND(P106&gt;0.15,P106&lt;=0.2),"15% to 20%",AND(P106&gt;0.2,P106&lt;=0.25),"20% to 25%",AND(P106&gt;0.25,P106&lt;=0.3),"25% to 30%",AND(P106&gt;0.3,P106&lt;=0.4),"30% to 40%",AND(P106&gt;0.4,P106&lt;=0.5),"40% to 50%",AND(P106&gt;0.5,P106&lt;=0.75),"50% to 75%",AND(P106&gt;0.75,P106&lt;=1),"75% to 100%")</f>
        <v>0% to 2%</v>
      </c>
      <c r="P106" s="10">
        <f>_xlfn.XLOOKUP($E106,'Raw Data'!$E:$E,'Raw Data'!P:P,"ERROR",0,1)</f>
        <v>0.0181696391191493</v>
      </c>
      <c r="Q106" s="9">
        <f>_xlfn.XLOOKUP($E106,'Raw Data'!$E:$E,'Raw Data'!Q:Q,"ERROR",0,1)</f>
        <v>7</v>
      </c>
      <c r="R106" s="9" t="str">
        <f>_xlfn.XLOOKUP($E106,'Raw Data'!$E:$E,'Raw Data'!R:R,"ERROR",0,1)</f>
        <v>oz</v>
      </c>
      <c r="S106" s="5" t="str">
        <f t="array" ref="S106">_xlfn.IFS(AND(T106&gt;0,T106&lt;=0.05),"0 to 0.05",AND(T106&gt;0.05,T106&lt;=0.1),"0.05 to 0.1",AND(T106&gt;0.1,T106&lt;=0.2),"0.1 to 0.2",AND(T106&gt;0.2,T106&lt;=0.3),"0.2 to 0.3",AND(T106&gt;0.3,T106&lt;=0.4),"0.3 to 0.4",AND(T106&gt;0.4,T106&lt;=0.5),"0.4 to 0.5",AND(T106&gt;0.5,T106&lt;=0.75),"0.5 to 0.75",AND(T106&gt;0.75,T106&lt;=1),"0.75 to 1",AND(T106&gt;1,T106&lt;=2),"1 to 2",AND(T106&gt;2,T106&lt;=3),"2 to 3",AND(T106&gt;3,T106&lt;=4),"3 to 4",AND(T106&gt;4,T106&lt;=5),"4 to 5",AND(T106&gt;5,T106&lt;=10),"5 to 10",T106&gt;10,"10+")</f>
        <v>0.5 to 0.75</v>
      </c>
      <c r="T106" s="10">
        <f>_xlfn.XLOOKUP($E106,'Raw Data'!$E:$E,'Raw Data'!T:T,"ERROR",0,1)</f>
        <v>0.566500797139958</v>
      </c>
      <c r="U106" s="15" t="str">
        <f t="array" ref="U106">_xlfn.IFS(AND(V106&gt;0,V106&lt;=0.05),"0 to 0.05",AND(V106&gt;0.05,V106&lt;=0.1),"0.05 to 0.1",AND(V106&gt;0.1,V106&lt;=0.2),"0.1 to 0.2",AND(V106&gt;0.2,V106&lt;=0.3),"0.2 to 0.3",AND(V106&gt;0.3,V106&lt;=0.4),"0.3 to 0.4",AND(V106&gt;0.4,V106&lt;=0.5),"0.4 to 0.5",AND(V106&gt;0.5,V106&lt;=0.75),"0.5 to 0.75",AND(V106&gt;0.75,V106&lt;=1),"0.75 to 1",AND(V106&gt;1,V106&lt;=2),"1 to 2",AND(V106&gt;2,V106&lt;=3),"2 to 3",AND(V106&gt;3,V106&lt;=4),"3 to 4",AND(V106&gt;4,V106&lt;=5),"4 to 5",AND(V106&gt;5,V106&lt;=10),"5 to 10",V106&gt;10,"10+")</f>
        <v>0.1 to 0.2</v>
      </c>
      <c r="V106" s="10">
        <f>_xlfn.XLOOKUP($E106,'Raw Data'!$E:$E,'Raw Data'!V:V,"ERROR",0,1)</f>
        <v>0.155785786752983</v>
      </c>
      <c r="W106" s="15" t="str">
        <f t="array" ref="W106">_xlfn.IFS(AND(X106&gt;0,X106&lt;=0.05),"0 to 0.05",AND(X106&gt;0.05,X106&lt;=0.1),"0.05 to 0.1",AND(X106&gt;0.1,X106&lt;=0.2),"0.1 to 0.2",AND(X106&gt;0.2,X106&lt;=0.3),"0.2 to 0.3",AND(X106&gt;0.3,X106&lt;=0.4),"0.3 to 0.4",AND(X106&gt;0.4,X106&lt;=0.5),"0.4 to 0.5",AND(X106&gt;0.5,X106&lt;=0.75),"0.5 to 0.75",AND(X106&gt;0.75,X106&lt;=1),"0.75 to 1",AND(X106&gt;1,X106&lt;=2),"1 to 2",AND(X106&gt;2,X106&lt;=3),"2 to 3",AND(X106&gt;3,X106&lt;=4),"3 to 4",AND(X106&gt;4,X106&lt;=5),"4 to 5",AND(X106&gt;5,X106&lt;=10),"5 to 10",X106&gt;10,"10+")</f>
        <v>0.1 to 0.2</v>
      </c>
      <c r="X106" s="16">
        <f t="shared" si="6"/>
        <v>0.152955215227789</v>
      </c>
      <c r="Y106" s="5" t="str">
        <f t="array" ref="Y106">_xlfn.IFS(AND(Z106&gt;0,Z106&lt;=1),"0 to 1",AND(Z106&gt;1,Z106&lt;=2),"1 to 2",AND(Z106&gt;2,Z106&lt;=4),"2 to 4",AND(Z106&gt;4,Z106&lt;=6),"4 to 6",AND(Z106&gt;6,Z106&lt;=8),"6 to 8",AND(Z106&gt;8,Z106&lt;=10),"8 to 10",AND(Z106&gt;10,Z106&lt;=15),"10 to 15",AND(Z106&gt;15,Z106&lt;=20),"15 to 20",AND(Z106&gt;20,Z106&lt;=25),"20 to 25",AND(Z106&gt;25,Z106&lt;=30),"25 to 30",AND(Z106&gt;30,Z106&lt;=40),"30 to 40",AND(Z106&gt;40,Z106&lt;=50),"40 to 50",Z106&gt;50,"50+")</f>
        <v>6 to 8</v>
      </c>
      <c r="Z106" s="9">
        <f>_xlfn.XLOOKUP($E106,'Raw Data'!$E:$E,'Raw Data'!Z:Z,"ERROR",0,1)</f>
        <v>7</v>
      </c>
      <c r="AA106" s="9" t="str">
        <f>_xlfn.XLOOKUP($E106,'Raw Data'!$E:$E,'Raw Data'!AA:AA,"ERROR",0,1)</f>
        <v>oz</v>
      </c>
    </row>
    <row r="107" hidden="1" spans="1:27">
      <c r="A107" s="5" t="str">
        <f>_xlfn.XLOOKUP($E107,'Raw Data'!$E:$E,'Raw Data'!A:A,"ERROR",0,1)</f>
        <v>AE</v>
      </c>
      <c r="B107" s="5" t="str">
        <f>_xlfn.XLOOKUP($E107,'Raw Data'!$E:$E,'Raw Data'!B:B,"ERROR",0,1)</f>
        <v>Hair Mousses</v>
      </c>
      <c r="C107" s="5" t="str">
        <f>_xlfn.XLOOKUP($E107,'Raw Data'!$E:$E,'Raw Data'!C:C,"ERROR",0,1)</f>
        <v>Design Essentials</v>
      </c>
      <c r="D107" s="5" t="str">
        <f>_xlfn.XLOOKUP($E107,'Raw Data'!$E:$E,'Raw Data'!D:D,"ERROR",0,1)</f>
        <v>www.amazon.ae/dp/B09V4W1P9F</v>
      </c>
      <c r="E107" s="5" t="s">
        <v>306</v>
      </c>
      <c r="F107" s="9" t="str">
        <f>_xlfn.XLOOKUP($E107,'Raw Data'!$E:$E,'Raw Data'!F:F,"ERROR",0,1)</f>
        <v>Design Essentials Curl Enhancing Mousse, Almond and Avocado Collection,10 Ounce Design Essentials Curl Enhancing Mousse, Almond and Avocado Collection,10 Ounce</v>
      </c>
      <c r="G107" s="10">
        <f>_xlfn.XLOOKUP($E107,'Raw Data'!$E:$E,'Raw Data'!G:G,"ERROR",0,1)</f>
        <v>13</v>
      </c>
      <c r="H107" s="9">
        <f>_xlfn.XLOOKUP($E107,'Raw Data'!$E:$E,'Raw Data'!H:H,"ERROR",0,1)</f>
        <v>1042.65</v>
      </c>
      <c r="I107" s="9">
        <f>_xlfn.XLOOKUP($E107,'Raw Data'!$E:$E,'Raw Data'!I:I,"ERROR",0,1)</f>
        <v>0.00139592182773501</v>
      </c>
      <c r="J107" s="9" t="str">
        <f>_xlfn.XLOOKUP($E107,'Raw Data'!$E:$E,'Raw Data'!J:J,"ERROR",0,1)</f>
        <v>No</v>
      </c>
      <c r="K107" s="14" t="str">
        <f t="array" ref="K107">_xlfn.IFS(AND(L107&gt;0,L107&lt;=5),"0 to 5",AND(L107&gt;5,L107&lt;=10),"5 to 10",AND(L107&gt;10,L107&lt;=15),"10 to 15",AND(L107&gt;15,L107&lt;=20),"15 to 20",AND(L107&gt;20,L107&lt;=30),"20 to 30",AND(L107&gt;30,L107&lt;=40),"30 to 40",AND(L107&gt;40,L107&lt;=50),"40 to 50",AND(L107&gt;50,L107&lt;=75),"50 to 75",AND(L107&gt;75,L107&lt;=100),"75 to 100",AND(L107&gt;100,L107&lt;=150),"100 to 150",AND(L107&gt;150,L107&lt;=200),"150 to 200",AND(L107&gt;200,L107&lt;=250),"200 to 250",AND(L107&gt;250,L107&lt;=300),"250 to 300",AND(L107&gt;300,L107&lt;=400),"300 to 400",AND(L107&gt;400,L107&lt;=500),"400 to 500",L107&gt;500,"500+")</f>
        <v>75 to 100</v>
      </c>
      <c r="L107" s="9">
        <f>_xlfn.XLOOKUP($E107,'Raw Data'!$E:$E,'Raw Data'!L:L,"ERROR",0,1)</f>
        <v>82.43</v>
      </c>
      <c r="M107" s="14" t="str">
        <f t="array" ref="M107">_xlfn.IFS(AND(N107&gt;0,N107&lt;=5),"0 to 5",AND(N107&gt;5,N107&lt;=10),"5 to 10",AND(N107&gt;10,N107&lt;=15),"10 to 15",AND(N107&gt;15,N107&lt;=20),"15 to 20",AND(N107&gt;20,N107&lt;=30),"20 to 30",AND(N107&gt;30,N107&lt;=40),"30 to 40",AND(N107&gt;40,N107&lt;=50),"40 to 50",AND(N107&gt;50,N107&lt;=75),"50 to 75",AND(N107&gt;75,N107&lt;=100),"75 to 100",AND(N107&gt;100,N107&lt;=150),"100 to 150",AND(N107&gt;150,N107&lt;=200),"150 to 200",AND(N107&gt;200,N107&lt;=250),"200 to 250",AND(N107&gt;250,N107&lt;=300),"250 to 300",AND(N107&gt;300,N107&lt;=400),"300 to 400",AND(N107&gt;400,N107&lt;=500),"400 to 500",N107&gt;500,"500+")</f>
        <v>100 to 150</v>
      </c>
      <c r="N107" s="9">
        <f>_xlfn.XLOOKUP($E107,'Raw Data'!$E:$E,'Raw Data'!N:N,"ERROR",0,1)</f>
        <v>104.11</v>
      </c>
      <c r="O107" s="14" t="str">
        <f t="array" ref="O107">_xlfn.IFS(P107=0,"No Discount",AND(P107&gt;0,P107&lt;=0.02),"0% to 2%",AND(P107&gt;0.02,P107&lt;=0.04),"2% to 4%",AND(P107&gt;0.04,P107&lt;=0.06),"4% to 6%",AND(P107&gt;0.06,P107&lt;=0.08),"6% to 8%",AND(P107&gt;0.08,P107&lt;=0.1),"8% to 10%",AND(P107&gt;0.1,P107&lt;=0.15),"10% to 15%",AND(P107&gt;0.15,P107&lt;=0.2),"15% to 20%",AND(P107&gt;0.2,P107&lt;=0.25),"20% to 25%",AND(P107&gt;0.25,P107&lt;=0.3),"25% to 30%",AND(P107&gt;0.3,P107&lt;=0.4),"30% to 40%",AND(P107&gt;0.4,P107&lt;=0.5),"40% to 50%",AND(P107&gt;0.5,P107&lt;=0.75),"50% to 75%",AND(P107&gt;0.75,P107&lt;=1),"75% to 100%")</f>
        <v>20% to 25%</v>
      </c>
      <c r="P107" s="10">
        <f>_xlfn.XLOOKUP($E107,'Raw Data'!$E:$E,'Raw Data'!P:P,"ERROR",0,1)</f>
        <v>0.208241283258092</v>
      </c>
      <c r="Q107" s="9">
        <f>_xlfn.XLOOKUP($E107,'Raw Data'!$E:$E,'Raw Data'!Q:Q,"ERROR",0,1)</f>
        <v>10</v>
      </c>
      <c r="R107" s="9" t="str">
        <f>_xlfn.XLOOKUP($E107,'Raw Data'!$E:$E,'Raw Data'!R:R,"ERROR",0,1)</f>
        <v>oz</v>
      </c>
      <c r="S107" s="5" t="str">
        <f t="array" ref="S107">_xlfn.IFS(AND(T107&gt;0,T107&lt;=0.05),"0 to 0.05",AND(T107&gt;0.05,T107&lt;=0.1),"0.05 to 0.1",AND(T107&gt;0.1,T107&lt;=0.2),"0.1 to 0.2",AND(T107&gt;0.2,T107&lt;=0.3),"0.2 to 0.3",AND(T107&gt;0.3,T107&lt;=0.4),"0.3 to 0.4",AND(T107&gt;0.4,T107&lt;=0.5),"0.4 to 0.5",AND(T107&gt;0.5,T107&lt;=0.75),"0.5 to 0.75",AND(T107&gt;0.75,T107&lt;=1),"0.75 to 1",AND(T107&gt;1,T107&lt;=2),"1 to 2",AND(T107&gt;2,T107&lt;=3),"2 to 3",AND(T107&gt;3,T107&lt;=4),"3 to 4",AND(T107&gt;4,T107&lt;=5),"4 to 5",AND(T107&gt;5,T107&lt;=10),"5 to 10",T107&gt;10,"10+")</f>
        <v>0.2 to 0.3</v>
      </c>
      <c r="T107" s="10">
        <f>_xlfn.XLOOKUP($E107,'Raw Data'!$E:$E,'Raw Data'!T:T,"ERROR",0,1)</f>
        <v>0.278762259046331</v>
      </c>
      <c r="U107" s="15" t="str">
        <f t="array" ref="U107">_xlfn.IFS(AND(V107&gt;0,V107&lt;=0.05),"0 to 0.05",AND(V107&gt;0.05,V107&lt;=0.1),"0.05 to 0.1",AND(V107&gt;0.1,V107&lt;=0.2),"0.1 to 0.2",AND(V107&gt;0.2,V107&lt;=0.3),"0.2 to 0.3",AND(V107&gt;0.3,V107&lt;=0.4),"0.3 to 0.4",AND(V107&gt;0.4,V107&lt;=0.5),"0.4 to 0.5",AND(V107&gt;0.5,V107&lt;=0.75),"0.5 to 0.75",AND(V107&gt;0.75,V107&lt;=1),"0.75 to 1",AND(V107&gt;1,V107&lt;=2),"1 to 2",AND(V107&gt;2,V107&lt;=3),"2 to 3",AND(V107&gt;3,V107&lt;=4),"3 to 4",AND(V107&gt;4,V107&lt;=5),"4 to 5",AND(V107&gt;5,V107&lt;=10),"5 to 10",V107&gt;10,"10+")</f>
        <v>0.05 to 0.1</v>
      </c>
      <c r="V107" s="10">
        <f>_xlfn.XLOOKUP($E107,'Raw Data'!$E:$E,'Raw Data'!V:V,"ERROR",0,1)</f>
        <v>0.095061548867095</v>
      </c>
      <c r="W107" s="15" t="str">
        <f t="array" ref="W107">_xlfn.IFS(AND(X107&gt;0,X107&lt;=0.05),"0 to 0.05",AND(X107&gt;0.05,X107&lt;=0.1),"0.05 to 0.1",AND(X107&gt;0.1,X107&lt;=0.2),"0.1 to 0.2",AND(X107&gt;0.2,X107&lt;=0.3),"0.2 to 0.3",AND(X107&gt;0.3,X107&lt;=0.4),"0.3 to 0.4",AND(X107&gt;0.4,X107&lt;=0.5),"0.4 to 0.5",AND(X107&gt;0.5,X107&lt;=0.75),"0.5 to 0.75",AND(X107&gt;0.75,X107&lt;=1),"0.75 to 1",AND(X107&gt;1,X107&lt;=2),"1 to 2",AND(X107&gt;2,X107&lt;=3),"2 to 3",AND(X107&gt;3,X107&lt;=4),"3 to 4",AND(X107&gt;4,X107&lt;=5),"4 to 5",AND(X107&gt;5,X107&lt;=10),"5 to 10",X107&gt;10,"10+")</f>
        <v>0.05 to 0.1</v>
      </c>
      <c r="X107" s="16">
        <f t="shared" si="6"/>
        <v>0.0752658099425093</v>
      </c>
      <c r="Y107" s="5" t="str">
        <f t="array" ref="Y107">_xlfn.IFS(AND(Z107&gt;0,Z107&lt;=1),"0 to 1",AND(Z107&gt;1,Z107&lt;=2),"1 to 2",AND(Z107&gt;2,Z107&lt;=4),"2 to 4",AND(Z107&gt;4,Z107&lt;=6),"4 to 6",AND(Z107&gt;6,Z107&lt;=8),"6 to 8",AND(Z107&gt;8,Z107&lt;=10),"8 to 10",AND(Z107&gt;10,Z107&lt;=15),"10 to 15",AND(Z107&gt;15,Z107&lt;=20),"15 to 20",AND(Z107&gt;20,Z107&lt;=25),"20 to 25",AND(Z107&gt;25,Z107&lt;=30),"25 to 30",AND(Z107&gt;30,Z107&lt;=40),"30 to 40",AND(Z107&gt;40,Z107&lt;=50),"40 to 50",Z107&gt;50,"50+")</f>
        <v>8 to 10</v>
      </c>
      <c r="Z107" s="9">
        <f>_xlfn.XLOOKUP($E107,'Raw Data'!$E:$E,'Raw Data'!Z:Z,"ERROR",0,1)</f>
        <v>10</v>
      </c>
      <c r="AA107" s="9" t="str">
        <f>_xlfn.XLOOKUP($E107,'Raw Data'!$E:$E,'Raw Data'!AA:AA,"ERROR",0,1)</f>
        <v>oz</v>
      </c>
    </row>
    <row r="108" hidden="1" spans="1:27">
      <c r="A108" s="5" t="str">
        <f>_xlfn.XLOOKUP($E108,'Raw Data'!$E:$E,'Raw Data'!A:A,"ERROR",0,1)</f>
        <v>AE</v>
      </c>
      <c r="B108" s="5" t="str">
        <f>_xlfn.XLOOKUP($E108,'Raw Data'!$E:$E,'Raw Data'!B:B,"ERROR",0,1)</f>
        <v>Hair Mousses</v>
      </c>
      <c r="C108" s="5" t="str">
        <f>_xlfn.XLOOKUP($E108,'Raw Data'!$E:$E,'Raw Data'!C:C,"ERROR",0,1)</f>
        <v> T-Lab Professional</v>
      </c>
      <c r="D108" s="5" t="str">
        <f>_xlfn.XLOOKUP($E108,'Raw Data'!$E:$E,'Raw Data'!D:D,"ERROR",0,1)</f>
        <v>www.amazon.ae/dp/B086RLFM41</v>
      </c>
      <c r="E108" s="5" t="s">
        <v>307</v>
      </c>
      <c r="F108" s="9" t="str">
        <f>_xlfn.XLOOKUP($E108,'Raw Data'!$E:$E,'Raw Data'!F:F,"ERROR",0,1)</f>
        <v>T-Lab Professional Velvet Flex Medium  Hair   Mousse  100 ml</v>
      </c>
      <c r="G108" s="10">
        <f>_xlfn.XLOOKUP($E108,'Raw Data'!$E:$E,'Raw Data'!G:G,"ERROR",0,1)</f>
        <v>28</v>
      </c>
      <c r="H108" s="9">
        <f>_xlfn.XLOOKUP($E108,'Raw Data'!$E:$E,'Raw Data'!H:H,"ERROR",0,1)</f>
        <v>1028.06</v>
      </c>
      <c r="I108" s="9">
        <f>_xlfn.XLOOKUP($E108,'Raw Data'!$E:$E,'Raw Data'!I:I,"ERROR",0,1)</f>
        <v>0.00137638842777659</v>
      </c>
      <c r="J108" s="9" t="str">
        <f>_xlfn.XLOOKUP($E108,'Raw Data'!$E:$E,'Raw Data'!J:J,"ERROR",0,1)</f>
        <v>No</v>
      </c>
      <c r="K108" s="14" t="str">
        <f t="array" ref="K108">_xlfn.IFS(AND(L108&gt;0,L108&lt;=5),"0 to 5",AND(L108&gt;5,L108&lt;=10),"5 to 10",AND(L108&gt;10,L108&lt;=15),"10 to 15",AND(L108&gt;15,L108&lt;=20),"15 to 20",AND(L108&gt;20,L108&lt;=30),"20 to 30",AND(L108&gt;30,L108&lt;=40),"30 to 40",AND(L108&gt;40,L108&lt;=50),"40 to 50",AND(L108&gt;50,L108&lt;=75),"50 to 75",AND(L108&gt;75,L108&lt;=100),"75 to 100",AND(L108&gt;100,L108&lt;=150),"100 to 150",AND(L108&gt;150,L108&lt;=200),"150 to 200",AND(L108&gt;200,L108&lt;=250),"200 to 250",AND(L108&gt;250,L108&lt;=300),"250 to 300",AND(L108&gt;300,L108&lt;=400),"300 to 400",AND(L108&gt;400,L108&lt;=500),"400 to 500",L108&gt;500,"500+")</f>
        <v>30 to 40</v>
      </c>
      <c r="L108" s="9">
        <f>_xlfn.XLOOKUP($E108,'Raw Data'!$E:$E,'Raw Data'!L:L,"ERROR",0,1)</f>
        <v>37</v>
      </c>
      <c r="M108" s="14" t="str">
        <f t="array" ref="M108">_xlfn.IFS(AND(N108&gt;0,N108&lt;=5),"0 to 5",AND(N108&gt;5,N108&lt;=10),"5 to 10",AND(N108&gt;10,N108&lt;=15),"10 to 15",AND(N108&gt;15,N108&lt;=20),"15 to 20",AND(N108&gt;20,N108&lt;=30),"20 to 30",AND(N108&gt;30,N108&lt;=40),"30 to 40",AND(N108&gt;40,N108&lt;=50),"40 to 50",AND(N108&gt;50,N108&lt;=75),"50 to 75",AND(N108&gt;75,N108&lt;=100),"75 to 100",AND(N108&gt;100,N108&lt;=150),"100 to 150",AND(N108&gt;150,N108&lt;=200),"150 to 200",AND(N108&gt;200,N108&lt;=250),"200 to 250",AND(N108&gt;250,N108&lt;=300),"250 to 300",AND(N108&gt;300,N108&lt;=400),"300 to 400",AND(N108&gt;400,N108&lt;=500),"400 to 500",N108&gt;500,"500+")</f>
        <v>40 to 50</v>
      </c>
      <c r="N108" s="9">
        <f>_xlfn.XLOOKUP($E108,'Raw Data'!$E:$E,'Raw Data'!N:N,"ERROR",0,1)</f>
        <v>40.36</v>
      </c>
      <c r="O108" s="14" t="str">
        <f t="array" ref="O108">_xlfn.IFS(P108=0,"No Discount",AND(P108&gt;0,P108&lt;=0.02),"0% to 2%",AND(P108&gt;0.02,P108&lt;=0.04),"2% to 4%",AND(P108&gt;0.04,P108&lt;=0.06),"4% to 6%",AND(P108&gt;0.06,P108&lt;=0.08),"6% to 8%",AND(P108&gt;0.08,P108&lt;=0.1),"8% to 10%",AND(P108&gt;0.1,P108&lt;=0.15),"10% to 15%",AND(P108&gt;0.15,P108&lt;=0.2),"15% to 20%",AND(P108&gt;0.2,P108&lt;=0.25),"20% to 25%",AND(P108&gt;0.25,P108&lt;=0.3),"25% to 30%",AND(P108&gt;0.3,P108&lt;=0.4),"30% to 40%",AND(P108&gt;0.4,P108&lt;=0.5),"40% to 50%",AND(P108&gt;0.5,P108&lt;=0.75),"50% to 75%",AND(P108&gt;0.75,P108&lt;=1),"75% to 100%")</f>
        <v>8% to 10%</v>
      </c>
      <c r="P108" s="10">
        <f>_xlfn.XLOOKUP($E108,'Raw Data'!$E:$E,'Raw Data'!P:P,"ERROR",0,1)</f>
        <v>0.0832507433102081</v>
      </c>
      <c r="Q108" s="9">
        <f>_xlfn.XLOOKUP($E108,'Raw Data'!$E:$E,'Raw Data'!Q:Q,"ERROR",0,1)</f>
        <v>100</v>
      </c>
      <c r="R108" s="9" t="str">
        <f>_xlfn.XLOOKUP($E108,'Raw Data'!$E:$E,'Raw Data'!R:R,"ERROR",0,1)</f>
        <v>ml</v>
      </c>
      <c r="S108" s="5" t="str">
        <f t="array" ref="S108">_xlfn.IFS(AND(T108&gt;0,T108&lt;=0.05),"0 to 0.05",AND(T108&gt;0.05,T108&lt;=0.1),"0.05 to 0.1",AND(T108&gt;0.1,T108&lt;=0.2),"0.1 to 0.2",AND(T108&gt;0.2,T108&lt;=0.3),"0.2 to 0.3",AND(T108&gt;0.3,T108&lt;=0.4),"0.3 to 0.4",AND(T108&gt;0.4,T108&lt;=0.5),"0.4 to 0.5",AND(T108&gt;0.5,T108&lt;=0.75),"0.5 to 0.75",AND(T108&gt;0.75,T108&lt;=1),"0.75 to 1",AND(T108&gt;1,T108&lt;=2),"1 to 2",AND(T108&gt;2,T108&lt;=3),"2 to 3",AND(T108&gt;3,T108&lt;=4),"3 to 4",AND(T108&gt;4,T108&lt;=5),"4 to 5",AND(T108&gt;5,T108&lt;=10),"5 to 10",T108&gt;10,"10+")</f>
        <v>0.3 to 0.4</v>
      </c>
      <c r="T108" s="10">
        <f>_xlfn.XLOOKUP($E108,'Raw Data'!$E:$E,'Raw Data'!T:T,"ERROR",0,1)</f>
        <v>0.370197685564091</v>
      </c>
      <c r="U108" s="15" t="str">
        <f t="array" ref="U108">_xlfn.IFS(AND(V108&gt;0,V108&lt;=0.05),"0 to 0.05",AND(V108&gt;0.05,V108&lt;=0.1),"0.05 to 0.1",AND(V108&gt;0.1,V108&lt;=0.2),"0.1 to 0.2",AND(V108&gt;0.2,V108&lt;=0.3),"0.2 to 0.3",AND(V108&gt;0.3,V108&lt;=0.4),"0.3 to 0.4",AND(V108&gt;0.4,V108&lt;=0.5),"0.4 to 0.5",AND(V108&gt;0.5,V108&lt;=0.75),"0.5 to 0.75",AND(V108&gt;0.75,V108&lt;=1),"0.75 to 1",AND(V108&gt;1,V108&lt;=2),"1 to 2",AND(V108&gt;2,V108&lt;=3),"2 to 3",AND(V108&gt;3,V108&lt;=4),"3 to 4",AND(V108&gt;4,V108&lt;=5),"4 to 5",AND(V108&gt;5,V108&lt;=10),"5 to 10",V108&gt;10,"10+")</f>
        <v>0.1 to 0.2</v>
      </c>
      <c r="V108" s="10">
        <f>_xlfn.XLOOKUP($E108,'Raw Data'!$E:$E,'Raw Data'!V:V,"ERROR",0,1)</f>
        <v>0.109030222138622</v>
      </c>
      <c r="W108" s="15" t="str">
        <f t="array" ref="W108">_xlfn.IFS(AND(X108&gt;0,X108&lt;=0.05),"0 to 0.05",AND(X108&gt;0.05,X108&lt;=0.1),"0.05 to 0.1",AND(X108&gt;0.1,X108&lt;=0.2),"0.1 to 0.2",AND(X108&gt;0.2,X108&lt;=0.3),"0.2 to 0.3",AND(X108&gt;0.3,X108&lt;=0.4),"0.3 to 0.4",AND(X108&gt;0.4,X108&lt;=0.5),"0.4 to 0.5",AND(X108&gt;0.5,X108&lt;=0.75),"0.5 to 0.75",AND(X108&gt;0.75,X108&lt;=1),"0.75 to 1",AND(X108&gt;1,X108&lt;=2),"1 to 2",AND(X108&gt;2,X108&lt;=3),"2 to 3",AND(X108&gt;3,X108&lt;=4),"3 to 4",AND(X108&gt;4,X108&lt;=5),"4 to 5",AND(X108&gt;5,X108&lt;=10),"5 to 10",X108&gt;10,"10+")</f>
        <v>0.05 to 0.1</v>
      </c>
      <c r="X108" s="16">
        <f t="shared" si="6"/>
        <v>0.0999533751023046</v>
      </c>
      <c r="Y108" s="5" t="str">
        <f t="array" ref="Y108">_xlfn.IFS(AND(Z108&gt;0,Z108&lt;=1),"0 to 1",AND(Z108&gt;1,Z108&lt;=2),"1 to 2",AND(Z108&gt;2,Z108&lt;=4),"2 to 4",AND(Z108&gt;4,Z108&lt;=6),"4 to 6",AND(Z108&gt;6,Z108&lt;=8),"6 to 8",AND(Z108&gt;8,Z108&lt;=10),"8 to 10",AND(Z108&gt;10,Z108&lt;=15),"10 to 15",AND(Z108&gt;15,Z108&lt;=20),"15 to 20",AND(Z108&gt;20,Z108&lt;=25),"20 to 25",AND(Z108&gt;25,Z108&lt;=30),"25 to 30",AND(Z108&gt;30,Z108&lt;=40),"30 to 40",AND(Z108&gt;40,Z108&lt;=50),"40 to 50",Z108&gt;50,"50+")</f>
        <v>2 to 4</v>
      </c>
      <c r="Z108" s="9">
        <f>_xlfn.XLOOKUP($E108,'Raw Data'!$E:$E,'Raw Data'!Z:Z,"ERROR",0,1)</f>
        <v>3.38</v>
      </c>
      <c r="AA108" s="9" t="str">
        <f>_xlfn.XLOOKUP($E108,'Raw Data'!$E:$E,'Raw Data'!AA:AA,"ERROR",0,1)</f>
        <v>oz</v>
      </c>
    </row>
    <row r="109" hidden="1" spans="1:27">
      <c r="A109" s="5" t="str">
        <f>_xlfn.XLOOKUP($E109,'Raw Data'!$E:$E,'Raw Data'!A:A,"ERROR",0,1)</f>
        <v>AE</v>
      </c>
      <c r="B109" s="5" t="str">
        <f>_xlfn.XLOOKUP($E109,'Raw Data'!$E:$E,'Raw Data'!B:B,"ERROR",0,1)</f>
        <v>Hair Mousses</v>
      </c>
      <c r="C109" s="5" t="str">
        <f>_xlfn.XLOOKUP($E109,'Raw Data'!$E:$E,'Raw Data'!C:C,"ERROR",0,1)</f>
        <v>bumble and bumble</v>
      </c>
      <c r="D109" s="5" t="str">
        <f>_xlfn.XLOOKUP($E109,'Raw Data'!$E:$E,'Raw Data'!D:D,"ERROR",0,1)</f>
        <v>www.amazon.ae/dp/B08GCLZ149</v>
      </c>
      <c r="E109" s="5" t="s">
        <v>308</v>
      </c>
      <c r="F109" s="9" t="str">
        <f>_xlfn.XLOOKUP($E109,'Raw Data'!$E:$E,'Raw Data'!F:F,"ERROR",0,1)</f>
        <v>Bumble and Bumble Curl Mouse for Hair, 5 Oz</v>
      </c>
      <c r="G109" s="10">
        <f>_xlfn.XLOOKUP($E109,'Raw Data'!$E:$E,'Raw Data'!G:G,"ERROR",0,1)</f>
        <v>6</v>
      </c>
      <c r="H109" s="9">
        <f>_xlfn.XLOOKUP($E109,'Raw Data'!$E:$E,'Raw Data'!H:H,"ERROR",0,1)</f>
        <v>1014.17</v>
      </c>
      <c r="I109" s="9">
        <f>_xlfn.XLOOKUP($E109,'Raw Data'!$E:$E,'Raw Data'!I:I,"ERROR",0,1)</f>
        <v>0.00135779220259341</v>
      </c>
      <c r="J109" s="9" t="str">
        <f>_xlfn.XLOOKUP($E109,'Raw Data'!$E:$E,'Raw Data'!J:J,"ERROR",0,1)</f>
        <v>No</v>
      </c>
      <c r="K109" s="14" t="str">
        <f t="array" ref="K109">_xlfn.IFS(AND(L109&gt;0,L109&lt;=5),"0 to 5",AND(L109&gt;5,L109&lt;=10),"5 to 10",AND(L109&gt;10,L109&lt;=15),"10 to 15",AND(L109&gt;15,L109&lt;=20),"15 to 20",AND(L109&gt;20,L109&lt;=30),"20 to 30",AND(L109&gt;30,L109&lt;=40),"30 to 40",AND(L109&gt;40,L109&lt;=50),"40 to 50",AND(L109&gt;50,L109&lt;=75),"50 to 75",AND(L109&gt;75,L109&lt;=100),"75 to 100",AND(L109&gt;100,L109&lt;=150),"100 to 150",AND(L109&gt;150,L109&lt;=200),"150 to 200",AND(L109&gt;200,L109&lt;=250),"200 to 250",AND(L109&gt;250,L109&lt;=300),"250 to 300",AND(L109&gt;300,L109&lt;=400),"300 to 400",AND(L109&gt;400,L109&lt;=500),"400 to 500",L109&gt;500,"500+")</f>
        <v>150 to 200</v>
      </c>
      <c r="L109" s="9">
        <f>_xlfn.XLOOKUP($E109,'Raw Data'!$E:$E,'Raw Data'!L:L,"ERROR",0,1)</f>
        <v>157.6</v>
      </c>
      <c r="M109" s="14" t="str">
        <f t="array" ref="M109">_xlfn.IFS(AND(N109&gt;0,N109&lt;=5),"0 to 5",AND(N109&gt;5,N109&lt;=10),"5 to 10",AND(N109&gt;10,N109&lt;=15),"10 to 15",AND(N109&gt;15,N109&lt;=20),"15 to 20",AND(N109&gt;20,N109&lt;=30),"20 to 30",AND(N109&gt;30,N109&lt;=40),"30 to 40",AND(N109&gt;40,N109&lt;=50),"40 to 50",AND(N109&gt;50,N109&lt;=75),"50 to 75",AND(N109&gt;75,N109&lt;=100),"75 to 100",AND(N109&gt;100,N109&lt;=150),"100 to 150",AND(N109&gt;150,N109&lt;=200),"150 to 200",AND(N109&gt;200,N109&lt;=250),"200 to 250",AND(N109&gt;250,N109&lt;=300),"250 to 300",AND(N109&gt;300,N109&lt;=400),"300 to 400",AND(N109&gt;400,N109&lt;=500),"400 to 500",N109&gt;500,"500+")</f>
        <v>150 to 200</v>
      </c>
      <c r="N109" s="9">
        <f>_xlfn.XLOOKUP($E109,'Raw Data'!$E:$E,'Raw Data'!N:N,"ERROR",0,1)</f>
        <v>165.76</v>
      </c>
      <c r="O109" s="14" t="str">
        <f t="array" ref="O109">_xlfn.IFS(P109=0,"No Discount",AND(P109&gt;0,P109&lt;=0.02),"0% to 2%",AND(P109&gt;0.02,P109&lt;=0.04),"2% to 4%",AND(P109&gt;0.04,P109&lt;=0.06),"4% to 6%",AND(P109&gt;0.06,P109&lt;=0.08),"6% to 8%",AND(P109&gt;0.08,P109&lt;=0.1),"8% to 10%",AND(P109&gt;0.1,P109&lt;=0.15),"10% to 15%",AND(P109&gt;0.15,P109&lt;=0.2),"15% to 20%",AND(P109&gt;0.2,P109&lt;=0.25),"20% to 25%",AND(P109&gt;0.25,P109&lt;=0.3),"25% to 30%",AND(P109&gt;0.3,P109&lt;=0.4),"30% to 40%",AND(P109&gt;0.4,P109&lt;=0.5),"40% to 50%",AND(P109&gt;0.5,P109&lt;=0.75),"50% to 75%",AND(P109&gt;0.75,P109&lt;=1),"75% to 100%")</f>
        <v>4% to 6%</v>
      </c>
      <c r="P109" s="10">
        <f>_xlfn.XLOOKUP($E109,'Raw Data'!$E:$E,'Raw Data'!P:P,"ERROR",0,1)</f>
        <v>0.0492277992277992</v>
      </c>
      <c r="Q109" s="9">
        <f>_xlfn.XLOOKUP($E109,'Raw Data'!$E:$E,'Raw Data'!Q:Q,"ERROR",0,1)</f>
        <v>5</v>
      </c>
      <c r="R109" s="9" t="str">
        <f>_xlfn.XLOOKUP($E109,'Raw Data'!$E:$E,'Raw Data'!R:R,"ERROR",0,1)</f>
        <v>oz</v>
      </c>
      <c r="S109" s="5" t="str">
        <f t="array" ref="S109">_xlfn.IFS(AND(T109&gt;0,T109&lt;=0.05),"0 to 0.05",AND(T109&gt;0.05,T109&lt;=0.1),"0.05 to 0.1",AND(T109&gt;0.1,T109&lt;=0.2),"0.1 to 0.2",AND(T109&gt;0.2,T109&lt;=0.3),"0.2 to 0.3",AND(T109&gt;0.3,T109&lt;=0.4),"0.3 to 0.4",AND(T109&gt;0.4,T109&lt;=0.5),"0.4 to 0.5",AND(T109&gt;0.5,T109&lt;=0.75),"0.5 to 0.75",AND(T109&gt;0.75,T109&lt;=1),"0.75 to 1",AND(T109&gt;1,T109&lt;=2),"1 to 2",AND(T109&gt;2,T109&lt;=3),"2 to 3",AND(T109&gt;3,T109&lt;=4),"3 to 4",AND(T109&gt;4,T109&lt;=5),"4 to 5",AND(T109&gt;5,T109&lt;=10),"5 to 10",T109&gt;10,"10+")</f>
        <v>1 to 2</v>
      </c>
      <c r="T109" s="10">
        <f>_xlfn.XLOOKUP($E109,'Raw Data'!$E:$E,'Raw Data'!T:T,"ERROR",0,1)</f>
        <v>1.06594521474467</v>
      </c>
      <c r="U109" s="15" t="str">
        <f t="array" ref="U109">_xlfn.IFS(AND(V109&gt;0,V109&lt;=0.05),"0 to 0.05",AND(V109&gt;0.05,V109&lt;=0.1),"0.05 to 0.1",AND(V109&gt;0.1,V109&lt;=0.2),"0.1 to 0.2",AND(V109&gt;0.2,V109&lt;=0.3),"0.2 to 0.3",AND(V109&gt;0.3,V109&lt;=0.4),"0.3 to 0.4",AND(V109&gt;0.4,V109&lt;=0.5),"0.4 to 0.5",AND(V109&gt;0.5,V109&lt;=0.75),"0.5 to 0.75",AND(V109&gt;0.75,V109&lt;=1),"0.75 to 1",AND(V109&gt;1,V109&lt;=2),"1 to 2",AND(V109&gt;2,V109&lt;=3),"2 to 3",AND(V109&gt;3,V109&lt;=4),"3 to 4",AND(V109&gt;4,V109&lt;=5),"4 to 5",AND(V109&gt;5,V109&lt;=10),"5 to 10",V109&gt;10,"10+")</f>
        <v>0.3 to 0.4</v>
      </c>
      <c r="V109" s="10">
        <f>_xlfn.XLOOKUP($E109,'Raw Data'!$E:$E,'Raw Data'!V:V,"ERROR",0,1)</f>
        <v>0.302706797429828</v>
      </c>
      <c r="W109" s="15" t="str">
        <f t="array" ref="W109">_xlfn.IFS(AND(X109&gt;0,X109&lt;=0.05),"0 to 0.05",AND(X109&gt;0.05,X109&lt;=0.1),"0.05 to 0.1",AND(X109&gt;0.1,X109&lt;=0.2),"0.1 to 0.2",AND(X109&gt;0.2,X109&lt;=0.3),"0.2 to 0.3",AND(X109&gt;0.3,X109&lt;=0.4),"0.3 to 0.4",AND(X109&gt;0.4,X109&lt;=0.5),"0.4 to 0.5",AND(X109&gt;0.5,X109&lt;=0.75),"0.5 to 0.75",AND(X109&gt;0.75,X109&lt;=1),"0.75 to 1",AND(X109&gt;1,X109&lt;=2),"1 to 2",AND(X109&gt;2,X109&lt;=3),"2 to 3",AND(X109&gt;3,X109&lt;=4),"3 to 4",AND(X109&gt;4,X109&lt;=5),"4 to 5",AND(X109&gt;5,X109&lt;=10),"5 to 10",X109&gt;10,"10+")</f>
        <v>0.2 to 0.3</v>
      </c>
      <c r="X109" s="16">
        <f t="shared" si="6"/>
        <v>0.287805207981062</v>
      </c>
      <c r="Y109" s="5" t="str">
        <f t="array" ref="Y109">_xlfn.IFS(AND(Z109&gt;0,Z109&lt;=1),"0 to 1",AND(Z109&gt;1,Z109&lt;=2),"1 to 2",AND(Z109&gt;2,Z109&lt;=4),"2 to 4",AND(Z109&gt;4,Z109&lt;=6),"4 to 6",AND(Z109&gt;6,Z109&lt;=8),"6 to 8",AND(Z109&gt;8,Z109&lt;=10),"8 to 10",AND(Z109&gt;10,Z109&lt;=15),"10 to 15",AND(Z109&gt;15,Z109&lt;=20),"15 to 20",AND(Z109&gt;20,Z109&lt;=25),"20 to 25",AND(Z109&gt;25,Z109&lt;=30),"25 to 30",AND(Z109&gt;30,Z109&lt;=40),"30 to 40",AND(Z109&gt;40,Z109&lt;=50),"40 to 50",Z109&gt;50,"50+")</f>
        <v>4 to 6</v>
      </c>
      <c r="Z109" s="9">
        <f>_xlfn.XLOOKUP($E109,'Raw Data'!$E:$E,'Raw Data'!Z:Z,"ERROR",0,1)</f>
        <v>5</v>
      </c>
      <c r="AA109" s="9" t="str">
        <f>_xlfn.XLOOKUP($E109,'Raw Data'!$E:$E,'Raw Data'!AA:AA,"ERROR",0,1)</f>
        <v>oz</v>
      </c>
    </row>
    <row r="110" hidden="1" spans="1:27">
      <c r="A110" s="5" t="str">
        <f>_xlfn.XLOOKUP($E110,'Raw Data'!$E:$E,'Raw Data'!A:A,"ERROR",0,1)</f>
        <v>AE</v>
      </c>
      <c r="B110" s="5" t="str">
        <f>_xlfn.XLOOKUP($E110,'Raw Data'!$E:$E,'Raw Data'!B:B,"ERROR",0,1)</f>
        <v>Hair Mousses</v>
      </c>
      <c r="C110" s="5" t="str">
        <f>_xlfn.XLOOKUP($E110,'Raw Data'!$E:$E,'Raw Data'!C:C,"ERROR",0,1)</f>
        <v>bumble and bumble</v>
      </c>
      <c r="D110" s="5" t="str">
        <f>_xlfn.XLOOKUP($E110,'Raw Data'!$E:$E,'Raw Data'!D:D,"ERROR",0,1)</f>
        <v>www.amazon.ae/dp/B00BM1WDB0</v>
      </c>
      <c r="E110" s="5" t="s">
        <v>309</v>
      </c>
      <c r="F110" s="9" t="str">
        <f>_xlfn.XLOOKUP($E110,'Raw Data'!$E:$E,'Raw Data'!F:F,"ERROR",0,1)</f>
        <v>Bumble and Bumble Thickening Full Form Soft  Mousse  5 oz.</v>
      </c>
      <c r="G110" s="10">
        <f>_xlfn.XLOOKUP($E110,'Raw Data'!$E:$E,'Raw Data'!G:G,"ERROR",0,1)</f>
        <v>6</v>
      </c>
      <c r="H110" s="9">
        <f>_xlfn.XLOOKUP($E110,'Raw Data'!$E:$E,'Raw Data'!H:H,"ERROR",0,1)</f>
        <v>1011.64</v>
      </c>
      <c r="I110" s="9">
        <f>_xlfn.XLOOKUP($E110,'Raw Data'!$E:$E,'Raw Data'!I:I,"ERROR",0,1)</f>
        <v>0.00135440498519143</v>
      </c>
      <c r="J110" s="9" t="str">
        <f>_xlfn.XLOOKUP($E110,'Raw Data'!$E:$E,'Raw Data'!J:J,"ERROR",0,1)</f>
        <v>No</v>
      </c>
      <c r="K110" s="14" t="str">
        <f t="array" ref="K110">_xlfn.IFS(AND(L110&gt;0,L110&lt;=5),"0 to 5",AND(L110&gt;5,L110&lt;=10),"5 to 10",AND(L110&gt;10,L110&lt;=15),"10 to 15",AND(L110&gt;15,L110&lt;=20),"15 to 20",AND(L110&gt;20,L110&lt;=30),"20 to 30",AND(L110&gt;30,L110&lt;=40),"30 to 40",AND(L110&gt;40,L110&lt;=50),"40 to 50",AND(L110&gt;50,L110&lt;=75),"50 to 75",AND(L110&gt;75,L110&lt;=100),"75 to 100",AND(L110&gt;100,L110&lt;=150),"100 to 150",AND(L110&gt;150,L110&lt;=200),"150 to 200",AND(L110&gt;200,L110&lt;=250),"200 to 250",AND(L110&gt;250,L110&lt;=300),"250 to 300",AND(L110&gt;300,L110&lt;=400),"300 to 400",AND(L110&gt;400,L110&lt;=500),"400 to 500",L110&gt;500,"500+")</f>
        <v>150 to 200</v>
      </c>
      <c r="L110" s="9">
        <f>_xlfn.XLOOKUP($E110,'Raw Data'!$E:$E,'Raw Data'!L:L,"ERROR",0,1)</f>
        <v>157.92</v>
      </c>
      <c r="M110" s="14" t="str">
        <f t="array" ref="M110">_xlfn.IFS(AND(N110&gt;0,N110&lt;=5),"0 to 5",AND(N110&gt;5,N110&lt;=10),"5 to 10",AND(N110&gt;10,N110&lt;=15),"10 to 15",AND(N110&gt;15,N110&lt;=20),"15 to 20",AND(N110&gt;20,N110&lt;=30),"20 to 30",AND(N110&gt;30,N110&lt;=40),"30 to 40",AND(N110&gt;40,N110&lt;=50),"40 to 50",AND(N110&gt;50,N110&lt;=75),"50 to 75",AND(N110&gt;75,N110&lt;=100),"75 to 100",AND(N110&gt;100,N110&lt;=150),"100 to 150",AND(N110&gt;150,N110&lt;=200),"150 to 200",AND(N110&gt;200,N110&lt;=250),"200 to 250",AND(N110&gt;250,N110&lt;=300),"250 to 300",AND(N110&gt;300,N110&lt;=400),"300 to 400",AND(N110&gt;400,N110&lt;=500),"400 to 500",N110&gt;500,"500+")</f>
        <v>150 to 200</v>
      </c>
      <c r="N110" s="9">
        <f>_xlfn.XLOOKUP($E110,'Raw Data'!$E:$E,'Raw Data'!N:N,"ERROR",0,1)</f>
        <v>164.76</v>
      </c>
      <c r="O110" s="14" t="str">
        <f t="array" ref="O110">_xlfn.IFS(P110=0,"No Discount",AND(P110&gt;0,P110&lt;=0.02),"0% to 2%",AND(P110&gt;0.02,P110&lt;=0.04),"2% to 4%",AND(P110&gt;0.04,P110&lt;=0.06),"4% to 6%",AND(P110&gt;0.06,P110&lt;=0.08),"6% to 8%",AND(P110&gt;0.08,P110&lt;=0.1),"8% to 10%",AND(P110&gt;0.1,P110&lt;=0.15),"10% to 15%",AND(P110&gt;0.15,P110&lt;=0.2),"15% to 20%",AND(P110&gt;0.2,P110&lt;=0.25),"20% to 25%",AND(P110&gt;0.25,P110&lt;=0.3),"25% to 30%",AND(P110&gt;0.3,P110&lt;=0.4),"30% to 40%",AND(P110&gt;0.4,P110&lt;=0.5),"40% to 50%",AND(P110&gt;0.5,P110&lt;=0.75),"50% to 75%",AND(P110&gt;0.75,P110&lt;=1),"75% to 100%")</f>
        <v>4% to 6%</v>
      </c>
      <c r="P110" s="10">
        <f>_xlfn.XLOOKUP($E110,'Raw Data'!$E:$E,'Raw Data'!P:P,"ERROR",0,1)</f>
        <v>0.0415149308084487</v>
      </c>
      <c r="Q110" s="9">
        <f>_xlfn.XLOOKUP($E110,'Raw Data'!$E:$E,'Raw Data'!Q:Q,"ERROR",0,1)</f>
        <v>5</v>
      </c>
      <c r="R110" s="9" t="str">
        <f>_xlfn.XLOOKUP($E110,'Raw Data'!$E:$E,'Raw Data'!R:R,"ERROR",0,1)</f>
        <v>oz</v>
      </c>
      <c r="S110" s="5" t="str">
        <f t="array" ref="S110">_xlfn.IFS(AND(T110&gt;0,T110&lt;=0.05),"0 to 0.05",AND(T110&gt;0.05,T110&lt;=0.1),"0.05 to 0.1",AND(T110&gt;0.1,T110&lt;=0.2),"0.1 to 0.2",AND(T110&gt;0.2,T110&lt;=0.3),"0.2 to 0.3",AND(T110&gt;0.3,T110&lt;=0.4),"0.3 to 0.4",AND(T110&gt;0.4,T110&lt;=0.5),"0.4 to 0.5",AND(T110&gt;0.5,T110&lt;=0.75),"0.5 to 0.75",AND(T110&gt;0.75,T110&lt;=1),"0.75 to 1",AND(T110&gt;1,T110&lt;=2),"1 to 2",AND(T110&gt;2,T110&lt;=3),"2 to 3",AND(T110&gt;3,T110&lt;=4),"3 to 4",AND(T110&gt;4,T110&lt;=5),"4 to 5",AND(T110&gt;5,T110&lt;=10),"5 to 10",T110&gt;10,"10+")</f>
        <v>1 to 2</v>
      </c>
      <c r="T110" s="10">
        <f>_xlfn.XLOOKUP($E110,'Raw Data'!$E:$E,'Raw Data'!T:T,"ERROR",0,1)</f>
        <v>1.06810957051065</v>
      </c>
      <c r="U110" s="15" t="str">
        <f t="array" ref="U110">_xlfn.IFS(AND(V110&gt;0,V110&lt;=0.05),"0 to 0.05",AND(V110&gt;0.05,V110&lt;=0.1),"0.05 to 0.1",AND(V110&gt;0.1,V110&lt;=0.2),"0.1 to 0.2",AND(V110&gt;0.2,V110&lt;=0.3),"0.2 to 0.3",AND(V110&gt;0.3,V110&lt;=0.4),"0.3 to 0.4",AND(V110&gt;0.4,V110&lt;=0.5),"0.4 to 0.5",AND(V110&gt;0.5,V110&lt;=0.75),"0.5 to 0.75",AND(V110&gt;0.75,V110&lt;=1),"0.75 to 1",AND(V110&gt;1,V110&lt;=2),"1 to 2",AND(V110&gt;2,V110&lt;=3),"2 to 3",AND(V110&gt;3,V110&lt;=4),"3 to 4",AND(V110&gt;4,V110&lt;=5),"4 to 5",AND(V110&gt;5,V110&lt;=10),"5 to 10",V110&gt;10,"10+")</f>
        <v>0.3 to 0.4</v>
      </c>
      <c r="V110" s="10">
        <f>_xlfn.XLOOKUP($E110,'Raw Data'!$E:$E,'Raw Data'!V:V,"ERROR",0,1)</f>
        <v>0.300880622252283</v>
      </c>
      <c r="W110" s="15" t="str">
        <f t="array" ref="W110">_xlfn.IFS(AND(X110&gt;0,X110&lt;=0.05),"0 to 0.05",AND(X110&gt;0.05,X110&lt;=0.1),"0.05 to 0.1",AND(X110&gt;0.1,X110&lt;=0.2),"0.1 to 0.2",AND(X110&gt;0.2,X110&lt;=0.3),"0.2 to 0.3",AND(X110&gt;0.3,X110&lt;=0.4),"0.3 to 0.4",AND(X110&gt;0.4,X110&lt;=0.5),"0.4 to 0.5",AND(X110&gt;0.5,X110&lt;=0.75),"0.5 to 0.75",AND(X110&gt;0.75,X110&lt;=1),"0.75 to 1",AND(X110&gt;1,X110&lt;=2),"1 to 2",AND(X110&gt;2,X110&lt;=3),"2 to 3",AND(X110&gt;3,X110&lt;=4),"3 to 4",AND(X110&gt;4,X110&lt;=5),"4 to 5",AND(X110&gt;5,X110&lt;=10),"5 to 10",X110&gt;10,"10+")</f>
        <v>0.2 to 0.3</v>
      </c>
      <c r="X110" s="16">
        <f t="shared" si="6"/>
        <v>0.288389584037876</v>
      </c>
      <c r="Y110" s="5" t="str">
        <f t="array" ref="Y110">_xlfn.IFS(AND(Z110&gt;0,Z110&lt;=1),"0 to 1",AND(Z110&gt;1,Z110&lt;=2),"1 to 2",AND(Z110&gt;2,Z110&lt;=4),"2 to 4",AND(Z110&gt;4,Z110&lt;=6),"4 to 6",AND(Z110&gt;6,Z110&lt;=8),"6 to 8",AND(Z110&gt;8,Z110&lt;=10),"8 to 10",AND(Z110&gt;10,Z110&lt;=15),"10 to 15",AND(Z110&gt;15,Z110&lt;=20),"15 to 20",AND(Z110&gt;20,Z110&lt;=25),"20 to 25",AND(Z110&gt;25,Z110&lt;=30),"25 to 30",AND(Z110&gt;30,Z110&lt;=40),"30 to 40",AND(Z110&gt;40,Z110&lt;=50),"40 to 50",Z110&gt;50,"50+")</f>
        <v>4 to 6</v>
      </c>
      <c r="Z110" s="9">
        <f>_xlfn.XLOOKUP($E110,'Raw Data'!$E:$E,'Raw Data'!Z:Z,"ERROR",0,1)</f>
        <v>5</v>
      </c>
      <c r="AA110" s="9" t="str">
        <f>_xlfn.XLOOKUP($E110,'Raw Data'!$E:$E,'Raw Data'!AA:AA,"ERROR",0,1)</f>
        <v>oz</v>
      </c>
    </row>
    <row r="111" hidden="1" spans="1:27">
      <c r="A111" s="5" t="str">
        <f>_xlfn.XLOOKUP($E111,'Raw Data'!$E:$E,'Raw Data'!A:A,"ERROR",0,1)</f>
        <v>AE</v>
      </c>
      <c r="B111" s="5" t="str">
        <f>_xlfn.XLOOKUP($E111,'Raw Data'!$E:$E,'Raw Data'!B:B,"ERROR",0,1)</f>
        <v>Hair Mousses</v>
      </c>
      <c r="C111" s="5" t="str">
        <f>_xlfn.XLOOKUP($E111,'Raw Data'!$E:$E,'Raw Data'!C:C,"ERROR",0,1)</f>
        <v>sachajuan</v>
      </c>
      <c r="D111" s="5" t="str">
        <f>_xlfn.XLOOKUP($E111,'Raw Data'!$E:$E,'Raw Data'!D:D,"ERROR",0,1)</f>
        <v>www.amazon.ae/dp/B002V7XKRK</v>
      </c>
      <c r="E111" s="5" t="s">
        <v>310</v>
      </c>
      <c r="F111" s="9" t="str">
        <f>_xlfn.XLOOKUP($E111,'Raw Data'!$E:$E,'Raw Data'!F:F,"ERROR",0,1)</f>
        <v>Sachajuan  Hair  MoUSse, 200 Ml</v>
      </c>
      <c r="G111" s="10">
        <f>_xlfn.XLOOKUP($E111,'Raw Data'!$E:$E,'Raw Data'!G:G,"ERROR",0,1)</f>
        <v>9</v>
      </c>
      <c r="H111" s="9">
        <f>_xlfn.XLOOKUP($E111,'Raw Data'!$E:$E,'Raw Data'!H:H,"ERROR",0,1)</f>
        <v>991.51</v>
      </c>
      <c r="I111" s="9">
        <f>_xlfn.XLOOKUP($E111,'Raw Data'!$E:$E,'Raw Data'!I:I,"ERROR",0,1)</f>
        <v>0.00132745451629746</v>
      </c>
      <c r="J111" s="9" t="str">
        <f>_xlfn.XLOOKUP($E111,'Raw Data'!$E:$E,'Raw Data'!J:J,"ERROR",0,1)</f>
        <v>No</v>
      </c>
      <c r="K111" s="14" t="str">
        <f t="array" ref="K111">_xlfn.IFS(AND(L111&gt;0,L111&lt;=5),"0 to 5",AND(L111&gt;5,L111&lt;=10),"5 to 10",AND(L111&gt;10,L111&lt;=15),"10 to 15",AND(L111&gt;15,L111&lt;=20),"15 to 20",AND(L111&gt;20,L111&lt;=30),"20 to 30",AND(L111&gt;30,L111&lt;=40),"30 to 40",AND(L111&gt;40,L111&lt;=50),"40 to 50",AND(L111&gt;50,L111&lt;=75),"50 to 75",AND(L111&gt;75,L111&lt;=100),"75 to 100",AND(L111&gt;100,L111&lt;=150),"100 to 150",AND(L111&gt;150,L111&lt;=200),"150 to 200",AND(L111&gt;200,L111&lt;=250),"200 to 250",AND(L111&gt;250,L111&lt;=300),"250 to 300",AND(L111&gt;300,L111&lt;=400),"300 to 400",AND(L111&gt;400,L111&lt;=500),"400 to 500",L111&gt;500,"500+")</f>
        <v>100 to 150</v>
      </c>
      <c r="L111" s="9">
        <f>_xlfn.XLOOKUP($E111,'Raw Data'!$E:$E,'Raw Data'!L:L,"ERROR",0,1)</f>
        <v>137.3</v>
      </c>
      <c r="M111" s="14" t="str">
        <f t="array" ref="M111">_xlfn.IFS(AND(N111&gt;0,N111&lt;=5),"0 to 5",AND(N111&gt;5,N111&lt;=10),"5 to 10",AND(N111&gt;10,N111&lt;=15),"10 to 15",AND(N111&gt;15,N111&lt;=20),"15 to 20",AND(N111&gt;20,N111&lt;=30),"20 to 30",AND(N111&gt;30,N111&lt;=40),"30 to 40",AND(N111&gt;40,N111&lt;=50),"40 to 50",AND(N111&gt;50,N111&lt;=75),"50 to 75",AND(N111&gt;75,N111&lt;=100),"75 to 100",AND(N111&gt;100,N111&lt;=150),"100 to 150",AND(N111&gt;150,N111&lt;=200),"150 to 200",AND(N111&gt;200,N111&lt;=250),"200 to 250",AND(N111&gt;250,N111&lt;=300),"250 to 300",AND(N111&gt;300,N111&lt;=400),"300 to 400",AND(N111&gt;400,N111&lt;=500),"400 to 500",N111&gt;500,"500+")</f>
        <v>100 to 150</v>
      </c>
      <c r="N111" s="9">
        <f>_xlfn.XLOOKUP($E111,'Raw Data'!$E:$E,'Raw Data'!N:N,"ERROR",0,1)</f>
        <v>140.67</v>
      </c>
      <c r="O111" s="14" t="str">
        <f t="array" ref="O111">_xlfn.IFS(P111=0,"No Discount",AND(P111&gt;0,P111&lt;=0.02),"0% to 2%",AND(P111&gt;0.02,P111&lt;=0.04),"2% to 4%",AND(P111&gt;0.04,P111&lt;=0.06),"4% to 6%",AND(P111&gt;0.06,P111&lt;=0.08),"6% to 8%",AND(P111&gt;0.08,P111&lt;=0.1),"8% to 10%",AND(P111&gt;0.1,P111&lt;=0.15),"10% to 15%",AND(P111&gt;0.15,P111&lt;=0.2),"15% to 20%",AND(P111&gt;0.2,P111&lt;=0.25),"20% to 25%",AND(P111&gt;0.25,P111&lt;=0.3),"25% to 30%",AND(P111&gt;0.3,P111&lt;=0.4),"30% to 40%",AND(P111&gt;0.4,P111&lt;=0.5),"40% to 50%",AND(P111&gt;0.5,P111&lt;=0.75),"50% to 75%",AND(P111&gt;0.75,P111&lt;=1),"75% to 100%")</f>
        <v>2% to 4%</v>
      </c>
      <c r="P111" s="10">
        <f>_xlfn.XLOOKUP($E111,'Raw Data'!$E:$E,'Raw Data'!P:P,"ERROR",0,1)</f>
        <v>0.0239567782753961</v>
      </c>
      <c r="Q111" s="9">
        <f>_xlfn.XLOOKUP($E111,'Raw Data'!$E:$E,'Raw Data'!Q:Q,"ERROR",0,1)</f>
        <v>200</v>
      </c>
      <c r="R111" s="9" t="str">
        <f>_xlfn.XLOOKUP($E111,'Raw Data'!$E:$E,'Raw Data'!R:R,"ERROR",0,1)</f>
        <v>ml</v>
      </c>
      <c r="S111" s="5" t="str">
        <f t="array" ref="S111">_xlfn.IFS(AND(T111&gt;0,T111&lt;=0.05),"0 to 0.05",AND(T111&gt;0.05,T111&lt;=0.1),"0.05 to 0.1",AND(T111&gt;0.1,T111&lt;=0.2),"0.1 to 0.2",AND(T111&gt;0.2,T111&lt;=0.3),"0.2 to 0.3",AND(T111&gt;0.3,T111&lt;=0.4),"0.3 to 0.4",AND(T111&gt;0.4,T111&lt;=0.5),"0.4 to 0.5",AND(T111&gt;0.5,T111&lt;=0.75),"0.5 to 0.75",AND(T111&gt;0.75,T111&lt;=1),"0.75 to 1",AND(T111&gt;1,T111&lt;=2),"1 to 2",AND(T111&gt;2,T111&lt;=3),"2 to 3",AND(T111&gt;3,T111&lt;=4),"3 to 4",AND(T111&gt;4,T111&lt;=5),"4 to 5",AND(T111&gt;5,T111&lt;=10),"5 to 10",T111&gt;10,"10+")</f>
        <v>0.5 to 0.75</v>
      </c>
      <c r="T111" s="10">
        <f>_xlfn.XLOOKUP($E111,'Raw Data'!$E:$E,'Raw Data'!T:T,"ERROR",0,1)</f>
        <v>0.686866786864185</v>
      </c>
      <c r="U111" s="15" t="str">
        <f t="array" ref="U111">_xlfn.IFS(AND(V111&gt;0,V111&lt;=0.05),"0 to 0.05",AND(V111&gt;0.05,V111&lt;=0.1),"0.05 to 0.1",AND(V111&gt;0.1,V111&lt;=0.2),"0.1 to 0.2",AND(V111&gt;0.2,V111&lt;=0.3),"0.2 to 0.3",AND(V111&gt;0.3,V111&lt;=0.4),"0.3 to 0.4",AND(V111&gt;0.4,V111&lt;=0.5),"0.4 to 0.5",AND(V111&gt;0.5,V111&lt;=0.75),"0.5 to 0.75",AND(V111&gt;0.75,V111&lt;=1),"0.75 to 1",AND(V111&gt;1,V111&lt;=2),"1 to 2",AND(V111&gt;2,V111&lt;=3),"2 to 3",AND(V111&gt;3,V111&lt;=4),"3 to 4",AND(V111&gt;4,V111&lt;=5),"4 to 5",AND(V111&gt;5,V111&lt;=10),"5 to 10",V111&gt;10,"10+")</f>
        <v>0.1 to 0.2</v>
      </c>
      <c r="V111" s="10">
        <f>_xlfn.XLOOKUP($E111,'Raw Data'!$E:$E,'Raw Data'!V:V,"ERROR",0,1)</f>
        <v>0.19000596318434</v>
      </c>
      <c r="W111" s="15" t="str">
        <f t="array" ref="W111">_xlfn.IFS(AND(X111&gt;0,X111&lt;=0.05),"0 to 0.05",AND(X111&gt;0.05,X111&lt;=0.1),"0.05 to 0.1",AND(X111&gt;0.1,X111&lt;=0.2),"0.1 to 0.2",AND(X111&gt;0.2,X111&lt;=0.3),"0.2 to 0.3",AND(X111&gt;0.3,X111&lt;=0.4),"0.3 to 0.4",AND(X111&gt;0.4,X111&lt;=0.5),"0.4 to 0.5",AND(X111&gt;0.5,X111&lt;=0.75),"0.5 to 0.75",AND(X111&gt;0.75,X111&lt;=1),"0.75 to 1",AND(X111&gt;1,X111&lt;=2),"1 to 2",AND(X111&gt;2,X111&lt;=3),"2 to 3",AND(X111&gt;3,X111&lt;=4),"3 to 4",AND(X111&gt;4,X111&lt;=5),"4 to 5",AND(X111&gt;5,X111&lt;=10),"5 to 10",X111&gt;10,"10+")</f>
        <v>0.1 to 0.2</v>
      </c>
      <c r="X111" s="16">
        <f t="shared" si="6"/>
        <v>0.18545403245333</v>
      </c>
      <c r="Y111" s="5" t="str">
        <f t="array" ref="Y111">_xlfn.IFS(AND(Z111&gt;0,Z111&lt;=1),"0 to 1",AND(Z111&gt;1,Z111&lt;=2),"1 to 2",AND(Z111&gt;2,Z111&lt;=4),"2 to 4",AND(Z111&gt;4,Z111&lt;=6),"4 to 6",AND(Z111&gt;6,Z111&lt;=8),"6 to 8",AND(Z111&gt;8,Z111&lt;=10),"8 to 10",AND(Z111&gt;10,Z111&lt;=15),"10 to 15",AND(Z111&gt;15,Z111&lt;=20),"15 to 20",AND(Z111&gt;20,Z111&lt;=25),"20 to 25",AND(Z111&gt;25,Z111&lt;=30),"25 to 30",AND(Z111&gt;30,Z111&lt;=40),"30 to 40",AND(Z111&gt;40,Z111&lt;=50),"40 to 50",Z111&gt;50,"50+")</f>
        <v>6 to 8</v>
      </c>
      <c r="Z111" s="9">
        <f>_xlfn.XLOOKUP($E111,'Raw Data'!$E:$E,'Raw Data'!Z:Z,"ERROR",0,1)</f>
        <v>6.76</v>
      </c>
      <c r="AA111" s="9" t="str">
        <f>_xlfn.XLOOKUP($E111,'Raw Data'!$E:$E,'Raw Data'!AA:AA,"ERROR",0,1)</f>
        <v>oz</v>
      </c>
    </row>
    <row r="112" hidden="1" spans="1:27">
      <c r="A112" s="5" t="str">
        <f>_xlfn.XLOOKUP($E112,'Raw Data'!$E:$E,'Raw Data'!A:A,"ERROR",0,1)</f>
        <v>AE</v>
      </c>
      <c r="B112" s="5" t="str">
        <f>_xlfn.XLOOKUP($E112,'Raw Data'!$E:$E,'Raw Data'!B:B,"ERROR",0,1)</f>
        <v>Hair Mousses</v>
      </c>
      <c r="C112" s="5" t="str">
        <f>_xlfn.XLOOKUP($E112,'Raw Data'!$E:$E,'Raw Data'!C:C,"ERROR",0,1)</f>
        <v>Wella</v>
      </c>
      <c r="D112" s="5" t="str">
        <f>_xlfn.XLOOKUP($E112,'Raw Data'!$E:$E,'Raw Data'!D:D,"ERROR",0,1)</f>
        <v>www.amazon.ae/dp/B017SASAPQ</v>
      </c>
      <c r="E112" s="5" t="s">
        <v>311</v>
      </c>
      <c r="F112" s="9" t="str">
        <f>_xlfn.XLOOKUP($E112,'Raw Data'!$E:$E,'Raw Data'!F:F,"ERROR",0,1)</f>
        <v>Wella Professionals Eimi Root Shoot Mousse for Hair Lift Hold Level 2 75ml</v>
      </c>
      <c r="G112" s="10">
        <f>_xlfn.XLOOKUP($E112,'Raw Data'!$E:$E,'Raw Data'!G:G,"ERROR",0,1)</f>
        <v>13</v>
      </c>
      <c r="H112" s="9">
        <f>_xlfn.XLOOKUP($E112,'Raw Data'!$E:$E,'Raw Data'!H:H,"ERROR",0,1)</f>
        <v>990.99</v>
      </c>
      <c r="I112" s="9">
        <f>_xlfn.XLOOKUP($E112,'Raw Data'!$E:$E,'Raw Data'!I:I,"ERROR",0,1)</f>
        <v>0.00132675832932156</v>
      </c>
      <c r="J112" s="9" t="str">
        <f>_xlfn.XLOOKUP($E112,'Raw Data'!$E:$E,'Raw Data'!J:J,"ERROR",0,1)</f>
        <v>No</v>
      </c>
      <c r="K112" s="14" t="str">
        <f t="array" ref="K112">_xlfn.IFS(AND(L112&gt;0,L112&lt;=5),"0 to 5",AND(L112&gt;5,L112&lt;=10),"5 to 10",AND(L112&gt;10,L112&lt;=15),"10 to 15",AND(L112&gt;15,L112&lt;=20),"15 to 20",AND(L112&gt;20,L112&lt;=30),"20 to 30",AND(L112&gt;30,L112&lt;=40),"30 to 40",AND(L112&gt;40,L112&lt;=50),"40 to 50",AND(L112&gt;50,L112&lt;=75),"50 to 75",AND(L112&gt;75,L112&lt;=100),"75 to 100",AND(L112&gt;100,L112&lt;=150),"100 to 150",AND(L112&gt;150,L112&lt;=200),"150 to 200",AND(L112&gt;200,L112&lt;=250),"200 to 250",AND(L112&gt;250,L112&lt;=300),"250 to 300",AND(L112&gt;300,L112&lt;=400),"300 to 400",AND(L112&gt;400,L112&lt;=500),"400 to 500",L112&gt;500,"500+")</f>
        <v>75 to 100</v>
      </c>
      <c r="L112" s="9">
        <f>_xlfn.XLOOKUP($E112,'Raw Data'!$E:$E,'Raw Data'!L:L,"ERROR",0,1)</f>
        <v>86.93</v>
      </c>
      <c r="M112" s="14" t="str">
        <f t="array" ref="M112">_xlfn.IFS(AND(N112&gt;0,N112&lt;=5),"0 to 5",AND(N112&gt;5,N112&lt;=10),"5 to 10",AND(N112&gt;10,N112&lt;=15),"10 to 15",AND(N112&gt;15,N112&lt;=20),"15 to 20",AND(N112&gt;20,N112&lt;=30),"20 to 30",AND(N112&gt;30,N112&lt;=40),"30 to 40",AND(N112&gt;40,N112&lt;=50),"40 to 50",AND(N112&gt;50,N112&lt;=75),"50 to 75",AND(N112&gt;75,N112&lt;=100),"75 to 100",AND(N112&gt;100,N112&lt;=150),"100 to 150",AND(N112&gt;150,N112&lt;=200),"150 to 200",AND(N112&gt;200,N112&lt;=250),"200 to 250",AND(N112&gt;250,N112&lt;=300),"250 to 300",AND(N112&gt;300,N112&lt;=400),"300 to 400",AND(N112&gt;400,N112&lt;=500),"400 to 500",N112&gt;500,"500+")</f>
        <v>75 to 100</v>
      </c>
      <c r="N112" s="9">
        <f>_xlfn.XLOOKUP($E112,'Raw Data'!$E:$E,'Raw Data'!N:N,"ERROR",0,1)</f>
        <v>90.87</v>
      </c>
      <c r="O112" s="14" t="str">
        <f t="array" ref="O112">_xlfn.IFS(P112=0,"No Discount",AND(P112&gt;0,P112&lt;=0.02),"0% to 2%",AND(P112&gt;0.02,P112&lt;=0.04),"2% to 4%",AND(P112&gt;0.04,P112&lt;=0.06),"4% to 6%",AND(P112&gt;0.06,P112&lt;=0.08),"6% to 8%",AND(P112&gt;0.08,P112&lt;=0.1),"8% to 10%",AND(P112&gt;0.1,P112&lt;=0.15),"10% to 15%",AND(P112&gt;0.15,P112&lt;=0.2),"15% to 20%",AND(P112&gt;0.2,P112&lt;=0.25),"20% to 25%",AND(P112&gt;0.25,P112&lt;=0.3),"25% to 30%",AND(P112&gt;0.3,P112&lt;=0.4),"30% to 40%",AND(P112&gt;0.4,P112&lt;=0.5),"40% to 50%",AND(P112&gt;0.5,P112&lt;=0.75),"50% to 75%",AND(P112&gt;0.75,P112&lt;=1),"75% to 100%")</f>
        <v>4% to 6%</v>
      </c>
      <c r="P112" s="10">
        <f>_xlfn.XLOOKUP($E112,'Raw Data'!$E:$E,'Raw Data'!P:P,"ERROR",0,1)</f>
        <v>0.0433586442170133</v>
      </c>
      <c r="Q112" s="9">
        <f>_xlfn.XLOOKUP($E112,'Raw Data'!$E:$E,'Raw Data'!Q:Q,"ERROR",0,1)</f>
        <v>75</v>
      </c>
      <c r="R112" s="9" t="str">
        <f>_xlfn.XLOOKUP($E112,'Raw Data'!$E:$E,'Raw Data'!R:R,"ERROR",0,1)</f>
        <v>ml</v>
      </c>
      <c r="S112" s="5" t="str">
        <f t="array" ref="S112">_xlfn.IFS(AND(T112&gt;0,T112&lt;=0.05),"0 to 0.05",AND(T112&gt;0.05,T112&lt;=0.1),"0.05 to 0.1",AND(T112&gt;0.1,T112&lt;=0.2),"0.1 to 0.2",AND(T112&gt;0.2,T112&lt;=0.3),"0.2 to 0.3",AND(T112&gt;0.3,T112&lt;=0.4),"0.3 to 0.4",AND(T112&gt;0.4,T112&lt;=0.5),"0.4 to 0.5",AND(T112&gt;0.5,T112&lt;=0.75),"0.5 to 0.75",AND(T112&gt;0.75,T112&lt;=1),"0.75 to 1",AND(T112&gt;1,T112&lt;=2),"1 to 2",AND(T112&gt;2,T112&lt;=3),"2 to 3",AND(T112&gt;3,T112&lt;=4),"3 to 4",AND(T112&gt;4,T112&lt;=5),"4 to 5",AND(T112&gt;5,T112&lt;=10),"5 to 10",T112&gt;10,"10+")</f>
        <v>1 to 2</v>
      </c>
      <c r="T112" s="10">
        <f>_xlfn.XLOOKUP($E112,'Raw Data'!$E:$E,'Raw Data'!T:T,"ERROR",0,1)</f>
        <v>1.15968593895807</v>
      </c>
      <c r="U112" s="15" t="str">
        <f t="array" ref="U112">_xlfn.IFS(AND(V112&gt;0,V112&lt;=0.05),"0 to 0.05",AND(V112&gt;0.05,V112&lt;=0.1),"0.05 to 0.1",AND(V112&gt;0.1,V112&lt;=0.2),"0.1 to 0.2",AND(V112&gt;0.2,V112&lt;=0.3),"0.2 to 0.3",AND(V112&gt;0.3,V112&lt;=0.4),"0.3 to 0.4",AND(V112&gt;0.4,V112&lt;=0.5),"0.4 to 0.5",AND(V112&gt;0.5,V112&lt;=0.75),"0.5 to 0.75",AND(V112&gt;0.75,V112&lt;=1),"0.75 to 1",AND(V112&gt;1,V112&lt;=2),"1 to 2",AND(V112&gt;2,V112&lt;=3),"2 to 3",AND(V112&gt;3,V112&lt;=4),"3 to 4",AND(V112&gt;4,V112&lt;=5),"4 to 5",AND(V112&gt;5,V112&lt;=10),"5 to 10",V112&gt;10,"10+")</f>
        <v>0.3 to 0.4</v>
      </c>
      <c r="V112" s="10">
        <f>_xlfn.XLOOKUP($E112,'Raw Data'!$E:$E,'Raw Data'!V:V,"ERROR",0,1)</f>
        <v>0.327306781821493</v>
      </c>
      <c r="W112" s="15" t="str">
        <f t="array" ref="W112">_xlfn.IFS(AND(X112&gt;0,X112&lt;=0.05),"0 to 0.05",AND(X112&gt;0.05,X112&lt;=0.1),"0.05 to 0.1",AND(X112&gt;0.1,X112&lt;=0.2),"0.1 to 0.2",AND(X112&gt;0.2,X112&lt;=0.3),"0.2 to 0.3",AND(X112&gt;0.3,X112&lt;=0.4),"0.3 to 0.4",AND(X112&gt;0.4,X112&lt;=0.5),"0.4 to 0.5",AND(X112&gt;0.5,X112&lt;=0.75),"0.5 to 0.75",AND(X112&gt;0.75,X112&lt;=1),"0.75 to 1",AND(X112&gt;1,X112&lt;=2),"1 to 2",AND(X112&gt;2,X112&lt;=3),"2 to 3",AND(X112&gt;3,X112&lt;=4),"3 to 4",AND(X112&gt;4,X112&lt;=5),"4 to 5",AND(X112&gt;5,X112&lt;=10),"5 to 10",X112&gt;10,"10+")</f>
        <v>0.3 to 0.4</v>
      </c>
      <c r="X112" s="16">
        <f t="shared" si="6"/>
        <v>0.313115203518679</v>
      </c>
      <c r="Y112" s="5" t="str">
        <f t="array" ref="Y112">_xlfn.IFS(AND(Z112&gt;0,Z112&lt;=1),"0 to 1",AND(Z112&gt;1,Z112&lt;=2),"1 to 2",AND(Z112&gt;2,Z112&lt;=4),"2 to 4",AND(Z112&gt;4,Z112&lt;=6),"4 to 6",AND(Z112&gt;6,Z112&lt;=8),"6 to 8",AND(Z112&gt;8,Z112&lt;=10),"8 to 10",AND(Z112&gt;10,Z112&lt;=15),"10 to 15",AND(Z112&gt;15,Z112&lt;=20),"15 to 20",AND(Z112&gt;20,Z112&lt;=25),"20 to 25",AND(Z112&gt;25,Z112&lt;=30),"25 to 30",AND(Z112&gt;30,Z112&lt;=40),"30 to 40",AND(Z112&gt;40,Z112&lt;=50),"40 to 50",Z112&gt;50,"50+")</f>
        <v>2 to 4</v>
      </c>
      <c r="Z112" s="9">
        <f>_xlfn.XLOOKUP($E112,'Raw Data'!$E:$E,'Raw Data'!Z:Z,"ERROR",0,1)</f>
        <v>2.535</v>
      </c>
      <c r="AA112" s="9" t="str">
        <f>_xlfn.XLOOKUP($E112,'Raw Data'!$E:$E,'Raw Data'!AA:AA,"ERROR",0,1)</f>
        <v>oz</v>
      </c>
    </row>
    <row r="113" hidden="1" spans="1:27">
      <c r="A113" s="5" t="str">
        <f>_xlfn.XLOOKUP($E113,'Raw Data'!$E:$E,'Raw Data'!A:A,"ERROR",0,1)</f>
        <v>AE</v>
      </c>
      <c r="B113" s="5" t="str">
        <f>_xlfn.XLOOKUP($E113,'Raw Data'!$E:$E,'Raw Data'!B:B,"ERROR",0,1)</f>
        <v>Hair Mousses</v>
      </c>
      <c r="C113" s="5" t="str">
        <f>_xlfn.XLOOKUP($E113,'Raw Data'!$E:$E,'Raw Data'!C:C,"ERROR",0,1)</f>
        <v>pantene</v>
      </c>
      <c r="D113" s="5" t="str">
        <f>_xlfn.XLOOKUP($E113,'Raw Data'!$E:$E,'Raw Data'!D:D,"ERROR",0,1)</f>
        <v>www.amazon.ae/dp/B07NFRL4M5</v>
      </c>
      <c r="E113" s="5" t="s">
        <v>312</v>
      </c>
      <c r="F113" s="9" t="str">
        <f>_xlfn.XLOOKUP($E113,'Raw Data'!$E:$E,'Raw Data'!F:F,"ERROR",0,1)</f>
        <v>Pantene Curl Mousse For Curly Hair, Tames Frizz for Soft Touchable Curls, 6.6 Ounce (Pack of 3) Pantene Curl Mousse For Curly Hair, Tames Frizz for Soft Touchable Curls, 6.6 Ounce (Pack of 3)</v>
      </c>
      <c r="G113" s="10">
        <f>_xlfn.XLOOKUP($E113,'Raw Data'!$E:$E,'Raw Data'!G:G,"ERROR",0,1)</f>
        <v>5</v>
      </c>
      <c r="H113" s="9">
        <f>_xlfn.XLOOKUP($E113,'Raw Data'!$E:$E,'Raw Data'!H:H,"ERROR",0,1)</f>
        <v>979.98</v>
      </c>
      <c r="I113" s="9">
        <f>_xlfn.XLOOKUP($E113,'Raw Data'!$E:$E,'Raw Data'!I:I,"ERROR",0,1)</f>
        <v>0.00131201790892798</v>
      </c>
      <c r="J113" s="9" t="str">
        <f>_xlfn.XLOOKUP($E113,'Raw Data'!$E:$E,'Raw Data'!J:J,"ERROR",0,1)</f>
        <v>No</v>
      </c>
      <c r="K113" s="14" t="str">
        <f t="array" ref="K113">_xlfn.IFS(AND(L113&gt;0,L113&lt;=5),"0 to 5",AND(L113&gt;5,L113&lt;=10),"5 to 10",AND(L113&gt;10,L113&lt;=15),"10 to 15",AND(L113&gt;15,L113&lt;=20),"15 to 20",AND(L113&gt;20,L113&lt;=30),"20 to 30",AND(L113&gt;30,L113&lt;=40),"30 to 40",AND(L113&gt;40,L113&lt;=50),"40 to 50",AND(L113&gt;50,L113&lt;=75),"50 to 75",AND(L113&gt;75,L113&lt;=100),"75 to 100",AND(L113&gt;100,L113&lt;=150),"100 to 150",AND(L113&gt;150,L113&lt;=200),"150 to 200",AND(L113&gt;200,L113&lt;=250),"200 to 250",AND(L113&gt;250,L113&lt;=300),"250 to 300",AND(L113&gt;300,L113&lt;=400),"300 to 400",AND(L113&gt;400,L113&lt;=500),"400 to 500",L113&gt;500,"500+")</f>
        <v>150 to 200</v>
      </c>
      <c r="L113" s="9">
        <f>_xlfn.XLOOKUP($E113,'Raw Data'!$E:$E,'Raw Data'!L:L,"ERROR",0,1)</f>
        <v>176.32</v>
      </c>
      <c r="M113" s="14" t="str">
        <f t="array" ref="M113">_xlfn.IFS(AND(N113&gt;0,N113&lt;=5),"0 to 5",AND(N113&gt;5,N113&lt;=10),"5 to 10",AND(N113&gt;10,N113&lt;=15),"10 to 15",AND(N113&gt;15,N113&lt;=20),"15 to 20",AND(N113&gt;20,N113&lt;=30),"20 to 30",AND(N113&gt;30,N113&lt;=40),"30 to 40",AND(N113&gt;40,N113&lt;=50),"40 to 50",AND(N113&gt;50,N113&lt;=75),"50 to 75",AND(N113&gt;75,N113&lt;=100),"75 to 100",AND(N113&gt;100,N113&lt;=150),"100 to 150",AND(N113&gt;150,N113&lt;=200),"150 to 200",AND(N113&gt;200,N113&lt;=250),"200 to 250",AND(N113&gt;250,N113&lt;=300),"250 to 300",AND(N113&gt;300,N113&lt;=400),"300 to 400",AND(N113&gt;400,N113&lt;=500),"400 to 500",N113&gt;500,"500+")</f>
        <v>200 to 250</v>
      </c>
      <c r="N113" s="9">
        <f>_xlfn.XLOOKUP($E113,'Raw Data'!$E:$E,'Raw Data'!N:N,"ERROR",0,1)</f>
        <v>211.66</v>
      </c>
      <c r="O113" s="14" t="str">
        <f t="array" ref="O113">_xlfn.IFS(P113=0,"No Discount",AND(P113&gt;0,P113&lt;=0.02),"0% to 2%",AND(P113&gt;0.02,P113&lt;=0.04),"2% to 4%",AND(P113&gt;0.04,P113&lt;=0.06),"4% to 6%",AND(P113&gt;0.06,P113&lt;=0.08),"6% to 8%",AND(P113&gt;0.08,P113&lt;=0.1),"8% to 10%",AND(P113&gt;0.1,P113&lt;=0.15),"10% to 15%",AND(P113&gt;0.15,P113&lt;=0.2),"15% to 20%",AND(P113&gt;0.2,P113&lt;=0.25),"20% to 25%",AND(P113&gt;0.25,P113&lt;=0.3),"25% to 30%",AND(P113&gt;0.3,P113&lt;=0.4),"30% to 40%",AND(P113&gt;0.4,P113&lt;=0.5),"40% to 50%",AND(P113&gt;0.5,P113&lt;=0.75),"50% to 75%",AND(P113&gt;0.75,P113&lt;=1),"75% to 100%")</f>
        <v>15% to 20%</v>
      </c>
      <c r="P113" s="10">
        <f>_xlfn.XLOOKUP($E113,'Raw Data'!$E:$E,'Raw Data'!P:P,"ERROR",0,1)</f>
        <v>0.166965888689408</v>
      </c>
      <c r="Q113" s="9">
        <f>_xlfn.XLOOKUP($E113,'Raw Data'!$E:$E,'Raw Data'!Q:Q,"ERROR",0,1)</f>
        <v>19.8</v>
      </c>
      <c r="R113" s="9" t="str">
        <f>_xlfn.XLOOKUP($E113,'Raw Data'!$E:$E,'Raw Data'!R:R,"ERROR",0,1)</f>
        <v>oz</v>
      </c>
      <c r="S113" s="5" t="str">
        <f t="array" ref="S113">_xlfn.IFS(AND(T113&gt;0,T113&lt;=0.05),"0 to 0.05",AND(T113&gt;0.05,T113&lt;=0.1),"0.05 to 0.1",AND(T113&gt;0.1,T113&lt;=0.2),"0.1 to 0.2",AND(T113&gt;0.2,T113&lt;=0.3),"0.2 to 0.3",AND(T113&gt;0.3,T113&lt;=0.4),"0.3 to 0.4",AND(T113&gt;0.4,T113&lt;=0.5),"0.4 to 0.5",AND(T113&gt;0.5,T113&lt;=0.75),"0.5 to 0.75",AND(T113&gt;0.75,T113&lt;=1),"0.75 to 1",AND(T113&gt;1,T113&lt;=2),"1 to 2",AND(T113&gt;2,T113&lt;=3),"2 to 3",AND(T113&gt;3,T113&lt;=4),"3 to 4",AND(T113&gt;4,T113&lt;=5),"4 to 5",AND(T113&gt;5,T113&lt;=10),"5 to 10",T113&gt;10,"10+")</f>
        <v>0.3 to 0.4</v>
      </c>
      <c r="T113" s="10">
        <f>_xlfn.XLOOKUP($E113,'Raw Data'!$E:$E,'Raw Data'!T:T,"ERROR",0,1)</f>
        <v>0.301151521983446</v>
      </c>
      <c r="U113" s="15" t="str">
        <f t="array" ref="U113">_xlfn.IFS(AND(V113&gt;0,V113&lt;=0.05),"0 to 0.05",AND(V113&gt;0.05,V113&lt;=0.1),"0.05 to 0.1",AND(V113&gt;0.1,V113&lt;=0.2),"0.1 to 0.2",AND(V113&gt;0.2,V113&lt;=0.3),"0.2 to 0.3",AND(V113&gt;0.3,V113&lt;=0.4),"0.3 to 0.4",AND(V113&gt;0.4,V113&lt;=0.5),"0.4 to 0.5",AND(V113&gt;0.5,V113&lt;=0.75),"0.5 to 0.75",AND(V113&gt;0.75,V113&lt;=1),"0.75 to 1",AND(V113&gt;1,V113&lt;=2),"1 to 2",AND(V113&gt;2,V113&lt;=3),"2 to 3",AND(V113&gt;3,V113&lt;=4),"3 to 4",AND(V113&gt;4,V113&lt;=5),"4 to 5",AND(V113&gt;5,V113&lt;=10),"5 to 10",V113&gt;10,"10+")</f>
        <v>0.05 to 0.1</v>
      </c>
      <c r="V113" s="10">
        <f>_xlfn.XLOOKUP($E113,'Raw Data'!$E:$E,'Raw Data'!V:V,"ERROR",0,1)</f>
        <v>0.0976081409290743</v>
      </c>
      <c r="W113" s="15" t="str">
        <f t="array" ref="W113">_xlfn.IFS(AND(X113&gt;0,X113&lt;=0.05),"0 to 0.05",AND(X113&gt;0.05,X113&lt;=0.1),"0.05 to 0.1",AND(X113&gt;0.1,X113&lt;=0.2),"0.1 to 0.2",AND(X113&gt;0.2,X113&lt;=0.3),"0.2 to 0.3",AND(X113&gt;0.3,X113&lt;=0.4),"0.3 to 0.4",AND(X113&gt;0.4,X113&lt;=0.5),"0.4 to 0.5",AND(X113&gt;0.5,X113&lt;=0.75),"0.5 to 0.75",AND(X113&gt;0.75,X113&lt;=1),"0.75 to 1",AND(X113&gt;1,X113&lt;=2),"1 to 2",AND(X113&gt;2,X113&lt;=3),"2 to 3",AND(X113&gt;3,X113&lt;=4),"3 to 4",AND(X113&gt;4,X113&lt;=5),"4 to 5",AND(X113&gt;5,X113&lt;=10),"5 to 10",X113&gt;10,"10+")</f>
        <v>0.05 to 0.1</v>
      </c>
      <c r="X113" s="16">
        <f t="shared" si="6"/>
        <v>0.0813109109355305</v>
      </c>
      <c r="Y113" s="5" t="str">
        <f t="array" ref="Y113">_xlfn.IFS(AND(Z113&gt;0,Z113&lt;=1),"0 to 1",AND(Z113&gt;1,Z113&lt;=2),"1 to 2",AND(Z113&gt;2,Z113&lt;=4),"2 to 4",AND(Z113&gt;4,Z113&lt;=6),"4 to 6",AND(Z113&gt;6,Z113&lt;=8),"6 to 8",AND(Z113&gt;8,Z113&lt;=10),"8 to 10",AND(Z113&gt;10,Z113&lt;=15),"10 to 15",AND(Z113&gt;15,Z113&lt;=20),"15 to 20",AND(Z113&gt;20,Z113&lt;=25),"20 to 25",AND(Z113&gt;25,Z113&lt;=30),"25 to 30",AND(Z113&gt;30,Z113&lt;=40),"30 to 40",AND(Z113&gt;40,Z113&lt;=50),"40 to 50",Z113&gt;50,"50+")</f>
        <v>15 to 20</v>
      </c>
      <c r="Z113" s="9">
        <f>_xlfn.XLOOKUP($E113,'Raw Data'!$E:$E,'Raw Data'!Z:Z,"ERROR",0,1)</f>
        <v>19.8</v>
      </c>
      <c r="AA113" s="9" t="str">
        <f>_xlfn.XLOOKUP($E113,'Raw Data'!$E:$E,'Raw Data'!AA:AA,"ERROR",0,1)</f>
        <v>oz</v>
      </c>
    </row>
    <row r="114" hidden="1" spans="1:27">
      <c r="A114" s="5" t="str">
        <f>_xlfn.XLOOKUP($E114,'Raw Data'!$E:$E,'Raw Data'!A:A,"ERROR",0,1)</f>
        <v>AE</v>
      </c>
      <c r="B114" s="5" t="str">
        <f>_xlfn.XLOOKUP($E114,'Raw Data'!$E:$E,'Raw Data'!B:B,"ERROR",0,1)</f>
        <v>Hair Mousses</v>
      </c>
      <c r="C114" s="5" t="str">
        <f>_xlfn.XLOOKUP($E114,'Raw Data'!$E:$E,'Raw Data'!C:C,"ERROR",0,1)</f>
        <v>Wella</v>
      </c>
      <c r="D114" s="5" t="str">
        <f>_xlfn.XLOOKUP($E114,'Raw Data'!$E:$E,'Raw Data'!D:D,"ERROR",0,1)</f>
        <v>www.amazon.ae/dp/B07V72TD6Z</v>
      </c>
      <c r="E114" s="5" t="s">
        <v>313</v>
      </c>
      <c r="F114" s="9" t="str">
        <f>_xlfn.XLOOKUP($E114,'Raw Data'!$E:$E,'Raw Data'!F:F,"ERROR",0,1)</f>
        <v>Wella Wellaflex Hair Mousse Volume&amp;Repair Hold5 200ml</v>
      </c>
      <c r="G114" s="10">
        <f>_xlfn.XLOOKUP($E114,'Raw Data'!$E:$E,'Raw Data'!G:G,"ERROR",0,1)</f>
        <v>32</v>
      </c>
      <c r="H114" s="9">
        <f>_xlfn.XLOOKUP($E114,'Raw Data'!$E:$E,'Raw Data'!H:H,"ERROR",0,1)</f>
        <v>978.81</v>
      </c>
      <c r="I114" s="9">
        <f>_xlfn.XLOOKUP($E114,'Raw Data'!$E:$E,'Raw Data'!I:I,"ERROR",0,1)</f>
        <v>0.0013104514882322</v>
      </c>
      <c r="J114" s="9" t="str">
        <f>_xlfn.XLOOKUP($E114,'Raw Data'!$E:$E,'Raw Data'!J:J,"ERROR",0,1)</f>
        <v>No</v>
      </c>
      <c r="K114" s="14" t="str">
        <f t="array" ref="K114">_xlfn.IFS(AND(L114&gt;0,L114&lt;=5),"0 to 5",AND(L114&gt;5,L114&lt;=10),"5 to 10",AND(L114&gt;10,L114&lt;=15),"10 to 15",AND(L114&gt;15,L114&lt;=20),"15 to 20",AND(L114&gt;20,L114&lt;=30),"20 to 30",AND(L114&gt;30,L114&lt;=40),"30 to 40",AND(L114&gt;40,L114&lt;=50),"40 to 50",AND(L114&gt;50,L114&lt;=75),"50 to 75",AND(L114&gt;75,L114&lt;=100),"75 to 100",AND(L114&gt;100,L114&lt;=150),"100 to 150",AND(L114&gt;150,L114&lt;=200),"150 to 200",AND(L114&gt;200,L114&lt;=250),"200 to 250",AND(L114&gt;250,L114&lt;=300),"250 to 300",AND(L114&gt;300,L114&lt;=400),"300 to 400",AND(L114&gt;400,L114&lt;=500),"400 to 500",L114&gt;500,"500+")</f>
        <v>30 to 40</v>
      </c>
      <c r="L114" s="9">
        <f>_xlfn.XLOOKUP($E114,'Raw Data'!$E:$E,'Raw Data'!L:L,"ERROR",0,1)</f>
        <v>33.14</v>
      </c>
      <c r="M114" s="14" t="str">
        <f t="array" ref="M114">_xlfn.IFS(AND(N114&gt;0,N114&lt;=5),"0 to 5",AND(N114&gt;5,N114&lt;=10),"5 to 10",AND(N114&gt;10,N114&lt;=15),"10 to 15",AND(N114&gt;15,N114&lt;=20),"15 to 20",AND(N114&gt;20,N114&lt;=30),"20 to 30",AND(N114&gt;30,N114&lt;=40),"30 to 40",AND(N114&gt;40,N114&lt;=50),"40 to 50",AND(N114&gt;50,N114&lt;=75),"50 to 75",AND(N114&gt;75,N114&lt;=100),"75 to 100",AND(N114&gt;100,N114&lt;=150),"100 to 150",AND(N114&gt;150,N114&lt;=200),"150 to 200",AND(N114&gt;200,N114&lt;=250),"200 to 250",AND(N114&gt;250,N114&lt;=300),"250 to 300",AND(N114&gt;300,N114&lt;=400),"300 to 400",AND(N114&gt;400,N114&lt;=500),"400 to 500",N114&gt;500,"500+")</f>
        <v>30 to 40</v>
      </c>
      <c r="N114" s="9">
        <f>_xlfn.XLOOKUP($E114,'Raw Data'!$E:$E,'Raw Data'!N:N,"ERROR",0,1)</f>
        <v>34.27</v>
      </c>
      <c r="O114" s="14" t="str">
        <f t="array" ref="O114">_xlfn.IFS(P114=0,"No Discount",AND(P114&gt;0,P114&lt;=0.02),"0% to 2%",AND(P114&gt;0.02,P114&lt;=0.04),"2% to 4%",AND(P114&gt;0.04,P114&lt;=0.06),"4% to 6%",AND(P114&gt;0.06,P114&lt;=0.08),"6% to 8%",AND(P114&gt;0.08,P114&lt;=0.1),"8% to 10%",AND(P114&gt;0.1,P114&lt;=0.15),"10% to 15%",AND(P114&gt;0.15,P114&lt;=0.2),"15% to 20%",AND(P114&gt;0.2,P114&lt;=0.25),"20% to 25%",AND(P114&gt;0.25,P114&lt;=0.3),"25% to 30%",AND(P114&gt;0.3,P114&lt;=0.4),"30% to 40%",AND(P114&gt;0.4,P114&lt;=0.5),"40% to 50%",AND(P114&gt;0.5,P114&lt;=0.75),"50% to 75%",AND(P114&gt;0.75,P114&lt;=1),"75% to 100%")</f>
        <v>2% to 4%</v>
      </c>
      <c r="P114" s="10">
        <f>_xlfn.XLOOKUP($E114,'Raw Data'!$E:$E,'Raw Data'!P:P,"ERROR",0,1)</f>
        <v>0.0329734461628247</v>
      </c>
      <c r="Q114" s="9">
        <f>_xlfn.XLOOKUP($E114,'Raw Data'!$E:$E,'Raw Data'!Q:Q,"ERROR",0,1)</f>
        <v>200</v>
      </c>
      <c r="R114" s="9" t="str">
        <f>_xlfn.XLOOKUP($E114,'Raw Data'!$E:$E,'Raw Data'!R:R,"ERROR",0,1)</f>
        <v>ml</v>
      </c>
      <c r="S114" s="5" t="str">
        <f t="array" ref="S114">_xlfn.IFS(AND(T114&gt;0,T114&lt;=0.05),"0 to 0.05",AND(T114&gt;0.05,T114&lt;=0.1),"0.05 to 0.1",AND(T114&gt;0.1,T114&lt;=0.2),"0.1 to 0.2",AND(T114&gt;0.2,T114&lt;=0.3),"0.2 to 0.3",AND(T114&gt;0.3,T114&lt;=0.4),"0.3 to 0.4",AND(T114&gt;0.4,T114&lt;=0.5),"0.4 to 0.5",AND(T114&gt;0.5,T114&lt;=0.75),"0.5 to 0.75",AND(T114&gt;0.75,T114&lt;=1),"0.75 to 1",AND(T114&gt;1,T114&lt;=2),"1 to 2",AND(T114&gt;2,T114&lt;=3),"2 to 3",AND(T114&gt;3,T114&lt;=4),"3 to 4",AND(T114&gt;4,T114&lt;=5),"4 to 5",AND(T114&gt;5,T114&lt;=10),"5 to 10",T114&gt;10,"10+")</f>
        <v>0.1 to 0.2</v>
      </c>
      <c r="T114" s="10">
        <f>_xlfn.XLOOKUP($E114,'Raw Data'!$E:$E,'Raw Data'!T:T,"ERROR",0,1)</f>
        <v>0.165788531075594</v>
      </c>
      <c r="U114" s="15" t="str">
        <f t="array" ref="U114">_xlfn.IFS(AND(V114&gt;0,V114&lt;=0.05),"0 to 0.05",AND(V114&gt;0.05,V114&lt;=0.1),"0.05 to 0.1",AND(V114&gt;0.1,V114&lt;=0.2),"0.1 to 0.2",AND(V114&gt;0.2,V114&lt;=0.3),"0.2 to 0.3",AND(V114&gt;0.3,V114&lt;=0.4),"0.3 to 0.4",AND(V114&gt;0.4,V114&lt;=0.5),"0.4 to 0.5",AND(V114&gt;0.5,V114&lt;=0.75),"0.5 to 0.75",AND(V114&gt;0.75,V114&lt;=1),"0.75 to 1",AND(V114&gt;1,V114&lt;=2),"1 to 2",AND(V114&gt;2,V114&lt;=3),"2 to 3",AND(V114&gt;3,V114&lt;=4),"3 to 4",AND(V114&gt;4,V114&lt;=5),"4 to 5",AND(V114&gt;5,V114&lt;=10),"5 to 10",V114&gt;10,"10+")</f>
        <v>0 to 0.05</v>
      </c>
      <c r="V114" s="10">
        <f>_xlfn.XLOOKUP($E114,'Raw Data'!$E:$E,'Raw Data'!V:V,"ERROR",0,1)</f>
        <v>0.0462892184426484</v>
      </c>
      <c r="W114" s="15" t="str">
        <f t="array" ref="W114">_xlfn.IFS(AND(X114&gt;0,X114&lt;=0.05),"0 to 0.05",AND(X114&gt;0.05,X114&lt;=0.1),"0.05 to 0.1",AND(X114&gt;0.1,X114&lt;=0.2),"0.1 to 0.2",AND(X114&gt;0.2,X114&lt;=0.3),"0.2 to 0.3",AND(X114&gt;0.3,X114&lt;=0.4),"0.3 to 0.4",AND(X114&gt;0.4,X114&lt;=0.5),"0.4 to 0.5",AND(X114&gt;0.5,X114&lt;=0.75),"0.5 to 0.75",AND(X114&gt;0.75,X114&lt;=1),"0.75 to 1",AND(X114&gt;1,X114&lt;=2),"1 to 2",AND(X114&gt;2,X114&lt;=3),"2 to 3",AND(X114&gt;3,X114&lt;=4),"3 to 4",AND(X114&gt;4,X114&lt;=5),"4 to 5",AND(X114&gt;5,X114&lt;=10),"5 to 10",X114&gt;10,"10+")</f>
        <v>0 to 0.05</v>
      </c>
      <c r="X114" s="16">
        <f t="shared" si="6"/>
        <v>0.0447629033904105</v>
      </c>
      <c r="Y114" s="5" t="str">
        <f t="array" ref="Y114">_xlfn.IFS(AND(Z114&gt;0,Z114&lt;=1),"0 to 1",AND(Z114&gt;1,Z114&lt;=2),"1 to 2",AND(Z114&gt;2,Z114&lt;=4),"2 to 4",AND(Z114&gt;4,Z114&lt;=6),"4 to 6",AND(Z114&gt;6,Z114&lt;=8),"6 to 8",AND(Z114&gt;8,Z114&lt;=10),"8 to 10",AND(Z114&gt;10,Z114&lt;=15),"10 to 15",AND(Z114&gt;15,Z114&lt;=20),"15 to 20",AND(Z114&gt;20,Z114&lt;=25),"20 to 25",AND(Z114&gt;25,Z114&lt;=30),"25 to 30",AND(Z114&gt;30,Z114&lt;=40),"30 to 40",AND(Z114&gt;40,Z114&lt;=50),"40 to 50",Z114&gt;50,"50+")</f>
        <v>6 to 8</v>
      </c>
      <c r="Z114" s="9">
        <f>_xlfn.XLOOKUP($E114,'Raw Data'!$E:$E,'Raw Data'!Z:Z,"ERROR",0,1)</f>
        <v>6.76</v>
      </c>
      <c r="AA114" s="9" t="str">
        <f>_xlfn.XLOOKUP($E114,'Raw Data'!$E:$E,'Raw Data'!AA:AA,"ERROR",0,1)</f>
        <v>oz</v>
      </c>
    </row>
    <row r="115" hidden="1" spans="1:27">
      <c r="A115" s="5" t="str">
        <f>_xlfn.XLOOKUP($E115,'Raw Data'!$E:$E,'Raw Data'!A:A,"ERROR",0,1)</f>
        <v>AE</v>
      </c>
      <c r="B115" s="5" t="str">
        <f>_xlfn.XLOOKUP($E115,'Raw Data'!$E:$E,'Raw Data'!B:B,"ERROR",0,1)</f>
        <v>Hair Mousses</v>
      </c>
      <c r="C115" s="5" t="str">
        <f>_xlfn.XLOOKUP($E115,'Raw Data'!$E:$E,'Raw Data'!C:C,"ERROR",0,1)</f>
        <v>Worlds Of Curls</v>
      </c>
      <c r="D115" s="5" t="str">
        <f>_xlfn.XLOOKUP($E115,'Raw Data'!$E:$E,'Raw Data'!D:D,"ERROR",0,1)</f>
        <v>www.amazon.ae/dp/B003I2EL0C</v>
      </c>
      <c r="E115" s="5" t="s">
        <v>314</v>
      </c>
      <c r="F115" s="9" t="str">
        <f>_xlfn.XLOOKUP($E115,'Raw Data'!$E:$E,'Raw Data'!F:F,"ERROR",0,1)</f>
        <v>Worlds of Curls Curl Activator for Extra Dry Hair, 16 Ounce Worlds of Curls Curl Activator for Extra Dry Hair, 16 Ounce</v>
      </c>
      <c r="G115" s="10">
        <f>_xlfn.XLOOKUP($E115,'Raw Data'!$E:$E,'Raw Data'!G:G,"ERROR",0,1)</f>
        <v>21</v>
      </c>
      <c r="H115" s="9">
        <f>_xlfn.XLOOKUP($E115,'Raw Data'!$E:$E,'Raw Data'!H:H,"ERROR",0,1)</f>
        <v>965.96</v>
      </c>
      <c r="I115" s="9">
        <f>_xlfn.XLOOKUP($E115,'Raw Data'!$E:$E,'Raw Data'!I:I,"ERROR",0,1)</f>
        <v>0.00129324763700083</v>
      </c>
      <c r="J115" s="9" t="str">
        <f>_xlfn.XLOOKUP($E115,'Raw Data'!$E:$E,'Raw Data'!J:J,"ERROR",0,1)</f>
        <v>No</v>
      </c>
      <c r="K115" s="14" t="str">
        <f t="array" ref="K115">_xlfn.IFS(AND(L115&gt;0,L115&lt;=5),"0 to 5",AND(L115&gt;5,L115&lt;=10),"5 to 10",AND(L115&gt;10,L115&lt;=15),"10 to 15",AND(L115&gt;15,L115&lt;=20),"15 to 20",AND(L115&gt;20,L115&lt;=30),"20 to 30",AND(L115&gt;30,L115&lt;=40),"30 to 40",AND(L115&gt;40,L115&lt;=50),"40 to 50",AND(L115&gt;50,L115&lt;=75),"50 to 75",AND(L115&gt;75,L115&lt;=100),"75 to 100",AND(L115&gt;100,L115&lt;=150),"100 to 150",AND(L115&gt;150,L115&lt;=200),"150 to 200",AND(L115&gt;200,L115&lt;=250),"200 to 250",AND(L115&gt;250,L115&lt;=300),"250 to 300",AND(L115&gt;300,L115&lt;=400),"300 to 400",AND(L115&gt;400,L115&lt;=500),"400 to 500",L115&gt;500,"500+")</f>
        <v>40 to 50</v>
      </c>
      <c r="L115" s="9">
        <f>_xlfn.XLOOKUP($E115,'Raw Data'!$E:$E,'Raw Data'!L:L,"ERROR",0,1)</f>
        <v>44.99</v>
      </c>
      <c r="M115" s="14" t="str">
        <f t="array" ref="M115">_xlfn.IFS(AND(N115&gt;0,N115&lt;=5),"0 to 5",AND(N115&gt;5,N115&lt;=10),"5 to 10",AND(N115&gt;10,N115&lt;=15),"10 to 15",AND(N115&gt;15,N115&lt;=20),"15 to 20",AND(N115&gt;20,N115&lt;=30),"20 to 30",AND(N115&gt;30,N115&lt;=40),"30 to 40",AND(N115&gt;40,N115&lt;=50),"40 to 50",AND(N115&gt;50,N115&lt;=75),"50 to 75",AND(N115&gt;75,N115&lt;=100),"75 to 100",AND(N115&gt;100,N115&lt;=150),"100 to 150",AND(N115&gt;150,N115&lt;=200),"150 to 200",AND(N115&gt;200,N115&lt;=250),"200 to 250",AND(N115&gt;250,N115&lt;=300),"250 to 300",AND(N115&gt;300,N115&lt;=400),"300 to 400",AND(N115&gt;400,N115&lt;=500),"400 to 500",N115&gt;500,"500+")</f>
        <v>40 to 50</v>
      </c>
      <c r="N115" s="9">
        <f>_xlfn.XLOOKUP($E115,'Raw Data'!$E:$E,'Raw Data'!N:N,"ERROR",0,1)</f>
        <v>44.99</v>
      </c>
      <c r="O115" s="14" t="str">
        <f t="array" ref="O115">_xlfn.IFS(P115=0,"No Discount",AND(P115&gt;0,P115&lt;=0.02),"0% to 2%",AND(P115&gt;0.02,P115&lt;=0.04),"2% to 4%",AND(P115&gt;0.04,P115&lt;=0.06),"4% to 6%",AND(P115&gt;0.06,P115&lt;=0.08),"6% to 8%",AND(P115&gt;0.08,P115&lt;=0.1),"8% to 10%",AND(P115&gt;0.1,P115&lt;=0.15),"10% to 15%",AND(P115&gt;0.15,P115&lt;=0.2),"15% to 20%",AND(P115&gt;0.2,P115&lt;=0.25),"20% to 25%",AND(P115&gt;0.25,P115&lt;=0.3),"25% to 30%",AND(P115&gt;0.3,P115&lt;=0.4),"30% to 40%",AND(P115&gt;0.4,P115&lt;=0.5),"40% to 50%",AND(P115&gt;0.5,P115&lt;=0.75),"50% to 75%",AND(P115&gt;0.75,P115&lt;=1),"75% to 100%")</f>
        <v>No Discount</v>
      </c>
      <c r="P115" s="10">
        <f>_xlfn.XLOOKUP($E115,'Raw Data'!$E:$E,'Raw Data'!P:P,"ERROR",0,1)</f>
        <v>0</v>
      </c>
      <c r="Q115" s="9">
        <f>_xlfn.XLOOKUP($E115,'Raw Data'!$E:$E,'Raw Data'!Q:Q,"ERROR",0,1)</f>
        <v>16</v>
      </c>
      <c r="R115" s="9" t="str">
        <f>_xlfn.XLOOKUP($E115,'Raw Data'!$E:$E,'Raw Data'!R:R,"ERROR",0,1)</f>
        <v>oz</v>
      </c>
      <c r="S115" s="5" t="str">
        <f t="array" ref="S115">_xlfn.IFS(AND(T115&gt;0,T115&lt;=0.05),"0 to 0.05",AND(T115&gt;0.05,T115&lt;=0.1),"0.05 to 0.1",AND(T115&gt;0.1,T115&lt;=0.2),"0.1 to 0.2",AND(T115&gt;0.2,T115&lt;=0.3),"0.2 to 0.3",AND(T115&gt;0.3,T115&lt;=0.4),"0.3 to 0.4",AND(T115&gt;0.4,T115&lt;=0.5),"0.4 to 0.5",AND(T115&gt;0.5,T115&lt;=0.75),"0.5 to 0.75",AND(T115&gt;0.75,T115&lt;=1),"0.75 to 1",AND(T115&gt;1,T115&lt;=2),"1 to 2",AND(T115&gt;2,T115&lt;=3),"2 to 3",AND(T115&gt;3,T115&lt;=4),"3 to 4",AND(T115&gt;4,T115&lt;=5),"4 to 5",AND(T115&gt;5,T115&lt;=10),"5 to 10",T115&gt;10,"10+")</f>
        <v>0.05 to 0.1</v>
      </c>
      <c r="T115" s="10">
        <f>_xlfn.XLOOKUP($E115,'Raw Data'!$E:$E,'Raw Data'!T:T,"ERROR",0,1)</f>
        <v>0.0950921542103483</v>
      </c>
      <c r="U115" s="15" t="str">
        <f t="array" ref="U115">_xlfn.IFS(AND(V115&gt;0,V115&lt;=0.05),"0 to 0.05",AND(V115&gt;0.05,V115&lt;=0.1),"0.05 to 0.1",AND(V115&gt;0.1,V115&lt;=0.2),"0.1 to 0.2",AND(V115&gt;0.2,V115&lt;=0.3),"0.2 to 0.3",AND(V115&gt;0.3,V115&lt;=0.4),"0.3 to 0.4",AND(V115&gt;0.4,V115&lt;=0.5),"0.4 to 0.5",AND(V115&gt;0.5,V115&lt;=0.75),"0.5 to 0.75",AND(V115&gt;0.75,V115&lt;=1),"0.75 to 1",AND(V115&gt;1,V115&lt;=2),"1 to 2",AND(V115&gt;2,V115&lt;=3),"2 to 3",AND(V115&gt;3,V115&lt;=4),"3 to 4",AND(V115&gt;4,V115&lt;=5),"4 to 5",AND(V115&gt;5,V115&lt;=10),"5 to 10",V115&gt;10,"10+")</f>
        <v>0 to 0.05</v>
      </c>
      <c r="V115" s="10">
        <f>_xlfn.XLOOKUP($E115,'Raw Data'!$E:$E,'Raw Data'!V:V,"ERROR",0,1)</f>
        <v>0.0256748816367941</v>
      </c>
      <c r="W115" s="15" t="str">
        <f t="array" ref="W115">_xlfn.IFS(AND(X115&gt;0,X115&lt;=0.05),"0 to 0.05",AND(X115&gt;0.05,X115&lt;=0.1),"0.05 to 0.1",AND(X115&gt;0.1,X115&lt;=0.2),"0.1 to 0.2",AND(X115&gt;0.2,X115&lt;=0.3),"0.2 to 0.3",AND(X115&gt;0.3,X115&lt;=0.4),"0.3 to 0.4",AND(X115&gt;0.4,X115&lt;=0.5),"0.4 to 0.5",AND(X115&gt;0.5,X115&lt;=0.75),"0.5 to 0.75",AND(X115&gt;0.75,X115&lt;=1),"0.75 to 1",AND(X115&gt;1,X115&lt;=2),"1 to 2",AND(X115&gt;2,X115&lt;=3),"2 to 3",AND(X115&gt;3,X115&lt;=4),"3 to 4",AND(X115&gt;4,X115&lt;=5),"4 to 5",AND(X115&gt;5,X115&lt;=10),"5 to 10",X115&gt;10,"10+")</f>
        <v>0 to 0.05</v>
      </c>
      <c r="X115" s="16">
        <f t="shared" si="6"/>
        <v>0.0256748816367941</v>
      </c>
      <c r="Y115" s="5" t="str">
        <f t="array" ref="Y115">_xlfn.IFS(AND(Z115&gt;0,Z115&lt;=1),"0 to 1",AND(Z115&gt;1,Z115&lt;=2),"1 to 2",AND(Z115&gt;2,Z115&lt;=4),"2 to 4",AND(Z115&gt;4,Z115&lt;=6),"4 to 6",AND(Z115&gt;6,Z115&lt;=8),"6 to 8",AND(Z115&gt;8,Z115&lt;=10),"8 to 10",AND(Z115&gt;10,Z115&lt;=15),"10 to 15",AND(Z115&gt;15,Z115&lt;=20),"15 to 20",AND(Z115&gt;20,Z115&lt;=25),"20 to 25",AND(Z115&gt;25,Z115&lt;=30),"25 to 30",AND(Z115&gt;30,Z115&lt;=40),"30 to 40",AND(Z115&gt;40,Z115&lt;=50),"40 to 50",Z115&gt;50,"50+")</f>
        <v>15 to 20</v>
      </c>
      <c r="Z115" s="9">
        <f>_xlfn.XLOOKUP($E115,'Raw Data'!$E:$E,'Raw Data'!Z:Z,"ERROR",0,1)</f>
        <v>16</v>
      </c>
      <c r="AA115" s="9" t="str">
        <f>_xlfn.XLOOKUP($E115,'Raw Data'!$E:$E,'Raw Data'!AA:AA,"ERROR",0,1)</f>
        <v>oz</v>
      </c>
    </row>
    <row r="116" hidden="1" spans="1:27">
      <c r="A116" s="5" t="str">
        <f>_xlfn.XLOOKUP($E116,'Raw Data'!$E:$E,'Raw Data'!A:A,"ERROR",0,1)</f>
        <v>AE</v>
      </c>
      <c r="B116" s="5" t="str">
        <f>_xlfn.XLOOKUP($E116,'Raw Data'!$E:$E,'Raw Data'!B:B,"ERROR",0,1)</f>
        <v>Hair Mousses</v>
      </c>
      <c r="C116" s="5" t="str">
        <f>_xlfn.XLOOKUP($E116,'Raw Data'!$E:$E,'Raw Data'!C:C,"ERROR",0,1)</f>
        <v>umberto giannini</v>
      </c>
      <c r="D116" s="5" t="str">
        <f>_xlfn.XLOOKUP($E116,'Raw Data'!$E:$E,'Raw Data'!D:D,"ERROR",0,1)</f>
        <v>www.amazon.ae/dp/B07B9JLBBZ</v>
      </c>
      <c r="E116" s="5" t="s">
        <v>315</v>
      </c>
      <c r="F116" s="9" t="str">
        <f>_xlfn.XLOOKUP($E116,'Raw Data'!$E:$E,'Raw Data'!F:F,"ERROR",0,1)</f>
        <v>Umberto Giannini - Mermaid Hair Volume Mousse</v>
      </c>
      <c r="G116" s="10">
        <f>_xlfn.XLOOKUP($E116,'Raw Data'!$E:$E,'Raw Data'!G:G,"ERROR",0,1)</f>
        <v>11</v>
      </c>
      <c r="H116" s="9">
        <f>_xlfn.XLOOKUP($E116,'Raw Data'!$E:$E,'Raw Data'!H:H,"ERROR",0,1)</f>
        <v>947.46</v>
      </c>
      <c r="I116" s="9">
        <f>_xlfn.XLOOKUP($E116,'Raw Data'!$E:$E,'Raw Data'!I:I,"ERROR",0,1)</f>
        <v>0.00126847944651208</v>
      </c>
      <c r="J116" s="9" t="str">
        <f>_xlfn.XLOOKUP($E116,'Raw Data'!$E:$E,'Raw Data'!J:J,"ERROR",0,1)</f>
        <v>No</v>
      </c>
      <c r="K116" s="14" t="str">
        <f t="array" ref="K116">_xlfn.IFS(AND(L116&gt;0,L116&lt;=5),"0 to 5",AND(L116&gt;5,L116&lt;=10),"5 to 10",AND(L116&gt;10,L116&lt;=15),"10 to 15",AND(L116&gt;15,L116&lt;=20),"15 to 20",AND(L116&gt;20,L116&lt;=30),"20 to 30",AND(L116&gt;30,L116&lt;=40),"30 to 40",AND(L116&gt;40,L116&lt;=50),"40 to 50",AND(L116&gt;50,L116&lt;=75),"50 to 75",AND(L116&gt;75,L116&lt;=100),"75 to 100",AND(L116&gt;100,L116&lt;=150),"100 to 150",AND(L116&gt;150,L116&lt;=200),"150 to 200",AND(L116&gt;200,L116&lt;=250),"200 to 250",AND(L116&gt;250,L116&lt;=300),"250 to 300",AND(L116&gt;300,L116&lt;=400),"300 to 400",AND(L116&gt;400,L116&lt;=500),"400 to 500",L116&gt;500,"500+")</f>
        <v>75 to 100</v>
      </c>
      <c r="L116" s="9">
        <f>_xlfn.XLOOKUP($E116,'Raw Data'!$E:$E,'Raw Data'!L:L,"ERROR",0,1)</f>
        <v>85.01</v>
      </c>
      <c r="M116" s="14" t="str">
        <f t="array" ref="M116">_xlfn.IFS(AND(N116&gt;0,N116&lt;=5),"0 to 5",AND(N116&gt;5,N116&lt;=10),"5 to 10",AND(N116&gt;10,N116&lt;=15),"10 to 15",AND(N116&gt;15,N116&lt;=20),"15 to 20",AND(N116&gt;20,N116&lt;=30),"20 to 30",AND(N116&gt;30,N116&lt;=40),"30 to 40",AND(N116&gt;40,N116&lt;=50),"40 to 50",AND(N116&gt;50,N116&lt;=75),"50 to 75",AND(N116&gt;75,N116&lt;=100),"75 to 100",AND(N116&gt;100,N116&lt;=150),"100 to 150",AND(N116&gt;150,N116&lt;=200),"150 to 200",AND(N116&gt;200,N116&lt;=250),"200 to 250",AND(N116&gt;250,N116&lt;=300),"250 to 300",AND(N116&gt;300,N116&lt;=400),"300 to 400",AND(N116&gt;400,N116&lt;=500),"400 to 500",N116&gt;500,"500+")</f>
        <v>75 to 100</v>
      </c>
      <c r="N116" s="9">
        <f>_xlfn.XLOOKUP($E116,'Raw Data'!$E:$E,'Raw Data'!N:N,"ERROR",0,1)</f>
        <v>89.4</v>
      </c>
      <c r="O116" s="14" t="str">
        <f t="array" ref="O116">_xlfn.IFS(P116=0,"No Discount",AND(P116&gt;0,P116&lt;=0.02),"0% to 2%",AND(P116&gt;0.02,P116&lt;=0.04),"2% to 4%",AND(P116&gt;0.04,P116&lt;=0.06),"4% to 6%",AND(P116&gt;0.06,P116&lt;=0.08),"6% to 8%",AND(P116&gt;0.08,P116&lt;=0.1),"8% to 10%",AND(P116&gt;0.1,P116&lt;=0.15),"10% to 15%",AND(P116&gt;0.15,P116&lt;=0.2),"15% to 20%",AND(P116&gt;0.2,P116&lt;=0.25),"20% to 25%",AND(P116&gt;0.25,P116&lt;=0.3),"25% to 30%",AND(P116&gt;0.3,P116&lt;=0.4),"30% to 40%",AND(P116&gt;0.4,P116&lt;=0.5),"40% to 50%",AND(P116&gt;0.5,P116&lt;=0.75),"50% to 75%",AND(P116&gt;0.75,P116&lt;=1),"75% to 100%")</f>
        <v>4% to 6%</v>
      </c>
      <c r="P116" s="10">
        <f>_xlfn.XLOOKUP($E116,'Raw Data'!$E:$E,'Raw Data'!P:P,"ERROR",0,1)</f>
        <v>0.0491051454138702</v>
      </c>
      <c r="Q116" s="9">
        <f>_xlfn.XLOOKUP($E116,'Raw Data'!$E:$E,'Raw Data'!Q:Q,"ERROR",0,1)</f>
        <v>0</v>
      </c>
      <c r="R116" s="9">
        <f>_xlfn.XLOOKUP($E116,'Raw Data'!$E:$E,'Raw Data'!R:R,"ERROR",0,1)</f>
        <v>0</v>
      </c>
      <c r="S116" s="5" t="e">
        <f t="array" ref="S116">_xlfn.IFS(AND(T116&gt;0,T116&lt;=0.05),"0 to 0.05",AND(T116&gt;0.05,T116&lt;=0.1),"0.05 to 0.1",AND(T116&gt;0.1,T116&lt;=0.2),"0.1 to 0.2",AND(T116&gt;0.2,T116&lt;=0.3),"0.2 to 0.3",AND(T116&gt;0.3,T116&lt;=0.4),"0.3 to 0.4",AND(T116&gt;0.4,T116&lt;=0.5),"0.4 to 0.5",AND(T116&gt;0.5,T116&lt;=0.75),"0.5 to 0.75",AND(T116&gt;0.75,T116&lt;=1),"0.75 to 1",AND(T116&gt;1,T116&lt;=2),"1 to 2",AND(T116&gt;2,T116&lt;=3),"2 to 3",AND(T116&gt;3,T116&lt;=4),"3 to 4",AND(T116&gt;4,T116&lt;=5),"4 to 5",AND(T116&gt;5,T116&lt;=10),"5 to 10",T116&gt;10,"10+")</f>
        <v>#N/A</v>
      </c>
      <c r="T116" s="10">
        <f>_xlfn.XLOOKUP($E116,'Raw Data'!$E:$E,'Raw Data'!T:T,"ERROR",0,1)</f>
        <v>0</v>
      </c>
      <c r="U116" s="15" t="e">
        <f t="array" ref="U116">_xlfn.IFS(AND(V116&gt;0,V116&lt;=0.05),"0 to 0.05",AND(V116&gt;0.05,V116&lt;=0.1),"0.05 to 0.1",AND(V116&gt;0.1,V116&lt;=0.2),"0.1 to 0.2",AND(V116&gt;0.2,V116&lt;=0.3),"0.2 to 0.3",AND(V116&gt;0.3,V116&lt;=0.4),"0.3 to 0.4",AND(V116&gt;0.4,V116&lt;=0.5),"0.4 to 0.5",AND(V116&gt;0.5,V116&lt;=0.75),"0.5 to 0.75",AND(V116&gt;0.75,V116&lt;=1),"0.75 to 1",AND(V116&gt;1,V116&lt;=2),"1 to 2",AND(V116&gt;2,V116&lt;=3),"2 to 3",AND(V116&gt;3,V116&lt;=4),"3 to 4",AND(V116&gt;4,V116&lt;=5),"4 to 5",AND(V116&gt;5,V116&lt;=10),"5 to 10",V116&gt;10,"10+")</f>
        <v>#N/A</v>
      </c>
      <c r="V116" s="10">
        <f>_xlfn.XLOOKUP($E116,'Raw Data'!$E:$E,'Raw Data'!V:V,"ERROR",0,1)</f>
        <v>0</v>
      </c>
      <c r="W116" s="15" t="e">
        <f t="array" ref="W116">_xlfn.IFS(AND(X116&gt;0,X116&lt;=0.05),"0 to 0.05",AND(X116&gt;0.05,X116&lt;=0.1),"0.05 to 0.1",AND(X116&gt;0.1,X116&lt;=0.2),"0.1 to 0.2",AND(X116&gt;0.2,X116&lt;=0.3),"0.2 to 0.3",AND(X116&gt;0.3,X116&lt;=0.4),"0.3 to 0.4",AND(X116&gt;0.4,X116&lt;=0.5),"0.4 to 0.5",AND(X116&gt;0.5,X116&lt;=0.75),"0.5 to 0.75",AND(X116&gt;0.75,X116&lt;=1),"0.75 to 1",AND(X116&gt;1,X116&lt;=2),"1 to 2",AND(X116&gt;2,X116&lt;=3),"2 to 3",AND(X116&gt;3,X116&lt;=4),"3 to 4",AND(X116&gt;4,X116&lt;=5),"4 to 5",AND(X116&gt;5,X116&lt;=10),"5 to 10",X116&gt;10,"10+")</f>
        <v>#DIV/0!</v>
      </c>
      <c r="X116" s="16" t="e">
        <f t="shared" si="6"/>
        <v>#DIV/0!</v>
      </c>
      <c r="Y116" s="5" t="e">
        <f t="array" ref="Y116">_xlfn.IFS(AND(Z116&gt;0,Z116&lt;=1),"0 to 1",AND(Z116&gt;1,Z116&lt;=2),"1 to 2",AND(Z116&gt;2,Z116&lt;=4),"2 to 4",AND(Z116&gt;4,Z116&lt;=6),"4 to 6",AND(Z116&gt;6,Z116&lt;=8),"6 to 8",AND(Z116&gt;8,Z116&lt;=10),"8 to 10",AND(Z116&gt;10,Z116&lt;=15),"10 to 15",AND(Z116&gt;15,Z116&lt;=20),"15 to 20",AND(Z116&gt;20,Z116&lt;=25),"20 to 25",AND(Z116&gt;25,Z116&lt;=30),"25 to 30",AND(Z116&gt;30,Z116&lt;=40),"30 to 40",AND(Z116&gt;40,Z116&lt;=50),"40 to 50",Z116&gt;50,"50+")</f>
        <v>#N/A</v>
      </c>
      <c r="Z116" s="9">
        <f>_xlfn.XLOOKUP($E116,'Raw Data'!$E:$E,'Raw Data'!Z:Z,"ERROR",0,1)</f>
        <v>0</v>
      </c>
      <c r="AA116" s="9">
        <f>_xlfn.XLOOKUP($E116,'Raw Data'!$E:$E,'Raw Data'!AA:AA,"ERROR",0,1)</f>
        <v>0</v>
      </c>
    </row>
    <row r="117" hidden="1" spans="1:27">
      <c r="A117" s="5" t="str">
        <f>_xlfn.XLOOKUP($E117,'Raw Data'!$E:$E,'Raw Data'!A:A,"ERROR",0,1)</f>
        <v>AE</v>
      </c>
      <c r="B117" s="5" t="str">
        <f>_xlfn.XLOOKUP($E117,'Raw Data'!$E:$E,'Raw Data'!B:B,"ERROR",0,1)</f>
        <v>Hair Mousses</v>
      </c>
      <c r="C117" s="5" t="str">
        <f>_xlfn.XLOOKUP($E117,'Raw Data'!$E:$E,'Raw Data'!C:C,"ERROR",0,1)</f>
        <v>pantene</v>
      </c>
      <c r="D117" s="5" t="str">
        <f>_xlfn.XLOOKUP($E117,'Raw Data'!$E:$E,'Raw Data'!D:D,"ERROR",0,1)</f>
        <v>www.amazon.ae/dp/B003F6VJEM</v>
      </c>
      <c r="E117" s="5" t="s">
        <v>316</v>
      </c>
      <c r="F117" s="9" t="str">
        <f>_xlfn.XLOOKUP($E117,'Raw Data'!$E:$E,'Raw Data'!F:F,"ERROR",0,1)</f>
        <v>Pantene Pro-V Curl Defining Hair Mousse Maximum Hold 6.6 Oz (Pack of 3)</v>
      </c>
      <c r="G117" s="10">
        <f>_xlfn.XLOOKUP($E117,'Raw Data'!$E:$E,'Raw Data'!G:G,"ERROR",0,1)</f>
        <v>8</v>
      </c>
      <c r="H117" s="9">
        <f>_xlfn.XLOOKUP($E117,'Raw Data'!$E:$E,'Raw Data'!H:H,"ERROR",0,1)</f>
        <v>947.38</v>
      </c>
      <c r="I117" s="9">
        <f>_xlfn.XLOOKUP($E117,'Raw Data'!$E:$E,'Raw Data'!I:I,"ERROR",0,1)</f>
        <v>0.00126837234082348</v>
      </c>
      <c r="J117" s="9" t="str">
        <f>_xlfn.XLOOKUP($E117,'Raw Data'!$E:$E,'Raw Data'!J:J,"ERROR",0,1)</f>
        <v>No</v>
      </c>
      <c r="K117" s="14" t="str">
        <f t="array" ref="K117">_xlfn.IFS(AND(L117&gt;0,L117&lt;=5),"0 to 5",AND(L117&gt;5,L117&lt;=10),"5 to 10",AND(L117&gt;10,L117&lt;=15),"10 to 15",AND(L117&gt;15,L117&lt;=20),"15 to 20",AND(L117&gt;20,L117&lt;=30),"20 to 30",AND(L117&gt;30,L117&lt;=40),"30 to 40",AND(L117&gt;40,L117&lt;=50),"40 to 50",AND(L117&gt;50,L117&lt;=75),"50 to 75",AND(L117&gt;75,L117&lt;=100),"75 to 100",AND(L117&gt;100,L117&lt;=150),"100 to 150",AND(L117&gt;150,L117&lt;=200),"150 to 200",AND(L117&gt;200,L117&lt;=250),"200 to 250",AND(L117&gt;250,L117&lt;=300),"250 to 300",AND(L117&gt;300,L117&lt;=400),"300 to 400",AND(L117&gt;400,L117&lt;=500),"400 to 500",L117&gt;500,"500+")</f>
        <v>100 to 150</v>
      </c>
      <c r="L117" s="9">
        <f>_xlfn.XLOOKUP($E117,'Raw Data'!$E:$E,'Raw Data'!L:L,"ERROR",0,1)</f>
        <v>123.82</v>
      </c>
      <c r="M117" s="14" t="str">
        <f t="array" ref="M117">_xlfn.IFS(AND(N117&gt;0,N117&lt;=5),"0 to 5",AND(N117&gt;5,N117&lt;=10),"5 to 10",AND(N117&gt;10,N117&lt;=15),"10 to 15",AND(N117&gt;15,N117&lt;=20),"15 to 20",AND(N117&gt;20,N117&lt;=30),"20 to 30",AND(N117&gt;30,N117&lt;=40),"30 to 40",AND(N117&gt;40,N117&lt;=50),"40 to 50",AND(N117&gt;50,N117&lt;=75),"50 to 75",AND(N117&gt;75,N117&lt;=100),"75 to 100",AND(N117&gt;100,N117&lt;=150),"100 to 150",AND(N117&gt;150,N117&lt;=200),"150 to 200",AND(N117&gt;200,N117&lt;=250),"200 to 250",AND(N117&gt;250,N117&lt;=300),"250 to 300",AND(N117&gt;300,N117&lt;=400),"300 to 400",AND(N117&gt;400,N117&lt;=500),"400 to 500",N117&gt;500,"500+")</f>
        <v>100 to 150</v>
      </c>
      <c r="N117" s="9">
        <f>_xlfn.XLOOKUP($E117,'Raw Data'!$E:$E,'Raw Data'!N:N,"ERROR",0,1)</f>
        <v>126.05</v>
      </c>
      <c r="O117" s="14" t="str">
        <f t="array" ref="O117">_xlfn.IFS(P117=0,"No Discount",AND(P117&gt;0,P117&lt;=0.02),"0% to 2%",AND(P117&gt;0.02,P117&lt;=0.04),"2% to 4%",AND(P117&gt;0.04,P117&lt;=0.06),"4% to 6%",AND(P117&gt;0.06,P117&lt;=0.08),"6% to 8%",AND(P117&gt;0.08,P117&lt;=0.1),"8% to 10%",AND(P117&gt;0.1,P117&lt;=0.15),"10% to 15%",AND(P117&gt;0.15,P117&lt;=0.2),"15% to 20%",AND(P117&gt;0.2,P117&lt;=0.25),"20% to 25%",AND(P117&gt;0.25,P117&lt;=0.3),"25% to 30%",AND(P117&gt;0.3,P117&lt;=0.4),"30% to 40%",AND(P117&gt;0.4,P117&lt;=0.5),"40% to 50%",AND(P117&gt;0.5,P117&lt;=0.75),"50% to 75%",AND(P117&gt;0.75,P117&lt;=1),"75% to 100%")</f>
        <v>0% to 2%</v>
      </c>
      <c r="P117" s="10">
        <f>_xlfn.XLOOKUP($E117,'Raw Data'!$E:$E,'Raw Data'!P:P,"ERROR",0,1)</f>
        <v>0.017691392304641</v>
      </c>
      <c r="Q117" s="9">
        <f>_xlfn.XLOOKUP($E117,'Raw Data'!$E:$E,'Raw Data'!Q:Q,"ERROR",0,1)</f>
        <v>19.8</v>
      </c>
      <c r="R117" s="9" t="str">
        <f>_xlfn.XLOOKUP($E117,'Raw Data'!$E:$E,'Raw Data'!R:R,"ERROR",0,1)</f>
        <v>oz</v>
      </c>
      <c r="S117" s="5" t="str">
        <f t="array" ref="S117">_xlfn.IFS(AND(T117&gt;0,T117&lt;=0.05),"0 to 0.05",AND(T117&gt;0.05,T117&lt;=0.1),"0.05 to 0.1",AND(T117&gt;0.1,T117&lt;=0.2),"0.1 to 0.2",AND(T117&gt;0.2,T117&lt;=0.3),"0.2 to 0.3",AND(T117&gt;0.3,T117&lt;=0.4),"0.3 to 0.4",AND(T117&gt;0.4,T117&lt;=0.5),"0.4 to 0.5",AND(T117&gt;0.5,T117&lt;=0.75),"0.5 to 0.75",AND(T117&gt;0.75,T117&lt;=1),"0.75 to 1",AND(T117&gt;1,T117&lt;=2),"1 to 2",AND(T117&gt;2,T117&lt;=3),"2 to 3",AND(T117&gt;3,T117&lt;=4),"3 to 4",AND(T117&gt;4,T117&lt;=5),"4 to 5",AND(T117&gt;5,T117&lt;=10),"5 to 10",T117&gt;10,"10+")</f>
        <v>0.2 to 0.3</v>
      </c>
      <c r="T117" s="10">
        <f>_xlfn.XLOOKUP($E117,'Raw Data'!$E:$E,'Raw Data'!T:T,"ERROR",0,1)</f>
        <v>0.211482426565281</v>
      </c>
      <c r="U117" s="15" t="str">
        <f t="array" ref="U117">_xlfn.IFS(AND(V117&gt;0,V117&lt;=0.05),"0 to 0.05",AND(V117&gt;0.05,V117&lt;=0.1),"0.05 to 0.1",AND(V117&gt;0.1,V117&lt;=0.2),"0.1 to 0.2",AND(V117&gt;0.2,V117&lt;=0.3),"0.2 to 0.3",AND(V117&gt;0.3,V117&lt;=0.4),"0.3 to 0.4",AND(V117&gt;0.4,V117&lt;=0.5),"0.4 to 0.5",AND(V117&gt;0.5,V117&lt;=0.75),"0.5 to 0.75",AND(V117&gt;0.75,V117&lt;=1),"0.75 to 1",AND(V117&gt;1,V117&lt;=2),"1 to 2",AND(V117&gt;2,V117&lt;=3),"2 to 3",AND(V117&gt;3,V117&lt;=4),"3 to 4",AND(V117&gt;4,V117&lt;=5),"4 to 5",AND(V117&gt;5,V117&lt;=10),"5 to 10",V117&gt;10,"10+")</f>
        <v>0.05 to 0.1</v>
      </c>
      <c r="V117" s="10">
        <f>_xlfn.XLOOKUP($E117,'Raw Data'!$E:$E,'Raw Data'!V:V,"ERROR",0,1)</f>
        <v>0.0581286315983644</v>
      </c>
      <c r="W117" s="15" t="str">
        <f t="array" ref="W117">_xlfn.IFS(AND(X117&gt;0,X117&lt;=0.05),"0 to 0.05",AND(X117&gt;0.05,X117&lt;=0.1),"0.05 to 0.1",AND(X117&gt;0.1,X117&lt;=0.2),"0.1 to 0.2",AND(X117&gt;0.2,X117&lt;=0.3),"0.2 to 0.3",AND(X117&gt;0.3,X117&lt;=0.4),"0.3 to 0.4",AND(X117&gt;0.4,X117&lt;=0.5),"0.4 to 0.5",AND(X117&gt;0.5,X117&lt;=0.75),"0.5 to 0.75",AND(X117&gt;0.75,X117&lt;=1),"0.75 to 1",AND(X117&gt;1,X117&lt;=2),"1 to 2",AND(X117&gt;2,X117&lt;=3),"2 to 3",AND(X117&gt;3,X117&lt;=4),"3 to 4",AND(X117&gt;4,X117&lt;=5),"4 to 5",AND(X117&gt;5,X117&lt;=10),"5 to 10",X117&gt;10,"10+")</f>
        <v>0.05 to 0.1</v>
      </c>
      <c r="X117" s="16">
        <f t="shared" si="6"/>
        <v>0.0571002551726258</v>
      </c>
      <c r="Y117" s="5" t="str">
        <f t="array" ref="Y117">_xlfn.IFS(AND(Z117&gt;0,Z117&lt;=1),"0 to 1",AND(Z117&gt;1,Z117&lt;=2),"1 to 2",AND(Z117&gt;2,Z117&lt;=4),"2 to 4",AND(Z117&gt;4,Z117&lt;=6),"4 to 6",AND(Z117&gt;6,Z117&lt;=8),"6 to 8",AND(Z117&gt;8,Z117&lt;=10),"8 to 10",AND(Z117&gt;10,Z117&lt;=15),"10 to 15",AND(Z117&gt;15,Z117&lt;=20),"15 to 20",AND(Z117&gt;20,Z117&lt;=25),"20 to 25",AND(Z117&gt;25,Z117&lt;=30),"25 to 30",AND(Z117&gt;30,Z117&lt;=40),"30 to 40",AND(Z117&gt;40,Z117&lt;=50),"40 to 50",Z117&gt;50,"50+")</f>
        <v>15 to 20</v>
      </c>
      <c r="Z117" s="9">
        <f>_xlfn.XLOOKUP($E117,'Raw Data'!$E:$E,'Raw Data'!Z:Z,"ERROR",0,1)</f>
        <v>19.8</v>
      </c>
      <c r="AA117" s="9" t="str">
        <f>_xlfn.XLOOKUP($E117,'Raw Data'!$E:$E,'Raw Data'!AA:AA,"ERROR",0,1)</f>
        <v>oz</v>
      </c>
    </row>
    <row r="118" hidden="1" spans="1:27">
      <c r="A118" s="5" t="str">
        <f>_xlfn.XLOOKUP($E118,'Raw Data'!$E:$E,'Raw Data'!A:A,"ERROR",0,1)</f>
        <v>AE</v>
      </c>
      <c r="B118" s="5" t="str">
        <f>_xlfn.XLOOKUP($E118,'Raw Data'!$E:$E,'Raw Data'!B:B,"ERROR",0,1)</f>
        <v>Hair Mousses</v>
      </c>
      <c r="C118" s="5" t="str">
        <f>_xlfn.XLOOKUP($E118,'Raw Data'!$E:$E,'Raw Data'!C:C,"ERROR",0,1)</f>
        <v>others</v>
      </c>
      <c r="D118" s="5" t="str">
        <f>_xlfn.XLOOKUP($E118,'Raw Data'!$E:$E,'Raw Data'!D:D,"ERROR",0,1)</f>
        <v>www.amazon.ae/dp/B07JGGS6QG</v>
      </c>
      <c r="E118" s="5" t="s">
        <v>317</v>
      </c>
      <c r="F118" s="9" t="str">
        <f>_xlfn.XLOOKUP($E118,'Raw Data'!$E:$E,'Raw Data'!F:F,"ERROR",0,1)</f>
        <v>Lottabody Refine Me Curl Defining Mousse, Medium Hold for Soft Curls, Moisturizes, Controls Frizz, 7 Fl Oz Lottabody Refine Me Curl Defining Mousse, Medium Hold for Soft Curls, Moisturizes, Controls Frizz, 7 Fl Oz</v>
      </c>
      <c r="G118" s="10">
        <f>_xlfn.XLOOKUP($E118,'Raw Data'!$E:$E,'Raw Data'!G:G,"ERROR",0,1)</f>
        <v>33</v>
      </c>
      <c r="H118" s="9">
        <f>_xlfn.XLOOKUP($E118,'Raw Data'!$E:$E,'Raw Data'!H:H,"ERROR",0,1)</f>
        <v>942.86</v>
      </c>
      <c r="I118" s="9">
        <f>_xlfn.XLOOKUP($E118,'Raw Data'!$E:$E,'Raw Data'!I:I,"ERROR",0,1)</f>
        <v>0.00126232086941758</v>
      </c>
      <c r="J118" s="9" t="str">
        <f>_xlfn.XLOOKUP($E118,'Raw Data'!$E:$E,'Raw Data'!J:J,"ERROR",0,1)</f>
        <v>No</v>
      </c>
      <c r="K118" s="14" t="str">
        <f t="array" ref="K118">_xlfn.IFS(AND(L118&gt;0,L118&lt;=5),"0 to 5",AND(L118&gt;5,L118&lt;=10),"5 to 10",AND(L118&gt;10,L118&lt;=15),"10 to 15",AND(L118&gt;15,L118&lt;=20),"15 to 20",AND(L118&gt;20,L118&lt;=30),"20 to 30",AND(L118&gt;30,L118&lt;=40),"30 to 40",AND(L118&gt;40,L118&lt;=50),"40 to 50",AND(L118&gt;50,L118&lt;=75),"50 to 75",AND(L118&gt;75,L118&lt;=100),"75 to 100",AND(L118&gt;100,L118&lt;=150),"100 to 150",AND(L118&gt;150,L118&lt;=200),"150 to 200",AND(L118&gt;200,L118&lt;=250),"200 to 250",AND(L118&gt;250,L118&lt;=300),"250 to 300",AND(L118&gt;300,L118&lt;=400),"300 to 400",AND(L118&gt;400,L118&lt;=500),"400 to 500",L118&gt;500,"500+")</f>
        <v>20 to 30</v>
      </c>
      <c r="L118" s="9">
        <f>_xlfn.XLOOKUP($E118,'Raw Data'!$E:$E,'Raw Data'!L:L,"ERROR",0,1)</f>
        <v>29.8</v>
      </c>
      <c r="M118" s="14" t="str">
        <f t="array" ref="M118">_xlfn.IFS(AND(N118&gt;0,N118&lt;=5),"0 to 5",AND(N118&gt;5,N118&lt;=10),"5 to 10",AND(N118&gt;10,N118&lt;=15),"10 to 15",AND(N118&gt;15,N118&lt;=20),"15 to 20",AND(N118&gt;20,N118&lt;=30),"20 to 30",AND(N118&gt;30,N118&lt;=40),"30 to 40",AND(N118&gt;40,N118&lt;=50),"40 to 50",AND(N118&gt;50,N118&lt;=75),"50 to 75",AND(N118&gt;75,N118&lt;=100),"75 to 100",AND(N118&gt;100,N118&lt;=150),"100 to 150",AND(N118&gt;150,N118&lt;=200),"150 to 200",AND(N118&gt;200,N118&lt;=250),"200 to 250",AND(N118&gt;250,N118&lt;=300),"250 to 300",AND(N118&gt;300,N118&lt;=400),"300 to 400",AND(N118&gt;400,N118&lt;=500),"400 to 500",N118&gt;500,"500+")</f>
        <v>30 to 40</v>
      </c>
      <c r="N118" s="9">
        <f>_xlfn.XLOOKUP($E118,'Raw Data'!$E:$E,'Raw Data'!N:N,"ERROR",0,1)</f>
        <v>36.86</v>
      </c>
      <c r="O118" s="14" t="str">
        <f t="array" ref="O118">_xlfn.IFS(P118=0,"No Discount",AND(P118&gt;0,P118&lt;=0.02),"0% to 2%",AND(P118&gt;0.02,P118&lt;=0.04),"2% to 4%",AND(P118&gt;0.04,P118&lt;=0.06),"4% to 6%",AND(P118&gt;0.06,P118&lt;=0.08),"6% to 8%",AND(P118&gt;0.08,P118&lt;=0.1),"8% to 10%",AND(P118&gt;0.1,P118&lt;=0.15),"10% to 15%",AND(P118&gt;0.15,P118&lt;=0.2),"15% to 20%",AND(P118&gt;0.2,P118&lt;=0.25),"20% to 25%",AND(P118&gt;0.25,P118&lt;=0.3),"25% to 30%",AND(P118&gt;0.3,P118&lt;=0.4),"30% to 40%",AND(P118&gt;0.4,P118&lt;=0.5),"40% to 50%",AND(P118&gt;0.5,P118&lt;=0.75),"50% to 75%",AND(P118&gt;0.75,P118&lt;=1),"75% to 100%")</f>
        <v>15% to 20%</v>
      </c>
      <c r="P118" s="10">
        <f>_xlfn.XLOOKUP($E118,'Raw Data'!$E:$E,'Raw Data'!P:P,"ERROR",0,1)</f>
        <v>0.191535539880629</v>
      </c>
      <c r="Q118" s="9">
        <f>_xlfn.XLOOKUP($E118,'Raw Data'!$E:$E,'Raw Data'!Q:Q,"ERROR",0,1)</f>
        <v>7</v>
      </c>
      <c r="R118" s="9" t="str">
        <f>_xlfn.XLOOKUP($E118,'Raw Data'!$E:$E,'Raw Data'!R:R,"ERROR",0,1)</f>
        <v>fl oz</v>
      </c>
      <c r="S118" s="5" t="str">
        <f t="array" ref="S118">_xlfn.IFS(AND(T118&gt;0,T118&lt;=0.05),"0 to 0.05",AND(T118&gt;0.05,T118&lt;=0.1),"0.05 to 0.1",AND(T118&gt;0.1,T118&lt;=0.2),"0.1 to 0.2",AND(T118&gt;0.2,T118&lt;=0.3),"0.2 to 0.3",AND(T118&gt;0.3,T118&lt;=0.4),"0.3 to 0.4",AND(T118&gt;0.4,T118&lt;=0.5),"0.4 to 0.5",AND(T118&gt;0.5,T118&lt;=0.75),"0.5 to 0.75",AND(T118&gt;0.75,T118&lt;=1),"0.75 to 1",AND(T118&gt;1,T118&lt;=2),"1 to 2",AND(T118&gt;2,T118&lt;=3),"2 to 3",AND(T118&gt;3,T118&lt;=4),"3 to 4",AND(T118&gt;4,T118&lt;=5),"4 to 5",AND(T118&gt;5,T118&lt;=10),"5 to 10",T118&gt;10,"10+")</f>
        <v>0.1 to 0.2</v>
      </c>
      <c r="T118" s="10">
        <f>_xlfn.XLOOKUP($E118,'Raw Data'!$E:$E,'Raw Data'!T:T,"ERROR",0,1)</f>
        <v>0.138431065045877</v>
      </c>
      <c r="U118" s="15" t="str">
        <f t="array" ref="U118">_xlfn.IFS(AND(V118&gt;0,V118&lt;=0.05),"0 to 0.05",AND(V118&gt;0.05,V118&lt;=0.1),"0.05 to 0.1",AND(V118&gt;0.1,V118&lt;=0.2),"0.1 to 0.2",AND(V118&gt;0.2,V118&lt;=0.3),"0.2 to 0.3",AND(V118&gt;0.3,V118&lt;=0.4),"0.3 to 0.4",AND(V118&gt;0.4,V118&lt;=0.5),"0.4 to 0.5",AND(V118&gt;0.5,V118&lt;=0.75),"0.5 to 0.75",AND(V118&gt;0.75,V118&lt;=1),"0.75 to 1",AND(V118&gt;1,V118&lt;=2),"1 to 2",AND(V118&gt;2,V118&lt;=3),"2 to 3",AND(V118&gt;3,V118&lt;=4),"3 to 4",AND(V118&gt;4,V118&lt;=5),"4 to 5",AND(V118&gt;5,V118&lt;=10),"5 to 10",V118&gt;10,"10+")</f>
        <v>0 to 0.05</v>
      </c>
      <c r="V118" s="10">
        <f>_xlfn.XLOOKUP($E118,'Raw Data'!$E:$E,'Raw Data'!V:V,"ERROR",0,1)</f>
        <v>0.0462313303875698</v>
      </c>
      <c r="W118" s="15" t="str">
        <f t="array" ref="W118">_xlfn.IFS(AND(X118&gt;0,X118&lt;=0.05),"0 to 0.05",AND(X118&gt;0.05,X118&lt;=0.1),"0.05 to 0.1",AND(X118&gt;0.1,X118&lt;=0.2),"0.1 to 0.2",AND(X118&gt;0.2,X118&lt;=0.3),"0.2 to 0.3",AND(X118&gt;0.3,X118&lt;=0.4),"0.3 to 0.4",AND(X118&gt;0.4,X118&lt;=0.5),"0.4 to 0.5",AND(X118&gt;0.5,X118&lt;=0.75),"0.5 to 0.75",AND(X118&gt;0.75,X118&lt;=1),"0.75 to 1",AND(X118&gt;1,X118&lt;=2),"1 to 2",AND(X118&gt;2,X118&lt;=3),"2 to 3",AND(X118&gt;3,X118&lt;=4),"3 to 4",AND(X118&gt;4,X118&lt;=5),"4 to 5",AND(X118&gt;5,X118&lt;=10),"5 to 10",X118&gt;10,"10+")</f>
        <v>0 to 0.05</v>
      </c>
      <c r="X118" s="16">
        <f t="shared" si="6"/>
        <v>0.0373763875623869</v>
      </c>
      <c r="Y118" s="5" t="str">
        <f t="array" ref="Y118">_xlfn.IFS(AND(Z118&gt;0,Z118&lt;=1),"0 to 1",AND(Z118&gt;1,Z118&lt;=2),"1 to 2",AND(Z118&gt;2,Z118&lt;=4),"2 to 4",AND(Z118&gt;4,Z118&lt;=6),"4 to 6",AND(Z118&gt;6,Z118&lt;=8),"6 to 8",AND(Z118&gt;8,Z118&lt;=10),"8 to 10",AND(Z118&gt;10,Z118&lt;=15),"10 to 15",AND(Z118&gt;15,Z118&lt;=20),"15 to 20",AND(Z118&gt;20,Z118&lt;=25),"20 to 25",AND(Z118&gt;25,Z118&lt;=30),"25 to 30",AND(Z118&gt;30,Z118&lt;=40),"30 to 40",AND(Z118&gt;40,Z118&lt;=50),"40 to 50",Z118&gt;50,"50+")</f>
        <v>6 to 8</v>
      </c>
      <c r="Z118" s="9">
        <f>_xlfn.XLOOKUP($E118,'Raw Data'!$E:$E,'Raw Data'!Z:Z,"ERROR",0,1)</f>
        <v>7.28</v>
      </c>
      <c r="AA118" s="9" t="str">
        <f>_xlfn.XLOOKUP($E118,'Raw Data'!$E:$E,'Raw Data'!AA:AA,"ERROR",0,1)</f>
        <v>oz</v>
      </c>
    </row>
    <row r="119" hidden="1" spans="1:27">
      <c r="A119" s="5" t="str">
        <f>_xlfn.XLOOKUP($E119,'Raw Data'!$E:$E,'Raw Data'!A:A,"ERROR",0,1)</f>
        <v>AE</v>
      </c>
      <c r="B119" s="5" t="str">
        <f>_xlfn.XLOOKUP($E119,'Raw Data'!$E:$E,'Raw Data'!B:B,"ERROR",0,1)</f>
        <v>Hair Mousses</v>
      </c>
      <c r="C119" s="5" t="str">
        <f>_xlfn.XLOOKUP($E119,'Raw Data'!$E:$E,'Raw Data'!C:C,"ERROR",0,1)</f>
        <v>john frieda</v>
      </c>
      <c r="D119" s="5" t="str">
        <f>_xlfn.XLOOKUP($E119,'Raw Data'!$E:$E,'Raw Data'!D:D,"ERROR",0,1)</f>
        <v>www.amazon.ae/dp/B004801M82</v>
      </c>
      <c r="E119" s="5" t="s">
        <v>318</v>
      </c>
      <c r="F119" s="9" t="str">
        <f>_xlfn.XLOOKUP($E119,'Raw Data'!$E:$E,'Raw Data'!F:F,"ERROR",0,1)</f>
        <v>John Frieda Frizz Ease Dream Curls Curl Reviver Mousse with Heat Protection 200 ml for Naturally Wavy &amp; Curly Hair John Frieda Frizz Ease Dream Curls Curl Reviver Mousse with Heat Protection 200 ml for Naturally Wavy &amp; Curly Hair</v>
      </c>
      <c r="G119" s="10">
        <f>_xlfn.XLOOKUP($E119,'Raw Data'!$E:$E,'Raw Data'!G:G,"ERROR",0,1)</f>
        <v>10</v>
      </c>
      <c r="H119" s="9">
        <f>_xlfn.XLOOKUP($E119,'Raw Data'!$E:$E,'Raw Data'!H:H,"ERROR",0,1)</f>
        <v>941.37</v>
      </c>
      <c r="I119" s="9">
        <f>_xlfn.XLOOKUP($E119,'Raw Data'!$E:$E,'Raw Data'!I:I,"ERROR",0,1)</f>
        <v>0.0012603260259674</v>
      </c>
      <c r="J119" s="9" t="str">
        <f>_xlfn.XLOOKUP($E119,'Raw Data'!$E:$E,'Raw Data'!J:J,"ERROR",0,1)</f>
        <v>No</v>
      </c>
      <c r="K119" s="14" t="str">
        <f t="array" ref="K119">_xlfn.IFS(AND(L119&gt;0,L119&lt;=5),"0 to 5",AND(L119&gt;5,L119&lt;=10),"5 to 10",AND(L119&gt;10,L119&lt;=15),"10 to 15",AND(L119&gt;15,L119&lt;=20),"15 to 20",AND(L119&gt;20,L119&lt;=30),"20 to 30",AND(L119&gt;30,L119&lt;=40),"30 to 40",AND(L119&gt;40,L119&lt;=50),"40 to 50",AND(L119&gt;50,L119&lt;=75),"50 to 75",AND(L119&gt;75,L119&lt;=100),"75 to 100",AND(L119&gt;100,L119&lt;=150),"100 to 150",AND(L119&gt;150,L119&lt;=200),"150 to 200",AND(L119&gt;200,L119&lt;=250),"200 to 250",AND(L119&gt;250,L119&lt;=300),"250 to 300",AND(L119&gt;300,L119&lt;=400),"300 to 400",AND(L119&gt;400,L119&lt;=500),"400 to 500",L119&gt;500,"500+")</f>
        <v>75 to 100</v>
      </c>
      <c r="L119" s="9">
        <f>_xlfn.XLOOKUP($E119,'Raw Data'!$E:$E,'Raw Data'!L:L,"ERROR",0,1)</f>
        <v>95.98</v>
      </c>
      <c r="M119" s="14" t="str">
        <f t="array" ref="M119">_xlfn.IFS(AND(N119&gt;0,N119&lt;=5),"0 to 5",AND(N119&gt;5,N119&lt;=10),"5 to 10",AND(N119&gt;10,N119&lt;=15),"10 to 15",AND(N119&gt;15,N119&lt;=20),"15 to 20",AND(N119&gt;20,N119&lt;=30),"20 to 30",AND(N119&gt;30,N119&lt;=40),"30 to 40",AND(N119&gt;40,N119&lt;=50),"40 to 50",AND(N119&gt;50,N119&lt;=75),"50 to 75",AND(N119&gt;75,N119&lt;=100),"75 to 100",AND(N119&gt;100,N119&lt;=150),"100 to 150",AND(N119&gt;150,N119&lt;=200),"150 to 200",AND(N119&gt;200,N119&lt;=250),"200 to 250",AND(N119&gt;250,N119&lt;=300),"250 to 300",AND(N119&gt;300,N119&lt;=400),"300 to 400",AND(N119&gt;400,N119&lt;=500),"400 to 500",N119&gt;500,"500+")</f>
        <v>100 to 150</v>
      </c>
      <c r="N119" s="9">
        <f>_xlfn.XLOOKUP($E119,'Raw Data'!$E:$E,'Raw Data'!N:N,"ERROR",0,1)</f>
        <v>108.3</v>
      </c>
      <c r="O119" s="14" t="str">
        <f t="array" ref="O119">_xlfn.IFS(P119=0,"No Discount",AND(P119&gt;0,P119&lt;=0.02),"0% to 2%",AND(P119&gt;0.02,P119&lt;=0.04),"2% to 4%",AND(P119&gt;0.04,P119&lt;=0.06),"4% to 6%",AND(P119&gt;0.06,P119&lt;=0.08),"6% to 8%",AND(P119&gt;0.08,P119&lt;=0.1),"8% to 10%",AND(P119&gt;0.1,P119&lt;=0.15),"10% to 15%",AND(P119&gt;0.15,P119&lt;=0.2),"15% to 20%",AND(P119&gt;0.2,P119&lt;=0.25),"20% to 25%",AND(P119&gt;0.25,P119&lt;=0.3),"25% to 30%",AND(P119&gt;0.3,P119&lt;=0.4),"30% to 40%",AND(P119&gt;0.4,P119&lt;=0.5),"40% to 50%",AND(P119&gt;0.5,P119&lt;=0.75),"50% to 75%",AND(P119&gt;0.75,P119&lt;=1),"75% to 100%")</f>
        <v>10% to 15%</v>
      </c>
      <c r="P119" s="10">
        <f>_xlfn.XLOOKUP($E119,'Raw Data'!$E:$E,'Raw Data'!P:P,"ERROR",0,1)</f>
        <v>0.113758079409049</v>
      </c>
      <c r="Q119" s="9">
        <f>_xlfn.XLOOKUP($E119,'Raw Data'!$E:$E,'Raw Data'!Q:Q,"ERROR",0,1)</f>
        <v>200</v>
      </c>
      <c r="R119" s="9" t="str">
        <f>_xlfn.XLOOKUP($E119,'Raw Data'!$E:$E,'Raw Data'!R:R,"ERROR",0,1)</f>
        <v>ml</v>
      </c>
      <c r="S119" s="5" t="str">
        <f t="array" ref="S119">_xlfn.IFS(AND(T119&gt;0,T119&lt;=0.05),"0 to 0.05",AND(T119&gt;0.05,T119&lt;=0.1),"0.05 to 0.1",AND(T119&gt;0.1,T119&lt;=0.2),"0.1 to 0.2",AND(T119&gt;0.2,T119&lt;=0.3),"0.2 to 0.3",AND(T119&gt;0.3,T119&lt;=0.4),"0.3 to 0.4",AND(T119&gt;0.4,T119&lt;=0.5),"0.4 to 0.5",AND(T119&gt;0.5,T119&lt;=0.75),"0.5 to 0.75",AND(T119&gt;0.75,T119&lt;=1),"0.75 to 1",AND(T119&gt;1,T119&lt;=2),"1 to 2",AND(T119&gt;2,T119&lt;=3),"2 to 3",AND(T119&gt;3,T119&lt;=4),"3 to 4",AND(T119&gt;4,T119&lt;=5),"4 to 5",AND(T119&gt;5,T119&lt;=10),"5 to 10",T119&gt;10,"10+")</f>
        <v>0.4 to 0.5</v>
      </c>
      <c r="T119" s="10">
        <f>_xlfn.XLOOKUP($E119,'Raw Data'!$E:$E,'Raw Data'!T:T,"ERROR",0,1)</f>
        <v>0.480156403519479</v>
      </c>
      <c r="U119" s="15" t="str">
        <f t="array" ref="U119">_xlfn.IFS(AND(V119&gt;0,V119&lt;=0.05),"0 to 0.05",AND(V119&gt;0.05,V119&lt;=0.1),"0.05 to 0.1",AND(V119&gt;0.1,V119&lt;=0.2),"0.1 to 0.2",AND(V119&gt;0.2,V119&lt;=0.3),"0.2 to 0.3",AND(V119&gt;0.3,V119&lt;=0.4),"0.3 to 0.4",AND(V119&gt;0.4,V119&lt;=0.5),"0.4 to 0.5",AND(V119&gt;0.5,V119&lt;=0.75),"0.5 to 0.75",AND(V119&gt;0.75,V119&lt;=1),"0.75 to 1",AND(V119&gt;1,V119&lt;=2),"1 to 2",AND(V119&gt;2,V119&lt;=3),"2 to 3",AND(V119&gt;3,V119&lt;=4),"3 to 4",AND(V119&gt;4,V119&lt;=5),"4 to 5",AND(V119&gt;5,V119&lt;=10),"5 to 10",V119&gt;10,"10+")</f>
        <v>0.1 to 0.2</v>
      </c>
      <c r="V119" s="10">
        <f>_xlfn.XLOOKUP($E119,'Raw Data'!$E:$E,'Raw Data'!V:V,"ERROR",0,1)</f>
        <v>0.146283115183508</v>
      </c>
      <c r="W119" s="15" t="str">
        <f t="array" ref="W119">_xlfn.IFS(AND(X119&gt;0,X119&lt;=0.05),"0 to 0.05",AND(X119&gt;0.05,X119&lt;=0.1),"0.05 to 0.1",AND(X119&gt;0.1,X119&lt;=0.2),"0.1 to 0.2",AND(X119&gt;0.2,X119&lt;=0.3),"0.2 to 0.3",AND(X119&gt;0.3,X119&lt;=0.4),"0.3 to 0.4",AND(X119&gt;0.4,X119&lt;=0.5),"0.4 to 0.5",AND(X119&gt;0.5,X119&lt;=0.75),"0.5 to 0.75",AND(X119&gt;0.75,X119&lt;=1),"0.75 to 1",AND(X119&gt;1,X119&lt;=2),"1 to 2",AND(X119&gt;2,X119&lt;=3),"2 to 3",AND(X119&gt;3,X119&lt;=4),"3 to 4",AND(X119&gt;4,X119&lt;=5),"4 to 5",AND(X119&gt;5,X119&lt;=10),"5 to 10",X119&gt;10,"10+")</f>
        <v>0.1 to 0.2</v>
      </c>
      <c r="X119" s="16">
        <f t="shared" si="6"/>
        <v>0.129642228950259</v>
      </c>
      <c r="Y119" s="5" t="str">
        <f t="array" ref="Y119">_xlfn.IFS(AND(Z119&gt;0,Z119&lt;=1),"0 to 1",AND(Z119&gt;1,Z119&lt;=2),"1 to 2",AND(Z119&gt;2,Z119&lt;=4),"2 to 4",AND(Z119&gt;4,Z119&lt;=6),"4 to 6",AND(Z119&gt;6,Z119&lt;=8),"6 to 8",AND(Z119&gt;8,Z119&lt;=10),"8 to 10",AND(Z119&gt;10,Z119&lt;=15),"10 to 15",AND(Z119&gt;15,Z119&lt;=20),"15 to 20",AND(Z119&gt;20,Z119&lt;=25),"20 to 25",AND(Z119&gt;25,Z119&lt;=30),"25 to 30",AND(Z119&gt;30,Z119&lt;=40),"30 to 40",AND(Z119&gt;40,Z119&lt;=50),"40 to 50",Z119&gt;50,"50+")</f>
        <v>6 to 8</v>
      </c>
      <c r="Z119" s="9">
        <f>_xlfn.XLOOKUP($E119,'Raw Data'!$E:$E,'Raw Data'!Z:Z,"ERROR",0,1)</f>
        <v>6.76</v>
      </c>
      <c r="AA119" s="9" t="str">
        <f>_xlfn.XLOOKUP($E119,'Raw Data'!$E:$E,'Raw Data'!AA:AA,"ERROR",0,1)</f>
        <v>oz</v>
      </c>
    </row>
    <row r="120" hidden="1" spans="1:27">
      <c r="A120" s="5" t="str">
        <f>_xlfn.XLOOKUP($E120,'Raw Data'!$E:$E,'Raw Data'!A:A,"ERROR",0,1)</f>
        <v>AE</v>
      </c>
      <c r="B120" s="5" t="str">
        <f>_xlfn.XLOOKUP($E120,'Raw Data'!$E:$E,'Raw Data'!B:B,"ERROR",0,1)</f>
        <v>Hair Mousses</v>
      </c>
      <c r="C120" s="5" t="str">
        <f>_xlfn.XLOOKUP($E120,'Raw Data'!$E:$E,'Raw Data'!C:C,"ERROR",0,1)</f>
        <v>kÃ©rastase</v>
      </c>
      <c r="D120" s="5" t="str">
        <f>_xlfn.XLOOKUP($E120,'Raw Data'!$E:$E,'Raw Data'!D:D,"ERROR",0,1)</f>
        <v>www.amazon.ae/dp/B00K0LUFIQ</v>
      </c>
      <c r="E120" s="5" t="s">
        <v>319</v>
      </c>
      <c r="F120" s="9" t="str">
        <f>_xlfn.XLOOKUP($E120,'Raw Data'!$E:$E,'Raw Data'!F:F,"ERROR",0,1)</f>
        <v>KERASTASE Densifique Densimorphose  Hair   Mousse  | Volumizing &amp; Thickening Styling  Mousse  | Adds Shine | With Hyaluronic Acid | For Fine, Thin &amp; Thinning  Hair  | 5.1 Fl Oz</v>
      </c>
      <c r="G120" s="10">
        <f>_xlfn.XLOOKUP($E120,'Raw Data'!$E:$E,'Raw Data'!G:G,"ERROR",0,1)</f>
        <v>4</v>
      </c>
      <c r="H120" s="9">
        <f>_xlfn.XLOOKUP($E120,'Raw Data'!$E:$E,'Raw Data'!H:H,"ERROR",0,1)</f>
        <v>933.34</v>
      </c>
      <c r="I120" s="9">
        <f>_xlfn.XLOOKUP($E120,'Raw Data'!$E:$E,'Raw Data'!I:I,"ERROR",0,1)</f>
        <v>0.00124957529247417</v>
      </c>
      <c r="J120" s="9" t="str">
        <f>_xlfn.XLOOKUP($E120,'Raw Data'!$E:$E,'Raw Data'!J:J,"ERROR",0,1)</f>
        <v>No</v>
      </c>
      <c r="K120" s="14" t="str">
        <f t="array" ref="K120">_xlfn.IFS(AND(L120&gt;0,L120&lt;=5),"0 to 5",AND(L120&gt;5,L120&lt;=10),"5 to 10",AND(L120&gt;10,L120&lt;=15),"10 to 15",AND(L120&gt;15,L120&lt;=20),"15 to 20",AND(L120&gt;20,L120&lt;=30),"20 to 30",AND(L120&gt;30,L120&lt;=40),"30 to 40",AND(L120&gt;40,L120&lt;=50),"40 to 50",AND(L120&gt;50,L120&lt;=75),"50 to 75",AND(L120&gt;75,L120&lt;=100),"75 to 100",AND(L120&gt;100,L120&lt;=150),"100 to 150",AND(L120&gt;150,L120&lt;=200),"150 to 200",AND(L120&gt;200,L120&lt;=250),"200 to 250",AND(L120&gt;250,L120&lt;=300),"250 to 300",AND(L120&gt;300,L120&lt;=400),"300 to 400",AND(L120&gt;400,L120&lt;=500),"400 to 500",L120&gt;500,"500+")</f>
        <v>200 to 250</v>
      </c>
      <c r="L120" s="9">
        <f>_xlfn.XLOOKUP($E120,'Raw Data'!$E:$E,'Raw Data'!L:L,"ERROR",0,1)</f>
        <v>236.29</v>
      </c>
      <c r="M120" s="14" t="str">
        <f t="array" ref="M120">_xlfn.IFS(AND(N120&gt;0,N120&lt;=5),"0 to 5",AND(N120&gt;5,N120&lt;=10),"5 to 10",AND(N120&gt;10,N120&lt;=15),"10 to 15",AND(N120&gt;15,N120&lt;=20),"15 to 20",AND(N120&gt;20,N120&lt;=30),"20 to 30",AND(N120&gt;30,N120&lt;=40),"30 to 40",AND(N120&gt;40,N120&lt;=50),"40 to 50",AND(N120&gt;50,N120&lt;=75),"50 to 75",AND(N120&gt;75,N120&lt;=100),"75 to 100",AND(N120&gt;100,N120&lt;=150),"100 to 150",AND(N120&gt;150,N120&lt;=200),"150 to 200",AND(N120&gt;200,N120&lt;=250),"200 to 250",AND(N120&gt;250,N120&lt;=300),"250 to 300",AND(N120&gt;300,N120&lt;=400),"300 to 400",AND(N120&gt;400,N120&lt;=500),"400 to 500",N120&gt;500,"500+")</f>
        <v>200 to 250</v>
      </c>
      <c r="N120" s="9">
        <f>_xlfn.XLOOKUP($E120,'Raw Data'!$E:$E,'Raw Data'!N:N,"ERROR",0,1)</f>
        <v>236.29</v>
      </c>
      <c r="O120" s="14" t="str">
        <f t="array" ref="O120">_xlfn.IFS(P120=0,"No Discount",AND(P120&gt;0,P120&lt;=0.02),"0% to 2%",AND(P120&gt;0.02,P120&lt;=0.04),"2% to 4%",AND(P120&gt;0.04,P120&lt;=0.06),"4% to 6%",AND(P120&gt;0.06,P120&lt;=0.08),"6% to 8%",AND(P120&gt;0.08,P120&lt;=0.1),"8% to 10%",AND(P120&gt;0.1,P120&lt;=0.15),"10% to 15%",AND(P120&gt;0.15,P120&lt;=0.2),"15% to 20%",AND(P120&gt;0.2,P120&lt;=0.25),"20% to 25%",AND(P120&gt;0.25,P120&lt;=0.3),"25% to 30%",AND(P120&gt;0.3,P120&lt;=0.4),"30% to 40%",AND(P120&gt;0.4,P120&lt;=0.5),"40% to 50%",AND(P120&gt;0.5,P120&lt;=0.75),"50% to 75%",AND(P120&gt;0.75,P120&lt;=1),"75% to 100%")</f>
        <v>No Discount</v>
      </c>
      <c r="P120" s="10">
        <f>_xlfn.XLOOKUP($E120,'Raw Data'!$E:$E,'Raw Data'!P:P,"ERROR",0,1)</f>
        <v>0</v>
      </c>
      <c r="Q120" s="9">
        <f>_xlfn.XLOOKUP($E120,'Raw Data'!$E:$E,'Raw Data'!Q:Q,"ERROR",0,1)</f>
        <v>5.1</v>
      </c>
      <c r="R120" s="9" t="str">
        <f>_xlfn.XLOOKUP($E120,'Raw Data'!$E:$E,'Raw Data'!R:R,"ERROR",0,1)</f>
        <v>fl oz</v>
      </c>
      <c r="S120" s="5" t="str">
        <f t="array" ref="S120">_xlfn.IFS(AND(T120&gt;0,T120&lt;=0.05),"0 to 0.05",AND(T120&gt;0.05,T120&lt;=0.1),"0.05 to 0.1",AND(T120&gt;0.1,T120&lt;=0.2),"0.1 to 0.2",AND(T120&gt;0.2,T120&lt;=0.3),"0.2 to 0.3",AND(T120&gt;0.3,T120&lt;=0.4),"0.3 to 0.4",AND(T120&gt;0.4,T120&lt;=0.5),"0.4 to 0.5",AND(T120&gt;0.5,T120&lt;=0.75),"0.5 to 0.75",AND(T120&gt;0.75,T120&lt;=1),"0.75 to 1",AND(T120&gt;1,T120&lt;=2),"1 to 2",AND(T120&gt;2,T120&lt;=3),"2 to 3",AND(T120&gt;3,T120&lt;=4),"3 to 4",AND(T120&gt;4,T120&lt;=5),"4 to 5",AND(T120&gt;5,T120&lt;=10),"5 to 10",T120&gt;10,"10+")</f>
        <v>1 to 2</v>
      </c>
      <c r="T120" s="10">
        <f>_xlfn.XLOOKUP($E120,'Raw Data'!$E:$E,'Raw Data'!T:T,"ERROR",0,1)</f>
        <v>1.50657411842238</v>
      </c>
      <c r="U120" s="15" t="str">
        <f t="array" ref="U120">_xlfn.IFS(AND(V120&gt;0,V120&lt;=0.05),"0 to 0.05",AND(V120&gt;0.05,V120&lt;=0.1),"0.05 to 0.1",AND(V120&gt;0.1,V120&lt;=0.2),"0.1 to 0.2",AND(V120&gt;0.2,V120&lt;=0.3),"0.2 to 0.3",AND(V120&gt;0.3,V120&lt;=0.4),"0.3 to 0.4",AND(V120&gt;0.4,V120&lt;=0.5),"0.4 to 0.5",AND(V120&gt;0.5,V120&lt;=0.75),"0.5 to 0.75",AND(V120&gt;0.75,V120&lt;=1),"0.75 to 1",AND(V120&gt;1,V120&lt;=2),"1 to 2",AND(V120&gt;2,V120&lt;=3),"2 to 3",AND(V120&gt;3,V120&lt;=4),"3 to 4",AND(V120&gt;4,V120&lt;=5),"4 to 5",AND(V120&gt;5,V120&lt;=10),"5 to 10",V120&gt;10,"10+")</f>
        <v>0.4 to 0.5</v>
      </c>
      <c r="V120" s="10">
        <f>_xlfn.XLOOKUP($E120,'Raw Data'!$E:$E,'Raw Data'!V:V,"ERROR",0,1)</f>
        <v>0.406775011974041</v>
      </c>
      <c r="W120" s="15" t="str">
        <f t="array" ref="W120">_xlfn.IFS(AND(X120&gt;0,X120&lt;=0.05),"0 to 0.05",AND(X120&gt;0.05,X120&lt;=0.1),"0.05 to 0.1",AND(X120&gt;0.1,X120&lt;=0.2),"0.1 to 0.2",AND(X120&gt;0.2,X120&lt;=0.3),"0.2 to 0.3",AND(X120&gt;0.3,X120&lt;=0.4),"0.3 to 0.4",AND(X120&gt;0.4,X120&lt;=0.5),"0.4 to 0.5",AND(X120&gt;0.5,X120&lt;=0.75),"0.5 to 0.75",AND(X120&gt;0.75,X120&lt;=1),"0.75 to 1",AND(X120&gt;1,X120&lt;=2),"1 to 2",AND(X120&gt;2,X120&lt;=3),"2 to 3",AND(X120&gt;3,X120&lt;=4),"3 to 4",AND(X120&gt;4,X120&lt;=5),"4 to 5",AND(X120&gt;5,X120&lt;=10),"5 to 10",X120&gt;10,"10+")</f>
        <v>0.4 to 0.5</v>
      </c>
      <c r="X120" s="16">
        <f t="shared" si="6"/>
        <v>0.406775011974041</v>
      </c>
      <c r="Y120" s="5" t="str">
        <f t="array" ref="Y120">_xlfn.IFS(AND(Z120&gt;0,Z120&lt;=1),"0 to 1",AND(Z120&gt;1,Z120&lt;=2),"1 to 2",AND(Z120&gt;2,Z120&lt;=4),"2 to 4",AND(Z120&gt;4,Z120&lt;=6),"4 to 6",AND(Z120&gt;6,Z120&lt;=8),"6 to 8",AND(Z120&gt;8,Z120&lt;=10),"8 to 10",AND(Z120&gt;10,Z120&lt;=15),"10 to 15",AND(Z120&gt;15,Z120&lt;=20),"15 to 20",AND(Z120&gt;20,Z120&lt;=25),"20 to 25",AND(Z120&gt;25,Z120&lt;=30),"25 to 30",AND(Z120&gt;30,Z120&lt;=40),"30 to 40",AND(Z120&gt;40,Z120&lt;=50),"40 to 50",Z120&gt;50,"50+")</f>
        <v>4 to 6</v>
      </c>
      <c r="Z120" s="9">
        <f>_xlfn.XLOOKUP($E120,'Raw Data'!$E:$E,'Raw Data'!Z:Z,"ERROR",0,1)</f>
        <v>5.304</v>
      </c>
      <c r="AA120" s="9" t="str">
        <f>_xlfn.XLOOKUP($E120,'Raw Data'!$E:$E,'Raw Data'!AA:AA,"ERROR",0,1)</f>
        <v>oz</v>
      </c>
    </row>
    <row r="121" hidden="1" spans="1:27">
      <c r="A121" s="5" t="str">
        <f>_xlfn.XLOOKUP($E121,'Raw Data'!$E:$E,'Raw Data'!A:A,"ERROR",0,1)</f>
        <v>AE</v>
      </c>
      <c r="B121" s="5" t="str">
        <f>_xlfn.XLOOKUP($E121,'Raw Data'!$E:$E,'Raw Data'!B:B,"ERROR",0,1)</f>
        <v>Hair Mousses</v>
      </c>
      <c r="C121" s="5" t="str">
        <f>_xlfn.XLOOKUP($E121,'Raw Data'!$E:$E,'Raw Data'!C:C,"ERROR",0,1)</f>
        <v>dove</v>
      </c>
      <c r="D121" s="5" t="str">
        <f>_xlfn.XLOOKUP($E121,'Raw Data'!$E:$E,'Raw Data'!D:D,"ERROR",0,1)</f>
        <v>www.amazon.ae/dp/B006T8BYAM</v>
      </c>
      <c r="E121" s="5" t="s">
        <v>320</v>
      </c>
      <c r="F121" s="9" t="str">
        <f>_xlfn.XLOOKUP($E121,'Raw Data'!$E:$E,'Raw Data'!F:F,"ERROR",0,1)</f>
        <v>Dove STYLE+care Curls Defining Mousse, Soft Hold 7 oz Dove STYLE+care Curls Defining Mousse, Soft Hold 7 oz</v>
      </c>
      <c r="G121" s="10">
        <f>_xlfn.XLOOKUP($E121,'Raw Data'!$E:$E,'Raw Data'!G:G,"ERROR",0,1)</f>
        <v>11</v>
      </c>
      <c r="H121" s="9">
        <f>_xlfn.XLOOKUP($E121,'Raw Data'!$E:$E,'Raw Data'!H:H,"ERROR",0,1)</f>
        <v>904.76</v>
      </c>
      <c r="I121" s="9">
        <f>_xlfn.XLOOKUP($E121,'Raw Data'!$E:$E,'Raw Data'!I:I,"ERROR",0,1)</f>
        <v>0.00121131178522182</v>
      </c>
      <c r="J121" s="9" t="str">
        <f>_xlfn.XLOOKUP($E121,'Raw Data'!$E:$E,'Raw Data'!J:J,"ERROR",0,1)</f>
        <v>No</v>
      </c>
      <c r="K121" s="14" t="str">
        <f t="array" ref="K121">_xlfn.IFS(AND(L121&gt;0,L121&lt;=5),"0 to 5",AND(L121&gt;5,L121&lt;=10),"5 to 10",AND(L121&gt;10,L121&lt;=15),"10 to 15",AND(L121&gt;15,L121&lt;=20),"15 to 20",AND(L121&gt;20,L121&lt;=30),"20 to 30",AND(L121&gt;30,L121&lt;=40),"30 to 40",AND(L121&gt;40,L121&lt;=50),"40 to 50",AND(L121&gt;50,L121&lt;=75),"50 to 75",AND(L121&gt;75,L121&lt;=100),"75 to 100",AND(L121&gt;100,L121&lt;=150),"100 to 150",AND(L121&gt;150,L121&lt;=200),"150 to 200",AND(L121&gt;200,L121&lt;=250),"200 to 250",AND(L121&gt;250,L121&lt;=300),"250 to 300",AND(L121&gt;300,L121&lt;=400),"300 to 400",AND(L121&gt;400,L121&lt;=500),"400 to 500",L121&gt;500,"500+")</f>
        <v>75 to 100</v>
      </c>
      <c r="L121" s="9">
        <f>_xlfn.XLOOKUP($E121,'Raw Data'!$E:$E,'Raw Data'!L:L,"ERROR",0,1)</f>
        <v>77.25</v>
      </c>
      <c r="M121" s="14" t="str">
        <f t="array" ref="M121">_xlfn.IFS(AND(N121&gt;0,N121&lt;=5),"0 to 5",AND(N121&gt;5,N121&lt;=10),"5 to 10",AND(N121&gt;10,N121&lt;=15),"10 to 15",AND(N121&gt;15,N121&lt;=20),"15 to 20",AND(N121&gt;20,N121&lt;=30),"20 to 30",AND(N121&gt;30,N121&lt;=40),"30 to 40",AND(N121&gt;40,N121&lt;=50),"40 to 50",AND(N121&gt;50,N121&lt;=75),"50 to 75",AND(N121&gt;75,N121&lt;=100),"75 to 100",AND(N121&gt;100,N121&lt;=150),"100 to 150",AND(N121&gt;150,N121&lt;=200),"150 to 200",AND(N121&gt;200,N121&lt;=250),"200 to 250",AND(N121&gt;250,N121&lt;=300),"250 to 300",AND(N121&gt;300,N121&lt;=400),"300 to 400",AND(N121&gt;400,N121&lt;=500),"400 to 500",N121&gt;500,"500+")</f>
        <v>75 to 100</v>
      </c>
      <c r="N121" s="9">
        <f>_xlfn.XLOOKUP($E121,'Raw Data'!$E:$E,'Raw Data'!N:N,"ERROR",0,1)</f>
        <v>79.86</v>
      </c>
      <c r="O121" s="14" t="str">
        <f t="array" ref="O121">_xlfn.IFS(P121=0,"No Discount",AND(P121&gt;0,P121&lt;=0.02),"0% to 2%",AND(P121&gt;0.02,P121&lt;=0.04),"2% to 4%",AND(P121&gt;0.04,P121&lt;=0.06),"4% to 6%",AND(P121&gt;0.06,P121&lt;=0.08),"6% to 8%",AND(P121&gt;0.08,P121&lt;=0.1),"8% to 10%",AND(P121&gt;0.1,P121&lt;=0.15),"10% to 15%",AND(P121&gt;0.15,P121&lt;=0.2),"15% to 20%",AND(P121&gt;0.2,P121&lt;=0.25),"20% to 25%",AND(P121&gt;0.25,P121&lt;=0.3),"25% to 30%",AND(P121&gt;0.3,P121&lt;=0.4),"30% to 40%",AND(P121&gt;0.4,P121&lt;=0.5),"40% to 50%",AND(P121&gt;0.5,P121&lt;=0.75),"50% to 75%",AND(P121&gt;0.75,P121&lt;=1),"75% to 100%")</f>
        <v>2% to 4%</v>
      </c>
      <c r="P121" s="10">
        <f>_xlfn.XLOOKUP($E121,'Raw Data'!$E:$E,'Raw Data'!P:P,"ERROR",0,1)</f>
        <v>0.0326821938392186</v>
      </c>
      <c r="Q121" s="9">
        <f>_xlfn.XLOOKUP($E121,'Raw Data'!$E:$E,'Raw Data'!Q:Q,"ERROR",0,1)</f>
        <v>7</v>
      </c>
      <c r="R121" s="9" t="str">
        <f>_xlfn.XLOOKUP($E121,'Raw Data'!$E:$E,'Raw Data'!R:R,"ERROR",0,1)</f>
        <v>oz</v>
      </c>
      <c r="S121" s="5" t="str">
        <f t="array" ref="S121">_xlfn.IFS(AND(T121&gt;0,T121&lt;=0.05),"0 to 0.05",AND(T121&gt;0.05,T121&lt;=0.1),"0.05 to 0.1",AND(T121&gt;0.1,T121&lt;=0.2),"0.1 to 0.2",AND(T121&gt;0.2,T121&lt;=0.3),"0.2 to 0.3",AND(T121&gt;0.3,T121&lt;=0.4),"0.3 to 0.4",AND(T121&gt;0.4,T121&lt;=0.5),"0.4 to 0.5",AND(T121&gt;0.5,T121&lt;=0.75),"0.5 to 0.75",AND(T121&gt;0.75,T121&lt;=1),"0.75 to 1",AND(T121&gt;1,T121&lt;=2),"1 to 2",AND(T121&gt;2,T121&lt;=3),"2 to 3",AND(T121&gt;3,T121&lt;=4),"3 to 4",AND(T121&gt;4,T121&lt;=5),"4 to 5",AND(T121&gt;5,T121&lt;=10),"5 to 10",T121&gt;10,"10+")</f>
        <v>0.3 to 0.4</v>
      </c>
      <c r="T121" s="10">
        <f>_xlfn.XLOOKUP($E121,'Raw Data'!$E:$E,'Raw Data'!T:T,"ERROR",0,1)</f>
        <v>0.373206435093483</v>
      </c>
      <c r="U121" s="15" t="str">
        <f t="array" ref="U121">_xlfn.IFS(AND(V121&gt;0,V121&lt;=0.05),"0 to 0.05",AND(V121&gt;0.05,V121&lt;=0.1),"0.05 to 0.1",AND(V121&gt;0.1,V121&lt;=0.2),"0.1 to 0.2",AND(V121&gt;0.2,V121&lt;=0.3),"0.2 to 0.3",AND(V121&gt;0.3,V121&lt;=0.4),"0.3 to 0.4",AND(V121&gt;0.4,V121&lt;=0.5),"0.4 to 0.5",AND(V121&gt;0.5,V121&lt;=0.75),"0.5 to 0.75",AND(V121&gt;0.75,V121&lt;=1),"0.75 to 1",AND(V121&gt;1,V121&lt;=2),"1 to 2",AND(V121&gt;2,V121&lt;=3),"2 to 3",AND(V121&gt;3,V121&lt;=4),"3 to 4",AND(V121&gt;4,V121&lt;=5),"4 to 5",AND(V121&gt;5,V121&lt;=10),"5 to 10",V121&gt;10,"10+")</f>
        <v>0.1 to 0.2</v>
      </c>
      <c r="V121" s="10">
        <f>_xlfn.XLOOKUP($E121,'Raw Data'!$E:$E,'Raw Data'!V:V,"ERROR",0,1)</f>
        <v>0.10417024977052</v>
      </c>
      <c r="W121" s="15" t="str">
        <f t="array" ref="W121">_xlfn.IFS(AND(X121&gt;0,X121&lt;=0.05),"0 to 0.05",AND(X121&gt;0.05,X121&lt;=0.1),"0.05 to 0.1",AND(X121&gt;0.1,X121&lt;=0.2),"0.1 to 0.2",AND(X121&gt;0.2,X121&lt;=0.3),"0.2 to 0.3",AND(X121&gt;0.3,X121&lt;=0.4),"0.3 to 0.4",AND(X121&gt;0.4,X121&lt;=0.5),"0.4 to 0.5",AND(X121&gt;0.5,X121&lt;=0.75),"0.5 to 0.75",AND(X121&gt;0.75,X121&lt;=1),"0.75 to 1",AND(X121&gt;1,X121&lt;=2),"1 to 2",AND(X121&gt;2,X121&lt;=3),"2 to 3",AND(X121&gt;3,X121&lt;=4),"3 to 4",AND(X121&gt;4,X121&lt;=5),"4 to 5",AND(X121&gt;5,X121&lt;=10),"5 to 10",X121&gt;10,"10+")</f>
        <v>0.1 to 0.2</v>
      </c>
      <c r="X121" s="16">
        <f t="shared" si="6"/>
        <v>0.10076573747524</v>
      </c>
      <c r="Y121" s="5" t="str">
        <f t="array" ref="Y121">_xlfn.IFS(AND(Z121&gt;0,Z121&lt;=1),"0 to 1",AND(Z121&gt;1,Z121&lt;=2),"1 to 2",AND(Z121&gt;2,Z121&lt;=4),"2 to 4",AND(Z121&gt;4,Z121&lt;=6),"4 to 6",AND(Z121&gt;6,Z121&lt;=8),"6 to 8",AND(Z121&gt;8,Z121&lt;=10),"8 to 10",AND(Z121&gt;10,Z121&lt;=15),"10 to 15",AND(Z121&gt;15,Z121&lt;=20),"15 to 20",AND(Z121&gt;20,Z121&lt;=25),"20 to 25",AND(Z121&gt;25,Z121&lt;=30),"25 to 30",AND(Z121&gt;30,Z121&lt;=40),"30 to 40",AND(Z121&gt;40,Z121&lt;=50),"40 to 50",Z121&gt;50,"50+")</f>
        <v>6 to 8</v>
      </c>
      <c r="Z121" s="9">
        <f>_xlfn.XLOOKUP($E121,'Raw Data'!$E:$E,'Raw Data'!Z:Z,"ERROR",0,1)</f>
        <v>7</v>
      </c>
      <c r="AA121" s="9" t="str">
        <f>_xlfn.XLOOKUP($E121,'Raw Data'!$E:$E,'Raw Data'!AA:AA,"ERROR",0,1)</f>
        <v>oz</v>
      </c>
    </row>
    <row r="122" hidden="1" spans="1:27">
      <c r="A122" s="5" t="str">
        <f>_xlfn.XLOOKUP($E122,'Raw Data'!$E:$E,'Raw Data'!A:A,"ERROR",0,1)</f>
        <v>AE</v>
      </c>
      <c r="B122" s="5" t="str">
        <f>_xlfn.XLOOKUP($E122,'Raw Data'!$E:$E,'Raw Data'!B:B,"ERROR",0,1)</f>
        <v>Hair Mousses</v>
      </c>
      <c r="C122" s="5" t="str">
        <f>_xlfn.XLOOKUP($E122,'Raw Data'!$E:$E,'Raw Data'!C:C,"ERROR",0,1)</f>
        <v>iGK</v>
      </c>
      <c r="D122" s="5" t="str">
        <f>_xlfn.XLOOKUP($E122,'Raw Data'!$E:$E,'Raw Data'!D:D,"ERROR",0,1)</f>
        <v>www.amazon.ae/dp/B091MJ3P9X</v>
      </c>
      <c r="E122" s="5" t="s">
        <v>321</v>
      </c>
      <c r="F122" s="9" t="str">
        <f>_xlfn.XLOOKUP($E122,'Raw Data'!$E:$E,'Raw Data'!F:F,"ERROR",0,1)</f>
        <v>IGK BIG TIME Volume &amp; Thickening Mousse | Moveable + Fullness + Frizz Control | Vegan + Cruelty Free | 6.2 Oz</v>
      </c>
      <c r="G122" s="10">
        <f>_xlfn.XLOOKUP($E122,'Raw Data'!$E:$E,'Raw Data'!G:G,"ERROR",0,1)</f>
        <v>4</v>
      </c>
      <c r="H122" s="9">
        <f>_xlfn.XLOOKUP($E122,'Raw Data'!$E:$E,'Raw Data'!H:H,"ERROR",0,1)</f>
        <v>901.5</v>
      </c>
      <c r="I122" s="9">
        <f>_xlfn.XLOOKUP($E122,'Raw Data'!$E:$E,'Raw Data'!I:I,"ERROR",0,1)</f>
        <v>0.00120694722841137</v>
      </c>
      <c r="J122" s="9" t="str">
        <f>_xlfn.XLOOKUP($E122,'Raw Data'!$E:$E,'Raw Data'!J:J,"ERROR",0,1)</f>
        <v>No</v>
      </c>
      <c r="K122" s="14" t="str">
        <f t="array" ref="K122">_xlfn.IFS(AND(L122&gt;0,L122&lt;=5),"0 to 5",AND(L122&gt;5,L122&lt;=10),"5 to 10",AND(L122&gt;10,L122&lt;=15),"10 to 15",AND(L122&gt;15,L122&lt;=20),"15 to 20",AND(L122&gt;20,L122&lt;=30),"20 to 30",AND(L122&gt;30,L122&lt;=40),"30 to 40",AND(L122&gt;40,L122&lt;=50),"40 to 50",AND(L122&gt;50,L122&lt;=75),"50 to 75",AND(L122&gt;75,L122&lt;=100),"75 to 100",AND(L122&gt;100,L122&lt;=150),"100 to 150",AND(L122&gt;150,L122&lt;=200),"150 to 200",AND(L122&gt;200,L122&lt;=250),"200 to 250",AND(L122&gt;250,L122&lt;=300),"250 to 300",AND(L122&gt;300,L122&lt;=400),"300 to 400",AND(L122&gt;400,L122&lt;=500),"400 to 500",L122&gt;500,"500+")</f>
        <v>200 to 250</v>
      </c>
      <c r="L122" s="9">
        <f>_xlfn.XLOOKUP($E122,'Raw Data'!$E:$E,'Raw Data'!L:L,"ERROR",0,1)</f>
        <v>245.87</v>
      </c>
      <c r="M122" s="14" t="str">
        <f t="array" ref="M122">_xlfn.IFS(AND(N122&gt;0,N122&lt;=5),"0 to 5",AND(N122&gt;5,N122&lt;=10),"5 to 10",AND(N122&gt;10,N122&lt;=15),"10 to 15",AND(N122&gt;15,N122&lt;=20),"15 to 20",AND(N122&gt;20,N122&lt;=30),"20 to 30",AND(N122&gt;30,N122&lt;=40),"30 to 40",AND(N122&gt;40,N122&lt;=50),"40 to 50",AND(N122&gt;50,N122&lt;=75),"50 to 75",AND(N122&gt;75,N122&lt;=100),"75 to 100",AND(N122&gt;100,N122&lt;=150),"100 to 150",AND(N122&gt;150,N122&lt;=200),"150 to 200",AND(N122&gt;200,N122&lt;=250),"200 to 250",AND(N122&gt;250,N122&lt;=300),"250 to 300",AND(N122&gt;300,N122&lt;=400),"300 to 400",AND(N122&gt;400,N122&lt;=500),"400 to 500",N122&gt;500,"500+")</f>
        <v>200 to 250</v>
      </c>
      <c r="N122" s="9">
        <f>_xlfn.XLOOKUP($E122,'Raw Data'!$E:$E,'Raw Data'!N:N,"ERROR",0,1)</f>
        <v>246.76</v>
      </c>
      <c r="O122" s="14" t="str">
        <f t="array" ref="O122">_xlfn.IFS(P122=0,"No Discount",AND(P122&gt;0,P122&lt;=0.02),"0% to 2%",AND(P122&gt;0.02,P122&lt;=0.04),"2% to 4%",AND(P122&gt;0.04,P122&lt;=0.06),"4% to 6%",AND(P122&gt;0.06,P122&lt;=0.08),"6% to 8%",AND(P122&gt;0.08,P122&lt;=0.1),"8% to 10%",AND(P122&gt;0.1,P122&lt;=0.15),"10% to 15%",AND(P122&gt;0.15,P122&lt;=0.2),"15% to 20%",AND(P122&gt;0.2,P122&lt;=0.25),"20% to 25%",AND(P122&gt;0.25,P122&lt;=0.3),"25% to 30%",AND(P122&gt;0.3,P122&lt;=0.4),"30% to 40%",AND(P122&gt;0.4,P122&lt;=0.5),"40% to 50%",AND(P122&gt;0.5,P122&lt;=0.75),"50% to 75%",AND(P122&gt;0.75,P122&lt;=1),"75% to 100%")</f>
        <v>0% to 2%</v>
      </c>
      <c r="P122" s="10">
        <f>_xlfn.XLOOKUP($E122,'Raw Data'!$E:$E,'Raw Data'!P:P,"ERROR",0,1)</f>
        <v>0.00360674339439126</v>
      </c>
      <c r="Q122" s="9">
        <f>_xlfn.XLOOKUP($E122,'Raw Data'!$E:$E,'Raw Data'!Q:Q,"ERROR",0,1)</f>
        <v>6.2</v>
      </c>
      <c r="R122" s="9" t="str">
        <f>_xlfn.XLOOKUP($E122,'Raw Data'!$E:$E,'Raw Data'!R:R,"ERROR",0,1)</f>
        <v>oz</v>
      </c>
      <c r="S122" s="5" t="str">
        <f t="array" ref="S122">_xlfn.IFS(AND(T122&gt;0,T122&lt;=0.05),"0 to 0.05",AND(T122&gt;0.05,T122&lt;=0.1),"0.05 to 0.1",AND(T122&gt;0.1,T122&lt;=0.2),"0.1 to 0.2",AND(T122&gt;0.2,T122&lt;=0.3),"0.2 to 0.3",AND(T122&gt;0.3,T122&lt;=0.4),"0.3 to 0.4",AND(T122&gt;0.4,T122&lt;=0.5),"0.4 to 0.5",AND(T122&gt;0.5,T122&lt;=0.75),"0.5 to 0.75",AND(T122&gt;0.75,T122&lt;=1),"0.75 to 1",AND(T122&gt;1,T122&lt;=2),"1 to 2",AND(T122&gt;2,T122&lt;=3),"2 to 3",AND(T122&gt;3,T122&lt;=4),"3 to 4",AND(T122&gt;4,T122&lt;=5),"4 to 5",AND(T122&gt;5,T122&lt;=10),"5 to 10",T122&gt;10,"10+")</f>
        <v>1 to 2</v>
      </c>
      <c r="T122" s="10">
        <f>_xlfn.XLOOKUP($E122,'Raw Data'!$E:$E,'Raw Data'!T:T,"ERROR",0,1)</f>
        <v>1.34110421416649</v>
      </c>
      <c r="U122" s="15" t="str">
        <f t="array" ref="U122">_xlfn.IFS(AND(V122&gt;0,V122&lt;=0.05),"0 to 0.05",AND(V122&gt;0.05,V122&lt;=0.1),"0.05 to 0.1",AND(V122&gt;0.1,V122&lt;=0.2),"0.1 to 0.2",AND(V122&gt;0.2,V122&lt;=0.3),"0.2 to 0.3",AND(V122&gt;0.3,V122&lt;=0.4),"0.3 to 0.4",AND(V122&gt;0.4,V122&lt;=0.5),"0.4 to 0.5",AND(V122&gt;0.5,V122&lt;=0.75),"0.5 to 0.75",AND(V122&gt;0.75,V122&lt;=1),"0.75 to 1",AND(V122&gt;1,V122&lt;=2),"1 to 2",AND(V122&gt;2,V122&lt;=3),"2 to 3",AND(V122&gt;3,V122&lt;=4),"3 to 4",AND(V122&gt;4,V122&lt;=5),"4 to 5",AND(V122&gt;5,V122&lt;=10),"5 to 10",V122&gt;10,"10+")</f>
        <v>0.3 to 0.4</v>
      </c>
      <c r="V122" s="10">
        <f>_xlfn.XLOOKUP($E122,'Raw Data'!$E:$E,'Raw Data'!V:V,"ERROR",0,1)</f>
        <v>0.363408860331417</v>
      </c>
      <c r="W122" s="15" t="str">
        <f t="array" ref="W122">_xlfn.IFS(AND(X122&gt;0,X122&lt;=0.05),"0 to 0.05",AND(X122&gt;0.05,X122&lt;=0.1),"0.05 to 0.1",AND(X122&gt;0.1,X122&lt;=0.2),"0.1 to 0.2",AND(X122&gt;0.2,X122&lt;=0.3),"0.2 to 0.3",AND(X122&gt;0.3,X122&lt;=0.4),"0.3 to 0.4",AND(X122&gt;0.4,X122&lt;=0.5),"0.4 to 0.5",AND(X122&gt;0.5,X122&lt;=0.75),"0.5 to 0.75",AND(X122&gt;0.75,X122&lt;=1),"0.75 to 1",AND(X122&gt;1,X122&lt;=2),"1 to 2",AND(X122&gt;2,X122&lt;=3),"2 to 3",AND(X122&gt;3,X122&lt;=4),"3 to 4",AND(X122&gt;4,X122&lt;=5),"4 to 5",AND(X122&gt;5,X122&lt;=10),"5 to 10",X122&gt;10,"10+")</f>
        <v>0.3 to 0.4</v>
      </c>
      <c r="X122" s="16">
        <f t="shared" si="6"/>
        <v>0.362098137824953</v>
      </c>
      <c r="Y122" s="5" t="str">
        <f t="array" ref="Y122">_xlfn.IFS(AND(Z122&gt;0,Z122&lt;=1),"0 to 1",AND(Z122&gt;1,Z122&lt;=2),"1 to 2",AND(Z122&gt;2,Z122&lt;=4),"2 to 4",AND(Z122&gt;4,Z122&lt;=6),"4 to 6",AND(Z122&gt;6,Z122&lt;=8),"6 to 8",AND(Z122&gt;8,Z122&lt;=10),"8 to 10",AND(Z122&gt;10,Z122&lt;=15),"10 to 15",AND(Z122&gt;15,Z122&lt;=20),"15 to 20",AND(Z122&gt;20,Z122&lt;=25),"20 to 25",AND(Z122&gt;25,Z122&lt;=30),"25 to 30",AND(Z122&gt;30,Z122&lt;=40),"30 to 40",AND(Z122&gt;40,Z122&lt;=50),"40 to 50",Z122&gt;50,"50+")</f>
        <v>6 to 8</v>
      </c>
      <c r="Z122" s="9">
        <f>_xlfn.XLOOKUP($E122,'Raw Data'!$E:$E,'Raw Data'!Z:Z,"ERROR",0,1)</f>
        <v>6.2</v>
      </c>
      <c r="AA122" s="9" t="str">
        <f>_xlfn.XLOOKUP($E122,'Raw Data'!$E:$E,'Raw Data'!AA:AA,"ERROR",0,1)</f>
        <v>oz</v>
      </c>
    </row>
    <row r="123" hidden="1" spans="1:27">
      <c r="A123" s="5" t="str">
        <f>_xlfn.XLOOKUP($E123,'Raw Data'!$E:$E,'Raw Data'!A:A,"ERROR",0,1)</f>
        <v>AE</v>
      </c>
      <c r="B123" s="5" t="str">
        <f>_xlfn.XLOOKUP($E123,'Raw Data'!$E:$E,'Raw Data'!B:B,"ERROR",0,1)</f>
        <v>Hair Mousses</v>
      </c>
      <c r="C123" s="5" t="str">
        <f>_xlfn.XLOOKUP($E123,'Raw Data'!$E:$E,'Raw Data'!C:C,"ERROR",0,1)</f>
        <v>Aussie</v>
      </c>
      <c r="D123" s="5" t="str">
        <f>_xlfn.XLOOKUP($E123,'Raw Data'!$E:$E,'Raw Data'!D:D,"ERROR",0,1)</f>
        <v>www.amazon.ae/dp/B07M7XRF9Z</v>
      </c>
      <c r="E123" s="5" t="s">
        <v>322</v>
      </c>
      <c r="F123" s="9" t="str">
        <f>_xlfn.XLOOKUP($E123,'Raw Data'!$E:$E,'Raw Data'!F:F,"ERROR",0,1)</f>
        <v>Aussie Headstrong Volume With Bamboo &amp; Kakadu Plum Mousse, 6.0 Fl oz, 4.669 Fl oz</v>
      </c>
      <c r="G123" s="10">
        <f>_xlfn.XLOOKUP($E123,'Raw Data'!$E:$E,'Raw Data'!G:G,"ERROR",0,1)</f>
        <v>11</v>
      </c>
      <c r="H123" s="9">
        <f>_xlfn.XLOOKUP($E123,'Raw Data'!$E:$E,'Raw Data'!H:H,"ERROR",0,1)</f>
        <v>892.86</v>
      </c>
      <c r="I123" s="9">
        <f>_xlfn.XLOOKUP($E123,'Raw Data'!$E:$E,'Raw Data'!I:I,"ERROR",0,1)</f>
        <v>0.00119537981404257</v>
      </c>
      <c r="J123" s="9" t="str">
        <f>_xlfn.XLOOKUP($E123,'Raw Data'!$E:$E,'Raw Data'!J:J,"ERROR",0,1)</f>
        <v>No</v>
      </c>
      <c r="K123" s="14" t="str">
        <f t="array" ref="K123">_xlfn.IFS(AND(L123&gt;0,L123&lt;=5),"0 to 5",AND(L123&gt;5,L123&lt;=10),"5 to 10",AND(L123&gt;10,L123&lt;=15),"10 to 15",AND(L123&gt;15,L123&lt;=20),"15 to 20",AND(L123&gt;20,L123&lt;=30),"20 to 30",AND(L123&gt;30,L123&lt;=40),"30 to 40",AND(L123&gt;40,L123&lt;=50),"40 to 50",AND(L123&gt;50,L123&lt;=75),"50 to 75",AND(L123&gt;75,L123&lt;=100),"75 to 100",AND(L123&gt;100,L123&lt;=150),"100 to 150",AND(L123&gt;150,L123&lt;=200),"150 to 200",AND(L123&gt;200,L123&lt;=250),"200 to 250",AND(L123&gt;250,L123&lt;=300),"250 to 300",AND(L123&gt;300,L123&lt;=400),"300 to 400",AND(L123&gt;400,L123&lt;=500),"400 to 500",L123&gt;500,"500+")</f>
        <v>75 to 100</v>
      </c>
      <c r="L123" s="9">
        <f>_xlfn.XLOOKUP($E123,'Raw Data'!$E:$E,'Raw Data'!L:L,"ERROR",0,1)</f>
        <v>76.53</v>
      </c>
      <c r="M123" s="14" t="str">
        <f t="array" ref="M123">_xlfn.IFS(AND(N123&gt;0,N123&lt;=5),"0 to 5",AND(N123&gt;5,N123&lt;=10),"5 to 10",AND(N123&gt;10,N123&lt;=15),"10 to 15",AND(N123&gt;15,N123&lt;=20),"15 to 20",AND(N123&gt;20,N123&lt;=30),"20 to 30",AND(N123&gt;30,N123&lt;=40),"30 to 40",AND(N123&gt;40,N123&lt;=50),"40 to 50",AND(N123&gt;50,N123&lt;=75),"50 to 75",AND(N123&gt;75,N123&lt;=100),"75 to 100",AND(N123&gt;100,N123&lt;=150),"100 to 150",AND(N123&gt;150,N123&lt;=200),"150 to 200",AND(N123&gt;200,N123&lt;=250),"200 to 250",AND(N123&gt;250,N123&lt;=300),"250 to 300",AND(N123&gt;300,N123&lt;=400),"300 to 400",AND(N123&gt;400,N123&lt;=500),"400 to 500",N123&gt;500,"500+")</f>
        <v>75 to 100</v>
      </c>
      <c r="N123" s="9">
        <f>_xlfn.XLOOKUP($E123,'Raw Data'!$E:$E,'Raw Data'!N:N,"ERROR",0,1)</f>
        <v>78.21</v>
      </c>
      <c r="O123" s="14" t="str">
        <f t="array" ref="O123">_xlfn.IFS(P123=0,"No Discount",AND(P123&gt;0,P123&lt;=0.02),"0% to 2%",AND(P123&gt;0.02,P123&lt;=0.04),"2% to 4%",AND(P123&gt;0.04,P123&lt;=0.06),"4% to 6%",AND(P123&gt;0.06,P123&lt;=0.08),"6% to 8%",AND(P123&gt;0.08,P123&lt;=0.1),"8% to 10%",AND(P123&gt;0.1,P123&lt;=0.15),"10% to 15%",AND(P123&gt;0.15,P123&lt;=0.2),"15% to 20%",AND(P123&gt;0.2,P123&lt;=0.25),"20% to 25%",AND(P123&gt;0.25,P123&lt;=0.3),"25% to 30%",AND(P123&gt;0.3,P123&lt;=0.4),"30% to 40%",AND(P123&gt;0.4,P123&lt;=0.5),"40% to 50%",AND(P123&gt;0.5,P123&lt;=0.75),"50% to 75%",AND(P123&gt;0.75,P123&lt;=1),"75% to 100%")</f>
        <v>2% to 4%</v>
      </c>
      <c r="P123" s="10">
        <f>_xlfn.XLOOKUP($E123,'Raw Data'!$E:$E,'Raw Data'!P:P,"ERROR",0,1)</f>
        <v>0.0214806290755657</v>
      </c>
      <c r="Q123" s="9">
        <f>_xlfn.XLOOKUP($E123,'Raw Data'!$E:$E,'Raw Data'!Q:Q,"ERROR",0,1)</f>
        <v>6</v>
      </c>
      <c r="R123" s="9" t="str">
        <f>_xlfn.XLOOKUP($E123,'Raw Data'!$E:$E,'Raw Data'!R:R,"ERROR",0,1)</f>
        <v>fl oz</v>
      </c>
      <c r="S123" s="5" t="str">
        <f t="array" ref="S123">_xlfn.IFS(AND(T123&gt;0,T123&lt;=0.05),"0 to 0.05",AND(T123&gt;0.05,T123&lt;=0.1),"0.05 to 0.1",AND(T123&gt;0.1,T123&lt;=0.2),"0.1 to 0.2",AND(T123&gt;0.2,T123&lt;=0.3),"0.2 to 0.3",AND(T123&gt;0.3,T123&lt;=0.4),"0.3 to 0.4",AND(T123&gt;0.4,T123&lt;=0.5),"0.4 to 0.5",AND(T123&gt;0.5,T123&lt;=0.75),"0.5 to 0.75",AND(T123&gt;0.75,T123&lt;=1),"0.75 to 1",AND(T123&gt;1,T123&lt;=2),"1 to 2",AND(T123&gt;2,T123&lt;=3),"2 to 3",AND(T123&gt;3,T123&lt;=4),"3 to 4",AND(T123&gt;4,T123&lt;=5),"4 to 5",AND(T123&gt;5,T123&lt;=10),"5 to 10",T123&gt;10,"10+")</f>
        <v>0.4 to 0.5</v>
      </c>
      <c r="T123" s="10">
        <f>_xlfn.XLOOKUP($E123,'Raw Data'!$E:$E,'Raw Data'!T:T,"ERROR",0,1)</f>
        <v>0.414758981296012</v>
      </c>
      <c r="U123" s="15" t="str">
        <f t="array" ref="U123">_xlfn.IFS(AND(V123&gt;0,V123&lt;=0.05),"0 to 0.05",AND(V123&gt;0.05,V123&lt;=0.1),"0.05 to 0.1",AND(V123&gt;0.1,V123&lt;=0.2),"0.1 to 0.2",AND(V123&gt;0.2,V123&lt;=0.3),"0.2 to 0.3",AND(V123&gt;0.3,V123&lt;=0.4),"0.3 to 0.4",AND(V123&gt;0.4,V123&lt;=0.5),"0.4 to 0.5",AND(V123&gt;0.5,V123&lt;=0.75),"0.5 to 0.75",AND(V123&gt;0.75,V123&lt;=1),"0.75 to 1",AND(V123&gt;1,V123&lt;=2),"1 to 2",AND(V123&gt;2,V123&lt;=3),"2 to 3",AND(V123&gt;3,V123&lt;=4),"3 to 4",AND(V123&gt;4,V123&lt;=5),"4 to 5",AND(V123&gt;5,V123&lt;=10),"5 to 10",V123&gt;10,"10+")</f>
        <v>0.1 to 0.2</v>
      </c>
      <c r="V123" s="10">
        <f>_xlfn.XLOOKUP($E123,'Raw Data'!$E:$E,'Raw Data'!V:V,"ERROR",0,1)</f>
        <v>0.114443237688926</v>
      </c>
      <c r="W123" s="15" t="str">
        <f t="array" ref="W123">_xlfn.IFS(AND(X123&gt;0,X123&lt;=0.05),"0 to 0.05",AND(X123&gt;0.05,X123&lt;=0.1),"0.05 to 0.1",AND(X123&gt;0.1,X123&lt;=0.2),"0.1 to 0.2",AND(X123&gt;0.2,X123&lt;=0.3),"0.2 to 0.3",AND(X123&gt;0.3,X123&lt;=0.4),"0.3 to 0.4",AND(X123&gt;0.4,X123&lt;=0.5),"0.4 to 0.5",AND(X123&gt;0.5,X123&lt;=0.75),"0.5 to 0.75",AND(X123&gt;0.75,X123&lt;=1),"0.75 to 1",AND(X123&gt;1,X123&lt;=2),"1 to 2",AND(X123&gt;2,X123&lt;=3),"2 to 3",AND(X123&gt;3,X123&lt;=4),"3 to 4",AND(X123&gt;4,X123&lt;=5),"4 to 5",AND(X123&gt;5,X123&lt;=10),"5 to 10",X123&gt;10,"10+")</f>
        <v>0.1 to 0.2</v>
      </c>
      <c r="X123" s="16">
        <f t="shared" si="6"/>
        <v>0.111984924949923</v>
      </c>
      <c r="Y123" s="5" t="str">
        <f t="array" ref="Y123">_xlfn.IFS(AND(Z123&gt;0,Z123&lt;=1),"0 to 1",AND(Z123&gt;1,Z123&lt;=2),"1 to 2",AND(Z123&gt;2,Z123&lt;=4),"2 to 4",AND(Z123&gt;4,Z123&lt;=6),"4 to 6",AND(Z123&gt;6,Z123&lt;=8),"6 to 8",AND(Z123&gt;8,Z123&lt;=10),"8 to 10",AND(Z123&gt;10,Z123&lt;=15),"10 to 15",AND(Z123&gt;15,Z123&lt;=20),"15 to 20",AND(Z123&gt;20,Z123&lt;=25),"20 to 25",AND(Z123&gt;25,Z123&lt;=30),"25 to 30",AND(Z123&gt;30,Z123&lt;=40),"30 to 40",AND(Z123&gt;40,Z123&lt;=50),"40 to 50",Z123&gt;50,"50+")</f>
        <v>6 to 8</v>
      </c>
      <c r="Z123" s="9">
        <f>_xlfn.XLOOKUP($E123,'Raw Data'!$E:$E,'Raw Data'!Z:Z,"ERROR",0,1)</f>
        <v>6.24</v>
      </c>
      <c r="AA123" s="9" t="str">
        <f>_xlfn.XLOOKUP($E123,'Raw Data'!$E:$E,'Raw Data'!AA:AA,"ERROR",0,1)</f>
        <v>oz</v>
      </c>
    </row>
    <row r="124" hidden="1" spans="1:27">
      <c r="A124" s="5" t="str">
        <f>_xlfn.XLOOKUP($E124,'Raw Data'!$E:$E,'Raw Data'!A:A,"ERROR",0,1)</f>
        <v>AE</v>
      </c>
      <c r="B124" s="5" t="str">
        <f>_xlfn.XLOOKUP($E124,'Raw Data'!$E:$E,'Raw Data'!B:B,"ERROR",0,1)</f>
        <v>Hair Mousses</v>
      </c>
      <c r="C124" s="5" t="str">
        <f>_xlfn.XLOOKUP($E124,'Raw Data'!$E:$E,'Raw Data'!C:C,"ERROR",0,1)</f>
        <v>l'oreal paris</v>
      </c>
      <c r="D124" s="5" t="str">
        <f>_xlfn.XLOOKUP($E124,'Raw Data'!$E:$E,'Raw Data'!D:D,"ERROR",0,1)</f>
        <v>www.amazon.ae/dp/B00JR90SDY</v>
      </c>
      <c r="E124" s="5" t="s">
        <v>323</v>
      </c>
      <c r="F124" s="9" t="str">
        <f>_xlfn.XLOOKUP($E124,'Raw Data'!$E:$E,'Raw Data'!F:F,"ERROR",0,1)</f>
        <v>L'OrÃƒÂ©al Elvive Styliste Mousse Full Restores, Hold Firm, 200ml</v>
      </c>
      <c r="G124" s="10">
        <f>_xlfn.XLOOKUP($E124,'Raw Data'!$E:$E,'Raw Data'!G:G,"ERROR",0,1)</f>
        <v>20</v>
      </c>
      <c r="H124" s="9">
        <f>_xlfn.XLOOKUP($E124,'Raw Data'!$E:$E,'Raw Data'!H:H,"ERROR",0,1)</f>
        <v>889.13</v>
      </c>
      <c r="I124" s="9">
        <f>_xlfn.XLOOKUP($E124,'Raw Data'!$E:$E,'Raw Data'!I:I,"ERROR",0,1)</f>
        <v>0.00119038601131159</v>
      </c>
      <c r="J124" s="9" t="str">
        <f>_xlfn.XLOOKUP($E124,'Raw Data'!$E:$E,'Raw Data'!J:J,"ERROR",0,1)</f>
        <v>No</v>
      </c>
      <c r="K124" s="14" t="str">
        <f t="array" ref="K124">_xlfn.IFS(AND(L124&gt;0,L124&lt;=5),"0 to 5",AND(L124&gt;5,L124&lt;=10),"5 to 10",AND(L124&gt;10,L124&lt;=15),"10 to 15",AND(L124&gt;15,L124&lt;=20),"15 to 20",AND(L124&gt;20,L124&lt;=30),"20 to 30",AND(L124&gt;30,L124&lt;=40),"30 to 40",AND(L124&gt;40,L124&lt;=50),"40 to 50",AND(L124&gt;50,L124&lt;=75),"50 to 75",AND(L124&gt;75,L124&lt;=100),"75 to 100",AND(L124&gt;100,L124&lt;=150),"100 to 150",AND(L124&gt;150,L124&lt;=200),"150 to 200",AND(L124&gt;200,L124&lt;=250),"200 to 250",AND(L124&gt;250,L124&lt;=300),"250 to 300",AND(L124&gt;300,L124&lt;=400),"300 to 400",AND(L124&gt;400,L124&lt;=500),"400 to 500",L124&gt;500,"500+")</f>
        <v>40 to 50</v>
      </c>
      <c r="L124" s="9">
        <f>_xlfn.XLOOKUP($E124,'Raw Data'!$E:$E,'Raw Data'!L:L,"ERROR",0,1)</f>
        <v>44</v>
      </c>
      <c r="M124" s="14" t="str">
        <f t="array" ref="M124">_xlfn.IFS(AND(N124&gt;0,N124&lt;=5),"0 to 5",AND(N124&gt;5,N124&lt;=10),"5 to 10",AND(N124&gt;10,N124&lt;=15),"10 to 15",AND(N124&gt;15,N124&lt;=20),"15 to 20",AND(N124&gt;20,N124&lt;=30),"20 to 30",AND(N124&gt;30,N124&lt;=40),"30 to 40",AND(N124&gt;40,N124&lt;=50),"40 to 50",AND(N124&gt;50,N124&lt;=75),"50 to 75",AND(N124&gt;75,N124&lt;=100),"75 to 100",AND(N124&gt;100,N124&lt;=150),"100 to 150",AND(N124&gt;150,N124&lt;=200),"150 to 200",AND(N124&gt;200,N124&lt;=250),"200 to 250",AND(N124&gt;250,N124&lt;=300),"250 to 300",AND(N124&gt;300,N124&lt;=400),"300 to 400",AND(N124&gt;400,N124&lt;=500),"400 to 500",N124&gt;500,"500+")</f>
        <v>40 to 50</v>
      </c>
      <c r="N124" s="9">
        <f>_xlfn.XLOOKUP($E124,'Raw Data'!$E:$E,'Raw Data'!N:N,"ERROR",0,1)</f>
        <v>44</v>
      </c>
      <c r="O124" s="14" t="str">
        <f t="array" ref="O124">_xlfn.IFS(P124=0,"No Discount",AND(P124&gt;0,P124&lt;=0.02),"0% to 2%",AND(P124&gt;0.02,P124&lt;=0.04),"2% to 4%",AND(P124&gt;0.04,P124&lt;=0.06),"4% to 6%",AND(P124&gt;0.06,P124&lt;=0.08),"6% to 8%",AND(P124&gt;0.08,P124&lt;=0.1),"8% to 10%",AND(P124&gt;0.1,P124&lt;=0.15),"10% to 15%",AND(P124&gt;0.15,P124&lt;=0.2),"15% to 20%",AND(P124&gt;0.2,P124&lt;=0.25),"20% to 25%",AND(P124&gt;0.25,P124&lt;=0.3),"25% to 30%",AND(P124&gt;0.3,P124&lt;=0.4),"30% to 40%",AND(P124&gt;0.4,P124&lt;=0.5),"40% to 50%",AND(P124&gt;0.5,P124&lt;=0.75),"50% to 75%",AND(P124&gt;0.75,P124&lt;=1),"75% to 100%")</f>
        <v>No Discount</v>
      </c>
      <c r="P124" s="10">
        <f>_xlfn.XLOOKUP($E124,'Raw Data'!$E:$E,'Raw Data'!P:P,"ERROR",0,1)</f>
        <v>0</v>
      </c>
      <c r="Q124" s="9">
        <f>_xlfn.XLOOKUP($E124,'Raw Data'!$E:$E,'Raw Data'!Q:Q,"ERROR",0,1)</f>
        <v>200</v>
      </c>
      <c r="R124" s="9" t="str">
        <f>_xlfn.XLOOKUP($E124,'Raw Data'!$E:$E,'Raw Data'!R:R,"ERROR",0,1)</f>
        <v>ml</v>
      </c>
      <c r="S124" s="5" t="str">
        <f t="array" ref="S124">_xlfn.IFS(AND(T124&gt;0,T124&lt;=0.05),"0 to 0.05",AND(T124&gt;0.05,T124&lt;=0.1),"0.05 to 0.1",AND(T124&gt;0.1,T124&lt;=0.2),"0.1 to 0.2",AND(T124&gt;0.2,T124&lt;=0.3),"0.2 to 0.3",AND(T124&gt;0.3,T124&lt;=0.4),"0.3 to 0.4",AND(T124&gt;0.4,T124&lt;=0.5),"0.4 to 0.5",AND(T124&gt;0.5,T124&lt;=0.75),"0.5 to 0.75",AND(T124&gt;0.75,T124&lt;=1),"0.75 to 1",AND(T124&gt;1,T124&lt;=2),"1 to 2",AND(T124&gt;2,T124&lt;=3),"2 to 3",AND(T124&gt;3,T124&lt;=4),"3 to 4",AND(T124&gt;4,T124&lt;=5),"4 to 5",AND(T124&gt;5,T124&lt;=10),"5 to 10",T124&gt;10,"10+")</f>
        <v>0.2 to 0.3</v>
      </c>
      <c r="T124" s="10">
        <f>_xlfn.XLOOKUP($E124,'Raw Data'!$E:$E,'Raw Data'!T:T,"ERROR",0,1)</f>
        <v>0.220117542767838</v>
      </c>
      <c r="U124" s="15" t="str">
        <f t="array" ref="U124">_xlfn.IFS(AND(V124&gt;0,V124&lt;=0.05),"0 to 0.05",AND(V124&gt;0.05,V124&lt;=0.1),"0.05 to 0.1",AND(V124&gt;0.1,V124&lt;=0.2),"0.1 to 0.2",AND(V124&gt;0.2,V124&lt;=0.3),"0.2 to 0.3",AND(V124&gt;0.3,V124&lt;=0.4),"0.3 to 0.4",AND(V124&gt;0.4,V124&lt;=0.5),"0.4 to 0.5",AND(V124&gt;0.5,V124&lt;=0.75),"0.5 to 0.75",AND(V124&gt;0.75,V124&lt;=1),"0.75 to 1",AND(V124&gt;1,V124&lt;=2),"1 to 2",AND(V124&gt;2,V124&lt;=3),"2 to 3",AND(V124&gt;3,V124&lt;=4),"3 to 4",AND(V124&gt;4,V124&lt;=5),"4 to 5",AND(V124&gt;5,V124&lt;=10),"5 to 10",V124&gt;10,"10+")</f>
        <v>0.05 to 0.1</v>
      </c>
      <c r="V124" s="10">
        <f>_xlfn.XLOOKUP($E124,'Raw Data'!$E:$E,'Raw Data'!V:V,"ERROR",0,1)</f>
        <v>0.0594317365473163</v>
      </c>
      <c r="W124" s="15" t="str">
        <f t="array" ref="W124">_xlfn.IFS(AND(X124&gt;0,X124&lt;=0.05),"0 to 0.05",AND(X124&gt;0.05,X124&lt;=0.1),"0.05 to 0.1",AND(X124&gt;0.1,X124&lt;=0.2),"0.1 to 0.2",AND(X124&gt;0.2,X124&lt;=0.3),"0.2 to 0.3",AND(X124&gt;0.3,X124&lt;=0.4),"0.3 to 0.4",AND(X124&gt;0.4,X124&lt;=0.5),"0.4 to 0.5",AND(X124&gt;0.5,X124&lt;=0.75),"0.5 to 0.75",AND(X124&gt;0.75,X124&lt;=1),"0.75 to 1",AND(X124&gt;1,X124&lt;=2),"1 to 2",AND(X124&gt;2,X124&lt;=3),"2 to 3",AND(X124&gt;3,X124&lt;=4),"3 to 4",AND(X124&gt;4,X124&lt;=5),"4 to 5",AND(X124&gt;5,X124&lt;=10),"5 to 10",X124&gt;10,"10+")</f>
        <v>0.05 to 0.1</v>
      </c>
      <c r="X124" s="16">
        <f t="shared" si="6"/>
        <v>0.0594317365473163</v>
      </c>
      <c r="Y124" s="5" t="str">
        <f t="array" ref="Y124">_xlfn.IFS(AND(Z124&gt;0,Z124&lt;=1),"0 to 1",AND(Z124&gt;1,Z124&lt;=2),"1 to 2",AND(Z124&gt;2,Z124&lt;=4),"2 to 4",AND(Z124&gt;4,Z124&lt;=6),"4 to 6",AND(Z124&gt;6,Z124&lt;=8),"6 to 8",AND(Z124&gt;8,Z124&lt;=10),"8 to 10",AND(Z124&gt;10,Z124&lt;=15),"10 to 15",AND(Z124&gt;15,Z124&lt;=20),"15 to 20",AND(Z124&gt;20,Z124&lt;=25),"20 to 25",AND(Z124&gt;25,Z124&lt;=30),"25 to 30",AND(Z124&gt;30,Z124&lt;=40),"30 to 40",AND(Z124&gt;40,Z124&lt;=50),"40 to 50",Z124&gt;50,"50+")</f>
        <v>6 to 8</v>
      </c>
      <c r="Z124" s="9">
        <f>_xlfn.XLOOKUP($E124,'Raw Data'!$E:$E,'Raw Data'!Z:Z,"ERROR",0,1)</f>
        <v>6.76</v>
      </c>
      <c r="AA124" s="9" t="str">
        <f>_xlfn.XLOOKUP($E124,'Raw Data'!$E:$E,'Raw Data'!AA:AA,"ERROR",0,1)</f>
        <v>oz</v>
      </c>
    </row>
    <row r="125" hidden="1" spans="1:27">
      <c r="A125" s="5" t="str">
        <f>_xlfn.XLOOKUP($E125,'Raw Data'!$E:$E,'Raw Data'!A:A,"ERROR",0,1)</f>
        <v>AE</v>
      </c>
      <c r="B125" s="5" t="str">
        <f>_xlfn.XLOOKUP($E125,'Raw Data'!$E:$E,'Raw Data'!B:B,"ERROR",0,1)</f>
        <v>Hair Mousses</v>
      </c>
      <c r="C125" s="5" t="str">
        <f>_xlfn.XLOOKUP($E125,'Raw Data'!$E:$E,'Raw Data'!C:C,"ERROR",0,1)</f>
        <v>aphogee</v>
      </c>
      <c r="D125" s="5" t="str">
        <f>_xlfn.XLOOKUP($E125,'Raw Data'!$E:$E,'Raw Data'!D:D,"ERROR",0,1)</f>
        <v>www.amazon.ae/dp/B00IAANL4Y</v>
      </c>
      <c r="E125" s="5" t="s">
        <v>324</v>
      </c>
      <c r="F125" s="9" t="str">
        <f>_xlfn.XLOOKUP($E125,'Raw Data'!$E:$E,'Raw Data'!F:F,"ERROR",0,1)</f>
        <v>ApHogee Style &amp; Wrap Mousse 8.5oz"Pack of 2"</v>
      </c>
      <c r="G125" s="10">
        <f>_xlfn.XLOOKUP($E125,'Raw Data'!$E:$E,'Raw Data'!G:G,"ERROR",0,1)</f>
        <v>9</v>
      </c>
      <c r="H125" s="9">
        <f>_xlfn.XLOOKUP($E125,'Raw Data'!$E:$E,'Raw Data'!H:H,"ERROR",0,1)</f>
        <v>885.98</v>
      </c>
      <c r="I125" s="9">
        <f>_xlfn.XLOOKUP($E125,'Raw Data'!$E:$E,'Raw Data'!I:I,"ERROR",0,1)</f>
        <v>0.00118616872482297</v>
      </c>
      <c r="J125" s="9" t="str">
        <f>_xlfn.XLOOKUP($E125,'Raw Data'!$E:$E,'Raw Data'!J:J,"ERROR",0,1)</f>
        <v>No</v>
      </c>
      <c r="K125" s="14" t="str">
        <f t="array" ref="K125">_xlfn.IFS(AND(L125&gt;0,L125&lt;=5),"0 to 5",AND(L125&gt;5,L125&lt;=10),"5 to 10",AND(L125&gt;10,L125&lt;=15),"10 to 15",AND(L125&gt;15,L125&lt;=20),"15 to 20",AND(L125&gt;20,L125&lt;=30),"20 to 30",AND(L125&gt;30,L125&lt;=40),"30 to 40",AND(L125&gt;40,L125&lt;=50),"40 to 50",AND(L125&gt;50,L125&lt;=75),"50 to 75",AND(L125&gt;75,L125&lt;=100),"75 to 100",AND(L125&gt;100,L125&lt;=150),"100 to 150",AND(L125&gt;150,L125&lt;=200),"150 to 200",AND(L125&gt;200,L125&lt;=250),"200 to 250",AND(L125&gt;250,L125&lt;=300),"250 to 300",AND(L125&gt;300,L125&lt;=400),"300 to 400",AND(L125&gt;400,L125&lt;=500),"400 to 500",L125&gt;500,"500+")</f>
        <v>75 to 100</v>
      </c>
      <c r="L125" s="9">
        <f>_xlfn.XLOOKUP($E125,'Raw Data'!$E:$E,'Raw Data'!L:L,"ERROR",0,1)</f>
        <v>98.33</v>
      </c>
      <c r="M125" s="14" t="str">
        <f t="array" ref="M125">_xlfn.IFS(AND(N125&gt;0,N125&lt;=5),"0 to 5",AND(N125&gt;5,N125&lt;=10),"5 to 10",AND(N125&gt;10,N125&lt;=15),"10 to 15",AND(N125&gt;15,N125&lt;=20),"15 to 20",AND(N125&gt;20,N125&lt;=30),"20 to 30",AND(N125&gt;30,N125&lt;=40),"30 to 40",AND(N125&gt;40,N125&lt;=50),"40 to 50",AND(N125&gt;50,N125&lt;=75),"50 to 75",AND(N125&gt;75,N125&lt;=100),"75 to 100",AND(N125&gt;100,N125&lt;=150),"100 to 150",AND(N125&gt;150,N125&lt;=200),"150 to 200",AND(N125&gt;200,N125&lt;=250),"200 to 250",AND(N125&gt;250,N125&lt;=300),"250 to 300",AND(N125&gt;300,N125&lt;=400),"300 to 400",AND(N125&gt;400,N125&lt;=500),"400 to 500",N125&gt;500,"500+")</f>
        <v>75 to 100</v>
      </c>
      <c r="N125" s="9">
        <f>_xlfn.XLOOKUP($E125,'Raw Data'!$E:$E,'Raw Data'!N:N,"ERROR",0,1)</f>
        <v>98.99</v>
      </c>
      <c r="O125" s="14" t="str">
        <f t="array" ref="O125">_xlfn.IFS(P125=0,"No Discount",AND(P125&gt;0,P125&lt;=0.02),"0% to 2%",AND(P125&gt;0.02,P125&lt;=0.04),"2% to 4%",AND(P125&gt;0.04,P125&lt;=0.06),"4% to 6%",AND(P125&gt;0.06,P125&lt;=0.08),"6% to 8%",AND(P125&gt;0.08,P125&lt;=0.1),"8% to 10%",AND(P125&gt;0.1,P125&lt;=0.15),"10% to 15%",AND(P125&gt;0.15,P125&lt;=0.2),"15% to 20%",AND(P125&gt;0.2,P125&lt;=0.25),"20% to 25%",AND(P125&gt;0.25,P125&lt;=0.3),"25% to 30%",AND(P125&gt;0.3,P125&lt;=0.4),"30% to 40%",AND(P125&gt;0.4,P125&lt;=0.5),"40% to 50%",AND(P125&gt;0.5,P125&lt;=0.75),"50% to 75%",AND(P125&gt;0.75,P125&lt;=1),"75% to 100%")</f>
        <v>0% to 2%</v>
      </c>
      <c r="P125" s="10">
        <f>_xlfn.XLOOKUP($E125,'Raw Data'!$E:$E,'Raw Data'!P:P,"ERROR",0,1)</f>
        <v>0.00666734013536717</v>
      </c>
      <c r="Q125" s="9">
        <f>_xlfn.XLOOKUP($E125,'Raw Data'!$E:$E,'Raw Data'!Q:Q,"ERROR",0,1)</f>
        <v>17</v>
      </c>
      <c r="R125" s="9" t="str">
        <f>_xlfn.XLOOKUP($E125,'Raw Data'!$E:$E,'Raw Data'!R:R,"ERROR",0,1)</f>
        <v>oz</v>
      </c>
      <c r="S125" s="5" t="str">
        <f t="array" ref="S125">_xlfn.IFS(AND(T125&gt;0,T125&lt;=0.05),"0 to 0.05",AND(T125&gt;0.05,T125&lt;=0.1),"0.05 to 0.1",AND(T125&gt;0.1,T125&lt;=0.2),"0.1 to 0.2",AND(T125&gt;0.2,T125&lt;=0.3),"0.2 to 0.3",AND(T125&gt;0.3,T125&lt;=0.4),"0.3 to 0.4",AND(T125&gt;0.4,T125&lt;=0.5),"0.4 to 0.5",AND(T125&gt;0.5,T125&lt;=0.75),"0.5 to 0.75",AND(T125&gt;0.75,T125&lt;=1),"0.75 to 1",AND(T125&gt;1,T125&lt;=2),"1 to 2",AND(T125&gt;2,T125&lt;=3),"2 to 3",AND(T125&gt;3,T125&lt;=4),"3 to 4",AND(T125&gt;4,T125&lt;=5),"4 to 5",AND(T125&gt;5,T125&lt;=10),"5 to 10",T125&gt;10,"10+")</f>
        <v>0.1 to 0.2</v>
      </c>
      <c r="T125" s="10">
        <f>_xlfn.XLOOKUP($E125,'Raw Data'!$E:$E,'Raw Data'!T:T,"ERROR",0,1)</f>
        <v>0.195607630945513</v>
      </c>
      <c r="U125" s="15" t="str">
        <f t="array" ref="U125">_xlfn.IFS(AND(V125&gt;0,V125&lt;=0.05),"0 to 0.05",AND(V125&gt;0.05,V125&lt;=0.1),"0.05 to 0.1",AND(V125&gt;0.1,V125&lt;=0.2),"0.1 to 0.2",AND(V125&gt;0.2,V125&lt;=0.3),"0.2 to 0.3",AND(V125&gt;0.3,V125&lt;=0.4),"0.3 to 0.4",AND(V125&gt;0.4,V125&lt;=0.5),"0.4 to 0.5",AND(V125&gt;0.5,V125&lt;=0.75),"0.5 to 0.75",AND(V125&gt;0.75,V125&lt;=1),"0.75 to 1",AND(V125&gt;1,V125&lt;=2),"1 to 2",AND(V125&gt;2,V125&lt;=3),"2 to 3",AND(V125&gt;3,V125&lt;=4),"3 to 4",AND(V125&gt;4,V125&lt;=5),"4 to 5",AND(V125&gt;5,V125&lt;=10),"5 to 10",V125&gt;10,"10+")</f>
        <v>0.05 to 0.1</v>
      </c>
      <c r="V125" s="10">
        <f>_xlfn.XLOOKUP($E125,'Raw Data'!$E:$E,'Raw Data'!V:V,"ERROR",0,1)</f>
        <v>0.0531685531838708</v>
      </c>
      <c r="W125" s="15" t="str">
        <f t="array" ref="W125">_xlfn.IFS(AND(X125&gt;0,X125&lt;=0.05),"0 to 0.05",AND(X125&gt;0.05,X125&lt;=0.1),"0.05 to 0.1",AND(X125&gt;0.1,X125&lt;=0.2),"0.1 to 0.2",AND(X125&gt;0.2,X125&lt;=0.3),"0.2 to 0.3",AND(X125&gt;0.3,X125&lt;=0.4),"0.3 to 0.4",AND(X125&gt;0.4,X125&lt;=0.5),"0.4 to 0.5",AND(X125&gt;0.5,X125&lt;=0.75),"0.5 to 0.75",AND(X125&gt;0.75,X125&lt;=1),"0.75 to 1",AND(X125&gt;1,X125&lt;=2),"1 to 2",AND(X125&gt;2,X125&lt;=3),"2 to 3",AND(X125&gt;3,X125&lt;=4),"3 to 4",AND(X125&gt;4,X125&lt;=5),"4 to 5",AND(X125&gt;5,X125&lt;=10),"5 to 10",X125&gt;10,"10+")</f>
        <v>0.05 to 0.1</v>
      </c>
      <c r="X125" s="16">
        <f t="shared" si="6"/>
        <v>0.0528140603552886</v>
      </c>
      <c r="Y125" s="5" t="str">
        <f t="array" ref="Y125">_xlfn.IFS(AND(Z125&gt;0,Z125&lt;=1),"0 to 1",AND(Z125&gt;1,Z125&lt;=2),"1 to 2",AND(Z125&gt;2,Z125&lt;=4),"2 to 4",AND(Z125&gt;4,Z125&lt;=6),"4 to 6",AND(Z125&gt;6,Z125&lt;=8),"6 to 8",AND(Z125&gt;8,Z125&lt;=10),"8 to 10",AND(Z125&gt;10,Z125&lt;=15),"10 to 15",AND(Z125&gt;15,Z125&lt;=20),"15 to 20",AND(Z125&gt;20,Z125&lt;=25),"20 to 25",AND(Z125&gt;25,Z125&lt;=30),"25 to 30",AND(Z125&gt;30,Z125&lt;=40),"30 to 40",AND(Z125&gt;40,Z125&lt;=50),"40 to 50",Z125&gt;50,"50+")</f>
        <v>15 to 20</v>
      </c>
      <c r="Z125" s="9">
        <f>_xlfn.XLOOKUP($E125,'Raw Data'!$E:$E,'Raw Data'!Z:Z,"ERROR",0,1)</f>
        <v>17</v>
      </c>
      <c r="AA125" s="9" t="str">
        <f>_xlfn.XLOOKUP($E125,'Raw Data'!$E:$E,'Raw Data'!AA:AA,"ERROR",0,1)</f>
        <v>oz</v>
      </c>
    </row>
    <row r="126" hidden="1" spans="1:27">
      <c r="A126" s="5" t="str">
        <f>_xlfn.XLOOKUP($E126,'Raw Data'!$E:$E,'Raw Data'!A:A,"ERROR",0,1)</f>
        <v>AE</v>
      </c>
      <c r="B126" s="5" t="str">
        <f>_xlfn.XLOOKUP($E126,'Raw Data'!$E:$E,'Raw Data'!B:B,"ERROR",0,1)</f>
        <v>Hair Mousses</v>
      </c>
      <c r="C126" s="5" t="str">
        <f>_xlfn.XLOOKUP($E126,'Raw Data'!$E:$E,'Raw Data'!C:C,"ERROR",0,1)</f>
        <v>AmPro</v>
      </c>
      <c r="D126" s="5" t="str">
        <f>_xlfn.XLOOKUP($E126,'Raw Data'!$E:$E,'Raw Data'!D:D,"ERROR",0,1)</f>
        <v>www.amazon.ae/dp/B08MBD47TX</v>
      </c>
      <c r="E126" s="5" t="s">
        <v>325</v>
      </c>
      <c r="F126" s="9" t="str">
        <f>_xlfn.XLOOKUP($E126,'Raw Data'!$E:$E,'Raw Data'!F:F,"ERROR",0,1)</f>
        <v>Shine N Jam Magic Fingers For Braiders Setting Mousse 12 Ounce (354ml) Shine N Jam Magic Fingers For Braiders Setting Mousse 12 Ounce (354ml)</v>
      </c>
      <c r="G126" s="10">
        <f>_xlfn.XLOOKUP($E126,'Raw Data'!$E:$E,'Raw Data'!G:G,"ERROR",0,1)</f>
        <v>11</v>
      </c>
      <c r="H126" s="9">
        <f>_xlfn.XLOOKUP($E126,'Raw Data'!$E:$E,'Raw Data'!H:H,"ERROR",0,1)</f>
        <v>880.43</v>
      </c>
      <c r="I126" s="9">
        <f>_xlfn.XLOOKUP($E126,'Raw Data'!$E:$E,'Raw Data'!I:I,"ERROR",0,1)</f>
        <v>0.00117873826767634</v>
      </c>
      <c r="J126" s="9" t="str">
        <f>_xlfn.XLOOKUP($E126,'Raw Data'!$E:$E,'Raw Data'!J:J,"ERROR",0,1)</f>
        <v>No</v>
      </c>
      <c r="K126" s="14" t="str">
        <f t="array" ref="K126">_xlfn.IFS(AND(L126&gt;0,L126&lt;=5),"0 to 5",AND(L126&gt;5,L126&lt;=10),"5 to 10",AND(L126&gt;10,L126&lt;=15),"10 to 15",AND(L126&gt;15,L126&lt;=20),"15 to 20",AND(L126&gt;20,L126&lt;=30),"20 to 30",AND(L126&gt;30,L126&lt;=40),"30 to 40",AND(L126&gt;40,L126&lt;=50),"40 to 50",AND(L126&gt;50,L126&lt;=75),"50 to 75",AND(L126&gt;75,L126&lt;=100),"75 to 100",AND(L126&gt;100,L126&lt;=150),"100 to 150",AND(L126&gt;150,L126&lt;=200),"150 to 200",AND(L126&gt;200,L126&lt;=250),"200 to 250",AND(L126&gt;250,L126&lt;=300),"250 to 300",AND(L126&gt;300,L126&lt;=400),"300 to 400",AND(L126&gt;400,L126&lt;=500),"400 to 500",L126&gt;500,"500+")</f>
        <v>50 to 75</v>
      </c>
      <c r="L126" s="9">
        <f>_xlfn.XLOOKUP($E126,'Raw Data'!$E:$E,'Raw Data'!L:L,"ERROR",0,1)</f>
        <v>74.28</v>
      </c>
      <c r="M126" s="14" t="str">
        <f t="array" ref="M126">_xlfn.IFS(AND(N126&gt;0,N126&lt;=5),"0 to 5",AND(N126&gt;5,N126&lt;=10),"5 to 10",AND(N126&gt;10,N126&lt;=15),"10 to 15",AND(N126&gt;15,N126&lt;=20),"15 to 20",AND(N126&gt;20,N126&lt;=30),"20 to 30",AND(N126&gt;30,N126&lt;=40),"30 to 40",AND(N126&gt;40,N126&lt;=50),"40 to 50",AND(N126&gt;50,N126&lt;=75),"50 to 75",AND(N126&gt;75,N126&lt;=100),"75 to 100",AND(N126&gt;100,N126&lt;=150),"100 to 150",AND(N126&gt;150,N126&lt;=200),"150 to 200",AND(N126&gt;200,N126&lt;=250),"200 to 250",AND(N126&gt;250,N126&lt;=300),"250 to 300",AND(N126&gt;300,N126&lt;=400),"300 to 400",AND(N126&gt;400,N126&lt;=500),"400 to 500",N126&gt;500,"500+")</f>
        <v>75 to 100</v>
      </c>
      <c r="N126" s="9">
        <f>_xlfn.XLOOKUP($E126,'Raw Data'!$E:$E,'Raw Data'!N:N,"ERROR",0,1)</f>
        <v>88.1</v>
      </c>
      <c r="O126" s="14" t="str">
        <f t="array" ref="O126">_xlfn.IFS(P126=0,"No Discount",AND(P126&gt;0,P126&lt;=0.02),"0% to 2%",AND(P126&gt;0.02,P126&lt;=0.04),"2% to 4%",AND(P126&gt;0.04,P126&lt;=0.06),"4% to 6%",AND(P126&gt;0.06,P126&lt;=0.08),"6% to 8%",AND(P126&gt;0.08,P126&lt;=0.1),"8% to 10%",AND(P126&gt;0.1,P126&lt;=0.15),"10% to 15%",AND(P126&gt;0.15,P126&lt;=0.2),"15% to 20%",AND(P126&gt;0.2,P126&lt;=0.25),"20% to 25%",AND(P126&gt;0.25,P126&lt;=0.3),"25% to 30%",AND(P126&gt;0.3,P126&lt;=0.4),"30% to 40%",AND(P126&gt;0.4,P126&lt;=0.5),"40% to 50%",AND(P126&gt;0.5,P126&lt;=0.75),"50% to 75%",AND(P126&gt;0.75,P126&lt;=1),"75% to 100%")</f>
        <v>15% to 20%</v>
      </c>
      <c r="P126" s="10">
        <f>_xlfn.XLOOKUP($E126,'Raw Data'!$E:$E,'Raw Data'!P:P,"ERROR",0,1)</f>
        <v>0.156867196367764</v>
      </c>
      <c r="Q126" s="9">
        <f>_xlfn.XLOOKUP($E126,'Raw Data'!$E:$E,'Raw Data'!Q:Q,"ERROR",0,1)</f>
        <v>12</v>
      </c>
      <c r="R126" s="9" t="str">
        <f>_xlfn.XLOOKUP($E126,'Raw Data'!$E:$E,'Raw Data'!R:R,"ERROR",0,1)</f>
        <v>oz</v>
      </c>
      <c r="S126" s="5" t="str">
        <f t="array" ref="S126">_xlfn.IFS(AND(T126&gt;0,T126&lt;=0.05),"0 to 0.05",AND(T126&gt;0.05,T126&lt;=0.1),"0.05 to 0.1",AND(T126&gt;0.1,T126&lt;=0.2),"0.1 to 0.2",AND(T126&gt;0.2,T126&lt;=0.3),"0.2 to 0.3",AND(T126&gt;0.3,T126&lt;=0.4),"0.3 to 0.4",AND(T126&gt;0.4,T126&lt;=0.5),"0.4 to 0.5",AND(T126&gt;0.5,T126&lt;=0.75),"0.5 to 0.75",AND(T126&gt;0.75,T126&lt;=1),"0.75 to 1",AND(T126&gt;1,T126&lt;=2),"1 to 2",AND(T126&gt;2,T126&lt;=3),"2 to 3",AND(T126&gt;3,T126&lt;=4),"3 to 4",AND(T126&gt;4,T126&lt;=5),"4 to 5",AND(T126&gt;5,T126&lt;=10),"5 to 10",T126&gt;10,"10+")</f>
        <v>0.2 to 0.3</v>
      </c>
      <c r="T126" s="10">
        <f>_xlfn.XLOOKUP($E126,'Raw Data'!$E:$E,'Raw Data'!T:T,"ERROR",0,1)</f>
        <v>0.209333784240785</v>
      </c>
      <c r="U126" s="15" t="str">
        <f t="array" ref="U126">_xlfn.IFS(AND(V126&gt;0,V126&lt;=0.05),"0 to 0.05",AND(V126&gt;0.05,V126&lt;=0.1),"0.05 to 0.1",AND(V126&gt;0.1,V126&lt;=0.2),"0.1 to 0.2",AND(V126&gt;0.2,V126&lt;=0.3),"0.2 to 0.3",AND(V126&gt;0.3,V126&lt;=0.4),"0.3 to 0.4",AND(V126&gt;0.4,V126&lt;=0.5),"0.4 to 0.5",AND(V126&gt;0.5,V126&lt;=0.75),"0.5 to 0.75",AND(V126&gt;0.75,V126&lt;=1),"0.75 to 1",AND(V126&gt;1,V126&lt;=2),"1 to 2",AND(V126&gt;2,V126&lt;=3),"2 to 3",AND(V126&gt;3,V126&lt;=4),"3 to 4",AND(V126&gt;4,V126&lt;=5),"4 to 5",AND(V126&gt;5,V126&lt;=10),"5 to 10",V126&gt;10,"10+")</f>
        <v>0.05 to 0.1</v>
      </c>
      <c r="V126" s="10">
        <f>_xlfn.XLOOKUP($E126,'Raw Data'!$E:$E,'Raw Data'!V:V,"ERROR",0,1)</f>
        <v>0.067035847142374</v>
      </c>
      <c r="W126" s="15" t="str">
        <f t="array" ref="W126">_xlfn.IFS(AND(X126&gt;0,X126&lt;=0.05),"0 to 0.05",AND(X126&gt;0.05,X126&lt;=0.1),"0.05 to 0.1",AND(X126&gt;0.1,X126&lt;=0.2),"0.1 to 0.2",AND(X126&gt;0.2,X126&lt;=0.3),"0.2 to 0.3",AND(X126&gt;0.3,X126&lt;=0.4),"0.3 to 0.4",AND(X126&gt;0.4,X126&lt;=0.5),"0.4 to 0.5",AND(X126&gt;0.5,X126&lt;=0.75),"0.5 to 0.75",AND(X126&gt;0.75,X126&lt;=1),"0.75 to 1",AND(X126&gt;1,X126&lt;=2),"1 to 2",AND(X126&gt;2,X126&lt;=3),"2 to 3",AND(X126&gt;3,X126&lt;=4),"3 to 4",AND(X126&gt;4,X126&lt;=5),"4 to 5",AND(X126&gt;5,X126&lt;=10),"5 to 10",X126&gt;10,"10+")</f>
        <v>0.05 to 0.1</v>
      </c>
      <c r="X126" s="16">
        <f t="shared" si="6"/>
        <v>0.0565201217450118</v>
      </c>
      <c r="Y126" s="5" t="str">
        <f t="array" ref="Y126">_xlfn.IFS(AND(Z126&gt;0,Z126&lt;=1),"0 to 1",AND(Z126&gt;1,Z126&lt;=2),"1 to 2",AND(Z126&gt;2,Z126&lt;=4),"2 to 4",AND(Z126&gt;4,Z126&lt;=6),"4 to 6",AND(Z126&gt;6,Z126&lt;=8),"6 to 8",AND(Z126&gt;8,Z126&lt;=10),"8 to 10",AND(Z126&gt;10,Z126&lt;=15),"10 to 15",AND(Z126&gt;15,Z126&lt;=20),"15 to 20",AND(Z126&gt;20,Z126&lt;=25),"20 to 25",AND(Z126&gt;25,Z126&lt;=30),"25 to 30",AND(Z126&gt;30,Z126&lt;=40),"30 to 40",AND(Z126&gt;40,Z126&lt;=50),"40 to 50",Z126&gt;50,"50+")</f>
        <v>10 to 15</v>
      </c>
      <c r="Z126" s="9">
        <f>_xlfn.XLOOKUP($E126,'Raw Data'!$E:$E,'Raw Data'!Z:Z,"ERROR",0,1)</f>
        <v>12</v>
      </c>
      <c r="AA126" s="9" t="str">
        <f>_xlfn.XLOOKUP($E126,'Raw Data'!$E:$E,'Raw Data'!AA:AA,"ERROR",0,1)</f>
        <v>oz</v>
      </c>
    </row>
    <row r="127" hidden="1" spans="1:27">
      <c r="A127" s="5" t="str">
        <f>_xlfn.XLOOKUP($E127,'Raw Data'!$E:$E,'Raw Data'!A:A,"ERROR",0,1)</f>
        <v>AE</v>
      </c>
      <c r="B127" s="5" t="str">
        <f>_xlfn.XLOOKUP($E127,'Raw Data'!$E:$E,'Raw Data'!B:B,"ERROR",0,1)</f>
        <v>Hair Mousses</v>
      </c>
      <c r="C127" s="5" t="str">
        <f>_xlfn.XLOOKUP($E127,'Raw Data'!$E:$E,'Raw Data'!C:C,"ERROR",0,1)</f>
        <v>SHEA MOISTURE</v>
      </c>
      <c r="D127" s="5" t="str">
        <f>_xlfn.XLOOKUP($E127,'Raw Data'!$E:$E,'Raw Data'!D:D,"ERROR",0,1)</f>
        <v>www.amazon.ae/dp/B078NCGWZ2</v>
      </c>
      <c r="E127" s="5" t="s">
        <v>326</v>
      </c>
      <c r="F127" s="9" t="str">
        <f>_xlfn.XLOOKUP($E127,'Raw Data'!$E:$E,'Raw Data'!F:F,"ERROR",0,1)</f>
        <v>Shea Moisture Family Size Coconut &amp; Hibiscus Curl Enhancing Smoothie16 oz</v>
      </c>
      <c r="G127" s="10">
        <f>_xlfn.XLOOKUP($E127,'Raw Data'!$E:$E,'Raw Data'!G:G,"ERROR",0,1)</f>
        <v>5</v>
      </c>
      <c r="H127" s="9">
        <f>_xlfn.XLOOKUP($E127,'Raw Data'!$E:$E,'Raw Data'!H:H,"ERROR",0,1)</f>
        <v>876.3</v>
      </c>
      <c r="I127" s="9">
        <f>_xlfn.XLOOKUP($E127,'Raw Data'!$E:$E,'Raw Data'!I:I,"ERROR",0,1)</f>
        <v>0.00117320893650237</v>
      </c>
      <c r="J127" s="9" t="str">
        <f>_xlfn.XLOOKUP($E127,'Raw Data'!$E:$E,'Raw Data'!J:J,"ERROR",0,1)</f>
        <v>No</v>
      </c>
      <c r="K127" s="14" t="str">
        <f t="array" ref="K127">_xlfn.IFS(AND(L127&gt;0,L127&lt;=5),"0 to 5",AND(L127&gt;5,L127&lt;=10),"5 to 10",AND(L127&gt;10,L127&lt;=15),"10 to 15",AND(L127&gt;15,L127&lt;=20),"15 to 20",AND(L127&gt;20,L127&lt;=30),"20 to 30",AND(L127&gt;30,L127&lt;=40),"30 to 40",AND(L127&gt;40,L127&lt;=50),"40 to 50",AND(L127&gt;50,L127&lt;=75),"50 to 75",AND(L127&gt;75,L127&lt;=100),"75 to 100",AND(L127&gt;100,L127&lt;=150),"100 to 150",AND(L127&gt;150,L127&lt;=200),"150 to 200",AND(L127&gt;200,L127&lt;=250),"200 to 250",AND(L127&gt;250,L127&lt;=300),"250 to 300",AND(L127&gt;300,L127&lt;=400),"300 to 400",AND(L127&gt;400,L127&lt;=500),"400 to 500",L127&gt;500,"500+")</f>
        <v>150 to 200</v>
      </c>
      <c r="L127" s="9">
        <f>_xlfn.XLOOKUP($E127,'Raw Data'!$E:$E,'Raw Data'!L:L,"ERROR",0,1)</f>
        <v>173.46</v>
      </c>
      <c r="M127" s="14" t="str">
        <f t="array" ref="M127">_xlfn.IFS(AND(N127&gt;0,N127&lt;=5),"0 to 5",AND(N127&gt;5,N127&lt;=10),"5 to 10",AND(N127&gt;10,N127&lt;=15),"10 to 15",AND(N127&gt;15,N127&lt;=20),"15 to 20",AND(N127&gt;20,N127&lt;=30),"20 to 30",AND(N127&gt;30,N127&lt;=40),"30 to 40",AND(N127&gt;40,N127&lt;=50),"40 to 50",AND(N127&gt;50,N127&lt;=75),"50 to 75",AND(N127&gt;75,N127&lt;=100),"75 to 100",AND(N127&gt;100,N127&lt;=150),"100 to 150",AND(N127&gt;150,N127&lt;=200),"150 to 200",AND(N127&gt;200,N127&lt;=250),"200 to 250",AND(N127&gt;250,N127&lt;=300),"250 to 300",AND(N127&gt;300,N127&lt;=400),"300 to 400",AND(N127&gt;400,N127&lt;=500),"400 to 500",N127&gt;500,"500+")</f>
        <v>150 to 200</v>
      </c>
      <c r="N127" s="9">
        <f>_xlfn.XLOOKUP($E127,'Raw Data'!$E:$E,'Raw Data'!N:N,"ERROR",0,1)</f>
        <v>173.46</v>
      </c>
      <c r="O127" s="14" t="str">
        <f t="array" ref="O127">_xlfn.IFS(P127=0,"No Discount",AND(P127&gt;0,P127&lt;=0.02),"0% to 2%",AND(P127&gt;0.02,P127&lt;=0.04),"2% to 4%",AND(P127&gt;0.04,P127&lt;=0.06),"4% to 6%",AND(P127&gt;0.06,P127&lt;=0.08),"6% to 8%",AND(P127&gt;0.08,P127&lt;=0.1),"8% to 10%",AND(P127&gt;0.1,P127&lt;=0.15),"10% to 15%",AND(P127&gt;0.15,P127&lt;=0.2),"15% to 20%",AND(P127&gt;0.2,P127&lt;=0.25),"20% to 25%",AND(P127&gt;0.25,P127&lt;=0.3),"25% to 30%",AND(P127&gt;0.3,P127&lt;=0.4),"30% to 40%",AND(P127&gt;0.4,P127&lt;=0.5),"40% to 50%",AND(P127&gt;0.5,P127&lt;=0.75),"50% to 75%",AND(P127&gt;0.75,P127&lt;=1),"75% to 100%")</f>
        <v>No Discount</v>
      </c>
      <c r="P127" s="10">
        <f>_xlfn.XLOOKUP($E127,'Raw Data'!$E:$E,'Raw Data'!P:P,"ERROR",0,1)</f>
        <v>0</v>
      </c>
      <c r="Q127" s="9">
        <f>_xlfn.XLOOKUP($E127,'Raw Data'!$E:$E,'Raw Data'!Q:Q,"ERROR",0,1)</f>
        <v>16</v>
      </c>
      <c r="R127" s="9" t="str">
        <f>_xlfn.XLOOKUP($E127,'Raw Data'!$E:$E,'Raw Data'!R:R,"ERROR",0,1)</f>
        <v>oz</v>
      </c>
      <c r="S127" s="5" t="str">
        <f t="array" ref="S127">_xlfn.IFS(AND(T127&gt;0,T127&lt;=0.05),"0 to 0.05",AND(T127&gt;0.05,T127&lt;=0.1),"0.05 to 0.1",AND(T127&gt;0.1,T127&lt;=0.2),"0.1 to 0.2",AND(T127&gt;0.2,T127&lt;=0.3),"0.2 to 0.3",AND(T127&gt;0.3,T127&lt;=0.4),"0.3 to 0.4",AND(T127&gt;0.4,T127&lt;=0.5),"0.4 to 0.5",AND(T127&gt;0.5,T127&lt;=0.75),"0.5 to 0.75",AND(T127&gt;0.75,T127&lt;=1),"0.75 to 1",AND(T127&gt;1,T127&lt;=2),"1 to 2",AND(T127&gt;2,T127&lt;=3),"2 to 3",AND(T127&gt;3,T127&lt;=4),"3 to 4",AND(T127&gt;4,T127&lt;=5),"4 to 5",AND(T127&gt;5,T127&lt;=10),"5 to 10",T127&gt;10,"10+")</f>
        <v>0.3 to 0.4</v>
      </c>
      <c r="T127" s="10">
        <f>_xlfn.XLOOKUP($E127,'Raw Data'!$E:$E,'Raw Data'!T:T,"ERROR",0,1)</f>
        <v>0.366630030436253</v>
      </c>
      <c r="U127" s="15" t="str">
        <f t="array" ref="U127">_xlfn.IFS(AND(V127&gt;0,V127&lt;=0.05),"0 to 0.05",AND(V127&gt;0.05,V127&lt;=0.1),"0.05 to 0.1",AND(V127&gt;0.1,V127&lt;=0.2),"0.1 to 0.2",AND(V127&gt;0.2,V127&lt;=0.3),"0.2 to 0.3",AND(V127&gt;0.3,V127&lt;=0.4),"0.3 to 0.4",AND(V127&gt;0.4,V127&lt;=0.5),"0.4 to 0.5",AND(V127&gt;0.5,V127&lt;=0.75),"0.5 to 0.75",AND(V127&gt;0.75,V127&lt;=1),"0.75 to 1",AND(V127&gt;1,V127&lt;=2),"1 to 2",AND(V127&gt;2,V127&lt;=3),"2 to 3",AND(V127&gt;3,V127&lt;=4),"3 to 4",AND(V127&gt;4,V127&lt;=5),"4 to 5",AND(V127&gt;5,V127&lt;=10),"5 to 10",V127&gt;10,"10+")</f>
        <v>0.05 to 0.1</v>
      </c>
      <c r="V127" s="10">
        <f>_xlfn.XLOOKUP($E127,'Raw Data'!$E:$E,'Raw Data'!V:V,"ERROR",0,1)</f>
        <v>0.0989901082177883</v>
      </c>
      <c r="W127" s="15" t="str">
        <f t="array" ref="W127">_xlfn.IFS(AND(X127&gt;0,X127&lt;=0.05),"0 to 0.05",AND(X127&gt;0.05,X127&lt;=0.1),"0.05 to 0.1",AND(X127&gt;0.1,X127&lt;=0.2),"0.1 to 0.2",AND(X127&gt;0.2,X127&lt;=0.3),"0.2 to 0.3",AND(X127&gt;0.3,X127&lt;=0.4),"0.3 to 0.4",AND(X127&gt;0.4,X127&lt;=0.5),"0.4 to 0.5",AND(X127&gt;0.5,X127&lt;=0.75),"0.5 to 0.75",AND(X127&gt;0.75,X127&lt;=1),"0.75 to 1",AND(X127&gt;1,X127&lt;=2),"1 to 2",AND(X127&gt;2,X127&lt;=3),"2 to 3",AND(X127&gt;3,X127&lt;=4),"3 to 4",AND(X127&gt;4,X127&lt;=5),"4 to 5",AND(X127&gt;5,X127&lt;=10),"5 to 10",X127&gt;10,"10+")</f>
        <v>0.05 to 0.1</v>
      </c>
      <c r="X127" s="16">
        <f t="shared" si="6"/>
        <v>0.0989901082177883</v>
      </c>
      <c r="Y127" s="5" t="str">
        <f t="array" ref="Y127">_xlfn.IFS(AND(Z127&gt;0,Z127&lt;=1),"0 to 1",AND(Z127&gt;1,Z127&lt;=2),"1 to 2",AND(Z127&gt;2,Z127&lt;=4),"2 to 4",AND(Z127&gt;4,Z127&lt;=6),"4 to 6",AND(Z127&gt;6,Z127&lt;=8),"6 to 8",AND(Z127&gt;8,Z127&lt;=10),"8 to 10",AND(Z127&gt;10,Z127&lt;=15),"10 to 15",AND(Z127&gt;15,Z127&lt;=20),"15 to 20",AND(Z127&gt;20,Z127&lt;=25),"20 to 25",AND(Z127&gt;25,Z127&lt;=30),"25 to 30",AND(Z127&gt;30,Z127&lt;=40),"30 to 40",AND(Z127&gt;40,Z127&lt;=50),"40 to 50",Z127&gt;50,"50+")</f>
        <v>15 to 20</v>
      </c>
      <c r="Z127" s="9">
        <f>_xlfn.XLOOKUP($E127,'Raw Data'!$E:$E,'Raw Data'!Z:Z,"ERROR",0,1)</f>
        <v>16</v>
      </c>
      <c r="AA127" s="9" t="str">
        <f>_xlfn.XLOOKUP($E127,'Raw Data'!$E:$E,'Raw Data'!AA:AA,"ERROR",0,1)</f>
        <v>oz</v>
      </c>
    </row>
    <row r="128" hidden="1" spans="1:27">
      <c r="A128" s="5" t="str">
        <f>_xlfn.XLOOKUP($E128,'Raw Data'!$E:$E,'Raw Data'!A:A,"ERROR",0,1)</f>
        <v>AE</v>
      </c>
      <c r="B128" s="5" t="str">
        <f>_xlfn.XLOOKUP($E128,'Raw Data'!$E:$E,'Raw Data'!B:B,"ERROR",0,1)</f>
        <v>Hair Mousses</v>
      </c>
      <c r="C128" s="5" t="str">
        <f>_xlfn.XLOOKUP($E128,'Raw Data'!$E:$E,'Raw Data'!C:C,"ERROR",0,1)</f>
        <v>Murdock London</v>
      </c>
      <c r="D128" s="5" t="str">
        <f>_xlfn.XLOOKUP($E128,'Raw Data'!$E:$E,'Raw Data'!D:D,"ERROR",0,1)</f>
        <v>www.amazon.ae/dp/B08MFP92JM</v>
      </c>
      <c r="E128" s="5" t="s">
        <v>327</v>
      </c>
      <c r="F128" s="9" t="str">
        <f>_xlfn.XLOOKUP($E128,'Raw Data'!$E:$E,'Raw Data'!F:F,"ERROR",0,1)</f>
        <v>Murdock London Sea Salt  Volume   Mousse  | Thickening Matte Provides  Volume  and Hold | Vegan | Made in England | 150ml</v>
      </c>
      <c r="G128" s="10">
        <f>_xlfn.XLOOKUP($E128,'Raw Data'!$E:$E,'Raw Data'!G:G,"ERROR",0,1)</f>
        <v>8</v>
      </c>
      <c r="H128" s="9">
        <f>_xlfn.XLOOKUP($E128,'Raw Data'!$E:$E,'Raw Data'!H:H,"ERROR",0,1)</f>
        <v>836.72</v>
      </c>
      <c r="I128" s="9">
        <f>_xlfn.XLOOKUP($E128,'Raw Data'!$E:$E,'Raw Data'!I:I,"ERROR",0,1)</f>
        <v>0.00112021839706751</v>
      </c>
      <c r="J128" s="9" t="str">
        <f>_xlfn.XLOOKUP($E128,'Raw Data'!$E:$E,'Raw Data'!J:J,"ERROR",0,1)</f>
        <v>No</v>
      </c>
      <c r="K128" s="14" t="str">
        <f t="array" ref="K128">_xlfn.IFS(AND(L128&gt;0,L128&lt;=5),"0 to 5",AND(L128&gt;5,L128&lt;=10),"5 to 10",AND(L128&gt;10,L128&lt;=15),"10 to 15",AND(L128&gt;15,L128&lt;=20),"15 to 20",AND(L128&gt;20,L128&lt;=30),"20 to 30",AND(L128&gt;30,L128&lt;=40),"30 to 40",AND(L128&gt;40,L128&lt;=50),"40 to 50",AND(L128&gt;50,L128&lt;=75),"50 to 75",AND(L128&gt;75,L128&lt;=100),"75 to 100",AND(L128&gt;100,L128&lt;=150),"100 to 150",AND(L128&gt;150,L128&lt;=200),"150 to 200",AND(L128&gt;200,L128&lt;=250),"200 to 250",AND(L128&gt;250,L128&lt;=300),"250 to 300",AND(L128&gt;300,L128&lt;=400),"300 to 400",AND(L128&gt;400,L128&lt;=500),"400 to 500",L128&gt;500,"500+")</f>
        <v>100 to 150</v>
      </c>
      <c r="L128" s="9">
        <f>_xlfn.XLOOKUP($E128,'Raw Data'!$E:$E,'Raw Data'!L:L,"ERROR",0,1)</f>
        <v>122.74</v>
      </c>
      <c r="M128" s="14" t="str">
        <f t="array" ref="M128">_xlfn.IFS(AND(N128&gt;0,N128&lt;=5),"0 to 5",AND(N128&gt;5,N128&lt;=10),"5 to 10",AND(N128&gt;10,N128&lt;=15),"10 to 15",AND(N128&gt;15,N128&lt;=20),"15 to 20",AND(N128&gt;20,N128&lt;=30),"20 to 30",AND(N128&gt;30,N128&lt;=40),"30 to 40",AND(N128&gt;40,N128&lt;=50),"40 to 50",AND(N128&gt;50,N128&lt;=75),"50 to 75",AND(N128&gt;75,N128&lt;=100),"75 to 100",AND(N128&gt;100,N128&lt;=150),"100 to 150",AND(N128&gt;150,N128&lt;=200),"150 to 200",AND(N128&gt;200,N128&lt;=250),"200 to 250",AND(N128&gt;250,N128&lt;=300),"250 to 300",AND(N128&gt;300,N128&lt;=400),"300 to 400",AND(N128&gt;400,N128&lt;=500),"400 to 500",N128&gt;500,"500+")</f>
        <v>100 to 150</v>
      </c>
      <c r="N128" s="9">
        <f>_xlfn.XLOOKUP($E128,'Raw Data'!$E:$E,'Raw Data'!N:N,"ERROR",0,1)</f>
        <v>124.88</v>
      </c>
      <c r="O128" s="14" t="str">
        <f t="array" ref="O128">_xlfn.IFS(P128=0,"No Discount",AND(P128&gt;0,P128&lt;=0.02),"0% to 2%",AND(P128&gt;0.02,P128&lt;=0.04),"2% to 4%",AND(P128&gt;0.04,P128&lt;=0.06),"4% to 6%",AND(P128&gt;0.06,P128&lt;=0.08),"6% to 8%",AND(P128&gt;0.08,P128&lt;=0.1),"8% to 10%",AND(P128&gt;0.1,P128&lt;=0.15),"10% to 15%",AND(P128&gt;0.15,P128&lt;=0.2),"15% to 20%",AND(P128&gt;0.2,P128&lt;=0.25),"20% to 25%",AND(P128&gt;0.25,P128&lt;=0.3),"25% to 30%",AND(P128&gt;0.3,P128&lt;=0.4),"30% to 40%",AND(P128&gt;0.4,P128&lt;=0.5),"40% to 50%",AND(P128&gt;0.5,P128&lt;=0.75),"50% to 75%",AND(P128&gt;0.75,P128&lt;=1),"75% to 100%")</f>
        <v>0% to 2%</v>
      </c>
      <c r="P128" s="10">
        <f>_xlfn.XLOOKUP($E128,'Raw Data'!$E:$E,'Raw Data'!P:P,"ERROR",0,1)</f>
        <v>0.0171364509929532</v>
      </c>
      <c r="Q128" s="9">
        <f>_xlfn.XLOOKUP($E128,'Raw Data'!$E:$E,'Raw Data'!Q:Q,"ERROR",0,1)</f>
        <v>150</v>
      </c>
      <c r="R128" s="9" t="str">
        <f>_xlfn.XLOOKUP($E128,'Raw Data'!$E:$E,'Raw Data'!R:R,"ERROR",0,1)</f>
        <v>ml</v>
      </c>
      <c r="S128" s="5" t="str">
        <f t="array" ref="S128">_xlfn.IFS(AND(T128&gt;0,T128&lt;=0.05),"0 to 0.05",AND(T128&gt;0.05,T128&lt;=0.1),"0.05 to 0.1",AND(T128&gt;0.1,T128&lt;=0.2),"0.1 to 0.2",AND(T128&gt;0.2,T128&lt;=0.3),"0.2 to 0.3",AND(T128&gt;0.3,T128&lt;=0.4),"0.3 to 0.4",AND(T128&gt;0.4,T128&lt;=0.5),"0.4 to 0.5",AND(T128&gt;0.5,T128&lt;=0.75),"0.5 to 0.75",AND(T128&gt;0.75,T128&lt;=1),"0.75 to 1",AND(T128&gt;1,T128&lt;=2),"1 to 2",AND(T128&gt;2,T128&lt;=3),"2 to 3",AND(T128&gt;3,T128&lt;=4),"3 to 4",AND(T128&gt;4,T128&lt;=5),"4 to 5",AND(T128&gt;5,T128&lt;=10),"5 to 10",T128&gt;10,"10+")</f>
        <v>0.75 to 1</v>
      </c>
      <c r="T128" s="10">
        <f>_xlfn.XLOOKUP($E128,'Raw Data'!$E:$E,'Raw Data'!T:T,"ERROR",0,1)</f>
        <v>0.818703854524983</v>
      </c>
      <c r="U128" s="15" t="str">
        <f t="array" ref="U128">_xlfn.IFS(AND(V128&gt;0,V128&lt;=0.05),"0 to 0.05",AND(V128&gt;0.05,V128&lt;=0.1),"0.05 to 0.1",AND(V128&gt;0.1,V128&lt;=0.2),"0.1 to 0.2",AND(V128&gt;0.2,V128&lt;=0.3),"0.2 to 0.3",AND(V128&gt;0.3,V128&lt;=0.4),"0.3 to 0.4",AND(V128&gt;0.4,V128&lt;=0.5),"0.4 to 0.5",AND(V128&gt;0.5,V128&lt;=0.75),"0.5 to 0.75",AND(V128&gt;0.75,V128&lt;=1),"0.75 to 1",AND(V128&gt;1,V128&lt;=2),"1 to 2",AND(V128&gt;2,V128&lt;=3),"2 to 3",AND(V128&gt;3,V128&lt;=4),"3 to 4",AND(V128&gt;4,V128&lt;=5),"4 to 5",AND(V128&gt;5,V128&lt;=10),"5 to 10",V128&gt;10,"10+")</f>
        <v>0.2 to 0.3</v>
      </c>
      <c r="V128" s="10">
        <f>_xlfn.XLOOKUP($E128,'Raw Data'!$E:$E,'Raw Data'!V:V,"ERROR",0,1)</f>
        <v>0.224904098788753</v>
      </c>
      <c r="W128" s="15" t="str">
        <f t="array" ref="W128">_xlfn.IFS(AND(X128&gt;0,X128&lt;=0.05),"0 to 0.05",AND(X128&gt;0.05,X128&lt;=0.1),"0.05 to 0.1",AND(X128&gt;0.1,X128&lt;=0.2),"0.1 to 0.2",AND(X128&gt;0.2,X128&lt;=0.3),"0.2 to 0.3",AND(X128&gt;0.3,X128&lt;=0.4),"0.3 to 0.4",AND(X128&gt;0.4,X128&lt;=0.5),"0.4 to 0.5",AND(X128&gt;0.5,X128&lt;=0.75),"0.5 to 0.75",AND(X128&gt;0.75,X128&lt;=1),"0.75 to 1",AND(X128&gt;1,X128&lt;=2),"1 to 2",AND(X128&gt;2,X128&lt;=3),"2 to 3",AND(X128&gt;3,X128&lt;=4),"3 to 4",AND(X128&gt;4,X128&lt;=5),"4 to 5",AND(X128&gt;5,X128&lt;=10),"5 to 10",X128&gt;10,"10+")</f>
        <v>0.2 to 0.3</v>
      </c>
      <c r="X128" s="16">
        <f t="shared" si="6"/>
        <v>0.221050040721745</v>
      </c>
      <c r="Y128" s="5" t="str">
        <f t="array" ref="Y128">_xlfn.IFS(AND(Z128&gt;0,Z128&lt;=1),"0 to 1",AND(Z128&gt;1,Z128&lt;=2),"1 to 2",AND(Z128&gt;2,Z128&lt;=4),"2 to 4",AND(Z128&gt;4,Z128&lt;=6),"4 to 6",AND(Z128&gt;6,Z128&lt;=8),"6 to 8",AND(Z128&gt;8,Z128&lt;=10),"8 to 10",AND(Z128&gt;10,Z128&lt;=15),"10 to 15",AND(Z128&gt;15,Z128&lt;=20),"15 to 20",AND(Z128&gt;20,Z128&lt;=25),"20 to 25",AND(Z128&gt;25,Z128&lt;=30),"25 to 30",AND(Z128&gt;30,Z128&lt;=40),"30 to 40",AND(Z128&gt;40,Z128&lt;=50),"40 to 50",Z128&gt;50,"50+")</f>
        <v>4 to 6</v>
      </c>
      <c r="Z128" s="9">
        <f>_xlfn.XLOOKUP($E128,'Raw Data'!$E:$E,'Raw Data'!Z:Z,"ERROR",0,1)</f>
        <v>5.07</v>
      </c>
      <c r="AA128" s="9" t="str">
        <f>_xlfn.XLOOKUP($E128,'Raw Data'!$E:$E,'Raw Data'!AA:AA,"ERROR",0,1)</f>
        <v>oz</v>
      </c>
    </row>
    <row r="129" hidden="1" spans="1:27">
      <c r="A129" s="5" t="str">
        <f>_xlfn.XLOOKUP($E129,'Raw Data'!$E:$E,'Raw Data'!A:A,"ERROR",0,1)</f>
        <v>AE</v>
      </c>
      <c r="B129" s="5" t="str">
        <f>_xlfn.XLOOKUP($E129,'Raw Data'!$E:$E,'Raw Data'!B:B,"ERROR",0,1)</f>
        <v>Hair Mousses</v>
      </c>
      <c r="C129" s="5" t="str">
        <f>_xlfn.XLOOKUP($E129,'Raw Data'!$E:$E,'Raw Data'!C:C,"ERROR",0,1)</f>
        <v>amika</v>
      </c>
      <c r="D129" s="5" t="str">
        <f>_xlfn.XLOOKUP($E129,'Raw Data'!$E:$E,'Raw Data'!D:D,"ERROR",0,1)</f>
        <v>www.amazon.ae/dp/B07H3CYSBT</v>
      </c>
      <c r="E129" s="5" t="s">
        <v>328</v>
      </c>
      <c r="F129" s="9" t="str">
        <f>_xlfn.XLOOKUP($E129,'Raw Data'!$E:$E,'Raw Data'!F:F,"ERROR",0,1)</f>
        <v>plus size perfect body mousse</v>
      </c>
      <c r="G129" s="10">
        <f>_xlfn.XLOOKUP($E129,'Raw Data'!$E:$E,'Raw Data'!G:G,"ERROR",0,1)</f>
        <v>10</v>
      </c>
      <c r="H129" s="9">
        <f>_xlfn.XLOOKUP($E129,'Raw Data'!$E:$E,'Raw Data'!H:H,"ERROR",0,1)</f>
        <v>829.78</v>
      </c>
      <c r="I129" s="9">
        <f>_xlfn.XLOOKUP($E129,'Raw Data'!$E:$E,'Raw Data'!I:I,"ERROR",0,1)</f>
        <v>0.00111092697858146</v>
      </c>
      <c r="J129" s="9" t="str">
        <f>_xlfn.XLOOKUP($E129,'Raw Data'!$E:$E,'Raw Data'!J:J,"ERROR",0,1)</f>
        <v>No</v>
      </c>
      <c r="K129" s="14" t="str">
        <f t="array" ref="K129">_xlfn.IFS(AND(L129&gt;0,L129&lt;=5),"0 to 5",AND(L129&gt;5,L129&lt;=10),"5 to 10",AND(L129&gt;10,L129&lt;=15),"10 to 15",AND(L129&gt;15,L129&lt;=20),"15 to 20",AND(L129&gt;20,L129&lt;=30),"20 to 30",AND(L129&gt;30,L129&lt;=40),"30 to 40",AND(L129&gt;40,L129&lt;=50),"40 to 50",AND(L129&gt;50,L129&lt;=75),"50 to 75",AND(L129&gt;75,L129&lt;=100),"75 to 100",AND(L129&gt;100,L129&lt;=150),"100 to 150",AND(L129&gt;150,L129&lt;=200),"150 to 200",AND(L129&gt;200,L129&lt;=250),"200 to 250",AND(L129&gt;250,L129&lt;=300),"250 to 300",AND(L129&gt;300,L129&lt;=400),"300 to 400",AND(L129&gt;400,L129&lt;=500),"400 to 500",L129&gt;500,"500+")</f>
        <v>75 to 100</v>
      </c>
      <c r="L129" s="9">
        <f>_xlfn.XLOOKUP($E129,'Raw Data'!$E:$E,'Raw Data'!L:L,"ERROR",0,1)</f>
        <v>88.7</v>
      </c>
      <c r="M129" s="14" t="str">
        <f t="array" ref="M129">_xlfn.IFS(AND(N129&gt;0,N129&lt;=5),"0 to 5",AND(N129&gt;5,N129&lt;=10),"5 to 10",AND(N129&gt;10,N129&lt;=15),"10 to 15",AND(N129&gt;15,N129&lt;=20),"15 to 20",AND(N129&gt;20,N129&lt;=30),"20 to 30",AND(N129&gt;30,N129&lt;=40),"30 to 40",AND(N129&gt;40,N129&lt;=50),"40 to 50",AND(N129&gt;50,N129&lt;=75),"50 to 75",AND(N129&gt;75,N129&lt;=100),"75 to 100",AND(N129&gt;100,N129&lt;=150),"100 to 150",AND(N129&gt;150,N129&lt;=200),"150 to 200",AND(N129&gt;200,N129&lt;=250),"200 to 250",AND(N129&gt;250,N129&lt;=300),"250 to 300",AND(N129&gt;300,N129&lt;=400),"300 to 400",AND(N129&gt;400,N129&lt;=500),"400 to 500",N129&gt;500,"500+")</f>
        <v>75 to 100</v>
      </c>
      <c r="N129" s="9">
        <f>_xlfn.XLOOKUP($E129,'Raw Data'!$E:$E,'Raw Data'!N:N,"ERROR",0,1)</f>
        <v>94.48</v>
      </c>
      <c r="O129" s="14" t="str">
        <f t="array" ref="O129">_xlfn.IFS(P129=0,"No Discount",AND(P129&gt;0,P129&lt;=0.02),"0% to 2%",AND(P129&gt;0.02,P129&lt;=0.04),"2% to 4%",AND(P129&gt;0.04,P129&lt;=0.06),"4% to 6%",AND(P129&gt;0.06,P129&lt;=0.08),"6% to 8%",AND(P129&gt;0.08,P129&lt;=0.1),"8% to 10%",AND(P129&gt;0.1,P129&lt;=0.15),"10% to 15%",AND(P129&gt;0.15,P129&lt;=0.2),"15% to 20%",AND(P129&gt;0.2,P129&lt;=0.25),"20% to 25%",AND(P129&gt;0.25,P129&lt;=0.3),"25% to 30%",AND(P129&gt;0.3,P129&lt;=0.4),"30% to 40%",AND(P129&gt;0.4,P129&lt;=0.5),"40% to 50%",AND(P129&gt;0.5,P129&lt;=0.75),"50% to 75%",AND(P129&gt;0.75,P129&lt;=1),"75% to 100%")</f>
        <v>6% to 8%</v>
      </c>
      <c r="P129" s="10">
        <f>_xlfn.XLOOKUP($E129,'Raw Data'!$E:$E,'Raw Data'!P:P,"ERROR",0,1)</f>
        <v>0.0611769686706181</v>
      </c>
      <c r="Q129" s="9">
        <f>_xlfn.XLOOKUP($E129,'Raw Data'!$E:$E,'Raw Data'!Q:Q,"ERROR",0,1)</f>
        <v>0</v>
      </c>
      <c r="R129" s="9">
        <f>_xlfn.XLOOKUP($E129,'Raw Data'!$E:$E,'Raw Data'!R:R,"ERROR",0,1)</f>
        <v>0</v>
      </c>
      <c r="S129" s="5" t="e">
        <f t="array" ref="S129">_xlfn.IFS(AND(T129&gt;0,T129&lt;=0.05),"0 to 0.05",AND(T129&gt;0.05,T129&lt;=0.1),"0.05 to 0.1",AND(T129&gt;0.1,T129&lt;=0.2),"0.1 to 0.2",AND(T129&gt;0.2,T129&lt;=0.3),"0.2 to 0.3",AND(T129&gt;0.3,T129&lt;=0.4),"0.3 to 0.4",AND(T129&gt;0.4,T129&lt;=0.5),"0.4 to 0.5",AND(T129&gt;0.5,T129&lt;=0.75),"0.5 to 0.75",AND(T129&gt;0.75,T129&lt;=1),"0.75 to 1",AND(T129&gt;1,T129&lt;=2),"1 to 2",AND(T129&gt;2,T129&lt;=3),"2 to 3",AND(T129&gt;3,T129&lt;=4),"3 to 4",AND(T129&gt;4,T129&lt;=5),"4 to 5",AND(T129&gt;5,T129&lt;=10),"5 to 10",T129&gt;10,"10+")</f>
        <v>#N/A</v>
      </c>
      <c r="T129" s="10">
        <f>_xlfn.XLOOKUP($E129,'Raw Data'!$E:$E,'Raw Data'!T:T,"ERROR",0,1)</f>
        <v>0</v>
      </c>
      <c r="U129" s="15" t="e">
        <f t="array" ref="U129">_xlfn.IFS(AND(V129&gt;0,V129&lt;=0.05),"0 to 0.05",AND(V129&gt;0.05,V129&lt;=0.1),"0.05 to 0.1",AND(V129&gt;0.1,V129&lt;=0.2),"0.1 to 0.2",AND(V129&gt;0.2,V129&lt;=0.3),"0.2 to 0.3",AND(V129&gt;0.3,V129&lt;=0.4),"0.3 to 0.4",AND(V129&gt;0.4,V129&lt;=0.5),"0.4 to 0.5",AND(V129&gt;0.5,V129&lt;=0.75),"0.5 to 0.75",AND(V129&gt;0.75,V129&lt;=1),"0.75 to 1",AND(V129&gt;1,V129&lt;=2),"1 to 2",AND(V129&gt;2,V129&lt;=3),"2 to 3",AND(V129&gt;3,V129&lt;=4),"3 to 4",AND(V129&gt;4,V129&lt;=5),"4 to 5",AND(V129&gt;5,V129&lt;=10),"5 to 10",V129&gt;10,"10+")</f>
        <v>#N/A</v>
      </c>
      <c r="V129" s="10">
        <f>_xlfn.XLOOKUP($E129,'Raw Data'!$E:$E,'Raw Data'!V:V,"ERROR",0,1)</f>
        <v>0</v>
      </c>
      <c r="W129" s="15" t="e">
        <f t="array" ref="W129">_xlfn.IFS(AND(X129&gt;0,X129&lt;=0.05),"0 to 0.05",AND(X129&gt;0.05,X129&lt;=0.1),"0.05 to 0.1",AND(X129&gt;0.1,X129&lt;=0.2),"0.1 to 0.2",AND(X129&gt;0.2,X129&lt;=0.3),"0.2 to 0.3",AND(X129&gt;0.3,X129&lt;=0.4),"0.3 to 0.4",AND(X129&gt;0.4,X129&lt;=0.5),"0.4 to 0.5",AND(X129&gt;0.5,X129&lt;=0.75),"0.5 to 0.75",AND(X129&gt;0.75,X129&lt;=1),"0.75 to 1",AND(X129&gt;1,X129&lt;=2),"1 to 2",AND(X129&gt;2,X129&lt;=3),"2 to 3",AND(X129&gt;3,X129&lt;=4),"3 to 4",AND(X129&gt;4,X129&lt;=5),"4 to 5",AND(X129&gt;5,X129&lt;=10),"5 to 10",X129&gt;10,"10+")</f>
        <v>#DIV/0!</v>
      </c>
      <c r="X129" s="16" t="e">
        <f t="shared" si="6"/>
        <v>#DIV/0!</v>
      </c>
      <c r="Y129" s="5" t="e">
        <f t="array" ref="Y129">_xlfn.IFS(AND(Z129&gt;0,Z129&lt;=1),"0 to 1",AND(Z129&gt;1,Z129&lt;=2),"1 to 2",AND(Z129&gt;2,Z129&lt;=4),"2 to 4",AND(Z129&gt;4,Z129&lt;=6),"4 to 6",AND(Z129&gt;6,Z129&lt;=8),"6 to 8",AND(Z129&gt;8,Z129&lt;=10),"8 to 10",AND(Z129&gt;10,Z129&lt;=15),"10 to 15",AND(Z129&gt;15,Z129&lt;=20),"15 to 20",AND(Z129&gt;20,Z129&lt;=25),"20 to 25",AND(Z129&gt;25,Z129&lt;=30),"25 to 30",AND(Z129&gt;30,Z129&lt;=40),"30 to 40",AND(Z129&gt;40,Z129&lt;=50),"40 to 50",Z129&gt;50,"50+")</f>
        <v>#N/A</v>
      </c>
      <c r="Z129" s="9">
        <f>_xlfn.XLOOKUP($E129,'Raw Data'!$E:$E,'Raw Data'!Z:Z,"ERROR",0,1)</f>
        <v>0</v>
      </c>
      <c r="AA129" s="9">
        <f>_xlfn.XLOOKUP($E129,'Raw Data'!$E:$E,'Raw Data'!AA:AA,"ERROR",0,1)</f>
        <v>0</v>
      </c>
    </row>
    <row r="130" hidden="1" spans="1:27">
      <c r="A130" s="5" t="str">
        <f>_xlfn.XLOOKUP($E130,'Raw Data'!$E:$E,'Raw Data'!A:A,"ERROR",0,1)</f>
        <v>AE</v>
      </c>
      <c r="B130" s="5" t="str">
        <f>_xlfn.XLOOKUP($E130,'Raw Data'!$E:$E,'Raw Data'!B:B,"ERROR",0,1)</f>
        <v>Hair Mousses</v>
      </c>
      <c r="C130" s="5" t="str">
        <f>_xlfn.XLOOKUP($E130,'Raw Data'!$E:$E,'Raw Data'!C:C,"ERROR",0,1)</f>
        <v>Aussie</v>
      </c>
      <c r="D130" s="5" t="str">
        <f>_xlfn.XLOOKUP($E130,'Raw Data'!$E:$E,'Raw Data'!D:D,"ERROR",0,1)</f>
        <v>www.amazon.ae/dp/B07NFRMCFX</v>
      </c>
      <c r="E130" s="5" t="s">
        <v>329</v>
      </c>
      <c r="F130" s="9" t="str">
        <f>_xlfn.XLOOKUP($E130,'Raw Data'!$E:$E,'Raw Data'!F:F,"ERROR",0,1)</f>
        <v>Aussie Mousse, with Bamboo &amp; Kakadu Plum, Headstrong Volume, For Fine Hair, 6 fl oz, Triple Pack Aussie Mousse, with Bamboo &amp; Kakadu Plum, Headstrong Volume, For Fine Hair, 6 fl oz, Triple Pack</v>
      </c>
      <c r="G130" s="10">
        <f>_xlfn.XLOOKUP($E130,'Raw Data'!$E:$E,'Raw Data'!G:G,"ERROR",0,1)</f>
        <v>6</v>
      </c>
      <c r="H130" s="9">
        <f>_xlfn.XLOOKUP($E130,'Raw Data'!$E:$E,'Raw Data'!H:H,"ERROR",0,1)</f>
        <v>815.88</v>
      </c>
      <c r="I130" s="9">
        <f>_xlfn.XLOOKUP($E130,'Raw Data'!$E:$E,'Raw Data'!I:I,"ERROR",0,1)</f>
        <v>0.00109231736518721</v>
      </c>
      <c r="J130" s="9" t="str">
        <f>_xlfn.XLOOKUP($E130,'Raw Data'!$E:$E,'Raw Data'!J:J,"ERROR",0,1)</f>
        <v>No</v>
      </c>
      <c r="K130" s="14" t="str">
        <f t="array" ref="K130">_xlfn.IFS(AND(L130&gt;0,L130&lt;=5),"0 to 5",AND(L130&gt;5,L130&lt;=10),"5 to 10",AND(L130&gt;10,L130&lt;=15),"10 to 15",AND(L130&gt;15,L130&lt;=20),"15 to 20",AND(L130&gt;20,L130&lt;=30),"20 to 30",AND(L130&gt;30,L130&lt;=40),"30 to 40",AND(L130&gt;40,L130&lt;=50),"40 to 50",AND(L130&gt;50,L130&lt;=75),"50 to 75",AND(L130&gt;75,L130&lt;=100),"75 to 100",AND(L130&gt;100,L130&lt;=150),"100 to 150",AND(L130&gt;150,L130&lt;=200),"150 to 200",AND(L130&gt;200,L130&lt;=250),"200 to 250",AND(L130&gt;250,L130&lt;=300),"250 to 300",AND(L130&gt;300,L130&lt;=400),"300 to 400",AND(L130&gt;400,L130&lt;=500),"400 to 500",L130&gt;500,"500+")</f>
        <v>100 to 150</v>
      </c>
      <c r="L130" s="9">
        <f>_xlfn.XLOOKUP($E130,'Raw Data'!$E:$E,'Raw Data'!L:L,"ERROR",0,1)</f>
        <v>127.52</v>
      </c>
      <c r="M130" s="14" t="str">
        <f t="array" ref="M130">_xlfn.IFS(AND(N130&gt;0,N130&lt;=5),"0 to 5",AND(N130&gt;5,N130&lt;=10),"5 to 10",AND(N130&gt;10,N130&lt;=15),"10 to 15",AND(N130&gt;15,N130&lt;=20),"15 to 20",AND(N130&gt;20,N130&lt;=30),"20 to 30",AND(N130&gt;30,N130&lt;=40),"30 to 40",AND(N130&gt;40,N130&lt;=50),"40 to 50",AND(N130&gt;50,N130&lt;=75),"50 to 75",AND(N130&gt;75,N130&lt;=100),"75 to 100",AND(N130&gt;100,N130&lt;=150),"100 to 150",AND(N130&gt;150,N130&lt;=200),"150 to 200",AND(N130&gt;200,N130&lt;=250),"200 to 250",AND(N130&gt;250,N130&lt;=300),"250 to 300",AND(N130&gt;300,N130&lt;=400),"300 to 400",AND(N130&gt;400,N130&lt;=500),"400 to 500",N130&gt;500,"500+")</f>
        <v>100 to 150</v>
      </c>
      <c r="N130" s="9">
        <f>_xlfn.XLOOKUP($E130,'Raw Data'!$E:$E,'Raw Data'!N:N,"ERROR",0,1)</f>
        <v>129.86</v>
      </c>
      <c r="O130" s="14" t="str">
        <f t="array" ref="O130">_xlfn.IFS(P130=0,"No Discount",AND(P130&gt;0,P130&lt;=0.02),"0% to 2%",AND(P130&gt;0.02,P130&lt;=0.04),"2% to 4%",AND(P130&gt;0.04,P130&lt;=0.06),"4% to 6%",AND(P130&gt;0.06,P130&lt;=0.08),"6% to 8%",AND(P130&gt;0.08,P130&lt;=0.1),"8% to 10%",AND(P130&gt;0.1,P130&lt;=0.15),"10% to 15%",AND(P130&gt;0.15,P130&lt;=0.2),"15% to 20%",AND(P130&gt;0.2,P130&lt;=0.25),"20% to 25%",AND(P130&gt;0.25,P130&lt;=0.3),"25% to 30%",AND(P130&gt;0.3,P130&lt;=0.4),"30% to 40%",AND(P130&gt;0.4,P130&lt;=0.5),"40% to 50%",AND(P130&gt;0.5,P130&lt;=0.75),"50% to 75%",AND(P130&gt;0.75,P130&lt;=1),"75% to 100%")</f>
        <v>0% to 2%</v>
      </c>
      <c r="P130" s="10">
        <f>_xlfn.XLOOKUP($E130,'Raw Data'!$E:$E,'Raw Data'!P:P,"ERROR",0,1)</f>
        <v>0.0180194055136302</v>
      </c>
      <c r="Q130" s="9">
        <f>_xlfn.XLOOKUP($E130,'Raw Data'!$E:$E,'Raw Data'!Q:Q,"ERROR",0,1)</f>
        <v>18</v>
      </c>
      <c r="R130" s="9" t="str">
        <f>_xlfn.XLOOKUP($E130,'Raw Data'!$E:$E,'Raw Data'!R:R,"ERROR",0,1)</f>
        <v>fl oz</v>
      </c>
      <c r="S130" s="5" t="str">
        <f t="array" ref="S130">_xlfn.IFS(AND(T130&gt;0,T130&lt;=0.05),"0 to 0.05",AND(T130&gt;0.05,T130&lt;=0.1),"0.05 to 0.1",AND(T130&gt;0.1,T130&lt;=0.2),"0.1 to 0.2",AND(T130&gt;0.2,T130&lt;=0.3),"0.2 to 0.3",AND(T130&gt;0.3,T130&lt;=0.4),"0.3 to 0.4",AND(T130&gt;0.4,T130&lt;=0.5),"0.4 to 0.5",AND(T130&gt;0.5,T130&lt;=0.75),"0.5 to 0.75",AND(T130&gt;0.75,T130&lt;=1),"0.75 to 1",AND(T130&gt;1,T130&lt;=2),"1 to 2",AND(T130&gt;2,T130&lt;=3),"2 to 3",AND(T130&gt;3,T130&lt;=4),"3 to 4",AND(T130&gt;4,T130&lt;=5),"4 to 5",AND(T130&gt;5,T130&lt;=10),"5 to 10",T130&gt;10,"10+")</f>
        <v>0.2 to 0.3</v>
      </c>
      <c r="T130" s="10">
        <f>_xlfn.XLOOKUP($E130,'Raw Data'!$E:$E,'Raw Data'!T:T,"ERROR",0,1)</f>
        <v>0.230367460668441</v>
      </c>
      <c r="U130" s="15" t="str">
        <f t="array" ref="U130">_xlfn.IFS(AND(V130&gt;0,V130&lt;=0.05),"0 to 0.05",AND(V130&gt;0.05,V130&lt;=0.1),"0.05 to 0.1",AND(V130&gt;0.1,V130&lt;=0.2),"0.1 to 0.2",AND(V130&gt;0.2,V130&lt;=0.3),"0.2 to 0.3",AND(V130&gt;0.3,V130&lt;=0.4),"0.3 to 0.4",AND(V130&gt;0.4,V130&lt;=0.5),"0.4 to 0.5",AND(V130&gt;0.5,V130&lt;=0.75),"0.5 to 0.75",AND(V130&gt;0.75,V130&lt;=1),"0.75 to 1",AND(V130&gt;1,V130&lt;=2),"1 to 2",AND(V130&gt;2,V130&lt;=3),"2 to 3",AND(V130&gt;3,V130&lt;=4),"3 to 4",AND(V130&gt;4,V130&lt;=5),"4 to 5",AND(V130&gt;5,V130&lt;=10),"5 to 10",V130&gt;10,"10+")</f>
        <v>0.05 to 0.1</v>
      </c>
      <c r="V130" s="10">
        <f>_xlfn.XLOOKUP($E130,'Raw Data'!$E:$E,'Raw Data'!V:V,"ERROR",0,1)</f>
        <v>0.0633405738664447</v>
      </c>
      <c r="W130" s="15" t="str">
        <f t="array" ref="W130">_xlfn.IFS(AND(X130&gt;0,X130&lt;=0.05),"0 to 0.05",AND(X130&gt;0.05,X130&lt;=0.1),"0.05 to 0.1",AND(X130&gt;0.1,X130&lt;=0.2),"0.1 to 0.2",AND(X130&gt;0.2,X130&lt;=0.3),"0.2 to 0.3",AND(X130&gt;0.3,X130&lt;=0.4),"0.3 to 0.4",AND(X130&gt;0.4,X130&lt;=0.5),"0.4 to 0.5",AND(X130&gt;0.5,X130&lt;=0.75),"0.5 to 0.75",AND(X130&gt;0.75,X130&lt;=1),"0.75 to 1",AND(X130&gt;1,X130&lt;=2),"1 to 2",AND(X130&gt;2,X130&lt;=3),"2 to 3",AND(X130&gt;3,X130&lt;=4),"3 to 4",AND(X130&gt;4,X130&lt;=5),"4 to 5",AND(X130&gt;5,X130&lt;=10),"5 to 10",X130&gt;10,"10+")</f>
        <v>0.05 to 0.1</v>
      </c>
      <c r="X130" s="16">
        <f t="shared" si="6"/>
        <v>0.0621992143804792</v>
      </c>
      <c r="Y130" s="5" t="str">
        <f t="array" ref="Y130">_xlfn.IFS(AND(Z130&gt;0,Z130&lt;=1),"0 to 1",AND(Z130&gt;1,Z130&lt;=2),"1 to 2",AND(Z130&gt;2,Z130&lt;=4),"2 to 4",AND(Z130&gt;4,Z130&lt;=6),"4 to 6",AND(Z130&gt;6,Z130&lt;=8),"6 to 8",AND(Z130&gt;8,Z130&lt;=10),"8 to 10",AND(Z130&gt;10,Z130&lt;=15),"10 to 15",AND(Z130&gt;15,Z130&lt;=20),"15 to 20",AND(Z130&gt;20,Z130&lt;=25),"20 to 25",AND(Z130&gt;25,Z130&lt;=30),"25 to 30",AND(Z130&gt;30,Z130&lt;=40),"30 to 40",AND(Z130&gt;40,Z130&lt;=50),"40 to 50",Z130&gt;50,"50+")</f>
        <v>15 to 20</v>
      </c>
      <c r="Z130" s="9">
        <f>_xlfn.XLOOKUP($E130,'Raw Data'!$E:$E,'Raw Data'!Z:Z,"ERROR",0,1)</f>
        <v>18.72</v>
      </c>
      <c r="AA130" s="9" t="str">
        <f>_xlfn.XLOOKUP($E130,'Raw Data'!$E:$E,'Raw Data'!AA:AA,"ERROR",0,1)</f>
        <v>oz</v>
      </c>
    </row>
    <row r="131" hidden="1" spans="1:27">
      <c r="A131" s="5" t="str">
        <f>_xlfn.XLOOKUP($E131,'Raw Data'!$E:$E,'Raw Data'!A:A,"ERROR",0,1)</f>
        <v>AE</v>
      </c>
      <c r="B131" s="5" t="str">
        <f>_xlfn.XLOOKUP($E131,'Raw Data'!$E:$E,'Raw Data'!B:B,"ERROR",0,1)</f>
        <v>Hair Mousses</v>
      </c>
      <c r="C131" s="5" t="str">
        <f>_xlfn.XLOOKUP($E131,'Raw Data'!$E:$E,'Raw Data'!C:C,"ERROR",0,1)</f>
        <v>herbal essences</v>
      </c>
      <c r="D131" s="5" t="str">
        <f>_xlfn.XLOOKUP($E131,'Raw Data'!$E:$E,'Raw Data'!D:D,"ERROR",0,1)</f>
        <v>www.amazon.ae/dp/B00KOA2A22</v>
      </c>
      <c r="E131" s="5" t="s">
        <v>330</v>
      </c>
      <c r="F131" s="9" t="str">
        <f>_xlfn.XLOOKUP($E131,'Raw Data'!$E:$E,'Raw Data'!F:F,"ERROR",0,1)</f>
        <v>Herbal Essences Set Me Up Mousse for Unisex, Extra Hold, 6.8 oz Herbal Essences Set Me Up Mousse for Unisex, Extra Hold, 6.8 oz</v>
      </c>
      <c r="G131" s="10">
        <f>_xlfn.XLOOKUP($E131,'Raw Data'!$E:$E,'Raw Data'!G:G,"ERROR",0,1)</f>
        <v>9</v>
      </c>
      <c r="H131" s="9">
        <f>_xlfn.XLOOKUP($E131,'Raw Data'!$E:$E,'Raw Data'!H:H,"ERROR",0,1)</f>
        <v>794.01</v>
      </c>
      <c r="I131" s="9">
        <f>_xlfn.XLOOKUP($E131,'Raw Data'!$E:$E,'Raw Data'!I:I,"ERROR",0,1)</f>
        <v>0.00106303734756618</v>
      </c>
      <c r="J131" s="9" t="str">
        <f>_xlfn.XLOOKUP($E131,'Raw Data'!$E:$E,'Raw Data'!J:J,"ERROR",0,1)</f>
        <v>No</v>
      </c>
      <c r="K131" s="14" t="str">
        <f t="array" ref="K131">_xlfn.IFS(AND(L131&gt;0,L131&lt;=5),"0 to 5",AND(L131&gt;5,L131&lt;=10),"5 to 10",AND(L131&gt;10,L131&lt;=15),"10 to 15",AND(L131&gt;15,L131&lt;=20),"15 to 20",AND(L131&gt;20,L131&lt;=30),"20 to 30",AND(L131&gt;30,L131&lt;=40),"30 to 40",AND(L131&gt;40,L131&lt;=50),"40 to 50",AND(L131&gt;50,L131&lt;=75),"50 to 75",AND(L131&gt;75,L131&lt;=100),"75 to 100",AND(L131&gt;100,L131&lt;=150),"100 to 150",AND(L131&gt;150,L131&lt;=200),"150 to 200",AND(L131&gt;200,L131&lt;=250),"200 to 250",AND(L131&gt;250,L131&lt;=300),"250 to 300",AND(L131&gt;300,L131&lt;=400),"300 to 400",AND(L131&gt;400,L131&lt;=500),"400 to 500",L131&gt;500,"500+")</f>
        <v>75 to 100</v>
      </c>
      <c r="L131" s="9">
        <f>_xlfn.XLOOKUP($E131,'Raw Data'!$E:$E,'Raw Data'!L:L,"ERROR",0,1)</f>
        <v>82.77</v>
      </c>
      <c r="M131" s="14" t="str">
        <f t="array" ref="M131">_xlfn.IFS(AND(N131&gt;0,N131&lt;=5),"0 to 5",AND(N131&gt;5,N131&lt;=10),"5 to 10",AND(N131&gt;10,N131&lt;=15),"10 to 15",AND(N131&gt;15,N131&lt;=20),"15 to 20",AND(N131&gt;20,N131&lt;=30),"20 to 30",AND(N131&gt;30,N131&lt;=40),"30 to 40",AND(N131&gt;40,N131&lt;=50),"40 to 50",AND(N131&gt;50,N131&lt;=75),"50 to 75",AND(N131&gt;75,N131&lt;=100),"75 to 100",AND(N131&gt;100,N131&lt;=150),"100 to 150",AND(N131&gt;150,N131&lt;=200),"150 to 200",AND(N131&gt;200,N131&lt;=250),"200 to 250",AND(N131&gt;250,N131&lt;=300),"250 to 300",AND(N131&gt;300,N131&lt;=400),"300 to 400",AND(N131&gt;400,N131&lt;=500),"400 to 500",N131&gt;500,"500+")</f>
        <v>75 to 100</v>
      </c>
      <c r="N131" s="9">
        <f>_xlfn.XLOOKUP($E131,'Raw Data'!$E:$E,'Raw Data'!N:N,"ERROR",0,1)</f>
        <v>95.26</v>
      </c>
      <c r="O131" s="14" t="str">
        <f t="array" ref="O131">_xlfn.IFS(P131=0,"No Discount",AND(P131&gt;0,P131&lt;=0.02),"0% to 2%",AND(P131&gt;0.02,P131&lt;=0.04),"2% to 4%",AND(P131&gt;0.04,P131&lt;=0.06),"4% to 6%",AND(P131&gt;0.06,P131&lt;=0.08),"6% to 8%",AND(P131&gt;0.08,P131&lt;=0.1),"8% to 10%",AND(P131&gt;0.1,P131&lt;=0.15),"10% to 15%",AND(P131&gt;0.15,P131&lt;=0.2),"15% to 20%",AND(P131&gt;0.2,P131&lt;=0.25),"20% to 25%",AND(P131&gt;0.25,P131&lt;=0.3),"25% to 30%",AND(P131&gt;0.3,P131&lt;=0.4),"30% to 40%",AND(P131&gt;0.4,P131&lt;=0.5),"40% to 50%",AND(P131&gt;0.5,P131&lt;=0.75),"50% to 75%",AND(P131&gt;0.75,P131&lt;=1),"75% to 100%")</f>
        <v>10% to 15%</v>
      </c>
      <c r="P131" s="10">
        <f>_xlfn.XLOOKUP($E131,'Raw Data'!$E:$E,'Raw Data'!P:P,"ERROR",0,1)</f>
        <v>0.131114843585975</v>
      </c>
      <c r="Q131" s="9">
        <f>_xlfn.XLOOKUP($E131,'Raw Data'!$E:$E,'Raw Data'!Q:Q,"ERROR",0,1)</f>
        <v>6.8</v>
      </c>
      <c r="R131" s="9" t="str">
        <f>_xlfn.XLOOKUP($E131,'Raw Data'!$E:$E,'Raw Data'!R:R,"ERROR",0,1)</f>
        <v>oz</v>
      </c>
      <c r="S131" s="5" t="str">
        <f t="array" ref="S131">_xlfn.IFS(AND(T131&gt;0,T131&lt;=0.05),"0 to 0.05",AND(T131&gt;0.05,T131&lt;=0.1),"0.05 to 0.1",AND(T131&gt;0.1,T131&lt;=0.2),"0.1 to 0.2",AND(T131&gt;0.2,T131&lt;=0.3),"0.2 to 0.3",AND(T131&gt;0.3,T131&lt;=0.4),"0.3 to 0.4",AND(T131&gt;0.4,T131&lt;=0.5),"0.4 to 0.5",AND(T131&gt;0.5,T131&lt;=0.75),"0.5 to 0.75",AND(T131&gt;0.75,T131&lt;=1),"0.75 to 1",AND(T131&gt;1,T131&lt;=2),"1 to 2",AND(T131&gt;2,T131&lt;=3),"2 to 3",AND(T131&gt;3,T131&lt;=4),"3 to 4",AND(T131&gt;4,T131&lt;=5),"4 to 5",AND(T131&gt;5,T131&lt;=10),"5 to 10",T131&gt;10,"10+")</f>
        <v>0.4 to 0.5</v>
      </c>
      <c r="T131" s="10">
        <f>_xlfn.XLOOKUP($E131,'Raw Data'!$E:$E,'Raw Data'!T:T,"ERROR",0,1)</f>
        <v>0.411635401539716</v>
      </c>
      <c r="U131" s="15" t="str">
        <f t="array" ref="U131">_xlfn.IFS(AND(V131&gt;0,V131&lt;=0.05),"0 to 0.05",AND(V131&gt;0.05,V131&lt;=0.1),"0.05 to 0.1",AND(V131&gt;0.1,V131&lt;=0.2),"0.1 to 0.2",AND(V131&gt;0.2,V131&lt;=0.3),"0.2 to 0.3",AND(V131&gt;0.3,V131&lt;=0.4),"0.3 to 0.4",AND(V131&gt;0.4,V131&lt;=0.5),"0.4 to 0.5",AND(V131&gt;0.5,V131&lt;=0.75),"0.5 to 0.75",AND(V131&gt;0.75,V131&lt;=1),"0.75 to 1",AND(V131&gt;1,V131&lt;=2),"1 to 2",AND(V131&gt;2,V131&lt;=3),"2 to 3",AND(V131&gt;3,V131&lt;=4),"3 to 4",AND(V131&gt;4,V131&lt;=5),"4 to 5",AND(V131&gt;5,V131&lt;=10),"5 to 10",V131&gt;10,"10+")</f>
        <v>0.1 to 0.2</v>
      </c>
      <c r="V131" s="10">
        <f>_xlfn.XLOOKUP($E131,'Raw Data'!$E:$E,'Raw Data'!V:V,"ERROR",0,1)</f>
        <v>0.127912828980087</v>
      </c>
      <c r="W131" s="15" t="str">
        <f t="array" ref="W131">_xlfn.IFS(AND(X131&gt;0,X131&lt;=0.05),"0 to 0.05",AND(X131&gt;0.05,X131&lt;=0.1),"0.05 to 0.1",AND(X131&gt;0.1,X131&lt;=0.2),"0.1 to 0.2",AND(X131&gt;0.2,X131&lt;=0.3),"0.2 to 0.3",AND(X131&gt;0.3,X131&lt;=0.4),"0.3 to 0.4",AND(X131&gt;0.4,X131&lt;=0.5),"0.4 to 0.5",AND(X131&gt;0.5,X131&lt;=0.75),"0.5 to 0.75",AND(X131&gt;0.75,X131&lt;=1),"0.75 to 1",AND(X131&gt;1,X131&lt;=2),"1 to 2",AND(X131&gt;2,X131&lt;=3),"2 to 3",AND(X131&gt;3,X131&lt;=4),"3 to 4",AND(X131&gt;4,X131&lt;=5),"4 to 5",AND(X131&gt;5,X131&lt;=10),"5 to 10",X131&gt;10,"10+")</f>
        <v>0.1 to 0.2</v>
      </c>
      <c r="X131" s="16">
        <f t="shared" si="6"/>
        <v>0.111141558415723</v>
      </c>
      <c r="Y131" s="5" t="str">
        <f t="array" ref="Y131">_xlfn.IFS(AND(Z131&gt;0,Z131&lt;=1),"0 to 1",AND(Z131&gt;1,Z131&lt;=2),"1 to 2",AND(Z131&gt;2,Z131&lt;=4),"2 to 4",AND(Z131&gt;4,Z131&lt;=6),"4 to 6",AND(Z131&gt;6,Z131&lt;=8),"6 to 8",AND(Z131&gt;8,Z131&lt;=10),"8 to 10",AND(Z131&gt;10,Z131&lt;=15),"10 to 15",AND(Z131&gt;15,Z131&lt;=20),"15 to 20",AND(Z131&gt;20,Z131&lt;=25),"20 to 25",AND(Z131&gt;25,Z131&lt;=30),"25 to 30",AND(Z131&gt;30,Z131&lt;=40),"30 to 40",AND(Z131&gt;40,Z131&lt;=50),"40 to 50",Z131&gt;50,"50+")</f>
        <v>6 to 8</v>
      </c>
      <c r="Z131" s="9">
        <f>_xlfn.XLOOKUP($E131,'Raw Data'!$E:$E,'Raw Data'!Z:Z,"ERROR",0,1)</f>
        <v>6.8</v>
      </c>
      <c r="AA131" s="9" t="str">
        <f>_xlfn.XLOOKUP($E131,'Raw Data'!$E:$E,'Raw Data'!AA:AA,"ERROR",0,1)</f>
        <v>oz</v>
      </c>
    </row>
    <row r="132" hidden="1" spans="1:27">
      <c r="A132" s="5" t="str">
        <f>_xlfn.XLOOKUP($E132,'Raw Data'!$E:$E,'Raw Data'!A:A,"ERROR",0,1)</f>
        <v>AE</v>
      </c>
      <c r="B132" s="5" t="str">
        <f>_xlfn.XLOOKUP($E132,'Raw Data'!$E:$E,'Raw Data'!B:B,"ERROR",0,1)</f>
        <v>Hair Mousses</v>
      </c>
      <c r="C132" s="5" t="str">
        <f>_xlfn.XLOOKUP($E132,'Raw Data'!$E:$E,'Raw Data'!C:C,"ERROR",0,1)</f>
        <v>redken</v>
      </c>
      <c r="D132" s="5" t="str">
        <f>_xlfn.XLOOKUP($E132,'Raw Data'!$E:$E,'Raw Data'!D:D,"ERROR",0,1)</f>
        <v>www.amazon.ae/dp/B09DHB4GD7</v>
      </c>
      <c r="E132" s="5" t="s">
        <v>331</v>
      </c>
      <c r="F132" s="9" t="str">
        <f>_xlfn.XLOOKUP($E132,'Raw Data'!$E:$E,'Raw Data'!F:F,"ERROR",0,1)</f>
        <v>Redken Color Extend Blondage Toning Foam Mousse | Purple Foam | Anti Brass for Blonde Hair</v>
      </c>
      <c r="G132" s="10">
        <f>_xlfn.XLOOKUP($E132,'Raw Data'!$E:$E,'Raw Data'!G:G,"ERROR",0,1)</f>
        <v>4</v>
      </c>
      <c r="H132" s="9">
        <f>_xlfn.XLOOKUP($E132,'Raw Data'!$E:$E,'Raw Data'!H:H,"ERROR",0,1)</f>
        <v>780.52</v>
      </c>
      <c r="I132" s="9">
        <f>_xlfn.XLOOKUP($E132,'Raw Data'!$E:$E,'Raw Data'!I:I,"ERROR",0,1)</f>
        <v>0.001044976650826</v>
      </c>
      <c r="J132" s="9" t="str">
        <f>_xlfn.XLOOKUP($E132,'Raw Data'!$E:$E,'Raw Data'!J:J,"ERROR",0,1)</f>
        <v>No</v>
      </c>
      <c r="K132" s="14" t="str">
        <f t="array" ref="K132">_xlfn.IFS(AND(L132&gt;0,L132&lt;=5),"0 to 5",AND(L132&gt;5,L132&lt;=10),"5 to 10",AND(L132&gt;10,L132&lt;=15),"10 to 15",AND(L132&gt;15,L132&lt;=20),"15 to 20",AND(L132&gt;20,L132&lt;=30),"20 to 30",AND(L132&gt;30,L132&lt;=40),"30 to 40",AND(L132&gt;40,L132&lt;=50),"40 to 50",AND(L132&gt;50,L132&lt;=75),"50 to 75",AND(L132&gt;75,L132&lt;=100),"75 to 100",AND(L132&gt;100,L132&lt;=150),"100 to 150",AND(L132&gt;150,L132&lt;=200),"150 to 200",AND(L132&gt;200,L132&lt;=250),"200 to 250",AND(L132&gt;250,L132&lt;=300),"250 to 300",AND(L132&gt;300,L132&lt;=400),"300 to 400",AND(L132&gt;400,L132&lt;=500),"400 to 500",L132&gt;500,"500+")</f>
        <v>200 to 250</v>
      </c>
      <c r="L132" s="9">
        <f>_xlfn.XLOOKUP($E132,'Raw Data'!$E:$E,'Raw Data'!L:L,"ERROR",0,1)</f>
        <v>206</v>
      </c>
      <c r="M132" s="14" t="str">
        <f t="array" ref="M132">_xlfn.IFS(AND(N132&gt;0,N132&lt;=5),"0 to 5",AND(N132&gt;5,N132&lt;=10),"5 to 10",AND(N132&gt;10,N132&lt;=15),"10 to 15",AND(N132&gt;15,N132&lt;=20),"15 to 20",AND(N132&gt;20,N132&lt;=30),"20 to 30",AND(N132&gt;30,N132&lt;=40),"30 to 40",AND(N132&gt;40,N132&lt;=50),"40 to 50",AND(N132&gt;50,N132&lt;=75),"50 to 75",AND(N132&gt;75,N132&lt;=100),"75 to 100",AND(N132&gt;100,N132&lt;=150),"100 to 150",AND(N132&gt;150,N132&lt;=200),"150 to 200",AND(N132&gt;200,N132&lt;=250),"200 to 250",AND(N132&gt;250,N132&lt;=300),"250 to 300",AND(N132&gt;300,N132&lt;=400),"300 to 400",AND(N132&gt;400,N132&lt;=500),"400 to 500",N132&gt;500,"500+")</f>
        <v>200 to 250</v>
      </c>
      <c r="N132" s="9">
        <f>_xlfn.XLOOKUP($E132,'Raw Data'!$E:$E,'Raw Data'!N:N,"ERROR",0,1)</f>
        <v>206</v>
      </c>
      <c r="O132" s="14" t="str">
        <f t="array" ref="O132">_xlfn.IFS(P132=0,"No Discount",AND(P132&gt;0,P132&lt;=0.02),"0% to 2%",AND(P132&gt;0.02,P132&lt;=0.04),"2% to 4%",AND(P132&gt;0.04,P132&lt;=0.06),"4% to 6%",AND(P132&gt;0.06,P132&lt;=0.08),"6% to 8%",AND(P132&gt;0.08,P132&lt;=0.1),"8% to 10%",AND(P132&gt;0.1,P132&lt;=0.15),"10% to 15%",AND(P132&gt;0.15,P132&lt;=0.2),"15% to 20%",AND(P132&gt;0.2,P132&lt;=0.25),"20% to 25%",AND(P132&gt;0.25,P132&lt;=0.3),"25% to 30%",AND(P132&gt;0.3,P132&lt;=0.4),"30% to 40%",AND(P132&gt;0.4,P132&lt;=0.5),"40% to 50%",AND(P132&gt;0.5,P132&lt;=0.75),"50% to 75%",AND(P132&gt;0.75,P132&lt;=1),"75% to 100%")</f>
        <v>No Discount</v>
      </c>
      <c r="P132" s="10">
        <f>_xlfn.XLOOKUP($E132,'Raw Data'!$E:$E,'Raw Data'!P:P,"ERROR",0,1)</f>
        <v>0</v>
      </c>
      <c r="Q132" s="9">
        <f>_xlfn.XLOOKUP($E132,'Raw Data'!$E:$E,'Raw Data'!Q:Q,"ERROR",0,1)</f>
        <v>0</v>
      </c>
      <c r="R132" s="9">
        <f>_xlfn.XLOOKUP($E132,'Raw Data'!$E:$E,'Raw Data'!R:R,"ERROR",0,1)</f>
        <v>0</v>
      </c>
      <c r="S132" s="5" t="e">
        <f t="array" ref="S132">_xlfn.IFS(AND(T132&gt;0,T132&lt;=0.05),"0 to 0.05",AND(T132&gt;0.05,T132&lt;=0.1),"0.05 to 0.1",AND(T132&gt;0.1,T132&lt;=0.2),"0.1 to 0.2",AND(T132&gt;0.2,T132&lt;=0.3),"0.2 to 0.3",AND(T132&gt;0.3,T132&lt;=0.4),"0.3 to 0.4",AND(T132&gt;0.4,T132&lt;=0.5),"0.4 to 0.5",AND(T132&gt;0.5,T132&lt;=0.75),"0.5 to 0.75",AND(T132&gt;0.75,T132&lt;=1),"0.75 to 1",AND(T132&gt;1,T132&lt;=2),"1 to 2",AND(T132&gt;2,T132&lt;=3),"2 to 3",AND(T132&gt;3,T132&lt;=4),"3 to 4",AND(T132&gt;4,T132&lt;=5),"4 to 5",AND(T132&gt;5,T132&lt;=10),"5 to 10",T132&gt;10,"10+")</f>
        <v>#N/A</v>
      </c>
      <c r="T132" s="10">
        <f>_xlfn.XLOOKUP($E132,'Raw Data'!$E:$E,'Raw Data'!T:T,"ERROR",0,1)</f>
        <v>0</v>
      </c>
      <c r="U132" s="15" t="e">
        <f t="array" ref="U132">_xlfn.IFS(AND(V132&gt;0,V132&lt;=0.05),"0 to 0.05",AND(V132&gt;0.05,V132&lt;=0.1),"0.05 to 0.1",AND(V132&gt;0.1,V132&lt;=0.2),"0.1 to 0.2",AND(V132&gt;0.2,V132&lt;=0.3),"0.2 to 0.3",AND(V132&gt;0.3,V132&lt;=0.4),"0.3 to 0.4",AND(V132&gt;0.4,V132&lt;=0.5),"0.4 to 0.5",AND(V132&gt;0.5,V132&lt;=0.75),"0.5 to 0.75",AND(V132&gt;0.75,V132&lt;=1),"0.75 to 1",AND(V132&gt;1,V132&lt;=2),"1 to 2",AND(V132&gt;2,V132&lt;=3),"2 to 3",AND(V132&gt;3,V132&lt;=4),"3 to 4",AND(V132&gt;4,V132&lt;=5),"4 to 5",AND(V132&gt;5,V132&lt;=10),"5 to 10",V132&gt;10,"10+")</f>
        <v>#N/A</v>
      </c>
      <c r="V132" s="10">
        <f>_xlfn.XLOOKUP($E132,'Raw Data'!$E:$E,'Raw Data'!V:V,"ERROR",0,1)</f>
        <v>0</v>
      </c>
      <c r="W132" s="15" t="e">
        <f t="array" ref="W132">_xlfn.IFS(AND(X132&gt;0,X132&lt;=0.05),"0 to 0.05",AND(X132&gt;0.05,X132&lt;=0.1),"0.05 to 0.1",AND(X132&gt;0.1,X132&lt;=0.2),"0.1 to 0.2",AND(X132&gt;0.2,X132&lt;=0.3),"0.2 to 0.3",AND(X132&gt;0.3,X132&lt;=0.4),"0.3 to 0.4",AND(X132&gt;0.4,X132&lt;=0.5),"0.4 to 0.5",AND(X132&gt;0.5,X132&lt;=0.75),"0.5 to 0.75",AND(X132&gt;0.75,X132&lt;=1),"0.75 to 1",AND(X132&gt;1,X132&lt;=2),"1 to 2",AND(X132&gt;2,X132&lt;=3),"2 to 3",AND(X132&gt;3,X132&lt;=4),"3 to 4",AND(X132&gt;4,X132&lt;=5),"4 to 5",AND(X132&gt;5,X132&lt;=10),"5 to 10",X132&gt;10,"10+")</f>
        <v>#DIV/0!</v>
      </c>
      <c r="X132" s="16" t="e">
        <f t="shared" si="6"/>
        <v>#DIV/0!</v>
      </c>
      <c r="Y132" s="5" t="e">
        <f t="array" ref="Y132">_xlfn.IFS(AND(Z132&gt;0,Z132&lt;=1),"0 to 1",AND(Z132&gt;1,Z132&lt;=2),"1 to 2",AND(Z132&gt;2,Z132&lt;=4),"2 to 4",AND(Z132&gt;4,Z132&lt;=6),"4 to 6",AND(Z132&gt;6,Z132&lt;=8),"6 to 8",AND(Z132&gt;8,Z132&lt;=10),"8 to 10",AND(Z132&gt;10,Z132&lt;=15),"10 to 15",AND(Z132&gt;15,Z132&lt;=20),"15 to 20",AND(Z132&gt;20,Z132&lt;=25),"20 to 25",AND(Z132&gt;25,Z132&lt;=30),"25 to 30",AND(Z132&gt;30,Z132&lt;=40),"30 to 40",AND(Z132&gt;40,Z132&lt;=50),"40 to 50",Z132&gt;50,"50+")</f>
        <v>#N/A</v>
      </c>
      <c r="Z132" s="9">
        <f>_xlfn.XLOOKUP($E132,'Raw Data'!$E:$E,'Raw Data'!Z:Z,"ERROR",0,1)</f>
        <v>0</v>
      </c>
      <c r="AA132" s="9">
        <f>_xlfn.XLOOKUP($E132,'Raw Data'!$E:$E,'Raw Data'!AA:AA,"ERROR",0,1)</f>
        <v>0</v>
      </c>
    </row>
    <row r="133" hidden="1" spans="1:27">
      <c r="A133" s="5" t="str">
        <f>_xlfn.XLOOKUP($E133,'Raw Data'!$E:$E,'Raw Data'!A:A,"ERROR",0,1)</f>
        <v>AE</v>
      </c>
      <c r="B133" s="5" t="str">
        <f>_xlfn.XLOOKUP($E133,'Raw Data'!$E:$E,'Raw Data'!B:B,"ERROR",0,1)</f>
        <v>Hair Mousses</v>
      </c>
      <c r="C133" s="5" t="str">
        <f>_xlfn.XLOOKUP($E133,'Raw Data'!$E:$E,'Raw Data'!C:C,"ERROR",0,1)</f>
        <v>living proof</v>
      </c>
      <c r="D133" s="5" t="str">
        <f>_xlfn.XLOOKUP($E133,'Raw Data'!$E:$E,'Raw Data'!D:D,"ERROR",0,1)</f>
        <v>www.amazon.ae/dp/B0773QP7MV</v>
      </c>
      <c r="E133" s="5" t="s">
        <v>332</v>
      </c>
      <c r="F133" s="9" t="str">
        <f>_xlfn.XLOOKUP($E133,'Raw Data'!$E:$E,'Raw Data'!F:F,"ERROR",0,1)</f>
        <v>Living Proof 1736 Timeless Plumping Mousse (1.9 oz)</v>
      </c>
      <c r="G133" s="10">
        <f>_xlfn.XLOOKUP($E133,'Raw Data'!$E:$E,'Raw Data'!G:G,"ERROR",0,1)</f>
        <v>18</v>
      </c>
      <c r="H133" s="9">
        <f>_xlfn.XLOOKUP($E133,'Raw Data'!$E:$E,'Raw Data'!H:H,"ERROR",0,1)</f>
        <v>777.99</v>
      </c>
      <c r="I133" s="9">
        <f>_xlfn.XLOOKUP($E133,'Raw Data'!$E:$E,'Raw Data'!I:I,"ERROR",0,1)</f>
        <v>0.00104158943342403</v>
      </c>
      <c r="J133" s="9" t="str">
        <f>_xlfn.XLOOKUP($E133,'Raw Data'!$E:$E,'Raw Data'!J:J,"ERROR",0,1)</f>
        <v>No</v>
      </c>
      <c r="K133" s="14" t="str">
        <f t="array" ref="K133">_xlfn.IFS(AND(L133&gt;0,L133&lt;=5),"0 to 5",AND(L133&gt;5,L133&lt;=10),"5 to 10",AND(L133&gt;10,L133&lt;=15),"10 to 15",AND(L133&gt;15,L133&lt;=20),"15 to 20",AND(L133&gt;20,L133&lt;=30),"20 to 30",AND(L133&gt;30,L133&lt;=40),"30 to 40",AND(L133&gt;40,L133&lt;=50),"40 to 50",AND(L133&gt;50,L133&lt;=75),"50 to 75",AND(L133&gt;75,L133&lt;=100),"75 to 100",AND(L133&gt;100,L133&lt;=150),"100 to 150",AND(L133&gt;150,L133&lt;=200),"150 to 200",AND(L133&gt;200,L133&lt;=250),"200 to 250",AND(L133&gt;250,L133&lt;=300),"250 to 300",AND(L133&gt;300,L133&lt;=400),"300 to 400",AND(L133&gt;400,L133&lt;=500),"400 to 500",L133&gt;500,"500+")</f>
        <v>40 to 50</v>
      </c>
      <c r="L133" s="9">
        <f>_xlfn.XLOOKUP($E133,'Raw Data'!$E:$E,'Raw Data'!L:L,"ERROR",0,1)</f>
        <v>44</v>
      </c>
      <c r="M133" s="14" t="str">
        <f t="array" ref="M133">_xlfn.IFS(AND(N133&gt;0,N133&lt;=5),"0 to 5",AND(N133&gt;5,N133&lt;=10),"5 to 10",AND(N133&gt;10,N133&lt;=15),"10 to 15",AND(N133&gt;15,N133&lt;=20),"15 to 20",AND(N133&gt;20,N133&lt;=30),"20 to 30",AND(N133&gt;30,N133&lt;=40),"30 to 40",AND(N133&gt;40,N133&lt;=50),"40 to 50",AND(N133&gt;50,N133&lt;=75),"50 to 75",AND(N133&gt;75,N133&lt;=100),"75 to 100",AND(N133&gt;100,N133&lt;=150),"100 to 150",AND(N133&gt;150,N133&lt;=200),"150 to 200",AND(N133&gt;200,N133&lt;=250),"200 to 250",AND(N133&gt;250,N133&lt;=300),"250 to 300",AND(N133&gt;300,N133&lt;=400),"300 to 400",AND(N133&gt;400,N133&lt;=500),"400 to 500",N133&gt;500,"500+")</f>
        <v>40 to 50</v>
      </c>
      <c r="N133" s="9">
        <f>_xlfn.XLOOKUP($E133,'Raw Data'!$E:$E,'Raw Data'!N:N,"ERROR",0,1)</f>
        <v>44</v>
      </c>
      <c r="O133" s="14" t="str">
        <f t="array" ref="O133">_xlfn.IFS(P133=0,"No Discount",AND(P133&gt;0,P133&lt;=0.02),"0% to 2%",AND(P133&gt;0.02,P133&lt;=0.04),"2% to 4%",AND(P133&gt;0.04,P133&lt;=0.06),"4% to 6%",AND(P133&gt;0.06,P133&lt;=0.08),"6% to 8%",AND(P133&gt;0.08,P133&lt;=0.1),"8% to 10%",AND(P133&gt;0.1,P133&lt;=0.15),"10% to 15%",AND(P133&gt;0.15,P133&lt;=0.2),"15% to 20%",AND(P133&gt;0.2,P133&lt;=0.25),"20% to 25%",AND(P133&gt;0.25,P133&lt;=0.3),"25% to 30%",AND(P133&gt;0.3,P133&lt;=0.4),"30% to 40%",AND(P133&gt;0.4,P133&lt;=0.5),"40% to 50%",AND(P133&gt;0.5,P133&lt;=0.75),"50% to 75%",AND(P133&gt;0.75,P133&lt;=1),"75% to 100%")</f>
        <v>No Discount</v>
      </c>
      <c r="P133" s="10">
        <f>_xlfn.XLOOKUP($E133,'Raw Data'!$E:$E,'Raw Data'!P:P,"ERROR",0,1)</f>
        <v>0</v>
      </c>
      <c r="Q133" s="9">
        <f>_xlfn.XLOOKUP($E133,'Raw Data'!$E:$E,'Raw Data'!Q:Q,"ERROR",0,1)</f>
        <v>1.9</v>
      </c>
      <c r="R133" s="9" t="str">
        <f>_xlfn.XLOOKUP($E133,'Raw Data'!$E:$E,'Raw Data'!R:R,"ERROR",0,1)</f>
        <v>oz</v>
      </c>
      <c r="S133" s="5" t="str">
        <f t="array" ref="S133">_xlfn.IFS(AND(T133&gt;0,T133&lt;=0.05),"0 to 0.05",AND(T133&gt;0.05,T133&lt;=0.1),"0.05 to 0.1",AND(T133&gt;0.1,T133&lt;=0.2),"0.1 to 0.2",AND(T133&gt;0.2,T133&lt;=0.3),"0.2 to 0.3",AND(T133&gt;0.3,T133&lt;=0.4),"0.3 to 0.4",AND(T133&gt;0.4,T133&lt;=0.5),"0.4 to 0.5",AND(T133&gt;0.5,T133&lt;=0.75),"0.5 to 0.75",AND(T133&gt;0.75,T133&lt;=1),"0.75 to 1",AND(T133&gt;1,T133&lt;=2),"1 to 2",AND(T133&gt;2,T133&lt;=3),"2 to 3",AND(T133&gt;3,T133&lt;=4),"3 to 4",AND(T133&gt;4,T133&lt;=5),"4 to 5",AND(T133&gt;5,T133&lt;=10),"5 to 10",T133&gt;10,"10+")</f>
        <v>0.75 to 1</v>
      </c>
      <c r="T133" s="10">
        <f>_xlfn.XLOOKUP($E133,'Raw Data'!$E:$E,'Raw Data'!T:T,"ERROR",0,1)</f>
        <v>0.783155046900308</v>
      </c>
      <c r="U133" s="15" t="str">
        <f t="array" ref="U133">_xlfn.IFS(AND(V133&gt;0,V133&lt;=0.05),"0 to 0.05",AND(V133&gt;0.05,V133&lt;=0.1),"0.05 to 0.1",AND(V133&gt;0.1,V133&lt;=0.2),"0.1 to 0.2",AND(V133&gt;0.2,V133&lt;=0.3),"0.2 to 0.3",AND(V133&gt;0.3,V133&lt;=0.4),"0.3 to 0.4",AND(V133&gt;0.4,V133&lt;=0.5),"0.4 to 0.5",AND(V133&gt;0.5,V133&lt;=0.75),"0.5 to 0.75",AND(V133&gt;0.75,V133&lt;=1),"0.75 to 1",AND(V133&gt;1,V133&lt;=2),"1 to 2",AND(V133&gt;2,V133&lt;=3),"2 to 3",AND(V133&gt;3,V133&lt;=4),"3 to 4",AND(V133&gt;4,V133&lt;=5),"4 to 5",AND(V133&gt;5,V133&lt;=10),"5 to 10",V133&gt;10,"10+")</f>
        <v>0.2 to 0.3</v>
      </c>
      <c r="V133" s="10">
        <f>_xlfn.XLOOKUP($E133,'Raw Data'!$E:$E,'Raw Data'!V:V,"ERROR",0,1)</f>
        <v>0.211451862663083</v>
      </c>
      <c r="W133" s="15" t="str">
        <f t="array" ref="W133">_xlfn.IFS(AND(X133&gt;0,X133&lt;=0.05),"0 to 0.05",AND(X133&gt;0.05,X133&lt;=0.1),"0.05 to 0.1",AND(X133&gt;0.1,X133&lt;=0.2),"0.1 to 0.2",AND(X133&gt;0.2,X133&lt;=0.3),"0.2 to 0.3",AND(X133&gt;0.3,X133&lt;=0.4),"0.3 to 0.4",AND(X133&gt;0.4,X133&lt;=0.5),"0.4 to 0.5",AND(X133&gt;0.5,X133&lt;=0.75),"0.5 to 0.75",AND(X133&gt;0.75,X133&lt;=1),"0.75 to 1",AND(X133&gt;1,X133&lt;=2),"1 to 2",AND(X133&gt;2,X133&lt;=3),"2 to 3",AND(X133&gt;3,X133&lt;=4),"3 to 4",AND(X133&gt;4,X133&lt;=5),"4 to 5",AND(X133&gt;5,X133&lt;=10),"5 to 10",X133&gt;10,"10+")</f>
        <v>0.2 to 0.3</v>
      </c>
      <c r="X133" s="16">
        <f t="shared" ref="X133:X196" si="7">L133/($Z133*29.57)*0.27</f>
        <v>0.211451862663083</v>
      </c>
      <c r="Y133" s="5" t="str">
        <f t="array" ref="Y133">_xlfn.IFS(AND(Z133&gt;0,Z133&lt;=1),"0 to 1",AND(Z133&gt;1,Z133&lt;=2),"1 to 2",AND(Z133&gt;2,Z133&lt;=4),"2 to 4",AND(Z133&gt;4,Z133&lt;=6),"4 to 6",AND(Z133&gt;6,Z133&lt;=8),"6 to 8",AND(Z133&gt;8,Z133&lt;=10),"8 to 10",AND(Z133&gt;10,Z133&lt;=15),"10 to 15",AND(Z133&gt;15,Z133&lt;=20),"15 to 20",AND(Z133&gt;20,Z133&lt;=25),"20 to 25",AND(Z133&gt;25,Z133&lt;=30),"25 to 30",AND(Z133&gt;30,Z133&lt;=40),"30 to 40",AND(Z133&gt;40,Z133&lt;=50),"40 to 50",Z133&gt;50,"50+")</f>
        <v>1 to 2</v>
      </c>
      <c r="Z133" s="9">
        <f>_xlfn.XLOOKUP($E133,'Raw Data'!$E:$E,'Raw Data'!Z:Z,"ERROR",0,1)</f>
        <v>1.9</v>
      </c>
      <c r="AA133" s="9" t="str">
        <f>_xlfn.XLOOKUP($E133,'Raw Data'!$E:$E,'Raw Data'!AA:AA,"ERROR",0,1)</f>
        <v>oz</v>
      </c>
    </row>
    <row r="134" hidden="1" spans="1:27">
      <c r="A134" s="5" t="str">
        <f>_xlfn.XLOOKUP($E134,'Raw Data'!$E:$E,'Raw Data'!A:A,"ERROR",0,1)</f>
        <v>AE</v>
      </c>
      <c r="B134" s="5" t="str">
        <f>_xlfn.XLOOKUP($E134,'Raw Data'!$E:$E,'Raw Data'!B:B,"ERROR",0,1)</f>
        <v>Hair Mousses</v>
      </c>
      <c r="C134" s="5" t="str">
        <f>_xlfn.XLOOKUP($E134,'Raw Data'!$E:$E,'Raw Data'!C:C,"ERROR",0,1)</f>
        <v>Authentic Beauty Concept</v>
      </c>
      <c r="D134" s="5" t="str">
        <f>_xlfn.XLOOKUP($E134,'Raw Data'!$E:$E,'Raw Data'!D:D,"ERROR",0,1)</f>
        <v>www.amazon.ae/dp/B08N7XN28F</v>
      </c>
      <c r="E134" s="5" t="s">
        <v>333</v>
      </c>
      <c r="F134" s="9" t="str">
        <f>_xlfn.XLOOKUP($E134,'Raw Data'!$E:$E,'Raw Data'!F:F,"ERROR",0,1)</f>
        <v>Authentic Beauty Concept Amplify Mousse | All Hair Types | Adds Light Grip to Hair | Vegan &amp; Cruelty-free | Silicone-free | 6.7 oz.</v>
      </c>
      <c r="G134" s="10">
        <f>_xlfn.XLOOKUP($E134,'Raw Data'!$E:$E,'Raw Data'!G:G,"ERROR",0,1)</f>
        <v>5</v>
      </c>
      <c r="H134" s="9">
        <f>_xlfn.XLOOKUP($E134,'Raw Data'!$E:$E,'Raw Data'!H:H,"ERROR",0,1)</f>
        <v>761.57</v>
      </c>
      <c r="I134" s="9">
        <f>_xlfn.XLOOKUP($E134,'Raw Data'!$E:$E,'Raw Data'!I:I,"ERROR",0,1)</f>
        <v>0.00101960599083888</v>
      </c>
      <c r="J134" s="9" t="str">
        <f>_xlfn.XLOOKUP($E134,'Raw Data'!$E:$E,'Raw Data'!J:J,"ERROR",0,1)</f>
        <v>No</v>
      </c>
      <c r="K134" s="14" t="str">
        <f t="array" ref="K134">_xlfn.IFS(AND(L134&gt;0,L134&lt;=5),"0 to 5",AND(L134&gt;5,L134&lt;=10),"5 to 10",AND(L134&gt;10,L134&lt;=15),"10 to 15",AND(L134&gt;15,L134&lt;=20),"15 to 20",AND(L134&gt;20,L134&lt;=30),"20 to 30",AND(L134&gt;30,L134&lt;=40),"30 to 40",AND(L134&gt;40,L134&lt;=50),"40 to 50",AND(L134&gt;50,L134&lt;=75),"50 to 75",AND(L134&gt;75,L134&lt;=100),"75 to 100",AND(L134&gt;100,L134&lt;=150),"100 to 150",AND(L134&gt;150,L134&lt;=200),"150 to 200",AND(L134&gt;200,L134&lt;=250),"200 to 250",AND(L134&gt;250,L134&lt;=300),"250 to 300",AND(L134&gt;300,L134&lt;=400),"300 to 400",AND(L134&gt;400,L134&lt;=500),"400 to 500",L134&gt;500,"500+")</f>
        <v>150 to 200</v>
      </c>
      <c r="L134" s="9">
        <f>_xlfn.XLOOKUP($E134,'Raw Data'!$E:$E,'Raw Data'!L:L,"ERROR",0,1)</f>
        <v>150.24</v>
      </c>
      <c r="M134" s="14" t="str">
        <f t="array" ref="M134">_xlfn.IFS(AND(N134&gt;0,N134&lt;=5),"0 to 5",AND(N134&gt;5,N134&lt;=10),"5 to 10",AND(N134&gt;10,N134&lt;=15),"10 to 15",AND(N134&gt;15,N134&lt;=20),"15 to 20",AND(N134&gt;20,N134&lt;=30),"20 to 30",AND(N134&gt;30,N134&lt;=40),"30 to 40",AND(N134&gt;40,N134&lt;=50),"40 to 50",AND(N134&gt;50,N134&lt;=75),"50 to 75",AND(N134&gt;75,N134&lt;=100),"75 to 100",AND(N134&gt;100,N134&lt;=150),"100 to 150",AND(N134&gt;150,N134&lt;=200),"150 to 200",AND(N134&gt;200,N134&lt;=250),"200 to 250",AND(N134&gt;250,N134&lt;=300),"250 to 300",AND(N134&gt;300,N134&lt;=400),"300 to 400",AND(N134&gt;400,N134&lt;=500),"400 to 500",N134&gt;500,"500+")</f>
        <v>150 to 200</v>
      </c>
      <c r="N134" s="9">
        <f>_xlfn.XLOOKUP($E134,'Raw Data'!$E:$E,'Raw Data'!N:N,"ERROR",0,1)</f>
        <v>150.44</v>
      </c>
      <c r="O134" s="14" t="str">
        <f t="array" ref="O134">_xlfn.IFS(P134=0,"No Discount",AND(P134&gt;0,P134&lt;=0.02),"0% to 2%",AND(P134&gt;0.02,P134&lt;=0.04),"2% to 4%",AND(P134&gt;0.04,P134&lt;=0.06),"4% to 6%",AND(P134&gt;0.06,P134&lt;=0.08),"6% to 8%",AND(P134&gt;0.08,P134&lt;=0.1),"8% to 10%",AND(P134&gt;0.1,P134&lt;=0.15),"10% to 15%",AND(P134&gt;0.15,P134&lt;=0.2),"15% to 20%",AND(P134&gt;0.2,P134&lt;=0.25),"20% to 25%",AND(P134&gt;0.25,P134&lt;=0.3),"25% to 30%",AND(P134&gt;0.3,P134&lt;=0.4),"30% to 40%",AND(P134&gt;0.4,P134&lt;=0.5),"40% to 50%",AND(P134&gt;0.5,P134&lt;=0.75),"50% to 75%",AND(P134&gt;0.75,P134&lt;=1),"75% to 100%")</f>
        <v>0% to 2%</v>
      </c>
      <c r="P134" s="10">
        <f>_xlfn.XLOOKUP($E134,'Raw Data'!$E:$E,'Raw Data'!P:P,"ERROR",0,1)</f>
        <v>0.00132943366126023</v>
      </c>
      <c r="Q134" s="9">
        <f>_xlfn.XLOOKUP($E134,'Raw Data'!$E:$E,'Raw Data'!Q:Q,"ERROR",0,1)</f>
        <v>6.7</v>
      </c>
      <c r="R134" s="9" t="str">
        <f>_xlfn.XLOOKUP($E134,'Raw Data'!$E:$E,'Raw Data'!R:R,"ERROR",0,1)</f>
        <v>oz</v>
      </c>
      <c r="S134" s="5" t="str">
        <f t="array" ref="S134">_xlfn.IFS(AND(T134&gt;0,T134&lt;=0.05),"0 to 0.05",AND(T134&gt;0.05,T134&lt;=0.1),"0.05 to 0.1",AND(T134&gt;0.1,T134&lt;=0.2),"0.1 to 0.2",AND(T134&gt;0.2,T134&lt;=0.3),"0.2 to 0.3",AND(T134&gt;0.3,T134&lt;=0.4),"0.3 to 0.4",AND(T134&gt;0.4,T134&lt;=0.5),"0.4 to 0.5",AND(T134&gt;0.5,T134&lt;=0.75),"0.5 to 0.75",AND(T134&gt;0.75,T134&lt;=1),"0.75 to 1",AND(T134&gt;1,T134&lt;=2),"1 to 2",AND(T134&gt;2,T134&lt;=3),"2 to 3",AND(T134&gt;3,T134&lt;=4),"3 to 4",AND(T134&gt;4,T134&lt;=5),"4 to 5",AND(T134&gt;5,T134&lt;=10),"5 to 10",T134&gt;10,"10+")</f>
        <v>0.75 to 1</v>
      </c>
      <c r="T134" s="10">
        <f>_xlfn.XLOOKUP($E134,'Raw Data'!$E:$E,'Raw Data'!T:T,"ERROR",0,1)</f>
        <v>0.758332113527728</v>
      </c>
      <c r="U134" s="15" t="str">
        <f t="array" ref="U134">_xlfn.IFS(AND(V134&gt;0,V134&lt;=0.05),"0 to 0.05",AND(V134&gt;0.05,V134&lt;=0.1),"0.05 to 0.1",AND(V134&gt;0.1,V134&lt;=0.2),"0.1 to 0.2",AND(V134&gt;0.2,V134&lt;=0.3),"0.2 to 0.3",AND(V134&gt;0.3,V134&lt;=0.4),"0.3 to 0.4",AND(V134&gt;0.4,V134&lt;=0.5),"0.4 to 0.5",AND(V134&gt;0.5,V134&lt;=0.75),"0.5 to 0.75",AND(V134&gt;0.75,V134&lt;=1),"0.75 to 1",AND(V134&gt;1,V134&lt;=2),"1 to 2",AND(V134&gt;2,V134&lt;=3),"2 to 3",AND(V134&gt;3,V134&lt;=4),"3 to 4",AND(V134&gt;4,V134&lt;=5),"4 to 5",AND(V134&gt;5,V134&lt;=10),"5 to 10",V134&gt;10,"10+")</f>
        <v>0.2 to 0.3</v>
      </c>
      <c r="V134" s="10">
        <f>_xlfn.XLOOKUP($E134,'Raw Data'!$E:$E,'Raw Data'!V:V,"ERROR",0,1)</f>
        <v>0.205022234111822</v>
      </c>
      <c r="W134" s="15" t="str">
        <f t="array" ref="W134">_xlfn.IFS(AND(X134&gt;0,X134&lt;=0.05),"0 to 0.05",AND(X134&gt;0.05,X134&lt;=0.1),"0.05 to 0.1",AND(X134&gt;0.1,X134&lt;=0.2),"0.1 to 0.2",AND(X134&gt;0.2,X134&lt;=0.3),"0.2 to 0.3",AND(X134&gt;0.3,X134&lt;=0.4),"0.3 to 0.4",AND(X134&gt;0.4,X134&lt;=0.5),"0.4 to 0.5",AND(X134&gt;0.5,X134&lt;=0.75),"0.5 to 0.75",AND(X134&gt;0.75,X134&lt;=1),"0.75 to 1",AND(X134&gt;1,X134&lt;=2),"1 to 2",AND(X134&gt;2,X134&lt;=3),"2 to 3",AND(X134&gt;3,X134&lt;=4),"3 to 4",AND(X134&gt;4,X134&lt;=5),"4 to 5",AND(X134&gt;5,X134&lt;=10),"5 to 10",X134&gt;10,"10+")</f>
        <v>0.2 to 0.3</v>
      </c>
      <c r="X134" s="16">
        <f t="shared" si="7"/>
        <v>0.204749670652487</v>
      </c>
      <c r="Y134" s="5" t="str">
        <f t="array" ref="Y134">_xlfn.IFS(AND(Z134&gt;0,Z134&lt;=1),"0 to 1",AND(Z134&gt;1,Z134&lt;=2),"1 to 2",AND(Z134&gt;2,Z134&lt;=4),"2 to 4",AND(Z134&gt;4,Z134&lt;=6),"4 to 6",AND(Z134&gt;6,Z134&lt;=8),"6 to 8",AND(Z134&gt;8,Z134&lt;=10),"8 to 10",AND(Z134&gt;10,Z134&lt;=15),"10 to 15",AND(Z134&gt;15,Z134&lt;=20),"15 to 20",AND(Z134&gt;20,Z134&lt;=25),"20 to 25",AND(Z134&gt;25,Z134&lt;=30),"25 to 30",AND(Z134&gt;30,Z134&lt;=40),"30 to 40",AND(Z134&gt;40,Z134&lt;=50),"40 to 50",Z134&gt;50,"50+")</f>
        <v>6 to 8</v>
      </c>
      <c r="Z134" s="9">
        <f>_xlfn.XLOOKUP($E134,'Raw Data'!$E:$E,'Raw Data'!Z:Z,"ERROR",0,1)</f>
        <v>6.7</v>
      </c>
      <c r="AA134" s="9" t="str">
        <f>_xlfn.XLOOKUP($E134,'Raw Data'!$E:$E,'Raw Data'!AA:AA,"ERROR",0,1)</f>
        <v>oz</v>
      </c>
    </row>
    <row r="135" hidden="1" spans="1:27">
      <c r="A135" s="5" t="str">
        <f>_xlfn.XLOOKUP($E135,'Raw Data'!$E:$E,'Raw Data'!A:A,"ERROR",0,1)</f>
        <v>AE</v>
      </c>
      <c r="B135" s="5" t="str">
        <f>_xlfn.XLOOKUP($E135,'Raw Data'!$E:$E,'Raw Data'!B:B,"ERROR",0,1)</f>
        <v>Hair Mousses</v>
      </c>
      <c r="C135" s="5" t="str">
        <f>_xlfn.XLOOKUP($E135,'Raw Data'!$E:$E,'Raw Data'!C:C,"ERROR",0,1)</f>
        <v>fanola</v>
      </c>
      <c r="D135" s="5" t="str">
        <f>_xlfn.XLOOKUP($E135,'Raw Data'!$E:$E,'Raw Data'!D:D,"ERROR",0,1)</f>
        <v>www.amazon.ae/dp/B075JG354F</v>
      </c>
      <c r="E135" s="5" t="s">
        <v>334</v>
      </c>
      <c r="F135" s="9" t="str">
        <f>_xlfn.XLOOKUP($E135,'Raw Data'!$E:$E,'Raw Data'!F:F,"ERROR",0,1)</f>
        <v>Fanola  Styling  Tools  Hair  Mousse Gel Extra Strong/mousse for curly  hair</v>
      </c>
      <c r="G135" s="10">
        <f>_xlfn.XLOOKUP($E135,'Raw Data'!$E:$E,'Raw Data'!G:G,"ERROR",0,1)</f>
        <v>8</v>
      </c>
      <c r="H135" s="9">
        <f>_xlfn.XLOOKUP($E135,'Raw Data'!$E:$E,'Raw Data'!H:H,"ERROR",0,1)</f>
        <v>757.6</v>
      </c>
      <c r="I135" s="9">
        <f>_xlfn.XLOOKUP($E135,'Raw Data'!$E:$E,'Raw Data'!I:I,"ERROR",0,1)</f>
        <v>0.0010142908710421</v>
      </c>
      <c r="J135" s="9" t="str">
        <f>_xlfn.XLOOKUP($E135,'Raw Data'!$E:$E,'Raw Data'!J:J,"ERROR",0,1)</f>
        <v>No</v>
      </c>
      <c r="K135" s="14" t="str">
        <f t="array" ref="K135">_xlfn.IFS(AND(L135&gt;0,L135&lt;=5),"0 to 5",AND(L135&gt;5,L135&lt;=10),"5 to 10",AND(L135&gt;10,L135&lt;=15),"10 to 15",AND(L135&gt;15,L135&lt;=20),"15 to 20",AND(L135&gt;20,L135&lt;=30),"20 to 30",AND(L135&gt;30,L135&lt;=40),"30 to 40",AND(L135&gt;40,L135&lt;=50),"40 to 50",AND(L135&gt;50,L135&lt;=75),"50 to 75",AND(L135&gt;75,L135&lt;=100),"75 to 100",AND(L135&gt;100,L135&lt;=150),"100 to 150",AND(L135&gt;150,L135&lt;=200),"150 to 200",AND(L135&gt;200,L135&lt;=250),"200 to 250",AND(L135&gt;250,L135&lt;=300),"250 to 300",AND(L135&gt;300,L135&lt;=400),"300 to 400",AND(L135&gt;400,L135&lt;=500),"400 to 500",L135&gt;500,"500+")</f>
        <v>100 to 150</v>
      </c>
      <c r="L135" s="9">
        <f>_xlfn.XLOOKUP($E135,'Raw Data'!$E:$E,'Raw Data'!L:L,"ERROR",0,1)</f>
        <v>107.52</v>
      </c>
      <c r="M135" s="14" t="str">
        <f t="array" ref="M135">_xlfn.IFS(AND(N135&gt;0,N135&lt;=5),"0 to 5",AND(N135&gt;5,N135&lt;=10),"5 to 10",AND(N135&gt;10,N135&lt;=15),"10 to 15",AND(N135&gt;15,N135&lt;=20),"15 to 20",AND(N135&gt;20,N135&lt;=30),"20 to 30",AND(N135&gt;30,N135&lt;=40),"30 to 40",AND(N135&gt;40,N135&lt;=50),"40 to 50",AND(N135&gt;50,N135&lt;=75),"50 to 75",AND(N135&gt;75,N135&lt;=100),"75 to 100",AND(N135&gt;100,N135&lt;=150),"100 to 150",AND(N135&gt;150,N135&lt;=200),"150 to 200",AND(N135&gt;200,N135&lt;=250),"200 to 250",AND(N135&gt;250,N135&lt;=300),"250 to 300",AND(N135&gt;300,N135&lt;=400),"300 to 400",AND(N135&gt;400,N135&lt;=500),"400 to 500",N135&gt;500,"500+")</f>
        <v>100 to 150</v>
      </c>
      <c r="N135" s="9">
        <f>_xlfn.XLOOKUP($E135,'Raw Data'!$E:$E,'Raw Data'!N:N,"ERROR",0,1)</f>
        <v>113.29</v>
      </c>
      <c r="O135" s="14" t="str">
        <f t="array" ref="O135">_xlfn.IFS(P135=0,"No Discount",AND(P135&gt;0,P135&lt;=0.02),"0% to 2%",AND(P135&gt;0.02,P135&lt;=0.04),"2% to 4%",AND(P135&gt;0.04,P135&lt;=0.06),"4% to 6%",AND(P135&gt;0.06,P135&lt;=0.08),"6% to 8%",AND(P135&gt;0.08,P135&lt;=0.1),"8% to 10%",AND(P135&gt;0.1,P135&lt;=0.15),"10% to 15%",AND(P135&gt;0.15,P135&lt;=0.2),"15% to 20%",AND(P135&gt;0.2,P135&lt;=0.25),"20% to 25%",AND(P135&gt;0.25,P135&lt;=0.3),"25% to 30%",AND(P135&gt;0.3,P135&lt;=0.4),"30% to 40%",AND(P135&gt;0.4,P135&lt;=0.5),"40% to 50%",AND(P135&gt;0.5,P135&lt;=0.75),"50% to 75%",AND(P135&gt;0.75,P135&lt;=1),"75% to 100%")</f>
        <v>4% to 6%</v>
      </c>
      <c r="P135" s="10">
        <f>_xlfn.XLOOKUP($E135,'Raw Data'!$E:$E,'Raw Data'!P:P,"ERROR",0,1)</f>
        <v>0.0509312384146881</v>
      </c>
      <c r="Q135" s="9">
        <f>_xlfn.XLOOKUP($E135,'Raw Data'!$E:$E,'Raw Data'!Q:Q,"ERROR",0,1)</f>
        <v>0</v>
      </c>
      <c r="R135" s="9">
        <f>_xlfn.XLOOKUP($E135,'Raw Data'!$E:$E,'Raw Data'!R:R,"ERROR",0,1)</f>
        <v>0</v>
      </c>
      <c r="S135" s="5" t="e">
        <f t="array" ref="S135">_xlfn.IFS(AND(T135&gt;0,T135&lt;=0.05),"0 to 0.05",AND(T135&gt;0.05,T135&lt;=0.1),"0.05 to 0.1",AND(T135&gt;0.1,T135&lt;=0.2),"0.1 to 0.2",AND(T135&gt;0.2,T135&lt;=0.3),"0.2 to 0.3",AND(T135&gt;0.3,T135&lt;=0.4),"0.3 to 0.4",AND(T135&gt;0.4,T135&lt;=0.5),"0.4 to 0.5",AND(T135&gt;0.5,T135&lt;=0.75),"0.5 to 0.75",AND(T135&gt;0.75,T135&lt;=1),"0.75 to 1",AND(T135&gt;1,T135&lt;=2),"1 to 2",AND(T135&gt;2,T135&lt;=3),"2 to 3",AND(T135&gt;3,T135&lt;=4),"3 to 4",AND(T135&gt;4,T135&lt;=5),"4 to 5",AND(T135&gt;5,T135&lt;=10),"5 to 10",T135&gt;10,"10+")</f>
        <v>#N/A</v>
      </c>
      <c r="T135" s="10">
        <f>_xlfn.XLOOKUP($E135,'Raw Data'!$E:$E,'Raw Data'!T:T,"ERROR",0,1)</f>
        <v>0</v>
      </c>
      <c r="U135" s="15" t="e">
        <f t="array" ref="U135">_xlfn.IFS(AND(V135&gt;0,V135&lt;=0.05),"0 to 0.05",AND(V135&gt;0.05,V135&lt;=0.1),"0.05 to 0.1",AND(V135&gt;0.1,V135&lt;=0.2),"0.1 to 0.2",AND(V135&gt;0.2,V135&lt;=0.3),"0.2 to 0.3",AND(V135&gt;0.3,V135&lt;=0.4),"0.3 to 0.4",AND(V135&gt;0.4,V135&lt;=0.5),"0.4 to 0.5",AND(V135&gt;0.5,V135&lt;=0.75),"0.5 to 0.75",AND(V135&gt;0.75,V135&lt;=1),"0.75 to 1",AND(V135&gt;1,V135&lt;=2),"1 to 2",AND(V135&gt;2,V135&lt;=3),"2 to 3",AND(V135&gt;3,V135&lt;=4),"3 to 4",AND(V135&gt;4,V135&lt;=5),"4 to 5",AND(V135&gt;5,V135&lt;=10),"5 to 10",V135&gt;10,"10+")</f>
        <v>#N/A</v>
      </c>
      <c r="V135" s="10">
        <f>_xlfn.XLOOKUP($E135,'Raw Data'!$E:$E,'Raw Data'!V:V,"ERROR",0,1)</f>
        <v>0</v>
      </c>
      <c r="W135" s="15" t="e">
        <f t="array" ref="W135">_xlfn.IFS(AND(X135&gt;0,X135&lt;=0.05),"0 to 0.05",AND(X135&gt;0.05,X135&lt;=0.1),"0.05 to 0.1",AND(X135&gt;0.1,X135&lt;=0.2),"0.1 to 0.2",AND(X135&gt;0.2,X135&lt;=0.3),"0.2 to 0.3",AND(X135&gt;0.3,X135&lt;=0.4),"0.3 to 0.4",AND(X135&gt;0.4,X135&lt;=0.5),"0.4 to 0.5",AND(X135&gt;0.5,X135&lt;=0.75),"0.5 to 0.75",AND(X135&gt;0.75,X135&lt;=1),"0.75 to 1",AND(X135&gt;1,X135&lt;=2),"1 to 2",AND(X135&gt;2,X135&lt;=3),"2 to 3",AND(X135&gt;3,X135&lt;=4),"3 to 4",AND(X135&gt;4,X135&lt;=5),"4 to 5",AND(X135&gt;5,X135&lt;=10),"5 to 10",X135&gt;10,"10+")</f>
        <v>#DIV/0!</v>
      </c>
      <c r="X135" s="16" t="e">
        <f t="shared" si="7"/>
        <v>#DIV/0!</v>
      </c>
      <c r="Y135" s="5" t="e">
        <f t="array" ref="Y135">_xlfn.IFS(AND(Z135&gt;0,Z135&lt;=1),"0 to 1",AND(Z135&gt;1,Z135&lt;=2),"1 to 2",AND(Z135&gt;2,Z135&lt;=4),"2 to 4",AND(Z135&gt;4,Z135&lt;=6),"4 to 6",AND(Z135&gt;6,Z135&lt;=8),"6 to 8",AND(Z135&gt;8,Z135&lt;=10),"8 to 10",AND(Z135&gt;10,Z135&lt;=15),"10 to 15",AND(Z135&gt;15,Z135&lt;=20),"15 to 20",AND(Z135&gt;20,Z135&lt;=25),"20 to 25",AND(Z135&gt;25,Z135&lt;=30),"25 to 30",AND(Z135&gt;30,Z135&lt;=40),"30 to 40",AND(Z135&gt;40,Z135&lt;=50),"40 to 50",Z135&gt;50,"50+")</f>
        <v>#N/A</v>
      </c>
      <c r="Z135" s="9">
        <f>_xlfn.XLOOKUP($E135,'Raw Data'!$E:$E,'Raw Data'!Z:Z,"ERROR",0,1)</f>
        <v>0</v>
      </c>
      <c r="AA135" s="9">
        <f>_xlfn.XLOOKUP($E135,'Raw Data'!$E:$E,'Raw Data'!AA:AA,"ERROR",0,1)</f>
        <v>0</v>
      </c>
    </row>
    <row r="136" hidden="1" spans="1:27">
      <c r="A136" s="5" t="str">
        <f>_xlfn.XLOOKUP($E136,'Raw Data'!$E:$E,'Raw Data'!A:A,"ERROR",0,1)</f>
        <v>AE</v>
      </c>
      <c r="B136" s="5" t="str">
        <f>_xlfn.XLOOKUP($E136,'Raw Data'!$E:$E,'Raw Data'!B:B,"ERROR",0,1)</f>
        <v>Hair Mousses</v>
      </c>
      <c r="C136" s="5" t="str">
        <f>_xlfn.XLOOKUP($E136,'Raw Data'!$E:$E,'Raw Data'!C:C,"ERROR",0,1)</f>
        <v>Aunt Jackie's</v>
      </c>
      <c r="D136" s="5" t="str">
        <f>_xlfn.XLOOKUP($E136,'Raw Data'!$E:$E,'Raw Data'!D:D,"ERROR",0,1)</f>
        <v>www.amazon.ae/dp/B07V5K6LCT</v>
      </c>
      <c r="E136" s="5" t="s">
        <v>335</v>
      </c>
      <c r="F136" s="9" t="str">
        <f>_xlfn.XLOOKUP($E136,'Raw Data'!$E:$E,'Raw Data'!F:F,"ERROR",0,1)</f>
        <v>Aunt Jackie's Grapeseed Style and Shine Recipes Frizz Patrol Anti-Poof Setting Hair  Mousse , Sets Curly Hair Styles in Place,Purple Fl.Oz 8.5 Ounce</v>
      </c>
      <c r="G136" s="10">
        <f>_xlfn.XLOOKUP($E136,'Raw Data'!$E:$E,'Raw Data'!G:G,"ERROR",0,1)</f>
        <v>19</v>
      </c>
      <c r="H136" s="9">
        <f>_xlfn.XLOOKUP($E136,'Raw Data'!$E:$E,'Raw Data'!H:H,"ERROR",0,1)</f>
        <v>749.94</v>
      </c>
      <c r="I136" s="9">
        <f>_xlfn.XLOOKUP($E136,'Raw Data'!$E:$E,'Raw Data'!I:I,"ERROR",0,1)</f>
        <v>0.00100403550135865</v>
      </c>
      <c r="J136" s="9" t="str">
        <f>_xlfn.XLOOKUP($E136,'Raw Data'!$E:$E,'Raw Data'!J:J,"ERROR",0,1)</f>
        <v>No</v>
      </c>
      <c r="K136" s="14" t="str">
        <f t="array" ref="K136">_xlfn.IFS(AND(L136&gt;0,L136&lt;=5),"0 to 5",AND(L136&gt;5,L136&lt;=10),"5 to 10",AND(L136&gt;10,L136&lt;=15),"10 to 15",AND(L136&gt;15,L136&lt;=20),"15 to 20",AND(L136&gt;20,L136&lt;=30),"20 to 30",AND(L136&gt;30,L136&lt;=40),"30 to 40",AND(L136&gt;40,L136&lt;=50),"40 to 50",AND(L136&gt;50,L136&lt;=75),"50 to 75",AND(L136&gt;75,L136&lt;=100),"75 to 100",AND(L136&gt;100,L136&lt;=150),"100 to 150",AND(L136&gt;150,L136&lt;=200),"150 to 200",AND(L136&gt;200,L136&lt;=250),"200 to 250",AND(L136&gt;250,L136&lt;=300),"250 to 300",AND(L136&gt;300,L136&lt;=400),"300 to 400",AND(L136&gt;400,L136&lt;=500),"400 to 500",L136&gt;500,"500+")</f>
        <v>30 to 40</v>
      </c>
      <c r="L136" s="9">
        <f>_xlfn.XLOOKUP($E136,'Raw Data'!$E:$E,'Raw Data'!L:L,"ERROR",0,1)</f>
        <v>39.59</v>
      </c>
      <c r="M136" s="14" t="str">
        <f t="array" ref="M136">_xlfn.IFS(AND(N136&gt;0,N136&lt;=5),"0 to 5",AND(N136&gt;5,N136&lt;=10),"5 to 10",AND(N136&gt;10,N136&lt;=15),"10 to 15",AND(N136&gt;15,N136&lt;=20),"15 to 20",AND(N136&gt;20,N136&lt;=30),"20 to 30",AND(N136&gt;30,N136&lt;=40),"30 to 40",AND(N136&gt;40,N136&lt;=50),"40 to 50",AND(N136&gt;50,N136&lt;=75),"50 to 75",AND(N136&gt;75,N136&lt;=100),"75 to 100",AND(N136&gt;100,N136&lt;=150),"100 to 150",AND(N136&gt;150,N136&lt;=200),"150 to 200",AND(N136&gt;200,N136&lt;=250),"200 to 250",AND(N136&gt;250,N136&lt;=300),"250 to 300",AND(N136&gt;300,N136&lt;=400),"300 to 400",AND(N136&gt;400,N136&lt;=500),"400 to 500",N136&gt;500,"500+")</f>
        <v>30 to 40</v>
      </c>
      <c r="N136" s="9">
        <f>_xlfn.XLOOKUP($E136,'Raw Data'!$E:$E,'Raw Data'!N:N,"ERROR",0,1)</f>
        <v>39.59</v>
      </c>
      <c r="O136" s="14" t="str">
        <f t="array" ref="O136">_xlfn.IFS(P136=0,"No Discount",AND(P136&gt;0,P136&lt;=0.02),"0% to 2%",AND(P136&gt;0.02,P136&lt;=0.04),"2% to 4%",AND(P136&gt;0.04,P136&lt;=0.06),"4% to 6%",AND(P136&gt;0.06,P136&lt;=0.08),"6% to 8%",AND(P136&gt;0.08,P136&lt;=0.1),"8% to 10%",AND(P136&gt;0.1,P136&lt;=0.15),"10% to 15%",AND(P136&gt;0.15,P136&lt;=0.2),"15% to 20%",AND(P136&gt;0.2,P136&lt;=0.25),"20% to 25%",AND(P136&gt;0.25,P136&lt;=0.3),"25% to 30%",AND(P136&gt;0.3,P136&lt;=0.4),"30% to 40%",AND(P136&gt;0.4,P136&lt;=0.5),"40% to 50%",AND(P136&gt;0.5,P136&lt;=0.75),"50% to 75%",AND(P136&gt;0.75,P136&lt;=1),"75% to 100%")</f>
        <v>No Discount</v>
      </c>
      <c r="P136" s="10">
        <f>_xlfn.XLOOKUP($E136,'Raw Data'!$E:$E,'Raw Data'!P:P,"ERROR",0,1)</f>
        <v>0</v>
      </c>
      <c r="Q136" s="9">
        <f>_xlfn.XLOOKUP($E136,'Raw Data'!$E:$E,'Raw Data'!Q:Q,"ERROR",0,1)</f>
        <v>8.5</v>
      </c>
      <c r="R136" s="9" t="str">
        <f>_xlfn.XLOOKUP($E136,'Raw Data'!$E:$E,'Raw Data'!R:R,"ERROR",0,1)</f>
        <v>oz</v>
      </c>
      <c r="S136" s="5" t="str">
        <f t="array" ref="S136">_xlfn.IFS(AND(T136&gt;0,T136&lt;=0.05),"0 to 0.05",AND(T136&gt;0.05,T136&lt;=0.1),"0.05 to 0.1",AND(T136&gt;0.1,T136&lt;=0.2),"0.1 to 0.2",AND(T136&gt;0.2,T136&lt;=0.3),"0.2 to 0.3",AND(T136&gt;0.3,T136&lt;=0.4),"0.3 to 0.4",AND(T136&gt;0.4,T136&lt;=0.5),"0.4 to 0.5",AND(T136&gt;0.5,T136&lt;=0.75),"0.5 to 0.75",AND(T136&gt;0.75,T136&lt;=1),"0.75 to 1",AND(T136&gt;1,T136&lt;=2),"1 to 2",AND(T136&gt;2,T136&lt;=3),"2 to 3",AND(T136&gt;3,T136&lt;=4),"3 to 4",AND(T136&gt;4,T136&lt;=5),"4 to 5",AND(T136&gt;5,T136&lt;=10),"5 to 10",T136&gt;10,"10+")</f>
        <v>0.1 to 0.2</v>
      </c>
      <c r="T136" s="10">
        <f>_xlfn.XLOOKUP($E136,'Raw Data'!$E:$E,'Raw Data'!T:T,"ERROR",0,1)</f>
        <v>0.157512582307187</v>
      </c>
      <c r="U136" s="15" t="str">
        <f t="array" ref="U136">_xlfn.IFS(AND(V136&gt;0,V136&lt;=0.05),"0 to 0.05",AND(V136&gt;0.05,V136&lt;=0.1),"0.05 to 0.1",AND(V136&gt;0.1,V136&lt;=0.2),"0.1 to 0.2",AND(V136&gt;0.2,V136&lt;=0.3),"0.2 to 0.3",AND(V136&gt;0.3,V136&lt;=0.4),"0.3 to 0.4",AND(V136&gt;0.4,V136&lt;=0.5),"0.4 to 0.5",AND(V136&gt;0.5,V136&lt;=0.75),"0.5 to 0.75",AND(V136&gt;0.75,V136&lt;=1),"0.75 to 1",AND(V136&gt;1,V136&lt;=2),"1 to 2",AND(V136&gt;2,V136&lt;=3),"2 to 3",AND(V136&gt;3,V136&lt;=4),"3 to 4",AND(V136&gt;4,V136&lt;=5),"4 to 5",AND(V136&gt;5,V136&lt;=10),"5 to 10",V136&gt;10,"10+")</f>
        <v>0 to 0.05</v>
      </c>
      <c r="V136" s="10">
        <f>_xlfn.XLOOKUP($E136,'Raw Data'!$E:$E,'Raw Data'!V:V,"ERROR",0,1)</f>
        <v>0.0425283972229406</v>
      </c>
      <c r="W136" s="15" t="str">
        <f t="array" ref="W136">_xlfn.IFS(AND(X136&gt;0,X136&lt;=0.05),"0 to 0.05",AND(X136&gt;0.05,X136&lt;=0.1),"0.05 to 0.1",AND(X136&gt;0.1,X136&lt;=0.2),"0.1 to 0.2",AND(X136&gt;0.2,X136&lt;=0.3),"0.2 to 0.3",AND(X136&gt;0.3,X136&lt;=0.4),"0.3 to 0.4",AND(X136&gt;0.4,X136&lt;=0.5),"0.4 to 0.5",AND(X136&gt;0.5,X136&lt;=0.75),"0.5 to 0.75",AND(X136&gt;0.75,X136&lt;=1),"0.75 to 1",AND(X136&gt;1,X136&lt;=2),"1 to 2",AND(X136&gt;2,X136&lt;=3),"2 to 3",AND(X136&gt;3,X136&lt;=4),"3 to 4",AND(X136&gt;4,X136&lt;=5),"4 to 5",AND(X136&gt;5,X136&lt;=10),"5 to 10",X136&gt;10,"10+")</f>
        <v>0 to 0.05</v>
      </c>
      <c r="X136" s="16">
        <f t="shared" si="7"/>
        <v>0.0425283972229406</v>
      </c>
      <c r="Y136" s="5" t="str">
        <f t="array" ref="Y136">_xlfn.IFS(AND(Z136&gt;0,Z136&lt;=1),"0 to 1",AND(Z136&gt;1,Z136&lt;=2),"1 to 2",AND(Z136&gt;2,Z136&lt;=4),"2 to 4",AND(Z136&gt;4,Z136&lt;=6),"4 to 6",AND(Z136&gt;6,Z136&lt;=8),"6 to 8",AND(Z136&gt;8,Z136&lt;=10),"8 to 10",AND(Z136&gt;10,Z136&lt;=15),"10 to 15",AND(Z136&gt;15,Z136&lt;=20),"15 to 20",AND(Z136&gt;20,Z136&lt;=25),"20 to 25",AND(Z136&gt;25,Z136&lt;=30),"25 to 30",AND(Z136&gt;30,Z136&lt;=40),"30 to 40",AND(Z136&gt;40,Z136&lt;=50),"40 to 50",Z136&gt;50,"50+")</f>
        <v>8 to 10</v>
      </c>
      <c r="Z136" s="9">
        <f>_xlfn.XLOOKUP($E136,'Raw Data'!$E:$E,'Raw Data'!Z:Z,"ERROR",0,1)</f>
        <v>8.5</v>
      </c>
      <c r="AA136" s="9" t="str">
        <f>_xlfn.XLOOKUP($E136,'Raw Data'!$E:$E,'Raw Data'!AA:AA,"ERROR",0,1)</f>
        <v>oz</v>
      </c>
    </row>
    <row r="137" hidden="1" spans="1:27">
      <c r="A137" s="5" t="str">
        <f>_xlfn.XLOOKUP($E137,'Raw Data'!$E:$E,'Raw Data'!A:A,"ERROR",0,1)</f>
        <v>AE</v>
      </c>
      <c r="B137" s="5" t="str">
        <f>_xlfn.XLOOKUP($E137,'Raw Data'!$E:$E,'Raw Data'!B:B,"ERROR",0,1)</f>
        <v>Hair Mousses</v>
      </c>
      <c r="C137" s="5" t="str">
        <f>_xlfn.XLOOKUP($E137,'Raw Data'!$E:$E,'Raw Data'!C:C,"ERROR",0,1)</f>
        <v>HAWAIIAN SILKY</v>
      </c>
      <c r="D137" s="5" t="str">
        <f>_xlfn.XLOOKUP($E137,'Raw Data'!$E:$E,'Raw Data'!D:D,"ERROR",0,1)</f>
        <v>www.amazon.ae/dp/B0872DG4K2</v>
      </c>
      <c r="E137" s="5" t="s">
        <v>336</v>
      </c>
      <c r="F137" s="9" t="str">
        <f>_xlfn.XLOOKUP($E137,'Raw Data'!$E:$E,'Raw Data'!F:F,"ERROR",0,1)</f>
        <v>HAWAIIAN SILKY TRIPPLE BUTTER CURL WHIP MOUSSE 8OZ</v>
      </c>
      <c r="G137" s="10">
        <f>_xlfn.XLOOKUP($E137,'Raw Data'!$E:$E,'Raw Data'!G:G,"ERROR",0,1)</f>
        <v>11</v>
      </c>
      <c r="H137" s="9">
        <f>_xlfn.XLOOKUP($E137,'Raw Data'!$E:$E,'Raw Data'!H:H,"ERROR",0,1)</f>
        <v>735.61</v>
      </c>
      <c r="I137" s="9">
        <f>_xlfn.XLOOKUP($E137,'Raw Data'!$E:$E,'Raw Data'!I:I,"ERROR",0,1)</f>
        <v>0.000984850194888173</v>
      </c>
      <c r="J137" s="9" t="str">
        <f>_xlfn.XLOOKUP($E137,'Raw Data'!$E:$E,'Raw Data'!J:J,"ERROR",0,1)</f>
        <v>No</v>
      </c>
      <c r="K137" s="14" t="str">
        <f t="array" ref="K137">_xlfn.IFS(AND(L137&gt;0,L137&lt;=5),"0 to 5",AND(L137&gt;5,L137&lt;=10),"5 to 10",AND(L137&gt;10,L137&lt;=15),"10 to 15",AND(L137&gt;15,L137&lt;=20),"15 to 20",AND(L137&gt;20,L137&lt;=30),"20 to 30",AND(L137&gt;30,L137&lt;=40),"30 to 40",AND(L137&gt;40,L137&lt;=50),"40 to 50",AND(L137&gt;50,L137&lt;=75),"50 to 75",AND(L137&gt;75,L137&lt;=100),"75 to 100",AND(L137&gt;100,L137&lt;=150),"100 to 150",AND(L137&gt;150,L137&lt;=200),"150 to 200",AND(L137&gt;200,L137&lt;=250),"200 to 250",AND(L137&gt;250,L137&lt;=300),"250 to 300",AND(L137&gt;300,L137&lt;=400),"300 to 400",AND(L137&gt;400,L137&lt;=500),"400 to 500",L137&gt;500,"500+")</f>
        <v>50 to 75</v>
      </c>
      <c r="L137" s="9">
        <f>_xlfn.XLOOKUP($E137,'Raw Data'!$E:$E,'Raw Data'!L:L,"ERROR",0,1)</f>
        <v>61.76</v>
      </c>
      <c r="M137" s="14" t="str">
        <f t="array" ref="M137">_xlfn.IFS(AND(N137&gt;0,N137&lt;=5),"0 to 5",AND(N137&gt;5,N137&lt;=10),"5 to 10",AND(N137&gt;10,N137&lt;=15),"10 to 15",AND(N137&gt;15,N137&lt;=20),"15 to 20",AND(N137&gt;20,N137&lt;=30),"20 to 30",AND(N137&gt;30,N137&lt;=40),"30 to 40",AND(N137&gt;40,N137&lt;=50),"40 to 50",AND(N137&gt;50,N137&lt;=75),"50 to 75",AND(N137&gt;75,N137&lt;=100),"75 to 100",AND(N137&gt;100,N137&lt;=150),"100 to 150",AND(N137&gt;150,N137&lt;=200),"150 to 200",AND(N137&gt;200,N137&lt;=250),"200 to 250",AND(N137&gt;250,N137&lt;=300),"250 to 300",AND(N137&gt;300,N137&lt;=400),"300 to 400",AND(N137&gt;400,N137&lt;=500),"400 to 500",N137&gt;500,"500+")</f>
        <v>50 to 75</v>
      </c>
      <c r="N137" s="9">
        <f>_xlfn.XLOOKUP($E137,'Raw Data'!$E:$E,'Raw Data'!N:N,"ERROR",0,1)</f>
        <v>67.13</v>
      </c>
      <c r="O137" s="14" t="str">
        <f t="array" ref="O137">_xlfn.IFS(P137=0,"No Discount",AND(P137&gt;0,P137&lt;=0.02),"0% to 2%",AND(P137&gt;0.02,P137&lt;=0.04),"2% to 4%",AND(P137&gt;0.04,P137&lt;=0.06),"4% to 6%",AND(P137&gt;0.06,P137&lt;=0.08),"6% to 8%",AND(P137&gt;0.08,P137&lt;=0.1),"8% to 10%",AND(P137&gt;0.1,P137&lt;=0.15),"10% to 15%",AND(P137&gt;0.15,P137&lt;=0.2),"15% to 20%",AND(P137&gt;0.2,P137&lt;=0.25),"20% to 25%",AND(P137&gt;0.25,P137&lt;=0.3),"25% to 30%",AND(P137&gt;0.3,P137&lt;=0.4),"30% to 40%",AND(P137&gt;0.4,P137&lt;=0.5),"40% to 50%",AND(P137&gt;0.5,P137&lt;=0.75),"50% to 75%",AND(P137&gt;0.75,P137&lt;=1),"75% to 100%")</f>
        <v>6% to 8%</v>
      </c>
      <c r="P137" s="10">
        <f>_xlfn.XLOOKUP($E137,'Raw Data'!$E:$E,'Raw Data'!P:P,"ERROR",0,1)</f>
        <v>0.0799940414121853</v>
      </c>
      <c r="Q137" s="9">
        <f>_xlfn.XLOOKUP($E137,'Raw Data'!$E:$E,'Raw Data'!Q:Q,"ERROR",0,1)</f>
        <v>8</v>
      </c>
      <c r="R137" s="9" t="str">
        <f>_xlfn.XLOOKUP($E137,'Raw Data'!$E:$E,'Raw Data'!R:R,"ERROR",0,1)</f>
        <v>oz</v>
      </c>
      <c r="S137" s="5" t="str">
        <f t="array" ref="S137">_xlfn.IFS(AND(T137&gt;0,T137&lt;=0.05),"0 to 0.05",AND(T137&gt;0.05,T137&lt;=0.1),"0.05 to 0.1",AND(T137&gt;0.1,T137&lt;=0.2),"0.1 to 0.2",AND(T137&gt;0.2,T137&lt;=0.3),"0.2 to 0.3",AND(T137&gt;0.3,T137&lt;=0.4),"0.3 to 0.4",AND(T137&gt;0.4,T137&lt;=0.5),"0.4 to 0.5",AND(T137&gt;0.5,T137&lt;=0.75),"0.5 to 0.75",AND(T137&gt;0.75,T137&lt;=1),"0.75 to 1",AND(T137&gt;1,T137&lt;=2),"1 to 2",AND(T137&gt;2,T137&lt;=3),"2 to 3",AND(T137&gt;3,T137&lt;=4),"3 to 4",AND(T137&gt;4,T137&lt;=5),"4 to 5",AND(T137&gt;5,T137&lt;=10),"5 to 10",T137&gt;10,"10+")</f>
        <v>0.2 to 0.3</v>
      </c>
      <c r="T137" s="10">
        <f>_xlfn.XLOOKUP($E137,'Raw Data'!$E:$E,'Raw Data'!T:T,"ERROR",0,1)</f>
        <v>0.261075414271221</v>
      </c>
      <c r="U137" s="15" t="str">
        <f t="array" ref="U137">_xlfn.IFS(AND(V137&gt;0,V137&lt;=0.05),"0 to 0.05",AND(V137&gt;0.05,V137&lt;=0.1),"0.05 to 0.1",AND(V137&gt;0.1,V137&lt;=0.2),"0.1 to 0.2",AND(V137&gt;0.2,V137&lt;=0.3),"0.2 to 0.3",AND(V137&gt;0.3,V137&lt;=0.4),"0.3 to 0.4",AND(V137&gt;0.4,V137&lt;=0.5),"0.4 to 0.5",AND(V137&gt;0.5,V137&lt;=0.75),"0.5 to 0.75",AND(V137&gt;0.75,V137&lt;=1),"0.75 to 1",AND(V137&gt;1,V137&lt;=2),"1 to 2",AND(V137&gt;2,V137&lt;=3),"2 to 3",AND(V137&gt;3,V137&lt;=4),"3 to 4",AND(V137&gt;4,V137&lt;=5),"4 to 5",AND(V137&gt;5,V137&lt;=10),"5 to 10",V137&gt;10,"10+")</f>
        <v>0.05 to 0.1</v>
      </c>
      <c r="V137" s="10">
        <f>_xlfn.XLOOKUP($E137,'Raw Data'!$E:$E,'Raw Data'!V:V,"ERROR",0,1)</f>
        <v>0.0766194622928644</v>
      </c>
      <c r="W137" s="15" t="str">
        <f t="array" ref="W137">_xlfn.IFS(AND(X137&gt;0,X137&lt;=0.05),"0 to 0.05",AND(X137&gt;0.05,X137&lt;=0.1),"0.05 to 0.1",AND(X137&gt;0.1,X137&lt;=0.2),"0.1 to 0.2",AND(X137&gt;0.2,X137&lt;=0.3),"0.2 to 0.3",AND(X137&gt;0.3,X137&lt;=0.4),"0.3 to 0.4",AND(X137&gt;0.4,X137&lt;=0.5),"0.4 to 0.5",AND(X137&gt;0.5,X137&lt;=0.75),"0.5 to 0.75",AND(X137&gt;0.75,X137&lt;=1),"0.75 to 1",AND(X137&gt;1,X137&lt;=2),"1 to 2",AND(X137&gt;2,X137&lt;=3),"2 to 3",AND(X137&gt;3,X137&lt;=4),"3 to 4",AND(X137&gt;4,X137&lt;=5),"4 to 5",AND(X137&gt;5,X137&lt;=10),"5 to 10",X137&gt;10,"10+")</f>
        <v>0.05 to 0.1</v>
      </c>
      <c r="X137" s="16">
        <f t="shared" si="7"/>
        <v>0.0704903618532296</v>
      </c>
      <c r="Y137" s="5" t="str">
        <f t="array" ref="Y137">_xlfn.IFS(AND(Z137&gt;0,Z137&lt;=1),"0 to 1",AND(Z137&gt;1,Z137&lt;=2),"1 to 2",AND(Z137&gt;2,Z137&lt;=4),"2 to 4",AND(Z137&gt;4,Z137&lt;=6),"4 to 6",AND(Z137&gt;6,Z137&lt;=8),"6 to 8",AND(Z137&gt;8,Z137&lt;=10),"8 to 10",AND(Z137&gt;10,Z137&lt;=15),"10 to 15",AND(Z137&gt;15,Z137&lt;=20),"15 to 20",AND(Z137&gt;20,Z137&lt;=25),"20 to 25",AND(Z137&gt;25,Z137&lt;=30),"25 to 30",AND(Z137&gt;30,Z137&lt;=40),"30 to 40",AND(Z137&gt;40,Z137&lt;=50),"40 to 50",Z137&gt;50,"50+")</f>
        <v>6 to 8</v>
      </c>
      <c r="Z137" s="9">
        <f>_xlfn.XLOOKUP($E137,'Raw Data'!$E:$E,'Raw Data'!Z:Z,"ERROR",0,1)</f>
        <v>8</v>
      </c>
      <c r="AA137" s="9" t="str">
        <f>_xlfn.XLOOKUP($E137,'Raw Data'!$E:$E,'Raw Data'!AA:AA,"ERROR",0,1)</f>
        <v>oz</v>
      </c>
    </row>
    <row r="138" hidden="1" spans="1:27">
      <c r="A138" s="5" t="str">
        <f>_xlfn.XLOOKUP($E138,'Raw Data'!$E:$E,'Raw Data'!A:A,"ERROR",0,1)</f>
        <v>AE</v>
      </c>
      <c r="B138" s="5" t="str">
        <f>_xlfn.XLOOKUP($E138,'Raw Data'!$E:$E,'Raw Data'!B:B,"ERROR",0,1)</f>
        <v>Hair Mousses</v>
      </c>
      <c r="C138" s="5" t="str">
        <f>_xlfn.XLOOKUP($E138,'Raw Data'!$E:$E,'Raw Data'!C:C,"ERROR",0,1)</f>
        <v>goldwell</v>
      </c>
      <c r="D138" s="5" t="str">
        <f>_xlfn.XLOOKUP($E138,'Raw Data'!$E:$E,'Raw Data'!D:D,"ERROR",0,1)</f>
        <v>www.amazon.ae/dp/B007AKQMYQ</v>
      </c>
      <c r="E138" s="5" t="s">
        <v>337</v>
      </c>
      <c r="F138" s="9" t="str">
        <f>_xlfn.XLOOKUP($E138,'Raw Data'!$E:$E,'Raw Data'!F:F,"ERROR",0,1)</f>
        <v>Goldwell StyleSign Ultra Volume Top Whip Shaping Mousse 300mL</v>
      </c>
      <c r="G138" s="10">
        <f>_xlfn.XLOOKUP($E138,'Raw Data'!$E:$E,'Raw Data'!G:G,"ERROR",0,1)</f>
        <v>5</v>
      </c>
      <c r="H138" s="9">
        <f>_xlfn.XLOOKUP($E138,'Raw Data'!$E:$E,'Raw Data'!H:H,"ERROR",0,1)</f>
        <v>730.18</v>
      </c>
      <c r="I138" s="9">
        <f>_xlfn.XLOOKUP($E138,'Raw Data'!$E:$E,'Raw Data'!I:I,"ERROR",0,1)</f>
        <v>0.000977580396274447</v>
      </c>
      <c r="J138" s="9" t="str">
        <f>_xlfn.XLOOKUP($E138,'Raw Data'!$E:$E,'Raw Data'!J:J,"ERROR",0,1)</f>
        <v>No</v>
      </c>
      <c r="K138" s="14" t="str">
        <f t="array" ref="K138">_xlfn.IFS(AND(L138&gt;0,L138&lt;=5),"0 to 5",AND(L138&gt;5,L138&lt;=10),"5 to 10",AND(L138&gt;10,L138&lt;=15),"10 to 15",AND(L138&gt;15,L138&lt;=20),"15 to 20",AND(L138&gt;20,L138&lt;=30),"20 to 30",AND(L138&gt;30,L138&lt;=40),"30 to 40",AND(L138&gt;40,L138&lt;=50),"40 to 50",AND(L138&gt;50,L138&lt;=75),"50 to 75",AND(L138&gt;75,L138&lt;=100),"75 to 100",AND(L138&gt;100,L138&lt;=150),"100 to 150",AND(L138&gt;150,L138&lt;=200),"150 to 200",AND(L138&gt;200,L138&lt;=250),"200 to 250",AND(L138&gt;250,L138&lt;=300),"250 to 300",AND(L138&gt;300,L138&lt;=400),"300 to 400",AND(L138&gt;400,L138&lt;=500),"400 to 500",L138&gt;500,"500+")</f>
        <v>100 to 150</v>
      </c>
      <c r="L138" s="9">
        <f>_xlfn.XLOOKUP($E138,'Raw Data'!$E:$E,'Raw Data'!L:L,"ERROR",0,1)</f>
        <v>134.18</v>
      </c>
      <c r="M138" s="14" t="str">
        <f t="array" ref="M138">_xlfn.IFS(AND(N138&gt;0,N138&lt;=5),"0 to 5",AND(N138&gt;5,N138&lt;=10),"5 to 10",AND(N138&gt;10,N138&lt;=15),"10 to 15",AND(N138&gt;15,N138&lt;=20),"15 to 20",AND(N138&gt;20,N138&lt;=30),"20 to 30",AND(N138&gt;30,N138&lt;=40),"30 to 40",AND(N138&gt;40,N138&lt;=50),"40 to 50",AND(N138&gt;50,N138&lt;=75),"50 to 75",AND(N138&gt;75,N138&lt;=100),"75 to 100",AND(N138&gt;100,N138&lt;=150),"100 to 150",AND(N138&gt;150,N138&lt;=200),"150 to 200",AND(N138&gt;200,N138&lt;=250),"200 to 250",AND(N138&gt;250,N138&lt;=300),"250 to 300",AND(N138&gt;300,N138&lt;=400),"300 to 400",AND(N138&gt;400,N138&lt;=500),"400 to 500",N138&gt;500,"500+")</f>
        <v>150 to 200</v>
      </c>
      <c r="N138" s="9">
        <f>_xlfn.XLOOKUP($E138,'Raw Data'!$E:$E,'Raw Data'!N:N,"ERROR",0,1)</f>
        <v>153.07</v>
      </c>
      <c r="O138" s="14" t="str">
        <f t="array" ref="O138">_xlfn.IFS(P138=0,"No Discount",AND(P138&gt;0,P138&lt;=0.02),"0% to 2%",AND(P138&gt;0.02,P138&lt;=0.04),"2% to 4%",AND(P138&gt;0.04,P138&lt;=0.06),"4% to 6%",AND(P138&gt;0.06,P138&lt;=0.08),"6% to 8%",AND(P138&gt;0.08,P138&lt;=0.1),"8% to 10%",AND(P138&gt;0.1,P138&lt;=0.15),"10% to 15%",AND(P138&gt;0.15,P138&lt;=0.2),"15% to 20%",AND(P138&gt;0.2,P138&lt;=0.25),"20% to 25%",AND(P138&gt;0.25,P138&lt;=0.3),"25% to 30%",AND(P138&gt;0.3,P138&lt;=0.4),"30% to 40%",AND(P138&gt;0.4,P138&lt;=0.5),"40% to 50%",AND(P138&gt;0.5,P138&lt;=0.75),"50% to 75%",AND(P138&gt;0.75,P138&lt;=1),"75% to 100%")</f>
        <v>10% to 15%</v>
      </c>
      <c r="P138" s="10">
        <f>_xlfn.XLOOKUP($E138,'Raw Data'!$E:$E,'Raw Data'!P:P,"ERROR",0,1)</f>
        <v>0.123407591298099</v>
      </c>
      <c r="Q138" s="9">
        <f>_xlfn.XLOOKUP($E138,'Raw Data'!$E:$E,'Raw Data'!Q:Q,"ERROR",0,1)</f>
        <v>300</v>
      </c>
      <c r="R138" s="9" t="str">
        <f>_xlfn.XLOOKUP($E138,'Raw Data'!$E:$E,'Raw Data'!R:R,"ERROR",0,1)</f>
        <v>ml</v>
      </c>
      <c r="S138" s="5" t="str">
        <f t="array" ref="S138">_xlfn.IFS(AND(T138&gt;0,T138&lt;=0.05),"0 to 0.05",AND(T138&gt;0.05,T138&lt;=0.1),"0.05 to 0.1",AND(T138&gt;0.1,T138&lt;=0.2),"0.1 to 0.2",AND(T138&gt;0.2,T138&lt;=0.3),"0.2 to 0.3",AND(T138&gt;0.3,T138&lt;=0.4),"0.3 to 0.4",AND(T138&gt;0.4,T138&lt;=0.5),"0.4 to 0.5",AND(T138&gt;0.5,T138&lt;=0.75),"0.5 to 0.75",AND(T138&gt;0.75,T138&lt;=1),"0.75 to 1",AND(T138&gt;1,T138&lt;=2),"1 to 2",AND(T138&gt;2,T138&lt;=3),"2 to 3",AND(T138&gt;3,T138&lt;=4),"3 to 4",AND(T138&gt;4,T138&lt;=5),"4 to 5",AND(T138&gt;5,T138&lt;=10),"5 to 10",T138&gt;10,"10+")</f>
        <v>0.4 to 0.5</v>
      </c>
      <c r="T138" s="10">
        <f>_xlfn.XLOOKUP($E138,'Raw Data'!$E:$E,'Raw Data'!T:T,"ERROR",0,1)</f>
        <v>0.447505634675584</v>
      </c>
      <c r="U138" s="15" t="str">
        <f t="array" ref="U138">_xlfn.IFS(AND(V138&gt;0,V138&lt;=0.05),"0 to 0.05",AND(V138&gt;0.05,V138&lt;=0.1),"0.05 to 0.1",AND(V138&gt;0.1,V138&lt;=0.2),"0.1 to 0.2",AND(V138&gt;0.2,V138&lt;=0.3),"0.2 to 0.3",AND(V138&gt;0.3,V138&lt;=0.4),"0.3 to 0.4",AND(V138&gt;0.4,V138&lt;=0.5),"0.4 to 0.5",AND(V138&gt;0.5,V138&lt;=0.75),"0.5 to 0.75",AND(V138&gt;0.75,V138&lt;=1),"0.75 to 1",AND(V138&gt;1,V138&lt;=2),"1 to 2",AND(V138&gt;2,V138&lt;=3),"2 to 3",AND(V138&gt;3,V138&lt;=4),"3 to 4",AND(V138&gt;4,V138&lt;=5),"4 to 5",AND(V138&gt;5,V138&lt;=10),"5 to 10",V138&gt;10,"10+")</f>
        <v>0.1 to 0.2</v>
      </c>
      <c r="V138" s="10">
        <f>_xlfn.XLOOKUP($E138,'Raw Data'!$E:$E,'Raw Data'!V:V,"ERROR",0,1)</f>
        <v>0.137836604746935</v>
      </c>
      <c r="W138" s="15" t="str">
        <f t="array" ref="W138">_xlfn.IFS(AND(X138&gt;0,X138&lt;=0.05),"0 to 0.05",AND(X138&gt;0.05,X138&lt;=0.1),"0.05 to 0.1",AND(X138&gt;0.1,X138&lt;=0.2),"0.1 to 0.2",AND(X138&gt;0.2,X138&lt;=0.3),"0.2 to 0.3",AND(X138&gt;0.3,X138&lt;=0.4),"0.3 to 0.4",AND(X138&gt;0.4,X138&lt;=0.5),"0.4 to 0.5",AND(X138&gt;0.5,X138&lt;=0.75),"0.5 to 0.75",AND(X138&gt;0.75,X138&lt;=1),"0.75 to 1",AND(X138&gt;1,X138&lt;=2),"1 to 2",AND(X138&gt;2,X138&lt;=3),"2 to 3",AND(X138&gt;3,X138&lt;=4),"3 to 4",AND(X138&gt;4,X138&lt;=5),"4 to 5",AND(X138&gt;5,X138&lt;=10),"5 to 10",X138&gt;10,"10+")</f>
        <v>0.1 to 0.2</v>
      </c>
      <c r="X138" s="16">
        <f t="shared" si="7"/>
        <v>0.120826521362408</v>
      </c>
      <c r="Y138" s="5" t="str">
        <f t="array" ref="Y138">_xlfn.IFS(AND(Z138&gt;0,Z138&lt;=1),"0 to 1",AND(Z138&gt;1,Z138&lt;=2),"1 to 2",AND(Z138&gt;2,Z138&lt;=4),"2 to 4",AND(Z138&gt;4,Z138&lt;=6),"4 to 6",AND(Z138&gt;6,Z138&lt;=8),"6 to 8",AND(Z138&gt;8,Z138&lt;=10),"8 to 10",AND(Z138&gt;10,Z138&lt;=15),"10 to 15",AND(Z138&gt;15,Z138&lt;=20),"15 to 20",AND(Z138&gt;20,Z138&lt;=25),"20 to 25",AND(Z138&gt;25,Z138&lt;=30),"25 to 30",AND(Z138&gt;30,Z138&lt;=40),"30 to 40",AND(Z138&gt;40,Z138&lt;=50),"40 to 50",Z138&gt;50,"50+")</f>
        <v>10 to 15</v>
      </c>
      <c r="Z138" s="9">
        <f>_xlfn.XLOOKUP($E138,'Raw Data'!$E:$E,'Raw Data'!Z:Z,"ERROR",0,1)</f>
        <v>10.14</v>
      </c>
      <c r="AA138" s="9" t="str">
        <f>_xlfn.XLOOKUP($E138,'Raw Data'!$E:$E,'Raw Data'!AA:AA,"ERROR",0,1)</f>
        <v>oz</v>
      </c>
    </row>
    <row r="139" hidden="1" spans="1:27">
      <c r="A139" s="5" t="str">
        <f>_xlfn.XLOOKUP($E139,'Raw Data'!$E:$E,'Raw Data'!A:A,"ERROR",0,1)</f>
        <v>AE</v>
      </c>
      <c r="B139" s="5" t="str">
        <f>_xlfn.XLOOKUP($E139,'Raw Data'!$E:$E,'Raw Data'!B:B,"ERROR",0,1)</f>
        <v>Hair Mousses</v>
      </c>
      <c r="C139" s="5" t="str">
        <f>_xlfn.XLOOKUP($E139,'Raw Data'!$E:$E,'Raw Data'!C:C,"ERROR",0,1)</f>
        <v>cantu</v>
      </c>
      <c r="D139" s="5" t="str">
        <f>_xlfn.XLOOKUP($E139,'Raw Data'!$E:$E,'Raw Data'!D:D,"ERROR",0,1)</f>
        <v>www.amazon.ae/dp/B01MT6HNG3</v>
      </c>
      <c r="E139" s="5" t="s">
        <v>338</v>
      </c>
      <c r="F139" s="9" t="str">
        <f>_xlfn.XLOOKUP($E139,'Raw Data'!$E:$E,'Raw Data'!F:F,"ERROR",0,1)</f>
        <v>Cantu Natural  Hair  Wave Whip Curling  Mousse  8.4oz by Cantu</v>
      </c>
      <c r="G139" s="10">
        <f>_xlfn.XLOOKUP($E139,'Raw Data'!$E:$E,'Raw Data'!G:G,"ERROR",0,1)</f>
        <v>20</v>
      </c>
      <c r="H139" s="9">
        <f>_xlfn.XLOOKUP($E139,'Raw Data'!$E:$E,'Raw Data'!H:H,"ERROR",0,1)</f>
        <v>715.99</v>
      </c>
      <c r="I139" s="9">
        <f>_xlfn.XLOOKUP($E139,'Raw Data'!$E:$E,'Raw Data'!I:I,"ERROR",0,1)</f>
        <v>0.00095858252475902</v>
      </c>
      <c r="J139" s="9" t="str">
        <f>_xlfn.XLOOKUP($E139,'Raw Data'!$E:$E,'Raw Data'!J:J,"ERROR",0,1)</f>
        <v>No</v>
      </c>
      <c r="K139" s="14" t="str">
        <f t="array" ref="K139">_xlfn.IFS(AND(L139&gt;0,L139&lt;=5),"0 to 5",AND(L139&gt;5,L139&lt;=10),"5 to 10",AND(L139&gt;10,L139&lt;=15),"10 to 15",AND(L139&gt;15,L139&lt;=20),"15 to 20",AND(L139&gt;20,L139&lt;=30),"20 to 30",AND(L139&gt;30,L139&lt;=40),"30 to 40",AND(L139&gt;40,L139&lt;=50),"40 to 50",AND(L139&gt;50,L139&lt;=75),"50 to 75",AND(L139&gt;75,L139&lt;=100),"75 to 100",AND(L139&gt;100,L139&lt;=150),"100 to 150",AND(L139&gt;150,L139&lt;=200),"150 to 200",AND(L139&gt;200,L139&lt;=250),"200 to 250",AND(L139&gt;250,L139&lt;=300),"250 to 300",AND(L139&gt;300,L139&lt;=400),"300 to 400",AND(L139&gt;400,L139&lt;=500),"400 to 500",L139&gt;500,"500+")</f>
        <v>30 to 40</v>
      </c>
      <c r="L139" s="9">
        <f>_xlfn.XLOOKUP($E139,'Raw Data'!$E:$E,'Raw Data'!L:L,"ERROR",0,1)</f>
        <v>34.92</v>
      </c>
      <c r="M139" s="14" t="str">
        <f t="array" ref="M139">_xlfn.IFS(AND(N139&gt;0,N139&lt;=5),"0 to 5",AND(N139&gt;5,N139&lt;=10),"5 to 10",AND(N139&gt;10,N139&lt;=15),"10 to 15",AND(N139&gt;15,N139&lt;=20),"15 to 20",AND(N139&gt;20,N139&lt;=30),"20 to 30",AND(N139&gt;30,N139&lt;=40),"30 to 40",AND(N139&gt;40,N139&lt;=50),"40 to 50",AND(N139&gt;50,N139&lt;=75),"50 to 75",AND(N139&gt;75,N139&lt;=100),"75 to 100",AND(N139&gt;100,N139&lt;=150),"100 to 150",AND(N139&gt;150,N139&lt;=200),"150 to 200",AND(N139&gt;200,N139&lt;=250),"200 to 250",AND(N139&gt;250,N139&lt;=300),"250 to 300",AND(N139&gt;300,N139&lt;=400),"300 to 400",AND(N139&gt;400,N139&lt;=500),"400 to 500",N139&gt;500,"500+")</f>
        <v>40 to 50</v>
      </c>
      <c r="N139" s="9">
        <f>_xlfn.XLOOKUP($E139,'Raw Data'!$E:$E,'Raw Data'!N:N,"ERROR",0,1)</f>
        <v>41.52</v>
      </c>
      <c r="O139" s="14" t="str">
        <f t="array" ref="O139">_xlfn.IFS(P139=0,"No Discount",AND(P139&gt;0,P139&lt;=0.02),"0% to 2%",AND(P139&gt;0.02,P139&lt;=0.04),"2% to 4%",AND(P139&gt;0.04,P139&lt;=0.06),"4% to 6%",AND(P139&gt;0.06,P139&lt;=0.08),"6% to 8%",AND(P139&gt;0.08,P139&lt;=0.1),"8% to 10%",AND(P139&gt;0.1,P139&lt;=0.15),"10% to 15%",AND(P139&gt;0.15,P139&lt;=0.2),"15% to 20%",AND(P139&gt;0.2,P139&lt;=0.25),"20% to 25%",AND(P139&gt;0.25,P139&lt;=0.3),"25% to 30%",AND(P139&gt;0.3,P139&lt;=0.4),"30% to 40%",AND(P139&gt;0.4,P139&lt;=0.5),"40% to 50%",AND(P139&gt;0.5,P139&lt;=0.75),"50% to 75%",AND(P139&gt;0.75,P139&lt;=1),"75% to 100%")</f>
        <v>15% to 20%</v>
      </c>
      <c r="P139" s="10">
        <f>_xlfn.XLOOKUP($E139,'Raw Data'!$E:$E,'Raw Data'!P:P,"ERROR",0,1)</f>
        <v>0.158959537572254</v>
      </c>
      <c r="Q139" s="9">
        <f>_xlfn.XLOOKUP($E139,'Raw Data'!$E:$E,'Raw Data'!Q:Q,"ERROR",0,1)</f>
        <v>8.4</v>
      </c>
      <c r="R139" s="9" t="str">
        <f>_xlfn.XLOOKUP($E139,'Raw Data'!$E:$E,'Raw Data'!R:R,"ERROR",0,1)</f>
        <v>oz</v>
      </c>
      <c r="S139" s="5" t="str">
        <f t="array" ref="S139">_xlfn.IFS(AND(T139&gt;0,T139&lt;=0.05),"0 to 0.05",AND(T139&gt;0.05,T139&lt;=0.1),"0.05 to 0.1",AND(T139&gt;0.1,T139&lt;=0.2),"0.1 to 0.2",AND(T139&gt;0.2,T139&lt;=0.3),"0.2 to 0.3",AND(T139&gt;0.3,T139&lt;=0.4),"0.3 to 0.4",AND(T139&gt;0.4,T139&lt;=0.5),"0.4 to 0.5",AND(T139&gt;0.5,T139&lt;=0.75),"0.5 to 0.75",AND(T139&gt;0.75,T139&lt;=1),"0.75 to 1",AND(T139&gt;1,T139&lt;=2),"1 to 2",AND(T139&gt;2,T139&lt;=3),"2 to 3",AND(T139&gt;3,T139&lt;=4),"3 to 4",AND(T139&gt;4,T139&lt;=5),"4 to 5",AND(T139&gt;5,T139&lt;=10),"5 to 10",T139&gt;10,"10+")</f>
        <v>0.1 to 0.2</v>
      </c>
      <c r="T139" s="10">
        <f>_xlfn.XLOOKUP($E139,'Raw Data'!$E:$E,'Raw Data'!T:T,"ERROR",0,1)</f>
        <v>0.14058650176337</v>
      </c>
      <c r="U139" s="15" t="str">
        <f t="array" ref="U139">_xlfn.IFS(AND(V139&gt;0,V139&lt;=0.05),"0 to 0.05",AND(V139&gt;0.05,V139&lt;=0.1),"0.05 to 0.1",AND(V139&gt;0.1,V139&lt;=0.2),"0.1 to 0.2",AND(V139&gt;0.2,V139&lt;=0.3),"0.2 to 0.3",AND(V139&gt;0.3,V139&lt;=0.4),"0.3 to 0.4",AND(V139&gt;0.4,V139&lt;=0.5),"0.4 to 0.5",AND(V139&gt;0.5,V139&lt;=0.75),"0.5 to 0.75",AND(V139&gt;0.75,V139&lt;=1),"0.75 to 1",AND(V139&gt;1,V139&lt;=2),"1 to 2",AND(V139&gt;2,V139&lt;=3),"2 to 3",AND(V139&gt;3,V139&lt;=4),"3 to 4",AND(V139&gt;4,V139&lt;=5),"4 to 5",AND(V139&gt;5,V139&lt;=10),"5 to 10",V139&gt;10,"10+")</f>
        <v>0 to 0.05</v>
      </c>
      <c r="V139" s="10">
        <f>_xlfn.XLOOKUP($E139,'Raw Data'!$E:$E,'Raw Data'!V:V,"ERROR",0,1)</f>
        <v>0.0451326151021789</v>
      </c>
      <c r="W139" s="15" t="str">
        <f t="array" ref="W139">_xlfn.IFS(AND(X139&gt;0,X139&lt;=0.05),"0 to 0.05",AND(X139&gt;0.05,X139&lt;=0.1),"0.05 to 0.1",AND(X139&gt;0.1,X139&lt;=0.2),"0.1 to 0.2",AND(X139&gt;0.2,X139&lt;=0.3),"0.2 to 0.3",AND(X139&gt;0.3,X139&lt;=0.4),"0.3 to 0.4",AND(X139&gt;0.4,X139&lt;=0.5),"0.4 to 0.5",AND(X139&gt;0.5,X139&lt;=0.75),"0.5 to 0.75",AND(X139&gt;0.75,X139&lt;=1),"0.75 to 1",AND(X139&gt;1,X139&lt;=2),"1 to 2",AND(X139&gt;2,X139&lt;=3),"2 to 3",AND(X139&gt;3,X139&lt;=4),"3 to 4",AND(X139&gt;4,X139&lt;=5),"4 to 5",AND(X139&gt;5,X139&lt;=10),"5 to 10",X139&gt;10,"10+")</f>
        <v>0 to 0.05</v>
      </c>
      <c r="X139" s="16">
        <f t="shared" si="7"/>
        <v>0.03795835547611</v>
      </c>
      <c r="Y139" s="5" t="str">
        <f t="array" ref="Y139">_xlfn.IFS(AND(Z139&gt;0,Z139&lt;=1),"0 to 1",AND(Z139&gt;1,Z139&lt;=2),"1 to 2",AND(Z139&gt;2,Z139&lt;=4),"2 to 4",AND(Z139&gt;4,Z139&lt;=6),"4 to 6",AND(Z139&gt;6,Z139&lt;=8),"6 to 8",AND(Z139&gt;8,Z139&lt;=10),"8 to 10",AND(Z139&gt;10,Z139&lt;=15),"10 to 15",AND(Z139&gt;15,Z139&lt;=20),"15 to 20",AND(Z139&gt;20,Z139&lt;=25),"20 to 25",AND(Z139&gt;25,Z139&lt;=30),"25 to 30",AND(Z139&gt;30,Z139&lt;=40),"30 to 40",AND(Z139&gt;40,Z139&lt;=50),"40 to 50",Z139&gt;50,"50+")</f>
        <v>8 to 10</v>
      </c>
      <c r="Z139" s="9">
        <f>_xlfn.XLOOKUP($E139,'Raw Data'!$E:$E,'Raw Data'!Z:Z,"ERROR",0,1)</f>
        <v>8.4</v>
      </c>
      <c r="AA139" s="9" t="str">
        <f>_xlfn.XLOOKUP($E139,'Raw Data'!$E:$E,'Raw Data'!AA:AA,"ERROR",0,1)</f>
        <v>oz</v>
      </c>
    </row>
    <row r="140" hidden="1" spans="1:27">
      <c r="A140" s="5" t="str">
        <f>_xlfn.XLOOKUP($E140,'Raw Data'!$E:$E,'Raw Data'!A:A,"ERROR",0,1)</f>
        <v>AE</v>
      </c>
      <c r="B140" s="5" t="str">
        <f>_xlfn.XLOOKUP($E140,'Raw Data'!$E:$E,'Raw Data'!B:B,"ERROR",0,1)</f>
        <v>Hair Mousses</v>
      </c>
      <c r="C140" s="5" t="str">
        <f>_xlfn.XLOOKUP($E140,'Raw Data'!$E:$E,'Raw Data'!C:C,"ERROR",0,1)</f>
        <v>herbal essences</v>
      </c>
      <c r="D140" s="5" t="str">
        <f>_xlfn.XLOOKUP($E140,'Raw Data'!$E:$E,'Raw Data'!D:D,"ERROR",0,1)</f>
        <v>www.amazon.ae/dp/B011Z9VHG0</v>
      </c>
      <c r="E140" s="5" t="s">
        <v>339</v>
      </c>
      <c r="F140" s="9" t="str">
        <f>_xlfn.XLOOKUP($E140,'Raw Data'!$E:$E,'Raw Data'!F:F,"ERROR",0,1)</f>
        <v>Herbal Essences Totally Twisted  Curl  Boosting Hair  Mousse , 6.8 Ounce (Pack of 3)</v>
      </c>
      <c r="G140" s="10">
        <f>_xlfn.XLOOKUP($E140,'Raw Data'!$E:$E,'Raw Data'!G:G,"ERROR",0,1)</f>
        <v>4</v>
      </c>
      <c r="H140" s="9">
        <f>_xlfn.XLOOKUP($E140,'Raw Data'!$E:$E,'Raw Data'!H:H,"ERROR",0,1)</f>
        <v>704.74</v>
      </c>
      <c r="I140" s="9">
        <f>_xlfn.XLOOKUP($E140,'Raw Data'!$E:$E,'Raw Data'!I:I,"ERROR",0,1)</f>
        <v>0.000943520787299644</v>
      </c>
      <c r="J140" s="9" t="str">
        <f>_xlfn.XLOOKUP($E140,'Raw Data'!$E:$E,'Raw Data'!J:J,"ERROR",0,1)</f>
        <v>No</v>
      </c>
      <c r="K140" s="14" t="str">
        <f t="array" ref="K140">_xlfn.IFS(AND(L140&gt;0,L140&lt;=5),"0 to 5",AND(L140&gt;5,L140&lt;=10),"5 to 10",AND(L140&gt;10,L140&lt;=15),"10 to 15",AND(L140&gt;15,L140&lt;=20),"15 to 20",AND(L140&gt;20,L140&lt;=30),"20 to 30",AND(L140&gt;30,L140&lt;=40),"30 to 40",AND(L140&gt;40,L140&lt;=50),"40 to 50",AND(L140&gt;50,L140&lt;=75),"50 to 75",AND(L140&gt;75,L140&lt;=100),"75 to 100",AND(L140&gt;100,L140&lt;=150),"100 to 150",AND(L140&gt;150,L140&lt;=200),"150 to 200",AND(L140&gt;200,L140&lt;=250),"200 to 250",AND(L140&gt;250,L140&lt;=300),"250 to 300",AND(L140&gt;300,L140&lt;=400),"300 to 400",AND(L140&gt;400,L140&lt;=500),"400 to 500",L140&gt;500,"500+")</f>
        <v>150 to 200</v>
      </c>
      <c r="L140" s="9">
        <f>_xlfn.XLOOKUP($E140,'Raw Data'!$E:$E,'Raw Data'!L:L,"ERROR",0,1)</f>
        <v>156.44</v>
      </c>
      <c r="M140" s="14" t="str">
        <f t="array" ref="M140">_xlfn.IFS(AND(N140&gt;0,N140&lt;=5),"0 to 5",AND(N140&gt;5,N140&lt;=10),"5 to 10",AND(N140&gt;10,N140&lt;=15),"10 to 15",AND(N140&gt;15,N140&lt;=20),"15 to 20",AND(N140&gt;20,N140&lt;=30),"20 to 30",AND(N140&gt;30,N140&lt;=40),"30 to 40",AND(N140&gt;40,N140&lt;=50),"40 to 50",AND(N140&gt;50,N140&lt;=75),"50 to 75",AND(N140&gt;75,N140&lt;=100),"75 to 100",AND(N140&gt;100,N140&lt;=150),"100 to 150",AND(N140&gt;150,N140&lt;=200),"150 to 200",AND(N140&gt;200,N140&lt;=250),"200 to 250",AND(N140&gt;250,N140&lt;=300),"250 to 300",AND(N140&gt;300,N140&lt;=400),"300 to 400",AND(N140&gt;400,N140&lt;=500),"400 to 500",N140&gt;500,"500+")</f>
        <v>150 to 200</v>
      </c>
      <c r="N140" s="9">
        <f>_xlfn.XLOOKUP($E140,'Raw Data'!$E:$E,'Raw Data'!N:N,"ERROR",0,1)</f>
        <v>186</v>
      </c>
      <c r="O140" s="14" t="str">
        <f t="array" ref="O140">_xlfn.IFS(P140=0,"No Discount",AND(P140&gt;0,P140&lt;=0.02),"0% to 2%",AND(P140&gt;0.02,P140&lt;=0.04),"2% to 4%",AND(P140&gt;0.04,P140&lt;=0.06),"4% to 6%",AND(P140&gt;0.06,P140&lt;=0.08),"6% to 8%",AND(P140&gt;0.08,P140&lt;=0.1),"8% to 10%",AND(P140&gt;0.1,P140&lt;=0.15),"10% to 15%",AND(P140&gt;0.15,P140&lt;=0.2),"15% to 20%",AND(P140&gt;0.2,P140&lt;=0.25),"20% to 25%",AND(P140&gt;0.25,P140&lt;=0.3),"25% to 30%",AND(P140&gt;0.3,P140&lt;=0.4),"30% to 40%",AND(P140&gt;0.4,P140&lt;=0.5),"40% to 50%",AND(P140&gt;0.5,P140&lt;=0.75),"50% to 75%",AND(P140&gt;0.75,P140&lt;=1),"75% to 100%")</f>
        <v>15% to 20%</v>
      </c>
      <c r="P140" s="10">
        <f>_xlfn.XLOOKUP($E140,'Raw Data'!$E:$E,'Raw Data'!P:P,"ERROR",0,1)</f>
        <v>0.158924731182796</v>
      </c>
      <c r="Q140" s="9">
        <f>_xlfn.XLOOKUP($E140,'Raw Data'!$E:$E,'Raw Data'!Q:Q,"ERROR",0,1)</f>
        <v>20.4</v>
      </c>
      <c r="R140" s="9" t="str">
        <f>_xlfn.XLOOKUP($E140,'Raw Data'!$E:$E,'Raw Data'!R:R,"ERROR",0,1)</f>
        <v>oz</v>
      </c>
      <c r="S140" s="5" t="str">
        <f t="array" ref="S140">_xlfn.IFS(AND(T140&gt;0,T140&lt;=0.05),"0 to 0.05",AND(T140&gt;0.05,T140&lt;=0.1),"0.05 to 0.1",AND(T140&gt;0.1,T140&lt;=0.2),"0.1 to 0.2",AND(T140&gt;0.2,T140&lt;=0.3),"0.2 to 0.3",AND(T140&gt;0.3,T140&lt;=0.4),"0.3 to 0.4",AND(T140&gt;0.4,T140&lt;=0.5),"0.4 to 0.5",AND(T140&gt;0.5,T140&lt;=0.75),"0.5 to 0.75",AND(T140&gt;0.75,T140&lt;=1),"0.75 to 1",AND(T140&gt;1,T140&lt;=2),"1 to 2",AND(T140&gt;2,T140&lt;=3),"2 to 3",AND(T140&gt;3,T140&lt;=4),"3 to 4",AND(T140&gt;4,T140&lt;=5),"4 to 5",AND(T140&gt;5,T140&lt;=10),"5 to 10",T140&gt;10,"10+")</f>
        <v>0.2 to 0.3</v>
      </c>
      <c r="T140" s="10">
        <f>_xlfn.XLOOKUP($E140,'Raw Data'!$E:$E,'Raw Data'!T:T,"ERROR",0,1)</f>
        <v>0.259338094385539</v>
      </c>
      <c r="U140" s="15" t="str">
        <f t="array" ref="U140">_xlfn.IFS(AND(V140&gt;0,V140&lt;=0.05),"0 to 0.05",AND(V140&gt;0.05,V140&lt;=0.1),"0.05 to 0.1",AND(V140&gt;0.1,V140&lt;=0.2),"0.1 to 0.2",AND(V140&gt;0.2,V140&lt;=0.3),"0.2 to 0.3",AND(V140&gt;0.3,V140&lt;=0.4),"0.3 to 0.4",AND(V140&gt;0.4,V140&lt;=0.5),"0.4 to 0.5",AND(V140&gt;0.5,V140&lt;=0.75),"0.5 to 0.75",AND(V140&gt;0.75,V140&lt;=1),"0.75 to 1",AND(V140&gt;1,V140&lt;=2),"1 to 2",AND(V140&gt;2,V140&lt;=3),"2 to 3",AND(V140&gt;3,V140&lt;=4),"3 to 4",AND(V140&gt;4,V140&lt;=5),"4 to 5",AND(V140&gt;5,V140&lt;=10),"5 to 10",V140&gt;10,"10+")</f>
        <v>0.05 to 0.1</v>
      </c>
      <c r="V140" s="10">
        <f>_xlfn.XLOOKUP($E140,'Raw Data'!$E:$E,'Raw Data'!V:V,"ERROR",0,1)</f>
        <v>0.0832521036821898</v>
      </c>
      <c r="W140" s="15" t="str">
        <f t="array" ref="W140">_xlfn.IFS(AND(X140&gt;0,X140&lt;=0.05),"0 to 0.05",AND(X140&gt;0.05,X140&lt;=0.1),"0.05 to 0.1",AND(X140&gt;0.1,X140&lt;=0.2),"0.1 to 0.2",AND(X140&gt;0.2,X140&lt;=0.3),"0.2 to 0.3",AND(X140&gt;0.3,X140&lt;=0.4),"0.3 to 0.4",AND(X140&gt;0.4,X140&lt;=0.5),"0.4 to 0.5",AND(X140&gt;0.5,X140&lt;=0.75),"0.5 to 0.75",AND(X140&gt;0.75,X140&lt;=1),"0.75 to 1",AND(X140&gt;1,X140&lt;=2),"1 to 2",AND(X140&gt;2,X140&lt;=3),"2 to 3",AND(X140&gt;3,X140&lt;=4),"3 to 4",AND(X140&gt;4,X140&lt;=5),"4 to 5",AND(X140&gt;5,X140&lt;=10),"5 to 10",X140&gt;10,"10+")</f>
        <v>0.05 to 0.1</v>
      </c>
      <c r="X140" s="16">
        <f t="shared" si="7"/>
        <v>0.0700212854840956</v>
      </c>
      <c r="Y140" s="5" t="str">
        <f t="array" ref="Y140">_xlfn.IFS(AND(Z140&gt;0,Z140&lt;=1),"0 to 1",AND(Z140&gt;1,Z140&lt;=2),"1 to 2",AND(Z140&gt;2,Z140&lt;=4),"2 to 4",AND(Z140&gt;4,Z140&lt;=6),"4 to 6",AND(Z140&gt;6,Z140&lt;=8),"6 to 8",AND(Z140&gt;8,Z140&lt;=10),"8 to 10",AND(Z140&gt;10,Z140&lt;=15),"10 to 15",AND(Z140&gt;15,Z140&lt;=20),"15 to 20",AND(Z140&gt;20,Z140&lt;=25),"20 to 25",AND(Z140&gt;25,Z140&lt;=30),"25 to 30",AND(Z140&gt;30,Z140&lt;=40),"30 to 40",AND(Z140&gt;40,Z140&lt;=50),"40 to 50",Z140&gt;50,"50+")</f>
        <v>20 to 25</v>
      </c>
      <c r="Z140" s="9">
        <f>_xlfn.XLOOKUP($E140,'Raw Data'!$E:$E,'Raw Data'!Z:Z,"ERROR",0,1)</f>
        <v>20.4</v>
      </c>
      <c r="AA140" s="9" t="str">
        <f>_xlfn.XLOOKUP($E140,'Raw Data'!$E:$E,'Raw Data'!AA:AA,"ERROR",0,1)</f>
        <v>oz</v>
      </c>
    </row>
    <row r="141" hidden="1" spans="1:27">
      <c r="A141" s="5" t="str">
        <f>_xlfn.XLOOKUP($E141,'Raw Data'!$E:$E,'Raw Data'!A:A,"ERROR",0,1)</f>
        <v>AE</v>
      </c>
      <c r="B141" s="5" t="str">
        <f>_xlfn.XLOOKUP($E141,'Raw Data'!$E:$E,'Raw Data'!B:B,"ERROR",0,1)</f>
        <v>Hair Mousses</v>
      </c>
      <c r="C141" s="5" t="str">
        <f>_xlfn.XLOOKUP($E141,'Raw Data'!$E:$E,'Raw Data'!C:C,"ERROR",0,1)</f>
        <v>herbal essences</v>
      </c>
      <c r="D141" s="5" t="str">
        <f>_xlfn.XLOOKUP($E141,'Raw Data'!$E:$E,'Raw Data'!D:D,"ERROR",0,1)</f>
        <v>www.amazon.ae/dp/B07KKN7NY1</v>
      </c>
      <c r="E141" s="5" t="s">
        <v>340</v>
      </c>
      <c r="F141" s="9" t="str">
        <f>_xlfn.XLOOKUP($E141,'Raw Data'!$E:$E,'Raw Data'!F:F,"ERROR",0,1)</f>
        <v>Herbal Essence Mousse 6.8 Ounce Tousle Me Softly Tousling (201ml) (2 Pack)</v>
      </c>
      <c r="G141" s="10">
        <f>_xlfn.XLOOKUP($E141,'Raw Data'!$E:$E,'Raw Data'!G:G,"ERROR",0,1)</f>
        <v>4</v>
      </c>
      <c r="H141" s="9">
        <f>_xlfn.XLOOKUP($E141,'Raw Data'!$E:$E,'Raw Data'!H:H,"ERROR",0,1)</f>
        <v>674.43</v>
      </c>
      <c r="I141" s="9">
        <f>_xlfn.XLOOKUP($E141,'Raw Data'!$E:$E,'Raw Data'!I:I,"ERROR",0,1)</f>
        <v>0.000902941119531315</v>
      </c>
      <c r="J141" s="9" t="str">
        <f>_xlfn.XLOOKUP($E141,'Raw Data'!$E:$E,'Raw Data'!J:J,"ERROR",0,1)</f>
        <v>No</v>
      </c>
      <c r="K141" s="14" t="str">
        <f t="array" ref="K141">_xlfn.IFS(AND(L141&gt;0,L141&lt;=5),"0 to 5",AND(L141&gt;5,L141&lt;=10),"5 to 10",AND(L141&gt;10,L141&lt;=15),"10 to 15",AND(L141&gt;15,L141&lt;=20),"15 to 20",AND(L141&gt;20,L141&lt;=30),"20 to 30",AND(L141&gt;30,L141&lt;=40),"30 to 40",AND(L141&gt;40,L141&lt;=50),"40 to 50",AND(L141&gt;50,L141&lt;=75),"50 to 75",AND(L141&gt;75,L141&lt;=100),"75 to 100",AND(L141&gt;100,L141&lt;=150),"100 to 150",AND(L141&gt;150,L141&lt;=200),"150 to 200",AND(L141&gt;200,L141&lt;=250),"200 to 250",AND(L141&gt;250,L141&lt;=300),"250 to 300",AND(L141&gt;300,L141&lt;=400),"300 to 400",AND(L141&gt;400,L141&lt;=500),"400 to 500",L141&gt;500,"500+")</f>
        <v>150 to 200</v>
      </c>
      <c r="L141" s="9">
        <f>_xlfn.XLOOKUP($E141,'Raw Data'!$E:$E,'Raw Data'!L:L,"ERROR",0,1)</f>
        <v>184.07</v>
      </c>
      <c r="M141" s="14" t="str">
        <f t="array" ref="M141">_xlfn.IFS(AND(N141&gt;0,N141&lt;=5),"0 to 5",AND(N141&gt;5,N141&lt;=10),"5 to 10",AND(N141&gt;10,N141&lt;=15),"10 to 15",AND(N141&gt;15,N141&lt;=20),"15 to 20",AND(N141&gt;20,N141&lt;=30),"20 to 30",AND(N141&gt;30,N141&lt;=40),"30 to 40",AND(N141&gt;40,N141&lt;=50),"40 to 50",AND(N141&gt;50,N141&lt;=75),"50 to 75",AND(N141&gt;75,N141&lt;=100),"75 to 100",AND(N141&gt;100,N141&lt;=150),"100 to 150",AND(N141&gt;150,N141&lt;=200),"150 to 200",AND(N141&gt;200,N141&lt;=250),"200 to 250",AND(N141&gt;250,N141&lt;=300),"250 to 300",AND(N141&gt;300,N141&lt;=400),"300 to 400",AND(N141&gt;400,N141&lt;=500),"400 to 500",N141&gt;500,"500+")</f>
        <v>150 to 200</v>
      </c>
      <c r="N141" s="9">
        <f>_xlfn.XLOOKUP($E141,'Raw Data'!$E:$E,'Raw Data'!N:N,"ERROR",0,1)</f>
        <v>184.32</v>
      </c>
      <c r="O141" s="14" t="str">
        <f t="array" ref="O141">_xlfn.IFS(P141=0,"No Discount",AND(P141&gt;0,P141&lt;=0.02),"0% to 2%",AND(P141&gt;0.02,P141&lt;=0.04),"2% to 4%",AND(P141&gt;0.04,P141&lt;=0.06),"4% to 6%",AND(P141&gt;0.06,P141&lt;=0.08),"6% to 8%",AND(P141&gt;0.08,P141&lt;=0.1),"8% to 10%",AND(P141&gt;0.1,P141&lt;=0.15),"10% to 15%",AND(P141&gt;0.15,P141&lt;=0.2),"15% to 20%",AND(P141&gt;0.2,P141&lt;=0.25),"20% to 25%",AND(P141&gt;0.25,P141&lt;=0.3),"25% to 30%",AND(P141&gt;0.3,P141&lt;=0.4),"30% to 40%",AND(P141&gt;0.4,P141&lt;=0.5),"40% to 50%",AND(P141&gt;0.5,P141&lt;=0.75),"50% to 75%",AND(P141&gt;0.75,P141&lt;=1),"75% to 100%")</f>
        <v>0% to 2%</v>
      </c>
      <c r="P141" s="10">
        <f>_xlfn.XLOOKUP($E141,'Raw Data'!$E:$E,'Raw Data'!P:P,"ERROR",0,1)</f>
        <v>0.00135633680555556</v>
      </c>
      <c r="Q141" s="9">
        <f>_xlfn.XLOOKUP($E141,'Raw Data'!$E:$E,'Raw Data'!Q:Q,"ERROR",0,1)</f>
        <v>402</v>
      </c>
      <c r="R141" s="9" t="str">
        <f>_xlfn.XLOOKUP($E141,'Raw Data'!$E:$E,'Raw Data'!R:R,"ERROR",0,1)</f>
        <v>ml</v>
      </c>
      <c r="S141" s="5" t="str">
        <f t="array" ref="S141">_xlfn.IFS(AND(T141&gt;0,T141&lt;=0.05),"0 to 0.05",AND(T141&gt;0.05,T141&lt;=0.1),"0.05 to 0.1",AND(T141&gt;0.1,T141&lt;=0.2),"0.1 to 0.2",AND(T141&gt;0.2,T141&lt;=0.3),"0.2 to 0.3",AND(T141&gt;0.3,T141&lt;=0.4),"0.3 to 0.4",AND(T141&gt;0.4,T141&lt;=0.5),"0.4 to 0.5",AND(T141&gt;0.5,T141&lt;=0.75),"0.5 to 0.75",AND(T141&gt;0.75,T141&lt;=1),"0.75 to 1",AND(T141&gt;1,T141&lt;=2),"1 to 2",AND(T141&gt;2,T141&lt;=3),"2 to 3",AND(T141&gt;3,T141&lt;=4),"3 to 4",AND(T141&gt;4,T141&lt;=5),"4 to 5",AND(T141&gt;5,T141&lt;=10),"5 to 10",T141&gt;10,"10+")</f>
        <v>0.4 to 0.5</v>
      </c>
      <c r="T141" s="10">
        <f>_xlfn.XLOOKUP($E141,'Raw Data'!$E:$E,'Raw Data'!T:T,"ERROR",0,1)</f>
        <v>0.458130213673405</v>
      </c>
      <c r="U141" s="15" t="str">
        <f t="array" ref="U141">_xlfn.IFS(AND(V141&gt;0,V141&lt;=0.05),"0 to 0.05",AND(V141&gt;0.05,V141&lt;=0.1),"0.05 to 0.1",AND(V141&gt;0.1,V141&lt;=0.2),"0.1 to 0.2",AND(V141&gt;0.2,V141&lt;=0.3),"0.2 to 0.3",AND(V141&gt;0.3,V141&lt;=0.4),"0.3 to 0.4",AND(V141&gt;0.4,V141&lt;=0.5),"0.4 to 0.5",AND(V141&gt;0.5,V141&lt;=0.75),"0.5 to 0.75",AND(V141&gt;0.75,V141&lt;=1),"0.75 to 1",AND(V141&gt;1,V141&lt;=2),"1 to 2",AND(V141&gt;2,V141&lt;=3),"2 to 3",AND(V141&gt;3,V141&lt;=4),"3 to 4",AND(V141&gt;4,V141&lt;=5),"4 to 5",AND(V141&gt;5,V141&lt;=10),"5 to 10",V141&gt;10,"10+")</f>
        <v>0.1 to 0.2</v>
      </c>
      <c r="V141" s="10">
        <f>_xlfn.XLOOKUP($E141,'Raw Data'!$E:$E,'Raw Data'!V:V,"ERROR",0,1)</f>
        <v>0.123863157851666</v>
      </c>
      <c r="W141" s="15" t="str">
        <f t="array" ref="W141">_xlfn.IFS(AND(X141&gt;0,X141&lt;=0.05),"0 to 0.05",AND(X141&gt;0.05,X141&lt;=0.1),"0.05 to 0.1",AND(X141&gt;0.1,X141&lt;=0.2),"0.1 to 0.2",AND(X141&gt;0.2,X141&lt;=0.3),"0.2 to 0.3",AND(X141&gt;0.3,X141&lt;=0.4),"0.3 to 0.4",AND(X141&gt;0.4,X141&lt;=0.5),"0.4 to 0.5",AND(X141&gt;0.5,X141&lt;=0.75),"0.5 to 0.75",AND(X141&gt;0.75,X141&lt;=1),"0.75 to 1",AND(X141&gt;1,X141&lt;=2),"1 to 2",AND(X141&gt;2,X141&lt;=3),"2 to 3",AND(X141&gt;3,X141&lt;=4),"3 to 4",AND(X141&gt;4,X141&lt;=5),"4 to 5",AND(X141&gt;5,X141&lt;=10),"5 to 10",X141&gt;10,"10+")</f>
        <v>0.1 to 0.2</v>
      </c>
      <c r="X141" s="16">
        <f t="shared" si="7"/>
        <v>0.123695157691819</v>
      </c>
      <c r="Y141" s="5" t="str">
        <f t="array" ref="Y141">_xlfn.IFS(AND(Z141&gt;0,Z141&lt;=1),"0 to 1",AND(Z141&gt;1,Z141&lt;=2),"1 to 2",AND(Z141&gt;2,Z141&lt;=4),"2 to 4",AND(Z141&gt;4,Z141&lt;=6),"4 to 6",AND(Z141&gt;6,Z141&lt;=8),"6 to 8",AND(Z141&gt;8,Z141&lt;=10),"8 to 10",AND(Z141&gt;10,Z141&lt;=15),"10 to 15",AND(Z141&gt;15,Z141&lt;=20),"15 to 20",AND(Z141&gt;20,Z141&lt;=25),"20 to 25",AND(Z141&gt;25,Z141&lt;=30),"25 to 30",AND(Z141&gt;30,Z141&lt;=40),"30 to 40",AND(Z141&gt;40,Z141&lt;=50),"40 to 50",Z141&gt;50,"50+")</f>
        <v>10 to 15</v>
      </c>
      <c r="Z141" s="9">
        <f>_xlfn.XLOOKUP($E141,'Raw Data'!$E:$E,'Raw Data'!Z:Z,"ERROR",0,1)</f>
        <v>13.5876</v>
      </c>
      <c r="AA141" s="9" t="str">
        <f>_xlfn.XLOOKUP($E141,'Raw Data'!$E:$E,'Raw Data'!AA:AA,"ERROR",0,1)</f>
        <v>oz</v>
      </c>
    </row>
    <row r="142" hidden="1" spans="1:27">
      <c r="A142" s="5" t="str">
        <f>_xlfn.XLOOKUP($E142,'Raw Data'!$E:$E,'Raw Data'!A:A,"ERROR",0,1)</f>
        <v>AE</v>
      </c>
      <c r="B142" s="5" t="str">
        <f>_xlfn.XLOOKUP($E142,'Raw Data'!$E:$E,'Raw Data'!B:B,"ERROR",0,1)</f>
        <v>Hair Mousses</v>
      </c>
      <c r="C142" s="5" t="str">
        <f>_xlfn.XLOOKUP($E142,'Raw Data'!$E:$E,'Raw Data'!C:C,"ERROR",0,1)</f>
        <v>John Frieda</v>
      </c>
      <c r="D142" s="5" t="str">
        <f>_xlfn.XLOOKUP($E142,'Raw Data'!$E:$E,'Raw Data'!D:D,"ERROR",0,1)</f>
        <v>www.amazon.ae/dp/B01DSSOHTK</v>
      </c>
      <c r="E142" s="5" t="s">
        <v>341</v>
      </c>
      <c r="F142" s="9" t="str">
        <f>_xlfn.XLOOKUP($E142,'Raw Data'!$E:$E,'Raw Data'!F:F,"ERROR",0,1)</f>
        <v>John Frieda  Volume  Lift Air Whipped Foam  Mousse , 200 ml (Pack of 1)</v>
      </c>
      <c r="G142" s="10">
        <f>_xlfn.XLOOKUP($E142,'Raw Data'!$E:$E,'Raw Data'!G:G,"ERROR",0,1)</f>
        <v>4</v>
      </c>
      <c r="H142" s="9">
        <f>_xlfn.XLOOKUP($E142,'Raw Data'!$E:$E,'Raw Data'!H:H,"ERROR",0,1)</f>
        <v>654.83</v>
      </c>
      <c r="I142" s="9">
        <f>_xlfn.XLOOKUP($E142,'Raw Data'!$E:$E,'Raw Data'!I:I,"ERROR",0,1)</f>
        <v>0.000876700225824312</v>
      </c>
      <c r="J142" s="9" t="str">
        <f>_xlfn.XLOOKUP($E142,'Raw Data'!$E:$E,'Raw Data'!J:J,"ERROR",0,1)</f>
        <v>No</v>
      </c>
      <c r="K142" s="14" t="str">
        <f t="array" ref="K142">_xlfn.IFS(AND(L142&gt;0,L142&lt;=5),"0 to 5",AND(L142&gt;5,L142&lt;=10),"5 to 10",AND(L142&gt;10,L142&lt;=15),"10 to 15",AND(L142&gt;15,L142&lt;=20),"15 to 20",AND(L142&gt;20,L142&lt;=30),"20 to 30",AND(L142&gt;30,L142&lt;=40),"30 to 40",AND(L142&gt;40,L142&lt;=50),"40 to 50",AND(L142&gt;50,L142&lt;=75),"50 to 75",AND(L142&gt;75,L142&lt;=100),"75 to 100",AND(L142&gt;100,L142&lt;=150),"100 to 150",AND(L142&gt;150,L142&lt;=200),"150 to 200",AND(L142&gt;200,L142&lt;=250),"200 to 250",AND(L142&gt;250,L142&lt;=300),"250 to 300",AND(L142&gt;300,L142&lt;=400),"300 to 400",AND(L142&gt;400,L142&lt;=500),"400 to 500",L142&gt;500,"500+")</f>
        <v>150 to 200</v>
      </c>
      <c r="L142" s="9">
        <f>_xlfn.XLOOKUP($E142,'Raw Data'!$E:$E,'Raw Data'!L:L,"ERROR",0,1)</f>
        <v>165.58</v>
      </c>
      <c r="M142" s="14" t="str">
        <f t="array" ref="M142">_xlfn.IFS(AND(N142&gt;0,N142&lt;=5),"0 to 5",AND(N142&gt;5,N142&lt;=10),"5 to 10",AND(N142&gt;10,N142&lt;=15),"10 to 15",AND(N142&gt;15,N142&lt;=20),"15 to 20",AND(N142&gt;20,N142&lt;=30),"20 to 30",AND(N142&gt;30,N142&lt;=40),"30 to 40",AND(N142&gt;40,N142&lt;=50),"40 to 50",AND(N142&gt;50,N142&lt;=75),"50 to 75",AND(N142&gt;75,N142&lt;=100),"75 to 100",AND(N142&gt;100,N142&lt;=150),"100 to 150",AND(N142&gt;150,N142&lt;=200),"150 to 200",AND(N142&gt;200,N142&lt;=250),"200 to 250",AND(N142&gt;250,N142&lt;=300),"250 to 300",AND(N142&gt;300,N142&lt;=400),"300 to 400",AND(N142&gt;400,N142&lt;=500),"400 to 500",N142&gt;500,"500+")</f>
        <v>150 to 200</v>
      </c>
      <c r="N142" s="9">
        <f>_xlfn.XLOOKUP($E142,'Raw Data'!$E:$E,'Raw Data'!N:N,"ERROR",0,1)</f>
        <v>188</v>
      </c>
      <c r="O142" s="14" t="str">
        <f t="array" ref="O142">_xlfn.IFS(P142=0,"No Discount",AND(P142&gt;0,P142&lt;=0.02),"0% to 2%",AND(P142&gt;0.02,P142&lt;=0.04),"2% to 4%",AND(P142&gt;0.04,P142&lt;=0.06),"4% to 6%",AND(P142&gt;0.06,P142&lt;=0.08),"6% to 8%",AND(P142&gt;0.08,P142&lt;=0.1),"8% to 10%",AND(P142&gt;0.1,P142&lt;=0.15),"10% to 15%",AND(P142&gt;0.15,P142&lt;=0.2),"15% to 20%",AND(P142&gt;0.2,P142&lt;=0.25),"20% to 25%",AND(P142&gt;0.25,P142&lt;=0.3),"25% to 30%",AND(P142&gt;0.3,P142&lt;=0.4),"30% to 40%",AND(P142&gt;0.4,P142&lt;=0.5),"40% to 50%",AND(P142&gt;0.5,P142&lt;=0.75),"50% to 75%",AND(P142&gt;0.75,P142&lt;=1),"75% to 100%")</f>
        <v>10% to 15%</v>
      </c>
      <c r="P142" s="10">
        <f>_xlfn.XLOOKUP($E142,'Raw Data'!$E:$E,'Raw Data'!P:P,"ERROR",0,1)</f>
        <v>0.119255319148936</v>
      </c>
      <c r="Q142" s="9">
        <f>_xlfn.XLOOKUP($E142,'Raw Data'!$E:$E,'Raw Data'!Q:Q,"ERROR",0,1)</f>
        <v>200</v>
      </c>
      <c r="R142" s="9" t="str">
        <f>_xlfn.XLOOKUP($E142,'Raw Data'!$E:$E,'Raw Data'!R:R,"ERROR",0,1)</f>
        <v>ml</v>
      </c>
      <c r="S142" s="5" t="str">
        <f t="array" ref="S142">_xlfn.IFS(AND(T142&gt;0,T142&lt;=0.05),"0 to 0.05",AND(T142&gt;0.05,T142&lt;=0.1),"0.05 to 0.1",AND(T142&gt;0.1,T142&lt;=0.2),"0.1 to 0.2",AND(T142&gt;0.2,T142&lt;=0.3),"0.2 to 0.3",AND(T142&gt;0.3,T142&lt;=0.4),"0.3 to 0.4",AND(T142&gt;0.4,T142&lt;=0.5),"0.4 to 0.5",AND(T142&gt;0.5,T142&lt;=0.75),"0.5 to 0.75",AND(T142&gt;0.75,T142&lt;=1),"0.75 to 1",AND(T142&gt;1,T142&lt;=2),"1 to 2",AND(T142&gt;2,T142&lt;=3),"2 to 3",AND(T142&gt;3,T142&lt;=4),"3 to 4",AND(T142&gt;4,T142&lt;=5),"4 to 5",AND(T142&gt;5,T142&lt;=10),"5 to 10",T142&gt;10,"10+")</f>
        <v>0.75 to 1</v>
      </c>
      <c r="T142" s="10">
        <f>_xlfn.XLOOKUP($E142,'Raw Data'!$E:$E,'Raw Data'!T:T,"ERROR",0,1)</f>
        <v>0.828342334806787</v>
      </c>
      <c r="U142" s="15" t="str">
        <f t="array" ref="U142">_xlfn.IFS(AND(V142&gt;0,V142&lt;=0.05),"0 to 0.05",AND(V142&gt;0.05,V142&lt;=0.1),"0.05 to 0.1",AND(V142&gt;0.1,V142&lt;=0.2),"0.1 to 0.2",AND(V142&gt;0.2,V142&lt;=0.3),"0.2 to 0.3",AND(V142&gt;0.3,V142&lt;=0.4),"0.3 to 0.4",AND(V142&gt;0.4,V142&lt;=0.5),"0.4 to 0.5",AND(V142&gt;0.5,V142&lt;=0.75),"0.5 to 0.75",AND(V142&gt;0.75,V142&lt;=1),"0.75 to 1",AND(V142&gt;1,V142&lt;=2),"1 to 2",AND(V142&gt;2,V142&lt;=3),"2 to 3",AND(V142&gt;3,V142&lt;=4),"3 to 4",AND(V142&gt;4,V142&lt;=5),"4 to 5",AND(V142&gt;5,V142&lt;=10),"5 to 10",V142&gt;10,"10+")</f>
        <v>0.2 to 0.3</v>
      </c>
      <c r="V142" s="10">
        <f>_xlfn.XLOOKUP($E142,'Raw Data'!$E:$E,'Raw Data'!V:V,"ERROR",0,1)</f>
        <v>0.25393560161126</v>
      </c>
      <c r="W142" s="15" t="str">
        <f t="array" ref="W142">_xlfn.IFS(AND(X142&gt;0,X142&lt;=0.05),"0 to 0.05",AND(X142&gt;0.05,X142&lt;=0.1),"0.05 to 0.1",AND(X142&gt;0.1,X142&lt;=0.2),"0.1 to 0.2",AND(X142&gt;0.2,X142&lt;=0.3),"0.2 to 0.3",AND(X142&gt;0.3,X142&lt;=0.4),"0.3 to 0.4",AND(X142&gt;0.4,X142&lt;=0.5),"0.4 to 0.5",AND(X142&gt;0.5,X142&lt;=0.75),"0.5 to 0.75",AND(X142&gt;0.75,X142&lt;=1),"0.75 to 1",AND(X142&gt;1,X142&lt;=2),"1 to 2",AND(X142&gt;2,X142&lt;=3),"2 to 3",AND(X142&gt;3,X142&lt;=4),"3 to 4",AND(X142&gt;4,X142&lt;=5),"4 to 5",AND(X142&gt;5,X142&lt;=10),"5 to 10",X142&gt;10,"10+")</f>
        <v>0.2 to 0.3</v>
      </c>
      <c r="X142" s="16">
        <f t="shared" si="7"/>
        <v>0.223652430397832</v>
      </c>
      <c r="Y142" s="5" t="str">
        <f t="array" ref="Y142">_xlfn.IFS(AND(Z142&gt;0,Z142&lt;=1),"0 to 1",AND(Z142&gt;1,Z142&lt;=2),"1 to 2",AND(Z142&gt;2,Z142&lt;=4),"2 to 4",AND(Z142&gt;4,Z142&lt;=6),"4 to 6",AND(Z142&gt;6,Z142&lt;=8),"6 to 8",AND(Z142&gt;8,Z142&lt;=10),"8 to 10",AND(Z142&gt;10,Z142&lt;=15),"10 to 15",AND(Z142&gt;15,Z142&lt;=20),"15 to 20",AND(Z142&gt;20,Z142&lt;=25),"20 to 25",AND(Z142&gt;25,Z142&lt;=30),"25 to 30",AND(Z142&gt;30,Z142&lt;=40),"30 to 40",AND(Z142&gt;40,Z142&lt;=50),"40 to 50",Z142&gt;50,"50+")</f>
        <v>6 to 8</v>
      </c>
      <c r="Z142" s="9">
        <f>_xlfn.XLOOKUP($E142,'Raw Data'!$E:$E,'Raw Data'!Z:Z,"ERROR",0,1)</f>
        <v>6.76</v>
      </c>
      <c r="AA142" s="9" t="str">
        <f>_xlfn.XLOOKUP($E142,'Raw Data'!$E:$E,'Raw Data'!AA:AA,"ERROR",0,1)</f>
        <v>oz</v>
      </c>
    </row>
    <row r="143" hidden="1" spans="1:27">
      <c r="A143" s="5" t="str">
        <f>_xlfn.XLOOKUP($E143,'Raw Data'!$E:$E,'Raw Data'!A:A,"ERROR",0,1)</f>
        <v>AE</v>
      </c>
      <c r="B143" s="5" t="str">
        <f>_xlfn.XLOOKUP($E143,'Raw Data'!$E:$E,'Raw Data'!B:B,"ERROR",0,1)</f>
        <v>Hair Mousses</v>
      </c>
      <c r="C143" s="5" t="str">
        <f>_xlfn.XLOOKUP($E143,'Raw Data'!$E:$E,'Raw Data'!C:C,"ERROR",0,1)</f>
        <v>Dippity-Do</v>
      </c>
      <c r="D143" s="5" t="str">
        <f>_xlfn.XLOOKUP($E143,'Raw Data'!$E:$E,'Raw Data'!D:D,"ERROR",0,1)</f>
        <v>www.amazon.ae/dp/B06XDS1WV5</v>
      </c>
      <c r="E143" s="5" t="s">
        <v>342</v>
      </c>
      <c r="F143" s="9" t="str">
        <f>_xlfn.XLOOKUP($E143,'Raw Data'!$E:$E,'Raw Data'!F:F,"ERROR",0,1)</f>
        <v>Dippity-Do Girls with Curls Enhancing Mousse Dippity-Do Girls with Curls Enhancing Mousse</v>
      </c>
      <c r="G143" s="10">
        <f>_xlfn.XLOOKUP($E143,'Raw Data'!$E:$E,'Raw Data'!G:G,"ERROR",0,1)</f>
        <v>10</v>
      </c>
      <c r="H143" s="9">
        <f>_xlfn.XLOOKUP($E143,'Raw Data'!$E:$E,'Raw Data'!H:H,"ERROR",0,1)</f>
        <v>653.34</v>
      </c>
      <c r="I143" s="9">
        <f>_xlfn.XLOOKUP($E143,'Raw Data'!$E:$E,'Raw Data'!I:I,"ERROR",0,1)</f>
        <v>0.000874705382374137</v>
      </c>
      <c r="J143" s="9" t="str">
        <f>_xlfn.XLOOKUP($E143,'Raw Data'!$E:$E,'Raw Data'!J:J,"ERROR",0,1)</f>
        <v>No</v>
      </c>
      <c r="K143" s="14" t="str">
        <f t="array" ref="K143">_xlfn.IFS(AND(L143&gt;0,L143&lt;=5),"0 to 5",AND(L143&gt;5,L143&lt;=10),"5 to 10",AND(L143&gt;10,L143&lt;=15),"10 to 15",AND(L143&gt;15,L143&lt;=20),"15 to 20",AND(L143&gt;20,L143&lt;=30),"20 to 30",AND(L143&gt;30,L143&lt;=40),"30 to 40",AND(L143&gt;40,L143&lt;=50),"40 to 50",AND(L143&gt;50,L143&lt;=75),"50 to 75",AND(L143&gt;75,L143&lt;=100),"75 to 100",AND(L143&gt;100,L143&lt;=150),"100 to 150",AND(L143&gt;150,L143&lt;=200),"150 to 200",AND(L143&gt;200,L143&lt;=250),"200 to 250",AND(L143&gt;250,L143&lt;=300),"250 to 300",AND(L143&gt;300,L143&lt;=400),"300 to 400",AND(L143&gt;400,L143&lt;=500),"400 to 500",L143&gt;500,"500+")</f>
        <v>50 to 75</v>
      </c>
      <c r="L143" s="9">
        <f>_xlfn.XLOOKUP($E143,'Raw Data'!$E:$E,'Raw Data'!L:L,"ERROR",0,1)</f>
        <v>62.17</v>
      </c>
      <c r="M143" s="14" t="str">
        <f t="array" ref="M143">_xlfn.IFS(AND(N143&gt;0,N143&lt;=5),"0 to 5",AND(N143&gt;5,N143&lt;=10),"5 to 10",AND(N143&gt;10,N143&lt;=15),"10 to 15",AND(N143&gt;15,N143&lt;=20),"15 to 20",AND(N143&gt;20,N143&lt;=30),"20 to 30",AND(N143&gt;30,N143&lt;=40),"30 to 40",AND(N143&gt;40,N143&lt;=50),"40 to 50",AND(N143&gt;50,N143&lt;=75),"50 to 75",AND(N143&gt;75,N143&lt;=100),"75 to 100",AND(N143&gt;100,N143&lt;=150),"100 to 150",AND(N143&gt;150,N143&lt;=200),"150 to 200",AND(N143&gt;200,N143&lt;=250),"200 to 250",AND(N143&gt;250,N143&lt;=300),"250 to 300",AND(N143&gt;300,N143&lt;=400),"300 to 400",AND(N143&gt;400,N143&lt;=500),"400 to 500",N143&gt;500,"500+")</f>
        <v>75 to 100</v>
      </c>
      <c r="N143" s="9">
        <f>_xlfn.XLOOKUP($E143,'Raw Data'!$E:$E,'Raw Data'!N:N,"ERROR",0,1)</f>
        <v>82.21</v>
      </c>
      <c r="O143" s="14" t="str">
        <f t="array" ref="O143">_xlfn.IFS(P143=0,"No Discount",AND(P143&gt;0,P143&lt;=0.02),"0% to 2%",AND(P143&gt;0.02,P143&lt;=0.04),"2% to 4%",AND(P143&gt;0.04,P143&lt;=0.06),"4% to 6%",AND(P143&gt;0.06,P143&lt;=0.08),"6% to 8%",AND(P143&gt;0.08,P143&lt;=0.1),"8% to 10%",AND(P143&gt;0.1,P143&lt;=0.15),"10% to 15%",AND(P143&gt;0.15,P143&lt;=0.2),"15% to 20%",AND(P143&gt;0.2,P143&lt;=0.25),"20% to 25%",AND(P143&gt;0.25,P143&lt;=0.3),"25% to 30%",AND(P143&gt;0.3,P143&lt;=0.4),"30% to 40%",AND(P143&gt;0.4,P143&lt;=0.5),"40% to 50%",AND(P143&gt;0.5,P143&lt;=0.75),"50% to 75%",AND(P143&gt;0.75,P143&lt;=1),"75% to 100%")</f>
        <v>20% to 25%</v>
      </c>
      <c r="P143" s="10">
        <f>_xlfn.XLOOKUP($E143,'Raw Data'!$E:$E,'Raw Data'!P:P,"ERROR",0,1)</f>
        <v>0.243765965211045</v>
      </c>
      <c r="Q143" s="9">
        <f>_xlfn.XLOOKUP($E143,'Raw Data'!$E:$E,'Raw Data'!Q:Q,"ERROR",0,1)</f>
        <v>0</v>
      </c>
      <c r="R143" s="9">
        <f>_xlfn.XLOOKUP($E143,'Raw Data'!$E:$E,'Raw Data'!R:R,"ERROR",0,1)</f>
        <v>0</v>
      </c>
      <c r="S143" s="5" t="e">
        <f t="array" ref="S143">_xlfn.IFS(AND(T143&gt;0,T143&lt;=0.05),"0 to 0.05",AND(T143&gt;0.05,T143&lt;=0.1),"0.05 to 0.1",AND(T143&gt;0.1,T143&lt;=0.2),"0.1 to 0.2",AND(T143&gt;0.2,T143&lt;=0.3),"0.2 to 0.3",AND(T143&gt;0.3,T143&lt;=0.4),"0.3 to 0.4",AND(T143&gt;0.4,T143&lt;=0.5),"0.4 to 0.5",AND(T143&gt;0.5,T143&lt;=0.75),"0.5 to 0.75",AND(T143&gt;0.75,T143&lt;=1),"0.75 to 1",AND(T143&gt;1,T143&lt;=2),"1 to 2",AND(T143&gt;2,T143&lt;=3),"2 to 3",AND(T143&gt;3,T143&lt;=4),"3 to 4",AND(T143&gt;4,T143&lt;=5),"4 to 5",AND(T143&gt;5,T143&lt;=10),"5 to 10",T143&gt;10,"10+")</f>
        <v>#N/A</v>
      </c>
      <c r="T143" s="10">
        <f>_xlfn.XLOOKUP($E143,'Raw Data'!$E:$E,'Raw Data'!T:T,"ERROR",0,1)</f>
        <v>0</v>
      </c>
      <c r="U143" s="15" t="e">
        <f t="array" ref="U143">_xlfn.IFS(AND(V143&gt;0,V143&lt;=0.05),"0 to 0.05",AND(V143&gt;0.05,V143&lt;=0.1),"0.05 to 0.1",AND(V143&gt;0.1,V143&lt;=0.2),"0.1 to 0.2",AND(V143&gt;0.2,V143&lt;=0.3),"0.2 to 0.3",AND(V143&gt;0.3,V143&lt;=0.4),"0.3 to 0.4",AND(V143&gt;0.4,V143&lt;=0.5),"0.4 to 0.5",AND(V143&gt;0.5,V143&lt;=0.75),"0.5 to 0.75",AND(V143&gt;0.75,V143&lt;=1),"0.75 to 1",AND(V143&gt;1,V143&lt;=2),"1 to 2",AND(V143&gt;2,V143&lt;=3),"2 to 3",AND(V143&gt;3,V143&lt;=4),"3 to 4",AND(V143&gt;4,V143&lt;=5),"4 to 5",AND(V143&gt;5,V143&lt;=10),"5 to 10",V143&gt;10,"10+")</f>
        <v>#N/A</v>
      </c>
      <c r="V143" s="10">
        <f>_xlfn.XLOOKUP($E143,'Raw Data'!$E:$E,'Raw Data'!V:V,"ERROR",0,1)</f>
        <v>0</v>
      </c>
      <c r="W143" s="15" t="e">
        <f t="array" ref="W143">_xlfn.IFS(AND(X143&gt;0,X143&lt;=0.05),"0 to 0.05",AND(X143&gt;0.05,X143&lt;=0.1),"0.05 to 0.1",AND(X143&gt;0.1,X143&lt;=0.2),"0.1 to 0.2",AND(X143&gt;0.2,X143&lt;=0.3),"0.2 to 0.3",AND(X143&gt;0.3,X143&lt;=0.4),"0.3 to 0.4",AND(X143&gt;0.4,X143&lt;=0.5),"0.4 to 0.5",AND(X143&gt;0.5,X143&lt;=0.75),"0.5 to 0.75",AND(X143&gt;0.75,X143&lt;=1),"0.75 to 1",AND(X143&gt;1,X143&lt;=2),"1 to 2",AND(X143&gt;2,X143&lt;=3),"2 to 3",AND(X143&gt;3,X143&lt;=4),"3 to 4",AND(X143&gt;4,X143&lt;=5),"4 to 5",AND(X143&gt;5,X143&lt;=10),"5 to 10",X143&gt;10,"10+")</f>
        <v>#DIV/0!</v>
      </c>
      <c r="X143" s="16" t="e">
        <f t="shared" si="7"/>
        <v>#DIV/0!</v>
      </c>
      <c r="Y143" s="5" t="e">
        <f t="array" ref="Y143">_xlfn.IFS(AND(Z143&gt;0,Z143&lt;=1),"0 to 1",AND(Z143&gt;1,Z143&lt;=2),"1 to 2",AND(Z143&gt;2,Z143&lt;=4),"2 to 4",AND(Z143&gt;4,Z143&lt;=6),"4 to 6",AND(Z143&gt;6,Z143&lt;=8),"6 to 8",AND(Z143&gt;8,Z143&lt;=10),"8 to 10",AND(Z143&gt;10,Z143&lt;=15),"10 to 15",AND(Z143&gt;15,Z143&lt;=20),"15 to 20",AND(Z143&gt;20,Z143&lt;=25),"20 to 25",AND(Z143&gt;25,Z143&lt;=30),"25 to 30",AND(Z143&gt;30,Z143&lt;=40),"30 to 40",AND(Z143&gt;40,Z143&lt;=50),"40 to 50",Z143&gt;50,"50+")</f>
        <v>#N/A</v>
      </c>
      <c r="Z143" s="9">
        <f>_xlfn.XLOOKUP($E143,'Raw Data'!$E:$E,'Raw Data'!Z:Z,"ERROR",0,1)</f>
        <v>0</v>
      </c>
      <c r="AA143" s="9">
        <f>_xlfn.XLOOKUP($E143,'Raw Data'!$E:$E,'Raw Data'!AA:AA,"ERROR",0,1)</f>
        <v>0</v>
      </c>
    </row>
    <row r="144" hidden="1" spans="1:27">
      <c r="A144" s="5" t="str">
        <f>_xlfn.XLOOKUP($E144,'Raw Data'!$E:$E,'Raw Data'!A:A,"ERROR",0,1)</f>
        <v>AE</v>
      </c>
      <c r="B144" s="5" t="str">
        <f>_xlfn.XLOOKUP($E144,'Raw Data'!$E:$E,'Raw Data'!B:B,"ERROR",0,1)</f>
        <v>Hair Mousses</v>
      </c>
      <c r="C144" s="5" t="str">
        <f>_xlfn.XLOOKUP($E144,'Raw Data'!$E:$E,'Raw Data'!C:C,"ERROR",0,1)</f>
        <v>pantene</v>
      </c>
      <c r="D144" s="5" t="str">
        <f>_xlfn.XLOOKUP($E144,'Raw Data'!$E:$E,'Raw Data'!D:D,"ERROR",0,1)</f>
        <v>www.amazon.ae/dp/B078YGG9YV</v>
      </c>
      <c r="E144" s="5" t="s">
        <v>343</v>
      </c>
      <c r="F144" s="9" t="str">
        <f>_xlfn.XLOOKUP($E144,'Raw Data'!$E:$E,'Raw Data'!F:F,"ERROR",0,1)</f>
        <v>Pantene  Pro-V Fine  Hair  Triple Action Volume Maximum Hold  Mousse , 6.6 oz (Pack of 5)</v>
      </c>
      <c r="G144" s="10">
        <f>_xlfn.XLOOKUP($E144,'Raw Data'!$E:$E,'Raw Data'!G:G,"ERROR",0,1)</f>
        <v>4</v>
      </c>
      <c r="H144" s="9">
        <f>_xlfn.XLOOKUP($E144,'Raw Data'!$E:$E,'Raw Data'!H:H,"ERROR",0,1)</f>
        <v>650.08</v>
      </c>
      <c r="I144" s="9">
        <f>_xlfn.XLOOKUP($E144,'Raw Data'!$E:$E,'Raw Data'!I:I,"ERROR",0,1)</f>
        <v>0.000870340825563686</v>
      </c>
      <c r="J144" s="9" t="str">
        <f>_xlfn.XLOOKUP($E144,'Raw Data'!$E:$E,'Raw Data'!J:J,"ERROR",0,1)</f>
        <v>No</v>
      </c>
      <c r="K144" s="14" t="str">
        <f t="array" ref="K144">_xlfn.IFS(AND(L144&gt;0,L144&lt;=5),"0 to 5",AND(L144&gt;5,L144&lt;=10),"5 to 10",AND(L144&gt;10,L144&lt;=15),"10 to 15",AND(L144&gt;15,L144&lt;=20),"15 to 20",AND(L144&gt;20,L144&lt;=30),"20 to 30",AND(L144&gt;30,L144&lt;=40),"30 to 40",AND(L144&gt;40,L144&lt;=50),"40 to 50",AND(L144&gt;50,L144&lt;=75),"50 to 75",AND(L144&gt;75,L144&lt;=100),"75 to 100",AND(L144&gt;100,L144&lt;=150),"100 to 150",AND(L144&gt;150,L144&lt;=200),"150 to 200",AND(L144&gt;200,L144&lt;=250),"200 to 250",AND(L144&gt;250,L144&lt;=300),"250 to 300",AND(L144&gt;300,L144&lt;=400),"300 to 400",AND(L144&gt;400,L144&lt;=500),"400 to 500",L144&gt;500,"500+")</f>
        <v>150 to 200</v>
      </c>
      <c r="L144" s="9">
        <f>_xlfn.XLOOKUP($E144,'Raw Data'!$E:$E,'Raw Data'!L:L,"ERROR",0,1)</f>
        <v>170.69</v>
      </c>
      <c r="M144" s="14" t="str">
        <f t="array" ref="M144">_xlfn.IFS(AND(N144&gt;0,N144&lt;=5),"0 to 5",AND(N144&gt;5,N144&lt;=10),"5 to 10",AND(N144&gt;10,N144&lt;=15),"10 to 15",AND(N144&gt;15,N144&lt;=20),"15 to 20",AND(N144&gt;20,N144&lt;=30),"20 to 30",AND(N144&gt;30,N144&lt;=40),"30 to 40",AND(N144&gt;40,N144&lt;=50),"40 to 50",AND(N144&gt;50,N144&lt;=75),"50 to 75",AND(N144&gt;75,N144&lt;=100),"75 to 100",AND(N144&gt;100,N144&lt;=150),"100 to 150",AND(N144&gt;150,N144&lt;=200),"150 to 200",AND(N144&gt;200,N144&lt;=250),"200 to 250",AND(N144&gt;250,N144&lt;=300),"250 to 300",AND(N144&gt;300,N144&lt;=400),"300 to 400",AND(N144&gt;400,N144&lt;=500),"400 to 500",N144&gt;500,"500+")</f>
        <v>150 to 200</v>
      </c>
      <c r="N144" s="9">
        <f>_xlfn.XLOOKUP($E144,'Raw Data'!$E:$E,'Raw Data'!N:N,"ERROR",0,1)</f>
        <v>170.91</v>
      </c>
      <c r="O144" s="14" t="str">
        <f t="array" ref="O144">_xlfn.IFS(P144=0,"No Discount",AND(P144&gt;0,P144&lt;=0.02),"0% to 2%",AND(P144&gt;0.02,P144&lt;=0.04),"2% to 4%",AND(P144&gt;0.04,P144&lt;=0.06),"4% to 6%",AND(P144&gt;0.06,P144&lt;=0.08),"6% to 8%",AND(P144&gt;0.08,P144&lt;=0.1),"8% to 10%",AND(P144&gt;0.1,P144&lt;=0.15),"10% to 15%",AND(P144&gt;0.15,P144&lt;=0.2),"15% to 20%",AND(P144&gt;0.2,P144&lt;=0.25),"20% to 25%",AND(P144&gt;0.25,P144&lt;=0.3),"25% to 30%",AND(P144&gt;0.3,P144&lt;=0.4),"30% to 40%",AND(P144&gt;0.4,P144&lt;=0.5),"40% to 50%",AND(P144&gt;0.5,P144&lt;=0.75),"50% to 75%",AND(P144&gt;0.75,P144&lt;=1),"75% to 100%")</f>
        <v>0% to 2%</v>
      </c>
      <c r="P144" s="10">
        <f>_xlfn.XLOOKUP($E144,'Raw Data'!$E:$E,'Raw Data'!P:P,"ERROR",0,1)</f>
        <v>0.00128722719560002</v>
      </c>
      <c r="Q144" s="9">
        <f>_xlfn.XLOOKUP($E144,'Raw Data'!$E:$E,'Raw Data'!Q:Q,"ERROR",0,1)</f>
        <v>33</v>
      </c>
      <c r="R144" s="9" t="str">
        <f>_xlfn.XLOOKUP($E144,'Raw Data'!$E:$E,'Raw Data'!R:R,"ERROR",0,1)</f>
        <v>oz</v>
      </c>
      <c r="S144" s="5" t="str">
        <f t="array" ref="S144">_xlfn.IFS(AND(T144&gt;0,T144&lt;=0.05),"0 to 0.05",AND(T144&gt;0.05,T144&lt;=0.1),"0.05 to 0.1",AND(T144&gt;0.1,T144&lt;=0.2),"0.1 to 0.2",AND(T144&gt;0.2,T144&lt;=0.3),"0.2 to 0.3",AND(T144&gt;0.3,T144&lt;=0.4),"0.3 to 0.4",AND(T144&gt;0.4,T144&lt;=0.5),"0.4 to 0.5",AND(T144&gt;0.5,T144&lt;=0.75),"0.5 to 0.75",AND(T144&gt;0.75,T144&lt;=1),"0.75 to 1",AND(T144&gt;1,T144&lt;=2),"1 to 2",AND(T144&gt;2,T144&lt;=3),"2 to 3",AND(T144&gt;3,T144&lt;=4),"3 to 4",AND(T144&gt;4,T144&lt;=5),"4 to 5",AND(T144&gt;5,T144&lt;=10),"5 to 10",T144&gt;10,"10+")</f>
        <v>0.1 to 0.2</v>
      </c>
      <c r="T144" s="10">
        <f>_xlfn.XLOOKUP($E144,'Raw Data'!$E:$E,'Raw Data'!T:T,"ERROR",0,1)</f>
        <v>0.174921347393447</v>
      </c>
      <c r="U144" s="15" t="str">
        <f t="array" ref="U144">_xlfn.IFS(AND(V144&gt;0,V144&lt;=0.05),"0 to 0.05",AND(V144&gt;0.05,V144&lt;=0.1),"0.05 to 0.1",AND(V144&gt;0.1,V144&lt;=0.2),"0.1 to 0.2",AND(V144&gt;0.2,V144&lt;=0.3),"0.2 to 0.3",AND(V144&gt;0.3,V144&lt;=0.4),"0.3 to 0.4",AND(V144&gt;0.4,V144&lt;=0.5),"0.4 to 0.5",AND(V144&gt;0.5,V144&lt;=0.75),"0.5 to 0.75",AND(V144&gt;0.75,V144&lt;=1),"0.75 to 1",AND(V144&gt;1,V144&lt;=2),"1 to 2",AND(V144&gt;2,V144&lt;=3),"2 to 3",AND(V144&gt;3,V144&lt;=4),"3 to 4",AND(V144&gt;4,V144&lt;=5),"4 to 5",AND(V144&gt;5,V144&lt;=10),"5 to 10",V144&gt;10,"10+")</f>
        <v>0 to 0.05</v>
      </c>
      <c r="V144" s="10">
        <f>_xlfn.XLOOKUP($E144,'Raw Data'!$E:$E,'Raw Data'!V:V,"ERROR",0,1)</f>
        <v>0.047289636302149</v>
      </c>
      <c r="W144" s="15" t="str">
        <f t="array" ref="W144">_xlfn.IFS(AND(X144&gt;0,X144&lt;=0.05),"0 to 0.05",AND(X144&gt;0.05,X144&lt;=0.1),"0.05 to 0.1",AND(X144&gt;0.1,X144&lt;=0.2),"0.1 to 0.2",AND(X144&gt;0.2,X144&lt;=0.3),"0.2 to 0.3",AND(X144&gt;0.3,X144&lt;=0.4),"0.3 to 0.4",AND(X144&gt;0.4,X144&lt;=0.5),"0.4 to 0.5",AND(X144&gt;0.5,X144&lt;=0.75),"0.5 to 0.75",AND(X144&gt;0.75,X144&lt;=1),"0.75 to 1",AND(X144&gt;1,X144&lt;=2),"1 to 2",AND(X144&gt;2,X144&lt;=3),"2 to 3",AND(X144&gt;3,X144&lt;=4),"3 to 4",AND(X144&gt;4,X144&lt;=5),"4 to 5",AND(X144&gt;5,X144&lt;=10),"5 to 10",X144&gt;10,"10+")</f>
        <v>0 to 0.05</v>
      </c>
      <c r="X144" s="16">
        <f t="shared" si="7"/>
        <v>0.0472287637962308</v>
      </c>
      <c r="Y144" s="5" t="str">
        <f t="array" ref="Y144">_xlfn.IFS(AND(Z144&gt;0,Z144&lt;=1),"0 to 1",AND(Z144&gt;1,Z144&lt;=2),"1 to 2",AND(Z144&gt;2,Z144&lt;=4),"2 to 4",AND(Z144&gt;4,Z144&lt;=6),"4 to 6",AND(Z144&gt;6,Z144&lt;=8),"6 to 8",AND(Z144&gt;8,Z144&lt;=10),"8 to 10",AND(Z144&gt;10,Z144&lt;=15),"10 to 15",AND(Z144&gt;15,Z144&lt;=20),"15 to 20",AND(Z144&gt;20,Z144&lt;=25),"20 to 25",AND(Z144&gt;25,Z144&lt;=30),"25 to 30",AND(Z144&gt;30,Z144&lt;=40),"30 to 40",AND(Z144&gt;40,Z144&lt;=50),"40 to 50",Z144&gt;50,"50+")</f>
        <v>30 to 40</v>
      </c>
      <c r="Z144" s="9">
        <f>_xlfn.XLOOKUP($E144,'Raw Data'!$E:$E,'Raw Data'!Z:Z,"ERROR",0,1)</f>
        <v>33</v>
      </c>
      <c r="AA144" s="9" t="str">
        <f>_xlfn.XLOOKUP($E144,'Raw Data'!$E:$E,'Raw Data'!AA:AA,"ERROR",0,1)</f>
        <v>oz</v>
      </c>
    </row>
    <row r="145" hidden="1" spans="1:27">
      <c r="A145" s="5" t="str">
        <f>_xlfn.XLOOKUP($E145,'Raw Data'!$E:$E,'Raw Data'!A:A,"ERROR",0,1)</f>
        <v>AE</v>
      </c>
      <c r="B145" s="5" t="str">
        <f>_xlfn.XLOOKUP($E145,'Raw Data'!$E:$E,'Raw Data'!B:B,"ERROR",0,1)</f>
        <v>Hair Mousses</v>
      </c>
      <c r="C145" s="5" t="str">
        <f>_xlfn.XLOOKUP($E145,'Raw Data'!$E:$E,'Raw Data'!C:C,"ERROR",0,1)</f>
        <v>shea moisture</v>
      </c>
      <c r="D145" s="5" t="str">
        <f>_xlfn.XLOOKUP($E145,'Raw Data'!$E:$E,'Raw Data'!D:D,"ERROR",0,1)</f>
        <v>www.amazon.ae/dp/B0118Q5I2Y</v>
      </c>
      <c r="E145" s="5" t="s">
        <v>344</v>
      </c>
      <c r="F145" s="9" t="str">
        <f>_xlfn.XLOOKUP($E145,'Raw Data'!$E:$E,'Raw Data'!F:F,"ERROR",0,1)</f>
        <v>Shea Moisture Coconut and Hibiscus Curl Enhancing Smoothie, 453 g</v>
      </c>
      <c r="G145" s="10">
        <f>_xlfn.XLOOKUP($E145,'Raw Data'!$E:$E,'Raw Data'!G:G,"ERROR",0,1)</f>
        <v>9</v>
      </c>
      <c r="H145" s="9">
        <f>_xlfn.XLOOKUP($E145,'Raw Data'!$E:$E,'Raw Data'!H:H,"ERROR",0,1)</f>
        <v>649.04</v>
      </c>
      <c r="I145" s="9">
        <f>_xlfn.XLOOKUP($E145,'Raw Data'!$E:$E,'Raw Data'!I:I,"ERROR",0,1)</f>
        <v>0.000868948451611886</v>
      </c>
      <c r="J145" s="9" t="str">
        <f>_xlfn.XLOOKUP($E145,'Raw Data'!$E:$E,'Raw Data'!J:J,"ERROR",0,1)</f>
        <v>No</v>
      </c>
      <c r="K145" s="14" t="str">
        <f t="array" ref="K145">_xlfn.IFS(AND(L145&gt;0,L145&lt;=5),"0 to 5",AND(L145&gt;5,L145&lt;=10),"5 to 10",AND(L145&gt;10,L145&lt;=15),"10 to 15",AND(L145&gt;15,L145&lt;=20),"15 to 20",AND(L145&gt;20,L145&lt;=30),"20 to 30",AND(L145&gt;30,L145&lt;=40),"30 to 40",AND(L145&gt;40,L145&lt;=50),"40 to 50",AND(L145&gt;50,L145&lt;=75),"50 to 75",AND(L145&gt;75,L145&lt;=100),"75 to 100",AND(L145&gt;100,L145&lt;=150),"100 to 150",AND(L145&gt;150,L145&lt;=200),"150 to 200",AND(L145&gt;200,L145&lt;=250),"200 to 250",AND(L145&gt;250,L145&lt;=300),"250 to 300",AND(L145&gt;300,L145&lt;=400),"300 to 400",AND(L145&gt;400,L145&lt;=500),"400 to 500",L145&gt;500,"500+")</f>
        <v>50 to 75</v>
      </c>
      <c r="L145" s="9">
        <f>_xlfn.XLOOKUP($E145,'Raw Data'!$E:$E,'Raw Data'!L:L,"ERROR",0,1)</f>
        <v>73.18</v>
      </c>
      <c r="M145" s="14" t="str">
        <f t="array" ref="M145">_xlfn.IFS(AND(N145&gt;0,N145&lt;=5),"0 to 5",AND(N145&gt;5,N145&lt;=10),"5 to 10",AND(N145&gt;10,N145&lt;=15),"10 to 15",AND(N145&gt;15,N145&lt;=20),"15 to 20",AND(N145&gt;20,N145&lt;=30),"20 to 30",AND(N145&gt;30,N145&lt;=40),"30 to 40",AND(N145&gt;40,N145&lt;=50),"40 to 50",AND(N145&gt;50,N145&lt;=75),"50 to 75",AND(N145&gt;75,N145&lt;=100),"75 to 100",AND(N145&gt;100,N145&lt;=150),"100 to 150",AND(N145&gt;150,N145&lt;=200),"150 to 200",AND(N145&gt;200,N145&lt;=250),"200 to 250",AND(N145&gt;250,N145&lt;=300),"250 to 300",AND(N145&gt;300,N145&lt;=400),"300 to 400",AND(N145&gt;400,N145&lt;=500),"400 to 500",N145&gt;500,"500+")</f>
        <v>50 to 75</v>
      </c>
      <c r="N145" s="9">
        <f>_xlfn.XLOOKUP($E145,'Raw Data'!$E:$E,'Raw Data'!N:N,"ERROR",0,1)</f>
        <v>73.86</v>
      </c>
      <c r="O145" s="14" t="str">
        <f t="array" ref="O145">_xlfn.IFS(P145=0,"No Discount",AND(P145&gt;0,P145&lt;=0.02),"0% to 2%",AND(P145&gt;0.02,P145&lt;=0.04),"2% to 4%",AND(P145&gt;0.04,P145&lt;=0.06),"4% to 6%",AND(P145&gt;0.06,P145&lt;=0.08),"6% to 8%",AND(P145&gt;0.08,P145&lt;=0.1),"8% to 10%",AND(P145&gt;0.1,P145&lt;=0.15),"10% to 15%",AND(P145&gt;0.15,P145&lt;=0.2),"15% to 20%",AND(P145&gt;0.2,P145&lt;=0.25),"20% to 25%",AND(P145&gt;0.25,P145&lt;=0.3),"25% to 30%",AND(P145&gt;0.3,P145&lt;=0.4),"30% to 40%",AND(P145&gt;0.4,P145&lt;=0.5),"40% to 50%",AND(P145&gt;0.5,P145&lt;=0.75),"50% to 75%",AND(P145&gt;0.75,P145&lt;=1),"75% to 100%")</f>
        <v>0% to 2%</v>
      </c>
      <c r="P145" s="10">
        <f>_xlfn.XLOOKUP($E145,'Raw Data'!$E:$E,'Raw Data'!P:P,"ERROR",0,1)</f>
        <v>0.00920660709450301</v>
      </c>
      <c r="Q145" s="9">
        <f>_xlfn.XLOOKUP($E145,'Raw Data'!$E:$E,'Raw Data'!Q:Q,"ERROR",0,1)</f>
        <v>453</v>
      </c>
      <c r="R145" s="9" t="str">
        <f>_xlfn.XLOOKUP($E145,'Raw Data'!$E:$E,'Raw Data'!R:R,"ERROR",0,1)</f>
        <v>gm</v>
      </c>
      <c r="S145" s="5" t="str">
        <f t="array" ref="S145">_xlfn.IFS(AND(T145&gt;0,T145&lt;=0.05),"0 to 0.05",AND(T145&gt;0.05,T145&lt;=0.1),"0.05 to 0.1",AND(T145&gt;0.1,T145&lt;=0.2),"0.1 to 0.2",AND(T145&gt;0.2,T145&lt;=0.3),"0.2 to 0.3",AND(T145&gt;0.3,T145&lt;=0.4),"0.3 to 0.4",AND(T145&gt;0.4,T145&lt;=0.5),"0.4 to 0.5",AND(T145&gt;0.5,T145&lt;=0.75),"0.5 to 0.75",AND(T145&gt;0.75,T145&lt;=1),"0.75 to 1",AND(T145&gt;1,T145&lt;=2),"1 to 2",AND(T145&gt;2,T145&lt;=3),"2 to 3",AND(T145&gt;3,T145&lt;=4),"3 to 4",AND(T145&gt;4,T145&lt;=5),"4 to 5",AND(T145&gt;5,T145&lt;=10),"5 to 10",T145&gt;10,"10+")</f>
        <v>0.1 to 0.2</v>
      </c>
      <c r="T145" s="10">
        <f>_xlfn.XLOOKUP($E145,'Raw Data'!$E:$E,'Raw Data'!T:T,"ERROR",0,1)</f>
        <v>0.161631565118908</v>
      </c>
      <c r="U145" s="15" t="str">
        <f t="array" ref="U145">_xlfn.IFS(AND(V145&gt;0,V145&lt;=0.05),"0 to 0.05",AND(V145&gt;0.05,V145&lt;=0.1),"0.05 to 0.1",AND(V145&gt;0.1,V145&lt;=0.2),"0.1 to 0.2",AND(V145&gt;0.2,V145&lt;=0.3),"0.2 to 0.3",AND(V145&gt;0.3,V145&lt;=0.4),"0.3 to 0.4",AND(V145&gt;0.4,V145&lt;=0.5),"0.4 to 0.5",AND(V145&gt;0.5,V145&lt;=0.75),"0.5 to 0.75",AND(V145&gt;0.75,V145&lt;=1),"0.75 to 1",AND(V145&gt;1,V145&lt;=2),"1 to 2",AND(V145&gt;2,V145&lt;=3),"2 to 3",AND(V145&gt;3,V145&lt;=4),"3 to 4",AND(V145&gt;4,V145&lt;=5),"4 to 5",AND(V145&gt;5,V145&lt;=10),"5 to 10",V145&gt;10,"10+")</f>
        <v>0 to 0.05</v>
      </c>
      <c r="V145" s="10">
        <f>_xlfn.XLOOKUP($E145,'Raw Data'!$E:$E,'Raw Data'!V:V,"ERROR",0,1)</f>
        <v>0.0440460371401242</v>
      </c>
      <c r="W145" s="15" t="str">
        <f t="array" ref="W145">_xlfn.IFS(AND(X145&gt;0,X145&lt;=0.05),"0 to 0.05",AND(X145&gt;0.05,X145&lt;=0.1),"0.05 to 0.1",AND(X145&gt;0.1,X145&lt;=0.2),"0.1 to 0.2",AND(X145&gt;0.2,X145&lt;=0.3),"0.2 to 0.3",AND(X145&gt;0.3,X145&lt;=0.4),"0.3 to 0.4",AND(X145&gt;0.4,X145&lt;=0.5),"0.4 to 0.5",AND(X145&gt;0.5,X145&lt;=0.75),"0.5 to 0.75",AND(X145&gt;0.75,X145&lt;=1),"0.75 to 1",AND(X145&gt;1,X145&lt;=2),"1 to 2",AND(X145&gt;2,X145&lt;=3),"2 to 3",AND(X145&gt;3,X145&lt;=4),"3 to 4",AND(X145&gt;4,X145&lt;=5),"4 to 5",AND(X145&gt;5,X145&lt;=10),"5 to 10",X145&gt;10,"10+")</f>
        <v>0 to 0.05</v>
      </c>
      <c r="X145" s="16">
        <f t="shared" si="7"/>
        <v>0.0436405225821052</v>
      </c>
      <c r="Y145" s="5" t="str">
        <f t="array" ref="Y145">_xlfn.IFS(AND(Z145&gt;0,Z145&lt;=1),"0 to 1",AND(Z145&gt;1,Z145&lt;=2),"1 to 2",AND(Z145&gt;2,Z145&lt;=4),"2 to 4",AND(Z145&gt;4,Z145&lt;=6),"4 to 6",AND(Z145&gt;6,Z145&lt;=8),"6 to 8",AND(Z145&gt;8,Z145&lt;=10),"8 to 10",AND(Z145&gt;10,Z145&lt;=15),"10 to 15",AND(Z145&gt;15,Z145&lt;=20),"15 to 20",AND(Z145&gt;20,Z145&lt;=25),"20 to 25",AND(Z145&gt;25,Z145&lt;=30),"25 to 30",AND(Z145&gt;30,Z145&lt;=40),"30 to 40",AND(Z145&gt;40,Z145&lt;=50),"40 to 50",Z145&gt;50,"50+")</f>
        <v>15 to 20</v>
      </c>
      <c r="Z145" s="9">
        <f>_xlfn.XLOOKUP($E145,'Raw Data'!$E:$E,'Raw Data'!Z:Z,"ERROR",0,1)</f>
        <v>15.3114</v>
      </c>
      <c r="AA145" s="9" t="str">
        <f>_xlfn.XLOOKUP($E145,'Raw Data'!$E:$E,'Raw Data'!AA:AA,"ERROR",0,1)</f>
        <v>oz</v>
      </c>
    </row>
    <row r="146" hidden="1" spans="1:27">
      <c r="A146" s="5" t="str">
        <f>_xlfn.XLOOKUP($E146,'Raw Data'!$E:$E,'Raw Data'!A:A,"ERROR",0,1)</f>
        <v>AE</v>
      </c>
      <c r="B146" s="5" t="str">
        <f>_xlfn.XLOOKUP($E146,'Raw Data'!$E:$E,'Raw Data'!B:B,"ERROR",0,1)</f>
        <v>Hair Mousses</v>
      </c>
      <c r="C146" s="5" t="str">
        <f>_xlfn.XLOOKUP($E146,'Raw Data'!$E:$E,'Raw Data'!C:C,"ERROR",0,1)</f>
        <v>suave</v>
      </c>
      <c r="D146" s="5" t="str">
        <f>_xlfn.XLOOKUP($E146,'Raw Data'!$E:$E,'Raw Data'!D:D,"ERROR",0,1)</f>
        <v>www.amazon.ae/dp/B0002IKRMQ</v>
      </c>
      <c r="E146" s="5" t="s">
        <v>345</v>
      </c>
      <c r="F146" s="9" t="str">
        <f>_xlfn.XLOOKUP($E146,'Raw Data'!$E:$E,'Raw Data'!F:F,"ERROR",0,1)</f>
        <v>Suave Max Hold Volumizing Mousse, 9 oz</v>
      </c>
      <c r="G146" s="10">
        <f>_xlfn.XLOOKUP($E146,'Raw Data'!$E:$E,'Raw Data'!G:G,"ERROR",0,1)</f>
        <v>9</v>
      </c>
      <c r="H146" s="9">
        <f>_xlfn.XLOOKUP($E146,'Raw Data'!$E:$E,'Raw Data'!H:H,"ERROR",0,1)</f>
        <v>640.2</v>
      </c>
      <c r="I146" s="9">
        <f>_xlfn.XLOOKUP($E146,'Raw Data'!$E:$E,'Raw Data'!I:I,"ERROR",0,1)</f>
        <v>0.000857113273021585</v>
      </c>
      <c r="J146" s="9" t="str">
        <f>_xlfn.XLOOKUP($E146,'Raw Data'!$E:$E,'Raw Data'!J:J,"ERROR",0,1)</f>
        <v>No</v>
      </c>
      <c r="K146" s="14" t="str">
        <f t="array" ref="K146">_xlfn.IFS(AND(L146&gt;0,L146&lt;=5),"0 to 5",AND(L146&gt;5,L146&lt;=10),"5 to 10",AND(L146&gt;10,L146&lt;=15),"10 to 15",AND(L146&gt;15,L146&lt;=20),"15 to 20",AND(L146&gt;20,L146&lt;=30),"20 to 30",AND(L146&gt;30,L146&lt;=40),"30 to 40",AND(L146&gt;40,L146&lt;=50),"40 to 50",AND(L146&gt;50,L146&lt;=75),"50 to 75",AND(L146&gt;75,L146&lt;=100),"75 to 100",AND(L146&gt;100,L146&lt;=150),"100 to 150",AND(L146&gt;150,L146&lt;=200),"150 to 200",AND(L146&gt;200,L146&lt;=250),"200 to 250",AND(L146&gt;250,L146&lt;=300),"250 to 300",AND(L146&gt;300,L146&lt;=400),"300 to 400",AND(L146&gt;400,L146&lt;=500),"400 to 500",L146&gt;500,"500+")</f>
        <v>50 to 75</v>
      </c>
      <c r="L146" s="9">
        <f>_xlfn.XLOOKUP($E146,'Raw Data'!$E:$E,'Raw Data'!L:L,"ERROR",0,1)</f>
        <v>71.61</v>
      </c>
      <c r="M146" s="14" t="str">
        <f t="array" ref="M146">_xlfn.IFS(AND(N146&gt;0,N146&lt;=5),"0 to 5",AND(N146&gt;5,N146&lt;=10),"5 to 10",AND(N146&gt;10,N146&lt;=15),"10 to 15",AND(N146&gt;15,N146&lt;=20),"15 to 20",AND(N146&gt;20,N146&lt;=30),"20 to 30",AND(N146&gt;30,N146&lt;=40),"30 to 40",AND(N146&gt;40,N146&lt;=50),"40 to 50",AND(N146&gt;50,N146&lt;=75),"50 to 75",AND(N146&gt;75,N146&lt;=100),"75 to 100",AND(N146&gt;100,N146&lt;=150),"100 to 150",AND(N146&gt;150,N146&lt;=200),"150 to 200",AND(N146&gt;200,N146&lt;=250),"200 to 250",AND(N146&gt;250,N146&lt;=300),"250 to 300",AND(N146&gt;300,N146&lt;=400),"300 to 400",AND(N146&gt;400,N146&lt;=500),"400 to 500",N146&gt;500,"500+")</f>
        <v>75 to 100</v>
      </c>
      <c r="N146" s="9">
        <f>_xlfn.XLOOKUP($E146,'Raw Data'!$E:$E,'Raw Data'!N:N,"ERROR",0,1)</f>
        <v>75.36</v>
      </c>
      <c r="O146" s="14" t="str">
        <f t="array" ref="O146">_xlfn.IFS(P146=0,"No Discount",AND(P146&gt;0,P146&lt;=0.02),"0% to 2%",AND(P146&gt;0.02,P146&lt;=0.04),"2% to 4%",AND(P146&gt;0.04,P146&lt;=0.06),"4% to 6%",AND(P146&gt;0.06,P146&lt;=0.08),"6% to 8%",AND(P146&gt;0.08,P146&lt;=0.1),"8% to 10%",AND(P146&gt;0.1,P146&lt;=0.15),"10% to 15%",AND(P146&gt;0.15,P146&lt;=0.2),"15% to 20%",AND(P146&gt;0.2,P146&lt;=0.25),"20% to 25%",AND(P146&gt;0.25,P146&lt;=0.3),"25% to 30%",AND(P146&gt;0.3,P146&lt;=0.4),"30% to 40%",AND(P146&gt;0.4,P146&lt;=0.5),"40% to 50%",AND(P146&gt;0.5,P146&lt;=0.75),"50% to 75%",AND(P146&gt;0.75,P146&lt;=1),"75% to 100%")</f>
        <v>4% to 6%</v>
      </c>
      <c r="P146" s="10">
        <f>_xlfn.XLOOKUP($E146,'Raw Data'!$E:$E,'Raw Data'!P:P,"ERROR",0,1)</f>
        <v>0.0497611464968153</v>
      </c>
      <c r="Q146" s="9">
        <f>_xlfn.XLOOKUP($E146,'Raw Data'!$E:$E,'Raw Data'!Q:Q,"ERROR",0,1)</f>
        <v>9</v>
      </c>
      <c r="R146" s="9" t="str">
        <f>_xlfn.XLOOKUP($E146,'Raw Data'!$E:$E,'Raw Data'!R:R,"ERROR",0,1)</f>
        <v>oz</v>
      </c>
      <c r="S146" s="5" t="str">
        <f t="array" ref="S146">_xlfn.IFS(AND(T146&gt;0,T146&lt;=0.05),"0 to 0.05",AND(T146&gt;0.05,T146&lt;=0.1),"0.05 to 0.1",AND(T146&gt;0.1,T146&lt;=0.2),"0.1 to 0.2",AND(T146&gt;0.2,T146&lt;=0.3),"0.2 to 0.3",AND(T146&gt;0.3,T146&lt;=0.4),"0.3 to 0.4",AND(T146&gt;0.4,T146&lt;=0.5),"0.4 to 0.5",AND(T146&gt;0.5,T146&lt;=0.75),"0.5 to 0.75",AND(T146&gt;0.75,T146&lt;=1),"0.75 to 1",AND(T146&gt;1,T146&lt;=2),"1 to 2",AND(T146&gt;2,T146&lt;=3),"2 to 3",AND(T146&gt;3,T146&lt;=4),"3 to 4",AND(T146&gt;4,T146&lt;=5),"4 to 5",AND(T146&gt;5,T146&lt;=10),"5 to 10",T146&gt;10,"10+")</f>
        <v>0.2 to 0.3</v>
      </c>
      <c r="T146" s="10">
        <f>_xlfn.XLOOKUP($E146,'Raw Data'!$E:$E,'Raw Data'!T:T,"ERROR",0,1)</f>
        <v>0.269079021530831</v>
      </c>
      <c r="U146" s="15" t="str">
        <f t="array" ref="U146">_xlfn.IFS(AND(V146&gt;0,V146&lt;=0.05),"0 to 0.05",AND(V146&gt;0.05,V146&lt;=0.1),"0.05 to 0.1",AND(V146&gt;0.1,V146&lt;=0.2),"0.1 to 0.2",AND(V146&gt;0.2,V146&lt;=0.3),"0.2 to 0.3",AND(V146&gt;0.3,V146&lt;=0.4),"0.3 to 0.4",AND(V146&gt;0.4,V146&lt;=0.5),"0.4 to 0.5",AND(V146&gt;0.5,V146&lt;=0.75),"0.5 to 0.75",AND(V146&gt;0.75,V146&lt;=1),"0.75 to 1",AND(V146&gt;1,V146&lt;=2),"1 to 2",AND(V146&gt;2,V146&lt;=3),"2 to 3",AND(V146&gt;3,V146&lt;=4),"3 to 4",AND(V146&gt;4,V146&lt;=5),"4 to 5",AND(V146&gt;5,V146&lt;=10),"5 to 10",V146&gt;10,"10+")</f>
        <v>0.05 to 0.1</v>
      </c>
      <c r="V146" s="10">
        <f>_xlfn.XLOOKUP($E146,'Raw Data'!$E:$E,'Raw Data'!V:V,"ERROR",0,1)</f>
        <v>0.0764558674332093</v>
      </c>
      <c r="W146" s="15" t="str">
        <f t="array" ref="W146">_xlfn.IFS(AND(X146&gt;0,X146&lt;=0.05),"0 to 0.05",AND(X146&gt;0.05,X146&lt;=0.1),"0.05 to 0.1",AND(X146&gt;0.1,X146&lt;=0.2),"0.1 to 0.2",AND(X146&gt;0.2,X146&lt;=0.3),"0.2 to 0.3",AND(X146&gt;0.3,X146&lt;=0.4),"0.3 to 0.4",AND(X146&gt;0.4,X146&lt;=0.5),"0.4 to 0.5",AND(X146&gt;0.5,X146&lt;=0.75),"0.5 to 0.75",AND(X146&gt;0.75,X146&lt;=1),"0.75 to 1",AND(X146&gt;1,X146&lt;=2),"1 to 2",AND(X146&gt;2,X146&lt;=3),"2 to 3",AND(X146&gt;3,X146&lt;=4),"3 to 4",AND(X146&gt;4,X146&lt;=5),"4 to 5",AND(X146&gt;5,X146&lt;=10),"5 to 10",X146&gt;10,"10+")</f>
        <v>0.05 to 0.1</v>
      </c>
      <c r="X146" s="16">
        <f t="shared" si="7"/>
        <v>0.0726513358133243</v>
      </c>
      <c r="Y146" s="5" t="str">
        <f t="array" ref="Y146">_xlfn.IFS(AND(Z146&gt;0,Z146&lt;=1),"0 to 1",AND(Z146&gt;1,Z146&lt;=2),"1 to 2",AND(Z146&gt;2,Z146&lt;=4),"2 to 4",AND(Z146&gt;4,Z146&lt;=6),"4 to 6",AND(Z146&gt;6,Z146&lt;=8),"6 to 8",AND(Z146&gt;8,Z146&lt;=10),"8 to 10",AND(Z146&gt;10,Z146&lt;=15),"10 to 15",AND(Z146&gt;15,Z146&lt;=20),"15 to 20",AND(Z146&gt;20,Z146&lt;=25),"20 to 25",AND(Z146&gt;25,Z146&lt;=30),"25 to 30",AND(Z146&gt;30,Z146&lt;=40),"30 to 40",AND(Z146&gt;40,Z146&lt;=50),"40 to 50",Z146&gt;50,"50+")</f>
        <v>8 to 10</v>
      </c>
      <c r="Z146" s="9">
        <f>_xlfn.XLOOKUP($E146,'Raw Data'!$E:$E,'Raw Data'!Z:Z,"ERROR",0,1)</f>
        <v>9</v>
      </c>
      <c r="AA146" s="9" t="str">
        <f>_xlfn.XLOOKUP($E146,'Raw Data'!$E:$E,'Raw Data'!AA:AA,"ERROR",0,1)</f>
        <v>oz</v>
      </c>
    </row>
    <row r="147" hidden="1" spans="1:27">
      <c r="A147" s="5" t="str">
        <f>_xlfn.XLOOKUP($E147,'Raw Data'!$E:$E,'Raw Data'!A:A,"ERROR",0,1)</f>
        <v>AE</v>
      </c>
      <c r="B147" s="5" t="str">
        <f>_xlfn.XLOOKUP($E147,'Raw Data'!$E:$E,'Raw Data'!B:B,"ERROR",0,1)</f>
        <v>Hair Mousses</v>
      </c>
      <c r="C147" s="5" t="str">
        <f>_xlfn.XLOOKUP($E147,'Raw Data'!$E:$E,'Raw Data'!C:C,"ERROR",0,1)</f>
        <v>virtue</v>
      </c>
      <c r="D147" s="5" t="str">
        <f>_xlfn.XLOOKUP($E147,'Raw Data'!$E:$E,'Raw Data'!D:D,"ERROR",0,1)</f>
        <v>www.amazon.ae/dp/B07YL7ZC1C</v>
      </c>
      <c r="E147" s="5" t="s">
        <v>346</v>
      </c>
      <c r="F147" s="9" t="str">
        <f>_xlfn.XLOOKUP($E147,'Raw Data'!$E:$E,'Raw Data'!F:F,"ERROR",0,1)</f>
        <v>VIRTUE Create Volumizing Mousse, 156 g 5.5 oz</v>
      </c>
      <c r="G147" s="10">
        <f>_xlfn.XLOOKUP($E147,'Raw Data'!$E:$E,'Raw Data'!G:G,"ERROR",0,1)</f>
        <v>3</v>
      </c>
      <c r="H147" s="9">
        <f>_xlfn.XLOOKUP($E147,'Raw Data'!$E:$E,'Raw Data'!H:H,"ERROR",0,1)</f>
        <v>634.09</v>
      </c>
      <c r="I147" s="9">
        <f>_xlfn.XLOOKUP($E147,'Raw Data'!$E:$E,'Raw Data'!I:I,"ERROR",0,1)</f>
        <v>0.000848933076054759</v>
      </c>
      <c r="J147" s="9" t="str">
        <f>_xlfn.XLOOKUP($E147,'Raw Data'!$E:$E,'Raw Data'!J:J,"ERROR",0,1)</f>
        <v>No</v>
      </c>
      <c r="K147" s="14" t="str">
        <f t="array" ref="K147">_xlfn.IFS(AND(L147&gt;0,L147&lt;=5),"0 to 5",AND(L147&gt;5,L147&lt;=10),"5 to 10",AND(L147&gt;10,L147&lt;=15),"10 to 15",AND(L147&gt;15,L147&lt;=20),"15 to 20",AND(L147&gt;20,L147&lt;=30),"20 to 30",AND(L147&gt;30,L147&lt;=40),"30 to 40",AND(L147&gt;40,L147&lt;=50),"40 to 50",AND(L147&gt;50,L147&lt;=75),"50 to 75",AND(L147&gt;75,L147&lt;=100),"75 to 100",AND(L147&gt;100,L147&lt;=150),"100 to 150",AND(L147&gt;150,L147&lt;=200),"150 to 200",AND(L147&gt;200,L147&lt;=250),"200 to 250",AND(L147&gt;250,L147&lt;=300),"250 to 300",AND(L147&gt;300,L147&lt;=400),"300 to 400",AND(L147&gt;400,L147&lt;=500),"400 to 500",L147&gt;500,"500+")</f>
        <v>250 to 300</v>
      </c>
      <c r="L147" s="9">
        <f>_xlfn.XLOOKUP($E147,'Raw Data'!$E:$E,'Raw Data'!L:L,"ERROR",0,1)</f>
        <v>254.01</v>
      </c>
      <c r="M147" s="14" t="str">
        <f t="array" ref="M147">_xlfn.IFS(AND(N147&gt;0,N147&lt;=5),"0 to 5",AND(N147&gt;5,N147&lt;=10),"5 to 10",AND(N147&gt;10,N147&lt;=15),"10 to 15",AND(N147&gt;15,N147&lt;=20),"15 to 20",AND(N147&gt;20,N147&lt;=30),"20 to 30",AND(N147&gt;30,N147&lt;=40),"30 to 40",AND(N147&gt;40,N147&lt;=50),"40 to 50",AND(N147&gt;50,N147&lt;=75),"50 to 75",AND(N147&gt;75,N147&lt;=100),"75 to 100",AND(N147&gt;100,N147&lt;=150),"100 to 150",AND(N147&gt;150,N147&lt;=200),"150 to 200",AND(N147&gt;200,N147&lt;=250),"200 to 250",AND(N147&gt;250,N147&lt;=300),"250 to 300",AND(N147&gt;300,N147&lt;=400),"300 to 400",AND(N147&gt;400,N147&lt;=500),"400 to 500",N147&gt;500,"500+")</f>
        <v>250 to 300</v>
      </c>
      <c r="N147" s="9">
        <f>_xlfn.XLOOKUP($E147,'Raw Data'!$E:$E,'Raw Data'!N:N,"ERROR",0,1)</f>
        <v>256.55</v>
      </c>
      <c r="O147" s="14" t="str">
        <f t="array" ref="O147">_xlfn.IFS(P147=0,"No Discount",AND(P147&gt;0,P147&lt;=0.02),"0% to 2%",AND(P147&gt;0.02,P147&lt;=0.04),"2% to 4%",AND(P147&gt;0.04,P147&lt;=0.06),"4% to 6%",AND(P147&gt;0.06,P147&lt;=0.08),"6% to 8%",AND(P147&gt;0.08,P147&lt;=0.1),"8% to 10%",AND(P147&gt;0.1,P147&lt;=0.15),"10% to 15%",AND(P147&gt;0.15,P147&lt;=0.2),"15% to 20%",AND(P147&gt;0.2,P147&lt;=0.25),"20% to 25%",AND(P147&gt;0.25,P147&lt;=0.3),"25% to 30%",AND(P147&gt;0.3,P147&lt;=0.4),"30% to 40%",AND(P147&gt;0.4,P147&lt;=0.5),"40% to 50%",AND(P147&gt;0.5,P147&lt;=0.75),"50% to 75%",AND(P147&gt;0.75,P147&lt;=1),"75% to 100%")</f>
        <v>0% to 2%</v>
      </c>
      <c r="P147" s="10">
        <f>_xlfn.XLOOKUP($E147,'Raw Data'!$E:$E,'Raw Data'!P:P,"ERROR",0,1)</f>
        <v>0.00990060417072703</v>
      </c>
      <c r="Q147" s="9">
        <f>_xlfn.XLOOKUP($E147,'Raw Data'!$E:$E,'Raw Data'!Q:Q,"ERROR",0,1)</f>
        <v>156</v>
      </c>
      <c r="R147" s="9" t="str">
        <f>_xlfn.XLOOKUP($E147,'Raw Data'!$E:$E,'Raw Data'!R:R,"ERROR",0,1)</f>
        <v>gm</v>
      </c>
      <c r="S147" s="5" t="str">
        <f t="array" ref="S147">_xlfn.IFS(AND(T147&gt;0,T147&lt;=0.05),"0 to 0.05",AND(T147&gt;0.05,T147&lt;=0.1),"0.05 to 0.1",AND(T147&gt;0.1,T147&lt;=0.2),"0.1 to 0.2",AND(T147&gt;0.2,T147&lt;=0.3),"0.2 to 0.3",AND(T147&gt;0.3,T147&lt;=0.4),"0.3 to 0.4",AND(T147&gt;0.4,T147&lt;=0.5),"0.4 to 0.5",AND(T147&gt;0.5,T147&lt;=0.75),"0.5 to 0.75",AND(T147&gt;0.75,T147&lt;=1),"0.75 to 1",AND(T147&gt;1,T147&lt;=2),"1 to 2",AND(T147&gt;2,T147&lt;=3),"2 to 3",AND(T147&gt;3,T147&lt;=4),"3 to 4",AND(T147&gt;4,T147&lt;=5),"4 to 5",AND(T147&gt;5,T147&lt;=10),"5 to 10",T147&gt;10,"10+")</f>
        <v>1 to 2</v>
      </c>
      <c r="T147" s="10">
        <f>_xlfn.XLOOKUP($E147,'Raw Data'!$E:$E,'Raw Data'!T:T,"ERROR",0,1)</f>
        <v>1.62913919109728</v>
      </c>
      <c r="U147" s="15" t="str">
        <f t="array" ref="U147">_xlfn.IFS(AND(V147&gt;0,V147&lt;=0.05),"0 to 0.05",AND(V147&gt;0.05,V147&lt;=0.1),"0.05 to 0.1",AND(V147&gt;0.1,V147&lt;=0.2),"0.1 to 0.2",AND(V147&gt;0.2,V147&lt;=0.3),"0.2 to 0.3",AND(V147&gt;0.3,V147&lt;=0.4),"0.3 to 0.4",AND(V147&gt;0.4,V147&lt;=0.5),"0.4 to 0.5",AND(V147&gt;0.5,V147&lt;=0.75),"0.5 to 0.75",AND(V147&gt;0.75,V147&lt;=1),"0.75 to 1",AND(V147&gt;1,V147&lt;=2),"1 to 2",AND(V147&gt;2,V147&lt;=3),"2 to 3",AND(V147&gt;3,V147&lt;=4),"3 to 4",AND(V147&gt;4,V147&lt;=5),"4 to 5",AND(V147&gt;5,V147&lt;=10),"5 to 10",V147&gt;10,"10+")</f>
        <v>0.4 to 0.5</v>
      </c>
      <c r="V147" s="10">
        <f>_xlfn.XLOOKUP($E147,'Raw Data'!$E:$E,'Raw Data'!V:V,"ERROR",0,1)</f>
        <v>0.444266084242832</v>
      </c>
      <c r="W147" s="15" t="str">
        <f t="array" ref="W147">_xlfn.IFS(AND(X147&gt;0,X147&lt;=0.05),"0 to 0.05",AND(X147&gt;0.05,X147&lt;=0.1),"0.05 to 0.1",AND(X147&gt;0.1,X147&lt;=0.2),"0.1 to 0.2",AND(X147&gt;0.2,X147&lt;=0.3),"0.2 to 0.3",AND(X147&gt;0.3,X147&lt;=0.4),"0.3 to 0.4",AND(X147&gt;0.4,X147&lt;=0.5),"0.4 to 0.5",AND(X147&gt;0.5,X147&lt;=0.75),"0.5 to 0.75",AND(X147&gt;0.75,X147&lt;=1),"0.75 to 1",AND(X147&gt;1,X147&lt;=2),"1 to 2",AND(X147&gt;2,X147&lt;=3),"2 to 3",AND(X147&gt;3,X147&lt;=4),"3 to 4",AND(X147&gt;4,X147&lt;=5),"4 to 5",AND(X147&gt;5,X147&lt;=10),"5 to 10",X147&gt;10,"10+")</f>
        <v>0.4 to 0.5</v>
      </c>
      <c r="X147" s="16">
        <f t="shared" si="7"/>
        <v>0.439867581596265</v>
      </c>
      <c r="Y147" s="5" t="str">
        <f t="array" ref="Y147">_xlfn.IFS(AND(Z147&gt;0,Z147&lt;=1),"0 to 1",AND(Z147&gt;1,Z147&lt;=2),"1 to 2",AND(Z147&gt;2,Z147&lt;=4),"2 to 4",AND(Z147&gt;4,Z147&lt;=6),"4 to 6",AND(Z147&gt;6,Z147&lt;=8),"6 to 8",AND(Z147&gt;8,Z147&lt;=10),"8 to 10",AND(Z147&gt;10,Z147&lt;=15),"10 to 15",AND(Z147&gt;15,Z147&lt;=20),"15 to 20",AND(Z147&gt;20,Z147&lt;=25),"20 to 25",AND(Z147&gt;25,Z147&lt;=30),"25 to 30",AND(Z147&gt;30,Z147&lt;=40),"30 to 40",AND(Z147&gt;40,Z147&lt;=50),"40 to 50",Z147&gt;50,"50+")</f>
        <v>4 to 6</v>
      </c>
      <c r="Z147" s="9">
        <f>_xlfn.XLOOKUP($E147,'Raw Data'!$E:$E,'Raw Data'!Z:Z,"ERROR",0,1)</f>
        <v>5.2728</v>
      </c>
      <c r="AA147" s="9" t="str">
        <f>_xlfn.XLOOKUP($E147,'Raw Data'!$E:$E,'Raw Data'!AA:AA,"ERROR",0,1)</f>
        <v>oz</v>
      </c>
    </row>
    <row r="148" hidden="1" spans="1:27">
      <c r="A148" s="5" t="str">
        <f>_xlfn.XLOOKUP($E148,'Raw Data'!$E:$E,'Raw Data'!A:A,"ERROR",0,1)</f>
        <v>AE</v>
      </c>
      <c r="B148" s="5" t="str">
        <f>_xlfn.XLOOKUP($E148,'Raw Data'!$E:$E,'Raw Data'!B:B,"ERROR",0,1)</f>
        <v>Hair Mousses</v>
      </c>
      <c r="C148" s="5" t="str">
        <f>_xlfn.XLOOKUP($E148,'Raw Data'!$E:$E,'Raw Data'!C:C,"ERROR",0,1)</f>
        <v>herbal essences</v>
      </c>
      <c r="D148" s="5" t="str">
        <f>_xlfn.XLOOKUP($E148,'Raw Data'!$E:$E,'Raw Data'!D:D,"ERROR",0,1)</f>
        <v>www.amazon.ae/dp/B079P8LP32</v>
      </c>
      <c r="E148" s="5" t="s">
        <v>347</v>
      </c>
      <c r="F148" s="9" t="str">
        <f>_xlfn.XLOOKUP($E148,'Raw Data'!$E:$E,'Raw Data'!F:F,"ERROR",0,1)</f>
        <v>Herbal Essences Haircare - Totally Twisted Curl Boosting Mousse - Strong Hold (3) - Net Wt. 6.8 OZ (192 g) Per Can - Pack of 4 Cans</v>
      </c>
      <c r="G148" s="10">
        <f>_xlfn.XLOOKUP($E148,'Raw Data'!$E:$E,'Raw Data'!G:G,"ERROR",0,1)</f>
        <v>5</v>
      </c>
      <c r="H148" s="9">
        <f>_xlfn.XLOOKUP($E148,'Raw Data'!$E:$E,'Raw Data'!H:H,"ERROR",0,1)</f>
        <v>612.35</v>
      </c>
      <c r="I148" s="9">
        <f>_xlfn.XLOOKUP($E148,'Raw Data'!$E:$E,'Raw Data'!I:I,"ERROR",0,1)</f>
        <v>0.000819827105177706</v>
      </c>
      <c r="J148" s="9" t="str">
        <f>_xlfn.XLOOKUP($E148,'Raw Data'!$E:$E,'Raw Data'!J:J,"ERROR",0,1)</f>
        <v>No</v>
      </c>
      <c r="K148" s="14" t="str">
        <f t="array" ref="K148">_xlfn.IFS(AND(L148&gt;0,L148&lt;=5),"0 to 5",AND(L148&gt;5,L148&lt;=10),"5 to 10",AND(L148&gt;10,L148&lt;=15),"10 to 15",AND(L148&gt;15,L148&lt;=20),"15 to 20",AND(L148&gt;20,L148&lt;=30),"20 to 30",AND(L148&gt;30,L148&lt;=40),"30 to 40",AND(L148&gt;40,L148&lt;=50),"40 to 50",AND(L148&gt;50,L148&lt;=75),"50 to 75",AND(L148&gt;75,L148&lt;=100),"75 to 100",AND(L148&gt;100,L148&lt;=150),"100 to 150",AND(L148&gt;150,L148&lt;=200),"150 to 200",AND(L148&gt;200,L148&lt;=250),"200 to 250",AND(L148&gt;250,L148&lt;=300),"250 to 300",AND(L148&gt;300,L148&lt;=400),"300 to 400",AND(L148&gt;400,L148&lt;=500),"400 to 500",L148&gt;500,"500+")</f>
        <v>100 to 150</v>
      </c>
      <c r="L148" s="9">
        <f>_xlfn.XLOOKUP($E148,'Raw Data'!$E:$E,'Raw Data'!L:L,"ERROR",0,1)</f>
        <v>123.08</v>
      </c>
      <c r="M148" s="14" t="str">
        <f t="array" ref="M148">_xlfn.IFS(AND(N148&gt;0,N148&lt;=5),"0 to 5",AND(N148&gt;5,N148&lt;=10),"5 to 10",AND(N148&gt;10,N148&lt;=15),"10 to 15",AND(N148&gt;15,N148&lt;=20),"15 to 20",AND(N148&gt;20,N148&lt;=30),"20 to 30",AND(N148&gt;30,N148&lt;=40),"30 to 40",AND(N148&gt;40,N148&lt;=50),"40 to 50",AND(N148&gt;50,N148&lt;=75),"50 to 75",AND(N148&gt;75,N148&lt;=100),"75 to 100",AND(N148&gt;100,N148&lt;=150),"100 to 150",AND(N148&gt;150,N148&lt;=200),"150 to 200",AND(N148&gt;200,N148&lt;=250),"200 to 250",AND(N148&gt;250,N148&lt;=300),"250 to 300",AND(N148&gt;300,N148&lt;=400),"300 to 400",AND(N148&gt;400,N148&lt;=500),"400 to 500",N148&gt;500,"500+")</f>
        <v>100 to 150</v>
      </c>
      <c r="N148" s="9">
        <f>_xlfn.XLOOKUP($E148,'Raw Data'!$E:$E,'Raw Data'!N:N,"ERROR",0,1)</f>
        <v>123.08</v>
      </c>
      <c r="O148" s="14" t="str">
        <f t="array" ref="O148">_xlfn.IFS(P148=0,"No Discount",AND(P148&gt;0,P148&lt;=0.02),"0% to 2%",AND(P148&gt;0.02,P148&lt;=0.04),"2% to 4%",AND(P148&gt;0.04,P148&lt;=0.06),"4% to 6%",AND(P148&gt;0.06,P148&lt;=0.08),"6% to 8%",AND(P148&gt;0.08,P148&lt;=0.1),"8% to 10%",AND(P148&gt;0.1,P148&lt;=0.15),"10% to 15%",AND(P148&gt;0.15,P148&lt;=0.2),"15% to 20%",AND(P148&gt;0.2,P148&lt;=0.25),"20% to 25%",AND(P148&gt;0.25,P148&lt;=0.3),"25% to 30%",AND(P148&gt;0.3,P148&lt;=0.4),"30% to 40%",AND(P148&gt;0.4,P148&lt;=0.5),"40% to 50%",AND(P148&gt;0.5,P148&lt;=0.75),"50% to 75%",AND(P148&gt;0.75,P148&lt;=1),"75% to 100%")</f>
        <v>No Discount</v>
      </c>
      <c r="P148" s="10">
        <f>_xlfn.XLOOKUP($E148,'Raw Data'!$E:$E,'Raw Data'!P:P,"ERROR",0,1)</f>
        <v>0</v>
      </c>
      <c r="Q148" s="9">
        <f>_xlfn.XLOOKUP($E148,'Raw Data'!$E:$E,'Raw Data'!Q:Q,"ERROR",0,1)</f>
        <v>27.2</v>
      </c>
      <c r="R148" s="9" t="str">
        <f>_xlfn.XLOOKUP($E148,'Raw Data'!$E:$E,'Raw Data'!R:R,"ERROR",0,1)</f>
        <v>oz</v>
      </c>
      <c r="S148" s="5" t="str">
        <f t="array" ref="S148">_xlfn.IFS(AND(T148&gt;0,T148&lt;=0.05),"0 to 0.05",AND(T148&gt;0.05,T148&lt;=0.1),"0.05 to 0.1",AND(T148&gt;0.1,T148&lt;=0.2),"0.1 to 0.2",AND(T148&gt;0.2,T148&lt;=0.3),"0.2 to 0.3",AND(T148&gt;0.3,T148&lt;=0.4),"0.3 to 0.4",AND(T148&gt;0.4,T148&lt;=0.5),"0.4 to 0.5",AND(T148&gt;0.5,T148&lt;=0.75),"0.5 to 0.75",AND(T148&gt;0.75,T148&lt;=1),"0.75 to 1",AND(T148&gt;1,T148&lt;=2),"1 to 2",AND(T148&gt;2,T148&lt;=3),"2 to 3",AND(T148&gt;3,T148&lt;=4),"3 to 4",AND(T148&gt;4,T148&lt;=5),"4 to 5",AND(T148&gt;5,T148&lt;=10),"5 to 10",T148&gt;10,"10+")</f>
        <v>0.1 to 0.2</v>
      </c>
      <c r="T148" s="10">
        <f>_xlfn.XLOOKUP($E148,'Raw Data'!$E:$E,'Raw Data'!T:T,"ERROR",0,1)</f>
        <v>0.153026716266486</v>
      </c>
      <c r="U148" s="15" t="str">
        <f t="array" ref="U148">_xlfn.IFS(AND(V148&gt;0,V148&lt;=0.05),"0 to 0.05",AND(V148&gt;0.05,V148&lt;=0.1),"0.05 to 0.1",AND(V148&gt;0.1,V148&lt;=0.2),"0.1 to 0.2",AND(V148&gt;0.2,V148&lt;=0.3),"0.2 to 0.3",AND(V148&gt;0.3,V148&lt;=0.4),"0.3 to 0.4",AND(V148&gt;0.4,V148&lt;=0.5),"0.4 to 0.5",AND(V148&gt;0.5,V148&lt;=0.75),"0.5 to 0.75",AND(V148&gt;0.75,V148&lt;=1),"0.75 to 1",AND(V148&gt;1,V148&lt;=2),"1 to 2",AND(V148&gt;2,V148&lt;=3),"2 to 3",AND(V148&gt;3,V148&lt;=4),"3 to 4",AND(V148&gt;4,V148&lt;=5),"4 to 5",AND(V148&gt;5,V148&lt;=10),"5 to 10",V148&gt;10,"10+")</f>
        <v>0 to 0.05</v>
      </c>
      <c r="V148" s="10">
        <f>_xlfn.XLOOKUP($E148,'Raw Data'!$E:$E,'Raw Data'!V:V,"ERROR",0,1)</f>
        <v>0.0413172133919513</v>
      </c>
      <c r="W148" s="15" t="str">
        <f t="array" ref="W148">_xlfn.IFS(AND(X148&gt;0,X148&lt;=0.05),"0 to 0.05",AND(X148&gt;0.05,X148&lt;=0.1),"0.05 to 0.1",AND(X148&gt;0.1,X148&lt;=0.2),"0.1 to 0.2",AND(X148&gt;0.2,X148&lt;=0.3),"0.2 to 0.3",AND(X148&gt;0.3,X148&lt;=0.4),"0.3 to 0.4",AND(X148&gt;0.4,X148&lt;=0.5),"0.4 to 0.5",AND(X148&gt;0.5,X148&lt;=0.75),"0.5 to 0.75",AND(X148&gt;0.75,X148&lt;=1),"0.75 to 1",AND(X148&gt;1,X148&lt;=2),"1 to 2",AND(X148&gt;2,X148&lt;=3),"2 to 3",AND(X148&gt;3,X148&lt;=4),"3 to 4",AND(X148&gt;4,X148&lt;=5),"4 to 5",AND(X148&gt;5,X148&lt;=10),"5 to 10",X148&gt;10,"10+")</f>
        <v>0 to 0.05</v>
      </c>
      <c r="X148" s="16">
        <f t="shared" si="7"/>
        <v>0.0413172133919513</v>
      </c>
      <c r="Y148" s="5" t="str">
        <f t="array" ref="Y148">_xlfn.IFS(AND(Z148&gt;0,Z148&lt;=1),"0 to 1",AND(Z148&gt;1,Z148&lt;=2),"1 to 2",AND(Z148&gt;2,Z148&lt;=4),"2 to 4",AND(Z148&gt;4,Z148&lt;=6),"4 to 6",AND(Z148&gt;6,Z148&lt;=8),"6 to 8",AND(Z148&gt;8,Z148&lt;=10),"8 to 10",AND(Z148&gt;10,Z148&lt;=15),"10 to 15",AND(Z148&gt;15,Z148&lt;=20),"15 to 20",AND(Z148&gt;20,Z148&lt;=25),"20 to 25",AND(Z148&gt;25,Z148&lt;=30),"25 to 30",AND(Z148&gt;30,Z148&lt;=40),"30 to 40",AND(Z148&gt;40,Z148&lt;=50),"40 to 50",Z148&gt;50,"50+")</f>
        <v>25 to 30</v>
      </c>
      <c r="Z148" s="9">
        <f>_xlfn.XLOOKUP($E148,'Raw Data'!$E:$E,'Raw Data'!Z:Z,"ERROR",0,1)</f>
        <v>27.2</v>
      </c>
      <c r="AA148" s="9" t="str">
        <f>_xlfn.XLOOKUP($E148,'Raw Data'!$E:$E,'Raw Data'!AA:AA,"ERROR",0,1)</f>
        <v>oz</v>
      </c>
    </row>
    <row r="149" hidden="1" spans="1:27">
      <c r="A149" s="5" t="str">
        <f>_xlfn.XLOOKUP($E149,'Raw Data'!$E:$E,'Raw Data'!A:A,"ERROR",0,1)</f>
        <v>AE</v>
      </c>
      <c r="B149" s="5" t="str">
        <f>_xlfn.XLOOKUP($E149,'Raw Data'!$E:$E,'Raw Data'!B:B,"ERROR",0,1)</f>
        <v>Hair Mousses</v>
      </c>
      <c r="C149" s="5" t="str">
        <f>_xlfn.XLOOKUP($E149,'Raw Data'!$E:$E,'Raw Data'!C:C,"ERROR",0,1)</f>
        <v>living proof</v>
      </c>
      <c r="D149" s="5" t="str">
        <f>_xlfn.XLOOKUP($E149,'Raw Data'!$E:$E,'Raw Data'!D:D,"ERROR",0,1)</f>
        <v>www.amazon.ae/dp/B00ER4SYYY</v>
      </c>
      <c r="E149" s="5" t="s">
        <v>348</v>
      </c>
      <c r="F149" s="9" t="str">
        <f>_xlfn.XLOOKUP($E149,'Raw Data'!$E:$E,'Raw Data'!F:F,"ERROR",0,1)</f>
        <v>Living proof Full Thickening Mousse</v>
      </c>
      <c r="G149" s="10">
        <f>_xlfn.XLOOKUP($E149,'Raw Data'!$E:$E,'Raw Data'!G:G,"ERROR",0,1)</f>
        <v>4</v>
      </c>
      <c r="H149" s="9">
        <f>_xlfn.XLOOKUP($E149,'Raw Data'!$E:$E,'Raw Data'!H:H,"ERROR",0,1)</f>
        <v>597.39</v>
      </c>
      <c r="I149" s="9">
        <f>_xlfn.XLOOKUP($E149,'Raw Data'!$E:$E,'Raw Data'!I:I,"ERROR",0,1)</f>
        <v>0.000799798341409504</v>
      </c>
      <c r="J149" s="9" t="str">
        <f>_xlfn.XLOOKUP($E149,'Raw Data'!$E:$E,'Raw Data'!J:J,"ERROR",0,1)</f>
        <v>No</v>
      </c>
      <c r="K149" s="14" t="str">
        <f t="array" ref="K149">_xlfn.IFS(AND(L149&gt;0,L149&lt;=5),"0 to 5",AND(L149&gt;5,L149&lt;=10),"5 to 10",AND(L149&gt;10,L149&lt;=15),"10 to 15",AND(L149&gt;15,L149&lt;=20),"15 to 20",AND(L149&gt;20,L149&lt;=30),"20 to 30",AND(L149&gt;30,L149&lt;=40),"30 to 40",AND(L149&gt;40,L149&lt;=50),"40 to 50",AND(L149&gt;50,L149&lt;=75),"50 to 75",AND(L149&gt;75,L149&lt;=100),"75 to 100",AND(L149&gt;100,L149&lt;=150),"100 to 150",AND(L149&gt;150,L149&lt;=200),"150 to 200",AND(L149&gt;200,L149&lt;=250),"200 to 250",AND(L149&gt;250,L149&lt;=300),"250 to 300",AND(L149&gt;300,L149&lt;=400),"300 to 400",AND(L149&gt;400,L149&lt;=500),"400 to 500",L149&gt;500,"500+")</f>
        <v>150 to 200</v>
      </c>
      <c r="L149" s="9">
        <f>_xlfn.XLOOKUP($E149,'Raw Data'!$E:$E,'Raw Data'!L:L,"ERROR",0,1)</f>
        <v>171.82</v>
      </c>
      <c r="M149" s="14" t="str">
        <f t="array" ref="M149">_xlfn.IFS(AND(N149&gt;0,N149&lt;=5),"0 to 5",AND(N149&gt;5,N149&lt;=10),"5 to 10",AND(N149&gt;10,N149&lt;=15),"10 to 15",AND(N149&gt;15,N149&lt;=20),"15 to 20",AND(N149&gt;20,N149&lt;=30),"20 to 30",AND(N149&gt;30,N149&lt;=40),"30 to 40",AND(N149&gt;40,N149&lt;=50),"40 to 50",AND(N149&gt;50,N149&lt;=75),"50 to 75",AND(N149&gt;75,N149&lt;=100),"75 to 100",AND(N149&gt;100,N149&lt;=150),"100 to 150",AND(N149&gt;150,N149&lt;=200),"150 to 200",AND(N149&gt;200,N149&lt;=250),"200 to 250",AND(N149&gt;250,N149&lt;=300),"250 to 300",AND(N149&gt;300,N149&lt;=400),"300 to 400",AND(N149&gt;400,N149&lt;=500),"400 to 500",N149&gt;500,"500+")</f>
        <v>150 to 200</v>
      </c>
      <c r="N149" s="9">
        <f>_xlfn.XLOOKUP($E149,'Raw Data'!$E:$E,'Raw Data'!N:N,"ERROR",0,1)</f>
        <v>172.71</v>
      </c>
      <c r="O149" s="14" t="str">
        <f t="array" ref="O149">_xlfn.IFS(P149=0,"No Discount",AND(P149&gt;0,P149&lt;=0.02),"0% to 2%",AND(P149&gt;0.02,P149&lt;=0.04),"2% to 4%",AND(P149&gt;0.04,P149&lt;=0.06),"4% to 6%",AND(P149&gt;0.06,P149&lt;=0.08),"6% to 8%",AND(P149&gt;0.08,P149&lt;=0.1),"8% to 10%",AND(P149&gt;0.1,P149&lt;=0.15),"10% to 15%",AND(P149&gt;0.15,P149&lt;=0.2),"15% to 20%",AND(P149&gt;0.2,P149&lt;=0.25),"20% to 25%",AND(P149&gt;0.25,P149&lt;=0.3),"25% to 30%",AND(P149&gt;0.3,P149&lt;=0.4),"30% to 40%",AND(P149&gt;0.4,P149&lt;=0.5),"40% to 50%",AND(P149&gt;0.5,P149&lt;=0.75),"50% to 75%",AND(P149&gt;0.75,P149&lt;=1),"75% to 100%")</f>
        <v>0% to 2%</v>
      </c>
      <c r="P149" s="10">
        <f>_xlfn.XLOOKUP($E149,'Raw Data'!$E:$E,'Raw Data'!P:P,"ERROR",0,1)</f>
        <v>0.00515314689363682</v>
      </c>
      <c r="Q149" s="9">
        <f>_xlfn.XLOOKUP($E149,'Raw Data'!$E:$E,'Raw Data'!Q:Q,"ERROR",0,1)</f>
        <v>0</v>
      </c>
      <c r="R149" s="9">
        <f>_xlfn.XLOOKUP($E149,'Raw Data'!$E:$E,'Raw Data'!R:R,"ERROR",0,1)</f>
        <v>0</v>
      </c>
      <c r="S149" s="5" t="e">
        <f t="array" ref="S149">_xlfn.IFS(AND(T149&gt;0,T149&lt;=0.05),"0 to 0.05",AND(T149&gt;0.05,T149&lt;=0.1),"0.05 to 0.1",AND(T149&gt;0.1,T149&lt;=0.2),"0.1 to 0.2",AND(T149&gt;0.2,T149&lt;=0.3),"0.2 to 0.3",AND(T149&gt;0.3,T149&lt;=0.4),"0.3 to 0.4",AND(T149&gt;0.4,T149&lt;=0.5),"0.4 to 0.5",AND(T149&gt;0.5,T149&lt;=0.75),"0.5 to 0.75",AND(T149&gt;0.75,T149&lt;=1),"0.75 to 1",AND(T149&gt;1,T149&lt;=2),"1 to 2",AND(T149&gt;2,T149&lt;=3),"2 to 3",AND(T149&gt;3,T149&lt;=4),"3 to 4",AND(T149&gt;4,T149&lt;=5),"4 to 5",AND(T149&gt;5,T149&lt;=10),"5 to 10",T149&gt;10,"10+")</f>
        <v>#N/A</v>
      </c>
      <c r="T149" s="10">
        <f>_xlfn.XLOOKUP($E149,'Raw Data'!$E:$E,'Raw Data'!T:T,"ERROR",0,1)</f>
        <v>0</v>
      </c>
      <c r="U149" s="15" t="e">
        <f t="array" ref="U149">_xlfn.IFS(AND(V149&gt;0,V149&lt;=0.05),"0 to 0.05",AND(V149&gt;0.05,V149&lt;=0.1),"0.05 to 0.1",AND(V149&gt;0.1,V149&lt;=0.2),"0.1 to 0.2",AND(V149&gt;0.2,V149&lt;=0.3),"0.2 to 0.3",AND(V149&gt;0.3,V149&lt;=0.4),"0.3 to 0.4",AND(V149&gt;0.4,V149&lt;=0.5),"0.4 to 0.5",AND(V149&gt;0.5,V149&lt;=0.75),"0.5 to 0.75",AND(V149&gt;0.75,V149&lt;=1),"0.75 to 1",AND(V149&gt;1,V149&lt;=2),"1 to 2",AND(V149&gt;2,V149&lt;=3),"2 to 3",AND(V149&gt;3,V149&lt;=4),"3 to 4",AND(V149&gt;4,V149&lt;=5),"4 to 5",AND(V149&gt;5,V149&lt;=10),"5 to 10",V149&gt;10,"10+")</f>
        <v>#N/A</v>
      </c>
      <c r="V149" s="10">
        <f>_xlfn.XLOOKUP($E149,'Raw Data'!$E:$E,'Raw Data'!V:V,"ERROR",0,1)</f>
        <v>0</v>
      </c>
      <c r="W149" s="15" t="e">
        <f t="array" ref="W149">_xlfn.IFS(AND(X149&gt;0,X149&lt;=0.05),"0 to 0.05",AND(X149&gt;0.05,X149&lt;=0.1),"0.05 to 0.1",AND(X149&gt;0.1,X149&lt;=0.2),"0.1 to 0.2",AND(X149&gt;0.2,X149&lt;=0.3),"0.2 to 0.3",AND(X149&gt;0.3,X149&lt;=0.4),"0.3 to 0.4",AND(X149&gt;0.4,X149&lt;=0.5),"0.4 to 0.5",AND(X149&gt;0.5,X149&lt;=0.75),"0.5 to 0.75",AND(X149&gt;0.75,X149&lt;=1),"0.75 to 1",AND(X149&gt;1,X149&lt;=2),"1 to 2",AND(X149&gt;2,X149&lt;=3),"2 to 3",AND(X149&gt;3,X149&lt;=4),"3 to 4",AND(X149&gt;4,X149&lt;=5),"4 to 5",AND(X149&gt;5,X149&lt;=10),"5 to 10",X149&gt;10,"10+")</f>
        <v>#DIV/0!</v>
      </c>
      <c r="X149" s="16" t="e">
        <f t="shared" si="7"/>
        <v>#DIV/0!</v>
      </c>
      <c r="Y149" s="5" t="e">
        <f t="array" ref="Y149">_xlfn.IFS(AND(Z149&gt;0,Z149&lt;=1),"0 to 1",AND(Z149&gt;1,Z149&lt;=2),"1 to 2",AND(Z149&gt;2,Z149&lt;=4),"2 to 4",AND(Z149&gt;4,Z149&lt;=6),"4 to 6",AND(Z149&gt;6,Z149&lt;=8),"6 to 8",AND(Z149&gt;8,Z149&lt;=10),"8 to 10",AND(Z149&gt;10,Z149&lt;=15),"10 to 15",AND(Z149&gt;15,Z149&lt;=20),"15 to 20",AND(Z149&gt;20,Z149&lt;=25),"20 to 25",AND(Z149&gt;25,Z149&lt;=30),"25 to 30",AND(Z149&gt;30,Z149&lt;=40),"30 to 40",AND(Z149&gt;40,Z149&lt;=50),"40 to 50",Z149&gt;50,"50+")</f>
        <v>#N/A</v>
      </c>
      <c r="Z149" s="9">
        <f>_xlfn.XLOOKUP($E149,'Raw Data'!$E:$E,'Raw Data'!Z:Z,"ERROR",0,1)</f>
        <v>0</v>
      </c>
      <c r="AA149" s="9">
        <f>_xlfn.XLOOKUP($E149,'Raw Data'!$E:$E,'Raw Data'!AA:AA,"ERROR",0,1)</f>
        <v>0</v>
      </c>
    </row>
    <row r="150" hidden="1" spans="1:27">
      <c r="A150" s="5" t="str">
        <f>_xlfn.XLOOKUP($E150,'Raw Data'!$E:$E,'Raw Data'!A:A,"ERROR",0,1)</f>
        <v>AE</v>
      </c>
      <c r="B150" s="5" t="str">
        <f>_xlfn.XLOOKUP($E150,'Raw Data'!$E:$E,'Raw Data'!B:B,"ERROR",0,1)</f>
        <v>Hair Mousses</v>
      </c>
      <c r="C150" s="5" t="str">
        <f>_xlfn.XLOOKUP($E150,'Raw Data'!$E:$E,'Raw Data'!C:C,"ERROR",0,1)</f>
        <v>Bellouis</v>
      </c>
      <c r="D150" s="5" t="str">
        <f>_xlfn.XLOOKUP($E150,'Raw Data'!$E:$E,'Raw Data'!D:D,"ERROR",0,1)</f>
        <v>www.amazon.ae/dp/B09X43JK2D</v>
      </c>
      <c r="E150" s="5" t="s">
        <v>349</v>
      </c>
      <c r="F150" s="9" t="str">
        <f>_xlfn.XLOOKUP($E150,'Raw Data'!$E:$E,'Raw Data'!F:F,"ERROR",0,1)</f>
        <v>Bellouis Lace Tint  Mousse , Melting  Hair   Mousse , Tinting  Foam , Wig Tint 200ml/7fl.oz, Dark Brown</v>
      </c>
      <c r="G150" s="10">
        <f>_xlfn.XLOOKUP($E150,'Raw Data'!$E:$E,'Raw Data'!G:G,"ERROR",0,1)</f>
        <v>6</v>
      </c>
      <c r="H150" s="9">
        <f>_xlfn.XLOOKUP($E150,'Raw Data'!$E:$E,'Raw Data'!H:H,"ERROR",0,1)</f>
        <v>595.75</v>
      </c>
      <c r="I150" s="9">
        <f>_xlfn.XLOOKUP($E150,'Raw Data'!$E:$E,'Raw Data'!I:I,"ERROR",0,1)</f>
        <v>0.000797602674793204</v>
      </c>
      <c r="J150" s="9" t="str">
        <f>_xlfn.XLOOKUP($E150,'Raw Data'!$E:$E,'Raw Data'!J:J,"ERROR",0,1)</f>
        <v>No</v>
      </c>
      <c r="K150" s="14" t="str">
        <f t="array" ref="K150">_xlfn.IFS(AND(L150&gt;0,L150&lt;=5),"0 to 5",AND(L150&gt;5,L150&lt;=10),"5 to 10",AND(L150&gt;10,L150&lt;=15),"10 to 15",AND(L150&gt;15,L150&lt;=20),"15 to 20",AND(L150&gt;20,L150&lt;=30),"20 to 30",AND(L150&gt;30,L150&lt;=40),"30 to 40",AND(L150&gt;40,L150&lt;=50),"40 to 50",AND(L150&gt;50,L150&lt;=75),"50 to 75",AND(L150&gt;75,L150&lt;=100),"75 to 100",AND(L150&gt;100,L150&lt;=150),"100 to 150",AND(L150&gt;150,L150&lt;=200),"150 to 200",AND(L150&gt;200,L150&lt;=250),"200 to 250",AND(L150&gt;250,L150&lt;=300),"250 to 300",AND(L150&gt;300,L150&lt;=400),"300 to 400",AND(L150&gt;400,L150&lt;=500),"400 to 500",L150&gt;500,"500+")</f>
        <v>75 to 100</v>
      </c>
      <c r="L150" s="9">
        <f>_xlfn.XLOOKUP($E150,'Raw Data'!$E:$E,'Raw Data'!L:L,"ERROR",0,1)</f>
        <v>83.16</v>
      </c>
      <c r="M150" s="14" t="str">
        <f t="array" ref="M150">_xlfn.IFS(AND(N150&gt;0,N150&lt;=5),"0 to 5",AND(N150&gt;5,N150&lt;=10),"5 to 10",AND(N150&gt;10,N150&lt;=15),"10 to 15",AND(N150&gt;15,N150&lt;=20),"15 to 20",AND(N150&gt;20,N150&lt;=30),"20 to 30",AND(N150&gt;30,N150&lt;=40),"30 to 40",AND(N150&gt;40,N150&lt;=50),"40 to 50",AND(N150&gt;50,N150&lt;=75),"50 to 75",AND(N150&gt;75,N150&lt;=100),"75 to 100",AND(N150&gt;100,N150&lt;=150),"100 to 150",AND(N150&gt;150,N150&lt;=200),"150 to 200",AND(N150&gt;200,N150&lt;=250),"200 to 250",AND(N150&gt;250,N150&lt;=300),"250 to 300",AND(N150&gt;300,N150&lt;=400),"300 to 400",AND(N150&gt;400,N150&lt;=500),"400 to 500",N150&gt;500,"500+")</f>
        <v>100 to 150</v>
      </c>
      <c r="N150" s="9">
        <f>_xlfn.XLOOKUP($E150,'Raw Data'!$E:$E,'Raw Data'!N:N,"ERROR",0,1)</f>
        <v>102.04</v>
      </c>
      <c r="O150" s="14" t="str">
        <f t="array" ref="O150">_xlfn.IFS(P150=0,"No Discount",AND(P150&gt;0,P150&lt;=0.02),"0% to 2%",AND(P150&gt;0.02,P150&lt;=0.04),"2% to 4%",AND(P150&gt;0.04,P150&lt;=0.06),"4% to 6%",AND(P150&gt;0.06,P150&lt;=0.08),"6% to 8%",AND(P150&gt;0.08,P150&lt;=0.1),"8% to 10%",AND(P150&gt;0.1,P150&lt;=0.15),"10% to 15%",AND(P150&gt;0.15,P150&lt;=0.2),"15% to 20%",AND(P150&gt;0.2,P150&lt;=0.25),"20% to 25%",AND(P150&gt;0.25,P150&lt;=0.3),"25% to 30%",AND(P150&gt;0.3,P150&lt;=0.4),"30% to 40%",AND(P150&gt;0.4,P150&lt;=0.5),"40% to 50%",AND(P150&gt;0.5,P150&lt;=0.75),"50% to 75%",AND(P150&gt;0.75,P150&lt;=1),"75% to 100%")</f>
        <v>15% to 20%</v>
      </c>
      <c r="P150" s="10">
        <f>_xlfn.XLOOKUP($E150,'Raw Data'!$E:$E,'Raw Data'!P:P,"ERROR",0,1)</f>
        <v>0.185025480203842</v>
      </c>
      <c r="Q150" s="9">
        <f>_xlfn.XLOOKUP($E150,'Raw Data'!$E:$E,'Raw Data'!Q:Q,"ERROR",0,1)</f>
        <v>200</v>
      </c>
      <c r="R150" s="9" t="str">
        <f>_xlfn.XLOOKUP($E150,'Raw Data'!$E:$E,'Raw Data'!R:R,"ERROR",0,1)</f>
        <v>ml</v>
      </c>
      <c r="S150" s="5" t="str">
        <f t="array" ref="S150">_xlfn.IFS(AND(T150&gt;0,T150&lt;=0.05),"0 to 0.05",AND(T150&gt;0.05,T150&lt;=0.1),"0.05 to 0.1",AND(T150&gt;0.1,T150&lt;=0.2),"0.1 to 0.2",AND(T150&gt;0.2,T150&lt;=0.3),"0.2 to 0.3",AND(T150&gt;0.3,T150&lt;=0.4),"0.3 to 0.4",AND(T150&gt;0.4,T150&lt;=0.5),"0.4 to 0.5",AND(T150&gt;0.5,T150&lt;=0.75),"0.5 to 0.75",AND(T150&gt;0.75,T150&lt;=1),"0.75 to 1",AND(T150&gt;1,T150&lt;=2),"1 to 2",AND(T150&gt;2,T150&lt;=3),"2 to 3",AND(T150&gt;3,T150&lt;=4),"3 to 4",AND(T150&gt;4,T150&lt;=5),"4 to 5",AND(T150&gt;5,T150&lt;=10),"5 to 10",T150&gt;10,"10+")</f>
        <v>0.4 to 0.5</v>
      </c>
      <c r="T150" s="10">
        <f>_xlfn.XLOOKUP($E150,'Raw Data'!$E:$E,'Raw Data'!T:T,"ERROR",0,1)</f>
        <v>0.416022155831214</v>
      </c>
      <c r="U150" s="15" t="str">
        <f t="array" ref="U150">_xlfn.IFS(AND(V150&gt;0,V150&lt;=0.05),"0 to 0.05",AND(V150&gt;0.05,V150&lt;=0.1),"0.05 to 0.1",AND(V150&gt;0.1,V150&lt;=0.2),"0.1 to 0.2",AND(V150&gt;0.2,V150&lt;=0.3),"0.2 to 0.3",AND(V150&gt;0.3,V150&lt;=0.4),"0.3 to 0.4",AND(V150&gt;0.4,V150&lt;=0.5),"0.4 to 0.5",AND(V150&gt;0.5,V150&lt;=0.75),"0.5 to 0.75",AND(V150&gt;0.75,V150&lt;=1),"0.75 to 1",AND(V150&gt;1,V150&lt;=2),"1 to 2",AND(V150&gt;2,V150&lt;=3),"2 to 3",AND(V150&gt;3,V150&lt;=4),"3 to 4",AND(V150&gt;4,V150&lt;=5),"4 to 5",AND(V150&gt;5,V150&lt;=10),"5 to 10",V150&gt;10,"10+")</f>
        <v>0.1 to 0.2</v>
      </c>
      <c r="V150" s="10">
        <f>_xlfn.XLOOKUP($E150,'Raw Data'!$E:$E,'Raw Data'!V:V,"ERROR",0,1)</f>
        <v>0.137827599938367</v>
      </c>
      <c r="W150" s="15" t="str">
        <f t="array" ref="W150">_xlfn.IFS(AND(X150&gt;0,X150&lt;=0.05),"0 to 0.05",AND(X150&gt;0.05,X150&lt;=0.1),"0.05 to 0.1",AND(X150&gt;0.1,X150&lt;=0.2),"0.1 to 0.2",AND(X150&gt;0.2,X150&lt;=0.3),"0.2 to 0.3",AND(X150&gt;0.3,X150&lt;=0.4),"0.3 to 0.4",AND(X150&gt;0.4,X150&lt;=0.5),"0.4 to 0.5",AND(X150&gt;0.5,X150&lt;=0.75),"0.5 to 0.75",AND(X150&gt;0.75,X150&lt;=1),"0.75 to 1",AND(X150&gt;1,X150&lt;=2),"1 to 2",AND(X150&gt;2,X150&lt;=3),"2 to 3",AND(X150&gt;3,X150&lt;=4),"3 to 4",AND(X150&gt;4,X150&lt;=5),"4 to 5",AND(X150&gt;5,X150&lt;=10),"5 to 10",X150&gt;10,"10+")</f>
        <v>0.1 to 0.2</v>
      </c>
      <c r="X150" s="16">
        <f t="shared" si="7"/>
        <v>0.112325982074428</v>
      </c>
      <c r="Y150" s="5" t="str">
        <f t="array" ref="Y150">_xlfn.IFS(AND(Z150&gt;0,Z150&lt;=1),"0 to 1",AND(Z150&gt;1,Z150&lt;=2),"1 to 2",AND(Z150&gt;2,Z150&lt;=4),"2 to 4",AND(Z150&gt;4,Z150&lt;=6),"4 to 6",AND(Z150&gt;6,Z150&lt;=8),"6 to 8",AND(Z150&gt;8,Z150&lt;=10),"8 to 10",AND(Z150&gt;10,Z150&lt;=15),"10 to 15",AND(Z150&gt;15,Z150&lt;=20),"15 to 20",AND(Z150&gt;20,Z150&lt;=25),"20 to 25",AND(Z150&gt;25,Z150&lt;=30),"25 to 30",AND(Z150&gt;30,Z150&lt;=40),"30 to 40",AND(Z150&gt;40,Z150&lt;=50),"40 to 50",Z150&gt;50,"50+")</f>
        <v>6 to 8</v>
      </c>
      <c r="Z150" s="9">
        <f>_xlfn.XLOOKUP($E150,'Raw Data'!$E:$E,'Raw Data'!Z:Z,"ERROR",0,1)</f>
        <v>6.76</v>
      </c>
      <c r="AA150" s="9" t="str">
        <f>_xlfn.XLOOKUP($E150,'Raw Data'!$E:$E,'Raw Data'!AA:AA,"ERROR",0,1)</f>
        <v>oz</v>
      </c>
    </row>
    <row r="151" hidden="1" spans="1:27">
      <c r="A151" s="5" t="str">
        <f>_xlfn.XLOOKUP($E151,'Raw Data'!$E:$E,'Raw Data'!A:A,"ERROR",0,1)</f>
        <v>AE</v>
      </c>
      <c r="B151" s="5" t="str">
        <f>_xlfn.XLOOKUP($E151,'Raw Data'!$E:$E,'Raw Data'!B:B,"ERROR",0,1)</f>
        <v>Hair Mousses</v>
      </c>
      <c r="C151" s="5" t="str">
        <f>_xlfn.XLOOKUP($E151,'Raw Data'!$E:$E,'Raw Data'!C:C,"ERROR",0,1)</f>
        <v>Tresemme</v>
      </c>
      <c r="D151" s="5" t="str">
        <f>_xlfn.XLOOKUP($E151,'Raw Data'!$E:$E,'Raw Data'!D:D,"ERROR",0,1)</f>
        <v>www.amazon.ae/dp/B01BVIOD6G</v>
      </c>
      <c r="E151" s="5" t="s">
        <v>350</v>
      </c>
      <c r="F151" s="9" t="str">
        <f>_xlfn.XLOOKUP($E151,'Raw Data'!$E:$E,'Raw Data'!F:F,"ERROR",0,1)</f>
        <v>TRESemmÃ© Hair  Mousse  Extra Hold, White, 2 Oz</v>
      </c>
      <c r="G151" s="10">
        <f>_xlfn.XLOOKUP($E151,'Raw Data'!$E:$E,'Raw Data'!G:G,"ERROR",0,1)</f>
        <v>8</v>
      </c>
      <c r="H151" s="9">
        <f>_xlfn.XLOOKUP($E151,'Raw Data'!$E:$E,'Raw Data'!H:H,"ERROR",0,1)</f>
        <v>578.06</v>
      </c>
      <c r="I151" s="9">
        <f>_xlfn.XLOOKUP($E151,'Raw Data'!$E:$E,'Raw Data'!I:I,"ERROR",0,1)</f>
        <v>0.000773918929401527</v>
      </c>
      <c r="J151" s="9" t="str">
        <f>_xlfn.XLOOKUP($E151,'Raw Data'!$E:$E,'Raw Data'!J:J,"ERROR",0,1)</f>
        <v>No</v>
      </c>
      <c r="K151" s="14" t="str">
        <f t="array" ref="K151">_xlfn.IFS(AND(L151&gt;0,L151&lt;=5),"0 to 5",AND(L151&gt;5,L151&lt;=10),"5 to 10",AND(L151&gt;10,L151&lt;=15),"10 to 15",AND(L151&gt;15,L151&lt;=20),"15 to 20",AND(L151&gt;20,L151&lt;=30),"20 to 30",AND(L151&gt;30,L151&lt;=40),"30 to 40",AND(L151&gt;40,L151&lt;=50),"40 to 50",AND(L151&gt;50,L151&lt;=75),"50 to 75",AND(L151&gt;75,L151&lt;=100),"75 to 100",AND(L151&gt;100,L151&lt;=150),"100 to 150",AND(L151&gt;150,L151&lt;=200),"150 to 200",AND(L151&gt;200,L151&lt;=250),"200 to 250",AND(L151&gt;250,L151&lt;=300),"250 to 300",AND(L151&gt;300,L151&lt;=400),"300 to 400",AND(L151&gt;400,L151&lt;=500),"400 to 500",L151&gt;500,"500+")</f>
        <v>75 to 100</v>
      </c>
      <c r="L151" s="9">
        <f>_xlfn.XLOOKUP($E151,'Raw Data'!$E:$E,'Raw Data'!L:L,"ERROR",0,1)</f>
        <v>75.06</v>
      </c>
      <c r="M151" s="14" t="str">
        <f t="array" ref="M151">_xlfn.IFS(AND(N151&gt;0,N151&lt;=5),"0 to 5",AND(N151&gt;5,N151&lt;=10),"5 to 10",AND(N151&gt;10,N151&lt;=15),"10 to 15",AND(N151&gt;15,N151&lt;=20),"15 to 20",AND(N151&gt;20,N151&lt;=30),"20 to 30",AND(N151&gt;30,N151&lt;=40),"30 to 40",AND(N151&gt;40,N151&lt;=50),"40 to 50",AND(N151&gt;50,N151&lt;=75),"50 to 75",AND(N151&gt;75,N151&lt;=100),"75 to 100",AND(N151&gt;100,N151&lt;=150),"100 to 150",AND(N151&gt;150,N151&lt;=200),"150 to 200",AND(N151&gt;200,N151&lt;=250),"200 to 250",AND(N151&gt;250,N151&lt;=300),"250 to 300",AND(N151&gt;300,N151&lt;=400),"300 to 400",AND(N151&gt;400,N151&lt;=500),"400 to 500",N151&gt;500,"500+")</f>
        <v>75 to 100</v>
      </c>
      <c r="N151" s="9">
        <f>_xlfn.XLOOKUP($E151,'Raw Data'!$E:$E,'Raw Data'!N:N,"ERROR",0,1)</f>
        <v>77.1</v>
      </c>
      <c r="O151" s="14" t="str">
        <f t="array" ref="O151">_xlfn.IFS(P151=0,"No Discount",AND(P151&gt;0,P151&lt;=0.02),"0% to 2%",AND(P151&gt;0.02,P151&lt;=0.04),"2% to 4%",AND(P151&gt;0.04,P151&lt;=0.06),"4% to 6%",AND(P151&gt;0.06,P151&lt;=0.08),"6% to 8%",AND(P151&gt;0.08,P151&lt;=0.1),"8% to 10%",AND(P151&gt;0.1,P151&lt;=0.15),"10% to 15%",AND(P151&gt;0.15,P151&lt;=0.2),"15% to 20%",AND(P151&gt;0.2,P151&lt;=0.25),"20% to 25%",AND(P151&gt;0.25,P151&lt;=0.3),"25% to 30%",AND(P151&gt;0.3,P151&lt;=0.4),"30% to 40%",AND(P151&gt;0.4,P151&lt;=0.5),"40% to 50%",AND(P151&gt;0.5,P151&lt;=0.75),"50% to 75%",AND(P151&gt;0.75,P151&lt;=1),"75% to 100%")</f>
        <v>2% to 4%</v>
      </c>
      <c r="P151" s="10">
        <f>_xlfn.XLOOKUP($E151,'Raw Data'!$E:$E,'Raw Data'!P:P,"ERROR",0,1)</f>
        <v>0.0264591439688715</v>
      </c>
      <c r="Q151" s="9">
        <f>_xlfn.XLOOKUP($E151,'Raw Data'!$E:$E,'Raw Data'!Q:Q,"ERROR",0,1)</f>
        <v>2</v>
      </c>
      <c r="R151" s="9" t="str">
        <f>_xlfn.XLOOKUP($E151,'Raw Data'!$E:$E,'Raw Data'!R:R,"ERROR",0,1)</f>
        <v>oz</v>
      </c>
      <c r="S151" s="5" t="str">
        <f t="array" ref="S151">_xlfn.IFS(AND(T151&gt;0,T151&lt;=0.05),"0 to 0.05",AND(T151&gt;0.05,T151&lt;=0.1),"0.05 to 0.1",AND(T151&gt;0.1,T151&lt;=0.2),"0.1 to 0.2",AND(T151&gt;0.2,T151&lt;=0.3),"0.2 to 0.3",AND(T151&gt;0.3,T151&lt;=0.4),"0.3 to 0.4",AND(T151&gt;0.4,T151&lt;=0.5),"0.4 to 0.5",AND(T151&gt;0.5,T151&lt;=0.75),"0.5 to 0.75",AND(T151&gt;0.75,T151&lt;=1),"0.75 to 1",AND(T151&gt;1,T151&lt;=2),"1 to 2",AND(T151&gt;2,T151&lt;=3),"2 to 3",AND(T151&gt;3,T151&lt;=4),"3 to 4",AND(T151&gt;4,T151&lt;=5),"4 to 5",AND(T151&gt;5,T151&lt;=10),"5 to 10",T151&gt;10,"10+")</f>
        <v>1 to 2</v>
      </c>
      <c r="T151" s="10">
        <f>_xlfn.XLOOKUP($E151,'Raw Data'!$E:$E,'Raw Data'!T:T,"ERROR",0,1)</f>
        <v>1.26919174839364</v>
      </c>
      <c r="U151" s="15" t="str">
        <f t="array" ref="U151">_xlfn.IFS(AND(V151&gt;0,V151&lt;=0.05),"0 to 0.05",AND(V151&gt;0.05,V151&lt;=0.1),"0.05 to 0.1",AND(V151&gt;0.1,V151&lt;=0.2),"0.1 to 0.2",AND(V151&gt;0.2,V151&lt;=0.3),"0.2 to 0.3",AND(V151&gt;0.3,V151&lt;=0.4),"0.3 to 0.4",AND(V151&gt;0.4,V151&lt;=0.5),"0.4 to 0.5",AND(V151&gt;0.5,V151&lt;=0.75),"0.5 to 0.75",AND(V151&gt;0.75,V151&lt;=1),"0.75 to 1",AND(V151&gt;1,V151&lt;=2),"1 to 2",AND(V151&gt;2,V151&lt;=3),"2 to 3",AND(V151&gt;3,V151&lt;=4),"3 to 4",AND(V151&gt;4,V151&lt;=5),"4 to 5",AND(V151&gt;5,V151&lt;=10),"5 to 10",V151&gt;10,"10+")</f>
        <v>0.3 to 0.4</v>
      </c>
      <c r="V151" s="10">
        <f>_xlfn.XLOOKUP($E151,'Raw Data'!$E:$E,'Raw Data'!V:V,"ERROR",0,1)</f>
        <v>0.351995265471762</v>
      </c>
      <c r="W151" s="15" t="str">
        <f t="array" ref="W151">_xlfn.IFS(AND(X151&gt;0,X151&lt;=0.05),"0 to 0.05",AND(X151&gt;0.05,X151&lt;=0.1),"0.05 to 0.1",AND(X151&gt;0.1,X151&lt;=0.2),"0.1 to 0.2",AND(X151&gt;0.2,X151&lt;=0.3),"0.2 to 0.3",AND(X151&gt;0.3,X151&lt;=0.4),"0.3 to 0.4",AND(X151&gt;0.4,X151&lt;=0.5),"0.4 to 0.5",AND(X151&gt;0.5,X151&lt;=0.75),"0.5 to 0.75",AND(X151&gt;0.75,X151&lt;=1),"0.75 to 1",AND(X151&gt;1,X151&lt;=2),"1 to 2",AND(X151&gt;2,X151&lt;=3),"2 to 3",AND(X151&gt;3,X151&lt;=4),"3 to 4",AND(X151&gt;4,X151&lt;=5),"4 to 5",AND(X151&gt;5,X151&lt;=10),"5 to 10",X151&gt;10,"10+")</f>
        <v>0.3 to 0.4</v>
      </c>
      <c r="X151" s="16">
        <f t="shared" si="7"/>
        <v>0.342681772066283</v>
      </c>
      <c r="Y151" s="5" t="str">
        <f t="array" ref="Y151">_xlfn.IFS(AND(Z151&gt;0,Z151&lt;=1),"0 to 1",AND(Z151&gt;1,Z151&lt;=2),"1 to 2",AND(Z151&gt;2,Z151&lt;=4),"2 to 4",AND(Z151&gt;4,Z151&lt;=6),"4 to 6",AND(Z151&gt;6,Z151&lt;=8),"6 to 8",AND(Z151&gt;8,Z151&lt;=10),"8 to 10",AND(Z151&gt;10,Z151&lt;=15),"10 to 15",AND(Z151&gt;15,Z151&lt;=20),"15 to 20",AND(Z151&gt;20,Z151&lt;=25),"20 to 25",AND(Z151&gt;25,Z151&lt;=30),"25 to 30",AND(Z151&gt;30,Z151&lt;=40),"30 to 40",AND(Z151&gt;40,Z151&lt;=50),"40 to 50",Z151&gt;50,"50+")</f>
        <v>1 to 2</v>
      </c>
      <c r="Z151" s="9">
        <f>_xlfn.XLOOKUP($E151,'Raw Data'!$E:$E,'Raw Data'!Z:Z,"ERROR",0,1)</f>
        <v>2</v>
      </c>
      <c r="AA151" s="9" t="str">
        <f>_xlfn.XLOOKUP($E151,'Raw Data'!$E:$E,'Raw Data'!AA:AA,"ERROR",0,1)</f>
        <v>oz</v>
      </c>
    </row>
    <row r="152" hidden="1" spans="1:27">
      <c r="A152" s="5" t="str">
        <f>_xlfn.XLOOKUP($E152,'Raw Data'!$E:$E,'Raw Data'!A:A,"ERROR",0,1)</f>
        <v>AE</v>
      </c>
      <c r="B152" s="5" t="str">
        <f>_xlfn.XLOOKUP($E152,'Raw Data'!$E:$E,'Raw Data'!B:B,"ERROR",0,1)</f>
        <v>Hair Mousses</v>
      </c>
      <c r="C152" s="5" t="str">
        <f>_xlfn.XLOOKUP($E152,'Raw Data'!$E:$E,'Raw Data'!C:C,"ERROR",0,1)</f>
        <v>r+co</v>
      </c>
      <c r="D152" s="5" t="str">
        <f>_xlfn.XLOOKUP($E152,'Raw Data'!$E:$E,'Raw Data'!D:D,"ERROR",0,1)</f>
        <v>www.amazon.ae/dp/B01695VXTQ</v>
      </c>
      <c r="E152" s="5" t="s">
        <v>351</v>
      </c>
      <c r="F152" s="9" t="str">
        <f>_xlfn.XLOOKUP($E152,'Raw Data'!$E:$E,'Raw Data'!F:F,"ERROR",0,1)</f>
        <v>R+Co Aircraft Pomade Mousse</v>
      </c>
      <c r="G152" s="10">
        <f>_xlfn.XLOOKUP($E152,'Raw Data'!$E:$E,'Raw Data'!G:G,"ERROR",0,1)</f>
        <v>4</v>
      </c>
      <c r="H152" s="9">
        <f>_xlfn.XLOOKUP($E152,'Raw Data'!$E:$E,'Raw Data'!H:H,"ERROR",0,1)</f>
        <v>570.87</v>
      </c>
      <c r="I152" s="9">
        <f>_xlfn.XLOOKUP($E152,'Raw Data'!$E:$E,'Raw Data'!I:I,"ERROR",0,1)</f>
        <v>0.000764292805638601</v>
      </c>
      <c r="J152" s="9" t="str">
        <f>_xlfn.XLOOKUP($E152,'Raw Data'!$E:$E,'Raw Data'!J:J,"ERROR",0,1)</f>
        <v>No</v>
      </c>
      <c r="K152" s="14" t="str">
        <f t="array" ref="K152">_xlfn.IFS(AND(L152&gt;0,L152&lt;=5),"0 to 5",AND(L152&gt;5,L152&lt;=10),"5 to 10",AND(L152&gt;10,L152&lt;=15),"10 to 15",AND(L152&gt;15,L152&lt;=20),"15 to 20",AND(L152&gt;20,L152&lt;=30),"20 to 30",AND(L152&gt;30,L152&lt;=40),"30 to 40",AND(L152&gt;40,L152&lt;=50),"40 to 50",AND(L152&gt;50,L152&lt;=75),"50 to 75",AND(L152&gt;75,L152&lt;=100),"75 to 100",AND(L152&gt;100,L152&lt;=150),"100 to 150",AND(L152&gt;150,L152&lt;=200),"150 to 200",AND(L152&gt;200,L152&lt;=250),"200 to 250",AND(L152&gt;250,L152&lt;=300),"250 to 300",AND(L152&gt;300,L152&lt;=400),"300 to 400",AND(L152&gt;400,L152&lt;=500),"400 to 500",L152&gt;500,"500+")</f>
        <v>150 to 200</v>
      </c>
      <c r="L152" s="9">
        <f>_xlfn.XLOOKUP($E152,'Raw Data'!$E:$E,'Raw Data'!L:L,"ERROR",0,1)</f>
        <v>151.47</v>
      </c>
      <c r="M152" s="14" t="str">
        <f t="array" ref="M152">_xlfn.IFS(AND(N152&gt;0,N152&lt;=5),"0 to 5",AND(N152&gt;5,N152&lt;=10),"5 to 10",AND(N152&gt;10,N152&lt;=15),"10 to 15",AND(N152&gt;15,N152&lt;=20),"15 to 20",AND(N152&gt;20,N152&lt;=30),"20 to 30",AND(N152&gt;30,N152&lt;=40),"30 to 40",AND(N152&gt;40,N152&lt;=50),"40 to 50",AND(N152&gt;50,N152&lt;=75),"50 to 75",AND(N152&gt;75,N152&lt;=100),"75 to 100",AND(N152&gt;100,N152&lt;=150),"100 to 150",AND(N152&gt;150,N152&lt;=200),"150 to 200",AND(N152&gt;200,N152&lt;=250),"200 to 250",AND(N152&gt;250,N152&lt;=300),"250 to 300",AND(N152&gt;300,N152&lt;=400),"300 to 400",AND(N152&gt;400,N152&lt;=500),"400 to 500",N152&gt;500,"500+")</f>
        <v>150 to 200</v>
      </c>
      <c r="N152" s="9">
        <f>_xlfn.XLOOKUP($E152,'Raw Data'!$E:$E,'Raw Data'!N:N,"ERROR",0,1)</f>
        <v>157.89</v>
      </c>
      <c r="O152" s="14" t="str">
        <f t="array" ref="O152">_xlfn.IFS(P152=0,"No Discount",AND(P152&gt;0,P152&lt;=0.02),"0% to 2%",AND(P152&gt;0.02,P152&lt;=0.04),"2% to 4%",AND(P152&gt;0.04,P152&lt;=0.06),"4% to 6%",AND(P152&gt;0.06,P152&lt;=0.08),"6% to 8%",AND(P152&gt;0.08,P152&lt;=0.1),"8% to 10%",AND(P152&gt;0.1,P152&lt;=0.15),"10% to 15%",AND(P152&gt;0.15,P152&lt;=0.2),"15% to 20%",AND(P152&gt;0.2,P152&lt;=0.25),"20% to 25%",AND(P152&gt;0.25,P152&lt;=0.3),"25% to 30%",AND(P152&gt;0.3,P152&lt;=0.4),"30% to 40%",AND(P152&gt;0.4,P152&lt;=0.5),"40% to 50%",AND(P152&gt;0.5,P152&lt;=0.75),"50% to 75%",AND(P152&gt;0.75,P152&lt;=1),"75% to 100%")</f>
        <v>4% to 6%</v>
      </c>
      <c r="P152" s="10">
        <f>_xlfn.XLOOKUP($E152,'Raw Data'!$E:$E,'Raw Data'!P:P,"ERROR",0,1)</f>
        <v>0.040661219836595</v>
      </c>
      <c r="Q152" s="9">
        <f>_xlfn.XLOOKUP($E152,'Raw Data'!$E:$E,'Raw Data'!Q:Q,"ERROR",0,1)</f>
        <v>0</v>
      </c>
      <c r="R152" s="9">
        <f>_xlfn.XLOOKUP($E152,'Raw Data'!$E:$E,'Raw Data'!R:R,"ERROR",0,1)</f>
        <v>0</v>
      </c>
      <c r="S152" s="5" t="e">
        <f t="array" ref="S152">_xlfn.IFS(AND(T152&gt;0,T152&lt;=0.05),"0 to 0.05",AND(T152&gt;0.05,T152&lt;=0.1),"0.05 to 0.1",AND(T152&gt;0.1,T152&lt;=0.2),"0.1 to 0.2",AND(T152&gt;0.2,T152&lt;=0.3),"0.2 to 0.3",AND(T152&gt;0.3,T152&lt;=0.4),"0.3 to 0.4",AND(T152&gt;0.4,T152&lt;=0.5),"0.4 to 0.5",AND(T152&gt;0.5,T152&lt;=0.75),"0.5 to 0.75",AND(T152&gt;0.75,T152&lt;=1),"0.75 to 1",AND(T152&gt;1,T152&lt;=2),"1 to 2",AND(T152&gt;2,T152&lt;=3),"2 to 3",AND(T152&gt;3,T152&lt;=4),"3 to 4",AND(T152&gt;4,T152&lt;=5),"4 to 5",AND(T152&gt;5,T152&lt;=10),"5 to 10",T152&gt;10,"10+")</f>
        <v>#N/A</v>
      </c>
      <c r="T152" s="10">
        <f>_xlfn.XLOOKUP($E152,'Raw Data'!$E:$E,'Raw Data'!T:T,"ERROR",0,1)</f>
        <v>0</v>
      </c>
      <c r="U152" s="15" t="e">
        <f t="array" ref="U152">_xlfn.IFS(AND(V152&gt;0,V152&lt;=0.05),"0 to 0.05",AND(V152&gt;0.05,V152&lt;=0.1),"0.05 to 0.1",AND(V152&gt;0.1,V152&lt;=0.2),"0.1 to 0.2",AND(V152&gt;0.2,V152&lt;=0.3),"0.2 to 0.3",AND(V152&gt;0.3,V152&lt;=0.4),"0.3 to 0.4",AND(V152&gt;0.4,V152&lt;=0.5),"0.4 to 0.5",AND(V152&gt;0.5,V152&lt;=0.75),"0.5 to 0.75",AND(V152&gt;0.75,V152&lt;=1),"0.75 to 1",AND(V152&gt;1,V152&lt;=2),"1 to 2",AND(V152&gt;2,V152&lt;=3),"2 to 3",AND(V152&gt;3,V152&lt;=4),"3 to 4",AND(V152&gt;4,V152&lt;=5),"4 to 5",AND(V152&gt;5,V152&lt;=10),"5 to 10",V152&gt;10,"10+")</f>
        <v>#N/A</v>
      </c>
      <c r="V152" s="10">
        <f>_xlfn.XLOOKUP($E152,'Raw Data'!$E:$E,'Raw Data'!V:V,"ERROR",0,1)</f>
        <v>0</v>
      </c>
      <c r="W152" s="15" t="e">
        <f t="array" ref="W152">_xlfn.IFS(AND(X152&gt;0,X152&lt;=0.05),"0 to 0.05",AND(X152&gt;0.05,X152&lt;=0.1),"0.05 to 0.1",AND(X152&gt;0.1,X152&lt;=0.2),"0.1 to 0.2",AND(X152&gt;0.2,X152&lt;=0.3),"0.2 to 0.3",AND(X152&gt;0.3,X152&lt;=0.4),"0.3 to 0.4",AND(X152&gt;0.4,X152&lt;=0.5),"0.4 to 0.5",AND(X152&gt;0.5,X152&lt;=0.75),"0.5 to 0.75",AND(X152&gt;0.75,X152&lt;=1),"0.75 to 1",AND(X152&gt;1,X152&lt;=2),"1 to 2",AND(X152&gt;2,X152&lt;=3),"2 to 3",AND(X152&gt;3,X152&lt;=4),"3 to 4",AND(X152&gt;4,X152&lt;=5),"4 to 5",AND(X152&gt;5,X152&lt;=10),"5 to 10",X152&gt;10,"10+")</f>
        <v>#DIV/0!</v>
      </c>
      <c r="X152" s="16" t="e">
        <f t="shared" si="7"/>
        <v>#DIV/0!</v>
      </c>
      <c r="Y152" s="5" t="e">
        <f t="array" ref="Y152">_xlfn.IFS(AND(Z152&gt;0,Z152&lt;=1),"0 to 1",AND(Z152&gt;1,Z152&lt;=2),"1 to 2",AND(Z152&gt;2,Z152&lt;=4),"2 to 4",AND(Z152&gt;4,Z152&lt;=6),"4 to 6",AND(Z152&gt;6,Z152&lt;=8),"6 to 8",AND(Z152&gt;8,Z152&lt;=10),"8 to 10",AND(Z152&gt;10,Z152&lt;=15),"10 to 15",AND(Z152&gt;15,Z152&lt;=20),"15 to 20",AND(Z152&gt;20,Z152&lt;=25),"20 to 25",AND(Z152&gt;25,Z152&lt;=30),"25 to 30",AND(Z152&gt;30,Z152&lt;=40),"30 to 40",AND(Z152&gt;40,Z152&lt;=50),"40 to 50",Z152&gt;50,"50+")</f>
        <v>#N/A</v>
      </c>
      <c r="Z152" s="9">
        <f>_xlfn.XLOOKUP($E152,'Raw Data'!$E:$E,'Raw Data'!Z:Z,"ERROR",0,1)</f>
        <v>0</v>
      </c>
      <c r="AA152" s="9">
        <f>_xlfn.XLOOKUP($E152,'Raw Data'!$E:$E,'Raw Data'!AA:AA,"ERROR",0,1)</f>
        <v>0</v>
      </c>
    </row>
    <row r="153" hidden="1" spans="1:27">
      <c r="A153" s="5" t="str">
        <f>_xlfn.XLOOKUP($E153,'Raw Data'!$E:$E,'Raw Data'!A:A,"ERROR",0,1)</f>
        <v>AE</v>
      </c>
      <c r="B153" s="5" t="str">
        <f>_xlfn.XLOOKUP($E153,'Raw Data'!$E:$E,'Raw Data'!B:B,"ERROR",0,1)</f>
        <v>Hair Mousses</v>
      </c>
      <c r="C153" s="5" t="str">
        <f>_xlfn.XLOOKUP($E153,'Raw Data'!$E:$E,'Raw Data'!C:C,"ERROR",0,1)</f>
        <v>schwarzkopf</v>
      </c>
      <c r="D153" s="5" t="str">
        <f>_xlfn.XLOOKUP($E153,'Raw Data'!$E:$E,'Raw Data'!D:D,"ERROR",0,1)</f>
        <v>www.amazon.ae/dp/B09SNYJZQR</v>
      </c>
      <c r="E153" s="5" t="s">
        <v>352</v>
      </c>
      <c r="F153" s="9" t="str">
        <f>_xlfn.XLOOKUP($E153,'Raw Data'!$E:$E,'Raw Data'!F:F,"ERROR",0,1)</f>
        <v>Schwarzkopf Styling Keratin  Hair  Mousse 250 ml</v>
      </c>
      <c r="G153" s="10">
        <f>_xlfn.XLOOKUP($E153,'Raw Data'!$E:$E,'Raw Data'!G:G,"ERROR",0,1)</f>
        <v>5</v>
      </c>
      <c r="H153" s="9">
        <f>_xlfn.XLOOKUP($E153,'Raw Data'!$E:$E,'Raw Data'!H:H,"ERROR",0,1)</f>
        <v>568.21</v>
      </c>
      <c r="I153" s="9">
        <f>_xlfn.XLOOKUP($E153,'Raw Data'!$E:$E,'Raw Data'!I:I,"ERROR",0,1)</f>
        <v>0.000760731541492651</v>
      </c>
      <c r="J153" s="9" t="str">
        <f>_xlfn.XLOOKUP($E153,'Raw Data'!$E:$E,'Raw Data'!J:J,"ERROR",0,1)</f>
        <v>No</v>
      </c>
      <c r="K153" s="14" t="str">
        <f t="array" ref="K153">_xlfn.IFS(AND(L153&gt;0,L153&lt;=5),"0 to 5",AND(L153&gt;5,L153&lt;=10),"5 to 10",AND(L153&gt;10,L153&lt;=15),"10 to 15",AND(L153&gt;15,L153&lt;=20),"15 to 20",AND(L153&gt;20,L153&lt;=30),"20 to 30",AND(L153&gt;30,L153&lt;=40),"30 to 40",AND(L153&gt;40,L153&lt;=50),"40 to 50",AND(L153&gt;50,L153&lt;=75),"50 to 75",AND(L153&gt;75,L153&lt;=100),"75 to 100",AND(L153&gt;100,L153&lt;=150),"100 to 150",AND(L153&gt;150,L153&lt;=200),"150 to 200",AND(L153&gt;200,L153&lt;=250),"200 to 250",AND(L153&gt;250,L153&lt;=300),"250 to 300",AND(L153&gt;300,L153&lt;=400),"300 to 400",AND(L153&gt;400,L153&lt;=500),"400 to 500",L153&gt;500,"500+")</f>
        <v>100 to 150</v>
      </c>
      <c r="L153" s="9">
        <f>_xlfn.XLOOKUP($E153,'Raw Data'!$E:$E,'Raw Data'!L:L,"ERROR",0,1)</f>
        <v>129.16</v>
      </c>
      <c r="M153" s="14" t="str">
        <f t="array" ref="M153">_xlfn.IFS(AND(N153&gt;0,N153&lt;=5),"0 to 5",AND(N153&gt;5,N153&lt;=10),"5 to 10",AND(N153&gt;10,N153&lt;=15),"10 to 15",AND(N153&gt;15,N153&lt;=20),"15 to 20",AND(N153&gt;20,N153&lt;=30),"20 to 30",AND(N153&gt;30,N153&lt;=40),"30 to 40",AND(N153&gt;40,N153&lt;=50),"40 to 50",AND(N153&gt;50,N153&lt;=75),"50 to 75",AND(N153&gt;75,N153&lt;=100),"75 to 100",AND(N153&gt;100,N153&lt;=150),"100 to 150",AND(N153&gt;150,N153&lt;=200),"150 to 200",AND(N153&gt;200,N153&lt;=250),"200 to 250",AND(N153&gt;250,N153&lt;=300),"250 to 300",AND(N153&gt;300,N153&lt;=400),"300 to 400",AND(N153&gt;400,N153&lt;=500),"400 to 500",N153&gt;500,"500+")</f>
        <v>100 to 150</v>
      </c>
      <c r="N153" s="9">
        <f>_xlfn.XLOOKUP($E153,'Raw Data'!$E:$E,'Raw Data'!N:N,"ERROR",0,1)</f>
        <v>134.98</v>
      </c>
      <c r="O153" s="14" t="str">
        <f t="array" ref="O153">_xlfn.IFS(P153=0,"No Discount",AND(P153&gt;0,P153&lt;=0.02),"0% to 2%",AND(P153&gt;0.02,P153&lt;=0.04),"2% to 4%",AND(P153&gt;0.04,P153&lt;=0.06),"4% to 6%",AND(P153&gt;0.06,P153&lt;=0.08),"6% to 8%",AND(P153&gt;0.08,P153&lt;=0.1),"8% to 10%",AND(P153&gt;0.1,P153&lt;=0.15),"10% to 15%",AND(P153&gt;0.15,P153&lt;=0.2),"15% to 20%",AND(P153&gt;0.2,P153&lt;=0.25),"20% to 25%",AND(P153&gt;0.25,P153&lt;=0.3),"25% to 30%",AND(P153&gt;0.3,P153&lt;=0.4),"30% to 40%",AND(P153&gt;0.4,P153&lt;=0.5),"40% to 50%",AND(P153&gt;0.5,P153&lt;=0.75),"50% to 75%",AND(P153&gt;0.75,P153&lt;=1),"75% to 100%")</f>
        <v>4% to 6%</v>
      </c>
      <c r="P153" s="10">
        <f>_xlfn.XLOOKUP($E153,'Raw Data'!$E:$E,'Raw Data'!P:P,"ERROR",0,1)</f>
        <v>0.0431174988887242</v>
      </c>
      <c r="Q153" s="9">
        <f>_xlfn.XLOOKUP($E153,'Raw Data'!$E:$E,'Raw Data'!Q:Q,"ERROR",0,1)</f>
        <v>250</v>
      </c>
      <c r="R153" s="9" t="str">
        <f>_xlfn.XLOOKUP($E153,'Raw Data'!$E:$E,'Raw Data'!R:R,"ERROR",0,1)</f>
        <v>ml</v>
      </c>
      <c r="S153" s="5" t="str">
        <f t="array" ref="S153">_xlfn.IFS(AND(T153&gt;0,T153&lt;=0.05),"0 to 0.05",AND(T153&gt;0.05,T153&lt;=0.1),"0.05 to 0.1",AND(T153&gt;0.1,T153&lt;=0.2),"0.1 to 0.2",AND(T153&gt;0.2,T153&lt;=0.3),"0.2 to 0.3",AND(T153&gt;0.3,T153&lt;=0.4),"0.3 to 0.4",AND(T153&gt;0.4,T153&lt;=0.5),"0.4 to 0.5",AND(T153&gt;0.5,T153&lt;=0.75),"0.5 to 0.75",AND(T153&gt;0.75,T153&lt;=1),"0.75 to 1",AND(T153&gt;1,T153&lt;=2),"1 to 2",AND(T153&gt;2,T153&lt;=3),"2 to 3",AND(T153&gt;3,T153&lt;=4),"3 to 4",AND(T153&gt;4,T153&lt;=5),"4 to 5",AND(T153&gt;5,T153&lt;=10),"5 to 10",T153&gt;10,"10+")</f>
        <v>0.5 to 0.75</v>
      </c>
      <c r="T153" s="10">
        <f>_xlfn.XLOOKUP($E153,'Raw Data'!$E:$E,'Raw Data'!T:T,"ERROR",0,1)</f>
        <v>0.516916033161708</v>
      </c>
      <c r="U153" s="15" t="str">
        <f t="array" ref="U153">_xlfn.IFS(AND(V153&gt;0,V153&lt;=0.05),"0 to 0.05",AND(V153&gt;0.05,V153&lt;=0.1),"0.05 to 0.1",AND(V153&gt;0.1,V153&lt;=0.2),"0.1 to 0.2",AND(V153&gt;0.2,V153&lt;=0.3),"0.2 to 0.3",AND(V153&gt;0.3,V153&lt;=0.4),"0.3 to 0.4",AND(V153&gt;0.4,V153&lt;=0.5),"0.4 to 0.5",AND(V153&gt;0.5,V153&lt;=0.75),"0.5 to 0.75",AND(V153&gt;0.75,V153&lt;=1),"0.75 to 1",AND(V153&gt;1,V153&lt;=2),"1 to 2",AND(V153&gt;2,V153&lt;=3),"2 to 3",AND(V153&gt;3,V153&lt;=4),"3 to 4",AND(V153&gt;4,V153&lt;=5),"4 to 5",AND(V153&gt;5,V153&lt;=10),"5 to 10",V153&gt;10,"10+")</f>
        <v>0.1 to 0.2</v>
      </c>
      <c r="V153" s="10">
        <f>_xlfn.XLOOKUP($E153,'Raw Data'!$E:$E,'Raw Data'!V:V,"ERROR",0,1)</f>
        <v>0.145856287257395</v>
      </c>
      <c r="W153" s="15" t="str">
        <f t="array" ref="W153">_xlfn.IFS(AND(X153&gt;0,X153&lt;=0.05),"0 to 0.05",AND(X153&gt;0.05,X153&lt;=0.1),"0.05 to 0.1",AND(X153&gt;0.1,X153&lt;=0.2),"0.1 to 0.2",AND(X153&gt;0.2,X153&lt;=0.3),"0.2 to 0.3",AND(X153&gt;0.3,X153&lt;=0.4),"0.3 to 0.4",AND(X153&gt;0.4,X153&lt;=0.5),"0.4 to 0.5",AND(X153&gt;0.5,X153&lt;=0.75),"0.5 to 0.75",AND(X153&gt;0.75,X153&lt;=1),"0.75 to 1",AND(X153&gt;1,X153&lt;=2),"1 to 2",AND(X153&gt;2,X153&lt;=3),"2 to 3",AND(X153&gt;3,X153&lt;=4),"3 to 4",AND(X153&gt;4,X153&lt;=5),"4 to 5",AND(X153&gt;5,X153&lt;=10),"5 to 10",X153&gt;10,"10+")</f>
        <v>0.1 to 0.2</v>
      </c>
      <c r="X153" s="16">
        <f t="shared" si="7"/>
        <v>0.139567328953661</v>
      </c>
      <c r="Y153" s="5" t="str">
        <f t="array" ref="Y153">_xlfn.IFS(AND(Z153&gt;0,Z153&lt;=1),"0 to 1",AND(Z153&gt;1,Z153&lt;=2),"1 to 2",AND(Z153&gt;2,Z153&lt;=4),"2 to 4",AND(Z153&gt;4,Z153&lt;=6),"4 to 6",AND(Z153&gt;6,Z153&lt;=8),"6 to 8",AND(Z153&gt;8,Z153&lt;=10),"8 to 10",AND(Z153&gt;10,Z153&lt;=15),"10 to 15",AND(Z153&gt;15,Z153&lt;=20),"15 to 20",AND(Z153&gt;20,Z153&lt;=25),"20 to 25",AND(Z153&gt;25,Z153&lt;=30),"25 to 30",AND(Z153&gt;30,Z153&lt;=40),"30 to 40",AND(Z153&gt;40,Z153&lt;=50),"40 to 50",Z153&gt;50,"50+")</f>
        <v>8 to 10</v>
      </c>
      <c r="Z153" s="9">
        <f>_xlfn.XLOOKUP($E153,'Raw Data'!$E:$E,'Raw Data'!Z:Z,"ERROR",0,1)</f>
        <v>8.45</v>
      </c>
      <c r="AA153" s="9" t="str">
        <f>_xlfn.XLOOKUP($E153,'Raw Data'!$E:$E,'Raw Data'!AA:AA,"ERROR",0,1)</f>
        <v>oz</v>
      </c>
    </row>
    <row r="154" hidden="1" spans="1:27">
      <c r="A154" s="5" t="str">
        <f>_xlfn.XLOOKUP($E154,'Raw Data'!$E:$E,'Raw Data'!A:A,"ERROR",0,1)</f>
        <v>AE</v>
      </c>
      <c r="B154" s="5" t="str">
        <f>_xlfn.XLOOKUP($E154,'Raw Data'!$E:$E,'Raw Data'!B:B,"ERROR",0,1)</f>
        <v>Hair Mousses</v>
      </c>
      <c r="C154" s="5" t="str">
        <f>_xlfn.XLOOKUP($E154,'Raw Data'!$E:$E,'Raw Data'!C:C,"ERROR",0,1)</f>
        <v>Wella</v>
      </c>
      <c r="D154" s="5" t="str">
        <f>_xlfn.XLOOKUP($E154,'Raw Data'!$E:$E,'Raw Data'!D:D,"ERROR",0,1)</f>
        <v>www.amazon.ae/dp/B0117XPZPI</v>
      </c>
      <c r="E154" s="5" t="s">
        <v>353</v>
      </c>
      <c r="F154" s="9" t="str">
        <f>_xlfn.XLOOKUP($E154,'Raw Data'!$E:$E,'Raw Data'!F:F,"ERROR",0,1)</f>
        <v>Wella Pro Professionals Eimi Shape Control Extra Firm Styling Mousse 300ml, Grey</v>
      </c>
      <c r="G154" s="10">
        <f>_xlfn.XLOOKUP($E154,'Raw Data'!$E:$E,'Raw Data'!G:G,"ERROR",0,1)</f>
        <v>9</v>
      </c>
      <c r="H154" s="9">
        <f>_xlfn.XLOOKUP($E154,'Raw Data'!$E:$E,'Raw Data'!H:H,"ERROR",0,1)</f>
        <v>542.5</v>
      </c>
      <c r="I154" s="9">
        <f>_xlfn.XLOOKUP($E154,'Raw Data'!$E:$E,'Raw Data'!I:I,"ERROR",0,1)</f>
        <v>0.000726310450818822</v>
      </c>
      <c r="J154" s="9" t="str">
        <f>_xlfn.XLOOKUP($E154,'Raw Data'!$E:$E,'Raw Data'!J:J,"ERROR",0,1)</f>
        <v>No</v>
      </c>
      <c r="K154" s="14" t="str">
        <f t="array" ref="K154">_xlfn.IFS(AND(L154&gt;0,L154&lt;=5),"0 to 5",AND(L154&gt;5,L154&lt;=10),"5 to 10",AND(L154&gt;10,L154&lt;=15),"10 to 15",AND(L154&gt;15,L154&lt;=20),"15 to 20",AND(L154&gt;20,L154&lt;=30),"20 to 30",AND(L154&gt;30,L154&lt;=40),"30 to 40",AND(L154&gt;40,L154&lt;=50),"40 to 50",AND(L154&gt;50,L154&lt;=75),"50 to 75",AND(L154&gt;75,L154&lt;=100),"75 to 100",AND(L154&gt;100,L154&lt;=150),"100 to 150",AND(L154&gt;150,L154&lt;=200),"150 to 200",AND(L154&gt;200,L154&lt;=250),"200 to 250",AND(L154&gt;250,L154&lt;=300),"250 to 300",AND(L154&gt;300,L154&lt;=400),"300 to 400",AND(L154&gt;400,L154&lt;=500),"400 to 500",L154&gt;500,"500+")</f>
        <v>75 to 100</v>
      </c>
      <c r="L154" s="9">
        <f>_xlfn.XLOOKUP($E154,'Raw Data'!$E:$E,'Raw Data'!L:L,"ERROR",0,1)</f>
        <v>83.38</v>
      </c>
      <c r="M154" s="14" t="str">
        <f t="array" ref="M154">_xlfn.IFS(AND(N154&gt;0,N154&lt;=5),"0 to 5",AND(N154&gt;5,N154&lt;=10),"5 to 10",AND(N154&gt;10,N154&lt;=15),"10 to 15",AND(N154&gt;15,N154&lt;=20),"15 to 20",AND(N154&gt;20,N154&lt;=30),"20 to 30",AND(N154&gt;30,N154&lt;=40),"30 to 40",AND(N154&gt;40,N154&lt;=50),"40 to 50",AND(N154&gt;50,N154&lt;=75),"50 to 75",AND(N154&gt;75,N154&lt;=100),"75 to 100",AND(N154&gt;100,N154&lt;=150),"100 to 150",AND(N154&gt;150,N154&lt;=200),"150 to 200",AND(N154&gt;200,N154&lt;=250),"200 to 250",AND(N154&gt;250,N154&lt;=300),"250 to 300",AND(N154&gt;300,N154&lt;=400),"300 to 400",AND(N154&gt;400,N154&lt;=500),"400 to 500",N154&gt;500,"500+")</f>
        <v>75 to 100</v>
      </c>
      <c r="N154" s="9">
        <f>_xlfn.XLOOKUP($E154,'Raw Data'!$E:$E,'Raw Data'!N:N,"ERROR",0,1)</f>
        <v>90.55</v>
      </c>
      <c r="O154" s="14" t="str">
        <f t="array" ref="O154">_xlfn.IFS(P154=0,"No Discount",AND(P154&gt;0,P154&lt;=0.02),"0% to 2%",AND(P154&gt;0.02,P154&lt;=0.04),"2% to 4%",AND(P154&gt;0.04,P154&lt;=0.06),"4% to 6%",AND(P154&gt;0.06,P154&lt;=0.08),"6% to 8%",AND(P154&gt;0.08,P154&lt;=0.1),"8% to 10%",AND(P154&gt;0.1,P154&lt;=0.15),"10% to 15%",AND(P154&gt;0.15,P154&lt;=0.2),"15% to 20%",AND(P154&gt;0.2,P154&lt;=0.25),"20% to 25%",AND(P154&gt;0.25,P154&lt;=0.3),"25% to 30%",AND(P154&gt;0.3,P154&lt;=0.4),"30% to 40%",AND(P154&gt;0.4,P154&lt;=0.5),"40% to 50%",AND(P154&gt;0.5,P154&lt;=0.75),"50% to 75%",AND(P154&gt;0.75,P154&lt;=1),"75% to 100%")</f>
        <v>6% to 8%</v>
      </c>
      <c r="P154" s="10">
        <f>_xlfn.XLOOKUP($E154,'Raw Data'!$E:$E,'Raw Data'!P:P,"ERROR",0,1)</f>
        <v>0.0791827719491994</v>
      </c>
      <c r="Q154" s="9">
        <f>_xlfn.XLOOKUP($E154,'Raw Data'!$E:$E,'Raw Data'!Q:Q,"ERROR",0,1)</f>
        <v>300</v>
      </c>
      <c r="R154" s="9" t="str">
        <f>_xlfn.XLOOKUP($E154,'Raw Data'!$E:$E,'Raw Data'!R:R,"ERROR",0,1)</f>
        <v>ml</v>
      </c>
      <c r="S154" s="5" t="str">
        <f t="array" ref="S154">_xlfn.IFS(AND(T154&gt;0,T154&lt;=0.05),"0 to 0.05",AND(T154&gt;0.05,T154&lt;=0.1),"0.05 to 0.1",AND(T154&gt;0.1,T154&lt;=0.2),"0.1 to 0.2",AND(T154&gt;0.2,T154&lt;=0.3),"0.2 to 0.3",AND(T154&gt;0.3,T154&lt;=0.4),"0.3 to 0.4",AND(T154&gt;0.4,T154&lt;=0.5),"0.4 to 0.5",AND(T154&gt;0.5,T154&lt;=0.75),"0.5 to 0.75",AND(T154&gt;0.75,T154&lt;=1),"0.75 to 1",AND(T154&gt;1,T154&lt;=2),"1 to 2",AND(T154&gt;2,T154&lt;=3),"2 to 3",AND(T154&gt;3,T154&lt;=4),"3 to 4",AND(T154&gt;4,T154&lt;=5),"4 to 5",AND(T154&gt;5,T154&lt;=10),"5 to 10",T154&gt;10,"10+")</f>
        <v>0.2 to 0.3</v>
      </c>
      <c r="T154" s="10">
        <f>_xlfn.XLOOKUP($E154,'Raw Data'!$E:$E,'Raw Data'!T:T,"ERROR",0,1)</f>
        <v>0.278081829030035</v>
      </c>
      <c r="U154" s="15" t="str">
        <f t="array" ref="U154">_xlfn.IFS(AND(V154&gt;0,V154&lt;=0.05),"0 to 0.05",AND(V154&gt;0.05,V154&lt;=0.1),"0.05 to 0.1",AND(V154&gt;0.1,V154&lt;=0.2),"0.1 to 0.2",AND(V154&gt;0.2,V154&lt;=0.3),"0.2 to 0.3",AND(V154&gt;0.3,V154&lt;=0.4),"0.3 to 0.4",AND(V154&gt;0.4,V154&lt;=0.5),"0.4 to 0.5",AND(V154&gt;0.5,V154&lt;=0.75),"0.5 to 0.75",AND(V154&gt;0.75,V154&lt;=1),"0.75 to 1",AND(V154&gt;1,V154&lt;=2),"1 to 2",AND(V154&gt;2,V154&lt;=3),"2 to 3",AND(V154&gt;3,V154&lt;=4),"3 to 4",AND(V154&gt;4,V154&lt;=5),"4 to 5",AND(V154&gt;5,V154&lt;=10),"5 to 10",V154&gt;10,"10+")</f>
        <v>0.05 to 0.1</v>
      </c>
      <c r="V154" s="10">
        <f>_xlfn.XLOOKUP($E154,'Raw Data'!$E:$E,'Raw Data'!V:V,"ERROR",0,1)</f>
        <v>0.0815385415812044</v>
      </c>
      <c r="W154" s="15" t="str">
        <f t="array" ref="W154">_xlfn.IFS(AND(X154&gt;0,X154&lt;=0.05),"0 to 0.05",AND(X154&gt;0.05,X154&lt;=0.1),"0.05 to 0.1",AND(X154&gt;0.1,X154&lt;=0.2),"0.1 to 0.2",AND(X154&gt;0.2,X154&lt;=0.3),"0.2 to 0.3",AND(X154&gt;0.3,X154&lt;=0.4),"0.3 to 0.4",AND(X154&gt;0.4,X154&lt;=0.5),"0.4 to 0.5",AND(X154&gt;0.5,X154&lt;=0.75),"0.5 to 0.75",AND(X154&gt;0.75,X154&lt;=1),"0.75 to 1",AND(X154&gt;1,X154&lt;=2),"1 to 2",AND(X154&gt;2,X154&lt;=3),"2 to 3",AND(X154&gt;3,X154&lt;=4),"3 to 4",AND(X154&gt;4,X154&lt;=5),"4 to 5",AND(X154&gt;5,X154&lt;=10),"5 to 10",X154&gt;10,"10+")</f>
        <v>0.05 to 0.1</v>
      </c>
      <c r="X154" s="16">
        <f t="shared" si="7"/>
        <v>0.0750820938381096</v>
      </c>
      <c r="Y154" s="5" t="str">
        <f t="array" ref="Y154">_xlfn.IFS(AND(Z154&gt;0,Z154&lt;=1),"0 to 1",AND(Z154&gt;1,Z154&lt;=2),"1 to 2",AND(Z154&gt;2,Z154&lt;=4),"2 to 4",AND(Z154&gt;4,Z154&lt;=6),"4 to 6",AND(Z154&gt;6,Z154&lt;=8),"6 to 8",AND(Z154&gt;8,Z154&lt;=10),"8 to 10",AND(Z154&gt;10,Z154&lt;=15),"10 to 15",AND(Z154&gt;15,Z154&lt;=20),"15 to 20",AND(Z154&gt;20,Z154&lt;=25),"20 to 25",AND(Z154&gt;25,Z154&lt;=30),"25 to 30",AND(Z154&gt;30,Z154&lt;=40),"30 to 40",AND(Z154&gt;40,Z154&lt;=50),"40 to 50",Z154&gt;50,"50+")</f>
        <v>10 to 15</v>
      </c>
      <c r="Z154" s="9">
        <f>_xlfn.XLOOKUP($E154,'Raw Data'!$E:$E,'Raw Data'!Z:Z,"ERROR",0,1)</f>
        <v>10.14</v>
      </c>
      <c r="AA154" s="9" t="str">
        <f>_xlfn.XLOOKUP($E154,'Raw Data'!$E:$E,'Raw Data'!AA:AA,"ERROR",0,1)</f>
        <v>oz</v>
      </c>
    </row>
    <row r="155" hidden="1" spans="1:27">
      <c r="A155" s="5" t="str">
        <f>_xlfn.XLOOKUP($E155,'Raw Data'!$E:$E,'Raw Data'!A:A,"ERROR",0,1)</f>
        <v>AE</v>
      </c>
      <c r="B155" s="5" t="str">
        <f>_xlfn.XLOOKUP($E155,'Raw Data'!$E:$E,'Raw Data'!B:B,"ERROR",0,1)</f>
        <v>Hair Mousses</v>
      </c>
      <c r="C155" s="5" t="str">
        <f>_xlfn.XLOOKUP($E155,'Raw Data'!$E:$E,'Raw Data'!C:C,"ERROR",0,1)</f>
        <v>cantu</v>
      </c>
      <c r="D155" s="5" t="str">
        <f>_xlfn.XLOOKUP($E155,'Raw Data'!$E:$E,'Raw Data'!D:D,"ERROR",0,1)</f>
        <v>www.amazon.ae/dp/B0178H2LY0</v>
      </c>
      <c r="E155" s="5" t="s">
        <v>354</v>
      </c>
      <c r="F155" s="9" t="str">
        <f>_xlfn.XLOOKUP($E155,'Raw Data'!$E:$E,'Raw Data'!F:F,"ERROR",0,1)</f>
        <v>Cantu Natural Hair Wave Whip Curling Mousse 8.4oz (2 Pack)</v>
      </c>
      <c r="G155" s="10">
        <f>_xlfn.XLOOKUP($E155,'Raw Data'!$E:$E,'Raw Data'!G:G,"ERROR",0,1)</f>
        <v>9</v>
      </c>
      <c r="H155" s="9">
        <f>_xlfn.XLOOKUP($E155,'Raw Data'!$E:$E,'Raw Data'!H:H,"ERROR",0,1)</f>
        <v>526.26</v>
      </c>
      <c r="I155" s="9">
        <f>_xlfn.XLOOKUP($E155,'Raw Data'!$E:$E,'Raw Data'!I:I,"ERROR",0,1)</f>
        <v>0.00070456799603302</v>
      </c>
      <c r="J155" s="9" t="str">
        <f>_xlfn.XLOOKUP($E155,'Raw Data'!$E:$E,'Raw Data'!J:J,"ERROR",0,1)</f>
        <v>No</v>
      </c>
      <c r="K155" s="14" t="str">
        <f t="array" ref="K155">_xlfn.IFS(AND(L155&gt;0,L155&lt;=5),"0 to 5",AND(L155&gt;5,L155&lt;=10),"5 to 10",AND(L155&gt;10,L155&lt;=15),"10 to 15",AND(L155&gt;15,L155&lt;=20),"15 to 20",AND(L155&gt;20,L155&lt;=30),"20 to 30",AND(L155&gt;30,L155&lt;=40),"30 to 40",AND(L155&gt;40,L155&lt;=50),"40 to 50",AND(L155&gt;50,L155&lt;=75),"50 to 75",AND(L155&gt;75,L155&lt;=100),"75 to 100",AND(L155&gt;100,L155&lt;=150),"100 to 150",AND(L155&gt;150,L155&lt;=200),"150 to 200",AND(L155&gt;200,L155&lt;=250),"200 to 250",AND(L155&gt;250,L155&lt;=300),"250 to 300",AND(L155&gt;300,L155&lt;=400),"300 to 400",AND(L155&gt;400,L155&lt;=500),"400 to 500",L155&gt;500,"500+")</f>
        <v>50 to 75</v>
      </c>
      <c r="L155" s="9">
        <f>_xlfn.XLOOKUP($E155,'Raw Data'!$E:$E,'Raw Data'!L:L,"ERROR",0,1)</f>
        <v>59.18</v>
      </c>
      <c r="M155" s="14" t="str">
        <f t="array" ref="M155">_xlfn.IFS(AND(N155&gt;0,N155&lt;=5),"0 to 5",AND(N155&gt;5,N155&lt;=10),"5 to 10",AND(N155&gt;10,N155&lt;=15),"10 to 15",AND(N155&gt;15,N155&lt;=20),"15 to 20",AND(N155&gt;20,N155&lt;=30),"20 to 30",AND(N155&gt;30,N155&lt;=40),"30 to 40",AND(N155&gt;40,N155&lt;=50),"40 to 50",AND(N155&gt;50,N155&lt;=75),"50 to 75",AND(N155&gt;75,N155&lt;=100),"75 to 100",AND(N155&gt;100,N155&lt;=150),"100 to 150",AND(N155&gt;150,N155&lt;=200),"150 to 200",AND(N155&gt;200,N155&lt;=250),"200 to 250",AND(N155&gt;250,N155&lt;=300),"250 to 300",AND(N155&gt;300,N155&lt;=400),"300 to 400",AND(N155&gt;400,N155&lt;=500),"400 to 500",N155&gt;500,"500+")</f>
        <v>50 to 75</v>
      </c>
      <c r="N155" s="9">
        <f>_xlfn.XLOOKUP($E155,'Raw Data'!$E:$E,'Raw Data'!N:N,"ERROR",0,1)</f>
        <v>61.2</v>
      </c>
      <c r="O155" s="14" t="str">
        <f t="array" ref="O155">_xlfn.IFS(P155=0,"No Discount",AND(P155&gt;0,P155&lt;=0.02),"0% to 2%",AND(P155&gt;0.02,P155&lt;=0.04),"2% to 4%",AND(P155&gt;0.04,P155&lt;=0.06),"4% to 6%",AND(P155&gt;0.06,P155&lt;=0.08),"6% to 8%",AND(P155&gt;0.08,P155&lt;=0.1),"8% to 10%",AND(P155&gt;0.1,P155&lt;=0.15),"10% to 15%",AND(P155&gt;0.15,P155&lt;=0.2),"15% to 20%",AND(P155&gt;0.2,P155&lt;=0.25),"20% to 25%",AND(P155&gt;0.25,P155&lt;=0.3),"25% to 30%",AND(P155&gt;0.3,P155&lt;=0.4),"30% to 40%",AND(P155&gt;0.4,P155&lt;=0.5),"40% to 50%",AND(P155&gt;0.5,P155&lt;=0.75),"50% to 75%",AND(P155&gt;0.75,P155&lt;=1),"75% to 100%")</f>
        <v>2% to 4%</v>
      </c>
      <c r="P155" s="10">
        <f>_xlfn.XLOOKUP($E155,'Raw Data'!$E:$E,'Raw Data'!P:P,"ERROR",0,1)</f>
        <v>0.0330065359477125</v>
      </c>
      <c r="Q155" s="9">
        <f>_xlfn.XLOOKUP($E155,'Raw Data'!$E:$E,'Raw Data'!Q:Q,"ERROR",0,1)</f>
        <v>16.8</v>
      </c>
      <c r="R155" s="9" t="str">
        <f>_xlfn.XLOOKUP($E155,'Raw Data'!$E:$E,'Raw Data'!R:R,"ERROR",0,1)</f>
        <v>oz</v>
      </c>
      <c r="S155" s="5" t="str">
        <f t="array" ref="S155">_xlfn.IFS(AND(T155&gt;0,T155&lt;=0.05),"0 to 0.05",AND(T155&gt;0.05,T155&lt;=0.1),"0.05 to 0.1",AND(T155&gt;0.1,T155&lt;=0.2),"0.1 to 0.2",AND(T155&gt;0.2,T155&lt;=0.3),"0.2 to 0.3",AND(T155&gt;0.3,T155&lt;=0.4),"0.3 to 0.4",AND(T155&gt;0.4,T155&lt;=0.5),"0.4 to 0.5",AND(T155&gt;0.5,T155&lt;=0.75),"0.5 to 0.75",AND(T155&gt;0.75,T155&lt;=1),"0.75 to 1",AND(T155&gt;1,T155&lt;=2),"1 to 2",AND(T155&gt;2,T155&lt;=3),"2 to 3",AND(T155&gt;3,T155&lt;=4),"3 to 4",AND(T155&gt;4,T155&lt;=5),"4 to 5",AND(T155&gt;5,T155&lt;=10),"5 to 10",T155&gt;10,"10+")</f>
        <v>0.1 to 0.2</v>
      </c>
      <c r="T155" s="10">
        <f>_xlfn.XLOOKUP($E155,'Raw Data'!$E:$E,'Raw Data'!T:T,"ERROR",0,1)</f>
        <v>0.119128138235341</v>
      </c>
      <c r="U155" s="15" t="str">
        <f t="array" ref="U155">_xlfn.IFS(AND(V155&gt;0,V155&lt;=0.05),"0 to 0.05",AND(V155&gt;0.05,V155&lt;=0.1),"0.05 to 0.1",AND(V155&gt;0.1,V155&lt;=0.2),"0.1 to 0.2",AND(V155&gt;0.2,V155&lt;=0.3),"0.2 to 0.3",AND(V155&gt;0.3,V155&lt;=0.4),"0.3 to 0.4",AND(V155&gt;0.4,V155&lt;=0.5),"0.4 to 0.5",AND(V155&gt;0.5,V155&lt;=0.75),"0.5 to 0.75",AND(V155&gt;0.75,V155&lt;=1),"0.75 to 1",AND(V155&gt;1,V155&lt;=2),"1 to 2",AND(V155&gt;2,V155&lt;=3),"2 to 3",AND(V155&gt;3,V155&lt;=4),"3 to 4",AND(V155&gt;4,V155&lt;=5),"4 to 5",AND(V155&gt;5,V155&lt;=10),"5 to 10",V155&gt;10,"10+")</f>
        <v>0 to 0.05</v>
      </c>
      <c r="V155" s="10">
        <f>_xlfn.XLOOKUP($E155,'Raw Data'!$E:$E,'Raw Data'!V:V,"ERROR",0,1)</f>
        <v>0.0332624764481376</v>
      </c>
      <c r="W155" s="15" t="str">
        <f t="array" ref="W155">_xlfn.IFS(AND(X155&gt;0,X155&lt;=0.05),"0 to 0.05",AND(X155&gt;0.05,X155&lt;=0.1),"0.05 to 0.1",AND(X155&gt;0.1,X155&lt;=0.2),"0.1 to 0.2",AND(X155&gt;0.2,X155&lt;=0.3),"0.2 to 0.3",AND(X155&gt;0.3,X155&lt;=0.4),"0.3 to 0.4",AND(X155&gt;0.4,X155&lt;=0.5),"0.4 to 0.5",AND(X155&gt;0.5,X155&lt;=0.75),"0.5 to 0.75",AND(X155&gt;0.75,X155&lt;=1),"0.75 to 1",AND(X155&gt;1,X155&lt;=2),"1 to 2",AND(X155&gt;2,X155&lt;=3),"2 to 3",AND(X155&gt;3,X155&lt;=4),"3 to 4",AND(X155&gt;4,X155&lt;=5),"4 to 5",AND(X155&gt;5,X155&lt;=10),"5 to 10",X155&gt;10,"10+")</f>
        <v>0 to 0.05</v>
      </c>
      <c r="X155" s="16">
        <f t="shared" si="7"/>
        <v>0.0321645973235422</v>
      </c>
      <c r="Y155" s="5" t="str">
        <f t="array" ref="Y155">_xlfn.IFS(AND(Z155&gt;0,Z155&lt;=1),"0 to 1",AND(Z155&gt;1,Z155&lt;=2),"1 to 2",AND(Z155&gt;2,Z155&lt;=4),"2 to 4",AND(Z155&gt;4,Z155&lt;=6),"4 to 6",AND(Z155&gt;6,Z155&lt;=8),"6 to 8",AND(Z155&gt;8,Z155&lt;=10),"8 to 10",AND(Z155&gt;10,Z155&lt;=15),"10 to 15",AND(Z155&gt;15,Z155&lt;=20),"15 to 20",AND(Z155&gt;20,Z155&lt;=25),"20 to 25",AND(Z155&gt;25,Z155&lt;=30),"25 to 30",AND(Z155&gt;30,Z155&lt;=40),"30 to 40",AND(Z155&gt;40,Z155&lt;=50),"40 to 50",Z155&gt;50,"50+")</f>
        <v>15 to 20</v>
      </c>
      <c r="Z155" s="9">
        <f>_xlfn.XLOOKUP($E155,'Raw Data'!$E:$E,'Raw Data'!Z:Z,"ERROR",0,1)</f>
        <v>16.8</v>
      </c>
      <c r="AA155" s="9" t="str">
        <f>_xlfn.XLOOKUP($E155,'Raw Data'!$E:$E,'Raw Data'!AA:AA,"ERROR",0,1)</f>
        <v>oz</v>
      </c>
    </row>
    <row r="156" hidden="1" spans="1:27">
      <c r="A156" s="5" t="str">
        <f>_xlfn.XLOOKUP($E156,'Raw Data'!$E:$E,'Raw Data'!A:A,"ERROR",0,1)</f>
        <v>AE</v>
      </c>
      <c r="B156" s="5" t="str">
        <f>_xlfn.XLOOKUP($E156,'Raw Data'!$E:$E,'Raw Data'!B:B,"ERROR",0,1)</f>
        <v>Hair Mousses</v>
      </c>
      <c r="C156" s="5" t="str">
        <f>_xlfn.XLOOKUP($E156,'Raw Data'!$E:$E,'Raw Data'!C:C,"ERROR",0,1)</f>
        <v>herbal essences</v>
      </c>
      <c r="D156" s="5" t="str">
        <f>_xlfn.XLOOKUP($E156,'Raw Data'!$E:$E,'Raw Data'!D:D,"ERROR",0,1)</f>
        <v>www.amazon.ae/dp/B01MF75F1B</v>
      </c>
      <c r="E156" s="5" t="s">
        <v>355</v>
      </c>
      <c r="F156" s="9" t="str">
        <f>_xlfn.XLOOKUP($E156,'Raw Data'!$E:$E,'Raw Data'!F:F,"ERROR",0,1)</f>
        <v>Herbal Essences Biorenew Curl Define Mousse, 6.6 FL OZ</v>
      </c>
      <c r="G156" s="10">
        <f>_xlfn.XLOOKUP($E156,'Raw Data'!$E:$E,'Raw Data'!G:G,"ERROR",0,1)</f>
        <v>6</v>
      </c>
      <c r="H156" s="9">
        <f>_xlfn.XLOOKUP($E156,'Raw Data'!$E:$E,'Raw Data'!H:H,"ERROR",0,1)</f>
        <v>525.32</v>
      </c>
      <c r="I156" s="9">
        <f>_xlfn.XLOOKUP($E156,'Raw Data'!$E:$E,'Raw Data'!I:I,"ERROR",0,1)</f>
        <v>0.00070330950419197</v>
      </c>
      <c r="J156" s="9" t="str">
        <f>_xlfn.XLOOKUP($E156,'Raw Data'!$E:$E,'Raw Data'!J:J,"ERROR",0,1)</f>
        <v>No</v>
      </c>
      <c r="K156" s="14" t="str">
        <f t="array" ref="K156">_xlfn.IFS(AND(L156&gt;0,L156&lt;=5),"0 to 5",AND(L156&gt;5,L156&lt;=10),"5 to 10",AND(L156&gt;10,L156&lt;=15),"10 to 15",AND(L156&gt;15,L156&lt;=20),"15 to 20",AND(L156&gt;20,L156&lt;=30),"20 to 30",AND(L156&gt;30,L156&lt;=40),"30 to 40",AND(L156&gt;40,L156&lt;=50),"40 to 50",AND(L156&gt;50,L156&lt;=75),"50 to 75",AND(L156&gt;75,L156&lt;=100),"75 to 100",AND(L156&gt;100,L156&lt;=150),"100 to 150",AND(L156&gt;150,L156&lt;=200),"150 to 200",AND(L156&gt;200,L156&lt;=250),"200 to 250",AND(L156&gt;250,L156&lt;=300),"250 to 300",AND(L156&gt;300,L156&lt;=400),"300 to 400",AND(L156&gt;400,L156&lt;=500),"400 to 500",L156&gt;500,"500+")</f>
        <v>75 to 100</v>
      </c>
      <c r="L156" s="9">
        <f>_xlfn.XLOOKUP($E156,'Raw Data'!$E:$E,'Raw Data'!L:L,"ERROR",0,1)</f>
        <v>88.53</v>
      </c>
      <c r="M156" s="14" t="str">
        <f t="array" ref="M156">_xlfn.IFS(AND(N156&gt;0,N156&lt;=5),"0 to 5",AND(N156&gt;5,N156&lt;=10),"5 to 10",AND(N156&gt;10,N156&lt;=15),"10 to 15",AND(N156&gt;15,N156&lt;=20),"15 to 20",AND(N156&gt;20,N156&lt;=30),"20 to 30",AND(N156&gt;30,N156&lt;=40),"30 to 40",AND(N156&gt;40,N156&lt;=50),"40 to 50",AND(N156&gt;50,N156&lt;=75),"50 to 75",AND(N156&gt;75,N156&lt;=100),"75 to 100",AND(N156&gt;100,N156&lt;=150),"100 to 150",AND(N156&gt;150,N156&lt;=200),"150 to 200",AND(N156&gt;200,N156&lt;=250),"200 to 250",AND(N156&gt;250,N156&lt;=300),"250 to 300",AND(N156&gt;300,N156&lt;=400),"300 to 400",AND(N156&gt;400,N156&lt;=500),"400 to 500",N156&gt;500,"500+")</f>
        <v>75 to 100</v>
      </c>
      <c r="N156" s="9">
        <f>_xlfn.XLOOKUP($E156,'Raw Data'!$E:$E,'Raw Data'!N:N,"ERROR",0,1)</f>
        <v>92.95</v>
      </c>
      <c r="O156" s="14" t="str">
        <f t="array" ref="O156">_xlfn.IFS(P156=0,"No Discount",AND(P156&gt;0,P156&lt;=0.02),"0% to 2%",AND(P156&gt;0.02,P156&lt;=0.04),"2% to 4%",AND(P156&gt;0.04,P156&lt;=0.06),"4% to 6%",AND(P156&gt;0.06,P156&lt;=0.08),"6% to 8%",AND(P156&gt;0.08,P156&lt;=0.1),"8% to 10%",AND(P156&gt;0.1,P156&lt;=0.15),"10% to 15%",AND(P156&gt;0.15,P156&lt;=0.2),"15% to 20%",AND(P156&gt;0.2,P156&lt;=0.25),"20% to 25%",AND(P156&gt;0.25,P156&lt;=0.3),"25% to 30%",AND(P156&gt;0.3,P156&lt;=0.4),"30% to 40%",AND(P156&gt;0.4,P156&lt;=0.5),"40% to 50%",AND(P156&gt;0.5,P156&lt;=0.75),"50% to 75%",AND(P156&gt;0.75,P156&lt;=1),"75% to 100%")</f>
        <v>4% to 6%</v>
      </c>
      <c r="P156" s="10">
        <f>_xlfn.XLOOKUP($E156,'Raw Data'!$E:$E,'Raw Data'!P:P,"ERROR",0,1)</f>
        <v>0.0475524475524476</v>
      </c>
      <c r="Q156" s="9">
        <f>_xlfn.XLOOKUP($E156,'Raw Data'!$E:$E,'Raw Data'!Q:Q,"ERROR",0,1)</f>
        <v>6.6</v>
      </c>
      <c r="R156" s="9" t="str">
        <f>_xlfn.XLOOKUP($E156,'Raw Data'!$E:$E,'Raw Data'!R:R,"ERROR",0,1)</f>
        <v>fl oz</v>
      </c>
      <c r="S156" s="5" t="str">
        <f t="array" ref="S156">_xlfn.IFS(AND(T156&gt;0,T156&lt;=0.05),"0 to 0.05",AND(T156&gt;0.05,T156&lt;=0.1),"0.05 to 0.1",AND(T156&gt;0.1,T156&lt;=0.2),"0.1 to 0.2",AND(T156&gt;0.2,T156&lt;=0.3),"0.2 to 0.3",AND(T156&gt;0.3,T156&lt;=0.4),"0.3 to 0.4",AND(T156&gt;0.4,T156&lt;=0.5),"0.4 to 0.5",AND(T156&gt;0.5,T156&lt;=0.75),"0.5 to 0.75",AND(T156&gt;0.75,T156&lt;=1),"0.75 to 1",AND(T156&gt;1,T156&lt;=2),"1 to 2",AND(T156&gt;2,T156&lt;=3),"2 to 3",AND(T156&gt;3,T156&lt;=4),"3 to 4",AND(T156&gt;4,T156&lt;=5),"4 to 5",AND(T156&gt;5,T156&lt;=10),"5 to 10",T156&gt;10,"10+")</f>
        <v>0.4 to 0.5</v>
      </c>
      <c r="T156" s="10">
        <f>_xlfn.XLOOKUP($E156,'Raw Data'!$E:$E,'Raw Data'!T:T,"ERROR",0,1)</f>
        <v>0.436176099855505</v>
      </c>
      <c r="U156" s="15" t="str">
        <f t="array" ref="U156">_xlfn.IFS(AND(V156&gt;0,V156&lt;=0.05),"0 to 0.05",AND(V156&gt;0.05,V156&lt;=0.1),"0.05 to 0.1",AND(V156&gt;0.1,V156&lt;=0.2),"0.1 to 0.2",AND(V156&gt;0.2,V156&lt;=0.3),"0.2 to 0.3",AND(V156&gt;0.3,V156&lt;=0.4),"0.3 to 0.4",AND(V156&gt;0.4,V156&lt;=0.5),"0.4 to 0.5",AND(V156&gt;0.5,V156&lt;=0.75),"0.5 to 0.75",AND(V156&gt;0.75,V156&lt;=1),"0.75 to 1",AND(V156&gt;1,V156&lt;=2),"1 to 2",AND(V156&gt;2,V156&lt;=3),"2 to 3",AND(V156&gt;3,V156&lt;=4),"3 to 4",AND(V156&gt;4,V156&lt;=5),"4 to 5",AND(V156&gt;5,V156&lt;=10),"5 to 10",V156&gt;10,"10+")</f>
        <v>0.1 to 0.2</v>
      </c>
      <c r="V156" s="10">
        <f>_xlfn.XLOOKUP($E156,'Raw Data'!$E:$E,'Raw Data'!V:V,"ERROR",0,1)</f>
        <v>0.123647277646263</v>
      </c>
      <c r="W156" s="15" t="str">
        <f t="array" ref="W156">_xlfn.IFS(AND(X156&gt;0,X156&lt;=0.05),"0 to 0.05",AND(X156&gt;0.05,X156&lt;=0.1),"0.05 to 0.1",AND(X156&gt;0.1,X156&lt;=0.2),"0.1 to 0.2",AND(X156&gt;0.2,X156&lt;=0.3),"0.2 to 0.3",AND(X156&gt;0.3,X156&lt;=0.4),"0.3 to 0.4",AND(X156&gt;0.4,X156&lt;=0.5),"0.4 to 0.5",AND(X156&gt;0.5,X156&lt;=0.75),"0.5 to 0.75",AND(X156&gt;0.75,X156&lt;=1),"0.75 to 1",AND(X156&gt;1,X156&lt;=2),"1 to 2",AND(X156&gt;2,X156&lt;=3),"2 to 3",AND(X156&gt;3,X156&lt;=4),"3 to 4",AND(X156&gt;4,X156&lt;=5),"4 to 5",AND(X156&gt;5,X156&lt;=10),"5 to 10",X156&gt;10,"10+")</f>
        <v>0.1 to 0.2</v>
      </c>
      <c r="X156" s="16">
        <f t="shared" si="7"/>
        <v>0.117767546960986</v>
      </c>
      <c r="Y156" s="5" t="str">
        <f t="array" ref="Y156">_xlfn.IFS(AND(Z156&gt;0,Z156&lt;=1),"0 to 1",AND(Z156&gt;1,Z156&lt;=2),"1 to 2",AND(Z156&gt;2,Z156&lt;=4),"2 to 4",AND(Z156&gt;4,Z156&lt;=6),"4 to 6",AND(Z156&gt;6,Z156&lt;=8),"6 to 8",AND(Z156&gt;8,Z156&lt;=10),"8 to 10",AND(Z156&gt;10,Z156&lt;=15),"10 to 15",AND(Z156&gt;15,Z156&lt;=20),"15 to 20",AND(Z156&gt;20,Z156&lt;=25),"20 to 25",AND(Z156&gt;25,Z156&lt;=30),"25 to 30",AND(Z156&gt;30,Z156&lt;=40),"30 to 40",AND(Z156&gt;40,Z156&lt;=50),"40 to 50",Z156&gt;50,"50+")</f>
        <v>6 to 8</v>
      </c>
      <c r="Z156" s="9">
        <f>_xlfn.XLOOKUP($E156,'Raw Data'!$E:$E,'Raw Data'!Z:Z,"ERROR",0,1)</f>
        <v>6.864</v>
      </c>
      <c r="AA156" s="9" t="str">
        <f>_xlfn.XLOOKUP($E156,'Raw Data'!$E:$E,'Raw Data'!AA:AA,"ERROR",0,1)</f>
        <v>oz</v>
      </c>
    </row>
    <row r="157" hidden="1" spans="1:27">
      <c r="A157" s="5" t="str">
        <f>_xlfn.XLOOKUP($E157,'Raw Data'!$E:$E,'Raw Data'!A:A,"ERROR",0,1)</f>
        <v>AE</v>
      </c>
      <c r="B157" s="5" t="str">
        <f>_xlfn.XLOOKUP($E157,'Raw Data'!$E:$E,'Raw Data'!B:B,"ERROR",0,1)</f>
        <v>Hair Mousses</v>
      </c>
      <c r="C157" s="5" t="str">
        <f>_xlfn.XLOOKUP($E157,'Raw Data'!$E:$E,'Raw Data'!C:C,"ERROR",0,1)</f>
        <v>design essentials</v>
      </c>
      <c r="D157" s="5" t="str">
        <f>_xlfn.XLOOKUP($E157,'Raw Data'!$E:$E,'Raw Data'!D:D,"ERROR",0,1)</f>
        <v>www.amazon.ae/dp/B07V24YN5L</v>
      </c>
      <c r="E157" s="5" t="s">
        <v>356</v>
      </c>
      <c r="F157" s="9" t="str">
        <f>_xlfn.XLOOKUP($E157,'Raw Data'!$E:$E,'Raw Data'!F:F,"ERROR",0,1)</f>
        <v>Design Essentials Natural Curl Enhancing Mousse, Quick Drying Must-Have for Perfectly Defined Luminous Curls-Almond &amp; Avocado Collection, 7.5oz</v>
      </c>
      <c r="G157" s="10">
        <f>_xlfn.XLOOKUP($E157,'Raw Data'!$E:$E,'Raw Data'!G:G,"ERROR",0,1)</f>
        <v>5</v>
      </c>
      <c r="H157" s="9">
        <f>_xlfn.XLOOKUP($E157,'Raw Data'!$E:$E,'Raw Data'!H:H,"ERROR",0,1)</f>
        <v>514.38</v>
      </c>
      <c r="I157" s="9">
        <f>_xlfn.XLOOKUP($E157,'Raw Data'!$E:$E,'Raw Data'!I:I,"ERROR",0,1)</f>
        <v>0.000688662801275918</v>
      </c>
      <c r="J157" s="9" t="str">
        <f>_xlfn.XLOOKUP($E157,'Raw Data'!$E:$E,'Raw Data'!J:J,"ERROR",0,1)</f>
        <v>No</v>
      </c>
      <c r="K157" s="14" t="str">
        <f t="array" ref="K157">_xlfn.IFS(AND(L157&gt;0,L157&lt;=5),"0 to 5",AND(L157&gt;5,L157&lt;=10),"5 to 10",AND(L157&gt;10,L157&lt;=15),"10 to 15",AND(L157&gt;15,L157&lt;=20),"15 to 20",AND(L157&gt;20,L157&lt;=30),"20 to 30",AND(L157&gt;30,L157&lt;=40),"30 to 40",AND(L157&gt;40,L157&lt;=50),"40 to 50",AND(L157&gt;50,L157&lt;=75),"50 to 75",AND(L157&gt;75,L157&lt;=100),"75 to 100",AND(L157&gt;100,L157&lt;=150),"100 to 150",AND(L157&gt;150,L157&lt;=200),"150 to 200",AND(L157&gt;200,L157&lt;=250),"200 to 250",AND(L157&gt;250,L157&lt;=300),"250 to 300",AND(L157&gt;300,L157&lt;=400),"300 to 400",AND(L157&gt;400,L157&lt;=500),"400 to 500",L157&gt;500,"500+")</f>
        <v>100 to 150</v>
      </c>
      <c r="L157" s="9">
        <f>_xlfn.XLOOKUP($E157,'Raw Data'!$E:$E,'Raw Data'!L:L,"ERROR",0,1)</f>
        <v>126.14</v>
      </c>
      <c r="M157" s="14" t="str">
        <f t="array" ref="M157">_xlfn.IFS(AND(N157&gt;0,N157&lt;=5),"0 to 5",AND(N157&gt;5,N157&lt;=10),"5 to 10",AND(N157&gt;10,N157&lt;=15),"10 to 15",AND(N157&gt;15,N157&lt;=20),"15 to 20",AND(N157&gt;20,N157&lt;=30),"20 to 30",AND(N157&gt;30,N157&lt;=40),"30 to 40",AND(N157&gt;40,N157&lt;=50),"40 to 50",AND(N157&gt;50,N157&lt;=75),"50 to 75",AND(N157&gt;75,N157&lt;=100),"75 to 100",AND(N157&gt;100,N157&lt;=150),"100 to 150",AND(N157&gt;150,N157&lt;=200),"150 to 200",AND(N157&gt;200,N157&lt;=250),"200 to 250",AND(N157&gt;250,N157&lt;=300),"250 to 300",AND(N157&gt;300,N157&lt;=400),"300 to 400",AND(N157&gt;400,N157&lt;=500),"400 to 500",N157&gt;500,"500+")</f>
        <v>100 to 150</v>
      </c>
      <c r="N157" s="9">
        <f>_xlfn.XLOOKUP($E157,'Raw Data'!$E:$E,'Raw Data'!N:N,"ERROR",0,1)</f>
        <v>126.14</v>
      </c>
      <c r="O157" s="14" t="str">
        <f t="array" ref="O157">_xlfn.IFS(P157=0,"No Discount",AND(P157&gt;0,P157&lt;=0.02),"0% to 2%",AND(P157&gt;0.02,P157&lt;=0.04),"2% to 4%",AND(P157&gt;0.04,P157&lt;=0.06),"4% to 6%",AND(P157&gt;0.06,P157&lt;=0.08),"6% to 8%",AND(P157&gt;0.08,P157&lt;=0.1),"8% to 10%",AND(P157&gt;0.1,P157&lt;=0.15),"10% to 15%",AND(P157&gt;0.15,P157&lt;=0.2),"15% to 20%",AND(P157&gt;0.2,P157&lt;=0.25),"20% to 25%",AND(P157&gt;0.25,P157&lt;=0.3),"25% to 30%",AND(P157&gt;0.3,P157&lt;=0.4),"30% to 40%",AND(P157&gt;0.4,P157&lt;=0.5),"40% to 50%",AND(P157&gt;0.5,P157&lt;=0.75),"50% to 75%",AND(P157&gt;0.75,P157&lt;=1),"75% to 100%")</f>
        <v>No Discount</v>
      </c>
      <c r="P157" s="10">
        <f>_xlfn.XLOOKUP($E157,'Raw Data'!$E:$E,'Raw Data'!P:P,"ERROR",0,1)</f>
        <v>0</v>
      </c>
      <c r="Q157" s="9">
        <f>_xlfn.XLOOKUP($E157,'Raw Data'!$E:$E,'Raw Data'!Q:Q,"ERROR",0,1)</f>
        <v>7.5</v>
      </c>
      <c r="R157" s="9" t="str">
        <f>_xlfn.XLOOKUP($E157,'Raw Data'!$E:$E,'Raw Data'!R:R,"ERROR",0,1)</f>
        <v>oz</v>
      </c>
      <c r="S157" s="5" t="str">
        <f t="array" ref="S157">_xlfn.IFS(AND(T157&gt;0,T157&lt;=0.05),"0 to 0.05",AND(T157&gt;0.05,T157&lt;=0.1),"0.05 to 0.1",AND(T157&gt;0.1,T157&lt;=0.2),"0.1 to 0.2",AND(T157&gt;0.2,T157&lt;=0.3),"0.2 to 0.3",AND(T157&gt;0.3,T157&lt;=0.4),"0.3 to 0.4",AND(T157&gt;0.4,T157&lt;=0.5),"0.4 to 0.5",AND(T157&gt;0.5,T157&lt;=0.75),"0.5 to 0.75",AND(T157&gt;0.75,T157&lt;=1),"0.75 to 1",AND(T157&gt;1,T157&lt;=2),"1 to 2",AND(T157&gt;2,T157&lt;=3),"2 to 3",AND(T157&gt;3,T157&lt;=4),"3 to 4",AND(T157&gt;4,T157&lt;=5),"4 to 5",AND(T157&gt;5,T157&lt;=10),"5 to 10",T157&gt;10,"10+")</f>
        <v>0.5 to 0.75</v>
      </c>
      <c r="T157" s="10">
        <f>_xlfn.XLOOKUP($E157,'Raw Data'!$E:$E,'Raw Data'!T:T,"ERROR",0,1)</f>
        <v>0.56877465900124</v>
      </c>
      <c r="U157" s="15" t="str">
        <f t="array" ref="U157">_xlfn.IFS(AND(V157&gt;0,V157&lt;=0.05),"0 to 0.05",AND(V157&gt;0.05,V157&lt;=0.1),"0.05 to 0.1",AND(V157&gt;0.1,V157&lt;=0.2),"0.1 to 0.2",AND(V157&gt;0.2,V157&lt;=0.3),"0.2 to 0.3",AND(V157&gt;0.3,V157&lt;=0.4),"0.3 to 0.4",AND(V157&gt;0.4,V157&lt;=0.5),"0.4 to 0.5",AND(V157&gt;0.5,V157&lt;=0.75),"0.5 to 0.75",AND(V157&gt;0.75,V157&lt;=1),"0.75 to 1",AND(V157&gt;1,V157&lt;=2),"1 to 2",AND(V157&gt;2,V157&lt;=3),"2 to 3",AND(V157&gt;3,V157&lt;=4),"3 to 4",AND(V157&gt;4,V157&lt;=5),"4 to 5",AND(V157&gt;5,V157&lt;=10),"5 to 10",V157&gt;10,"10+")</f>
        <v>0.1 to 0.2</v>
      </c>
      <c r="V157" s="10">
        <f>_xlfn.XLOOKUP($E157,'Raw Data'!$E:$E,'Raw Data'!V:V,"ERROR",0,1)</f>
        <v>0.153569157930335</v>
      </c>
      <c r="W157" s="15" t="str">
        <f t="array" ref="W157">_xlfn.IFS(AND(X157&gt;0,X157&lt;=0.05),"0 to 0.05",AND(X157&gt;0.05,X157&lt;=0.1),"0.05 to 0.1",AND(X157&gt;0.1,X157&lt;=0.2),"0.1 to 0.2",AND(X157&gt;0.2,X157&lt;=0.3),"0.2 to 0.3",AND(X157&gt;0.3,X157&lt;=0.4),"0.3 to 0.4",AND(X157&gt;0.4,X157&lt;=0.5),"0.4 to 0.5",AND(X157&gt;0.5,X157&lt;=0.75),"0.5 to 0.75",AND(X157&gt;0.75,X157&lt;=1),"0.75 to 1",AND(X157&gt;1,X157&lt;=2),"1 to 2",AND(X157&gt;2,X157&lt;=3),"2 to 3",AND(X157&gt;3,X157&lt;=4),"3 to 4",AND(X157&gt;4,X157&lt;=5),"4 to 5",AND(X157&gt;5,X157&lt;=10),"5 to 10",X157&gt;10,"10+")</f>
        <v>0.1 to 0.2</v>
      </c>
      <c r="X157" s="16">
        <f t="shared" si="7"/>
        <v>0.153569157930335</v>
      </c>
      <c r="Y157" s="5" t="str">
        <f t="array" ref="Y157">_xlfn.IFS(AND(Z157&gt;0,Z157&lt;=1),"0 to 1",AND(Z157&gt;1,Z157&lt;=2),"1 to 2",AND(Z157&gt;2,Z157&lt;=4),"2 to 4",AND(Z157&gt;4,Z157&lt;=6),"4 to 6",AND(Z157&gt;6,Z157&lt;=8),"6 to 8",AND(Z157&gt;8,Z157&lt;=10),"8 to 10",AND(Z157&gt;10,Z157&lt;=15),"10 to 15",AND(Z157&gt;15,Z157&lt;=20),"15 to 20",AND(Z157&gt;20,Z157&lt;=25),"20 to 25",AND(Z157&gt;25,Z157&lt;=30),"25 to 30",AND(Z157&gt;30,Z157&lt;=40),"30 to 40",AND(Z157&gt;40,Z157&lt;=50),"40 to 50",Z157&gt;50,"50+")</f>
        <v>6 to 8</v>
      </c>
      <c r="Z157" s="9">
        <f>_xlfn.XLOOKUP($E157,'Raw Data'!$E:$E,'Raw Data'!Z:Z,"ERROR",0,1)</f>
        <v>7.5</v>
      </c>
      <c r="AA157" s="9" t="str">
        <f>_xlfn.XLOOKUP($E157,'Raw Data'!$E:$E,'Raw Data'!AA:AA,"ERROR",0,1)</f>
        <v>oz</v>
      </c>
    </row>
    <row r="158" hidden="1" spans="1:27">
      <c r="A158" s="5" t="str">
        <f>_xlfn.XLOOKUP($E158,'Raw Data'!$E:$E,'Raw Data'!A:A,"ERROR",0,1)</f>
        <v>AE</v>
      </c>
      <c r="B158" s="5" t="str">
        <f>_xlfn.XLOOKUP($E158,'Raw Data'!$E:$E,'Raw Data'!B:B,"ERROR",0,1)</f>
        <v>Hair Mousses</v>
      </c>
      <c r="C158" s="5" t="str">
        <f>_xlfn.XLOOKUP($E158,'Raw Data'!$E:$E,'Raw Data'!C:C,"ERROR",0,1)</f>
        <v>syoss</v>
      </c>
      <c r="D158" s="5" t="str">
        <f>_xlfn.XLOOKUP($E158,'Raw Data'!$E:$E,'Raw Data'!D:D,"ERROR",0,1)</f>
        <v>www.amazon.ae/dp/B07WDQJ6NX</v>
      </c>
      <c r="E158" s="5" t="s">
        <v>357</v>
      </c>
      <c r="F158" s="9" t="str">
        <f>_xlfn.XLOOKUP($E158,'Raw Data'!$E:$E,'Raw Data'!F:F,"ERROR",0,1)</f>
        <v>Mousse Fixative TrÃ¨s Forte Ceramide Complex Syoss (250 Ml)</v>
      </c>
      <c r="G158" s="10">
        <f>_xlfn.XLOOKUP($E158,'Raw Data'!$E:$E,'Raw Data'!G:G,"ERROR",0,1)</f>
        <v>3</v>
      </c>
      <c r="H158" s="9">
        <f>_xlfn.XLOOKUP($E158,'Raw Data'!$E:$E,'Raw Data'!H:H,"ERROR",0,1)</f>
        <v>507.34</v>
      </c>
      <c r="I158" s="9">
        <f>_xlfn.XLOOKUP($E158,'Raw Data'!$E:$E,'Raw Data'!I:I,"ERROR",0,1)</f>
        <v>0.000679237500679117</v>
      </c>
      <c r="J158" s="9" t="str">
        <f>_xlfn.XLOOKUP($E158,'Raw Data'!$E:$E,'Raw Data'!J:J,"ERROR",0,1)</f>
        <v>No</v>
      </c>
      <c r="K158" s="14" t="str">
        <f t="array" ref="K158">_xlfn.IFS(AND(L158&gt;0,L158&lt;=5),"0 to 5",AND(L158&gt;5,L158&lt;=10),"5 to 10",AND(L158&gt;10,L158&lt;=15),"10 to 15",AND(L158&gt;15,L158&lt;=20),"15 to 20",AND(L158&gt;20,L158&lt;=30),"20 to 30",AND(L158&gt;30,L158&lt;=40),"30 to 40",AND(L158&gt;40,L158&lt;=50),"40 to 50",AND(L158&gt;50,L158&lt;=75),"50 to 75",AND(L158&gt;75,L158&lt;=100),"75 to 100",AND(L158&gt;100,L158&lt;=150),"100 to 150",AND(L158&gt;150,L158&lt;=200),"150 to 200",AND(L158&gt;200,L158&lt;=250),"200 to 250",AND(L158&gt;250,L158&lt;=300),"250 to 300",AND(L158&gt;300,L158&lt;=400),"300 to 400",AND(L158&gt;400,L158&lt;=500),"400 to 500",L158&gt;500,"500+")</f>
        <v>200 to 250</v>
      </c>
      <c r="L158" s="9">
        <f>_xlfn.XLOOKUP($E158,'Raw Data'!$E:$E,'Raw Data'!L:L,"ERROR",0,1)</f>
        <v>246.07</v>
      </c>
      <c r="M158" s="14" t="str">
        <f t="array" ref="M158">_xlfn.IFS(AND(N158&gt;0,N158&lt;=5),"0 to 5",AND(N158&gt;5,N158&lt;=10),"5 to 10",AND(N158&gt;10,N158&lt;=15),"10 to 15",AND(N158&gt;15,N158&lt;=20),"15 to 20",AND(N158&gt;20,N158&lt;=30),"20 to 30",AND(N158&gt;30,N158&lt;=40),"30 to 40",AND(N158&gt;40,N158&lt;=50),"40 to 50",AND(N158&gt;50,N158&lt;=75),"50 to 75",AND(N158&gt;75,N158&lt;=100),"75 to 100",AND(N158&gt;100,N158&lt;=150),"100 to 150",AND(N158&gt;150,N158&lt;=200),"150 to 200",AND(N158&gt;200,N158&lt;=250),"200 to 250",AND(N158&gt;250,N158&lt;=300),"250 to 300",AND(N158&gt;300,N158&lt;=400),"300 to 400",AND(N158&gt;400,N158&lt;=500),"400 to 500",N158&gt;500,"500+")</f>
        <v>200 to 250</v>
      </c>
      <c r="N158" s="9">
        <f>_xlfn.XLOOKUP($E158,'Raw Data'!$E:$E,'Raw Data'!N:N,"ERROR",0,1)</f>
        <v>250</v>
      </c>
      <c r="O158" s="14" t="str">
        <f t="array" ref="O158">_xlfn.IFS(P158=0,"No Discount",AND(P158&gt;0,P158&lt;=0.02),"0% to 2%",AND(P158&gt;0.02,P158&lt;=0.04),"2% to 4%",AND(P158&gt;0.04,P158&lt;=0.06),"4% to 6%",AND(P158&gt;0.06,P158&lt;=0.08),"6% to 8%",AND(P158&gt;0.08,P158&lt;=0.1),"8% to 10%",AND(P158&gt;0.1,P158&lt;=0.15),"10% to 15%",AND(P158&gt;0.15,P158&lt;=0.2),"15% to 20%",AND(P158&gt;0.2,P158&lt;=0.25),"20% to 25%",AND(P158&gt;0.25,P158&lt;=0.3),"25% to 30%",AND(P158&gt;0.3,P158&lt;=0.4),"30% to 40%",AND(P158&gt;0.4,P158&lt;=0.5),"40% to 50%",AND(P158&gt;0.5,P158&lt;=0.75),"50% to 75%",AND(P158&gt;0.75,P158&lt;=1),"75% to 100%")</f>
        <v>0% to 2%</v>
      </c>
      <c r="P158" s="10">
        <f>_xlfn.XLOOKUP($E158,'Raw Data'!$E:$E,'Raw Data'!P:P,"ERROR",0,1)</f>
        <v>0.01572</v>
      </c>
      <c r="Q158" s="9">
        <f>_xlfn.XLOOKUP($E158,'Raw Data'!$E:$E,'Raw Data'!Q:Q,"ERROR",0,1)</f>
        <v>250</v>
      </c>
      <c r="R158" s="9" t="str">
        <f>_xlfn.XLOOKUP($E158,'Raw Data'!$E:$E,'Raw Data'!R:R,"ERROR",0,1)</f>
        <v>ml</v>
      </c>
      <c r="S158" s="5" t="str">
        <f t="array" ref="S158">_xlfn.IFS(AND(T158&gt;0,T158&lt;=0.05),"0 to 0.05",AND(T158&gt;0.05,T158&lt;=0.1),"0.05 to 0.1",AND(T158&gt;0.1,T158&lt;=0.2),"0.1 to 0.2",AND(T158&gt;0.2,T158&lt;=0.3),"0.2 to 0.3",AND(T158&gt;0.3,T158&lt;=0.4),"0.3 to 0.4",AND(T158&gt;0.4,T158&lt;=0.5),"0.4 to 0.5",AND(T158&gt;0.5,T158&lt;=0.75),"0.5 to 0.75",AND(T158&gt;0.75,T158&lt;=1),"0.75 to 1",AND(T158&gt;1,T158&lt;=2),"1 to 2",AND(T158&gt;2,T158&lt;=3),"2 to 3",AND(T158&gt;3,T158&lt;=4),"3 to 4",AND(T158&gt;4,T158&lt;=5),"4 to 5",AND(T158&gt;5,T158&lt;=10),"5 to 10",T158&gt;10,"10+")</f>
        <v>0.75 to 1</v>
      </c>
      <c r="T158" s="10">
        <f>_xlfn.XLOOKUP($E158,'Raw Data'!$E:$E,'Raw Data'!T:T,"ERROR",0,1)</f>
        <v>0.984805886343307</v>
      </c>
      <c r="U158" s="15" t="str">
        <f t="array" ref="U158">_xlfn.IFS(AND(V158&gt;0,V158&lt;=0.05),"0 to 0.05",AND(V158&gt;0.05,V158&lt;=0.1),"0.05 to 0.1",AND(V158&gt;0.1,V158&lt;=0.2),"0.1 to 0.2",AND(V158&gt;0.2,V158&lt;=0.3),"0.2 to 0.3",AND(V158&gt;0.3,V158&lt;=0.4),"0.3 to 0.4",AND(V158&gt;0.4,V158&lt;=0.5),"0.4 to 0.5",AND(V158&gt;0.5,V158&lt;=0.75),"0.5 to 0.75",AND(V158&gt;0.75,V158&lt;=1),"0.75 to 1",AND(V158&gt;1,V158&lt;=2),"1 to 2",AND(V158&gt;2,V158&lt;=3),"2 to 3",AND(V158&gt;3,V158&lt;=4),"3 to 4",AND(V158&gt;4,V158&lt;=5),"4 to 5",AND(V158&gt;5,V158&lt;=10),"5 to 10",V158&gt;10,"10+")</f>
        <v>0.2 to 0.3</v>
      </c>
      <c r="V158" s="10">
        <f>_xlfn.XLOOKUP($E158,'Raw Data'!$E:$E,'Raw Data'!V:V,"ERROR",0,1)</f>
        <v>0.270144257033256</v>
      </c>
      <c r="W158" s="15" t="str">
        <f t="array" ref="W158">_xlfn.IFS(AND(X158&gt;0,X158&lt;=0.05),"0 to 0.05",AND(X158&gt;0.05,X158&lt;=0.1),"0.05 to 0.1",AND(X158&gt;0.1,X158&lt;=0.2),"0.1 to 0.2",AND(X158&gt;0.2,X158&lt;=0.3),"0.2 to 0.3",AND(X158&gt;0.3,X158&lt;=0.4),"0.3 to 0.4",AND(X158&gt;0.4,X158&lt;=0.5),"0.4 to 0.5",AND(X158&gt;0.5,X158&lt;=0.75),"0.5 to 0.75",AND(X158&gt;0.75,X158&lt;=1),"0.75 to 1",AND(X158&gt;1,X158&lt;=2),"1 to 2",AND(X158&gt;2,X158&lt;=3),"2 to 3",AND(X158&gt;3,X158&lt;=4),"3 to 4",AND(X158&gt;4,X158&lt;=5),"4 to 5",AND(X158&gt;5,X158&lt;=10),"5 to 10",X158&gt;10,"10+")</f>
        <v>0.2 to 0.3</v>
      </c>
      <c r="X158" s="16">
        <f t="shared" si="7"/>
        <v>0.265897589312693</v>
      </c>
      <c r="Y158" s="5" t="str">
        <f t="array" ref="Y158">_xlfn.IFS(AND(Z158&gt;0,Z158&lt;=1),"0 to 1",AND(Z158&gt;1,Z158&lt;=2),"1 to 2",AND(Z158&gt;2,Z158&lt;=4),"2 to 4",AND(Z158&gt;4,Z158&lt;=6),"4 to 6",AND(Z158&gt;6,Z158&lt;=8),"6 to 8",AND(Z158&gt;8,Z158&lt;=10),"8 to 10",AND(Z158&gt;10,Z158&lt;=15),"10 to 15",AND(Z158&gt;15,Z158&lt;=20),"15 to 20",AND(Z158&gt;20,Z158&lt;=25),"20 to 25",AND(Z158&gt;25,Z158&lt;=30),"25 to 30",AND(Z158&gt;30,Z158&lt;=40),"30 to 40",AND(Z158&gt;40,Z158&lt;=50),"40 to 50",Z158&gt;50,"50+")</f>
        <v>8 to 10</v>
      </c>
      <c r="Z158" s="9">
        <f>_xlfn.XLOOKUP($E158,'Raw Data'!$E:$E,'Raw Data'!Z:Z,"ERROR",0,1)</f>
        <v>8.45</v>
      </c>
      <c r="AA158" s="9" t="str">
        <f>_xlfn.XLOOKUP($E158,'Raw Data'!$E:$E,'Raw Data'!AA:AA,"ERROR",0,1)</f>
        <v>oz</v>
      </c>
    </row>
    <row r="159" hidden="1" spans="1:27">
      <c r="A159" s="5" t="str">
        <f>_xlfn.XLOOKUP($E159,'Raw Data'!$E:$E,'Raw Data'!A:A,"ERROR",0,1)</f>
        <v>AE</v>
      </c>
      <c r="B159" s="5" t="str">
        <f>_xlfn.XLOOKUP($E159,'Raw Data'!$E:$E,'Raw Data'!B:B,"ERROR",0,1)</f>
        <v>Hair Mousses</v>
      </c>
      <c r="C159" s="5" t="str">
        <f>_xlfn.XLOOKUP($E159,'Raw Data'!$E:$E,'Raw Data'!C:C,"ERROR",0,1)</f>
        <v>black professional line</v>
      </c>
      <c r="D159" s="5" t="str">
        <f>_xlfn.XLOOKUP($E159,'Raw Data'!$E:$E,'Raw Data'!D:D,"ERROR",0,1)</f>
        <v>www.amazon.ae/dp/B07MW14FCH</v>
      </c>
      <c r="E159" s="5" t="s">
        <v>358</v>
      </c>
      <c r="F159" s="9" t="str">
        <f>_xlfn.XLOOKUP($E159,'Raw Data'!$E:$E,'Raw Data'!F:F,"ERROR",0,1)</f>
        <v>Black Equal Strong Hair  Mousse  Fixing 4, 400 ml</v>
      </c>
      <c r="G159" s="10">
        <f>_xlfn.XLOOKUP($E159,'Raw Data'!$E:$E,'Raw Data'!G:G,"ERROR",0,1)</f>
        <v>10</v>
      </c>
      <c r="H159" s="9">
        <f>_xlfn.XLOOKUP($E159,'Raw Data'!$E:$E,'Raw Data'!H:H,"ERROR",0,1)</f>
        <v>505.19</v>
      </c>
      <c r="I159" s="9">
        <f>_xlfn.XLOOKUP($E159,'Raw Data'!$E:$E,'Raw Data'!I:I,"ERROR",0,1)</f>
        <v>0.000676359035297992</v>
      </c>
      <c r="J159" s="9" t="str">
        <f>_xlfn.XLOOKUP($E159,'Raw Data'!$E:$E,'Raw Data'!J:J,"ERROR",0,1)</f>
        <v>No</v>
      </c>
      <c r="K159" s="14" t="str">
        <f t="array" ref="K159">_xlfn.IFS(AND(L159&gt;0,L159&lt;=5),"0 to 5",AND(L159&gt;5,L159&lt;=10),"5 to 10",AND(L159&gt;10,L159&lt;=15),"10 to 15",AND(L159&gt;15,L159&lt;=20),"15 to 20",AND(L159&gt;20,L159&lt;=30),"20 to 30",AND(L159&gt;30,L159&lt;=40),"30 to 40",AND(L159&gt;40,L159&lt;=50),"40 to 50",AND(L159&gt;50,L159&lt;=75),"50 to 75",AND(L159&gt;75,L159&lt;=100),"75 to 100",AND(L159&gt;100,L159&lt;=150),"100 to 150",AND(L159&gt;150,L159&lt;=200),"150 to 200",AND(L159&gt;200,L159&lt;=250),"200 to 250",AND(L159&gt;250,L159&lt;=300),"250 to 300",AND(L159&gt;300,L159&lt;=400),"300 to 400",AND(L159&gt;400,L159&lt;=500),"400 to 500",L159&gt;500,"500+")</f>
        <v>40 to 50</v>
      </c>
      <c r="L159" s="9">
        <f>_xlfn.XLOOKUP($E159,'Raw Data'!$E:$E,'Raw Data'!L:L,"ERROR",0,1)</f>
        <v>50</v>
      </c>
      <c r="M159" s="14" t="str">
        <f t="array" ref="M159">_xlfn.IFS(AND(N159&gt;0,N159&lt;=5),"0 to 5",AND(N159&gt;5,N159&lt;=10),"5 to 10",AND(N159&gt;10,N159&lt;=15),"10 to 15",AND(N159&gt;15,N159&lt;=20),"15 to 20",AND(N159&gt;20,N159&lt;=30),"20 to 30",AND(N159&gt;30,N159&lt;=40),"30 to 40",AND(N159&gt;40,N159&lt;=50),"40 to 50",AND(N159&gt;50,N159&lt;=75),"50 to 75",AND(N159&gt;75,N159&lt;=100),"75 to 100",AND(N159&gt;100,N159&lt;=150),"100 to 150",AND(N159&gt;150,N159&lt;=200),"150 to 200",AND(N159&gt;200,N159&lt;=250),"200 to 250",AND(N159&gt;250,N159&lt;=300),"250 to 300",AND(N159&gt;300,N159&lt;=400),"300 to 400",AND(N159&gt;400,N159&lt;=500),"400 to 500",N159&gt;500,"500+")</f>
        <v>40 to 50</v>
      </c>
      <c r="N159" s="9">
        <f>_xlfn.XLOOKUP($E159,'Raw Data'!$E:$E,'Raw Data'!N:N,"ERROR",0,1)</f>
        <v>50</v>
      </c>
      <c r="O159" s="14" t="str">
        <f t="array" ref="O159">_xlfn.IFS(P159=0,"No Discount",AND(P159&gt;0,P159&lt;=0.02),"0% to 2%",AND(P159&gt;0.02,P159&lt;=0.04),"2% to 4%",AND(P159&gt;0.04,P159&lt;=0.06),"4% to 6%",AND(P159&gt;0.06,P159&lt;=0.08),"6% to 8%",AND(P159&gt;0.08,P159&lt;=0.1),"8% to 10%",AND(P159&gt;0.1,P159&lt;=0.15),"10% to 15%",AND(P159&gt;0.15,P159&lt;=0.2),"15% to 20%",AND(P159&gt;0.2,P159&lt;=0.25),"20% to 25%",AND(P159&gt;0.25,P159&lt;=0.3),"25% to 30%",AND(P159&gt;0.3,P159&lt;=0.4),"30% to 40%",AND(P159&gt;0.4,P159&lt;=0.5),"40% to 50%",AND(P159&gt;0.5,P159&lt;=0.75),"50% to 75%",AND(P159&gt;0.75,P159&lt;=1),"75% to 100%")</f>
        <v>No Discount</v>
      </c>
      <c r="P159" s="10">
        <f>_xlfn.XLOOKUP($E159,'Raw Data'!$E:$E,'Raw Data'!P:P,"ERROR",0,1)</f>
        <v>0</v>
      </c>
      <c r="Q159" s="9">
        <f>_xlfn.XLOOKUP($E159,'Raw Data'!$E:$E,'Raw Data'!Q:Q,"ERROR",0,1)</f>
        <v>400</v>
      </c>
      <c r="R159" s="9" t="str">
        <f>_xlfn.XLOOKUP($E159,'Raw Data'!$E:$E,'Raw Data'!R:R,"ERROR",0,1)</f>
        <v>ml</v>
      </c>
      <c r="S159" s="5" t="str">
        <f t="array" ref="S159">_xlfn.IFS(AND(T159&gt;0,T159&lt;=0.05),"0 to 0.05",AND(T159&gt;0.05,T159&lt;=0.1),"0.05 to 0.1",AND(T159&gt;0.1,T159&lt;=0.2),"0.1 to 0.2",AND(T159&gt;0.2,T159&lt;=0.3),"0.2 to 0.3",AND(T159&gt;0.3,T159&lt;=0.4),"0.3 to 0.4",AND(T159&gt;0.4,T159&lt;=0.5),"0.4 to 0.5",AND(T159&gt;0.5,T159&lt;=0.75),"0.5 to 0.75",AND(T159&gt;0.75,T159&lt;=1),"0.75 to 1",AND(T159&gt;1,T159&lt;=2),"1 to 2",AND(T159&gt;2,T159&lt;=3),"2 to 3",AND(T159&gt;3,T159&lt;=4),"3 to 4",AND(T159&gt;4,T159&lt;=5),"4 to 5",AND(T159&gt;5,T159&lt;=10),"5 to 10",T159&gt;10,"10+")</f>
        <v>0.1 to 0.2</v>
      </c>
      <c r="T159" s="10">
        <f>_xlfn.XLOOKUP($E159,'Raw Data'!$E:$E,'Raw Data'!T:T,"ERROR",0,1)</f>
        <v>0.125066785663544</v>
      </c>
      <c r="U159" s="15" t="str">
        <f t="array" ref="U159">_xlfn.IFS(AND(V159&gt;0,V159&lt;=0.05),"0 to 0.05",AND(V159&gt;0.05,V159&lt;=0.1),"0.05 to 0.1",AND(V159&gt;0.1,V159&lt;=0.2),"0.1 to 0.2",AND(V159&gt;0.2,V159&lt;=0.3),"0.2 to 0.3",AND(V159&gt;0.3,V159&lt;=0.4),"0.3 to 0.4",AND(V159&gt;0.4,V159&lt;=0.5),"0.4 to 0.5",AND(V159&gt;0.5,V159&lt;=0.75),"0.5 to 0.75",AND(V159&gt;0.75,V159&lt;=1),"0.75 to 1",AND(V159&gt;1,V159&lt;=2),"1 to 2",AND(V159&gt;2,V159&lt;=3),"2 to 3",AND(V159&gt;3,V159&lt;=4),"3 to 4",AND(V159&gt;4,V159&lt;=5),"4 to 5",AND(V159&gt;5,V159&lt;=10),"5 to 10",V159&gt;10,"10+")</f>
        <v>0 to 0.05</v>
      </c>
      <c r="V159" s="10">
        <f>_xlfn.XLOOKUP($E159,'Raw Data'!$E:$E,'Raw Data'!V:V,"ERROR",0,1)</f>
        <v>0.033768032129157</v>
      </c>
      <c r="W159" s="15" t="str">
        <f t="array" ref="W159">_xlfn.IFS(AND(X159&gt;0,X159&lt;=0.05),"0 to 0.05",AND(X159&gt;0.05,X159&lt;=0.1),"0.05 to 0.1",AND(X159&gt;0.1,X159&lt;=0.2),"0.1 to 0.2",AND(X159&gt;0.2,X159&lt;=0.3),"0.2 to 0.3",AND(X159&gt;0.3,X159&lt;=0.4),"0.3 to 0.4",AND(X159&gt;0.4,X159&lt;=0.5),"0.4 to 0.5",AND(X159&gt;0.5,X159&lt;=0.75),"0.5 to 0.75",AND(X159&gt;0.75,X159&lt;=1),"0.75 to 1",AND(X159&gt;1,X159&lt;=2),"1 to 2",AND(X159&gt;2,X159&lt;=3),"2 to 3",AND(X159&gt;3,X159&lt;=4),"3 to 4",AND(X159&gt;4,X159&lt;=5),"4 to 5",AND(X159&gt;5,X159&lt;=10),"5 to 10",X159&gt;10,"10+")</f>
        <v>0 to 0.05</v>
      </c>
      <c r="X159" s="16">
        <f t="shared" si="7"/>
        <v>0.033768032129157</v>
      </c>
      <c r="Y159" s="5" t="str">
        <f t="array" ref="Y159">_xlfn.IFS(AND(Z159&gt;0,Z159&lt;=1),"0 to 1",AND(Z159&gt;1,Z159&lt;=2),"1 to 2",AND(Z159&gt;2,Z159&lt;=4),"2 to 4",AND(Z159&gt;4,Z159&lt;=6),"4 to 6",AND(Z159&gt;6,Z159&lt;=8),"6 to 8",AND(Z159&gt;8,Z159&lt;=10),"8 to 10",AND(Z159&gt;10,Z159&lt;=15),"10 to 15",AND(Z159&gt;15,Z159&lt;=20),"15 to 20",AND(Z159&gt;20,Z159&lt;=25),"20 to 25",AND(Z159&gt;25,Z159&lt;=30),"25 to 30",AND(Z159&gt;30,Z159&lt;=40),"30 to 40",AND(Z159&gt;40,Z159&lt;=50),"40 to 50",Z159&gt;50,"50+")</f>
        <v>10 to 15</v>
      </c>
      <c r="Z159" s="9">
        <f>_xlfn.XLOOKUP($E159,'Raw Data'!$E:$E,'Raw Data'!Z:Z,"ERROR",0,1)</f>
        <v>13.52</v>
      </c>
      <c r="AA159" s="9" t="str">
        <f>_xlfn.XLOOKUP($E159,'Raw Data'!$E:$E,'Raw Data'!AA:AA,"ERROR",0,1)</f>
        <v>oz</v>
      </c>
    </row>
    <row r="160" hidden="1" spans="1:27">
      <c r="A160" s="5" t="str">
        <f>_xlfn.XLOOKUP($E160,'Raw Data'!$E:$E,'Raw Data'!A:A,"ERROR",0,1)</f>
        <v>AE</v>
      </c>
      <c r="B160" s="5" t="str">
        <f>_xlfn.XLOOKUP($E160,'Raw Data'!$E:$E,'Raw Data'!B:B,"ERROR",0,1)</f>
        <v>Hair Mousses</v>
      </c>
      <c r="C160" s="5" t="str">
        <f>_xlfn.XLOOKUP($E160,'Raw Data'!$E:$E,'Raw Data'!C:C,"ERROR",0,1)</f>
        <v>syoss</v>
      </c>
      <c r="D160" s="5" t="str">
        <f>_xlfn.XLOOKUP($E160,'Raw Data'!$E:$E,'Raw Data'!D:D,"ERROR",0,1)</f>
        <v>www.amazon.ae/dp/B07JF5VGP6</v>
      </c>
      <c r="E160" s="5" t="s">
        <v>359</v>
      </c>
      <c r="F160" s="9" t="str">
        <f>_xlfn.XLOOKUP($E160,'Raw Data'!$E:$E,'Raw Data'!F:F,"ERROR",0,1)</f>
        <v>Syoss Hair Mousse Ceramide Complex Hold5 250ml</v>
      </c>
      <c r="G160" s="10">
        <f>_xlfn.XLOOKUP($E160,'Raw Data'!$E:$E,'Raw Data'!G:G,"ERROR",0,1)</f>
        <v>1</v>
      </c>
      <c r="H160" s="9">
        <f>_xlfn.XLOOKUP($E160,'Raw Data'!$E:$E,'Raw Data'!H:H,"ERROR",0,1)</f>
        <v>498.88</v>
      </c>
      <c r="I160" s="9">
        <f>_xlfn.XLOOKUP($E160,'Raw Data'!$E:$E,'Raw Data'!I:I,"ERROR",0,1)</f>
        <v>0.000667911074109666</v>
      </c>
      <c r="J160" s="9" t="str">
        <f>_xlfn.XLOOKUP($E160,'Raw Data'!$E:$E,'Raw Data'!J:J,"ERROR",0,1)</f>
        <v>No</v>
      </c>
      <c r="K160" s="14" t="str">
        <f t="array" ref="K160">_xlfn.IFS(AND(L160&gt;0,L160&lt;=5),"0 to 5",AND(L160&gt;5,L160&lt;=10),"5 to 10",AND(L160&gt;10,L160&lt;=15),"10 to 15",AND(L160&gt;15,L160&lt;=20),"15 to 20",AND(L160&gt;20,L160&lt;=30),"20 to 30",AND(L160&gt;30,L160&lt;=40),"30 to 40",AND(L160&gt;40,L160&lt;=50),"40 to 50",AND(L160&gt;50,L160&lt;=75),"50 to 75",AND(L160&gt;75,L160&lt;=100),"75 to 100",AND(L160&gt;100,L160&lt;=150),"100 to 150",AND(L160&gt;150,L160&lt;=200),"150 to 200",AND(L160&gt;200,L160&lt;=250),"200 to 250",AND(L160&gt;250,L160&lt;=300),"250 to 300",AND(L160&gt;300,L160&lt;=400),"300 to 400",AND(L160&gt;400,L160&lt;=500),"400 to 500",L160&gt;500,"500+")</f>
        <v>300 to 400</v>
      </c>
      <c r="L160" s="9">
        <f>_xlfn.XLOOKUP($E160,'Raw Data'!$E:$E,'Raw Data'!L:L,"ERROR",0,1)</f>
        <v>395</v>
      </c>
      <c r="M160" s="14" t="str">
        <f t="array" ref="M160">_xlfn.IFS(AND(N160&gt;0,N160&lt;=5),"0 to 5",AND(N160&gt;5,N160&lt;=10),"5 to 10",AND(N160&gt;10,N160&lt;=15),"10 to 15",AND(N160&gt;15,N160&lt;=20),"15 to 20",AND(N160&gt;20,N160&lt;=30),"20 to 30",AND(N160&gt;30,N160&lt;=40),"30 to 40",AND(N160&gt;40,N160&lt;=50),"40 to 50",AND(N160&gt;50,N160&lt;=75),"50 to 75",AND(N160&gt;75,N160&lt;=100),"75 to 100",AND(N160&gt;100,N160&lt;=150),"100 to 150",AND(N160&gt;150,N160&lt;=200),"150 to 200",AND(N160&gt;200,N160&lt;=250),"200 to 250",AND(N160&gt;250,N160&lt;=300),"250 to 300",AND(N160&gt;300,N160&lt;=400),"300 to 400",AND(N160&gt;400,N160&lt;=500),"400 to 500",N160&gt;500,"500+")</f>
        <v>300 to 400</v>
      </c>
      <c r="N160" s="9">
        <f>_xlfn.XLOOKUP($E160,'Raw Data'!$E:$E,'Raw Data'!N:N,"ERROR",0,1)</f>
        <v>395</v>
      </c>
      <c r="O160" s="14" t="str">
        <f t="array" ref="O160">_xlfn.IFS(P160=0,"No Discount",AND(P160&gt;0,P160&lt;=0.02),"0% to 2%",AND(P160&gt;0.02,P160&lt;=0.04),"2% to 4%",AND(P160&gt;0.04,P160&lt;=0.06),"4% to 6%",AND(P160&gt;0.06,P160&lt;=0.08),"6% to 8%",AND(P160&gt;0.08,P160&lt;=0.1),"8% to 10%",AND(P160&gt;0.1,P160&lt;=0.15),"10% to 15%",AND(P160&gt;0.15,P160&lt;=0.2),"15% to 20%",AND(P160&gt;0.2,P160&lt;=0.25),"20% to 25%",AND(P160&gt;0.25,P160&lt;=0.3),"25% to 30%",AND(P160&gt;0.3,P160&lt;=0.4),"30% to 40%",AND(P160&gt;0.4,P160&lt;=0.5),"40% to 50%",AND(P160&gt;0.5,P160&lt;=0.75),"50% to 75%",AND(P160&gt;0.75,P160&lt;=1),"75% to 100%")</f>
        <v>No Discount</v>
      </c>
      <c r="P160" s="10">
        <f>_xlfn.XLOOKUP($E160,'Raw Data'!$E:$E,'Raw Data'!P:P,"ERROR",0,1)</f>
        <v>0</v>
      </c>
      <c r="Q160" s="9">
        <f>_xlfn.XLOOKUP($E160,'Raw Data'!$E:$E,'Raw Data'!Q:Q,"ERROR",0,1)</f>
        <v>250</v>
      </c>
      <c r="R160" s="9" t="str">
        <f>_xlfn.XLOOKUP($E160,'Raw Data'!$E:$E,'Raw Data'!R:R,"ERROR",0,1)</f>
        <v>ml</v>
      </c>
      <c r="S160" s="5" t="str">
        <f t="array" ref="S160">_xlfn.IFS(AND(T160&gt;0,T160&lt;=0.05),"0 to 0.05",AND(T160&gt;0.05,T160&lt;=0.1),"0.05 to 0.1",AND(T160&gt;0.1,T160&lt;=0.2),"0.1 to 0.2",AND(T160&gt;0.2,T160&lt;=0.3),"0.2 to 0.3",AND(T160&gt;0.3,T160&lt;=0.4),"0.3 to 0.4",AND(T160&gt;0.4,T160&lt;=0.5),"0.4 to 0.5",AND(T160&gt;0.5,T160&lt;=0.75),"0.5 to 0.75",AND(T160&gt;0.75,T160&lt;=1),"0.75 to 1",AND(T160&gt;1,T160&lt;=2),"1 to 2",AND(T160&gt;2,T160&lt;=3),"2 to 3",AND(T160&gt;3,T160&lt;=4),"3 to 4",AND(T160&gt;4,T160&lt;=5),"4 to 5",AND(T160&gt;5,T160&lt;=10),"5 to 10",T160&gt;10,"10+")</f>
        <v>1 to 2</v>
      </c>
      <c r="T160" s="10">
        <f>_xlfn.XLOOKUP($E160,'Raw Data'!$E:$E,'Raw Data'!T:T,"ERROR",0,1)</f>
        <v>1.5808441707872</v>
      </c>
      <c r="U160" s="15" t="str">
        <f t="array" ref="U160">_xlfn.IFS(AND(V160&gt;0,V160&lt;=0.05),"0 to 0.05",AND(V160&gt;0.05,V160&lt;=0.1),"0.05 to 0.1",AND(V160&gt;0.1,V160&lt;=0.2),"0.1 to 0.2",AND(V160&gt;0.2,V160&lt;=0.3),"0.2 to 0.3",AND(V160&gt;0.3,V160&lt;=0.4),"0.3 to 0.4",AND(V160&gt;0.4,V160&lt;=0.5),"0.4 to 0.5",AND(V160&gt;0.5,V160&lt;=0.75),"0.5 to 0.75",AND(V160&gt;0.75,V160&lt;=1),"0.75 to 1",AND(V160&gt;1,V160&lt;=2),"1 to 2",AND(V160&gt;2,V160&lt;=3),"2 to 3",AND(V160&gt;3,V160&lt;=4),"3 to 4",AND(V160&gt;4,V160&lt;=5),"4 to 5",AND(V160&gt;5,V160&lt;=10),"5 to 10",V160&gt;10,"10+")</f>
        <v>0.4 to 0.5</v>
      </c>
      <c r="V160" s="10">
        <f>_xlfn.XLOOKUP($E160,'Raw Data'!$E:$E,'Raw Data'!V:V,"ERROR",0,1)</f>
        <v>0.426827926112544</v>
      </c>
      <c r="W160" s="15" t="str">
        <f t="array" ref="W160">_xlfn.IFS(AND(X160&gt;0,X160&lt;=0.05),"0 to 0.05",AND(X160&gt;0.05,X160&lt;=0.1),"0.05 to 0.1",AND(X160&gt;0.1,X160&lt;=0.2),"0.1 to 0.2",AND(X160&gt;0.2,X160&lt;=0.3),"0.2 to 0.3",AND(X160&gt;0.3,X160&lt;=0.4),"0.3 to 0.4",AND(X160&gt;0.4,X160&lt;=0.5),"0.4 to 0.5",AND(X160&gt;0.5,X160&lt;=0.75),"0.5 to 0.75",AND(X160&gt;0.75,X160&lt;=1),"0.75 to 1",AND(X160&gt;1,X160&lt;=2),"1 to 2",AND(X160&gt;2,X160&lt;=3),"2 to 3",AND(X160&gt;3,X160&lt;=4),"3 to 4",AND(X160&gt;4,X160&lt;=5),"4 to 5",AND(X160&gt;5,X160&lt;=10),"5 to 10",X160&gt;10,"10+")</f>
        <v>0.4 to 0.5</v>
      </c>
      <c r="X160" s="16">
        <f t="shared" si="7"/>
        <v>0.426827926112544</v>
      </c>
      <c r="Y160" s="5" t="str">
        <f t="array" ref="Y160">_xlfn.IFS(AND(Z160&gt;0,Z160&lt;=1),"0 to 1",AND(Z160&gt;1,Z160&lt;=2),"1 to 2",AND(Z160&gt;2,Z160&lt;=4),"2 to 4",AND(Z160&gt;4,Z160&lt;=6),"4 to 6",AND(Z160&gt;6,Z160&lt;=8),"6 to 8",AND(Z160&gt;8,Z160&lt;=10),"8 to 10",AND(Z160&gt;10,Z160&lt;=15),"10 to 15",AND(Z160&gt;15,Z160&lt;=20),"15 to 20",AND(Z160&gt;20,Z160&lt;=25),"20 to 25",AND(Z160&gt;25,Z160&lt;=30),"25 to 30",AND(Z160&gt;30,Z160&lt;=40),"30 to 40",AND(Z160&gt;40,Z160&lt;=50),"40 to 50",Z160&gt;50,"50+")</f>
        <v>8 to 10</v>
      </c>
      <c r="Z160" s="9">
        <f>_xlfn.XLOOKUP($E160,'Raw Data'!$E:$E,'Raw Data'!Z:Z,"ERROR",0,1)</f>
        <v>8.45</v>
      </c>
      <c r="AA160" s="9" t="str">
        <f>_xlfn.XLOOKUP($E160,'Raw Data'!$E:$E,'Raw Data'!AA:AA,"ERROR",0,1)</f>
        <v>oz</v>
      </c>
    </row>
    <row r="161" hidden="1" spans="1:27">
      <c r="A161" s="5" t="str">
        <f>_xlfn.XLOOKUP($E161,'Raw Data'!$E:$E,'Raw Data'!A:A,"ERROR",0,1)</f>
        <v>AE</v>
      </c>
      <c r="B161" s="5" t="str">
        <f>_xlfn.XLOOKUP($E161,'Raw Data'!$E:$E,'Raw Data'!B:B,"ERROR",0,1)</f>
        <v>Hair Mousses</v>
      </c>
      <c r="C161" s="5" t="str">
        <f>_xlfn.XLOOKUP($E161,'Raw Data'!$E:$E,'Raw Data'!C:C,"ERROR",0,1)</f>
        <v>r+co</v>
      </c>
      <c r="D161" s="5" t="str">
        <f>_xlfn.XLOOKUP($E161,'Raw Data'!$E:$E,'Raw Data'!D:D,"ERROR",0,1)</f>
        <v>www.amazon.ae/dp/B00X2YPP6U</v>
      </c>
      <c r="E161" s="5" t="s">
        <v>360</v>
      </c>
      <c r="F161" s="9" t="str">
        <f>_xlfn.XLOOKUP($E161,'Raw Data'!$E:$E,'Raw Data'!F:F,"ERROR",0,1)</f>
        <v>R+Co Park Ave Blowout Balm, Vitamin-Rich Hair Balm for Smooth Blowouts R+Co Park Ave Blowout Balm, Vitamin-Rich Hair Balm for Smooth Blowouts</v>
      </c>
      <c r="G161" s="10">
        <f>_xlfn.XLOOKUP($E161,'Raw Data'!$E:$E,'Raw Data'!G:G,"ERROR",0,1)</f>
        <v>5</v>
      </c>
      <c r="H161" s="9">
        <f>_xlfn.XLOOKUP($E161,'Raw Data'!$E:$E,'Raw Data'!H:H,"ERROR",0,1)</f>
        <v>492.48</v>
      </c>
      <c r="I161" s="9">
        <f>_xlfn.XLOOKUP($E161,'Raw Data'!$E:$E,'Raw Data'!I:I,"ERROR",0,1)</f>
        <v>0.000659342619021665</v>
      </c>
      <c r="J161" s="9" t="str">
        <f>_xlfn.XLOOKUP($E161,'Raw Data'!$E:$E,'Raw Data'!J:J,"ERROR",0,1)</f>
        <v>No</v>
      </c>
      <c r="K161" s="14" t="str">
        <f t="array" ref="K161">_xlfn.IFS(AND(L161&gt;0,L161&lt;=5),"0 to 5",AND(L161&gt;5,L161&lt;=10),"5 to 10",AND(L161&gt;10,L161&lt;=15),"10 to 15",AND(L161&gt;15,L161&lt;=20),"15 to 20",AND(L161&gt;20,L161&lt;=30),"20 to 30",AND(L161&gt;30,L161&lt;=40),"30 to 40",AND(L161&gt;40,L161&lt;=50),"40 to 50",AND(L161&gt;50,L161&lt;=75),"50 to 75",AND(L161&gt;75,L161&lt;=100),"75 to 100",AND(L161&gt;100,L161&lt;=150),"100 to 150",AND(L161&gt;150,L161&lt;=200),"150 to 200",AND(L161&gt;200,L161&lt;=250),"200 to 250",AND(L161&gt;250,L161&lt;=300),"250 to 300",AND(L161&gt;300,L161&lt;=400),"300 to 400",AND(L161&gt;400,L161&lt;=500),"400 to 500",L161&gt;500,"500+")</f>
        <v>75 to 100</v>
      </c>
      <c r="L161" s="9">
        <f>_xlfn.XLOOKUP($E161,'Raw Data'!$E:$E,'Raw Data'!L:L,"ERROR",0,1)</f>
        <v>91.15</v>
      </c>
      <c r="M161" s="14" t="str">
        <f t="array" ref="M161">_xlfn.IFS(AND(N161&gt;0,N161&lt;=5),"0 to 5",AND(N161&gt;5,N161&lt;=10),"5 to 10",AND(N161&gt;10,N161&lt;=15),"10 to 15",AND(N161&gt;15,N161&lt;=20),"15 to 20",AND(N161&gt;20,N161&lt;=30),"20 to 30",AND(N161&gt;30,N161&lt;=40),"30 to 40",AND(N161&gt;40,N161&lt;=50),"40 to 50",AND(N161&gt;50,N161&lt;=75),"50 to 75",AND(N161&gt;75,N161&lt;=100),"75 to 100",AND(N161&gt;100,N161&lt;=150),"100 to 150",AND(N161&gt;150,N161&lt;=200),"150 to 200",AND(N161&gt;200,N161&lt;=250),"200 to 250",AND(N161&gt;250,N161&lt;=300),"250 to 300",AND(N161&gt;300,N161&lt;=400),"300 to 400",AND(N161&gt;400,N161&lt;=500),"400 to 500",N161&gt;500,"500+")</f>
        <v>75 to 100</v>
      </c>
      <c r="N161" s="9">
        <f>_xlfn.XLOOKUP($E161,'Raw Data'!$E:$E,'Raw Data'!N:N,"ERROR",0,1)</f>
        <v>91.15</v>
      </c>
      <c r="O161" s="14" t="str">
        <f t="array" ref="O161">_xlfn.IFS(P161=0,"No Discount",AND(P161&gt;0,P161&lt;=0.02),"0% to 2%",AND(P161&gt;0.02,P161&lt;=0.04),"2% to 4%",AND(P161&gt;0.04,P161&lt;=0.06),"4% to 6%",AND(P161&gt;0.06,P161&lt;=0.08),"6% to 8%",AND(P161&gt;0.08,P161&lt;=0.1),"8% to 10%",AND(P161&gt;0.1,P161&lt;=0.15),"10% to 15%",AND(P161&gt;0.15,P161&lt;=0.2),"15% to 20%",AND(P161&gt;0.2,P161&lt;=0.25),"20% to 25%",AND(P161&gt;0.25,P161&lt;=0.3),"25% to 30%",AND(P161&gt;0.3,P161&lt;=0.4),"30% to 40%",AND(P161&gt;0.4,P161&lt;=0.5),"40% to 50%",AND(P161&gt;0.5,P161&lt;=0.75),"50% to 75%",AND(P161&gt;0.75,P161&lt;=1),"75% to 100%")</f>
        <v>No Discount</v>
      </c>
      <c r="P161" s="10">
        <f>_xlfn.XLOOKUP($E161,'Raw Data'!$E:$E,'Raw Data'!P:P,"ERROR",0,1)</f>
        <v>0</v>
      </c>
      <c r="Q161" s="9">
        <f>_xlfn.XLOOKUP($E161,'Raw Data'!$E:$E,'Raw Data'!Q:Q,"ERROR",0,1)</f>
        <v>0</v>
      </c>
      <c r="R161" s="9">
        <f>_xlfn.XLOOKUP($E161,'Raw Data'!$E:$E,'Raw Data'!R:R,"ERROR",0,1)</f>
        <v>0</v>
      </c>
      <c r="S161" s="5" t="e">
        <f t="array" ref="S161">_xlfn.IFS(AND(T161&gt;0,T161&lt;=0.05),"0 to 0.05",AND(T161&gt;0.05,T161&lt;=0.1),"0.05 to 0.1",AND(T161&gt;0.1,T161&lt;=0.2),"0.1 to 0.2",AND(T161&gt;0.2,T161&lt;=0.3),"0.2 to 0.3",AND(T161&gt;0.3,T161&lt;=0.4),"0.3 to 0.4",AND(T161&gt;0.4,T161&lt;=0.5),"0.4 to 0.5",AND(T161&gt;0.5,T161&lt;=0.75),"0.5 to 0.75",AND(T161&gt;0.75,T161&lt;=1),"0.75 to 1",AND(T161&gt;1,T161&lt;=2),"1 to 2",AND(T161&gt;2,T161&lt;=3),"2 to 3",AND(T161&gt;3,T161&lt;=4),"3 to 4",AND(T161&gt;4,T161&lt;=5),"4 to 5",AND(T161&gt;5,T161&lt;=10),"5 to 10",T161&gt;10,"10+")</f>
        <v>#N/A</v>
      </c>
      <c r="T161" s="10">
        <f>_xlfn.XLOOKUP($E161,'Raw Data'!$E:$E,'Raw Data'!T:T,"ERROR",0,1)</f>
        <v>0</v>
      </c>
      <c r="U161" s="15" t="e">
        <f t="array" ref="U161">_xlfn.IFS(AND(V161&gt;0,V161&lt;=0.05),"0 to 0.05",AND(V161&gt;0.05,V161&lt;=0.1),"0.05 to 0.1",AND(V161&gt;0.1,V161&lt;=0.2),"0.1 to 0.2",AND(V161&gt;0.2,V161&lt;=0.3),"0.2 to 0.3",AND(V161&gt;0.3,V161&lt;=0.4),"0.3 to 0.4",AND(V161&gt;0.4,V161&lt;=0.5),"0.4 to 0.5",AND(V161&gt;0.5,V161&lt;=0.75),"0.5 to 0.75",AND(V161&gt;0.75,V161&lt;=1),"0.75 to 1",AND(V161&gt;1,V161&lt;=2),"1 to 2",AND(V161&gt;2,V161&lt;=3),"2 to 3",AND(V161&gt;3,V161&lt;=4),"3 to 4",AND(V161&gt;4,V161&lt;=5),"4 to 5",AND(V161&gt;5,V161&lt;=10),"5 to 10",V161&gt;10,"10+")</f>
        <v>#N/A</v>
      </c>
      <c r="V161" s="10">
        <f>_xlfn.XLOOKUP($E161,'Raw Data'!$E:$E,'Raw Data'!V:V,"ERROR",0,1)</f>
        <v>0</v>
      </c>
      <c r="W161" s="15" t="e">
        <f t="array" ref="W161">_xlfn.IFS(AND(X161&gt;0,X161&lt;=0.05),"0 to 0.05",AND(X161&gt;0.05,X161&lt;=0.1),"0.05 to 0.1",AND(X161&gt;0.1,X161&lt;=0.2),"0.1 to 0.2",AND(X161&gt;0.2,X161&lt;=0.3),"0.2 to 0.3",AND(X161&gt;0.3,X161&lt;=0.4),"0.3 to 0.4",AND(X161&gt;0.4,X161&lt;=0.5),"0.4 to 0.5",AND(X161&gt;0.5,X161&lt;=0.75),"0.5 to 0.75",AND(X161&gt;0.75,X161&lt;=1),"0.75 to 1",AND(X161&gt;1,X161&lt;=2),"1 to 2",AND(X161&gt;2,X161&lt;=3),"2 to 3",AND(X161&gt;3,X161&lt;=4),"3 to 4",AND(X161&gt;4,X161&lt;=5),"4 to 5",AND(X161&gt;5,X161&lt;=10),"5 to 10",X161&gt;10,"10+")</f>
        <v>#DIV/0!</v>
      </c>
      <c r="X161" s="16" t="e">
        <f t="shared" si="7"/>
        <v>#DIV/0!</v>
      </c>
      <c r="Y161" s="5" t="e">
        <f t="array" ref="Y161">_xlfn.IFS(AND(Z161&gt;0,Z161&lt;=1),"0 to 1",AND(Z161&gt;1,Z161&lt;=2),"1 to 2",AND(Z161&gt;2,Z161&lt;=4),"2 to 4",AND(Z161&gt;4,Z161&lt;=6),"4 to 6",AND(Z161&gt;6,Z161&lt;=8),"6 to 8",AND(Z161&gt;8,Z161&lt;=10),"8 to 10",AND(Z161&gt;10,Z161&lt;=15),"10 to 15",AND(Z161&gt;15,Z161&lt;=20),"15 to 20",AND(Z161&gt;20,Z161&lt;=25),"20 to 25",AND(Z161&gt;25,Z161&lt;=30),"25 to 30",AND(Z161&gt;30,Z161&lt;=40),"30 to 40",AND(Z161&gt;40,Z161&lt;=50),"40 to 50",Z161&gt;50,"50+")</f>
        <v>#N/A</v>
      </c>
      <c r="Z161" s="9">
        <f>_xlfn.XLOOKUP($E161,'Raw Data'!$E:$E,'Raw Data'!Z:Z,"ERROR",0,1)</f>
        <v>0</v>
      </c>
      <c r="AA161" s="9">
        <f>_xlfn.XLOOKUP($E161,'Raw Data'!$E:$E,'Raw Data'!AA:AA,"ERROR",0,1)</f>
        <v>0</v>
      </c>
    </row>
    <row r="162" hidden="1" spans="1:27">
      <c r="A162" s="5" t="str">
        <f>_xlfn.XLOOKUP($E162,'Raw Data'!$E:$E,'Raw Data'!A:A,"ERROR",0,1)</f>
        <v>AE</v>
      </c>
      <c r="B162" s="5" t="str">
        <f>_xlfn.XLOOKUP($E162,'Raw Data'!$E:$E,'Raw Data'!B:B,"ERROR",0,1)</f>
        <v>Hair Mousses</v>
      </c>
      <c r="C162" s="5" t="str">
        <f>_xlfn.XLOOKUP($E162,'Raw Data'!$E:$E,'Raw Data'!C:C,"ERROR",0,1)</f>
        <v>EVO</v>
      </c>
      <c r="D162" s="5" t="str">
        <f>_xlfn.XLOOKUP($E162,'Raw Data'!$E:$E,'Raw Data'!D:D,"ERROR",0,1)</f>
        <v>www.amazon.ae/dp/B07KCQG27N</v>
      </c>
      <c r="E162" s="5" t="s">
        <v>361</v>
      </c>
      <c r="F162" s="9" t="str">
        <f>_xlfn.XLOOKUP($E162,'Raw Data'!$E:$E,'Raw Data'!F:F,"ERROR",0,1)</f>
        <v>EVO Macgyver Multi-use  Mousse  - Texturizing  Mousse  - Instant Volume With Lasting Hold - 200ml / 6.8fl.oz</v>
      </c>
      <c r="G162" s="10">
        <f>_xlfn.XLOOKUP($E162,'Raw Data'!$E:$E,'Raw Data'!G:G,"ERROR",0,1)</f>
        <v>3</v>
      </c>
      <c r="H162" s="9">
        <f>_xlfn.XLOOKUP($E162,'Raw Data'!$E:$E,'Raw Data'!H:H,"ERROR",0,1)</f>
        <v>490.03</v>
      </c>
      <c r="I162" s="9">
        <f>_xlfn.XLOOKUP($E162,'Raw Data'!$E:$E,'Raw Data'!I:I,"ERROR",0,1)</f>
        <v>0.00065606250730829</v>
      </c>
      <c r="J162" s="9" t="str">
        <f>_xlfn.XLOOKUP($E162,'Raw Data'!$E:$E,'Raw Data'!J:J,"ERROR",0,1)</f>
        <v>No</v>
      </c>
      <c r="K162" s="14" t="str">
        <f t="array" ref="K162">_xlfn.IFS(AND(L162&gt;0,L162&lt;=5),"0 to 5",AND(L162&gt;5,L162&lt;=10),"5 to 10",AND(L162&gt;10,L162&lt;=15),"10 to 15",AND(L162&gt;15,L162&lt;=20),"15 to 20",AND(L162&gt;20,L162&lt;=30),"20 to 30",AND(L162&gt;30,L162&lt;=40),"30 to 40",AND(L162&gt;40,L162&lt;=50),"40 to 50",AND(L162&gt;50,L162&lt;=75),"50 to 75",AND(L162&gt;75,L162&lt;=100),"75 to 100",AND(L162&gt;100,L162&lt;=150),"100 to 150",AND(L162&gt;150,L162&lt;=200),"150 to 200",AND(L162&gt;200,L162&lt;=250),"200 to 250",AND(L162&gt;250,L162&lt;=300),"250 to 300",AND(L162&gt;300,L162&lt;=400),"300 to 400",AND(L162&gt;400,L162&lt;=500),"400 to 500",L162&gt;500,"500+")</f>
        <v>200 to 250</v>
      </c>
      <c r="L162" s="9">
        <f>_xlfn.XLOOKUP($E162,'Raw Data'!$E:$E,'Raw Data'!L:L,"ERROR",0,1)</f>
        <v>201.07</v>
      </c>
      <c r="M162" s="14" t="str">
        <f t="array" ref="M162">_xlfn.IFS(AND(N162&gt;0,N162&lt;=5),"0 to 5",AND(N162&gt;5,N162&lt;=10),"5 to 10",AND(N162&gt;10,N162&lt;=15),"10 to 15",AND(N162&gt;15,N162&lt;=20),"15 to 20",AND(N162&gt;20,N162&lt;=30),"20 to 30",AND(N162&gt;30,N162&lt;=40),"30 to 40",AND(N162&gt;40,N162&lt;=50),"40 to 50",AND(N162&gt;50,N162&lt;=75),"50 to 75",AND(N162&gt;75,N162&lt;=100),"75 to 100",AND(N162&gt;100,N162&lt;=150),"100 to 150",AND(N162&gt;150,N162&lt;=200),"150 to 200",AND(N162&gt;200,N162&lt;=250),"200 to 250",AND(N162&gt;250,N162&lt;=300),"250 to 300",AND(N162&gt;300,N162&lt;=400),"300 to 400",AND(N162&gt;400,N162&lt;=500),"400 to 500",N162&gt;500,"500+")</f>
        <v>200 to 250</v>
      </c>
      <c r="N162" s="9">
        <f>_xlfn.XLOOKUP($E162,'Raw Data'!$E:$E,'Raw Data'!N:N,"ERROR",0,1)</f>
        <v>222.07</v>
      </c>
      <c r="O162" s="14" t="str">
        <f t="array" ref="O162">_xlfn.IFS(P162=0,"No Discount",AND(P162&gt;0,P162&lt;=0.02),"0% to 2%",AND(P162&gt;0.02,P162&lt;=0.04),"2% to 4%",AND(P162&gt;0.04,P162&lt;=0.06),"4% to 6%",AND(P162&gt;0.06,P162&lt;=0.08),"6% to 8%",AND(P162&gt;0.08,P162&lt;=0.1),"8% to 10%",AND(P162&gt;0.1,P162&lt;=0.15),"10% to 15%",AND(P162&gt;0.15,P162&lt;=0.2),"15% to 20%",AND(P162&gt;0.2,P162&lt;=0.25),"20% to 25%",AND(P162&gt;0.25,P162&lt;=0.3),"25% to 30%",AND(P162&gt;0.3,P162&lt;=0.4),"30% to 40%",AND(P162&gt;0.4,P162&lt;=0.5),"40% to 50%",AND(P162&gt;0.5,P162&lt;=0.75),"50% to 75%",AND(P162&gt;0.75,P162&lt;=1),"75% to 100%")</f>
        <v>8% to 10%</v>
      </c>
      <c r="P162" s="10">
        <f>_xlfn.XLOOKUP($E162,'Raw Data'!$E:$E,'Raw Data'!P:P,"ERROR",0,1)</f>
        <v>0.0945647768721574</v>
      </c>
      <c r="Q162" s="9">
        <f>_xlfn.XLOOKUP($E162,'Raw Data'!$E:$E,'Raw Data'!Q:Q,"ERROR",0,1)</f>
        <v>200</v>
      </c>
      <c r="R162" s="9" t="str">
        <f>_xlfn.XLOOKUP($E162,'Raw Data'!$E:$E,'Raw Data'!R:R,"ERROR",0,1)</f>
        <v>ml</v>
      </c>
      <c r="S162" s="5" t="str">
        <f t="array" ref="S162">_xlfn.IFS(AND(T162&gt;0,T162&lt;=0.05),"0 to 0.05",AND(T162&gt;0.05,T162&lt;=0.1),"0.05 to 0.1",AND(T162&gt;0.1,T162&lt;=0.2),"0.1 to 0.2",AND(T162&gt;0.2,T162&lt;=0.3),"0.2 to 0.3",AND(T162&gt;0.3,T162&lt;=0.4),"0.3 to 0.4",AND(T162&gt;0.4,T162&lt;=0.5),"0.4 to 0.5",AND(T162&gt;0.5,T162&lt;=0.75),"0.5 to 0.75",AND(T162&gt;0.75,T162&lt;=1),"0.75 to 1",AND(T162&gt;1,T162&lt;=2),"1 to 2",AND(T162&gt;2,T162&lt;=3),"2 to 3",AND(T162&gt;3,T162&lt;=4),"3 to 4",AND(T162&gt;4,T162&lt;=5),"4 to 5",AND(T162&gt;5,T162&lt;=10),"5 to 10",T162&gt;10,"10+")</f>
        <v>1 to 2</v>
      </c>
      <c r="T162" s="10">
        <f>_xlfn.XLOOKUP($E162,'Raw Data'!$E:$E,'Raw Data'!T:T,"ERROR",0,1)</f>
        <v>1.00588714373475</v>
      </c>
      <c r="U162" s="15" t="str">
        <f t="array" ref="U162">_xlfn.IFS(AND(V162&gt;0,V162&lt;=0.05),"0 to 0.05",AND(V162&gt;0.05,V162&lt;=0.1),"0.05 to 0.1",AND(V162&gt;0.1,V162&lt;=0.2),"0.1 to 0.2",AND(V162&gt;0.2,V162&lt;=0.3),"0.2 to 0.3",AND(V162&gt;0.3,V162&lt;=0.4),"0.3 to 0.4",AND(V162&gt;0.4,V162&lt;=0.5),"0.4 to 0.5",AND(V162&gt;0.5,V162&lt;=0.75),"0.5 to 0.75",AND(V162&gt;0.75,V162&lt;=1),"0.75 to 1",AND(V162&gt;1,V162&lt;=2),"1 to 2",AND(V162&gt;2,V162&lt;=3),"2 to 3",AND(V162&gt;3,V162&lt;=4),"3 to 4",AND(V162&gt;4,V162&lt;=5),"4 to 5",AND(V162&gt;5,V162&lt;=10),"5 to 10",V162&gt;10,"10+")</f>
        <v>0.2 to 0.3</v>
      </c>
      <c r="V162" s="10">
        <f>_xlfn.XLOOKUP($E162,'Raw Data'!$E:$E,'Raw Data'!V:V,"ERROR",0,1)</f>
        <v>0.299954675796876</v>
      </c>
      <c r="W162" s="15" t="str">
        <f t="array" ref="W162">_xlfn.IFS(AND(X162&gt;0,X162&lt;=0.05),"0 to 0.05",AND(X162&gt;0.05,X162&lt;=0.1),"0.05 to 0.1",AND(X162&gt;0.1,X162&lt;=0.2),"0.1 to 0.2",AND(X162&gt;0.2,X162&lt;=0.3),"0.2 to 0.3",AND(X162&gt;0.3,X162&lt;=0.4),"0.3 to 0.4",AND(X162&gt;0.4,X162&lt;=0.5),"0.4 to 0.5",AND(X162&gt;0.5,X162&lt;=0.75),"0.5 to 0.75",AND(X162&gt;0.75,X162&lt;=1),"0.75 to 1",AND(X162&gt;1,X162&lt;=2),"1 to 2",AND(X162&gt;2,X162&lt;=3),"2 to 3",AND(X162&gt;3,X162&lt;=4),"3 to 4",AND(X162&gt;4,X162&lt;=5),"4 to 5",AND(X162&gt;5,X162&lt;=10),"5 to 10",X162&gt;10,"10+")</f>
        <v>0.2 to 0.3</v>
      </c>
      <c r="X162" s="16">
        <f t="shared" si="7"/>
        <v>0.271589528808384</v>
      </c>
      <c r="Y162" s="5" t="str">
        <f t="array" ref="Y162">_xlfn.IFS(AND(Z162&gt;0,Z162&lt;=1),"0 to 1",AND(Z162&gt;1,Z162&lt;=2),"1 to 2",AND(Z162&gt;2,Z162&lt;=4),"2 to 4",AND(Z162&gt;4,Z162&lt;=6),"4 to 6",AND(Z162&gt;6,Z162&lt;=8),"6 to 8",AND(Z162&gt;8,Z162&lt;=10),"8 to 10",AND(Z162&gt;10,Z162&lt;=15),"10 to 15",AND(Z162&gt;15,Z162&lt;=20),"15 to 20",AND(Z162&gt;20,Z162&lt;=25),"20 to 25",AND(Z162&gt;25,Z162&lt;=30),"25 to 30",AND(Z162&gt;30,Z162&lt;=40),"30 to 40",AND(Z162&gt;40,Z162&lt;=50),"40 to 50",Z162&gt;50,"50+")</f>
        <v>6 to 8</v>
      </c>
      <c r="Z162" s="9">
        <f>_xlfn.XLOOKUP($E162,'Raw Data'!$E:$E,'Raw Data'!Z:Z,"ERROR",0,1)</f>
        <v>6.76</v>
      </c>
      <c r="AA162" s="9" t="str">
        <f>_xlfn.XLOOKUP($E162,'Raw Data'!$E:$E,'Raw Data'!AA:AA,"ERROR",0,1)</f>
        <v>oz</v>
      </c>
    </row>
    <row r="163" hidden="1" spans="1:27">
      <c r="A163" s="5" t="str">
        <f>_xlfn.XLOOKUP($E163,'Raw Data'!$E:$E,'Raw Data'!A:A,"ERROR",0,1)</f>
        <v>AE</v>
      </c>
      <c r="B163" s="5" t="str">
        <f>_xlfn.XLOOKUP($E163,'Raw Data'!$E:$E,'Raw Data'!B:B,"ERROR",0,1)</f>
        <v>Hair Mousses</v>
      </c>
      <c r="C163" s="5" t="str">
        <f>_xlfn.XLOOKUP($E163,'Raw Data'!$E:$E,'Raw Data'!C:C,"ERROR",0,1)</f>
        <v>pantene</v>
      </c>
      <c r="D163" s="5" t="str">
        <f>_xlfn.XLOOKUP($E163,'Raw Data'!$E:$E,'Raw Data'!D:D,"ERROR",0,1)</f>
        <v>www.amazon.ae/dp/B07CRSK7MP</v>
      </c>
      <c r="E163" s="5" t="s">
        <v>362</v>
      </c>
      <c r="F163" s="9" t="str">
        <f>_xlfn.XLOOKUP($E163,'Raw Data'!$E:$E,'Raw Data'!F:F,"ERROR",0,1)</f>
        <v>Pantene Pro-V Curls Defining Mousse, Maximum Hold 6.60 oz</v>
      </c>
      <c r="G163" s="10">
        <f>_xlfn.XLOOKUP($E163,'Raw Data'!$E:$E,'Raw Data'!G:G,"ERROR",0,1)</f>
        <v>6</v>
      </c>
      <c r="H163" s="9">
        <f>_xlfn.XLOOKUP($E163,'Raw Data'!$E:$E,'Raw Data'!H:H,"ERROR",0,1)</f>
        <v>485.46</v>
      </c>
      <c r="I163" s="9">
        <f>_xlfn.XLOOKUP($E163,'Raw Data'!$E:$E,'Raw Data'!I:I,"ERROR",0,1)</f>
        <v>0.000649944094847014</v>
      </c>
      <c r="J163" s="9" t="str">
        <f>_xlfn.XLOOKUP($E163,'Raw Data'!$E:$E,'Raw Data'!J:J,"ERROR",0,1)</f>
        <v>No</v>
      </c>
      <c r="K163" s="14" t="str">
        <f t="array" ref="K163">_xlfn.IFS(AND(L163&gt;0,L163&lt;=5),"0 to 5",AND(L163&gt;5,L163&lt;=10),"5 to 10",AND(L163&gt;10,L163&lt;=15),"10 to 15",AND(L163&gt;15,L163&lt;=20),"15 to 20",AND(L163&gt;20,L163&lt;=30),"20 to 30",AND(L163&gt;30,L163&lt;=40),"30 to 40",AND(L163&gt;40,L163&lt;=50),"40 to 50",AND(L163&gt;50,L163&lt;=75),"50 to 75",AND(L163&gt;75,L163&lt;=100),"75 to 100",AND(L163&gt;100,L163&lt;=150),"100 to 150",AND(L163&gt;150,L163&lt;=200),"150 to 200",AND(L163&gt;200,L163&lt;=250),"200 to 250",AND(L163&gt;250,L163&lt;=300),"250 to 300",AND(L163&gt;300,L163&lt;=400),"300 to 400",AND(L163&gt;400,L163&lt;=500),"400 to 500",L163&gt;500,"500+")</f>
        <v>75 to 100</v>
      </c>
      <c r="L163" s="9">
        <f>_xlfn.XLOOKUP($E163,'Raw Data'!$E:$E,'Raw Data'!L:L,"ERROR",0,1)</f>
        <v>75.5</v>
      </c>
      <c r="M163" s="14" t="str">
        <f t="array" ref="M163">_xlfn.IFS(AND(N163&gt;0,N163&lt;=5),"0 to 5",AND(N163&gt;5,N163&lt;=10),"5 to 10",AND(N163&gt;10,N163&lt;=15),"10 to 15",AND(N163&gt;15,N163&lt;=20),"15 to 20",AND(N163&gt;20,N163&lt;=30),"20 to 30",AND(N163&gt;30,N163&lt;=40),"30 to 40",AND(N163&gt;40,N163&lt;=50),"40 to 50",AND(N163&gt;50,N163&lt;=75),"50 to 75",AND(N163&gt;75,N163&lt;=100),"75 to 100",AND(N163&gt;100,N163&lt;=150),"100 to 150",AND(N163&gt;150,N163&lt;=200),"150 to 200",AND(N163&gt;200,N163&lt;=250),"200 to 250",AND(N163&gt;250,N163&lt;=300),"250 to 300",AND(N163&gt;300,N163&lt;=400),"300 to 400",AND(N163&gt;400,N163&lt;=500),"400 to 500",N163&gt;500,"500+")</f>
        <v>75 to 100</v>
      </c>
      <c r="N163" s="9">
        <f>_xlfn.XLOOKUP($E163,'Raw Data'!$E:$E,'Raw Data'!N:N,"ERROR",0,1)</f>
        <v>77.1</v>
      </c>
      <c r="O163" s="14" t="str">
        <f t="array" ref="O163">_xlfn.IFS(P163=0,"No Discount",AND(P163&gt;0,P163&lt;=0.02),"0% to 2%",AND(P163&gt;0.02,P163&lt;=0.04),"2% to 4%",AND(P163&gt;0.04,P163&lt;=0.06),"4% to 6%",AND(P163&gt;0.06,P163&lt;=0.08),"6% to 8%",AND(P163&gt;0.08,P163&lt;=0.1),"8% to 10%",AND(P163&gt;0.1,P163&lt;=0.15),"10% to 15%",AND(P163&gt;0.15,P163&lt;=0.2),"15% to 20%",AND(P163&gt;0.2,P163&lt;=0.25),"20% to 25%",AND(P163&gt;0.25,P163&lt;=0.3),"25% to 30%",AND(P163&gt;0.3,P163&lt;=0.4),"30% to 40%",AND(P163&gt;0.4,P163&lt;=0.5),"40% to 50%",AND(P163&gt;0.5,P163&lt;=0.75),"50% to 75%",AND(P163&gt;0.75,P163&lt;=1),"75% to 100%")</f>
        <v>2% to 4%</v>
      </c>
      <c r="P163" s="10">
        <f>_xlfn.XLOOKUP($E163,'Raw Data'!$E:$E,'Raw Data'!P:P,"ERROR",0,1)</f>
        <v>0.0207522697795071</v>
      </c>
      <c r="Q163" s="9">
        <f>_xlfn.XLOOKUP($E163,'Raw Data'!$E:$E,'Raw Data'!Q:Q,"ERROR",0,1)</f>
        <v>6.6</v>
      </c>
      <c r="R163" s="9" t="str">
        <f>_xlfn.XLOOKUP($E163,'Raw Data'!$E:$E,'Raw Data'!R:R,"ERROR",0,1)</f>
        <v>oz</v>
      </c>
      <c r="S163" s="5" t="str">
        <f t="array" ref="S163">_xlfn.IFS(AND(T163&gt;0,T163&lt;=0.05),"0 to 0.05",AND(T163&gt;0.05,T163&lt;=0.1),"0.05 to 0.1",AND(T163&gt;0.1,T163&lt;=0.2),"0.1 to 0.2",AND(T163&gt;0.2,T163&lt;=0.3),"0.2 to 0.3",AND(T163&gt;0.3,T163&lt;=0.4),"0.3 to 0.4",AND(T163&gt;0.4,T163&lt;=0.5),"0.4 to 0.5",AND(T163&gt;0.5,T163&lt;=0.75),"0.5 to 0.75",AND(T163&gt;0.75,T163&lt;=1),"0.75 to 1",AND(T163&gt;1,T163&lt;=2),"1 to 2",AND(T163&gt;2,T163&lt;=3),"2 to 3",AND(T163&gt;3,T163&lt;=4),"3 to 4",AND(T163&gt;4,T163&lt;=5),"4 to 5",AND(T163&gt;5,T163&lt;=10),"5 to 10",T163&gt;10,"10+")</f>
        <v>0.3 to 0.4</v>
      </c>
      <c r="T163" s="10">
        <f>_xlfn.XLOOKUP($E163,'Raw Data'!$E:$E,'Raw Data'!T:T,"ERROR",0,1)</f>
        <v>0.386858097375514</v>
      </c>
      <c r="U163" s="15" t="str">
        <f t="array" ref="U163">_xlfn.IFS(AND(V163&gt;0,V163&lt;=0.05),"0 to 0.05",AND(V163&gt;0.05,V163&lt;=0.1),"0.05 to 0.1",AND(V163&gt;0.1,V163&lt;=0.2),"0.1 to 0.2",AND(V163&gt;0.2,V163&lt;=0.3),"0.2 to 0.3",AND(V163&gt;0.3,V163&lt;=0.4),"0.3 to 0.4",AND(V163&gt;0.4,V163&lt;=0.5),"0.4 to 0.5",AND(V163&gt;0.5,V163&lt;=0.75),"0.5 to 0.75",AND(V163&gt;0.75,V163&lt;=1),"0.75 to 1",AND(V163&gt;1,V163&lt;=2),"1 to 2",AND(V163&gt;2,V163&lt;=3),"2 to 3",AND(V163&gt;3,V163&lt;=4),"3 to 4",AND(V163&gt;4,V163&lt;=5),"4 to 5",AND(V163&gt;5,V163&lt;=10),"5 to 10",V163&gt;10,"10+")</f>
        <v>0.1 to 0.2</v>
      </c>
      <c r="V163" s="10">
        <f>_xlfn.XLOOKUP($E163,'Raw Data'!$E:$E,'Raw Data'!V:V,"ERROR",0,1)</f>
        <v>0.10666523196114</v>
      </c>
      <c r="W163" s="15" t="str">
        <f t="array" ref="W163">_xlfn.IFS(AND(X163&gt;0,X163&lt;=0.05),"0 to 0.05",AND(X163&gt;0.05,X163&lt;=0.1),"0.05 to 0.1",AND(X163&gt;0.1,X163&lt;=0.2),"0.1 to 0.2",AND(X163&gt;0.2,X163&lt;=0.3),"0.2 to 0.3",AND(X163&gt;0.3,X163&lt;=0.4),"0.3 to 0.4",AND(X163&gt;0.4,X163&lt;=0.5),"0.4 to 0.5",AND(X163&gt;0.5,X163&lt;=0.75),"0.5 to 0.75",AND(X163&gt;0.75,X163&lt;=1),"0.75 to 1",AND(X163&gt;1,X163&lt;=2),"1 to 2",AND(X163&gt;2,X163&lt;=3),"2 to 3",AND(X163&gt;3,X163&lt;=4),"3 to 4",AND(X163&gt;4,X163&lt;=5),"4 to 5",AND(X163&gt;5,X163&lt;=10),"5 to 10",X163&gt;10,"10+")</f>
        <v>0.1 to 0.2</v>
      </c>
      <c r="X163" s="16">
        <f t="shared" si="7"/>
        <v>0.104451686291389</v>
      </c>
      <c r="Y163" s="5" t="str">
        <f t="array" ref="Y163">_xlfn.IFS(AND(Z163&gt;0,Z163&lt;=1),"0 to 1",AND(Z163&gt;1,Z163&lt;=2),"1 to 2",AND(Z163&gt;2,Z163&lt;=4),"2 to 4",AND(Z163&gt;4,Z163&lt;=6),"4 to 6",AND(Z163&gt;6,Z163&lt;=8),"6 to 8",AND(Z163&gt;8,Z163&lt;=10),"8 to 10",AND(Z163&gt;10,Z163&lt;=15),"10 to 15",AND(Z163&gt;15,Z163&lt;=20),"15 to 20",AND(Z163&gt;20,Z163&lt;=25),"20 to 25",AND(Z163&gt;25,Z163&lt;=30),"25 to 30",AND(Z163&gt;30,Z163&lt;=40),"30 to 40",AND(Z163&gt;40,Z163&lt;=50),"40 to 50",Z163&gt;50,"50+")</f>
        <v>6 to 8</v>
      </c>
      <c r="Z163" s="9">
        <f>_xlfn.XLOOKUP($E163,'Raw Data'!$E:$E,'Raw Data'!Z:Z,"ERROR",0,1)</f>
        <v>6.6</v>
      </c>
      <c r="AA163" s="9" t="str">
        <f>_xlfn.XLOOKUP($E163,'Raw Data'!$E:$E,'Raw Data'!AA:AA,"ERROR",0,1)</f>
        <v>oz</v>
      </c>
    </row>
    <row r="164" hidden="1" spans="1:27">
      <c r="A164" s="5" t="str">
        <f>_xlfn.XLOOKUP($E164,'Raw Data'!$E:$E,'Raw Data'!A:A,"ERROR",0,1)</f>
        <v>AE</v>
      </c>
      <c r="B164" s="5" t="str">
        <f>_xlfn.XLOOKUP($E164,'Raw Data'!$E:$E,'Raw Data'!B:B,"ERROR",0,1)</f>
        <v>Hair Mousses</v>
      </c>
      <c r="C164" s="5" t="str">
        <f>_xlfn.XLOOKUP($E164,'Raw Data'!$E:$E,'Raw Data'!C:C,"ERROR",0,1)</f>
        <v>kerastase</v>
      </c>
      <c r="D164" s="5" t="str">
        <f>_xlfn.XLOOKUP($E164,'Raw Data'!$E:$E,'Raw Data'!D:D,"ERROR",0,1)</f>
        <v>www.amazon.ae/dp/B00D1XLWC8</v>
      </c>
      <c r="E164" s="5" t="s">
        <v>363</v>
      </c>
      <c r="F164" s="9" t="str">
        <f>_xlfn.XLOOKUP($E164,'Raw Data'!$E:$E,'Raw Data'!F:F,"ERROR",0,1)</f>
        <v>KÃƒÂ©rastase K Mousse Bouffante Schaumfestiger 150ml</v>
      </c>
      <c r="G164" s="10">
        <f>_xlfn.XLOOKUP($E164,'Raw Data'!$E:$E,'Raw Data'!G:G,"ERROR",0,1)</f>
        <v>1</v>
      </c>
      <c r="H164" s="9">
        <f>_xlfn.XLOOKUP($E164,'Raw Data'!$E:$E,'Raw Data'!H:H,"ERROR",0,1)</f>
        <v>483.72</v>
      </c>
      <c r="I164" s="9">
        <f>_xlfn.XLOOKUP($E164,'Raw Data'!$E:$E,'Raw Data'!I:I,"ERROR",0,1)</f>
        <v>0.000647614546119964</v>
      </c>
      <c r="J164" s="9" t="str">
        <f>_xlfn.XLOOKUP($E164,'Raw Data'!$E:$E,'Raw Data'!J:J,"ERROR",0,1)</f>
        <v>No</v>
      </c>
      <c r="K164" s="14" t="str">
        <f t="array" ref="K164">_xlfn.IFS(AND(L164&gt;0,L164&lt;=5),"0 to 5",AND(L164&gt;5,L164&lt;=10),"5 to 10",AND(L164&gt;10,L164&lt;=15),"10 to 15",AND(L164&gt;15,L164&lt;=20),"15 to 20",AND(L164&gt;20,L164&lt;=30),"20 to 30",AND(L164&gt;30,L164&lt;=40),"30 to 40",AND(L164&gt;40,L164&lt;=50),"40 to 50",AND(L164&gt;50,L164&lt;=75),"50 to 75",AND(L164&gt;75,L164&lt;=100),"75 to 100",AND(L164&gt;100,L164&lt;=150),"100 to 150",AND(L164&gt;150,L164&lt;=200),"150 to 200",AND(L164&gt;200,L164&lt;=250),"200 to 250",AND(L164&gt;250,L164&lt;=300),"250 to 300",AND(L164&gt;300,L164&lt;=400),"300 to 400",AND(L164&gt;400,L164&lt;=500),"400 to 500",L164&gt;500,"500+")</f>
        <v>150 to 200</v>
      </c>
      <c r="L164" s="9">
        <f>_xlfn.XLOOKUP($E164,'Raw Data'!$E:$E,'Raw Data'!L:L,"ERROR",0,1)</f>
        <v>167</v>
      </c>
      <c r="M164" s="14" t="str">
        <f t="array" ref="M164">_xlfn.IFS(AND(N164&gt;0,N164&lt;=5),"0 to 5",AND(N164&gt;5,N164&lt;=10),"5 to 10",AND(N164&gt;10,N164&lt;=15),"10 to 15",AND(N164&gt;15,N164&lt;=20),"15 to 20",AND(N164&gt;20,N164&lt;=30),"20 to 30",AND(N164&gt;30,N164&lt;=40),"30 to 40",AND(N164&gt;40,N164&lt;=50),"40 to 50",AND(N164&gt;50,N164&lt;=75),"50 to 75",AND(N164&gt;75,N164&lt;=100),"75 to 100",AND(N164&gt;100,N164&lt;=150),"100 to 150",AND(N164&gt;150,N164&lt;=200),"150 to 200",AND(N164&gt;200,N164&lt;=250),"200 to 250",AND(N164&gt;250,N164&lt;=300),"250 to 300",AND(N164&gt;300,N164&lt;=400),"300 to 400",AND(N164&gt;400,N164&lt;=500),"400 to 500",N164&gt;500,"500+")</f>
        <v>150 to 200</v>
      </c>
      <c r="N164" s="9">
        <f>_xlfn.XLOOKUP($E164,'Raw Data'!$E:$E,'Raw Data'!N:N,"ERROR",0,1)</f>
        <v>167</v>
      </c>
      <c r="O164" s="14" t="str">
        <f t="array" ref="O164">_xlfn.IFS(P164=0,"No Discount",AND(P164&gt;0,P164&lt;=0.02),"0% to 2%",AND(P164&gt;0.02,P164&lt;=0.04),"2% to 4%",AND(P164&gt;0.04,P164&lt;=0.06),"4% to 6%",AND(P164&gt;0.06,P164&lt;=0.08),"6% to 8%",AND(P164&gt;0.08,P164&lt;=0.1),"8% to 10%",AND(P164&gt;0.1,P164&lt;=0.15),"10% to 15%",AND(P164&gt;0.15,P164&lt;=0.2),"15% to 20%",AND(P164&gt;0.2,P164&lt;=0.25),"20% to 25%",AND(P164&gt;0.25,P164&lt;=0.3),"25% to 30%",AND(P164&gt;0.3,P164&lt;=0.4),"30% to 40%",AND(P164&gt;0.4,P164&lt;=0.5),"40% to 50%",AND(P164&gt;0.5,P164&lt;=0.75),"50% to 75%",AND(P164&gt;0.75,P164&lt;=1),"75% to 100%")</f>
        <v>No Discount</v>
      </c>
      <c r="P164" s="10">
        <f>_xlfn.XLOOKUP($E164,'Raw Data'!$E:$E,'Raw Data'!P:P,"ERROR",0,1)</f>
        <v>0</v>
      </c>
      <c r="Q164" s="9">
        <f>_xlfn.XLOOKUP($E164,'Raw Data'!$E:$E,'Raw Data'!Q:Q,"ERROR",0,1)</f>
        <v>150</v>
      </c>
      <c r="R164" s="9" t="str">
        <f>_xlfn.XLOOKUP($E164,'Raw Data'!$E:$E,'Raw Data'!R:R,"ERROR",0,1)</f>
        <v>ml</v>
      </c>
      <c r="S164" s="5" t="str">
        <f t="array" ref="S164">_xlfn.IFS(AND(T164&gt;0,T164&lt;=0.05),"0 to 0.05",AND(T164&gt;0.05,T164&lt;=0.1),"0.05 to 0.1",AND(T164&gt;0.1,T164&lt;=0.2),"0.1 to 0.2",AND(T164&gt;0.2,T164&lt;=0.3),"0.2 to 0.3",AND(T164&gt;0.3,T164&lt;=0.4),"0.3 to 0.4",AND(T164&gt;0.4,T164&lt;=0.5),"0.4 to 0.5",AND(T164&gt;0.5,T164&lt;=0.75),"0.5 to 0.75",AND(T164&gt;0.75,T164&lt;=1),"0.75 to 1",AND(T164&gt;1,T164&lt;=2),"1 to 2",AND(T164&gt;2,T164&lt;=3),"2 to 3",AND(T164&gt;3,T164&lt;=4),"3 to 4",AND(T164&gt;4,T164&lt;=5),"4 to 5",AND(T164&gt;5,T164&lt;=10),"5 to 10",T164&gt;10,"10+")</f>
        <v>1 to 2</v>
      </c>
      <c r="T164" s="10">
        <f>_xlfn.XLOOKUP($E164,'Raw Data'!$E:$E,'Raw Data'!T:T,"ERROR",0,1)</f>
        <v>1.11392817097663</v>
      </c>
      <c r="U164" s="15" t="str">
        <f t="array" ref="U164">_xlfn.IFS(AND(V164&gt;0,V164&lt;=0.05),"0 to 0.05",AND(V164&gt;0.05,V164&lt;=0.1),"0.05 to 0.1",AND(V164&gt;0.1,V164&lt;=0.2),"0.1 to 0.2",AND(V164&gt;0.2,V164&lt;=0.3),"0.2 to 0.3",AND(V164&gt;0.3,V164&lt;=0.4),"0.3 to 0.4",AND(V164&gt;0.4,V164&lt;=0.5),"0.4 to 0.5",AND(V164&gt;0.5,V164&lt;=0.75),"0.5 to 0.75",AND(V164&gt;0.75,V164&lt;=1),"0.75 to 1",AND(V164&gt;1,V164&lt;=2),"1 to 2",AND(V164&gt;2,V164&lt;=3),"2 to 3",AND(V164&gt;3,V164&lt;=4),"3 to 4",AND(V164&gt;4,V164&lt;=5),"4 to 5",AND(V164&gt;5,V164&lt;=10),"5 to 10",V164&gt;10,"10+")</f>
        <v>0.3 to 0.4</v>
      </c>
      <c r="V164" s="10">
        <f>_xlfn.XLOOKUP($E164,'Raw Data'!$E:$E,'Raw Data'!V:V,"ERROR",0,1)</f>
        <v>0.300760606163691</v>
      </c>
      <c r="W164" s="15" t="str">
        <f t="array" ref="W164">_xlfn.IFS(AND(X164&gt;0,X164&lt;=0.05),"0 to 0.05",AND(X164&gt;0.05,X164&lt;=0.1),"0.05 to 0.1",AND(X164&gt;0.1,X164&lt;=0.2),"0.1 to 0.2",AND(X164&gt;0.2,X164&lt;=0.3),"0.2 to 0.3",AND(X164&gt;0.3,X164&lt;=0.4),"0.3 to 0.4",AND(X164&gt;0.4,X164&lt;=0.5),"0.4 to 0.5",AND(X164&gt;0.5,X164&lt;=0.75),"0.5 to 0.75",AND(X164&gt;0.75,X164&lt;=1),"0.75 to 1",AND(X164&gt;1,X164&lt;=2),"1 to 2",AND(X164&gt;2,X164&lt;=3),"2 to 3",AND(X164&gt;3,X164&lt;=4),"3 to 4",AND(X164&gt;4,X164&lt;=5),"4 to 5",AND(X164&gt;5,X164&lt;=10),"5 to 10",X164&gt;10,"10+")</f>
        <v>0.3 to 0.4</v>
      </c>
      <c r="X164" s="16">
        <f t="shared" si="7"/>
        <v>0.300760606163691</v>
      </c>
      <c r="Y164" s="5" t="str">
        <f t="array" ref="Y164">_xlfn.IFS(AND(Z164&gt;0,Z164&lt;=1),"0 to 1",AND(Z164&gt;1,Z164&lt;=2),"1 to 2",AND(Z164&gt;2,Z164&lt;=4),"2 to 4",AND(Z164&gt;4,Z164&lt;=6),"4 to 6",AND(Z164&gt;6,Z164&lt;=8),"6 to 8",AND(Z164&gt;8,Z164&lt;=10),"8 to 10",AND(Z164&gt;10,Z164&lt;=15),"10 to 15",AND(Z164&gt;15,Z164&lt;=20),"15 to 20",AND(Z164&gt;20,Z164&lt;=25),"20 to 25",AND(Z164&gt;25,Z164&lt;=30),"25 to 30",AND(Z164&gt;30,Z164&lt;=40),"30 to 40",AND(Z164&gt;40,Z164&lt;=50),"40 to 50",Z164&gt;50,"50+")</f>
        <v>4 to 6</v>
      </c>
      <c r="Z164" s="9">
        <f>_xlfn.XLOOKUP($E164,'Raw Data'!$E:$E,'Raw Data'!Z:Z,"ERROR",0,1)</f>
        <v>5.07</v>
      </c>
      <c r="AA164" s="9" t="str">
        <f>_xlfn.XLOOKUP($E164,'Raw Data'!$E:$E,'Raw Data'!AA:AA,"ERROR",0,1)</f>
        <v>oz</v>
      </c>
    </row>
    <row r="165" hidden="1" spans="1:27">
      <c r="A165" s="5" t="str">
        <f>_xlfn.XLOOKUP($E165,'Raw Data'!$E:$E,'Raw Data'!A:A,"ERROR",0,1)</f>
        <v>AE</v>
      </c>
      <c r="B165" s="5" t="str">
        <f>_xlfn.XLOOKUP($E165,'Raw Data'!$E:$E,'Raw Data'!B:B,"ERROR",0,1)</f>
        <v>Hair Mousses</v>
      </c>
      <c r="C165" s="5" t="str">
        <f>_xlfn.XLOOKUP($E165,'Raw Data'!$E:$E,'Raw Data'!C:C,"ERROR",0,1)</f>
        <v>schwarzkopf</v>
      </c>
      <c r="D165" s="5" t="str">
        <f>_xlfn.XLOOKUP($E165,'Raw Data'!$E:$E,'Raw Data'!D:D,"ERROR",0,1)</f>
        <v>www.amazon.ae/dp/B016VKK9R6</v>
      </c>
      <c r="E165" s="5" t="s">
        <v>364</v>
      </c>
      <c r="F165" s="9" t="str">
        <f>_xlfn.XLOOKUP($E165,'Raw Data'!$E:$E,'Raw Data'!F:F,"ERROR",0,1)</f>
        <v>Schwarzkopf Silhouette Flexible  Mousse  200 ml</v>
      </c>
      <c r="G165" s="10">
        <f>_xlfn.XLOOKUP($E165,'Raw Data'!$E:$E,'Raw Data'!G:G,"ERROR",0,1)</f>
        <v>4</v>
      </c>
      <c r="H165" s="9">
        <f>_xlfn.XLOOKUP($E165,'Raw Data'!$E:$E,'Raw Data'!H:H,"ERROR",0,1)</f>
        <v>474.95</v>
      </c>
      <c r="I165" s="9">
        <f>_xlfn.XLOOKUP($E165,'Raw Data'!$E:$E,'Raw Data'!I:I,"ERROR",0,1)</f>
        <v>0.000635873085007188</v>
      </c>
      <c r="J165" s="9" t="str">
        <f>_xlfn.XLOOKUP($E165,'Raw Data'!$E:$E,'Raw Data'!J:J,"ERROR",0,1)</f>
        <v>No</v>
      </c>
      <c r="K165" s="14" t="str">
        <f t="array" ref="K165">_xlfn.IFS(AND(L165&gt;0,L165&lt;=5),"0 to 5",AND(L165&gt;5,L165&lt;=10),"5 to 10",AND(L165&gt;10,L165&lt;=15),"10 to 15",AND(L165&gt;15,L165&lt;=20),"15 to 20",AND(L165&gt;20,L165&lt;=30),"20 to 30",AND(L165&gt;30,L165&lt;=40),"30 to 40",AND(L165&gt;40,L165&lt;=50),"40 to 50",AND(L165&gt;50,L165&lt;=75),"50 to 75",AND(L165&gt;75,L165&lt;=100),"75 to 100",AND(L165&gt;100,L165&lt;=150),"100 to 150",AND(L165&gt;150,L165&lt;=200),"150 to 200",AND(L165&gt;200,L165&lt;=250),"200 to 250",AND(L165&gt;250,L165&lt;=300),"250 to 300",AND(L165&gt;300,L165&lt;=400),"300 to 400",AND(L165&gt;400,L165&lt;=500),"400 to 500",L165&gt;500,"500+")</f>
        <v>100 to 150</v>
      </c>
      <c r="L165" s="9">
        <f>_xlfn.XLOOKUP($E165,'Raw Data'!$E:$E,'Raw Data'!L:L,"ERROR",0,1)</f>
        <v>125.73</v>
      </c>
      <c r="M165" s="14" t="str">
        <f t="array" ref="M165">_xlfn.IFS(AND(N165&gt;0,N165&lt;=5),"0 to 5",AND(N165&gt;5,N165&lt;=10),"5 to 10",AND(N165&gt;10,N165&lt;=15),"10 to 15",AND(N165&gt;15,N165&lt;=20),"15 to 20",AND(N165&gt;20,N165&lt;=30),"20 to 30",AND(N165&gt;30,N165&lt;=40),"30 to 40",AND(N165&gt;40,N165&lt;=50),"40 to 50",AND(N165&gt;50,N165&lt;=75),"50 to 75",AND(N165&gt;75,N165&lt;=100),"75 to 100",AND(N165&gt;100,N165&lt;=150),"100 to 150",AND(N165&gt;150,N165&lt;=200),"150 to 200",AND(N165&gt;200,N165&lt;=250),"200 to 250",AND(N165&gt;250,N165&lt;=300),"250 to 300",AND(N165&gt;300,N165&lt;=400),"300 to 400",AND(N165&gt;400,N165&lt;=500),"400 to 500",N165&gt;500,"500+")</f>
        <v>100 to 150</v>
      </c>
      <c r="N165" s="9">
        <f>_xlfn.XLOOKUP($E165,'Raw Data'!$E:$E,'Raw Data'!N:N,"ERROR",0,1)</f>
        <v>126.02</v>
      </c>
      <c r="O165" s="14" t="str">
        <f t="array" ref="O165">_xlfn.IFS(P165=0,"No Discount",AND(P165&gt;0,P165&lt;=0.02),"0% to 2%",AND(P165&gt;0.02,P165&lt;=0.04),"2% to 4%",AND(P165&gt;0.04,P165&lt;=0.06),"4% to 6%",AND(P165&gt;0.06,P165&lt;=0.08),"6% to 8%",AND(P165&gt;0.08,P165&lt;=0.1),"8% to 10%",AND(P165&gt;0.1,P165&lt;=0.15),"10% to 15%",AND(P165&gt;0.15,P165&lt;=0.2),"15% to 20%",AND(P165&gt;0.2,P165&lt;=0.25),"20% to 25%",AND(P165&gt;0.25,P165&lt;=0.3),"25% to 30%",AND(P165&gt;0.3,P165&lt;=0.4),"30% to 40%",AND(P165&gt;0.4,P165&lt;=0.5),"40% to 50%",AND(P165&gt;0.5,P165&lt;=0.75),"50% to 75%",AND(P165&gt;0.75,P165&lt;=1),"75% to 100%")</f>
        <v>0% to 2%</v>
      </c>
      <c r="P165" s="10">
        <f>_xlfn.XLOOKUP($E165,'Raw Data'!$E:$E,'Raw Data'!P:P,"ERROR",0,1)</f>
        <v>0.00230122202824942</v>
      </c>
      <c r="Q165" s="9">
        <f>_xlfn.XLOOKUP($E165,'Raw Data'!$E:$E,'Raw Data'!Q:Q,"ERROR",0,1)</f>
        <v>200</v>
      </c>
      <c r="R165" s="9" t="str">
        <f>_xlfn.XLOOKUP($E165,'Raw Data'!$E:$E,'Raw Data'!R:R,"ERROR",0,1)</f>
        <v>ml</v>
      </c>
      <c r="S165" s="5" t="str">
        <f t="array" ref="S165">_xlfn.IFS(AND(T165&gt;0,T165&lt;=0.05),"0 to 0.05",AND(T165&gt;0.05,T165&lt;=0.1),"0.05 to 0.1",AND(T165&gt;0.1,T165&lt;=0.2),"0.1 to 0.2",AND(T165&gt;0.2,T165&lt;=0.3),"0.2 to 0.3",AND(T165&gt;0.3,T165&lt;=0.4),"0.3 to 0.4",AND(T165&gt;0.4,T165&lt;=0.5),"0.4 to 0.5",AND(T165&gt;0.5,T165&lt;=0.75),"0.5 to 0.75",AND(T165&gt;0.75,T165&lt;=1),"0.75 to 1",AND(T165&gt;1,T165&lt;=2),"1 to 2",AND(T165&gt;2,T165&lt;=3),"2 to 3",AND(T165&gt;3,T165&lt;=4),"3 to 4",AND(T165&gt;4,T165&lt;=5),"4 to 5",AND(T165&gt;5,T165&lt;=10),"5 to 10",T165&gt;10,"10+")</f>
        <v>0.5 to 0.75</v>
      </c>
      <c r="T165" s="10">
        <f>_xlfn.XLOOKUP($E165,'Raw Data'!$E:$E,'Raw Data'!T:T,"ERROR",0,1)</f>
        <v>0.628985878459097</v>
      </c>
      <c r="U165" s="15" t="str">
        <f t="array" ref="U165">_xlfn.IFS(AND(V165&gt;0,V165&lt;=0.05),"0 to 0.05",AND(V165&gt;0.05,V165&lt;=0.1),"0.05 to 0.1",AND(V165&gt;0.1,V165&lt;=0.2),"0.1 to 0.2",AND(V165&gt;0.2,V165&lt;=0.3),"0.2 to 0.3",AND(V165&gt;0.3,V165&lt;=0.4),"0.3 to 0.4",AND(V165&gt;0.4,V165&lt;=0.5),"0.4 to 0.5",AND(V165&gt;0.5,V165&lt;=0.75),"0.5 to 0.75",AND(V165&gt;0.75,V165&lt;=1),"0.75 to 1",AND(V165&gt;1,V165&lt;=2),"1 to 2",AND(V165&gt;2,V165&lt;=3),"2 to 3",AND(V165&gt;3,V165&lt;=4),"3 to 4",AND(V165&gt;4,V165&lt;=5),"4 to 5",AND(V165&gt;5,V165&lt;=10),"5 to 10",V165&gt;10,"10+")</f>
        <v>0.1 to 0.2</v>
      </c>
      <c r="V165" s="10">
        <f>_xlfn.XLOOKUP($E165,'Raw Data'!$E:$E,'Raw Data'!V:V,"ERROR",0,1)</f>
        <v>0.170217896356654</v>
      </c>
      <c r="W165" s="15" t="str">
        <f t="array" ref="W165">_xlfn.IFS(AND(X165&gt;0,X165&lt;=0.05),"0 to 0.05",AND(X165&gt;0.05,X165&lt;=0.1),"0.05 to 0.1",AND(X165&gt;0.1,X165&lt;=0.2),"0.1 to 0.2",AND(X165&gt;0.2,X165&lt;=0.3),"0.2 to 0.3",AND(X165&gt;0.3,X165&lt;=0.4),"0.3 to 0.4",AND(X165&gt;0.4,X165&lt;=0.5),"0.4 to 0.5",AND(X165&gt;0.5,X165&lt;=0.75),"0.5 to 0.75",AND(X165&gt;0.75,X165&lt;=1),"0.75 to 1",AND(X165&gt;1,X165&lt;=2),"1 to 2",AND(X165&gt;2,X165&lt;=3),"2 to 3",AND(X165&gt;3,X165&lt;=4),"3 to 4",AND(X165&gt;4,X165&lt;=5),"4 to 5",AND(X165&gt;5,X165&lt;=10),"5 to 10",X165&gt;10,"10+")</f>
        <v>0.1 to 0.2</v>
      </c>
      <c r="X165" s="16">
        <f t="shared" si="7"/>
        <v>0.169826187183956</v>
      </c>
      <c r="Y165" s="5" t="str">
        <f t="array" ref="Y165">_xlfn.IFS(AND(Z165&gt;0,Z165&lt;=1),"0 to 1",AND(Z165&gt;1,Z165&lt;=2),"1 to 2",AND(Z165&gt;2,Z165&lt;=4),"2 to 4",AND(Z165&gt;4,Z165&lt;=6),"4 to 6",AND(Z165&gt;6,Z165&lt;=8),"6 to 8",AND(Z165&gt;8,Z165&lt;=10),"8 to 10",AND(Z165&gt;10,Z165&lt;=15),"10 to 15",AND(Z165&gt;15,Z165&lt;=20),"15 to 20",AND(Z165&gt;20,Z165&lt;=25),"20 to 25",AND(Z165&gt;25,Z165&lt;=30),"25 to 30",AND(Z165&gt;30,Z165&lt;=40),"30 to 40",AND(Z165&gt;40,Z165&lt;=50),"40 to 50",Z165&gt;50,"50+")</f>
        <v>6 to 8</v>
      </c>
      <c r="Z165" s="9">
        <f>_xlfn.XLOOKUP($E165,'Raw Data'!$E:$E,'Raw Data'!Z:Z,"ERROR",0,1)</f>
        <v>6.76</v>
      </c>
      <c r="AA165" s="9" t="str">
        <f>_xlfn.XLOOKUP($E165,'Raw Data'!$E:$E,'Raw Data'!AA:AA,"ERROR",0,1)</f>
        <v>oz</v>
      </c>
    </row>
    <row r="166" hidden="1" spans="1:27">
      <c r="A166" s="5" t="str">
        <f>_xlfn.XLOOKUP($E166,'Raw Data'!$E:$E,'Raw Data'!A:A,"ERROR",0,1)</f>
        <v>AE</v>
      </c>
      <c r="B166" s="5" t="str">
        <f>_xlfn.XLOOKUP($E166,'Raw Data'!$E:$E,'Raw Data'!B:B,"ERROR",0,1)</f>
        <v>Hair Mousses</v>
      </c>
      <c r="C166" s="5" t="str">
        <f>_xlfn.XLOOKUP($E166,'Raw Data'!$E:$E,'Raw Data'!C:C,"ERROR",0,1)</f>
        <v>schwarzkopf</v>
      </c>
      <c r="D166" s="5" t="str">
        <f>_xlfn.XLOOKUP($E166,'Raw Data'!$E:$E,'Raw Data'!D:D,"ERROR",0,1)</f>
        <v>www.amazon.ae/dp/B003M0RDGY</v>
      </c>
      <c r="E166" s="5" t="s">
        <v>365</v>
      </c>
      <c r="F166" s="9" t="str">
        <f>_xlfn.XLOOKUP($E166,'Raw Data'!$E:$E,'Raw Data'!F:F,"ERROR",0,1)</f>
        <v>Schwarzkopf Osis Grip Super Hold Mousse 200ml Schwarzkopf Osis Grip Super Hold Mousse 200ml</v>
      </c>
      <c r="G166" s="10">
        <f>_xlfn.XLOOKUP($E166,'Raw Data'!$E:$E,'Raw Data'!G:G,"ERROR",0,1)</f>
        <v>9</v>
      </c>
      <c r="H166" s="9">
        <f>_xlfn.XLOOKUP($E166,'Raw Data'!$E:$E,'Raw Data'!H:H,"ERROR",0,1)</f>
        <v>468.48</v>
      </c>
      <c r="I166" s="9">
        <f>_xlfn.XLOOKUP($E166,'Raw Data'!$E:$E,'Raw Data'!I:I,"ERROR",0,1)</f>
        <v>0.000627210912441662</v>
      </c>
      <c r="J166" s="9" t="str">
        <f>_xlfn.XLOOKUP($E166,'Raw Data'!$E:$E,'Raw Data'!J:J,"ERROR",0,1)</f>
        <v>No</v>
      </c>
      <c r="K166" s="14" t="str">
        <f t="array" ref="K166">_xlfn.IFS(AND(L166&gt;0,L166&lt;=5),"0 to 5",AND(L166&gt;5,L166&lt;=10),"5 to 10",AND(L166&gt;10,L166&lt;=15),"10 to 15",AND(L166&gt;15,L166&lt;=20),"15 to 20",AND(L166&gt;20,L166&lt;=30),"20 to 30",AND(L166&gt;30,L166&lt;=40),"30 to 40",AND(L166&gt;40,L166&lt;=50),"40 to 50",AND(L166&gt;50,L166&lt;=75),"50 to 75",AND(L166&gt;75,L166&lt;=100),"75 to 100",AND(L166&gt;100,L166&lt;=150),"100 to 150",AND(L166&gt;150,L166&lt;=200),"150 to 200",AND(L166&gt;200,L166&lt;=250),"200 to 250",AND(L166&gt;250,L166&lt;=300),"250 to 300",AND(L166&gt;300,L166&lt;=400),"300 to 400",AND(L166&gt;400,L166&lt;=500),"400 to 500",L166&gt;500,"500+")</f>
        <v>50 to 75</v>
      </c>
      <c r="L166" s="9">
        <f>_xlfn.XLOOKUP($E166,'Raw Data'!$E:$E,'Raw Data'!L:L,"ERROR",0,1)</f>
        <v>52.99</v>
      </c>
      <c r="M166" s="14" t="str">
        <f t="array" ref="M166">_xlfn.IFS(AND(N166&gt;0,N166&lt;=5),"0 to 5",AND(N166&gt;5,N166&lt;=10),"5 to 10",AND(N166&gt;10,N166&lt;=15),"10 to 15",AND(N166&gt;15,N166&lt;=20),"15 to 20",AND(N166&gt;20,N166&lt;=30),"20 to 30",AND(N166&gt;30,N166&lt;=40),"30 to 40",AND(N166&gt;40,N166&lt;=50),"40 to 50",AND(N166&gt;50,N166&lt;=75),"50 to 75",AND(N166&gt;75,N166&lt;=100),"75 to 100",AND(N166&gt;100,N166&lt;=150),"100 to 150",AND(N166&gt;150,N166&lt;=200),"150 to 200",AND(N166&gt;200,N166&lt;=250),"200 to 250",AND(N166&gt;250,N166&lt;=300),"250 to 300",AND(N166&gt;300,N166&lt;=400),"300 to 400",AND(N166&gt;400,N166&lt;=500),"400 to 500",N166&gt;500,"500+")</f>
        <v>50 to 75</v>
      </c>
      <c r="N166" s="9">
        <f>_xlfn.XLOOKUP($E166,'Raw Data'!$E:$E,'Raw Data'!N:N,"ERROR",0,1)</f>
        <v>52.99</v>
      </c>
      <c r="O166" s="14" t="str">
        <f t="array" ref="O166">_xlfn.IFS(P166=0,"No Discount",AND(P166&gt;0,P166&lt;=0.02),"0% to 2%",AND(P166&gt;0.02,P166&lt;=0.04),"2% to 4%",AND(P166&gt;0.04,P166&lt;=0.06),"4% to 6%",AND(P166&gt;0.06,P166&lt;=0.08),"6% to 8%",AND(P166&gt;0.08,P166&lt;=0.1),"8% to 10%",AND(P166&gt;0.1,P166&lt;=0.15),"10% to 15%",AND(P166&gt;0.15,P166&lt;=0.2),"15% to 20%",AND(P166&gt;0.2,P166&lt;=0.25),"20% to 25%",AND(P166&gt;0.25,P166&lt;=0.3),"25% to 30%",AND(P166&gt;0.3,P166&lt;=0.4),"30% to 40%",AND(P166&gt;0.4,P166&lt;=0.5),"40% to 50%",AND(P166&gt;0.5,P166&lt;=0.75),"50% to 75%",AND(P166&gt;0.75,P166&lt;=1),"75% to 100%")</f>
        <v>No Discount</v>
      </c>
      <c r="P166" s="10">
        <f>_xlfn.XLOOKUP($E166,'Raw Data'!$E:$E,'Raw Data'!P:P,"ERROR",0,1)</f>
        <v>0</v>
      </c>
      <c r="Q166" s="9">
        <f>_xlfn.XLOOKUP($E166,'Raw Data'!$E:$E,'Raw Data'!Q:Q,"ERROR",0,1)</f>
        <v>200</v>
      </c>
      <c r="R166" s="9" t="str">
        <f>_xlfn.XLOOKUP($E166,'Raw Data'!$E:$E,'Raw Data'!R:R,"ERROR",0,1)</f>
        <v>ml</v>
      </c>
      <c r="S166" s="5" t="str">
        <f t="array" ref="S166">_xlfn.IFS(AND(T166&gt;0,T166&lt;=0.05),"0 to 0.05",AND(T166&gt;0.05,T166&lt;=0.1),"0.05 to 0.1",AND(T166&gt;0.1,T166&lt;=0.2),"0.1 to 0.2",AND(T166&gt;0.2,T166&lt;=0.3),"0.2 to 0.3",AND(T166&gt;0.3,T166&lt;=0.4),"0.3 to 0.4",AND(T166&gt;0.4,T166&lt;=0.5),"0.4 to 0.5",AND(T166&gt;0.5,T166&lt;=0.75),"0.5 to 0.75",AND(T166&gt;0.75,T166&lt;=1),"0.75 to 1",AND(T166&gt;1,T166&lt;=2),"1 to 2",AND(T166&gt;2,T166&lt;=3),"2 to 3",AND(T166&gt;3,T166&lt;=4),"3 to 4",AND(T166&gt;4,T166&lt;=5),"4 to 5",AND(T166&gt;5,T166&lt;=10),"5 to 10",T166&gt;10,"10+")</f>
        <v>0.2 to 0.3</v>
      </c>
      <c r="T166" s="10">
        <f>_xlfn.XLOOKUP($E166,'Raw Data'!$E:$E,'Raw Data'!T:T,"ERROR",0,1)</f>
        <v>0.265091558892449</v>
      </c>
      <c r="U166" s="15" t="str">
        <f t="array" ref="U166">_xlfn.IFS(AND(V166&gt;0,V166&lt;=0.05),"0 to 0.05",AND(V166&gt;0.05,V166&lt;=0.1),"0.05 to 0.1",AND(V166&gt;0.1,V166&lt;=0.2),"0.1 to 0.2",AND(V166&gt;0.2,V166&lt;=0.3),"0.2 to 0.3",AND(V166&gt;0.3,V166&lt;=0.4),"0.3 to 0.4",AND(V166&gt;0.4,V166&lt;=0.5),"0.4 to 0.5",AND(V166&gt;0.5,V166&lt;=0.75),"0.5 to 0.75",AND(V166&gt;0.75,V166&lt;=1),"0.75 to 1",AND(V166&gt;1,V166&lt;=2),"1 to 2",AND(V166&gt;2,V166&lt;=3),"2 to 3",AND(V166&gt;3,V166&lt;=4),"3 to 4",AND(V166&gt;4,V166&lt;=5),"4 to 5",AND(V166&gt;5,V166&lt;=10),"5 to 10",V166&gt;10,"10+")</f>
        <v>0.05 to 0.1</v>
      </c>
      <c r="V166" s="10">
        <f>_xlfn.XLOOKUP($E166,'Raw Data'!$E:$E,'Raw Data'!V:V,"ERROR",0,1)</f>
        <v>0.0715747209009611</v>
      </c>
      <c r="W166" s="15" t="str">
        <f t="array" ref="W166">_xlfn.IFS(AND(X166&gt;0,X166&lt;=0.05),"0 to 0.05",AND(X166&gt;0.05,X166&lt;=0.1),"0.05 to 0.1",AND(X166&gt;0.1,X166&lt;=0.2),"0.1 to 0.2",AND(X166&gt;0.2,X166&lt;=0.3),"0.2 to 0.3",AND(X166&gt;0.3,X166&lt;=0.4),"0.3 to 0.4",AND(X166&gt;0.4,X166&lt;=0.5),"0.4 to 0.5",AND(X166&gt;0.5,X166&lt;=0.75),"0.5 to 0.75",AND(X166&gt;0.75,X166&lt;=1),"0.75 to 1",AND(X166&gt;1,X166&lt;=2),"1 to 2",AND(X166&gt;2,X166&lt;=3),"2 to 3",AND(X166&gt;3,X166&lt;=4),"3 to 4",AND(X166&gt;4,X166&lt;=5),"4 to 5",AND(X166&gt;5,X166&lt;=10),"5 to 10",X166&gt;10,"10+")</f>
        <v>0.05 to 0.1</v>
      </c>
      <c r="X166" s="16">
        <f t="shared" si="7"/>
        <v>0.0715747209009611</v>
      </c>
      <c r="Y166" s="5" t="str">
        <f t="array" ref="Y166">_xlfn.IFS(AND(Z166&gt;0,Z166&lt;=1),"0 to 1",AND(Z166&gt;1,Z166&lt;=2),"1 to 2",AND(Z166&gt;2,Z166&lt;=4),"2 to 4",AND(Z166&gt;4,Z166&lt;=6),"4 to 6",AND(Z166&gt;6,Z166&lt;=8),"6 to 8",AND(Z166&gt;8,Z166&lt;=10),"8 to 10",AND(Z166&gt;10,Z166&lt;=15),"10 to 15",AND(Z166&gt;15,Z166&lt;=20),"15 to 20",AND(Z166&gt;20,Z166&lt;=25),"20 to 25",AND(Z166&gt;25,Z166&lt;=30),"25 to 30",AND(Z166&gt;30,Z166&lt;=40),"30 to 40",AND(Z166&gt;40,Z166&lt;=50),"40 to 50",Z166&gt;50,"50+")</f>
        <v>6 to 8</v>
      </c>
      <c r="Z166" s="9">
        <f>_xlfn.XLOOKUP($E166,'Raw Data'!$E:$E,'Raw Data'!Z:Z,"ERROR",0,1)</f>
        <v>6.76</v>
      </c>
      <c r="AA166" s="9" t="str">
        <f>_xlfn.XLOOKUP($E166,'Raw Data'!$E:$E,'Raw Data'!AA:AA,"ERROR",0,1)</f>
        <v>oz</v>
      </c>
    </row>
    <row r="167" hidden="1" spans="1:27">
      <c r="A167" s="5" t="str">
        <f>_xlfn.XLOOKUP($E167,'Raw Data'!$E:$E,'Raw Data'!A:A,"ERROR",0,1)</f>
        <v>AE</v>
      </c>
      <c r="B167" s="5" t="str">
        <f>_xlfn.XLOOKUP($E167,'Raw Data'!$E:$E,'Raw Data'!B:B,"ERROR",0,1)</f>
        <v>Hair Mousses</v>
      </c>
      <c r="C167" s="5" t="str">
        <f>_xlfn.XLOOKUP($E167,'Raw Data'!$E:$E,'Raw Data'!C:C,"ERROR",0,1)</f>
        <v>herbal essences</v>
      </c>
      <c r="D167" s="5" t="str">
        <f>_xlfn.XLOOKUP($E167,'Raw Data'!$E:$E,'Raw Data'!D:D,"ERROR",0,1)</f>
        <v>www.amazon.ae/dp/B00E4MKM44</v>
      </c>
      <c r="E167" s="5" t="s">
        <v>366</v>
      </c>
      <c r="F167" s="9" t="str">
        <f>_xlfn.XLOOKUP($E167,'Raw Data'!$E:$E,'Raw Data'!F:F,"ERROR",0,1)</f>
        <v>Herbal Essences Hair Mousse - Set Me Up - Strong Hold (3) - Net Wt. 6.8 OZ (192 g) Per Can - Pack of 2 Cans</v>
      </c>
      <c r="G167" s="10">
        <f>_xlfn.XLOOKUP($E167,'Raw Data'!$E:$E,'Raw Data'!G:G,"ERROR",0,1)</f>
        <v>5</v>
      </c>
      <c r="H167" s="9">
        <f>_xlfn.XLOOKUP($E167,'Raw Data'!$E:$E,'Raw Data'!H:H,"ERROR",0,1)</f>
        <v>460.04</v>
      </c>
      <c r="I167" s="9">
        <f>_xlfn.XLOOKUP($E167,'Raw Data'!$E:$E,'Raw Data'!I:I,"ERROR",0,1)</f>
        <v>0.000615911262294361</v>
      </c>
      <c r="J167" s="9" t="str">
        <f>_xlfn.XLOOKUP($E167,'Raw Data'!$E:$E,'Raw Data'!J:J,"ERROR",0,1)</f>
        <v>No</v>
      </c>
      <c r="K167" s="14" t="str">
        <f t="array" ref="K167">_xlfn.IFS(AND(L167&gt;0,L167&lt;=5),"0 to 5",AND(L167&gt;5,L167&lt;=10),"5 to 10",AND(L167&gt;10,L167&lt;=15),"10 to 15",AND(L167&gt;15,L167&lt;=20),"15 to 20",AND(L167&gt;20,L167&lt;=30),"20 to 30",AND(L167&gt;30,L167&lt;=40),"30 to 40",AND(L167&gt;40,L167&lt;=50),"40 to 50",AND(L167&gt;50,L167&lt;=75),"50 to 75",AND(L167&gt;75,L167&lt;=100),"75 to 100",AND(L167&gt;100,L167&lt;=150),"100 to 150",AND(L167&gt;150,L167&lt;=200),"150 to 200",AND(L167&gt;200,L167&lt;=250),"200 to 250",AND(L167&gt;250,L167&lt;=300),"250 to 300",AND(L167&gt;300,L167&lt;=400),"300 to 400",AND(L167&gt;400,L167&lt;=500),"400 to 500",L167&gt;500,"500+")</f>
        <v>75 to 100</v>
      </c>
      <c r="L167" s="9">
        <f>_xlfn.XLOOKUP($E167,'Raw Data'!$E:$E,'Raw Data'!L:L,"ERROR",0,1)</f>
        <v>89.57</v>
      </c>
      <c r="M167" s="14" t="str">
        <f t="array" ref="M167">_xlfn.IFS(AND(N167&gt;0,N167&lt;=5),"0 to 5",AND(N167&gt;5,N167&lt;=10),"5 to 10",AND(N167&gt;10,N167&lt;=15),"10 to 15",AND(N167&gt;15,N167&lt;=20),"15 to 20",AND(N167&gt;20,N167&lt;=30),"20 to 30",AND(N167&gt;30,N167&lt;=40),"30 to 40",AND(N167&gt;40,N167&lt;=50),"40 to 50",AND(N167&gt;50,N167&lt;=75),"50 to 75",AND(N167&gt;75,N167&lt;=100),"75 to 100",AND(N167&gt;100,N167&lt;=150),"100 to 150",AND(N167&gt;150,N167&lt;=200),"150 to 200",AND(N167&gt;200,N167&lt;=250),"200 to 250",AND(N167&gt;250,N167&lt;=300),"250 to 300",AND(N167&gt;300,N167&lt;=400),"300 to 400",AND(N167&gt;400,N167&lt;=500),"400 to 500",N167&gt;500,"500+")</f>
        <v>75 to 100</v>
      </c>
      <c r="N167" s="9">
        <f>_xlfn.XLOOKUP($E167,'Raw Data'!$E:$E,'Raw Data'!N:N,"ERROR",0,1)</f>
        <v>93.08</v>
      </c>
      <c r="O167" s="14" t="str">
        <f t="array" ref="O167">_xlfn.IFS(P167=0,"No Discount",AND(P167&gt;0,P167&lt;=0.02),"0% to 2%",AND(P167&gt;0.02,P167&lt;=0.04),"2% to 4%",AND(P167&gt;0.04,P167&lt;=0.06),"4% to 6%",AND(P167&gt;0.06,P167&lt;=0.08),"6% to 8%",AND(P167&gt;0.08,P167&lt;=0.1),"8% to 10%",AND(P167&gt;0.1,P167&lt;=0.15),"10% to 15%",AND(P167&gt;0.15,P167&lt;=0.2),"15% to 20%",AND(P167&gt;0.2,P167&lt;=0.25),"20% to 25%",AND(P167&gt;0.25,P167&lt;=0.3),"25% to 30%",AND(P167&gt;0.3,P167&lt;=0.4),"30% to 40%",AND(P167&gt;0.4,P167&lt;=0.5),"40% to 50%",AND(P167&gt;0.5,P167&lt;=0.75),"50% to 75%",AND(P167&gt;0.75,P167&lt;=1),"75% to 100%")</f>
        <v>2% to 4%</v>
      </c>
      <c r="P167" s="10">
        <f>_xlfn.XLOOKUP($E167,'Raw Data'!$E:$E,'Raw Data'!P:P,"ERROR",0,1)</f>
        <v>0.037709497206704</v>
      </c>
      <c r="Q167" s="9">
        <f>_xlfn.XLOOKUP($E167,'Raw Data'!$E:$E,'Raw Data'!Q:Q,"ERROR",0,1)</f>
        <v>13.6</v>
      </c>
      <c r="R167" s="9" t="str">
        <f>_xlfn.XLOOKUP($E167,'Raw Data'!$E:$E,'Raw Data'!R:R,"ERROR",0,1)</f>
        <v>oz</v>
      </c>
      <c r="S167" s="5" t="str">
        <f t="array" ref="S167">_xlfn.IFS(AND(T167&gt;0,T167&lt;=0.05),"0 to 0.05",AND(T167&gt;0.05,T167&lt;=0.1),"0.05 to 0.1",AND(T167&gt;0.1,T167&lt;=0.2),"0.1 to 0.2",AND(T167&gt;0.2,T167&lt;=0.3),"0.2 to 0.3",AND(T167&gt;0.3,T167&lt;=0.4),"0.3 to 0.4",AND(T167&gt;0.4,T167&lt;=0.5),"0.4 to 0.5",AND(T167&gt;0.5,T167&lt;=0.75),"0.5 to 0.75",AND(T167&gt;0.75,T167&lt;=1),"0.75 to 1",AND(T167&gt;1,T167&lt;=2),"1 to 2",AND(T167&gt;2,T167&lt;=3),"2 to 3",AND(T167&gt;3,T167&lt;=4),"3 to 4",AND(T167&gt;4,T167&lt;=5),"4 to 5",AND(T167&gt;5,T167&lt;=10),"5 to 10",T167&gt;10,"10+")</f>
        <v>0.2 to 0.3</v>
      </c>
      <c r="T167" s="10">
        <f>_xlfn.XLOOKUP($E167,'Raw Data'!$E:$E,'Raw Data'!T:T,"ERROR",0,1)</f>
        <v>0.222726730191569</v>
      </c>
      <c r="U167" s="15" t="str">
        <f t="array" ref="U167">_xlfn.IFS(AND(V167&gt;0,V167&lt;=0.05),"0 to 0.05",AND(V167&gt;0.05,V167&lt;=0.1),"0.05 to 0.1",AND(V167&gt;0.1,V167&lt;=0.2),"0.1 to 0.2",AND(V167&gt;0.2,V167&lt;=0.3),"0.2 to 0.3",AND(V167&gt;0.3,V167&lt;=0.4),"0.3 to 0.4",AND(V167&gt;0.4,V167&lt;=0.5),"0.4 to 0.5",AND(V167&gt;0.5,V167&lt;=0.75),"0.5 to 0.75",AND(V167&gt;0.75,V167&lt;=1),"0.75 to 1",AND(V167&gt;1,V167&lt;=2),"1 to 2",AND(V167&gt;2,V167&lt;=3),"2 to 3",AND(V167&gt;3,V167&lt;=4),"3 to 4",AND(V167&gt;4,V167&lt;=5),"4 to 5",AND(V167&gt;5,V167&lt;=10),"5 to 10",V167&gt;10,"10+")</f>
        <v>0.05 to 0.1</v>
      </c>
      <c r="V167" s="10">
        <f>_xlfn.XLOOKUP($E167,'Raw Data'!$E:$E,'Raw Data'!V:V,"ERROR",0,1)</f>
        <v>0.062492788796276</v>
      </c>
      <c r="W167" s="15" t="str">
        <f t="array" ref="W167">_xlfn.IFS(AND(X167&gt;0,X167&lt;=0.05),"0 to 0.05",AND(X167&gt;0.05,X167&lt;=0.1),"0.05 to 0.1",AND(X167&gt;0.1,X167&lt;=0.2),"0.1 to 0.2",AND(X167&gt;0.2,X167&lt;=0.3),"0.2 to 0.3",AND(X167&gt;0.3,X167&lt;=0.4),"0.3 to 0.4",AND(X167&gt;0.4,X167&lt;=0.5),"0.4 to 0.5",AND(X167&gt;0.5,X167&lt;=0.75),"0.5 to 0.75",AND(X167&gt;0.75,X167&lt;=1),"0.75 to 1",AND(X167&gt;1,X167&lt;=2),"1 to 2",AND(X167&gt;2,X167&lt;=3),"2 to 3",AND(X167&gt;3,X167&lt;=4),"3 to 4",AND(X167&gt;4,X167&lt;=5),"4 to 5",AND(X167&gt;5,X167&lt;=10),"5 to 10",X167&gt;10,"10+")</f>
        <v>0.05 to 0.1</v>
      </c>
      <c r="X167" s="16">
        <f t="shared" si="7"/>
        <v>0.0601362171517237</v>
      </c>
      <c r="Y167" s="5" t="str">
        <f t="array" ref="Y167">_xlfn.IFS(AND(Z167&gt;0,Z167&lt;=1),"0 to 1",AND(Z167&gt;1,Z167&lt;=2),"1 to 2",AND(Z167&gt;2,Z167&lt;=4),"2 to 4",AND(Z167&gt;4,Z167&lt;=6),"4 to 6",AND(Z167&gt;6,Z167&lt;=8),"6 to 8",AND(Z167&gt;8,Z167&lt;=10),"8 to 10",AND(Z167&gt;10,Z167&lt;=15),"10 to 15",AND(Z167&gt;15,Z167&lt;=20),"15 to 20",AND(Z167&gt;20,Z167&lt;=25),"20 to 25",AND(Z167&gt;25,Z167&lt;=30),"25 to 30",AND(Z167&gt;30,Z167&lt;=40),"30 to 40",AND(Z167&gt;40,Z167&lt;=50),"40 to 50",Z167&gt;50,"50+")</f>
        <v>10 to 15</v>
      </c>
      <c r="Z167" s="9">
        <f>_xlfn.XLOOKUP($E167,'Raw Data'!$E:$E,'Raw Data'!Z:Z,"ERROR",0,1)</f>
        <v>13.6</v>
      </c>
      <c r="AA167" s="9" t="str">
        <f>_xlfn.XLOOKUP($E167,'Raw Data'!$E:$E,'Raw Data'!AA:AA,"ERROR",0,1)</f>
        <v>oz</v>
      </c>
    </row>
    <row r="168" hidden="1" spans="1:27">
      <c r="A168" s="5" t="str">
        <f>_xlfn.XLOOKUP($E168,'Raw Data'!$E:$E,'Raw Data'!A:A,"ERROR",0,1)</f>
        <v>AE</v>
      </c>
      <c r="B168" s="5" t="str">
        <f>_xlfn.XLOOKUP($E168,'Raw Data'!$E:$E,'Raw Data'!B:B,"ERROR",0,1)</f>
        <v>Hair Mousses</v>
      </c>
      <c r="C168" s="5" t="str">
        <f>_xlfn.XLOOKUP($E168,'Raw Data'!$E:$E,'Raw Data'!C:C,"ERROR",0,1)</f>
        <v>enliven</v>
      </c>
      <c r="D168" s="5" t="str">
        <f>_xlfn.XLOOKUP($E168,'Raw Data'!$E:$E,'Raw Data'!D:D,"ERROR",0,1)</f>
        <v>www.amazon.ae/dp/B099DTJ668</v>
      </c>
      <c r="E168" s="5" t="s">
        <v>367</v>
      </c>
      <c r="F168" s="9" t="str">
        <f>_xlfn.XLOOKUP($E168,'Raw Data'!$E:$E,'Raw Data'!F:F,"ERROR",0,1)</f>
        <v>Enliven Ultra Hold Hair Mousse (300ml)</v>
      </c>
      <c r="G168" s="10">
        <f>_xlfn.XLOOKUP($E168,'Raw Data'!$E:$E,'Raw Data'!G:G,"ERROR",0,1)</f>
        <v>8</v>
      </c>
      <c r="H168" s="9">
        <f>_xlfn.XLOOKUP($E168,'Raw Data'!$E:$E,'Raw Data'!H:H,"ERROR",0,1)</f>
        <v>454.67</v>
      </c>
      <c r="I168" s="9">
        <f>_xlfn.XLOOKUP($E168,'Raw Data'!$E:$E,'Raw Data'!I:I,"ERROR",0,1)</f>
        <v>0.000608721792947085</v>
      </c>
      <c r="J168" s="9" t="str">
        <f>_xlfn.XLOOKUP($E168,'Raw Data'!$E:$E,'Raw Data'!J:J,"ERROR",0,1)</f>
        <v>No</v>
      </c>
      <c r="K168" s="14" t="str">
        <f t="array" ref="K168">_xlfn.IFS(AND(L168&gt;0,L168&lt;=5),"0 to 5",AND(L168&gt;5,L168&lt;=10),"5 to 10",AND(L168&gt;10,L168&lt;=15),"10 to 15",AND(L168&gt;15,L168&lt;=20),"15 to 20",AND(L168&gt;20,L168&lt;=30),"20 to 30",AND(L168&gt;30,L168&lt;=40),"30 to 40",AND(L168&gt;40,L168&lt;=50),"40 to 50",AND(L168&gt;50,L168&lt;=75),"50 to 75",AND(L168&gt;75,L168&lt;=100),"75 to 100",AND(L168&gt;100,L168&lt;=150),"100 to 150",AND(L168&gt;150,L168&lt;=200),"150 to 200",AND(L168&gt;200,L168&lt;=250),"200 to 250",AND(L168&gt;250,L168&lt;=300),"250 to 300",AND(L168&gt;300,L168&lt;=400),"300 to 400",AND(L168&gt;400,L168&lt;=500),"400 to 500",L168&gt;500,"500+")</f>
        <v>50 to 75</v>
      </c>
      <c r="L168" s="9">
        <f>_xlfn.XLOOKUP($E168,'Raw Data'!$E:$E,'Raw Data'!L:L,"ERROR",0,1)</f>
        <v>60</v>
      </c>
      <c r="M168" s="14" t="str">
        <f t="array" ref="M168">_xlfn.IFS(AND(N168&gt;0,N168&lt;=5),"0 to 5",AND(N168&gt;5,N168&lt;=10),"5 to 10",AND(N168&gt;10,N168&lt;=15),"10 to 15",AND(N168&gt;15,N168&lt;=20),"15 to 20",AND(N168&gt;20,N168&lt;=30),"20 to 30",AND(N168&gt;30,N168&lt;=40),"30 to 40",AND(N168&gt;40,N168&lt;=50),"40 to 50",AND(N168&gt;50,N168&lt;=75),"50 to 75",AND(N168&gt;75,N168&lt;=100),"75 to 100",AND(N168&gt;100,N168&lt;=150),"100 to 150",AND(N168&gt;150,N168&lt;=200),"150 to 200",AND(N168&gt;200,N168&lt;=250),"200 to 250",AND(N168&gt;250,N168&lt;=300),"250 to 300",AND(N168&gt;300,N168&lt;=400),"300 to 400",AND(N168&gt;400,N168&lt;=500),"400 to 500",N168&gt;500,"500+")</f>
        <v>50 to 75</v>
      </c>
      <c r="N168" s="9">
        <f>_xlfn.XLOOKUP($E168,'Raw Data'!$E:$E,'Raw Data'!N:N,"ERROR",0,1)</f>
        <v>60</v>
      </c>
      <c r="O168" s="14" t="str">
        <f t="array" ref="O168">_xlfn.IFS(P168=0,"No Discount",AND(P168&gt;0,P168&lt;=0.02),"0% to 2%",AND(P168&gt;0.02,P168&lt;=0.04),"2% to 4%",AND(P168&gt;0.04,P168&lt;=0.06),"4% to 6%",AND(P168&gt;0.06,P168&lt;=0.08),"6% to 8%",AND(P168&gt;0.08,P168&lt;=0.1),"8% to 10%",AND(P168&gt;0.1,P168&lt;=0.15),"10% to 15%",AND(P168&gt;0.15,P168&lt;=0.2),"15% to 20%",AND(P168&gt;0.2,P168&lt;=0.25),"20% to 25%",AND(P168&gt;0.25,P168&lt;=0.3),"25% to 30%",AND(P168&gt;0.3,P168&lt;=0.4),"30% to 40%",AND(P168&gt;0.4,P168&lt;=0.5),"40% to 50%",AND(P168&gt;0.5,P168&lt;=0.75),"50% to 75%",AND(P168&gt;0.75,P168&lt;=1),"75% to 100%")</f>
        <v>No Discount</v>
      </c>
      <c r="P168" s="10">
        <f>_xlfn.XLOOKUP($E168,'Raw Data'!$E:$E,'Raw Data'!P:P,"ERROR",0,1)</f>
        <v>0</v>
      </c>
      <c r="Q168" s="9">
        <f>_xlfn.XLOOKUP($E168,'Raw Data'!$E:$E,'Raw Data'!Q:Q,"ERROR",0,1)</f>
        <v>300</v>
      </c>
      <c r="R168" s="9" t="str">
        <f>_xlfn.XLOOKUP($E168,'Raw Data'!$E:$E,'Raw Data'!R:R,"ERROR",0,1)</f>
        <v>ml</v>
      </c>
      <c r="S168" s="5" t="str">
        <f t="array" ref="S168">_xlfn.IFS(AND(T168&gt;0,T168&lt;=0.05),"0 to 0.05",AND(T168&gt;0.05,T168&lt;=0.1),"0.05 to 0.1",AND(T168&gt;0.1,T168&lt;=0.2),"0.1 to 0.2",AND(T168&gt;0.2,T168&lt;=0.3),"0.2 to 0.3",AND(T168&gt;0.3,T168&lt;=0.4),"0.3 to 0.4",AND(T168&gt;0.4,T168&lt;=0.5),"0.4 to 0.5",AND(T168&gt;0.5,T168&lt;=0.75),"0.5 to 0.75",AND(T168&gt;0.75,T168&lt;=1),"0.75 to 1",AND(T168&gt;1,T168&lt;=2),"1 to 2",AND(T168&gt;2,T168&lt;=3),"2 to 3",AND(T168&gt;3,T168&lt;=4),"3 to 4",AND(T168&gt;4,T168&lt;=5),"4 to 5",AND(T168&gt;5,T168&lt;=10),"5 to 10",T168&gt;10,"10+")</f>
        <v>0.2 to 0.3</v>
      </c>
      <c r="T168" s="10">
        <f>_xlfn.XLOOKUP($E168,'Raw Data'!$E:$E,'Raw Data'!T:T,"ERROR",0,1)</f>
        <v>0.200106857061671</v>
      </c>
      <c r="U168" s="15" t="str">
        <f t="array" ref="U168">_xlfn.IFS(AND(V168&gt;0,V168&lt;=0.05),"0 to 0.05",AND(V168&gt;0.05,V168&lt;=0.1),"0.05 to 0.1",AND(V168&gt;0.1,V168&lt;=0.2),"0.1 to 0.2",AND(V168&gt;0.2,V168&lt;=0.3),"0.2 to 0.3",AND(V168&gt;0.3,V168&lt;=0.4),"0.3 to 0.4",AND(V168&gt;0.4,V168&lt;=0.5),"0.4 to 0.5",AND(V168&gt;0.5,V168&lt;=0.75),"0.5 to 0.75",AND(V168&gt;0.75,V168&lt;=1),"0.75 to 1",AND(V168&gt;1,V168&lt;=2),"1 to 2",AND(V168&gt;2,V168&lt;=3),"2 to 3",AND(V168&gt;3,V168&lt;=4),"3 to 4",AND(V168&gt;4,V168&lt;=5),"4 to 5",AND(V168&gt;5,V168&lt;=10),"5 to 10",V168&gt;10,"10+")</f>
        <v>0.05 to 0.1</v>
      </c>
      <c r="V168" s="10">
        <f>_xlfn.XLOOKUP($E168,'Raw Data'!$E:$E,'Raw Data'!V:V,"ERROR",0,1)</f>
        <v>0.0540288514066512</v>
      </c>
      <c r="W168" s="15" t="str">
        <f t="array" ref="W168">_xlfn.IFS(AND(X168&gt;0,X168&lt;=0.05),"0 to 0.05",AND(X168&gt;0.05,X168&lt;=0.1),"0.05 to 0.1",AND(X168&gt;0.1,X168&lt;=0.2),"0.1 to 0.2",AND(X168&gt;0.2,X168&lt;=0.3),"0.2 to 0.3",AND(X168&gt;0.3,X168&lt;=0.4),"0.3 to 0.4",AND(X168&gt;0.4,X168&lt;=0.5),"0.4 to 0.5",AND(X168&gt;0.5,X168&lt;=0.75),"0.5 to 0.75",AND(X168&gt;0.75,X168&lt;=1),"0.75 to 1",AND(X168&gt;1,X168&lt;=2),"1 to 2",AND(X168&gt;2,X168&lt;=3),"2 to 3",AND(X168&gt;3,X168&lt;=4),"3 to 4",AND(X168&gt;4,X168&lt;=5),"4 to 5",AND(X168&gt;5,X168&lt;=10),"5 to 10",X168&gt;10,"10+")</f>
        <v>0.05 to 0.1</v>
      </c>
      <c r="X168" s="16">
        <f t="shared" si="7"/>
        <v>0.0540288514066512</v>
      </c>
      <c r="Y168" s="5" t="str">
        <f t="array" ref="Y168">_xlfn.IFS(AND(Z168&gt;0,Z168&lt;=1),"0 to 1",AND(Z168&gt;1,Z168&lt;=2),"1 to 2",AND(Z168&gt;2,Z168&lt;=4),"2 to 4",AND(Z168&gt;4,Z168&lt;=6),"4 to 6",AND(Z168&gt;6,Z168&lt;=8),"6 to 8",AND(Z168&gt;8,Z168&lt;=10),"8 to 10",AND(Z168&gt;10,Z168&lt;=15),"10 to 15",AND(Z168&gt;15,Z168&lt;=20),"15 to 20",AND(Z168&gt;20,Z168&lt;=25),"20 to 25",AND(Z168&gt;25,Z168&lt;=30),"25 to 30",AND(Z168&gt;30,Z168&lt;=40),"30 to 40",AND(Z168&gt;40,Z168&lt;=50),"40 to 50",Z168&gt;50,"50+")</f>
        <v>10 to 15</v>
      </c>
      <c r="Z168" s="9">
        <f>_xlfn.XLOOKUP($E168,'Raw Data'!$E:$E,'Raw Data'!Z:Z,"ERROR",0,1)</f>
        <v>10.14</v>
      </c>
      <c r="AA168" s="9" t="str">
        <f>_xlfn.XLOOKUP($E168,'Raw Data'!$E:$E,'Raw Data'!AA:AA,"ERROR",0,1)</f>
        <v>oz</v>
      </c>
    </row>
    <row r="169" hidden="1" spans="1:27">
      <c r="A169" s="5" t="str">
        <f>_xlfn.XLOOKUP($E169,'Raw Data'!$E:$E,'Raw Data'!A:A,"ERROR",0,1)</f>
        <v>AE</v>
      </c>
      <c r="B169" s="5" t="str">
        <f>_xlfn.XLOOKUP($E169,'Raw Data'!$E:$E,'Raw Data'!B:B,"ERROR",0,1)</f>
        <v>Hair Mousses</v>
      </c>
      <c r="C169" s="5" t="str">
        <f>_xlfn.XLOOKUP($E169,'Raw Data'!$E:$E,'Raw Data'!C:C,"ERROR",0,1)</f>
        <v>LA Fresh</v>
      </c>
      <c r="D169" s="5" t="str">
        <f>_xlfn.XLOOKUP($E169,'Raw Data'!$E:$E,'Raw Data'!D:D,"ERROR",0,1)</f>
        <v>www.amazon.ae/dp/B08N1CF7NM</v>
      </c>
      <c r="E169" s="5" t="s">
        <v>368</v>
      </c>
      <c r="F169" s="9" t="str">
        <f>_xlfn.XLOOKUP($E169,'Raw Data'!$E:$E,'Raw Data'!F:F,"ERROR",0,1)</f>
        <v>LA Fresh Hair  Mousse  Ultimate Hold Extra Firm Look - 200ml</v>
      </c>
      <c r="G169" s="10">
        <f>_xlfn.XLOOKUP($E169,'Raw Data'!$E:$E,'Raw Data'!G:G,"ERROR",0,1)</f>
        <v>11</v>
      </c>
      <c r="H169" s="9">
        <f>_xlfn.XLOOKUP($E169,'Raw Data'!$E:$E,'Raw Data'!H:H,"ERROR",0,1)</f>
        <v>447.02</v>
      </c>
      <c r="I169" s="9">
        <f>_xlfn.XLOOKUP($E169,'Raw Data'!$E:$E,'Raw Data'!I:I,"ERROR",0,1)</f>
        <v>0.000598479811474709</v>
      </c>
      <c r="J169" s="9" t="str">
        <f>_xlfn.XLOOKUP($E169,'Raw Data'!$E:$E,'Raw Data'!J:J,"ERROR",0,1)</f>
        <v>No</v>
      </c>
      <c r="K169" s="14" t="str">
        <f t="array" ref="K169">_xlfn.IFS(AND(L169&gt;0,L169&lt;=5),"0 to 5",AND(L169&gt;5,L169&lt;=10),"5 to 10",AND(L169&gt;10,L169&lt;=15),"10 to 15",AND(L169&gt;15,L169&lt;=20),"15 to 20",AND(L169&gt;20,L169&lt;=30),"20 to 30",AND(L169&gt;30,L169&lt;=40),"30 to 40",AND(L169&gt;40,L169&lt;=50),"40 to 50",AND(L169&gt;50,L169&lt;=75),"50 to 75",AND(L169&gt;75,L169&lt;=100),"75 to 100",AND(L169&gt;100,L169&lt;=150),"100 to 150",AND(L169&gt;150,L169&lt;=200),"150 to 200",AND(L169&gt;200,L169&lt;=250),"200 to 250",AND(L169&gt;250,L169&lt;=300),"250 to 300",AND(L169&gt;300,L169&lt;=400),"300 to 400",AND(L169&gt;400,L169&lt;=500),"400 to 500",L169&gt;500,"500+")</f>
        <v>30 to 40</v>
      </c>
      <c r="L169" s="9">
        <f>_xlfn.XLOOKUP($E169,'Raw Data'!$E:$E,'Raw Data'!L:L,"ERROR",0,1)</f>
        <v>31.76</v>
      </c>
      <c r="M169" s="14" t="str">
        <f t="array" ref="M169">_xlfn.IFS(AND(N169&gt;0,N169&lt;=5),"0 to 5",AND(N169&gt;5,N169&lt;=10),"5 to 10",AND(N169&gt;10,N169&lt;=15),"10 to 15",AND(N169&gt;15,N169&lt;=20),"15 to 20",AND(N169&gt;20,N169&lt;=30),"20 to 30",AND(N169&gt;30,N169&lt;=40),"30 to 40",AND(N169&gt;40,N169&lt;=50),"40 to 50",AND(N169&gt;50,N169&lt;=75),"50 to 75",AND(N169&gt;75,N169&lt;=100),"75 to 100",AND(N169&gt;100,N169&lt;=150),"100 to 150",AND(N169&gt;150,N169&lt;=200),"150 to 200",AND(N169&gt;200,N169&lt;=250),"200 to 250",AND(N169&gt;250,N169&lt;=300),"250 to 300",AND(N169&gt;300,N169&lt;=400),"300 to 400",AND(N169&gt;400,N169&lt;=500),"400 to 500",N169&gt;500,"500+")</f>
        <v>30 to 40</v>
      </c>
      <c r="N169" s="9">
        <f>_xlfn.XLOOKUP($E169,'Raw Data'!$E:$E,'Raw Data'!N:N,"ERROR",0,1)</f>
        <v>37.84</v>
      </c>
      <c r="O169" s="14" t="str">
        <f t="array" ref="O169">_xlfn.IFS(P169=0,"No Discount",AND(P169&gt;0,P169&lt;=0.02),"0% to 2%",AND(P169&gt;0.02,P169&lt;=0.04),"2% to 4%",AND(P169&gt;0.04,P169&lt;=0.06),"4% to 6%",AND(P169&gt;0.06,P169&lt;=0.08),"6% to 8%",AND(P169&gt;0.08,P169&lt;=0.1),"8% to 10%",AND(P169&gt;0.1,P169&lt;=0.15),"10% to 15%",AND(P169&gt;0.15,P169&lt;=0.2),"15% to 20%",AND(P169&gt;0.2,P169&lt;=0.25),"20% to 25%",AND(P169&gt;0.25,P169&lt;=0.3),"25% to 30%",AND(P169&gt;0.3,P169&lt;=0.4),"30% to 40%",AND(P169&gt;0.4,P169&lt;=0.5),"40% to 50%",AND(P169&gt;0.5,P169&lt;=0.75),"50% to 75%",AND(P169&gt;0.75,P169&lt;=1),"75% to 100%")</f>
        <v>15% to 20%</v>
      </c>
      <c r="P169" s="10">
        <f>_xlfn.XLOOKUP($E169,'Raw Data'!$E:$E,'Raw Data'!P:P,"ERROR",0,1)</f>
        <v>0.160676532769556</v>
      </c>
      <c r="Q169" s="9">
        <f>_xlfn.XLOOKUP($E169,'Raw Data'!$E:$E,'Raw Data'!Q:Q,"ERROR",0,1)</f>
        <v>200</v>
      </c>
      <c r="R169" s="9" t="str">
        <f>_xlfn.XLOOKUP($E169,'Raw Data'!$E:$E,'Raw Data'!R:R,"ERROR",0,1)</f>
        <v>ml</v>
      </c>
      <c r="S169" s="5" t="str">
        <f t="array" ref="S169">_xlfn.IFS(AND(T169&gt;0,T169&lt;=0.05),"0 to 0.05",AND(T169&gt;0.05,T169&lt;=0.1),"0.05 to 0.1",AND(T169&gt;0.1,T169&lt;=0.2),"0.1 to 0.2",AND(T169&gt;0.2,T169&lt;=0.3),"0.2 to 0.3",AND(T169&gt;0.3,T169&lt;=0.4),"0.3 to 0.4",AND(T169&gt;0.4,T169&lt;=0.5),"0.4 to 0.5",AND(T169&gt;0.5,T169&lt;=0.75),"0.5 to 0.75",AND(T169&gt;0.75,T169&lt;=1),"0.75 to 1",AND(T169&gt;1,T169&lt;=2),"1 to 2",AND(T169&gt;2,T169&lt;=3),"2 to 3",AND(T169&gt;3,T169&lt;=4),"3 to 4",AND(T169&gt;4,T169&lt;=5),"4 to 5",AND(T169&gt;5,T169&lt;=10),"5 to 10",T169&gt;10,"10+")</f>
        <v>0.1 to 0.2</v>
      </c>
      <c r="T169" s="10">
        <f>_xlfn.XLOOKUP($E169,'Raw Data'!$E:$E,'Raw Data'!T:T,"ERROR",0,1)</f>
        <v>0.158884844506967</v>
      </c>
      <c r="U169" s="15" t="str">
        <f t="array" ref="U169">_xlfn.IFS(AND(V169&gt;0,V169&lt;=0.05),"0 to 0.05",AND(V169&gt;0.05,V169&lt;=0.1),"0.05 to 0.1",AND(V169&gt;0.1,V169&lt;=0.2),"0.1 to 0.2",AND(V169&gt;0.2,V169&lt;=0.3),"0.2 to 0.3",AND(V169&gt;0.3,V169&lt;=0.4),"0.3 to 0.4",AND(V169&gt;0.4,V169&lt;=0.5),"0.4 to 0.5",AND(V169&gt;0.5,V169&lt;=0.75),"0.5 to 0.75",AND(V169&gt;0.75,V169&lt;=1),"0.75 to 1",AND(V169&gt;1,V169&lt;=2),"1 to 2",AND(V169&gt;2,V169&lt;=3),"2 to 3",AND(V169&gt;3,V169&lt;=4),"3 to 4",AND(V169&gt;4,V169&lt;=5),"4 to 5",AND(V169&gt;5,V169&lt;=10),"5 to 10",V169&gt;10,"10+")</f>
        <v>0.05 to 0.1</v>
      </c>
      <c r="V169" s="10">
        <f>_xlfn.XLOOKUP($E169,'Raw Data'!$E:$E,'Raw Data'!V:V,"ERROR",0,1)</f>
        <v>0.051111293430692</v>
      </c>
      <c r="W169" s="15" t="str">
        <f t="array" ref="W169">_xlfn.IFS(AND(X169&gt;0,X169&lt;=0.05),"0 to 0.05",AND(X169&gt;0.05,X169&lt;=0.1),"0.05 to 0.1",AND(X169&gt;0.1,X169&lt;=0.2),"0.1 to 0.2",AND(X169&gt;0.2,X169&lt;=0.3),"0.2 to 0.3",AND(X169&gt;0.3,X169&lt;=0.4),"0.3 to 0.4",AND(X169&gt;0.4,X169&lt;=0.5),"0.4 to 0.5",AND(X169&gt;0.5,X169&lt;=0.75),"0.5 to 0.75",AND(X169&gt;0.75,X169&lt;=1),"0.75 to 1",AND(X169&gt;1,X169&lt;=2),"1 to 2",AND(X169&gt;2,X169&lt;=3),"2 to 3",AND(X169&gt;3,X169&lt;=4),"3 to 4",AND(X169&gt;4,X169&lt;=5),"4 to 5",AND(X169&gt;5,X169&lt;=10),"5 to 10",X169&gt;10,"10+")</f>
        <v>0 to 0.05</v>
      </c>
      <c r="X169" s="16">
        <f t="shared" si="7"/>
        <v>0.042898908016881</v>
      </c>
      <c r="Y169" s="5" t="str">
        <f t="array" ref="Y169">_xlfn.IFS(AND(Z169&gt;0,Z169&lt;=1),"0 to 1",AND(Z169&gt;1,Z169&lt;=2),"1 to 2",AND(Z169&gt;2,Z169&lt;=4),"2 to 4",AND(Z169&gt;4,Z169&lt;=6),"4 to 6",AND(Z169&gt;6,Z169&lt;=8),"6 to 8",AND(Z169&gt;8,Z169&lt;=10),"8 to 10",AND(Z169&gt;10,Z169&lt;=15),"10 to 15",AND(Z169&gt;15,Z169&lt;=20),"15 to 20",AND(Z169&gt;20,Z169&lt;=25),"20 to 25",AND(Z169&gt;25,Z169&lt;=30),"25 to 30",AND(Z169&gt;30,Z169&lt;=40),"30 to 40",AND(Z169&gt;40,Z169&lt;=50),"40 to 50",Z169&gt;50,"50+")</f>
        <v>6 to 8</v>
      </c>
      <c r="Z169" s="9">
        <f>_xlfn.XLOOKUP($E169,'Raw Data'!$E:$E,'Raw Data'!Z:Z,"ERROR",0,1)</f>
        <v>6.76</v>
      </c>
      <c r="AA169" s="9" t="str">
        <f>_xlfn.XLOOKUP($E169,'Raw Data'!$E:$E,'Raw Data'!AA:AA,"ERROR",0,1)</f>
        <v>oz</v>
      </c>
    </row>
    <row r="170" hidden="1" spans="1:27">
      <c r="A170" s="5" t="str">
        <f>_xlfn.XLOOKUP($E170,'Raw Data'!$E:$E,'Raw Data'!A:A,"ERROR",0,1)</f>
        <v>AE</v>
      </c>
      <c r="B170" s="5" t="str">
        <f>_xlfn.XLOOKUP($E170,'Raw Data'!$E:$E,'Raw Data'!B:B,"ERROR",0,1)</f>
        <v>Hair Mousses</v>
      </c>
      <c r="C170" s="5" t="str">
        <f>_xlfn.XLOOKUP($E170,'Raw Data'!$E:$E,'Raw Data'!C:C,"ERROR",0,1)</f>
        <v>avenue</v>
      </c>
      <c r="D170" s="5" t="str">
        <f>_xlfn.XLOOKUP($E170,'Raw Data'!$E:$E,'Raw Data'!D:D,"ERROR",0,1)</f>
        <v>www.amazon.ae/dp/B09NPSTHR6</v>
      </c>
      <c r="E170" s="5" t="s">
        <v>369</v>
      </c>
      <c r="F170" s="9" t="str">
        <f>_xlfn.XLOOKUP($E170,'Raw Data'!$E:$E,'Raw Data'!F:F,"ERROR",0,1)</f>
        <v>Avenue Man  Volume  Lift  Mousse  (8.5 oz) - Styling  Hair  Products  for  Men - Ultimate  Volume  &amp; Control Foam with Herbal Extracts  for  All  Hair  Types - Alcohol &amp; Paraben Free - Made in the USA</v>
      </c>
      <c r="G170" s="10">
        <f>_xlfn.XLOOKUP($E170,'Raw Data'!$E:$E,'Raw Data'!G:G,"ERROR",0,1)</f>
        <v>3</v>
      </c>
      <c r="H170" s="9">
        <f>_xlfn.XLOOKUP($E170,'Raw Data'!$E:$E,'Raw Data'!H:H,"ERROR",0,1)</f>
        <v>445.27</v>
      </c>
      <c r="I170" s="9">
        <f>_xlfn.XLOOKUP($E170,'Raw Data'!$E:$E,'Raw Data'!I:I,"ERROR",0,1)</f>
        <v>0.000596136874536584</v>
      </c>
      <c r="J170" s="9" t="str">
        <f>_xlfn.XLOOKUP($E170,'Raw Data'!$E:$E,'Raw Data'!J:J,"ERROR",0,1)</f>
        <v>No</v>
      </c>
      <c r="K170" s="14" t="str">
        <f t="array" ref="K170">_xlfn.IFS(AND(L170&gt;0,L170&lt;=5),"0 to 5",AND(L170&gt;5,L170&lt;=10),"5 to 10",AND(L170&gt;10,L170&lt;=15),"10 to 15",AND(L170&gt;15,L170&lt;=20),"15 to 20",AND(L170&gt;20,L170&lt;=30),"20 to 30",AND(L170&gt;30,L170&lt;=40),"30 to 40",AND(L170&gt;40,L170&lt;=50),"40 to 50",AND(L170&gt;50,L170&lt;=75),"50 to 75",AND(L170&gt;75,L170&lt;=100),"75 to 100",AND(L170&gt;100,L170&lt;=150),"100 to 150",AND(L170&gt;150,L170&lt;=200),"150 to 200",AND(L170&gt;200,L170&lt;=250),"200 to 250",AND(L170&gt;250,L170&lt;=300),"250 to 300",AND(L170&gt;300,L170&lt;=400),"300 to 400",AND(L170&gt;400,L170&lt;=500),"400 to 500",L170&gt;500,"500+")</f>
        <v>150 to 200</v>
      </c>
      <c r="L170" s="9">
        <f>_xlfn.XLOOKUP($E170,'Raw Data'!$E:$E,'Raw Data'!L:L,"ERROR",0,1)</f>
        <v>161.58</v>
      </c>
      <c r="M170" s="14" t="str">
        <f t="array" ref="M170">_xlfn.IFS(AND(N170&gt;0,N170&lt;=5),"0 to 5",AND(N170&gt;5,N170&lt;=10),"5 to 10",AND(N170&gt;10,N170&lt;=15),"10 to 15",AND(N170&gt;15,N170&lt;=20),"15 to 20",AND(N170&gt;20,N170&lt;=30),"20 to 30",AND(N170&gt;30,N170&lt;=40),"30 to 40",AND(N170&gt;40,N170&lt;=50),"40 to 50",AND(N170&gt;50,N170&lt;=75),"50 to 75",AND(N170&gt;75,N170&lt;=100),"75 to 100",AND(N170&gt;100,N170&lt;=150),"100 to 150",AND(N170&gt;150,N170&lt;=200),"150 to 200",AND(N170&gt;200,N170&lt;=250),"200 to 250",AND(N170&gt;250,N170&lt;=300),"250 to 300",AND(N170&gt;300,N170&lt;=400),"300 to 400",AND(N170&gt;400,N170&lt;=500),"400 to 500",N170&gt;500,"500+")</f>
        <v>150 to 200</v>
      </c>
      <c r="N170" s="9">
        <f>_xlfn.XLOOKUP($E170,'Raw Data'!$E:$E,'Raw Data'!N:N,"ERROR",0,1)</f>
        <v>170.75</v>
      </c>
      <c r="O170" s="14" t="str">
        <f t="array" ref="O170">_xlfn.IFS(P170=0,"No Discount",AND(P170&gt;0,P170&lt;=0.02),"0% to 2%",AND(P170&gt;0.02,P170&lt;=0.04),"2% to 4%",AND(P170&gt;0.04,P170&lt;=0.06),"4% to 6%",AND(P170&gt;0.06,P170&lt;=0.08),"6% to 8%",AND(P170&gt;0.08,P170&lt;=0.1),"8% to 10%",AND(P170&gt;0.1,P170&lt;=0.15),"10% to 15%",AND(P170&gt;0.15,P170&lt;=0.2),"15% to 20%",AND(P170&gt;0.2,P170&lt;=0.25),"20% to 25%",AND(P170&gt;0.25,P170&lt;=0.3),"25% to 30%",AND(P170&gt;0.3,P170&lt;=0.4),"30% to 40%",AND(P170&gt;0.4,P170&lt;=0.5),"40% to 50%",AND(P170&gt;0.5,P170&lt;=0.75),"50% to 75%",AND(P170&gt;0.75,P170&lt;=1),"75% to 100%")</f>
        <v>4% to 6%</v>
      </c>
      <c r="P170" s="10">
        <f>_xlfn.XLOOKUP($E170,'Raw Data'!$E:$E,'Raw Data'!P:P,"ERROR",0,1)</f>
        <v>0.0537042459736456</v>
      </c>
      <c r="Q170" s="9">
        <f>_xlfn.XLOOKUP($E170,'Raw Data'!$E:$E,'Raw Data'!Q:Q,"ERROR",0,1)</f>
        <v>8.5</v>
      </c>
      <c r="R170" s="9" t="str">
        <f>_xlfn.XLOOKUP($E170,'Raw Data'!$E:$E,'Raw Data'!R:R,"ERROR",0,1)</f>
        <v>oz</v>
      </c>
      <c r="S170" s="5" t="str">
        <f t="array" ref="S170">_xlfn.IFS(AND(T170&gt;0,T170&lt;=0.05),"0 to 0.05",AND(T170&gt;0.05,T170&lt;=0.1),"0.05 to 0.1",AND(T170&gt;0.1,T170&lt;=0.2),"0.1 to 0.2",AND(T170&gt;0.2,T170&lt;=0.3),"0.2 to 0.3",AND(T170&gt;0.3,T170&lt;=0.4),"0.3 to 0.4",AND(T170&gt;0.4,T170&lt;=0.5),"0.4 to 0.5",AND(T170&gt;0.5,T170&lt;=0.75),"0.5 to 0.75",AND(T170&gt;0.75,T170&lt;=1),"0.75 to 1",AND(T170&gt;1,T170&lt;=2),"1 to 2",AND(T170&gt;2,T170&lt;=3),"2 to 3",AND(T170&gt;3,T170&lt;=4),"3 to 4",AND(T170&gt;4,T170&lt;=5),"4 to 5",AND(T170&gt;5,T170&lt;=10),"5 to 10",T170&gt;10,"10+")</f>
        <v>0.5 to 0.75</v>
      </c>
      <c r="T170" s="10">
        <f>_xlfn.XLOOKUP($E170,'Raw Data'!$E:$E,'Raw Data'!T:T,"ERROR",0,1)</f>
        <v>0.642861405637669</v>
      </c>
      <c r="U170" s="15" t="str">
        <f t="array" ref="U170">_xlfn.IFS(AND(V170&gt;0,V170&lt;=0.05),"0 to 0.05",AND(V170&gt;0.05,V170&lt;=0.1),"0.05 to 0.1",AND(V170&gt;0.1,V170&lt;=0.2),"0.1 to 0.2",AND(V170&gt;0.2,V170&lt;=0.3),"0.2 to 0.3",AND(V170&gt;0.3,V170&lt;=0.4),"0.3 to 0.4",AND(V170&gt;0.4,V170&lt;=0.5),"0.4 to 0.5",AND(V170&gt;0.5,V170&lt;=0.75),"0.5 to 0.75",AND(V170&gt;0.75,V170&lt;=1),"0.75 to 1",AND(V170&gt;1,V170&lt;=2),"1 to 2",AND(V170&gt;2,V170&lt;=3),"2 to 3",AND(V170&gt;3,V170&lt;=4),"3 to 4",AND(V170&gt;4,V170&lt;=5),"4 to 5",AND(V170&gt;5,V170&lt;=10),"5 to 10",V170&gt;10,"10+")</f>
        <v>0.1 to 0.2</v>
      </c>
      <c r="V170" s="10">
        <f>_xlfn.XLOOKUP($E170,'Raw Data'!$E:$E,'Raw Data'!V:V,"ERROR",0,1)</f>
        <v>0.183423183273986</v>
      </c>
      <c r="W170" s="15" t="str">
        <f t="array" ref="W170">_xlfn.IFS(AND(X170&gt;0,X170&lt;=0.05),"0 to 0.05",AND(X170&gt;0.05,X170&lt;=0.1),"0.05 to 0.1",AND(X170&gt;0.1,X170&lt;=0.2),"0.1 to 0.2",AND(X170&gt;0.2,X170&lt;=0.3),"0.2 to 0.3",AND(X170&gt;0.3,X170&lt;=0.4),"0.3 to 0.4",AND(X170&gt;0.4,X170&lt;=0.5),"0.4 to 0.5",AND(X170&gt;0.5,X170&lt;=0.75),"0.5 to 0.75",AND(X170&gt;0.75,X170&lt;=1),"0.75 to 1",AND(X170&gt;1,X170&lt;=2),"1 to 2",AND(X170&gt;2,X170&lt;=3),"2 to 3",AND(X170&gt;3,X170&lt;=4),"3 to 4",AND(X170&gt;4,X170&lt;=5),"4 to 5",AND(X170&gt;5,X170&lt;=10),"5 to 10",X170&gt;10,"10+")</f>
        <v>0.1 to 0.2</v>
      </c>
      <c r="X170" s="16">
        <f t="shared" si="7"/>
        <v>0.173572579522171</v>
      </c>
      <c r="Y170" s="5" t="str">
        <f t="array" ref="Y170">_xlfn.IFS(AND(Z170&gt;0,Z170&lt;=1),"0 to 1",AND(Z170&gt;1,Z170&lt;=2),"1 to 2",AND(Z170&gt;2,Z170&lt;=4),"2 to 4",AND(Z170&gt;4,Z170&lt;=6),"4 to 6",AND(Z170&gt;6,Z170&lt;=8),"6 to 8",AND(Z170&gt;8,Z170&lt;=10),"8 to 10",AND(Z170&gt;10,Z170&lt;=15),"10 to 15",AND(Z170&gt;15,Z170&lt;=20),"15 to 20",AND(Z170&gt;20,Z170&lt;=25),"20 to 25",AND(Z170&gt;25,Z170&lt;=30),"25 to 30",AND(Z170&gt;30,Z170&lt;=40),"30 to 40",AND(Z170&gt;40,Z170&lt;=50),"40 to 50",Z170&gt;50,"50+")</f>
        <v>8 to 10</v>
      </c>
      <c r="Z170" s="9">
        <f>_xlfn.XLOOKUP($E170,'Raw Data'!$E:$E,'Raw Data'!Z:Z,"ERROR",0,1)</f>
        <v>8.5</v>
      </c>
      <c r="AA170" s="9" t="str">
        <f>_xlfn.XLOOKUP($E170,'Raw Data'!$E:$E,'Raw Data'!AA:AA,"ERROR",0,1)</f>
        <v>oz</v>
      </c>
    </row>
    <row r="171" hidden="1" spans="1:27">
      <c r="A171" s="5" t="str">
        <f>_xlfn.XLOOKUP($E171,'Raw Data'!$E:$E,'Raw Data'!A:A,"ERROR",0,1)</f>
        <v>AE</v>
      </c>
      <c r="B171" s="5" t="str">
        <f>_xlfn.XLOOKUP($E171,'Raw Data'!$E:$E,'Raw Data'!B:B,"ERROR",0,1)</f>
        <v>Hair Mousses</v>
      </c>
      <c r="C171" s="5" t="str">
        <f>_xlfn.XLOOKUP($E171,'Raw Data'!$E:$E,'Raw Data'!C:C,"ERROR",0,1)</f>
        <v>aussie</v>
      </c>
      <c r="D171" s="5" t="str">
        <f>_xlfn.XLOOKUP($E171,'Raw Data'!$E:$E,'Raw Data'!D:D,"ERROR",0,1)</f>
        <v>www.amazon.ae/dp/B004OSXGVO</v>
      </c>
      <c r="E171" s="5" t="s">
        <v>370</v>
      </c>
      <c r="F171" s="9" t="str">
        <f>_xlfn.XLOOKUP($E171,'Raw Data'!$E:$E,'Raw Data'!F:F,"ERROR",0,1)</f>
        <v>Aussie Uplift Your Hair Mousse with Australian Sea Kelp 150ml - hair gives long-lasting volume boost with the help of Personality Volume + Conditioning Mousse</v>
      </c>
      <c r="G171" s="10">
        <f>_xlfn.XLOOKUP($E171,'Raw Data'!$E:$E,'Raw Data'!G:G,"ERROR",0,1)</f>
        <v>5</v>
      </c>
      <c r="H171" s="9">
        <f>_xlfn.XLOOKUP($E171,'Raw Data'!$E:$E,'Raw Data'!H:H,"ERROR",0,1)</f>
        <v>444.57</v>
      </c>
      <c r="I171" s="9">
        <f>_xlfn.XLOOKUP($E171,'Raw Data'!$E:$E,'Raw Data'!I:I,"ERROR",0,1)</f>
        <v>0.000595199699761334</v>
      </c>
      <c r="J171" s="9" t="str">
        <f>_xlfn.XLOOKUP($E171,'Raw Data'!$E:$E,'Raw Data'!J:J,"ERROR",0,1)</f>
        <v>No</v>
      </c>
      <c r="K171" s="14" t="str">
        <f t="array" ref="K171">_xlfn.IFS(AND(L171&gt;0,L171&lt;=5),"0 to 5",AND(L171&gt;5,L171&lt;=10),"5 to 10",AND(L171&gt;10,L171&lt;=15),"10 to 15",AND(L171&gt;15,L171&lt;=20),"15 to 20",AND(L171&gt;20,L171&lt;=30),"20 to 30",AND(L171&gt;30,L171&lt;=40),"30 to 40",AND(L171&gt;40,L171&lt;=50),"40 to 50",AND(L171&gt;50,L171&lt;=75),"50 to 75",AND(L171&gt;75,L171&lt;=100),"75 to 100",AND(L171&gt;100,L171&lt;=150),"100 to 150",AND(L171&gt;150,L171&lt;=200),"150 to 200",AND(L171&gt;200,L171&lt;=250),"200 to 250",AND(L171&gt;250,L171&lt;=300),"250 to 300",AND(L171&gt;300,L171&lt;=400),"300 to 400",AND(L171&gt;400,L171&lt;=500),"400 to 500",L171&gt;500,"500+")</f>
        <v>75 to 100</v>
      </c>
      <c r="L171" s="9">
        <f>_xlfn.XLOOKUP($E171,'Raw Data'!$E:$E,'Raw Data'!L:L,"ERROR",0,1)</f>
        <v>88</v>
      </c>
      <c r="M171" s="14" t="str">
        <f t="array" ref="M171">_xlfn.IFS(AND(N171&gt;0,N171&lt;=5),"0 to 5",AND(N171&gt;5,N171&lt;=10),"5 to 10",AND(N171&gt;10,N171&lt;=15),"10 to 15",AND(N171&gt;15,N171&lt;=20),"15 to 20",AND(N171&gt;20,N171&lt;=30),"20 to 30",AND(N171&gt;30,N171&lt;=40),"30 to 40",AND(N171&gt;40,N171&lt;=50),"40 to 50",AND(N171&gt;50,N171&lt;=75),"50 to 75",AND(N171&gt;75,N171&lt;=100),"75 to 100",AND(N171&gt;100,N171&lt;=150),"100 to 150",AND(N171&gt;150,N171&lt;=200),"150 to 200",AND(N171&gt;200,N171&lt;=250),"200 to 250",AND(N171&gt;250,N171&lt;=300),"250 to 300",AND(N171&gt;300,N171&lt;=400),"300 to 400",AND(N171&gt;400,N171&lt;=500),"400 to 500",N171&gt;500,"500+")</f>
        <v>75 to 100</v>
      </c>
      <c r="N171" s="9">
        <f>_xlfn.XLOOKUP($E171,'Raw Data'!$E:$E,'Raw Data'!N:N,"ERROR",0,1)</f>
        <v>88</v>
      </c>
      <c r="O171" s="14" t="str">
        <f t="array" ref="O171">_xlfn.IFS(P171=0,"No Discount",AND(P171&gt;0,P171&lt;=0.02),"0% to 2%",AND(P171&gt;0.02,P171&lt;=0.04),"2% to 4%",AND(P171&gt;0.04,P171&lt;=0.06),"4% to 6%",AND(P171&gt;0.06,P171&lt;=0.08),"6% to 8%",AND(P171&gt;0.08,P171&lt;=0.1),"8% to 10%",AND(P171&gt;0.1,P171&lt;=0.15),"10% to 15%",AND(P171&gt;0.15,P171&lt;=0.2),"15% to 20%",AND(P171&gt;0.2,P171&lt;=0.25),"20% to 25%",AND(P171&gt;0.25,P171&lt;=0.3),"25% to 30%",AND(P171&gt;0.3,P171&lt;=0.4),"30% to 40%",AND(P171&gt;0.4,P171&lt;=0.5),"40% to 50%",AND(P171&gt;0.5,P171&lt;=0.75),"50% to 75%",AND(P171&gt;0.75,P171&lt;=1),"75% to 100%")</f>
        <v>No Discount</v>
      </c>
      <c r="P171" s="10">
        <f>_xlfn.XLOOKUP($E171,'Raw Data'!$E:$E,'Raw Data'!P:P,"ERROR",0,1)</f>
        <v>0</v>
      </c>
      <c r="Q171" s="9">
        <f>_xlfn.XLOOKUP($E171,'Raw Data'!$E:$E,'Raw Data'!Q:Q,"ERROR",0,1)</f>
        <v>150</v>
      </c>
      <c r="R171" s="9" t="str">
        <f>_xlfn.XLOOKUP($E171,'Raw Data'!$E:$E,'Raw Data'!R:R,"ERROR",0,1)</f>
        <v>ml</v>
      </c>
      <c r="S171" s="5" t="str">
        <f t="array" ref="S171">_xlfn.IFS(AND(T171&gt;0,T171&lt;=0.05),"0 to 0.05",AND(T171&gt;0.05,T171&lt;=0.1),"0.05 to 0.1",AND(T171&gt;0.1,T171&lt;=0.2),"0.1 to 0.2",AND(T171&gt;0.2,T171&lt;=0.3),"0.2 to 0.3",AND(T171&gt;0.3,T171&lt;=0.4),"0.3 to 0.4",AND(T171&gt;0.4,T171&lt;=0.5),"0.4 to 0.5",AND(T171&gt;0.5,T171&lt;=0.75),"0.5 to 0.75",AND(T171&gt;0.75,T171&lt;=1),"0.75 to 1",AND(T171&gt;1,T171&lt;=2),"1 to 2",AND(T171&gt;2,T171&lt;=3),"2 to 3",AND(T171&gt;3,T171&lt;=4),"3 to 4",AND(T171&gt;4,T171&lt;=5),"4 to 5",AND(T171&gt;5,T171&lt;=10),"5 to 10",T171&gt;10,"10+")</f>
        <v>0.5 to 0.75</v>
      </c>
      <c r="T171" s="10">
        <f>_xlfn.XLOOKUP($E171,'Raw Data'!$E:$E,'Raw Data'!T:T,"ERROR",0,1)</f>
        <v>0.586980114047568</v>
      </c>
      <c r="U171" s="15" t="str">
        <f t="array" ref="U171">_xlfn.IFS(AND(V171&gt;0,V171&lt;=0.05),"0 to 0.05",AND(V171&gt;0.05,V171&lt;=0.1),"0.05 to 0.1",AND(V171&gt;0.1,V171&lt;=0.2),"0.1 to 0.2",AND(V171&gt;0.2,V171&lt;=0.3),"0.2 to 0.3",AND(V171&gt;0.3,V171&lt;=0.4),"0.3 to 0.4",AND(V171&gt;0.4,V171&lt;=0.5),"0.4 to 0.5",AND(V171&gt;0.5,V171&lt;=0.75),"0.5 to 0.75",AND(V171&gt;0.75,V171&lt;=1),"0.75 to 1",AND(V171&gt;1,V171&lt;=2),"1 to 2",AND(V171&gt;2,V171&lt;=3),"2 to 3",AND(V171&gt;3,V171&lt;=4),"3 to 4",AND(V171&gt;4,V171&lt;=5),"4 to 5",AND(V171&gt;5,V171&lt;=10),"5 to 10",V171&gt;10,"10+")</f>
        <v>0.1 to 0.2</v>
      </c>
      <c r="V171" s="10">
        <f>_xlfn.XLOOKUP($E171,'Raw Data'!$E:$E,'Raw Data'!V:V,"ERROR",0,1)</f>
        <v>0.158484630792843</v>
      </c>
      <c r="W171" s="15" t="str">
        <f t="array" ref="W171">_xlfn.IFS(AND(X171&gt;0,X171&lt;=0.05),"0 to 0.05",AND(X171&gt;0.05,X171&lt;=0.1),"0.05 to 0.1",AND(X171&gt;0.1,X171&lt;=0.2),"0.1 to 0.2",AND(X171&gt;0.2,X171&lt;=0.3),"0.2 to 0.3",AND(X171&gt;0.3,X171&lt;=0.4),"0.3 to 0.4",AND(X171&gt;0.4,X171&lt;=0.5),"0.4 to 0.5",AND(X171&gt;0.5,X171&lt;=0.75),"0.5 to 0.75",AND(X171&gt;0.75,X171&lt;=1),"0.75 to 1",AND(X171&gt;1,X171&lt;=2),"1 to 2",AND(X171&gt;2,X171&lt;=3),"2 to 3",AND(X171&gt;3,X171&lt;=4),"3 to 4",AND(X171&gt;4,X171&lt;=5),"4 to 5",AND(X171&gt;5,X171&lt;=10),"5 to 10",X171&gt;10,"10+")</f>
        <v>0.1 to 0.2</v>
      </c>
      <c r="X171" s="16">
        <f t="shared" si="7"/>
        <v>0.158484630792843</v>
      </c>
      <c r="Y171" s="5" t="str">
        <f t="array" ref="Y171">_xlfn.IFS(AND(Z171&gt;0,Z171&lt;=1),"0 to 1",AND(Z171&gt;1,Z171&lt;=2),"1 to 2",AND(Z171&gt;2,Z171&lt;=4),"2 to 4",AND(Z171&gt;4,Z171&lt;=6),"4 to 6",AND(Z171&gt;6,Z171&lt;=8),"6 to 8",AND(Z171&gt;8,Z171&lt;=10),"8 to 10",AND(Z171&gt;10,Z171&lt;=15),"10 to 15",AND(Z171&gt;15,Z171&lt;=20),"15 to 20",AND(Z171&gt;20,Z171&lt;=25),"20 to 25",AND(Z171&gt;25,Z171&lt;=30),"25 to 30",AND(Z171&gt;30,Z171&lt;=40),"30 to 40",AND(Z171&gt;40,Z171&lt;=50),"40 to 50",Z171&gt;50,"50+")</f>
        <v>4 to 6</v>
      </c>
      <c r="Z171" s="9">
        <f>_xlfn.XLOOKUP($E171,'Raw Data'!$E:$E,'Raw Data'!Z:Z,"ERROR",0,1)</f>
        <v>5.07</v>
      </c>
      <c r="AA171" s="9" t="str">
        <f>_xlfn.XLOOKUP($E171,'Raw Data'!$E:$E,'Raw Data'!AA:AA,"ERROR",0,1)</f>
        <v>oz</v>
      </c>
    </row>
    <row r="172" hidden="1" spans="1:27">
      <c r="A172" s="5" t="str">
        <f>_xlfn.XLOOKUP($E172,'Raw Data'!$E:$E,'Raw Data'!A:A,"ERROR",0,1)</f>
        <v>AE</v>
      </c>
      <c r="B172" s="5" t="str">
        <f>_xlfn.XLOOKUP($E172,'Raw Data'!$E:$E,'Raw Data'!B:B,"ERROR",0,1)</f>
        <v>Hair Mousses</v>
      </c>
      <c r="C172" s="5" t="str">
        <f>_xlfn.XLOOKUP($E172,'Raw Data'!$E:$E,'Raw Data'!C:C,"ERROR",0,1)</f>
        <v>giovanni</v>
      </c>
      <c r="D172" s="5" t="str">
        <f>_xlfn.XLOOKUP($E172,'Raw Data'!$E:$E,'Raw Data'!D:D,"ERROR",0,1)</f>
        <v>www.amazon.ae/dp/B001ET789M</v>
      </c>
      <c r="E172" s="5" t="s">
        <v>371</v>
      </c>
      <c r="F172" s="9" t="str">
        <f>_xlfn.XLOOKUP($E172,'Raw Data'!$E:$E,'Raw Data'!F:F,"ERROR",0,1)</f>
        <v>GIOVANNI Mousse Air-Turbo Charged Hair Styling Foam, 7 oz. Each - Lightweight for Natural Curls, Medium to Firm Hold, Wash &amp; Go, No Parabens, Color Safe (Pack of 3)</v>
      </c>
      <c r="G172" s="10">
        <f>_xlfn.XLOOKUP($E172,'Raw Data'!$E:$E,'Raw Data'!G:G,"ERROR",0,1)</f>
        <v>6</v>
      </c>
      <c r="H172" s="9">
        <f>_xlfn.XLOOKUP($E172,'Raw Data'!$E:$E,'Raw Data'!H:H,"ERROR",0,1)</f>
        <v>444.33</v>
      </c>
      <c r="I172" s="9">
        <f>_xlfn.XLOOKUP($E172,'Raw Data'!$E:$E,'Raw Data'!I:I,"ERROR",0,1)</f>
        <v>0.000594878382695534</v>
      </c>
      <c r="J172" s="9" t="str">
        <f>_xlfn.XLOOKUP($E172,'Raw Data'!$E:$E,'Raw Data'!J:J,"ERROR",0,1)</f>
        <v>No</v>
      </c>
      <c r="K172" s="14" t="str">
        <f t="array" ref="K172">_xlfn.IFS(AND(L172&gt;0,L172&lt;=5),"0 to 5",AND(L172&gt;5,L172&lt;=10),"5 to 10",AND(L172&gt;10,L172&lt;=15),"10 to 15",AND(L172&gt;15,L172&lt;=20),"15 to 20",AND(L172&gt;20,L172&lt;=30),"20 to 30",AND(L172&gt;30,L172&lt;=40),"30 to 40",AND(L172&gt;40,L172&lt;=50),"40 to 50",AND(L172&gt;50,L172&lt;=75),"50 to 75",AND(L172&gt;75,L172&lt;=100),"75 to 100",AND(L172&gt;100,L172&lt;=150),"100 to 150",AND(L172&gt;150,L172&lt;=200),"150 to 200",AND(L172&gt;200,L172&lt;=250),"200 to 250",AND(L172&gt;250,L172&lt;=300),"250 to 300",AND(L172&gt;300,L172&lt;=400),"300 to 400",AND(L172&gt;400,L172&lt;=500),"400 to 500",L172&gt;500,"500+")</f>
        <v>50 to 75</v>
      </c>
      <c r="L172" s="9">
        <f>_xlfn.XLOOKUP($E172,'Raw Data'!$E:$E,'Raw Data'!L:L,"ERROR",0,1)</f>
        <v>71.7</v>
      </c>
      <c r="M172" s="14" t="str">
        <f t="array" ref="M172">_xlfn.IFS(AND(N172&gt;0,N172&lt;=5),"0 to 5",AND(N172&gt;5,N172&lt;=10),"5 to 10",AND(N172&gt;10,N172&lt;=15),"10 to 15",AND(N172&gt;15,N172&lt;=20),"15 to 20",AND(N172&gt;20,N172&lt;=30),"20 to 30",AND(N172&gt;30,N172&lt;=40),"30 to 40",AND(N172&gt;40,N172&lt;=50),"40 to 50",AND(N172&gt;50,N172&lt;=75),"50 to 75",AND(N172&gt;75,N172&lt;=100),"75 to 100",AND(N172&gt;100,N172&lt;=150),"100 to 150",AND(N172&gt;150,N172&lt;=200),"150 to 200",AND(N172&gt;200,N172&lt;=250),"200 to 250",AND(N172&gt;250,N172&lt;=300),"250 to 300",AND(N172&gt;300,N172&lt;=400),"300 to 400",AND(N172&gt;400,N172&lt;=500),"400 to 500",N172&gt;500,"500+")</f>
        <v>75 to 100</v>
      </c>
      <c r="N172" s="9">
        <f>_xlfn.XLOOKUP($E172,'Raw Data'!$E:$E,'Raw Data'!N:N,"ERROR",0,1)</f>
        <v>85.11</v>
      </c>
      <c r="O172" s="14" t="str">
        <f t="array" ref="O172">_xlfn.IFS(P172=0,"No Discount",AND(P172&gt;0,P172&lt;=0.02),"0% to 2%",AND(P172&gt;0.02,P172&lt;=0.04),"2% to 4%",AND(P172&gt;0.04,P172&lt;=0.06),"4% to 6%",AND(P172&gt;0.06,P172&lt;=0.08),"6% to 8%",AND(P172&gt;0.08,P172&lt;=0.1),"8% to 10%",AND(P172&gt;0.1,P172&lt;=0.15),"10% to 15%",AND(P172&gt;0.15,P172&lt;=0.2),"15% to 20%",AND(P172&gt;0.2,P172&lt;=0.25),"20% to 25%",AND(P172&gt;0.25,P172&lt;=0.3),"25% to 30%",AND(P172&gt;0.3,P172&lt;=0.4),"30% to 40%",AND(P172&gt;0.4,P172&lt;=0.5),"40% to 50%",AND(P172&gt;0.5,P172&lt;=0.75),"50% to 75%",AND(P172&gt;0.75,P172&lt;=1),"75% to 100%")</f>
        <v>15% to 20%</v>
      </c>
      <c r="P172" s="10">
        <f>_xlfn.XLOOKUP($E172,'Raw Data'!$E:$E,'Raw Data'!P:P,"ERROR",0,1)</f>
        <v>0.157560803665844</v>
      </c>
      <c r="Q172" s="9">
        <f>_xlfn.XLOOKUP($E172,'Raw Data'!$E:$E,'Raw Data'!Q:Q,"ERROR",0,1)</f>
        <v>21</v>
      </c>
      <c r="R172" s="9" t="str">
        <f>_xlfn.XLOOKUP($E172,'Raw Data'!$E:$E,'Raw Data'!R:R,"ERROR",0,1)</f>
        <v>oz</v>
      </c>
      <c r="S172" s="5" t="str">
        <f t="array" ref="S172">_xlfn.IFS(AND(T172&gt;0,T172&lt;=0.05),"0 to 0.05",AND(T172&gt;0.05,T172&lt;=0.1),"0.05 to 0.1",AND(T172&gt;0.1,T172&lt;=0.2),"0.1 to 0.2",AND(T172&gt;0.2,T172&lt;=0.3),"0.2 to 0.3",AND(T172&gt;0.3,T172&lt;=0.4),"0.3 to 0.4",AND(T172&gt;0.4,T172&lt;=0.5),"0.4 to 0.5",AND(T172&gt;0.5,T172&lt;=0.75),"0.5 to 0.75",AND(T172&gt;0.75,T172&lt;=1),"0.75 to 1",AND(T172&gt;1,T172&lt;=2),"1 to 2",AND(T172&gt;2,T172&lt;=3),"2 to 3",AND(T172&gt;3,T172&lt;=4),"3 to 4",AND(T172&gt;4,T172&lt;=5),"4 to 5",AND(T172&gt;5,T172&lt;=10),"5 to 10",T172&gt;10,"10+")</f>
        <v>0.1 to 0.2</v>
      </c>
      <c r="T172" s="10">
        <f>_xlfn.XLOOKUP($E172,'Raw Data'!$E:$E,'Raw Data'!T:T,"ERROR",0,1)</f>
        <v>0.115464515193971</v>
      </c>
      <c r="U172" s="15" t="str">
        <f t="array" ref="U172">_xlfn.IFS(AND(V172&gt;0,V172&lt;=0.05),"0 to 0.05",AND(V172&gt;0.05,V172&lt;=0.1),"0.05 to 0.1",AND(V172&gt;0.1,V172&lt;=0.2),"0.1 to 0.2",AND(V172&gt;0.2,V172&lt;=0.3),"0.2 to 0.3",AND(V172&gt;0.3,V172&lt;=0.4),"0.3 to 0.4",AND(V172&gt;0.4,V172&lt;=0.5),"0.4 to 0.5",AND(V172&gt;0.5,V172&lt;=0.75),"0.5 to 0.75",AND(V172&gt;0.75,V172&lt;=1),"0.75 to 1",AND(V172&gt;1,V172&lt;=2),"1 to 2",AND(V172&gt;2,V172&lt;=3),"2 to 3",AND(V172&gt;3,V172&lt;=4),"3 to 4",AND(V172&gt;4,V172&lt;=5),"4 to 5",AND(V172&gt;5,V172&lt;=10),"5 to 10",V172&gt;10,"10+")</f>
        <v>0 to 0.05</v>
      </c>
      <c r="V172" s="10">
        <f>_xlfn.XLOOKUP($E172,'Raw Data'!$E:$E,'Raw Data'!V:V,"ERROR",0,1)</f>
        <v>0.0370061355621044</v>
      </c>
      <c r="W172" s="15" t="str">
        <f t="array" ref="W172">_xlfn.IFS(AND(X172&gt;0,X172&lt;=0.05),"0 to 0.05",AND(X172&gt;0.05,X172&lt;=0.1),"0.05 to 0.1",AND(X172&gt;0.1,X172&lt;=0.2),"0.1 to 0.2",AND(X172&gt;0.2,X172&lt;=0.3),"0.2 to 0.3",AND(X172&gt;0.3,X172&lt;=0.4),"0.3 to 0.4",AND(X172&gt;0.4,X172&lt;=0.5),"0.4 to 0.5",AND(X172&gt;0.5,X172&lt;=0.75),"0.5 to 0.75",AND(X172&gt;0.75,X172&lt;=1),"0.75 to 1",AND(X172&gt;1,X172&lt;=2),"1 to 2",AND(X172&gt;2,X172&lt;=3),"2 to 3",AND(X172&gt;3,X172&lt;=4),"3 to 4",AND(X172&gt;4,X172&lt;=5),"4 to 5",AND(X172&gt;5,X172&lt;=10),"5 to 10",X172&gt;10,"10+")</f>
        <v>0 to 0.05</v>
      </c>
      <c r="X172" s="16">
        <f t="shared" si="7"/>
        <v>0.0311754191023721</v>
      </c>
      <c r="Y172" s="5" t="str">
        <f t="array" ref="Y172">_xlfn.IFS(AND(Z172&gt;0,Z172&lt;=1),"0 to 1",AND(Z172&gt;1,Z172&lt;=2),"1 to 2",AND(Z172&gt;2,Z172&lt;=4),"2 to 4",AND(Z172&gt;4,Z172&lt;=6),"4 to 6",AND(Z172&gt;6,Z172&lt;=8),"6 to 8",AND(Z172&gt;8,Z172&lt;=10),"8 to 10",AND(Z172&gt;10,Z172&lt;=15),"10 to 15",AND(Z172&gt;15,Z172&lt;=20),"15 to 20",AND(Z172&gt;20,Z172&lt;=25),"20 to 25",AND(Z172&gt;25,Z172&lt;=30),"25 to 30",AND(Z172&gt;30,Z172&lt;=40),"30 to 40",AND(Z172&gt;40,Z172&lt;=50),"40 to 50",Z172&gt;50,"50+")</f>
        <v>20 to 25</v>
      </c>
      <c r="Z172" s="9">
        <f>_xlfn.XLOOKUP($E172,'Raw Data'!$E:$E,'Raw Data'!Z:Z,"ERROR",0,1)</f>
        <v>21</v>
      </c>
      <c r="AA172" s="9" t="str">
        <f>_xlfn.XLOOKUP($E172,'Raw Data'!$E:$E,'Raw Data'!AA:AA,"ERROR",0,1)</f>
        <v>oz</v>
      </c>
    </row>
    <row r="173" hidden="1" spans="1:27">
      <c r="A173" s="5" t="str">
        <f>_xlfn.XLOOKUP($E173,'Raw Data'!$E:$E,'Raw Data'!A:A,"ERROR",0,1)</f>
        <v>AE</v>
      </c>
      <c r="B173" s="5" t="str">
        <f>_xlfn.XLOOKUP($E173,'Raw Data'!$E:$E,'Raw Data'!B:B,"ERROR",0,1)</f>
        <v>Hair Mousses</v>
      </c>
      <c r="C173" s="5" t="str">
        <f>_xlfn.XLOOKUP($E173,'Raw Data'!$E:$E,'Raw Data'!C:C,"ERROR",0,1)</f>
        <v>others</v>
      </c>
      <c r="D173" s="5" t="str">
        <f>_xlfn.XLOOKUP($E173,'Raw Data'!$E:$E,'Raw Data'!D:D,"ERROR",0,1)</f>
        <v>www.amazon.ae/dp/B00AEI46GM</v>
      </c>
      <c r="E173" s="5" t="s">
        <v>372</v>
      </c>
      <c r="F173" s="9" t="str">
        <f>_xlfn.XLOOKUP($E173,'Raw Data'!$E:$E,'Raw Data'!F:F,"ERROR",0,1)</f>
        <v>Natura BissÃƒÂ© Oxygen Mousse, 5.3 fl. oz.</v>
      </c>
      <c r="G173" s="10">
        <f>_xlfn.XLOOKUP($E173,'Raw Data'!$E:$E,'Raw Data'!G:G,"ERROR",0,1)</f>
        <v>3</v>
      </c>
      <c r="H173" s="9">
        <f>_xlfn.XLOOKUP($E173,'Raw Data'!$E:$E,'Raw Data'!H:H,"ERROR",0,1)</f>
        <v>435.39</v>
      </c>
      <c r="I173" s="9">
        <f>_xlfn.XLOOKUP($E173,'Raw Data'!$E:$E,'Raw Data'!I:I,"ERROR",0,1)</f>
        <v>0.000582909321994483</v>
      </c>
      <c r="J173" s="9" t="str">
        <f>_xlfn.XLOOKUP($E173,'Raw Data'!$E:$E,'Raw Data'!J:J,"ERROR",0,1)</f>
        <v>No</v>
      </c>
      <c r="K173" s="14" t="str">
        <f t="array" ref="K173">_xlfn.IFS(AND(L173&gt;0,L173&lt;=5),"0 to 5",AND(L173&gt;5,L173&lt;=10),"5 to 10",AND(L173&gt;10,L173&lt;=15),"10 to 15",AND(L173&gt;15,L173&lt;=20),"15 to 20",AND(L173&gt;20,L173&lt;=30),"20 to 30",AND(L173&gt;30,L173&lt;=40),"30 to 40",AND(L173&gt;40,L173&lt;=50),"40 to 50",AND(L173&gt;50,L173&lt;=75),"50 to 75",AND(L173&gt;75,L173&lt;=100),"75 to 100",AND(L173&gt;100,L173&lt;=150),"100 to 150",AND(L173&gt;150,L173&lt;=200),"150 to 200",AND(L173&gt;200,L173&lt;=250),"200 to 250",AND(L173&gt;250,L173&lt;=300),"250 to 300",AND(L173&gt;300,L173&lt;=400),"300 to 400",AND(L173&gt;400,L173&lt;=500),"400 to 500",L173&gt;500,"500+")</f>
        <v>150 to 200</v>
      </c>
      <c r="L173" s="9">
        <f>_xlfn.XLOOKUP($E173,'Raw Data'!$E:$E,'Raw Data'!L:L,"ERROR",0,1)</f>
        <v>169</v>
      </c>
      <c r="M173" s="14" t="str">
        <f t="array" ref="M173">_xlfn.IFS(AND(N173&gt;0,N173&lt;=5),"0 to 5",AND(N173&gt;5,N173&lt;=10),"5 to 10",AND(N173&gt;10,N173&lt;=15),"10 to 15",AND(N173&gt;15,N173&lt;=20),"15 to 20",AND(N173&gt;20,N173&lt;=30),"20 to 30",AND(N173&gt;30,N173&lt;=40),"30 to 40",AND(N173&gt;40,N173&lt;=50),"40 to 50",AND(N173&gt;50,N173&lt;=75),"50 to 75",AND(N173&gt;75,N173&lt;=100),"75 to 100",AND(N173&gt;100,N173&lt;=150),"100 to 150",AND(N173&gt;150,N173&lt;=200),"150 to 200",AND(N173&gt;200,N173&lt;=250),"200 to 250",AND(N173&gt;250,N173&lt;=300),"250 to 300",AND(N173&gt;300,N173&lt;=400),"300 to 400",AND(N173&gt;400,N173&lt;=500),"400 to 500",N173&gt;500,"500+")</f>
        <v>250 to 300</v>
      </c>
      <c r="N173" s="9">
        <f>_xlfn.XLOOKUP($E173,'Raw Data'!$E:$E,'Raw Data'!N:N,"ERROR",0,1)</f>
        <v>268.04</v>
      </c>
      <c r="O173" s="14" t="str">
        <f t="array" ref="O173">_xlfn.IFS(P173=0,"No Discount",AND(P173&gt;0,P173&lt;=0.02),"0% to 2%",AND(P173&gt;0.02,P173&lt;=0.04),"2% to 4%",AND(P173&gt;0.04,P173&lt;=0.06),"4% to 6%",AND(P173&gt;0.06,P173&lt;=0.08),"6% to 8%",AND(P173&gt;0.08,P173&lt;=0.1),"8% to 10%",AND(P173&gt;0.1,P173&lt;=0.15),"10% to 15%",AND(P173&gt;0.15,P173&lt;=0.2),"15% to 20%",AND(P173&gt;0.2,P173&lt;=0.25),"20% to 25%",AND(P173&gt;0.25,P173&lt;=0.3),"25% to 30%",AND(P173&gt;0.3,P173&lt;=0.4),"30% to 40%",AND(P173&gt;0.4,P173&lt;=0.5),"40% to 50%",AND(P173&gt;0.5,P173&lt;=0.75),"50% to 75%",AND(P173&gt;0.75,P173&lt;=1),"75% to 100%")</f>
        <v>30% to 40%</v>
      </c>
      <c r="P173" s="10">
        <f>_xlfn.XLOOKUP($E173,'Raw Data'!$E:$E,'Raw Data'!P:P,"ERROR",0,1)</f>
        <v>0.369497089986569</v>
      </c>
      <c r="Q173" s="9">
        <f>_xlfn.XLOOKUP($E173,'Raw Data'!$E:$E,'Raw Data'!Q:Q,"ERROR",0,1)</f>
        <v>5.3</v>
      </c>
      <c r="R173" s="9" t="str">
        <f>_xlfn.XLOOKUP($E173,'Raw Data'!$E:$E,'Raw Data'!R:R,"ERROR",0,1)</f>
        <v>fl oz</v>
      </c>
      <c r="S173" s="5" t="str">
        <f t="array" ref="S173">_xlfn.IFS(AND(T173&gt;0,T173&lt;=0.05),"0 to 0.05",AND(T173&gt;0.05,T173&lt;=0.1),"0.05 to 0.1",AND(T173&gt;0.1,T173&lt;=0.2),"0.1 to 0.2",AND(T173&gt;0.2,T173&lt;=0.3),"0.2 to 0.3",AND(T173&gt;0.3,T173&lt;=0.4),"0.3 to 0.4",AND(T173&gt;0.4,T173&lt;=0.5),"0.4 to 0.5",AND(T173&gt;0.5,T173&lt;=0.75),"0.5 to 0.75",AND(T173&gt;0.75,T173&lt;=1),"0.75 to 1",AND(T173&gt;1,T173&lt;=2),"1 to 2",AND(T173&gt;2,T173&lt;=3),"2 to 3",AND(T173&gt;3,T173&lt;=4),"3 to 4",AND(T173&gt;4,T173&lt;=5),"4 to 5",AND(T173&gt;5,T173&lt;=10),"5 to 10",T173&gt;10,"10+")</f>
        <v>1 to 2</v>
      </c>
      <c r="T173" s="10">
        <f>_xlfn.XLOOKUP($E173,'Raw Data'!$E:$E,'Raw Data'!T:T,"ERROR",0,1)</f>
        <v>1.03687444567097</v>
      </c>
      <c r="U173" s="15" t="str">
        <f t="array" ref="U173">_xlfn.IFS(AND(V173&gt;0,V173&lt;=0.05),"0 to 0.05",AND(V173&gt;0.05,V173&lt;=0.1),"0.05 to 0.1",AND(V173&gt;0.1,V173&lt;=0.2),"0.1 to 0.2",AND(V173&gt;0.2,V173&lt;=0.3),"0.2 to 0.3",AND(V173&gt;0.3,V173&lt;=0.4),"0.3 to 0.4",AND(V173&gt;0.4,V173&lt;=0.5),"0.4 to 0.5",AND(V173&gt;0.5,V173&lt;=0.75),"0.5 to 0.75",AND(V173&gt;0.75,V173&lt;=1),"0.75 to 1",AND(V173&gt;1,V173&lt;=2),"1 to 2",AND(V173&gt;2,V173&lt;=3),"2 to 3",AND(V173&gt;3,V173&lt;=4),"3 to 4",AND(V173&gt;4,V173&lt;=5),"4 to 5",AND(V173&gt;5,V173&lt;=10),"5 to 10",V173&gt;10,"10+")</f>
        <v>0.4 to 0.5</v>
      </c>
      <c r="V173" s="10">
        <f>_xlfn.XLOOKUP($E173,'Raw Data'!$E:$E,'Raw Data'!V:V,"ERROR",0,1)</f>
        <v>0.444020314395057</v>
      </c>
      <c r="W173" s="15" t="str">
        <f t="array" ref="W173">_xlfn.IFS(AND(X173&gt;0,X173&lt;=0.05),"0 to 0.05",AND(X173&gt;0.05,X173&lt;=0.1),"0.05 to 0.1",AND(X173&gt;0.1,X173&lt;=0.2),"0.1 to 0.2",AND(X173&gt;0.2,X173&lt;=0.3),"0.2 to 0.3",AND(X173&gt;0.3,X173&lt;=0.4),"0.3 to 0.4",AND(X173&gt;0.4,X173&lt;=0.5),"0.4 to 0.5",AND(X173&gt;0.5,X173&lt;=0.75),"0.5 to 0.75",AND(X173&gt;0.75,X173&lt;=1),"0.75 to 1",AND(X173&gt;1,X173&lt;=2),"1 to 2",AND(X173&gt;2,X173&lt;=3),"2 to 3",AND(X173&gt;3,X173&lt;=4),"3 to 4",AND(X173&gt;4,X173&lt;=5),"4 to 5",AND(X173&gt;5,X173&lt;=10),"5 to 10",X173&gt;10,"10+")</f>
        <v>0.2 to 0.3</v>
      </c>
      <c r="X173" s="16">
        <f t="shared" si="7"/>
        <v>0.279956100331162</v>
      </c>
      <c r="Y173" s="5" t="str">
        <f t="array" ref="Y173">_xlfn.IFS(AND(Z173&gt;0,Z173&lt;=1),"0 to 1",AND(Z173&gt;1,Z173&lt;=2),"1 to 2",AND(Z173&gt;2,Z173&lt;=4),"2 to 4",AND(Z173&gt;4,Z173&lt;=6),"4 to 6",AND(Z173&gt;6,Z173&lt;=8),"6 to 8",AND(Z173&gt;8,Z173&lt;=10),"8 to 10",AND(Z173&gt;10,Z173&lt;=15),"10 to 15",AND(Z173&gt;15,Z173&lt;=20),"15 to 20",AND(Z173&gt;20,Z173&lt;=25),"20 to 25",AND(Z173&gt;25,Z173&lt;=30),"25 to 30",AND(Z173&gt;30,Z173&lt;=40),"30 to 40",AND(Z173&gt;40,Z173&lt;=50),"40 to 50",Z173&gt;50,"50+")</f>
        <v>4 to 6</v>
      </c>
      <c r="Z173" s="9">
        <f>_xlfn.XLOOKUP($E173,'Raw Data'!$E:$E,'Raw Data'!Z:Z,"ERROR",0,1)</f>
        <v>5.512</v>
      </c>
      <c r="AA173" s="9" t="str">
        <f>_xlfn.XLOOKUP($E173,'Raw Data'!$E:$E,'Raw Data'!AA:AA,"ERROR",0,1)</f>
        <v>oz</v>
      </c>
    </row>
    <row r="174" hidden="1" spans="1:27">
      <c r="A174" s="5" t="str">
        <f>_xlfn.XLOOKUP($E174,'Raw Data'!$E:$E,'Raw Data'!A:A,"ERROR",0,1)</f>
        <v>AE</v>
      </c>
      <c r="B174" s="5" t="str">
        <f>_xlfn.XLOOKUP($E174,'Raw Data'!$E:$E,'Raw Data'!B:B,"ERROR",0,1)</f>
        <v>Hair Mousses</v>
      </c>
      <c r="C174" s="5" t="str">
        <f>_xlfn.XLOOKUP($E174,'Raw Data'!$E:$E,'Raw Data'!C:C,"ERROR",0,1)</f>
        <v>john frieda</v>
      </c>
      <c r="D174" s="5" t="str">
        <f>_xlfn.XLOOKUP($E174,'Raw Data'!$E:$E,'Raw Data'!D:D,"ERROR",0,1)</f>
        <v>www.amazon.ae/dp/B00TQ2NBO0</v>
      </c>
      <c r="E174" s="5" t="s">
        <v>373</v>
      </c>
      <c r="F174" s="9" t="str">
        <f>_xlfn.XLOOKUP($E174,'Raw Data'!$E:$E,'Raw Data'!F:F,"ERROR",0,1)</f>
        <v>John Frieda Frizz Ease Dream Curls Air-Dry Waves Styling Foam 5oz (3 Pack)</v>
      </c>
      <c r="G174" s="10">
        <f>_xlfn.XLOOKUP($E174,'Raw Data'!$E:$E,'Raw Data'!G:G,"ERROR",0,1)</f>
        <v>3</v>
      </c>
      <c r="H174" s="9">
        <f>_xlfn.XLOOKUP($E174,'Raw Data'!$E:$E,'Raw Data'!H:H,"ERROR",0,1)</f>
        <v>422.47</v>
      </c>
      <c r="I174" s="9">
        <f>_xlfn.XLOOKUP($E174,'Raw Data'!$E:$E,'Raw Data'!I:I,"ERROR",0,1)</f>
        <v>0.000565611753285581</v>
      </c>
      <c r="J174" s="9" t="str">
        <f>_xlfn.XLOOKUP($E174,'Raw Data'!$E:$E,'Raw Data'!J:J,"ERROR",0,1)</f>
        <v>No</v>
      </c>
      <c r="K174" s="14" t="str">
        <f t="array" ref="K174">_xlfn.IFS(AND(L174&gt;0,L174&lt;=5),"0 to 5",AND(L174&gt;5,L174&lt;=10),"5 to 10",AND(L174&gt;10,L174&lt;=15),"10 to 15",AND(L174&gt;15,L174&lt;=20),"15 to 20",AND(L174&gt;20,L174&lt;=30),"20 to 30",AND(L174&gt;30,L174&lt;=40),"30 to 40",AND(L174&gt;40,L174&lt;=50),"40 to 50",AND(L174&gt;50,L174&lt;=75),"50 to 75",AND(L174&gt;75,L174&lt;=100),"75 to 100",AND(L174&gt;100,L174&lt;=150),"100 to 150",AND(L174&gt;150,L174&lt;=200),"150 to 200",AND(L174&gt;200,L174&lt;=250),"200 to 250",AND(L174&gt;250,L174&lt;=300),"250 to 300",AND(L174&gt;300,L174&lt;=400),"300 to 400",AND(L174&gt;400,L174&lt;=500),"400 to 500",L174&gt;500,"500+")</f>
        <v>150 to 200</v>
      </c>
      <c r="L174" s="9">
        <f>_xlfn.XLOOKUP($E174,'Raw Data'!$E:$E,'Raw Data'!L:L,"ERROR",0,1)</f>
        <v>167.25</v>
      </c>
      <c r="M174" s="14" t="str">
        <f t="array" ref="M174">_xlfn.IFS(AND(N174&gt;0,N174&lt;=5),"0 to 5",AND(N174&gt;5,N174&lt;=10),"5 to 10",AND(N174&gt;10,N174&lt;=15),"10 to 15",AND(N174&gt;15,N174&lt;=20),"15 to 20",AND(N174&gt;20,N174&lt;=30),"20 to 30",AND(N174&gt;30,N174&lt;=40),"30 to 40",AND(N174&gt;40,N174&lt;=50),"40 to 50",AND(N174&gt;50,N174&lt;=75),"50 to 75",AND(N174&gt;75,N174&lt;=100),"75 to 100",AND(N174&gt;100,N174&lt;=150),"100 to 150",AND(N174&gt;150,N174&lt;=200),"150 to 200",AND(N174&gt;200,N174&lt;=250),"200 to 250",AND(N174&gt;250,N174&lt;=300),"250 to 300",AND(N174&gt;300,N174&lt;=400),"300 to 400",AND(N174&gt;400,N174&lt;=500),"400 to 500",N174&gt;500,"500+")</f>
        <v>150 to 200</v>
      </c>
      <c r="N174" s="9">
        <f>_xlfn.XLOOKUP($E174,'Raw Data'!$E:$E,'Raw Data'!N:N,"ERROR",0,1)</f>
        <v>169.75</v>
      </c>
      <c r="O174" s="14" t="str">
        <f t="array" ref="O174">_xlfn.IFS(P174=0,"No Discount",AND(P174&gt;0,P174&lt;=0.02),"0% to 2%",AND(P174&gt;0.02,P174&lt;=0.04),"2% to 4%",AND(P174&gt;0.04,P174&lt;=0.06),"4% to 6%",AND(P174&gt;0.06,P174&lt;=0.08),"6% to 8%",AND(P174&gt;0.08,P174&lt;=0.1),"8% to 10%",AND(P174&gt;0.1,P174&lt;=0.15),"10% to 15%",AND(P174&gt;0.15,P174&lt;=0.2),"15% to 20%",AND(P174&gt;0.2,P174&lt;=0.25),"20% to 25%",AND(P174&gt;0.25,P174&lt;=0.3),"25% to 30%",AND(P174&gt;0.3,P174&lt;=0.4),"30% to 40%",AND(P174&gt;0.4,P174&lt;=0.5),"40% to 50%",AND(P174&gt;0.5,P174&lt;=0.75),"50% to 75%",AND(P174&gt;0.75,P174&lt;=1),"75% to 100%")</f>
        <v>0% to 2%</v>
      </c>
      <c r="P174" s="10">
        <f>_xlfn.XLOOKUP($E174,'Raw Data'!$E:$E,'Raw Data'!P:P,"ERROR",0,1)</f>
        <v>0.0147275405007364</v>
      </c>
      <c r="Q174" s="9">
        <f>_xlfn.XLOOKUP($E174,'Raw Data'!$E:$E,'Raw Data'!Q:Q,"ERROR",0,1)</f>
        <v>15</v>
      </c>
      <c r="R174" s="9" t="str">
        <f>_xlfn.XLOOKUP($E174,'Raw Data'!$E:$E,'Raw Data'!R:R,"ERROR",0,1)</f>
        <v>oz</v>
      </c>
      <c r="S174" s="5" t="str">
        <f t="array" ref="S174">_xlfn.IFS(AND(T174&gt;0,T174&lt;=0.05),"0 to 0.05",AND(T174&gt;0.05,T174&lt;=0.1),"0.05 to 0.1",AND(T174&gt;0.1,T174&lt;=0.2),"0.1 to 0.2",AND(T174&gt;0.2,T174&lt;=0.3),"0.2 to 0.3",AND(T174&gt;0.3,T174&lt;=0.4),"0.3 to 0.4",AND(T174&gt;0.4,T174&lt;=0.5),"0.4 to 0.5",AND(T174&gt;0.5,T174&lt;=0.75),"0.5 to 0.75",AND(T174&gt;0.75,T174&lt;=1),"0.75 to 1",AND(T174&gt;1,T174&lt;=2),"1 to 2",AND(T174&gt;2,T174&lt;=3),"2 to 3",AND(T174&gt;3,T174&lt;=4),"3 to 4",AND(T174&gt;4,T174&lt;=5),"4 to 5",AND(T174&gt;5,T174&lt;=10),"5 to 10",T174&gt;10,"10+")</f>
        <v>0.3 to 0.4</v>
      </c>
      <c r="T174" s="10">
        <f>_xlfn.XLOOKUP($E174,'Raw Data'!$E:$E,'Raw Data'!T:T,"ERROR",0,1)</f>
        <v>0.37707135610416</v>
      </c>
      <c r="U174" s="15" t="str">
        <f t="array" ref="U174">_xlfn.IFS(AND(V174&gt;0,V174&lt;=0.05),"0 to 0.05",AND(V174&gt;0.05,V174&lt;=0.1),"0.05 to 0.1",AND(V174&gt;0.1,V174&lt;=0.2),"0.1 to 0.2",AND(V174&gt;0.2,V174&lt;=0.3),"0.2 to 0.3",AND(V174&gt;0.3,V174&lt;=0.4),"0.3 to 0.4",AND(V174&gt;0.4,V174&lt;=0.5),"0.4 to 0.5",AND(V174&gt;0.5,V174&lt;=0.75),"0.5 to 0.75",AND(V174&gt;0.75,V174&lt;=1),"0.75 to 1",AND(V174&gt;1,V174&lt;=2),"1 to 2",AND(V174&gt;2,V174&lt;=3),"2 to 3",AND(V174&gt;3,V174&lt;=4),"3 to 4",AND(V174&gt;4,V174&lt;=5),"4 to 5",AND(V174&gt;5,V174&lt;=10),"5 to 10",V174&gt;10,"10+")</f>
        <v>0.1 to 0.2</v>
      </c>
      <c r="V174" s="10">
        <f>_xlfn.XLOOKUP($E174,'Raw Data'!$E:$E,'Raw Data'!V:V,"ERROR",0,1)</f>
        <v>0.103331078796077</v>
      </c>
      <c r="W174" s="15" t="str">
        <f t="array" ref="W174">_xlfn.IFS(AND(X174&gt;0,X174&lt;=0.05),"0 to 0.05",AND(X174&gt;0.05,X174&lt;=0.1),"0.05 to 0.1",AND(X174&gt;0.1,X174&lt;=0.2),"0.1 to 0.2",AND(X174&gt;0.2,X174&lt;=0.3),"0.2 to 0.3",AND(X174&gt;0.3,X174&lt;=0.4),"0.3 to 0.4",AND(X174&gt;0.4,X174&lt;=0.5),"0.4 to 0.5",AND(X174&gt;0.5,X174&lt;=0.75),"0.5 to 0.75",AND(X174&gt;0.75,X174&lt;=1),"0.75 to 1",AND(X174&gt;1,X174&lt;=2),"1 to 2",AND(X174&gt;2,X174&lt;=3),"2 to 3",AND(X174&gt;3,X174&lt;=4),"3 to 4",AND(X174&gt;4,X174&lt;=5),"4 to 5",AND(X174&gt;5,X174&lt;=10),"5 to 10",X174&gt;10,"10+")</f>
        <v>0.1 to 0.2</v>
      </c>
      <c r="X174" s="16">
        <f t="shared" si="7"/>
        <v>0.101809266148123</v>
      </c>
      <c r="Y174" s="5" t="str">
        <f t="array" ref="Y174">_xlfn.IFS(AND(Z174&gt;0,Z174&lt;=1),"0 to 1",AND(Z174&gt;1,Z174&lt;=2),"1 to 2",AND(Z174&gt;2,Z174&lt;=4),"2 to 4",AND(Z174&gt;4,Z174&lt;=6),"4 to 6",AND(Z174&gt;6,Z174&lt;=8),"6 to 8",AND(Z174&gt;8,Z174&lt;=10),"8 to 10",AND(Z174&gt;10,Z174&lt;=15),"10 to 15",AND(Z174&gt;15,Z174&lt;=20),"15 to 20",AND(Z174&gt;20,Z174&lt;=25),"20 to 25",AND(Z174&gt;25,Z174&lt;=30),"25 to 30",AND(Z174&gt;30,Z174&lt;=40),"30 to 40",AND(Z174&gt;40,Z174&lt;=50),"40 to 50",Z174&gt;50,"50+")</f>
        <v>10 to 15</v>
      </c>
      <c r="Z174" s="9">
        <f>_xlfn.XLOOKUP($E174,'Raw Data'!$E:$E,'Raw Data'!Z:Z,"ERROR",0,1)</f>
        <v>15</v>
      </c>
      <c r="AA174" s="9" t="str">
        <f>_xlfn.XLOOKUP($E174,'Raw Data'!$E:$E,'Raw Data'!AA:AA,"ERROR",0,1)</f>
        <v>oz</v>
      </c>
    </row>
    <row r="175" hidden="1" spans="1:27">
      <c r="A175" s="5" t="str">
        <f>_xlfn.XLOOKUP($E175,'Raw Data'!$E:$E,'Raw Data'!A:A,"ERROR",0,1)</f>
        <v>AE</v>
      </c>
      <c r="B175" s="5" t="str">
        <f>_xlfn.XLOOKUP($E175,'Raw Data'!$E:$E,'Raw Data'!B:B,"ERROR",0,1)</f>
        <v>Hair Mousses</v>
      </c>
      <c r="C175" s="5" t="str">
        <f>_xlfn.XLOOKUP($E175,'Raw Data'!$E:$E,'Raw Data'!C:C,"ERROR",0,1)</f>
        <v>DRYBAR</v>
      </c>
      <c r="D175" s="5" t="str">
        <f>_xlfn.XLOOKUP($E175,'Raw Data'!$E:$E,'Raw Data'!D:D,"ERROR",0,1)</f>
        <v>www.amazon.ae/dp/B07RDMVS36</v>
      </c>
      <c r="E175" s="5" t="s">
        <v>374</v>
      </c>
      <c r="F175" s="9" t="str">
        <f>_xlfn.XLOOKUP($E175,'Raw Data'!$E:$E,'Raw Data'!F:F,"ERROR",0,1)</f>
        <v>Drybar Southern Belle Volume-Boosting Mousse</v>
      </c>
      <c r="G175" s="10">
        <f>_xlfn.XLOOKUP($E175,'Raw Data'!$E:$E,'Raw Data'!G:G,"ERROR",0,1)</f>
        <v>3</v>
      </c>
      <c r="H175" s="9">
        <f>_xlfn.XLOOKUP($E175,'Raw Data'!$E:$E,'Raw Data'!H:H,"ERROR",0,1)</f>
        <v>420.57</v>
      </c>
      <c r="I175" s="9">
        <f>_xlfn.XLOOKUP($E175,'Raw Data'!$E:$E,'Raw Data'!I:I,"ERROR",0,1)</f>
        <v>0.000563067993181331</v>
      </c>
      <c r="J175" s="9" t="str">
        <f>_xlfn.XLOOKUP($E175,'Raw Data'!$E:$E,'Raw Data'!J:J,"ERROR",0,1)</f>
        <v>No</v>
      </c>
      <c r="K175" s="14" t="str">
        <f t="array" ref="K175">_xlfn.IFS(AND(L175&gt;0,L175&lt;=5),"0 to 5",AND(L175&gt;5,L175&lt;=10),"5 to 10",AND(L175&gt;10,L175&lt;=15),"10 to 15",AND(L175&gt;15,L175&lt;=20),"15 to 20",AND(L175&gt;20,L175&lt;=30),"20 to 30",AND(L175&gt;30,L175&lt;=40),"30 to 40",AND(L175&gt;40,L175&lt;=50),"40 to 50",AND(L175&gt;50,L175&lt;=75),"50 to 75",AND(L175&gt;75,L175&lt;=100),"75 to 100",AND(L175&gt;100,L175&lt;=150),"100 to 150",AND(L175&gt;150,L175&lt;=200),"150 to 200",AND(L175&gt;200,L175&lt;=250),"200 to 250",AND(L175&gt;250,L175&lt;=300),"250 to 300",AND(L175&gt;300,L175&lt;=400),"300 to 400",AND(L175&gt;400,L175&lt;=500),"400 to 500",L175&gt;500,"500+")</f>
        <v>150 to 200</v>
      </c>
      <c r="L175" s="9">
        <f>_xlfn.XLOOKUP($E175,'Raw Data'!$E:$E,'Raw Data'!L:L,"ERROR",0,1)</f>
        <v>170.69</v>
      </c>
      <c r="M175" s="14" t="str">
        <f t="array" ref="M175">_xlfn.IFS(AND(N175&gt;0,N175&lt;=5),"0 to 5",AND(N175&gt;5,N175&lt;=10),"5 to 10",AND(N175&gt;10,N175&lt;=15),"10 to 15",AND(N175&gt;15,N175&lt;=20),"15 to 20",AND(N175&gt;20,N175&lt;=30),"20 to 30",AND(N175&gt;30,N175&lt;=40),"30 to 40",AND(N175&gt;40,N175&lt;=50),"40 to 50",AND(N175&gt;50,N175&lt;=75),"50 to 75",AND(N175&gt;75,N175&lt;=100),"75 to 100",AND(N175&gt;100,N175&lt;=150),"100 to 150",AND(N175&gt;150,N175&lt;=200),"150 to 200",AND(N175&gt;200,N175&lt;=250),"200 to 250",AND(N175&gt;250,N175&lt;=300),"250 to 300",AND(N175&gt;300,N175&lt;=400),"300 to 400",AND(N175&gt;400,N175&lt;=500),"400 to 500",N175&gt;500,"500+")</f>
        <v>150 to 200</v>
      </c>
      <c r="N175" s="9">
        <f>_xlfn.XLOOKUP($E175,'Raw Data'!$E:$E,'Raw Data'!N:N,"ERROR",0,1)</f>
        <v>171.33</v>
      </c>
      <c r="O175" s="14" t="str">
        <f t="array" ref="O175">_xlfn.IFS(P175=0,"No Discount",AND(P175&gt;0,P175&lt;=0.02),"0% to 2%",AND(P175&gt;0.02,P175&lt;=0.04),"2% to 4%",AND(P175&gt;0.04,P175&lt;=0.06),"4% to 6%",AND(P175&gt;0.06,P175&lt;=0.08),"6% to 8%",AND(P175&gt;0.08,P175&lt;=0.1),"8% to 10%",AND(P175&gt;0.1,P175&lt;=0.15),"10% to 15%",AND(P175&gt;0.15,P175&lt;=0.2),"15% to 20%",AND(P175&gt;0.2,P175&lt;=0.25),"20% to 25%",AND(P175&gt;0.25,P175&lt;=0.3),"25% to 30%",AND(P175&gt;0.3,P175&lt;=0.4),"30% to 40%",AND(P175&gt;0.4,P175&lt;=0.5),"40% to 50%",AND(P175&gt;0.5,P175&lt;=0.75),"50% to 75%",AND(P175&gt;0.75,P175&lt;=1),"75% to 100%")</f>
        <v>0% to 2%</v>
      </c>
      <c r="P175" s="10">
        <f>_xlfn.XLOOKUP($E175,'Raw Data'!$E:$E,'Raw Data'!P:P,"ERROR",0,1)</f>
        <v>0.00373548123504357</v>
      </c>
      <c r="Q175" s="9">
        <f>_xlfn.XLOOKUP($E175,'Raw Data'!$E:$E,'Raw Data'!Q:Q,"ERROR",0,1)</f>
        <v>0</v>
      </c>
      <c r="R175" s="9">
        <f>_xlfn.XLOOKUP($E175,'Raw Data'!$E:$E,'Raw Data'!R:R,"ERROR",0,1)</f>
        <v>0</v>
      </c>
      <c r="S175" s="5" t="e">
        <f t="array" ref="S175">_xlfn.IFS(AND(T175&gt;0,T175&lt;=0.05),"0 to 0.05",AND(T175&gt;0.05,T175&lt;=0.1),"0.05 to 0.1",AND(T175&gt;0.1,T175&lt;=0.2),"0.1 to 0.2",AND(T175&gt;0.2,T175&lt;=0.3),"0.2 to 0.3",AND(T175&gt;0.3,T175&lt;=0.4),"0.3 to 0.4",AND(T175&gt;0.4,T175&lt;=0.5),"0.4 to 0.5",AND(T175&gt;0.5,T175&lt;=0.75),"0.5 to 0.75",AND(T175&gt;0.75,T175&lt;=1),"0.75 to 1",AND(T175&gt;1,T175&lt;=2),"1 to 2",AND(T175&gt;2,T175&lt;=3),"2 to 3",AND(T175&gt;3,T175&lt;=4),"3 to 4",AND(T175&gt;4,T175&lt;=5),"4 to 5",AND(T175&gt;5,T175&lt;=10),"5 to 10",T175&gt;10,"10+")</f>
        <v>#N/A</v>
      </c>
      <c r="T175" s="10">
        <f>_xlfn.XLOOKUP($E175,'Raw Data'!$E:$E,'Raw Data'!T:T,"ERROR",0,1)</f>
        <v>0</v>
      </c>
      <c r="U175" s="15" t="e">
        <f t="array" ref="U175">_xlfn.IFS(AND(V175&gt;0,V175&lt;=0.05),"0 to 0.05",AND(V175&gt;0.05,V175&lt;=0.1),"0.05 to 0.1",AND(V175&gt;0.1,V175&lt;=0.2),"0.1 to 0.2",AND(V175&gt;0.2,V175&lt;=0.3),"0.2 to 0.3",AND(V175&gt;0.3,V175&lt;=0.4),"0.3 to 0.4",AND(V175&gt;0.4,V175&lt;=0.5),"0.4 to 0.5",AND(V175&gt;0.5,V175&lt;=0.75),"0.5 to 0.75",AND(V175&gt;0.75,V175&lt;=1),"0.75 to 1",AND(V175&gt;1,V175&lt;=2),"1 to 2",AND(V175&gt;2,V175&lt;=3),"2 to 3",AND(V175&gt;3,V175&lt;=4),"3 to 4",AND(V175&gt;4,V175&lt;=5),"4 to 5",AND(V175&gt;5,V175&lt;=10),"5 to 10",V175&gt;10,"10+")</f>
        <v>#N/A</v>
      </c>
      <c r="V175" s="10">
        <f>_xlfn.XLOOKUP($E175,'Raw Data'!$E:$E,'Raw Data'!V:V,"ERROR",0,1)</f>
        <v>0</v>
      </c>
      <c r="W175" s="15" t="e">
        <f t="array" ref="W175">_xlfn.IFS(AND(X175&gt;0,X175&lt;=0.05),"0 to 0.05",AND(X175&gt;0.05,X175&lt;=0.1),"0.05 to 0.1",AND(X175&gt;0.1,X175&lt;=0.2),"0.1 to 0.2",AND(X175&gt;0.2,X175&lt;=0.3),"0.2 to 0.3",AND(X175&gt;0.3,X175&lt;=0.4),"0.3 to 0.4",AND(X175&gt;0.4,X175&lt;=0.5),"0.4 to 0.5",AND(X175&gt;0.5,X175&lt;=0.75),"0.5 to 0.75",AND(X175&gt;0.75,X175&lt;=1),"0.75 to 1",AND(X175&gt;1,X175&lt;=2),"1 to 2",AND(X175&gt;2,X175&lt;=3),"2 to 3",AND(X175&gt;3,X175&lt;=4),"3 to 4",AND(X175&gt;4,X175&lt;=5),"4 to 5",AND(X175&gt;5,X175&lt;=10),"5 to 10",X175&gt;10,"10+")</f>
        <v>#DIV/0!</v>
      </c>
      <c r="X175" s="16" t="e">
        <f t="shared" si="7"/>
        <v>#DIV/0!</v>
      </c>
      <c r="Y175" s="5" t="e">
        <f t="array" ref="Y175">_xlfn.IFS(AND(Z175&gt;0,Z175&lt;=1),"0 to 1",AND(Z175&gt;1,Z175&lt;=2),"1 to 2",AND(Z175&gt;2,Z175&lt;=4),"2 to 4",AND(Z175&gt;4,Z175&lt;=6),"4 to 6",AND(Z175&gt;6,Z175&lt;=8),"6 to 8",AND(Z175&gt;8,Z175&lt;=10),"8 to 10",AND(Z175&gt;10,Z175&lt;=15),"10 to 15",AND(Z175&gt;15,Z175&lt;=20),"15 to 20",AND(Z175&gt;20,Z175&lt;=25),"20 to 25",AND(Z175&gt;25,Z175&lt;=30),"25 to 30",AND(Z175&gt;30,Z175&lt;=40),"30 to 40",AND(Z175&gt;40,Z175&lt;=50),"40 to 50",Z175&gt;50,"50+")</f>
        <v>#N/A</v>
      </c>
      <c r="Z175" s="9">
        <f>_xlfn.XLOOKUP($E175,'Raw Data'!$E:$E,'Raw Data'!Z:Z,"ERROR",0,1)</f>
        <v>0</v>
      </c>
      <c r="AA175" s="9">
        <f>_xlfn.XLOOKUP($E175,'Raw Data'!$E:$E,'Raw Data'!AA:AA,"ERROR",0,1)</f>
        <v>0</v>
      </c>
    </row>
    <row r="176" hidden="1" spans="1:27">
      <c r="A176" s="5" t="str">
        <f>_xlfn.XLOOKUP($E176,'Raw Data'!$E:$E,'Raw Data'!A:A,"ERROR",0,1)</f>
        <v>AE</v>
      </c>
      <c r="B176" s="5" t="str">
        <f>_xlfn.XLOOKUP($E176,'Raw Data'!$E:$E,'Raw Data'!B:B,"ERROR",0,1)</f>
        <v>Hair Mousses</v>
      </c>
      <c r="C176" s="5" t="str">
        <f>_xlfn.XLOOKUP($E176,'Raw Data'!$E:$E,'Raw Data'!C:C,"ERROR",0,1)</f>
        <v>umberto giannini</v>
      </c>
      <c r="D176" s="5" t="str">
        <f>_xlfn.XLOOKUP($E176,'Raw Data'!$E:$E,'Raw Data'!D:D,"ERROR",0,1)</f>
        <v>www.amazon.ae/dp/B07SRSTSV5</v>
      </c>
      <c r="E176" s="5" t="s">
        <v>375</v>
      </c>
      <c r="F176" s="9" t="str">
        <f>_xlfn.XLOOKUP($E176,'Raw Data'!$E:$E,'Raw Data'!F:F,"ERROR",0,1)</f>
        <v>Umberto   Giannini  Flowerology Orange and Rosemary Vegan Foaming Volume  Mousse</v>
      </c>
      <c r="G176" s="10">
        <f>_xlfn.XLOOKUP($E176,'Raw Data'!$E:$E,'Raw Data'!G:G,"ERROR",0,1)</f>
        <v>5</v>
      </c>
      <c r="H176" s="9">
        <f>_xlfn.XLOOKUP($E176,'Raw Data'!$E:$E,'Raw Data'!H:H,"ERROR",0,1)</f>
        <v>415.52</v>
      </c>
      <c r="I176" s="9">
        <f>_xlfn.XLOOKUP($E176,'Raw Data'!$E:$E,'Raw Data'!I:I,"ERROR",0,1)</f>
        <v>0.000556306946588455</v>
      </c>
      <c r="J176" s="9" t="str">
        <f>_xlfn.XLOOKUP($E176,'Raw Data'!$E:$E,'Raw Data'!J:J,"ERROR",0,1)</f>
        <v>No</v>
      </c>
      <c r="K176" s="14" t="str">
        <f t="array" ref="K176">_xlfn.IFS(AND(L176&gt;0,L176&lt;=5),"0 to 5",AND(L176&gt;5,L176&lt;=10),"5 to 10",AND(L176&gt;10,L176&lt;=15),"10 to 15",AND(L176&gt;15,L176&lt;=20),"15 to 20",AND(L176&gt;20,L176&lt;=30),"20 to 30",AND(L176&gt;30,L176&lt;=40),"30 to 40",AND(L176&gt;40,L176&lt;=50),"40 to 50",AND(L176&gt;50,L176&lt;=75),"50 to 75",AND(L176&gt;75,L176&lt;=100),"75 to 100",AND(L176&gt;100,L176&lt;=150),"100 to 150",AND(L176&gt;150,L176&lt;=200),"150 to 200",AND(L176&gt;200,L176&lt;=250),"200 to 250",AND(L176&gt;250,L176&lt;=300),"250 to 300",AND(L176&gt;300,L176&lt;=400),"300 to 400",AND(L176&gt;400,L176&lt;=500),"400 to 500",L176&gt;500,"500+")</f>
        <v>75 to 100</v>
      </c>
      <c r="L176" s="9">
        <f>_xlfn.XLOOKUP($E176,'Raw Data'!$E:$E,'Raw Data'!L:L,"ERROR",0,1)</f>
        <v>83.58</v>
      </c>
      <c r="M176" s="14" t="str">
        <f t="array" ref="M176">_xlfn.IFS(AND(N176&gt;0,N176&lt;=5),"0 to 5",AND(N176&gt;5,N176&lt;=10),"5 to 10",AND(N176&gt;10,N176&lt;=15),"10 to 15",AND(N176&gt;15,N176&lt;=20),"15 to 20",AND(N176&gt;20,N176&lt;=30),"20 to 30",AND(N176&gt;30,N176&lt;=40),"30 to 40",AND(N176&gt;40,N176&lt;=50),"40 to 50",AND(N176&gt;50,N176&lt;=75),"50 to 75",AND(N176&gt;75,N176&lt;=100),"75 to 100",AND(N176&gt;100,N176&lt;=150),"100 to 150",AND(N176&gt;150,N176&lt;=200),"150 to 200",AND(N176&gt;200,N176&lt;=250),"200 to 250",AND(N176&gt;250,N176&lt;=300),"250 to 300",AND(N176&gt;300,N176&lt;=400),"300 to 400",AND(N176&gt;400,N176&lt;=500),"400 to 500",N176&gt;500,"500+")</f>
        <v>75 to 100</v>
      </c>
      <c r="N176" s="9">
        <f>_xlfn.XLOOKUP($E176,'Raw Data'!$E:$E,'Raw Data'!N:N,"ERROR",0,1)</f>
        <v>83.85</v>
      </c>
      <c r="O176" s="14" t="str">
        <f t="array" ref="O176">_xlfn.IFS(P176=0,"No Discount",AND(P176&gt;0,P176&lt;=0.02),"0% to 2%",AND(P176&gt;0.02,P176&lt;=0.04),"2% to 4%",AND(P176&gt;0.04,P176&lt;=0.06),"4% to 6%",AND(P176&gt;0.06,P176&lt;=0.08),"6% to 8%",AND(P176&gt;0.08,P176&lt;=0.1),"8% to 10%",AND(P176&gt;0.1,P176&lt;=0.15),"10% to 15%",AND(P176&gt;0.15,P176&lt;=0.2),"15% to 20%",AND(P176&gt;0.2,P176&lt;=0.25),"20% to 25%",AND(P176&gt;0.25,P176&lt;=0.3),"25% to 30%",AND(P176&gt;0.3,P176&lt;=0.4),"30% to 40%",AND(P176&gt;0.4,P176&lt;=0.5),"40% to 50%",AND(P176&gt;0.5,P176&lt;=0.75),"50% to 75%",AND(P176&gt;0.75,P176&lt;=1),"75% to 100%")</f>
        <v>0% to 2%</v>
      </c>
      <c r="P176" s="10">
        <f>_xlfn.XLOOKUP($E176,'Raw Data'!$E:$E,'Raw Data'!P:P,"ERROR",0,1)</f>
        <v>0.00322003577817527</v>
      </c>
      <c r="Q176" s="9">
        <f>_xlfn.XLOOKUP($E176,'Raw Data'!$E:$E,'Raw Data'!Q:Q,"ERROR",0,1)</f>
        <v>0</v>
      </c>
      <c r="R176" s="9">
        <f>_xlfn.XLOOKUP($E176,'Raw Data'!$E:$E,'Raw Data'!R:R,"ERROR",0,1)</f>
        <v>0</v>
      </c>
      <c r="S176" s="5" t="e">
        <f t="array" ref="S176">_xlfn.IFS(AND(T176&gt;0,T176&lt;=0.05),"0 to 0.05",AND(T176&gt;0.05,T176&lt;=0.1),"0.05 to 0.1",AND(T176&gt;0.1,T176&lt;=0.2),"0.1 to 0.2",AND(T176&gt;0.2,T176&lt;=0.3),"0.2 to 0.3",AND(T176&gt;0.3,T176&lt;=0.4),"0.3 to 0.4",AND(T176&gt;0.4,T176&lt;=0.5),"0.4 to 0.5",AND(T176&gt;0.5,T176&lt;=0.75),"0.5 to 0.75",AND(T176&gt;0.75,T176&lt;=1),"0.75 to 1",AND(T176&gt;1,T176&lt;=2),"1 to 2",AND(T176&gt;2,T176&lt;=3),"2 to 3",AND(T176&gt;3,T176&lt;=4),"3 to 4",AND(T176&gt;4,T176&lt;=5),"4 to 5",AND(T176&gt;5,T176&lt;=10),"5 to 10",T176&gt;10,"10+")</f>
        <v>#N/A</v>
      </c>
      <c r="T176" s="10">
        <f>_xlfn.XLOOKUP($E176,'Raw Data'!$E:$E,'Raw Data'!T:T,"ERROR",0,1)</f>
        <v>0</v>
      </c>
      <c r="U176" s="15" t="e">
        <f t="array" ref="U176">_xlfn.IFS(AND(V176&gt;0,V176&lt;=0.05),"0 to 0.05",AND(V176&gt;0.05,V176&lt;=0.1),"0.05 to 0.1",AND(V176&gt;0.1,V176&lt;=0.2),"0.1 to 0.2",AND(V176&gt;0.2,V176&lt;=0.3),"0.2 to 0.3",AND(V176&gt;0.3,V176&lt;=0.4),"0.3 to 0.4",AND(V176&gt;0.4,V176&lt;=0.5),"0.4 to 0.5",AND(V176&gt;0.5,V176&lt;=0.75),"0.5 to 0.75",AND(V176&gt;0.75,V176&lt;=1),"0.75 to 1",AND(V176&gt;1,V176&lt;=2),"1 to 2",AND(V176&gt;2,V176&lt;=3),"2 to 3",AND(V176&gt;3,V176&lt;=4),"3 to 4",AND(V176&gt;4,V176&lt;=5),"4 to 5",AND(V176&gt;5,V176&lt;=10),"5 to 10",V176&gt;10,"10+")</f>
        <v>#N/A</v>
      </c>
      <c r="V176" s="10">
        <f>_xlfn.XLOOKUP($E176,'Raw Data'!$E:$E,'Raw Data'!V:V,"ERROR",0,1)</f>
        <v>0</v>
      </c>
      <c r="W176" s="15" t="e">
        <f t="array" ref="W176">_xlfn.IFS(AND(X176&gt;0,X176&lt;=0.05),"0 to 0.05",AND(X176&gt;0.05,X176&lt;=0.1),"0.05 to 0.1",AND(X176&gt;0.1,X176&lt;=0.2),"0.1 to 0.2",AND(X176&gt;0.2,X176&lt;=0.3),"0.2 to 0.3",AND(X176&gt;0.3,X176&lt;=0.4),"0.3 to 0.4",AND(X176&gt;0.4,X176&lt;=0.5),"0.4 to 0.5",AND(X176&gt;0.5,X176&lt;=0.75),"0.5 to 0.75",AND(X176&gt;0.75,X176&lt;=1),"0.75 to 1",AND(X176&gt;1,X176&lt;=2),"1 to 2",AND(X176&gt;2,X176&lt;=3),"2 to 3",AND(X176&gt;3,X176&lt;=4),"3 to 4",AND(X176&gt;4,X176&lt;=5),"4 to 5",AND(X176&gt;5,X176&lt;=10),"5 to 10",X176&gt;10,"10+")</f>
        <v>#DIV/0!</v>
      </c>
      <c r="X176" s="16" t="e">
        <f t="shared" si="7"/>
        <v>#DIV/0!</v>
      </c>
      <c r="Y176" s="5" t="e">
        <f t="array" ref="Y176">_xlfn.IFS(AND(Z176&gt;0,Z176&lt;=1),"0 to 1",AND(Z176&gt;1,Z176&lt;=2),"1 to 2",AND(Z176&gt;2,Z176&lt;=4),"2 to 4",AND(Z176&gt;4,Z176&lt;=6),"4 to 6",AND(Z176&gt;6,Z176&lt;=8),"6 to 8",AND(Z176&gt;8,Z176&lt;=10),"8 to 10",AND(Z176&gt;10,Z176&lt;=15),"10 to 15",AND(Z176&gt;15,Z176&lt;=20),"15 to 20",AND(Z176&gt;20,Z176&lt;=25),"20 to 25",AND(Z176&gt;25,Z176&lt;=30),"25 to 30",AND(Z176&gt;30,Z176&lt;=40),"30 to 40",AND(Z176&gt;40,Z176&lt;=50),"40 to 50",Z176&gt;50,"50+")</f>
        <v>#N/A</v>
      </c>
      <c r="Z176" s="9">
        <f>_xlfn.XLOOKUP($E176,'Raw Data'!$E:$E,'Raw Data'!Z:Z,"ERROR",0,1)</f>
        <v>0</v>
      </c>
      <c r="AA176" s="9">
        <f>_xlfn.XLOOKUP($E176,'Raw Data'!$E:$E,'Raw Data'!AA:AA,"ERROR",0,1)</f>
        <v>0</v>
      </c>
    </row>
    <row r="177" hidden="1" spans="1:27">
      <c r="A177" s="5" t="str">
        <f>_xlfn.XLOOKUP($E177,'Raw Data'!$E:$E,'Raw Data'!A:A,"ERROR",0,1)</f>
        <v>AE</v>
      </c>
      <c r="B177" s="5" t="str">
        <f>_xlfn.XLOOKUP($E177,'Raw Data'!$E:$E,'Raw Data'!B:B,"ERROR",0,1)</f>
        <v>Hair Mousses</v>
      </c>
      <c r="C177" s="5" t="str">
        <f>_xlfn.XLOOKUP($E177,'Raw Data'!$E:$E,'Raw Data'!C:C,"ERROR",0,1)</f>
        <v>redken</v>
      </c>
      <c r="D177" s="5" t="str">
        <f>_xlfn.XLOOKUP($E177,'Raw Data'!$E:$E,'Raw Data'!D:D,"ERROR",0,1)</f>
        <v>www.amazon.ae/dp/B000JHA9D2</v>
      </c>
      <c r="E177" s="5" t="s">
        <v>376</v>
      </c>
      <c r="F177" s="9" t="str">
        <f>_xlfn.XLOOKUP($E177,'Raw Data'!$E:$E,'Raw Data'!F:F,"ERROR",0,1)</f>
        <v>REDKEN Full Frame 07 All-Over Volumizing Mousse | For All Hair Types | Adds Volume &amp; Anti-Frizz Protection REDKEN Full Frame 07 All-Over Volumizing Mousse | For All Hair Types | Adds Volume &amp; Anti-Frizz Protection</v>
      </c>
      <c r="G177" s="10">
        <f>_xlfn.XLOOKUP($E177,'Raw Data'!$E:$E,'Raw Data'!G:G,"ERROR",0,1)</f>
        <v>3</v>
      </c>
      <c r="H177" s="9">
        <f>_xlfn.XLOOKUP($E177,'Raw Data'!$E:$E,'Raw Data'!H:H,"ERROR",0,1)</f>
        <v>411.73</v>
      </c>
      <c r="I177" s="9">
        <f>_xlfn.XLOOKUP($E177,'Raw Data'!$E:$E,'Raw Data'!I:I,"ERROR",0,1)</f>
        <v>0.00055123281459103</v>
      </c>
      <c r="J177" s="9" t="str">
        <f>_xlfn.XLOOKUP($E177,'Raw Data'!$E:$E,'Raw Data'!J:J,"ERROR",0,1)</f>
        <v>No</v>
      </c>
      <c r="K177" s="14" t="str">
        <f t="array" ref="K177">_xlfn.IFS(AND(L177&gt;0,L177&lt;=5),"0 to 5",AND(L177&gt;5,L177&lt;=10),"5 to 10",AND(L177&gt;10,L177&lt;=15),"10 to 15",AND(L177&gt;15,L177&lt;=20),"15 to 20",AND(L177&gt;20,L177&lt;=30),"20 to 30",AND(L177&gt;30,L177&lt;=40),"30 to 40",AND(L177&gt;40,L177&lt;=50),"40 to 50",AND(L177&gt;50,L177&lt;=75),"50 to 75",AND(L177&gt;75,L177&lt;=100),"75 to 100",AND(L177&gt;100,L177&lt;=150),"100 to 150",AND(L177&gt;150,L177&lt;=200),"150 to 200",AND(L177&gt;200,L177&lt;=250),"200 to 250",AND(L177&gt;250,L177&lt;=300),"250 to 300",AND(L177&gt;300,L177&lt;=400),"300 to 400",AND(L177&gt;400,L177&lt;=500),"400 to 500",L177&gt;500,"500+")</f>
        <v>150 to 200</v>
      </c>
      <c r="L177" s="9">
        <f>_xlfn.XLOOKUP($E177,'Raw Data'!$E:$E,'Raw Data'!L:L,"ERROR",0,1)</f>
        <v>163</v>
      </c>
      <c r="M177" s="14" t="str">
        <f t="array" ref="M177">_xlfn.IFS(AND(N177&gt;0,N177&lt;=5),"0 to 5",AND(N177&gt;5,N177&lt;=10),"5 to 10",AND(N177&gt;10,N177&lt;=15),"10 to 15",AND(N177&gt;15,N177&lt;=20),"15 to 20",AND(N177&gt;20,N177&lt;=30),"20 to 30",AND(N177&gt;30,N177&lt;=40),"30 to 40",AND(N177&gt;40,N177&lt;=50),"40 to 50",AND(N177&gt;50,N177&lt;=75),"50 to 75",AND(N177&gt;75,N177&lt;=100),"75 to 100",AND(N177&gt;100,N177&lt;=150),"100 to 150",AND(N177&gt;150,N177&lt;=200),"150 to 200",AND(N177&gt;200,N177&lt;=250),"200 to 250",AND(N177&gt;250,N177&lt;=300),"250 to 300",AND(N177&gt;300,N177&lt;=400),"300 to 400",AND(N177&gt;400,N177&lt;=500),"400 to 500",N177&gt;500,"500+")</f>
        <v>150 to 200</v>
      </c>
      <c r="N177" s="9">
        <f>_xlfn.XLOOKUP($E177,'Raw Data'!$E:$E,'Raw Data'!N:N,"ERROR",0,1)</f>
        <v>163</v>
      </c>
      <c r="O177" s="14" t="str">
        <f t="array" ref="O177">_xlfn.IFS(P177=0,"No Discount",AND(P177&gt;0,P177&lt;=0.02),"0% to 2%",AND(P177&gt;0.02,P177&lt;=0.04),"2% to 4%",AND(P177&gt;0.04,P177&lt;=0.06),"4% to 6%",AND(P177&gt;0.06,P177&lt;=0.08),"6% to 8%",AND(P177&gt;0.08,P177&lt;=0.1),"8% to 10%",AND(P177&gt;0.1,P177&lt;=0.15),"10% to 15%",AND(P177&gt;0.15,P177&lt;=0.2),"15% to 20%",AND(P177&gt;0.2,P177&lt;=0.25),"20% to 25%",AND(P177&gt;0.25,P177&lt;=0.3),"25% to 30%",AND(P177&gt;0.3,P177&lt;=0.4),"30% to 40%",AND(P177&gt;0.4,P177&lt;=0.5),"40% to 50%",AND(P177&gt;0.5,P177&lt;=0.75),"50% to 75%",AND(P177&gt;0.75,P177&lt;=1),"75% to 100%")</f>
        <v>No Discount</v>
      </c>
      <c r="P177" s="10">
        <f>_xlfn.XLOOKUP($E177,'Raw Data'!$E:$E,'Raw Data'!P:P,"ERROR",0,1)</f>
        <v>0</v>
      </c>
      <c r="Q177" s="9">
        <f>_xlfn.XLOOKUP($E177,'Raw Data'!$E:$E,'Raw Data'!Q:Q,"ERROR",0,1)</f>
        <v>0</v>
      </c>
      <c r="R177" s="9">
        <f>_xlfn.XLOOKUP($E177,'Raw Data'!$E:$E,'Raw Data'!R:R,"ERROR",0,1)</f>
        <v>0</v>
      </c>
      <c r="S177" s="5" t="e">
        <f t="array" ref="S177">_xlfn.IFS(AND(T177&gt;0,T177&lt;=0.05),"0 to 0.05",AND(T177&gt;0.05,T177&lt;=0.1),"0.05 to 0.1",AND(T177&gt;0.1,T177&lt;=0.2),"0.1 to 0.2",AND(T177&gt;0.2,T177&lt;=0.3),"0.2 to 0.3",AND(T177&gt;0.3,T177&lt;=0.4),"0.3 to 0.4",AND(T177&gt;0.4,T177&lt;=0.5),"0.4 to 0.5",AND(T177&gt;0.5,T177&lt;=0.75),"0.5 to 0.75",AND(T177&gt;0.75,T177&lt;=1),"0.75 to 1",AND(T177&gt;1,T177&lt;=2),"1 to 2",AND(T177&gt;2,T177&lt;=3),"2 to 3",AND(T177&gt;3,T177&lt;=4),"3 to 4",AND(T177&gt;4,T177&lt;=5),"4 to 5",AND(T177&gt;5,T177&lt;=10),"5 to 10",T177&gt;10,"10+")</f>
        <v>#N/A</v>
      </c>
      <c r="T177" s="10">
        <f>_xlfn.XLOOKUP($E177,'Raw Data'!$E:$E,'Raw Data'!T:T,"ERROR",0,1)</f>
        <v>0</v>
      </c>
      <c r="U177" s="15" t="e">
        <f t="array" ref="U177">_xlfn.IFS(AND(V177&gt;0,V177&lt;=0.05),"0 to 0.05",AND(V177&gt;0.05,V177&lt;=0.1),"0.05 to 0.1",AND(V177&gt;0.1,V177&lt;=0.2),"0.1 to 0.2",AND(V177&gt;0.2,V177&lt;=0.3),"0.2 to 0.3",AND(V177&gt;0.3,V177&lt;=0.4),"0.3 to 0.4",AND(V177&gt;0.4,V177&lt;=0.5),"0.4 to 0.5",AND(V177&gt;0.5,V177&lt;=0.75),"0.5 to 0.75",AND(V177&gt;0.75,V177&lt;=1),"0.75 to 1",AND(V177&gt;1,V177&lt;=2),"1 to 2",AND(V177&gt;2,V177&lt;=3),"2 to 3",AND(V177&gt;3,V177&lt;=4),"3 to 4",AND(V177&gt;4,V177&lt;=5),"4 to 5",AND(V177&gt;5,V177&lt;=10),"5 to 10",V177&gt;10,"10+")</f>
        <v>#N/A</v>
      </c>
      <c r="V177" s="10">
        <f>_xlfn.XLOOKUP($E177,'Raw Data'!$E:$E,'Raw Data'!V:V,"ERROR",0,1)</f>
        <v>0</v>
      </c>
      <c r="W177" s="15" t="e">
        <f t="array" ref="W177">_xlfn.IFS(AND(X177&gt;0,X177&lt;=0.05),"0 to 0.05",AND(X177&gt;0.05,X177&lt;=0.1),"0.05 to 0.1",AND(X177&gt;0.1,X177&lt;=0.2),"0.1 to 0.2",AND(X177&gt;0.2,X177&lt;=0.3),"0.2 to 0.3",AND(X177&gt;0.3,X177&lt;=0.4),"0.3 to 0.4",AND(X177&gt;0.4,X177&lt;=0.5),"0.4 to 0.5",AND(X177&gt;0.5,X177&lt;=0.75),"0.5 to 0.75",AND(X177&gt;0.75,X177&lt;=1),"0.75 to 1",AND(X177&gt;1,X177&lt;=2),"1 to 2",AND(X177&gt;2,X177&lt;=3),"2 to 3",AND(X177&gt;3,X177&lt;=4),"3 to 4",AND(X177&gt;4,X177&lt;=5),"4 to 5",AND(X177&gt;5,X177&lt;=10),"5 to 10",X177&gt;10,"10+")</f>
        <v>#DIV/0!</v>
      </c>
      <c r="X177" s="16" t="e">
        <f t="shared" si="7"/>
        <v>#DIV/0!</v>
      </c>
      <c r="Y177" s="5" t="e">
        <f t="array" ref="Y177">_xlfn.IFS(AND(Z177&gt;0,Z177&lt;=1),"0 to 1",AND(Z177&gt;1,Z177&lt;=2),"1 to 2",AND(Z177&gt;2,Z177&lt;=4),"2 to 4",AND(Z177&gt;4,Z177&lt;=6),"4 to 6",AND(Z177&gt;6,Z177&lt;=8),"6 to 8",AND(Z177&gt;8,Z177&lt;=10),"8 to 10",AND(Z177&gt;10,Z177&lt;=15),"10 to 15",AND(Z177&gt;15,Z177&lt;=20),"15 to 20",AND(Z177&gt;20,Z177&lt;=25),"20 to 25",AND(Z177&gt;25,Z177&lt;=30),"25 to 30",AND(Z177&gt;30,Z177&lt;=40),"30 to 40",AND(Z177&gt;40,Z177&lt;=50),"40 to 50",Z177&gt;50,"50+")</f>
        <v>#N/A</v>
      </c>
      <c r="Z177" s="9">
        <f>_xlfn.XLOOKUP($E177,'Raw Data'!$E:$E,'Raw Data'!Z:Z,"ERROR",0,1)</f>
        <v>0</v>
      </c>
      <c r="AA177" s="9">
        <f>_xlfn.XLOOKUP($E177,'Raw Data'!$E:$E,'Raw Data'!AA:AA,"ERROR",0,1)</f>
        <v>0</v>
      </c>
    </row>
    <row r="178" hidden="1" spans="1:27">
      <c r="A178" s="5" t="str">
        <f>_xlfn.XLOOKUP($E178,'Raw Data'!$E:$E,'Raw Data'!A:A,"ERROR",0,1)</f>
        <v>AE</v>
      </c>
      <c r="B178" s="5" t="str">
        <f>_xlfn.XLOOKUP($E178,'Raw Data'!$E:$E,'Raw Data'!B:B,"ERROR",0,1)</f>
        <v>Hair Mousses</v>
      </c>
      <c r="C178" s="5" t="str">
        <f>_xlfn.XLOOKUP($E178,'Raw Data'!$E:$E,'Raw Data'!C:C,"ERROR",0,1)</f>
        <v>kÃ©rastase</v>
      </c>
      <c r="D178" s="5" t="str">
        <f>_xlfn.XLOOKUP($E178,'Raw Data'!$E:$E,'Raw Data'!D:D,"ERROR",0,1)</f>
        <v>www.amazon.ae/dp/B00MQHR10C</v>
      </c>
      <c r="E178" s="5" t="s">
        <v>377</v>
      </c>
      <c r="F178" s="9" t="str">
        <f>_xlfn.XLOOKUP($E178,'Raw Data'!$E:$E,'Raw Data'!F:F,"ERROR",0,1)</f>
        <v>Kerastase K Mousse Bouffante Luxurious Volumizing 5 fl oz (150 ml)</v>
      </c>
      <c r="G178" s="10">
        <f>_xlfn.XLOOKUP($E178,'Raw Data'!$E:$E,'Raw Data'!G:G,"ERROR",0,1)</f>
        <v>1</v>
      </c>
      <c r="H178" s="9">
        <f>_xlfn.XLOOKUP($E178,'Raw Data'!$E:$E,'Raw Data'!H:H,"ERROR",0,1)</f>
        <v>407.94</v>
      </c>
      <c r="I178" s="9">
        <f>_xlfn.XLOOKUP($E178,'Raw Data'!$E:$E,'Raw Data'!I:I,"ERROR",0,1)</f>
        <v>0.000546158682593604</v>
      </c>
      <c r="J178" s="9" t="str">
        <f>_xlfn.XLOOKUP($E178,'Raw Data'!$E:$E,'Raw Data'!J:J,"ERROR",0,1)</f>
        <v>No</v>
      </c>
      <c r="K178" s="14" t="str">
        <f t="array" ref="K178">_xlfn.IFS(AND(L178&gt;0,L178&lt;=5),"0 to 5",AND(L178&gt;5,L178&lt;=10),"5 to 10",AND(L178&gt;10,L178&lt;=15),"10 to 15",AND(L178&gt;15,L178&lt;=20),"15 to 20",AND(L178&gt;20,L178&lt;=30),"20 to 30",AND(L178&gt;30,L178&lt;=40),"30 to 40",AND(L178&gt;40,L178&lt;=50),"40 to 50",AND(L178&gt;50,L178&lt;=75),"50 to 75",AND(L178&gt;75,L178&lt;=100),"75 to 100",AND(L178&gt;100,L178&lt;=150),"100 to 150",AND(L178&gt;150,L178&lt;=200),"150 to 200",AND(L178&gt;200,L178&lt;=250),"200 to 250",AND(L178&gt;250,L178&lt;=300),"250 to 300",AND(L178&gt;300,L178&lt;=400),"300 to 400",AND(L178&gt;400,L178&lt;=500),"400 to 500",L178&gt;500,"500+")</f>
        <v>150 to 200</v>
      </c>
      <c r="L178" s="9">
        <f>_xlfn.XLOOKUP($E178,'Raw Data'!$E:$E,'Raw Data'!L:L,"ERROR",0,1)</f>
        <v>167</v>
      </c>
      <c r="M178" s="14" t="str">
        <f t="array" ref="M178">_xlfn.IFS(AND(N178&gt;0,N178&lt;=5),"0 to 5",AND(N178&gt;5,N178&lt;=10),"5 to 10",AND(N178&gt;10,N178&lt;=15),"10 to 15",AND(N178&gt;15,N178&lt;=20),"15 to 20",AND(N178&gt;20,N178&lt;=30),"20 to 30",AND(N178&gt;30,N178&lt;=40),"30 to 40",AND(N178&gt;40,N178&lt;=50),"40 to 50",AND(N178&gt;50,N178&lt;=75),"50 to 75",AND(N178&gt;75,N178&lt;=100),"75 to 100",AND(N178&gt;100,N178&lt;=150),"100 to 150",AND(N178&gt;150,N178&lt;=200),"150 to 200",AND(N178&gt;200,N178&lt;=250),"200 to 250",AND(N178&gt;250,N178&lt;=300),"250 to 300",AND(N178&gt;300,N178&lt;=400),"300 to 400",AND(N178&gt;400,N178&lt;=500),"400 to 500",N178&gt;500,"500+")</f>
        <v>150 to 200</v>
      </c>
      <c r="N178" s="9">
        <f>_xlfn.XLOOKUP($E178,'Raw Data'!$E:$E,'Raw Data'!N:N,"ERROR",0,1)</f>
        <v>167</v>
      </c>
      <c r="O178" s="14" t="str">
        <f t="array" ref="O178">_xlfn.IFS(P178=0,"No Discount",AND(P178&gt;0,P178&lt;=0.02),"0% to 2%",AND(P178&gt;0.02,P178&lt;=0.04),"2% to 4%",AND(P178&gt;0.04,P178&lt;=0.06),"4% to 6%",AND(P178&gt;0.06,P178&lt;=0.08),"6% to 8%",AND(P178&gt;0.08,P178&lt;=0.1),"8% to 10%",AND(P178&gt;0.1,P178&lt;=0.15),"10% to 15%",AND(P178&gt;0.15,P178&lt;=0.2),"15% to 20%",AND(P178&gt;0.2,P178&lt;=0.25),"20% to 25%",AND(P178&gt;0.25,P178&lt;=0.3),"25% to 30%",AND(P178&gt;0.3,P178&lt;=0.4),"30% to 40%",AND(P178&gt;0.4,P178&lt;=0.5),"40% to 50%",AND(P178&gt;0.5,P178&lt;=0.75),"50% to 75%",AND(P178&gt;0.75,P178&lt;=1),"75% to 100%")</f>
        <v>No Discount</v>
      </c>
      <c r="P178" s="10">
        <f>_xlfn.XLOOKUP($E178,'Raw Data'!$E:$E,'Raw Data'!P:P,"ERROR",0,1)</f>
        <v>0</v>
      </c>
      <c r="Q178" s="9">
        <f>_xlfn.XLOOKUP($E178,'Raw Data'!$E:$E,'Raw Data'!Q:Q,"ERROR",0,1)</f>
        <v>5</v>
      </c>
      <c r="R178" s="9" t="str">
        <f>_xlfn.XLOOKUP($E178,'Raw Data'!$E:$E,'Raw Data'!R:R,"ERROR",0,1)</f>
        <v>fl oz</v>
      </c>
      <c r="S178" s="5" t="str">
        <f t="array" ref="S178">_xlfn.IFS(AND(T178&gt;0,T178&lt;=0.05),"0 to 0.05",AND(T178&gt;0.05,T178&lt;=0.1),"0.05 to 0.1",AND(T178&gt;0.1,T178&lt;=0.2),"0.1 to 0.2",AND(T178&gt;0.2,T178&lt;=0.3),"0.2 to 0.3",AND(T178&gt;0.3,T178&lt;=0.4),"0.3 to 0.4",AND(T178&gt;0.4,T178&lt;=0.5),"0.4 to 0.5",AND(T178&gt;0.5,T178&lt;=0.75),"0.5 to 0.75",AND(T178&gt;0.75,T178&lt;=1),"0.75 to 1",AND(T178&gt;1,T178&lt;=2),"1 to 2",AND(T178&gt;2,T178&lt;=3),"2 to 3",AND(T178&gt;3,T178&lt;=4),"3 to 4",AND(T178&gt;4,T178&lt;=5),"4 to 5",AND(T178&gt;5,T178&lt;=10),"5 to 10",T178&gt;10,"10+")</f>
        <v>1 to 2</v>
      </c>
      <c r="T178" s="10">
        <f>_xlfn.XLOOKUP($E178,'Raw Data'!$E:$E,'Raw Data'!T:T,"ERROR",0,1)</f>
        <v>1.08607996670222</v>
      </c>
      <c r="U178" s="15" t="str">
        <f t="array" ref="U178">_xlfn.IFS(AND(V178&gt;0,V178&lt;=0.05),"0 to 0.05",AND(V178&gt;0.05,V178&lt;=0.1),"0.05 to 0.1",AND(V178&gt;0.1,V178&lt;=0.2),"0.1 to 0.2",AND(V178&gt;0.2,V178&lt;=0.3),"0.2 to 0.3",AND(V178&gt;0.3,V178&lt;=0.4),"0.3 to 0.4",AND(V178&gt;0.4,V178&lt;=0.5),"0.4 to 0.5",AND(V178&gt;0.5,V178&lt;=0.75),"0.5 to 0.75",AND(V178&gt;0.75,V178&lt;=1),"0.75 to 1",AND(V178&gt;1,V178&lt;=2),"1 to 2",AND(V178&gt;2,V178&lt;=3),"2 to 3",AND(V178&gt;3,V178&lt;=4),"3 to 4",AND(V178&gt;4,V178&lt;=5),"4 to 5",AND(V178&gt;5,V178&lt;=10),"5 to 10",V178&gt;10,"10+")</f>
        <v>0.2 to 0.3</v>
      </c>
      <c r="V178" s="10">
        <f>_xlfn.XLOOKUP($E178,'Raw Data'!$E:$E,'Raw Data'!V:V,"ERROR",0,1)</f>
        <v>0.293241591009599</v>
      </c>
      <c r="W178" s="15" t="str">
        <f t="array" ref="W178">_xlfn.IFS(AND(X178&gt;0,X178&lt;=0.05),"0 to 0.05",AND(X178&gt;0.05,X178&lt;=0.1),"0.05 to 0.1",AND(X178&gt;0.1,X178&lt;=0.2),"0.1 to 0.2",AND(X178&gt;0.2,X178&lt;=0.3),"0.2 to 0.3",AND(X178&gt;0.3,X178&lt;=0.4),"0.3 to 0.4",AND(X178&gt;0.4,X178&lt;=0.5),"0.4 to 0.5",AND(X178&gt;0.5,X178&lt;=0.75),"0.5 to 0.75",AND(X178&gt;0.75,X178&lt;=1),"0.75 to 1",AND(X178&gt;1,X178&lt;=2),"1 to 2",AND(X178&gt;2,X178&lt;=3),"2 to 3",AND(X178&gt;3,X178&lt;=4),"3 to 4",AND(X178&gt;4,X178&lt;=5),"4 to 5",AND(X178&gt;5,X178&lt;=10),"5 to 10",X178&gt;10,"10+")</f>
        <v>0.2 to 0.3</v>
      </c>
      <c r="X178" s="16">
        <f t="shared" si="7"/>
        <v>0.293241591009599</v>
      </c>
      <c r="Y178" s="5" t="str">
        <f t="array" ref="Y178">_xlfn.IFS(AND(Z178&gt;0,Z178&lt;=1),"0 to 1",AND(Z178&gt;1,Z178&lt;=2),"1 to 2",AND(Z178&gt;2,Z178&lt;=4),"2 to 4",AND(Z178&gt;4,Z178&lt;=6),"4 to 6",AND(Z178&gt;6,Z178&lt;=8),"6 to 8",AND(Z178&gt;8,Z178&lt;=10),"8 to 10",AND(Z178&gt;10,Z178&lt;=15),"10 to 15",AND(Z178&gt;15,Z178&lt;=20),"15 to 20",AND(Z178&gt;20,Z178&lt;=25),"20 to 25",AND(Z178&gt;25,Z178&lt;=30),"25 to 30",AND(Z178&gt;30,Z178&lt;=40),"30 to 40",AND(Z178&gt;40,Z178&lt;=50),"40 to 50",Z178&gt;50,"50+")</f>
        <v>4 to 6</v>
      </c>
      <c r="Z178" s="9">
        <f>_xlfn.XLOOKUP($E178,'Raw Data'!$E:$E,'Raw Data'!Z:Z,"ERROR",0,1)</f>
        <v>5.2</v>
      </c>
      <c r="AA178" s="9" t="str">
        <f>_xlfn.XLOOKUP($E178,'Raw Data'!$E:$E,'Raw Data'!AA:AA,"ERROR",0,1)</f>
        <v>oz</v>
      </c>
    </row>
    <row r="179" hidden="1" spans="1:27">
      <c r="A179" s="5" t="str">
        <f>_xlfn.XLOOKUP($E179,'Raw Data'!$E:$E,'Raw Data'!A:A,"ERROR",0,1)</f>
        <v>AE</v>
      </c>
      <c r="B179" s="5" t="str">
        <f>_xlfn.XLOOKUP($E179,'Raw Data'!$E:$E,'Raw Data'!B:B,"ERROR",0,1)</f>
        <v>Hair Mousses</v>
      </c>
      <c r="C179" s="5" t="str">
        <f>_xlfn.XLOOKUP($E179,'Raw Data'!$E:$E,'Raw Data'!C:C,"ERROR",0,1)</f>
        <v>charles worthington</v>
      </c>
      <c r="D179" s="5" t="str">
        <f>_xlfn.XLOOKUP($E179,'Raw Data'!$E:$E,'Raw Data'!D:D,"ERROR",0,1)</f>
        <v>www.amazon.ae/dp/B091B63BKR</v>
      </c>
      <c r="E179" s="5" t="s">
        <v>378</v>
      </c>
      <c r="F179" s="9" t="str">
        <f>_xlfn.XLOOKUP($E179,'Raw Data'!$E:$E,'Raw Data'!F:F,"ERROR",0,1)</f>
        <v>Charles Worthington Thicker and Fuller Densifying Mousse, Hair Thickening Mousse for Fine Hair, Hair Thickening Products for Women and Men, Salon Hair Repair, 200 ml</v>
      </c>
      <c r="G179" s="10">
        <f>_xlfn.XLOOKUP($E179,'Raw Data'!$E:$E,'Raw Data'!G:G,"ERROR",0,1)</f>
        <v>4</v>
      </c>
      <c r="H179" s="9">
        <f>_xlfn.XLOOKUP($E179,'Raw Data'!$E:$E,'Raw Data'!H:H,"ERROR",0,1)</f>
        <v>407.93</v>
      </c>
      <c r="I179" s="9">
        <f>_xlfn.XLOOKUP($E179,'Raw Data'!$E:$E,'Raw Data'!I:I,"ERROR",0,1)</f>
        <v>0.000546145294382529</v>
      </c>
      <c r="J179" s="9" t="str">
        <f>_xlfn.XLOOKUP($E179,'Raw Data'!$E:$E,'Raw Data'!J:J,"ERROR",0,1)</f>
        <v>No</v>
      </c>
      <c r="K179" s="14" t="str">
        <f t="array" ref="K179">_xlfn.IFS(AND(L179&gt;0,L179&lt;=5),"0 to 5",AND(L179&gt;5,L179&lt;=10),"5 to 10",AND(L179&gt;10,L179&lt;=15),"10 to 15",AND(L179&gt;15,L179&lt;=20),"15 to 20",AND(L179&gt;20,L179&lt;=30),"20 to 30",AND(L179&gt;30,L179&lt;=40),"30 to 40",AND(L179&gt;40,L179&lt;=50),"40 to 50",AND(L179&gt;50,L179&lt;=75),"50 to 75",AND(L179&gt;75,L179&lt;=100),"75 to 100",AND(L179&gt;100,L179&lt;=150),"100 to 150",AND(L179&gt;150,L179&lt;=200),"150 to 200",AND(L179&gt;200,L179&lt;=250),"200 to 250",AND(L179&gt;250,L179&lt;=300),"250 to 300",AND(L179&gt;300,L179&lt;=400),"300 to 400",AND(L179&gt;400,L179&lt;=500),"400 to 500",L179&gt;500,"500+")</f>
        <v>100 to 150</v>
      </c>
      <c r="L179" s="9">
        <f>_xlfn.XLOOKUP($E179,'Raw Data'!$E:$E,'Raw Data'!L:L,"ERROR",0,1)</f>
        <v>102.82</v>
      </c>
      <c r="M179" s="14" t="str">
        <f t="array" ref="M179">_xlfn.IFS(AND(N179&gt;0,N179&lt;=5),"0 to 5",AND(N179&gt;5,N179&lt;=10),"5 to 10",AND(N179&gt;10,N179&lt;=15),"10 to 15",AND(N179&gt;15,N179&lt;=20),"15 to 20",AND(N179&gt;20,N179&lt;=30),"20 to 30",AND(N179&gt;30,N179&lt;=40),"30 to 40",AND(N179&gt;40,N179&lt;=50),"40 to 50",AND(N179&gt;50,N179&lt;=75),"50 to 75",AND(N179&gt;75,N179&lt;=100),"75 to 100",AND(N179&gt;100,N179&lt;=150),"100 to 150",AND(N179&gt;150,N179&lt;=200),"150 to 200",AND(N179&gt;200,N179&lt;=250),"200 to 250",AND(N179&gt;250,N179&lt;=300),"250 to 300",AND(N179&gt;300,N179&lt;=400),"300 to 400",AND(N179&gt;400,N179&lt;=500),"400 to 500",N179&gt;500,"500+")</f>
        <v>100 to 150</v>
      </c>
      <c r="N179" s="9">
        <f>_xlfn.XLOOKUP($E179,'Raw Data'!$E:$E,'Raw Data'!N:N,"ERROR",0,1)</f>
        <v>114.31</v>
      </c>
      <c r="O179" s="14" t="str">
        <f t="array" ref="O179">_xlfn.IFS(P179=0,"No Discount",AND(P179&gt;0,P179&lt;=0.02),"0% to 2%",AND(P179&gt;0.02,P179&lt;=0.04),"2% to 4%",AND(P179&gt;0.04,P179&lt;=0.06),"4% to 6%",AND(P179&gt;0.06,P179&lt;=0.08),"6% to 8%",AND(P179&gt;0.08,P179&lt;=0.1),"8% to 10%",AND(P179&gt;0.1,P179&lt;=0.15),"10% to 15%",AND(P179&gt;0.15,P179&lt;=0.2),"15% to 20%",AND(P179&gt;0.2,P179&lt;=0.25),"20% to 25%",AND(P179&gt;0.25,P179&lt;=0.3),"25% to 30%",AND(P179&gt;0.3,P179&lt;=0.4),"30% to 40%",AND(P179&gt;0.4,P179&lt;=0.5),"40% to 50%",AND(P179&gt;0.5,P179&lt;=0.75),"50% to 75%",AND(P179&gt;0.75,P179&lt;=1),"75% to 100%")</f>
        <v>10% to 15%</v>
      </c>
      <c r="P179" s="10">
        <f>_xlfn.XLOOKUP($E179,'Raw Data'!$E:$E,'Raw Data'!P:P,"ERROR",0,1)</f>
        <v>0.100516140320182</v>
      </c>
      <c r="Q179" s="9">
        <f>_xlfn.XLOOKUP($E179,'Raw Data'!$E:$E,'Raw Data'!Q:Q,"ERROR",0,1)</f>
        <v>200</v>
      </c>
      <c r="R179" s="9" t="str">
        <f>_xlfn.XLOOKUP($E179,'Raw Data'!$E:$E,'Raw Data'!R:R,"ERROR",0,1)</f>
        <v>ml</v>
      </c>
      <c r="S179" s="5" t="str">
        <f t="array" ref="S179">_xlfn.IFS(AND(T179&gt;0,T179&lt;=0.05),"0 to 0.05",AND(T179&gt;0.05,T179&lt;=0.1),"0.05 to 0.1",AND(T179&gt;0.1,T179&lt;=0.2),"0.1 to 0.2",AND(T179&gt;0.2,T179&lt;=0.3),"0.2 to 0.3",AND(T179&gt;0.3,T179&lt;=0.4),"0.3 to 0.4",AND(T179&gt;0.4,T179&lt;=0.5),"0.4 to 0.5",AND(T179&gt;0.5,T179&lt;=0.75),"0.5 to 0.75",AND(T179&gt;0.75,T179&lt;=1),"0.75 to 1",AND(T179&gt;1,T179&lt;=2),"1 to 2",AND(T179&gt;2,T179&lt;=3),"2 to 3",AND(T179&gt;3,T179&lt;=4),"3 to 4",AND(T179&gt;4,T179&lt;=5),"4 to 5",AND(T179&gt;5,T179&lt;=10),"5 to 10",T179&gt;10,"10+")</f>
        <v>0.5 to 0.75</v>
      </c>
      <c r="T179" s="10">
        <f>_xlfn.XLOOKUP($E179,'Raw Data'!$E:$E,'Raw Data'!T:T,"ERROR",0,1)</f>
        <v>0.514374676077025</v>
      </c>
      <c r="U179" s="15" t="str">
        <f t="array" ref="U179">_xlfn.IFS(AND(V179&gt;0,V179&lt;=0.05),"0 to 0.05",AND(V179&gt;0.05,V179&lt;=0.1),"0.05 to 0.1",AND(V179&gt;0.1,V179&lt;=0.2),"0.1 to 0.2",AND(V179&gt;0.2,V179&lt;=0.3),"0.2 to 0.3",AND(V179&gt;0.3,V179&lt;=0.4),"0.3 to 0.4",AND(V179&gt;0.4,V179&lt;=0.5),"0.4 to 0.5",AND(V179&gt;0.5,V179&lt;=0.75),"0.5 to 0.75",AND(V179&gt;0.75,V179&lt;=1),"0.75 to 1",AND(V179&gt;1,V179&lt;=2),"1 to 2",AND(V179&gt;2,V179&lt;=3),"2 to 3",AND(V179&gt;3,V179&lt;=4),"3 to 4",AND(V179&gt;4,V179&lt;=5),"4 to 5",AND(V179&gt;5,V179&lt;=10),"5 to 10",V179&gt;10,"10+")</f>
        <v>0.1 to 0.2</v>
      </c>
      <c r="V179" s="10">
        <f>_xlfn.XLOOKUP($E179,'Raw Data'!$E:$E,'Raw Data'!V:V,"ERROR",0,1)</f>
        <v>0.154400950107357</v>
      </c>
      <c r="W179" s="15" t="str">
        <f t="array" ref="W179">_xlfn.IFS(AND(X179&gt;0,X179&lt;=0.05),"0 to 0.05",AND(X179&gt;0.05,X179&lt;=0.1),"0.05 to 0.1",AND(X179&gt;0.1,X179&lt;=0.2),"0.1 to 0.2",AND(X179&gt;0.2,X179&lt;=0.3),"0.2 to 0.3",AND(X179&gt;0.3,X179&lt;=0.4),"0.3 to 0.4",AND(X179&gt;0.4,X179&lt;=0.5),"0.4 to 0.5",AND(X179&gt;0.5,X179&lt;=0.75),"0.5 to 0.75",AND(X179&gt;0.75,X179&lt;=1),"0.75 to 1",AND(X179&gt;1,X179&lt;=2),"1 to 2",AND(X179&gt;2,X179&lt;=3),"2 to 3",AND(X179&gt;3,X179&lt;=4),"3 to 4",AND(X179&gt;4,X179&lt;=5),"4 to 5",AND(X179&gt;5,X179&lt;=10),"5 to 10",X179&gt;10,"10+")</f>
        <v>0.1 to 0.2</v>
      </c>
      <c r="X179" s="16">
        <f t="shared" si="7"/>
        <v>0.138881162540797</v>
      </c>
      <c r="Y179" s="5" t="str">
        <f t="array" ref="Y179">_xlfn.IFS(AND(Z179&gt;0,Z179&lt;=1),"0 to 1",AND(Z179&gt;1,Z179&lt;=2),"1 to 2",AND(Z179&gt;2,Z179&lt;=4),"2 to 4",AND(Z179&gt;4,Z179&lt;=6),"4 to 6",AND(Z179&gt;6,Z179&lt;=8),"6 to 8",AND(Z179&gt;8,Z179&lt;=10),"8 to 10",AND(Z179&gt;10,Z179&lt;=15),"10 to 15",AND(Z179&gt;15,Z179&lt;=20),"15 to 20",AND(Z179&gt;20,Z179&lt;=25),"20 to 25",AND(Z179&gt;25,Z179&lt;=30),"25 to 30",AND(Z179&gt;30,Z179&lt;=40),"30 to 40",AND(Z179&gt;40,Z179&lt;=50),"40 to 50",Z179&gt;50,"50+")</f>
        <v>6 to 8</v>
      </c>
      <c r="Z179" s="9">
        <f>_xlfn.XLOOKUP($E179,'Raw Data'!$E:$E,'Raw Data'!Z:Z,"ERROR",0,1)</f>
        <v>6.76</v>
      </c>
      <c r="AA179" s="9" t="str">
        <f>_xlfn.XLOOKUP($E179,'Raw Data'!$E:$E,'Raw Data'!AA:AA,"ERROR",0,1)</f>
        <v>oz</v>
      </c>
    </row>
    <row r="180" hidden="1" spans="1:27">
      <c r="A180" s="5" t="str">
        <f>_xlfn.XLOOKUP($E180,'Raw Data'!$E:$E,'Raw Data'!A:A,"ERROR",0,1)</f>
        <v>AE</v>
      </c>
      <c r="B180" s="5" t="str">
        <f>_xlfn.XLOOKUP($E180,'Raw Data'!$E:$E,'Raw Data'!B:B,"ERROR",0,1)</f>
        <v>Hair Mousses</v>
      </c>
      <c r="C180" s="5" t="str">
        <f>_xlfn.XLOOKUP($E180,'Raw Data'!$E:$E,'Raw Data'!C:C,"ERROR",0,1)</f>
        <v>Unite </v>
      </c>
      <c r="D180" s="5" t="str">
        <f>_xlfn.XLOOKUP($E180,'Raw Data'!$E:$E,'Raw Data'!D:D,"ERROR",0,1)</f>
        <v>www.amazon.ae/dp/B00Q923ZN2</v>
      </c>
      <c r="E180" s="5" t="s">
        <v>379</v>
      </c>
      <c r="F180" s="9" t="str">
        <f>_xlfn.XLOOKUP($E180,'Raw Data'!$E:$E,'Raw Data'!F:F,"ERROR",0,1)</f>
        <v>UNITE  Hair  ELEVATE  Mousse  - Volumizing Foam, 6 Oz (Pack of 1)</v>
      </c>
      <c r="G180" s="10">
        <f>_xlfn.XLOOKUP($E180,'Raw Data'!$E:$E,'Raw Data'!G:G,"ERROR",0,1)</f>
        <v>3</v>
      </c>
      <c r="H180" s="9">
        <f>_xlfn.XLOOKUP($E180,'Raw Data'!$E:$E,'Raw Data'!H:H,"ERROR",0,1)</f>
        <v>404.15</v>
      </c>
      <c r="I180" s="9">
        <f>_xlfn.XLOOKUP($E180,'Raw Data'!$E:$E,'Raw Data'!I:I,"ERROR",0,1)</f>
        <v>0.000541084550596179</v>
      </c>
      <c r="J180" s="9" t="str">
        <f>_xlfn.XLOOKUP($E180,'Raw Data'!$E:$E,'Raw Data'!J:J,"ERROR",0,1)</f>
        <v>No</v>
      </c>
      <c r="K180" s="14" t="str">
        <f t="array" ref="K180">_xlfn.IFS(AND(L180&gt;0,L180&lt;=5),"0 to 5",AND(L180&gt;5,L180&lt;=10),"5 to 10",AND(L180&gt;10,L180&lt;=15),"10 to 15",AND(L180&gt;15,L180&lt;=20),"15 to 20",AND(L180&gt;20,L180&lt;=30),"20 to 30",AND(L180&gt;30,L180&lt;=40),"30 to 40",AND(L180&gt;40,L180&lt;=50),"40 to 50",AND(L180&gt;50,L180&lt;=75),"50 to 75",AND(L180&gt;75,L180&lt;=100),"75 to 100",AND(L180&gt;100,L180&lt;=150),"100 to 150",AND(L180&gt;150,L180&lt;=200),"150 to 200",AND(L180&gt;200,L180&lt;=250),"200 to 250",AND(L180&gt;250,L180&lt;=300),"250 to 300",AND(L180&gt;300,L180&lt;=400),"300 to 400",AND(L180&gt;400,L180&lt;=500),"400 to 500",L180&gt;500,"500+")</f>
        <v>150 to 200</v>
      </c>
      <c r="L180" s="9">
        <f>_xlfn.XLOOKUP($E180,'Raw Data'!$E:$E,'Raw Data'!L:L,"ERROR",0,1)</f>
        <v>160</v>
      </c>
      <c r="M180" s="14" t="str">
        <f t="array" ref="M180">_xlfn.IFS(AND(N180&gt;0,N180&lt;=5),"0 to 5",AND(N180&gt;5,N180&lt;=10),"5 to 10",AND(N180&gt;10,N180&lt;=15),"10 to 15",AND(N180&gt;15,N180&lt;=20),"15 to 20",AND(N180&gt;20,N180&lt;=30),"20 to 30",AND(N180&gt;30,N180&lt;=40),"30 to 40",AND(N180&gt;40,N180&lt;=50),"40 to 50",AND(N180&gt;50,N180&lt;=75),"50 to 75",AND(N180&gt;75,N180&lt;=100),"75 to 100",AND(N180&gt;100,N180&lt;=150),"100 to 150",AND(N180&gt;150,N180&lt;=200),"150 to 200",AND(N180&gt;200,N180&lt;=250),"200 to 250",AND(N180&gt;250,N180&lt;=300),"250 to 300",AND(N180&gt;300,N180&lt;=400),"300 to 400",AND(N180&gt;400,N180&lt;=500),"400 to 500",N180&gt;500,"500+")</f>
        <v>150 to 200</v>
      </c>
      <c r="N180" s="9">
        <f>_xlfn.XLOOKUP($E180,'Raw Data'!$E:$E,'Raw Data'!N:N,"ERROR",0,1)</f>
        <v>160</v>
      </c>
      <c r="O180" s="14" t="str">
        <f t="array" ref="O180">_xlfn.IFS(P180=0,"No Discount",AND(P180&gt;0,P180&lt;=0.02),"0% to 2%",AND(P180&gt;0.02,P180&lt;=0.04),"2% to 4%",AND(P180&gt;0.04,P180&lt;=0.06),"4% to 6%",AND(P180&gt;0.06,P180&lt;=0.08),"6% to 8%",AND(P180&gt;0.08,P180&lt;=0.1),"8% to 10%",AND(P180&gt;0.1,P180&lt;=0.15),"10% to 15%",AND(P180&gt;0.15,P180&lt;=0.2),"15% to 20%",AND(P180&gt;0.2,P180&lt;=0.25),"20% to 25%",AND(P180&gt;0.25,P180&lt;=0.3),"25% to 30%",AND(P180&gt;0.3,P180&lt;=0.4),"30% to 40%",AND(P180&gt;0.4,P180&lt;=0.5),"40% to 50%",AND(P180&gt;0.5,P180&lt;=0.75),"50% to 75%",AND(P180&gt;0.75,P180&lt;=1),"75% to 100%")</f>
        <v>No Discount</v>
      </c>
      <c r="P180" s="10">
        <f>_xlfn.XLOOKUP($E180,'Raw Data'!$E:$E,'Raw Data'!P:P,"ERROR",0,1)</f>
        <v>0</v>
      </c>
      <c r="Q180" s="9">
        <f>_xlfn.XLOOKUP($E180,'Raw Data'!$E:$E,'Raw Data'!Q:Q,"ERROR",0,1)</f>
        <v>6</v>
      </c>
      <c r="R180" s="9" t="str">
        <f>_xlfn.XLOOKUP($E180,'Raw Data'!$E:$E,'Raw Data'!R:R,"ERROR",0,1)</f>
        <v>oz</v>
      </c>
      <c r="S180" s="5" t="str">
        <f t="array" ref="S180">_xlfn.IFS(AND(T180&gt;0,T180&lt;=0.05),"0 to 0.05",AND(T180&gt;0.05,T180&lt;=0.1),"0.05 to 0.1",AND(T180&gt;0.1,T180&lt;=0.2),"0.1 to 0.2",AND(T180&gt;0.2,T180&lt;=0.3),"0.2 to 0.3",AND(T180&gt;0.3,T180&lt;=0.4),"0.3 to 0.4",AND(T180&gt;0.4,T180&lt;=0.5),"0.4 to 0.5",AND(T180&gt;0.5,T180&lt;=0.75),"0.5 to 0.75",AND(T180&gt;0.75,T180&lt;=1),"0.75 to 1",AND(T180&gt;1,T180&lt;=2),"1 to 2",AND(T180&gt;2,T180&lt;=3),"2 to 3",AND(T180&gt;3,T180&lt;=4),"3 to 4",AND(T180&gt;4,T180&lt;=5),"4 to 5",AND(T180&gt;5,T180&lt;=10),"5 to 10",T180&gt;10,"10+")</f>
        <v>0.75 to 1</v>
      </c>
      <c r="T180" s="10">
        <f>_xlfn.XLOOKUP($E180,'Raw Data'!$E:$E,'Raw Data'!T:T,"ERROR",0,1)</f>
        <v>0.901814902491264</v>
      </c>
      <c r="U180" s="15" t="str">
        <f t="array" ref="U180">_xlfn.IFS(AND(V180&gt;0,V180&lt;=0.05),"0 to 0.05",AND(V180&gt;0.05,V180&lt;=0.1),"0.05 to 0.1",AND(V180&gt;0.1,V180&lt;=0.2),"0.1 to 0.2",AND(V180&gt;0.2,V180&lt;=0.3),"0.2 to 0.3",AND(V180&gt;0.3,V180&lt;=0.4),"0.3 to 0.4",AND(V180&gt;0.4,V180&lt;=0.5),"0.4 to 0.5",AND(V180&gt;0.5,V180&lt;=0.75),"0.5 to 0.75",AND(V180&gt;0.75,V180&lt;=1),"0.75 to 1",AND(V180&gt;1,V180&lt;=2),"1 to 2",AND(V180&gt;2,V180&lt;=3),"2 to 3",AND(V180&gt;3,V180&lt;=4),"3 to 4",AND(V180&gt;4,V180&lt;=5),"4 to 5",AND(V180&gt;5,V180&lt;=10),"5 to 10",V180&gt;10,"10+")</f>
        <v>0.2 to 0.3</v>
      </c>
      <c r="V180" s="10">
        <f>_xlfn.XLOOKUP($E180,'Raw Data'!$E:$E,'Raw Data'!V:V,"ERROR",0,1)</f>
        <v>0.243490023672641</v>
      </c>
      <c r="W180" s="15" t="str">
        <f t="array" ref="W180">_xlfn.IFS(AND(X180&gt;0,X180&lt;=0.05),"0 to 0.05",AND(X180&gt;0.05,X180&lt;=0.1),"0.05 to 0.1",AND(X180&gt;0.1,X180&lt;=0.2),"0.1 to 0.2",AND(X180&gt;0.2,X180&lt;=0.3),"0.2 to 0.3",AND(X180&gt;0.3,X180&lt;=0.4),"0.3 to 0.4",AND(X180&gt;0.4,X180&lt;=0.5),"0.4 to 0.5",AND(X180&gt;0.5,X180&lt;=0.75),"0.5 to 0.75",AND(X180&gt;0.75,X180&lt;=1),"0.75 to 1",AND(X180&gt;1,X180&lt;=2),"1 to 2",AND(X180&gt;2,X180&lt;=3),"2 to 3",AND(X180&gt;3,X180&lt;=4),"3 to 4",AND(X180&gt;4,X180&lt;=5),"4 to 5",AND(X180&gt;5,X180&lt;=10),"5 to 10",X180&gt;10,"10+")</f>
        <v>0.2 to 0.3</v>
      </c>
      <c r="X180" s="16">
        <f t="shared" si="7"/>
        <v>0.243490023672641</v>
      </c>
      <c r="Y180" s="5" t="str">
        <f t="array" ref="Y180">_xlfn.IFS(AND(Z180&gt;0,Z180&lt;=1),"0 to 1",AND(Z180&gt;1,Z180&lt;=2),"1 to 2",AND(Z180&gt;2,Z180&lt;=4),"2 to 4",AND(Z180&gt;4,Z180&lt;=6),"4 to 6",AND(Z180&gt;6,Z180&lt;=8),"6 to 8",AND(Z180&gt;8,Z180&lt;=10),"8 to 10",AND(Z180&gt;10,Z180&lt;=15),"10 to 15",AND(Z180&gt;15,Z180&lt;=20),"15 to 20",AND(Z180&gt;20,Z180&lt;=25),"20 to 25",AND(Z180&gt;25,Z180&lt;=30),"25 to 30",AND(Z180&gt;30,Z180&lt;=40),"30 to 40",AND(Z180&gt;40,Z180&lt;=50),"40 to 50",Z180&gt;50,"50+")</f>
        <v>4 to 6</v>
      </c>
      <c r="Z180" s="9">
        <f>_xlfn.XLOOKUP($E180,'Raw Data'!$E:$E,'Raw Data'!Z:Z,"ERROR",0,1)</f>
        <v>6</v>
      </c>
      <c r="AA180" s="9" t="str">
        <f>_xlfn.XLOOKUP($E180,'Raw Data'!$E:$E,'Raw Data'!AA:AA,"ERROR",0,1)</f>
        <v>oz</v>
      </c>
    </row>
    <row r="181" hidden="1" spans="1:27">
      <c r="A181" s="5" t="str">
        <f>_xlfn.XLOOKUP($E181,'Raw Data'!$E:$E,'Raw Data'!A:A,"ERROR",0,1)</f>
        <v>AE</v>
      </c>
      <c r="B181" s="5" t="str">
        <f>_xlfn.XLOOKUP($E181,'Raw Data'!$E:$E,'Raw Data'!B:B,"ERROR",0,1)</f>
        <v>Hair Mousses</v>
      </c>
      <c r="C181" s="5" t="str">
        <f>_xlfn.XLOOKUP($E181,'Raw Data'!$E:$E,'Raw Data'!C:C,"ERROR",0,1)</f>
        <v>vo5</v>
      </c>
      <c r="D181" s="5" t="str">
        <f>_xlfn.XLOOKUP($E181,'Raw Data'!$E:$E,'Raw Data'!D:D,"ERROR",0,1)</f>
        <v>www.amazon.ae/dp/B07YB4ZDX2</v>
      </c>
      <c r="E181" s="5" t="s">
        <v>380</v>
      </c>
      <c r="F181" s="9" t="str">
        <f>_xlfn.XLOOKUP($E181,'Raw Data'!$E:$E,'Raw Data'!F:F,"ERROR",0,1)</f>
        <v>VO5 Natural  Volume  Foam  Mousse  150ml</v>
      </c>
      <c r="G181" s="10">
        <f>_xlfn.XLOOKUP($E181,'Raw Data'!$E:$E,'Raw Data'!G:G,"ERROR",0,1)</f>
        <v>4</v>
      </c>
      <c r="H181" s="9">
        <f>_xlfn.XLOOKUP($E181,'Raw Data'!$E:$E,'Raw Data'!H:H,"ERROR",0,1)</f>
        <v>402.71</v>
      </c>
      <c r="I181" s="9">
        <f>_xlfn.XLOOKUP($E181,'Raw Data'!$E:$E,'Raw Data'!I:I,"ERROR",0,1)</f>
        <v>0.000539156648201378</v>
      </c>
      <c r="J181" s="9" t="str">
        <f>_xlfn.XLOOKUP($E181,'Raw Data'!$E:$E,'Raw Data'!J:J,"ERROR",0,1)</f>
        <v>No</v>
      </c>
      <c r="K181" s="14" t="str">
        <f t="array" ref="K181">_xlfn.IFS(AND(L181&gt;0,L181&lt;=5),"0 to 5",AND(L181&gt;5,L181&lt;=10),"5 to 10",AND(L181&gt;10,L181&lt;=15),"10 to 15",AND(L181&gt;15,L181&lt;=20),"15 to 20",AND(L181&gt;20,L181&lt;=30),"20 to 30",AND(L181&gt;30,L181&lt;=40),"30 to 40",AND(L181&gt;40,L181&lt;=50),"40 to 50",AND(L181&gt;50,L181&lt;=75),"50 to 75",AND(L181&gt;75,L181&lt;=100),"75 to 100",AND(L181&gt;100,L181&lt;=150),"100 to 150",AND(L181&gt;150,L181&lt;=200),"150 to 200",AND(L181&gt;200,L181&lt;=250),"200 to 250",AND(L181&gt;250,L181&lt;=300),"250 to 300",AND(L181&gt;300,L181&lt;=400),"300 to 400",AND(L181&gt;400,L181&lt;=500),"400 to 500",L181&gt;500,"500+")</f>
        <v>100 to 150</v>
      </c>
      <c r="L181" s="9">
        <f>_xlfn.XLOOKUP($E181,'Raw Data'!$E:$E,'Raw Data'!L:L,"ERROR",0,1)</f>
        <v>111.6</v>
      </c>
      <c r="M181" s="14" t="str">
        <f t="array" ref="M181">_xlfn.IFS(AND(N181&gt;0,N181&lt;=5),"0 to 5",AND(N181&gt;5,N181&lt;=10),"5 to 10",AND(N181&gt;10,N181&lt;=15),"10 to 15",AND(N181&gt;15,N181&lt;=20),"15 to 20",AND(N181&gt;20,N181&lt;=30),"20 to 30",AND(N181&gt;30,N181&lt;=40),"30 to 40",AND(N181&gt;40,N181&lt;=50),"40 to 50",AND(N181&gt;50,N181&lt;=75),"50 to 75",AND(N181&gt;75,N181&lt;=100),"75 to 100",AND(N181&gt;100,N181&lt;=150),"100 to 150",AND(N181&gt;150,N181&lt;=200),"150 to 200",AND(N181&gt;200,N181&lt;=250),"200 to 250",AND(N181&gt;250,N181&lt;=300),"250 to 300",AND(N181&gt;300,N181&lt;=400),"300 to 400",AND(N181&gt;400,N181&lt;=500),"400 to 500",N181&gt;500,"500+")</f>
        <v>100 to 150</v>
      </c>
      <c r="N181" s="9">
        <f>_xlfn.XLOOKUP($E181,'Raw Data'!$E:$E,'Raw Data'!N:N,"ERROR",0,1)</f>
        <v>119.79</v>
      </c>
      <c r="O181" s="14" t="str">
        <f t="array" ref="O181">_xlfn.IFS(P181=0,"No Discount",AND(P181&gt;0,P181&lt;=0.02),"0% to 2%",AND(P181&gt;0.02,P181&lt;=0.04),"2% to 4%",AND(P181&gt;0.04,P181&lt;=0.06),"4% to 6%",AND(P181&gt;0.06,P181&lt;=0.08),"6% to 8%",AND(P181&gt;0.08,P181&lt;=0.1),"8% to 10%",AND(P181&gt;0.1,P181&lt;=0.15),"10% to 15%",AND(P181&gt;0.15,P181&lt;=0.2),"15% to 20%",AND(P181&gt;0.2,P181&lt;=0.25),"20% to 25%",AND(P181&gt;0.25,P181&lt;=0.3),"25% to 30%",AND(P181&gt;0.3,P181&lt;=0.4),"30% to 40%",AND(P181&gt;0.4,P181&lt;=0.5),"40% to 50%",AND(P181&gt;0.5,P181&lt;=0.75),"50% to 75%",AND(P181&gt;0.75,P181&lt;=1),"75% to 100%")</f>
        <v>6% to 8%</v>
      </c>
      <c r="P181" s="10">
        <f>_xlfn.XLOOKUP($E181,'Raw Data'!$E:$E,'Raw Data'!P:P,"ERROR",0,1)</f>
        <v>0.0683696468820437</v>
      </c>
      <c r="Q181" s="9">
        <f>_xlfn.XLOOKUP($E181,'Raw Data'!$E:$E,'Raw Data'!Q:Q,"ERROR",0,1)</f>
        <v>150</v>
      </c>
      <c r="R181" s="9" t="str">
        <f>_xlfn.XLOOKUP($E181,'Raw Data'!$E:$E,'Raw Data'!R:R,"ERROR",0,1)</f>
        <v>ml</v>
      </c>
      <c r="S181" s="5" t="str">
        <f t="array" ref="S181">_xlfn.IFS(AND(T181&gt;0,T181&lt;=0.05),"0 to 0.05",AND(T181&gt;0.05,T181&lt;=0.1),"0.05 to 0.1",AND(T181&gt;0.1,T181&lt;=0.2),"0.1 to 0.2",AND(T181&gt;0.2,T181&lt;=0.3),"0.2 to 0.3",AND(T181&gt;0.3,T181&lt;=0.4),"0.3 to 0.4",AND(T181&gt;0.4,T181&lt;=0.5),"0.4 to 0.5",AND(T181&gt;0.5,T181&lt;=0.75),"0.5 to 0.75",AND(T181&gt;0.75,T181&lt;=1),"0.75 to 1",AND(T181&gt;1,T181&lt;=2),"1 to 2",AND(T181&gt;2,T181&lt;=3),"2 to 3",AND(T181&gt;3,T181&lt;=4),"3 to 4",AND(T181&gt;4,T181&lt;=5),"4 to 5",AND(T181&gt;5,T181&lt;=10),"5 to 10",T181&gt;10,"10+")</f>
        <v>0.5 to 0.75</v>
      </c>
      <c r="T181" s="10">
        <f>_xlfn.XLOOKUP($E181,'Raw Data'!$E:$E,'Raw Data'!T:T,"ERROR",0,1)</f>
        <v>0.744397508269416</v>
      </c>
      <c r="U181" s="15" t="str">
        <f t="array" ref="U181">_xlfn.IFS(AND(V181&gt;0,V181&lt;=0.05),"0 to 0.05",AND(V181&gt;0.05,V181&lt;=0.1),"0.05 to 0.1",AND(V181&gt;0.1,V181&lt;=0.2),"0.1 to 0.2",AND(V181&gt;0.2,V181&lt;=0.3),"0.2 to 0.3",AND(V181&gt;0.3,V181&lt;=0.4),"0.3 to 0.4",AND(V181&gt;0.4,V181&lt;=0.5),"0.4 to 0.5",AND(V181&gt;0.5,V181&lt;=0.75),"0.5 to 0.75",AND(V181&gt;0.75,V181&lt;=1),"0.75 to 1",AND(V181&gt;1,V181&lt;=2),"1 to 2",AND(V181&gt;2,V181&lt;=3),"2 to 3",AND(V181&gt;3,V181&lt;=4),"3 to 4",AND(V181&gt;4,V181&lt;=5),"4 to 5",AND(V181&gt;5,V181&lt;=10),"5 to 10",V181&gt;10,"10+")</f>
        <v>0.2 to 0.3</v>
      </c>
      <c r="V181" s="10">
        <f>_xlfn.XLOOKUP($E181,'Raw Data'!$E:$E,'Raw Data'!V:V,"ERROR",0,1)</f>
        <v>0.215737203666758</v>
      </c>
      <c r="W181" s="15" t="str">
        <f t="array" ref="W181">_xlfn.IFS(AND(X181&gt;0,X181&lt;=0.05),"0 to 0.05",AND(X181&gt;0.05,X181&lt;=0.1),"0.05 to 0.1",AND(X181&gt;0.1,X181&lt;=0.2),"0.1 to 0.2",AND(X181&gt;0.2,X181&lt;=0.3),"0.2 to 0.3",AND(X181&gt;0.3,X181&lt;=0.4),"0.3 to 0.4",AND(X181&gt;0.4,X181&lt;=0.5),"0.4 to 0.5",AND(X181&gt;0.5,X181&lt;=0.75),"0.5 to 0.75",AND(X181&gt;0.75,X181&lt;=1),"0.75 to 1",AND(X181&gt;1,X181&lt;=2),"1 to 2",AND(X181&gt;2,X181&lt;=3),"2 to 3",AND(X181&gt;3,X181&lt;=4),"3 to 4",AND(X181&gt;4,X181&lt;=5),"4 to 5",AND(X181&gt;5,X181&lt;=10),"5 to 10",X181&gt;10,"10+")</f>
        <v>0.2 to 0.3</v>
      </c>
      <c r="X181" s="16">
        <f t="shared" si="7"/>
        <v>0.200987327232742</v>
      </c>
      <c r="Y181" s="5" t="str">
        <f t="array" ref="Y181">_xlfn.IFS(AND(Z181&gt;0,Z181&lt;=1),"0 to 1",AND(Z181&gt;1,Z181&lt;=2),"1 to 2",AND(Z181&gt;2,Z181&lt;=4),"2 to 4",AND(Z181&gt;4,Z181&lt;=6),"4 to 6",AND(Z181&gt;6,Z181&lt;=8),"6 to 8",AND(Z181&gt;8,Z181&lt;=10),"8 to 10",AND(Z181&gt;10,Z181&lt;=15),"10 to 15",AND(Z181&gt;15,Z181&lt;=20),"15 to 20",AND(Z181&gt;20,Z181&lt;=25),"20 to 25",AND(Z181&gt;25,Z181&lt;=30),"25 to 30",AND(Z181&gt;30,Z181&lt;=40),"30 to 40",AND(Z181&gt;40,Z181&lt;=50),"40 to 50",Z181&gt;50,"50+")</f>
        <v>4 to 6</v>
      </c>
      <c r="Z181" s="9">
        <f>_xlfn.XLOOKUP($E181,'Raw Data'!$E:$E,'Raw Data'!Z:Z,"ERROR",0,1)</f>
        <v>5.07</v>
      </c>
      <c r="AA181" s="9" t="str">
        <f>_xlfn.XLOOKUP($E181,'Raw Data'!$E:$E,'Raw Data'!AA:AA,"ERROR",0,1)</f>
        <v>oz</v>
      </c>
    </row>
    <row r="182" hidden="1" spans="1:27">
      <c r="A182" s="5" t="str">
        <f>_xlfn.XLOOKUP($E182,'Raw Data'!$E:$E,'Raw Data'!A:A,"ERROR",0,1)</f>
        <v>AE</v>
      </c>
      <c r="B182" s="5" t="str">
        <f>_xlfn.XLOOKUP($E182,'Raw Data'!$E:$E,'Raw Data'!B:B,"ERROR",0,1)</f>
        <v>Hair Mousses</v>
      </c>
      <c r="C182" s="5" t="str">
        <f>_xlfn.XLOOKUP($E182,'Raw Data'!$E:$E,'Raw Data'!C:C,"ERROR",0,1)</f>
        <v>Wella</v>
      </c>
      <c r="D182" s="5" t="str">
        <f>_xlfn.XLOOKUP($E182,'Raw Data'!$E:$E,'Raw Data'!D:D,"ERROR",0,1)</f>
        <v>www.amazon.ae/dp/B07W6FXB76</v>
      </c>
      <c r="E182" s="5" t="s">
        <v>381</v>
      </c>
      <c r="F182" s="9" t="str">
        <f>_xlfn.XLOOKUP($E182,'Raw Data'!$E:$E,'Raw Data'!F:F,"ERROR",0,1)</f>
        <v>Wella  Professionals EIMI Extra Volume Strong Hold Volumizing  Mousse  300 ml</v>
      </c>
      <c r="G182" s="10">
        <f>_xlfn.XLOOKUP($E182,'Raw Data'!$E:$E,'Raw Data'!G:G,"ERROR",0,1)</f>
        <v>4</v>
      </c>
      <c r="H182" s="9">
        <f>_xlfn.XLOOKUP($E182,'Raw Data'!$E:$E,'Raw Data'!H:H,"ERROR",0,1)</f>
        <v>400.24</v>
      </c>
      <c r="I182" s="9">
        <f>_xlfn.XLOOKUP($E182,'Raw Data'!$E:$E,'Raw Data'!I:I,"ERROR",0,1)</f>
        <v>0.000535849760065853</v>
      </c>
      <c r="J182" s="9" t="str">
        <f>_xlfn.XLOOKUP($E182,'Raw Data'!$E:$E,'Raw Data'!J:J,"ERROR",0,1)</f>
        <v>No</v>
      </c>
      <c r="K182" s="14" t="str">
        <f t="array" ref="K182">_xlfn.IFS(AND(L182&gt;0,L182&lt;=5),"0 to 5",AND(L182&gt;5,L182&lt;=10),"5 to 10",AND(L182&gt;10,L182&lt;=15),"10 to 15",AND(L182&gt;15,L182&lt;=20),"15 to 20",AND(L182&gt;20,L182&lt;=30),"20 to 30",AND(L182&gt;30,L182&lt;=40),"30 to 40",AND(L182&gt;40,L182&lt;=50),"40 to 50",AND(L182&gt;50,L182&lt;=75),"50 to 75",AND(L182&gt;75,L182&lt;=100),"75 to 100",AND(L182&gt;100,L182&lt;=150),"100 to 150",AND(L182&gt;150,L182&lt;=200),"150 to 200",AND(L182&gt;200,L182&lt;=250),"200 to 250",AND(L182&gt;250,L182&lt;=300),"250 to 300",AND(L182&gt;300,L182&lt;=400),"300 to 400",AND(L182&gt;400,L182&lt;=500),"400 to 500",L182&gt;500,"500+")</f>
        <v>100 to 150</v>
      </c>
      <c r="L182" s="9">
        <f>_xlfn.XLOOKUP($E182,'Raw Data'!$E:$E,'Raw Data'!L:L,"ERROR",0,1)</f>
        <v>105.75</v>
      </c>
      <c r="M182" s="14" t="str">
        <f t="array" ref="M182">_xlfn.IFS(AND(N182&gt;0,N182&lt;=5),"0 to 5",AND(N182&gt;5,N182&lt;=10),"5 to 10",AND(N182&gt;10,N182&lt;=15),"10 to 15",AND(N182&gt;15,N182&lt;=20),"15 to 20",AND(N182&gt;20,N182&lt;=30),"20 to 30",AND(N182&gt;30,N182&lt;=40),"30 to 40",AND(N182&gt;40,N182&lt;=50),"40 to 50",AND(N182&gt;50,N182&lt;=75),"50 to 75",AND(N182&gt;75,N182&lt;=100),"75 to 100",AND(N182&gt;100,N182&lt;=150),"100 to 150",AND(N182&gt;150,N182&lt;=200),"150 to 200",AND(N182&gt;200,N182&lt;=250),"200 to 250",AND(N182&gt;250,N182&lt;=300),"250 to 300",AND(N182&gt;300,N182&lt;=400),"300 to 400",AND(N182&gt;400,N182&lt;=500),"400 to 500",N182&gt;500,"500+")</f>
        <v>100 to 150</v>
      </c>
      <c r="N182" s="9">
        <f>_xlfn.XLOOKUP($E182,'Raw Data'!$E:$E,'Raw Data'!N:N,"ERROR",0,1)</f>
        <v>106.59</v>
      </c>
      <c r="O182" s="14" t="str">
        <f t="array" ref="O182">_xlfn.IFS(P182=0,"No Discount",AND(P182&gt;0,P182&lt;=0.02),"0% to 2%",AND(P182&gt;0.02,P182&lt;=0.04),"2% to 4%",AND(P182&gt;0.04,P182&lt;=0.06),"4% to 6%",AND(P182&gt;0.06,P182&lt;=0.08),"6% to 8%",AND(P182&gt;0.08,P182&lt;=0.1),"8% to 10%",AND(P182&gt;0.1,P182&lt;=0.15),"10% to 15%",AND(P182&gt;0.15,P182&lt;=0.2),"15% to 20%",AND(P182&gt;0.2,P182&lt;=0.25),"20% to 25%",AND(P182&gt;0.25,P182&lt;=0.3),"25% to 30%",AND(P182&gt;0.3,P182&lt;=0.4),"30% to 40%",AND(P182&gt;0.4,P182&lt;=0.5),"40% to 50%",AND(P182&gt;0.5,P182&lt;=0.75),"50% to 75%",AND(P182&gt;0.75,P182&lt;=1),"75% to 100%")</f>
        <v>0% to 2%</v>
      </c>
      <c r="P182" s="10">
        <f>_xlfn.XLOOKUP($E182,'Raw Data'!$E:$E,'Raw Data'!P:P,"ERROR",0,1)</f>
        <v>0.00788066422741348</v>
      </c>
      <c r="Q182" s="9">
        <f>_xlfn.XLOOKUP($E182,'Raw Data'!$E:$E,'Raw Data'!Q:Q,"ERROR",0,1)</f>
        <v>300</v>
      </c>
      <c r="R182" s="9" t="str">
        <f>_xlfn.XLOOKUP($E182,'Raw Data'!$E:$E,'Raw Data'!R:R,"ERROR",0,1)</f>
        <v>ml</v>
      </c>
      <c r="S182" s="5" t="str">
        <f t="array" ref="S182">_xlfn.IFS(AND(T182&gt;0,T182&lt;=0.05),"0 to 0.05",AND(T182&gt;0.05,T182&lt;=0.1),"0.05 to 0.1",AND(T182&gt;0.1,T182&lt;=0.2),"0.1 to 0.2",AND(T182&gt;0.2,T182&lt;=0.3),"0.2 to 0.3",AND(T182&gt;0.3,T182&lt;=0.4),"0.3 to 0.4",AND(T182&gt;0.4,T182&lt;=0.5),"0.4 to 0.5",AND(T182&gt;0.5,T182&lt;=0.75),"0.5 to 0.75",AND(T182&gt;0.75,T182&lt;=1),"0.75 to 1",AND(T182&gt;1,T182&lt;=2),"1 to 2",AND(T182&gt;2,T182&lt;=3),"2 to 3",AND(T182&gt;3,T182&lt;=4),"3 to 4",AND(T182&gt;4,T182&lt;=5),"4 to 5",AND(T182&gt;5,T182&lt;=10),"5 to 10",T182&gt;10,"10+")</f>
        <v>0.3 to 0.4</v>
      </c>
      <c r="T182" s="10">
        <f>_xlfn.XLOOKUP($E182,'Raw Data'!$E:$E,'Raw Data'!T:T,"ERROR",0,1)</f>
        <v>0.352688335571195</v>
      </c>
      <c r="U182" s="15" t="str">
        <f t="array" ref="U182">_xlfn.IFS(AND(V182&gt;0,V182&lt;=0.05),"0 to 0.05",AND(V182&gt;0.05,V182&lt;=0.1),"0.05 to 0.1",AND(V182&gt;0.1,V182&lt;=0.2),"0.1 to 0.2",AND(V182&gt;0.2,V182&lt;=0.3),"0.2 to 0.3",AND(V182&gt;0.3,V182&lt;=0.4),"0.3 to 0.4",AND(V182&gt;0.4,V182&lt;=0.5),"0.4 to 0.5",AND(V182&gt;0.5,V182&lt;=0.75),"0.5 to 0.75",AND(V182&gt;0.75,V182&lt;=1),"0.75 to 1",AND(V182&gt;1,V182&lt;=2),"1 to 2",AND(V182&gt;2,V182&lt;=3),"2 to 3",AND(V182&gt;3,V182&lt;=4),"3 to 4",AND(V182&gt;4,V182&lt;=5),"4 to 5",AND(V182&gt;5,V182&lt;=10),"5 to 10",V182&gt;10,"10+")</f>
        <v>0.05 to 0.1</v>
      </c>
      <c r="V182" s="10">
        <f>_xlfn.XLOOKUP($E182,'Raw Data'!$E:$E,'Raw Data'!V:V,"ERROR",0,1)</f>
        <v>0.0959822545239158</v>
      </c>
      <c r="W182" s="15" t="str">
        <f t="array" ref="W182">_xlfn.IFS(AND(X182&gt;0,X182&lt;=0.05),"0 to 0.05",AND(X182&gt;0.05,X182&lt;=0.1),"0.05 to 0.1",AND(X182&gt;0.1,X182&lt;=0.2),"0.1 to 0.2",AND(X182&gt;0.2,X182&lt;=0.3),"0.2 to 0.3",AND(X182&gt;0.3,X182&lt;=0.4),"0.3 to 0.4",AND(X182&gt;0.4,X182&lt;=0.5),"0.4 to 0.5",AND(X182&gt;0.5,X182&lt;=0.75),"0.5 to 0.75",AND(X182&gt;0.75,X182&lt;=1),"0.75 to 1",AND(X182&gt;1,X182&lt;=2),"1 to 2",AND(X182&gt;2,X182&lt;=3),"2 to 3",AND(X182&gt;3,X182&lt;=4),"3 to 4",AND(X182&gt;4,X182&lt;=5),"4 to 5",AND(X182&gt;5,X182&lt;=10),"5 to 10",X182&gt;10,"10+")</f>
        <v>0.05 to 0.1</v>
      </c>
      <c r="X182" s="16">
        <f t="shared" si="7"/>
        <v>0.0952258506042227</v>
      </c>
      <c r="Y182" s="5" t="str">
        <f t="array" ref="Y182">_xlfn.IFS(AND(Z182&gt;0,Z182&lt;=1),"0 to 1",AND(Z182&gt;1,Z182&lt;=2),"1 to 2",AND(Z182&gt;2,Z182&lt;=4),"2 to 4",AND(Z182&gt;4,Z182&lt;=6),"4 to 6",AND(Z182&gt;6,Z182&lt;=8),"6 to 8",AND(Z182&gt;8,Z182&lt;=10),"8 to 10",AND(Z182&gt;10,Z182&lt;=15),"10 to 15",AND(Z182&gt;15,Z182&lt;=20),"15 to 20",AND(Z182&gt;20,Z182&lt;=25),"20 to 25",AND(Z182&gt;25,Z182&lt;=30),"25 to 30",AND(Z182&gt;30,Z182&lt;=40),"30 to 40",AND(Z182&gt;40,Z182&lt;=50),"40 to 50",Z182&gt;50,"50+")</f>
        <v>10 to 15</v>
      </c>
      <c r="Z182" s="9">
        <f>_xlfn.XLOOKUP($E182,'Raw Data'!$E:$E,'Raw Data'!Z:Z,"ERROR",0,1)</f>
        <v>10.14</v>
      </c>
      <c r="AA182" s="9" t="str">
        <f>_xlfn.XLOOKUP($E182,'Raw Data'!$E:$E,'Raw Data'!AA:AA,"ERROR",0,1)</f>
        <v>oz</v>
      </c>
    </row>
    <row r="183" hidden="1" spans="1:27">
      <c r="A183" s="5" t="str">
        <f>_xlfn.XLOOKUP($E183,'Raw Data'!$E:$E,'Raw Data'!A:A,"ERROR",0,1)</f>
        <v>AE</v>
      </c>
      <c r="B183" s="5" t="str">
        <f>_xlfn.XLOOKUP($E183,'Raw Data'!$E:$E,'Raw Data'!B:B,"ERROR",0,1)</f>
        <v>Hair Mousses</v>
      </c>
      <c r="C183" s="5" t="str">
        <f>_xlfn.XLOOKUP($E183,'Raw Data'!$E:$E,'Raw Data'!C:C,"ERROR",0,1)</f>
        <v>redken</v>
      </c>
      <c r="D183" s="5" t="str">
        <f>_xlfn.XLOOKUP($E183,'Raw Data'!$E:$E,'Raw Data'!D:D,"ERROR",0,1)</f>
        <v>www.amazon.ae/dp/B002PA2LNC</v>
      </c>
      <c r="E183" s="5" t="s">
        <v>382</v>
      </c>
      <c r="F183" s="9" t="str">
        <f>_xlfn.XLOOKUP($E183,'Raw Data'!$E:$E,'Raw Data'!F:F,"ERROR",0,1)</f>
        <v>REDKEN | Aerate 08 | Bodifying Lightweight Cream-Mousse | For a Long-Lasting Medium Hold | 91g</v>
      </c>
      <c r="G183" s="10">
        <f>_xlfn.XLOOKUP($E183,'Raw Data'!$E:$E,'Raw Data'!G:G,"ERROR",0,1)</f>
        <v>3</v>
      </c>
      <c r="H183" s="9">
        <f>_xlfn.XLOOKUP($E183,'Raw Data'!$E:$E,'Raw Data'!H:H,"ERROR",0,1)</f>
        <v>394.07</v>
      </c>
      <c r="I183" s="9">
        <f>_xlfn.XLOOKUP($E183,'Raw Data'!$E:$E,'Raw Data'!I:I,"ERROR",0,1)</f>
        <v>0.000527589233832577</v>
      </c>
      <c r="J183" s="9" t="str">
        <f>_xlfn.XLOOKUP($E183,'Raw Data'!$E:$E,'Raw Data'!J:J,"ERROR",0,1)</f>
        <v>No</v>
      </c>
      <c r="K183" s="14" t="str">
        <f t="array" ref="K183">_xlfn.IFS(AND(L183&gt;0,L183&lt;=5),"0 to 5",AND(L183&gt;5,L183&lt;=10),"5 to 10",AND(L183&gt;10,L183&lt;=15),"10 to 15",AND(L183&gt;15,L183&lt;=20),"15 to 20",AND(L183&gt;20,L183&lt;=30),"20 to 30",AND(L183&gt;30,L183&lt;=40),"30 to 40",AND(L183&gt;40,L183&lt;=50),"40 to 50",AND(L183&gt;50,L183&lt;=75),"50 to 75",AND(L183&gt;75,L183&lt;=100),"75 to 100",AND(L183&gt;100,L183&lt;=150),"100 to 150",AND(L183&gt;150,L183&lt;=200),"150 to 200",AND(L183&gt;200,L183&lt;=250),"200 to 250",AND(L183&gt;250,L183&lt;=300),"250 to 300",AND(L183&gt;300,L183&lt;=400),"300 to 400",AND(L183&gt;400,L183&lt;=500),"400 to 500",L183&gt;500,"500+")</f>
        <v>150 to 200</v>
      </c>
      <c r="L183" s="9">
        <f>_xlfn.XLOOKUP($E183,'Raw Data'!$E:$E,'Raw Data'!L:L,"ERROR",0,1)</f>
        <v>156.01</v>
      </c>
      <c r="M183" s="14" t="str">
        <f t="array" ref="M183">_xlfn.IFS(AND(N183&gt;0,N183&lt;=5),"0 to 5",AND(N183&gt;5,N183&lt;=10),"5 to 10",AND(N183&gt;10,N183&lt;=15),"10 to 15",AND(N183&gt;15,N183&lt;=20),"15 to 20",AND(N183&gt;20,N183&lt;=30),"20 to 30",AND(N183&gt;30,N183&lt;=40),"30 to 40",AND(N183&gt;40,N183&lt;=50),"40 to 50",AND(N183&gt;50,N183&lt;=75),"50 to 75",AND(N183&gt;75,N183&lt;=100),"75 to 100",AND(N183&gt;100,N183&lt;=150),"100 to 150",AND(N183&gt;150,N183&lt;=200),"150 to 200",AND(N183&gt;200,N183&lt;=250),"200 to 250",AND(N183&gt;250,N183&lt;=300),"250 to 300",AND(N183&gt;300,N183&lt;=400),"300 to 400",AND(N183&gt;400,N183&lt;=500),"400 to 500",N183&gt;500,"500+")</f>
        <v>150 to 200</v>
      </c>
      <c r="N183" s="9">
        <f>_xlfn.XLOOKUP($E183,'Raw Data'!$E:$E,'Raw Data'!N:N,"ERROR",0,1)</f>
        <v>159.74</v>
      </c>
      <c r="O183" s="14" t="str">
        <f t="array" ref="O183">_xlfn.IFS(P183=0,"No Discount",AND(P183&gt;0,P183&lt;=0.02),"0% to 2%",AND(P183&gt;0.02,P183&lt;=0.04),"2% to 4%",AND(P183&gt;0.04,P183&lt;=0.06),"4% to 6%",AND(P183&gt;0.06,P183&lt;=0.08),"6% to 8%",AND(P183&gt;0.08,P183&lt;=0.1),"8% to 10%",AND(P183&gt;0.1,P183&lt;=0.15),"10% to 15%",AND(P183&gt;0.15,P183&lt;=0.2),"15% to 20%",AND(P183&gt;0.2,P183&lt;=0.25),"20% to 25%",AND(P183&gt;0.25,P183&lt;=0.3),"25% to 30%",AND(P183&gt;0.3,P183&lt;=0.4),"30% to 40%",AND(P183&gt;0.4,P183&lt;=0.5),"40% to 50%",AND(P183&gt;0.5,P183&lt;=0.75),"50% to 75%",AND(P183&gt;0.75,P183&lt;=1),"75% to 100%")</f>
        <v>2% to 4%</v>
      </c>
      <c r="P183" s="10">
        <f>_xlfn.XLOOKUP($E183,'Raw Data'!$E:$E,'Raw Data'!P:P,"ERROR",0,1)</f>
        <v>0.0233504444722675</v>
      </c>
      <c r="Q183" s="9">
        <f>_xlfn.XLOOKUP($E183,'Raw Data'!$E:$E,'Raw Data'!Q:Q,"ERROR",0,1)</f>
        <v>91</v>
      </c>
      <c r="R183" s="9" t="str">
        <f>_xlfn.XLOOKUP($E183,'Raw Data'!$E:$E,'Raw Data'!R:R,"ERROR",0,1)</f>
        <v>gm</v>
      </c>
      <c r="S183" s="5" t="str">
        <f t="array" ref="S183">_xlfn.IFS(AND(T183&gt;0,T183&lt;=0.05),"0 to 0.05",AND(T183&gt;0.05,T183&lt;=0.1),"0.05 to 0.1",AND(T183&gt;0.1,T183&lt;=0.2),"0.1 to 0.2",AND(T183&gt;0.2,T183&lt;=0.3),"0.2 to 0.3",AND(T183&gt;0.3,T183&lt;=0.4),"0.3 to 0.4",AND(T183&gt;0.4,T183&lt;=0.5),"0.4 to 0.5",AND(T183&gt;0.5,T183&lt;=0.75),"0.5 to 0.75",AND(T183&gt;0.75,T183&lt;=1),"0.75 to 1",AND(T183&gt;1,T183&lt;=2),"1 to 2",AND(T183&gt;2,T183&lt;=3),"2 to 3",AND(T183&gt;3,T183&lt;=4),"3 to 4",AND(T183&gt;4,T183&lt;=5),"4 to 5",AND(T183&gt;5,T183&lt;=10),"5 to 10",T183&gt;10,"10+")</f>
        <v>1 to 2</v>
      </c>
      <c r="T183" s="10">
        <f>_xlfn.XLOOKUP($E183,'Raw Data'!$E:$E,'Raw Data'!T:T,"ERROR",0,1)</f>
        <v>1.71531158077974</v>
      </c>
      <c r="U183" s="15" t="str">
        <f t="array" ref="U183">_xlfn.IFS(AND(V183&gt;0,V183&lt;=0.05),"0 to 0.05",AND(V183&gt;0.05,V183&lt;=0.1),"0.05 to 0.1",AND(V183&gt;0.1,V183&lt;=0.2),"0.1 to 0.2",AND(V183&gt;0.2,V183&lt;=0.3),"0.2 to 0.3",AND(V183&gt;0.3,V183&lt;=0.4),"0.3 to 0.4",AND(V183&gt;0.4,V183&lt;=0.5),"0.4 to 0.5",AND(V183&gt;0.5,V183&lt;=0.75),"0.5 to 0.75",AND(V183&gt;0.75,V183&lt;=1),"0.75 to 1",AND(V183&gt;1,V183&lt;=2),"1 to 2",AND(V183&gt;2,V183&lt;=3),"2 to 3",AND(V183&gt;3,V183&lt;=4),"3 to 4",AND(V183&gt;4,V183&lt;=5),"4 to 5",AND(V183&gt;5,V183&lt;=10),"5 to 10",V183&gt;10,"10+")</f>
        <v>0.4 to 0.5</v>
      </c>
      <c r="V183" s="10">
        <f>_xlfn.XLOOKUP($E183,'Raw Data'!$E:$E,'Raw Data'!V:V,"ERROR",0,1)</f>
        <v>0.474207072730684</v>
      </c>
      <c r="W183" s="15" t="str">
        <f t="array" ref="W183">_xlfn.IFS(AND(X183&gt;0,X183&lt;=0.05),"0 to 0.05",AND(X183&gt;0.05,X183&lt;=0.1),"0.05 to 0.1",AND(X183&gt;0.1,X183&lt;=0.2),"0.1 to 0.2",AND(X183&gt;0.2,X183&lt;=0.3),"0.2 to 0.3",AND(X183&gt;0.3,X183&lt;=0.4),"0.3 to 0.4",AND(X183&gt;0.4,X183&lt;=0.5),"0.4 to 0.5",AND(X183&gt;0.5,X183&lt;=0.75),"0.5 to 0.75",AND(X183&gt;0.75,X183&lt;=1),"0.75 to 1",AND(X183&gt;1,X183&lt;=2),"1 to 2",AND(X183&gt;2,X183&lt;=3),"2 to 3",AND(X183&gt;3,X183&lt;=4),"3 to 4",AND(X183&gt;4,X183&lt;=5),"4 to 5",AND(X183&gt;5,X183&lt;=10),"5 to 10",X183&gt;10,"10+")</f>
        <v>0.4 to 0.5</v>
      </c>
      <c r="X183" s="16">
        <f t="shared" si="7"/>
        <v>0.46313412681053</v>
      </c>
      <c r="Y183" s="5" t="str">
        <f t="array" ref="Y183">_xlfn.IFS(AND(Z183&gt;0,Z183&lt;=1),"0 to 1",AND(Z183&gt;1,Z183&lt;=2),"1 to 2",AND(Z183&gt;2,Z183&lt;=4),"2 to 4",AND(Z183&gt;4,Z183&lt;=6),"4 to 6",AND(Z183&gt;6,Z183&lt;=8),"6 to 8",AND(Z183&gt;8,Z183&lt;=10),"8 to 10",AND(Z183&gt;10,Z183&lt;=15),"10 to 15",AND(Z183&gt;15,Z183&lt;=20),"15 to 20",AND(Z183&gt;20,Z183&lt;=25),"20 to 25",AND(Z183&gt;25,Z183&lt;=30),"25 to 30",AND(Z183&gt;30,Z183&lt;=40),"30 to 40",AND(Z183&gt;40,Z183&lt;=50),"40 to 50",Z183&gt;50,"50+")</f>
        <v>2 to 4</v>
      </c>
      <c r="Z183" s="9">
        <f>_xlfn.XLOOKUP($E183,'Raw Data'!$E:$E,'Raw Data'!Z:Z,"ERROR",0,1)</f>
        <v>3.0758</v>
      </c>
      <c r="AA183" s="9" t="str">
        <f>_xlfn.XLOOKUP($E183,'Raw Data'!$E:$E,'Raw Data'!AA:AA,"ERROR",0,1)</f>
        <v>oz</v>
      </c>
    </row>
    <row r="184" hidden="1" spans="1:27">
      <c r="A184" s="5" t="str">
        <f>_xlfn.XLOOKUP($E184,'Raw Data'!$E:$E,'Raw Data'!A:A,"ERROR",0,1)</f>
        <v>AE</v>
      </c>
      <c r="B184" s="5" t="str">
        <f>_xlfn.XLOOKUP($E184,'Raw Data'!$E:$E,'Raw Data'!B:B,"ERROR",0,1)</f>
        <v>Hair Mousses</v>
      </c>
      <c r="C184" s="5" t="str">
        <f>_xlfn.XLOOKUP($E184,'Raw Data'!$E:$E,'Raw Data'!C:C,"ERROR",0,1)</f>
        <v>l'oreal paris</v>
      </c>
      <c r="D184" s="5" t="str">
        <f>_xlfn.XLOOKUP($E184,'Raw Data'!$E:$E,'Raw Data'!D:D,"ERROR",0,1)</f>
        <v>www.amazon.ae/dp/B01M10Q4OB</v>
      </c>
      <c r="E184" s="5" t="s">
        <v>383</v>
      </c>
      <c r="F184" s="9" t="str">
        <f>_xlfn.XLOOKUP($E184,'Raw Data'!$E:$E,'Raw Data'!F:F,"ERROR",0,1)</f>
        <v>L'Oreal Paris Hair Care Advanced Hairstyle Air Dry It Ruffled Body Mousse,</v>
      </c>
      <c r="G184" s="10">
        <f>_xlfn.XLOOKUP($E184,'Raw Data'!$E:$E,'Raw Data'!G:G,"ERROR",0,1)</f>
        <v>3</v>
      </c>
      <c r="H184" s="9">
        <f>_xlfn.XLOOKUP($E184,'Raw Data'!$E:$E,'Raw Data'!H:H,"ERROR",0,1)</f>
        <v>391.75</v>
      </c>
      <c r="I184" s="9">
        <f>_xlfn.XLOOKUP($E184,'Raw Data'!$E:$E,'Raw Data'!I:I,"ERROR",0,1)</f>
        <v>0.000524483168863177</v>
      </c>
      <c r="J184" s="9" t="str">
        <f>_xlfn.XLOOKUP($E184,'Raw Data'!$E:$E,'Raw Data'!J:J,"ERROR",0,1)</f>
        <v>No</v>
      </c>
      <c r="K184" s="14" t="str">
        <f t="array" ref="K184">_xlfn.IFS(AND(L184&gt;0,L184&lt;=5),"0 to 5",AND(L184&gt;5,L184&lt;=10),"5 to 10",AND(L184&gt;10,L184&lt;=15),"10 to 15",AND(L184&gt;15,L184&lt;=20),"15 to 20",AND(L184&gt;20,L184&lt;=30),"20 to 30",AND(L184&gt;30,L184&lt;=40),"30 to 40",AND(L184&gt;40,L184&lt;=50),"40 to 50",AND(L184&gt;50,L184&lt;=75),"50 to 75",AND(L184&gt;75,L184&lt;=100),"75 to 100",AND(L184&gt;100,L184&lt;=150),"100 to 150",AND(L184&gt;150,L184&lt;=200),"150 to 200",AND(L184&gt;200,L184&lt;=250),"200 to 250",AND(L184&gt;250,L184&lt;=300),"250 to 300",AND(L184&gt;300,L184&lt;=400),"300 to 400",AND(L184&gt;400,L184&lt;=500),"400 to 500",L184&gt;500,"500+")</f>
        <v>150 to 200</v>
      </c>
      <c r="L184" s="9">
        <f>_xlfn.XLOOKUP($E184,'Raw Data'!$E:$E,'Raw Data'!L:L,"ERROR",0,1)</f>
        <v>155.09</v>
      </c>
      <c r="M184" s="14" t="str">
        <f t="array" ref="M184">_xlfn.IFS(AND(N184&gt;0,N184&lt;=5),"0 to 5",AND(N184&gt;5,N184&lt;=10),"5 to 10",AND(N184&gt;10,N184&lt;=15),"10 to 15",AND(N184&gt;15,N184&lt;=20),"15 to 20",AND(N184&gt;20,N184&lt;=30),"20 to 30",AND(N184&gt;30,N184&lt;=40),"30 to 40",AND(N184&gt;40,N184&lt;=50),"40 to 50",AND(N184&gt;50,N184&lt;=75),"50 to 75",AND(N184&gt;75,N184&lt;=100),"75 to 100",AND(N184&gt;100,N184&lt;=150),"100 to 150",AND(N184&gt;150,N184&lt;=200),"150 to 200",AND(N184&gt;200,N184&lt;=250),"200 to 250",AND(N184&gt;250,N184&lt;=300),"250 to 300",AND(N184&gt;300,N184&lt;=400),"300 to 400",AND(N184&gt;400,N184&lt;=500),"400 to 500",N184&gt;500,"500+")</f>
        <v>150 to 200</v>
      </c>
      <c r="N184" s="9">
        <f>_xlfn.XLOOKUP($E184,'Raw Data'!$E:$E,'Raw Data'!N:N,"ERROR",0,1)</f>
        <v>155.09</v>
      </c>
      <c r="O184" s="14" t="str">
        <f t="array" ref="O184">_xlfn.IFS(P184=0,"No Discount",AND(P184&gt;0,P184&lt;=0.02),"0% to 2%",AND(P184&gt;0.02,P184&lt;=0.04),"2% to 4%",AND(P184&gt;0.04,P184&lt;=0.06),"4% to 6%",AND(P184&gt;0.06,P184&lt;=0.08),"6% to 8%",AND(P184&gt;0.08,P184&lt;=0.1),"8% to 10%",AND(P184&gt;0.1,P184&lt;=0.15),"10% to 15%",AND(P184&gt;0.15,P184&lt;=0.2),"15% to 20%",AND(P184&gt;0.2,P184&lt;=0.25),"20% to 25%",AND(P184&gt;0.25,P184&lt;=0.3),"25% to 30%",AND(P184&gt;0.3,P184&lt;=0.4),"30% to 40%",AND(P184&gt;0.4,P184&lt;=0.5),"40% to 50%",AND(P184&gt;0.5,P184&lt;=0.75),"50% to 75%",AND(P184&gt;0.75,P184&lt;=1),"75% to 100%")</f>
        <v>No Discount</v>
      </c>
      <c r="P184" s="10">
        <f>_xlfn.XLOOKUP($E184,'Raw Data'!$E:$E,'Raw Data'!P:P,"ERROR",0,1)</f>
        <v>0</v>
      </c>
      <c r="Q184" s="9">
        <f>_xlfn.XLOOKUP($E184,'Raw Data'!$E:$E,'Raw Data'!Q:Q,"ERROR",0,1)</f>
        <v>0</v>
      </c>
      <c r="R184" s="9">
        <f>_xlfn.XLOOKUP($E184,'Raw Data'!$E:$E,'Raw Data'!R:R,"ERROR",0,1)</f>
        <v>0</v>
      </c>
      <c r="S184" s="5" t="e">
        <f t="array" ref="S184">_xlfn.IFS(AND(T184&gt;0,T184&lt;=0.05),"0 to 0.05",AND(T184&gt;0.05,T184&lt;=0.1),"0.05 to 0.1",AND(T184&gt;0.1,T184&lt;=0.2),"0.1 to 0.2",AND(T184&gt;0.2,T184&lt;=0.3),"0.2 to 0.3",AND(T184&gt;0.3,T184&lt;=0.4),"0.3 to 0.4",AND(T184&gt;0.4,T184&lt;=0.5),"0.4 to 0.5",AND(T184&gt;0.5,T184&lt;=0.75),"0.5 to 0.75",AND(T184&gt;0.75,T184&lt;=1),"0.75 to 1",AND(T184&gt;1,T184&lt;=2),"1 to 2",AND(T184&gt;2,T184&lt;=3),"2 to 3",AND(T184&gt;3,T184&lt;=4),"3 to 4",AND(T184&gt;4,T184&lt;=5),"4 to 5",AND(T184&gt;5,T184&lt;=10),"5 to 10",T184&gt;10,"10+")</f>
        <v>#N/A</v>
      </c>
      <c r="T184" s="10">
        <f>_xlfn.XLOOKUP($E184,'Raw Data'!$E:$E,'Raw Data'!T:T,"ERROR",0,1)</f>
        <v>0</v>
      </c>
      <c r="U184" s="15" t="e">
        <f t="array" ref="U184">_xlfn.IFS(AND(V184&gt;0,V184&lt;=0.05),"0 to 0.05",AND(V184&gt;0.05,V184&lt;=0.1),"0.05 to 0.1",AND(V184&gt;0.1,V184&lt;=0.2),"0.1 to 0.2",AND(V184&gt;0.2,V184&lt;=0.3),"0.2 to 0.3",AND(V184&gt;0.3,V184&lt;=0.4),"0.3 to 0.4",AND(V184&gt;0.4,V184&lt;=0.5),"0.4 to 0.5",AND(V184&gt;0.5,V184&lt;=0.75),"0.5 to 0.75",AND(V184&gt;0.75,V184&lt;=1),"0.75 to 1",AND(V184&gt;1,V184&lt;=2),"1 to 2",AND(V184&gt;2,V184&lt;=3),"2 to 3",AND(V184&gt;3,V184&lt;=4),"3 to 4",AND(V184&gt;4,V184&lt;=5),"4 to 5",AND(V184&gt;5,V184&lt;=10),"5 to 10",V184&gt;10,"10+")</f>
        <v>#N/A</v>
      </c>
      <c r="V184" s="10">
        <f>_xlfn.XLOOKUP($E184,'Raw Data'!$E:$E,'Raw Data'!V:V,"ERROR",0,1)</f>
        <v>0</v>
      </c>
      <c r="W184" s="15" t="e">
        <f t="array" ref="W184">_xlfn.IFS(AND(X184&gt;0,X184&lt;=0.05),"0 to 0.05",AND(X184&gt;0.05,X184&lt;=0.1),"0.05 to 0.1",AND(X184&gt;0.1,X184&lt;=0.2),"0.1 to 0.2",AND(X184&gt;0.2,X184&lt;=0.3),"0.2 to 0.3",AND(X184&gt;0.3,X184&lt;=0.4),"0.3 to 0.4",AND(X184&gt;0.4,X184&lt;=0.5),"0.4 to 0.5",AND(X184&gt;0.5,X184&lt;=0.75),"0.5 to 0.75",AND(X184&gt;0.75,X184&lt;=1),"0.75 to 1",AND(X184&gt;1,X184&lt;=2),"1 to 2",AND(X184&gt;2,X184&lt;=3),"2 to 3",AND(X184&gt;3,X184&lt;=4),"3 to 4",AND(X184&gt;4,X184&lt;=5),"4 to 5",AND(X184&gt;5,X184&lt;=10),"5 to 10",X184&gt;10,"10+")</f>
        <v>#DIV/0!</v>
      </c>
      <c r="X184" s="16" t="e">
        <f t="shared" si="7"/>
        <v>#DIV/0!</v>
      </c>
      <c r="Y184" s="5" t="e">
        <f t="array" ref="Y184">_xlfn.IFS(AND(Z184&gt;0,Z184&lt;=1),"0 to 1",AND(Z184&gt;1,Z184&lt;=2),"1 to 2",AND(Z184&gt;2,Z184&lt;=4),"2 to 4",AND(Z184&gt;4,Z184&lt;=6),"4 to 6",AND(Z184&gt;6,Z184&lt;=8),"6 to 8",AND(Z184&gt;8,Z184&lt;=10),"8 to 10",AND(Z184&gt;10,Z184&lt;=15),"10 to 15",AND(Z184&gt;15,Z184&lt;=20),"15 to 20",AND(Z184&gt;20,Z184&lt;=25),"20 to 25",AND(Z184&gt;25,Z184&lt;=30),"25 to 30",AND(Z184&gt;30,Z184&lt;=40),"30 to 40",AND(Z184&gt;40,Z184&lt;=50),"40 to 50",Z184&gt;50,"50+")</f>
        <v>#N/A</v>
      </c>
      <c r="Z184" s="9">
        <f>_xlfn.XLOOKUP($E184,'Raw Data'!$E:$E,'Raw Data'!Z:Z,"ERROR",0,1)</f>
        <v>0</v>
      </c>
      <c r="AA184" s="9">
        <f>_xlfn.XLOOKUP($E184,'Raw Data'!$E:$E,'Raw Data'!AA:AA,"ERROR",0,1)</f>
        <v>0</v>
      </c>
    </row>
    <row r="185" hidden="1" spans="1:27">
      <c r="A185" s="5" t="str">
        <f>_xlfn.XLOOKUP($E185,'Raw Data'!$E:$E,'Raw Data'!A:A,"ERROR",0,1)</f>
        <v>AE</v>
      </c>
      <c r="B185" s="5" t="str">
        <f>_xlfn.XLOOKUP($E185,'Raw Data'!$E:$E,'Raw Data'!B:B,"ERROR",0,1)</f>
        <v>Hair Mousses</v>
      </c>
      <c r="C185" s="5" t="str">
        <f>_xlfn.XLOOKUP($E185,'Raw Data'!$E:$E,'Raw Data'!C:C,"ERROR",0,1)</f>
        <v>nexxus</v>
      </c>
      <c r="D185" s="5" t="str">
        <f>_xlfn.XLOOKUP($E185,'Raw Data'!$E:$E,'Raw Data'!D:D,"ERROR",0,1)</f>
        <v>www.amazon.ae/dp/B00SD8JJ8A</v>
      </c>
      <c r="E185" s="5" t="s">
        <v>384</v>
      </c>
      <c r="F185" s="9" t="str">
        <f>_xlfn.XLOOKUP($E185,'Raw Data'!$E:$E,'Raw Data'!F:F,"ERROR",0,1)</f>
        <v>Nexxus  Mousse  Plus Volumizing Foam 300 g</v>
      </c>
      <c r="G185" s="10">
        <f>_xlfn.XLOOKUP($E185,'Raw Data'!$E:$E,'Raw Data'!G:G,"ERROR",0,1)</f>
        <v>3</v>
      </c>
      <c r="H185" s="9">
        <f>_xlfn.XLOOKUP($E185,'Raw Data'!$E:$E,'Raw Data'!H:H,"ERROR",0,1)</f>
        <v>378.89</v>
      </c>
      <c r="I185" s="9">
        <f>_xlfn.XLOOKUP($E185,'Raw Data'!$E:$E,'Raw Data'!I:I,"ERROR",0,1)</f>
        <v>0.000507265929420725</v>
      </c>
      <c r="J185" s="9" t="str">
        <f>_xlfn.XLOOKUP($E185,'Raw Data'!$E:$E,'Raw Data'!J:J,"ERROR",0,1)</f>
        <v>No</v>
      </c>
      <c r="K185" s="14" t="str">
        <f t="array" ref="K185">_xlfn.IFS(AND(L185&gt;0,L185&lt;=5),"0 to 5",AND(L185&gt;5,L185&lt;=10),"5 to 10",AND(L185&gt;10,L185&lt;=15),"10 to 15",AND(L185&gt;15,L185&lt;=20),"15 to 20",AND(L185&gt;20,L185&lt;=30),"20 to 30",AND(L185&gt;30,L185&lt;=40),"30 to 40",AND(L185&gt;40,L185&lt;=50),"40 to 50",AND(L185&gt;50,L185&lt;=75),"50 to 75",AND(L185&gt;75,L185&lt;=100),"75 to 100",AND(L185&gt;100,L185&lt;=150),"100 to 150",AND(L185&gt;150,L185&lt;=200),"150 to 200",AND(L185&gt;200,L185&lt;=250),"200 to 250",AND(L185&gt;250,L185&lt;=300),"250 to 300",AND(L185&gt;300,L185&lt;=400),"300 to 400",AND(L185&gt;400,L185&lt;=500),"400 to 500",L185&gt;500,"500+")</f>
        <v>150 to 200</v>
      </c>
      <c r="L185" s="9">
        <f>_xlfn.XLOOKUP($E185,'Raw Data'!$E:$E,'Raw Data'!L:L,"ERROR",0,1)</f>
        <v>186.69</v>
      </c>
      <c r="M185" s="14" t="str">
        <f t="array" ref="M185">_xlfn.IFS(AND(N185&gt;0,N185&lt;=5),"0 to 5",AND(N185&gt;5,N185&lt;=10),"5 to 10",AND(N185&gt;10,N185&lt;=15),"10 to 15",AND(N185&gt;15,N185&lt;=20),"15 to 20",AND(N185&gt;20,N185&lt;=30),"20 to 30",AND(N185&gt;30,N185&lt;=40),"30 to 40",AND(N185&gt;40,N185&lt;=50),"40 to 50",AND(N185&gt;50,N185&lt;=75),"50 to 75",AND(N185&gt;75,N185&lt;=100),"75 to 100",AND(N185&gt;100,N185&lt;=150),"100 to 150",AND(N185&gt;150,N185&lt;=200),"150 to 200",AND(N185&gt;200,N185&lt;=250),"200 to 250",AND(N185&gt;250,N185&lt;=300),"250 to 300",AND(N185&gt;300,N185&lt;=400),"300 to 400",AND(N185&gt;400,N185&lt;=500),"400 to 500",N185&gt;500,"500+")</f>
        <v>150 to 200</v>
      </c>
      <c r="N185" s="9">
        <f>_xlfn.XLOOKUP($E185,'Raw Data'!$E:$E,'Raw Data'!N:N,"ERROR",0,1)</f>
        <v>188.27</v>
      </c>
      <c r="O185" s="14" t="str">
        <f t="array" ref="O185">_xlfn.IFS(P185=0,"No Discount",AND(P185&gt;0,P185&lt;=0.02),"0% to 2%",AND(P185&gt;0.02,P185&lt;=0.04),"2% to 4%",AND(P185&gt;0.04,P185&lt;=0.06),"4% to 6%",AND(P185&gt;0.06,P185&lt;=0.08),"6% to 8%",AND(P185&gt;0.08,P185&lt;=0.1),"8% to 10%",AND(P185&gt;0.1,P185&lt;=0.15),"10% to 15%",AND(P185&gt;0.15,P185&lt;=0.2),"15% to 20%",AND(P185&gt;0.2,P185&lt;=0.25),"20% to 25%",AND(P185&gt;0.25,P185&lt;=0.3),"25% to 30%",AND(P185&gt;0.3,P185&lt;=0.4),"30% to 40%",AND(P185&gt;0.4,P185&lt;=0.5),"40% to 50%",AND(P185&gt;0.5,P185&lt;=0.75),"50% to 75%",AND(P185&gt;0.75,P185&lt;=1),"75% to 100%")</f>
        <v>0% to 2%</v>
      </c>
      <c r="P185" s="10">
        <f>_xlfn.XLOOKUP($E185,'Raw Data'!$E:$E,'Raw Data'!P:P,"ERROR",0,1)</f>
        <v>0.00839220268762953</v>
      </c>
      <c r="Q185" s="9">
        <f>_xlfn.XLOOKUP($E185,'Raw Data'!$E:$E,'Raw Data'!Q:Q,"ERROR",0,1)</f>
        <v>300</v>
      </c>
      <c r="R185" s="9" t="str">
        <f>_xlfn.XLOOKUP($E185,'Raw Data'!$E:$E,'Raw Data'!R:R,"ERROR",0,1)</f>
        <v>gm</v>
      </c>
      <c r="S185" s="5" t="str">
        <f t="array" ref="S185">_xlfn.IFS(AND(T185&gt;0,T185&lt;=0.05),"0 to 0.05",AND(T185&gt;0.05,T185&lt;=0.1),"0.05 to 0.1",AND(T185&gt;0.1,T185&lt;=0.2),"0.1 to 0.2",AND(T185&gt;0.2,T185&lt;=0.3),"0.2 to 0.3",AND(T185&gt;0.3,T185&lt;=0.4),"0.3 to 0.4",AND(T185&gt;0.4,T185&lt;=0.5),"0.4 to 0.5",AND(T185&gt;0.5,T185&lt;=0.75),"0.5 to 0.75",AND(T185&gt;0.75,T185&lt;=1),"0.75 to 1",AND(T185&gt;1,T185&lt;=2),"1 to 2",AND(T185&gt;2,T185&lt;=3),"2 to 3",AND(T185&gt;3,T185&lt;=4),"3 to 4",AND(T185&gt;4,T185&lt;=5),"4 to 5",AND(T185&gt;5,T185&lt;=10),"5 to 10",T185&gt;10,"10+")</f>
        <v>0.5 to 0.75</v>
      </c>
      <c r="T185" s="10">
        <f>_xlfn.XLOOKUP($E185,'Raw Data'!$E:$E,'Raw Data'!T:T,"ERROR",0,1)</f>
        <v>0.622632485747389</v>
      </c>
      <c r="U185" s="15" t="str">
        <f t="array" ref="U185">_xlfn.IFS(AND(V185&gt;0,V185&lt;=0.05),"0 to 0.05",AND(V185&gt;0.05,V185&lt;=0.1),"0.05 to 0.1",AND(V185&gt;0.1,V185&lt;=0.2),"0.1 to 0.2",AND(V185&gt;0.2,V185&lt;=0.3),"0.2 to 0.3",AND(V185&gt;0.3,V185&lt;=0.4),"0.3 to 0.4",AND(V185&gt;0.4,V185&lt;=0.5),"0.4 to 0.5",AND(V185&gt;0.5,V185&lt;=0.75),"0.5 to 0.75",AND(V185&gt;0.75,V185&lt;=1),"0.75 to 1",AND(V185&gt;1,V185&lt;=2),"1 to 2",AND(V185&gt;2,V185&lt;=3),"2 to 3",AND(V185&gt;3,V185&lt;=4),"3 to 4",AND(V185&gt;4,V185&lt;=5),"4 to 5",AND(V185&gt;5,V185&lt;=10),"5 to 10",V185&gt;10,"10+")</f>
        <v>0.1 to 0.2</v>
      </c>
      <c r="V185" s="10">
        <f>_xlfn.XLOOKUP($E185,'Raw Data'!$E:$E,'Raw Data'!V:V,"ERROR",0,1)</f>
        <v>0.169533530905504</v>
      </c>
      <c r="W185" s="15" t="str">
        <f t="array" ref="W185">_xlfn.IFS(AND(X185&gt;0,X185&lt;=0.05),"0 to 0.05",AND(X185&gt;0.05,X185&lt;=0.1),"0.05 to 0.1",AND(X185&gt;0.1,X185&lt;=0.2),"0.1 to 0.2",AND(X185&gt;0.2,X185&lt;=0.3),"0.2 to 0.3",AND(X185&gt;0.3,X185&lt;=0.4),"0.3 to 0.4",AND(X185&gt;0.4,X185&lt;=0.5),"0.4 to 0.5",AND(X185&gt;0.5,X185&lt;=0.75),"0.5 to 0.75",AND(X185&gt;0.75,X185&lt;=1),"0.75 to 1",AND(X185&gt;1,X185&lt;=2),"1 to 2",AND(X185&gt;2,X185&lt;=3),"2 to 3",AND(X185&gt;3,X185&lt;=4),"3 to 4",AND(X185&gt;4,X185&lt;=5),"4 to 5",AND(X185&gt;5,X185&lt;=10),"5 to 10",X185&gt;10,"10+")</f>
        <v>0.1 to 0.2</v>
      </c>
      <c r="X185" s="16">
        <f t="shared" si="7"/>
        <v>0.168110771151795</v>
      </c>
      <c r="Y185" s="5" t="str">
        <f t="array" ref="Y185">_xlfn.IFS(AND(Z185&gt;0,Z185&lt;=1),"0 to 1",AND(Z185&gt;1,Z185&lt;=2),"1 to 2",AND(Z185&gt;2,Z185&lt;=4),"2 to 4",AND(Z185&gt;4,Z185&lt;=6),"4 to 6",AND(Z185&gt;6,Z185&lt;=8),"6 to 8",AND(Z185&gt;8,Z185&lt;=10),"8 to 10",AND(Z185&gt;10,Z185&lt;=15),"10 to 15",AND(Z185&gt;15,Z185&lt;=20),"15 to 20",AND(Z185&gt;20,Z185&lt;=25),"20 to 25",AND(Z185&gt;25,Z185&lt;=30),"25 to 30",AND(Z185&gt;30,Z185&lt;=40),"30 to 40",AND(Z185&gt;40,Z185&lt;=50),"40 to 50",Z185&gt;50,"50+")</f>
        <v>10 to 15</v>
      </c>
      <c r="Z185" s="9">
        <f>_xlfn.XLOOKUP($E185,'Raw Data'!$E:$E,'Raw Data'!Z:Z,"ERROR",0,1)</f>
        <v>10.14</v>
      </c>
      <c r="AA185" s="9" t="str">
        <f>_xlfn.XLOOKUP($E185,'Raw Data'!$E:$E,'Raw Data'!AA:AA,"ERROR",0,1)</f>
        <v>oz</v>
      </c>
    </row>
    <row r="186" hidden="1" spans="1:27">
      <c r="A186" s="5" t="str">
        <f>_xlfn.XLOOKUP($E186,'Raw Data'!$E:$E,'Raw Data'!A:A,"ERROR",0,1)</f>
        <v>AE</v>
      </c>
      <c r="B186" s="5" t="str">
        <f>_xlfn.XLOOKUP($E186,'Raw Data'!$E:$E,'Raw Data'!B:B,"ERROR",0,1)</f>
        <v>Hair Mousses</v>
      </c>
      <c r="C186" s="5" t="str">
        <f>_xlfn.XLOOKUP($E186,'Raw Data'!$E:$E,'Raw Data'!C:C,"ERROR",0,1)</f>
        <v>Schwarzkopf Henkel</v>
      </c>
      <c r="D186" s="5" t="str">
        <f>_xlfn.XLOOKUP($E186,'Raw Data'!$E:$E,'Raw Data'!D:D,"ERROR",0,1)</f>
        <v>www.amazon.ae/dp/B07KFSPR23</v>
      </c>
      <c r="E186" s="5" t="s">
        <v>385</v>
      </c>
      <c r="F186" s="9" t="str">
        <f>_xlfn.XLOOKUP($E186,'Raw Data'!$E:$E,'Raw Data'!F:F,"ERROR",0,1)</f>
        <v>Taft Volume Hair  Mousse  #4 Ultra Strong 150ml (for fine and brittle hair)</v>
      </c>
      <c r="G186" s="10">
        <f>_xlfn.XLOOKUP($E186,'Raw Data'!$E:$E,'Raw Data'!G:G,"ERROR",0,1)</f>
        <v>3</v>
      </c>
      <c r="H186" s="9">
        <f>_xlfn.XLOOKUP($E186,'Raw Data'!$E:$E,'Raw Data'!H:H,"ERROR",0,1)</f>
        <v>378.89</v>
      </c>
      <c r="I186" s="9">
        <f>_xlfn.XLOOKUP($E186,'Raw Data'!$E:$E,'Raw Data'!I:I,"ERROR",0,1)</f>
        <v>0.000507265929420725</v>
      </c>
      <c r="J186" s="9" t="str">
        <f>_xlfn.XLOOKUP($E186,'Raw Data'!$E:$E,'Raw Data'!J:J,"ERROR",0,1)</f>
        <v>No</v>
      </c>
      <c r="K186" s="14" t="str">
        <f t="array" ref="K186">_xlfn.IFS(AND(L186&gt;0,L186&lt;=5),"0 to 5",AND(L186&gt;5,L186&lt;=10),"5 to 10",AND(L186&gt;10,L186&lt;=15),"10 to 15",AND(L186&gt;15,L186&lt;=20),"15 to 20",AND(L186&gt;20,L186&lt;=30),"20 to 30",AND(L186&gt;30,L186&lt;=40),"30 to 40",AND(L186&gt;40,L186&lt;=50),"40 to 50",AND(L186&gt;50,L186&lt;=75),"50 to 75",AND(L186&gt;75,L186&lt;=100),"75 to 100",AND(L186&gt;100,L186&lt;=150),"100 to 150",AND(L186&gt;150,L186&lt;=200),"150 to 200",AND(L186&gt;200,L186&lt;=250),"200 to 250",AND(L186&gt;250,L186&lt;=300),"250 to 300",AND(L186&gt;300,L186&lt;=400),"300 to 400",AND(L186&gt;400,L186&lt;=500),"400 to 500",L186&gt;500,"500+")</f>
        <v>100 to 150</v>
      </c>
      <c r="L186" s="9">
        <f>_xlfn.XLOOKUP($E186,'Raw Data'!$E:$E,'Raw Data'!L:L,"ERROR",0,1)</f>
        <v>150</v>
      </c>
      <c r="M186" s="14" t="str">
        <f t="array" ref="M186">_xlfn.IFS(AND(N186&gt;0,N186&lt;=5),"0 to 5",AND(N186&gt;5,N186&lt;=10),"5 to 10",AND(N186&gt;10,N186&lt;=15),"10 to 15",AND(N186&gt;15,N186&lt;=20),"15 to 20",AND(N186&gt;20,N186&lt;=30),"20 to 30",AND(N186&gt;30,N186&lt;=40),"30 to 40",AND(N186&gt;40,N186&lt;=50),"40 to 50",AND(N186&gt;50,N186&lt;=75),"50 to 75",AND(N186&gt;75,N186&lt;=100),"75 to 100",AND(N186&gt;100,N186&lt;=150),"100 to 150",AND(N186&gt;150,N186&lt;=200),"150 to 200",AND(N186&gt;200,N186&lt;=250),"200 to 250",AND(N186&gt;250,N186&lt;=300),"250 to 300",AND(N186&gt;300,N186&lt;=400),"300 to 400",AND(N186&gt;400,N186&lt;=500),"400 to 500",N186&gt;500,"500+")</f>
        <v>100 to 150</v>
      </c>
      <c r="N186" s="9">
        <f>_xlfn.XLOOKUP($E186,'Raw Data'!$E:$E,'Raw Data'!N:N,"ERROR",0,1)</f>
        <v>150</v>
      </c>
      <c r="O186" s="14" t="str">
        <f t="array" ref="O186">_xlfn.IFS(P186=0,"No Discount",AND(P186&gt;0,P186&lt;=0.02),"0% to 2%",AND(P186&gt;0.02,P186&lt;=0.04),"2% to 4%",AND(P186&gt;0.04,P186&lt;=0.06),"4% to 6%",AND(P186&gt;0.06,P186&lt;=0.08),"6% to 8%",AND(P186&gt;0.08,P186&lt;=0.1),"8% to 10%",AND(P186&gt;0.1,P186&lt;=0.15),"10% to 15%",AND(P186&gt;0.15,P186&lt;=0.2),"15% to 20%",AND(P186&gt;0.2,P186&lt;=0.25),"20% to 25%",AND(P186&gt;0.25,P186&lt;=0.3),"25% to 30%",AND(P186&gt;0.3,P186&lt;=0.4),"30% to 40%",AND(P186&gt;0.4,P186&lt;=0.5),"40% to 50%",AND(P186&gt;0.5,P186&lt;=0.75),"50% to 75%",AND(P186&gt;0.75,P186&lt;=1),"75% to 100%")</f>
        <v>No Discount</v>
      </c>
      <c r="P186" s="10">
        <f>_xlfn.XLOOKUP($E186,'Raw Data'!$E:$E,'Raw Data'!P:P,"ERROR",0,1)</f>
        <v>0</v>
      </c>
      <c r="Q186" s="9">
        <f>_xlfn.XLOOKUP($E186,'Raw Data'!$E:$E,'Raw Data'!Q:Q,"ERROR",0,1)</f>
        <v>150</v>
      </c>
      <c r="R186" s="9" t="str">
        <f>_xlfn.XLOOKUP($E186,'Raw Data'!$E:$E,'Raw Data'!R:R,"ERROR",0,1)</f>
        <v>ml</v>
      </c>
      <c r="S186" s="5" t="str">
        <f t="array" ref="S186">_xlfn.IFS(AND(T186&gt;0,T186&lt;=0.05),"0 to 0.05",AND(T186&gt;0.05,T186&lt;=0.1),"0.05 to 0.1",AND(T186&gt;0.1,T186&lt;=0.2),"0.1 to 0.2",AND(T186&gt;0.2,T186&lt;=0.3),"0.2 to 0.3",AND(T186&gt;0.3,T186&lt;=0.4),"0.3 to 0.4",AND(T186&gt;0.4,T186&lt;=0.5),"0.4 to 0.5",AND(T186&gt;0.5,T186&lt;=0.75),"0.5 to 0.75",AND(T186&gt;0.75,T186&lt;=1),"0.75 to 1",AND(T186&gt;1,T186&lt;=2),"1 to 2",AND(T186&gt;2,T186&lt;=3),"2 to 3",AND(T186&gt;3,T186&lt;=4),"3 to 4",AND(T186&gt;4,T186&lt;=5),"4 to 5",AND(T186&gt;5,T186&lt;=10),"5 to 10",T186&gt;10,"10+")</f>
        <v>1 to 2</v>
      </c>
      <c r="T186" s="10">
        <f>_xlfn.XLOOKUP($E186,'Raw Data'!$E:$E,'Raw Data'!T:T,"ERROR",0,1)</f>
        <v>1.00053428530835</v>
      </c>
      <c r="U186" s="15" t="str">
        <f t="array" ref="U186">_xlfn.IFS(AND(V186&gt;0,V186&lt;=0.05),"0 to 0.05",AND(V186&gt;0.05,V186&lt;=0.1),"0.05 to 0.1",AND(V186&gt;0.1,V186&lt;=0.2),"0.1 to 0.2",AND(V186&gt;0.2,V186&lt;=0.3),"0.2 to 0.3",AND(V186&gt;0.3,V186&lt;=0.4),"0.3 to 0.4",AND(V186&gt;0.4,V186&lt;=0.5),"0.4 to 0.5",AND(V186&gt;0.5,V186&lt;=0.75),"0.5 to 0.75",AND(V186&gt;0.75,V186&lt;=1),"0.75 to 1",AND(V186&gt;1,V186&lt;=2),"1 to 2",AND(V186&gt;2,V186&lt;=3),"2 to 3",AND(V186&gt;3,V186&lt;=4),"3 to 4",AND(V186&gt;4,V186&lt;=5),"4 to 5",AND(V186&gt;5,V186&lt;=10),"5 to 10",V186&gt;10,"10+")</f>
        <v>0.2 to 0.3</v>
      </c>
      <c r="V186" s="10">
        <f>_xlfn.XLOOKUP($E186,'Raw Data'!$E:$E,'Raw Data'!V:V,"ERROR",0,1)</f>
        <v>0.270144257033256</v>
      </c>
      <c r="W186" s="15" t="str">
        <f t="array" ref="W186">_xlfn.IFS(AND(X186&gt;0,X186&lt;=0.05),"0 to 0.05",AND(X186&gt;0.05,X186&lt;=0.1),"0.05 to 0.1",AND(X186&gt;0.1,X186&lt;=0.2),"0.1 to 0.2",AND(X186&gt;0.2,X186&lt;=0.3),"0.2 to 0.3",AND(X186&gt;0.3,X186&lt;=0.4),"0.3 to 0.4",AND(X186&gt;0.4,X186&lt;=0.5),"0.4 to 0.5",AND(X186&gt;0.5,X186&lt;=0.75),"0.5 to 0.75",AND(X186&gt;0.75,X186&lt;=1),"0.75 to 1",AND(X186&gt;1,X186&lt;=2),"1 to 2",AND(X186&gt;2,X186&lt;=3),"2 to 3",AND(X186&gt;3,X186&lt;=4),"3 to 4",AND(X186&gt;4,X186&lt;=5),"4 to 5",AND(X186&gt;5,X186&lt;=10),"5 to 10",X186&gt;10,"10+")</f>
        <v>0.2 to 0.3</v>
      </c>
      <c r="X186" s="16">
        <f t="shared" si="7"/>
        <v>0.270144257033256</v>
      </c>
      <c r="Y186" s="5" t="str">
        <f t="array" ref="Y186">_xlfn.IFS(AND(Z186&gt;0,Z186&lt;=1),"0 to 1",AND(Z186&gt;1,Z186&lt;=2),"1 to 2",AND(Z186&gt;2,Z186&lt;=4),"2 to 4",AND(Z186&gt;4,Z186&lt;=6),"4 to 6",AND(Z186&gt;6,Z186&lt;=8),"6 to 8",AND(Z186&gt;8,Z186&lt;=10),"8 to 10",AND(Z186&gt;10,Z186&lt;=15),"10 to 15",AND(Z186&gt;15,Z186&lt;=20),"15 to 20",AND(Z186&gt;20,Z186&lt;=25),"20 to 25",AND(Z186&gt;25,Z186&lt;=30),"25 to 30",AND(Z186&gt;30,Z186&lt;=40),"30 to 40",AND(Z186&gt;40,Z186&lt;=50),"40 to 50",Z186&gt;50,"50+")</f>
        <v>4 to 6</v>
      </c>
      <c r="Z186" s="9">
        <f>_xlfn.XLOOKUP($E186,'Raw Data'!$E:$E,'Raw Data'!Z:Z,"ERROR",0,1)</f>
        <v>5.07</v>
      </c>
      <c r="AA186" s="9" t="str">
        <f>_xlfn.XLOOKUP($E186,'Raw Data'!$E:$E,'Raw Data'!AA:AA,"ERROR",0,1)</f>
        <v>oz</v>
      </c>
    </row>
    <row r="187" hidden="1" spans="1:27">
      <c r="A187" s="5" t="str">
        <f>_xlfn.XLOOKUP($E187,'Raw Data'!$E:$E,'Raw Data'!A:A,"ERROR",0,1)</f>
        <v>AE</v>
      </c>
      <c r="B187" s="5" t="str">
        <f>_xlfn.XLOOKUP($E187,'Raw Data'!$E:$E,'Raw Data'!B:B,"ERROR",0,1)</f>
        <v>Hair Mousses</v>
      </c>
      <c r="C187" s="5" t="str">
        <f>_xlfn.XLOOKUP($E187,'Raw Data'!$E:$E,'Raw Data'!C:C,"ERROR",0,1)</f>
        <v>Marc </v>
      </c>
      <c r="D187" s="5" t="str">
        <f>_xlfn.XLOOKUP($E187,'Raw Data'!$E:$E,'Raw Data'!D:D,"ERROR",0,1)</f>
        <v>www.amazon.ae/dp/B009Q4H7BQ</v>
      </c>
      <c r="E187" s="5" t="s">
        <v>386</v>
      </c>
      <c r="F187" s="9" t="str">
        <f>_xlfn.XLOOKUP($E187,'Raw Data'!$E:$E,'Raw Data'!F:F,"ERROR",0,1)</f>
        <v>Marc Anthony Nourishing Argan Oil of Morocco  Volume  Extra Hold  Mousse  with Keratin, 8.5oz</v>
      </c>
      <c r="G187" s="10">
        <f>_xlfn.XLOOKUP($E187,'Raw Data'!$E:$E,'Raw Data'!G:G,"ERROR",0,1)</f>
        <v>5</v>
      </c>
      <c r="H187" s="9">
        <f>_xlfn.XLOOKUP($E187,'Raw Data'!$E:$E,'Raw Data'!H:H,"ERROR",0,1)</f>
        <v>376.57</v>
      </c>
      <c r="I187" s="9">
        <f>_xlfn.XLOOKUP($E187,'Raw Data'!$E:$E,'Raw Data'!I:I,"ERROR",0,1)</f>
        <v>0.000504159864451325</v>
      </c>
      <c r="J187" s="9" t="str">
        <f>_xlfn.XLOOKUP($E187,'Raw Data'!$E:$E,'Raw Data'!J:J,"ERROR",0,1)</f>
        <v>No</v>
      </c>
      <c r="K187" s="14" t="str">
        <f t="array" ref="K187">_xlfn.IFS(AND(L187&gt;0,L187&lt;=5),"0 to 5",AND(L187&gt;5,L187&lt;=10),"5 to 10",AND(L187&gt;10,L187&lt;=15),"10 to 15",AND(L187&gt;15,L187&lt;=20),"15 to 20",AND(L187&gt;20,L187&lt;=30),"20 to 30",AND(L187&gt;30,L187&lt;=40),"30 to 40",AND(L187&gt;40,L187&lt;=50),"40 to 50",AND(L187&gt;50,L187&lt;=75),"50 to 75",AND(L187&gt;75,L187&lt;=100),"75 to 100",AND(L187&gt;100,L187&lt;=150),"100 to 150",AND(L187&gt;150,L187&lt;=200),"150 to 200",AND(L187&gt;200,L187&lt;=250),"200 to 250",AND(L187&gt;250,L187&lt;=300),"250 to 300",AND(L187&gt;300,L187&lt;=400),"300 to 400",AND(L187&gt;400,L187&lt;=500),"400 to 500",L187&gt;500,"500+")</f>
        <v>75 to 100</v>
      </c>
      <c r="L187" s="9">
        <f>_xlfn.XLOOKUP($E187,'Raw Data'!$E:$E,'Raw Data'!L:L,"ERROR",0,1)</f>
        <v>79.29</v>
      </c>
      <c r="M187" s="14" t="str">
        <f t="array" ref="M187">_xlfn.IFS(AND(N187&gt;0,N187&lt;=5),"0 to 5",AND(N187&gt;5,N187&lt;=10),"5 to 10",AND(N187&gt;10,N187&lt;=15),"10 to 15",AND(N187&gt;15,N187&lt;=20),"15 to 20",AND(N187&gt;20,N187&lt;=30),"20 to 30",AND(N187&gt;30,N187&lt;=40),"30 to 40",AND(N187&gt;40,N187&lt;=50),"40 to 50",AND(N187&gt;50,N187&lt;=75),"50 to 75",AND(N187&gt;75,N187&lt;=100),"75 to 100",AND(N187&gt;100,N187&lt;=150),"100 to 150",AND(N187&gt;150,N187&lt;=200),"150 to 200",AND(N187&gt;200,N187&lt;=250),"200 to 250",AND(N187&gt;250,N187&lt;=300),"250 to 300",AND(N187&gt;300,N187&lt;=400),"300 to 400",AND(N187&gt;400,N187&lt;=500),"400 to 500",N187&gt;500,"500+")</f>
        <v>75 to 100</v>
      </c>
      <c r="N187" s="9">
        <f>_xlfn.XLOOKUP($E187,'Raw Data'!$E:$E,'Raw Data'!N:N,"ERROR",0,1)</f>
        <v>81.25</v>
      </c>
      <c r="O187" s="14" t="str">
        <f t="array" ref="O187">_xlfn.IFS(P187=0,"No Discount",AND(P187&gt;0,P187&lt;=0.02),"0% to 2%",AND(P187&gt;0.02,P187&lt;=0.04),"2% to 4%",AND(P187&gt;0.04,P187&lt;=0.06),"4% to 6%",AND(P187&gt;0.06,P187&lt;=0.08),"6% to 8%",AND(P187&gt;0.08,P187&lt;=0.1),"8% to 10%",AND(P187&gt;0.1,P187&lt;=0.15),"10% to 15%",AND(P187&gt;0.15,P187&lt;=0.2),"15% to 20%",AND(P187&gt;0.2,P187&lt;=0.25),"20% to 25%",AND(P187&gt;0.25,P187&lt;=0.3),"25% to 30%",AND(P187&gt;0.3,P187&lt;=0.4),"30% to 40%",AND(P187&gt;0.4,P187&lt;=0.5),"40% to 50%",AND(P187&gt;0.5,P187&lt;=0.75),"50% to 75%",AND(P187&gt;0.75,P187&lt;=1),"75% to 100%")</f>
        <v>2% to 4%</v>
      </c>
      <c r="P187" s="10">
        <f>_xlfn.XLOOKUP($E187,'Raw Data'!$E:$E,'Raw Data'!P:P,"ERROR",0,1)</f>
        <v>0.0241230769230768</v>
      </c>
      <c r="Q187" s="9">
        <f>_xlfn.XLOOKUP($E187,'Raw Data'!$E:$E,'Raw Data'!Q:Q,"ERROR",0,1)</f>
        <v>8.5</v>
      </c>
      <c r="R187" s="9" t="str">
        <f>_xlfn.XLOOKUP($E187,'Raw Data'!$E:$E,'Raw Data'!R:R,"ERROR",0,1)</f>
        <v>oz</v>
      </c>
      <c r="S187" s="5" t="str">
        <f t="array" ref="S187">_xlfn.IFS(AND(T187&gt;0,T187&lt;=0.05),"0 to 0.05",AND(T187&gt;0.05,T187&lt;=0.1),"0.05 to 0.1",AND(T187&gt;0.1,T187&lt;=0.2),"0.1 to 0.2",AND(T187&gt;0.2,T187&lt;=0.3),"0.2 to 0.3",AND(T187&gt;0.3,T187&lt;=0.4),"0.3 to 0.4",AND(T187&gt;0.4,T187&lt;=0.5),"0.4 to 0.5",AND(T187&gt;0.5,T187&lt;=0.75),"0.5 to 0.75",AND(T187&gt;0.75,T187&lt;=1),"0.75 to 1",AND(T187&gt;1,T187&lt;=2),"1 to 2",AND(T187&gt;2,T187&lt;=3),"2 to 3",AND(T187&gt;3,T187&lt;=4),"3 to 4",AND(T187&gt;4,T187&lt;=5),"4 to 5",AND(T187&gt;5,T187&lt;=10),"5 to 10",T187&gt;10,"10+")</f>
        <v>0.3 to 0.4</v>
      </c>
      <c r="T187" s="10">
        <f>_xlfn.XLOOKUP($E187,'Raw Data'!$E:$E,'Raw Data'!T:T,"ERROR",0,1)</f>
        <v>0.31546281008176</v>
      </c>
      <c r="U187" s="15" t="str">
        <f t="array" ref="U187">_xlfn.IFS(AND(V187&gt;0,V187&lt;=0.05),"0 to 0.05",AND(V187&gt;0.05,V187&lt;=0.1),"0.05 to 0.1",AND(V187&gt;0.1,V187&lt;=0.2),"0.1 to 0.2",AND(V187&gt;0.2,V187&lt;=0.3),"0.2 to 0.3",AND(V187&gt;0.3,V187&lt;=0.4),"0.3 to 0.4",AND(V187&gt;0.4,V187&lt;=0.5),"0.4 to 0.5",AND(V187&gt;0.5,V187&lt;=0.75),"0.5 to 0.75",AND(V187&gt;0.75,V187&lt;=1),"0.75 to 1",AND(V187&gt;1,V187&lt;=2),"1 to 2",AND(V187&gt;2,V187&lt;=3),"2 to 3",AND(V187&gt;3,V187&lt;=4),"3 to 4",AND(V187&gt;4,V187&lt;=5),"4 to 5",AND(V187&gt;5,V187&lt;=10),"5 to 10",V187&gt;10,"10+")</f>
        <v>0.05 to 0.1</v>
      </c>
      <c r="V187" s="10">
        <f>_xlfn.XLOOKUP($E187,'Raw Data'!$E:$E,'Raw Data'!V:V,"ERROR",0,1)</f>
        <v>0.0872804312797151</v>
      </c>
      <c r="W187" s="15" t="str">
        <f t="array" ref="W187">_xlfn.IFS(AND(X187&gt;0,X187&lt;=0.05),"0 to 0.05",AND(X187&gt;0.05,X187&lt;=0.1),"0.05 to 0.1",AND(X187&gt;0.1,X187&lt;=0.2),"0.1 to 0.2",AND(X187&gt;0.2,X187&lt;=0.3),"0.2 to 0.3",AND(X187&gt;0.3,X187&lt;=0.4),"0.3 to 0.4",AND(X187&gt;0.4,X187&lt;=0.5),"0.4 to 0.5",AND(X187&gt;0.5,X187&lt;=0.75),"0.5 to 0.75",AND(X187&gt;0.75,X187&lt;=1),"0.75 to 1",AND(X187&gt;1,X187&lt;=2),"1 to 2",AND(X187&gt;2,X187&lt;=3),"2 to 3",AND(X187&gt;3,X187&lt;=4),"3 to 4",AND(X187&gt;4,X187&lt;=5),"4 to 5",AND(X187&gt;5,X187&lt;=10),"5 to 10",X187&gt;10,"10+")</f>
        <v>0.05 to 0.1</v>
      </c>
      <c r="X187" s="16">
        <f t="shared" si="7"/>
        <v>0.0851749587220752</v>
      </c>
      <c r="Y187" s="5" t="str">
        <f t="array" ref="Y187">_xlfn.IFS(AND(Z187&gt;0,Z187&lt;=1),"0 to 1",AND(Z187&gt;1,Z187&lt;=2),"1 to 2",AND(Z187&gt;2,Z187&lt;=4),"2 to 4",AND(Z187&gt;4,Z187&lt;=6),"4 to 6",AND(Z187&gt;6,Z187&lt;=8),"6 to 8",AND(Z187&gt;8,Z187&lt;=10),"8 to 10",AND(Z187&gt;10,Z187&lt;=15),"10 to 15",AND(Z187&gt;15,Z187&lt;=20),"15 to 20",AND(Z187&gt;20,Z187&lt;=25),"20 to 25",AND(Z187&gt;25,Z187&lt;=30),"25 to 30",AND(Z187&gt;30,Z187&lt;=40),"30 to 40",AND(Z187&gt;40,Z187&lt;=50),"40 to 50",Z187&gt;50,"50+")</f>
        <v>8 to 10</v>
      </c>
      <c r="Z187" s="9">
        <f>_xlfn.XLOOKUP($E187,'Raw Data'!$E:$E,'Raw Data'!Z:Z,"ERROR",0,1)</f>
        <v>8.5</v>
      </c>
      <c r="AA187" s="9" t="str">
        <f>_xlfn.XLOOKUP($E187,'Raw Data'!$E:$E,'Raw Data'!AA:AA,"ERROR",0,1)</f>
        <v>oz</v>
      </c>
    </row>
    <row r="188" hidden="1" spans="1:27">
      <c r="A188" s="5" t="str">
        <f>_xlfn.XLOOKUP($E188,'Raw Data'!$E:$E,'Raw Data'!A:A,"ERROR",0,1)</f>
        <v>AE</v>
      </c>
      <c r="B188" s="5" t="str">
        <f>_xlfn.XLOOKUP($E188,'Raw Data'!$E:$E,'Raw Data'!B:B,"ERROR",0,1)</f>
        <v>Hair Mousses</v>
      </c>
      <c r="C188" s="5" t="str">
        <f>_xlfn.XLOOKUP($E188,'Raw Data'!$E:$E,'Raw Data'!C:C,"ERROR",0,1)</f>
        <v>wen by chaz dean</v>
      </c>
      <c r="D188" s="5" t="str">
        <f>_xlfn.XLOOKUP($E188,'Raw Data'!$E:$E,'Raw Data'!D:D,"ERROR",0,1)</f>
        <v>www.amazon.ae/dp/B00V5WVHMW</v>
      </c>
      <c r="E188" s="5" t="s">
        <v>387</v>
      </c>
      <c r="F188" s="9" t="str">
        <f>_xlfn.XLOOKUP($E188,'Raw Data'!$E:$E,'Raw Data'!F:F,"ERROR",0,1)</f>
        <v>WEN by Chaz Dean Sweet Almond Mint Nourishing Mousse, 7.5 Fl Oz</v>
      </c>
      <c r="G188" s="10">
        <f>_xlfn.XLOOKUP($E188,'Raw Data'!$E:$E,'Raw Data'!G:G,"ERROR",0,1)</f>
        <v>1</v>
      </c>
      <c r="H188" s="9">
        <f>_xlfn.XLOOKUP($E188,'Raw Data'!$E:$E,'Raw Data'!H:H,"ERROR",0,1)</f>
        <v>376.37</v>
      </c>
      <c r="I188" s="9">
        <f>_xlfn.XLOOKUP($E188,'Raw Data'!$E:$E,'Raw Data'!I:I,"ERROR",0,1)</f>
        <v>0.000503892100229825</v>
      </c>
      <c r="J188" s="9" t="str">
        <f>_xlfn.XLOOKUP($E188,'Raw Data'!$E:$E,'Raw Data'!J:J,"ERROR",0,1)</f>
        <v>No</v>
      </c>
      <c r="K188" s="14" t="str">
        <f t="array" ref="K188">_xlfn.IFS(AND(L188&gt;0,L188&lt;=5),"0 to 5",AND(L188&gt;5,L188&lt;=10),"5 to 10",AND(L188&gt;10,L188&lt;=15),"10 to 15",AND(L188&gt;15,L188&lt;=20),"15 to 20",AND(L188&gt;20,L188&lt;=30),"20 to 30",AND(L188&gt;30,L188&lt;=40),"30 to 40",AND(L188&gt;40,L188&lt;=50),"40 to 50",AND(L188&gt;50,L188&lt;=75),"50 to 75",AND(L188&gt;75,L188&lt;=100),"75 to 100",AND(L188&gt;100,L188&lt;=150),"100 to 150",AND(L188&gt;150,L188&lt;=200),"150 to 200",AND(L188&gt;200,L188&lt;=250),"200 to 250",AND(L188&gt;250,L188&lt;=300),"250 to 300",AND(L188&gt;300,L188&lt;=400),"300 to 400",AND(L188&gt;400,L188&lt;=500),"400 to 500",L188&gt;500,"500+")</f>
        <v>300 to 400</v>
      </c>
      <c r="L188" s="9">
        <f>_xlfn.XLOOKUP($E188,'Raw Data'!$E:$E,'Raw Data'!L:L,"ERROR",0,1)</f>
        <v>308.63</v>
      </c>
      <c r="M188" s="14" t="str">
        <f t="array" ref="M188">_xlfn.IFS(AND(N188&gt;0,N188&lt;=5),"0 to 5",AND(N188&gt;5,N188&lt;=10),"5 to 10",AND(N188&gt;10,N188&lt;=15),"10 to 15",AND(N188&gt;15,N188&lt;=20),"15 to 20",AND(N188&gt;20,N188&lt;=30),"20 to 30",AND(N188&gt;30,N188&lt;=40),"30 to 40",AND(N188&gt;40,N188&lt;=50),"40 to 50",AND(N188&gt;50,N188&lt;=75),"50 to 75",AND(N188&gt;75,N188&lt;=100),"75 to 100",AND(N188&gt;100,N188&lt;=150),"100 to 150",AND(N188&gt;150,N188&lt;=200),"150 to 200",AND(N188&gt;200,N188&lt;=250),"200 to 250",AND(N188&gt;250,N188&lt;=300),"250 to 300",AND(N188&gt;300,N188&lt;=400),"300 to 400",AND(N188&gt;400,N188&lt;=500),"400 to 500",N188&gt;500,"500+")</f>
        <v>300 to 400</v>
      </c>
      <c r="N188" s="9">
        <f>_xlfn.XLOOKUP($E188,'Raw Data'!$E:$E,'Raw Data'!N:N,"ERROR",0,1)</f>
        <v>315</v>
      </c>
      <c r="O188" s="14" t="str">
        <f t="array" ref="O188">_xlfn.IFS(P188=0,"No Discount",AND(P188&gt;0,P188&lt;=0.02),"0% to 2%",AND(P188&gt;0.02,P188&lt;=0.04),"2% to 4%",AND(P188&gt;0.04,P188&lt;=0.06),"4% to 6%",AND(P188&gt;0.06,P188&lt;=0.08),"6% to 8%",AND(P188&gt;0.08,P188&lt;=0.1),"8% to 10%",AND(P188&gt;0.1,P188&lt;=0.15),"10% to 15%",AND(P188&gt;0.15,P188&lt;=0.2),"15% to 20%",AND(P188&gt;0.2,P188&lt;=0.25),"20% to 25%",AND(P188&gt;0.25,P188&lt;=0.3),"25% to 30%",AND(P188&gt;0.3,P188&lt;=0.4),"30% to 40%",AND(P188&gt;0.4,P188&lt;=0.5),"40% to 50%",AND(P188&gt;0.5,P188&lt;=0.75),"50% to 75%",AND(P188&gt;0.75,P188&lt;=1),"75% to 100%")</f>
        <v>2% to 4%</v>
      </c>
      <c r="P188" s="10">
        <f>_xlfn.XLOOKUP($E188,'Raw Data'!$E:$E,'Raw Data'!P:P,"ERROR",0,1)</f>
        <v>0.0202222222222222</v>
      </c>
      <c r="Q188" s="9">
        <f>_xlfn.XLOOKUP($E188,'Raw Data'!$E:$E,'Raw Data'!Q:Q,"ERROR",0,1)</f>
        <v>7.5</v>
      </c>
      <c r="R188" s="9" t="str">
        <f>_xlfn.XLOOKUP($E188,'Raw Data'!$E:$E,'Raw Data'!R:R,"ERROR",0,1)</f>
        <v>fl oz</v>
      </c>
      <c r="S188" s="5" t="str">
        <f t="array" ref="S188">_xlfn.IFS(AND(T188&gt;0,T188&lt;=0.05),"0 to 0.05",AND(T188&gt;0.05,T188&lt;=0.1),"0.05 to 0.1",AND(T188&gt;0.1,T188&lt;=0.2),"0.1 to 0.2",AND(T188&gt;0.2,T188&lt;=0.3),"0.2 to 0.3",AND(T188&gt;0.3,T188&lt;=0.4),"0.3 to 0.4",AND(T188&gt;0.4,T188&lt;=0.5),"0.4 to 0.5",AND(T188&gt;0.5,T188&lt;=0.75),"0.5 to 0.75",AND(T188&gt;0.75,T188&lt;=1),"0.75 to 1",AND(T188&gt;1,T188&lt;=2),"1 to 2",AND(T188&gt;2,T188&lt;=3),"2 to 3",AND(T188&gt;3,T188&lt;=4),"3 to 4",AND(T188&gt;4,T188&lt;=5),"4 to 5",AND(T188&gt;5,T188&lt;=10),"5 to 10",T188&gt;10,"10+")</f>
        <v>1 to 2</v>
      </c>
      <c r="T188" s="10">
        <f>_xlfn.XLOOKUP($E188,'Raw Data'!$E:$E,'Raw Data'!T:T,"ERROR",0,1)</f>
        <v>1.33811121805711</v>
      </c>
      <c r="U188" s="15" t="str">
        <f t="array" ref="U188">_xlfn.IFS(AND(V188&gt;0,V188&lt;=0.05),"0 to 0.05",AND(V188&gt;0.05,V188&lt;=0.1),"0.05 to 0.1",AND(V188&gt;0.1,V188&lt;=0.2),"0.1 to 0.2",AND(V188&gt;0.2,V188&lt;=0.3),"0.2 to 0.3",AND(V188&gt;0.3,V188&lt;=0.4),"0.3 to 0.4",AND(V188&gt;0.4,V188&lt;=0.5),"0.4 to 0.5",AND(V188&gt;0.5,V188&lt;=0.75),"0.5 to 0.75",AND(V188&gt;0.75,V188&lt;=1),"0.75 to 1",AND(V188&gt;1,V188&lt;=2),"1 to 2",AND(V188&gt;2,V188&lt;=3),"2 to 3",AND(V188&gt;3,V188&lt;=4),"3 to 4",AND(V188&gt;4,V188&lt;=5),"4 to 5",AND(V188&gt;5,V188&lt;=10),"5 to 10",V188&gt;10,"10+")</f>
        <v>0.3 to 0.4</v>
      </c>
      <c r="V188" s="10">
        <f>_xlfn.XLOOKUP($E188,'Raw Data'!$E:$E,'Raw Data'!V:V,"ERROR",0,1)</f>
        <v>0.368746910850394</v>
      </c>
      <c r="W188" s="15" t="str">
        <f t="array" ref="W188">_xlfn.IFS(AND(X188&gt;0,X188&lt;=0.05),"0 to 0.05",AND(X188&gt;0.05,X188&lt;=0.1),"0.05 to 0.1",AND(X188&gt;0.1,X188&lt;=0.2),"0.1 to 0.2",AND(X188&gt;0.2,X188&lt;=0.3),"0.2 to 0.3",AND(X188&gt;0.3,X188&lt;=0.4),"0.3 to 0.4",AND(X188&gt;0.4,X188&lt;=0.5),"0.4 to 0.5",AND(X188&gt;0.5,X188&lt;=0.75),"0.5 to 0.75",AND(X188&gt;0.75,X188&lt;=1),"0.75 to 1",AND(X188&gt;1,X188&lt;=2),"1 to 2",AND(X188&gt;2,X188&lt;=3),"2 to 3",AND(X188&gt;3,X188&lt;=4),"3 to 4",AND(X188&gt;4,X188&lt;=5),"4 to 5",AND(X188&gt;5,X188&lt;=10),"5 to 10",X188&gt;10,"10+")</f>
        <v>0.3 to 0.4</v>
      </c>
      <c r="X188" s="16">
        <f t="shared" si="7"/>
        <v>0.361290028875419</v>
      </c>
      <c r="Y188" s="5" t="str">
        <f t="array" ref="Y188">_xlfn.IFS(AND(Z188&gt;0,Z188&lt;=1),"0 to 1",AND(Z188&gt;1,Z188&lt;=2),"1 to 2",AND(Z188&gt;2,Z188&lt;=4),"2 to 4",AND(Z188&gt;4,Z188&lt;=6),"4 to 6",AND(Z188&gt;6,Z188&lt;=8),"6 to 8",AND(Z188&gt;8,Z188&lt;=10),"8 to 10",AND(Z188&gt;10,Z188&lt;=15),"10 to 15",AND(Z188&gt;15,Z188&lt;=20),"15 to 20",AND(Z188&gt;20,Z188&lt;=25),"20 to 25",AND(Z188&gt;25,Z188&lt;=30),"25 to 30",AND(Z188&gt;30,Z188&lt;=40),"30 to 40",AND(Z188&gt;40,Z188&lt;=50),"40 to 50",Z188&gt;50,"50+")</f>
        <v>6 to 8</v>
      </c>
      <c r="Z188" s="9">
        <f>_xlfn.XLOOKUP($E188,'Raw Data'!$E:$E,'Raw Data'!Z:Z,"ERROR",0,1)</f>
        <v>7.8</v>
      </c>
      <c r="AA188" s="9" t="str">
        <f>_xlfn.XLOOKUP($E188,'Raw Data'!$E:$E,'Raw Data'!AA:AA,"ERROR",0,1)</f>
        <v>oz</v>
      </c>
    </row>
    <row r="189" hidden="1" spans="1:27">
      <c r="A189" s="5" t="str">
        <f>_xlfn.XLOOKUP($E189,'Raw Data'!$E:$E,'Raw Data'!A:A,"ERROR",0,1)</f>
        <v>AE</v>
      </c>
      <c r="B189" s="5" t="str">
        <f>_xlfn.XLOOKUP($E189,'Raw Data'!$E:$E,'Raw Data'!B:B,"ERROR",0,1)</f>
        <v>Hair Mousses</v>
      </c>
      <c r="C189" s="5" t="str">
        <f>_xlfn.XLOOKUP($E189,'Raw Data'!$E:$E,'Raw Data'!C:C,"ERROR",0,1)</f>
        <v>ors olive oil</v>
      </c>
      <c r="D189" s="5" t="str">
        <f>_xlfn.XLOOKUP($E189,'Raw Data'!$E:$E,'Raw Data'!D:D,"ERROR",0,1)</f>
        <v>www.amazon.ae/dp/B07QGKRR2W</v>
      </c>
      <c r="E189" s="5" t="s">
        <v>388</v>
      </c>
      <c r="F189" s="9" t="str">
        <f>_xlfn.XLOOKUP($E189,'Raw Data'!$E:$E,'Raw Data'!F:F,"ERROR",0,1)</f>
        <v>ORS Olive Oil Hold &amp; Shine Wrap/Set Mousse 7 Oz (Pack Of 12)12</v>
      </c>
      <c r="G189" s="10">
        <f>_xlfn.XLOOKUP($E189,'Raw Data'!$E:$E,'Raw Data'!G:G,"ERROR",0,1)</f>
        <v>1</v>
      </c>
      <c r="H189" s="9">
        <f>_xlfn.XLOOKUP($E189,'Raw Data'!$E:$E,'Raw Data'!H:H,"ERROR",0,1)</f>
        <v>373.53</v>
      </c>
      <c r="I189" s="9">
        <f>_xlfn.XLOOKUP($E189,'Raw Data'!$E:$E,'Raw Data'!I:I,"ERROR",0,1)</f>
        <v>0.000500089848284525</v>
      </c>
      <c r="J189" s="9" t="str">
        <f>_xlfn.XLOOKUP($E189,'Raw Data'!$E:$E,'Raw Data'!J:J,"ERROR",0,1)</f>
        <v>No</v>
      </c>
      <c r="K189" s="14" t="str">
        <f t="array" ref="K189">_xlfn.IFS(AND(L189&gt;0,L189&lt;=5),"0 to 5",AND(L189&gt;5,L189&lt;=10),"5 to 10",AND(L189&gt;10,L189&lt;=15),"10 to 15",AND(L189&gt;15,L189&lt;=20),"15 to 20",AND(L189&gt;20,L189&lt;=30),"20 to 30",AND(L189&gt;30,L189&lt;=40),"30 to 40",AND(L189&gt;40,L189&lt;=50),"40 to 50",AND(L189&gt;50,L189&lt;=75),"50 to 75",AND(L189&gt;75,L189&lt;=100),"75 to 100",AND(L189&gt;100,L189&lt;=150),"100 to 150",AND(L189&gt;150,L189&lt;=200),"150 to 200",AND(L189&gt;200,L189&lt;=250),"200 to 250",AND(L189&gt;250,L189&lt;=300),"250 to 300",AND(L189&gt;300,L189&lt;=400),"300 to 400",AND(L189&gt;400,L189&lt;=500),"400 to 500",L189&gt;500,"500+")</f>
        <v>250 to 300</v>
      </c>
      <c r="L189" s="9">
        <f>_xlfn.XLOOKUP($E189,'Raw Data'!$E:$E,'Raw Data'!L:L,"ERROR",0,1)</f>
        <v>284</v>
      </c>
      <c r="M189" s="14" t="str">
        <f t="array" ref="M189">_xlfn.IFS(AND(N189&gt;0,N189&lt;=5),"0 to 5",AND(N189&gt;5,N189&lt;=10),"5 to 10",AND(N189&gt;10,N189&lt;=15),"10 to 15",AND(N189&gt;15,N189&lt;=20),"15 to 20",AND(N189&gt;20,N189&lt;=30),"20 to 30",AND(N189&gt;30,N189&lt;=40),"30 to 40",AND(N189&gt;40,N189&lt;=50),"40 to 50",AND(N189&gt;50,N189&lt;=75),"50 to 75",AND(N189&gt;75,N189&lt;=100),"75 to 100",AND(N189&gt;100,N189&lt;=150),"100 to 150",AND(N189&gt;150,N189&lt;=200),"150 to 200",AND(N189&gt;200,N189&lt;=250),"200 to 250",AND(N189&gt;250,N189&lt;=300),"250 to 300",AND(N189&gt;300,N189&lt;=400),"300 to 400",AND(N189&gt;400,N189&lt;=500),"400 to 500",N189&gt;500,"500+")</f>
        <v>250 to 300</v>
      </c>
      <c r="N189" s="9">
        <f>_xlfn.XLOOKUP($E189,'Raw Data'!$E:$E,'Raw Data'!N:N,"ERROR",0,1)</f>
        <v>295.75</v>
      </c>
      <c r="O189" s="14" t="str">
        <f t="array" ref="O189">_xlfn.IFS(P189=0,"No Discount",AND(P189&gt;0,P189&lt;=0.02),"0% to 2%",AND(P189&gt;0.02,P189&lt;=0.04),"2% to 4%",AND(P189&gt;0.04,P189&lt;=0.06),"4% to 6%",AND(P189&gt;0.06,P189&lt;=0.08),"6% to 8%",AND(P189&gt;0.08,P189&lt;=0.1),"8% to 10%",AND(P189&gt;0.1,P189&lt;=0.15),"10% to 15%",AND(P189&gt;0.15,P189&lt;=0.2),"15% to 20%",AND(P189&gt;0.2,P189&lt;=0.25),"20% to 25%",AND(P189&gt;0.25,P189&lt;=0.3),"25% to 30%",AND(P189&gt;0.3,P189&lt;=0.4),"30% to 40%",AND(P189&gt;0.4,P189&lt;=0.5),"40% to 50%",AND(P189&gt;0.5,P189&lt;=0.75),"50% to 75%",AND(P189&gt;0.75,P189&lt;=1),"75% to 100%")</f>
        <v>2% to 4%</v>
      </c>
      <c r="P189" s="10">
        <f>_xlfn.XLOOKUP($E189,'Raw Data'!$E:$E,'Raw Data'!P:P,"ERROR",0,1)</f>
        <v>0.0397295012679628</v>
      </c>
      <c r="Q189" s="9">
        <f>_xlfn.XLOOKUP($E189,'Raw Data'!$E:$E,'Raw Data'!Q:Q,"ERROR",0,1)</f>
        <v>84</v>
      </c>
      <c r="R189" s="9" t="str">
        <f>_xlfn.XLOOKUP($E189,'Raw Data'!$E:$E,'Raw Data'!R:R,"ERROR",0,1)</f>
        <v>oz</v>
      </c>
      <c r="S189" s="5" t="str">
        <f t="array" ref="S189">_xlfn.IFS(AND(T189&gt;0,T189&lt;=0.05),"0 to 0.05",AND(T189&gt;0.05,T189&lt;=0.1),"0.05 to 0.1",AND(T189&gt;0.1,T189&lt;=0.2),"0.1 to 0.2",AND(T189&gt;0.2,T189&lt;=0.3),"0.2 to 0.3",AND(T189&gt;0.3,T189&lt;=0.4),"0.3 to 0.4",AND(T189&gt;0.4,T189&lt;=0.5),"0.4 to 0.5",AND(T189&gt;0.5,T189&lt;=0.75),"0.5 to 0.75",AND(T189&gt;0.75,T189&lt;=1),"0.75 to 1",AND(T189&gt;1,T189&lt;=2),"1 to 2",AND(T189&gt;2,T189&lt;=3),"2 to 3",AND(T189&gt;3,T189&lt;=4),"3 to 4",AND(T189&gt;4,T189&lt;=5),"4 to 5",AND(T189&gt;5,T189&lt;=10),"5 to 10",T189&gt;10,"10+")</f>
        <v>0.1 to 0.2</v>
      </c>
      <c r="T189" s="10">
        <f>_xlfn.XLOOKUP($E189,'Raw Data'!$E:$E,'Raw Data'!T:T,"ERROR",0,1)</f>
        <v>0.114337246565857</v>
      </c>
      <c r="U189" s="15" t="str">
        <f t="array" ref="U189">_xlfn.IFS(AND(V189&gt;0,V189&lt;=0.05),"0 to 0.05",AND(V189&gt;0.05,V189&lt;=0.1),"0.05 to 0.1",AND(V189&gt;0.1,V189&lt;=0.2),"0.1 to 0.2",AND(V189&gt;0.2,V189&lt;=0.3),"0.2 to 0.3",AND(V189&gt;0.3,V189&lt;=0.4),"0.3 to 0.4",AND(V189&gt;0.4,V189&lt;=0.5),"0.4 to 0.5",AND(V189&gt;0.5,V189&lt;=0.75),"0.5 to 0.75",AND(V189&gt;0.75,V189&lt;=1),"0.75 to 1",AND(V189&gt;1,V189&lt;=2),"1 to 2",AND(V189&gt;2,V189&lt;=3),"2 to 3",AND(V189&gt;3,V189&lt;=4),"3 to 4",AND(V189&gt;4,V189&lt;=5),"4 to 5",AND(V189&gt;5,V189&lt;=10),"5 to 10",V189&gt;10,"10+")</f>
        <v>0 to 0.05</v>
      </c>
      <c r="V189" s="10">
        <f>_xlfn.XLOOKUP($E189,'Raw Data'!$E:$E,'Raw Data'!V:V,"ERROR",0,1)</f>
        <v>0.0321482921880284</v>
      </c>
      <c r="W189" s="15" t="str">
        <f t="array" ref="W189">_xlfn.IFS(AND(X189&gt;0,X189&lt;=0.05),"0 to 0.05",AND(X189&gt;0.05,X189&lt;=0.1),"0.05 to 0.1",AND(X189&gt;0.1,X189&lt;=0.2),"0.1 to 0.2",AND(X189&gt;0.2,X189&lt;=0.3),"0.2 to 0.3",AND(X189&gt;0.3,X189&lt;=0.4),"0.3 to 0.4",AND(X189&gt;0.4,X189&lt;=0.5),"0.4 to 0.5",AND(X189&gt;0.5,X189&lt;=0.75),"0.5 to 0.75",AND(X189&gt;0.75,X189&lt;=1),"0.75 to 1",AND(X189&gt;1,X189&lt;=2),"1 to 2",AND(X189&gt;2,X189&lt;=3),"2 to 3",AND(X189&gt;3,X189&lt;=4),"3 to 4",AND(X189&gt;4,X189&lt;=5),"4 to 5",AND(X189&gt;5,X189&lt;=10),"5 to 10",X189&gt;10,"10+")</f>
        <v>0 to 0.05</v>
      </c>
      <c r="X189" s="16">
        <f t="shared" si="7"/>
        <v>0.0308710565727813</v>
      </c>
      <c r="Y189" s="5" t="str">
        <f t="array" ref="Y189">_xlfn.IFS(AND(Z189&gt;0,Z189&lt;=1),"0 to 1",AND(Z189&gt;1,Z189&lt;=2),"1 to 2",AND(Z189&gt;2,Z189&lt;=4),"2 to 4",AND(Z189&gt;4,Z189&lt;=6),"4 to 6",AND(Z189&gt;6,Z189&lt;=8),"6 to 8",AND(Z189&gt;8,Z189&lt;=10),"8 to 10",AND(Z189&gt;10,Z189&lt;=15),"10 to 15",AND(Z189&gt;15,Z189&lt;=20),"15 to 20",AND(Z189&gt;20,Z189&lt;=25),"20 to 25",AND(Z189&gt;25,Z189&lt;=30),"25 to 30",AND(Z189&gt;30,Z189&lt;=40),"30 to 40",AND(Z189&gt;40,Z189&lt;=50),"40 to 50",Z189&gt;50,"50+")</f>
        <v>50+</v>
      </c>
      <c r="Z189" s="9">
        <f>_xlfn.XLOOKUP($E189,'Raw Data'!$E:$E,'Raw Data'!Z:Z,"ERROR",0,1)</f>
        <v>84</v>
      </c>
      <c r="AA189" s="9" t="str">
        <f>_xlfn.XLOOKUP($E189,'Raw Data'!$E:$E,'Raw Data'!AA:AA,"ERROR",0,1)</f>
        <v>oz</v>
      </c>
    </row>
    <row r="190" hidden="1" spans="1:27">
      <c r="A190" s="5" t="str">
        <f>_xlfn.XLOOKUP($E190,'Raw Data'!$E:$E,'Raw Data'!A:A,"ERROR",0,1)</f>
        <v>AE</v>
      </c>
      <c r="B190" s="5" t="str">
        <f>_xlfn.XLOOKUP($E190,'Raw Data'!$E:$E,'Raw Data'!B:B,"ERROR",0,1)</f>
        <v>Hair Mousses</v>
      </c>
      <c r="C190" s="5" t="str">
        <f>_xlfn.XLOOKUP($E190,'Raw Data'!$E:$E,'Raw Data'!C:C,"ERROR",0,1)</f>
        <v>redken</v>
      </c>
      <c r="D190" s="5" t="str">
        <f>_xlfn.XLOOKUP($E190,'Raw Data'!$E:$E,'Raw Data'!D:D,"ERROR",0,1)</f>
        <v>www.amazon.ae/dp/B001AGKDD2</v>
      </c>
      <c r="E190" s="5" t="s">
        <v>389</v>
      </c>
      <c r="F190" s="9" t="str">
        <f>_xlfn.XLOOKUP($E190,'Raw Data'!$E:$E,'Raw Data'!F:F,"ERROR",0,1)</f>
        <v>Redken Guts 10  Volume  Spray  Mousse , 2 Ounce</v>
      </c>
      <c r="G190" s="10">
        <f>_xlfn.XLOOKUP($E190,'Raw Data'!$E:$E,'Raw Data'!G:G,"ERROR",0,1)</f>
        <v>4</v>
      </c>
      <c r="H190" s="9">
        <f>_xlfn.XLOOKUP($E190,'Raw Data'!$E:$E,'Raw Data'!H:H,"ERROR",0,1)</f>
        <v>367.53</v>
      </c>
      <c r="I190" s="9">
        <f>_xlfn.XLOOKUP($E190,'Raw Data'!$E:$E,'Raw Data'!I:I,"ERROR",0,1)</f>
        <v>0.000492056921639524</v>
      </c>
      <c r="J190" s="9" t="str">
        <f>_xlfn.XLOOKUP($E190,'Raw Data'!$E:$E,'Raw Data'!J:J,"ERROR",0,1)</f>
        <v>No</v>
      </c>
      <c r="K190" s="14" t="str">
        <f t="array" ref="K190">_xlfn.IFS(AND(L190&gt;0,L190&lt;=5),"0 to 5",AND(L190&gt;5,L190&lt;=10),"5 to 10",AND(L190&gt;10,L190&lt;=15),"10 to 15",AND(L190&gt;15,L190&lt;=20),"15 to 20",AND(L190&gt;20,L190&lt;=30),"20 to 30",AND(L190&gt;30,L190&lt;=40),"30 to 40",AND(L190&gt;40,L190&lt;=50),"40 to 50",AND(L190&gt;50,L190&lt;=75),"50 to 75",AND(L190&gt;75,L190&lt;=100),"75 to 100",AND(L190&gt;100,L190&lt;=150),"100 to 150",AND(L190&gt;150,L190&lt;=200),"150 to 200",AND(L190&gt;200,L190&lt;=250),"200 to 250",AND(L190&gt;250,L190&lt;=300),"250 to 300",AND(L190&gt;300,L190&lt;=400),"300 to 400",AND(L190&gt;400,L190&lt;=500),"400 to 500",L190&gt;500,"500+")</f>
        <v>75 to 100</v>
      </c>
      <c r="L190" s="9">
        <f>_xlfn.XLOOKUP($E190,'Raw Data'!$E:$E,'Raw Data'!L:L,"ERROR",0,1)</f>
        <v>96.5</v>
      </c>
      <c r="M190" s="14" t="str">
        <f t="array" ref="M190">_xlfn.IFS(AND(N190&gt;0,N190&lt;=5),"0 to 5",AND(N190&gt;5,N190&lt;=10),"5 to 10",AND(N190&gt;10,N190&lt;=15),"10 to 15",AND(N190&gt;15,N190&lt;=20),"15 to 20",AND(N190&gt;20,N190&lt;=30),"20 to 30",AND(N190&gt;30,N190&lt;=40),"30 to 40",AND(N190&gt;40,N190&lt;=50),"40 to 50",AND(N190&gt;50,N190&lt;=75),"50 to 75",AND(N190&gt;75,N190&lt;=100),"75 to 100",AND(N190&gt;100,N190&lt;=150),"100 to 150",AND(N190&gt;150,N190&lt;=200),"150 to 200",AND(N190&gt;200,N190&lt;=250),"200 to 250",AND(N190&gt;250,N190&lt;=300),"250 to 300",AND(N190&gt;300,N190&lt;=400),"300 to 400",AND(N190&gt;400,N190&lt;=500),"400 to 500",N190&gt;500,"500+")</f>
        <v>75 to 100</v>
      </c>
      <c r="N190" s="9">
        <f>_xlfn.XLOOKUP($E190,'Raw Data'!$E:$E,'Raw Data'!N:N,"ERROR",0,1)</f>
        <v>96.5</v>
      </c>
      <c r="O190" s="14" t="str">
        <f t="array" ref="O190">_xlfn.IFS(P190=0,"No Discount",AND(P190&gt;0,P190&lt;=0.02),"0% to 2%",AND(P190&gt;0.02,P190&lt;=0.04),"2% to 4%",AND(P190&gt;0.04,P190&lt;=0.06),"4% to 6%",AND(P190&gt;0.06,P190&lt;=0.08),"6% to 8%",AND(P190&gt;0.08,P190&lt;=0.1),"8% to 10%",AND(P190&gt;0.1,P190&lt;=0.15),"10% to 15%",AND(P190&gt;0.15,P190&lt;=0.2),"15% to 20%",AND(P190&gt;0.2,P190&lt;=0.25),"20% to 25%",AND(P190&gt;0.25,P190&lt;=0.3),"25% to 30%",AND(P190&gt;0.3,P190&lt;=0.4),"30% to 40%",AND(P190&gt;0.4,P190&lt;=0.5),"40% to 50%",AND(P190&gt;0.5,P190&lt;=0.75),"50% to 75%",AND(P190&gt;0.75,P190&lt;=1),"75% to 100%")</f>
        <v>No Discount</v>
      </c>
      <c r="P190" s="10">
        <f>_xlfn.XLOOKUP($E190,'Raw Data'!$E:$E,'Raw Data'!P:P,"ERROR",0,1)</f>
        <v>0</v>
      </c>
      <c r="Q190" s="9">
        <f>_xlfn.XLOOKUP($E190,'Raw Data'!$E:$E,'Raw Data'!Q:Q,"ERROR",0,1)</f>
        <v>2</v>
      </c>
      <c r="R190" s="9" t="str">
        <f>_xlfn.XLOOKUP($E190,'Raw Data'!$E:$E,'Raw Data'!R:R,"ERROR",0,1)</f>
        <v>oz</v>
      </c>
      <c r="S190" s="5" t="str">
        <f t="array" ref="S190">_xlfn.IFS(AND(T190&gt;0,T190&lt;=0.05),"0 to 0.05",AND(T190&gt;0.05,T190&lt;=0.1),"0.05 to 0.1",AND(T190&gt;0.1,T190&lt;=0.2),"0.1 to 0.2",AND(T190&gt;0.2,T190&lt;=0.3),"0.2 to 0.3",AND(T190&gt;0.3,T190&lt;=0.4),"0.3 to 0.4",AND(T190&gt;0.4,T190&lt;=0.5),"0.4 to 0.5",AND(T190&gt;0.5,T190&lt;=0.75),"0.5 to 0.75",AND(T190&gt;0.75,T190&lt;=1),"0.75 to 1",AND(T190&gt;1,T190&lt;=2),"1 to 2",AND(T190&gt;2,T190&lt;=3),"2 to 3",AND(T190&gt;3,T190&lt;=4),"3 to 4",AND(T190&gt;4,T190&lt;=5),"4 to 5",AND(T190&gt;5,T190&lt;=10),"5 to 10",T190&gt;10,"10+")</f>
        <v>1 to 2</v>
      </c>
      <c r="T190" s="10">
        <f>_xlfn.XLOOKUP($E190,'Raw Data'!$E:$E,'Raw Data'!T:T,"ERROR",0,1)</f>
        <v>1.63172133919513</v>
      </c>
      <c r="U190" s="15" t="str">
        <f t="array" ref="U190">_xlfn.IFS(AND(V190&gt;0,V190&lt;=0.05),"0 to 0.05",AND(V190&gt;0.05,V190&lt;=0.1),"0.05 to 0.1",AND(V190&gt;0.1,V190&lt;=0.2),"0.1 to 0.2",AND(V190&gt;0.2,V190&lt;=0.3),"0.2 to 0.3",AND(V190&gt;0.3,V190&lt;=0.4),"0.3 to 0.4",AND(V190&gt;0.4,V190&lt;=0.5),"0.4 to 0.5",AND(V190&gt;0.5,V190&lt;=0.75),"0.5 to 0.75",AND(V190&gt;0.75,V190&lt;=1),"0.75 to 1",AND(V190&gt;1,V190&lt;=2),"1 to 2",AND(V190&gt;2,V190&lt;=3),"2 to 3",AND(V190&gt;3,V190&lt;=4),"3 to 4",AND(V190&gt;4,V190&lt;=5),"4 to 5",AND(V190&gt;5,V190&lt;=10),"5 to 10",V190&gt;10,"10+")</f>
        <v>0.4 to 0.5</v>
      </c>
      <c r="V190" s="10">
        <f>_xlfn.XLOOKUP($E190,'Raw Data'!$E:$E,'Raw Data'!V:V,"ERROR",0,1)</f>
        <v>0.440564761582685</v>
      </c>
      <c r="W190" s="15" t="str">
        <f t="array" ref="W190">_xlfn.IFS(AND(X190&gt;0,X190&lt;=0.05),"0 to 0.05",AND(X190&gt;0.05,X190&lt;=0.1),"0.05 to 0.1",AND(X190&gt;0.1,X190&lt;=0.2),"0.1 to 0.2",AND(X190&gt;0.2,X190&lt;=0.3),"0.2 to 0.3",AND(X190&gt;0.3,X190&lt;=0.4),"0.3 to 0.4",AND(X190&gt;0.4,X190&lt;=0.5),"0.4 to 0.5",AND(X190&gt;0.5,X190&lt;=0.75),"0.5 to 0.75",AND(X190&gt;0.75,X190&lt;=1),"0.75 to 1",AND(X190&gt;1,X190&lt;=2),"1 to 2",AND(X190&gt;2,X190&lt;=3),"2 to 3",AND(X190&gt;3,X190&lt;=4),"3 to 4",AND(X190&gt;4,X190&lt;=5),"4 to 5",AND(X190&gt;5,X190&lt;=10),"5 to 10",X190&gt;10,"10+")</f>
        <v>0.4 to 0.5</v>
      </c>
      <c r="X190" s="16">
        <f t="shared" si="7"/>
        <v>0.440564761582685</v>
      </c>
      <c r="Y190" s="5" t="str">
        <f t="array" ref="Y190">_xlfn.IFS(AND(Z190&gt;0,Z190&lt;=1),"0 to 1",AND(Z190&gt;1,Z190&lt;=2),"1 to 2",AND(Z190&gt;2,Z190&lt;=4),"2 to 4",AND(Z190&gt;4,Z190&lt;=6),"4 to 6",AND(Z190&gt;6,Z190&lt;=8),"6 to 8",AND(Z190&gt;8,Z190&lt;=10),"8 to 10",AND(Z190&gt;10,Z190&lt;=15),"10 to 15",AND(Z190&gt;15,Z190&lt;=20),"15 to 20",AND(Z190&gt;20,Z190&lt;=25),"20 to 25",AND(Z190&gt;25,Z190&lt;=30),"25 to 30",AND(Z190&gt;30,Z190&lt;=40),"30 to 40",AND(Z190&gt;40,Z190&lt;=50),"40 to 50",Z190&gt;50,"50+")</f>
        <v>1 to 2</v>
      </c>
      <c r="Z190" s="9">
        <f>_xlfn.XLOOKUP($E190,'Raw Data'!$E:$E,'Raw Data'!Z:Z,"ERROR",0,1)</f>
        <v>2</v>
      </c>
      <c r="AA190" s="9" t="str">
        <f>_xlfn.XLOOKUP($E190,'Raw Data'!$E:$E,'Raw Data'!AA:AA,"ERROR",0,1)</f>
        <v>oz</v>
      </c>
    </row>
    <row r="191" hidden="1" spans="1:27">
      <c r="A191" s="5" t="str">
        <f>_xlfn.XLOOKUP($E191,'Raw Data'!$E:$E,'Raw Data'!A:A,"ERROR",0,1)</f>
        <v>AE</v>
      </c>
      <c r="B191" s="5" t="str">
        <f>_xlfn.XLOOKUP($E191,'Raw Data'!$E:$E,'Raw Data'!B:B,"ERROR",0,1)</f>
        <v>Hair Mousses</v>
      </c>
      <c r="C191" s="5" t="str">
        <f>_xlfn.XLOOKUP($E191,'Raw Data'!$E:$E,'Raw Data'!C:C,"ERROR",0,1)</f>
        <v>l'oreal paris</v>
      </c>
      <c r="D191" s="5" t="str">
        <f>_xlfn.XLOOKUP($E191,'Raw Data'!$E:$E,'Raw Data'!D:D,"ERROR",0,1)</f>
        <v>www.amazon.ae/dp/B071HN7KK6</v>
      </c>
      <c r="E191" s="5" t="s">
        <v>390</v>
      </c>
      <c r="F191" s="9" t="str">
        <f>_xlfn.XLOOKUP($E191,'Raw Data'!$E:$E,'Raw Data'!F:F,"ERROR",0,1)</f>
        <v>L'OrÃƒÂ©al Paris Advanced Hairstyle BOOST IT Volume Inject Mousse, 8.3 oz.</v>
      </c>
      <c r="G191" s="10">
        <f>_xlfn.XLOOKUP($E191,'Raw Data'!$E:$E,'Raw Data'!G:G,"ERROR",0,1)</f>
        <v>5</v>
      </c>
      <c r="H191" s="9">
        <f>_xlfn.XLOOKUP($E191,'Raw Data'!$E:$E,'Raw Data'!H:H,"ERROR",0,1)</f>
        <v>361.96</v>
      </c>
      <c r="I191" s="9">
        <f>_xlfn.XLOOKUP($E191,'Raw Data'!$E:$E,'Raw Data'!I:I,"ERROR",0,1)</f>
        <v>0.000484599688070748</v>
      </c>
      <c r="J191" s="9" t="str">
        <f>_xlfn.XLOOKUP($E191,'Raw Data'!$E:$E,'Raw Data'!J:J,"ERROR",0,1)</f>
        <v>No</v>
      </c>
      <c r="K191" s="14" t="str">
        <f t="array" ref="K191">_xlfn.IFS(AND(L191&gt;0,L191&lt;=5),"0 to 5",AND(L191&gt;5,L191&lt;=10),"5 to 10",AND(L191&gt;10,L191&lt;=15),"10 to 15",AND(L191&gt;15,L191&lt;=20),"15 to 20",AND(L191&gt;20,L191&lt;=30),"20 to 30",AND(L191&gt;30,L191&lt;=40),"30 to 40",AND(L191&gt;40,L191&lt;=50),"40 to 50",AND(L191&gt;50,L191&lt;=75),"50 to 75",AND(L191&gt;75,L191&lt;=100),"75 to 100",AND(L191&gt;100,L191&lt;=150),"100 to 150",AND(L191&gt;150,L191&lt;=200),"150 to 200",AND(L191&gt;200,L191&lt;=250),"200 to 250",AND(L191&gt;250,L191&lt;=300),"250 to 300",AND(L191&gt;300,L191&lt;=400),"300 to 400",AND(L191&gt;400,L191&lt;=500),"400 to 500",L191&gt;500,"500+")</f>
        <v>75 to 100</v>
      </c>
      <c r="L191" s="9">
        <f>_xlfn.XLOOKUP($E191,'Raw Data'!$E:$E,'Raw Data'!L:L,"ERROR",0,1)</f>
        <v>75.58</v>
      </c>
      <c r="M191" s="14" t="str">
        <f t="array" ref="M191">_xlfn.IFS(AND(N191&gt;0,N191&lt;=5),"0 to 5",AND(N191&gt;5,N191&lt;=10),"5 to 10",AND(N191&gt;10,N191&lt;=15),"10 to 15",AND(N191&gt;15,N191&lt;=20),"15 to 20",AND(N191&gt;20,N191&lt;=30),"20 to 30",AND(N191&gt;30,N191&lt;=40),"30 to 40",AND(N191&gt;40,N191&lt;=50),"40 to 50",AND(N191&gt;50,N191&lt;=75),"50 to 75",AND(N191&gt;75,N191&lt;=100),"75 to 100",AND(N191&gt;100,N191&lt;=150),"100 to 150",AND(N191&gt;150,N191&lt;=200),"150 to 200",AND(N191&gt;200,N191&lt;=250),"200 to 250",AND(N191&gt;250,N191&lt;=300),"250 to 300",AND(N191&gt;300,N191&lt;=400),"300 to 400",AND(N191&gt;400,N191&lt;=500),"400 to 500",N191&gt;500,"500+")</f>
        <v>75 to 100</v>
      </c>
      <c r="N191" s="9">
        <f>_xlfn.XLOOKUP($E191,'Raw Data'!$E:$E,'Raw Data'!N:N,"ERROR",0,1)</f>
        <v>79.16</v>
      </c>
      <c r="O191" s="14" t="str">
        <f t="array" ref="O191">_xlfn.IFS(P191=0,"No Discount",AND(P191&gt;0,P191&lt;=0.02),"0% to 2%",AND(P191&gt;0.02,P191&lt;=0.04),"2% to 4%",AND(P191&gt;0.04,P191&lt;=0.06),"4% to 6%",AND(P191&gt;0.06,P191&lt;=0.08),"6% to 8%",AND(P191&gt;0.08,P191&lt;=0.1),"8% to 10%",AND(P191&gt;0.1,P191&lt;=0.15),"10% to 15%",AND(P191&gt;0.15,P191&lt;=0.2),"15% to 20%",AND(P191&gt;0.2,P191&lt;=0.25),"20% to 25%",AND(P191&gt;0.25,P191&lt;=0.3),"25% to 30%",AND(P191&gt;0.3,P191&lt;=0.4),"30% to 40%",AND(P191&gt;0.4,P191&lt;=0.5),"40% to 50%",AND(P191&gt;0.5,P191&lt;=0.75),"50% to 75%",AND(P191&gt;0.75,P191&lt;=1),"75% to 100%")</f>
        <v>4% to 6%</v>
      </c>
      <c r="P191" s="10">
        <f>_xlfn.XLOOKUP($E191,'Raw Data'!$E:$E,'Raw Data'!P:P,"ERROR",0,1)</f>
        <v>0.0452248610409297</v>
      </c>
      <c r="Q191" s="9">
        <f>_xlfn.XLOOKUP($E191,'Raw Data'!$E:$E,'Raw Data'!Q:Q,"ERROR",0,1)</f>
        <v>8.3</v>
      </c>
      <c r="R191" s="9" t="str">
        <f>_xlfn.XLOOKUP($E191,'Raw Data'!$E:$E,'Raw Data'!R:R,"ERROR",0,1)</f>
        <v>oz</v>
      </c>
      <c r="S191" s="5" t="str">
        <f t="array" ref="S191">_xlfn.IFS(AND(T191&gt;0,T191&lt;=0.05),"0 to 0.05",AND(T191&gt;0.05,T191&lt;=0.1),"0.05 to 0.1",AND(T191&gt;0.1,T191&lt;=0.2),"0.1 to 0.2",AND(T191&gt;0.2,T191&lt;=0.3),"0.2 to 0.3",AND(T191&gt;0.3,T191&lt;=0.4),"0.3 to 0.4",AND(T191&gt;0.4,T191&lt;=0.5),"0.4 to 0.5",AND(T191&gt;0.5,T191&lt;=0.75),"0.5 to 0.75",AND(T191&gt;0.75,T191&lt;=1),"0.75 to 1",AND(T191&gt;1,T191&lt;=2),"1 to 2",AND(T191&gt;2,T191&lt;=3),"2 to 3",AND(T191&gt;3,T191&lt;=4),"3 to 4",AND(T191&gt;4,T191&lt;=5),"4 to 5",AND(T191&gt;5,T191&lt;=10),"5 to 10",T191&gt;10,"10+")</f>
        <v>0.3 to 0.4</v>
      </c>
      <c r="T191" s="10">
        <f>_xlfn.XLOOKUP($E191,'Raw Data'!$E:$E,'Raw Data'!T:T,"ERROR",0,1)</f>
        <v>0.307948058721188</v>
      </c>
      <c r="U191" s="15" t="str">
        <f t="array" ref="U191">_xlfn.IFS(AND(V191&gt;0,V191&lt;=0.05),"0 to 0.05",AND(V191&gt;0.05,V191&lt;=0.1),"0.05 to 0.1",AND(V191&gt;0.1,V191&lt;=0.2),"0.1 to 0.2",AND(V191&gt;0.2,V191&lt;=0.3),"0.2 to 0.3",AND(V191&gt;0.3,V191&lt;=0.4),"0.3 to 0.4",AND(V191&gt;0.4,V191&lt;=0.5),"0.4 to 0.5",AND(V191&gt;0.5,V191&lt;=0.75),"0.5 to 0.75",AND(V191&gt;0.75,V191&lt;=1),"0.75 to 1",AND(V191&gt;1,V191&lt;=2),"1 to 2",AND(V191&gt;2,V191&lt;=3),"2 to 3",AND(V191&gt;3,V191&lt;=4),"3 to 4",AND(V191&gt;4,V191&lt;=5),"4 to 5",AND(V191&gt;5,V191&lt;=10),"5 to 10",V191&gt;10,"10+")</f>
        <v>0.05 to 0.1</v>
      </c>
      <c r="V191" s="10">
        <f>_xlfn.XLOOKUP($E191,'Raw Data'!$E:$E,'Raw Data'!V:V,"ERROR",0,1)</f>
        <v>0.0870843536472573</v>
      </c>
      <c r="W191" s="15" t="str">
        <f t="array" ref="W191">_xlfn.IFS(AND(X191&gt;0,X191&lt;=0.05),"0 to 0.05",AND(X191&gt;0.05,X191&lt;=0.1),"0.05 to 0.1",AND(X191&gt;0.1,X191&lt;=0.2),"0.1 to 0.2",AND(X191&gt;0.2,X191&lt;=0.3),"0.2 to 0.3",AND(X191&gt;0.3,X191&lt;=0.4),"0.3 to 0.4",AND(X191&gt;0.4,X191&lt;=0.5),"0.4 to 0.5",AND(X191&gt;0.5,X191&lt;=0.75),"0.5 to 0.75",AND(X191&gt;0.75,X191&lt;=1),"0.75 to 1",AND(X191&gt;1,X191&lt;=2),"1 to 2",AND(X191&gt;2,X191&lt;=3),"2 to 3",AND(X191&gt;3,X191&lt;=4),"3 to 4",AND(X191&gt;4,X191&lt;=5),"4 to 5",AND(X191&gt;5,X191&lt;=10),"5 to 10",X191&gt;10,"10+")</f>
        <v>0.05 to 0.1</v>
      </c>
      <c r="X191" s="16">
        <f t="shared" si="7"/>
        <v>0.0831459758547209</v>
      </c>
      <c r="Y191" s="5" t="str">
        <f t="array" ref="Y191">_xlfn.IFS(AND(Z191&gt;0,Z191&lt;=1),"0 to 1",AND(Z191&gt;1,Z191&lt;=2),"1 to 2",AND(Z191&gt;2,Z191&lt;=4),"2 to 4",AND(Z191&gt;4,Z191&lt;=6),"4 to 6",AND(Z191&gt;6,Z191&lt;=8),"6 to 8",AND(Z191&gt;8,Z191&lt;=10),"8 to 10",AND(Z191&gt;10,Z191&lt;=15),"10 to 15",AND(Z191&gt;15,Z191&lt;=20),"15 to 20",AND(Z191&gt;20,Z191&lt;=25),"20 to 25",AND(Z191&gt;25,Z191&lt;=30),"25 to 30",AND(Z191&gt;30,Z191&lt;=40),"30 to 40",AND(Z191&gt;40,Z191&lt;=50),"40 to 50",Z191&gt;50,"50+")</f>
        <v>8 to 10</v>
      </c>
      <c r="Z191" s="9">
        <f>_xlfn.XLOOKUP($E191,'Raw Data'!$E:$E,'Raw Data'!Z:Z,"ERROR",0,1)</f>
        <v>8.3</v>
      </c>
      <c r="AA191" s="9" t="str">
        <f>_xlfn.XLOOKUP($E191,'Raw Data'!$E:$E,'Raw Data'!AA:AA,"ERROR",0,1)</f>
        <v>oz</v>
      </c>
    </row>
    <row r="192" hidden="1" spans="1:27">
      <c r="A192" s="5" t="str">
        <f>_xlfn.XLOOKUP($E192,'Raw Data'!$E:$E,'Raw Data'!A:A,"ERROR",0,1)</f>
        <v>AE</v>
      </c>
      <c r="B192" s="5" t="str">
        <f>_xlfn.XLOOKUP($E192,'Raw Data'!$E:$E,'Raw Data'!B:B,"ERROR",0,1)</f>
        <v>Hair Mousses</v>
      </c>
      <c r="C192" s="5" t="str">
        <f>_xlfn.XLOOKUP($E192,'Raw Data'!$E:$E,'Raw Data'!C:C,"ERROR",0,1)</f>
        <v>Living proof</v>
      </c>
      <c r="D192" s="5" t="str">
        <f>_xlfn.XLOOKUP($E192,'Raw Data'!$E:$E,'Raw Data'!D:D,"ERROR",0,1)</f>
        <v>www.amazon.ae/dp/B004SCNH38</v>
      </c>
      <c r="E192" s="5" t="s">
        <v>391</v>
      </c>
      <c r="F192" s="9" t="str">
        <f>_xlfn.XLOOKUP($E192,'Raw Data'!$E:$E,'Raw Data'!F:F,"ERROR",0,1)</f>
        <v>LIVING PROOF Full Thickening Mousse (1.9 oz) LIVING PROOF Full Thickening Mousse (1.9 oz)</v>
      </c>
      <c r="G192" s="10">
        <f>_xlfn.XLOOKUP($E192,'Raw Data'!$E:$E,'Raw Data'!G:G,"ERROR",0,1)</f>
        <v>3</v>
      </c>
      <c r="H192" s="9">
        <f>_xlfn.XLOOKUP($E192,'Raw Data'!$E:$E,'Raw Data'!H:H,"ERROR",0,1)</f>
        <v>354.82</v>
      </c>
      <c r="I192" s="9">
        <f>_xlfn.XLOOKUP($E192,'Raw Data'!$E:$E,'Raw Data'!I:I,"ERROR",0,1)</f>
        <v>0.000475040505363197</v>
      </c>
      <c r="J192" s="9" t="str">
        <f>_xlfn.XLOOKUP($E192,'Raw Data'!$E:$E,'Raw Data'!J:J,"ERROR",0,1)</f>
        <v>No</v>
      </c>
      <c r="K192" s="14" t="str">
        <f t="array" ref="K192">_xlfn.IFS(AND(L192&gt;0,L192&lt;=5),"0 to 5",AND(L192&gt;5,L192&lt;=10),"5 to 10",AND(L192&gt;10,L192&lt;=15),"10 to 15",AND(L192&gt;15,L192&lt;=20),"15 to 20",AND(L192&gt;20,L192&lt;=30),"20 to 30",AND(L192&gt;30,L192&lt;=40),"30 to 40",AND(L192&gt;40,L192&lt;=50),"40 to 50",AND(L192&gt;50,L192&lt;=75),"50 to 75",AND(L192&gt;75,L192&lt;=100),"75 to 100",AND(L192&gt;100,L192&lt;=150),"100 to 150",AND(L192&gt;150,L192&lt;=200),"150 to 200",AND(L192&gt;200,L192&lt;=250),"200 to 250",AND(L192&gt;250,L192&lt;=300),"250 to 300",AND(L192&gt;300,L192&lt;=400),"300 to 400",AND(L192&gt;400,L192&lt;=500),"400 to 500",L192&gt;500,"500+")</f>
        <v>100 to 150</v>
      </c>
      <c r="L192" s="9">
        <f>_xlfn.XLOOKUP($E192,'Raw Data'!$E:$E,'Raw Data'!L:L,"ERROR",0,1)</f>
        <v>140.47</v>
      </c>
      <c r="M192" s="14" t="str">
        <f t="array" ref="M192">_xlfn.IFS(AND(N192&gt;0,N192&lt;=5),"0 to 5",AND(N192&gt;5,N192&lt;=10),"5 to 10",AND(N192&gt;10,N192&lt;=15),"10 to 15",AND(N192&gt;15,N192&lt;=20),"15 to 20",AND(N192&gt;20,N192&lt;=30),"20 to 30",AND(N192&gt;30,N192&lt;=40),"30 to 40",AND(N192&gt;40,N192&lt;=50),"40 to 50",AND(N192&gt;50,N192&lt;=75),"50 to 75",AND(N192&gt;75,N192&lt;=100),"75 to 100",AND(N192&gt;100,N192&lt;=150),"100 to 150",AND(N192&gt;150,N192&lt;=200),"150 to 200",AND(N192&gt;200,N192&lt;=250),"200 to 250",AND(N192&gt;250,N192&lt;=300),"250 to 300",AND(N192&gt;300,N192&lt;=400),"300 to 400",AND(N192&gt;400,N192&lt;=500),"400 to 500",N192&gt;500,"500+")</f>
        <v>100 to 150</v>
      </c>
      <c r="N192" s="9">
        <f>_xlfn.XLOOKUP($E192,'Raw Data'!$E:$E,'Raw Data'!N:N,"ERROR",0,1)</f>
        <v>140.47</v>
      </c>
      <c r="O192" s="14" t="str">
        <f t="array" ref="O192">_xlfn.IFS(P192=0,"No Discount",AND(P192&gt;0,P192&lt;=0.02),"0% to 2%",AND(P192&gt;0.02,P192&lt;=0.04),"2% to 4%",AND(P192&gt;0.04,P192&lt;=0.06),"4% to 6%",AND(P192&gt;0.06,P192&lt;=0.08),"6% to 8%",AND(P192&gt;0.08,P192&lt;=0.1),"8% to 10%",AND(P192&gt;0.1,P192&lt;=0.15),"10% to 15%",AND(P192&gt;0.15,P192&lt;=0.2),"15% to 20%",AND(P192&gt;0.2,P192&lt;=0.25),"20% to 25%",AND(P192&gt;0.25,P192&lt;=0.3),"25% to 30%",AND(P192&gt;0.3,P192&lt;=0.4),"30% to 40%",AND(P192&gt;0.4,P192&lt;=0.5),"40% to 50%",AND(P192&gt;0.5,P192&lt;=0.75),"50% to 75%",AND(P192&gt;0.75,P192&lt;=1),"75% to 100%")</f>
        <v>No Discount</v>
      </c>
      <c r="P192" s="10">
        <f>_xlfn.XLOOKUP($E192,'Raw Data'!$E:$E,'Raw Data'!P:P,"ERROR",0,1)</f>
        <v>0</v>
      </c>
      <c r="Q192" s="9">
        <f>_xlfn.XLOOKUP($E192,'Raw Data'!$E:$E,'Raw Data'!Q:Q,"ERROR",0,1)</f>
        <v>1.9</v>
      </c>
      <c r="R192" s="9" t="str">
        <f>_xlfn.XLOOKUP($E192,'Raw Data'!$E:$E,'Raw Data'!R:R,"ERROR",0,1)</f>
        <v>oz</v>
      </c>
      <c r="S192" s="5" t="str">
        <f t="array" ref="S192">_xlfn.IFS(AND(T192&gt;0,T192&lt;=0.05),"0 to 0.05",AND(T192&gt;0.05,T192&lt;=0.1),"0.05 to 0.1",AND(T192&gt;0.1,T192&lt;=0.2),"0.1 to 0.2",AND(T192&gt;0.2,T192&lt;=0.3),"0.2 to 0.3",AND(T192&gt;0.3,T192&lt;=0.4),"0.3 to 0.4",AND(T192&gt;0.4,T192&lt;=0.5),"0.4 to 0.5",AND(T192&gt;0.5,T192&lt;=0.75),"0.5 to 0.75",AND(T192&gt;0.75,T192&lt;=1),"0.75 to 1",AND(T192&gt;1,T192&lt;=2),"1 to 2",AND(T192&gt;2,T192&lt;=3),"2 to 3",AND(T192&gt;3,T192&lt;=4),"3 to 4",AND(T192&gt;4,T192&lt;=5),"4 to 5",AND(T192&gt;5,T192&lt;=10),"5 to 10",T192&gt;10,"10+")</f>
        <v>2 to 3</v>
      </c>
      <c r="T192" s="10">
        <f>_xlfn.XLOOKUP($E192,'Raw Data'!$E:$E,'Raw Data'!T:T,"ERROR",0,1)</f>
        <v>2.50022248722923</v>
      </c>
      <c r="U192" s="15" t="str">
        <f t="array" ref="U192">_xlfn.IFS(AND(V192&gt;0,V192&lt;=0.05),"0 to 0.05",AND(V192&gt;0.05,V192&lt;=0.1),"0.05 to 0.1",AND(V192&gt;0.1,V192&lt;=0.2),"0.1 to 0.2",AND(V192&gt;0.2,V192&lt;=0.3),"0.2 to 0.3",AND(V192&gt;0.3,V192&lt;=0.4),"0.3 to 0.4",AND(V192&gt;0.4,V192&lt;=0.5),"0.4 to 0.5",AND(V192&gt;0.5,V192&lt;=0.75),"0.5 to 0.75",AND(V192&gt;0.75,V192&lt;=1),"0.75 to 1",AND(V192&gt;1,V192&lt;=2),"1 to 2",AND(V192&gt;2,V192&lt;=3),"2 to 3",AND(V192&gt;3,V192&lt;=4),"3 to 4",AND(V192&gt;4,V192&lt;=5),"4 to 5",AND(V192&gt;5,V192&lt;=10),"5 to 10",V192&gt;10,"10+")</f>
        <v>0.5 to 0.75</v>
      </c>
      <c r="V192" s="10">
        <f>_xlfn.XLOOKUP($E192,'Raw Data'!$E:$E,'Raw Data'!V:V,"ERROR",0,1)</f>
        <v>0.675060071551893</v>
      </c>
      <c r="W192" s="15" t="str">
        <f t="array" ref="W192">_xlfn.IFS(AND(X192&gt;0,X192&lt;=0.05),"0 to 0.05",AND(X192&gt;0.05,X192&lt;=0.1),"0.05 to 0.1",AND(X192&gt;0.1,X192&lt;=0.2),"0.1 to 0.2",AND(X192&gt;0.2,X192&lt;=0.3),"0.2 to 0.3",AND(X192&gt;0.3,X192&lt;=0.4),"0.3 to 0.4",AND(X192&gt;0.4,X192&lt;=0.5),"0.4 to 0.5",AND(X192&gt;0.5,X192&lt;=0.75),"0.5 to 0.75",AND(X192&gt;0.75,X192&lt;=1),"0.75 to 1",AND(X192&gt;1,X192&lt;=2),"1 to 2",AND(X192&gt;2,X192&lt;=3),"2 to 3",AND(X192&gt;3,X192&lt;=4),"3 to 4",AND(X192&gt;4,X192&lt;=5),"4 to 5",AND(X192&gt;5,X192&lt;=10),"5 to 10",X192&gt;10,"10+")</f>
        <v>0.5 to 0.75</v>
      </c>
      <c r="X192" s="16">
        <f t="shared" si="7"/>
        <v>0.675060071551893</v>
      </c>
      <c r="Y192" s="5" t="str">
        <f t="array" ref="Y192">_xlfn.IFS(AND(Z192&gt;0,Z192&lt;=1),"0 to 1",AND(Z192&gt;1,Z192&lt;=2),"1 to 2",AND(Z192&gt;2,Z192&lt;=4),"2 to 4",AND(Z192&gt;4,Z192&lt;=6),"4 to 6",AND(Z192&gt;6,Z192&lt;=8),"6 to 8",AND(Z192&gt;8,Z192&lt;=10),"8 to 10",AND(Z192&gt;10,Z192&lt;=15),"10 to 15",AND(Z192&gt;15,Z192&lt;=20),"15 to 20",AND(Z192&gt;20,Z192&lt;=25),"20 to 25",AND(Z192&gt;25,Z192&lt;=30),"25 to 30",AND(Z192&gt;30,Z192&lt;=40),"30 to 40",AND(Z192&gt;40,Z192&lt;=50),"40 to 50",Z192&gt;50,"50+")</f>
        <v>1 to 2</v>
      </c>
      <c r="Z192" s="9">
        <f>_xlfn.XLOOKUP($E192,'Raw Data'!$E:$E,'Raw Data'!Z:Z,"ERROR",0,1)</f>
        <v>1.9</v>
      </c>
      <c r="AA192" s="9" t="str">
        <f>_xlfn.XLOOKUP($E192,'Raw Data'!$E:$E,'Raw Data'!AA:AA,"ERROR",0,1)</f>
        <v>oz</v>
      </c>
    </row>
    <row r="193" hidden="1" spans="1:27">
      <c r="A193" s="5" t="str">
        <f>_xlfn.XLOOKUP($E193,'Raw Data'!$E:$E,'Raw Data'!A:A,"ERROR",0,1)</f>
        <v>AE</v>
      </c>
      <c r="B193" s="5" t="str">
        <f>_xlfn.XLOOKUP($E193,'Raw Data'!$E:$E,'Raw Data'!B:B,"ERROR",0,1)</f>
        <v>Hair Mousses</v>
      </c>
      <c r="C193" s="5" t="str">
        <f>_xlfn.XLOOKUP($E193,'Raw Data'!$E:$E,'Raw Data'!C:C,"ERROR",0,1)</f>
        <v>goiple</v>
      </c>
      <c r="D193" s="5" t="str">
        <f>_xlfn.XLOOKUP($E193,'Raw Data'!$E:$E,'Raw Data'!D:D,"ERROR",0,1)</f>
        <v>www.amazon.ae/dp/B0BLNMZR33</v>
      </c>
      <c r="E193" s="5" t="s">
        <v>392</v>
      </c>
      <c r="F193" s="9" t="str">
        <f>_xlfn.XLOOKUP($E193,'Raw Data'!$E:$E,'Raw Data'!F:F,"ERROR",0,1)</f>
        <v>Braid   Mousse  Hair  Mousse  Braiding  Mousse  for  Braids  Twist, Locs, No Flake Extra Hold High Shine and Moisturizes, Frizz Control, High Shine, Lightweight Easy to Apply Hair Brush Silky Du-rag 8.4 fl oz</v>
      </c>
      <c r="G193" s="10">
        <f>_xlfn.XLOOKUP($E193,'Raw Data'!$E:$E,'Raw Data'!G:G,"ERROR",0,1)</f>
        <v>4</v>
      </c>
      <c r="H193" s="9">
        <f>_xlfn.XLOOKUP($E193,'Raw Data'!$E:$E,'Raw Data'!H:H,"ERROR",0,1)</f>
        <v>349.26</v>
      </c>
      <c r="I193" s="9">
        <f>_xlfn.XLOOKUP($E193,'Raw Data'!$E:$E,'Raw Data'!I:I,"ERROR",0,1)</f>
        <v>0.000467596660005496</v>
      </c>
      <c r="J193" s="9" t="str">
        <f>_xlfn.XLOOKUP($E193,'Raw Data'!$E:$E,'Raw Data'!J:J,"ERROR",0,1)</f>
        <v>No</v>
      </c>
      <c r="K193" s="14" t="str">
        <f t="array" ref="K193">_xlfn.IFS(AND(L193&gt;0,L193&lt;=5),"0 to 5",AND(L193&gt;5,L193&lt;=10),"5 to 10",AND(L193&gt;10,L193&lt;=15),"10 to 15",AND(L193&gt;15,L193&lt;=20),"15 to 20",AND(L193&gt;20,L193&lt;=30),"20 to 30",AND(L193&gt;30,L193&lt;=40),"30 to 40",AND(L193&gt;40,L193&lt;=50),"40 to 50",AND(L193&gt;50,L193&lt;=75),"50 to 75",AND(L193&gt;75,L193&lt;=100),"75 to 100",AND(L193&gt;100,L193&lt;=150),"100 to 150",AND(L193&gt;150,L193&lt;=200),"150 to 200",AND(L193&gt;200,L193&lt;=250),"200 to 250",AND(L193&gt;250,L193&lt;=300),"250 to 300",AND(L193&gt;300,L193&lt;=400),"300 to 400",AND(L193&gt;400,L193&lt;=500),"400 to 500",L193&gt;500,"500+")</f>
        <v>75 to 100</v>
      </c>
      <c r="L193" s="9">
        <f>_xlfn.XLOOKUP($E193,'Raw Data'!$E:$E,'Raw Data'!L:L,"ERROR",0,1)</f>
        <v>89.14</v>
      </c>
      <c r="M193" s="14" t="str">
        <f t="array" ref="M193">_xlfn.IFS(AND(N193&gt;0,N193&lt;=5),"0 to 5",AND(N193&gt;5,N193&lt;=10),"5 to 10",AND(N193&gt;10,N193&lt;=15),"10 to 15",AND(N193&gt;15,N193&lt;=20),"15 to 20",AND(N193&gt;20,N193&lt;=30),"20 to 30",AND(N193&gt;30,N193&lt;=40),"30 to 40",AND(N193&gt;40,N193&lt;=50),"40 to 50",AND(N193&gt;50,N193&lt;=75),"50 to 75",AND(N193&gt;75,N193&lt;=100),"75 to 100",AND(N193&gt;100,N193&lt;=150),"100 to 150",AND(N193&gt;150,N193&lt;=200),"150 to 200",AND(N193&gt;200,N193&lt;=250),"200 to 250",AND(N193&gt;250,N193&lt;=300),"250 to 300",AND(N193&gt;300,N193&lt;=400),"300 to 400",AND(N193&gt;400,N193&lt;=500),"400 to 500",N193&gt;500,"500+")</f>
        <v>75 to 100</v>
      </c>
      <c r="N193" s="9">
        <f>_xlfn.XLOOKUP($E193,'Raw Data'!$E:$E,'Raw Data'!N:N,"ERROR",0,1)</f>
        <v>91.4</v>
      </c>
      <c r="O193" s="14" t="str">
        <f t="array" ref="O193">_xlfn.IFS(P193=0,"No Discount",AND(P193&gt;0,P193&lt;=0.02),"0% to 2%",AND(P193&gt;0.02,P193&lt;=0.04),"2% to 4%",AND(P193&gt;0.04,P193&lt;=0.06),"4% to 6%",AND(P193&gt;0.06,P193&lt;=0.08),"6% to 8%",AND(P193&gt;0.08,P193&lt;=0.1),"8% to 10%",AND(P193&gt;0.1,P193&lt;=0.15),"10% to 15%",AND(P193&gt;0.15,P193&lt;=0.2),"15% to 20%",AND(P193&gt;0.2,P193&lt;=0.25),"20% to 25%",AND(P193&gt;0.25,P193&lt;=0.3),"25% to 30%",AND(P193&gt;0.3,P193&lt;=0.4),"30% to 40%",AND(P193&gt;0.4,P193&lt;=0.5),"40% to 50%",AND(P193&gt;0.5,P193&lt;=0.75),"50% to 75%",AND(P193&gt;0.75,P193&lt;=1),"75% to 100%")</f>
        <v>2% to 4%</v>
      </c>
      <c r="P193" s="10">
        <f>_xlfn.XLOOKUP($E193,'Raw Data'!$E:$E,'Raw Data'!P:P,"ERROR",0,1)</f>
        <v>0.0247264770240701</v>
      </c>
      <c r="Q193" s="9">
        <f>_xlfn.XLOOKUP($E193,'Raw Data'!$E:$E,'Raw Data'!Q:Q,"ERROR",0,1)</f>
        <v>8.4</v>
      </c>
      <c r="R193" s="9" t="str">
        <f>_xlfn.XLOOKUP($E193,'Raw Data'!$E:$E,'Raw Data'!R:R,"ERROR",0,1)</f>
        <v>fl oz</v>
      </c>
      <c r="S193" s="5" t="str">
        <f t="array" ref="S193">_xlfn.IFS(AND(T193&gt;0,T193&lt;=0.05),"0 to 0.05",AND(T193&gt;0.05,T193&lt;=0.1),"0.05 to 0.1",AND(T193&gt;0.1,T193&lt;=0.2),"0.1 to 0.2",AND(T193&gt;0.2,T193&lt;=0.3),"0.2 to 0.3",AND(T193&gt;0.3,T193&lt;=0.4),"0.3 to 0.4",AND(T193&gt;0.4,T193&lt;=0.5),"0.4 to 0.5",AND(T193&gt;0.5,T193&lt;=0.75),"0.5 to 0.75",AND(T193&gt;0.75,T193&lt;=1),"0.75 to 1",AND(T193&gt;1,T193&lt;=2),"1 to 2",AND(T193&gt;2,T193&lt;=3),"2 to 3",AND(T193&gt;3,T193&lt;=4),"3 to 4",AND(T193&gt;4,T193&lt;=5),"4 to 5",AND(T193&gt;5,T193&lt;=10),"5 to 10",T193&gt;10,"10+")</f>
        <v>0.3 to 0.4</v>
      </c>
      <c r="T193" s="10">
        <f>_xlfn.XLOOKUP($E193,'Raw Data'!$E:$E,'Raw Data'!T:T,"ERROR",0,1)</f>
        <v>0.345071172768163</v>
      </c>
      <c r="U193" s="15" t="str">
        <f t="array" ref="U193">_xlfn.IFS(AND(V193&gt;0,V193&lt;=0.05),"0 to 0.05",AND(V193&gt;0.05,V193&lt;=0.1),"0.05 to 0.1",AND(V193&gt;0.1,V193&lt;=0.2),"0.1 to 0.2",AND(V193&gt;0.2,V193&lt;=0.3),"0.2 to 0.3",AND(V193&gt;0.3,V193&lt;=0.4),"0.3 to 0.4",AND(V193&gt;0.4,V193&lt;=0.5),"0.4 to 0.5",AND(V193&gt;0.5,V193&lt;=0.75),"0.5 to 0.75",AND(V193&gt;0.75,V193&lt;=1),"0.75 to 1",AND(V193&gt;1,V193&lt;=2),"1 to 2",AND(V193&gt;2,V193&lt;=3),"2 to 3",AND(V193&gt;3,V193&lt;=4),"3 to 4",AND(V193&gt;4,V193&lt;=5),"4 to 5",AND(V193&gt;5,V193&lt;=10),"5 to 10",V193&gt;10,"10+")</f>
        <v>0.05 to 0.1</v>
      </c>
      <c r="V193" s="10">
        <f>_xlfn.XLOOKUP($E193,'Raw Data'!$E:$E,'Raw Data'!V:V,"ERROR",0,1)</f>
        <v>0.095531370894915</v>
      </c>
      <c r="W193" s="15" t="str">
        <f t="array" ref="W193">_xlfn.IFS(AND(X193&gt;0,X193&lt;=0.05),"0 to 0.05",AND(X193&gt;0.05,X193&lt;=0.1),"0.05 to 0.1",AND(X193&gt;0.1,X193&lt;=0.2),"0.1 to 0.2",AND(X193&gt;0.2,X193&lt;=0.3),"0.2 to 0.3",AND(X193&gt;0.3,X193&lt;=0.4),"0.3 to 0.4",AND(X193&gt;0.4,X193&lt;=0.5),"0.4 to 0.5",AND(X193&gt;0.5,X193&lt;=0.75),"0.5 to 0.75",AND(X193&gt;0.75,X193&lt;=1),"0.75 to 1",AND(X193&gt;1,X193&lt;=2),"1 to 2",AND(X193&gt;2,X193&lt;=3),"2 to 3",AND(X193&gt;3,X193&lt;=4),"3 to 4",AND(X193&gt;4,X193&lt;=5),"4 to 5",AND(X193&gt;5,X193&lt;=10),"5 to 10",X193&gt;10,"10+")</f>
        <v>0.05 to 0.1</v>
      </c>
      <c r="X193" s="16">
        <f t="shared" si="7"/>
        <v>0.093169216647404</v>
      </c>
      <c r="Y193" s="5" t="str">
        <f t="array" ref="Y193">_xlfn.IFS(AND(Z193&gt;0,Z193&lt;=1),"0 to 1",AND(Z193&gt;1,Z193&lt;=2),"1 to 2",AND(Z193&gt;2,Z193&lt;=4),"2 to 4",AND(Z193&gt;4,Z193&lt;=6),"4 to 6",AND(Z193&gt;6,Z193&lt;=8),"6 to 8",AND(Z193&gt;8,Z193&lt;=10),"8 to 10",AND(Z193&gt;10,Z193&lt;=15),"10 to 15",AND(Z193&gt;15,Z193&lt;=20),"15 to 20",AND(Z193&gt;20,Z193&lt;=25),"20 to 25",AND(Z193&gt;25,Z193&lt;=30),"25 to 30",AND(Z193&gt;30,Z193&lt;=40),"30 to 40",AND(Z193&gt;40,Z193&lt;=50),"40 to 50",Z193&gt;50,"50+")</f>
        <v>8 to 10</v>
      </c>
      <c r="Z193" s="9">
        <f>_xlfn.XLOOKUP($E193,'Raw Data'!$E:$E,'Raw Data'!Z:Z,"ERROR",0,1)</f>
        <v>8.736</v>
      </c>
      <c r="AA193" s="9" t="str">
        <f>_xlfn.XLOOKUP($E193,'Raw Data'!$E:$E,'Raw Data'!AA:AA,"ERROR",0,1)</f>
        <v>oz</v>
      </c>
    </row>
    <row r="194" hidden="1" spans="1:27">
      <c r="A194" s="5" t="str">
        <f>_xlfn.XLOOKUP($E194,'Raw Data'!$E:$E,'Raw Data'!A:A,"ERROR",0,1)</f>
        <v>AE</v>
      </c>
      <c r="B194" s="5" t="str">
        <f>_xlfn.XLOOKUP($E194,'Raw Data'!$E:$E,'Raw Data'!B:B,"ERROR",0,1)</f>
        <v>Hair Mousses</v>
      </c>
      <c r="C194" s="5" t="str">
        <f>_xlfn.XLOOKUP($E194,'Raw Data'!$E:$E,'Raw Data'!C:C,"ERROR",0,1)</f>
        <v>herbal essences</v>
      </c>
      <c r="D194" s="5" t="str">
        <f>_xlfn.XLOOKUP($E194,'Raw Data'!$E:$E,'Raw Data'!D:D,"ERROR",0,1)</f>
        <v>www.amazon.ae/dp/B004AI31O0</v>
      </c>
      <c r="E194" s="5" t="s">
        <v>393</v>
      </c>
      <c r="F194" s="9" t="str">
        <f>_xlfn.XLOOKUP($E194,'Raw Data'!$E:$E,'Raw Data'!F:F,"ERROR",0,1)</f>
        <v>Herbal Essences Tousle Me Softly Tousling  Hair   Mousse , 6.8 Ounce</v>
      </c>
      <c r="G194" s="10">
        <f>_xlfn.XLOOKUP($E194,'Raw Data'!$E:$E,'Raw Data'!G:G,"ERROR",0,1)</f>
        <v>3</v>
      </c>
      <c r="H194" s="9">
        <f>_xlfn.XLOOKUP($E194,'Raw Data'!$E:$E,'Raw Data'!H:H,"ERROR",0,1)</f>
        <v>346.06</v>
      </c>
      <c r="I194" s="9">
        <f>_xlfn.XLOOKUP($E194,'Raw Data'!$E:$E,'Raw Data'!I:I,"ERROR",0,1)</f>
        <v>0.000463312432461496</v>
      </c>
      <c r="J194" s="9" t="str">
        <f>_xlfn.XLOOKUP($E194,'Raw Data'!$E:$E,'Raw Data'!J:J,"ERROR",0,1)</f>
        <v>No</v>
      </c>
      <c r="K194" s="14" t="str">
        <f t="array" ref="K194">_xlfn.IFS(AND(L194&gt;0,L194&lt;=5),"0 to 5",AND(L194&gt;5,L194&lt;=10),"5 to 10",AND(L194&gt;10,L194&lt;=15),"10 to 15",AND(L194&gt;15,L194&lt;=20),"15 to 20",AND(L194&gt;20,L194&lt;=30),"20 to 30",AND(L194&gt;30,L194&lt;=40),"30 to 40",AND(L194&gt;40,L194&lt;=50),"40 to 50",AND(L194&gt;50,L194&lt;=75),"50 to 75",AND(L194&gt;75,L194&lt;=100),"75 to 100",AND(L194&gt;100,L194&lt;=150),"100 to 150",AND(L194&gt;150,L194&lt;=200),"150 to 200",AND(L194&gt;200,L194&lt;=250),"200 to 250",AND(L194&gt;250,L194&lt;=300),"250 to 300",AND(L194&gt;300,L194&lt;=400),"300 to 400",AND(L194&gt;400,L194&lt;=500),"400 to 500",L194&gt;500,"500+")</f>
        <v>100 to 150</v>
      </c>
      <c r="L194" s="9">
        <f>_xlfn.XLOOKUP($E194,'Raw Data'!$E:$E,'Raw Data'!L:L,"ERROR",0,1)</f>
        <v>137</v>
      </c>
      <c r="M194" s="14" t="str">
        <f t="array" ref="M194">_xlfn.IFS(AND(N194&gt;0,N194&lt;=5),"0 to 5",AND(N194&gt;5,N194&lt;=10),"5 to 10",AND(N194&gt;10,N194&lt;=15),"10 to 15",AND(N194&gt;15,N194&lt;=20),"15 to 20",AND(N194&gt;20,N194&lt;=30),"20 to 30",AND(N194&gt;30,N194&lt;=40),"30 to 40",AND(N194&gt;40,N194&lt;=50),"40 to 50",AND(N194&gt;50,N194&lt;=75),"50 to 75",AND(N194&gt;75,N194&lt;=100),"75 to 100",AND(N194&gt;100,N194&lt;=150),"100 to 150",AND(N194&gt;150,N194&lt;=200),"150 to 200",AND(N194&gt;200,N194&lt;=250),"200 to 250",AND(N194&gt;250,N194&lt;=300),"250 to 300",AND(N194&gt;300,N194&lt;=400),"300 to 400",AND(N194&gt;400,N194&lt;=500),"400 to 500",N194&gt;500,"500+")</f>
        <v>100 to 150</v>
      </c>
      <c r="N194" s="9">
        <f>_xlfn.XLOOKUP($E194,'Raw Data'!$E:$E,'Raw Data'!N:N,"ERROR",0,1)</f>
        <v>137</v>
      </c>
      <c r="O194" s="14" t="str">
        <f t="array" ref="O194">_xlfn.IFS(P194=0,"No Discount",AND(P194&gt;0,P194&lt;=0.02),"0% to 2%",AND(P194&gt;0.02,P194&lt;=0.04),"2% to 4%",AND(P194&gt;0.04,P194&lt;=0.06),"4% to 6%",AND(P194&gt;0.06,P194&lt;=0.08),"6% to 8%",AND(P194&gt;0.08,P194&lt;=0.1),"8% to 10%",AND(P194&gt;0.1,P194&lt;=0.15),"10% to 15%",AND(P194&gt;0.15,P194&lt;=0.2),"15% to 20%",AND(P194&gt;0.2,P194&lt;=0.25),"20% to 25%",AND(P194&gt;0.25,P194&lt;=0.3),"25% to 30%",AND(P194&gt;0.3,P194&lt;=0.4),"30% to 40%",AND(P194&gt;0.4,P194&lt;=0.5),"40% to 50%",AND(P194&gt;0.5,P194&lt;=0.75),"50% to 75%",AND(P194&gt;0.75,P194&lt;=1),"75% to 100%")</f>
        <v>No Discount</v>
      </c>
      <c r="P194" s="10">
        <f>_xlfn.XLOOKUP($E194,'Raw Data'!$E:$E,'Raw Data'!P:P,"ERROR",0,1)</f>
        <v>0</v>
      </c>
      <c r="Q194" s="9">
        <f>_xlfn.XLOOKUP($E194,'Raw Data'!$E:$E,'Raw Data'!Q:Q,"ERROR",0,1)</f>
        <v>6.8</v>
      </c>
      <c r="R194" s="9" t="str">
        <f>_xlfn.XLOOKUP($E194,'Raw Data'!$E:$E,'Raw Data'!R:R,"ERROR",0,1)</f>
        <v>oz</v>
      </c>
      <c r="S194" s="5" t="str">
        <f t="array" ref="S194">_xlfn.IFS(AND(T194&gt;0,T194&lt;=0.05),"0 to 0.05",AND(T194&gt;0.05,T194&lt;=0.1),"0.05 to 0.1",AND(T194&gt;0.1,T194&lt;=0.2),"0.1 to 0.2",AND(T194&gt;0.2,T194&lt;=0.3),"0.2 to 0.3",AND(T194&gt;0.3,T194&lt;=0.4),"0.3 to 0.4",AND(T194&gt;0.4,T194&lt;=0.5),"0.4 to 0.5",AND(T194&gt;0.5,T194&lt;=0.75),"0.5 to 0.75",AND(T194&gt;0.75,T194&lt;=1),"0.75 to 1",AND(T194&gt;1,T194&lt;=2),"1 to 2",AND(T194&gt;2,T194&lt;=3),"2 to 3",AND(T194&gt;3,T194&lt;=4),"3 to 4",AND(T194&gt;4,T194&lt;=5),"4 to 5",AND(T194&gt;5,T194&lt;=10),"5 to 10",T194&gt;10,"10+")</f>
        <v>0.5 to 0.75</v>
      </c>
      <c r="T194" s="10">
        <f>_xlfn.XLOOKUP($E194,'Raw Data'!$E:$E,'Raw Data'!T:T,"ERROR",0,1)</f>
        <v>0.68133442081601</v>
      </c>
      <c r="U194" s="15" t="str">
        <f t="array" ref="U194">_xlfn.IFS(AND(V194&gt;0,V194&lt;=0.05),"0 to 0.05",AND(V194&gt;0.05,V194&lt;=0.1),"0.05 to 0.1",AND(V194&gt;0.1,V194&lt;=0.2),"0.1 to 0.2",AND(V194&gt;0.2,V194&lt;=0.3),"0.2 to 0.3",AND(V194&gt;0.3,V194&lt;=0.4),"0.3 to 0.4",AND(V194&gt;0.4,V194&lt;=0.5),"0.4 to 0.5",AND(V194&gt;0.5,V194&lt;=0.75),"0.5 to 0.75",AND(V194&gt;0.75,V194&lt;=1),"0.75 to 1",AND(V194&gt;1,V194&lt;=2),"1 to 2",AND(V194&gt;2,V194&lt;=3),"2 to 3",AND(V194&gt;3,V194&lt;=4),"3 to 4",AND(V194&gt;4,V194&lt;=5),"4 to 5",AND(V194&gt;5,V194&lt;=10),"5 to 10",V194&gt;10,"10+")</f>
        <v>0.1 to 0.2</v>
      </c>
      <c r="V194" s="10">
        <f>_xlfn.XLOOKUP($E194,'Raw Data'!$E:$E,'Raw Data'!V:V,"ERROR",0,1)</f>
        <v>0.183960293620323</v>
      </c>
      <c r="W194" s="15" t="str">
        <f t="array" ref="W194">_xlfn.IFS(AND(X194&gt;0,X194&lt;=0.05),"0 to 0.05",AND(X194&gt;0.05,X194&lt;=0.1),"0.05 to 0.1",AND(X194&gt;0.1,X194&lt;=0.2),"0.1 to 0.2",AND(X194&gt;0.2,X194&lt;=0.3),"0.2 to 0.3",AND(X194&gt;0.3,X194&lt;=0.4),"0.3 to 0.4",AND(X194&gt;0.4,X194&lt;=0.5),"0.4 to 0.5",AND(X194&gt;0.5,X194&lt;=0.75),"0.5 to 0.75",AND(X194&gt;0.75,X194&lt;=1),"0.75 to 1",AND(X194&gt;1,X194&lt;=2),"1 to 2",AND(X194&gt;2,X194&lt;=3),"2 to 3",AND(X194&gt;3,X194&lt;=4),"3 to 4",AND(X194&gt;4,X194&lt;=5),"4 to 5",AND(X194&gt;5,X194&lt;=10),"5 to 10",X194&gt;10,"10+")</f>
        <v>0.1 to 0.2</v>
      </c>
      <c r="X194" s="16">
        <f t="shared" si="7"/>
        <v>0.183960293620323</v>
      </c>
      <c r="Y194" s="5" t="str">
        <f t="array" ref="Y194">_xlfn.IFS(AND(Z194&gt;0,Z194&lt;=1),"0 to 1",AND(Z194&gt;1,Z194&lt;=2),"1 to 2",AND(Z194&gt;2,Z194&lt;=4),"2 to 4",AND(Z194&gt;4,Z194&lt;=6),"4 to 6",AND(Z194&gt;6,Z194&lt;=8),"6 to 8",AND(Z194&gt;8,Z194&lt;=10),"8 to 10",AND(Z194&gt;10,Z194&lt;=15),"10 to 15",AND(Z194&gt;15,Z194&lt;=20),"15 to 20",AND(Z194&gt;20,Z194&lt;=25),"20 to 25",AND(Z194&gt;25,Z194&lt;=30),"25 to 30",AND(Z194&gt;30,Z194&lt;=40),"30 to 40",AND(Z194&gt;40,Z194&lt;=50),"40 to 50",Z194&gt;50,"50+")</f>
        <v>6 to 8</v>
      </c>
      <c r="Z194" s="9">
        <f>_xlfn.XLOOKUP($E194,'Raw Data'!$E:$E,'Raw Data'!Z:Z,"ERROR",0,1)</f>
        <v>6.8</v>
      </c>
      <c r="AA194" s="9" t="str">
        <f>_xlfn.XLOOKUP($E194,'Raw Data'!$E:$E,'Raw Data'!AA:AA,"ERROR",0,1)</f>
        <v>oz</v>
      </c>
    </row>
    <row r="195" hidden="1" spans="1:27">
      <c r="A195" s="5" t="str">
        <f>_xlfn.XLOOKUP($E195,'Raw Data'!$E:$E,'Raw Data'!A:A,"ERROR",0,1)</f>
        <v>AE</v>
      </c>
      <c r="B195" s="5" t="str">
        <f>_xlfn.XLOOKUP($E195,'Raw Data'!$E:$E,'Raw Data'!B:B,"ERROR",0,1)</f>
        <v>Hair Mousses</v>
      </c>
      <c r="C195" s="5" t="str">
        <f>_xlfn.XLOOKUP($E195,'Raw Data'!$E:$E,'Raw Data'!C:C,"ERROR",0,1)</f>
        <v>MATEPLEX</v>
      </c>
      <c r="D195" s="5" t="str">
        <f>_xlfn.XLOOKUP($E195,'Raw Data'!$E:$E,'Raw Data'!D:D,"ERROR",0,1)</f>
        <v>www.amazon.ae/dp/B0B4RQQ3BZ</v>
      </c>
      <c r="E195" s="5" t="s">
        <v>394</v>
      </c>
      <c r="F195" s="9" t="str">
        <f>_xlfn.XLOOKUP($E195,'Raw Data'!$E:$E,'Raw Data'!F:F,"ERROR",0,1)</f>
        <v>MATEPLEX Lace Melting Tinting Mousse for Lace Wig, Foam Mousse, Hair Mousse for Your Lace Hair Wig&amp;All Hair Types</v>
      </c>
      <c r="G195" s="10">
        <f>_xlfn.XLOOKUP($E195,'Raw Data'!$E:$E,'Raw Data'!G:G,"ERROR",0,1)</f>
        <v>5</v>
      </c>
      <c r="H195" s="9">
        <f>_xlfn.XLOOKUP($E195,'Raw Data'!$E:$E,'Raw Data'!H:H,"ERROR",0,1)</f>
        <v>343.67</v>
      </c>
      <c r="I195" s="9">
        <f>_xlfn.XLOOKUP($E195,'Raw Data'!$E:$E,'Raw Data'!I:I,"ERROR",0,1)</f>
        <v>0.000460112650014571</v>
      </c>
      <c r="J195" s="9" t="str">
        <f>_xlfn.XLOOKUP($E195,'Raw Data'!$E:$E,'Raw Data'!J:J,"ERROR",0,1)</f>
        <v>No</v>
      </c>
      <c r="K195" s="14" t="str">
        <f t="array" ref="K195">_xlfn.IFS(AND(L195&gt;0,L195&lt;=5),"0 to 5",AND(L195&gt;5,L195&lt;=10),"5 to 10",AND(L195&gt;10,L195&lt;=15),"10 to 15",AND(L195&gt;15,L195&lt;=20),"15 to 20",AND(L195&gt;20,L195&lt;=30),"20 to 30",AND(L195&gt;30,L195&lt;=40),"30 to 40",AND(L195&gt;40,L195&lt;=50),"40 to 50",AND(L195&gt;50,L195&lt;=75),"50 to 75",AND(L195&gt;75,L195&lt;=100),"75 to 100",AND(L195&gt;100,L195&lt;=150),"100 to 150",AND(L195&gt;150,L195&lt;=200),"150 to 200",AND(L195&gt;200,L195&lt;=250),"200 to 250",AND(L195&gt;250,L195&lt;=300),"250 to 300",AND(L195&gt;300,L195&lt;=400),"300 to 400",AND(L195&gt;400,L195&lt;=500),"400 to 500",L195&gt;500,"500+")</f>
        <v>75 to 100</v>
      </c>
      <c r="L195" s="9">
        <f>_xlfn.XLOOKUP($E195,'Raw Data'!$E:$E,'Raw Data'!L:L,"ERROR",0,1)</f>
        <v>75.19</v>
      </c>
      <c r="M195" s="14" t="str">
        <f t="array" ref="M195">_xlfn.IFS(AND(N195&gt;0,N195&lt;=5),"0 to 5",AND(N195&gt;5,N195&lt;=10),"5 to 10",AND(N195&gt;10,N195&lt;=15),"10 to 15",AND(N195&gt;15,N195&lt;=20),"15 to 20",AND(N195&gt;20,N195&lt;=30),"20 to 30",AND(N195&gt;30,N195&lt;=40),"30 to 40",AND(N195&gt;40,N195&lt;=50),"40 to 50",AND(N195&gt;50,N195&lt;=75),"50 to 75",AND(N195&gt;75,N195&lt;=100),"75 to 100",AND(N195&gt;100,N195&lt;=150),"100 to 150",AND(N195&gt;150,N195&lt;=200),"150 to 200",AND(N195&gt;200,N195&lt;=250),"200 to 250",AND(N195&gt;250,N195&lt;=300),"250 to 300",AND(N195&gt;300,N195&lt;=400),"300 to 400",AND(N195&gt;400,N195&lt;=500),"400 to 500",N195&gt;500,"500+")</f>
        <v>75 to 100</v>
      </c>
      <c r="N195" s="9">
        <f>_xlfn.XLOOKUP($E195,'Raw Data'!$E:$E,'Raw Data'!N:N,"ERROR",0,1)</f>
        <v>76.16</v>
      </c>
      <c r="O195" s="14" t="str">
        <f t="array" ref="O195">_xlfn.IFS(P195=0,"No Discount",AND(P195&gt;0,P195&lt;=0.02),"0% to 2%",AND(P195&gt;0.02,P195&lt;=0.04),"2% to 4%",AND(P195&gt;0.04,P195&lt;=0.06),"4% to 6%",AND(P195&gt;0.06,P195&lt;=0.08),"6% to 8%",AND(P195&gt;0.08,P195&lt;=0.1),"8% to 10%",AND(P195&gt;0.1,P195&lt;=0.15),"10% to 15%",AND(P195&gt;0.15,P195&lt;=0.2),"15% to 20%",AND(P195&gt;0.2,P195&lt;=0.25),"20% to 25%",AND(P195&gt;0.25,P195&lt;=0.3),"25% to 30%",AND(P195&gt;0.3,P195&lt;=0.4),"30% to 40%",AND(P195&gt;0.4,P195&lt;=0.5),"40% to 50%",AND(P195&gt;0.5,P195&lt;=0.75),"50% to 75%",AND(P195&gt;0.75,P195&lt;=1),"75% to 100%")</f>
        <v>0% to 2%</v>
      </c>
      <c r="P195" s="10">
        <f>_xlfn.XLOOKUP($E195,'Raw Data'!$E:$E,'Raw Data'!P:P,"ERROR",0,1)</f>
        <v>0.0127363445378151</v>
      </c>
      <c r="Q195" s="9">
        <f>_xlfn.XLOOKUP($E195,'Raw Data'!$E:$E,'Raw Data'!Q:Q,"ERROR",0,1)</f>
        <v>0</v>
      </c>
      <c r="R195" s="9">
        <f>_xlfn.XLOOKUP($E195,'Raw Data'!$E:$E,'Raw Data'!R:R,"ERROR",0,1)</f>
        <v>0</v>
      </c>
      <c r="S195" s="5" t="e">
        <f t="array" ref="S195">_xlfn.IFS(AND(T195&gt;0,T195&lt;=0.05),"0 to 0.05",AND(T195&gt;0.05,T195&lt;=0.1),"0.05 to 0.1",AND(T195&gt;0.1,T195&lt;=0.2),"0.1 to 0.2",AND(T195&gt;0.2,T195&lt;=0.3),"0.2 to 0.3",AND(T195&gt;0.3,T195&lt;=0.4),"0.3 to 0.4",AND(T195&gt;0.4,T195&lt;=0.5),"0.4 to 0.5",AND(T195&gt;0.5,T195&lt;=0.75),"0.5 to 0.75",AND(T195&gt;0.75,T195&lt;=1),"0.75 to 1",AND(T195&gt;1,T195&lt;=2),"1 to 2",AND(T195&gt;2,T195&lt;=3),"2 to 3",AND(T195&gt;3,T195&lt;=4),"3 to 4",AND(T195&gt;4,T195&lt;=5),"4 to 5",AND(T195&gt;5,T195&lt;=10),"5 to 10",T195&gt;10,"10+")</f>
        <v>#N/A</v>
      </c>
      <c r="T195" s="10">
        <f>_xlfn.XLOOKUP($E195,'Raw Data'!$E:$E,'Raw Data'!T:T,"ERROR",0,1)</f>
        <v>0</v>
      </c>
      <c r="U195" s="15" t="e">
        <f t="array" ref="U195">_xlfn.IFS(AND(V195&gt;0,V195&lt;=0.05),"0 to 0.05",AND(V195&gt;0.05,V195&lt;=0.1),"0.05 to 0.1",AND(V195&gt;0.1,V195&lt;=0.2),"0.1 to 0.2",AND(V195&gt;0.2,V195&lt;=0.3),"0.2 to 0.3",AND(V195&gt;0.3,V195&lt;=0.4),"0.3 to 0.4",AND(V195&gt;0.4,V195&lt;=0.5),"0.4 to 0.5",AND(V195&gt;0.5,V195&lt;=0.75),"0.5 to 0.75",AND(V195&gt;0.75,V195&lt;=1),"0.75 to 1",AND(V195&gt;1,V195&lt;=2),"1 to 2",AND(V195&gt;2,V195&lt;=3),"2 to 3",AND(V195&gt;3,V195&lt;=4),"3 to 4",AND(V195&gt;4,V195&lt;=5),"4 to 5",AND(V195&gt;5,V195&lt;=10),"5 to 10",V195&gt;10,"10+")</f>
        <v>#N/A</v>
      </c>
      <c r="V195" s="10">
        <f>_xlfn.XLOOKUP($E195,'Raw Data'!$E:$E,'Raw Data'!V:V,"ERROR",0,1)</f>
        <v>0</v>
      </c>
      <c r="W195" s="15" t="e">
        <f t="array" ref="W195">_xlfn.IFS(AND(X195&gt;0,X195&lt;=0.05),"0 to 0.05",AND(X195&gt;0.05,X195&lt;=0.1),"0.05 to 0.1",AND(X195&gt;0.1,X195&lt;=0.2),"0.1 to 0.2",AND(X195&gt;0.2,X195&lt;=0.3),"0.2 to 0.3",AND(X195&gt;0.3,X195&lt;=0.4),"0.3 to 0.4",AND(X195&gt;0.4,X195&lt;=0.5),"0.4 to 0.5",AND(X195&gt;0.5,X195&lt;=0.75),"0.5 to 0.75",AND(X195&gt;0.75,X195&lt;=1),"0.75 to 1",AND(X195&gt;1,X195&lt;=2),"1 to 2",AND(X195&gt;2,X195&lt;=3),"2 to 3",AND(X195&gt;3,X195&lt;=4),"3 to 4",AND(X195&gt;4,X195&lt;=5),"4 to 5",AND(X195&gt;5,X195&lt;=10),"5 to 10",X195&gt;10,"10+")</f>
        <v>#DIV/0!</v>
      </c>
      <c r="X195" s="16" t="e">
        <f t="shared" si="7"/>
        <v>#DIV/0!</v>
      </c>
      <c r="Y195" s="5" t="e">
        <f t="array" ref="Y195">_xlfn.IFS(AND(Z195&gt;0,Z195&lt;=1),"0 to 1",AND(Z195&gt;1,Z195&lt;=2),"1 to 2",AND(Z195&gt;2,Z195&lt;=4),"2 to 4",AND(Z195&gt;4,Z195&lt;=6),"4 to 6",AND(Z195&gt;6,Z195&lt;=8),"6 to 8",AND(Z195&gt;8,Z195&lt;=10),"8 to 10",AND(Z195&gt;10,Z195&lt;=15),"10 to 15",AND(Z195&gt;15,Z195&lt;=20),"15 to 20",AND(Z195&gt;20,Z195&lt;=25),"20 to 25",AND(Z195&gt;25,Z195&lt;=30),"25 to 30",AND(Z195&gt;30,Z195&lt;=40),"30 to 40",AND(Z195&gt;40,Z195&lt;=50),"40 to 50",Z195&gt;50,"50+")</f>
        <v>#N/A</v>
      </c>
      <c r="Z195" s="9">
        <f>_xlfn.XLOOKUP($E195,'Raw Data'!$E:$E,'Raw Data'!Z:Z,"ERROR",0,1)</f>
        <v>0</v>
      </c>
      <c r="AA195" s="9">
        <f>_xlfn.XLOOKUP($E195,'Raw Data'!$E:$E,'Raw Data'!AA:AA,"ERROR",0,1)</f>
        <v>0</v>
      </c>
    </row>
    <row r="196" hidden="1" spans="1:27">
      <c r="A196" s="5" t="str">
        <f>_xlfn.XLOOKUP($E196,'Raw Data'!$E:$E,'Raw Data'!A:A,"ERROR",0,1)</f>
        <v>AE</v>
      </c>
      <c r="B196" s="5" t="str">
        <f>_xlfn.XLOOKUP($E196,'Raw Data'!$E:$E,'Raw Data'!B:B,"ERROR",0,1)</f>
        <v>Hair Mousses</v>
      </c>
      <c r="C196" s="5" t="str">
        <f>_xlfn.XLOOKUP($E196,'Raw Data'!$E:$E,'Raw Data'!C:C,"ERROR",0,1)</f>
        <v>sexyhair</v>
      </c>
      <c r="D196" s="5" t="str">
        <f>_xlfn.XLOOKUP($E196,'Raw Data'!$E:$E,'Raw Data'!D:D,"ERROR",0,1)</f>
        <v>www.amazon.ae/dp/B00BVMA9H0</v>
      </c>
      <c r="E196" s="5" t="s">
        <v>395</v>
      </c>
      <c r="F196" s="9" t="str">
        <f>_xlfn.XLOOKUP($E196,'Raw Data'!$E:$E,'Raw Data'!F:F,"ERROR",0,1)</f>
        <v>SexyHair Big Altitude Bodifying Blow Dry  Mousse , 6.8 Oz | Volume with Hold | Up to 72 Hours Humidity Resistance | Thermal Protection</v>
      </c>
      <c r="G196" s="10">
        <f>_xlfn.XLOOKUP($E196,'Raw Data'!$E:$E,'Raw Data'!G:G,"ERROR",0,1)</f>
        <v>3</v>
      </c>
      <c r="H196" s="9">
        <f>_xlfn.XLOOKUP($E196,'Raw Data'!$E:$E,'Raw Data'!H:H,"ERROR",0,1)</f>
        <v>340.81</v>
      </c>
      <c r="I196" s="9">
        <f>_xlfn.XLOOKUP($E196,'Raw Data'!$E:$E,'Raw Data'!I:I,"ERROR",0,1)</f>
        <v>0.00045628362164712</v>
      </c>
      <c r="J196" s="9" t="str">
        <f>_xlfn.XLOOKUP($E196,'Raw Data'!$E:$E,'Raw Data'!J:J,"ERROR",0,1)</f>
        <v>No</v>
      </c>
      <c r="K196" s="14" t="str">
        <f t="array" ref="K196">_xlfn.IFS(AND(L196&gt;0,L196&lt;=5),"0 to 5",AND(L196&gt;5,L196&lt;=10),"5 to 10",AND(L196&gt;10,L196&lt;=15),"10 to 15",AND(L196&gt;15,L196&lt;=20),"15 to 20",AND(L196&gt;20,L196&lt;=30),"20 to 30",AND(L196&gt;30,L196&lt;=40),"30 to 40",AND(L196&gt;40,L196&lt;=50),"40 to 50",AND(L196&gt;50,L196&lt;=75),"50 to 75",AND(L196&gt;75,L196&lt;=100),"75 to 100",AND(L196&gt;100,L196&lt;=150),"100 to 150",AND(L196&gt;150,L196&lt;=200),"150 to 200",AND(L196&gt;200,L196&lt;=250),"200 to 250",AND(L196&gt;250,L196&lt;=300),"250 to 300",AND(L196&gt;300,L196&lt;=400),"300 to 400",AND(L196&gt;400,L196&lt;=500),"400 to 500",L196&gt;500,"500+")</f>
        <v>100 to 150</v>
      </c>
      <c r="L196" s="9">
        <f>_xlfn.XLOOKUP($E196,'Raw Data'!$E:$E,'Raw Data'!L:L,"ERROR",0,1)</f>
        <v>123.17</v>
      </c>
      <c r="M196" s="14" t="str">
        <f t="array" ref="M196">_xlfn.IFS(AND(N196&gt;0,N196&lt;=5),"0 to 5",AND(N196&gt;5,N196&lt;=10),"5 to 10",AND(N196&gt;10,N196&lt;=15),"10 to 15",AND(N196&gt;15,N196&lt;=20),"15 to 20",AND(N196&gt;20,N196&lt;=30),"20 to 30",AND(N196&gt;30,N196&lt;=40),"30 to 40",AND(N196&gt;40,N196&lt;=50),"40 to 50",AND(N196&gt;50,N196&lt;=75),"50 to 75",AND(N196&gt;75,N196&lt;=100),"75 to 100",AND(N196&gt;100,N196&lt;=150),"100 to 150",AND(N196&gt;150,N196&lt;=200),"150 to 200",AND(N196&gt;200,N196&lt;=250),"200 to 250",AND(N196&gt;250,N196&lt;=300),"250 to 300",AND(N196&gt;300,N196&lt;=400),"300 to 400",AND(N196&gt;400,N196&lt;=500),"400 to 500",N196&gt;500,"500+")</f>
        <v>100 to 150</v>
      </c>
      <c r="N196" s="9">
        <f>_xlfn.XLOOKUP($E196,'Raw Data'!$E:$E,'Raw Data'!N:N,"ERROR",0,1)</f>
        <v>123.17</v>
      </c>
      <c r="O196" s="14" t="str">
        <f t="array" ref="O196">_xlfn.IFS(P196=0,"No Discount",AND(P196&gt;0,P196&lt;=0.02),"0% to 2%",AND(P196&gt;0.02,P196&lt;=0.04),"2% to 4%",AND(P196&gt;0.04,P196&lt;=0.06),"4% to 6%",AND(P196&gt;0.06,P196&lt;=0.08),"6% to 8%",AND(P196&gt;0.08,P196&lt;=0.1),"8% to 10%",AND(P196&gt;0.1,P196&lt;=0.15),"10% to 15%",AND(P196&gt;0.15,P196&lt;=0.2),"15% to 20%",AND(P196&gt;0.2,P196&lt;=0.25),"20% to 25%",AND(P196&gt;0.25,P196&lt;=0.3),"25% to 30%",AND(P196&gt;0.3,P196&lt;=0.4),"30% to 40%",AND(P196&gt;0.4,P196&lt;=0.5),"40% to 50%",AND(P196&gt;0.5,P196&lt;=0.75),"50% to 75%",AND(P196&gt;0.75,P196&lt;=1),"75% to 100%")</f>
        <v>No Discount</v>
      </c>
      <c r="P196" s="10">
        <f>_xlfn.XLOOKUP($E196,'Raw Data'!$E:$E,'Raw Data'!P:P,"ERROR",0,1)</f>
        <v>0</v>
      </c>
      <c r="Q196" s="9">
        <f>_xlfn.XLOOKUP($E196,'Raw Data'!$E:$E,'Raw Data'!Q:Q,"ERROR",0,1)</f>
        <v>6.8</v>
      </c>
      <c r="R196" s="9" t="str">
        <f>_xlfn.XLOOKUP($E196,'Raw Data'!$E:$E,'Raw Data'!R:R,"ERROR",0,1)</f>
        <v>oz</v>
      </c>
      <c r="S196" s="5" t="str">
        <f t="array" ref="S196">_xlfn.IFS(AND(T196&gt;0,T196&lt;=0.05),"0 to 0.05",AND(T196&gt;0.05,T196&lt;=0.1),"0.05 to 0.1",AND(T196&gt;0.1,T196&lt;=0.2),"0.1 to 0.2",AND(T196&gt;0.2,T196&lt;=0.3),"0.2 to 0.3",AND(T196&gt;0.3,T196&lt;=0.4),"0.3 to 0.4",AND(T196&gt;0.4,T196&lt;=0.5),"0.4 to 0.5",AND(T196&gt;0.5,T196&lt;=0.75),"0.5 to 0.75",AND(T196&gt;0.75,T196&lt;=1),"0.75 to 1",AND(T196&gt;1,T196&lt;=2),"1 to 2",AND(T196&gt;2,T196&lt;=3),"2 to 3",AND(T196&gt;3,T196&lt;=4),"3 to 4",AND(T196&gt;4,T196&lt;=5),"4 to 5",AND(T196&gt;5,T196&lt;=10),"5 to 10",T196&gt;10,"10+")</f>
        <v>0.5 to 0.75</v>
      </c>
      <c r="T196" s="10">
        <f>_xlfn.XLOOKUP($E196,'Raw Data'!$E:$E,'Raw Data'!T:T,"ERROR",0,1)</f>
        <v>0.612554457021226</v>
      </c>
      <c r="U196" s="15" t="str">
        <f t="array" ref="U196">_xlfn.IFS(AND(V196&gt;0,V196&lt;=0.05),"0 to 0.05",AND(V196&gt;0.05,V196&lt;=0.1),"0.05 to 0.1",AND(V196&gt;0.1,V196&lt;=0.2),"0.1 to 0.2",AND(V196&gt;0.2,V196&lt;=0.3),"0.2 to 0.3",AND(V196&gt;0.3,V196&lt;=0.4),"0.3 to 0.4",AND(V196&gt;0.4,V196&lt;=0.5),"0.4 to 0.5",AND(V196&gt;0.5,V196&lt;=0.75),"0.5 to 0.75",AND(V196&gt;0.75,V196&lt;=1),"0.75 to 1",AND(V196&gt;1,V196&lt;=2),"1 to 2",AND(V196&gt;2,V196&lt;=3),"2 to 3",AND(V196&gt;3,V196&lt;=4),"3 to 4",AND(V196&gt;4,V196&lt;=5),"4 to 5",AND(V196&gt;5,V196&lt;=10),"5 to 10",V196&gt;10,"10+")</f>
        <v>0.1 to 0.2</v>
      </c>
      <c r="V196" s="10">
        <f>_xlfn.XLOOKUP($E196,'Raw Data'!$E:$E,'Raw Data'!V:V,"ERROR",0,1)</f>
        <v>0.165389703395731</v>
      </c>
      <c r="W196" s="15" t="str">
        <f t="array" ref="W196">_xlfn.IFS(AND(X196&gt;0,X196&lt;=0.05),"0 to 0.05",AND(X196&gt;0.05,X196&lt;=0.1),"0.05 to 0.1",AND(X196&gt;0.1,X196&lt;=0.2),"0.1 to 0.2",AND(X196&gt;0.2,X196&lt;=0.3),"0.2 to 0.3",AND(X196&gt;0.3,X196&lt;=0.4),"0.3 to 0.4",AND(X196&gt;0.4,X196&lt;=0.5),"0.4 to 0.5",AND(X196&gt;0.5,X196&lt;=0.75),"0.5 to 0.75",AND(X196&gt;0.75,X196&lt;=1),"0.75 to 1",AND(X196&gt;1,X196&lt;=2),"1 to 2",AND(X196&gt;2,X196&lt;=3),"2 to 3",AND(X196&gt;3,X196&lt;=4),"3 to 4",AND(X196&gt;4,X196&lt;=5),"4 to 5",AND(X196&gt;5,X196&lt;=10),"5 to 10",X196&gt;10,"10+")</f>
        <v>0.1 to 0.2</v>
      </c>
      <c r="X196" s="16">
        <f t="shared" si="7"/>
        <v>0.165389703395731</v>
      </c>
      <c r="Y196" s="5" t="str">
        <f t="array" ref="Y196">_xlfn.IFS(AND(Z196&gt;0,Z196&lt;=1),"0 to 1",AND(Z196&gt;1,Z196&lt;=2),"1 to 2",AND(Z196&gt;2,Z196&lt;=4),"2 to 4",AND(Z196&gt;4,Z196&lt;=6),"4 to 6",AND(Z196&gt;6,Z196&lt;=8),"6 to 8",AND(Z196&gt;8,Z196&lt;=10),"8 to 10",AND(Z196&gt;10,Z196&lt;=15),"10 to 15",AND(Z196&gt;15,Z196&lt;=20),"15 to 20",AND(Z196&gt;20,Z196&lt;=25),"20 to 25",AND(Z196&gt;25,Z196&lt;=30),"25 to 30",AND(Z196&gt;30,Z196&lt;=40),"30 to 40",AND(Z196&gt;40,Z196&lt;=50),"40 to 50",Z196&gt;50,"50+")</f>
        <v>6 to 8</v>
      </c>
      <c r="Z196" s="9">
        <f>_xlfn.XLOOKUP($E196,'Raw Data'!$E:$E,'Raw Data'!Z:Z,"ERROR",0,1)</f>
        <v>6.8</v>
      </c>
      <c r="AA196" s="9" t="str">
        <f>_xlfn.XLOOKUP($E196,'Raw Data'!$E:$E,'Raw Data'!AA:AA,"ERROR",0,1)</f>
        <v>oz</v>
      </c>
    </row>
    <row r="197" hidden="1" spans="1:27">
      <c r="A197" s="5" t="str">
        <f>_xlfn.XLOOKUP($E197,'Raw Data'!$E:$E,'Raw Data'!A:A,"ERROR",0,1)</f>
        <v>AE</v>
      </c>
      <c r="B197" s="5" t="str">
        <f>_xlfn.XLOOKUP($E197,'Raw Data'!$E:$E,'Raw Data'!B:B,"ERROR",0,1)</f>
        <v>Hair Mousses</v>
      </c>
      <c r="C197" s="5" t="str">
        <f>_xlfn.XLOOKUP($E197,'Raw Data'!$E:$E,'Raw Data'!C:C,"ERROR",0,1)</f>
        <v>alfaparf</v>
      </c>
      <c r="D197" s="5" t="str">
        <f>_xlfn.XLOOKUP($E197,'Raw Data'!$E:$E,'Raw Data'!D:D,"ERROR",0,1)</f>
        <v>www.amazon.ae/dp/B07CL29DC9</v>
      </c>
      <c r="E197" s="5" t="s">
        <v>396</v>
      </c>
      <c r="F197" s="9" t="str">
        <f>_xlfn.XLOOKUP($E197,'Raw Data'!$E:$E,'Raw Data'!F:F,"ERROR",0,1)</f>
        <v>Alfaparf Milano Style Stories Volume Mousse Hair Styling Product Ideal For Fine Hair Light Hold Lightweight Volumizing Professional Salon Quality 4.23 Fl Oz</v>
      </c>
      <c r="G197" s="10">
        <f>_xlfn.XLOOKUP($E197,'Raw Data'!$E:$E,'Raw Data'!G:G,"ERROR",0,1)</f>
        <v>5</v>
      </c>
      <c r="H197" s="9">
        <f>_xlfn.XLOOKUP($E197,'Raw Data'!$E:$E,'Raw Data'!H:H,"ERROR",0,1)</f>
        <v>334.74</v>
      </c>
      <c r="I197" s="9">
        <f>_xlfn.XLOOKUP($E197,'Raw Data'!$E:$E,'Raw Data'!I:I,"ERROR",0,1)</f>
        <v>0.000448156977524594</v>
      </c>
      <c r="J197" s="9" t="str">
        <f>_xlfn.XLOOKUP($E197,'Raw Data'!$E:$E,'Raw Data'!J:J,"ERROR",0,1)</f>
        <v>No</v>
      </c>
      <c r="K197" s="14" t="str">
        <f t="array" ref="K197">_xlfn.IFS(AND(L197&gt;0,L197&lt;=5),"0 to 5",AND(L197&gt;5,L197&lt;=10),"5 to 10",AND(L197&gt;10,L197&lt;=15),"10 to 15",AND(L197&gt;15,L197&lt;=20),"15 to 20",AND(L197&gt;20,L197&lt;=30),"20 to 30",AND(L197&gt;30,L197&lt;=40),"30 to 40",AND(L197&gt;40,L197&lt;=50),"40 to 50",AND(L197&gt;50,L197&lt;=75),"50 to 75",AND(L197&gt;75,L197&lt;=100),"75 to 100",AND(L197&gt;100,L197&lt;=150),"100 to 150",AND(L197&gt;150,L197&lt;=200),"150 to 200",AND(L197&gt;200,L197&lt;=250),"200 to 250",AND(L197&gt;250,L197&lt;=300),"250 to 300",AND(L197&gt;300,L197&lt;=400),"300 to 400",AND(L197&gt;400,L197&lt;=500),"400 to 500",L197&gt;500,"500+")</f>
        <v>75 to 100</v>
      </c>
      <c r="L197" s="9">
        <f>_xlfn.XLOOKUP($E197,'Raw Data'!$E:$E,'Raw Data'!L:L,"ERROR",0,1)</f>
        <v>81.96</v>
      </c>
      <c r="M197" s="14" t="str">
        <f t="array" ref="M197">_xlfn.IFS(AND(N197&gt;0,N197&lt;=5),"0 to 5",AND(N197&gt;5,N197&lt;=10),"5 to 10",AND(N197&gt;10,N197&lt;=15),"10 to 15",AND(N197&gt;15,N197&lt;=20),"15 to 20",AND(N197&gt;20,N197&lt;=30),"20 to 30",AND(N197&gt;30,N197&lt;=40),"30 to 40",AND(N197&gt;40,N197&lt;=50),"40 to 50",AND(N197&gt;50,N197&lt;=75),"50 to 75",AND(N197&gt;75,N197&lt;=100),"75 to 100",AND(N197&gt;100,N197&lt;=150),"100 to 150",AND(N197&gt;150,N197&lt;=200),"150 to 200",AND(N197&gt;200,N197&lt;=250),"200 to 250",AND(N197&gt;250,N197&lt;=300),"250 to 300",AND(N197&gt;300,N197&lt;=400),"300 to 400",AND(N197&gt;400,N197&lt;=500),"400 to 500",N197&gt;500,"500+")</f>
        <v>75 to 100</v>
      </c>
      <c r="N197" s="9">
        <f>_xlfn.XLOOKUP($E197,'Raw Data'!$E:$E,'Raw Data'!N:N,"ERROR",0,1)</f>
        <v>88.89</v>
      </c>
      <c r="O197" s="14" t="str">
        <f t="array" ref="O197">_xlfn.IFS(P197=0,"No Discount",AND(P197&gt;0,P197&lt;=0.02),"0% to 2%",AND(P197&gt;0.02,P197&lt;=0.04),"2% to 4%",AND(P197&gt;0.04,P197&lt;=0.06),"4% to 6%",AND(P197&gt;0.06,P197&lt;=0.08),"6% to 8%",AND(P197&gt;0.08,P197&lt;=0.1),"8% to 10%",AND(P197&gt;0.1,P197&lt;=0.15),"10% to 15%",AND(P197&gt;0.15,P197&lt;=0.2),"15% to 20%",AND(P197&gt;0.2,P197&lt;=0.25),"20% to 25%",AND(P197&gt;0.25,P197&lt;=0.3),"25% to 30%",AND(P197&gt;0.3,P197&lt;=0.4),"30% to 40%",AND(P197&gt;0.4,P197&lt;=0.5),"40% to 50%",AND(P197&gt;0.5,P197&lt;=0.75),"50% to 75%",AND(P197&gt;0.75,P197&lt;=1),"75% to 100%")</f>
        <v>6% to 8%</v>
      </c>
      <c r="P197" s="10">
        <f>_xlfn.XLOOKUP($E197,'Raw Data'!$E:$E,'Raw Data'!P:P,"ERROR",0,1)</f>
        <v>0.0779615254809316</v>
      </c>
      <c r="Q197" s="9">
        <f>_xlfn.XLOOKUP($E197,'Raw Data'!$E:$E,'Raw Data'!Q:Q,"ERROR",0,1)</f>
        <v>4.23</v>
      </c>
      <c r="R197" s="9" t="str">
        <f>_xlfn.XLOOKUP($E197,'Raw Data'!$E:$E,'Raw Data'!R:R,"ERROR",0,1)</f>
        <v>fl oz</v>
      </c>
      <c r="S197" s="5" t="str">
        <f t="array" ref="S197">_xlfn.IFS(AND(T197&gt;0,T197&lt;=0.05),"0 to 0.05",AND(T197&gt;0.05,T197&lt;=0.1),"0.05 to 0.1",AND(T197&gt;0.1,T197&lt;=0.2),"0.1 to 0.2",AND(T197&gt;0.2,T197&lt;=0.3),"0.2 to 0.3",AND(T197&gt;0.3,T197&lt;=0.4),"0.3 to 0.4",AND(T197&gt;0.4,T197&lt;=0.5),"0.4 to 0.5",AND(T197&gt;0.5,T197&lt;=0.75),"0.5 to 0.75",AND(T197&gt;0.75,T197&lt;=1),"0.75 to 1",AND(T197&gt;1,T197&lt;=2),"1 to 2",AND(T197&gt;2,T197&lt;=3),"2 to 3",AND(T197&gt;3,T197&lt;=4),"3 to 4",AND(T197&gt;4,T197&lt;=5),"4 to 5",AND(T197&gt;5,T197&lt;=10),"5 to 10",T197&gt;10,"10+")</f>
        <v>0.5 to 0.75</v>
      </c>
      <c r="T197" s="10">
        <f>_xlfn.XLOOKUP($E197,'Raw Data'!$E:$E,'Raw Data'!T:T,"ERROR",0,1)</f>
        <v>0.630052760230701</v>
      </c>
      <c r="U197" s="15" t="str">
        <f t="array" ref="U197">_xlfn.IFS(AND(V197&gt;0,V197&lt;=0.05),"0 to 0.05",AND(V197&gt;0.05,V197&lt;=0.1),"0.05 to 0.1",AND(V197&gt;0.1,V197&lt;=0.2),"0.1 to 0.2",AND(V197&gt;0.2,V197&lt;=0.3),"0.2 to 0.3",AND(V197&gt;0.3,V197&lt;=0.4),"0.3 to 0.4",AND(V197&gt;0.4,V197&lt;=0.5),"0.4 to 0.5",AND(V197&gt;0.5,V197&lt;=0.75),"0.5 to 0.75",AND(V197&gt;0.75,V197&lt;=1),"0.75 to 1",AND(V197&gt;1,V197&lt;=2),"1 to 2",AND(V197&gt;2,V197&lt;=3),"2 to 3",AND(V197&gt;3,V197&lt;=4),"3 to 4",AND(V197&gt;4,V197&lt;=5),"4 to 5",AND(V197&gt;5,V197&lt;=10),"5 to 10",V197&gt;10,"10+")</f>
        <v>0.1 to 0.2</v>
      </c>
      <c r="V197" s="10">
        <f>_xlfn.XLOOKUP($E197,'Raw Data'!$E:$E,'Raw Data'!V:V,"ERROR",0,1)</f>
        <v>0.184497990011773</v>
      </c>
      <c r="W197" s="15" t="str">
        <f t="array" ref="W197">_xlfn.IFS(AND(X197&gt;0,X197&lt;=0.05),"0 to 0.05",AND(X197&gt;0.05,X197&lt;=0.1),"0.05 to 0.1",AND(X197&gt;0.1,X197&lt;=0.2),"0.1 to 0.2",AND(X197&gt;0.2,X197&lt;=0.3),"0.2 to 0.3",AND(X197&gt;0.3,X197&lt;=0.4),"0.3 to 0.4",AND(X197&gt;0.4,X197&lt;=0.5),"0.4 to 0.5",AND(X197&gt;0.5,X197&lt;=0.75),"0.5 to 0.75",AND(X197&gt;0.75,X197&lt;=1),"0.75 to 1",AND(X197&gt;1,X197&lt;=2),"1 to 2",AND(X197&gt;2,X197&lt;=3),"2 to 3",AND(X197&gt;3,X197&lt;=4),"3 to 4",AND(X197&gt;4,X197&lt;=5),"4 to 5",AND(X197&gt;5,X197&lt;=10),"5 to 10",X197&gt;10,"10+")</f>
        <v>0.1 to 0.2</v>
      </c>
      <c r="X197" s="16">
        <f t="shared" ref="X197:X260" si="8">L197/($Z197*29.57)*0.27</f>
        <v>0.170114245262289</v>
      </c>
      <c r="Y197" s="5" t="str">
        <f t="array" ref="Y197">_xlfn.IFS(AND(Z197&gt;0,Z197&lt;=1),"0 to 1",AND(Z197&gt;1,Z197&lt;=2),"1 to 2",AND(Z197&gt;2,Z197&lt;=4),"2 to 4",AND(Z197&gt;4,Z197&lt;=6),"4 to 6",AND(Z197&gt;6,Z197&lt;=8),"6 to 8",AND(Z197&gt;8,Z197&lt;=10),"8 to 10",AND(Z197&gt;10,Z197&lt;=15),"10 to 15",AND(Z197&gt;15,Z197&lt;=20),"15 to 20",AND(Z197&gt;20,Z197&lt;=25),"20 to 25",AND(Z197&gt;25,Z197&lt;=30),"25 to 30",AND(Z197&gt;30,Z197&lt;=40),"30 to 40",AND(Z197&gt;40,Z197&lt;=50),"40 to 50",Z197&gt;50,"50+")</f>
        <v>4 to 6</v>
      </c>
      <c r="Z197" s="9">
        <f>_xlfn.XLOOKUP($E197,'Raw Data'!$E:$E,'Raw Data'!Z:Z,"ERROR",0,1)</f>
        <v>4.3992</v>
      </c>
      <c r="AA197" s="9" t="str">
        <f>_xlfn.XLOOKUP($E197,'Raw Data'!$E:$E,'Raw Data'!AA:AA,"ERROR",0,1)</f>
        <v>oz</v>
      </c>
    </row>
    <row r="198" hidden="1" spans="1:27">
      <c r="A198" s="5" t="str">
        <f>_xlfn.XLOOKUP($E198,'Raw Data'!$E:$E,'Raw Data'!A:A,"ERROR",0,1)</f>
        <v>AE</v>
      </c>
      <c r="B198" s="5" t="str">
        <f>_xlfn.XLOOKUP($E198,'Raw Data'!$E:$E,'Raw Data'!B:B,"ERROR",0,1)</f>
        <v>Hair Mousses</v>
      </c>
      <c r="C198" s="5" t="str">
        <f>_xlfn.XLOOKUP($E198,'Raw Data'!$E:$E,'Raw Data'!C:C,"ERROR",0,1)</f>
        <v>vigorol</v>
      </c>
      <c r="D198" s="5" t="str">
        <f>_xlfn.XLOOKUP($E198,'Raw Data'!$E:$E,'Raw Data'!D:D,"ERROR",0,1)</f>
        <v>www.amazon.ae/dp/B00BSE2Q1S</v>
      </c>
      <c r="E198" s="5" t="s">
        <v>397</v>
      </c>
      <c r="F198" s="9" t="str">
        <f>_xlfn.XLOOKUP($E198,'Raw Data'!$E:$E,'Raw Data'!F:F,"ERROR",0,1)</f>
        <v>Vigorol Mousse Maximum Shine &amp; Wave With Macadamia Oil 12 Ounce (354ml) (3 Pack)</v>
      </c>
      <c r="G198" s="10">
        <f>_xlfn.XLOOKUP($E198,'Raw Data'!$E:$E,'Raw Data'!G:G,"ERROR",0,1)</f>
        <v>3</v>
      </c>
      <c r="H198" s="9">
        <f>_xlfn.XLOOKUP($E198,'Raw Data'!$E:$E,'Raw Data'!H:H,"ERROR",0,1)</f>
        <v>324.53</v>
      </c>
      <c r="I198" s="9">
        <f>_xlfn.XLOOKUP($E198,'Raw Data'!$E:$E,'Raw Data'!I:I,"ERROR",0,1)</f>
        <v>0.000434487614017018</v>
      </c>
      <c r="J198" s="9" t="str">
        <f>_xlfn.XLOOKUP($E198,'Raw Data'!$E:$E,'Raw Data'!J:J,"ERROR",0,1)</f>
        <v>No</v>
      </c>
      <c r="K198" s="14" t="str">
        <f t="array" ref="K198">_xlfn.IFS(AND(L198&gt;0,L198&lt;=5),"0 to 5",AND(L198&gt;5,L198&lt;=10),"5 to 10",AND(L198&gt;10,L198&lt;=15),"10 to 15",AND(L198&gt;15,L198&lt;=20),"15 to 20",AND(L198&gt;20,L198&lt;=30),"20 to 30",AND(L198&gt;30,L198&lt;=40),"30 to 40",AND(L198&gt;40,L198&lt;=50),"40 to 50",AND(L198&gt;50,L198&lt;=75),"50 to 75",AND(L198&gt;75,L198&lt;=100),"75 to 100",AND(L198&gt;100,L198&lt;=150),"100 to 150",AND(L198&gt;150,L198&lt;=200),"150 to 200",AND(L198&gt;200,L198&lt;=250),"200 to 250",AND(L198&gt;250,L198&lt;=300),"250 to 300",AND(L198&gt;300,L198&lt;=400),"300 to 400",AND(L198&gt;400,L198&lt;=500),"400 to 500",L198&gt;500,"500+")</f>
        <v>100 to 150</v>
      </c>
      <c r="L198" s="9">
        <f>_xlfn.XLOOKUP($E198,'Raw Data'!$E:$E,'Raw Data'!L:L,"ERROR",0,1)</f>
        <v>128.48</v>
      </c>
      <c r="M198" s="14" t="str">
        <f t="array" ref="M198">_xlfn.IFS(AND(N198&gt;0,N198&lt;=5),"0 to 5",AND(N198&gt;5,N198&lt;=10),"5 to 10",AND(N198&gt;10,N198&lt;=15),"10 to 15",AND(N198&gt;15,N198&lt;=20),"15 to 20",AND(N198&gt;20,N198&lt;=30),"20 to 30",AND(N198&gt;30,N198&lt;=40),"30 to 40",AND(N198&gt;40,N198&lt;=50),"40 to 50",AND(N198&gt;50,N198&lt;=75),"50 to 75",AND(N198&gt;75,N198&lt;=100),"75 to 100",AND(N198&gt;100,N198&lt;=150),"100 to 150",AND(N198&gt;150,N198&lt;=200),"150 to 200",AND(N198&gt;200,N198&lt;=250),"200 to 250",AND(N198&gt;250,N198&lt;=300),"250 to 300",AND(N198&gt;300,N198&lt;=400),"300 to 400",AND(N198&gt;400,N198&lt;=500),"400 to 500",N198&gt;500,"500+")</f>
        <v>100 to 150</v>
      </c>
      <c r="N198" s="9">
        <f>_xlfn.XLOOKUP($E198,'Raw Data'!$E:$E,'Raw Data'!N:N,"ERROR",0,1)</f>
        <v>128.48</v>
      </c>
      <c r="O198" s="14" t="str">
        <f t="array" ref="O198">_xlfn.IFS(P198=0,"No Discount",AND(P198&gt;0,P198&lt;=0.02),"0% to 2%",AND(P198&gt;0.02,P198&lt;=0.04),"2% to 4%",AND(P198&gt;0.04,P198&lt;=0.06),"4% to 6%",AND(P198&gt;0.06,P198&lt;=0.08),"6% to 8%",AND(P198&gt;0.08,P198&lt;=0.1),"8% to 10%",AND(P198&gt;0.1,P198&lt;=0.15),"10% to 15%",AND(P198&gt;0.15,P198&lt;=0.2),"15% to 20%",AND(P198&gt;0.2,P198&lt;=0.25),"20% to 25%",AND(P198&gt;0.25,P198&lt;=0.3),"25% to 30%",AND(P198&gt;0.3,P198&lt;=0.4),"30% to 40%",AND(P198&gt;0.4,P198&lt;=0.5),"40% to 50%",AND(P198&gt;0.5,P198&lt;=0.75),"50% to 75%",AND(P198&gt;0.75,P198&lt;=1),"75% to 100%")</f>
        <v>No Discount</v>
      </c>
      <c r="P198" s="10">
        <f>_xlfn.XLOOKUP($E198,'Raw Data'!$E:$E,'Raw Data'!P:P,"ERROR",0,1)</f>
        <v>0</v>
      </c>
      <c r="Q198" s="9">
        <f>_xlfn.XLOOKUP($E198,'Raw Data'!$E:$E,'Raw Data'!Q:Q,"ERROR",0,1)</f>
        <v>36</v>
      </c>
      <c r="R198" s="9" t="str">
        <f>_xlfn.XLOOKUP($E198,'Raw Data'!$E:$E,'Raw Data'!R:R,"ERROR",0,1)</f>
        <v>oz</v>
      </c>
      <c r="S198" s="5" t="str">
        <f t="array" ref="S198">_xlfn.IFS(AND(T198&gt;0,T198&lt;=0.05),"0 to 0.05",AND(T198&gt;0.05,T198&lt;=0.1),"0.05 to 0.1",AND(T198&gt;0.1,T198&lt;=0.2),"0.1 to 0.2",AND(T198&gt;0.2,T198&lt;=0.3),"0.2 to 0.3",AND(T198&gt;0.3,T198&lt;=0.4),"0.3 to 0.4",AND(T198&gt;0.4,T198&lt;=0.5),"0.4 to 0.5",AND(T198&gt;0.5,T198&lt;=0.75),"0.5 to 0.75",AND(T198&gt;0.75,T198&lt;=1),"0.75 to 1",AND(T198&gt;1,T198&lt;=2),"1 to 2",AND(T198&gt;2,T198&lt;=3),"2 to 3",AND(T198&gt;3,T198&lt;=4),"3 to 4",AND(T198&gt;4,T198&lt;=5),"4 to 5",AND(T198&gt;5,T198&lt;=10),"5 to 10",T198&gt;10,"10+")</f>
        <v>0.1 to 0.2</v>
      </c>
      <c r="T198" s="10">
        <f>_xlfn.XLOOKUP($E198,'Raw Data'!$E:$E,'Raw Data'!T:T,"ERROR",0,1)</f>
        <v>0.120692894450081</v>
      </c>
      <c r="U198" s="15" t="str">
        <f t="array" ref="U198">_xlfn.IFS(AND(V198&gt;0,V198&lt;=0.05),"0 to 0.05",AND(V198&gt;0.05,V198&lt;=0.1),"0.05 to 0.1",AND(V198&gt;0.1,V198&lt;=0.2),"0.1 to 0.2",AND(V198&gt;0.2,V198&lt;=0.3),"0.2 to 0.3",AND(V198&gt;0.3,V198&lt;=0.4),"0.3 to 0.4",AND(V198&gt;0.4,V198&lt;=0.5),"0.4 to 0.5",AND(V198&gt;0.5,V198&lt;=0.75),"0.5 to 0.75",AND(V198&gt;0.75,V198&lt;=1),"0.75 to 1",AND(V198&gt;1,V198&lt;=2),"1 to 2",AND(V198&gt;2,V198&lt;=3),"2 to 3",AND(V198&gt;3,V198&lt;=4),"3 to 4",AND(V198&gt;4,V198&lt;=5),"4 to 5",AND(V198&gt;5,V198&lt;=10),"5 to 10",V198&gt;10,"10+")</f>
        <v>0 to 0.05</v>
      </c>
      <c r="V198" s="10">
        <f>_xlfn.XLOOKUP($E198,'Raw Data'!$E:$E,'Raw Data'!V:V,"ERROR",0,1)</f>
        <v>0.0325870815015218</v>
      </c>
      <c r="W198" s="15" t="str">
        <f t="array" ref="W198">_xlfn.IFS(AND(X198&gt;0,X198&lt;=0.05),"0 to 0.05",AND(X198&gt;0.05,X198&lt;=0.1),"0.05 to 0.1",AND(X198&gt;0.1,X198&lt;=0.2),"0.1 to 0.2",AND(X198&gt;0.2,X198&lt;=0.3),"0.2 to 0.3",AND(X198&gt;0.3,X198&lt;=0.4),"0.3 to 0.4",AND(X198&gt;0.4,X198&lt;=0.5),"0.4 to 0.5",AND(X198&gt;0.5,X198&lt;=0.75),"0.5 to 0.75",AND(X198&gt;0.75,X198&lt;=1),"0.75 to 1",AND(X198&gt;1,X198&lt;=2),"1 to 2",AND(X198&gt;2,X198&lt;=3),"2 to 3",AND(X198&gt;3,X198&lt;=4),"3 to 4",AND(X198&gt;4,X198&lt;=5),"4 to 5",AND(X198&gt;5,X198&lt;=10),"5 to 10",X198&gt;10,"10+")</f>
        <v>0 to 0.05</v>
      </c>
      <c r="X198" s="16">
        <f t="shared" si="8"/>
        <v>0.0325870815015218</v>
      </c>
      <c r="Y198" s="5" t="str">
        <f t="array" ref="Y198">_xlfn.IFS(AND(Z198&gt;0,Z198&lt;=1),"0 to 1",AND(Z198&gt;1,Z198&lt;=2),"1 to 2",AND(Z198&gt;2,Z198&lt;=4),"2 to 4",AND(Z198&gt;4,Z198&lt;=6),"4 to 6",AND(Z198&gt;6,Z198&lt;=8),"6 to 8",AND(Z198&gt;8,Z198&lt;=10),"8 to 10",AND(Z198&gt;10,Z198&lt;=15),"10 to 15",AND(Z198&gt;15,Z198&lt;=20),"15 to 20",AND(Z198&gt;20,Z198&lt;=25),"20 to 25",AND(Z198&gt;25,Z198&lt;=30),"25 to 30",AND(Z198&gt;30,Z198&lt;=40),"30 to 40",AND(Z198&gt;40,Z198&lt;=50),"40 to 50",Z198&gt;50,"50+")</f>
        <v>30 to 40</v>
      </c>
      <c r="Z198" s="9">
        <f>_xlfn.XLOOKUP($E198,'Raw Data'!$E:$E,'Raw Data'!Z:Z,"ERROR",0,1)</f>
        <v>36</v>
      </c>
      <c r="AA198" s="9" t="str">
        <f>_xlfn.XLOOKUP($E198,'Raw Data'!$E:$E,'Raw Data'!AA:AA,"ERROR",0,1)</f>
        <v>oz</v>
      </c>
    </row>
    <row r="199" hidden="1" spans="1:27">
      <c r="A199" s="5" t="str">
        <f>_xlfn.XLOOKUP($E199,'Raw Data'!$E:$E,'Raw Data'!A:A,"ERROR",0,1)</f>
        <v>AE</v>
      </c>
      <c r="B199" s="5" t="str">
        <f>_xlfn.XLOOKUP($E199,'Raw Data'!$E:$E,'Raw Data'!B:B,"ERROR",0,1)</f>
        <v>Hair Mousses</v>
      </c>
      <c r="C199" s="5" t="str">
        <f>_xlfn.XLOOKUP($E199,'Raw Data'!$E:$E,'Raw Data'!C:C,"ERROR",0,1)</f>
        <v>enercos</v>
      </c>
      <c r="D199" s="5" t="str">
        <f>_xlfn.XLOOKUP($E199,'Raw Data'!$E:$E,'Raw Data'!D:D,"ERROR",0,1)</f>
        <v>www.amazon.ae/dp/B08QVTTQ3W</v>
      </c>
      <c r="E199" s="5" t="s">
        <v>398</v>
      </c>
      <c r="F199" s="9" t="str">
        <f>_xlfn.XLOOKUP($E199,'Raw Data'!$E:$E,'Raw Data'!F:F,"ERROR",0,1)</f>
        <v>Enercos  Hair   Mousse  Milk Shake, 200ml</v>
      </c>
      <c r="G199" s="10">
        <f>_xlfn.XLOOKUP($E199,'Raw Data'!$E:$E,'Raw Data'!G:G,"ERROR",0,1)</f>
        <v>18</v>
      </c>
      <c r="H199" s="9">
        <f>_xlfn.XLOOKUP($E199,'Raw Data'!$E:$E,'Raw Data'!H:H,"ERROR",0,1)</f>
        <v>317.7</v>
      </c>
      <c r="I199" s="9">
        <f>_xlfn.XLOOKUP($E199,'Raw Data'!$E:$E,'Raw Data'!I:I,"ERROR",0,1)</f>
        <v>0.000425343465852792</v>
      </c>
      <c r="J199" s="9" t="str">
        <f>_xlfn.XLOOKUP($E199,'Raw Data'!$E:$E,'Raw Data'!J:J,"ERROR",0,1)</f>
        <v>No</v>
      </c>
      <c r="K199" s="14" t="str">
        <f t="array" ref="K199">_xlfn.IFS(AND(L199&gt;0,L199&lt;=5),"0 to 5",AND(L199&gt;5,L199&lt;=10),"5 to 10",AND(L199&gt;10,L199&lt;=15),"10 to 15",AND(L199&gt;15,L199&lt;=20),"15 to 20",AND(L199&gt;20,L199&lt;=30),"20 to 30",AND(L199&gt;30,L199&lt;=40),"30 to 40",AND(L199&gt;40,L199&lt;=50),"40 to 50",AND(L199&gt;50,L199&lt;=75),"50 to 75",AND(L199&gt;75,L199&lt;=100),"75 to 100",AND(L199&gt;100,L199&lt;=150),"100 to 150",AND(L199&gt;150,L199&lt;=200),"150 to 200",AND(L199&gt;200,L199&lt;=250),"200 to 250",AND(L199&gt;250,L199&lt;=300),"250 to 300",AND(L199&gt;300,L199&lt;=400),"300 to 400",AND(L199&gt;400,L199&lt;=500),"400 to 500",L199&gt;500,"500+")</f>
        <v>15 to 20</v>
      </c>
      <c r="L199" s="9">
        <f>_xlfn.XLOOKUP($E199,'Raw Data'!$E:$E,'Raw Data'!L:L,"ERROR",0,1)</f>
        <v>17.89</v>
      </c>
      <c r="M199" s="14" t="str">
        <f t="array" ref="M199">_xlfn.IFS(AND(N199&gt;0,N199&lt;=5),"0 to 5",AND(N199&gt;5,N199&lt;=10),"5 to 10",AND(N199&gt;10,N199&lt;=15),"10 to 15",AND(N199&gt;15,N199&lt;=20),"15 to 20",AND(N199&gt;20,N199&lt;=30),"20 to 30",AND(N199&gt;30,N199&lt;=40),"30 to 40",AND(N199&gt;40,N199&lt;=50),"40 to 50",AND(N199&gt;50,N199&lt;=75),"50 to 75",AND(N199&gt;75,N199&lt;=100),"75 to 100",AND(N199&gt;100,N199&lt;=150),"100 to 150",AND(N199&gt;150,N199&lt;=200),"150 to 200",AND(N199&gt;200,N199&lt;=250),"200 to 250",AND(N199&gt;250,N199&lt;=300),"250 to 300",AND(N199&gt;300,N199&lt;=400),"300 to 400",AND(N199&gt;400,N199&lt;=500),"400 to 500",N199&gt;500,"500+")</f>
        <v>15 to 20</v>
      </c>
      <c r="N199" s="9">
        <f>_xlfn.XLOOKUP($E199,'Raw Data'!$E:$E,'Raw Data'!N:N,"ERROR",0,1)</f>
        <v>18.31</v>
      </c>
      <c r="O199" s="14" t="str">
        <f t="array" ref="O199">_xlfn.IFS(P199=0,"No Discount",AND(P199&gt;0,P199&lt;=0.02),"0% to 2%",AND(P199&gt;0.02,P199&lt;=0.04),"2% to 4%",AND(P199&gt;0.04,P199&lt;=0.06),"4% to 6%",AND(P199&gt;0.06,P199&lt;=0.08),"6% to 8%",AND(P199&gt;0.08,P199&lt;=0.1),"8% to 10%",AND(P199&gt;0.1,P199&lt;=0.15),"10% to 15%",AND(P199&gt;0.15,P199&lt;=0.2),"15% to 20%",AND(P199&gt;0.2,P199&lt;=0.25),"20% to 25%",AND(P199&gt;0.25,P199&lt;=0.3),"25% to 30%",AND(P199&gt;0.3,P199&lt;=0.4),"30% to 40%",AND(P199&gt;0.4,P199&lt;=0.5),"40% to 50%",AND(P199&gt;0.5,P199&lt;=0.75),"50% to 75%",AND(P199&gt;0.75,P199&lt;=1),"75% to 100%")</f>
        <v>2% to 4%</v>
      </c>
      <c r="P199" s="10">
        <f>_xlfn.XLOOKUP($E199,'Raw Data'!$E:$E,'Raw Data'!P:P,"ERROR",0,1)</f>
        <v>0.0229382850901146</v>
      </c>
      <c r="Q199" s="9">
        <f>_xlfn.XLOOKUP($E199,'Raw Data'!$E:$E,'Raw Data'!Q:Q,"ERROR",0,1)</f>
        <v>200</v>
      </c>
      <c r="R199" s="9" t="str">
        <f>_xlfn.XLOOKUP($E199,'Raw Data'!$E:$E,'Raw Data'!R:R,"ERROR",0,1)</f>
        <v>ml</v>
      </c>
      <c r="S199" s="5" t="str">
        <f t="array" ref="S199">_xlfn.IFS(AND(T199&gt;0,T199&lt;=0.05),"0 to 0.05",AND(T199&gt;0.05,T199&lt;=0.1),"0.05 to 0.1",AND(T199&gt;0.1,T199&lt;=0.2),"0.1 to 0.2",AND(T199&gt;0.2,T199&lt;=0.3),"0.2 to 0.3",AND(T199&gt;0.3,T199&lt;=0.4),"0.3 to 0.4",AND(T199&gt;0.4,T199&lt;=0.5),"0.4 to 0.5",AND(T199&gt;0.5,T199&lt;=0.75),"0.5 to 0.75",AND(T199&gt;0.75,T199&lt;=1),"0.75 to 1",AND(T199&gt;1,T199&lt;=2),"1 to 2",AND(T199&gt;2,T199&lt;=3),"2 to 3",AND(T199&gt;3,T199&lt;=4),"3 to 4",AND(T199&gt;4,T199&lt;=5),"4 to 5",AND(T199&gt;5,T199&lt;=10),"5 to 10",T199&gt;10,"10+")</f>
        <v>0.05 to 0.1</v>
      </c>
      <c r="T199" s="10">
        <f>_xlfn.XLOOKUP($E199,'Raw Data'!$E:$E,'Raw Data'!T:T,"ERROR",0,1)</f>
        <v>0.0894977918208323</v>
      </c>
      <c r="U199" s="15" t="str">
        <f t="array" ref="U199">_xlfn.IFS(AND(V199&gt;0,V199&lt;=0.05),"0 to 0.05",AND(V199&gt;0.05,V199&lt;=0.1),"0.05 to 0.1",AND(V199&gt;0.1,V199&lt;=0.2),"0.1 to 0.2",AND(V199&gt;0.2,V199&lt;=0.3),"0.2 to 0.3",AND(V199&gt;0.3,V199&lt;=0.4),"0.3 to 0.4",AND(V199&gt;0.4,V199&lt;=0.5),"0.4 to 0.5",AND(V199&gt;0.5,V199&lt;=0.75),"0.5 to 0.75",AND(V199&gt;0.75,V199&lt;=1),"0.75 to 1",AND(V199&gt;1,V199&lt;=2),"1 to 2",AND(V199&gt;2,V199&lt;=3),"2 to 3",AND(V199&gt;3,V199&lt;=4),"3 to 4",AND(V199&gt;4,V199&lt;=5),"4 to 5",AND(V199&gt;5,V199&lt;=10),"5 to 10",V199&gt;10,"10+")</f>
        <v>0 to 0.05</v>
      </c>
      <c r="V199" s="10">
        <f>_xlfn.XLOOKUP($E199,'Raw Data'!$E:$E,'Raw Data'!V:V,"ERROR",0,1)</f>
        <v>0.0247317067313946</v>
      </c>
      <c r="W199" s="15" t="str">
        <f t="array" ref="W199">_xlfn.IFS(AND(X199&gt;0,X199&lt;=0.05),"0 to 0.05",AND(X199&gt;0.05,X199&lt;=0.1),"0.05 to 0.1",AND(X199&gt;0.1,X199&lt;=0.2),"0.1 to 0.2",AND(X199&gt;0.2,X199&lt;=0.3),"0.2 to 0.3",AND(X199&gt;0.3,X199&lt;=0.4),"0.3 to 0.4",AND(X199&gt;0.4,X199&lt;=0.5),"0.4 to 0.5",AND(X199&gt;0.5,X199&lt;=0.75),"0.5 to 0.75",AND(X199&gt;0.75,X199&lt;=1),"0.75 to 1",AND(X199&gt;1,X199&lt;=2),"1 to 2",AND(X199&gt;2,X199&lt;=3),"2 to 3",AND(X199&gt;3,X199&lt;=4),"3 to 4",AND(X199&gt;4,X199&lt;=5),"4 to 5",AND(X199&gt;5,X199&lt;=10),"5 to 10",X199&gt;10,"10+")</f>
        <v>0 to 0.05</v>
      </c>
      <c r="X199" s="16">
        <f t="shared" si="8"/>
        <v>0.0241644037916247</v>
      </c>
      <c r="Y199" s="5" t="str">
        <f t="array" ref="Y199">_xlfn.IFS(AND(Z199&gt;0,Z199&lt;=1),"0 to 1",AND(Z199&gt;1,Z199&lt;=2),"1 to 2",AND(Z199&gt;2,Z199&lt;=4),"2 to 4",AND(Z199&gt;4,Z199&lt;=6),"4 to 6",AND(Z199&gt;6,Z199&lt;=8),"6 to 8",AND(Z199&gt;8,Z199&lt;=10),"8 to 10",AND(Z199&gt;10,Z199&lt;=15),"10 to 15",AND(Z199&gt;15,Z199&lt;=20),"15 to 20",AND(Z199&gt;20,Z199&lt;=25),"20 to 25",AND(Z199&gt;25,Z199&lt;=30),"25 to 30",AND(Z199&gt;30,Z199&lt;=40),"30 to 40",AND(Z199&gt;40,Z199&lt;=50),"40 to 50",Z199&gt;50,"50+")</f>
        <v>6 to 8</v>
      </c>
      <c r="Z199" s="9">
        <f>_xlfn.XLOOKUP($E199,'Raw Data'!$E:$E,'Raw Data'!Z:Z,"ERROR",0,1)</f>
        <v>6.76</v>
      </c>
      <c r="AA199" s="9" t="str">
        <f>_xlfn.XLOOKUP($E199,'Raw Data'!$E:$E,'Raw Data'!AA:AA,"ERROR",0,1)</f>
        <v>oz</v>
      </c>
    </row>
    <row r="200" hidden="1" spans="1:27">
      <c r="A200" s="5" t="str">
        <f>_xlfn.XLOOKUP($E200,'Raw Data'!$E:$E,'Raw Data'!A:A,"ERROR",0,1)</f>
        <v>AE</v>
      </c>
      <c r="B200" s="5" t="str">
        <f>_xlfn.XLOOKUP($E200,'Raw Data'!$E:$E,'Raw Data'!B:B,"ERROR",0,1)</f>
        <v>Hair Mousses</v>
      </c>
      <c r="C200" s="5" t="str">
        <f>_xlfn.XLOOKUP($E200,'Raw Data'!$E:$E,'Raw Data'!C:C,"ERROR",0,1)</f>
        <v>Wella</v>
      </c>
      <c r="D200" s="5" t="str">
        <f>_xlfn.XLOOKUP($E200,'Raw Data'!$E:$E,'Raw Data'!D:D,"ERROR",0,1)</f>
        <v>www.amazon.ae/dp/B007QE0GQG</v>
      </c>
      <c r="E200" s="5" t="s">
        <v>399</v>
      </c>
      <c r="F200" s="9" t="str">
        <f>_xlfn.XLOOKUP($E200,'Raw Data'!$E:$E,'Raw Data'!F:F,"ERROR",0,1)</f>
        <v>Wella Professionals Enrich Repairing Mousse Healing Foam</v>
      </c>
      <c r="G200" s="10">
        <f>_xlfn.XLOOKUP($E200,'Raw Data'!$E:$E,'Raw Data'!G:G,"ERROR",0,1)</f>
        <v>4</v>
      </c>
      <c r="H200" s="9">
        <f>_xlfn.XLOOKUP($E200,'Raw Data'!$E:$E,'Raw Data'!H:H,"ERROR",0,1)</f>
        <v>307.55</v>
      </c>
      <c r="I200" s="9">
        <f>_xlfn.XLOOKUP($E200,'Raw Data'!$E:$E,'Raw Data'!I:I,"ERROR",0,1)</f>
        <v>0.000411754431611666</v>
      </c>
      <c r="J200" s="9" t="str">
        <f>_xlfn.XLOOKUP($E200,'Raw Data'!$E:$E,'Raw Data'!J:J,"ERROR",0,1)</f>
        <v>No</v>
      </c>
      <c r="K200" s="14" t="str">
        <f t="array" ref="K200">_xlfn.IFS(AND(L200&gt;0,L200&lt;=5),"0 to 5",AND(L200&gt;5,L200&lt;=10),"5 to 10",AND(L200&gt;10,L200&lt;=15),"10 to 15",AND(L200&gt;15,L200&lt;=20),"15 to 20",AND(L200&gt;20,L200&lt;=30),"20 to 30",AND(L200&gt;30,L200&lt;=40),"30 to 40",AND(L200&gt;40,L200&lt;=50),"40 to 50",AND(L200&gt;50,L200&lt;=75),"50 to 75",AND(L200&gt;75,L200&lt;=100),"75 to 100",AND(L200&gt;100,L200&lt;=150),"100 to 150",AND(L200&gt;150,L200&lt;=200),"150 to 200",AND(L200&gt;200,L200&lt;=250),"200 to 250",AND(L200&gt;250,L200&lt;=300),"250 to 300",AND(L200&gt;300,L200&lt;=400),"300 to 400",AND(L200&gt;400,L200&lt;=500),"400 to 500",L200&gt;500,"500+")</f>
        <v>75 to 100</v>
      </c>
      <c r="L200" s="9">
        <f>_xlfn.XLOOKUP($E200,'Raw Data'!$E:$E,'Raw Data'!L:L,"ERROR",0,1)</f>
        <v>81.17</v>
      </c>
      <c r="M200" s="14" t="str">
        <f t="array" ref="M200">_xlfn.IFS(AND(N200&gt;0,N200&lt;=5),"0 to 5",AND(N200&gt;5,N200&lt;=10),"5 to 10",AND(N200&gt;10,N200&lt;=15),"10 to 15",AND(N200&gt;15,N200&lt;=20),"15 to 20",AND(N200&gt;20,N200&lt;=30),"20 to 30",AND(N200&gt;30,N200&lt;=40),"30 to 40",AND(N200&gt;40,N200&lt;=50),"40 to 50",AND(N200&gt;50,N200&lt;=75),"50 to 75",AND(N200&gt;75,N200&lt;=100),"75 to 100",AND(N200&gt;100,N200&lt;=150),"100 to 150",AND(N200&gt;150,N200&lt;=200),"150 to 200",AND(N200&gt;200,N200&lt;=250),"200 to 250",AND(N200&gt;250,N200&lt;=300),"250 to 300",AND(N200&gt;300,N200&lt;=400),"300 to 400",AND(N200&gt;400,N200&lt;=500),"400 to 500",N200&gt;500,"500+")</f>
        <v>75 to 100</v>
      </c>
      <c r="N200" s="9">
        <f>_xlfn.XLOOKUP($E200,'Raw Data'!$E:$E,'Raw Data'!N:N,"ERROR",0,1)</f>
        <v>81.17</v>
      </c>
      <c r="O200" s="14" t="str">
        <f t="array" ref="O200">_xlfn.IFS(P200=0,"No Discount",AND(P200&gt;0,P200&lt;=0.02),"0% to 2%",AND(P200&gt;0.02,P200&lt;=0.04),"2% to 4%",AND(P200&gt;0.04,P200&lt;=0.06),"4% to 6%",AND(P200&gt;0.06,P200&lt;=0.08),"6% to 8%",AND(P200&gt;0.08,P200&lt;=0.1),"8% to 10%",AND(P200&gt;0.1,P200&lt;=0.15),"10% to 15%",AND(P200&gt;0.15,P200&lt;=0.2),"15% to 20%",AND(P200&gt;0.2,P200&lt;=0.25),"20% to 25%",AND(P200&gt;0.25,P200&lt;=0.3),"25% to 30%",AND(P200&gt;0.3,P200&lt;=0.4),"30% to 40%",AND(P200&gt;0.4,P200&lt;=0.5),"40% to 50%",AND(P200&gt;0.5,P200&lt;=0.75),"50% to 75%",AND(P200&gt;0.75,P200&lt;=1),"75% to 100%")</f>
        <v>No Discount</v>
      </c>
      <c r="P200" s="10">
        <f>_xlfn.XLOOKUP($E200,'Raw Data'!$E:$E,'Raw Data'!P:P,"ERROR",0,1)</f>
        <v>0</v>
      </c>
      <c r="Q200" s="9">
        <f>_xlfn.XLOOKUP($E200,'Raw Data'!$E:$E,'Raw Data'!Q:Q,"ERROR",0,1)</f>
        <v>0</v>
      </c>
      <c r="R200" s="9">
        <f>_xlfn.XLOOKUP($E200,'Raw Data'!$E:$E,'Raw Data'!R:R,"ERROR",0,1)</f>
        <v>0</v>
      </c>
      <c r="S200" s="5" t="e">
        <f t="array" ref="S200">_xlfn.IFS(AND(T200&gt;0,T200&lt;=0.05),"0 to 0.05",AND(T200&gt;0.05,T200&lt;=0.1),"0.05 to 0.1",AND(T200&gt;0.1,T200&lt;=0.2),"0.1 to 0.2",AND(T200&gt;0.2,T200&lt;=0.3),"0.2 to 0.3",AND(T200&gt;0.3,T200&lt;=0.4),"0.3 to 0.4",AND(T200&gt;0.4,T200&lt;=0.5),"0.4 to 0.5",AND(T200&gt;0.5,T200&lt;=0.75),"0.5 to 0.75",AND(T200&gt;0.75,T200&lt;=1),"0.75 to 1",AND(T200&gt;1,T200&lt;=2),"1 to 2",AND(T200&gt;2,T200&lt;=3),"2 to 3",AND(T200&gt;3,T200&lt;=4),"3 to 4",AND(T200&gt;4,T200&lt;=5),"4 to 5",AND(T200&gt;5,T200&lt;=10),"5 to 10",T200&gt;10,"10+")</f>
        <v>#N/A</v>
      </c>
      <c r="T200" s="10">
        <f>_xlfn.XLOOKUP($E200,'Raw Data'!$E:$E,'Raw Data'!T:T,"ERROR",0,1)</f>
        <v>0</v>
      </c>
      <c r="U200" s="15" t="e">
        <f t="array" ref="U200">_xlfn.IFS(AND(V200&gt;0,V200&lt;=0.05),"0 to 0.05",AND(V200&gt;0.05,V200&lt;=0.1),"0.05 to 0.1",AND(V200&gt;0.1,V200&lt;=0.2),"0.1 to 0.2",AND(V200&gt;0.2,V200&lt;=0.3),"0.2 to 0.3",AND(V200&gt;0.3,V200&lt;=0.4),"0.3 to 0.4",AND(V200&gt;0.4,V200&lt;=0.5),"0.4 to 0.5",AND(V200&gt;0.5,V200&lt;=0.75),"0.5 to 0.75",AND(V200&gt;0.75,V200&lt;=1),"0.75 to 1",AND(V200&gt;1,V200&lt;=2),"1 to 2",AND(V200&gt;2,V200&lt;=3),"2 to 3",AND(V200&gt;3,V200&lt;=4),"3 to 4",AND(V200&gt;4,V200&lt;=5),"4 to 5",AND(V200&gt;5,V200&lt;=10),"5 to 10",V200&gt;10,"10+")</f>
        <v>#N/A</v>
      </c>
      <c r="V200" s="10">
        <f>_xlfn.XLOOKUP($E200,'Raw Data'!$E:$E,'Raw Data'!V:V,"ERROR",0,1)</f>
        <v>0</v>
      </c>
      <c r="W200" s="15" t="e">
        <f t="array" ref="W200">_xlfn.IFS(AND(X200&gt;0,X200&lt;=0.05),"0 to 0.05",AND(X200&gt;0.05,X200&lt;=0.1),"0.05 to 0.1",AND(X200&gt;0.1,X200&lt;=0.2),"0.1 to 0.2",AND(X200&gt;0.2,X200&lt;=0.3),"0.2 to 0.3",AND(X200&gt;0.3,X200&lt;=0.4),"0.3 to 0.4",AND(X200&gt;0.4,X200&lt;=0.5),"0.4 to 0.5",AND(X200&gt;0.5,X200&lt;=0.75),"0.5 to 0.75",AND(X200&gt;0.75,X200&lt;=1),"0.75 to 1",AND(X200&gt;1,X200&lt;=2),"1 to 2",AND(X200&gt;2,X200&lt;=3),"2 to 3",AND(X200&gt;3,X200&lt;=4),"3 to 4",AND(X200&gt;4,X200&lt;=5),"4 to 5",AND(X200&gt;5,X200&lt;=10),"5 to 10",X200&gt;10,"10+")</f>
        <v>#DIV/0!</v>
      </c>
      <c r="X200" s="16" t="e">
        <f t="shared" si="8"/>
        <v>#DIV/0!</v>
      </c>
      <c r="Y200" s="5" t="e">
        <f t="array" ref="Y200">_xlfn.IFS(AND(Z200&gt;0,Z200&lt;=1),"0 to 1",AND(Z200&gt;1,Z200&lt;=2),"1 to 2",AND(Z200&gt;2,Z200&lt;=4),"2 to 4",AND(Z200&gt;4,Z200&lt;=6),"4 to 6",AND(Z200&gt;6,Z200&lt;=8),"6 to 8",AND(Z200&gt;8,Z200&lt;=10),"8 to 10",AND(Z200&gt;10,Z200&lt;=15),"10 to 15",AND(Z200&gt;15,Z200&lt;=20),"15 to 20",AND(Z200&gt;20,Z200&lt;=25),"20 to 25",AND(Z200&gt;25,Z200&lt;=30),"25 to 30",AND(Z200&gt;30,Z200&lt;=40),"30 to 40",AND(Z200&gt;40,Z200&lt;=50),"40 to 50",Z200&gt;50,"50+")</f>
        <v>#N/A</v>
      </c>
      <c r="Z200" s="9">
        <f>_xlfn.XLOOKUP($E200,'Raw Data'!$E:$E,'Raw Data'!Z:Z,"ERROR",0,1)</f>
        <v>0</v>
      </c>
      <c r="AA200" s="9">
        <f>_xlfn.XLOOKUP($E200,'Raw Data'!$E:$E,'Raw Data'!AA:AA,"ERROR",0,1)</f>
        <v>0</v>
      </c>
    </row>
    <row r="201" hidden="1" spans="1:27">
      <c r="A201" s="5" t="str">
        <f>_xlfn.XLOOKUP($E201,'Raw Data'!$E:$E,'Raw Data'!A:A,"ERROR",0,1)</f>
        <v>AE</v>
      </c>
      <c r="B201" s="5" t="str">
        <f>_xlfn.XLOOKUP($E201,'Raw Data'!$E:$E,'Raw Data'!B:B,"ERROR",0,1)</f>
        <v>Hair Mousses</v>
      </c>
      <c r="C201" s="5" t="str">
        <f>_xlfn.XLOOKUP($E201,'Raw Data'!$E:$E,'Raw Data'!C:C,"ERROR",0,1)</f>
        <v>nova</v>
      </c>
      <c r="D201" s="5" t="str">
        <f>_xlfn.XLOOKUP($E201,'Raw Data'!$E:$E,'Raw Data'!D:D,"ERROR",0,1)</f>
        <v>www.amazon.ae/dp/B00UXELTQ2</v>
      </c>
      <c r="E201" s="5" t="s">
        <v>400</v>
      </c>
      <c r="F201" s="9" t="str">
        <f>_xlfn.XLOOKUP($E201,'Raw Data'!$E:$E,'Raw Data'!F:F,"ERROR",0,1)</f>
        <v>Nova Hair Styling Mousse, 300ml</v>
      </c>
      <c r="G201" s="10">
        <f>_xlfn.XLOOKUP($E201,'Raw Data'!$E:$E,'Raw Data'!G:G,"ERROR",0,1)</f>
        <v>5</v>
      </c>
      <c r="H201" s="9">
        <f>_xlfn.XLOOKUP($E201,'Raw Data'!$E:$E,'Raw Data'!H:H,"ERROR",0,1)</f>
        <v>298.96</v>
      </c>
      <c r="I201" s="9">
        <f>_xlfn.XLOOKUP($E201,'Raw Data'!$E:$E,'Raw Data'!I:I,"ERROR",0,1)</f>
        <v>0.00040025395829824</v>
      </c>
      <c r="J201" s="9" t="str">
        <f>_xlfn.XLOOKUP($E201,'Raw Data'!$E:$E,'Raw Data'!J:J,"ERROR",0,1)</f>
        <v>No</v>
      </c>
      <c r="K201" s="14" t="str">
        <f t="array" ref="K201">_xlfn.IFS(AND(L201&gt;0,L201&lt;=5),"0 to 5",AND(L201&gt;5,L201&lt;=10),"5 to 10",AND(L201&gt;10,L201&lt;=15),"10 to 15",AND(L201&gt;15,L201&lt;=20),"15 to 20",AND(L201&gt;20,L201&lt;=30),"20 to 30",AND(L201&gt;30,L201&lt;=40),"30 to 40",AND(L201&gt;40,L201&lt;=50),"40 to 50",AND(L201&gt;50,L201&lt;=75),"50 to 75",AND(L201&gt;75,L201&lt;=100),"75 to 100",AND(L201&gt;100,L201&lt;=150),"100 to 150",AND(L201&gt;150,L201&lt;=200),"150 to 200",AND(L201&gt;200,L201&lt;=250),"200 to 250",AND(L201&gt;250,L201&lt;=300),"250 to 300",AND(L201&gt;300,L201&lt;=400),"300 to 400",AND(L201&gt;400,L201&lt;=500),"400 to 500",L201&gt;500,"500+")</f>
        <v>75 to 100</v>
      </c>
      <c r="L201" s="9">
        <f>_xlfn.XLOOKUP($E201,'Raw Data'!$E:$E,'Raw Data'!L:L,"ERROR",0,1)</f>
        <v>75.02</v>
      </c>
      <c r="M201" s="14" t="str">
        <f t="array" ref="M201">_xlfn.IFS(AND(N201&gt;0,N201&lt;=5),"0 to 5",AND(N201&gt;5,N201&lt;=10),"5 to 10",AND(N201&gt;10,N201&lt;=15),"10 to 15",AND(N201&gt;15,N201&lt;=20),"15 to 20",AND(N201&gt;20,N201&lt;=30),"20 to 30",AND(N201&gt;30,N201&lt;=40),"30 to 40",AND(N201&gt;40,N201&lt;=50),"40 to 50",AND(N201&gt;50,N201&lt;=75),"50 to 75",AND(N201&gt;75,N201&lt;=100),"75 to 100",AND(N201&gt;100,N201&lt;=150),"100 to 150",AND(N201&gt;150,N201&lt;=200),"150 to 200",AND(N201&gt;200,N201&lt;=250),"200 to 250",AND(N201&gt;250,N201&lt;=300),"250 to 300",AND(N201&gt;300,N201&lt;=400),"300 to 400",AND(N201&gt;400,N201&lt;=500),"400 to 500",N201&gt;500,"500+")</f>
        <v>75 to 100</v>
      </c>
      <c r="N201" s="9">
        <f>_xlfn.XLOOKUP($E201,'Raw Data'!$E:$E,'Raw Data'!N:N,"ERROR",0,1)</f>
        <v>82.14</v>
      </c>
      <c r="O201" s="14" t="str">
        <f t="array" ref="O201">_xlfn.IFS(P201=0,"No Discount",AND(P201&gt;0,P201&lt;=0.02),"0% to 2%",AND(P201&gt;0.02,P201&lt;=0.04),"2% to 4%",AND(P201&gt;0.04,P201&lt;=0.06),"4% to 6%",AND(P201&gt;0.06,P201&lt;=0.08),"6% to 8%",AND(P201&gt;0.08,P201&lt;=0.1),"8% to 10%",AND(P201&gt;0.1,P201&lt;=0.15),"10% to 15%",AND(P201&gt;0.15,P201&lt;=0.2),"15% to 20%",AND(P201&gt;0.2,P201&lt;=0.25),"20% to 25%",AND(P201&gt;0.25,P201&lt;=0.3),"25% to 30%",AND(P201&gt;0.3,P201&lt;=0.4),"30% to 40%",AND(P201&gt;0.4,P201&lt;=0.5),"40% to 50%",AND(P201&gt;0.5,P201&lt;=0.75),"50% to 75%",AND(P201&gt;0.75,P201&lt;=1),"75% to 100%")</f>
        <v>8% to 10%</v>
      </c>
      <c r="P201" s="10">
        <f>_xlfn.XLOOKUP($E201,'Raw Data'!$E:$E,'Raw Data'!P:P,"ERROR",0,1)</f>
        <v>0.0866812758704651</v>
      </c>
      <c r="Q201" s="9">
        <f>_xlfn.XLOOKUP($E201,'Raw Data'!$E:$E,'Raw Data'!Q:Q,"ERROR",0,1)</f>
        <v>300</v>
      </c>
      <c r="R201" s="9" t="str">
        <f>_xlfn.XLOOKUP($E201,'Raw Data'!$E:$E,'Raw Data'!R:R,"ERROR",0,1)</f>
        <v>ml</v>
      </c>
      <c r="S201" s="5" t="str">
        <f t="array" ref="S201">_xlfn.IFS(AND(T201&gt;0,T201&lt;=0.05),"0 to 0.05",AND(T201&gt;0.05,T201&lt;=0.1),"0.05 to 0.1",AND(T201&gt;0.1,T201&lt;=0.2),"0.1 to 0.2",AND(T201&gt;0.2,T201&lt;=0.3),"0.2 to 0.3",AND(T201&gt;0.3,T201&lt;=0.4),"0.3 to 0.4",AND(T201&gt;0.4,T201&lt;=0.5),"0.4 to 0.5",AND(T201&gt;0.5,T201&lt;=0.75),"0.5 to 0.75",AND(T201&gt;0.75,T201&lt;=1),"0.75 to 1",AND(T201&gt;1,T201&lt;=2),"1 to 2",AND(T201&gt;2,T201&lt;=3),"2 to 3",AND(T201&gt;3,T201&lt;=4),"3 to 4",AND(T201&gt;4,T201&lt;=5),"4 to 5",AND(T201&gt;5,T201&lt;=10),"5 to 10",T201&gt;10,"10+")</f>
        <v>0.2 to 0.3</v>
      </c>
      <c r="T201" s="10">
        <f>_xlfn.XLOOKUP($E201,'Raw Data'!$E:$E,'Raw Data'!T:T,"ERROR",0,1)</f>
        <v>0.250200273612776</v>
      </c>
      <c r="U201" s="15" t="str">
        <f t="array" ref="U201">_xlfn.IFS(AND(V201&gt;0,V201&lt;=0.05),"0 to 0.05",AND(V201&gt;0.05,V201&lt;=0.1),"0.05 to 0.1",AND(V201&gt;0.1,V201&lt;=0.2),"0.1 to 0.2",AND(V201&gt;0.2,V201&lt;=0.3),"0.2 to 0.3",AND(V201&gt;0.3,V201&lt;=0.4),"0.3 to 0.4",AND(V201&gt;0.4,V201&lt;=0.5),"0.4 to 0.5",AND(V201&gt;0.5,V201&lt;=0.75),"0.5 to 0.75",AND(V201&gt;0.75,V201&lt;=1),"0.75 to 1",AND(V201&gt;1,V201&lt;=2),"1 to 2",AND(V201&gt;2,V201&lt;=3),"2 to 3",AND(V201&gt;3,V201&lt;=4),"3 to 4",AND(V201&gt;4,V201&lt;=5),"4 to 5",AND(V201&gt;5,V201&lt;=10),"5 to 10",V201&gt;10,"10+")</f>
        <v>0.05 to 0.1</v>
      </c>
      <c r="V201" s="10">
        <f>_xlfn.XLOOKUP($E201,'Raw Data'!$E:$E,'Raw Data'!V:V,"ERROR",0,1)</f>
        <v>0.0739654975757054</v>
      </c>
      <c r="W201" s="15" t="str">
        <f t="array" ref="W201">_xlfn.IFS(AND(X201&gt;0,X201&lt;=0.05),"0 to 0.05",AND(X201&gt;0.05,X201&lt;=0.1),"0.05 to 0.1",AND(X201&gt;0.1,X201&lt;=0.2),"0.1 to 0.2",AND(X201&gt;0.2,X201&lt;=0.3),"0.2 to 0.3",AND(X201&gt;0.3,X201&lt;=0.4),"0.3 to 0.4",AND(X201&gt;0.4,X201&lt;=0.5),"0.4 to 0.5",AND(X201&gt;0.5,X201&lt;=0.75),"0.5 to 0.75",AND(X201&gt;0.75,X201&lt;=1),"0.75 to 1",AND(X201&gt;1,X201&lt;=2),"1 to 2",AND(X201&gt;2,X201&lt;=3),"2 to 3",AND(X201&gt;3,X201&lt;=4),"3 to 4",AND(X201&gt;4,X201&lt;=5),"4 to 5",AND(X201&gt;5,X201&lt;=10),"5 to 10",X201&gt;10,"10+")</f>
        <v>0.05 to 0.1</v>
      </c>
      <c r="X201" s="16">
        <f t="shared" si="8"/>
        <v>0.0675540738754495</v>
      </c>
      <c r="Y201" s="5" t="str">
        <f t="array" ref="Y201">_xlfn.IFS(AND(Z201&gt;0,Z201&lt;=1),"0 to 1",AND(Z201&gt;1,Z201&lt;=2),"1 to 2",AND(Z201&gt;2,Z201&lt;=4),"2 to 4",AND(Z201&gt;4,Z201&lt;=6),"4 to 6",AND(Z201&gt;6,Z201&lt;=8),"6 to 8",AND(Z201&gt;8,Z201&lt;=10),"8 to 10",AND(Z201&gt;10,Z201&lt;=15),"10 to 15",AND(Z201&gt;15,Z201&lt;=20),"15 to 20",AND(Z201&gt;20,Z201&lt;=25),"20 to 25",AND(Z201&gt;25,Z201&lt;=30),"25 to 30",AND(Z201&gt;30,Z201&lt;=40),"30 to 40",AND(Z201&gt;40,Z201&lt;=50),"40 to 50",Z201&gt;50,"50+")</f>
        <v>10 to 15</v>
      </c>
      <c r="Z201" s="9">
        <f>_xlfn.XLOOKUP($E201,'Raw Data'!$E:$E,'Raw Data'!Z:Z,"ERROR",0,1)</f>
        <v>10.14</v>
      </c>
      <c r="AA201" s="9" t="str">
        <f>_xlfn.XLOOKUP($E201,'Raw Data'!$E:$E,'Raw Data'!AA:AA,"ERROR",0,1)</f>
        <v>oz</v>
      </c>
    </row>
    <row r="202" hidden="1" spans="1:27">
      <c r="A202" s="5" t="str">
        <f>_xlfn.XLOOKUP($E202,'Raw Data'!$E:$E,'Raw Data'!A:A,"ERROR",0,1)</f>
        <v>AE</v>
      </c>
      <c r="B202" s="5" t="str">
        <f>_xlfn.XLOOKUP($E202,'Raw Data'!$E:$E,'Raw Data'!B:B,"ERROR",0,1)</f>
        <v>Hair Mousses</v>
      </c>
      <c r="C202" s="5" t="str">
        <f>_xlfn.XLOOKUP($E202,'Raw Data'!$E:$E,'Raw Data'!C:C,"ERROR",0,1)</f>
        <v>nioxin</v>
      </c>
      <c r="D202" s="5" t="str">
        <f>_xlfn.XLOOKUP($E202,'Raw Data'!$E:$E,'Raw Data'!D:D,"ERROR",0,1)</f>
        <v>www.amazon.ae/dp/B00ILP0RUO</v>
      </c>
      <c r="E202" s="5" t="s">
        <v>401</v>
      </c>
      <c r="F202" s="9" t="str">
        <f>_xlfn.XLOOKUP($E202,'Raw Data'!$E:$E,'Raw Data'!F:F,"ERROR",0,1)</f>
        <v>Nioxin Bodifying Foam, Hair Thickening Mousse for Thinning Hair, 6.7 Fl Oz (Pack of 1)</v>
      </c>
      <c r="G202" s="10">
        <f>_xlfn.XLOOKUP($E202,'Raw Data'!$E:$E,'Raw Data'!G:G,"ERROR",0,1)</f>
        <v>3</v>
      </c>
      <c r="H202" s="9">
        <f>_xlfn.XLOOKUP($E202,'Raw Data'!$E:$E,'Raw Data'!H:H,"ERROR",0,1)</f>
        <v>295.54</v>
      </c>
      <c r="I202" s="9">
        <f>_xlfn.XLOOKUP($E202,'Raw Data'!$E:$E,'Raw Data'!I:I,"ERROR",0,1)</f>
        <v>0.000395675190110589</v>
      </c>
      <c r="J202" s="9" t="str">
        <f>_xlfn.XLOOKUP($E202,'Raw Data'!$E:$E,'Raw Data'!J:J,"ERROR",0,1)</f>
        <v>No</v>
      </c>
      <c r="K202" s="14" t="str">
        <f t="array" ref="K202">_xlfn.IFS(AND(L202&gt;0,L202&lt;=5),"0 to 5",AND(L202&gt;5,L202&lt;=10),"5 to 10",AND(L202&gt;10,L202&lt;=15),"10 to 15",AND(L202&gt;15,L202&lt;=20),"15 to 20",AND(L202&gt;20,L202&lt;=30),"20 to 30",AND(L202&gt;30,L202&lt;=40),"30 to 40",AND(L202&gt;40,L202&lt;=50),"40 to 50",AND(L202&gt;50,L202&lt;=75),"50 to 75",AND(L202&gt;75,L202&lt;=100),"75 to 100",AND(L202&gt;100,L202&lt;=150),"100 to 150",AND(L202&gt;150,L202&lt;=200),"150 to 200",AND(L202&gt;200,L202&lt;=250),"200 to 250",AND(L202&gt;250,L202&lt;=300),"250 to 300",AND(L202&gt;300,L202&lt;=400),"300 to 400",AND(L202&gt;400,L202&lt;=500),"400 to 500",L202&gt;500,"500+")</f>
        <v>100 to 150</v>
      </c>
      <c r="L202" s="9">
        <f>_xlfn.XLOOKUP($E202,'Raw Data'!$E:$E,'Raw Data'!L:L,"ERROR",0,1)</f>
        <v>115.21</v>
      </c>
      <c r="M202" s="14" t="str">
        <f t="array" ref="M202">_xlfn.IFS(AND(N202&gt;0,N202&lt;=5),"0 to 5",AND(N202&gt;5,N202&lt;=10),"5 to 10",AND(N202&gt;10,N202&lt;=15),"10 to 15",AND(N202&gt;15,N202&lt;=20),"15 to 20",AND(N202&gt;20,N202&lt;=30),"20 to 30",AND(N202&gt;30,N202&lt;=40),"30 to 40",AND(N202&gt;40,N202&lt;=50),"40 to 50",AND(N202&gt;50,N202&lt;=75),"50 to 75",AND(N202&gt;75,N202&lt;=100),"75 to 100",AND(N202&gt;100,N202&lt;=150),"100 to 150",AND(N202&gt;150,N202&lt;=200),"150 to 200",AND(N202&gt;200,N202&lt;=250),"200 to 250",AND(N202&gt;250,N202&lt;=300),"250 to 300",AND(N202&gt;300,N202&lt;=400),"300 to 400",AND(N202&gt;400,N202&lt;=500),"400 to 500",N202&gt;500,"500+")</f>
        <v>100 to 150</v>
      </c>
      <c r="N202" s="9">
        <f>_xlfn.XLOOKUP($E202,'Raw Data'!$E:$E,'Raw Data'!N:N,"ERROR",0,1)</f>
        <v>117</v>
      </c>
      <c r="O202" s="14" t="str">
        <f t="array" ref="O202">_xlfn.IFS(P202=0,"No Discount",AND(P202&gt;0,P202&lt;=0.02),"0% to 2%",AND(P202&gt;0.02,P202&lt;=0.04),"2% to 4%",AND(P202&gt;0.04,P202&lt;=0.06),"4% to 6%",AND(P202&gt;0.06,P202&lt;=0.08),"6% to 8%",AND(P202&gt;0.08,P202&lt;=0.1),"8% to 10%",AND(P202&gt;0.1,P202&lt;=0.15),"10% to 15%",AND(P202&gt;0.15,P202&lt;=0.2),"15% to 20%",AND(P202&gt;0.2,P202&lt;=0.25),"20% to 25%",AND(P202&gt;0.25,P202&lt;=0.3),"25% to 30%",AND(P202&gt;0.3,P202&lt;=0.4),"30% to 40%",AND(P202&gt;0.4,P202&lt;=0.5),"40% to 50%",AND(P202&gt;0.5,P202&lt;=0.75),"50% to 75%",AND(P202&gt;0.75,P202&lt;=1),"75% to 100%")</f>
        <v>0% to 2%</v>
      </c>
      <c r="P202" s="10">
        <f>_xlfn.XLOOKUP($E202,'Raw Data'!$E:$E,'Raw Data'!P:P,"ERROR",0,1)</f>
        <v>0.0152991452991454</v>
      </c>
      <c r="Q202" s="9">
        <f>_xlfn.XLOOKUP($E202,'Raw Data'!$E:$E,'Raw Data'!Q:Q,"ERROR",0,1)</f>
        <v>6.7</v>
      </c>
      <c r="R202" s="9" t="str">
        <f>_xlfn.XLOOKUP($E202,'Raw Data'!$E:$E,'Raw Data'!R:R,"ERROR",0,1)</f>
        <v>fl oz</v>
      </c>
      <c r="S202" s="5" t="str">
        <f t="array" ref="S202">_xlfn.IFS(AND(T202&gt;0,T202&lt;=0.05),"0 to 0.05",AND(T202&gt;0.05,T202&lt;=0.1),"0.05 to 0.1",AND(T202&gt;0.1,T202&lt;=0.2),"0.1 to 0.2",AND(T202&gt;0.2,T202&lt;=0.3),"0.2 to 0.3",AND(T202&gt;0.3,T202&lt;=0.4),"0.3 to 0.4",AND(T202&gt;0.4,T202&lt;=0.5),"0.4 to 0.5",AND(T202&gt;0.5,T202&lt;=0.75),"0.5 to 0.75",AND(T202&gt;0.75,T202&lt;=1),"0.75 to 1",AND(T202&gt;1,T202&lt;=2),"1 to 2",AND(T202&gt;2,T202&lt;=3),"2 to 3",AND(T202&gt;3,T202&lt;=4),"3 to 4",AND(T202&gt;4,T202&lt;=5),"4 to 5",AND(T202&gt;5,T202&lt;=10),"5 to 10",T202&gt;10,"10+")</f>
        <v>0.5 to 0.75</v>
      </c>
      <c r="T202" s="10">
        <f>_xlfn.XLOOKUP($E202,'Raw Data'!$E:$E,'Raw Data'!T:T,"ERROR",0,1)</f>
        <v>0.559153065348836</v>
      </c>
      <c r="U202" s="15" t="str">
        <f t="array" ref="U202">_xlfn.IFS(AND(V202&gt;0,V202&lt;=0.05),"0 to 0.05",AND(V202&gt;0.05,V202&lt;=0.1),"0.05 to 0.1",AND(V202&gt;0.1,V202&lt;=0.2),"0.1 to 0.2",AND(V202&gt;0.2,V202&lt;=0.3),"0.2 to 0.3",AND(V202&gt;0.3,V202&lt;=0.4),"0.3 to 0.4",AND(V202&gt;0.4,V202&lt;=0.5),"0.4 to 0.5",AND(V202&gt;0.5,V202&lt;=0.75),"0.5 to 0.75",AND(V202&gt;0.75,V202&lt;=1),"0.75 to 1",AND(V202&gt;1,V202&lt;=2),"1 to 2",AND(V202&gt;2,V202&lt;=3),"2 to 3",AND(V202&gt;3,V202&lt;=4),"3 to 4",AND(V202&gt;4,V202&lt;=5),"4 to 5",AND(V202&gt;5,V202&lt;=10),"5 to 10",V202&gt;10,"10+")</f>
        <v>0.1 to 0.2</v>
      </c>
      <c r="V202" s="10">
        <f>_xlfn.XLOOKUP($E202,'Raw Data'!$E:$E,'Raw Data'!V:V,"ERROR",0,1)</f>
        <v>0.153316945875963</v>
      </c>
      <c r="W202" s="15" t="str">
        <f t="array" ref="W202">_xlfn.IFS(AND(X202&gt;0,X202&lt;=0.05),"0 to 0.05",AND(X202&gt;0.05,X202&lt;=0.1),"0.05 to 0.1",AND(X202&gt;0.1,X202&lt;=0.2),"0.1 to 0.2",AND(X202&gt;0.2,X202&lt;=0.3),"0.2 to 0.3",AND(X202&gt;0.3,X202&lt;=0.4),"0.3 to 0.4",AND(X202&gt;0.4,X202&lt;=0.5),"0.4 to 0.5",AND(X202&gt;0.5,X202&lt;=0.75),"0.5 to 0.75",AND(X202&gt;0.75,X202&lt;=1),"0.75 to 1",AND(X202&gt;1,X202&lt;=2),"1 to 2",AND(X202&gt;2,X202&lt;=3),"2 to 3",AND(X202&gt;3,X202&lt;=4),"3 to 4",AND(X202&gt;4,X202&lt;=5),"4 to 5",AND(X202&gt;5,X202&lt;=10),"5 to 10",X202&gt;10,"10+")</f>
        <v>0.1 to 0.2</v>
      </c>
      <c r="X202" s="16">
        <f t="shared" si="8"/>
        <v>0.150971327644186</v>
      </c>
      <c r="Y202" s="5" t="str">
        <f t="array" ref="Y202">_xlfn.IFS(AND(Z202&gt;0,Z202&lt;=1),"0 to 1",AND(Z202&gt;1,Z202&lt;=2),"1 to 2",AND(Z202&gt;2,Z202&lt;=4),"2 to 4",AND(Z202&gt;4,Z202&lt;=6),"4 to 6",AND(Z202&gt;6,Z202&lt;=8),"6 to 8",AND(Z202&gt;8,Z202&lt;=10),"8 to 10",AND(Z202&gt;10,Z202&lt;=15),"10 to 15",AND(Z202&gt;15,Z202&lt;=20),"15 to 20",AND(Z202&gt;20,Z202&lt;=25),"20 to 25",AND(Z202&gt;25,Z202&lt;=30),"25 to 30",AND(Z202&gt;30,Z202&lt;=40),"30 to 40",AND(Z202&gt;40,Z202&lt;=50),"40 to 50",Z202&gt;50,"50+")</f>
        <v>6 to 8</v>
      </c>
      <c r="Z202" s="9">
        <f>_xlfn.XLOOKUP($E202,'Raw Data'!$E:$E,'Raw Data'!Z:Z,"ERROR",0,1)</f>
        <v>6.968</v>
      </c>
      <c r="AA202" s="9" t="str">
        <f>_xlfn.XLOOKUP($E202,'Raw Data'!$E:$E,'Raw Data'!AA:AA,"ERROR",0,1)</f>
        <v>oz</v>
      </c>
    </row>
    <row r="203" hidden="1" spans="1:27">
      <c r="A203" s="5" t="str">
        <f>_xlfn.XLOOKUP($E203,'Raw Data'!$E:$E,'Raw Data'!A:A,"ERROR",0,1)</f>
        <v>AE</v>
      </c>
      <c r="B203" s="5" t="str">
        <f>_xlfn.XLOOKUP($E203,'Raw Data'!$E:$E,'Raw Data'!B:B,"ERROR",0,1)</f>
        <v>Hair Mousses</v>
      </c>
      <c r="C203" s="5" t="str">
        <f>_xlfn.XLOOKUP($E203,'Raw Data'!$E:$E,'Raw Data'!C:C,"ERROR",0,1)</f>
        <v>EBIN NEW YORK</v>
      </c>
      <c r="D203" s="5" t="str">
        <f>_xlfn.XLOOKUP($E203,'Raw Data'!$E:$E,'Raw Data'!D:D,"ERROR",0,1)</f>
        <v>www.amazon.ae/dp/B0B61WPD46</v>
      </c>
      <c r="E203" s="5" t="s">
        <v>402</v>
      </c>
      <c r="F203" s="9" t="str">
        <f>_xlfn.XLOOKUP($E203,'Raw Data'!$E:$E,'Raw Data'!F:F,"ERROR",0,1)</f>
        <v>EBIN NEW YORK TINTED LACE MOUSSE - Medium Brown, 3.38oz/ 100ml | Lightweight Foam with Highly Pigmented, Perfect Matching with Flawless Finish EBIN NEW YORK TINTED LACE MOUSSE - Medium Brown, 3.38oz/ 100ml | Lightweight Foam with Highly Pigmented, Perfect Matching with Flawless Finish</v>
      </c>
      <c r="G203" s="10">
        <f>_xlfn.XLOOKUP($E203,'Raw Data'!$E:$E,'Raw Data'!G:G,"ERROR",0,1)</f>
        <v>4</v>
      </c>
      <c r="H203" s="9">
        <f>_xlfn.XLOOKUP($E203,'Raw Data'!$E:$E,'Raw Data'!H:H,"ERROR",0,1)</f>
        <v>293.92</v>
      </c>
      <c r="I203" s="9">
        <f>_xlfn.XLOOKUP($E203,'Raw Data'!$E:$E,'Raw Data'!I:I,"ERROR",0,1)</f>
        <v>0.000393506299916439</v>
      </c>
      <c r="J203" s="9" t="str">
        <f>_xlfn.XLOOKUP($E203,'Raw Data'!$E:$E,'Raw Data'!J:J,"ERROR",0,1)</f>
        <v>No</v>
      </c>
      <c r="K203" s="14" t="str">
        <f t="array" ref="K203">_xlfn.IFS(AND(L203&gt;0,L203&lt;=5),"0 to 5",AND(L203&gt;5,L203&lt;=10),"5 to 10",AND(L203&gt;10,L203&lt;=15),"10 to 15",AND(L203&gt;15,L203&lt;=20),"15 to 20",AND(L203&gt;20,L203&lt;=30),"20 to 30",AND(L203&gt;30,L203&lt;=40),"30 to 40",AND(L203&gt;40,L203&lt;=50),"40 to 50",AND(L203&gt;50,L203&lt;=75),"50 to 75",AND(L203&gt;75,L203&lt;=100),"75 to 100",AND(L203&gt;100,L203&lt;=150),"100 to 150",AND(L203&gt;150,L203&lt;=200),"150 to 200",AND(L203&gt;200,L203&lt;=250),"200 to 250",AND(L203&gt;250,L203&lt;=300),"250 to 300",AND(L203&gt;300,L203&lt;=400),"300 to 400",AND(L203&gt;400,L203&lt;=500),"400 to 500",L203&gt;500,"500+")</f>
        <v>75 to 100</v>
      </c>
      <c r="L203" s="9">
        <f>_xlfn.XLOOKUP($E203,'Raw Data'!$E:$E,'Raw Data'!L:L,"ERROR",0,1)</f>
        <v>78.81</v>
      </c>
      <c r="M203" s="14" t="str">
        <f t="array" ref="M203">_xlfn.IFS(AND(N203&gt;0,N203&lt;=5),"0 to 5",AND(N203&gt;5,N203&lt;=10),"5 to 10",AND(N203&gt;10,N203&lt;=15),"10 to 15",AND(N203&gt;15,N203&lt;=20),"15 to 20",AND(N203&gt;20,N203&lt;=30),"20 to 30",AND(N203&gt;30,N203&lt;=40),"30 to 40",AND(N203&gt;40,N203&lt;=50),"40 to 50",AND(N203&gt;50,N203&lt;=75),"50 to 75",AND(N203&gt;75,N203&lt;=100),"75 to 100",AND(N203&gt;100,N203&lt;=150),"100 to 150",AND(N203&gt;150,N203&lt;=200),"150 to 200",AND(N203&gt;200,N203&lt;=250),"200 to 250",AND(N203&gt;250,N203&lt;=300),"250 to 300",AND(N203&gt;300,N203&lt;=400),"300 to 400",AND(N203&gt;400,N203&lt;=500),"400 to 500",N203&gt;500,"500+")</f>
        <v>75 to 100</v>
      </c>
      <c r="N203" s="9">
        <f>_xlfn.XLOOKUP($E203,'Raw Data'!$E:$E,'Raw Data'!N:N,"ERROR",0,1)</f>
        <v>87.39</v>
      </c>
      <c r="O203" s="14" t="str">
        <f t="array" ref="O203">_xlfn.IFS(P203=0,"No Discount",AND(P203&gt;0,P203&lt;=0.02),"0% to 2%",AND(P203&gt;0.02,P203&lt;=0.04),"2% to 4%",AND(P203&gt;0.04,P203&lt;=0.06),"4% to 6%",AND(P203&gt;0.06,P203&lt;=0.08),"6% to 8%",AND(P203&gt;0.08,P203&lt;=0.1),"8% to 10%",AND(P203&gt;0.1,P203&lt;=0.15),"10% to 15%",AND(P203&gt;0.15,P203&lt;=0.2),"15% to 20%",AND(P203&gt;0.2,P203&lt;=0.25),"20% to 25%",AND(P203&gt;0.25,P203&lt;=0.3),"25% to 30%",AND(P203&gt;0.3,P203&lt;=0.4),"30% to 40%",AND(P203&gt;0.4,P203&lt;=0.5),"40% to 50%",AND(P203&gt;0.5,P203&lt;=0.75),"50% to 75%",AND(P203&gt;0.75,P203&lt;=1),"75% to 100%")</f>
        <v>8% to 10%</v>
      </c>
      <c r="P203" s="10">
        <f>_xlfn.XLOOKUP($E203,'Raw Data'!$E:$E,'Raw Data'!P:P,"ERROR",0,1)</f>
        <v>0.0981805698592516</v>
      </c>
      <c r="Q203" s="9">
        <f>_xlfn.XLOOKUP($E203,'Raw Data'!$E:$E,'Raw Data'!Q:Q,"ERROR",0,1)</f>
        <v>3.38</v>
      </c>
      <c r="R203" s="9" t="str">
        <f>_xlfn.XLOOKUP($E203,'Raw Data'!$E:$E,'Raw Data'!R:R,"ERROR",0,1)</f>
        <v>oz</v>
      </c>
      <c r="S203" s="5" t="str">
        <f t="array" ref="S203">_xlfn.IFS(AND(T203&gt;0,T203&lt;=0.05),"0 to 0.05",AND(T203&gt;0.05,T203&lt;=0.1),"0.05 to 0.1",AND(T203&gt;0.1,T203&lt;=0.2),"0.1 to 0.2",AND(T203&gt;0.2,T203&lt;=0.3),"0.2 to 0.3",AND(T203&gt;0.3,T203&lt;=0.4),"0.3 to 0.4",AND(T203&gt;0.4,T203&lt;=0.5),"0.4 to 0.5",AND(T203&gt;0.5,T203&lt;=0.75),"0.5 to 0.75",AND(T203&gt;0.75,T203&lt;=1),"0.75 to 1",AND(T203&gt;1,T203&lt;=2),"1 to 2",AND(T203&gt;2,T203&lt;=3),"2 to 3",AND(T203&gt;3,T203&lt;=4),"3 to 4",AND(T203&gt;4,T203&lt;=5),"4 to 5",AND(T203&gt;5,T203&lt;=10),"5 to 10",T203&gt;10,"10+")</f>
        <v>0.75 to 1</v>
      </c>
      <c r="T203" s="10">
        <f>_xlfn.XLOOKUP($E203,'Raw Data'!$E:$E,'Raw Data'!T:T,"ERROR",0,1)</f>
        <v>0.788521070251514</v>
      </c>
      <c r="U203" s="15" t="str">
        <f t="array" ref="U203">_xlfn.IFS(AND(V203&gt;0,V203&lt;=0.05),"0 to 0.05",AND(V203&gt;0.05,V203&lt;=0.1),"0.05 to 0.1",AND(V203&gt;0.1,V203&lt;=0.2),"0.1 to 0.2",AND(V203&gt;0.2,V203&lt;=0.3),"0.2 to 0.3",AND(V203&gt;0.3,V203&lt;=0.4),"0.3 to 0.4",AND(V203&gt;0.4,V203&lt;=0.5),"0.4 to 0.5",AND(V203&gt;0.5,V203&lt;=0.75),"0.5 to 0.75",AND(V203&gt;0.75,V203&lt;=1),"0.75 to 1",AND(V203&gt;1,V203&lt;=2),"1 to 2",AND(V203&gt;2,V203&lt;=3),"2 to 3",AND(V203&gt;3,V203&lt;=4),"3 to 4",AND(V203&gt;4,V203&lt;=5),"4 to 5",AND(V203&gt;5,V203&lt;=10),"5 to 10",V203&gt;10,"10+")</f>
        <v>0.2 to 0.3</v>
      </c>
      <c r="V203" s="10">
        <f>_xlfn.XLOOKUP($E203,'Raw Data'!$E:$E,'Raw Data'!V:V,"ERROR",0,1)</f>
        <v>0.236079066221362</v>
      </c>
      <c r="W203" s="15" t="str">
        <f t="array" ref="W203">_xlfn.IFS(AND(X203&gt;0,X203&lt;=0.05),"0 to 0.05",AND(X203&gt;0.05,X203&lt;=0.1),"0.05 to 0.1",AND(X203&gt;0.1,X203&lt;=0.2),"0.1 to 0.2",AND(X203&gt;0.2,X203&lt;=0.3),"0.2 to 0.3",AND(X203&gt;0.3,X203&lt;=0.4),"0.3 to 0.4",AND(X203&gt;0.4,X203&lt;=0.5),"0.4 to 0.5",AND(X203&gt;0.5,X203&lt;=0.75),"0.5 to 0.75",AND(X203&gt;0.75,X203&lt;=1),"0.75 to 1",AND(X203&gt;1,X203&lt;=2),"1 to 2",AND(X203&gt;2,X203&lt;=3),"2 to 3",AND(X203&gt;3,X203&lt;=4),"3 to 4",AND(X203&gt;4,X203&lt;=5),"4 to 5",AND(X203&gt;5,X203&lt;=10),"5 to 10",X203&gt;10,"10+")</f>
        <v>0.2 to 0.3</v>
      </c>
      <c r="X203" s="16">
        <f t="shared" si="8"/>
        <v>0.212900688967909</v>
      </c>
      <c r="Y203" s="5" t="str">
        <f t="array" ref="Y203">_xlfn.IFS(AND(Z203&gt;0,Z203&lt;=1),"0 to 1",AND(Z203&gt;1,Z203&lt;=2),"1 to 2",AND(Z203&gt;2,Z203&lt;=4),"2 to 4",AND(Z203&gt;4,Z203&lt;=6),"4 to 6",AND(Z203&gt;6,Z203&lt;=8),"6 to 8",AND(Z203&gt;8,Z203&lt;=10),"8 to 10",AND(Z203&gt;10,Z203&lt;=15),"10 to 15",AND(Z203&gt;15,Z203&lt;=20),"15 to 20",AND(Z203&gt;20,Z203&lt;=25),"20 to 25",AND(Z203&gt;25,Z203&lt;=30),"25 to 30",AND(Z203&gt;30,Z203&lt;=40),"30 to 40",AND(Z203&gt;40,Z203&lt;=50),"40 to 50",Z203&gt;50,"50+")</f>
        <v>2 to 4</v>
      </c>
      <c r="Z203" s="9">
        <f>_xlfn.XLOOKUP($E203,'Raw Data'!$E:$E,'Raw Data'!Z:Z,"ERROR",0,1)</f>
        <v>3.38</v>
      </c>
      <c r="AA203" s="9" t="str">
        <f>_xlfn.XLOOKUP($E203,'Raw Data'!$E:$E,'Raw Data'!AA:AA,"ERROR",0,1)</f>
        <v>oz</v>
      </c>
    </row>
    <row r="204" hidden="1" spans="1:27">
      <c r="A204" s="5" t="str">
        <f>_xlfn.XLOOKUP($E204,'Raw Data'!$E:$E,'Raw Data'!A:A,"ERROR",0,1)</f>
        <v>AE</v>
      </c>
      <c r="B204" s="5" t="str">
        <f>_xlfn.XLOOKUP($E204,'Raw Data'!$E:$E,'Raw Data'!B:B,"ERROR",0,1)</f>
        <v>Hair Mousses</v>
      </c>
      <c r="C204" s="5" t="str">
        <f>_xlfn.XLOOKUP($E204,'Raw Data'!$E:$E,'Raw Data'!C:C,"ERROR",0,1)</f>
        <v>sheamoisture</v>
      </c>
      <c r="D204" s="5" t="str">
        <f>_xlfn.XLOOKUP($E204,'Raw Data'!$E:$E,'Raw Data'!D:D,"ERROR",0,1)</f>
        <v>www.amazon.ae/dp/B0BS1PD93M</v>
      </c>
      <c r="E204" s="5" t="s">
        <v>403</v>
      </c>
      <c r="F204" s="9" t="str">
        <f>_xlfn.XLOOKUP($E204,'Raw Data'!$E:$E,'Raw Data'!F:F,"ERROR",0,1)</f>
        <v>SheaMoisture Manuka Honey &amp; Yogurt Smooth &amp; Hold Multi-Styling Hair Mousse For Nourishment 7.5 oz</v>
      </c>
      <c r="G204" s="10">
        <f>_xlfn.XLOOKUP($E204,'Raw Data'!$E:$E,'Raw Data'!G:G,"ERROR",0,1)</f>
        <v>5</v>
      </c>
      <c r="H204" s="9">
        <f>_xlfn.XLOOKUP($E204,'Raw Data'!$E:$E,'Raw Data'!H:H,"ERROR",0,1)</f>
        <v>290.85</v>
      </c>
      <c r="I204" s="9">
        <f>_xlfn.XLOOKUP($E204,'Raw Data'!$E:$E,'Raw Data'!I:I,"ERROR",0,1)</f>
        <v>0.000389396119116414</v>
      </c>
      <c r="J204" s="9" t="str">
        <f>_xlfn.XLOOKUP($E204,'Raw Data'!$E:$E,'Raw Data'!J:J,"ERROR",0,1)</f>
        <v>No</v>
      </c>
      <c r="K204" s="14" t="str">
        <f t="array" ref="K204">_xlfn.IFS(AND(L204&gt;0,L204&lt;=5),"0 to 5",AND(L204&gt;5,L204&lt;=10),"5 to 10",AND(L204&gt;10,L204&lt;=15),"10 to 15",AND(L204&gt;15,L204&lt;=20),"15 to 20",AND(L204&gt;20,L204&lt;=30),"20 to 30",AND(L204&gt;30,L204&lt;=40),"30 to 40",AND(L204&gt;40,L204&lt;=50),"40 to 50",AND(L204&gt;50,L204&lt;=75),"50 to 75",AND(L204&gt;75,L204&lt;=100),"75 to 100",AND(L204&gt;100,L204&lt;=150),"100 to 150",AND(L204&gt;150,L204&lt;=200),"150 to 200",AND(L204&gt;200,L204&lt;=250),"200 to 250",AND(L204&gt;250,L204&lt;=300),"250 to 300",AND(L204&gt;300,L204&lt;=400),"300 to 400",AND(L204&gt;400,L204&lt;=500),"400 to 500",L204&gt;500,"500+")</f>
        <v>50 to 75</v>
      </c>
      <c r="L204" s="9">
        <f>_xlfn.XLOOKUP($E204,'Raw Data'!$E:$E,'Raw Data'!L:L,"ERROR",0,1)</f>
        <v>56.95</v>
      </c>
      <c r="M204" s="14" t="str">
        <f t="array" ref="M204">_xlfn.IFS(AND(N204&gt;0,N204&lt;=5),"0 to 5",AND(N204&gt;5,N204&lt;=10),"5 to 10",AND(N204&gt;10,N204&lt;=15),"10 to 15",AND(N204&gt;15,N204&lt;=20),"15 to 20",AND(N204&gt;20,N204&lt;=30),"20 to 30",AND(N204&gt;30,N204&lt;=40),"30 to 40",AND(N204&gt;40,N204&lt;=50),"40 to 50",AND(N204&gt;50,N204&lt;=75),"50 to 75",AND(N204&gt;75,N204&lt;=100),"75 to 100",AND(N204&gt;100,N204&lt;=150),"100 to 150",AND(N204&gt;150,N204&lt;=200),"150 to 200",AND(N204&gt;200,N204&lt;=250),"200 to 250",AND(N204&gt;250,N204&lt;=300),"250 to 300",AND(N204&gt;300,N204&lt;=400),"300 to 400",AND(N204&gt;400,N204&lt;=500),"400 to 500",N204&gt;500,"500+")</f>
        <v>50 to 75</v>
      </c>
      <c r="N204" s="9">
        <f>_xlfn.XLOOKUP($E204,'Raw Data'!$E:$E,'Raw Data'!N:N,"ERROR",0,1)</f>
        <v>57.54</v>
      </c>
      <c r="O204" s="14" t="str">
        <f t="array" ref="O204">_xlfn.IFS(P204=0,"No Discount",AND(P204&gt;0,P204&lt;=0.02),"0% to 2%",AND(P204&gt;0.02,P204&lt;=0.04),"2% to 4%",AND(P204&gt;0.04,P204&lt;=0.06),"4% to 6%",AND(P204&gt;0.06,P204&lt;=0.08),"6% to 8%",AND(P204&gt;0.08,P204&lt;=0.1),"8% to 10%",AND(P204&gt;0.1,P204&lt;=0.15),"10% to 15%",AND(P204&gt;0.15,P204&lt;=0.2),"15% to 20%",AND(P204&gt;0.2,P204&lt;=0.25),"20% to 25%",AND(P204&gt;0.25,P204&lt;=0.3),"25% to 30%",AND(P204&gt;0.3,P204&lt;=0.4),"30% to 40%",AND(P204&gt;0.4,P204&lt;=0.5),"40% to 50%",AND(P204&gt;0.5,P204&lt;=0.75),"50% to 75%",AND(P204&gt;0.75,P204&lt;=1),"75% to 100%")</f>
        <v>0% to 2%</v>
      </c>
      <c r="P204" s="10">
        <f>_xlfn.XLOOKUP($E204,'Raw Data'!$E:$E,'Raw Data'!P:P,"ERROR",0,1)</f>
        <v>0.0102537365311087</v>
      </c>
      <c r="Q204" s="9">
        <f>_xlfn.XLOOKUP($E204,'Raw Data'!$E:$E,'Raw Data'!Q:Q,"ERROR",0,1)</f>
        <v>7.5</v>
      </c>
      <c r="R204" s="9" t="str">
        <f>_xlfn.XLOOKUP($E204,'Raw Data'!$E:$E,'Raw Data'!R:R,"ERROR",0,1)</f>
        <v>oz</v>
      </c>
      <c r="S204" s="5" t="str">
        <f t="array" ref="S204">_xlfn.IFS(AND(T204&gt;0,T204&lt;=0.05),"0 to 0.05",AND(T204&gt;0.05,T204&lt;=0.1),"0.05 to 0.1",AND(T204&gt;0.1,T204&lt;=0.2),"0.1 to 0.2",AND(T204&gt;0.2,T204&lt;=0.3),"0.2 to 0.3",AND(T204&gt;0.3,T204&lt;=0.4),"0.3 to 0.4",AND(T204&gt;0.4,T204&lt;=0.5),"0.4 to 0.5",AND(T204&gt;0.5,T204&lt;=0.75),"0.5 to 0.75",AND(T204&gt;0.75,T204&lt;=1),"0.75 to 1",AND(T204&gt;1,T204&lt;=2),"1 to 2",AND(T204&gt;2,T204&lt;=3),"2 to 3",AND(T204&gt;3,T204&lt;=4),"3 to 4",AND(T204&gt;4,T204&lt;=5),"4 to 5",AND(T204&gt;5,T204&lt;=10),"5 to 10",T204&gt;10,"10+")</f>
        <v>0.2 to 0.3</v>
      </c>
      <c r="T204" s="10">
        <f>_xlfn.XLOOKUP($E204,'Raw Data'!$E:$E,'Raw Data'!T:T,"ERROR",0,1)</f>
        <v>0.256791793484387</v>
      </c>
      <c r="U204" s="15" t="str">
        <f t="array" ref="U204">_xlfn.IFS(AND(V204&gt;0,V204&lt;=0.05),"0 to 0.05",AND(V204&gt;0.05,V204&lt;=0.1),"0.05 to 0.1",AND(V204&gt;0.1,V204&lt;=0.2),"0.1 to 0.2",AND(V204&gt;0.2,V204&lt;=0.3),"0.2 to 0.3",AND(V204&gt;0.3,V204&lt;=0.4),"0.3 to 0.4",AND(V204&gt;0.4,V204&lt;=0.5),"0.4 to 0.5",AND(V204&gt;0.5,V204&lt;=0.75),"0.5 to 0.75",AND(V204&gt;0.75,V204&lt;=1),"0.75 to 1",AND(V204&gt;1,V204&lt;=2),"1 to 2",AND(V204&gt;2,V204&lt;=3),"2 to 3",AND(V204&gt;3,V204&lt;=4),"3 to 4",AND(V204&gt;4,V204&lt;=5),"4 to 5",AND(V204&gt;5,V204&lt;=10),"5 to 10",V204&gt;10,"10+")</f>
        <v>0.05 to 0.1</v>
      </c>
      <c r="V204" s="10">
        <f>_xlfn.XLOOKUP($E204,'Raw Data'!$E:$E,'Raw Data'!V:V,"ERROR",0,1)</f>
        <v>0.0700520798106189</v>
      </c>
      <c r="W204" s="15" t="str">
        <f t="array" ref="W204">_xlfn.IFS(AND(X204&gt;0,X204&lt;=0.05),"0 to 0.05",AND(X204&gt;0.05,X204&lt;=0.1),"0.05 to 0.1",AND(X204&gt;0.1,X204&lt;=0.2),"0.1 to 0.2",AND(X204&gt;0.2,X204&lt;=0.3),"0.2 to 0.3",AND(X204&gt;0.3,X204&lt;=0.4),"0.3 to 0.4",AND(X204&gt;0.4,X204&lt;=0.5),"0.4 to 0.5",AND(X204&gt;0.5,X204&lt;=0.75),"0.5 to 0.75",AND(X204&gt;0.75,X204&lt;=1),"0.75 to 1",AND(X204&gt;1,X204&lt;=2),"1 to 2",AND(X204&gt;2,X204&lt;=3),"2 to 3",AND(X204&gt;3,X204&lt;=4),"3 to 4",AND(X204&gt;4,X204&lt;=5),"4 to 5",AND(X204&gt;5,X204&lt;=10),"5 to 10",X204&gt;10,"10+")</f>
        <v>0.05 to 0.1</v>
      </c>
      <c r="X204" s="16">
        <f t="shared" si="8"/>
        <v>0.0693337842407846</v>
      </c>
      <c r="Y204" s="5" t="str">
        <f t="array" ref="Y204">_xlfn.IFS(AND(Z204&gt;0,Z204&lt;=1),"0 to 1",AND(Z204&gt;1,Z204&lt;=2),"1 to 2",AND(Z204&gt;2,Z204&lt;=4),"2 to 4",AND(Z204&gt;4,Z204&lt;=6),"4 to 6",AND(Z204&gt;6,Z204&lt;=8),"6 to 8",AND(Z204&gt;8,Z204&lt;=10),"8 to 10",AND(Z204&gt;10,Z204&lt;=15),"10 to 15",AND(Z204&gt;15,Z204&lt;=20),"15 to 20",AND(Z204&gt;20,Z204&lt;=25),"20 to 25",AND(Z204&gt;25,Z204&lt;=30),"25 to 30",AND(Z204&gt;30,Z204&lt;=40),"30 to 40",AND(Z204&gt;40,Z204&lt;=50),"40 to 50",Z204&gt;50,"50+")</f>
        <v>6 to 8</v>
      </c>
      <c r="Z204" s="9">
        <f>_xlfn.XLOOKUP($E204,'Raw Data'!$E:$E,'Raw Data'!Z:Z,"ERROR",0,1)</f>
        <v>7.5</v>
      </c>
      <c r="AA204" s="9" t="str">
        <f>_xlfn.XLOOKUP($E204,'Raw Data'!$E:$E,'Raw Data'!AA:AA,"ERROR",0,1)</f>
        <v>oz</v>
      </c>
    </row>
    <row r="205" hidden="1" spans="1:27">
      <c r="A205" s="5" t="str">
        <f>_xlfn.XLOOKUP($E205,'Raw Data'!$E:$E,'Raw Data'!A:A,"ERROR",0,1)</f>
        <v>AE</v>
      </c>
      <c r="B205" s="5" t="str">
        <f>_xlfn.XLOOKUP($E205,'Raw Data'!$E:$E,'Raw Data'!B:B,"ERROR",0,1)</f>
        <v>Hair Mousses</v>
      </c>
      <c r="C205" s="5" t="str">
        <f>_xlfn.XLOOKUP($E205,'Raw Data'!$E:$E,'Raw Data'!C:C,"ERROR",0,1)</f>
        <v>color wow</v>
      </c>
      <c r="D205" s="5" t="str">
        <f>_xlfn.XLOOKUP($E205,'Raw Data'!$E:$E,'Raw Data'!D:D,"ERROR",0,1)</f>
        <v>www.amazon.ae/dp/B07MW1K1VF</v>
      </c>
      <c r="E205" s="5" t="s">
        <v>404</v>
      </c>
      <c r="F205" s="9" t="str">
        <f>_xlfn.XLOOKUP($E205,'Raw Data'!$E:$E,'Raw Data'!F:F,"ERROR",0,1)</f>
        <v>COLOR WOW Brass Banned Correct and Perfect Mousse,6.8 Oz</v>
      </c>
      <c r="G205" s="10">
        <f>_xlfn.XLOOKUP($E205,'Raw Data'!$E:$E,'Raw Data'!G:G,"ERROR",0,1)</f>
        <v>3</v>
      </c>
      <c r="H205" s="9">
        <f>_xlfn.XLOOKUP($E205,'Raw Data'!$E:$E,'Raw Data'!H:H,"ERROR",0,1)</f>
        <v>277.85</v>
      </c>
      <c r="I205" s="9">
        <f>_xlfn.XLOOKUP($E205,'Raw Data'!$E:$E,'Raw Data'!I:I,"ERROR",0,1)</f>
        <v>0.000371991444718912</v>
      </c>
      <c r="J205" s="9" t="str">
        <f>_xlfn.XLOOKUP($E205,'Raw Data'!$E:$E,'Raw Data'!J:J,"ERROR",0,1)</f>
        <v>No</v>
      </c>
      <c r="K205" s="14" t="str">
        <f t="array" ref="K205">_xlfn.IFS(AND(L205&gt;0,L205&lt;=5),"0 to 5",AND(L205&gt;5,L205&lt;=10),"5 to 10",AND(L205&gt;10,L205&lt;=15),"10 to 15",AND(L205&gt;15,L205&lt;=20),"15 to 20",AND(L205&gt;20,L205&lt;=30),"20 to 30",AND(L205&gt;30,L205&lt;=40),"30 to 40",AND(L205&gt;40,L205&lt;=50),"40 to 50",AND(L205&gt;50,L205&lt;=75),"50 to 75",AND(L205&gt;75,L205&lt;=100),"75 to 100",AND(L205&gt;100,L205&lt;=150),"100 to 150",AND(L205&gt;150,L205&lt;=200),"150 to 200",AND(L205&gt;200,L205&lt;=250),"200 to 250",AND(L205&gt;250,L205&lt;=300),"250 to 300",AND(L205&gt;300,L205&lt;=400),"300 to 400",AND(L205&gt;400,L205&lt;=500),"400 to 500",L205&gt;500,"500+")</f>
        <v>100 to 150</v>
      </c>
      <c r="L205" s="9">
        <f>_xlfn.XLOOKUP($E205,'Raw Data'!$E:$E,'Raw Data'!L:L,"ERROR",0,1)</f>
        <v>110</v>
      </c>
      <c r="M205" s="14" t="str">
        <f t="array" ref="M205">_xlfn.IFS(AND(N205&gt;0,N205&lt;=5),"0 to 5",AND(N205&gt;5,N205&lt;=10),"5 to 10",AND(N205&gt;10,N205&lt;=15),"10 to 15",AND(N205&gt;15,N205&lt;=20),"15 to 20",AND(N205&gt;20,N205&lt;=30),"20 to 30",AND(N205&gt;30,N205&lt;=40),"30 to 40",AND(N205&gt;40,N205&lt;=50),"40 to 50",AND(N205&gt;50,N205&lt;=75),"50 to 75",AND(N205&gt;75,N205&lt;=100),"75 to 100",AND(N205&gt;100,N205&lt;=150),"100 to 150",AND(N205&gt;150,N205&lt;=200),"150 to 200",AND(N205&gt;200,N205&lt;=250),"200 to 250",AND(N205&gt;250,N205&lt;=300),"250 to 300",AND(N205&gt;300,N205&lt;=400),"300 to 400",AND(N205&gt;400,N205&lt;=500),"400 to 500",N205&gt;500,"500+")</f>
        <v>100 to 150</v>
      </c>
      <c r="N205" s="9">
        <f>_xlfn.XLOOKUP($E205,'Raw Data'!$E:$E,'Raw Data'!N:N,"ERROR",0,1)</f>
        <v>110</v>
      </c>
      <c r="O205" s="14" t="str">
        <f t="array" ref="O205">_xlfn.IFS(P205=0,"No Discount",AND(P205&gt;0,P205&lt;=0.02),"0% to 2%",AND(P205&gt;0.02,P205&lt;=0.04),"2% to 4%",AND(P205&gt;0.04,P205&lt;=0.06),"4% to 6%",AND(P205&gt;0.06,P205&lt;=0.08),"6% to 8%",AND(P205&gt;0.08,P205&lt;=0.1),"8% to 10%",AND(P205&gt;0.1,P205&lt;=0.15),"10% to 15%",AND(P205&gt;0.15,P205&lt;=0.2),"15% to 20%",AND(P205&gt;0.2,P205&lt;=0.25),"20% to 25%",AND(P205&gt;0.25,P205&lt;=0.3),"25% to 30%",AND(P205&gt;0.3,P205&lt;=0.4),"30% to 40%",AND(P205&gt;0.4,P205&lt;=0.5),"40% to 50%",AND(P205&gt;0.5,P205&lt;=0.75),"50% to 75%",AND(P205&gt;0.75,P205&lt;=1),"75% to 100%")</f>
        <v>No Discount</v>
      </c>
      <c r="P205" s="10">
        <f>_xlfn.XLOOKUP($E205,'Raw Data'!$E:$E,'Raw Data'!P:P,"ERROR",0,1)</f>
        <v>0</v>
      </c>
      <c r="Q205" s="9">
        <f>_xlfn.XLOOKUP($E205,'Raw Data'!$E:$E,'Raw Data'!Q:Q,"ERROR",0,1)</f>
        <v>6.8</v>
      </c>
      <c r="R205" s="9" t="str">
        <f>_xlfn.XLOOKUP($E205,'Raw Data'!$E:$E,'Raw Data'!R:R,"ERROR",0,1)</f>
        <v>oz</v>
      </c>
      <c r="S205" s="5" t="str">
        <f t="array" ref="S205">_xlfn.IFS(AND(T205&gt;0,T205&lt;=0.05),"0 to 0.05",AND(T205&gt;0.05,T205&lt;=0.1),"0.05 to 0.1",AND(T205&gt;0.1,T205&lt;=0.2),"0.1 to 0.2",AND(T205&gt;0.2,T205&lt;=0.3),"0.2 to 0.3",AND(T205&gt;0.3,T205&lt;=0.4),"0.3 to 0.4",AND(T205&gt;0.4,T205&lt;=0.5),"0.4 to 0.5",AND(T205&gt;0.5,T205&lt;=0.75),"0.5 to 0.75",AND(T205&gt;0.75,T205&lt;=1),"0.75 to 1",AND(T205&gt;1,T205&lt;=2),"1 to 2",AND(T205&gt;2,T205&lt;=3),"2 to 3",AND(T205&gt;3,T205&lt;=4),"3 to 4",AND(T205&gt;4,T205&lt;=5),"4 to 5",AND(T205&gt;5,T205&lt;=10),"5 to 10",T205&gt;10,"10+")</f>
        <v>0.5 to 0.75</v>
      </c>
      <c r="T205" s="10">
        <f>_xlfn.XLOOKUP($E205,'Raw Data'!$E:$E,'Raw Data'!T:T,"ERROR",0,1)</f>
        <v>0.547056834231833</v>
      </c>
      <c r="U205" s="15" t="str">
        <f t="array" ref="U205">_xlfn.IFS(AND(V205&gt;0,V205&lt;=0.05),"0 to 0.05",AND(V205&gt;0.05,V205&lt;=0.1),"0.05 to 0.1",AND(V205&gt;0.1,V205&lt;=0.2),"0.1 to 0.2",AND(V205&gt;0.2,V205&lt;=0.3),"0.2 to 0.3",AND(V205&gt;0.3,V205&lt;=0.4),"0.3 to 0.4",AND(V205&gt;0.4,V205&lt;=0.5),"0.4 to 0.5",AND(V205&gt;0.5,V205&lt;=0.75),"0.5 to 0.75",AND(V205&gt;0.75,V205&lt;=1),"0.75 to 1",AND(V205&gt;1,V205&lt;=2),"1 to 2",AND(V205&gt;2,V205&lt;=3),"2 to 3",AND(V205&gt;3,V205&lt;=4),"3 to 4",AND(V205&gt;4,V205&lt;=5),"4 to 5",AND(V205&gt;5,V205&lt;=10),"5 to 10",V205&gt;10,"10+")</f>
        <v>0.1 to 0.2</v>
      </c>
      <c r="V205" s="10">
        <f>_xlfn.XLOOKUP($E205,'Raw Data'!$E:$E,'Raw Data'!V:V,"ERROR",0,1)</f>
        <v>0.147705345242595</v>
      </c>
      <c r="W205" s="15" t="str">
        <f t="array" ref="W205">_xlfn.IFS(AND(X205&gt;0,X205&lt;=0.05),"0 to 0.05",AND(X205&gt;0.05,X205&lt;=0.1),"0.05 to 0.1",AND(X205&gt;0.1,X205&lt;=0.2),"0.1 to 0.2",AND(X205&gt;0.2,X205&lt;=0.3),"0.2 to 0.3",AND(X205&gt;0.3,X205&lt;=0.4),"0.3 to 0.4",AND(X205&gt;0.4,X205&lt;=0.5),"0.4 to 0.5",AND(X205&gt;0.5,X205&lt;=0.75),"0.5 to 0.75",AND(X205&gt;0.75,X205&lt;=1),"0.75 to 1",AND(X205&gt;1,X205&lt;=2),"1 to 2",AND(X205&gt;2,X205&lt;=3),"2 to 3",AND(X205&gt;3,X205&lt;=4),"3 to 4",AND(X205&gt;4,X205&lt;=5),"4 to 5",AND(X205&gt;5,X205&lt;=10),"5 to 10",X205&gt;10,"10+")</f>
        <v>0.1 to 0.2</v>
      </c>
      <c r="X205" s="16">
        <f t="shared" si="8"/>
        <v>0.147705345242595</v>
      </c>
      <c r="Y205" s="5" t="str">
        <f t="array" ref="Y205">_xlfn.IFS(AND(Z205&gt;0,Z205&lt;=1),"0 to 1",AND(Z205&gt;1,Z205&lt;=2),"1 to 2",AND(Z205&gt;2,Z205&lt;=4),"2 to 4",AND(Z205&gt;4,Z205&lt;=6),"4 to 6",AND(Z205&gt;6,Z205&lt;=8),"6 to 8",AND(Z205&gt;8,Z205&lt;=10),"8 to 10",AND(Z205&gt;10,Z205&lt;=15),"10 to 15",AND(Z205&gt;15,Z205&lt;=20),"15 to 20",AND(Z205&gt;20,Z205&lt;=25),"20 to 25",AND(Z205&gt;25,Z205&lt;=30),"25 to 30",AND(Z205&gt;30,Z205&lt;=40),"30 to 40",AND(Z205&gt;40,Z205&lt;=50),"40 to 50",Z205&gt;50,"50+")</f>
        <v>6 to 8</v>
      </c>
      <c r="Z205" s="9">
        <f>_xlfn.XLOOKUP($E205,'Raw Data'!$E:$E,'Raw Data'!Z:Z,"ERROR",0,1)</f>
        <v>6.8</v>
      </c>
      <c r="AA205" s="9" t="str">
        <f>_xlfn.XLOOKUP($E205,'Raw Data'!$E:$E,'Raw Data'!AA:AA,"ERROR",0,1)</f>
        <v>oz</v>
      </c>
    </row>
    <row r="206" hidden="1" spans="1:27">
      <c r="A206" s="5" t="str">
        <f>_xlfn.XLOOKUP($E206,'Raw Data'!$E:$E,'Raw Data'!A:A,"ERROR",0,1)</f>
        <v>AE</v>
      </c>
      <c r="B206" s="5" t="str">
        <f>_xlfn.XLOOKUP($E206,'Raw Data'!$E:$E,'Raw Data'!B:B,"ERROR",0,1)</f>
        <v>Hair Mousses</v>
      </c>
      <c r="C206" s="5" t="str">
        <f>_xlfn.XLOOKUP($E206,'Raw Data'!$E:$E,'Raw Data'!C:C,"ERROR",0,1)</f>
        <v>ebin new york</v>
      </c>
      <c r="D206" s="5" t="str">
        <f>_xlfn.XLOOKUP($E206,'Raw Data'!$E:$E,'Raw Data'!D:D,"ERROR",0,1)</f>
        <v>www.amazon.ae/dp/B09J7HPGM8</v>
      </c>
      <c r="E206" s="5" t="s">
        <v>405</v>
      </c>
      <c r="F206" s="9" t="str">
        <f>_xlfn.XLOOKUP($E206,'Raw Data'!$E:$E,'Raw Data'!F:F,"ERROR",0,1)</f>
        <v>EBIN NEW YORK LOCK'N POMADE Setting Mousse - Olive Oil (12.49oz/ 354ml) | Moisturizing &amp; Shine, Long Lasting Hold, Frizz Control, Infused with Tea Tree Oil and Aloe EBIN NEW YORK LOCK'N POMADE Setting Mousse - Olive Oil (12.49oz/ 354ml) | Moisturizing &amp; Shine, Long Lasting Hold, Frizz Control, Infused with Tea Tree Oil and Aloe</v>
      </c>
      <c r="G206" s="10">
        <f>_xlfn.XLOOKUP($E206,'Raw Data'!$E:$E,'Raw Data'!G:G,"ERROR",0,1)</f>
        <v>6</v>
      </c>
      <c r="H206" s="9">
        <f>_xlfn.XLOOKUP($E206,'Raw Data'!$E:$E,'Raw Data'!H:H,"ERROR",0,1)</f>
        <v>277.5</v>
      </c>
      <c r="I206" s="9">
        <f>_xlfn.XLOOKUP($E206,'Raw Data'!$E:$E,'Raw Data'!I:I,"ERROR",0,1)</f>
        <v>0.000371522857331287</v>
      </c>
      <c r="J206" s="9" t="str">
        <f>_xlfn.XLOOKUP($E206,'Raw Data'!$E:$E,'Raw Data'!J:J,"ERROR",0,1)</f>
        <v>No</v>
      </c>
      <c r="K206" s="14" t="str">
        <f t="array" ref="K206">_xlfn.IFS(AND(L206&gt;0,L206&lt;=5),"0 to 5",AND(L206&gt;5,L206&lt;=10),"5 to 10",AND(L206&gt;10,L206&lt;=15),"10 to 15",AND(L206&gt;15,L206&lt;=20),"15 to 20",AND(L206&gt;20,L206&lt;=30),"20 to 30",AND(L206&gt;30,L206&lt;=40),"30 to 40",AND(L206&gt;40,L206&lt;=50),"40 to 50",AND(L206&gt;50,L206&lt;=75),"50 to 75",AND(L206&gt;75,L206&lt;=100),"75 to 100",AND(L206&gt;100,L206&lt;=150),"100 to 150",AND(L206&gt;150,L206&lt;=200),"150 to 200",AND(L206&gt;200,L206&lt;=250),"200 to 250",AND(L206&gt;250,L206&lt;=300),"250 to 300",AND(L206&gt;300,L206&lt;=400),"300 to 400",AND(L206&gt;400,L206&lt;=500),"400 to 500",L206&gt;500,"500+")</f>
        <v>40 to 50</v>
      </c>
      <c r="L206" s="9">
        <f>_xlfn.XLOOKUP($E206,'Raw Data'!$E:$E,'Raw Data'!L:L,"ERROR",0,1)</f>
        <v>46.61</v>
      </c>
      <c r="M206" s="14" t="str">
        <f t="array" ref="M206">_xlfn.IFS(AND(N206&gt;0,N206&lt;=5),"0 to 5",AND(N206&gt;5,N206&lt;=10),"5 to 10",AND(N206&gt;10,N206&lt;=15),"10 to 15",AND(N206&gt;15,N206&lt;=20),"15 to 20",AND(N206&gt;20,N206&lt;=30),"20 to 30",AND(N206&gt;30,N206&lt;=40),"30 to 40",AND(N206&gt;40,N206&lt;=50),"40 to 50",AND(N206&gt;50,N206&lt;=75),"50 to 75",AND(N206&gt;75,N206&lt;=100),"75 to 100",AND(N206&gt;100,N206&lt;=150),"100 to 150",AND(N206&gt;150,N206&lt;=200),"150 to 200",AND(N206&gt;200,N206&lt;=250),"200 to 250",AND(N206&gt;250,N206&lt;=300),"250 to 300",AND(N206&gt;300,N206&lt;=400),"300 to 400",AND(N206&gt;400,N206&lt;=500),"400 to 500",N206&gt;500,"500+")</f>
        <v>40 to 50</v>
      </c>
      <c r="N206" s="9">
        <f>_xlfn.XLOOKUP($E206,'Raw Data'!$E:$E,'Raw Data'!N:N,"ERROR",0,1)</f>
        <v>49.47</v>
      </c>
      <c r="O206" s="14" t="str">
        <f t="array" ref="O206">_xlfn.IFS(P206=0,"No Discount",AND(P206&gt;0,P206&lt;=0.02),"0% to 2%",AND(P206&gt;0.02,P206&lt;=0.04),"2% to 4%",AND(P206&gt;0.04,P206&lt;=0.06),"4% to 6%",AND(P206&gt;0.06,P206&lt;=0.08),"6% to 8%",AND(P206&gt;0.08,P206&lt;=0.1),"8% to 10%",AND(P206&gt;0.1,P206&lt;=0.15),"10% to 15%",AND(P206&gt;0.15,P206&lt;=0.2),"15% to 20%",AND(P206&gt;0.2,P206&lt;=0.25),"20% to 25%",AND(P206&gt;0.25,P206&lt;=0.3),"25% to 30%",AND(P206&gt;0.3,P206&lt;=0.4),"30% to 40%",AND(P206&gt;0.4,P206&lt;=0.5),"40% to 50%",AND(P206&gt;0.5,P206&lt;=0.75),"50% to 75%",AND(P206&gt;0.75,P206&lt;=1),"75% to 100%")</f>
        <v>4% to 6%</v>
      </c>
      <c r="P206" s="10">
        <f>_xlfn.XLOOKUP($E206,'Raw Data'!$E:$E,'Raw Data'!P:P,"ERROR",0,1)</f>
        <v>0.0578128158479887</v>
      </c>
      <c r="Q206" s="9">
        <f>_xlfn.XLOOKUP($E206,'Raw Data'!$E:$E,'Raw Data'!Q:Q,"ERROR",0,1)</f>
        <v>12.49</v>
      </c>
      <c r="R206" s="9" t="str">
        <f>_xlfn.XLOOKUP($E206,'Raw Data'!$E:$E,'Raw Data'!R:R,"ERROR",0,1)</f>
        <v>oz</v>
      </c>
      <c r="S206" s="5" t="str">
        <f t="array" ref="S206">_xlfn.IFS(AND(T206&gt;0,T206&lt;=0.05),"0 to 0.05",AND(T206&gt;0.05,T206&lt;=0.1),"0.05 to 0.1",AND(T206&gt;0.1,T206&lt;=0.2),"0.1 to 0.2",AND(T206&gt;0.2,T206&lt;=0.3),"0.2 to 0.3",AND(T206&gt;0.3,T206&lt;=0.4),"0.3 to 0.4",AND(T206&gt;0.4,T206&lt;=0.5),"0.4 to 0.5",AND(T206&gt;0.5,T206&lt;=0.75),"0.5 to 0.75",AND(T206&gt;0.75,T206&lt;=1),"0.75 to 1",AND(T206&gt;1,T206&lt;=2),"1 to 2",AND(T206&gt;2,T206&lt;=3),"2 to 3",AND(T206&gt;3,T206&lt;=4),"3 to 4",AND(T206&gt;4,T206&lt;=5),"4 to 5",AND(T206&gt;5,T206&lt;=10),"5 to 10",T206&gt;10,"10+")</f>
        <v>0.1 to 0.2</v>
      </c>
      <c r="T206" s="10">
        <f>_xlfn.XLOOKUP($E206,'Raw Data'!$E:$E,'Raw Data'!T:T,"ERROR",0,1)</f>
        <v>0.126201739206719</v>
      </c>
      <c r="U206" s="15" t="str">
        <f t="array" ref="U206">_xlfn.IFS(AND(V206&gt;0,V206&lt;=0.05),"0 to 0.05",AND(V206&gt;0.05,V206&lt;=0.1),"0.05 to 0.1",AND(V206&gt;0.1,V206&lt;=0.2),"0.1 to 0.2",AND(V206&gt;0.2,V206&lt;=0.3),"0.2 to 0.3",AND(V206&gt;0.3,V206&lt;=0.4),"0.3 to 0.4",AND(V206&gt;0.4,V206&lt;=0.5),"0.4 to 0.5",AND(V206&gt;0.5,V206&lt;=0.75),"0.5 to 0.75",AND(V206&gt;0.75,V206&lt;=1),"0.75 to 1",AND(V206&gt;1,V206&lt;=2),"1 to 2",AND(V206&gt;2,V206&lt;=3),"2 to 3",AND(V206&gt;3,V206&lt;=4),"3 to 4",AND(V206&gt;4,V206&lt;=5),"4 to 5",AND(V206&gt;5,V206&lt;=10),"5 to 10",V206&gt;10,"10+")</f>
        <v>0 to 0.05</v>
      </c>
      <c r="V206" s="10">
        <f>_xlfn.XLOOKUP($E206,'Raw Data'!$E:$E,'Raw Data'!V:V,"ERROR",0,1)</f>
        <v>0.0361652866425707</v>
      </c>
      <c r="W206" s="15" t="str">
        <f t="array" ref="W206">_xlfn.IFS(AND(X206&gt;0,X206&lt;=0.05),"0 to 0.05",AND(X206&gt;0.05,X206&lt;=0.1),"0.05 to 0.1",AND(X206&gt;0.1,X206&lt;=0.2),"0.1 to 0.2",AND(X206&gt;0.2,X206&lt;=0.3),"0.2 to 0.3",AND(X206&gt;0.3,X206&lt;=0.4),"0.3 to 0.4",AND(X206&gt;0.4,X206&lt;=0.5),"0.4 to 0.5",AND(X206&gt;0.5,X206&lt;=0.75),"0.5 to 0.75",AND(X206&gt;0.75,X206&lt;=1),"0.75 to 1",AND(X206&gt;1,X206&lt;=2),"1 to 2",AND(X206&gt;2,X206&lt;=3),"2 to 3",AND(X206&gt;3,X206&lt;=4),"3 to 4",AND(X206&gt;4,X206&lt;=5),"4 to 5",AND(X206&gt;5,X206&lt;=10),"5 to 10",X206&gt;10,"10+")</f>
        <v>0 to 0.05</v>
      </c>
      <c r="X206" s="16">
        <f t="shared" si="8"/>
        <v>0.0340744695858141</v>
      </c>
      <c r="Y206" s="5" t="str">
        <f t="array" ref="Y206">_xlfn.IFS(AND(Z206&gt;0,Z206&lt;=1),"0 to 1",AND(Z206&gt;1,Z206&lt;=2),"1 to 2",AND(Z206&gt;2,Z206&lt;=4),"2 to 4",AND(Z206&gt;4,Z206&lt;=6),"4 to 6",AND(Z206&gt;6,Z206&lt;=8),"6 to 8",AND(Z206&gt;8,Z206&lt;=10),"8 to 10",AND(Z206&gt;10,Z206&lt;=15),"10 to 15",AND(Z206&gt;15,Z206&lt;=20),"15 to 20",AND(Z206&gt;20,Z206&lt;=25),"20 to 25",AND(Z206&gt;25,Z206&lt;=30),"25 to 30",AND(Z206&gt;30,Z206&lt;=40),"30 to 40",AND(Z206&gt;40,Z206&lt;=50),"40 to 50",Z206&gt;50,"50+")</f>
        <v>10 to 15</v>
      </c>
      <c r="Z206" s="9">
        <f>_xlfn.XLOOKUP($E206,'Raw Data'!$E:$E,'Raw Data'!Z:Z,"ERROR",0,1)</f>
        <v>12.49</v>
      </c>
      <c r="AA206" s="9" t="str">
        <f>_xlfn.XLOOKUP($E206,'Raw Data'!$E:$E,'Raw Data'!AA:AA,"ERROR",0,1)</f>
        <v>oz</v>
      </c>
    </row>
    <row r="207" hidden="1" spans="1:27">
      <c r="A207" s="5" t="str">
        <f>_xlfn.XLOOKUP($E207,'Raw Data'!$E:$E,'Raw Data'!A:A,"ERROR",0,1)</f>
        <v>AE</v>
      </c>
      <c r="B207" s="5" t="str">
        <f>_xlfn.XLOOKUP($E207,'Raw Data'!$E:$E,'Raw Data'!B:B,"ERROR",0,1)</f>
        <v>Hair Mousses</v>
      </c>
      <c r="C207" s="5" t="str">
        <f>_xlfn.XLOOKUP($E207,'Raw Data'!$E:$E,'Raw Data'!C:C,"ERROR",0,1)</f>
        <v>kenra</v>
      </c>
      <c r="D207" s="5" t="str">
        <f>_xlfn.XLOOKUP($E207,'Raw Data'!$E:$E,'Raw Data'!D:D,"ERROR",0,1)</f>
        <v>www.amazon.ae/dp/B00180ZWDQ</v>
      </c>
      <c r="E207" s="5" t="s">
        <v>406</v>
      </c>
      <c r="F207" s="9" t="str">
        <f>_xlfn.XLOOKUP($E207,'Raw Data'!$E:$E,'Raw Data'!F:F,"ERROR",0,1)</f>
        <v>Kenra Volume  Mousse  12 | Medium Hold  Mousse  | Non-Drying, Non-Flaking Lightweight Formulation |Styling Control Without Stiffness Or Stickiness | Tames Frizz &amp; Conditions | All  Hair  Types | 8 oz</v>
      </c>
      <c r="G207" s="10">
        <f>_xlfn.XLOOKUP($E207,'Raw Data'!$E:$E,'Raw Data'!G:G,"ERROR",0,1)</f>
        <v>3</v>
      </c>
      <c r="H207" s="9">
        <f>_xlfn.XLOOKUP($E207,'Raw Data'!$E:$E,'Raw Data'!H:H,"ERROR",0,1)</f>
        <v>273.95</v>
      </c>
      <c r="I207" s="9">
        <f>_xlfn.XLOOKUP($E207,'Raw Data'!$E:$E,'Raw Data'!I:I,"ERROR",0,1)</f>
        <v>0.000366770042399661</v>
      </c>
      <c r="J207" s="9" t="str">
        <f>_xlfn.XLOOKUP($E207,'Raw Data'!$E:$E,'Raw Data'!J:J,"ERROR",0,1)</f>
        <v>No</v>
      </c>
      <c r="K207" s="14" t="str">
        <f t="array" ref="K207">_xlfn.IFS(AND(L207&gt;0,L207&lt;=5),"0 to 5",AND(L207&gt;5,L207&lt;=10),"5 to 10",AND(L207&gt;10,L207&lt;=15),"10 to 15",AND(L207&gt;15,L207&lt;=20),"15 to 20",AND(L207&gt;20,L207&lt;=30),"20 to 30",AND(L207&gt;30,L207&lt;=40),"30 to 40",AND(L207&gt;40,L207&lt;=50),"40 to 50",AND(L207&gt;50,L207&lt;=75),"50 to 75",AND(L207&gt;75,L207&lt;=100),"75 to 100",AND(L207&gt;100,L207&lt;=150),"100 to 150",AND(L207&gt;150,L207&lt;=200),"150 to 200",AND(L207&gt;200,L207&lt;=250),"200 to 250",AND(L207&gt;250,L207&lt;=300),"250 to 300",AND(L207&gt;300,L207&lt;=400),"300 to 400",AND(L207&gt;400,L207&lt;=500),"400 to 500",L207&gt;500,"500+")</f>
        <v>100 to 150</v>
      </c>
      <c r="L207" s="9">
        <f>_xlfn.XLOOKUP($E207,'Raw Data'!$E:$E,'Raw Data'!L:L,"ERROR",0,1)</f>
        <v>110.56</v>
      </c>
      <c r="M207" s="14" t="str">
        <f t="array" ref="M207">_xlfn.IFS(AND(N207&gt;0,N207&lt;=5),"0 to 5",AND(N207&gt;5,N207&lt;=10),"5 to 10",AND(N207&gt;10,N207&lt;=15),"10 to 15",AND(N207&gt;15,N207&lt;=20),"15 to 20",AND(N207&gt;20,N207&lt;=30),"20 to 30",AND(N207&gt;30,N207&lt;=40),"30 to 40",AND(N207&gt;40,N207&lt;=50),"40 to 50",AND(N207&gt;50,N207&lt;=75),"50 to 75",AND(N207&gt;75,N207&lt;=100),"75 to 100",AND(N207&gt;100,N207&lt;=150),"100 to 150",AND(N207&gt;150,N207&lt;=200),"150 to 200",AND(N207&gt;200,N207&lt;=250),"200 to 250",AND(N207&gt;250,N207&lt;=300),"250 to 300",AND(N207&gt;300,N207&lt;=400),"300 to 400",AND(N207&gt;400,N207&lt;=500),"400 to 500",N207&gt;500,"500+")</f>
        <v>100 to 150</v>
      </c>
      <c r="N207" s="9">
        <f>_xlfn.XLOOKUP($E207,'Raw Data'!$E:$E,'Raw Data'!N:N,"ERROR",0,1)</f>
        <v>118.9</v>
      </c>
      <c r="O207" s="14" t="str">
        <f t="array" ref="O207">_xlfn.IFS(P207=0,"No Discount",AND(P207&gt;0,P207&lt;=0.02),"0% to 2%",AND(P207&gt;0.02,P207&lt;=0.04),"2% to 4%",AND(P207&gt;0.04,P207&lt;=0.06),"4% to 6%",AND(P207&gt;0.06,P207&lt;=0.08),"6% to 8%",AND(P207&gt;0.08,P207&lt;=0.1),"8% to 10%",AND(P207&gt;0.1,P207&lt;=0.15),"10% to 15%",AND(P207&gt;0.15,P207&lt;=0.2),"15% to 20%",AND(P207&gt;0.2,P207&lt;=0.25),"20% to 25%",AND(P207&gt;0.25,P207&lt;=0.3),"25% to 30%",AND(P207&gt;0.3,P207&lt;=0.4),"30% to 40%",AND(P207&gt;0.4,P207&lt;=0.5),"40% to 50%",AND(P207&gt;0.5,P207&lt;=0.75),"50% to 75%",AND(P207&gt;0.75,P207&lt;=1),"75% to 100%")</f>
        <v>6% to 8%</v>
      </c>
      <c r="P207" s="10">
        <f>_xlfn.XLOOKUP($E207,'Raw Data'!$E:$E,'Raw Data'!P:P,"ERROR",0,1)</f>
        <v>0.0701429772918419</v>
      </c>
      <c r="Q207" s="9">
        <f>_xlfn.XLOOKUP($E207,'Raw Data'!$E:$E,'Raw Data'!Q:Q,"ERROR",0,1)</f>
        <v>8</v>
      </c>
      <c r="R207" s="9" t="str">
        <f>_xlfn.XLOOKUP($E207,'Raw Data'!$E:$E,'Raw Data'!R:R,"ERROR",0,1)</f>
        <v>oz</v>
      </c>
      <c r="S207" s="5" t="str">
        <f t="array" ref="S207">_xlfn.IFS(AND(T207&gt;0,T207&lt;=0.05),"0 to 0.05",AND(T207&gt;0.05,T207&lt;=0.1),"0.05 to 0.1",AND(T207&gt;0.1,T207&lt;=0.2),"0.1 to 0.2",AND(T207&gt;0.2,T207&lt;=0.3),"0.2 to 0.3",AND(T207&gt;0.3,T207&lt;=0.4),"0.3 to 0.4",AND(T207&gt;0.4,T207&lt;=0.5),"0.4 to 0.5",AND(T207&gt;0.5,T207&lt;=0.75),"0.5 to 0.75",AND(T207&gt;0.75,T207&lt;=1),"0.75 to 1",AND(T207&gt;1,T207&lt;=2),"1 to 2",AND(T207&gt;2,T207&lt;=3),"2 to 3",AND(T207&gt;3,T207&lt;=4),"3 to 4",AND(T207&gt;4,T207&lt;=5),"4 to 5",AND(T207&gt;5,T207&lt;=10),"5 to 10",T207&gt;10,"10+")</f>
        <v>0.4 to 0.5</v>
      </c>
      <c r="T207" s="10">
        <f>_xlfn.XLOOKUP($E207,'Raw Data'!$E:$E,'Raw Data'!T:T,"ERROR",0,1)</f>
        <v>0.467365573216097</v>
      </c>
      <c r="U207" s="15" t="str">
        <f t="array" ref="U207">_xlfn.IFS(AND(V207&gt;0,V207&lt;=0.05),"0 to 0.05",AND(V207&gt;0.05,V207&lt;=0.1),"0.05 to 0.1",AND(V207&gt;0.1,V207&lt;=0.2),"0.1 to 0.2",AND(V207&gt;0.2,V207&lt;=0.3),"0.2 to 0.3",AND(V207&gt;0.3,V207&lt;=0.4),"0.3 to 0.4",AND(V207&gt;0.4,V207&lt;=0.5),"0.4 to 0.5",AND(V207&gt;0.5,V207&lt;=0.75),"0.5 to 0.75",AND(V207&gt;0.75,V207&lt;=1),"0.75 to 1",AND(V207&gt;1,V207&lt;=2),"1 to 2",AND(V207&gt;2,V207&lt;=3),"2 to 3",AND(V207&gt;3,V207&lt;=4),"3 to 4",AND(V207&gt;4,V207&lt;=5),"4 to 5",AND(V207&gt;5,V207&lt;=10),"5 to 10",V207&gt;10,"10+")</f>
        <v>0.1 to 0.2</v>
      </c>
      <c r="V207" s="10">
        <f>_xlfn.XLOOKUP($E207,'Raw Data'!$E:$E,'Raw Data'!V:V,"ERROR",0,1)</f>
        <v>0.135707642881299</v>
      </c>
      <c r="W207" s="15" t="str">
        <f t="array" ref="W207">_xlfn.IFS(AND(X207&gt;0,X207&lt;=0.05),"0 to 0.05",AND(X207&gt;0.05,X207&lt;=0.1),"0.05 to 0.1",AND(X207&gt;0.1,X207&lt;=0.2),"0.1 to 0.2",AND(X207&gt;0.2,X207&lt;=0.3),"0.2 to 0.3",AND(X207&gt;0.3,X207&lt;=0.4),"0.3 to 0.4",AND(X207&gt;0.4,X207&lt;=0.5),"0.4 to 0.5",AND(X207&gt;0.5,X207&lt;=0.75),"0.5 to 0.75",AND(X207&gt;0.75,X207&lt;=1),"0.75 to 1",AND(X207&gt;1,X207&lt;=2),"1 to 2",AND(X207&gt;2,X207&lt;=3),"2 to 3",AND(X207&gt;3,X207&lt;=4),"3 to 4",AND(X207&gt;4,X207&lt;=5),"4 to 5",AND(X207&gt;5,X207&lt;=10),"5 to 10",X207&gt;10,"10+")</f>
        <v>0.1 to 0.2</v>
      </c>
      <c r="X207" s="16">
        <f t="shared" si="8"/>
        <v>0.126188704768346</v>
      </c>
      <c r="Y207" s="5" t="str">
        <f t="array" ref="Y207">_xlfn.IFS(AND(Z207&gt;0,Z207&lt;=1),"0 to 1",AND(Z207&gt;1,Z207&lt;=2),"1 to 2",AND(Z207&gt;2,Z207&lt;=4),"2 to 4",AND(Z207&gt;4,Z207&lt;=6),"4 to 6",AND(Z207&gt;6,Z207&lt;=8),"6 to 8",AND(Z207&gt;8,Z207&lt;=10),"8 to 10",AND(Z207&gt;10,Z207&lt;=15),"10 to 15",AND(Z207&gt;15,Z207&lt;=20),"15 to 20",AND(Z207&gt;20,Z207&lt;=25),"20 to 25",AND(Z207&gt;25,Z207&lt;=30),"25 to 30",AND(Z207&gt;30,Z207&lt;=40),"30 to 40",AND(Z207&gt;40,Z207&lt;=50),"40 to 50",Z207&gt;50,"50+")</f>
        <v>6 to 8</v>
      </c>
      <c r="Z207" s="9">
        <f>_xlfn.XLOOKUP($E207,'Raw Data'!$E:$E,'Raw Data'!Z:Z,"ERROR",0,1)</f>
        <v>8</v>
      </c>
      <c r="AA207" s="9" t="str">
        <f>_xlfn.XLOOKUP($E207,'Raw Data'!$E:$E,'Raw Data'!AA:AA,"ERROR",0,1)</f>
        <v>oz</v>
      </c>
    </row>
    <row r="208" hidden="1" spans="1:27">
      <c r="A208" s="5" t="str">
        <f>_xlfn.XLOOKUP($E208,'Raw Data'!$E:$E,'Raw Data'!A:A,"ERROR",0,1)</f>
        <v>AE</v>
      </c>
      <c r="B208" s="5" t="str">
        <f>_xlfn.XLOOKUP($E208,'Raw Data'!$E:$E,'Raw Data'!B:B,"ERROR",0,1)</f>
        <v>Hair Mousses</v>
      </c>
      <c r="C208" s="5" t="str">
        <f>_xlfn.XLOOKUP($E208,'Raw Data'!$E:$E,'Raw Data'!C:C,"ERROR",0,1)</f>
        <v>barex</v>
      </c>
      <c r="D208" s="5" t="str">
        <f>_xlfn.XLOOKUP($E208,'Raw Data'!$E:$E,'Raw Data'!D:D,"ERROR",0,1)</f>
        <v>www.amazon.ae/dp/B07JH2ZTPG</v>
      </c>
      <c r="E208" s="5" t="s">
        <v>407</v>
      </c>
      <c r="F208" s="9" t="str">
        <f>_xlfn.XLOOKUP($E208,'Raw Data'!$E:$E,'Raw Data'!F:F,"ERROR",0,1)</f>
        <v>BAREX - ODM Volume Booster Mousse 200 ml</v>
      </c>
      <c r="G208" s="10">
        <f>_xlfn.XLOOKUP($E208,'Raw Data'!$E:$E,'Raw Data'!G:G,"ERROR",0,1)</f>
        <v>3</v>
      </c>
      <c r="H208" s="9">
        <f>_xlfn.XLOOKUP($E208,'Raw Data'!$E:$E,'Raw Data'!H:H,"ERROR",0,1)</f>
        <v>252.6</v>
      </c>
      <c r="I208" s="9">
        <f>_xlfn.XLOOKUP($E208,'Raw Data'!$E:$E,'Raw Data'!I:I,"ERROR",0,1)</f>
        <v>0.000338186211754534</v>
      </c>
      <c r="J208" s="9" t="str">
        <f>_xlfn.XLOOKUP($E208,'Raw Data'!$E:$E,'Raw Data'!J:J,"ERROR",0,1)</f>
        <v>No</v>
      </c>
      <c r="K208" s="14" t="str">
        <f t="array" ref="K208">_xlfn.IFS(AND(L208&gt;0,L208&lt;=5),"0 to 5",AND(L208&gt;5,L208&lt;=10),"5 to 10",AND(L208&gt;10,L208&lt;=15),"10 to 15",AND(L208&gt;15,L208&lt;=20),"15 to 20",AND(L208&gt;20,L208&lt;=30),"20 to 30",AND(L208&gt;30,L208&lt;=40),"30 to 40",AND(L208&gt;40,L208&lt;=50),"40 to 50",AND(L208&gt;50,L208&lt;=75),"50 to 75",AND(L208&gt;75,L208&lt;=100),"75 to 100",AND(L208&gt;100,L208&lt;=150),"100 to 150",AND(L208&gt;150,L208&lt;=200),"150 to 200",AND(L208&gt;200,L208&lt;=250),"200 to 250",AND(L208&gt;250,L208&lt;=300),"250 to 300",AND(L208&gt;300,L208&lt;=400),"300 to 400",AND(L208&gt;400,L208&lt;=500),"400 to 500",L208&gt;500,"500+")</f>
        <v>75 to 100</v>
      </c>
      <c r="L208" s="9">
        <f>_xlfn.XLOOKUP($E208,'Raw Data'!$E:$E,'Raw Data'!L:L,"ERROR",0,1)</f>
        <v>100</v>
      </c>
      <c r="M208" s="14" t="str">
        <f t="array" ref="M208">_xlfn.IFS(AND(N208&gt;0,N208&lt;=5),"0 to 5",AND(N208&gt;5,N208&lt;=10),"5 to 10",AND(N208&gt;10,N208&lt;=15),"10 to 15",AND(N208&gt;15,N208&lt;=20),"15 to 20",AND(N208&gt;20,N208&lt;=30),"20 to 30",AND(N208&gt;30,N208&lt;=40),"30 to 40",AND(N208&gt;40,N208&lt;=50),"40 to 50",AND(N208&gt;50,N208&lt;=75),"50 to 75",AND(N208&gt;75,N208&lt;=100),"75 to 100",AND(N208&gt;100,N208&lt;=150),"100 to 150",AND(N208&gt;150,N208&lt;=200),"150 to 200",AND(N208&gt;200,N208&lt;=250),"200 to 250",AND(N208&gt;250,N208&lt;=300),"250 to 300",AND(N208&gt;300,N208&lt;=400),"300 to 400",AND(N208&gt;400,N208&lt;=500),"400 to 500",N208&gt;500,"500+")</f>
        <v>75 to 100</v>
      </c>
      <c r="N208" s="9">
        <f>_xlfn.XLOOKUP($E208,'Raw Data'!$E:$E,'Raw Data'!N:N,"ERROR",0,1)</f>
        <v>100</v>
      </c>
      <c r="O208" s="14" t="str">
        <f t="array" ref="O208">_xlfn.IFS(P208=0,"No Discount",AND(P208&gt;0,P208&lt;=0.02),"0% to 2%",AND(P208&gt;0.02,P208&lt;=0.04),"2% to 4%",AND(P208&gt;0.04,P208&lt;=0.06),"4% to 6%",AND(P208&gt;0.06,P208&lt;=0.08),"6% to 8%",AND(P208&gt;0.08,P208&lt;=0.1),"8% to 10%",AND(P208&gt;0.1,P208&lt;=0.15),"10% to 15%",AND(P208&gt;0.15,P208&lt;=0.2),"15% to 20%",AND(P208&gt;0.2,P208&lt;=0.25),"20% to 25%",AND(P208&gt;0.25,P208&lt;=0.3),"25% to 30%",AND(P208&gt;0.3,P208&lt;=0.4),"30% to 40%",AND(P208&gt;0.4,P208&lt;=0.5),"40% to 50%",AND(P208&gt;0.5,P208&lt;=0.75),"50% to 75%",AND(P208&gt;0.75,P208&lt;=1),"75% to 100%")</f>
        <v>No Discount</v>
      </c>
      <c r="P208" s="10">
        <f>_xlfn.XLOOKUP($E208,'Raw Data'!$E:$E,'Raw Data'!P:P,"ERROR",0,1)</f>
        <v>0</v>
      </c>
      <c r="Q208" s="9">
        <f>_xlfn.XLOOKUP($E208,'Raw Data'!$E:$E,'Raw Data'!Q:Q,"ERROR",0,1)</f>
        <v>200</v>
      </c>
      <c r="R208" s="9" t="str">
        <f>_xlfn.XLOOKUP($E208,'Raw Data'!$E:$E,'Raw Data'!R:R,"ERROR",0,1)</f>
        <v>ml</v>
      </c>
      <c r="S208" s="5" t="str">
        <f t="array" ref="S208">_xlfn.IFS(AND(T208&gt;0,T208&lt;=0.05),"0 to 0.05",AND(T208&gt;0.05,T208&lt;=0.1),"0.05 to 0.1",AND(T208&gt;0.1,T208&lt;=0.2),"0.1 to 0.2",AND(T208&gt;0.2,T208&lt;=0.3),"0.2 to 0.3",AND(T208&gt;0.3,T208&lt;=0.4),"0.3 to 0.4",AND(T208&gt;0.4,T208&lt;=0.5),"0.4 to 0.5",AND(T208&gt;0.5,T208&lt;=0.75),"0.5 to 0.75",AND(T208&gt;0.75,T208&lt;=1),"0.75 to 1",AND(T208&gt;1,T208&lt;=2),"1 to 2",AND(T208&gt;2,T208&lt;=3),"2 to 3",AND(T208&gt;3,T208&lt;=4),"3 to 4",AND(T208&gt;4,T208&lt;=5),"4 to 5",AND(T208&gt;5,T208&lt;=10),"5 to 10",T208&gt;10,"10+")</f>
        <v>0.5 to 0.75</v>
      </c>
      <c r="T208" s="10">
        <f>_xlfn.XLOOKUP($E208,'Raw Data'!$E:$E,'Raw Data'!T:T,"ERROR",0,1)</f>
        <v>0.500267142654177</v>
      </c>
      <c r="U208" s="15" t="str">
        <f t="array" ref="U208">_xlfn.IFS(AND(V208&gt;0,V208&lt;=0.05),"0 to 0.05",AND(V208&gt;0.05,V208&lt;=0.1),"0.05 to 0.1",AND(V208&gt;0.1,V208&lt;=0.2),"0.1 to 0.2",AND(V208&gt;0.2,V208&lt;=0.3),"0.2 to 0.3",AND(V208&gt;0.3,V208&lt;=0.4),"0.3 to 0.4",AND(V208&gt;0.4,V208&lt;=0.5),"0.4 to 0.5",AND(V208&gt;0.5,V208&lt;=0.75),"0.5 to 0.75",AND(V208&gt;0.75,V208&lt;=1),"0.75 to 1",AND(V208&gt;1,V208&lt;=2),"1 to 2",AND(V208&gt;2,V208&lt;=3),"2 to 3",AND(V208&gt;3,V208&lt;=4),"3 to 4",AND(V208&gt;4,V208&lt;=5),"4 to 5",AND(V208&gt;5,V208&lt;=10),"5 to 10",V208&gt;10,"10+")</f>
        <v>0.1 to 0.2</v>
      </c>
      <c r="V208" s="10">
        <f>_xlfn.XLOOKUP($E208,'Raw Data'!$E:$E,'Raw Data'!V:V,"ERROR",0,1)</f>
        <v>0.135072128516628</v>
      </c>
      <c r="W208" s="15" t="str">
        <f t="array" ref="W208">_xlfn.IFS(AND(X208&gt;0,X208&lt;=0.05),"0 to 0.05",AND(X208&gt;0.05,X208&lt;=0.1),"0.05 to 0.1",AND(X208&gt;0.1,X208&lt;=0.2),"0.1 to 0.2",AND(X208&gt;0.2,X208&lt;=0.3),"0.2 to 0.3",AND(X208&gt;0.3,X208&lt;=0.4),"0.3 to 0.4",AND(X208&gt;0.4,X208&lt;=0.5),"0.4 to 0.5",AND(X208&gt;0.5,X208&lt;=0.75),"0.5 to 0.75",AND(X208&gt;0.75,X208&lt;=1),"0.75 to 1",AND(X208&gt;1,X208&lt;=2),"1 to 2",AND(X208&gt;2,X208&lt;=3),"2 to 3",AND(X208&gt;3,X208&lt;=4),"3 to 4",AND(X208&gt;4,X208&lt;=5),"4 to 5",AND(X208&gt;5,X208&lt;=10),"5 to 10",X208&gt;10,"10+")</f>
        <v>0.1 to 0.2</v>
      </c>
      <c r="X208" s="16">
        <f t="shared" si="8"/>
        <v>0.135072128516628</v>
      </c>
      <c r="Y208" s="5" t="str">
        <f t="array" ref="Y208">_xlfn.IFS(AND(Z208&gt;0,Z208&lt;=1),"0 to 1",AND(Z208&gt;1,Z208&lt;=2),"1 to 2",AND(Z208&gt;2,Z208&lt;=4),"2 to 4",AND(Z208&gt;4,Z208&lt;=6),"4 to 6",AND(Z208&gt;6,Z208&lt;=8),"6 to 8",AND(Z208&gt;8,Z208&lt;=10),"8 to 10",AND(Z208&gt;10,Z208&lt;=15),"10 to 15",AND(Z208&gt;15,Z208&lt;=20),"15 to 20",AND(Z208&gt;20,Z208&lt;=25),"20 to 25",AND(Z208&gt;25,Z208&lt;=30),"25 to 30",AND(Z208&gt;30,Z208&lt;=40),"30 to 40",AND(Z208&gt;40,Z208&lt;=50),"40 to 50",Z208&gt;50,"50+")</f>
        <v>6 to 8</v>
      </c>
      <c r="Z208" s="9">
        <f>_xlfn.XLOOKUP($E208,'Raw Data'!$E:$E,'Raw Data'!Z:Z,"ERROR",0,1)</f>
        <v>6.76</v>
      </c>
      <c r="AA208" s="9" t="str">
        <f>_xlfn.XLOOKUP($E208,'Raw Data'!$E:$E,'Raw Data'!AA:AA,"ERROR",0,1)</f>
        <v>oz</v>
      </c>
    </row>
    <row r="209" hidden="1" spans="1:27">
      <c r="A209" s="5" t="str">
        <f>_xlfn.XLOOKUP($E209,'Raw Data'!$E:$E,'Raw Data'!A:A,"ERROR",0,1)</f>
        <v>AE</v>
      </c>
      <c r="B209" s="5" t="str">
        <f>_xlfn.XLOOKUP($E209,'Raw Data'!$E:$E,'Raw Data'!B:B,"ERROR",0,1)</f>
        <v>Hair Mousses</v>
      </c>
      <c r="C209" s="5" t="str">
        <f>_xlfn.XLOOKUP($E209,'Raw Data'!$E:$E,'Raw Data'!C:C,"ERROR",0,1)</f>
        <v>vichy</v>
      </c>
      <c r="D209" s="5" t="str">
        <f>_xlfn.XLOOKUP($E209,'Raw Data'!$E:$E,'Raw Data'!D:D,"ERROR",0,1)</f>
        <v>www.amazon.ae/dp/B0013J8ARW</v>
      </c>
      <c r="E209" s="5" t="s">
        <v>408</v>
      </c>
      <c r="F209" s="9" t="str">
        <f>_xlfn.XLOOKUP($E209,'Raw Data'!$E:$E,'Raw Data'!F:F,"ERROR",0,1)</f>
        <v>VICHY HOMME  mousse  Ã  raser anti-irritations 200 ml</v>
      </c>
      <c r="G209" s="10">
        <f>_xlfn.XLOOKUP($E209,'Raw Data'!$E:$E,'Raw Data'!G:G,"ERROR",0,1)</f>
        <v>4</v>
      </c>
      <c r="H209" s="9">
        <f>_xlfn.XLOOKUP($E209,'Raw Data'!$E:$E,'Raw Data'!H:H,"ERROR",0,1)</f>
        <v>248.78</v>
      </c>
      <c r="I209" s="9">
        <f>_xlfn.XLOOKUP($E209,'Raw Data'!$E:$E,'Raw Data'!I:I,"ERROR",0,1)</f>
        <v>0.000333071915123883</v>
      </c>
      <c r="J209" s="9" t="str">
        <f>_xlfn.XLOOKUP($E209,'Raw Data'!$E:$E,'Raw Data'!J:J,"ERROR",0,1)</f>
        <v>No</v>
      </c>
      <c r="K209" s="14" t="str">
        <f t="array" ref="K209">_xlfn.IFS(AND(L209&gt;0,L209&lt;=5),"0 to 5",AND(L209&gt;5,L209&lt;=10),"5 to 10",AND(L209&gt;10,L209&lt;=15),"10 to 15",AND(L209&gt;15,L209&lt;=20),"15 to 20",AND(L209&gt;20,L209&lt;=30),"20 to 30",AND(L209&gt;30,L209&lt;=40),"30 to 40",AND(L209&gt;40,L209&lt;=50),"40 to 50",AND(L209&gt;50,L209&lt;=75),"50 to 75",AND(L209&gt;75,L209&lt;=100),"75 to 100",AND(L209&gt;100,L209&lt;=150),"100 to 150",AND(L209&gt;150,L209&lt;=200),"150 to 200",AND(L209&gt;200,L209&lt;=250),"200 to 250",AND(L209&gt;250,L209&lt;=300),"250 to 300",AND(L209&gt;300,L209&lt;=400),"300 to 400",AND(L209&gt;400,L209&lt;=500),"400 to 500",L209&gt;500,"500+")</f>
        <v>75 to 100</v>
      </c>
      <c r="L209" s="9">
        <f>_xlfn.XLOOKUP($E209,'Raw Data'!$E:$E,'Raw Data'!L:L,"ERROR",0,1)</f>
        <v>77.51</v>
      </c>
      <c r="M209" s="14" t="str">
        <f t="array" ref="M209">_xlfn.IFS(AND(N209&gt;0,N209&lt;=5),"0 to 5",AND(N209&gt;5,N209&lt;=10),"5 to 10",AND(N209&gt;10,N209&lt;=15),"10 to 15",AND(N209&gt;15,N209&lt;=20),"15 to 20",AND(N209&gt;20,N209&lt;=30),"20 to 30",AND(N209&gt;30,N209&lt;=40),"30 to 40",AND(N209&gt;40,N209&lt;=50),"40 to 50",AND(N209&gt;50,N209&lt;=75),"50 to 75",AND(N209&gt;75,N209&lt;=100),"75 to 100",AND(N209&gt;100,N209&lt;=150),"100 to 150",AND(N209&gt;150,N209&lt;=200),"150 to 200",AND(N209&gt;200,N209&lt;=250),"200 to 250",AND(N209&gt;250,N209&lt;=300),"250 to 300",AND(N209&gt;300,N209&lt;=400),"300 to 400",AND(N209&gt;400,N209&lt;=500),"400 to 500",N209&gt;500,"500+")</f>
        <v>100 to 150</v>
      </c>
      <c r="N209" s="9">
        <f>_xlfn.XLOOKUP($E209,'Raw Data'!$E:$E,'Raw Data'!N:N,"ERROR",0,1)</f>
        <v>124.45</v>
      </c>
      <c r="O209" s="14" t="str">
        <f t="array" ref="O209">_xlfn.IFS(P209=0,"No Discount",AND(P209&gt;0,P209&lt;=0.02),"0% to 2%",AND(P209&gt;0.02,P209&lt;=0.04),"2% to 4%",AND(P209&gt;0.04,P209&lt;=0.06),"4% to 6%",AND(P209&gt;0.06,P209&lt;=0.08),"6% to 8%",AND(P209&gt;0.08,P209&lt;=0.1),"8% to 10%",AND(P209&gt;0.1,P209&lt;=0.15),"10% to 15%",AND(P209&gt;0.15,P209&lt;=0.2),"15% to 20%",AND(P209&gt;0.2,P209&lt;=0.25),"20% to 25%",AND(P209&gt;0.25,P209&lt;=0.3),"25% to 30%",AND(P209&gt;0.3,P209&lt;=0.4),"30% to 40%",AND(P209&gt;0.4,P209&lt;=0.5),"40% to 50%",AND(P209&gt;0.5,P209&lt;=0.75),"50% to 75%",AND(P209&gt;0.75,P209&lt;=1),"75% to 100%")</f>
        <v>30% to 40%</v>
      </c>
      <c r="P209" s="10">
        <f>_xlfn.XLOOKUP($E209,'Raw Data'!$E:$E,'Raw Data'!P:P,"ERROR",0,1)</f>
        <v>0.377179590196866</v>
      </c>
      <c r="Q209" s="9">
        <f>_xlfn.XLOOKUP($E209,'Raw Data'!$E:$E,'Raw Data'!Q:Q,"ERROR",0,1)</f>
        <v>200</v>
      </c>
      <c r="R209" s="9" t="str">
        <f>_xlfn.XLOOKUP($E209,'Raw Data'!$E:$E,'Raw Data'!R:R,"ERROR",0,1)</f>
        <v>ml</v>
      </c>
      <c r="S209" s="5" t="str">
        <f t="array" ref="S209">_xlfn.IFS(AND(T209&gt;0,T209&lt;=0.05),"0 to 0.05",AND(T209&gt;0.05,T209&lt;=0.1),"0.05 to 0.1",AND(T209&gt;0.1,T209&lt;=0.2),"0.1 to 0.2",AND(T209&gt;0.2,T209&lt;=0.3),"0.2 to 0.3",AND(T209&gt;0.3,T209&lt;=0.4),"0.3 to 0.4",AND(T209&gt;0.4,T209&lt;=0.5),"0.4 to 0.5",AND(T209&gt;0.5,T209&lt;=0.75),"0.5 to 0.75",AND(T209&gt;0.75,T209&lt;=1),"0.75 to 1",AND(T209&gt;1,T209&lt;=2),"1 to 2",AND(T209&gt;2,T209&lt;=3),"2 to 3",AND(T209&gt;3,T209&lt;=4),"3 to 4",AND(T209&gt;4,T209&lt;=5),"4 to 5",AND(T209&gt;5,T209&lt;=10),"5 to 10",T209&gt;10,"10+")</f>
        <v>0.3 to 0.4</v>
      </c>
      <c r="T209" s="10">
        <f>_xlfn.XLOOKUP($E209,'Raw Data'!$E:$E,'Raw Data'!T:T,"ERROR",0,1)</f>
        <v>0.387757062271253</v>
      </c>
      <c r="U209" s="15" t="str">
        <f t="array" ref="U209">_xlfn.IFS(AND(V209&gt;0,V209&lt;=0.05),"0 to 0.05",AND(V209&gt;0.05,V209&lt;=0.1),"0.05 to 0.1",AND(V209&gt;0.1,V209&lt;=0.2),"0.1 to 0.2",AND(V209&gt;0.2,V209&lt;=0.3),"0.2 to 0.3",AND(V209&gt;0.3,V209&lt;=0.4),"0.3 to 0.4",AND(V209&gt;0.4,V209&lt;=0.5),"0.4 to 0.5",AND(V209&gt;0.5,V209&lt;=0.75),"0.5 to 0.75",AND(V209&gt;0.75,V209&lt;=1),"0.75 to 1",AND(V209&gt;1,V209&lt;=2),"1 to 2",AND(V209&gt;2,V209&lt;=3),"2 to 3",AND(V209&gt;3,V209&lt;=4),"3 to 4",AND(V209&gt;4,V209&lt;=5),"4 to 5",AND(V209&gt;5,V209&lt;=10),"5 to 10",V209&gt;10,"10+")</f>
        <v>0.1 to 0.2</v>
      </c>
      <c r="V209" s="10">
        <f>_xlfn.XLOOKUP($E209,'Raw Data'!$E:$E,'Raw Data'!V:V,"ERROR",0,1)</f>
        <v>0.168097263938943</v>
      </c>
      <c r="W209" s="15" t="str">
        <f t="array" ref="W209">_xlfn.IFS(AND(X209&gt;0,X209&lt;=0.05),"0 to 0.05",AND(X209&gt;0.05,X209&lt;=0.1),"0.05 to 0.1",AND(X209&gt;0.1,X209&lt;=0.2),"0.1 to 0.2",AND(X209&gt;0.2,X209&lt;=0.3),"0.2 to 0.3",AND(X209&gt;0.3,X209&lt;=0.4),"0.3 to 0.4",AND(X209&gt;0.4,X209&lt;=0.5),"0.4 to 0.5",AND(X209&gt;0.5,X209&lt;=0.75),"0.5 to 0.75",AND(X209&gt;0.75,X209&lt;=1),"0.75 to 1",AND(X209&gt;1,X209&lt;=2),"1 to 2",AND(X209&gt;2,X209&lt;=3),"2 to 3",AND(X209&gt;3,X209&lt;=4),"3 to 4",AND(X209&gt;4,X209&lt;=5),"4 to 5",AND(X209&gt;5,X209&lt;=10),"5 to 10",X209&gt;10,"10+")</f>
        <v>0.1 to 0.2</v>
      </c>
      <c r="X209" s="16">
        <f t="shared" si="8"/>
        <v>0.104694406813238</v>
      </c>
      <c r="Y209" s="5" t="str">
        <f t="array" ref="Y209">_xlfn.IFS(AND(Z209&gt;0,Z209&lt;=1),"0 to 1",AND(Z209&gt;1,Z209&lt;=2),"1 to 2",AND(Z209&gt;2,Z209&lt;=4),"2 to 4",AND(Z209&gt;4,Z209&lt;=6),"4 to 6",AND(Z209&gt;6,Z209&lt;=8),"6 to 8",AND(Z209&gt;8,Z209&lt;=10),"8 to 10",AND(Z209&gt;10,Z209&lt;=15),"10 to 15",AND(Z209&gt;15,Z209&lt;=20),"15 to 20",AND(Z209&gt;20,Z209&lt;=25),"20 to 25",AND(Z209&gt;25,Z209&lt;=30),"25 to 30",AND(Z209&gt;30,Z209&lt;=40),"30 to 40",AND(Z209&gt;40,Z209&lt;=50),"40 to 50",Z209&gt;50,"50+")</f>
        <v>6 to 8</v>
      </c>
      <c r="Z209" s="9">
        <f>_xlfn.XLOOKUP($E209,'Raw Data'!$E:$E,'Raw Data'!Z:Z,"ERROR",0,1)</f>
        <v>6.76</v>
      </c>
      <c r="AA209" s="9" t="str">
        <f>_xlfn.XLOOKUP($E209,'Raw Data'!$E:$E,'Raw Data'!AA:AA,"ERROR",0,1)</f>
        <v>oz</v>
      </c>
    </row>
    <row r="210" hidden="1" spans="1:27">
      <c r="A210" s="5" t="str">
        <f>_xlfn.XLOOKUP($E210,'Raw Data'!$E:$E,'Raw Data'!A:A,"ERROR",0,1)</f>
        <v>AE</v>
      </c>
      <c r="B210" s="5" t="str">
        <f>_xlfn.XLOOKUP($E210,'Raw Data'!$E:$E,'Raw Data'!B:B,"ERROR",0,1)</f>
        <v>Hair Mousses</v>
      </c>
      <c r="C210" s="5" t="str">
        <f>_xlfn.XLOOKUP($E210,'Raw Data'!$E:$E,'Raw Data'!C:C,"ERROR",0,1)</f>
        <v>l'oreal paris</v>
      </c>
      <c r="D210" s="5" t="str">
        <f>_xlfn.XLOOKUP($E210,'Raw Data'!$E:$E,'Raw Data'!D:D,"ERROR",0,1)</f>
        <v>www.amazon.ae/dp/B01EJ8T9UA</v>
      </c>
      <c r="E210" s="5" t="s">
        <v>409</v>
      </c>
      <c r="F210" s="9" t="str">
        <f>_xlfn.XLOOKUP($E210,'Raw Data'!$E:$E,'Raw Data'!F:F,"ERROR",0,1)</f>
        <v>L'OrÃ©al Elnett CrÃ¨me De Mousse Volume Strong Hold, 200ml</v>
      </c>
      <c r="G210" s="10">
        <f>_xlfn.XLOOKUP($E210,'Raw Data'!$E:$E,'Raw Data'!G:G,"ERROR",0,1)</f>
        <v>5</v>
      </c>
      <c r="H210" s="9">
        <f>_xlfn.XLOOKUP($E210,'Raw Data'!$E:$E,'Raw Data'!H:H,"ERROR",0,1)</f>
        <v>247.54</v>
      </c>
      <c r="I210" s="9">
        <f>_xlfn.XLOOKUP($E210,'Raw Data'!$E:$E,'Raw Data'!I:I,"ERROR",0,1)</f>
        <v>0.000331411776950583</v>
      </c>
      <c r="J210" s="9" t="str">
        <f>_xlfn.XLOOKUP($E210,'Raw Data'!$E:$E,'Raw Data'!J:J,"ERROR",0,1)</f>
        <v>No</v>
      </c>
      <c r="K210" s="14" t="str">
        <f t="array" ref="K210">_xlfn.IFS(AND(L210&gt;0,L210&lt;=5),"0 to 5",AND(L210&gt;5,L210&lt;=10),"5 to 10",AND(L210&gt;10,L210&lt;=15),"10 to 15",AND(L210&gt;15,L210&lt;=20),"15 to 20",AND(L210&gt;20,L210&lt;=30),"20 to 30",AND(L210&gt;30,L210&lt;=40),"30 to 40",AND(L210&gt;40,L210&lt;=50),"40 to 50",AND(L210&gt;50,L210&lt;=75),"50 to 75",AND(L210&gt;75,L210&lt;=100),"75 to 100",AND(L210&gt;100,L210&lt;=150),"100 to 150",AND(L210&gt;150,L210&lt;=200),"150 to 200",AND(L210&gt;200,L210&lt;=250),"200 to 250",AND(L210&gt;250,L210&lt;=300),"250 to 300",AND(L210&gt;300,L210&lt;=400),"300 to 400",AND(L210&gt;400,L210&lt;=500),"400 to 500",L210&gt;500,"500+")</f>
        <v>50 to 75</v>
      </c>
      <c r="L210" s="9">
        <f>_xlfn.XLOOKUP($E210,'Raw Data'!$E:$E,'Raw Data'!L:L,"ERROR",0,1)</f>
        <v>59.84</v>
      </c>
      <c r="M210" s="14" t="str">
        <f t="array" ref="M210">_xlfn.IFS(AND(N210&gt;0,N210&lt;=5),"0 to 5",AND(N210&gt;5,N210&lt;=10),"5 to 10",AND(N210&gt;10,N210&lt;=15),"10 to 15",AND(N210&gt;15,N210&lt;=20),"15 to 20",AND(N210&gt;20,N210&lt;=30),"20 to 30",AND(N210&gt;30,N210&lt;=40),"30 to 40",AND(N210&gt;40,N210&lt;=50),"40 to 50",AND(N210&gt;50,N210&lt;=75),"50 to 75",AND(N210&gt;75,N210&lt;=100),"75 to 100",AND(N210&gt;100,N210&lt;=150),"100 to 150",AND(N210&gt;150,N210&lt;=200),"150 to 200",AND(N210&gt;200,N210&lt;=250),"200 to 250",AND(N210&gt;250,N210&lt;=300),"250 to 300",AND(N210&gt;300,N210&lt;=400),"300 to 400",AND(N210&gt;400,N210&lt;=500),"400 to 500",N210&gt;500,"500+")</f>
        <v>50 to 75</v>
      </c>
      <c r="N210" s="9">
        <f>_xlfn.XLOOKUP($E210,'Raw Data'!$E:$E,'Raw Data'!N:N,"ERROR",0,1)</f>
        <v>66.85</v>
      </c>
      <c r="O210" s="14" t="str">
        <f t="array" ref="O210">_xlfn.IFS(P210=0,"No Discount",AND(P210&gt;0,P210&lt;=0.02),"0% to 2%",AND(P210&gt;0.02,P210&lt;=0.04),"2% to 4%",AND(P210&gt;0.04,P210&lt;=0.06),"4% to 6%",AND(P210&gt;0.06,P210&lt;=0.08),"6% to 8%",AND(P210&gt;0.08,P210&lt;=0.1),"8% to 10%",AND(P210&gt;0.1,P210&lt;=0.15),"10% to 15%",AND(P210&gt;0.15,P210&lt;=0.2),"15% to 20%",AND(P210&gt;0.2,P210&lt;=0.25),"20% to 25%",AND(P210&gt;0.25,P210&lt;=0.3),"25% to 30%",AND(P210&gt;0.3,P210&lt;=0.4),"30% to 40%",AND(P210&gt;0.4,P210&lt;=0.5),"40% to 50%",AND(P210&gt;0.5,P210&lt;=0.75),"50% to 75%",AND(P210&gt;0.75,P210&lt;=1),"75% to 100%")</f>
        <v>10% to 15%</v>
      </c>
      <c r="P210" s="10">
        <f>_xlfn.XLOOKUP($E210,'Raw Data'!$E:$E,'Raw Data'!P:P,"ERROR",0,1)</f>
        <v>0.104861630516081</v>
      </c>
      <c r="Q210" s="9">
        <f>_xlfn.XLOOKUP($E210,'Raw Data'!$E:$E,'Raw Data'!Q:Q,"ERROR",0,1)</f>
        <v>200</v>
      </c>
      <c r="R210" s="9" t="str">
        <f>_xlfn.XLOOKUP($E210,'Raw Data'!$E:$E,'Raw Data'!R:R,"ERROR",0,1)</f>
        <v>ml</v>
      </c>
      <c r="S210" s="5" t="str">
        <f t="array" ref="S210">_xlfn.IFS(AND(T210&gt;0,T210&lt;=0.05),"0 to 0.05",AND(T210&gt;0.05,T210&lt;=0.1),"0.05 to 0.1",AND(T210&gt;0.1,T210&lt;=0.2),"0.1 to 0.2",AND(T210&gt;0.2,T210&lt;=0.3),"0.2 to 0.3",AND(T210&gt;0.3,T210&lt;=0.4),"0.3 to 0.4",AND(T210&gt;0.4,T210&lt;=0.5),"0.4 to 0.5",AND(T210&gt;0.5,T210&lt;=0.75),"0.5 to 0.75",AND(T210&gt;0.75,T210&lt;=1),"0.75 to 1",AND(T210&gt;1,T210&lt;=2),"1 to 2",AND(T210&gt;2,T210&lt;=3),"2 to 3",AND(T210&gt;3,T210&lt;=4),"3 to 4",AND(T210&gt;4,T210&lt;=5),"4 to 5",AND(T210&gt;5,T210&lt;=10),"5 to 10",T210&gt;10,"10+")</f>
        <v>0.2 to 0.3</v>
      </c>
      <c r="T210" s="10">
        <f>_xlfn.XLOOKUP($E210,'Raw Data'!$E:$E,'Raw Data'!T:T,"ERROR",0,1)</f>
        <v>0.29935985816426</v>
      </c>
      <c r="U210" s="15" t="str">
        <f t="array" ref="U210">_xlfn.IFS(AND(V210&gt;0,V210&lt;=0.05),"0 to 0.05",AND(V210&gt;0.05,V210&lt;=0.1),"0.05 to 0.1",AND(V210&gt;0.1,V210&lt;=0.2),"0.1 to 0.2",AND(V210&gt;0.2,V210&lt;=0.3),"0.2 to 0.3",AND(V210&gt;0.3,V210&lt;=0.4),"0.3 to 0.4",AND(V210&gt;0.4,V210&lt;=0.5),"0.4 to 0.5",AND(V210&gt;0.5,V210&lt;=0.75),"0.5 to 0.75",AND(V210&gt;0.75,V210&lt;=1),"0.75 to 1",AND(V210&gt;1,V210&lt;=2),"1 to 2",AND(V210&gt;2,V210&lt;=3),"2 to 3",AND(V210&gt;3,V210&lt;=4),"3 to 4",AND(V210&gt;4,V210&lt;=5),"4 to 5",AND(V210&gt;5,V210&lt;=10),"5 to 10",V210&gt;10,"10+")</f>
        <v>0.05 to 0.1</v>
      </c>
      <c r="V210" s="10">
        <f>_xlfn.XLOOKUP($E210,'Raw Data'!$E:$E,'Raw Data'!V:V,"ERROR",0,1)</f>
        <v>0.0902957179133657</v>
      </c>
      <c r="W210" s="15" t="str">
        <f t="array" ref="W210">_xlfn.IFS(AND(X210&gt;0,X210&lt;=0.05),"0 to 0.05",AND(X210&gt;0.05,X210&lt;=0.1),"0.05 to 0.1",AND(X210&gt;0.1,X210&lt;=0.2),"0.1 to 0.2",AND(X210&gt;0.2,X210&lt;=0.3),"0.2 to 0.3",AND(X210&gt;0.3,X210&lt;=0.4),"0.3 to 0.4",AND(X210&gt;0.4,X210&lt;=0.5),"0.4 to 0.5",AND(X210&gt;0.5,X210&lt;=0.75),"0.5 to 0.75",AND(X210&gt;0.75,X210&lt;=1),"0.75 to 1",AND(X210&gt;1,X210&lt;=2),"1 to 2",AND(X210&gt;2,X210&lt;=3),"2 to 3",AND(X210&gt;3,X210&lt;=4),"3 to 4",AND(X210&gt;4,X210&lt;=5),"4 to 5",AND(X210&gt;5,X210&lt;=10),"5 to 10",X210&gt;10,"10+")</f>
        <v>0.05 to 0.1</v>
      </c>
      <c r="X210" s="16">
        <f t="shared" si="8"/>
        <v>0.0808271617043501</v>
      </c>
      <c r="Y210" s="5" t="str">
        <f t="array" ref="Y210">_xlfn.IFS(AND(Z210&gt;0,Z210&lt;=1),"0 to 1",AND(Z210&gt;1,Z210&lt;=2),"1 to 2",AND(Z210&gt;2,Z210&lt;=4),"2 to 4",AND(Z210&gt;4,Z210&lt;=6),"4 to 6",AND(Z210&gt;6,Z210&lt;=8),"6 to 8",AND(Z210&gt;8,Z210&lt;=10),"8 to 10",AND(Z210&gt;10,Z210&lt;=15),"10 to 15",AND(Z210&gt;15,Z210&lt;=20),"15 to 20",AND(Z210&gt;20,Z210&lt;=25),"20 to 25",AND(Z210&gt;25,Z210&lt;=30),"25 to 30",AND(Z210&gt;30,Z210&lt;=40),"30 to 40",AND(Z210&gt;40,Z210&lt;=50),"40 to 50",Z210&gt;50,"50+")</f>
        <v>6 to 8</v>
      </c>
      <c r="Z210" s="9">
        <f>_xlfn.XLOOKUP($E210,'Raw Data'!$E:$E,'Raw Data'!Z:Z,"ERROR",0,1)</f>
        <v>6.76</v>
      </c>
      <c r="AA210" s="9" t="str">
        <f>_xlfn.XLOOKUP($E210,'Raw Data'!$E:$E,'Raw Data'!AA:AA,"ERROR",0,1)</f>
        <v>oz</v>
      </c>
    </row>
    <row r="211" hidden="1" spans="1:27">
      <c r="A211" s="5" t="str">
        <f>_xlfn.XLOOKUP($E211,'Raw Data'!$E:$E,'Raw Data'!A:A,"ERROR",0,1)</f>
        <v>AE</v>
      </c>
      <c r="B211" s="5" t="str">
        <f>_xlfn.XLOOKUP($E211,'Raw Data'!$E:$E,'Raw Data'!B:B,"ERROR",0,1)</f>
        <v>Hair Mousses</v>
      </c>
      <c r="C211" s="5" t="str">
        <f>_xlfn.XLOOKUP($E211,'Raw Data'!$E:$E,'Raw Data'!C:C,"ERROR",0,1)</f>
        <v>wodemate</v>
      </c>
      <c r="D211" s="5" t="str">
        <f>_xlfn.XLOOKUP($E211,'Raw Data'!$E:$E,'Raw Data'!D:D,"ERROR",0,1)</f>
        <v>www.amazon.ae/dp/B09VRXCSTV</v>
      </c>
      <c r="E211" s="5" t="s">
        <v>410</v>
      </c>
      <c r="F211" s="9" t="str">
        <f>_xlfn.XLOOKUP($E211,'Raw Data'!$E:$E,'Raw Data'!F:F,"ERROR",0,1)</f>
        <v>wodemate Lace Tint Mousse, Tinting Foam, Melting Hair Mousse for Your Lace Wig and All Hair Types (Medium Brown)</v>
      </c>
      <c r="G211" s="10">
        <f>_xlfn.XLOOKUP($E211,'Raw Data'!$E:$E,'Raw Data'!G:G,"ERROR",0,1)</f>
        <v>4</v>
      </c>
      <c r="H211" s="9">
        <f>_xlfn.XLOOKUP($E211,'Raw Data'!$E:$E,'Raw Data'!H:H,"ERROR",0,1)</f>
        <v>246.65</v>
      </c>
      <c r="I211" s="9">
        <f>_xlfn.XLOOKUP($E211,'Raw Data'!$E:$E,'Raw Data'!I:I,"ERROR",0,1)</f>
        <v>0.000330220226164908</v>
      </c>
      <c r="J211" s="9" t="str">
        <f>_xlfn.XLOOKUP($E211,'Raw Data'!$E:$E,'Raw Data'!J:J,"ERROR",0,1)</f>
        <v>No</v>
      </c>
      <c r="K211" s="14" t="str">
        <f t="array" ref="K211">_xlfn.IFS(AND(L211&gt;0,L211&lt;=5),"0 to 5",AND(L211&gt;5,L211&lt;=10),"5 to 10",AND(L211&gt;10,L211&lt;=15),"10 to 15",AND(L211&gt;15,L211&lt;=20),"15 to 20",AND(L211&gt;20,L211&lt;=30),"20 to 30",AND(L211&gt;30,L211&lt;=40),"30 to 40",AND(L211&gt;40,L211&lt;=50),"40 to 50",AND(L211&gt;50,L211&lt;=75),"50 to 75",AND(L211&gt;75,L211&lt;=100),"75 to 100",AND(L211&gt;100,L211&lt;=150),"100 to 150",AND(L211&gt;150,L211&lt;=200),"150 to 200",AND(L211&gt;200,L211&lt;=250),"200 to 250",AND(L211&gt;250,L211&lt;=300),"250 to 300",AND(L211&gt;300,L211&lt;=400),"300 to 400",AND(L211&gt;400,L211&lt;=500),"400 to 500",L211&gt;500,"500+")</f>
        <v>50 to 75</v>
      </c>
      <c r="L211" s="9">
        <f>_xlfn.XLOOKUP($E211,'Raw Data'!$E:$E,'Raw Data'!L:L,"ERROR",0,1)</f>
        <v>63.91</v>
      </c>
      <c r="M211" s="14" t="str">
        <f t="array" ref="M211">_xlfn.IFS(AND(N211&gt;0,N211&lt;=5),"0 to 5",AND(N211&gt;5,N211&lt;=10),"5 to 10",AND(N211&gt;10,N211&lt;=15),"10 to 15",AND(N211&gt;15,N211&lt;=20),"15 to 20",AND(N211&gt;20,N211&lt;=30),"20 to 30",AND(N211&gt;30,N211&lt;=40),"30 to 40",AND(N211&gt;40,N211&lt;=50),"40 to 50",AND(N211&gt;50,N211&lt;=75),"50 to 75",AND(N211&gt;75,N211&lt;=100),"75 to 100",AND(N211&gt;100,N211&lt;=150),"100 to 150",AND(N211&gt;150,N211&lt;=200),"150 to 200",AND(N211&gt;200,N211&lt;=250),"200 to 250",AND(N211&gt;250,N211&lt;=300),"250 to 300",AND(N211&gt;300,N211&lt;=400),"300 to 400",AND(N211&gt;400,N211&lt;=500),"400 to 500",N211&gt;500,"500+")</f>
        <v>75 to 100</v>
      </c>
      <c r="N211" s="9">
        <f>_xlfn.XLOOKUP($E211,'Raw Data'!$E:$E,'Raw Data'!N:N,"ERROR",0,1)</f>
        <v>77.52</v>
      </c>
      <c r="O211" s="14" t="str">
        <f t="array" ref="O211">_xlfn.IFS(P211=0,"No Discount",AND(P211&gt;0,P211&lt;=0.02),"0% to 2%",AND(P211&gt;0.02,P211&lt;=0.04),"2% to 4%",AND(P211&gt;0.04,P211&lt;=0.06),"4% to 6%",AND(P211&gt;0.06,P211&lt;=0.08),"6% to 8%",AND(P211&gt;0.08,P211&lt;=0.1),"8% to 10%",AND(P211&gt;0.1,P211&lt;=0.15),"10% to 15%",AND(P211&gt;0.15,P211&lt;=0.2),"15% to 20%",AND(P211&gt;0.2,P211&lt;=0.25),"20% to 25%",AND(P211&gt;0.25,P211&lt;=0.3),"25% to 30%",AND(P211&gt;0.3,P211&lt;=0.4),"30% to 40%",AND(P211&gt;0.4,P211&lt;=0.5),"40% to 50%",AND(P211&gt;0.5,P211&lt;=0.75),"50% to 75%",AND(P211&gt;0.75,P211&lt;=1),"75% to 100%")</f>
        <v>15% to 20%</v>
      </c>
      <c r="P211" s="10">
        <f>_xlfn.XLOOKUP($E211,'Raw Data'!$E:$E,'Raw Data'!P:P,"ERROR",0,1)</f>
        <v>0.175567595459236</v>
      </c>
      <c r="Q211" s="9">
        <f>_xlfn.XLOOKUP($E211,'Raw Data'!$E:$E,'Raw Data'!Q:Q,"ERROR",0,1)</f>
        <v>0</v>
      </c>
      <c r="R211" s="9">
        <f>_xlfn.XLOOKUP($E211,'Raw Data'!$E:$E,'Raw Data'!R:R,"ERROR",0,1)</f>
        <v>0</v>
      </c>
      <c r="S211" s="5" t="e">
        <f t="array" ref="S211">_xlfn.IFS(AND(T211&gt;0,T211&lt;=0.05),"0 to 0.05",AND(T211&gt;0.05,T211&lt;=0.1),"0.05 to 0.1",AND(T211&gt;0.1,T211&lt;=0.2),"0.1 to 0.2",AND(T211&gt;0.2,T211&lt;=0.3),"0.2 to 0.3",AND(T211&gt;0.3,T211&lt;=0.4),"0.3 to 0.4",AND(T211&gt;0.4,T211&lt;=0.5),"0.4 to 0.5",AND(T211&gt;0.5,T211&lt;=0.75),"0.5 to 0.75",AND(T211&gt;0.75,T211&lt;=1),"0.75 to 1",AND(T211&gt;1,T211&lt;=2),"1 to 2",AND(T211&gt;2,T211&lt;=3),"2 to 3",AND(T211&gt;3,T211&lt;=4),"3 to 4",AND(T211&gt;4,T211&lt;=5),"4 to 5",AND(T211&gt;5,T211&lt;=10),"5 to 10",T211&gt;10,"10+")</f>
        <v>#N/A</v>
      </c>
      <c r="T211" s="10">
        <f>_xlfn.XLOOKUP($E211,'Raw Data'!$E:$E,'Raw Data'!T:T,"ERROR",0,1)</f>
        <v>0</v>
      </c>
      <c r="U211" s="15" t="e">
        <f t="array" ref="U211">_xlfn.IFS(AND(V211&gt;0,V211&lt;=0.05),"0 to 0.05",AND(V211&gt;0.05,V211&lt;=0.1),"0.05 to 0.1",AND(V211&gt;0.1,V211&lt;=0.2),"0.1 to 0.2",AND(V211&gt;0.2,V211&lt;=0.3),"0.2 to 0.3",AND(V211&gt;0.3,V211&lt;=0.4),"0.3 to 0.4",AND(V211&gt;0.4,V211&lt;=0.5),"0.4 to 0.5",AND(V211&gt;0.5,V211&lt;=0.75),"0.5 to 0.75",AND(V211&gt;0.75,V211&lt;=1),"0.75 to 1",AND(V211&gt;1,V211&lt;=2),"1 to 2",AND(V211&gt;2,V211&lt;=3),"2 to 3",AND(V211&gt;3,V211&lt;=4),"3 to 4",AND(V211&gt;4,V211&lt;=5),"4 to 5",AND(V211&gt;5,V211&lt;=10),"5 to 10",V211&gt;10,"10+")</f>
        <v>#N/A</v>
      </c>
      <c r="V211" s="10">
        <f>_xlfn.XLOOKUP($E211,'Raw Data'!$E:$E,'Raw Data'!V:V,"ERROR",0,1)</f>
        <v>0</v>
      </c>
      <c r="W211" s="15" t="e">
        <f t="array" ref="W211">_xlfn.IFS(AND(X211&gt;0,X211&lt;=0.05),"0 to 0.05",AND(X211&gt;0.05,X211&lt;=0.1),"0.05 to 0.1",AND(X211&gt;0.1,X211&lt;=0.2),"0.1 to 0.2",AND(X211&gt;0.2,X211&lt;=0.3),"0.2 to 0.3",AND(X211&gt;0.3,X211&lt;=0.4),"0.3 to 0.4",AND(X211&gt;0.4,X211&lt;=0.5),"0.4 to 0.5",AND(X211&gt;0.5,X211&lt;=0.75),"0.5 to 0.75",AND(X211&gt;0.75,X211&lt;=1),"0.75 to 1",AND(X211&gt;1,X211&lt;=2),"1 to 2",AND(X211&gt;2,X211&lt;=3),"2 to 3",AND(X211&gt;3,X211&lt;=4),"3 to 4",AND(X211&gt;4,X211&lt;=5),"4 to 5",AND(X211&gt;5,X211&lt;=10),"5 to 10",X211&gt;10,"10+")</f>
        <v>#DIV/0!</v>
      </c>
      <c r="X211" s="16" t="e">
        <f t="shared" si="8"/>
        <v>#DIV/0!</v>
      </c>
      <c r="Y211" s="5" t="e">
        <f t="array" ref="Y211">_xlfn.IFS(AND(Z211&gt;0,Z211&lt;=1),"0 to 1",AND(Z211&gt;1,Z211&lt;=2),"1 to 2",AND(Z211&gt;2,Z211&lt;=4),"2 to 4",AND(Z211&gt;4,Z211&lt;=6),"4 to 6",AND(Z211&gt;6,Z211&lt;=8),"6 to 8",AND(Z211&gt;8,Z211&lt;=10),"8 to 10",AND(Z211&gt;10,Z211&lt;=15),"10 to 15",AND(Z211&gt;15,Z211&lt;=20),"15 to 20",AND(Z211&gt;20,Z211&lt;=25),"20 to 25",AND(Z211&gt;25,Z211&lt;=30),"25 to 30",AND(Z211&gt;30,Z211&lt;=40),"30 to 40",AND(Z211&gt;40,Z211&lt;=50),"40 to 50",Z211&gt;50,"50+")</f>
        <v>#N/A</v>
      </c>
      <c r="Z211" s="9">
        <f>_xlfn.XLOOKUP($E211,'Raw Data'!$E:$E,'Raw Data'!Z:Z,"ERROR",0,1)</f>
        <v>0</v>
      </c>
      <c r="AA211" s="9">
        <f>_xlfn.XLOOKUP($E211,'Raw Data'!$E:$E,'Raw Data'!AA:AA,"ERROR",0,1)</f>
        <v>0</v>
      </c>
    </row>
    <row r="212" hidden="1" spans="1:27">
      <c r="A212" s="5" t="str">
        <f>_xlfn.XLOOKUP($E212,'Raw Data'!$E:$E,'Raw Data'!A:A,"ERROR",0,1)</f>
        <v>AE</v>
      </c>
      <c r="B212" s="5" t="str">
        <f>_xlfn.XLOOKUP($E212,'Raw Data'!$E:$E,'Raw Data'!B:B,"ERROR",0,1)</f>
        <v>Hair Mousses</v>
      </c>
      <c r="C212" s="5" t="str">
        <f>_xlfn.XLOOKUP($E212,'Raw Data'!$E:$E,'Raw Data'!C:C,"ERROR",0,1)</f>
        <v>Johnny's Chop Shop</v>
      </c>
      <c r="D212" s="5" t="str">
        <f>_xlfn.XLOOKUP($E212,'Raw Data'!$E:$E,'Raw Data'!D:D,"ERROR",0,1)</f>
        <v>www.amazon.ae/dp/B08FK87MZT</v>
      </c>
      <c r="E212" s="5" t="s">
        <v>411</v>
      </c>
      <c r="F212" s="9" t="str">
        <f>_xlfn.XLOOKUP($E212,'Raw Data'!$E:$E,'Raw Data'!F:F,"ERROR",0,1)</f>
        <v>Johnny's Chop Shop Max Up Volume Mousse 150ml</v>
      </c>
      <c r="G212" s="10">
        <f>_xlfn.XLOOKUP($E212,'Raw Data'!$E:$E,'Raw Data'!G:G,"ERROR",0,1)</f>
        <v>3</v>
      </c>
      <c r="H212" s="9">
        <f>_xlfn.XLOOKUP($E212,'Raw Data'!$E:$E,'Raw Data'!H:H,"ERROR",0,1)</f>
        <v>243.63</v>
      </c>
      <c r="I212" s="9">
        <f>_xlfn.XLOOKUP($E212,'Raw Data'!$E:$E,'Raw Data'!I:I,"ERROR",0,1)</f>
        <v>0.000326176986420257</v>
      </c>
      <c r="J212" s="9" t="str">
        <f>_xlfn.XLOOKUP($E212,'Raw Data'!$E:$E,'Raw Data'!J:J,"ERROR",0,1)</f>
        <v>No</v>
      </c>
      <c r="K212" s="14" t="str">
        <f t="array" ref="K212">_xlfn.IFS(AND(L212&gt;0,L212&lt;=5),"0 to 5",AND(L212&gt;5,L212&lt;=10),"5 to 10",AND(L212&gt;10,L212&lt;=15),"10 to 15",AND(L212&gt;15,L212&lt;=20),"15 to 20",AND(L212&gt;20,L212&lt;=30),"20 to 30",AND(L212&gt;30,L212&lt;=40),"30 to 40",AND(L212&gt;40,L212&lt;=50),"40 to 50",AND(L212&gt;50,L212&lt;=75),"50 to 75",AND(L212&gt;75,L212&lt;=100),"75 to 100",AND(L212&gt;100,L212&lt;=150),"100 to 150",AND(L212&gt;150,L212&lt;=200),"150 to 200",AND(L212&gt;200,L212&lt;=250),"200 to 250",AND(L212&gt;250,L212&lt;=300),"250 to 300",AND(L212&gt;300,L212&lt;=400),"300 to 400",AND(L212&gt;400,L212&lt;=500),"400 to 500",L212&gt;500,"500+")</f>
        <v>100 to 150</v>
      </c>
      <c r="L212" s="9">
        <f>_xlfn.XLOOKUP($E212,'Raw Data'!$E:$E,'Raw Data'!L:L,"ERROR",0,1)</f>
        <v>115.76</v>
      </c>
      <c r="M212" s="14" t="str">
        <f t="array" ref="M212">_xlfn.IFS(AND(N212&gt;0,N212&lt;=5),"0 to 5",AND(N212&gt;5,N212&lt;=10),"5 to 10",AND(N212&gt;10,N212&lt;=15),"10 to 15",AND(N212&gt;15,N212&lt;=20),"15 to 20",AND(N212&gt;20,N212&lt;=30),"20 to 30",AND(N212&gt;30,N212&lt;=40),"30 to 40",AND(N212&gt;40,N212&lt;=50),"40 to 50",AND(N212&gt;50,N212&lt;=75),"50 to 75",AND(N212&gt;75,N212&lt;=100),"75 to 100",AND(N212&gt;100,N212&lt;=150),"100 to 150",AND(N212&gt;150,N212&lt;=200),"150 to 200",AND(N212&gt;200,N212&lt;=250),"200 to 250",AND(N212&gt;250,N212&lt;=300),"250 to 300",AND(N212&gt;300,N212&lt;=400),"300 to 400",AND(N212&gt;400,N212&lt;=500),"400 to 500",N212&gt;500,"500+")</f>
        <v>100 to 150</v>
      </c>
      <c r="N212" s="9">
        <f>_xlfn.XLOOKUP($E212,'Raw Data'!$E:$E,'Raw Data'!N:N,"ERROR",0,1)</f>
        <v>117.24</v>
      </c>
      <c r="O212" s="14" t="str">
        <f t="array" ref="O212">_xlfn.IFS(P212=0,"No Discount",AND(P212&gt;0,P212&lt;=0.02),"0% to 2%",AND(P212&gt;0.02,P212&lt;=0.04),"2% to 4%",AND(P212&gt;0.04,P212&lt;=0.06),"4% to 6%",AND(P212&gt;0.06,P212&lt;=0.08),"6% to 8%",AND(P212&gt;0.08,P212&lt;=0.1),"8% to 10%",AND(P212&gt;0.1,P212&lt;=0.15),"10% to 15%",AND(P212&gt;0.15,P212&lt;=0.2),"15% to 20%",AND(P212&gt;0.2,P212&lt;=0.25),"20% to 25%",AND(P212&gt;0.25,P212&lt;=0.3),"25% to 30%",AND(P212&gt;0.3,P212&lt;=0.4),"30% to 40%",AND(P212&gt;0.4,P212&lt;=0.5),"40% to 50%",AND(P212&gt;0.5,P212&lt;=0.75),"50% to 75%",AND(P212&gt;0.75,P212&lt;=1),"75% to 100%")</f>
        <v>0% to 2%</v>
      </c>
      <c r="P212" s="10">
        <f>_xlfn.XLOOKUP($E212,'Raw Data'!$E:$E,'Raw Data'!P:P,"ERROR",0,1)</f>
        <v>0.0126236779256226</v>
      </c>
      <c r="Q212" s="9">
        <f>_xlfn.XLOOKUP($E212,'Raw Data'!$E:$E,'Raw Data'!Q:Q,"ERROR",0,1)</f>
        <v>150</v>
      </c>
      <c r="R212" s="9" t="str">
        <f>_xlfn.XLOOKUP($E212,'Raw Data'!$E:$E,'Raw Data'!R:R,"ERROR",0,1)</f>
        <v>ml</v>
      </c>
      <c r="S212" s="5" t="str">
        <f t="array" ref="S212">_xlfn.IFS(AND(T212&gt;0,T212&lt;=0.05),"0 to 0.05",AND(T212&gt;0.05,T212&lt;=0.1),"0.05 to 0.1",AND(T212&gt;0.1,T212&lt;=0.2),"0.1 to 0.2",AND(T212&gt;0.2,T212&lt;=0.3),"0.2 to 0.3",AND(T212&gt;0.3,T212&lt;=0.4),"0.3 to 0.4",AND(T212&gt;0.4,T212&lt;=0.5),"0.4 to 0.5",AND(T212&gt;0.5,T212&lt;=0.75),"0.5 to 0.75",AND(T212&gt;0.75,T212&lt;=1),"0.75 to 1",AND(T212&gt;1,T212&lt;=2),"1 to 2",AND(T212&gt;2,T212&lt;=3),"2 to 3",AND(T212&gt;3,T212&lt;=4),"3 to 4",AND(T212&gt;4,T212&lt;=5),"4 to 5",AND(T212&gt;5,T212&lt;=10),"5 to 10",T212&gt;10,"10+")</f>
        <v>0.75 to 1</v>
      </c>
      <c r="T212" s="10">
        <f>_xlfn.XLOOKUP($E212,'Raw Data'!$E:$E,'Raw Data'!T:T,"ERROR",0,1)</f>
        <v>0.772145659115301</v>
      </c>
      <c r="U212" s="15" t="str">
        <f t="array" ref="U212">_xlfn.IFS(AND(V212&gt;0,V212&lt;=0.05),"0 to 0.05",AND(V212&gt;0.05,V212&lt;=0.1),"0.05 to 0.1",AND(V212&gt;0.1,V212&lt;=0.2),"0.1 to 0.2",AND(V212&gt;0.2,V212&lt;=0.3),"0.2 to 0.3",AND(V212&gt;0.3,V212&lt;=0.4),"0.3 to 0.4",AND(V212&gt;0.4,V212&lt;=0.5),"0.4 to 0.5",AND(V212&gt;0.5,V212&lt;=0.75),"0.5 to 0.75",AND(V212&gt;0.75,V212&lt;=1),"0.75 to 1",AND(V212&gt;1,V212&lt;=2),"1 to 2",AND(V212&gt;2,V212&lt;=3),"2 to 3",AND(V212&gt;3,V212&lt;=4),"3 to 4",AND(V212&gt;4,V212&lt;=5),"4 to 5",AND(V212&gt;5,V212&lt;=10),"5 to 10",V212&gt;10,"10+")</f>
        <v>0.2 to 0.3</v>
      </c>
      <c r="V212" s="10">
        <f>_xlfn.XLOOKUP($E212,'Raw Data'!$E:$E,'Raw Data'!V:V,"ERROR",0,1)</f>
        <v>0.211144751297193</v>
      </c>
      <c r="W212" s="15" t="str">
        <f t="array" ref="W212">_xlfn.IFS(AND(X212&gt;0,X212&lt;=0.05),"0 to 0.05",AND(X212&gt;0.05,X212&lt;=0.1),"0.05 to 0.1",AND(X212&gt;0.1,X212&lt;=0.2),"0.1 to 0.2",AND(X212&gt;0.2,X212&lt;=0.3),"0.2 to 0.3",AND(X212&gt;0.3,X212&lt;=0.4),"0.3 to 0.4",AND(X212&gt;0.4,X212&lt;=0.5),"0.4 to 0.5",AND(X212&gt;0.5,X212&lt;=0.75),"0.5 to 0.75",AND(X212&gt;0.75,X212&lt;=1),"0.75 to 1",AND(X212&gt;1,X212&lt;=2),"1 to 2",AND(X212&gt;2,X212&lt;=3),"2 to 3",AND(X212&gt;3,X212&lt;=4),"3 to 4",AND(X212&gt;4,X212&lt;=5),"4 to 5",AND(X212&gt;5,X212&lt;=10),"5 to 10",X212&gt;10,"10+")</f>
        <v>0.2 to 0.3</v>
      </c>
      <c r="X212" s="16">
        <f t="shared" si="8"/>
        <v>0.208479327961131</v>
      </c>
      <c r="Y212" s="5" t="str">
        <f t="array" ref="Y212">_xlfn.IFS(AND(Z212&gt;0,Z212&lt;=1),"0 to 1",AND(Z212&gt;1,Z212&lt;=2),"1 to 2",AND(Z212&gt;2,Z212&lt;=4),"2 to 4",AND(Z212&gt;4,Z212&lt;=6),"4 to 6",AND(Z212&gt;6,Z212&lt;=8),"6 to 8",AND(Z212&gt;8,Z212&lt;=10),"8 to 10",AND(Z212&gt;10,Z212&lt;=15),"10 to 15",AND(Z212&gt;15,Z212&lt;=20),"15 to 20",AND(Z212&gt;20,Z212&lt;=25),"20 to 25",AND(Z212&gt;25,Z212&lt;=30),"25 to 30",AND(Z212&gt;30,Z212&lt;=40),"30 to 40",AND(Z212&gt;40,Z212&lt;=50),"40 to 50",Z212&gt;50,"50+")</f>
        <v>4 to 6</v>
      </c>
      <c r="Z212" s="9">
        <f>_xlfn.XLOOKUP($E212,'Raw Data'!$E:$E,'Raw Data'!Z:Z,"ERROR",0,1)</f>
        <v>5.07</v>
      </c>
      <c r="AA212" s="9" t="str">
        <f>_xlfn.XLOOKUP($E212,'Raw Data'!$E:$E,'Raw Data'!AA:AA,"ERROR",0,1)</f>
        <v>oz</v>
      </c>
    </row>
    <row r="213" hidden="1" spans="1:27">
      <c r="A213" s="5" t="str">
        <f>_xlfn.XLOOKUP($E213,'Raw Data'!$E:$E,'Raw Data'!A:A,"ERROR",0,1)</f>
        <v>AE</v>
      </c>
      <c r="B213" s="5" t="str">
        <f>_xlfn.XLOOKUP($E213,'Raw Data'!$E:$E,'Raw Data'!B:B,"ERROR",0,1)</f>
        <v>Hair Mousses</v>
      </c>
      <c r="C213" s="5" t="str">
        <f>_xlfn.XLOOKUP($E213,'Raw Data'!$E:$E,'Raw Data'!C:C,"ERROR",0,1)</f>
        <v>douxo</v>
      </c>
      <c r="D213" s="5" t="str">
        <f>_xlfn.XLOOKUP($E213,'Raw Data'!$E:$E,'Raw Data'!D:D,"ERROR",0,1)</f>
        <v>www.amazon.ae/dp/B088HHFDLT</v>
      </c>
      <c r="E213" s="5" t="s">
        <v>412</v>
      </c>
      <c r="F213" s="9" t="str">
        <f>_xlfn.XLOOKUP($E213,'Raw Data'!$E:$E,'Raw Data'!F:F,"ERROR",0,1)</f>
        <v>DOUXO S3 SEB - Mousse - Dog &amp; Cat Hygiene - Oily skin - Flaky Skin - Anti-odour and Antidandruff - Hypoallergenic fragrance - Veterinary Recommended - 150ml</v>
      </c>
      <c r="G213" s="10">
        <f>_xlfn.XLOOKUP($E213,'Raw Data'!$E:$E,'Raw Data'!G:G,"ERROR",0,1)</f>
        <v>4</v>
      </c>
      <c r="H213" s="9">
        <f>_xlfn.XLOOKUP($E213,'Raw Data'!$E:$E,'Raw Data'!H:H,"ERROR",0,1)</f>
        <v>242.58</v>
      </c>
      <c r="I213" s="9">
        <f>_xlfn.XLOOKUP($E213,'Raw Data'!$E:$E,'Raw Data'!I:I,"ERROR",0,1)</f>
        <v>0.000324771224257382</v>
      </c>
      <c r="J213" s="9" t="str">
        <f>_xlfn.XLOOKUP($E213,'Raw Data'!$E:$E,'Raw Data'!J:J,"ERROR",0,1)</f>
        <v>No</v>
      </c>
      <c r="K213" s="14" t="str">
        <f t="array" ref="K213">_xlfn.IFS(AND(L213&gt;0,L213&lt;=5),"0 to 5",AND(L213&gt;5,L213&lt;=10),"5 to 10",AND(L213&gt;10,L213&lt;=15),"10 to 15",AND(L213&gt;15,L213&lt;=20),"15 to 20",AND(L213&gt;20,L213&lt;=30),"20 to 30",AND(L213&gt;30,L213&lt;=40),"30 to 40",AND(L213&gt;40,L213&lt;=50),"40 to 50",AND(L213&gt;50,L213&lt;=75),"50 to 75",AND(L213&gt;75,L213&lt;=100),"75 to 100",AND(L213&gt;100,L213&lt;=150),"100 to 150",AND(L213&gt;150,L213&lt;=200),"150 to 200",AND(L213&gt;200,L213&lt;=250),"200 to 250",AND(L213&gt;250,L213&lt;=300),"250 to 300",AND(L213&gt;300,L213&lt;=400),"300 to 400",AND(L213&gt;400,L213&lt;=500),"400 to 500",L213&gt;500,"500+")</f>
        <v>50 to 75</v>
      </c>
      <c r="L213" s="9">
        <f>_xlfn.XLOOKUP($E213,'Raw Data'!$E:$E,'Raw Data'!L:L,"ERROR",0,1)</f>
        <v>63.07</v>
      </c>
      <c r="M213" s="14" t="str">
        <f t="array" ref="M213">_xlfn.IFS(AND(N213&gt;0,N213&lt;=5),"0 to 5",AND(N213&gt;5,N213&lt;=10),"5 to 10",AND(N213&gt;10,N213&lt;=15),"10 to 15",AND(N213&gt;15,N213&lt;=20),"15 to 20",AND(N213&gt;20,N213&lt;=30),"20 to 30",AND(N213&gt;30,N213&lt;=40),"30 to 40",AND(N213&gt;40,N213&lt;=50),"40 to 50",AND(N213&gt;50,N213&lt;=75),"50 to 75",AND(N213&gt;75,N213&lt;=100),"75 to 100",AND(N213&gt;100,N213&lt;=150),"100 to 150",AND(N213&gt;150,N213&lt;=200),"150 to 200",AND(N213&gt;200,N213&lt;=250),"200 to 250",AND(N213&gt;250,N213&lt;=300),"250 to 300",AND(N213&gt;300,N213&lt;=400),"300 to 400",AND(N213&gt;400,N213&lt;=500),"400 to 500",N213&gt;500,"500+")</f>
        <v>50 to 75</v>
      </c>
      <c r="N213" s="9">
        <f>_xlfn.XLOOKUP($E213,'Raw Data'!$E:$E,'Raw Data'!N:N,"ERROR",0,1)</f>
        <v>63.07</v>
      </c>
      <c r="O213" s="14" t="str">
        <f t="array" ref="O213">_xlfn.IFS(P213=0,"No Discount",AND(P213&gt;0,P213&lt;=0.02),"0% to 2%",AND(P213&gt;0.02,P213&lt;=0.04),"2% to 4%",AND(P213&gt;0.04,P213&lt;=0.06),"4% to 6%",AND(P213&gt;0.06,P213&lt;=0.08),"6% to 8%",AND(P213&gt;0.08,P213&lt;=0.1),"8% to 10%",AND(P213&gt;0.1,P213&lt;=0.15),"10% to 15%",AND(P213&gt;0.15,P213&lt;=0.2),"15% to 20%",AND(P213&gt;0.2,P213&lt;=0.25),"20% to 25%",AND(P213&gt;0.25,P213&lt;=0.3),"25% to 30%",AND(P213&gt;0.3,P213&lt;=0.4),"30% to 40%",AND(P213&gt;0.4,P213&lt;=0.5),"40% to 50%",AND(P213&gt;0.5,P213&lt;=0.75),"50% to 75%",AND(P213&gt;0.75,P213&lt;=1),"75% to 100%")</f>
        <v>No Discount</v>
      </c>
      <c r="P213" s="10">
        <f>_xlfn.XLOOKUP($E213,'Raw Data'!$E:$E,'Raw Data'!P:P,"ERROR",0,1)</f>
        <v>0</v>
      </c>
      <c r="Q213" s="9">
        <f>_xlfn.XLOOKUP($E213,'Raw Data'!$E:$E,'Raw Data'!Q:Q,"ERROR",0,1)</f>
        <v>150</v>
      </c>
      <c r="R213" s="9" t="str">
        <f>_xlfn.XLOOKUP($E213,'Raw Data'!$E:$E,'Raw Data'!R:R,"ERROR",0,1)</f>
        <v>ml</v>
      </c>
      <c r="S213" s="5" t="str">
        <f t="array" ref="S213">_xlfn.IFS(AND(T213&gt;0,T213&lt;=0.05),"0 to 0.05",AND(T213&gt;0.05,T213&lt;=0.1),"0.05 to 0.1",AND(T213&gt;0.1,T213&lt;=0.2),"0.1 to 0.2",AND(T213&gt;0.2,T213&lt;=0.3),"0.2 to 0.3",AND(T213&gt;0.3,T213&lt;=0.4),"0.3 to 0.4",AND(T213&gt;0.4,T213&lt;=0.5),"0.4 to 0.5",AND(T213&gt;0.5,T213&lt;=0.75),"0.5 to 0.75",AND(T213&gt;0.75,T213&lt;=1),"0.75 to 1",AND(T213&gt;1,T213&lt;=2),"1 to 2",AND(T213&gt;2,T213&lt;=3),"2 to 3",AND(T213&gt;3,T213&lt;=4),"3 to 4",AND(T213&gt;4,T213&lt;=5),"4 to 5",AND(T213&gt;5,T213&lt;=10),"5 to 10",T213&gt;10,"10+")</f>
        <v>0.4 to 0.5</v>
      </c>
      <c r="T213" s="10">
        <f>_xlfn.XLOOKUP($E213,'Raw Data'!$E:$E,'Raw Data'!T:T,"ERROR",0,1)</f>
        <v>0.42069131582932</v>
      </c>
      <c r="U213" s="15" t="str">
        <f t="array" ref="U213">_xlfn.IFS(AND(V213&gt;0,V213&lt;=0.05),"0 to 0.05",AND(V213&gt;0.05,V213&lt;=0.1),"0.05 to 0.1",AND(V213&gt;0.1,V213&lt;=0.2),"0.1 to 0.2",AND(V213&gt;0.2,V213&lt;=0.3),"0.2 to 0.3",AND(V213&gt;0.3,V213&lt;=0.4),"0.3 to 0.4",AND(V213&gt;0.4,V213&lt;=0.5),"0.4 to 0.5",AND(V213&gt;0.5,V213&lt;=0.75),"0.5 to 0.75",AND(V213&gt;0.75,V213&lt;=1),"0.75 to 1",AND(V213&gt;1,V213&lt;=2),"1 to 2",AND(V213&gt;2,V213&lt;=3),"2 to 3",AND(V213&gt;3,V213&lt;=4),"3 to 4",AND(V213&gt;4,V213&lt;=5),"4 to 5",AND(V213&gt;5,V213&lt;=10),"5 to 10",V213&gt;10,"10+")</f>
        <v>0.1 to 0.2</v>
      </c>
      <c r="V213" s="10">
        <f>_xlfn.XLOOKUP($E213,'Raw Data'!$E:$E,'Raw Data'!V:V,"ERROR",0,1)</f>
        <v>0.113586655273916</v>
      </c>
      <c r="W213" s="15" t="str">
        <f t="array" ref="W213">_xlfn.IFS(AND(X213&gt;0,X213&lt;=0.05),"0 to 0.05",AND(X213&gt;0.05,X213&lt;=0.1),"0.05 to 0.1",AND(X213&gt;0.1,X213&lt;=0.2),"0.1 to 0.2",AND(X213&gt;0.2,X213&lt;=0.3),"0.2 to 0.3",AND(X213&gt;0.3,X213&lt;=0.4),"0.3 to 0.4",AND(X213&gt;0.4,X213&lt;=0.5),"0.4 to 0.5",AND(X213&gt;0.5,X213&lt;=0.75),"0.5 to 0.75",AND(X213&gt;0.75,X213&lt;=1),"0.75 to 1",AND(X213&gt;1,X213&lt;=2),"1 to 2",AND(X213&gt;2,X213&lt;=3),"2 to 3",AND(X213&gt;3,X213&lt;=4),"3 to 4",AND(X213&gt;4,X213&lt;=5),"4 to 5",AND(X213&gt;5,X213&lt;=10),"5 to 10",X213&gt;10,"10+")</f>
        <v>0.1 to 0.2</v>
      </c>
      <c r="X213" s="16">
        <f t="shared" si="8"/>
        <v>0.113586655273916</v>
      </c>
      <c r="Y213" s="5" t="str">
        <f t="array" ref="Y213">_xlfn.IFS(AND(Z213&gt;0,Z213&lt;=1),"0 to 1",AND(Z213&gt;1,Z213&lt;=2),"1 to 2",AND(Z213&gt;2,Z213&lt;=4),"2 to 4",AND(Z213&gt;4,Z213&lt;=6),"4 to 6",AND(Z213&gt;6,Z213&lt;=8),"6 to 8",AND(Z213&gt;8,Z213&lt;=10),"8 to 10",AND(Z213&gt;10,Z213&lt;=15),"10 to 15",AND(Z213&gt;15,Z213&lt;=20),"15 to 20",AND(Z213&gt;20,Z213&lt;=25),"20 to 25",AND(Z213&gt;25,Z213&lt;=30),"25 to 30",AND(Z213&gt;30,Z213&lt;=40),"30 to 40",AND(Z213&gt;40,Z213&lt;=50),"40 to 50",Z213&gt;50,"50+")</f>
        <v>4 to 6</v>
      </c>
      <c r="Z213" s="9">
        <f>_xlfn.XLOOKUP($E213,'Raw Data'!$E:$E,'Raw Data'!Z:Z,"ERROR",0,1)</f>
        <v>5.07</v>
      </c>
      <c r="AA213" s="9" t="str">
        <f>_xlfn.XLOOKUP($E213,'Raw Data'!$E:$E,'Raw Data'!AA:AA,"ERROR",0,1)</f>
        <v>oz</v>
      </c>
    </row>
    <row r="214" hidden="1" spans="1:27">
      <c r="A214" s="5" t="str">
        <f>_xlfn.XLOOKUP($E214,'Raw Data'!$E:$E,'Raw Data'!A:A,"ERROR",0,1)</f>
        <v>AE</v>
      </c>
      <c r="B214" s="5" t="str">
        <f>_xlfn.XLOOKUP($E214,'Raw Data'!$E:$E,'Raw Data'!B:B,"ERROR",0,1)</f>
        <v>Hair Mousses</v>
      </c>
      <c r="C214" s="5" t="str">
        <f>_xlfn.XLOOKUP($E214,'Raw Data'!$E:$E,'Raw Data'!C:C,"ERROR",0,1)</f>
        <v>no nothing</v>
      </c>
      <c r="D214" s="5" t="str">
        <f>_xlfn.XLOOKUP($E214,'Raw Data'!$E:$E,'Raw Data'!D:D,"ERROR",0,1)</f>
        <v>www.amazon.ae/dp/B07C89VC6H</v>
      </c>
      <c r="E214" s="5" t="s">
        <v>413</v>
      </c>
      <c r="F214" s="9" t="str">
        <f>_xlfn.XLOOKUP($E214,'Raw Data'!$E:$E,'Raw Data'!F:F,"ERROR",0,1)</f>
        <v>No nothing Very Sensitive Strong Mousse - Fragrance Free, Hypoallergenic, Alcohol Free, Unscented Styling Mousse for Volume - Gluten Free, Soy Free, Paraben Free - 6.8 oz (Strong Mousse) No nothing Very Sensitive Strong Mousse - Fragrance Free, Hypoallergenic, Alcohol Free, Unscented Styling Mousse for Volume - Gluten Free, Soy Free, Paraben Free - 6.8 oz (Strong Mousse)</v>
      </c>
      <c r="G214" s="10">
        <f>_xlfn.XLOOKUP($E214,'Raw Data'!$E:$E,'Raw Data'!G:G,"ERROR",0,1)</f>
        <v>1</v>
      </c>
      <c r="H214" s="9">
        <f>_xlfn.XLOOKUP($E214,'Raw Data'!$E:$E,'Raw Data'!H:H,"ERROR",0,1)</f>
        <v>239.97</v>
      </c>
      <c r="I214" s="9">
        <f>_xlfn.XLOOKUP($E214,'Raw Data'!$E:$E,'Raw Data'!I:I,"ERROR",0,1)</f>
        <v>0.000321276901166807</v>
      </c>
      <c r="J214" s="9" t="str">
        <f>_xlfn.XLOOKUP($E214,'Raw Data'!$E:$E,'Raw Data'!J:J,"ERROR",0,1)</f>
        <v>No</v>
      </c>
      <c r="K214" s="14" t="str">
        <f t="array" ref="K214">_xlfn.IFS(AND(L214&gt;0,L214&lt;=5),"0 to 5",AND(L214&gt;5,L214&lt;=10),"5 to 10",AND(L214&gt;10,L214&lt;=15),"10 to 15",AND(L214&gt;15,L214&lt;=20),"15 to 20",AND(L214&gt;20,L214&lt;=30),"20 to 30",AND(L214&gt;30,L214&lt;=40),"30 to 40",AND(L214&gt;40,L214&lt;=50),"40 to 50",AND(L214&gt;50,L214&lt;=75),"50 to 75",AND(L214&gt;75,L214&lt;=100),"75 to 100",AND(L214&gt;100,L214&lt;=150),"100 to 150",AND(L214&gt;150,L214&lt;=200),"150 to 200",AND(L214&gt;200,L214&lt;=250),"200 to 250",AND(L214&gt;250,L214&lt;=300),"250 to 300",AND(L214&gt;300,L214&lt;=400),"300 to 400",AND(L214&gt;400,L214&lt;=500),"400 to 500",L214&gt;500,"500+")</f>
        <v>150 to 200</v>
      </c>
      <c r="L214" s="9">
        <f>_xlfn.XLOOKUP($E214,'Raw Data'!$E:$E,'Raw Data'!L:L,"ERROR",0,1)</f>
        <v>189.88</v>
      </c>
      <c r="M214" s="14" t="str">
        <f t="array" ref="M214">_xlfn.IFS(AND(N214&gt;0,N214&lt;=5),"0 to 5",AND(N214&gt;5,N214&lt;=10),"5 to 10",AND(N214&gt;10,N214&lt;=15),"10 to 15",AND(N214&gt;15,N214&lt;=20),"15 to 20",AND(N214&gt;20,N214&lt;=30),"20 to 30",AND(N214&gt;30,N214&lt;=40),"30 to 40",AND(N214&gt;40,N214&lt;=50),"40 to 50",AND(N214&gt;50,N214&lt;=75),"50 to 75",AND(N214&gt;75,N214&lt;=100),"75 to 100",AND(N214&gt;100,N214&lt;=150),"100 to 150",AND(N214&gt;150,N214&lt;=200),"150 to 200",AND(N214&gt;200,N214&lt;=250),"200 to 250",AND(N214&gt;250,N214&lt;=300),"250 to 300",AND(N214&gt;300,N214&lt;=400),"300 to 400",AND(N214&gt;400,N214&lt;=500),"400 to 500",N214&gt;500,"500+")</f>
        <v>150 to 200</v>
      </c>
      <c r="N214" s="9">
        <f>_xlfn.XLOOKUP($E214,'Raw Data'!$E:$E,'Raw Data'!N:N,"ERROR",0,1)</f>
        <v>189.88</v>
      </c>
      <c r="O214" s="14" t="str">
        <f t="array" ref="O214">_xlfn.IFS(P214=0,"No Discount",AND(P214&gt;0,P214&lt;=0.02),"0% to 2%",AND(P214&gt;0.02,P214&lt;=0.04),"2% to 4%",AND(P214&gt;0.04,P214&lt;=0.06),"4% to 6%",AND(P214&gt;0.06,P214&lt;=0.08),"6% to 8%",AND(P214&gt;0.08,P214&lt;=0.1),"8% to 10%",AND(P214&gt;0.1,P214&lt;=0.15),"10% to 15%",AND(P214&gt;0.15,P214&lt;=0.2),"15% to 20%",AND(P214&gt;0.2,P214&lt;=0.25),"20% to 25%",AND(P214&gt;0.25,P214&lt;=0.3),"25% to 30%",AND(P214&gt;0.3,P214&lt;=0.4),"30% to 40%",AND(P214&gt;0.4,P214&lt;=0.5),"40% to 50%",AND(P214&gt;0.5,P214&lt;=0.75),"50% to 75%",AND(P214&gt;0.75,P214&lt;=1),"75% to 100%")</f>
        <v>No Discount</v>
      </c>
      <c r="P214" s="10">
        <f>_xlfn.XLOOKUP($E214,'Raw Data'!$E:$E,'Raw Data'!P:P,"ERROR",0,1)</f>
        <v>0</v>
      </c>
      <c r="Q214" s="9">
        <f>_xlfn.XLOOKUP($E214,'Raw Data'!$E:$E,'Raw Data'!Q:Q,"ERROR",0,1)</f>
        <v>6.8</v>
      </c>
      <c r="R214" s="9" t="str">
        <f>_xlfn.XLOOKUP($E214,'Raw Data'!$E:$E,'Raw Data'!R:R,"ERROR",0,1)</f>
        <v>oz</v>
      </c>
      <c r="S214" s="5" t="str">
        <f t="array" ref="S214">_xlfn.IFS(AND(T214&gt;0,T214&lt;=0.05),"0 to 0.05",AND(T214&gt;0.05,T214&lt;=0.1),"0.05 to 0.1",AND(T214&gt;0.1,T214&lt;=0.2),"0.1 to 0.2",AND(T214&gt;0.2,T214&lt;=0.3),"0.2 to 0.3",AND(T214&gt;0.3,T214&lt;=0.4),"0.3 to 0.4",AND(T214&gt;0.4,T214&lt;=0.5),"0.4 to 0.5",AND(T214&gt;0.5,T214&lt;=0.75),"0.5 to 0.75",AND(T214&gt;0.75,T214&lt;=1),"0.75 to 1",AND(T214&gt;1,T214&lt;=2),"1 to 2",AND(T214&gt;2,T214&lt;=3),"2 to 3",AND(T214&gt;3,T214&lt;=4),"3 to 4",AND(T214&gt;4,T214&lt;=5),"4 to 5",AND(T214&gt;5,T214&lt;=10),"5 to 10",T214&gt;10,"10+")</f>
        <v>0.75 to 1</v>
      </c>
      <c r="T214" s="10">
        <f>_xlfn.XLOOKUP($E214,'Raw Data'!$E:$E,'Raw Data'!T:T,"ERROR",0,1)</f>
        <v>0.944319560763095</v>
      </c>
      <c r="U214" s="15" t="str">
        <f t="array" ref="U214">_xlfn.IFS(AND(V214&gt;0,V214&lt;=0.05),"0 to 0.05",AND(V214&gt;0.05,V214&lt;=0.1),"0.05 to 0.1",AND(V214&gt;0.1,V214&lt;=0.2),"0.1 to 0.2",AND(V214&gt;0.2,V214&lt;=0.3),"0.2 to 0.3",AND(V214&gt;0.3,V214&lt;=0.4),"0.3 to 0.4",AND(V214&gt;0.4,V214&lt;=0.5),"0.4 to 0.5",AND(V214&gt;0.5,V214&lt;=0.75),"0.5 to 0.75",AND(V214&gt;0.75,V214&lt;=1),"0.75 to 1",AND(V214&gt;1,V214&lt;=2),"1 to 2",AND(V214&gt;2,V214&lt;=3),"2 to 3",AND(V214&gt;3,V214&lt;=4),"3 to 4",AND(V214&gt;4,V214&lt;=5),"4 to 5",AND(V214&gt;5,V214&lt;=10),"5 to 10",V214&gt;10,"10+")</f>
        <v>0.2 to 0.3</v>
      </c>
      <c r="V214" s="10">
        <f>_xlfn.XLOOKUP($E214,'Raw Data'!$E:$E,'Raw Data'!V:V,"ERROR",0,1)</f>
        <v>0.254966281406036</v>
      </c>
      <c r="W214" s="15" t="str">
        <f t="array" ref="W214">_xlfn.IFS(AND(X214&gt;0,X214&lt;=0.05),"0 to 0.05",AND(X214&gt;0.05,X214&lt;=0.1),"0.05 to 0.1",AND(X214&gt;0.1,X214&lt;=0.2),"0.1 to 0.2",AND(X214&gt;0.2,X214&lt;=0.3),"0.2 to 0.3",AND(X214&gt;0.3,X214&lt;=0.4),"0.3 to 0.4",AND(X214&gt;0.4,X214&lt;=0.5),"0.4 to 0.5",AND(X214&gt;0.5,X214&lt;=0.75),"0.5 to 0.75",AND(X214&gt;0.75,X214&lt;=1),"0.75 to 1",AND(X214&gt;1,X214&lt;=2),"1 to 2",AND(X214&gt;2,X214&lt;=3),"2 to 3",AND(X214&gt;3,X214&lt;=4),"3 to 4",AND(X214&gt;4,X214&lt;=5),"4 to 5",AND(X214&gt;5,X214&lt;=10),"5 to 10",X214&gt;10,"10+")</f>
        <v>0.2 to 0.3</v>
      </c>
      <c r="X214" s="16">
        <f t="shared" si="8"/>
        <v>0.254966281406036</v>
      </c>
      <c r="Y214" s="5" t="str">
        <f t="array" ref="Y214">_xlfn.IFS(AND(Z214&gt;0,Z214&lt;=1),"0 to 1",AND(Z214&gt;1,Z214&lt;=2),"1 to 2",AND(Z214&gt;2,Z214&lt;=4),"2 to 4",AND(Z214&gt;4,Z214&lt;=6),"4 to 6",AND(Z214&gt;6,Z214&lt;=8),"6 to 8",AND(Z214&gt;8,Z214&lt;=10),"8 to 10",AND(Z214&gt;10,Z214&lt;=15),"10 to 15",AND(Z214&gt;15,Z214&lt;=20),"15 to 20",AND(Z214&gt;20,Z214&lt;=25),"20 to 25",AND(Z214&gt;25,Z214&lt;=30),"25 to 30",AND(Z214&gt;30,Z214&lt;=40),"30 to 40",AND(Z214&gt;40,Z214&lt;=50),"40 to 50",Z214&gt;50,"50+")</f>
        <v>6 to 8</v>
      </c>
      <c r="Z214" s="9">
        <f>_xlfn.XLOOKUP($E214,'Raw Data'!$E:$E,'Raw Data'!Z:Z,"ERROR",0,1)</f>
        <v>6.8</v>
      </c>
      <c r="AA214" s="9" t="str">
        <f>_xlfn.XLOOKUP($E214,'Raw Data'!$E:$E,'Raw Data'!AA:AA,"ERROR",0,1)</f>
        <v>oz</v>
      </c>
    </row>
    <row r="215" hidden="1" spans="1:27">
      <c r="A215" s="5" t="str">
        <f>_xlfn.XLOOKUP($E215,'Raw Data'!$E:$E,'Raw Data'!A:A,"ERROR",0,1)</f>
        <v>AE</v>
      </c>
      <c r="B215" s="5" t="str">
        <f>_xlfn.XLOOKUP($E215,'Raw Data'!$E:$E,'Raw Data'!B:B,"ERROR",0,1)</f>
        <v>Hair Mousses</v>
      </c>
      <c r="C215" s="5" t="str">
        <f>_xlfn.XLOOKUP($E215,'Raw Data'!$E:$E,'Raw Data'!C:C,"ERROR",0,1)</f>
        <v>bioearth</v>
      </c>
      <c r="D215" s="5" t="str">
        <f>_xlfn.XLOOKUP($E215,'Raw Data'!$E:$E,'Raw Data'!D:D,"ERROR",0,1)</f>
        <v>www.amazon.ae/dp/B084TR85V4</v>
      </c>
      <c r="E215" s="5" t="s">
        <v>414</v>
      </c>
      <c r="F215" s="9" t="str">
        <f>_xlfn.XLOOKUP($E215,'Raw Data'!$E:$E,'Raw Data'!F:F,"ERROR",0,1)</f>
        <v>BIOEARTH Styling Foam Curly &amp; Wavy Hair - 150 ml</v>
      </c>
      <c r="G215" s="10">
        <f>_xlfn.XLOOKUP($E215,'Raw Data'!$E:$E,'Raw Data'!G:G,"ERROR",0,1)</f>
        <v>4</v>
      </c>
      <c r="H215" s="9">
        <f>_xlfn.XLOOKUP($E215,'Raw Data'!$E:$E,'Raw Data'!H:H,"ERROR",0,1)</f>
        <v>235.29</v>
      </c>
      <c r="I215" s="9">
        <f>_xlfn.XLOOKUP($E215,'Raw Data'!$E:$E,'Raw Data'!I:I,"ERROR",0,1)</f>
        <v>0.000315011218383706</v>
      </c>
      <c r="J215" s="9" t="str">
        <f>_xlfn.XLOOKUP($E215,'Raw Data'!$E:$E,'Raw Data'!J:J,"ERROR",0,1)</f>
        <v>No</v>
      </c>
      <c r="K215" s="14" t="str">
        <f t="array" ref="K215">_xlfn.IFS(AND(L215&gt;0,L215&lt;=5),"0 to 5",AND(L215&gt;5,L215&lt;=10),"5 to 10",AND(L215&gt;10,L215&lt;=15),"10 to 15",AND(L215&gt;15,L215&lt;=20),"15 to 20",AND(L215&gt;20,L215&lt;=30),"20 to 30",AND(L215&gt;30,L215&lt;=40),"30 to 40",AND(L215&gt;40,L215&lt;=50),"40 to 50",AND(L215&gt;50,L215&lt;=75),"50 to 75",AND(L215&gt;75,L215&lt;=100),"75 to 100",AND(L215&gt;100,L215&lt;=150),"100 to 150",AND(L215&gt;150,L215&lt;=200),"150 to 200",AND(L215&gt;200,L215&lt;=250),"200 to 250",AND(L215&gt;250,L215&lt;=300),"250 to 300",AND(L215&gt;300,L215&lt;=400),"300 to 400",AND(L215&gt;400,L215&lt;=500),"400 to 500",L215&gt;500,"500+")</f>
        <v>50 to 75</v>
      </c>
      <c r="L215" s="9">
        <f>_xlfn.XLOOKUP($E215,'Raw Data'!$E:$E,'Raw Data'!L:L,"ERROR",0,1)</f>
        <v>60.13</v>
      </c>
      <c r="M215" s="14" t="str">
        <f t="array" ref="M215">_xlfn.IFS(AND(N215&gt;0,N215&lt;=5),"0 to 5",AND(N215&gt;5,N215&lt;=10),"5 to 10",AND(N215&gt;10,N215&lt;=15),"10 to 15",AND(N215&gt;15,N215&lt;=20),"15 to 20",AND(N215&gt;20,N215&lt;=30),"20 to 30",AND(N215&gt;30,N215&lt;=40),"30 to 40",AND(N215&gt;40,N215&lt;=50),"40 to 50",AND(N215&gt;50,N215&lt;=75),"50 to 75",AND(N215&gt;75,N215&lt;=100),"75 to 100",AND(N215&gt;100,N215&lt;=150),"100 to 150",AND(N215&gt;150,N215&lt;=200),"150 to 200",AND(N215&gt;200,N215&lt;=250),"200 to 250",AND(N215&gt;250,N215&lt;=300),"250 to 300",AND(N215&gt;300,N215&lt;=400),"300 to 400",AND(N215&gt;400,N215&lt;=500),"400 to 500",N215&gt;500,"500+")</f>
        <v>50 to 75</v>
      </c>
      <c r="N215" s="9">
        <f>_xlfn.XLOOKUP($E215,'Raw Data'!$E:$E,'Raw Data'!N:N,"ERROR",0,1)</f>
        <v>60.13</v>
      </c>
      <c r="O215" s="14" t="str">
        <f t="array" ref="O215">_xlfn.IFS(P215=0,"No Discount",AND(P215&gt;0,P215&lt;=0.02),"0% to 2%",AND(P215&gt;0.02,P215&lt;=0.04),"2% to 4%",AND(P215&gt;0.04,P215&lt;=0.06),"4% to 6%",AND(P215&gt;0.06,P215&lt;=0.08),"6% to 8%",AND(P215&gt;0.08,P215&lt;=0.1),"8% to 10%",AND(P215&gt;0.1,P215&lt;=0.15),"10% to 15%",AND(P215&gt;0.15,P215&lt;=0.2),"15% to 20%",AND(P215&gt;0.2,P215&lt;=0.25),"20% to 25%",AND(P215&gt;0.25,P215&lt;=0.3),"25% to 30%",AND(P215&gt;0.3,P215&lt;=0.4),"30% to 40%",AND(P215&gt;0.4,P215&lt;=0.5),"40% to 50%",AND(P215&gt;0.5,P215&lt;=0.75),"50% to 75%",AND(P215&gt;0.75,P215&lt;=1),"75% to 100%")</f>
        <v>No Discount</v>
      </c>
      <c r="P215" s="10">
        <f>_xlfn.XLOOKUP($E215,'Raw Data'!$E:$E,'Raw Data'!P:P,"ERROR",0,1)</f>
        <v>0</v>
      </c>
      <c r="Q215" s="9">
        <f>_xlfn.XLOOKUP($E215,'Raw Data'!$E:$E,'Raw Data'!Q:Q,"ERROR",0,1)</f>
        <v>150</v>
      </c>
      <c r="R215" s="9" t="str">
        <f>_xlfn.XLOOKUP($E215,'Raw Data'!$E:$E,'Raw Data'!R:R,"ERROR",0,1)</f>
        <v>ml</v>
      </c>
      <c r="S215" s="5" t="str">
        <f t="array" ref="S215">_xlfn.IFS(AND(T215&gt;0,T215&lt;=0.05),"0 to 0.05",AND(T215&gt;0.05,T215&lt;=0.1),"0.05 to 0.1",AND(T215&gt;0.1,T215&lt;=0.2),"0.1 to 0.2",AND(T215&gt;0.2,T215&lt;=0.3),"0.2 to 0.3",AND(T215&gt;0.3,T215&lt;=0.4),"0.3 to 0.4",AND(T215&gt;0.4,T215&lt;=0.5),"0.4 to 0.5",AND(T215&gt;0.5,T215&lt;=0.75),"0.5 to 0.75",AND(T215&gt;0.75,T215&lt;=1),"0.75 to 1",AND(T215&gt;1,T215&lt;=2),"1 to 2",AND(T215&gt;2,T215&lt;=3),"2 to 3",AND(T215&gt;3,T215&lt;=4),"3 to 4",AND(T215&gt;4,T215&lt;=5),"4 to 5",AND(T215&gt;5,T215&lt;=10),"5 to 10",T215&gt;10,"10+")</f>
        <v>0.4 to 0.5</v>
      </c>
      <c r="T215" s="10">
        <f>_xlfn.XLOOKUP($E215,'Raw Data'!$E:$E,'Raw Data'!T:T,"ERROR",0,1)</f>
        <v>0.401080843837276</v>
      </c>
      <c r="U215" s="15" t="str">
        <f t="array" ref="U215">_xlfn.IFS(AND(V215&gt;0,V215&lt;=0.05),"0 to 0.05",AND(V215&gt;0.05,V215&lt;=0.1),"0.05 to 0.1",AND(V215&gt;0.1,V215&lt;=0.2),"0.1 to 0.2",AND(V215&gt;0.2,V215&lt;=0.3),"0.2 to 0.3",AND(V215&gt;0.3,V215&lt;=0.4),"0.3 to 0.4",AND(V215&gt;0.4,V215&lt;=0.5),"0.4 to 0.5",AND(V215&gt;0.5,V215&lt;=0.75),"0.5 to 0.75",AND(V215&gt;0.75,V215&lt;=1),"0.75 to 1",AND(V215&gt;1,V215&lt;=2),"1 to 2",AND(V215&gt;2,V215&lt;=3),"2 to 3",AND(V215&gt;3,V215&lt;=4),"3 to 4",AND(V215&gt;4,V215&lt;=5),"4 to 5",AND(V215&gt;5,V215&lt;=10),"5 to 10",V215&gt;10,"10+")</f>
        <v>0.1 to 0.2</v>
      </c>
      <c r="V215" s="10">
        <f>_xlfn.XLOOKUP($E215,'Raw Data'!$E:$E,'Raw Data'!V:V,"ERROR",0,1)</f>
        <v>0.108291827836064</v>
      </c>
      <c r="W215" s="15" t="str">
        <f t="array" ref="W215">_xlfn.IFS(AND(X215&gt;0,X215&lt;=0.05),"0 to 0.05",AND(X215&gt;0.05,X215&lt;=0.1),"0.05 to 0.1",AND(X215&gt;0.1,X215&lt;=0.2),"0.1 to 0.2",AND(X215&gt;0.2,X215&lt;=0.3),"0.2 to 0.3",AND(X215&gt;0.3,X215&lt;=0.4),"0.3 to 0.4",AND(X215&gt;0.4,X215&lt;=0.5),"0.4 to 0.5",AND(X215&gt;0.5,X215&lt;=0.75),"0.5 to 0.75",AND(X215&gt;0.75,X215&lt;=1),"0.75 to 1",AND(X215&gt;1,X215&lt;=2),"1 to 2",AND(X215&gt;2,X215&lt;=3),"2 to 3",AND(X215&gt;3,X215&lt;=4),"3 to 4",AND(X215&gt;4,X215&lt;=5),"4 to 5",AND(X215&gt;5,X215&lt;=10),"5 to 10",X215&gt;10,"10+")</f>
        <v>0.1 to 0.2</v>
      </c>
      <c r="X215" s="16">
        <f t="shared" si="8"/>
        <v>0.108291827836064</v>
      </c>
      <c r="Y215" s="5" t="str">
        <f t="array" ref="Y215">_xlfn.IFS(AND(Z215&gt;0,Z215&lt;=1),"0 to 1",AND(Z215&gt;1,Z215&lt;=2),"1 to 2",AND(Z215&gt;2,Z215&lt;=4),"2 to 4",AND(Z215&gt;4,Z215&lt;=6),"4 to 6",AND(Z215&gt;6,Z215&lt;=8),"6 to 8",AND(Z215&gt;8,Z215&lt;=10),"8 to 10",AND(Z215&gt;10,Z215&lt;=15),"10 to 15",AND(Z215&gt;15,Z215&lt;=20),"15 to 20",AND(Z215&gt;20,Z215&lt;=25),"20 to 25",AND(Z215&gt;25,Z215&lt;=30),"25 to 30",AND(Z215&gt;30,Z215&lt;=40),"30 to 40",AND(Z215&gt;40,Z215&lt;=50),"40 to 50",Z215&gt;50,"50+")</f>
        <v>4 to 6</v>
      </c>
      <c r="Z215" s="9">
        <f>_xlfn.XLOOKUP($E215,'Raw Data'!$E:$E,'Raw Data'!Z:Z,"ERROR",0,1)</f>
        <v>5.07</v>
      </c>
      <c r="AA215" s="9" t="str">
        <f>_xlfn.XLOOKUP($E215,'Raw Data'!$E:$E,'Raw Data'!AA:AA,"ERROR",0,1)</f>
        <v>oz</v>
      </c>
    </row>
    <row r="216" hidden="1" spans="1:27">
      <c r="A216" s="5" t="str">
        <f>_xlfn.XLOOKUP($E216,'Raw Data'!$E:$E,'Raw Data'!A:A,"ERROR",0,1)</f>
        <v>AE</v>
      </c>
      <c r="B216" s="5" t="str">
        <f>_xlfn.XLOOKUP($E216,'Raw Data'!$E:$E,'Raw Data'!B:B,"ERROR",0,1)</f>
        <v>Hair Mousses</v>
      </c>
      <c r="C216" s="5" t="str">
        <f>_xlfn.XLOOKUP($E216,'Raw Data'!$E:$E,'Raw Data'!C:C,"ERROR",0,1)</f>
        <v>Aussie</v>
      </c>
      <c r="D216" s="5" t="str">
        <f>_xlfn.XLOOKUP($E216,'Raw Data'!$E:$E,'Raw Data'!D:D,"ERROR",0,1)</f>
        <v>www.amazon.ae/dp/B000NFEWN8</v>
      </c>
      <c r="E216" s="5" t="s">
        <v>415</v>
      </c>
      <c r="F216" s="9" t="str">
        <f>_xlfn.XLOOKUP($E216,'Raw Data'!$E:$E,'Raw Data'!F:F,"ERROR",0,1)</f>
        <v>Aussie Instant Freeze Sculpting Mousse 24 Hour Maximum Hold 6 oz (Pack of 3) Aussie Instant Freeze Sculpting Mousse 24 Hour Maximum Hold 6 oz (Pack of 3)</v>
      </c>
      <c r="G216" s="10">
        <f>_xlfn.XLOOKUP($E216,'Raw Data'!$E:$E,'Raw Data'!G:G,"ERROR",0,1)</f>
        <v>1</v>
      </c>
      <c r="H216" s="9">
        <f>_xlfn.XLOOKUP($E216,'Raw Data'!$E:$E,'Raw Data'!H:H,"ERROR",0,1)</f>
        <v>229.86</v>
      </c>
      <c r="I216" s="9">
        <f>_xlfn.XLOOKUP($E216,'Raw Data'!$E:$E,'Raw Data'!I:I,"ERROR",0,1)</f>
        <v>0.000307741419769981</v>
      </c>
      <c r="J216" s="9" t="str">
        <f>_xlfn.XLOOKUP($E216,'Raw Data'!$E:$E,'Raw Data'!J:J,"ERROR",0,1)</f>
        <v>No</v>
      </c>
      <c r="K216" s="14" t="str">
        <f t="array" ref="K216">_xlfn.IFS(AND(L216&gt;0,L216&lt;=5),"0 to 5",AND(L216&gt;5,L216&lt;=10),"5 to 10",AND(L216&gt;10,L216&lt;=15),"10 to 15",AND(L216&gt;15,L216&lt;=20),"15 to 20",AND(L216&gt;20,L216&lt;=30),"20 to 30",AND(L216&gt;30,L216&lt;=40),"30 to 40",AND(L216&gt;40,L216&lt;=50),"40 to 50",AND(L216&gt;50,L216&lt;=75),"50 to 75",AND(L216&gt;75,L216&lt;=100),"75 to 100",AND(L216&gt;100,L216&lt;=150),"100 to 150",AND(L216&gt;150,L216&lt;=200),"150 to 200",AND(L216&gt;200,L216&lt;=250),"200 to 250",AND(L216&gt;250,L216&lt;=300),"250 to 300",AND(L216&gt;300,L216&lt;=400),"300 to 400",AND(L216&gt;400,L216&lt;=500),"400 to 500",L216&gt;500,"500+")</f>
        <v>150 to 200</v>
      </c>
      <c r="L216" s="9">
        <f>_xlfn.XLOOKUP($E216,'Raw Data'!$E:$E,'Raw Data'!L:L,"ERROR",0,1)</f>
        <v>167.45</v>
      </c>
      <c r="M216" s="14" t="str">
        <f t="array" ref="M216">_xlfn.IFS(AND(N216&gt;0,N216&lt;=5),"0 to 5",AND(N216&gt;5,N216&lt;=10),"5 to 10",AND(N216&gt;10,N216&lt;=15),"10 to 15",AND(N216&gt;15,N216&lt;=20),"15 to 20",AND(N216&gt;20,N216&lt;=30),"20 to 30",AND(N216&gt;30,N216&lt;=40),"30 to 40",AND(N216&gt;40,N216&lt;=50),"40 to 50",AND(N216&gt;50,N216&lt;=75),"50 to 75",AND(N216&gt;75,N216&lt;=100),"75 to 100",AND(N216&gt;100,N216&lt;=150),"100 to 150",AND(N216&gt;150,N216&lt;=200),"150 to 200",AND(N216&gt;200,N216&lt;=250),"200 to 250",AND(N216&gt;250,N216&lt;=300),"250 to 300",AND(N216&gt;300,N216&lt;=400),"300 to 400",AND(N216&gt;400,N216&lt;=500),"400 to 500",N216&gt;500,"500+")</f>
        <v>150 to 200</v>
      </c>
      <c r="N216" s="9">
        <f>_xlfn.XLOOKUP($E216,'Raw Data'!$E:$E,'Raw Data'!N:N,"ERROR",0,1)</f>
        <v>181.25</v>
      </c>
      <c r="O216" s="14" t="str">
        <f t="array" ref="O216">_xlfn.IFS(P216=0,"No Discount",AND(P216&gt;0,P216&lt;=0.02),"0% to 2%",AND(P216&gt;0.02,P216&lt;=0.04),"2% to 4%",AND(P216&gt;0.04,P216&lt;=0.06),"4% to 6%",AND(P216&gt;0.06,P216&lt;=0.08),"6% to 8%",AND(P216&gt;0.08,P216&lt;=0.1),"8% to 10%",AND(P216&gt;0.1,P216&lt;=0.15),"10% to 15%",AND(P216&gt;0.15,P216&lt;=0.2),"15% to 20%",AND(P216&gt;0.2,P216&lt;=0.25),"20% to 25%",AND(P216&gt;0.25,P216&lt;=0.3),"25% to 30%",AND(P216&gt;0.3,P216&lt;=0.4),"30% to 40%",AND(P216&gt;0.4,P216&lt;=0.5),"40% to 50%",AND(P216&gt;0.5,P216&lt;=0.75),"50% to 75%",AND(P216&gt;0.75,P216&lt;=1),"75% to 100%")</f>
        <v>6% to 8%</v>
      </c>
      <c r="P216" s="10">
        <f>_xlfn.XLOOKUP($E216,'Raw Data'!$E:$E,'Raw Data'!P:P,"ERROR",0,1)</f>
        <v>0.0761379310344828</v>
      </c>
      <c r="Q216" s="9">
        <f>_xlfn.XLOOKUP($E216,'Raw Data'!$E:$E,'Raw Data'!Q:Q,"ERROR",0,1)</f>
        <v>18</v>
      </c>
      <c r="R216" s="9" t="str">
        <f>_xlfn.XLOOKUP($E216,'Raw Data'!$E:$E,'Raw Data'!R:R,"ERROR",0,1)</f>
        <v>oz</v>
      </c>
      <c r="S216" s="5" t="str">
        <f t="array" ref="S216">_xlfn.IFS(AND(T216&gt;0,T216&lt;=0.05),"0 to 0.05",AND(T216&gt;0.05,T216&lt;=0.1),"0.05 to 0.1",AND(T216&gt;0.1,T216&lt;=0.2),"0.1 to 0.2",AND(T216&gt;0.2,T216&lt;=0.3),"0.2 to 0.3",AND(T216&gt;0.3,T216&lt;=0.4),"0.3 to 0.4",AND(T216&gt;0.4,T216&lt;=0.5),"0.4 to 0.5",AND(T216&gt;0.5,T216&lt;=0.75),"0.5 to 0.75",AND(T216&gt;0.75,T216&lt;=1),"0.75 to 1",AND(T216&gt;1,T216&lt;=2),"1 to 2",AND(T216&gt;2,T216&lt;=3),"2 to 3",AND(T216&gt;3,T216&lt;=4),"3 to 4",AND(T216&gt;4,T216&lt;=5),"4 to 5",AND(T216&gt;5,T216&lt;=10),"5 to 10",T216&gt;10,"10+")</f>
        <v>0.3 to 0.4</v>
      </c>
      <c r="T216" s="10">
        <f>_xlfn.XLOOKUP($E216,'Raw Data'!$E:$E,'Raw Data'!T:T,"ERROR",0,1)</f>
        <v>0.314601886296171</v>
      </c>
      <c r="U216" s="15" t="str">
        <f t="array" ref="U216">_xlfn.IFS(AND(V216&gt;0,V216&lt;=0.05),"0 to 0.05",AND(V216&gt;0.05,V216&lt;=0.1),"0.05 to 0.1",AND(V216&gt;0.1,V216&lt;=0.2),"0.1 to 0.2",AND(V216&gt;0.2,V216&lt;=0.3),"0.2 to 0.3",AND(V216&gt;0.3,V216&lt;=0.4),"0.3 to 0.4",AND(V216&gt;0.4,V216&lt;=0.5),"0.4 to 0.5",AND(V216&gt;0.5,V216&lt;=0.75),"0.5 to 0.75",AND(V216&gt;0.75,V216&lt;=1),"0.75 to 1",AND(V216&gt;1,V216&lt;=2),"1 to 2",AND(V216&gt;2,V216&lt;=3),"2 to 3",AND(V216&gt;3,V216&lt;=4),"3 to 4",AND(V216&gt;4,V216&lt;=5),"4 to 5",AND(V216&gt;5,V216&lt;=10),"5 to 10",V216&gt;10,"10+")</f>
        <v>0.05 to 0.1</v>
      </c>
      <c r="V216" s="10">
        <f>_xlfn.XLOOKUP($E216,'Raw Data'!$E:$E,'Raw Data'!V:V,"ERROR",0,1)</f>
        <v>0.0919428474805546</v>
      </c>
      <c r="W216" s="15" t="str">
        <f t="array" ref="W216">_xlfn.IFS(AND(X216&gt;0,X216&lt;=0.05),"0 to 0.05",AND(X216&gt;0.05,X216&lt;=0.1),"0.05 to 0.1",AND(X216&gt;0.1,X216&lt;=0.2),"0.1 to 0.2",AND(X216&gt;0.2,X216&lt;=0.3),"0.2 to 0.3",AND(X216&gt;0.3,X216&lt;=0.4),"0.3 to 0.4",AND(X216&gt;0.4,X216&lt;=0.5),"0.4 to 0.5",AND(X216&gt;0.5,X216&lt;=0.75),"0.5 to 0.75",AND(X216&gt;0.75,X216&lt;=1),"0.75 to 1",AND(X216&gt;1,X216&lt;=2),"1 to 2",AND(X216&gt;2,X216&lt;=3),"2 to 3",AND(X216&gt;3,X216&lt;=4),"3 to 4",AND(X216&gt;4,X216&lt;=5),"4 to 5",AND(X216&gt;5,X216&lt;=10),"5 to 10",X216&gt;10,"10+")</f>
        <v>0.05 to 0.1</v>
      </c>
      <c r="X216" s="16">
        <f t="shared" si="8"/>
        <v>0.0849425092999662</v>
      </c>
      <c r="Y216" s="5" t="str">
        <f t="array" ref="Y216">_xlfn.IFS(AND(Z216&gt;0,Z216&lt;=1),"0 to 1",AND(Z216&gt;1,Z216&lt;=2),"1 to 2",AND(Z216&gt;2,Z216&lt;=4),"2 to 4",AND(Z216&gt;4,Z216&lt;=6),"4 to 6",AND(Z216&gt;6,Z216&lt;=8),"6 to 8",AND(Z216&gt;8,Z216&lt;=10),"8 to 10",AND(Z216&gt;10,Z216&lt;=15),"10 to 15",AND(Z216&gt;15,Z216&lt;=20),"15 to 20",AND(Z216&gt;20,Z216&lt;=25),"20 to 25",AND(Z216&gt;25,Z216&lt;=30),"25 to 30",AND(Z216&gt;30,Z216&lt;=40),"30 to 40",AND(Z216&gt;40,Z216&lt;=50),"40 to 50",Z216&gt;50,"50+")</f>
        <v>15 to 20</v>
      </c>
      <c r="Z216" s="9">
        <f>_xlfn.XLOOKUP($E216,'Raw Data'!$E:$E,'Raw Data'!Z:Z,"ERROR",0,1)</f>
        <v>18</v>
      </c>
      <c r="AA216" s="9" t="str">
        <f>_xlfn.XLOOKUP($E216,'Raw Data'!$E:$E,'Raw Data'!AA:AA,"ERROR",0,1)</f>
        <v>oz</v>
      </c>
    </row>
    <row r="217" hidden="1" spans="1:27">
      <c r="A217" s="5" t="str">
        <f>_xlfn.XLOOKUP($E217,'Raw Data'!$E:$E,'Raw Data'!A:A,"ERROR",0,1)</f>
        <v>AE</v>
      </c>
      <c r="B217" s="5" t="str">
        <f>_xlfn.XLOOKUP($E217,'Raw Data'!$E:$E,'Raw Data'!B:B,"ERROR",0,1)</f>
        <v>Hair Mousses</v>
      </c>
      <c r="C217" s="5" t="str">
        <f>_xlfn.XLOOKUP($E217,'Raw Data'!$E:$E,'Raw Data'!C:C,"ERROR",0,1)</f>
        <v>tigi</v>
      </c>
      <c r="D217" s="5" t="str">
        <f>_xlfn.XLOOKUP($E217,'Raw Data'!$E:$E,'Raw Data'!D:D,"ERROR",0,1)</f>
        <v>www.amazon.ae/dp/B01L1OWXSK</v>
      </c>
      <c r="E217" s="5" t="s">
        <v>416</v>
      </c>
      <c r="F217" s="9" t="str">
        <f>_xlfn.XLOOKUP($E217,'Raw Data'!$E:$E,'Raw Data'!F:F,"ERROR",0,1)</f>
        <v>TIGI 2 x Catwalk Styling Strong Hold Mousse 200 ml</v>
      </c>
      <c r="G217" s="10">
        <f>_xlfn.XLOOKUP($E217,'Raw Data'!$E:$E,'Raw Data'!G:G,"ERROR",0,1)</f>
        <v>4</v>
      </c>
      <c r="H217" s="9">
        <f>_xlfn.XLOOKUP($E217,'Raw Data'!$E:$E,'Raw Data'!H:H,"ERROR",0,1)</f>
        <v>223.55</v>
      </c>
      <c r="I217" s="9">
        <f>_xlfn.XLOOKUP($E217,'Raw Data'!$E:$E,'Raw Data'!I:I,"ERROR",0,1)</f>
        <v>0.000299293458581655</v>
      </c>
      <c r="J217" s="9" t="str">
        <f>_xlfn.XLOOKUP($E217,'Raw Data'!$E:$E,'Raw Data'!J:J,"ERROR",0,1)</f>
        <v>No</v>
      </c>
      <c r="K217" s="14" t="str">
        <f t="array" ref="K217">_xlfn.IFS(AND(L217&gt;0,L217&lt;=5),"0 to 5",AND(L217&gt;5,L217&lt;=10),"5 to 10",AND(L217&gt;10,L217&lt;=15),"10 to 15",AND(L217&gt;15,L217&lt;=20),"15 to 20",AND(L217&gt;20,L217&lt;=30),"20 to 30",AND(L217&gt;30,L217&lt;=40),"30 to 40",AND(L217&gt;40,L217&lt;=50),"40 to 50",AND(L217&gt;50,L217&lt;=75),"50 to 75",AND(L217&gt;75,L217&lt;=100),"75 to 100",AND(L217&gt;100,L217&lt;=150),"100 to 150",AND(L217&gt;150,L217&lt;=200),"150 to 200",AND(L217&gt;200,L217&lt;=250),"200 to 250",AND(L217&gt;250,L217&lt;=300),"250 to 300",AND(L217&gt;300,L217&lt;=400),"300 to 400",AND(L217&gt;400,L217&lt;=500),"400 to 500",L217&gt;500,"500+")</f>
        <v>50 to 75</v>
      </c>
      <c r="L217" s="9">
        <f>_xlfn.XLOOKUP($E217,'Raw Data'!$E:$E,'Raw Data'!L:L,"ERROR",0,1)</f>
        <v>59</v>
      </c>
      <c r="M217" s="14" t="str">
        <f t="array" ref="M217">_xlfn.IFS(AND(N217&gt;0,N217&lt;=5),"0 to 5",AND(N217&gt;5,N217&lt;=10),"5 to 10",AND(N217&gt;10,N217&lt;=15),"10 to 15",AND(N217&gt;15,N217&lt;=20),"15 to 20",AND(N217&gt;20,N217&lt;=30),"20 to 30",AND(N217&gt;30,N217&lt;=40),"30 to 40",AND(N217&gt;40,N217&lt;=50),"40 to 50",AND(N217&gt;50,N217&lt;=75),"50 to 75",AND(N217&gt;75,N217&lt;=100),"75 to 100",AND(N217&gt;100,N217&lt;=150),"100 to 150",AND(N217&gt;150,N217&lt;=200),"150 to 200",AND(N217&gt;200,N217&lt;=250),"200 to 250",AND(N217&gt;250,N217&lt;=300),"250 to 300",AND(N217&gt;300,N217&lt;=400),"300 to 400",AND(N217&gt;400,N217&lt;=500),"400 to 500",N217&gt;500,"500+")</f>
        <v>50 to 75</v>
      </c>
      <c r="N217" s="9">
        <f>_xlfn.XLOOKUP($E217,'Raw Data'!$E:$E,'Raw Data'!N:N,"ERROR",0,1)</f>
        <v>59</v>
      </c>
      <c r="O217" s="14" t="str">
        <f t="array" ref="O217">_xlfn.IFS(P217=0,"No Discount",AND(P217&gt;0,P217&lt;=0.02),"0% to 2%",AND(P217&gt;0.02,P217&lt;=0.04),"2% to 4%",AND(P217&gt;0.04,P217&lt;=0.06),"4% to 6%",AND(P217&gt;0.06,P217&lt;=0.08),"6% to 8%",AND(P217&gt;0.08,P217&lt;=0.1),"8% to 10%",AND(P217&gt;0.1,P217&lt;=0.15),"10% to 15%",AND(P217&gt;0.15,P217&lt;=0.2),"15% to 20%",AND(P217&gt;0.2,P217&lt;=0.25),"20% to 25%",AND(P217&gt;0.25,P217&lt;=0.3),"25% to 30%",AND(P217&gt;0.3,P217&lt;=0.4),"30% to 40%",AND(P217&gt;0.4,P217&lt;=0.5),"40% to 50%",AND(P217&gt;0.5,P217&lt;=0.75),"50% to 75%",AND(P217&gt;0.75,P217&lt;=1),"75% to 100%")</f>
        <v>No Discount</v>
      </c>
      <c r="P217" s="10">
        <f>_xlfn.XLOOKUP($E217,'Raw Data'!$E:$E,'Raw Data'!P:P,"ERROR",0,1)</f>
        <v>0</v>
      </c>
      <c r="Q217" s="9">
        <f>_xlfn.XLOOKUP($E217,'Raw Data'!$E:$E,'Raw Data'!Q:Q,"ERROR",0,1)</f>
        <v>200</v>
      </c>
      <c r="R217" s="9" t="str">
        <f>_xlfn.XLOOKUP($E217,'Raw Data'!$E:$E,'Raw Data'!R:R,"ERROR",0,1)</f>
        <v>ml</v>
      </c>
      <c r="S217" s="5" t="str">
        <f t="array" ref="S217">_xlfn.IFS(AND(T217&gt;0,T217&lt;=0.05),"0 to 0.05",AND(T217&gt;0.05,T217&lt;=0.1),"0.05 to 0.1",AND(T217&gt;0.1,T217&lt;=0.2),"0.1 to 0.2",AND(T217&gt;0.2,T217&lt;=0.3),"0.2 to 0.3",AND(T217&gt;0.3,T217&lt;=0.4),"0.3 to 0.4",AND(T217&gt;0.4,T217&lt;=0.5),"0.4 to 0.5",AND(T217&gt;0.5,T217&lt;=0.75),"0.5 to 0.75",AND(T217&gt;0.75,T217&lt;=1),"0.75 to 1",AND(T217&gt;1,T217&lt;=2),"1 to 2",AND(T217&gt;2,T217&lt;=3),"2 to 3",AND(T217&gt;3,T217&lt;=4),"3 to 4",AND(T217&gt;4,T217&lt;=5),"4 to 5",AND(T217&gt;5,T217&lt;=10),"5 to 10",T217&gt;10,"10+")</f>
        <v>0.2 to 0.3</v>
      </c>
      <c r="T217" s="10">
        <f>_xlfn.XLOOKUP($E217,'Raw Data'!$E:$E,'Raw Data'!T:T,"ERROR",0,1)</f>
        <v>0.295157614165965</v>
      </c>
      <c r="U217" s="15" t="str">
        <f t="array" ref="U217">_xlfn.IFS(AND(V217&gt;0,V217&lt;=0.05),"0 to 0.05",AND(V217&gt;0.05,V217&lt;=0.1),"0.05 to 0.1",AND(V217&gt;0.1,V217&lt;=0.2),"0.1 to 0.2",AND(V217&gt;0.2,V217&lt;=0.3),"0.2 to 0.3",AND(V217&gt;0.3,V217&lt;=0.4),"0.3 to 0.4",AND(V217&gt;0.4,V217&lt;=0.5),"0.4 to 0.5",AND(V217&gt;0.5,V217&lt;=0.75),"0.5 to 0.75",AND(V217&gt;0.75,V217&lt;=1),"0.75 to 1",AND(V217&gt;1,V217&lt;=2),"1 to 2",AND(V217&gt;2,V217&lt;=3),"2 to 3",AND(V217&gt;3,V217&lt;=4),"3 to 4",AND(V217&gt;4,V217&lt;=5),"4 to 5",AND(V217&gt;5,V217&lt;=10),"5 to 10",V217&gt;10,"10+")</f>
        <v>0.05 to 0.1</v>
      </c>
      <c r="V217" s="10">
        <f>_xlfn.XLOOKUP($E217,'Raw Data'!$E:$E,'Raw Data'!V:V,"ERROR",0,1)</f>
        <v>0.0796925558248104</v>
      </c>
      <c r="W217" s="15" t="str">
        <f t="array" ref="W217">_xlfn.IFS(AND(X217&gt;0,X217&lt;=0.05),"0 to 0.05",AND(X217&gt;0.05,X217&lt;=0.1),"0.05 to 0.1",AND(X217&gt;0.1,X217&lt;=0.2),"0.1 to 0.2",AND(X217&gt;0.2,X217&lt;=0.3),"0.2 to 0.3",AND(X217&gt;0.3,X217&lt;=0.4),"0.3 to 0.4",AND(X217&gt;0.4,X217&lt;=0.5),"0.4 to 0.5",AND(X217&gt;0.5,X217&lt;=0.75),"0.5 to 0.75",AND(X217&gt;0.75,X217&lt;=1),"0.75 to 1",AND(X217&gt;1,X217&lt;=2),"1 to 2",AND(X217&gt;2,X217&lt;=3),"2 to 3",AND(X217&gt;3,X217&lt;=4),"3 to 4",AND(X217&gt;4,X217&lt;=5),"4 to 5",AND(X217&gt;5,X217&lt;=10),"5 to 10",X217&gt;10,"10+")</f>
        <v>0.05 to 0.1</v>
      </c>
      <c r="X217" s="16">
        <f t="shared" si="8"/>
        <v>0.0796925558248104</v>
      </c>
      <c r="Y217" s="5" t="str">
        <f t="array" ref="Y217">_xlfn.IFS(AND(Z217&gt;0,Z217&lt;=1),"0 to 1",AND(Z217&gt;1,Z217&lt;=2),"1 to 2",AND(Z217&gt;2,Z217&lt;=4),"2 to 4",AND(Z217&gt;4,Z217&lt;=6),"4 to 6",AND(Z217&gt;6,Z217&lt;=8),"6 to 8",AND(Z217&gt;8,Z217&lt;=10),"8 to 10",AND(Z217&gt;10,Z217&lt;=15),"10 to 15",AND(Z217&gt;15,Z217&lt;=20),"15 to 20",AND(Z217&gt;20,Z217&lt;=25),"20 to 25",AND(Z217&gt;25,Z217&lt;=30),"25 to 30",AND(Z217&gt;30,Z217&lt;=40),"30 to 40",AND(Z217&gt;40,Z217&lt;=50),"40 to 50",Z217&gt;50,"50+")</f>
        <v>6 to 8</v>
      </c>
      <c r="Z217" s="9">
        <f>_xlfn.XLOOKUP($E217,'Raw Data'!$E:$E,'Raw Data'!Z:Z,"ERROR",0,1)</f>
        <v>6.76</v>
      </c>
      <c r="AA217" s="9" t="str">
        <f>_xlfn.XLOOKUP($E217,'Raw Data'!$E:$E,'Raw Data'!AA:AA,"ERROR",0,1)</f>
        <v>oz</v>
      </c>
    </row>
    <row r="218" hidden="1" spans="1:27">
      <c r="A218" s="5" t="str">
        <f>_xlfn.XLOOKUP($E218,'Raw Data'!$E:$E,'Raw Data'!A:A,"ERROR",0,1)</f>
        <v>AE</v>
      </c>
      <c r="B218" s="5" t="str">
        <f>_xlfn.XLOOKUP($E218,'Raw Data'!$E:$E,'Raw Data'!B:B,"ERROR",0,1)</f>
        <v>Hair Mousses</v>
      </c>
      <c r="C218" s="5" t="str">
        <f>_xlfn.XLOOKUP($E218,'Raw Data'!$E:$E,'Raw Data'!C:C,"ERROR",0,1)</f>
        <v>Wella</v>
      </c>
      <c r="D218" s="5" t="str">
        <f>_xlfn.XLOOKUP($E218,'Raw Data'!$E:$E,'Raw Data'!D:D,"ERROR",0,1)</f>
        <v>www.amazon.ae/dp/B0B4H9Q7JZ</v>
      </c>
      <c r="E218" s="5" t="s">
        <v>417</v>
      </c>
      <c r="F218" s="9" t="str">
        <f>_xlfn.XLOOKUP($E218,'Raw Data'!$E:$E,'Raw Data'!F:F,"ERROR",0,1)</f>
        <v>Wella Pro Series Mousse Max Hold, 250ml</v>
      </c>
      <c r="G218" s="10">
        <f>_xlfn.XLOOKUP($E218,'Raw Data'!$E:$E,'Raw Data'!G:G,"ERROR",0,1)</f>
        <v>13</v>
      </c>
      <c r="H218" s="9">
        <f>_xlfn.XLOOKUP($E218,'Raw Data'!$E:$E,'Raw Data'!H:H,"ERROR",0,1)</f>
        <v>215.97</v>
      </c>
      <c r="I218" s="9">
        <f>_xlfn.XLOOKUP($E218,'Raw Data'!$E:$E,'Raw Data'!I:I,"ERROR",0,1)</f>
        <v>0.000289145194586804</v>
      </c>
      <c r="J218" s="9" t="str">
        <f>_xlfn.XLOOKUP($E218,'Raw Data'!$E:$E,'Raw Data'!J:J,"ERROR",0,1)</f>
        <v>No</v>
      </c>
      <c r="K218" s="14" t="str">
        <f t="array" ref="K218">_xlfn.IFS(AND(L218&gt;0,L218&lt;=5),"0 to 5",AND(L218&gt;5,L218&lt;=10),"5 to 10",AND(L218&gt;10,L218&lt;=15),"10 to 15",AND(L218&gt;15,L218&lt;=20),"15 to 20",AND(L218&gt;20,L218&lt;=30),"20 to 30",AND(L218&gt;30,L218&lt;=40),"30 to 40",AND(L218&gt;40,L218&lt;=50),"40 to 50",AND(L218&gt;50,L218&lt;=75),"50 to 75",AND(L218&gt;75,L218&lt;=100),"75 to 100",AND(L218&gt;100,L218&lt;=150),"100 to 150",AND(L218&gt;150,L218&lt;=200),"150 to 200",AND(L218&gt;200,L218&lt;=250),"200 to 250",AND(L218&gt;250,L218&lt;=300),"250 to 300",AND(L218&gt;300,L218&lt;=400),"300 to 400",AND(L218&gt;400,L218&lt;=500),"400 to 500",L218&gt;500,"500+")</f>
        <v>15 to 20</v>
      </c>
      <c r="L218" s="9">
        <f>_xlfn.XLOOKUP($E218,'Raw Data'!$E:$E,'Raw Data'!L:L,"ERROR",0,1)</f>
        <v>17.29</v>
      </c>
      <c r="M218" s="14" t="str">
        <f t="array" ref="M218">_xlfn.IFS(AND(N218&gt;0,N218&lt;=5),"0 to 5",AND(N218&gt;5,N218&lt;=10),"5 to 10",AND(N218&gt;10,N218&lt;=15),"10 to 15",AND(N218&gt;15,N218&lt;=20),"15 to 20",AND(N218&gt;20,N218&lt;=30),"20 to 30",AND(N218&gt;30,N218&lt;=40),"30 to 40",AND(N218&gt;40,N218&lt;=50),"40 to 50",AND(N218&gt;50,N218&lt;=75),"50 to 75",AND(N218&gt;75,N218&lt;=100),"75 to 100",AND(N218&gt;100,N218&lt;=150),"100 to 150",AND(N218&gt;150,N218&lt;=200),"150 to 200",AND(N218&gt;200,N218&lt;=250),"200 to 250",AND(N218&gt;250,N218&lt;=300),"250 to 300",AND(N218&gt;300,N218&lt;=400),"300 to 400",AND(N218&gt;400,N218&lt;=500),"400 to 500",N218&gt;500,"500+")</f>
        <v>15 to 20</v>
      </c>
      <c r="N218" s="9">
        <f>_xlfn.XLOOKUP($E218,'Raw Data'!$E:$E,'Raw Data'!N:N,"ERROR",0,1)</f>
        <v>17.29</v>
      </c>
      <c r="O218" s="14" t="str">
        <f t="array" ref="O218">_xlfn.IFS(P218=0,"No Discount",AND(P218&gt;0,P218&lt;=0.02),"0% to 2%",AND(P218&gt;0.02,P218&lt;=0.04),"2% to 4%",AND(P218&gt;0.04,P218&lt;=0.06),"4% to 6%",AND(P218&gt;0.06,P218&lt;=0.08),"6% to 8%",AND(P218&gt;0.08,P218&lt;=0.1),"8% to 10%",AND(P218&gt;0.1,P218&lt;=0.15),"10% to 15%",AND(P218&gt;0.15,P218&lt;=0.2),"15% to 20%",AND(P218&gt;0.2,P218&lt;=0.25),"20% to 25%",AND(P218&gt;0.25,P218&lt;=0.3),"25% to 30%",AND(P218&gt;0.3,P218&lt;=0.4),"30% to 40%",AND(P218&gt;0.4,P218&lt;=0.5),"40% to 50%",AND(P218&gt;0.5,P218&lt;=0.75),"50% to 75%",AND(P218&gt;0.75,P218&lt;=1),"75% to 100%")</f>
        <v>No Discount</v>
      </c>
      <c r="P218" s="10">
        <f>_xlfn.XLOOKUP($E218,'Raw Data'!$E:$E,'Raw Data'!P:P,"ERROR",0,1)</f>
        <v>0</v>
      </c>
      <c r="Q218" s="9">
        <f>_xlfn.XLOOKUP($E218,'Raw Data'!$E:$E,'Raw Data'!Q:Q,"ERROR",0,1)</f>
        <v>250</v>
      </c>
      <c r="R218" s="9" t="str">
        <f>_xlfn.XLOOKUP($E218,'Raw Data'!$E:$E,'Raw Data'!R:R,"ERROR",0,1)</f>
        <v>ml</v>
      </c>
      <c r="S218" s="5" t="str">
        <f t="array" ref="S218">_xlfn.IFS(AND(T218&gt;0,T218&lt;=0.05),"0 to 0.05",AND(T218&gt;0.05,T218&lt;=0.1),"0.05 to 0.1",AND(T218&gt;0.1,T218&lt;=0.2),"0.1 to 0.2",AND(T218&gt;0.2,T218&lt;=0.3),"0.2 to 0.3",AND(T218&gt;0.3,T218&lt;=0.4),"0.3 to 0.4",AND(T218&gt;0.4,T218&lt;=0.5),"0.4 to 0.5",AND(T218&gt;0.5,T218&lt;=0.75),"0.5 to 0.75",AND(T218&gt;0.75,T218&lt;=1),"0.75 to 1",AND(T218&gt;1,T218&lt;=2),"1 to 2",AND(T218&gt;2,T218&lt;=3),"2 to 3",AND(T218&gt;3,T218&lt;=4),"3 to 4",AND(T218&gt;4,T218&lt;=5),"4 to 5",AND(T218&gt;5,T218&lt;=10),"5 to 10",T218&gt;10,"10+")</f>
        <v>0.05 to 0.1</v>
      </c>
      <c r="T218" s="10">
        <f>_xlfn.XLOOKUP($E218,'Raw Data'!$E:$E,'Raw Data'!T:T,"ERROR",0,1)</f>
        <v>0.0691969511719258</v>
      </c>
      <c r="U218" s="15" t="str">
        <f t="array" ref="U218">_xlfn.IFS(AND(V218&gt;0,V218&lt;=0.05),"0 to 0.05",AND(V218&gt;0.05,V218&lt;=0.1),"0.05 to 0.1",AND(V218&gt;0.1,V218&lt;=0.2),"0.1 to 0.2",AND(V218&gt;0.2,V218&lt;=0.3),"0.2 to 0.3",AND(V218&gt;0.3,V218&lt;=0.4),"0.3 to 0.4",AND(V218&gt;0.4,V218&lt;=0.5),"0.4 to 0.5",AND(V218&gt;0.5,V218&lt;=0.75),"0.5 to 0.75",AND(V218&gt;0.75,V218&lt;=1),"0.75 to 1",AND(V218&gt;1,V218&lt;=2),"1 to 2",AND(V218&gt;2,V218&lt;=3),"2 to 3",AND(V218&gt;3,V218&lt;=4),"3 to 4",AND(V218&gt;4,V218&lt;=5),"4 to 5",AND(V218&gt;5,V218&lt;=10),"5 to 10",V218&gt;10,"10+")</f>
        <v>0 to 0.05</v>
      </c>
      <c r="V218" s="10">
        <f>_xlfn.XLOOKUP($E218,'Raw Data'!$E:$E,'Raw Data'!V:V,"ERROR",0,1)</f>
        <v>0.01868317681642</v>
      </c>
      <c r="W218" s="15" t="str">
        <f t="array" ref="W218">_xlfn.IFS(AND(X218&gt;0,X218&lt;=0.05),"0 to 0.05",AND(X218&gt;0.05,X218&lt;=0.1),"0.05 to 0.1",AND(X218&gt;0.1,X218&lt;=0.2),"0.1 to 0.2",AND(X218&gt;0.2,X218&lt;=0.3),"0.2 to 0.3",AND(X218&gt;0.3,X218&lt;=0.4),"0.3 to 0.4",AND(X218&gt;0.4,X218&lt;=0.5),"0.4 to 0.5",AND(X218&gt;0.5,X218&lt;=0.75),"0.5 to 0.75",AND(X218&gt;0.75,X218&lt;=1),"0.75 to 1",AND(X218&gt;1,X218&lt;=2),"1 to 2",AND(X218&gt;2,X218&lt;=3),"2 to 3",AND(X218&gt;3,X218&lt;=4),"3 to 4",AND(X218&gt;4,X218&lt;=5),"4 to 5",AND(X218&gt;5,X218&lt;=10),"5 to 10",X218&gt;10,"10+")</f>
        <v>0 to 0.05</v>
      </c>
      <c r="X218" s="16">
        <f t="shared" si="8"/>
        <v>0.01868317681642</v>
      </c>
      <c r="Y218" s="5" t="str">
        <f t="array" ref="Y218">_xlfn.IFS(AND(Z218&gt;0,Z218&lt;=1),"0 to 1",AND(Z218&gt;1,Z218&lt;=2),"1 to 2",AND(Z218&gt;2,Z218&lt;=4),"2 to 4",AND(Z218&gt;4,Z218&lt;=6),"4 to 6",AND(Z218&gt;6,Z218&lt;=8),"6 to 8",AND(Z218&gt;8,Z218&lt;=10),"8 to 10",AND(Z218&gt;10,Z218&lt;=15),"10 to 15",AND(Z218&gt;15,Z218&lt;=20),"15 to 20",AND(Z218&gt;20,Z218&lt;=25),"20 to 25",AND(Z218&gt;25,Z218&lt;=30),"25 to 30",AND(Z218&gt;30,Z218&lt;=40),"30 to 40",AND(Z218&gt;40,Z218&lt;=50),"40 to 50",Z218&gt;50,"50+")</f>
        <v>8 to 10</v>
      </c>
      <c r="Z218" s="9">
        <f>_xlfn.XLOOKUP($E218,'Raw Data'!$E:$E,'Raw Data'!Z:Z,"ERROR",0,1)</f>
        <v>8.45</v>
      </c>
      <c r="AA218" s="9" t="str">
        <f>_xlfn.XLOOKUP($E218,'Raw Data'!$E:$E,'Raw Data'!AA:AA,"ERROR",0,1)</f>
        <v>oz</v>
      </c>
    </row>
    <row r="219" hidden="1" spans="1:27">
      <c r="A219" s="5" t="str">
        <f>_xlfn.XLOOKUP($E219,'Raw Data'!$E:$E,'Raw Data'!A:A,"ERROR",0,1)</f>
        <v>AE</v>
      </c>
      <c r="B219" s="5" t="str">
        <f>_xlfn.XLOOKUP($E219,'Raw Data'!$E:$E,'Raw Data'!B:B,"ERROR",0,1)</f>
        <v>Hair Mousses</v>
      </c>
      <c r="C219" s="5" t="str">
        <f>_xlfn.XLOOKUP($E219,'Raw Data'!$E:$E,'Raw Data'!C:C,"ERROR",0,1)</f>
        <v>goldwell</v>
      </c>
      <c r="D219" s="5" t="str">
        <f>_xlfn.XLOOKUP($E219,'Raw Data'!$E:$E,'Raw Data'!D:D,"ERROR",0,1)</f>
        <v>www.amazon.ae/dp/B01L4S9138</v>
      </c>
      <c r="E219" s="5" t="s">
        <v>418</v>
      </c>
      <c r="F219" s="9" t="str">
        <f>_xlfn.XLOOKUP($E219,'Raw Data'!$E:$E,'Raw Data'!F:F,"ERROR",0,1)</f>
        <v>GOLDWELL Ultra Volume Glamour Whip 300ml</v>
      </c>
      <c r="G219" s="10">
        <f>_xlfn.XLOOKUP($E219,'Raw Data'!$E:$E,'Raw Data'!G:G,"ERROR",0,1)</f>
        <v>1</v>
      </c>
      <c r="H219" s="9">
        <f>_xlfn.XLOOKUP($E219,'Raw Data'!$E:$E,'Raw Data'!H:H,"ERROR",0,1)</f>
        <v>210.01</v>
      </c>
      <c r="I219" s="9">
        <f>_xlfn.XLOOKUP($E219,'Raw Data'!$E:$E,'Raw Data'!I:I,"ERROR",0,1)</f>
        <v>0.000281165820786103</v>
      </c>
      <c r="J219" s="9" t="str">
        <f>_xlfn.XLOOKUP($E219,'Raw Data'!$E:$E,'Raw Data'!J:J,"ERROR",0,1)</f>
        <v>No</v>
      </c>
      <c r="K219" s="14" t="str">
        <f t="array" ref="K219">_xlfn.IFS(AND(L219&gt;0,L219&lt;=5),"0 to 5",AND(L219&gt;5,L219&lt;=10),"5 to 10",AND(L219&gt;10,L219&lt;=15),"10 to 15",AND(L219&gt;15,L219&lt;=20),"15 to 20",AND(L219&gt;20,L219&lt;=30),"20 to 30",AND(L219&gt;30,L219&lt;=40),"30 to 40",AND(L219&gt;40,L219&lt;=50),"40 to 50",AND(L219&gt;50,L219&lt;=75),"50 to 75",AND(L219&gt;75,L219&lt;=100),"75 to 100",AND(L219&gt;100,L219&lt;=150),"100 to 150",AND(L219&gt;150,L219&lt;=200),"150 to 200",AND(L219&gt;200,L219&lt;=250),"200 to 250",AND(L219&gt;250,L219&lt;=300),"250 to 300",AND(L219&gt;300,L219&lt;=400),"300 to 400",AND(L219&gt;400,L219&lt;=500),"400 to 500",L219&gt;500,"500+")</f>
        <v>150 to 200</v>
      </c>
      <c r="L219" s="9">
        <f>_xlfn.XLOOKUP($E219,'Raw Data'!$E:$E,'Raw Data'!L:L,"ERROR",0,1)</f>
        <v>151.58</v>
      </c>
      <c r="M219" s="14" t="str">
        <f t="array" ref="M219">_xlfn.IFS(AND(N219&gt;0,N219&lt;=5),"0 to 5",AND(N219&gt;5,N219&lt;=10),"5 to 10",AND(N219&gt;10,N219&lt;=15),"10 to 15",AND(N219&gt;15,N219&lt;=20),"15 to 20",AND(N219&gt;20,N219&lt;=30),"20 to 30",AND(N219&gt;30,N219&lt;=40),"30 to 40",AND(N219&gt;40,N219&lt;=50),"40 to 50",AND(N219&gt;50,N219&lt;=75),"50 to 75",AND(N219&gt;75,N219&lt;=100),"75 to 100",AND(N219&gt;100,N219&lt;=150),"100 to 150",AND(N219&gt;150,N219&lt;=200),"150 to 200",AND(N219&gt;200,N219&lt;=250),"200 to 250",AND(N219&gt;250,N219&lt;=300),"250 to 300",AND(N219&gt;300,N219&lt;=400),"300 to 400",AND(N219&gt;400,N219&lt;=500),"400 to 500",N219&gt;500,"500+")</f>
        <v>150 to 200</v>
      </c>
      <c r="N219" s="9">
        <f>_xlfn.XLOOKUP($E219,'Raw Data'!$E:$E,'Raw Data'!N:N,"ERROR",0,1)</f>
        <v>151.58</v>
      </c>
      <c r="O219" s="14" t="str">
        <f t="array" ref="O219">_xlfn.IFS(P219=0,"No Discount",AND(P219&gt;0,P219&lt;=0.02),"0% to 2%",AND(P219&gt;0.02,P219&lt;=0.04),"2% to 4%",AND(P219&gt;0.04,P219&lt;=0.06),"4% to 6%",AND(P219&gt;0.06,P219&lt;=0.08),"6% to 8%",AND(P219&gt;0.08,P219&lt;=0.1),"8% to 10%",AND(P219&gt;0.1,P219&lt;=0.15),"10% to 15%",AND(P219&gt;0.15,P219&lt;=0.2),"15% to 20%",AND(P219&gt;0.2,P219&lt;=0.25),"20% to 25%",AND(P219&gt;0.25,P219&lt;=0.3),"25% to 30%",AND(P219&gt;0.3,P219&lt;=0.4),"30% to 40%",AND(P219&gt;0.4,P219&lt;=0.5),"40% to 50%",AND(P219&gt;0.5,P219&lt;=0.75),"50% to 75%",AND(P219&gt;0.75,P219&lt;=1),"75% to 100%")</f>
        <v>No Discount</v>
      </c>
      <c r="P219" s="10">
        <f>_xlfn.XLOOKUP($E219,'Raw Data'!$E:$E,'Raw Data'!P:P,"ERROR",0,1)</f>
        <v>0</v>
      </c>
      <c r="Q219" s="9">
        <f>_xlfn.XLOOKUP($E219,'Raw Data'!$E:$E,'Raw Data'!Q:Q,"ERROR",0,1)</f>
        <v>300</v>
      </c>
      <c r="R219" s="9" t="str">
        <f>_xlfn.XLOOKUP($E219,'Raw Data'!$E:$E,'Raw Data'!R:R,"ERROR",0,1)</f>
        <v>ml</v>
      </c>
      <c r="S219" s="5" t="str">
        <f t="array" ref="S219">_xlfn.IFS(AND(T219&gt;0,T219&lt;=0.05),"0 to 0.05",AND(T219&gt;0.05,T219&lt;=0.1),"0.05 to 0.1",AND(T219&gt;0.1,T219&lt;=0.2),"0.1 to 0.2",AND(T219&gt;0.2,T219&lt;=0.3),"0.2 to 0.3",AND(T219&gt;0.3,T219&lt;=0.4),"0.3 to 0.4",AND(T219&gt;0.4,T219&lt;=0.5),"0.4 to 0.5",AND(T219&gt;0.5,T219&lt;=0.75),"0.5 to 0.75",AND(T219&gt;0.75,T219&lt;=1),"0.75 to 1",AND(T219&gt;1,T219&lt;=2),"1 to 2",AND(T219&gt;2,T219&lt;=3),"2 to 3",AND(T219&gt;3,T219&lt;=4),"3 to 4",AND(T219&gt;4,T219&lt;=5),"4 to 5",AND(T219&gt;5,T219&lt;=10),"5 to 10",T219&gt;10,"10+")</f>
        <v>0.5 to 0.75</v>
      </c>
      <c r="T219" s="10">
        <f>_xlfn.XLOOKUP($E219,'Raw Data'!$E:$E,'Raw Data'!T:T,"ERROR",0,1)</f>
        <v>0.505536623223468</v>
      </c>
      <c r="U219" s="15" t="str">
        <f t="array" ref="U219">_xlfn.IFS(AND(V219&gt;0,V219&lt;=0.05),"0 to 0.05",AND(V219&gt;0.05,V219&lt;=0.1),"0.05 to 0.1",AND(V219&gt;0.1,V219&lt;=0.2),"0.1 to 0.2",AND(V219&gt;0.2,V219&lt;=0.3),"0.2 to 0.3",AND(V219&gt;0.3,V219&lt;=0.4),"0.3 to 0.4",AND(V219&gt;0.4,V219&lt;=0.5),"0.4 to 0.5",AND(V219&gt;0.5,V219&lt;=0.75),"0.5 to 0.75",AND(V219&gt;0.75,V219&lt;=1),"0.75 to 1",AND(V219&gt;1,V219&lt;=2),"1 to 2",AND(V219&gt;2,V219&lt;=3),"2 to 3",AND(V219&gt;3,V219&lt;=4),"3 to 4",AND(V219&gt;4,V219&lt;=5),"4 to 5",AND(V219&gt;5,V219&lt;=10),"5 to 10",V219&gt;10,"10+")</f>
        <v>0.1 to 0.2</v>
      </c>
      <c r="V219" s="10">
        <f>_xlfn.XLOOKUP($E219,'Raw Data'!$E:$E,'Raw Data'!V:V,"ERROR",0,1)</f>
        <v>0.136494888270336</v>
      </c>
      <c r="W219" s="15" t="str">
        <f t="array" ref="W219">_xlfn.IFS(AND(X219&gt;0,X219&lt;=0.05),"0 to 0.05",AND(X219&gt;0.05,X219&lt;=0.1),"0.05 to 0.1",AND(X219&gt;0.1,X219&lt;=0.2),"0.1 to 0.2",AND(X219&gt;0.2,X219&lt;=0.3),"0.2 to 0.3",AND(X219&gt;0.3,X219&lt;=0.4),"0.3 to 0.4",AND(X219&gt;0.4,X219&lt;=0.5),"0.4 to 0.5",AND(X219&gt;0.5,X219&lt;=0.75),"0.5 to 0.75",AND(X219&gt;0.75,X219&lt;=1),"0.75 to 1",AND(X219&gt;1,X219&lt;=2),"1 to 2",AND(X219&gt;2,X219&lt;=3),"2 to 3",AND(X219&gt;3,X219&lt;=4),"3 to 4",AND(X219&gt;4,X219&lt;=5),"4 to 5",AND(X219&gt;5,X219&lt;=10),"5 to 10",X219&gt;10,"10+")</f>
        <v>0.1 to 0.2</v>
      </c>
      <c r="X219" s="16">
        <f t="shared" si="8"/>
        <v>0.136494888270336</v>
      </c>
      <c r="Y219" s="5" t="str">
        <f t="array" ref="Y219">_xlfn.IFS(AND(Z219&gt;0,Z219&lt;=1),"0 to 1",AND(Z219&gt;1,Z219&lt;=2),"1 to 2",AND(Z219&gt;2,Z219&lt;=4),"2 to 4",AND(Z219&gt;4,Z219&lt;=6),"4 to 6",AND(Z219&gt;6,Z219&lt;=8),"6 to 8",AND(Z219&gt;8,Z219&lt;=10),"8 to 10",AND(Z219&gt;10,Z219&lt;=15),"10 to 15",AND(Z219&gt;15,Z219&lt;=20),"15 to 20",AND(Z219&gt;20,Z219&lt;=25),"20 to 25",AND(Z219&gt;25,Z219&lt;=30),"25 to 30",AND(Z219&gt;30,Z219&lt;=40),"30 to 40",AND(Z219&gt;40,Z219&lt;=50),"40 to 50",Z219&gt;50,"50+")</f>
        <v>10 to 15</v>
      </c>
      <c r="Z219" s="9">
        <f>_xlfn.XLOOKUP($E219,'Raw Data'!$E:$E,'Raw Data'!Z:Z,"ERROR",0,1)</f>
        <v>10.14</v>
      </c>
      <c r="AA219" s="9" t="str">
        <f>_xlfn.XLOOKUP($E219,'Raw Data'!$E:$E,'Raw Data'!AA:AA,"ERROR",0,1)</f>
        <v>oz</v>
      </c>
    </row>
    <row r="220" hidden="1" spans="1:27">
      <c r="A220" s="5" t="str">
        <f>_xlfn.XLOOKUP($E220,'Raw Data'!$E:$E,'Raw Data'!A:A,"ERROR",0,1)</f>
        <v>AE</v>
      </c>
      <c r="B220" s="5" t="str">
        <f>_xlfn.XLOOKUP($E220,'Raw Data'!$E:$E,'Raw Data'!B:B,"ERROR",0,1)</f>
        <v>Hair Mousses</v>
      </c>
      <c r="C220" s="5" t="str">
        <f>_xlfn.XLOOKUP($E220,'Raw Data'!$E:$E,'Raw Data'!C:C,"ERROR",0,1)</f>
        <v>birju mahavir</v>
      </c>
      <c r="D220" s="5" t="str">
        <f>_xlfn.XLOOKUP($E220,'Raw Data'!$E:$E,'Raw Data'!D:D,"ERROR",0,1)</f>
        <v>www.amazon.ae/dp/B07P84H4L9</v>
      </c>
      <c r="E220" s="5" t="s">
        <v>419</v>
      </c>
      <c r="F220" s="9" t="str">
        <f>_xlfn.XLOOKUP($E220,'Raw Data'!$E:$E,'Raw Data'!F:F,"ERROR",0,1)</f>
        <v>Hunter1114 Whipped  MoUSse , 245 Ml</v>
      </c>
      <c r="G220" s="10">
        <f>_xlfn.XLOOKUP($E220,'Raw Data'!$E:$E,'Raw Data'!G:G,"ERROR",0,1)</f>
        <v>1</v>
      </c>
      <c r="H220" s="9">
        <f>_xlfn.XLOOKUP($E220,'Raw Data'!$E:$E,'Raw Data'!H:H,"ERROR",0,1)</f>
        <v>208.93</v>
      </c>
      <c r="I220" s="9">
        <f>_xlfn.XLOOKUP($E220,'Raw Data'!$E:$E,'Raw Data'!I:I,"ERROR",0,1)</f>
        <v>0.000279719893990003</v>
      </c>
      <c r="J220" s="9" t="str">
        <f>_xlfn.XLOOKUP($E220,'Raw Data'!$E:$E,'Raw Data'!J:J,"ERROR",0,1)</f>
        <v>No</v>
      </c>
      <c r="K220" s="14" t="str">
        <f t="array" ref="K220">_xlfn.IFS(AND(L220&gt;0,L220&lt;=5),"0 to 5",AND(L220&gt;5,L220&lt;=10),"5 to 10",AND(L220&gt;10,L220&lt;=15),"10 to 15",AND(L220&gt;15,L220&lt;=20),"15 to 20",AND(L220&gt;20,L220&lt;=30),"20 to 30",AND(L220&gt;30,L220&lt;=40),"30 to 40",AND(L220&gt;40,L220&lt;=50),"40 to 50",AND(L220&gt;50,L220&lt;=75),"50 to 75",AND(L220&gt;75,L220&lt;=100),"75 to 100",AND(L220&gt;100,L220&lt;=150),"100 to 150",AND(L220&gt;150,L220&lt;=200),"150 to 200",AND(L220&gt;200,L220&lt;=250),"200 to 250",AND(L220&gt;250,L220&lt;=300),"250 to 300",AND(L220&gt;300,L220&lt;=400),"300 to 400",AND(L220&gt;400,L220&lt;=500),"400 to 500",L220&gt;500,"500+")</f>
        <v>150 to 200</v>
      </c>
      <c r="L220" s="9">
        <f>_xlfn.XLOOKUP($E220,'Raw Data'!$E:$E,'Raw Data'!L:L,"ERROR",0,1)</f>
        <v>165.43</v>
      </c>
      <c r="M220" s="14" t="str">
        <f t="array" ref="M220">_xlfn.IFS(AND(N220&gt;0,N220&lt;=5),"0 to 5",AND(N220&gt;5,N220&lt;=10),"5 to 10",AND(N220&gt;10,N220&lt;=15),"10 to 15",AND(N220&gt;15,N220&lt;=20),"15 to 20",AND(N220&gt;20,N220&lt;=30),"20 to 30",AND(N220&gt;30,N220&lt;=40),"30 to 40",AND(N220&gt;40,N220&lt;=50),"40 to 50",AND(N220&gt;50,N220&lt;=75),"50 to 75",AND(N220&gt;75,N220&lt;=100),"75 to 100",AND(N220&gt;100,N220&lt;=150),"100 to 150",AND(N220&gt;150,N220&lt;=200),"150 to 200",AND(N220&gt;200,N220&lt;=250),"200 to 250",AND(N220&gt;250,N220&lt;=300),"250 to 300",AND(N220&gt;300,N220&lt;=400),"300 to 400",AND(N220&gt;400,N220&lt;=500),"400 to 500",N220&gt;500,"500+")</f>
        <v>150 to 200</v>
      </c>
      <c r="N220" s="9">
        <f>_xlfn.XLOOKUP($E220,'Raw Data'!$E:$E,'Raw Data'!N:N,"ERROR",0,1)</f>
        <v>165.43</v>
      </c>
      <c r="O220" s="14" t="str">
        <f t="array" ref="O220">_xlfn.IFS(P220=0,"No Discount",AND(P220&gt;0,P220&lt;=0.02),"0% to 2%",AND(P220&gt;0.02,P220&lt;=0.04),"2% to 4%",AND(P220&gt;0.04,P220&lt;=0.06),"4% to 6%",AND(P220&gt;0.06,P220&lt;=0.08),"6% to 8%",AND(P220&gt;0.08,P220&lt;=0.1),"8% to 10%",AND(P220&gt;0.1,P220&lt;=0.15),"10% to 15%",AND(P220&gt;0.15,P220&lt;=0.2),"15% to 20%",AND(P220&gt;0.2,P220&lt;=0.25),"20% to 25%",AND(P220&gt;0.25,P220&lt;=0.3),"25% to 30%",AND(P220&gt;0.3,P220&lt;=0.4),"30% to 40%",AND(P220&gt;0.4,P220&lt;=0.5),"40% to 50%",AND(P220&gt;0.5,P220&lt;=0.75),"50% to 75%",AND(P220&gt;0.75,P220&lt;=1),"75% to 100%")</f>
        <v>No Discount</v>
      </c>
      <c r="P220" s="10">
        <f>_xlfn.XLOOKUP($E220,'Raw Data'!$E:$E,'Raw Data'!P:P,"ERROR",0,1)</f>
        <v>0</v>
      </c>
      <c r="Q220" s="9">
        <f>_xlfn.XLOOKUP($E220,'Raw Data'!$E:$E,'Raw Data'!Q:Q,"ERROR",0,1)</f>
        <v>245</v>
      </c>
      <c r="R220" s="9" t="str">
        <f>_xlfn.XLOOKUP($E220,'Raw Data'!$E:$E,'Raw Data'!R:R,"ERROR",0,1)</f>
        <v>ml</v>
      </c>
      <c r="S220" s="5" t="str">
        <f t="array" ref="S220">_xlfn.IFS(AND(T220&gt;0,T220&lt;=0.05),"0 to 0.05",AND(T220&gt;0.05,T220&lt;=0.1),"0.05 to 0.1",AND(T220&gt;0.1,T220&lt;=0.2),"0.1 to 0.2",AND(T220&gt;0.2,T220&lt;=0.3),"0.2 to 0.3",AND(T220&gt;0.3,T220&lt;=0.4),"0.3 to 0.4",AND(T220&gt;0.4,T220&lt;=0.5),"0.4 to 0.5",AND(T220&gt;0.5,T220&lt;=0.75),"0.5 to 0.75",AND(T220&gt;0.75,T220&lt;=1),"0.75 to 1",AND(T220&gt;1,T220&lt;=2),"1 to 2",AND(T220&gt;2,T220&lt;=3),"2 to 3",AND(T220&gt;3,T220&lt;=4),"3 to 4",AND(T220&gt;4,T220&lt;=5),"4 to 5",AND(T220&gt;5,T220&lt;=10),"5 to 10",T220&gt;10,"10+")</f>
        <v>0.5 to 0.75</v>
      </c>
      <c r="T220" s="10">
        <f>_xlfn.XLOOKUP($E220,'Raw Data'!$E:$E,'Raw Data'!T:T,"ERROR",0,1)</f>
        <v>0.675585252320658</v>
      </c>
      <c r="U220" s="15" t="str">
        <f t="array" ref="U220">_xlfn.IFS(AND(V220&gt;0,V220&lt;=0.05),"0 to 0.05",AND(V220&gt;0.05,V220&lt;=0.1),"0.05 to 0.1",AND(V220&gt;0.1,V220&lt;=0.2),"0.1 to 0.2",AND(V220&gt;0.2,V220&lt;=0.3),"0.2 to 0.3",AND(V220&gt;0.3,V220&lt;=0.4),"0.3 to 0.4",AND(V220&gt;0.4,V220&lt;=0.5),"0.4 to 0.5",AND(V220&gt;0.5,V220&lt;=0.75),"0.5 to 0.75",AND(V220&gt;0.75,V220&lt;=1),"0.75 to 1",AND(V220&gt;1,V220&lt;=2),"1 to 2",AND(V220&gt;2,V220&lt;=3),"2 to 3",AND(V220&gt;3,V220&lt;=4),"3 to 4",AND(V220&gt;4,V220&lt;=5),"4 to 5",AND(V220&gt;5,V220&lt;=10),"5 to 10",V220&gt;10,"10+")</f>
        <v>0.1 to 0.2</v>
      </c>
      <c r="V220" s="10">
        <f>_xlfn.XLOOKUP($E220,'Raw Data'!$E:$E,'Raw Data'!V:V,"ERROR",0,1)</f>
        <v>0.182408018126578</v>
      </c>
      <c r="W220" s="15" t="str">
        <f t="array" ref="W220">_xlfn.IFS(AND(X220&gt;0,X220&lt;=0.05),"0 to 0.05",AND(X220&gt;0.05,X220&lt;=0.1),"0.05 to 0.1",AND(X220&gt;0.1,X220&lt;=0.2),"0.1 to 0.2",AND(X220&gt;0.2,X220&lt;=0.3),"0.2 to 0.3",AND(X220&gt;0.3,X220&lt;=0.4),"0.3 to 0.4",AND(X220&gt;0.4,X220&lt;=0.5),"0.4 to 0.5",AND(X220&gt;0.5,X220&lt;=0.75),"0.5 to 0.75",AND(X220&gt;0.75,X220&lt;=1),"0.75 to 1",AND(X220&gt;1,X220&lt;=2),"1 to 2",AND(X220&gt;2,X220&lt;=3),"2 to 3",AND(X220&gt;3,X220&lt;=4),"3 to 4",AND(X220&gt;4,X220&lt;=5),"4 to 5",AND(X220&gt;5,X220&lt;=10),"5 to 10",X220&gt;10,"10+")</f>
        <v>0.1 to 0.2</v>
      </c>
      <c r="X220" s="16">
        <f t="shared" si="8"/>
        <v>0.182408018126578</v>
      </c>
      <c r="Y220" s="5" t="str">
        <f t="array" ref="Y220">_xlfn.IFS(AND(Z220&gt;0,Z220&lt;=1),"0 to 1",AND(Z220&gt;1,Z220&lt;=2),"1 to 2",AND(Z220&gt;2,Z220&lt;=4),"2 to 4",AND(Z220&gt;4,Z220&lt;=6),"4 to 6",AND(Z220&gt;6,Z220&lt;=8),"6 to 8",AND(Z220&gt;8,Z220&lt;=10),"8 to 10",AND(Z220&gt;10,Z220&lt;=15),"10 to 15",AND(Z220&gt;15,Z220&lt;=20),"15 to 20",AND(Z220&gt;20,Z220&lt;=25),"20 to 25",AND(Z220&gt;25,Z220&lt;=30),"25 to 30",AND(Z220&gt;30,Z220&lt;=40),"30 to 40",AND(Z220&gt;40,Z220&lt;=50),"40 to 50",Z220&gt;50,"50+")</f>
        <v>8 to 10</v>
      </c>
      <c r="Z220" s="9">
        <f>_xlfn.XLOOKUP($E220,'Raw Data'!$E:$E,'Raw Data'!Z:Z,"ERROR",0,1)</f>
        <v>8.281</v>
      </c>
      <c r="AA220" s="9" t="str">
        <f>_xlfn.XLOOKUP($E220,'Raw Data'!$E:$E,'Raw Data'!AA:AA,"ERROR",0,1)</f>
        <v>oz</v>
      </c>
    </row>
    <row r="221" hidden="1" spans="1:27">
      <c r="A221" s="5" t="str">
        <f>_xlfn.XLOOKUP($E221,'Raw Data'!$E:$E,'Raw Data'!A:A,"ERROR",0,1)</f>
        <v>AE</v>
      </c>
      <c r="B221" s="5" t="str">
        <f>_xlfn.XLOOKUP($E221,'Raw Data'!$E:$E,'Raw Data'!B:B,"ERROR",0,1)</f>
        <v>Hair Mousses</v>
      </c>
      <c r="C221" s="5" t="str">
        <f>_xlfn.XLOOKUP($E221,'Raw Data'!$E:$E,'Raw Data'!C:C,"ERROR",0,1)</f>
        <v>Lottabody </v>
      </c>
      <c r="D221" s="5" t="str">
        <f>_xlfn.XLOOKUP($E221,'Raw Data'!$E:$E,'Raw Data'!D:D,"ERROR",0,1)</f>
        <v>www.amazon.ae/dp/B00MELIOTM</v>
      </c>
      <c r="E221" s="5" t="s">
        <v>420</v>
      </c>
      <c r="F221" s="9" t="str">
        <f>_xlfn.XLOOKUP($E221,'Raw Data'!$E:$E,'Raw Data'!F:F,"ERROR",0,1)</f>
        <v>Lottabody Wrap Me Foaming Mousse with Coconut &amp; Shea Oil 7 fl. oz.</v>
      </c>
      <c r="G221" s="10">
        <f>_xlfn.XLOOKUP($E221,'Raw Data'!$E:$E,'Raw Data'!G:G,"ERROR",0,1)</f>
        <v>4</v>
      </c>
      <c r="H221" s="9">
        <f>_xlfn.XLOOKUP($E221,'Raw Data'!$E:$E,'Raw Data'!H:H,"ERROR",0,1)</f>
        <v>204.6</v>
      </c>
      <c r="I221" s="9">
        <f>_xlfn.XLOOKUP($E221,'Raw Data'!$E:$E,'Raw Data'!I:I,"ERROR",0,1)</f>
        <v>0.000273922798594527</v>
      </c>
      <c r="J221" s="9" t="str">
        <f>_xlfn.XLOOKUP($E221,'Raw Data'!$E:$E,'Raw Data'!J:J,"ERROR",0,1)</f>
        <v>No</v>
      </c>
      <c r="K221" s="14" t="str">
        <f t="array" ref="K221">_xlfn.IFS(AND(L221&gt;0,L221&lt;=5),"0 to 5",AND(L221&gt;5,L221&lt;=10),"5 to 10",AND(L221&gt;10,L221&lt;=15),"10 to 15",AND(L221&gt;15,L221&lt;=20),"15 to 20",AND(L221&gt;20,L221&lt;=30),"20 to 30",AND(L221&gt;30,L221&lt;=40),"30 to 40",AND(L221&gt;40,L221&lt;=50),"40 to 50",AND(L221&gt;50,L221&lt;=75),"50 to 75",AND(L221&gt;75,L221&lt;=100),"75 to 100",AND(L221&gt;100,L221&lt;=150),"100 to 150",AND(L221&gt;150,L221&lt;=200),"150 to 200",AND(L221&gt;200,L221&lt;=250),"200 to 250",AND(L221&gt;250,L221&lt;=300),"250 to 300",AND(L221&gt;300,L221&lt;=400),"300 to 400",AND(L221&gt;400,L221&lt;=500),"400 to 500",L221&gt;500,"500+")</f>
        <v>50 to 75</v>
      </c>
      <c r="L221" s="9">
        <f>_xlfn.XLOOKUP($E221,'Raw Data'!$E:$E,'Raw Data'!L:L,"ERROR",0,1)</f>
        <v>54</v>
      </c>
      <c r="M221" s="14" t="str">
        <f t="array" ref="M221">_xlfn.IFS(AND(N221&gt;0,N221&lt;=5),"0 to 5",AND(N221&gt;5,N221&lt;=10),"5 to 10",AND(N221&gt;10,N221&lt;=15),"10 to 15",AND(N221&gt;15,N221&lt;=20),"15 to 20",AND(N221&gt;20,N221&lt;=30),"20 to 30",AND(N221&gt;30,N221&lt;=40),"30 to 40",AND(N221&gt;40,N221&lt;=50),"40 to 50",AND(N221&gt;50,N221&lt;=75),"50 to 75",AND(N221&gt;75,N221&lt;=100),"75 to 100",AND(N221&gt;100,N221&lt;=150),"100 to 150",AND(N221&gt;150,N221&lt;=200),"150 to 200",AND(N221&gt;200,N221&lt;=250),"200 to 250",AND(N221&gt;250,N221&lt;=300),"250 to 300",AND(N221&gt;300,N221&lt;=400),"300 to 400",AND(N221&gt;400,N221&lt;=500),"400 to 500",N221&gt;500,"500+")</f>
        <v>50 to 75</v>
      </c>
      <c r="N221" s="9">
        <f>_xlfn.XLOOKUP($E221,'Raw Data'!$E:$E,'Raw Data'!N:N,"ERROR",0,1)</f>
        <v>54</v>
      </c>
      <c r="O221" s="14" t="str">
        <f t="array" ref="O221">_xlfn.IFS(P221=0,"No Discount",AND(P221&gt;0,P221&lt;=0.02),"0% to 2%",AND(P221&gt;0.02,P221&lt;=0.04),"2% to 4%",AND(P221&gt;0.04,P221&lt;=0.06),"4% to 6%",AND(P221&gt;0.06,P221&lt;=0.08),"6% to 8%",AND(P221&gt;0.08,P221&lt;=0.1),"8% to 10%",AND(P221&gt;0.1,P221&lt;=0.15),"10% to 15%",AND(P221&gt;0.15,P221&lt;=0.2),"15% to 20%",AND(P221&gt;0.2,P221&lt;=0.25),"20% to 25%",AND(P221&gt;0.25,P221&lt;=0.3),"25% to 30%",AND(P221&gt;0.3,P221&lt;=0.4),"30% to 40%",AND(P221&gt;0.4,P221&lt;=0.5),"40% to 50%",AND(P221&gt;0.5,P221&lt;=0.75),"50% to 75%",AND(P221&gt;0.75,P221&lt;=1),"75% to 100%")</f>
        <v>No Discount</v>
      </c>
      <c r="P221" s="10">
        <f>_xlfn.XLOOKUP($E221,'Raw Data'!$E:$E,'Raw Data'!P:P,"ERROR",0,1)</f>
        <v>0</v>
      </c>
      <c r="Q221" s="9">
        <f>_xlfn.XLOOKUP($E221,'Raw Data'!$E:$E,'Raw Data'!Q:Q,"ERROR",0,1)</f>
        <v>7</v>
      </c>
      <c r="R221" s="9" t="str">
        <f>_xlfn.XLOOKUP($E221,'Raw Data'!$E:$E,'Raw Data'!R:R,"ERROR",0,1)</f>
        <v>fl oz</v>
      </c>
      <c r="S221" s="5" t="str">
        <f t="array" ref="S221">_xlfn.IFS(AND(T221&gt;0,T221&lt;=0.05),"0 to 0.05",AND(T221&gt;0.05,T221&lt;=0.1),"0.05 to 0.1",AND(T221&gt;0.1,T221&lt;=0.2),"0.1 to 0.2",AND(T221&gt;0.2,T221&lt;=0.3),"0.2 to 0.3",AND(T221&gt;0.3,T221&lt;=0.4),"0.3 to 0.4",AND(T221&gt;0.4,T221&lt;=0.5),"0.4 to 0.5",AND(T221&gt;0.5,T221&lt;=0.75),"0.5 to 0.75",AND(T221&gt;0.75,T221&lt;=1),"0.75 to 1",AND(T221&gt;1,T221&lt;=2),"1 to 2",AND(T221&gt;2,T221&lt;=3),"2 to 3",AND(T221&gt;3,T221&lt;=4),"3 to 4",AND(T221&gt;4,T221&lt;=5),"4 to 5",AND(T221&gt;5,T221&lt;=10),"5 to 10",T221&gt;10,"10+")</f>
        <v>0.2 to 0.3</v>
      </c>
      <c r="T221" s="10">
        <f>_xlfn.XLOOKUP($E221,'Raw Data'!$E:$E,'Raw Data'!T:T,"ERROR",0,1)</f>
        <v>0.250848238673738</v>
      </c>
      <c r="U221" s="15" t="str">
        <f t="array" ref="U221">_xlfn.IFS(AND(V221&gt;0,V221&lt;=0.05),"0 to 0.05",AND(V221&gt;0.05,V221&lt;=0.1),"0.05 to 0.1",AND(V221&gt;0.1,V221&lt;=0.2),"0.1 to 0.2",AND(V221&gt;0.2,V221&lt;=0.3),"0.2 to 0.3",AND(V221&gt;0.3,V221&lt;=0.4),"0.3 to 0.4",AND(V221&gt;0.4,V221&lt;=0.5),"0.4 to 0.5",AND(V221&gt;0.5,V221&lt;=0.75),"0.5 to 0.75",AND(V221&gt;0.75,V221&lt;=1),"0.75 to 1",AND(V221&gt;1,V221&lt;=2),"1 to 2",AND(V221&gt;2,V221&lt;=3),"2 to 3",AND(V221&gt;3,V221&lt;=4),"3 to 4",AND(V221&gt;4,V221&lt;=5),"4 to 5",AND(V221&gt;5,V221&lt;=10),"5 to 10",V221&gt;10,"10+")</f>
        <v>0.05 to 0.1</v>
      </c>
      <c r="V221" s="10">
        <f>_xlfn.XLOOKUP($E221,'Raw Data'!$E:$E,'Raw Data'!V:V,"ERROR",0,1)</f>
        <v>0.0677290244419091</v>
      </c>
      <c r="W221" s="15" t="str">
        <f t="array" ref="W221">_xlfn.IFS(AND(X221&gt;0,X221&lt;=0.05),"0 to 0.05",AND(X221&gt;0.05,X221&lt;=0.1),"0.05 to 0.1",AND(X221&gt;0.1,X221&lt;=0.2),"0.1 to 0.2",AND(X221&gt;0.2,X221&lt;=0.3),"0.2 to 0.3",AND(X221&gt;0.3,X221&lt;=0.4),"0.3 to 0.4",AND(X221&gt;0.4,X221&lt;=0.5),"0.4 to 0.5",AND(X221&gt;0.5,X221&lt;=0.75),"0.5 to 0.75",AND(X221&gt;0.75,X221&lt;=1),"0.75 to 1",AND(X221&gt;1,X221&lt;=2),"1 to 2",AND(X221&gt;2,X221&lt;=3),"2 to 3",AND(X221&gt;3,X221&lt;=4),"3 to 4",AND(X221&gt;4,X221&lt;=5),"4 to 5",AND(X221&gt;5,X221&lt;=10),"5 to 10",X221&gt;10,"10+")</f>
        <v>0.05 to 0.1</v>
      </c>
      <c r="X221" s="16">
        <f t="shared" si="8"/>
        <v>0.0677290244419091</v>
      </c>
      <c r="Y221" s="5" t="str">
        <f t="array" ref="Y221">_xlfn.IFS(AND(Z221&gt;0,Z221&lt;=1),"0 to 1",AND(Z221&gt;1,Z221&lt;=2),"1 to 2",AND(Z221&gt;2,Z221&lt;=4),"2 to 4",AND(Z221&gt;4,Z221&lt;=6),"4 to 6",AND(Z221&gt;6,Z221&lt;=8),"6 to 8",AND(Z221&gt;8,Z221&lt;=10),"8 to 10",AND(Z221&gt;10,Z221&lt;=15),"10 to 15",AND(Z221&gt;15,Z221&lt;=20),"15 to 20",AND(Z221&gt;20,Z221&lt;=25),"20 to 25",AND(Z221&gt;25,Z221&lt;=30),"25 to 30",AND(Z221&gt;30,Z221&lt;=40),"30 to 40",AND(Z221&gt;40,Z221&lt;=50),"40 to 50",Z221&gt;50,"50+")</f>
        <v>6 to 8</v>
      </c>
      <c r="Z221" s="9">
        <f>_xlfn.XLOOKUP($E221,'Raw Data'!$E:$E,'Raw Data'!Z:Z,"ERROR",0,1)</f>
        <v>7.28</v>
      </c>
      <c r="AA221" s="9" t="str">
        <f>_xlfn.XLOOKUP($E221,'Raw Data'!$E:$E,'Raw Data'!AA:AA,"ERROR",0,1)</f>
        <v>oz</v>
      </c>
    </row>
    <row r="222" hidden="1" spans="1:27">
      <c r="A222" s="5" t="str">
        <f>_xlfn.XLOOKUP($E222,'Raw Data'!$E:$E,'Raw Data'!A:A,"ERROR",0,1)</f>
        <v>AE</v>
      </c>
      <c r="B222" s="5" t="str">
        <f>_xlfn.XLOOKUP($E222,'Raw Data'!$E:$E,'Raw Data'!B:B,"ERROR",0,1)</f>
        <v>Hair Mousses</v>
      </c>
      <c r="C222" s="5" t="str">
        <f>_xlfn.XLOOKUP($E222,'Raw Data'!$E:$E,'Raw Data'!C:C,"ERROR",0,1)</f>
        <v>Aussie</v>
      </c>
      <c r="D222" s="5" t="str">
        <f>_xlfn.XLOOKUP($E222,'Raw Data'!$E:$E,'Raw Data'!D:D,"ERROR",0,1)</f>
        <v>www.amazon.ae/dp/B002QUX9S2</v>
      </c>
      <c r="E222" s="5" t="s">
        <v>421</v>
      </c>
      <c r="F222" s="9" t="str">
        <f>_xlfn.XLOOKUP($E222,'Raw Data'!$E:$E,'Raw Data'!F:F,"ERROR",0,1)</f>
        <v>Aussie Instant Freeze Sculpting Mousse 24 Hour Maximum Hold</v>
      </c>
      <c r="G222" s="10">
        <f>_xlfn.XLOOKUP($E222,'Raw Data'!$E:$E,'Raw Data'!G:G,"ERROR",0,1)</f>
        <v>1</v>
      </c>
      <c r="H222" s="9">
        <f>_xlfn.XLOOKUP($E222,'Raw Data'!$E:$E,'Raw Data'!H:H,"ERROR",0,1)</f>
        <v>190.71</v>
      </c>
      <c r="I222" s="9">
        <f>_xlfn.XLOOKUP($E222,'Raw Data'!$E:$E,'Raw Data'!I:I,"ERROR",0,1)</f>
        <v>0.00025532657341135</v>
      </c>
      <c r="J222" s="9" t="str">
        <f>_xlfn.XLOOKUP($E222,'Raw Data'!$E:$E,'Raw Data'!J:J,"ERROR",0,1)</f>
        <v>No</v>
      </c>
      <c r="K222" s="14" t="str">
        <f t="array" ref="K222">_xlfn.IFS(AND(L222&gt;0,L222&lt;=5),"0 to 5",AND(L222&gt;5,L222&lt;=10),"5 to 10",AND(L222&gt;10,L222&lt;=15),"10 to 15",AND(L222&gt;15,L222&lt;=20),"15 to 20",AND(L222&gt;20,L222&lt;=30),"20 to 30",AND(L222&gt;30,L222&lt;=40),"30 to 40",AND(L222&gt;40,L222&lt;=50),"40 to 50",AND(L222&gt;50,L222&lt;=75),"50 to 75",AND(L222&gt;75,L222&lt;=100),"75 to 100",AND(L222&gt;100,L222&lt;=150),"100 to 150",AND(L222&gt;150,L222&lt;=200),"150 to 200",AND(L222&gt;200,L222&lt;=250),"200 to 250",AND(L222&gt;250,L222&lt;=300),"250 to 300",AND(L222&gt;300,L222&lt;=400),"300 to 400",AND(L222&gt;400,L222&lt;=500),"400 to 500",L222&gt;500,"500+")</f>
        <v>100 to 150</v>
      </c>
      <c r="L222" s="9">
        <f>_xlfn.XLOOKUP($E222,'Raw Data'!$E:$E,'Raw Data'!L:L,"ERROR",0,1)</f>
        <v>137.28</v>
      </c>
      <c r="M222" s="14" t="str">
        <f t="array" ref="M222">_xlfn.IFS(AND(N222&gt;0,N222&lt;=5),"0 to 5",AND(N222&gt;5,N222&lt;=10),"5 to 10",AND(N222&gt;10,N222&lt;=15),"10 to 15",AND(N222&gt;15,N222&lt;=20),"15 to 20",AND(N222&gt;20,N222&lt;=30),"20 to 30",AND(N222&gt;30,N222&lt;=40),"30 to 40",AND(N222&gt;40,N222&lt;=50),"40 to 50",AND(N222&gt;50,N222&lt;=75),"50 to 75",AND(N222&gt;75,N222&lt;=100),"75 to 100",AND(N222&gt;100,N222&lt;=150),"100 to 150",AND(N222&gt;150,N222&lt;=200),"150 to 200",AND(N222&gt;200,N222&lt;=250),"200 to 250",AND(N222&gt;250,N222&lt;=300),"250 to 300",AND(N222&gt;300,N222&lt;=400),"300 to 400",AND(N222&gt;400,N222&lt;=500),"400 to 500",N222&gt;500,"500+")</f>
        <v>100 to 150</v>
      </c>
      <c r="N222" s="9">
        <f>_xlfn.XLOOKUP($E222,'Raw Data'!$E:$E,'Raw Data'!N:N,"ERROR",0,1)</f>
        <v>137.28</v>
      </c>
      <c r="O222" s="14" t="str">
        <f t="array" ref="O222">_xlfn.IFS(P222=0,"No Discount",AND(P222&gt;0,P222&lt;=0.02),"0% to 2%",AND(P222&gt;0.02,P222&lt;=0.04),"2% to 4%",AND(P222&gt;0.04,P222&lt;=0.06),"4% to 6%",AND(P222&gt;0.06,P222&lt;=0.08),"6% to 8%",AND(P222&gt;0.08,P222&lt;=0.1),"8% to 10%",AND(P222&gt;0.1,P222&lt;=0.15),"10% to 15%",AND(P222&gt;0.15,P222&lt;=0.2),"15% to 20%",AND(P222&gt;0.2,P222&lt;=0.25),"20% to 25%",AND(P222&gt;0.25,P222&lt;=0.3),"25% to 30%",AND(P222&gt;0.3,P222&lt;=0.4),"30% to 40%",AND(P222&gt;0.4,P222&lt;=0.5),"40% to 50%",AND(P222&gt;0.5,P222&lt;=0.75),"50% to 75%",AND(P222&gt;0.75,P222&lt;=1),"75% to 100%")</f>
        <v>No Discount</v>
      </c>
      <c r="P222" s="10">
        <f>_xlfn.XLOOKUP($E222,'Raw Data'!$E:$E,'Raw Data'!P:P,"ERROR",0,1)</f>
        <v>0</v>
      </c>
      <c r="Q222" s="9">
        <f>_xlfn.XLOOKUP($E222,'Raw Data'!$E:$E,'Raw Data'!Q:Q,"ERROR",0,1)</f>
        <v>0</v>
      </c>
      <c r="R222" s="9">
        <f>_xlfn.XLOOKUP($E222,'Raw Data'!$E:$E,'Raw Data'!R:R,"ERROR",0,1)</f>
        <v>0</v>
      </c>
      <c r="S222" s="5" t="e">
        <f t="array" ref="S222">_xlfn.IFS(AND(T222&gt;0,T222&lt;=0.05),"0 to 0.05",AND(T222&gt;0.05,T222&lt;=0.1),"0.05 to 0.1",AND(T222&gt;0.1,T222&lt;=0.2),"0.1 to 0.2",AND(T222&gt;0.2,T222&lt;=0.3),"0.2 to 0.3",AND(T222&gt;0.3,T222&lt;=0.4),"0.3 to 0.4",AND(T222&gt;0.4,T222&lt;=0.5),"0.4 to 0.5",AND(T222&gt;0.5,T222&lt;=0.75),"0.5 to 0.75",AND(T222&gt;0.75,T222&lt;=1),"0.75 to 1",AND(T222&gt;1,T222&lt;=2),"1 to 2",AND(T222&gt;2,T222&lt;=3),"2 to 3",AND(T222&gt;3,T222&lt;=4),"3 to 4",AND(T222&gt;4,T222&lt;=5),"4 to 5",AND(T222&gt;5,T222&lt;=10),"5 to 10",T222&gt;10,"10+")</f>
        <v>#N/A</v>
      </c>
      <c r="T222" s="10">
        <f>_xlfn.XLOOKUP($E222,'Raw Data'!$E:$E,'Raw Data'!T:T,"ERROR",0,1)</f>
        <v>0</v>
      </c>
      <c r="U222" s="15" t="e">
        <f t="array" ref="U222">_xlfn.IFS(AND(V222&gt;0,V222&lt;=0.05),"0 to 0.05",AND(V222&gt;0.05,V222&lt;=0.1),"0.05 to 0.1",AND(V222&gt;0.1,V222&lt;=0.2),"0.1 to 0.2",AND(V222&gt;0.2,V222&lt;=0.3),"0.2 to 0.3",AND(V222&gt;0.3,V222&lt;=0.4),"0.3 to 0.4",AND(V222&gt;0.4,V222&lt;=0.5),"0.4 to 0.5",AND(V222&gt;0.5,V222&lt;=0.75),"0.5 to 0.75",AND(V222&gt;0.75,V222&lt;=1),"0.75 to 1",AND(V222&gt;1,V222&lt;=2),"1 to 2",AND(V222&gt;2,V222&lt;=3),"2 to 3",AND(V222&gt;3,V222&lt;=4),"3 to 4",AND(V222&gt;4,V222&lt;=5),"4 to 5",AND(V222&gt;5,V222&lt;=10),"5 to 10",V222&gt;10,"10+")</f>
        <v>#N/A</v>
      </c>
      <c r="V222" s="10">
        <f>_xlfn.XLOOKUP($E222,'Raw Data'!$E:$E,'Raw Data'!V:V,"ERROR",0,1)</f>
        <v>0</v>
      </c>
      <c r="W222" s="15" t="e">
        <f t="array" ref="W222">_xlfn.IFS(AND(X222&gt;0,X222&lt;=0.05),"0 to 0.05",AND(X222&gt;0.05,X222&lt;=0.1),"0.05 to 0.1",AND(X222&gt;0.1,X222&lt;=0.2),"0.1 to 0.2",AND(X222&gt;0.2,X222&lt;=0.3),"0.2 to 0.3",AND(X222&gt;0.3,X222&lt;=0.4),"0.3 to 0.4",AND(X222&gt;0.4,X222&lt;=0.5),"0.4 to 0.5",AND(X222&gt;0.5,X222&lt;=0.75),"0.5 to 0.75",AND(X222&gt;0.75,X222&lt;=1),"0.75 to 1",AND(X222&gt;1,X222&lt;=2),"1 to 2",AND(X222&gt;2,X222&lt;=3),"2 to 3",AND(X222&gt;3,X222&lt;=4),"3 to 4",AND(X222&gt;4,X222&lt;=5),"4 to 5",AND(X222&gt;5,X222&lt;=10),"5 to 10",X222&gt;10,"10+")</f>
        <v>#DIV/0!</v>
      </c>
      <c r="X222" s="16" t="e">
        <f t="shared" si="8"/>
        <v>#DIV/0!</v>
      </c>
      <c r="Y222" s="5" t="e">
        <f t="array" ref="Y222">_xlfn.IFS(AND(Z222&gt;0,Z222&lt;=1),"0 to 1",AND(Z222&gt;1,Z222&lt;=2),"1 to 2",AND(Z222&gt;2,Z222&lt;=4),"2 to 4",AND(Z222&gt;4,Z222&lt;=6),"4 to 6",AND(Z222&gt;6,Z222&lt;=8),"6 to 8",AND(Z222&gt;8,Z222&lt;=10),"8 to 10",AND(Z222&gt;10,Z222&lt;=15),"10 to 15",AND(Z222&gt;15,Z222&lt;=20),"15 to 20",AND(Z222&gt;20,Z222&lt;=25),"20 to 25",AND(Z222&gt;25,Z222&lt;=30),"25 to 30",AND(Z222&gt;30,Z222&lt;=40),"30 to 40",AND(Z222&gt;40,Z222&lt;=50),"40 to 50",Z222&gt;50,"50+")</f>
        <v>#N/A</v>
      </c>
      <c r="Z222" s="9">
        <f>_xlfn.XLOOKUP($E222,'Raw Data'!$E:$E,'Raw Data'!Z:Z,"ERROR",0,1)</f>
        <v>0</v>
      </c>
      <c r="AA222" s="9">
        <f>_xlfn.XLOOKUP($E222,'Raw Data'!$E:$E,'Raw Data'!AA:AA,"ERROR",0,1)</f>
        <v>0</v>
      </c>
    </row>
    <row r="223" hidden="1" spans="1:27">
      <c r="A223" s="5" t="str">
        <f>_xlfn.XLOOKUP($E223,'Raw Data'!$E:$E,'Raw Data'!A:A,"ERROR",0,1)</f>
        <v>AE</v>
      </c>
      <c r="B223" s="5" t="str">
        <f>_xlfn.XLOOKUP($E223,'Raw Data'!$E:$E,'Raw Data'!B:B,"ERROR",0,1)</f>
        <v>Hair Mousses</v>
      </c>
      <c r="C223" s="5" t="str">
        <f>_xlfn.XLOOKUP($E223,'Raw Data'!$E:$E,'Raw Data'!C:C,"ERROR",0,1)</f>
        <v>ican london</v>
      </c>
      <c r="D223" s="5" t="str">
        <f>_xlfn.XLOOKUP($E223,'Raw Data'!$E:$E,'Raw Data'!D:D,"ERROR",0,1)</f>
        <v>www.amazon.ae/dp/B0BVWHS9S9</v>
      </c>
      <c r="E223" s="5" t="s">
        <v>422</v>
      </c>
      <c r="F223" s="9" t="str">
        <f>_xlfn.XLOOKUP($E223,'Raw Data'!$E:$E,'Raw Data'!F:F,"ERROR",0,1)</f>
        <v>ican London Olive Oil Hold &amp; Shine Wrap Set Mousse 207ml</v>
      </c>
      <c r="G223" s="10">
        <f>_xlfn.XLOOKUP($E223,'Raw Data'!$E:$E,'Raw Data'!G:G,"ERROR",0,1)</f>
        <v>6</v>
      </c>
      <c r="H223" s="9">
        <f>_xlfn.XLOOKUP($E223,'Raw Data'!$E:$E,'Raw Data'!H:H,"ERROR",0,1)</f>
        <v>189.38</v>
      </c>
      <c r="I223" s="9">
        <f>_xlfn.XLOOKUP($E223,'Raw Data'!$E:$E,'Raw Data'!I:I,"ERROR",0,1)</f>
        <v>0.000253545941338375</v>
      </c>
      <c r="J223" s="9" t="str">
        <f>_xlfn.XLOOKUP($E223,'Raw Data'!$E:$E,'Raw Data'!J:J,"ERROR",0,1)</f>
        <v>No</v>
      </c>
      <c r="K223" s="14" t="str">
        <f t="array" ref="K223">_xlfn.IFS(AND(L223&gt;0,L223&lt;=5),"0 to 5",AND(L223&gt;5,L223&lt;=10),"5 to 10",AND(L223&gt;10,L223&lt;=15),"10 to 15",AND(L223&gt;15,L223&lt;=20),"15 to 20",AND(L223&gt;20,L223&lt;=30),"20 to 30",AND(L223&gt;30,L223&lt;=40),"30 to 40",AND(L223&gt;40,L223&lt;=50),"40 to 50",AND(L223&gt;50,L223&lt;=75),"50 to 75",AND(L223&gt;75,L223&lt;=100),"75 to 100",AND(L223&gt;100,L223&lt;=150),"100 to 150",AND(L223&gt;150,L223&lt;=200),"150 to 200",AND(L223&gt;200,L223&lt;=250),"200 to 250",AND(L223&gt;250,L223&lt;=300),"250 to 300",AND(L223&gt;300,L223&lt;=400),"300 to 400",AND(L223&gt;400,L223&lt;=500),"400 to 500",L223&gt;500,"500+")</f>
        <v>20 to 30</v>
      </c>
      <c r="L223" s="9">
        <f>_xlfn.XLOOKUP($E223,'Raw Data'!$E:$E,'Raw Data'!L:L,"ERROR",0,1)</f>
        <v>29.99</v>
      </c>
      <c r="M223" s="14" t="str">
        <f t="array" ref="M223">_xlfn.IFS(AND(N223&gt;0,N223&lt;=5),"0 to 5",AND(N223&gt;5,N223&lt;=10),"5 to 10",AND(N223&gt;10,N223&lt;=15),"10 to 15",AND(N223&gt;15,N223&lt;=20),"15 to 20",AND(N223&gt;20,N223&lt;=30),"20 to 30",AND(N223&gt;30,N223&lt;=40),"30 to 40",AND(N223&gt;40,N223&lt;=50),"40 to 50",AND(N223&gt;50,N223&lt;=75),"50 to 75",AND(N223&gt;75,N223&lt;=100),"75 to 100",AND(N223&gt;100,N223&lt;=150),"100 to 150",AND(N223&gt;150,N223&lt;=200),"150 to 200",AND(N223&gt;200,N223&lt;=250),"200 to 250",AND(N223&gt;250,N223&lt;=300),"250 to 300",AND(N223&gt;300,N223&lt;=400),"300 to 400",AND(N223&gt;400,N223&lt;=500),"400 to 500",N223&gt;500,"500+")</f>
        <v>20 to 30</v>
      </c>
      <c r="N223" s="9">
        <f>_xlfn.XLOOKUP($E223,'Raw Data'!$E:$E,'Raw Data'!N:N,"ERROR",0,1)</f>
        <v>29.99</v>
      </c>
      <c r="O223" s="14" t="str">
        <f t="array" ref="O223">_xlfn.IFS(P223=0,"No Discount",AND(P223&gt;0,P223&lt;=0.02),"0% to 2%",AND(P223&gt;0.02,P223&lt;=0.04),"2% to 4%",AND(P223&gt;0.04,P223&lt;=0.06),"4% to 6%",AND(P223&gt;0.06,P223&lt;=0.08),"6% to 8%",AND(P223&gt;0.08,P223&lt;=0.1),"8% to 10%",AND(P223&gt;0.1,P223&lt;=0.15),"10% to 15%",AND(P223&gt;0.15,P223&lt;=0.2),"15% to 20%",AND(P223&gt;0.2,P223&lt;=0.25),"20% to 25%",AND(P223&gt;0.25,P223&lt;=0.3),"25% to 30%",AND(P223&gt;0.3,P223&lt;=0.4),"30% to 40%",AND(P223&gt;0.4,P223&lt;=0.5),"40% to 50%",AND(P223&gt;0.5,P223&lt;=0.75),"50% to 75%",AND(P223&gt;0.75,P223&lt;=1),"75% to 100%")</f>
        <v>No Discount</v>
      </c>
      <c r="P223" s="10">
        <f>_xlfn.XLOOKUP($E223,'Raw Data'!$E:$E,'Raw Data'!P:P,"ERROR",0,1)</f>
        <v>0</v>
      </c>
      <c r="Q223" s="9">
        <f>_xlfn.XLOOKUP($E223,'Raw Data'!$E:$E,'Raw Data'!Q:Q,"ERROR",0,1)</f>
        <v>207</v>
      </c>
      <c r="R223" s="9" t="str">
        <f>_xlfn.XLOOKUP($E223,'Raw Data'!$E:$E,'Raw Data'!R:R,"ERROR",0,1)</f>
        <v>ml</v>
      </c>
      <c r="S223" s="5" t="str">
        <f t="array" ref="S223">_xlfn.IFS(AND(T223&gt;0,T223&lt;=0.05),"0 to 0.05",AND(T223&gt;0.05,T223&lt;=0.1),"0.05 to 0.1",AND(T223&gt;0.1,T223&lt;=0.2),"0.1 to 0.2",AND(T223&gt;0.2,T223&lt;=0.3),"0.2 to 0.3",AND(T223&gt;0.3,T223&lt;=0.4),"0.3 to 0.4",AND(T223&gt;0.4,T223&lt;=0.5),"0.4 to 0.5",AND(T223&gt;0.5,T223&lt;=0.75),"0.5 to 0.75",AND(T223&gt;0.75,T223&lt;=1),"0.75 to 1",AND(T223&gt;1,T223&lt;=2),"1 to 2",AND(T223&gt;2,T223&lt;=3),"2 to 3",AND(T223&gt;3,T223&lt;=4),"3 to 4",AND(T223&gt;4,T223&lt;=5),"4 to 5",AND(T223&gt;5,T223&lt;=10),"5 to 10",T223&gt;10,"10+")</f>
        <v>0.1 to 0.2</v>
      </c>
      <c r="T223" s="10">
        <f>_xlfn.XLOOKUP($E223,'Raw Data'!$E:$E,'Raw Data'!T:T,"ERROR",0,1)</f>
        <v>0.14495663389564</v>
      </c>
      <c r="U223" s="15" t="str">
        <f t="array" ref="U223">_xlfn.IFS(AND(V223&gt;0,V223&lt;=0.05),"0 to 0.05",AND(V223&gt;0.05,V223&lt;=0.1),"0.05 to 0.1",AND(V223&gt;0.1,V223&lt;=0.2),"0.1 to 0.2",AND(V223&gt;0.2,V223&lt;=0.3),"0.2 to 0.3",AND(V223&gt;0.3,V223&lt;=0.4),"0.3 to 0.4",AND(V223&gt;0.4,V223&lt;=0.5),"0.4 to 0.5",AND(V223&gt;0.5,V223&lt;=0.75),"0.5 to 0.75",AND(V223&gt;0.75,V223&lt;=1),"0.75 to 1",AND(V223&gt;1,V223&lt;=2),"1 to 2",AND(V223&gt;2,V223&lt;=3),"2 to 3",AND(V223&gt;3,V223&lt;=4),"3 to 4",AND(V223&gt;4,V223&lt;=5),"4 to 5",AND(V223&gt;5,V223&lt;=10),"5 to 10",V223&gt;10,"10+")</f>
        <v>0 to 0.05</v>
      </c>
      <c r="V223" s="10">
        <f>_xlfn.XLOOKUP($E223,'Raw Data'!$E:$E,'Raw Data'!V:V,"ERROR",0,1)</f>
        <v>0.0391382911518229</v>
      </c>
      <c r="W223" s="15" t="str">
        <f t="array" ref="W223">_xlfn.IFS(AND(X223&gt;0,X223&lt;=0.05),"0 to 0.05",AND(X223&gt;0.05,X223&lt;=0.1),"0.05 to 0.1",AND(X223&gt;0.1,X223&lt;=0.2),"0.1 to 0.2",AND(X223&gt;0.2,X223&lt;=0.3),"0.2 to 0.3",AND(X223&gt;0.3,X223&lt;=0.4),"0.3 to 0.4",AND(X223&gt;0.4,X223&lt;=0.5),"0.4 to 0.5",AND(X223&gt;0.5,X223&lt;=0.75),"0.5 to 0.75",AND(X223&gt;0.75,X223&lt;=1),"0.75 to 1",AND(X223&gt;1,X223&lt;=2),"1 to 2",AND(X223&gt;2,X223&lt;=3),"2 to 3",AND(X223&gt;3,X223&lt;=4),"3 to 4",AND(X223&gt;4,X223&lt;=5),"4 to 5",AND(X223&gt;5,X223&lt;=10),"5 to 10",X223&gt;10,"10+")</f>
        <v>0 to 0.05</v>
      </c>
      <c r="X223" s="16">
        <f t="shared" si="8"/>
        <v>0.0391382911518229</v>
      </c>
      <c r="Y223" s="5" t="str">
        <f t="array" ref="Y223">_xlfn.IFS(AND(Z223&gt;0,Z223&lt;=1),"0 to 1",AND(Z223&gt;1,Z223&lt;=2),"1 to 2",AND(Z223&gt;2,Z223&lt;=4),"2 to 4",AND(Z223&gt;4,Z223&lt;=6),"4 to 6",AND(Z223&gt;6,Z223&lt;=8),"6 to 8",AND(Z223&gt;8,Z223&lt;=10),"8 to 10",AND(Z223&gt;10,Z223&lt;=15),"10 to 15",AND(Z223&gt;15,Z223&lt;=20),"15 to 20",AND(Z223&gt;20,Z223&lt;=25),"20 to 25",AND(Z223&gt;25,Z223&lt;=30),"25 to 30",AND(Z223&gt;30,Z223&lt;=40),"30 to 40",AND(Z223&gt;40,Z223&lt;=50),"40 to 50",Z223&gt;50,"50+")</f>
        <v>6 to 8</v>
      </c>
      <c r="Z223" s="9">
        <f>_xlfn.XLOOKUP($E223,'Raw Data'!$E:$E,'Raw Data'!Z:Z,"ERROR",0,1)</f>
        <v>6.9966</v>
      </c>
      <c r="AA223" s="9" t="str">
        <f>_xlfn.XLOOKUP($E223,'Raw Data'!$E:$E,'Raw Data'!AA:AA,"ERROR",0,1)</f>
        <v>oz</v>
      </c>
    </row>
    <row r="224" hidden="1" spans="1:27">
      <c r="A224" s="5" t="str">
        <f>_xlfn.XLOOKUP($E224,'Raw Data'!$E:$E,'Raw Data'!A:A,"ERROR",0,1)</f>
        <v>AE</v>
      </c>
      <c r="B224" s="5" t="str">
        <f>_xlfn.XLOOKUP($E224,'Raw Data'!$E:$E,'Raw Data'!B:B,"ERROR",0,1)</f>
        <v>Hair Mousses</v>
      </c>
      <c r="C224" s="5" t="str">
        <f>_xlfn.XLOOKUP($E224,'Raw Data'!$E:$E,'Raw Data'!C:C,"ERROR",0,1)</f>
        <v>Suave</v>
      </c>
      <c r="D224" s="5" t="str">
        <f>_xlfn.XLOOKUP($E224,'Raw Data'!$E:$E,'Raw Data'!D:D,"ERROR",0,1)</f>
        <v>www.amazon.ae/dp/B00EZWRSMW</v>
      </c>
      <c r="E224" s="5" t="s">
        <v>423</v>
      </c>
      <c r="F224" s="9" t="str">
        <f>_xlfn.XLOOKUP($E224,'Raw Data'!$E:$E,'Raw Data'!F:F,"ERROR",0,1)</f>
        <v>Suave Professionals Firm Control Boosting Mousse 7 oz (Pack of 3)</v>
      </c>
      <c r="G224" s="10">
        <f>_xlfn.XLOOKUP($E224,'Raw Data'!$E:$E,'Raw Data'!G:G,"ERROR",0,1)</f>
        <v>1</v>
      </c>
      <c r="H224" s="9">
        <f>_xlfn.XLOOKUP($E224,'Raw Data'!$E:$E,'Raw Data'!H:H,"ERROR",0,1)</f>
        <v>186.74</v>
      </c>
      <c r="I224" s="9">
        <f>_xlfn.XLOOKUP($E224,'Raw Data'!$E:$E,'Raw Data'!I:I,"ERROR",0,1)</f>
        <v>0.000250011453614575</v>
      </c>
      <c r="J224" s="9" t="str">
        <f>_xlfn.XLOOKUP($E224,'Raw Data'!$E:$E,'Raw Data'!J:J,"ERROR",0,1)</f>
        <v>No</v>
      </c>
      <c r="K224" s="14" t="str">
        <f t="array" ref="K224">_xlfn.IFS(AND(L224&gt;0,L224&lt;=5),"0 to 5",AND(L224&gt;5,L224&lt;=10),"5 to 10",AND(L224&gt;10,L224&lt;=15),"10 to 15",AND(L224&gt;15,L224&lt;=20),"15 to 20",AND(L224&gt;20,L224&lt;=30),"20 to 30",AND(L224&gt;30,L224&lt;=40),"30 to 40",AND(L224&gt;40,L224&lt;=50),"40 to 50",AND(L224&gt;50,L224&lt;=75),"50 to 75",AND(L224&gt;75,L224&lt;=100),"75 to 100",AND(L224&gt;100,L224&lt;=150),"100 to 150",AND(L224&gt;150,L224&lt;=200),"150 to 200",AND(L224&gt;200,L224&lt;=250),"200 to 250",AND(L224&gt;250,L224&lt;=300),"250 to 300",AND(L224&gt;300,L224&lt;=400),"300 to 400",AND(L224&gt;400,L224&lt;=500),"400 to 500",L224&gt;500,"500+")</f>
        <v>150 to 200</v>
      </c>
      <c r="L224" s="9">
        <f>_xlfn.XLOOKUP($E224,'Raw Data'!$E:$E,'Raw Data'!L:L,"ERROR",0,1)</f>
        <v>162.16</v>
      </c>
      <c r="M224" s="14" t="str">
        <f t="array" ref="M224">_xlfn.IFS(AND(N224&gt;0,N224&lt;=5),"0 to 5",AND(N224&gt;5,N224&lt;=10),"5 to 10",AND(N224&gt;10,N224&lt;=15),"10 to 15",AND(N224&gt;15,N224&lt;=20),"15 to 20",AND(N224&gt;20,N224&lt;=30),"20 to 30",AND(N224&gt;30,N224&lt;=40),"30 to 40",AND(N224&gt;40,N224&lt;=50),"40 to 50",AND(N224&gt;50,N224&lt;=75),"50 to 75",AND(N224&gt;75,N224&lt;=100),"75 to 100",AND(N224&gt;100,N224&lt;=150),"100 to 150",AND(N224&gt;150,N224&lt;=200),"150 to 200",AND(N224&gt;200,N224&lt;=250),"200 to 250",AND(N224&gt;250,N224&lt;=300),"250 to 300",AND(N224&gt;300,N224&lt;=400),"300 to 400",AND(N224&gt;400,N224&lt;=500),"400 to 500",N224&gt;500,"500+")</f>
        <v>150 to 200</v>
      </c>
      <c r="N224" s="9">
        <f>_xlfn.XLOOKUP($E224,'Raw Data'!$E:$E,'Raw Data'!N:N,"ERROR",0,1)</f>
        <v>165.2</v>
      </c>
      <c r="O224" s="14" t="str">
        <f t="array" ref="O224">_xlfn.IFS(P224=0,"No Discount",AND(P224&gt;0,P224&lt;=0.02),"0% to 2%",AND(P224&gt;0.02,P224&lt;=0.04),"2% to 4%",AND(P224&gt;0.04,P224&lt;=0.06),"4% to 6%",AND(P224&gt;0.06,P224&lt;=0.08),"6% to 8%",AND(P224&gt;0.08,P224&lt;=0.1),"8% to 10%",AND(P224&gt;0.1,P224&lt;=0.15),"10% to 15%",AND(P224&gt;0.15,P224&lt;=0.2),"15% to 20%",AND(P224&gt;0.2,P224&lt;=0.25),"20% to 25%",AND(P224&gt;0.25,P224&lt;=0.3),"25% to 30%",AND(P224&gt;0.3,P224&lt;=0.4),"30% to 40%",AND(P224&gt;0.4,P224&lt;=0.5),"40% to 50%",AND(P224&gt;0.5,P224&lt;=0.75),"50% to 75%",AND(P224&gt;0.75,P224&lt;=1),"75% to 100%")</f>
        <v>0% to 2%</v>
      </c>
      <c r="P224" s="10">
        <f>_xlfn.XLOOKUP($E224,'Raw Data'!$E:$E,'Raw Data'!P:P,"ERROR",0,1)</f>
        <v>0.0184019370460048</v>
      </c>
      <c r="Q224" s="9">
        <f>_xlfn.XLOOKUP($E224,'Raw Data'!$E:$E,'Raw Data'!Q:Q,"ERROR",0,1)</f>
        <v>21</v>
      </c>
      <c r="R224" s="9" t="str">
        <f>_xlfn.XLOOKUP($E224,'Raw Data'!$E:$E,'Raw Data'!R:R,"ERROR",0,1)</f>
        <v>oz</v>
      </c>
      <c r="S224" s="5" t="str">
        <f t="array" ref="S224">_xlfn.IFS(AND(T224&gt;0,T224&lt;=0.05),"0 to 0.05",AND(T224&gt;0.05,T224&lt;=0.1),"0.05 to 0.1",AND(T224&gt;0.1,T224&lt;=0.2),"0.1 to 0.2",AND(T224&gt;0.2,T224&lt;=0.3),"0.2 to 0.3",AND(T224&gt;0.3,T224&lt;=0.4),"0.3 to 0.4",AND(T224&gt;0.4,T224&lt;=0.5),"0.4 to 0.5",AND(T224&gt;0.5,T224&lt;=0.75),"0.5 to 0.75",AND(T224&gt;0.75,T224&lt;=1),"0.75 to 1",AND(T224&gt;1,T224&lt;=2),"1 to 2",AND(T224&gt;2,T224&lt;=3),"2 to 3",AND(T224&gt;3,T224&lt;=4),"3 to 4",AND(T224&gt;4,T224&lt;=5),"4 to 5",AND(T224&gt;5,T224&lt;=10),"5 to 10",T224&gt;10,"10+")</f>
        <v>0.2 to 0.3</v>
      </c>
      <c r="T224" s="10">
        <f>_xlfn.XLOOKUP($E224,'Raw Data'!$E:$E,'Raw Data'!T:T,"ERROR",0,1)</f>
        <v>0.261139829621399</v>
      </c>
      <c r="U224" s="15" t="str">
        <f t="array" ref="U224">_xlfn.IFS(AND(V224&gt;0,V224&lt;=0.05),"0 to 0.05",AND(V224&gt;0.05,V224&lt;=0.1),"0.05 to 0.1",AND(V224&gt;0.1,V224&lt;=0.2),"0.1 to 0.2",AND(V224&gt;0.2,V224&lt;=0.3),"0.2 to 0.3",AND(V224&gt;0.3,V224&lt;=0.4),"0.3 to 0.4",AND(V224&gt;0.4,V224&lt;=0.5),"0.4 to 0.5",AND(V224&gt;0.5,V224&lt;=0.75),"0.5 to 0.75",AND(V224&gt;0.75,V224&lt;=1),"0.75 to 1",AND(V224&gt;1,V224&lt;=2),"1 to 2",AND(V224&gt;2,V224&lt;=3),"2 to 3",AND(V224&gt;3,V224&lt;=4),"3 to 4",AND(V224&gt;4,V224&lt;=5),"4 to 5",AND(V224&gt;5,V224&lt;=10),"5 to 10",V224&gt;10,"10+")</f>
        <v>0.05 to 0.1</v>
      </c>
      <c r="V224" s="10">
        <f>_xlfn.XLOOKUP($E224,'Raw Data'!$E:$E,'Raw Data'!V:V,"ERROR",0,1)</f>
        <v>0.0718295569834291</v>
      </c>
      <c r="W224" s="15" t="str">
        <f t="array" ref="W224">_xlfn.IFS(AND(X224&gt;0,X224&lt;=0.05),"0 to 0.05",AND(X224&gt;0.05,X224&lt;=0.1),"0.05 to 0.1",AND(X224&gt;0.1,X224&lt;=0.2),"0.1 to 0.2",AND(X224&gt;0.2,X224&lt;=0.3),"0.2 to 0.3",AND(X224&gt;0.3,X224&lt;=0.4),"0.3 to 0.4",AND(X224&gt;0.4,X224&lt;=0.5),"0.4 to 0.5",AND(X224&gt;0.5,X224&lt;=0.75),"0.5 to 0.75",AND(X224&gt;0.75,X224&lt;=1),"0.75 to 1",AND(X224&gt;1,X224&lt;=2),"1 to 2",AND(X224&gt;2,X224&lt;=3),"2 to 3",AND(X224&gt;3,X224&lt;=4),"3 to 4",AND(X224&gt;4,X224&lt;=5),"4 to 5",AND(X224&gt;5,X224&lt;=10),"5 to 10",X224&gt;10,"10+")</f>
        <v>0.05 to 0.1</v>
      </c>
      <c r="X224" s="16">
        <f t="shared" si="8"/>
        <v>0.0705077539977777</v>
      </c>
      <c r="Y224" s="5" t="str">
        <f t="array" ref="Y224">_xlfn.IFS(AND(Z224&gt;0,Z224&lt;=1),"0 to 1",AND(Z224&gt;1,Z224&lt;=2),"1 to 2",AND(Z224&gt;2,Z224&lt;=4),"2 to 4",AND(Z224&gt;4,Z224&lt;=6),"4 to 6",AND(Z224&gt;6,Z224&lt;=8),"6 to 8",AND(Z224&gt;8,Z224&lt;=10),"8 to 10",AND(Z224&gt;10,Z224&lt;=15),"10 to 15",AND(Z224&gt;15,Z224&lt;=20),"15 to 20",AND(Z224&gt;20,Z224&lt;=25),"20 to 25",AND(Z224&gt;25,Z224&lt;=30),"25 to 30",AND(Z224&gt;30,Z224&lt;=40),"30 to 40",AND(Z224&gt;40,Z224&lt;=50),"40 to 50",Z224&gt;50,"50+")</f>
        <v>20 to 25</v>
      </c>
      <c r="Z224" s="9">
        <f>_xlfn.XLOOKUP($E224,'Raw Data'!$E:$E,'Raw Data'!Z:Z,"ERROR",0,1)</f>
        <v>21</v>
      </c>
      <c r="AA224" s="9" t="str">
        <f>_xlfn.XLOOKUP($E224,'Raw Data'!$E:$E,'Raw Data'!AA:AA,"ERROR",0,1)</f>
        <v>oz</v>
      </c>
    </row>
    <row r="225" hidden="1" spans="1:27">
      <c r="A225" s="5" t="str">
        <f>_xlfn.XLOOKUP($E225,'Raw Data'!$E:$E,'Raw Data'!A:A,"ERROR",0,1)</f>
        <v>AE</v>
      </c>
      <c r="B225" s="5" t="str">
        <f>_xlfn.XLOOKUP($E225,'Raw Data'!$E:$E,'Raw Data'!B:B,"ERROR",0,1)</f>
        <v>Hair Mousses</v>
      </c>
      <c r="C225" s="5" t="str">
        <f>_xlfn.XLOOKUP($E225,'Raw Data'!$E:$E,'Raw Data'!C:C,"ERROR",0,1)</f>
        <v>Fawoonu</v>
      </c>
      <c r="D225" s="5" t="str">
        <f>_xlfn.XLOOKUP($E225,'Raw Data'!$E:$E,'Raw Data'!D:D,"ERROR",0,1)</f>
        <v>www.amazon.ae/dp/B09N6XMXS2</v>
      </c>
      <c r="E225" s="5" t="s">
        <v>424</v>
      </c>
      <c r="F225" s="9" t="str">
        <f>_xlfn.XLOOKUP($E225,'Raw Data'!$E:$E,'Raw Data'!F:F,"ERROR",0,1)</f>
        <v>Curly Hair Mousse, Fawoonu 30ml Sculpting Curly Hair Mousse No Flaking Long-lasting Hold Defining Curls Style Shining Moisturizing</v>
      </c>
      <c r="G225" s="10">
        <f>_xlfn.XLOOKUP($E225,'Raw Data'!$E:$E,'Raw Data'!G:G,"ERROR",0,1)</f>
        <v>11</v>
      </c>
      <c r="H225" s="9">
        <f>_xlfn.XLOOKUP($E225,'Raw Data'!$E:$E,'Raw Data'!H:H,"ERROR",0,1)</f>
        <v>183.57</v>
      </c>
      <c r="I225" s="9">
        <f>_xlfn.XLOOKUP($E225,'Raw Data'!$E:$E,'Raw Data'!I:I,"ERROR",0,1)</f>
        <v>0.000245767390703799</v>
      </c>
      <c r="J225" s="9" t="str">
        <f>_xlfn.XLOOKUP($E225,'Raw Data'!$E:$E,'Raw Data'!J:J,"ERROR",0,1)</f>
        <v>No</v>
      </c>
      <c r="K225" s="14" t="str">
        <f t="array" ref="K225">_xlfn.IFS(AND(L225&gt;0,L225&lt;=5),"0 to 5",AND(L225&gt;5,L225&lt;=10),"5 to 10",AND(L225&gt;10,L225&lt;=15),"10 to 15",AND(L225&gt;15,L225&lt;=20),"15 to 20",AND(L225&gt;20,L225&lt;=30),"20 to 30",AND(L225&gt;30,L225&lt;=40),"30 to 40",AND(L225&gt;40,L225&lt;=50),"40 to 50",AND(L225&gt;50,L225&lt;=75),"50 to 75",AND(L225&gt;75,L225&lt;=100),"75 to 100",AND(L225&gt;100,L225&lt;=150),"100 to 150",AND(L225&gt;150,L225&lt;=200),"150 to 200",AND(L225&gt;200,L225&lt;=250),"200 to 250",AND(L225&gt;250,L225&lt;=300),"250 to 300",AND(L225&gt;300,L225&lt;=400),"300 to 400",AND(L225&gt;400,L225&lt;=500),"400 to 500",L225&gt;500,"500+")</f>
        <v>15 to 20</v>
      </c>
      <c r="L225" s="9">
        <f>_xlfn.XLOOKUP($E225,'Raw Data'!$E:$E,'Raw Data'!L:L,"ERROR",0,1)</f>
        <v>16.15</v>
      </c>
      <c r="M225" s="14" t="str">
        <f t="array" ref="M225">_xlfn.IFS(AND(N225&gt;0,N225&lt;=5),"0 to 5",AND(N225&gt;5,N225&lt;=10),"5 to 10",AND(N225&gt;10,N225&lt;=15),"10 to 15",AND(N225&gt;15,N225&lt;=20),"15 to 20",AND(N225&gt;20,N225&lt;=30),"20 to 30",AND(N225&gt;30,N225&lt;=40),"30 to 40",AND(N225&gt;40,N225&lt;=50),"40 to 50",AND(N225&gt;50,N225&lt;=75),"50 to 75",AND(N225&gt;75,N225&lt;=100),"75 to 100",AND(N225&gt;100,N225&lt;=150),"100 to 150",AND(N225&gt;150,N225&lt;=200),"150 to 200",AND(N225&gt;200,N225&lt;=250),"200 to 250",AND(N225&gt;250,N225&lt;=300),"250 to 300",AND(N225&gt;300,N225&lt;=400),"300 to 400",AND(N225&gt;400,N225&lt;=500),"400 to 500",N225&gt;500,"500+")</f>
        <v>15 to 20</v>
      </c>
      <c r="N225" s="9">
        <f>_xlfn.XLOOKUP($E225,'Raw Data'!$E:$E,'Raw Data'!N:N,"ERROR",0,1)</f>
        <v>16.15</v>
      </c>
      <c r="O225" s="14" t="str">
        <f t="array" ref="O225">_xlfn.IFS(P225=0,"No Discount",AND(P225&gt;0,P225&lt;=0.02),"0% to 2%",AND(P225&gt;0.02,P225&lt;=0.04),"2% to 4%",AND(P225&gt;0.04,P225&lt;=0.06),"4% to 6%",AND(P225&gt;0.06,P225&lt;=0.08),"6% to 8%",AND(P225&gt;0.08,P225&lt;=0.1),"8% to 10%",AND(P225&gt;0.1,P225&lt;=0.15),"10% to 15%",AND(P225&gt;0.15,P225&lt;=0.2),"15% to 20%",AND(P225&gt;0.2,P225&lt;=0.25),"20% to 25%",AND(P225&gt;0.25,P225&lt;=0.3),"25% to 30%",AND(P225&gt;0.3,P225&lt;=0.4),"30% to 40%",AND(P225&gt;0.4,P225&lt;=0.5),"40% to 50%",AND(P225&gt;0.5,P225&lt;=0.75),"50% to 75%",AND(P225&gt;0.75,P225&lt;=1),"75% to 100%")</f>
        <v>No Discount</v>
      </c>
      <c r="P225" s="10">
        <f>_xlfn.XLOOKUP($E225,'Raw Data'!$E:$E,'Raw Data'!P:P,"ERROR",0,1)</f>
        <v>0</v>
      </c>
      <c r="Q225" s="9">
        <f>_xlfn.XLOOKUP($E225,'Raw Data'!$E:$E,'Raw Data'!Q:Q,"ERROR",0,1)</f>
        <v>30</v>
      </c>
      <c r="R225" s="9" t="str">
        <f>_xlfn.XLOOKUP($E225,'Raw Data'!$E:$E,'Raw Data'!R:R,"ERROR",0,1)</f>
        <v>ml</v>
      </c>
      <c r="S225" s="5" t="str">
        <f t="array" ref="S225">_xlfn.IFS(AND(T225&gt;0,T225&lt;=0.05),"0 to 0.05",AND(T225&gt;0.05,T225&lt;=0.1),"0.05 to 0.1",AND(T225&gt;0.1,T225&lt;=0.2),"0.1 to 0.2",AND(T225&gt;0.2,T225&lt;=0.3),"0.2 to 0.3",AND(T225&gt;0.3,T225&lt;=0.4),"0.3 to 0.4",AND(T225&gt;0.4,T225&lt;=0.5),"0.4 to 0.5",AND(T225&gt;0.5,T225&lt;=0.75),"0.5 to 0.75",AND(T225&gt;0.75,T225&lt;=1),"0.75 to 1",AND(T225&gt;1,T225&lt;=2),"1 to 2",AND(T225&gt;2,T225&lt;=3),"2 to 3",AND(T225&gt;3,T225&lt;=4),"3 to 4",AND(T225&gt;4,T225&lt;=5),"4 to 5",AND(T225&gt;5,T225&lt;=10),"5 to 10",T225&gt;10,"10+")</f>
        <v>0.5 to 0.75</v>
      </c>
      <c r="T225" s="10">
        <f>_xlfn.XLOOKUP($E225,'Raw Data'!$E:$E,'Raw Data'!T:T,"ERROR",0,1)</f>
        <v>0.538620956924331</v>
      </c>
      <c r="U225" s="15" t="str">
        <f t="array" ref="U225">_xlfn.IFS(AND(V225&gt;0,V225&lt;=0.05),"0 to 0.05",AND(V225&gt;0.05,V225&lt;=0.1),"0.05 to 0.1",AND(V225&gt;0.1,V225&lt;=0.2),"0.1 to 0.2",AND(V225&gt;0.2,V225&lt;=0.3),"0.2 to 0.3",AND(V225&gt;0.3,V225&lt;=0.4),"0.3 to 0.4",AND(V225&gt;0.4,V225&lt;=0.5),"0.4 to 0.5",AND(V225&gt;0.5,V225&lt;=0.75),"0.5 to 0.75",AND(V225&gt;0.75,V225&lt;=1),"0.75 to 1",AND(V225&gt;1,V225&lt;=2),"1 to 2",AND(V225&gt;2,V225&lt;=3),"2 to 3",AND(V225&gt;3,V225&lt;=4),"3 to 4",AND(V225&gt;4,V225&lt;=5),"4 to 5",AND(V225&gt;5,V225&lt;=10),"5 to 10",V225&gt;10,"10+")</f>
        <v>0.1 to 0.2</v>
      </c>
      <c r="V225" s="10">
        <f>_xlfn.XLOOKUP($E225,'Raw Data'!$E:$E,'Raw Data'!V:V,"ERROR",0,1)</f>
        <v>0.145427658369569</v>
      </c>
      <c r="W225" s="15" t="str">
        <f t="array" ref="W225">_xlfn.IFS(AND(X225&gt;0,X225&lt;=0.05),"0 to 0.05",AND(X225&gt;0.05,X225&lt;=0.1),"0.05 to 0.1",AND(X225&gt;0.1,X225&lt;=0.2),"0.1 to 0.2",AND(X225&gt;0.2,X225&lt;=0.3),"0.2 to 0.3",AND(X225&gt;0.3,X225&lt;=0.4),"0.3 to 0.4",AND(X225&gt;0.4,X225&lt;=0.5),"0.4 to 0.5",AND(X225&gt;0.5,X225&lt;=0.75),"0.5 to 0.75",AND(X225&gt;0.75,X225&lt;=1),"0.75 to 1",AND(X225&gt;1,X225&lt;=2),"1 to 2",AND(X225&gt;2,X225&lt;=3),"2 to 3",AND(X225&gt;3,X225&lt;=4),"3 to 4",AND(X225&gt;4,X225&lt;=5),"4 to 5",AND(X225&gt;5,X225&lt;=10),"5 to 10",X225&gt;10,"10+")</f>
        <v>0.1 to 0.2</v>
      </c>
      <c r="X225" s="16">
        <f t="shared" si="8"/>
        <v>0.145427658369569</v>
      </c>
      <c r="Y225" s="5" t="str">
        <f t="array" ref="Y225">_xlfn.IFS(AND(Z225&gt;0,Z225&lt;=1),"0 to 1",AND(Z225&gt;1,Z225&lt;=2),"1 to 2",AND(Z225&gt;2,Z225&lt;=4),"2 to 4",AND(Z225&gt;4,Z225&lt;=6),"4 to 6",AND(Z225&gt;6,Z225&lt;=8),"6 to 8",AND(Z225&gt;8,Z225&lt;=10),"8 to 10",AND(Z225&gt;10,Z225&lt;=15),"10 to 15",AND(Z225&gt;15,Z225&lt;=20),"15 to 20",AND(Z225&gt;20,Z225&lt;=25),"20 to 25",AND(Z225&gt;25,Z225&lt;=30),"25 to 30",AND(Z225&gt;30,Z225&lt;=40),"30 to 40",AND(Z225&gt;40,Z225&lt;=50),"40 to 50",Z225&gt;50,"50+")</f>
        <v>1 to 2</v>
      </c>
      <c r="Z225" s="9">
        <f>_xlfn.XLOOKUP($E225,'Raw Data'!$E:$E,'Raw Data'!Z:Z,"ERROR",0,1)</f>
        <v>1.014</v>
      </c>
      <c r="AA225" s="9" t="str">
        <f>_xlfn.XLOOKUP($E225,'Raw Data'!$E:$E,'Raw Data'!AA:AA,"ERROR",0,1)</f>
        <v>oz</v>
      </c>
    </row>
    <row r="226" hidden="1" spans="1:27">
      <c r="A226" s="5" t="str">
        <f>_xlfn.XLOOKUP($E226,'Raw Data'!$E:$E,'Raw Data'!A:A,"ERROR",0,1)</f>
        <v>AE</v>
      </c>
      <c r="B226" s="5" t="str">
        <f>_xlfn.XLOOKUP($E226,'Raw Data'!$E:$E,'Raw Data'!B:B,"ERROR",0,1)</f>
        <v>Hair Mousses</v>
      </c>
      <c r="C226" s="5" t="str">
        <f>_xlfn.XLOOKUP($E226,'Raw Data'!$E:$E,'Raw Data'!C:C,"ERROR",0,1)</f>
        <v>indola</v>
      </c>
      <c r="D226" s="5" t="str">
        <f>_xlfn.XLOOKUP($E226,'Raw Data'!$E:$E,'Raw Data'!D:D,"ERROR",0,1)</f>
        <v>www.amazon.ae/dp/B01MY72GYD</v>
      </c>
      <c r="E226" s="5" t="s">
        <v>425</v>
      </c>
      <c r="F226" s="9" t="str">
        <f>_xlfn.XLOOKUP($E226,'Raw Data'!$E:$E,'Raw Data'!F:F,"ERROR",0,1)</f>
        <v>Indola CSM, HAIR COLOR, SILVER, 200ML</v>
      </c>
      <c r="G226" s="10">
        <f>_xlfn.XLOOKUP($E226,'Raw Data'!$E:$E,'Raw Data'!G:G,"ERROR",0,1)</f>
        <v>4</v>
      </c>
      <c r="H226" s="9">
        <f>_xlfn.XLOOKUP($E226,'Raw Data'!$E:$E,'Raw Data'!H:H,"ERROR",0,1)</f>
        <v>181.05</v>
      </c>
      <c r="I226" s="9">
        <f>_xlfn.XLOOKUP($E226,'Raw Data'!$E:$E,'Raw Data'!I:I,"ERROR",0,1)</f>
        <v>0.000242393561512899</v>
      </c>
      <c r="J226" s="9" t="str">
        <f>_xlfn.XLOOKUP($E226,'Raw Data'!$E:$E,'Raw Data'!J:J,"ERROR",0,1)</f>
        <v>No</v>
      </c>
      <c r="K226" s="14" t="str">
        <f t="array" ref="K226">_xlfn.IFS(AND(L226&gt;0,L226&lt;=5),"0 to 5",AND(L226&gt;5,L226&lt;=10),"5 to 10",AND(L226&gt;10,L226&lt;=15),"10 to 15",AND(L226&gt;15,L226&lt;=20),"15 to 20",AND(L226&gt;20,L226&lt;=30),"20 to 30",AND(L226&gt;30,L226&lt;=40),"30 to 40",AND(L226&gt;40,L226&lt;=50),"40 to 50",AND(L226&gt;50,L226&lt;=75),"50 to 75",AND(L226&gt;75,L226&lt;=100),"75 to 100",AND(L226&gt;100,L226&lt;=150),"100 to 150",AND(L226&gt;150,L226&lt;=200),"150 to 200",AND(L226&gt;200,L226&lt;=250),"200 to 250",AND(L226&gt;250,L226&lt;=300),"250 to 300",AND(L226&gt;300,L226&lt;=400),"300 to 400",AND(L226&gt;400,L226&lt;=500),"400 to 500",L226&gt;500,"500+")</f>
        <v>40 to 50</v>
      </c>
      <c r="L226" s="9">
        <f>_xlfn.XLOOKUP($E226,'Raw Data'!$E:$E,'Raw Data'!L:L,"ERROR",0,1)</f>
        <v>49.12</v>
      </c>
      <c r="M226" s="14" t="str">
        <f t="array" ref="M226">_xlfn.IFS(AND(N226&gt;0,N226&lt;=5),"0 to 5",AND(N226&gt;5,N226&lt;=10),"5 to 10",AND(N226&gt;10,N226&lt;=15),"10 to 15",AND(N226&gt;15,N226&lt;=20),"15 to 20",AND(N226&gt;20,N226&lt;=30),"20 to 30",AND(N226&gt;30,N226&lt;=40),"30 to 40",AND(N226&gt;40,N226&lt;=50),"40 to 50",AND(N226&gt;50,N226&lt;=75),"50 to 75",AND(N226&gt;75,N226&lt;=100),"75 to 100",AND(N226&gt;100,N226&lt;=150),"100 to 150",AND(N226&gt;150,N226&lt;=200),"150 to 200",AND(N226&gt;200,N226&lt;=250),"200 to 250",AND(N226&gt;250,N226&lt;=300),"250 to 300",AND(N226&gt;300,N226&lt;=400),"300 to 400",AND(N226&gt;400,N226&lt;=500),"400 to 500",N226&gt;500,"500+")</f>
        <v>40 to 50</v>
      </c>
      <c r="N226" s="9">
        <f>_xlfn.XLOOKUP($E226,'Raw Data'!$E:$E,'Raw Data'!N:N,"ERROR",0,1)</f>
        <v>49.12</v>
      </c>
      <c r="O226" s="14" t="str">
        <f t="array" ref="O226">_xlfn.IFS(P226=0,"No Discount",AND(P226&gt;0,P226&lt;=0.02),"0% to 2%",AND(P226&gt;0.02,P226&lt;=0.04),"2% to 4%",AND(P226&gt;0.04,P226&lt;=0.06),"4% to 6%",AND(P226&gt;0.06,P226&lt;=0.08),"6% to 8%",AND(P226&gt;0.08,P226&lt;=0.1),"8% to 10%",AND(P226&gt;0.1,P226&lt;=0.15),"10% to 15%",AND(P226&gt;0.15,P226&lt;=0.2),"15% to 20%",AND(P226&gt;0.2,P226&lt;=0.25),"20% to 25%",AND(P226&gt;0.25,P226&lt;=0.3),"25% to 30%",AND(P226&gt;0.3,P226&lt;=0.4),"30% to 40%",AND(P226&gt;0.4,P226&lt;=0.5),"40% to 50%",AND(P226&gt;0.5,P226&lt;=0.75),"50% to 75%",AND(P226&gt;0.75,P226&lt;=1),"75% to 100%")</f>
        <v>No Discount</v>
      </c>
      <c r="P226" s="10">
        <f>_xlfn.XLOOKUP($E226,'Raw Data'!$E:$E,'Raw Data'!P:P,"ERROR",0,1)</f>
        <v>0</v>
      </c>
      <c r="Q226" s="9">
        <f>_xlfn.XLOOKUP($E226,'Raw Data'!$E:$E,'Raw Data'!Q:Q,"ERROR",0,1)</f>
        <v>200</v>
      </c>
      <c r="R226" s="9" t="str">
        <f>_xlfn.XLOOKUP($E226,'Raw Data'!$E:$E,'Raw Data'!R:R,"ERROR",0,1)</f>
        <v>ml</v>
      </c>
      <c r="S226" s="5" t="str">
        <f t="array" ref="S226">_xlfn.IFS(AND(T226&gt;0,T226&lt;=0.05),"0 to 0.05",AND(T226&gt;0.05,T226&lt;=0.1),"0.05 to 0.1",AND(T226&gt;0.1,T226&lt;=0.2),"0.1 to 0.2",AND(T226&gt;0.2,T226&lt;=0.3),"0.2 to 0.3",AND(T226&gt;0.3,T226&lt;=0.4),"0.3 to 0.4",AND(T226&gt;0.4,T226&lt;=0.5),"0.4 to 0.5",AND(T226&gt;0.5,T226&lt;=0.75),"0.5 to 0.75",AND(T226&gt;0.75,T226&lt;=1),"0.75 to 1",AND(T226&gt;1,T226&lt;=2),"1 to 2",AND(T226&gt;2,T226&lt;=3),"2 to 3",AND(T226&gt;3,T226&lt;=4),"3 to 4",AND(T226&gt;4,T226&lt;=5),"4 to 5",AND(T226&gt;5,T226&lt;=10),"5 to 10",T226&gt;10,"10+")</f>
        <v>0.2 to 0.3</v>
      </c>
      <c r="T226" s="10">
        <f>_xlfn.XLOOKUP($E226,'Raw Data'!$E:$E,'Raw Data'!T:T,"ERROR",0,1)</f>
        <v>0.245731220471732</v>
      </c>
      <c r="U226" s="15" t="str">
        <f t="array" ref="U226">_xlfn.IFS(AND(V226&gt;0,V226&lt;=0.05),"0 to 0.05",AND(V226&gt;0.05,V226&lt;=0.1),"0.05 to 0.1",AND(V226&gt;0.1,V226&lt;=0.2),"0.1 to 0.2",AND(V226&gt;0.2,V226&lt;=0.3),"0.2 to 0.3",AND(V226&gt;0.3,V226&lt;=0.4),"0.3 to 0.4",AND(V226&gt;0.4,V226&lt;=0.5),"0.4 to 0.5",AND(V226&gt;0.5,V226&lt;=0.75),"0.5 to 0.75",AND(V226&gt;0.75,V226&lt;=1),"0.75 to 1",AND(V226&gt;1,V226&lt;=2),"1 to 2",AND(V226&gt;2,V226&lt;=3),"2 to 3",AND(V226&gt;3,V226&lt;=4),"3 to 4",AND(V226&gt;4,V226&lt;=5),"4 to 5",AND(V226&gt;5,V226&lt;=10),"5 to 10",V226&gt;10,"10+")</f>
        <v>0.05 to 0.1</v>
      </c>
      <c r="V226" s="10">
        <f>_xlfn.XLOOKUP($E226,'Raw Data'!$E:$E,'Raw Data'!V:V,"ERROR",0,1)</f>
        <v>0.0663474295273676</v>
      </c>
      <c r="W226" s="15" t="str">
        <f t="array" ref="W226">_xlfn.IFS(AND(X226&gt;0,X226&lt;=0.05),"0 to 0.05",AND(X226&gt;0.05,X226&lt;=0.1),"0.05 to 0.1",AND(X226&gt;0.1,X226&lt;=0.2),"0.1 to 0.2",AND(X226&gt;0.2,X226&lt;=0.3),"0.2 to 0.3",AND(X226&gt;0.3,X226&lt;=0.4),"0.3 to 0.4",AND(X226&gt;0.4,X226&lt;=0.5),"0.4 to 0.5",AND(X226&gt;0.5,X226&lt;=0.75),"0.5 to 0.75",AND(X226&gt;0.75,X226&lt;=1),"0.75 to 1",AND(X226&gt;1,X226&lt;=2),"1 to 2",AND(X226&gt;2,X226&lt;=3),"2 to 3",AND(X226&gt;3,X226&lt;=4),"3 to 4",AND(X226&gt;4,X226&lt;=5),"4 to 5",AND(X226&gt;5,X226&lt;=10),"5 to 10",X226&gt;10,"10+")</f>
        <v>0.05 to 0.1</v>
      </c>
      <c r="X226" s="16">
        <f t="shared" si="8"/>
        <v>0.0663474295273676</v>
      </c>
      <c r="Y226" s="5" t="str">
        <f t="array" ref="Y226">_xlfn.IFS(AND(Z226&gt;0,Z226&lt;=1),"0 to 1",AND(Z226&gt;1,Z226&lt;=2),"1 to 2",AND(Z226&gt;2,Z226&lt;=4),"2 to 4",AND(Z226&gt;4,Z226&lt;=6),"4 to 6",AND(Z226&gt;6,Z226&lt;=8),"6 to 8",AND(Z226&gt;8,Z226&lt;=10),"8 to 10",AND(Z226&gt;10,Z226&lt;=15),"10 to 15",AND(Z226&gt;15,Z226&lt;=20),"15 to 20",AND(Z226&gt;20,Z226&lt;=25),"20 to 25",AND(Z226&gt;25,Z226&lt;=30),"25 to 30",AND(Z226&gt;30,Z226&lt;=40),"30 to 40",AND(Z226&gt;40,Z226&lt;=50),"40 to 50",Z226&gt;50,"50+")</f>
        <v>6 to 8</v>
      </c>
      <c r="Z226" s="9">
        <f>_xlfn.XLOOKUP($E226,'Raw Data'!$E:$E,'Raw Data'!Z:Z,"ERROR",0,1)</f>
        <v>6.76</v>
      </c>
      <c r="AA226" s="9" t="str">
        <f>_xlfn.XLOOKUP($E226,'Raw Data'!$E:$E,'Raw Data'!AA:AA,"ERROR",0,1)</f>
        <v>oz</v>
      </c>
    </row>
    <row r="227" hidden="1" spans="1:27">
      <c r="A227" s="5" t="str">
        <f>_xlfn.XLOOKUP($E227,'Raw Data'!$E:$E,'Raw Data'!A:A,"ERROR",0,1)</f>
        <v>AE</v>
      </c>
      <c r="B227" s="5" t="str">
        <f>_xlfn.XLOOKUP($E227,'Raw Data'!$E:$E,'Raw Data'!B:B,"ERROR",0,1)</f>
        <v>Hair Mousses</v>
      </c>
      <c r="C227" s="5" t="str">
        <f>_xlfn.XLOOKUP($E227,'Raw Data'!$E:$E,'Raw Data'!C:C,"ERROR",0,1)</f>
        <v>Dr. Fresh</v>
      </c>
      <c r="D227" s="5" t="str">
        <f>_xlfn.XLOOKUP($E227,'Raw Data'!$E:$E,'Raw Data'!D:D,"ERROR",0,1)</f>
        <v>www.amazon.ae/dp/B07J1J473X</v>
      </c>
      <c r="E227" s="5" t="s">
        <v>426</v>
      </c>
      <c r="F227" s="9" t="str">
        <f>_xlfn.XLOOKUP($E227,'Raw Data'!$E:$E,'Raw Data'!F:F,"ERROR",0,1)</f>
        <v>SGX NYC, So Whipped, Whipped Mousse for Nonstop Curls and Waves (7 Ounce)</v>
      </c>
      <c r="G227" s="10">
        <f>_xlfn.XLOOKUP($E227,'Raw Data'!$E:$E,'Raw Data'!G:G,"ERROR",0,1)</f>
        <v>3</v>
      </c>
      <c r="H227" s="9">
        <f>_xlfn.XLOOKUP($E227,'Raw Data'!$E:$E,'Raw Data'!H:H,"ERROR",0,1)</f>
        <v>176.89</v>
      </c>
      <c r="I227" s="9">
        <f>_xlfn.XLOOKUP($E227,'Raw Data'!$E:$E,'Raw Data'!I:I,"ERROR",0,1)</f>
        <v>0.000236824065705698</v>
      </c>
      <c r="J227" s="9" t="str">
        <f>_xlfn.XLOOKUP($E227,'Raw Data'!$E:$E,'Raw Data'!J:J,"ERROR",0,1)</f>
        <v>No</v>
      </c>
      <c r="K227" s="14" t="str">
        <f t="array" ref="K227">_xlfn.IFS(AND(L227&gt;0,L227&lt;=5),"0 to 5",AND(L227&gt;5,L227&lt;=10),"5 to 10",AND(L227&gt;10,L227&lt;=15),"10 to 15",AND(L227&gt;15,L227&lt;=20),"15 to 20",AND(L227&gt;20,L227&lt;=30),"20 to 30",AND(L227&gt;30,L227&lt;=40),"30 to 40",AND(L227&gt;40,L227&lt;=50),"40 to 50",AND(L227&gt;50,L227&lt;=75),"50 to 75",AND(L227&gt;75,L227&lt;=100),"75 to 100",AND(L227&gt;100,L227&lt;=150),"100 to 150",AND(L227&gt;150,L227&lt;=200),"150 to 200",AND(L227&gt;200,L227&lt;=250),"200 to 250",AND(L227&gt;250,L227&lt;=300),"250 to 300",AND(L227&gt;300,L227&lt;=400),"300 to 400",AND(L227&gt;400,L227&lt;=500),"400 to 500",L227&gt;500,"500+")</f>
        <v>50 to 75</v>
      </c>
      <c r="L227" s="9">
        <f>_xlfn.XLOOKUP($E227,'Raw Data'!$E:$E,'Raw Data'!L:L,"ERROR",0,1)</f>
        <v>71.49</v>
      </c>
      <c r="M227" s="14" t="str">
        <f t="array" ref="M227">_xlfn.IFS(AND(N227&gt;0,N227&lt;=5),"0 to 5",AND(N227&gt;5,N227&lt;=10),"5 to 10",AND(N227&gt;10,N227&lt;=15),"10 to 15",AND(N227&gt;15,N227&lt;=20),"15 to 20",AND(N227&gt;20,N227&lt;=30),"20 to 30",AND(N227&gt;30,N227&lt;=40),"30 to 40",AND(N227&gt;40,N227&lt;=50),"40 to 50",AND(N227&gt;50,N227&lt;=75),"50 to 75",AND(N227&gt;75,N227&lt;=100),"75 to 100",AND(N227&gt;100,N227&lt;=150),"100 to 150",AND(N227&gt;150,N227&lt;=200),"150 to 200",AND(N227&gt;200,N227&lt;=250),"200 to 250",AND(N227&gt;250,N227&lt;=300),"250 to 300",AND(N227&gt;300,N227&lt;=400),"300 to 400",AND(N227&gt;400,N227&lt;=500),"400 to 500",N227&gt;500,"500+")</f>
        <v>50 to 75</v>
      </c>
      <c r="N227" s="9">
        <f>_xlfn.XLOOKUP($E227,'Raw Data'!$E:$E,'Raw Data'!N:N,"ERROR",0,1)</f>
        <v>71.49</v>
      </c>
      <c r="O227" s="14" t="str">
        <f t="array" ref="O227">_xlfn.IFS(P227=0,"No Discount",AND(P227&gt;0,P227&lt;=0.02),"0% to 2%",AND(P227&gt;0.02,P227&lt;=0.04),"2% to 4%",AND(P227&gt;0.04,P227&lt;=0.06),"4% to 6%",AND(P227&gt;0.06,P227&lt;=0.08),"6% to 8%",AND(P227&gt;0.08,P227&lt;=0.1),"8% to 10%",AND(P227&gt;0.1,P227&lt;=0.15),"10% to 15%",AND(P227&gt;0.15,P227&lt;=0.2),"15% to 20%",AND(P227&gt;0.2,P227&lt;=0.25),"20% to 25%",AND(P227&gt;0.25,P227&lt;=0.3),"25% to 30%",AND(P227&gt;0.3,P227&lt;=0.4),"30% to 40%",AND(P227&gt;0.4,P227&lt;=0.5),"40% to 50%",AND(P227&gt;0.5,P227&lt;=0.75),"50% to 75%",AND(P227&gt;0.75,P227&lt;=1),"75% to 100%")</f>
        <v>No Discount</v>
      </c>
      <c r="P227" s="10">
        <f>_xlfn.XLOOKUP($E227,'Raw Data'!$E:$E,'Raw Data'!P:P,"ERROR",0,1)</f>
        <v>0</v>
      </c>
      <c r="Q227" s="9">
        <f>_xlfn.XLOOKUP($E227,'Raw Data'!$E:$E,'Raw Data'!Q:Q,"ERROR",0,1)</f>
        <v>7</v>
      </c>
      <c r="R227" s="9" t="str">
        <f>_xlfn.XLOOKUP($E227,'Raw Data'!$E:$E,'Raw Data'!R:R,"ERROR",0,1)</f>
        <v>oz</v>
      </c>
      <c r="S227" s="5" t="str">
        <f t="array" ref="S227">_xlfn.IFS(AND(T227&gt;0,T227&lt;=0.05),"0 to 0.05",AND(T227&gt;0.05,T227&lt;=0.1),"0.05 to 0.1",AND(T227&gt;0.1,T227&lt;=0.2),"0.1 to 0.2",AND(T227&gt;0.2,T227&lt;=0.3),"0.2 to 0.3",AND(T227&gt;0.3,T227&lt;=0.4),"0.3 to 0.4",AND(T227&gt;0.4,T227&lt;=0.5),"0.4 to 0.5",AND(T227&gt;0.5,T227&lt;=0.75),"0.5 to 0.75",AND(T227&gt;0.75,T227&lt;=1),"0.75 to 1",AND(T227&gt;1,T227&lt;=2),"1 to 2",AND(T227&gt;2,T227&lt;=3),"2 to 3",AND(T227&gt;3,T227&lt;=4),"3 to 4",AND(T227&gt;4,T227&lt;=5),"4 to 5",AND(T227&gt;5,T227&lt;=10),"5 to 10",T227&gt;10,"10+")</f>
        <v>0.3 to 0.4</v>
      </c>
      <c r="T227" s="10">
        <f>_xlfn.XLOOKUP($E227,'Raw Data'!$E:$E,'Raw Data'!T:T,"ERROR",0,1)</f>
        <v>0.345379003816609</v>
      </c>
      <c r="U227" s="15" t="str">
        <f t="array" ref="U227">_xlfn.IFS(AND(V227&gt;0,V227&lt;=0.05),"0 to 0.05",AND(V227&gt;0.05,V227&lt;=0.1),"0.05 to 0.1",AND(V227&gt;0.1,V227&lt;=0.2),"0.1 to 0.2",AND(V227&gt;0.2,V227&lt;=0.3),"0.2 to 0.3",AND(V227&gt;0.3,V227&lt;=0.4),"0.3 to 0.4",AND(V227&gt;0.4,V227&lt;=0.5),"0.4 to 0.5",AND(V227&gt;0.5,V227&lt;=0.75),"0.5 to 0.75",AND(V227&gt;0.75,V227&lt;=1),"0.75 to 1",AND(V227&gt;1,V227&lt;=2),"1 to 2",AND(V227&gt;2,V227&lt;=3),"2 to 3",AND(V227&gt;3,V227&lt;=4),"3 to 4",AND(V227&gt;4,V227&lt;=5),"4 to 5",AND(V227&gt;5,V227&lt;=10),"5 to 10",V227&gt;10,"10+")</f>
        <v>0.05 to 0.1</v>
      </c>
      <c r="V227" s="10">
        <f>_xlfn.XLOOKUP($E227,'Raw Data'!$E:$E,'Raw Data'!V:V,"ERROR",0,1)</f>
        <v>0.0932523310304846</v>
      </c>
      <c r="W227" s="15" t="str">
        <f t="array" ref="W227">_xlfn.IFS(AND(X227&gt;0,X227&lt;=0.05),"0 to 0.05",AND(X227&gt;0.05,X227&lt;=0.1),"0.05 to 0.1",AND(X227&gt;0.1,X227&lt;=0.2),"0.1 to 0.2",AND(X227&gt;0.2,X227&lt;=0.3),"0.2 to 0.3",AND(X227&gt;0.3,X227&lt;=0.4),"0.3 to 0.4",AND(X227&gt;0.4,X227&lt;=0.5),"0.4 to 0.5",AND(X227&gt;0.5,X227&lt;=0.75),"0.5 to 0.75",AND(X227&gt;0.75,X227&lt;=1),"0.75 to 1",AND(X227&gt;1,X227&lt;=2),"1 to 2",AND(X227&gt;2,X227&lt;=3),"2 to 3",AND(X227&gt;3,X227&lt;=4),"3 to 4",AND(X227&gt;4,X227&lt;=5),"4 to 5",AND(X227&gt;5,X227&lt;=10),"5 to 10",X227&gt;10,"10+")</f>
        <v>0.05 to 0.1</v>
      </c>
      <c r="X227" s="16">
        <f t="shared" si="8"/>
        <v>0.0932523310304846</v>
      </c>
      <c r="Y227" s="5" t="str">
        <f t="array" ref="Y227">_xlfn.IFS(AND(Z227&gt;0,Z227&lt;=1),"0 to 1",AND(Z227&gt;1,Z227&lt;=2),"1 to 2",AND(Z227&gt;2,Z227&lt;=4),"2 to 4",AND(Z227&gt;4,Z227&lt;=6),"4 to 6",AND(Z227&gt;6,Z227&lt;=8),"6 to 8",AND(Z227&gt;8,Z227&lt;=10),"8 to 10",AND(Z227&gt;10,Z227&lt;=15),"10 to 15",AND(Z227&gt;15,Z227&lt;=20),"15 to 20",AND(Z227&gt;20,Z227&lt;=25),"20 to 25",AND(Z227&gt;25,Z227&lt;=30),"25 to 30",AND(Z227&gt;30,Z227&lt;=40),"30 to 40",AND(Z227&gt;40,Z227&lt;=50),"40 to 50",Z227&gt;50,"50+")</f>
        <v>6 to 8</v>
      </c>
      <c r="Z227" s="9">
        <f>_xlfn.XLOOKUP($E227,'Raw Data'!$E:$E,'Raw Data'!Z:Z,"ERROR",0,1)</f>
        <v>7</v>
      </c>
      <c r="AA227" s="9" t="str">
        <f>_xlfn.XLOOKUP($E227,'Raw Data'!$E:$E,'Raw Data'!AA:AA,"ERROR",0,1)</f>
        <v>oz</v>
      </c>
    </row>
    <row r="228" hidden="1" spans="1:27">
      <c r="A228" s="5" t="str">
        <f>_xlfn.XLOOKUP($E228,'Raw Data'!$E:$E,'Raw Data'!A:A,"ERROR",0,1)</f>
        <v>AE</v>
      </c>
      <c r="B228" s="5" t="str">
        <f>_xlfn.XLOOKUP($E228,'Raw Data'!$E:$E,'Raw Data'!B:B,"ERROR",0,1)</f>
        <v>Hair Mousses</v>
      </c>
      <c r="C228" s="5" t="str">
        <f>_xlfn.XLOOKUP($E228,'Raw Data'!$E:$E,'Raw Data'!C:C,"ERROR",0,1)</f>
        <v>MORFOSE</v>
      </c>
      <c r="D228" s="5" t="str">
        <f>_xlfn.XLOOKUP($E228,'Raw Data'!$E:$E,'Raw Data'!D:D,"ERROR",0,1)</f>
        <v>www.amazon.ae/dp/B01DYEZQO8</v>
      </c>
      <c r="E228" s="5" t="s">
        <v>427</v>
      </c>
      <c r="F228" s="9" t="str">
        <f>_xlfn.XLOOKUP($E228,'Raw Data'!$E:$E,'Raw Data'!F:F,"ERROR",0,1)</f>
        <v>Morfose Milk Therapy Creamy Hair Mousse 200 ml Morfose Milk Therapy Creamy Hair Mousse 200 ml</v>
      </c>
      <c r="G228" s="10">
        <f>_xlfn.XLOOKUP($E228,'Raw Data'!$E:$E,'Raw Data'!G:G,"ERROR",0,1)</f>
        <v>5</v>
      </c>
      <c r="H228" s="9">
        <f>_xlfn.XLOOKUP($E228,'Raw Data'!$E:$E,'Raw Data'!H:H,"ERROR",0,1)</f>
        <v>176.82</v>
      </c>
      <c r="I228" s="9">
        <f>_xlfn.XLOOKUP($E228,'Raw Data'!$E:$E,'Raw Data'!I:I,"ERROR",0,1)</f>
        <v>0.000236730348228173</v>
      </c>
      <c r="J228" s="9" t="str">
        <f>_xlfn.XLOOKUP($E228,'Raw Data'!$E:$E,'Raw Data'!J:J,"ERROR",0,1)</f>
        <v>No</v>
      </c>
      <c r="K228" s="14" t="str">
        <f t="array" ref="K228">_xlfn.IFS(AND(L228&gt;0,L228&lt;=5),"0 to 5",AND(L228&gt;5,L228&lt;=10),"5 to 10",AND(L228&gt;10,L228&lt;=15),"10 to 15",AND(L228&gt;15,L228&lt;=20),"15 to 20",AND(L228&gt;20,L228&lt;=30),"20 to 30",AND(L228&gt;30,L228&lt;=40),"30 to 40",AND(L228&gt;40,L228&lt;=50),"40 to 50",AND(L228&gt;50,L228&lt;=75),"50 to 75",AND(L228&gt;75,L228&lt;=100),"75 to 100",AND(L228&gt;100,L228&lt;=150),"100 to 150",AND(L228&gt;150,L228&lt;=200),"150 to 200",AND(L228&gt;200,L228&lt;=250),"200 to 250",AND(L228&gt;250,L228&lt;=300),"250 to 300",AND(L228&gt;300,L228&lt;=400),"300 to 400",AND(L228&gt;400,L228&lt;=500),"400 to 500",L228&gt;500,"500+")</f>
        <v>30 to 40</v>
      </c>
      <c r="L228" s="9">
        <f>_xlfn.XLOOKUP($E228,'Raw Data'!$E:$E,'Raw Data'!L:L,"ERROR",0,1)</f>
        <v>35</v>
      </c>
      <c r="M228" s="14" t="str">
        <f t="array" ref="M228">_xlfn.IFS(AND(N228&gt;0,N228&lt;=5),"0 to 5",AND(N228&gt;5,N228&lt;=10),"5 to 10",AND(N228&gt;10,N228&lt;=15),"10 to 15",AND(N228&gt;15,N228&lt;=20),"15 to 20",AND(N228&gt;20,N228&lt;=30),"20 to 30",AND(N228&gt;30,N228&lt;=40),"30 to 40",AND(N228&gt;40,N228&lt;=50),"40 to 50",AND(N228&gt;50,N228&lt;=75),"50 to 75",AND(N228&gt;75,N228&lt;=100),"75 to 100",AND(N228&gt;100,N228&lt;=150),"100 to 150",AND(N228&gt;150,N228&lt;=200),"150 to 200",AND(N228&gt;200,N228&lt;=250),"200 to 250",AND(N228&gt;250,N228&lt;=300),"250 to 300",AND(N228&gt;300,N228&lt;=400),"300 to 400",AND(N228&gt;400,N228&lt;=500),"400 to 500",N228&gt;500,"500+")</f>
        <v>30 to 40</v>
      </c>
      <c r="N228" s="9">
        <f>_xlfn.XLOOKUP($E228,'Raw Data'!$E:$E,'Raw Data'!N:N,"ERROR",0,1)</f>
        <v>35</v>
      </c>
      <c r="O228" s="14" t="str">
        <f t="array" ref="O228">_xlfn.IFS(P228=0,"No Discount",AND(P228&gt;0,P228&lt;=0.02),"0% to 2%",AND(P228&gt;0.02,P228&lt;=0.04),"2% to 4%",AND(P228&gt;0.04,P228&lt;=0.06),"4% to 6%",AND(P228&gt;0.06,P228&lt;=0.08),"6% to 8%",AND(P228&gt;0.08,P228&lt;=0.1),"8% to 10%",AND(P228&gt;0.1,P228&lt;=0.15),"10% to 15%",AND(P228&gt;0.15,P228&lt;=0.2),"15% to 20%",AND(P228&gt;0.2,P228&lt;=0.25),"20% to 25%",AND(P228&gt;0.25,P228&lt;=0.3),"25% to 30%",AND(P228&gt;0.3,P228&lt;=0.4),"30% to 40%",AND(P228&gt;0.4,P228&lt;=0.5),"40% to 50%",AND(P228&gt;0.5,P228&lt;=0.75),"50% to 75%",AND(P228&gt;0.75,P228&lt;=1),"75% to 100%")</f>
        <v>No Discount</v>
      </c>
      <c r="P228" s="10">
        <f>_xlfn.XLOOKUP($E228,'Raw Data'!$E:$E,'Raw Data'!P:P,"ERROR",0,1)</f>
        <v>0</v>
      </c>
      <c r="Q228" s="9">
        <f>_xlfn.XLOOKUP($E228,'Raw Data'!$E:$E,'Raw Data'!Q:Q,"ERROR",0,1)</f>
        <v>200</v>
      </c>
      <c r="R228" s="9" t="str">
        <f>_xlfn.XLOOKUP($E228,'Raw Data'!$E:$E,'Raw Data'!R:R,"ERROR",0,1)</f>
        <v>ml</v>
      </c>
      <c r="S228" s="5" t="str">
        <f t="array" ref="S228">_xlfn.IFS(AND(T228&gt;0,T228&lt;=0.05),"0 to 0.05",AND(T228&gt;0.05,T228&lt;=0.1),"0.05 to 0.1",AND(T228&gt;0.1,T228&lt;=0.2),"0.1 to 0.2",AND(T228&gt;0.2,T228&lt;=0.3),"0.2 to 0.3",AND(T228&gt;0.3,T228&lt;=0.4),"0.3 to 0.4",AND(T228&gt;0.4,T228&lt;=0.5),"0.4 to 0.5",AND(T228&gt;0.5,T228&lt;=0.75),"0.5 to 0.75",AND(T228&gt;0.75,T228&lt;=1),"0.75 to 1",AND(T228&gt;1,T228&lt;=2),"1 to 2",AND(T228&gt;2,T228&lt;=3),"2 to 3",AND(T228&gt;3,T228&lt;=4),"3 to 4",AND(T228&gt;4,T228&lt;=5),"4 to 5",AND(T228&gt;5,T228&lt;=10),"5 to 10",T228&gt;10,"10+")</f>
        <v>0.1 to 0.2</v>
      </c>
      <c r="T228" s="10">
        <f>_xlfn.XLOOKUP($E228,'Raw Data'!$E:$E,'Raw Data'!T:T,"ERROR",0,1)</f>
        <v>0.175093499928962</v>
      </c>
      <c r="U228" s="15" t="str">
        <f t="array" ref="U228">_xlfn.IFS(AND(V228&gt;0,V228&lt;=0.05),"0 to 0.05",AND(V228&gt;0.05,V228&lt;=0.1),"0.05 to 0.1",AND(V228&gt;0.1,V228&lt;=0.2),"0.1 to 0.2",AND(V228&gt;0.2,V228&lt;=0.3),"0.2 to 0.3",AND(V228&gt;0.3,V228&lt;=0.4),"0.3 to 0.4",AND(V228&gt;0.4,V228&lt;=0.5),"0.4 to 0.5",AND(V228&gt;0.5,V228&lt;=0.75),"0.5 to 0.75",AND(V228&gt;0.75,V228&lt;=1),"0.75 to 1",AND(V228&gt;1,V228&lt;=2),"1 to 2",AND(V228&gt;2,V228&lt;=3),"2 to 3",AND(V228&gt;3,V228&lt;=4),"3 to 4",AND(V228&gt;4,V228&lt;=5),"4 to 5",AND(V228&gt;5,V228&lt;=10),"5 to 10",V228&gt;10,"10+")</f>
        <v>0 to 0.05</v>
      </c>
      <c r="V228" s="10">
        <f>_xlfn.XLOOKUP($E228,'Raw Data'!$E:$E,'Raw Data'!V:V,"ERROR",0,1)</f>
        <v>0.0472752449808198</v>
      </c>
      <c r="W228" s="15" t="str">
        <f t="array" ref="W228">_xlfn.IFS(AND(X228&gt;0,X228&lt;=0.05),"0 to 0.05",AND(X228&gt;0.05,X228&lt;=0.1),"0.05 to 0.1",AND(X228&gt;0.1,X228&lt;=0.2),"0.1 to 0.2",AND(X228&gt;0.2,X228&lt;=0.3),"0.2 to 0.3",AND(X228&gt;0.3,X228&lt;=0.4),"0.3 to 0.4",AND(X228&gt;0.4,X228&lt;=0.5),"0.4 to 0.5",AND(X228&gt;0.5,X228&lt;=0.75),"0.5 to 0.75",AND(X228&gt;0.75,X228&lt;=1),"0.75 to 1",AND(X228&gt;1,X228&lt;=2),"1 to 2",AND(X228&gt;2,X228&lt;=3),"2 to 3",AND(X228&gt;3,X228&lt;=4),"3 to 4",AND(X228&gt;4,X228&lt;=5),"4 to 5",AND(X228&gt;5,X228&lt;=10),"5 to 10",X228&gt;10,"10+")</f>
        <v>0 to 0.05</v>
      </c>
      <c r="X228" s="16">
        <f t="shared" si="8"/>
        <v>0.0472752449808198</v>
      </c>
      <c r="Y228" s="5" t="str">
        <f t="array" ref="Y228">_xlfn.IFS(AND(Z228&gt;0,Z228&lt;=1),"0 to 1",AND(Z228&gt;1,Z228&lt;=2),"1 to 2",AND(Z228&gt;2,Z228&lt;=4),"2 to 4",AND(Z228&gt;4,Z228&lt;=6),"4 to 6",AND(Z228&gt;6,Z228&lt;=8),"6 to 8",AND(Z228&gt;8,Z228&lt;=10),"8 to 10",AND(Z228&gt;10,Z228&lt;=15),"10 to 15",AND(Z228&gt;15,Z228&lt;=20),"15 to 20",AND(Z228&gt;20,Z228&lt;=25),"20 to 25",AND(Z228&gt;25,Z228&lt;=30),"25 to 30",AND(Z228&gt;30,Z228&lt;=40),"30 to 40",AND(Z228&gt;40,Z228&lt;=50),"40 to 50",Z228&gt;50,"50+")</f>
        <v>6 to 8</v>
      </c>
      <c r="Z228" s="9">
        <f>_xlfn.XLOOKUP($E228,'Raw Data'!$E:$E,'Raw Data'!Z:Z,"ERROR",0,1)</f>
        <v>6.76</v>
      </c>
      <c r="AA228" s="9" t="str">
        <f>_xlfn.XLOOKUP($E228,'Raw Data'!$E:$E,'Raw Data'!AA:AA,"ERROR",0,1)</f>
        <v>oz</v>
      </c>
    </row>
    <row r="229" hidden="1" spans="1:27">
      <c r="A229" s="5" t="str">
        <f>_xlfn.XLOOKUP($E229,'Raw Data'!$E:$E,'Raw Data'!A:A,"ERROR",0,1)</f>
        <v>AE</v>
      </c>
      <c r="B229" s="5" t="str">
        <f>_xlfn.XLOOKUP($E229,'Raw Data'!$E:$E,'Raw Data'!B:B,"ERROR",0,1)</f>
        <v>Hair Mousses</v>
      </c>
      <c r="C229" s="5" t="str">
        <f>_xlfn.XLOOKUP($E229,'Raw Data'!$E:$E,'Raw Data'!C:C,"ERROR",0,1)</f>
        <v>Wella</v>
      </c>
      <c r="D229" s="5" t="str">
        <f>_xlfn.XLOOKUP($E229,'Raw Data'!$E:$E,'Raw Data'!D:D,"ERROR",0,1)</f>
        <v>www.amazon.ae/dp/B07YQCZBH8</v>
      </c>
      <c r="E229" s="5" t="s">
        <v>428</v>
      </c>
      <c r="F229" s="9" t="str">
        <f>_xlfn.XLOOKUP($E229,'Raw Data'!$E:$E,'Raw Data'!F:F,"ERROR",0,1)</f>
        <v>Wella EIMI Nutricurls Boost Boz, Curl Enhancing Mousse with Frizz Reduction, 10.1 oz</v>
      </c>
      <c r="G229" s="10">
        <f>_xlfn.XLOOKUP($E229,'Raw Data'!$E:$E,'Raw Data'!G:G,"ERROR",0,1)</f>
        <v>1</v>
      </c>
      <c r="H229" s="9">
        <f>_xlfn.XLOOKUP($E229,'Raw Data'!$E:$E,'Raw Data'!H:H,"ERROR",0,1)</f>
        <v>175.55</v>
      </c>
      <c r="I229" s="9">
        <f>_xlfn.XLOOKUP($E229,'Raw Data'!$E:$E,'Raw Data'!I:I,"ERROR",0,1)</f>
        <v>0.000235030045421648</v>
      </c>
      <c r="J229" s="9" t="str">
        <f>_xlfn.XLOOKUP($E229,'Raw Data'!$E:$E,'Raw Data'!J:J,"ERROR",0,1)</f>
        <v>No</v>
      </c>
      <c r="K229" s="14" t="str">
        <f t="array" ref="K229">_xlfn.IFS(AND(L229&gt;0,L229&lt;=5),"0 to 5",AND(L229&gt;5,L229&lt;=10),"5 to 10",AND(L229&gt;10,L229&lt;=15),"10 to 15",AND(L229&gt;15,L229&lt;=20),"15 to 20",AND(L229&gt;20,L229&lt;=30),"20 to 30",AND(L229&gt;30,L229&lt;=40),"30 to 40",AND(L229&gt;40,L229&lt;=50),"40 to 50",AND(L229&gt;50,L229&lt;=75),"50 to 75",AND(L229&gt;75,L229&lt;=100),"75 to 100",AND(L229&gt;100,L229&lt;=150),"100 to 150",AND(L229&gt;150,L229&lt;=200),"150 to 200",AND(L229&gt;200,L229&lt;=250),"200 to 250",AND(L229&gt;250,L229&lt;=300),"250 to 300",AND(L229&gt;300,L229&lt;=400),"300 to 400",AND(L229&gt;400,L229&lt;=500),"400 to 500",L229&gt;500,"500+")</f>
        <v>100 to 150</v>
      </c>
      <c r="L229" s="9">
        <f>_xlfn.XLOOKUP($E229,'Raw Data'!$E:$E,'Raw Data'!L:L,"ERROR",0,1)</f>
        <v>137</v>
      </c>
      <c r="M229" s="14" t="str">
        <f t="array" ref="M229">_xlfn.IFS(AND(N229&gt;0,N229&lt;=5),"0 to 5",AND(N229&gt;5,N229&lt;=10),"5 to 10",AND(N229&gt;10,N229&lt;=15),"10 to 15",AND(N229&gt;15,N229&lt;=20),"15 to 20",AND(N229&gt;20,N229&lt;=30),"20 to 30",AND(N229&gt;30,N229&lt;=40),"30 to 40",AND(N229&gt;40,N229&lt;=50),"40 to 50",AND(N229&gt;50,N229&lt;=75),"50 to 75",AND(N229&gt;75,N229&lt;=100),"75 to 100",AND(N229&gt;100,N229&lt;=150),"100 to 150",AND(N229&gt;150,N229&lt;=200),"150 to 200",AND(N229&gt;200,N229&lt;=250),"200 to 250",AND(N229&gt;250,N229&lt;=300),"250 to 300",AND(N229&gt;300,N229&lt;=400),"300 to 400",AND(N229&gt;400,N229&lt;=500),"400 to 500",N229&gt;500,"500+")</f>
        <v>100 to 150</v>
      </c>
      <c r="N229" s="9">
        <f>_xlfn.XLOOKUP($E229,'Raw Data'!$E:$E,'Raw Data'!N:N,"ERROR",0,1)</f>
        <v>137</v>
      </c>
      <c r="O229" s="14" t="str">
        <f t="array" ref="O229">_xlfn.IFS(P229=0,"No Discount",AND(P229&gt;0,P229&lt;=0.02),"0% to 2%",AND(P229&gt;0.02,P229&lt;=0.04),"2% to 4%",AND(P229&gt;0.04,P229&lt;=0.06),"4% to 6%",AND(P229&gt;0.06,P229&lt;=0.08),"6% to 8%",AND(P229&gt;0.08,P229&lt;=0.1),"8% to 10%",AND(P229&gt;0.1,P229&lt;=0.15),"10% to 15%",AND(P229&gt;0.15,P229&lt;=0.2),"15% to 20%",AND(P229&gt;0.2,P229&lt;=0.25),"20% to 25%",AND(P229&gt;0.25,P229&lt;=0.3),"25% to 30%",AND(P229&gt;0.3,P229&lt;=0.4),"30% to 40%",AND(P229&gt;0.4,P229&lt;=0.5),"40% to 50%",AND(P229&gt;0.5,P229&lt;=0.75),"50% to 75%",AND(P229&gt;0.75,P229&lt;=1),"75% to 100%")</f>
        <v>No Discount</v>
      </c>
      <c r="P229" s="10">
        <f>_xlfn.XLOOKUP($E229,'Raw Data'!$E:$E,'Raw Data'!P:P,"ERROR",0,1)</f>
        <v>0</v>
      </c>
      <c r="Q229" s="9">
        <f>_xlfn.XLOOKUP($E229,'Raw Data'!$E:$E,'Raw Data'!Q:Q,"ERROR",0,1)</f>
        <v>10.1</v>
      </c>
      <c r="R229" s="9" t="str">
        <f>_xlfn.XLOOKUP($E229,'Raw Data'!$E:$E,'Raw Data'!R:R,"ERROR",0,1)</f>
        <v>oz</v>
      </c>
      <c r="S229" s="5" t="str">
        <f t="array" ref="S229">_xlfn.IFS(AND(T229&gt;0,T229&lt;=0.05),"0 to 0.05",AND(T229&gt;0.05,T229&lt;=0.1),"0.05 to 0.1",AND(T229&gt;0.1,T229&lt;=0.2),"0.1 to 0.2",AND(T229&gt;0.2,T229&lt;=0.3),"0.2 to 0.3",AND(T229&gt;0.3,T229&lt;=0.4),"0.3 to 0.4",AND(T229&gt;0.4,T229&lt;=0.5),"0.4 to 0.5",AND(T229&gt;0.5,T229&lt;=0.75),"0.5 to 0.75",AND(T229&gt;0.75,T229&lt;=1),"0.75 to 1",AND(T229&gt;1,T229&lt;=2),"1 to 2",AND(T229&gt;2,T229&lt;=3),"2 to 3",AND(T229&gt;3,T229&lt;=4),"3 to 4",AND(T229&gt;4,T229&lt;=5),"4 to 5",AND(T229&gt;5,T229&lt;=10),"5 to 10",T229&gt;10,"10+")</f>
        <v>0.4 to 0.5</v>
      </c>
      <c r="T229" s="10">
        <f>_xlfn.XLOOKUP($E229,'Raw Data'!$E:$E,'Raw Data'!T:T,"ERROR",0,1)</f>
        <v>0.458720204113749</v>
      </c>
      <c r="U229" s="15" t="str">
        <f t="array" ref="U229">_xlfn.IFS(AND(V229&gt;0,V229&lt;=0.05),"0 to 0.05",AND(V229&gt;0.05,V229&lt;=0.1),"0.05 to 0.1",AND(V229&gt;0.1,V229&lt;=0.2),"0.1 to 0.2",AND(V229&gt;0.2,V229&lt;=0.3),"0.2 to 0.3",AND(V229&gt;0.3,V229&lt;=0.4),"0.3 to 0.4",AND(V229&gt;0.4,V229&lt;=0.5),"0.4 to 0.5",AND(V229&gt;0.5,V229&lt;=0.75),"0.5 to 0.75",AND(V229&gt;0.75,V229&lt;=1),"0.75 to 1",AND(V229&gt;1,V229&lt;=2),"1 to 2",AND(V229&gt;2,V229&lt;=3),"2 to 3",AND(V229&gt;3,V229&lt;=4),"3 to 4",AND(V229&gt;4,V229&lt;=5),"4 to 5",AND(V229&gt;5,V229&lt;=10),"5 to 10",V229&gt;10,"10+")</f>
        <v>0.1 to 0.2</v>
      </c>
      <c r="V229" s="10">
        <f>_xlfn.XLOOKUP($E229,'Raw Data'!$E:$E,'Raw Data'!V:V,"ERROR",0,1)</f>
        <v>0.123854455110712</v>
      </c>
      <c r="W229" s="15" t="str">
        <f t="array" ref="W229">_xlfn.IFS(AND(X229&gt;0,X229&lt;=0.05),"0 to 0.05",AND(X229&gt;0.05,X229&lt;=0.1),"0.05 to 0.1",AND(X229&gt;0.1,X229&lt;=0.2),"0.1 to 0.2",AND(X229&gt;0.2,X229&lt;=0.3),"0.2 to 0.3",AND(X229&gt;0.3,X229&lt;=0.4),"0.3 to 0.4",AND(X229&gt;0.4,X229&lt;=0.5),"0.4 to 0.5",AND(X229&gt;0.5,X229&lt;=0.75),"0.5 to 0.75",AND(X229&gt;0.75,X229&lt;=1),"0.75 to 1",AND(X229&gt;1,X229&lt;=2),"1 to 2",AND(X229&gt;2,X229&lt;=3),"2 to 3",AND(X229&gt;3,X229&lt;=4),"3 to 4",AND(X229&gt;4,X229&lt;=5),"4 to 5",AND(X229&gt;5,X229&lt;=10),"5 to 10",X229&gt;10,"10+")</f>
        <v>0.1 to 0.2</v>
      </c>
      <c r="X229" s="16">
        <f t="shared" si="8"/>
        <v>0.123854455110712</v>
      </c>
      <c r="Y229" s="5" t="str">
        <f t="array" ref="Y229">_xlfn.IFS(AND(Z229&gt;0,Z229&lt;=1),"0 to 1",AND(Z229&gt;1,Z229&lt;=2),"1 to 2",AND(Z229&gt;2,Z229&lt;=4),"2 to 4",AND(Z229&gt;4,Z229&lt;=6),"4 to 6",AND(Z229&gt;6,Z229&lt;=8),"6 to 8",AND(Z229&gt;8,Z229&lt;=10),"8 to 10",AND(Z229&gt;10,Z229&lt;=15),"10 to 15",AND(Z229&gt;15,Z229&lt;=20),"15 to 20",AND(Z229&gt;20,Z229&lt;=25),"20 to 25",AND(Z229&gt;25,Z229&lt;=30),"25 to 30",AND(Z229&gt;30,Z229&lt;=40),"30 to 40",AND(Z229&gt;40,Z229&lt;=50),"40 to 50",Z229&gt;50,"50+")</f>
        <v>10 to 15</v>
      </c>
      <c r="Z229" s="9">
        <f>_xlfn.XLOOKUP($E229,'Raw Data'!$E:$E,'Raw Data'!Z:Z,"ERROR",0,1)</f>
        <v>10.1</v>
      </c>
      <c r="AA229" s="9" t="str">
        <f>_xlfn.XLOOKUP($E229,'Raw Data'!$E:$E,'Raw Data'!AA:AA,"ERROR",0,1)</f>
        <v>oz</v>
      </c>
    </row>
    <row r="230" hidden="1" spans="1:27">
      <c r="A230" s="5" t="str">
        <f>_xlfn.XLOOKUP($E230,'Raw Data'!$E:$E,'Raw Data'!A:A,"ERROR",0,1)</f>
        <v>AE</v>
      </c>
      <c r="B230" s="5" t="str">
        <f>_xlfn.XLOOKUP($E230,'Raw Data'!$E:$E,'Raw Data'!B:B,"ERROR",0,1)</f>
        <v>Hair Mousses</v>
      </c>
      <c r="C230" s="5" t="str">
        <f>_xlfn.XLOOKUP($E230,'Raw Data'!$E:$E,'Raw Data'!C:C,"ERROR",0,1)</f>
        <v>FIX MY CURLS</v>
      </c>
      <c r="D230" s="5" t="str">
        <f>_xlfn.XLOOKUP($E230,'Raw Data'!$E:$E,'Raw Data'!D:D,"ERROR",0,1)</f>
        <v>www.amazon.ae/dp/B09QKVZWHP</v>
      </c>
      <c r="E230" s="5" t="s">
        <v>429</v>
      </c>
      <c r="F230" s="9" t="str">
        <f>_xlfn.XLOOKUP($E230,'Raw Data'!$E:$E,'Raw Data'!F:F,"ERROR",0,1)</f>
        <v>FIX MY CURLS Weightless Whip Volumizing  Mousse  with Rice Protein, Matcha and Apple Cider Vinegar for  Wavy  and Curly  Hair , Anti-Dandruff, Volume Boost for Limp, Dry, Frizzy  Hair  (100ml)</v>
      </c>
      <c r="G230" s="10">
        <f>_xlfn.XLOOKUP($E230,'Raw Data'!$E:$E,'Raw Data'!G:G,"ERROR",0,1)</f>
        <v>3</v>
      </c>
      <c r="H230" s="9">
        <f>_xlfn.XLOOKUP($E230,'Raw Data'!$E:$E,'Raw Data'!H:H,"ERROR",0,1)</f>
        <v>173.61</v>
      </c>
      <c r="I230" s="9">
        <f>_xlfn.XLOOKUP($E230,'Raw Data'!$E:$E,'Raw Data'!I:I,"ERROR",0,1)</f>
        <v>0.000232432732473098</v>
      </c>
      <c r="J230" s="9" t="str">
        <f>_xlfn.XLOOKUP($E230,'Raw Data'!$E:$E,'Raw Data'!J:J,"ERROR",0,1)</f>
        <v>No</v>
      </c>
      <c r="K230" s="14" t="str">
        <f t="array" ref="K230">_xlfn.IFS(AND(L230&gt;0,L230&lt;=5),"0 to 5",AND(L230&gt;5,L230&lt;=10),"5 to 10",AND(L230&gt;10,L230&lt;=15),"10 to 15",AND(L230&gt;15,L230&lt;=20),"15 to 20",AND(L230&gt;20,L230&lt;=30),"20 to 30",AND(L230&gt;30,L230&lt;=40),"30 to 40",AND(L230&gt;40,L230&lt;=50),"40 to 50",AND(L230&gt;50,L230&lt;=75),"50 to 75",AND(L230&gt;75,L230&lt;=100),"75 to 100",AND(L230&gt;100,L230&lt;=150),"100 to 150",AND(L230&gt;150,L230&lt;=200),"150 to 200",AND(L230&gt;200,L230&lt;=250),"200 to 250",AND(L230&gt;250,L230&lt;=300),"250 to 300",AND(L230&gt;300,L230&lt;=400),"300 to 400",AND(L230&gt;400,L230&lt;=500),"400 to 500",L230&gt;500,"500+")</f>
        <v>50 to 75</v>
      </c>
      <c r="L230" s="9">
        <f>_xlfn.XLOOKUP($E230,'Raw Data'!$E:$E,'Raw Data'!L:L,"ERROR",0,1)</f>
        <v>68.85</v>
      </c>
      <c r="M230" s="14" t="str">
        <f t="array" ref="M230">_xlfn.IFS(AND(N230&gt;0,N230&lt;=5),"0 to 5",AND(N230&gt;5,N230&lt;=10),"5 to 10",AND(N230&gt;10,N230&lt;=15),"10 to 15",AND(N230&gt;15,N230&lt;=20),"15 to 20",AND(N230&gt;20,N230&lt;=30),"20 to 30",AND(N230&gt;30,N230&lt;=40),"30 to 40",AND(N230&gt;40,N230&lt;=50),"40 to 50",AND(N230&gt;50,N230&lt;=75),"50 to 75",AND(N230&gt;75,N230&lt;=100),"75 to 100",AND(N230&gt;100,N230&lt;=150),"100 to 150",AND(N230&gt;150,N230&lt;=200),"150 to 200",AND(N230&gt;200,N230&lt;=250),"200 to 250",AND(N230&gt;250,N230&lt;=300),"250 to 300",AND(N230&gt;300,N230&lt;=400),"300 to 400",AND(N230&gt;400,N230&lt;=500),"400 to 500",N230&gt;500,"500+")</f>
        <v>50 to 75</v>
      </c>
      <c r="N230" s="9">
        <f>_xlfn.XLOOKUP($E230,'Raw Data'!$E:$E,'Raw Data'!N:N,"ERROR",0,1)</f>
        <v>69.21</v>
      </c>
      <c r="O230" s="14" t="str">
        <f t="array" ref="O230">_xlfn.IFS(P230=0,"No Discount",AND(P230&gt;0,P230&lt;=0.02),"0% to 2%",AND(P230&gt;0.02,P230&lt;=0.04),"2% to 4%",AND(P230&gt;0.04,P230&lt;=0.06),"4% to 6%",AND(P230&gt;0.06,P230&lt;=0.08),"6% to 8%",AND(P230&gt;0.08,P230&lt;=0.1),"8% to 10%",AND(P230&gt;0.1,P230&lt;=0.15),"10% to 15%",AND(P230&gt;0.15,P230&lt;=0.2),"15% to 20%",AND(P230&gt;0.2,P230&lt;=0.25),"20% to 25%",AND(P230&gt;0.25,P230&lt;=0.3),"25% to 30%",AND(P230&gt;0.3,P230&lt;=0.4),"30% to 40%",AND(P230&gt;0.4,P230&lt;=0.5),"40% to 50%",AND(P230&gt;0.5,P230&lt;=0.75),"50% to 75%",AND(P230&gt;0.75,P230&lt;=1),"75% to 100%")</f>
        <v>0% to 2%</v>
      </c>
      <c r="P230" s="10">
        <f>_xlfn.XLOOKUP($E230,'Raw Data'!$E:$E,'Raw Data'!P:P,"ERROR",0,1)</f>
        <v>0.00520156046814043</v>
      </c>
      <c r="Q230" s="9">
        <f>_xlfn.XLOOKUP($E230,'Raw Data'!$E:$E,'Raw Data'!Q:Q,"ERROR",0,1)</f>
        <v>100</v>
      </c>
      <c r="R230" s="9" t="str">
        <f>_xlfn.XLOOKUP($E230,'Raw Data'!$E:$E,'Raw Data'!R:R,"ERROR",0,1)</f>
        <v>ml</v>
      </c>
      <c r="S230" s="5" t="str">
        <f t="array" ref="S230">_xlfn.IFS(AND(T230&gt;0,T230&lt;=0.05),"0 to 0.05",AND(T230&gt;0.05,T230&lt;=0.1),"0.05 to 0.1",AND(T230&gt;0.1,T230&lt;=0.2),"0.1 to 0.2",AND(T230&gt;0.2,T230&lt;=0.3),"0.2 to 0.3",AND(T230&gt;0.3,T230&lt;=0.4),"0.3 to 0.4",AND(T230&gt;0.4,T230&lt;=0.5),"0.4 to 0.5",AND(T230&gt;0.5,T230&lt;=0.75),"0.5 to 0.75",AND(T230&gt;0.75,T230&lt;=1),"0.75 to 1",AND(T230&gt;1,T230&lt;=2),"1 to 2",AND(T230&gt;2,T230&lt;=3),"2 to 3",AND(T230&gt;3,T230&lt;=4),"3 to 4",AND(T230&gt;4,T230&lt;=5),"4 to 5",AND(T230&gt;5,T230&lt;=10),"5 to 10",T230&gt;10,"10+")</f>
        <v>0.5 to 0.75</v>
      </c>
      <c r="T230" s="10">
        <f>_xlfn.XLOOKUP($E230,'Raw Data'!$E:$E,'Raw Data'!T:T,"ERROR",0,1)</f>
        <v>0.688867855434802</v>
      </c>
      <c r="U230" s="15" t="str">
        <f t="array" ref="U230">_xlfn.IFS(AND(V230&gt;0,V230&lt;=0.05),"0 to 0.05",AND(V230&gt;0.05,V230&lt;=0.1),"0.05 to 0.1",AND(V230&gt;0.1,V230&lt;=0.2),"0.1 to 0.2",AND(V230&gt;0.2,V230&lt;=0.3),"0.2 to 0.3",AND(V230&gt;0.3,V230&lt;=0.4),"0.3 to 0.4",AND(V230&gt;0.4,V230&lt;=0.5),"0.4 to 0.5",AND(V230&gt;0.5,V230&lt;=0.75),"0.5 to 0.75",AND(V230&gt;0.75,V230&lt;=1),"0.75 to 1",AND(V230&gt;1,V230&lt;=2),"1 to 2",AND(V230&gt;2,V230&lt;=3),"2 to 3",AND(V230&gt;3,V230&lt;=4),"3 to 4",AND(V230&gt;4,V230&lt;=5),"4 to 5",AND(V230&gt;5,V230&lt;=10),"5 to 10",V230&gt;10,"10+")</f>
        <v>0.1 to 0.2</v>
      </c>
      <c r="V230" s="10">
        <f>_xlfn.XLOOKUP($E230,'Raw Data'!$E:$E,'Raw Data'!V:V,"ERROR",0,1)</f>
        <v>0.186966840292716</v>
      </c>
      <c r="W230" s="15" t="str">
        <f t="array" ref="W230">_xlfn.IFS(AND(X230&gt;0,X230&lt;=0.05),"0 to 0.05",AND(X230&gt;0.05,X230&lt;=0.1),"0.05 to 0.1",AND(X230&gt;0.1,X230&lt;=0.2),"0.1 to 0.2",AND(X230&gt;0.2,X230&lt;=0.3),"0.2 to 0.3",AND(X230&gt;0.3,X230&lt;=0.4),"0.3 to 0.4",AND(X230&gt;0.4,X230&lt;=0.5),"0.4 to 0.5",AND(X230&gt;0.5,X230&lt;=0.75),"0.5 to 0.75",AND(X230&gt;0.75,X230&lt;=1),"0.75 to 1",AND(X230&gt;1,X230&lt;=2),"1 to 2",AND(X230&gt;2,X230&lt;=3),"2 to 3",AND(X230&gt;3,X230&lt;=4),"3 to 4",AND(X230&gt;4,X230&lt;=5),"4 to 5",AND(X230&gt;5,X230&lt;=10),"5 to 10",X230&gt;10,"10+")</f>
        <v>0.1 to 0.2</v>
      </c>
      <c r="X230" s="16">
        <f t="shared" si="8"/>
        <v>0.185994320967397</v>
      </c>
      <c r="Y230" s="5" t="str">
        <f t="array" ref="Y230">_xlfn.IFS(AND(Z230&gt;0,Z230&lt;=1),"0 to 1",AND(Z230&gt;1,Z230&lt;=2),"1 to 2",AND(Z230&gt;2,Z230&lt;=4),"2 to 4",AND(Z230&gt;4,Z230&lt;=6),"4 to 6",AND(Z230&gt;6,Z230&lt;=8),"6 to 8",AND(Z230&gt;8,Z230&lt;=10),"8 to 10",AND(Z230&gt;10,Z230&lt;=15),"10 to 15",AND(Z230&gt;15,Z230&lt;=20),"15 to 20",AND(Z230&gt;20,Z230&lt;=25),"20 to 25",AND(Z230&gt;25,Z230&lt;=30),"25 to 30",AND(Z230&gt;30,Z230&lt;=40),"30 to 40",AND(Z230&gt;40,Z230&lt;=50),"40 to 50",Z230&gt;50,"50+")</f>
        <v>2 to 4</v>
      </c>
      <c r="Z230" s="9">
        <f>_xlfn.XLOOKUP($E230,'Raw Data'!$E:$E,'Raw Data'!Z:Z,"ERROR",0,1)</f>
        <v>3.38</v>
      </c>
      <c r="AA230" s="9" t="str">
        <f>_xlfn.XLOOKUP($E230,'Raw Data'!$E:$E,'Raw Data'!AA:AA,"ERROR",0,1)</f>
        <v>oz</v>
      </c>
    </row>
    <row r="231" hidden="1" spans="1:27">
      <c r="A231" s="5" t="str">
        <f>_xlfn.XLOOKUP($E231,'Raw Data'!$E:$E,'Raw Data'!A:A,"ERROR",0,1)</f>
        <v>AE</v>
      </c>
      <c r="B231" s="5" t="str">
        <f>_xlfn.XLOOKUP($E231,'Raw Data'!$E:$E,'Raw Data'!B:B,"ERROR",0,1)</f>
        <v>Hair Mousses</v>
      </c>
      <c r="C231" s="5" t="str">
        <f>_xlfn.XLOOKUP($E231,'Raw Data'!$E:$E,'Raw Data'!C:C,"ERROR",0,1)</f>
        <v>curl expression</v>
      </c>
      <c r="D231" s="5" t="str">
        <f>_xlfn.XLOOKUP($E231,'Raw Data'!$E:$E,'Raw Data'!D:D,"ERROR",0,1)</f>
        <v>www.amazon.ae/dp/B09W6D8YSC</v>
      </c>
      <c r="E231" s="5" t="s">
        <v>430</v>
      </c>
      <c r="F231" s="9" t="str">
        <f>_xlfn.XLOOKUP($E231,'Raw Data'!$E:$E,'Raw Data'!F:F,"ERROR",0,1)</f>
        <v>CURL EXPRESSION mousse cream 10 in 1 230 ml CURL EXPRESSION mousse cream 10 in 1 230 ml</v>
      </c>
      <c r="G231" s="10">
        <f>_xlfn.XLOOKUP($E231,'Raw Data'!$E:$E,'Raw Data'!G:G,"ERROR",0,1)</f>
        <v>1</v>
      </c>
      <c r="H231" s="9">
        <f>_xlfn.XLOOKUP($E231,'Raw Data'!$E:$E,'Raw Data'!H:H,"ERROR",0,1)</f>
        <v>173.44</v>
      </c>
      <c r="I231" s="9">
        <f>_xlfn.XLOOKUP($E231,'Raw Data'!$E:$E,'Raw Data'!I:I,"ERROR",0,1)</f>
        <v>0.000232205132884823</v>
      </c>
      <c r="J231" s="9" t="str">
        <f>_xlfn.XLOOKUP($E231,'Raw Data'!$E:$E,'Raw Data'!J:J,"ERROR",0,1)</f>
        <v>No</v>
      </c>
      <c r="K231" s="14" t="str">
        <f t="array" ref="K231">_xlfn.IFS(AND(L231&gt;0,L231&lt;=5),"0 to 5",AND(L231&gt;5,L231&lt;=10),"5 to 10",AND(L231&gt;10,L231&lt;=15),"10 to 15",AND(L231&gt;15,L231&lt;=20),"15 to 20",AND(L231&gt;20,L231&lt;=30),"20 to 30",AND(L231&gt;30,L231&lt;=40),"30 to 40",AND(L231&gt;40,L231&lt;=50),"40 to 50",AND(L231&gt;50,L231&lt;=75),"50 to 75",AND(L231&gt;75,L231&lt;=100),"75 to 100",AND(L231&gt;100,L231&lt;=150),"100 to 150",AND(L231&gt;150,L231&lt;=200),"150 to 200",AND(L231&gt;200,L231&lt;=250),"200 to 250",AND(L231&gt;250,L231&lt;=300),"250 to 300",AND(L231&gt;300,L231&lt;=400),"300 to 400",AND(L231&gt;400,L231&lt;=500),"400 to 500",L231&gt;500,"500+")</f>
        <v>100 to 150</v>
      </c>
      <c r="L231" s="9">
        <f>_xlfn.XLOOKUP($E231,'Raw Data'!$E:$E,'Raw Data'!L:L,"ERROR",0,1)</f>
        <v>137.33</v>
      </c>
      <c r="M231" s="14" t="str">
        <f t="array" ref="M231">_xlfn.IFS(AND(N231&gt;0,N231&lt;=5),"0 to 5",AND(N231&gt;5,N231&lt;=10),"5 to 10",AND(N231&gt;10,N231&lt;=15),"10 to 15",AND(N231&gt;15,N231&lt;=20),"15 to 20",AND(N231&gt;20,N231&lt;=30),"20 to 30",AND(N231&gt;30,N231&lt;=40),"30 to 40",AND(N231&gt;40,N231&lt;=50),"40 to 50",AND(N231&gt;50,N231&lt;=75),"50 to 75",AND(N231&gt;75,N231&lt;=100),"75 to 100",AND(N231&gt;100,N231&lt;=150),"100 to 150",AND(N231&gt;150,N231&lt;=200),"150 to 200",AND(N231&gt;200,N231&lt;=250),"200 to 250",AND(N231&gt;250,N231&lt;=300),"250 to 300",AND(N231&gt;300,N231&lt;=400),"300 to 400",AND(N231&gt;400,N231&lt;=500),"400 to 500",N231&gt;500,"500+")</f>
        <v>100 to 150</v>
      </c>
      <c r="N231" s="9">
        <f>_xlfn.XLOOKUP($E231,'Raw Data'!$E:$E,'Raw Data'!N:N,"ERROR",0,1)</f>
        <v>137.33</v>
      </c>
      <c r="O231" s="14" t="str">
        <f t="array" ref="O231">_xlfn.IFS(P231=0,"No Discount",AND(P231&gt;0,P231&lt;=0.02),"0% to 2%",AND(P231&gt;0.02,P231&lt;=0.04),"2% to 4%",AND(P231&gt;0.04,P231&lt;=0.06),"4% to 6%",AND(P231&gt;0.06,P231&lt;=0.08),"6% to 8%",AND(P231&gt;0.08,P231&lt;=0.1),"8% to 10%",AND(P231&gt;0.1,P231&lt;=0.15),"10% to 15%",AND(P231&gt;0.15,P231&lt;=0.2),"15% to 20%",AND(P231&gt;0.2,P231&lt;=0.25),"20% to 25%",AND(P231&gt;0.25,P231&lt;=0.3),"25% to 30%",AND(P231&gt;0.3,P231&lt;=0.4),"30% to 40%",AND(P231&gt;0.4,P231&lt;=0.5),"40% to 50%",AND(P231&gt;0.5,P231&lt;=0.75),"50% to 75%",AND(P231&gt;0.75,P231&lt;=1),"75% to 100%")</f>
        <v>No Discount</v>
      </c>
      <c r="P231" s="10">
        <f>_xlfn.XLOOKUP($E231,'Raw Data'!$E:$E,'Raw Data'!P:P,"ERROR",0,1)</f>
        <v>0</v>
      </c>
      <c r="Q231" s="9">
        <f>_xlfn.XLOOKUP($E231,'Raw Data'!$E:$E,'Raw Data'!Q:Q,"ERROR",0,1)</f>
        <v>230</v>
      </c>
      <c r="R231" s="9" t="str">
        <f>_xlfn.XLOOKUP($E231,'Raw Data'!$E:$E,'Raw Data'!R:R,"ERROR",0,1)</f>
        <v>ml</v>
      </c>
      <c r="S231" s="5" t="str">
        <f t="array" ref="S231">_xlfn.IFS(AND(T231&gt;0,T231&lt;=0.05),"0 to 0.05",AND(T231&gt;0.05,T231&lt;=0.1),"0.05 to 0.1",AND(T231&gt;0.1,T231&lt;=0.2),"0.1 to 0.2",AND(T231&gt;0.2,T231&lt;=0.3),"0.2 to 0.3",AND(T231&gt;0.3,T231&lt;=0.4),"0.3 to 0.4",AND(T231&gt;0.4,T231&lt;=0.5),"0.4 to 0.5",AND(T231&gt;0.5,T231&lt;=0.75),"0.5 to 0.75",AND(T231&gt;0.75,T231&lt;=1),"0.75 to 1",AND(T231&gt;1,T231&lt;=2),"1 to 2",AND(T231&gt;2,T231&lt;=3),"2 to 3",AND(T231&gt;3,T231&lt;=4),"3 to 4",AND(T231&gt;4,T231&lt;=5),"4 to 5",AND(T231&gt;5,T231&lt;=10),"5 to 10",T231&gt;10,"10+")</f>
        <v>0.5 to 0.75</v>
      </c>
      <c r="T231" s="10">
        <f>_xlfn.XLOOKUP($E231,'Raw Data'!$E:$E,'Raw Data'!T:T,"ERROR",0,1)</f>
        <v>0.597405971310419</v>
      </c>
      <c r="U231" s="15" t="str">
        <f t="array" ref="U231">_xlfn.IFS(AND(V231&gt;0,V231&lt;=0.05),"0 to 0.05",AND(V231&gt;0.05,V231&lt;=0.1),"0.05 to 0.1",AND(V231&gt;0.1,V231&lt;=0.2),"0.1 to 0.2",AND(V231&gt;0.2,V231&lt;=0.3),"0.2 to 0.3",AND(V231&gt;0.3,V231&lt;=0.4),"0.3 to 0.4",AND(V231&gt;0.4,V231&lt;=0.5),"0.4 to 0.5",AND(V231&gt;0.5,V231&lt;=0.75),"0.5 to 0.75",AND(V231&gt;0.75,V231&lt;=1),"0.75 to 1",AND(V231&gt;1,V231&lt;=2),"1 to 2",AND(V231&gt;2,V231&lt;=3),"2 to 3",AND(V231&gt;3,V231&lt;=4),"3 to 4",AND(V231&gt;4,V231&lt;=5),"4 to 5",AND(V231&gt;5,V231&lt;=10),"5 to 10",V231&gt;10,"10+")</f>
        <v>0.1 to 0.2</v>
      </c>
      <c r="V231" s="10">
        <f>_xlfn.XLOOKUP($E231,'Raw Data'!$E:$E,'Raw Data'!V:V,"ERROR",0,1)</f>
        <v>0.161299612253813</v>
      </c>
      <c r="W231" s="15" t="str">
        <f t="array" ref="W231">_xlfn.IFS(AND(X231&gt;0,X231&lt;=0.05),"0 to 0.05",AND(X231&gt;0.05,X231&lt;=0.1),"0.05 to 0.1",AND(X231&gt;0.1,X231&lt;=0.2),"0.1 to 0.2",AND(X231&gt;0.2,X231&lt;=0.3),"0.2 to 0.3",AND(X231&gt;0.3,X231&lt;=0.4),"0.3 to 0.4",AND(X231&gt;0.4,X231&lt;=0.5),"0.4 to 0.5",AND(X231&gt;0.5,X231&lt;=0.75),"0.5 to 0.75",AND(X231&gt;0.75,X231&lt;=1),"0.75 to 1",AND(X231&gt;1,X231&lt;=2),"1 to 2",AND(X231&gt;2,X231&lt;=3),"2 to 3",AND(X231&gt;3,X231&lt;=4),"3 to 4",AND(X231&gt;4,X231&lt;=5),"4 to 5",AND(X231&gt;5,X231&lt;=10),"5 to 10",X231&gt;10,"10+")</f>
        <v>0.1 to 0.2</v>
      </c>
      <c r="X231" s="16">
        <f t="shared" si="8"/>
        <v>0.161299612253813</v>
      </c>
      <c r="Y231" s="5" t="str">
        <f t="array" ref="Y231">_xlfn.IFS(AND(Z231&gt;0,Z231&lt;=1),"0 to 1",AND(Z231&gt;1,Z231&lt;=2),"1 to 2",AND(Z231&gt;2,Z231&lt;=4),"2 to 4",AND(Z231&gt;4,Z231&lt;=6),"4 to 6",AND(Z231&gt;6,Z231&lt;=8),"6 to 8",AND(Z231&gt;8,Z231&lt;=10),"8 to 10",AND(Z231&gt;10,Z231&lt;=15),"10 to 15",AND(Z231&gt;15,Z231&lt;=20),"15 to 20",AND(Z231&gt;20,Z231&lt;=25),"20 to 25",AND(Z231&gt;25,Z231&lt;=30),"25 to 30",AND(Z231&gt;30,Z231&lt;=40),"30 to 40",AND(Z231&gt;40,Z231&lt;=50),"40 to 50",Z231&gt;50,"50+")</f>
        <v>6 to 8</v>
      </c>
      <c r="Z231" s="9">
        <f>_xlfn.XLOOKUP($E231,'Raw Data'!$E:$E,'Raw Data'!Z:Z,"ERROR",0,1)</f>
        <v>7.774</v>
      </c>
      <c r="AA231" s="9" t="str">
        <f>_xlfn.XLOOKUP($E231,'Raw Data'!$E:$E,'Raw Data'!AA:AA,"ERROR",0,1)</f>
        <v>oz</v>
      </c>
    </row>
    <row r="232" hidden="1" spans="1:27">
      <c r="A232" s="5" t="str">
        <f>_xlfn.XLOOKUP($E232,'Raw Data'!$E:$E,'Raw Data'!A:A,"ERROR",0,1)</f>
        <v>AE</v>
      </c>
      <c r="B232" s="5" t="str">
        <f>_xlfn.XLOOKUP($E232,'Raw Data'!$E:$E,'Raw Data'!B:B,"ERROR",0,1)</f>
        <v>Hair Mousses</v>
      </c>
      <c r="C232" s="5" t="str">
        <f>_xlfn.XLOOKUP($E232,'Raw Data'!$E:$E,'Raw Data'!C:C,"ERROR",0,1)</f>
        <v>not your mother's</v>
      </c>
      <c r="D232" s="5" t="str">
        <f>_xlfn.XLOOKUP($E232,'Raw Data'!$E:$E,'Raw Data'!D:D,"ERROR",0,1)</f>
        <v>www.amazon.ae/dp/B07QCZKVTV</v>
      </c>
      <c r="E232" s="5" t="s">
        <v>431</v>
      </c>
      <c r="F232" s="9" t="str">
        <f>_xlfn.XLOOKUP($E232,'Raw Data'!$E:$E,'Raw Data'!F:F,"ERROR",0,1)</f>
        <v>Not Your Mother's Not Your Mothers Curl Talk Curl Activating Mousse 7 Ounce (3 Pack)</v>
      </c>
      <c r="G232" s="10">
        <f>_xlfn.XLOOKUP($E232,'Raw Data'!$E:$E,'Raw Data'!G:G,"ERROR",0,1)</f>
        <v>1</v>
      </c>
      <c r="H232" s="9">
        <f>_xlfn.XLOOKUP($E232,'Raw Data'!$E:$E,'Raw Data'!H:H,"ERROR",0,1)</f>
        <v>172.71</v>
      </c>
      <c r="I232" s="9">
        <f>_xlfn.XLOOKUP($E232,'Raw Data'!$E:$E,'Raw Data'!I:I,"ERROR",0,1)</f>
        <v>0.000231227793476348</v>
      </c>
      <c r="J232" s="9" t="str">
        <f>_xlfn.XLOOKUP($E232,'Raw Data'!$E:$E,'Raw Data'!J:J,"ERROR",0,1)</f>
        <v>No</v>
      </c>
      <c r="K232" s="14" t="str">
        <f t="array" ref="K232">_xlfn.IFS(AND(L232&gt;0,L232&lt;=5),"0 to 5",AND(L232&gt;5,L232&lt;=10),"5 to 10",AND(L232&gt;10,L232&lt;=15),"10 to 15",AND(L232&gt;15,L232&lt;=20),"15 to 20",AND(L232&gt;20,L232&lt;=30),"20 to 30",AND(L232&gt;30,L232&lt;=40),"30 to 40",AND(L232&gt;40,L232&lt;=50),"40 to 50",AND(L232&gt;50,L232&lt;=75),"50 to 75",AND(L232&gt;75,L232&lt;=100),"75 to 100",AND(L232&gt;100,L232&lt;=150),"100 to 150",AND(L232&gt;150,L232&lt;=200),"150 to 200",AND(L232&gt;200,L232&lt;=250),"200 to 250",AND(L232&gt;250,L232&lt;=300),"250 to 300",AND(L232&gt;300,L232&lt;=400),"300 to 400",AND(L232&gt;400,L232&lt;=500),"400 to 500",L232&gt;500,"500+")</f>
        <v>100 to 150</v>
      </c>
      <c r="L232" s="9">
        <f>_xlfn.XLOOKUP($E232,'Raw Data'!$E:$E,'Raw Data'!L:L,"ERROR",0,1)</f>
        <v>142.06</v>
      </c>
      <c r="M232" s="14" t="str">
        <f t="array" ref="M232">_xlfn.IFS(AND(N232&gt;0,N232&lt;=5),"0 to 5",AND(N232&gt;5,N232&lt;=10),"5 to 10",AND(N232&gt;10,N232&lt;=15),"10 to 15",AND(N232&gt;15,N232&lt;=20),"15 to 20",AND(N232&gt;20,N232&lt;=30),"20 to 30",AND(N232&gt;30,N232&lt;=40),"30 to 40",AND(N232&gt;40,N232&lt;=50),"40 to 50",AND(N232&gt;50,N232&lt;=75),"50 to 75",AND(N232&gt;75,N232&lt;=100),"75 to 100",AND(N232&gt;100,N232&lt;=150),"100 to 150",AND(N232&gt;150,N232&lt;=200),"150 to 200",AND(N232&gt;200,N232&lt;=250),"200 to 250",AND(N232&gt;250,N232&lt;=300),"250 to 300",AND(N232&gt;300,N232&lt;=400),"300 to 400",AND(N232&gt;400,N232&lt;=500),"400 to 500",N232&gt;500,"500+")</f>
        <v>100 to 150</v>
      </c>
      <c r="N232" s="9">
        <f>_xlfn.XLOOKUP($E232,'Raw Data'!$E:$E,'Raw Data'!N:N,"ERROR",0,1)</f>
        <v>149.72</v>
      </c>
      <c r="O232" s="14" t="str">
        <f t="array" ref="O232">_xlfn.IFS(P232=0,"No Discount",AND(P232&gt;0,P232&lt;=0.02),"0% to 2%",AND(P232&gt;0.02,P232&lt;=0.04),"2% to 4%",AND(P232&gt;0.04,P232&lt;=0.06),"4% to 6%",AND(P232&gt;0.06,P232&lt;=0.08),"6% to 8%",AND(P232&gt;0.08,P232&lt;=0.1),"8% to 10%",AND(P232&gt;0.1,P232&lt;=0.15),"10% to 15%",AND(P232&gt;0.15,P232&lt;=0.2),"15% to 20%",AND(P232&gt;0.2,P232&lt;=0.25),"20% to 25%",AND(P232&gt;0.25,P232&lt;=0.3),"25% to 30%",AND(P232&gt;0.3,P232&lt;=0.4),"30% to 40%",AND(P232&gt;0.4,P232&lt;=0.5),"40% to 50%",AND(P232&gt;0.5,P232&lt;=0.75),"50% to 75%",AND(P232&gt;0.75,P232&lt;=1),"75% to 100%")</f>
        <v>4% to 6%</v>
      </c>
      <c r="P232" s="10">
        <f>_xlfn.XLOOKUP($E232,'Raw Data'!$E:$E,'Raw Data'!P:P,"ERROR",0,1)</f>
        <v>0.051162169382848</v>
      </c>
      <c r="Q232" s="9">
        <f>_xlfn.XLOOKUP($E232,'Raw Data'!$E:$E,'Raw Data'!Q:Q,"ERROR",0,1)</f>
        <v>21</v>
      </c>
      <c r="R232" s="9" t="str">
        <f>_xlfn.XLOOKUP($E232,'Raw Data'!$E:$E,'Raw Data'!R:R,"ERROR",0,1)</f>
        <v>oz</v>
      </c>
      <c r="S232" s="5" t="str">
        <f t="array" ref="S232">_xlfn.IFS(AND(T232&gt;0,T232&lt;=0.05),"0 to 0.05",AND(T232&gt;0.05,T232&lt;=0.1),"0.05 to 0.1",AND(T232&gt;0.1,T232&lt;=0.2),"0.1 to 0.2",AND(T232&gt;0.2,T232&lt;=0.3),"0.2 to 0.3",AND(T232&gt;0.3,T232&lt;=0.4),"0.3 to 0.4",AND(T232&gt;0.4,T232&lt;=0.5),"0.4 to 0.5",AND(T232&gt;0.5,T232&lt;=0.75),"0.5 to 0.75",AND(T232&gt;0.75,T232&lt;=1),"0.75 to 1",AND(T232&gt;1,T232&lt;=2),"1 to 2",AND(T232&gt;2,T232&lt;=3),"2 to 3",AND(T232&gt;3,T232&lt;=4),"3 to 4",AND(T232&gt;4,T232&lt;=5),"4 to 5",AND(T232&gt;5,T232&lt;=10),"5 to 10",T232&gt;10,"10+")</f>
        <v>0.2 to 0.3</v>
      </c>
      <c r="T232" s="10">
        <f>_xlfn.XLOOKUP($E232,'Raw Data'!$E:$E,'Raw Data'!T:T,"ERROR",0,1)</f>
        <v>0.22877111615698</v>
      </c>
      <c r="U232" s="15" t="str">
        <f t="array" ref="U232">_xlfn.IFS(AND(V232&gt;0,V232&lt;=0.05),"0 to 0.05",AND(V232&gt;0.05,V232&lt;=0.1),"0.05 to 0.1",AND(V232&gt;0.1,V232&lt;=0.2),"0.1 to 0.2",AND(V232&gt;0.2,V232&lt;=0.3),"0.2 to 0.3",AND(V232&gt;0.3,V232&lt;=0.4),"0.3 to 0.4",AND(V232&gt;0.4,V232&lt;=0.5),"0.4 to 0.5",AND(V232&gt;0.5,V232&lt;=0.75),"0.5 to 0.75",AND(V232&gt;0.75,V232&lt;=1),"0.75 to 1",AND(V232&gt;1,V232&lt;=2),"1 to 2",AND(V232&gt;2,V232&lt;=3),"2 to 3",AND(V232&gt;3,V232&lt;=4),"3 to 4",AND(V232&gt;4,V232&lt;=5),"4 to 5",AND(V232&gt;5,V232&lt;=10),"5 to 10",V232&gt;10,"10+")</f>
        <v>0.05 to 0.1</v>
      </c>
      <c r="V232" s="10">
        <f>_xlfn.XLOOKUP($E232,'Raw Data'!$E:$E,'Raw Data'!V:V,"ERROR",0,1)</f>
        <v>0.0650987970433354</v>
      </c>
      <c r="W232" s="15" t="str">
        <f t="array" ref="W232">_xlfn.IFS(AND(X232&gt;0,X232&lt;=0.05),"0 to 0.05",AND(X232&gt;0.05,X232&lt;=0.1),"0.05 to 0.1",AND(X232&gt;0.1,X232&lt;=0.2),"0.1 to 0.2",AND(X232&gt;0.2,X232&lt;=0.3),"0.2 to 0.3",AND(X232&gt;0.3,X232&lt;=0.4),"0.3 to 0.4",AND(X232&gt;0.4,X232&lt;=0.5),"0.4 to 0.5",AND(X232&gt;0.5,X232&lt;=0.75),"0.5 to 0.75",AND(X232&gt;0.75,X232&lt;=1),"0.75 to 1",AND(X232&gt;1,X232&lt;=2),"1 to 2",AND(X232&gt;2,X232&lt;=3),"2 to 3",AND(X232&gt;3,X232&lt;=4),"3 to 4",AND(X232&gt;4,X232&lt;=5),"4 to 5",AND(X232&gt;5,X232&lt;=10),"5 to 10",X232&gt;10,"10+")</f>
        <v>0.05 to 0.1</v>
      </c>
      <c r="X232" s="16">
        <f t="shared" si="8"/>
        <v>0.0617682013623847</v>
      </c>
      <c r="Y232" s="5" t="str">
        <f t="array" ref="Y232">_xlfn.IFS(AND(Z232&gt;0,Z232&lt;=1),"0 to 1",AND(Z232&gt;1,Z232&lt;=2),"1 to 2",AND(Z232&gt;2,Z232&lt;=4),"2 to 4",AND(Z232&gt;4,Z232&lt;=6),"4 to 6",AND(Z232&gt;6,Z232&lt;=8),"6 to 8",AND(Z232&gt;8,Z232&lt;=10),"8 to 10",AND(Z232&gt;10,Z232&lt;=15),"10 to 15",AND(Z232&gt;15,Z232&lt;=20),"15 to 20",AND(Z232&gt;20,Z232&lt;=25),"20 to 25",AND(Z232&gt;25,Z232&lt;=30),"25 to 30",AND(Z232&gt;30,Z232&lt;=40),"30 to 40",AND(Z232&gt;40,Z232&lt;=50),"40 to 50",Z232&gt;50,"50+")</f>
        <v>20 to 25</v>
      </c>
      <c r="Z232" s="9">
        <f>_xlfn.XLOOKUP($E232,'Raw Data'!$E:$E,'Raw Data'!Z:Z,"ERROR",0,1)</f>
        <v>21</v>
      </c>
      <c r="AA232" s="9" t="str">
        <f>_xlfn.XLOOKUP($E232,'Raw Data'!$E:$E,'Raw Data'!AA:AA,"ERROR",0,1)</f>
        <v>oz</v>
      </c>
    </row>
    <row r="233" hidden="1" spans="1:27">
      <c r="A233" s="5" t="str">
        <f>_xlfn.XLOOKUP($E233,'Raw Data'!$E:$E,'Raw Data'!A:A,"ERROR",0,1)</f>
        <v>AE</v>
      </c>
      <c r="B233" s="5" t="str">
        <f>_xlfn.XLOOKUP($E233,'Raw Data'!$E:$E,'Raw Data'!B:B,"ERROR",0,1)</f>
        <v>Hair Mousses</v>
      </c>
      <c r="C233" s="5" t="str">
        <f>_xlfn.XLOOKUP($E233,'Raw Data'!$E:$E,'Raw Data'!C:C,"ERROR",0,1)</f>
        <v>design essentials</v>
      </c>
      <c r="D233" s="5" t="str">
        <f>_xlfn.XLOOKUP($E233,'Raw Data'!$E:$E,'Raw Data'!D:D,"ERROR",0,1)</f>
        <v>www.amazon.ae/dp/B07BBG1ZWT</v>
      </c>
      <c r="E233" s="5" t="s">
        <v>432</v>
      </c>
      <c r="F233" s="9" t="str">
        <f>_xlfn.XLOOKUP($E233,'Raw Data'!$E:$E,'Raw Data'!F:F,"ERROR",0,1)</f>
        <v>Design Essentials Curl Enhancing Mousse, Almond and Avocado Collection, 2.3 Ounces</v>
      </c>
      <c r="G233" s="10">
        <f>_xlfn.XLOOKUP($E233,'Raw Data'!$E:$E,'Raw Data'!G:G,"ERROR",0,1)</f>
        <v>3</v>
      </c>
      <c r="H233" s="9">
        <f>_xlfn.XLOOKUP($E233,'Raw Data'!$E:$E,'Raw Data'!H:H,"ERROR",0,1)</f>
        <v>171.7</v>
      </c>
      <c r="I233" s="9">
        <f>_xlfn.XLOOKUP($E233,'Raw Data'!$E:$E,'Raw Data'!I:I,"ERROR",0,1)</f>
        <v>0.000229875584157773</v>
      </c>
      <c r="J233" s="9" t="str">
        <f>_xlfn.XLOOKUP($E233,'Raw Data'!$E:$E,'Raw Data'!J:J,"ERROR",0,1)</f>
        <v>No</v>
      </c>
      <c r="K233" s="14" t="str">
        <f t="array" ref="K233">_xlfn.IFS(AND(L233&gt;0,L233&lt;=5),"0 to 5",AND(L233&gt;5,L233&lt;=10),"5 to 10",AND(L233&gt;10,L233&lt;=15),"10 to 15",AND(L233&gt;15,L233&lt;=20),"15 to 20",AND(L233&gt;20,L233&lt;=30),"20 to 30",AND(L233&gt;30,L233&lt;=40),"30 to 40",AND(L233&gt;40,L233&lt;=50),"40 to 50",AND(L233&gt;50,L233&lt;=75),"50 to 75",AND(L233&gt;75,L233&lt;=100),"75 to 100",AND(L233&gt;100,L233&lt;=150),"100 to 150",AND(L233&gt;150,L233&lt;=200),"150 to 200",AND(L233&gt;200,L233&lt;=250),"200 to 250",AND(L233&gt;250,L233&lt;=300),"250 to 300",AND(L233&gt;300,L233&lt;=400),"300 to 400",AND(L233&gt;400,L233&lt;=500),"400 to 500",L233&gt;500,"500+")</f>
        <v>50 to 75</v>
      </c>
      <c r="L233" s="9">
        <f>_xlfn.XLOOKUP($E233,'Raw Data'!$E:$E,'Raw Data'!L:L,"ERROR",0,1)</f>
        <v>74.48</v>
      </c>
      <c r="M233" s="14" t="str">
        <f t="array" ref="M233">_xlfn.IFS(AND(N233&gt;0,N233&lt;=5),"0 to 5",AND(N233&gt;5,N233&lt;=10),"5 to 10",AND(N233&gt;10,N233&lt;=15),"10 to 15",AND(N233&gt;15,N233&lt;=20),"15 to 20",AND(N233&gt;20,N233&lt;=30),"20 to 30",AND(N233&gt;30,N233&lt;=40),"30 to 40",AND(N233&gt;40,N233&lt;=50),"40 to 50",AND(N233&gt;50,N233&lt;=75),"50 to 75",AND(N233&gt;75,N233&lt;=100),"75 to 100",AND(N233&gt;100,N233&lt;=150),"100 to 150",AND(N233&gt;150,N233&lt;=200),"150 to 200",AND(N233&gt;200,N233&lt;=250),"200 to 250",AND(N233&gt;250,N233&lt;=300),"250 to 300",AND(N233&gt;300,N233&lt;=400),"300 to 400",AND(N233&gt;400,N233&lt;=500),"400 to 500",N233&gt;500,"500+")</f>
        <v>75 to 100</v>
      </c>
      <c r="N233" s="9">
        <f>_xlfn.XLOOKUP($E233,'Raw Data'!$E:$E,'Raw Data'!N:N,"ERROR",0,1)</f>
        <v>77.45</v>
      </c>
      <c r="O233" s="14" t="str">
        <f t="array" ref="O233">_xlfn.IFS(P233=0,"No Discount",AND(P233&gt;0,P233&lt;=0.02),"0% to 2%",AND(P233&gt;0.02,P233&lt;=0.04),"2% to 4%",AND(P233&gt;0.04,P233&lt;=0.06),"4% to 6%",AND(P233&gt;0.06,P233&lt;=0.08),"6% to 8%",AND(P233&gt;0.08,P233&lt;=0.1),"8% to 10%",AND(P233&gt;0.1,P233&lt;=0.15),"10% to 15%",AND(P233&gt;0.15,P233&lt;=0.2),"15% to 20%",AND(P233&gt;0.2,P233&lt;=0.25),"20% to 25%",AND(P233&gt;0.25,P233&lt;=0.3),"25% to 30%",AND(P233&gt;0.3,P233&lt;=0.4),"30% to 40%",AND(P233&gt;0.4,P233&lt;=0.5),"40% to 50%",AND(P233&gt;0.5,P233&lt;=0.75),"50% to 75%",AND(P233&gt;0.75,P233&lt;=1),"75% to 100%")</f>
        <v>2% to 4%</v>
      </c>
      <c r="P233" s="10">
        <f>_xlfn.XLOOKUP($E233,'Raw Data'!$E:$E,'Raw Data'!P:P,"ERROR",0,1)</f>
        <v>0.0383473208521627</v>
      </c>
      <c r="Q233" s="9">
        <f>_xlfn.XLOOKUP($E233,'Raw Data'!$E:$E,'Raw Data'!Q:Q,"ERROR",0,1)</f>
        <v>2.3</v>
      </c>
      <c r="R233" s="9" t="str">
        <f>_xlfn.XLOOKUP($E233,'Raw Data'!$E:$E,'Raw Data'!R:R,"ERROR",0,1)</f>
        <v>oz</v>
      </c>
      <c r="S233" s="5" t="str">
        <f t="array" ref="S233">_xlfn.IFS(AND(T233&gt;0,T233&lt;=0.05),"0 to 0.05",AND(T233&gt;0.05,T233&lt;=0.1),"0.05 to 0.1",AND(T233&gt;0.1,T233&lt;=0.2),"0.1 to 0.2",AND(T233&gt;0.2,T233&lt;=0.3),"0.2 to 0.3",AND(T233&gt;0.3,T233&lt;=0.4),"0.3 to 0.4",AND(T233&gt;0.4,T233&lt;=0.5),"0.4 to 0.5",AND(T233&gt;0.5,T233&lt;=0.75),"0.5 to 0.75",AND(T233&gt;0.75,T233&lt;=1),"0.75 to 1",AND(T233&gt;1,T233&lt;=2),"1 to 2",AND(T233&gt;2,T233&lt;=3),"2 to 3",AND(T233&gt;3,T233&lt;=4),"3 to 4",AND(T233&gt;4,T233&lt;=5),"4 to 5",AND(T233&gt;5,T233&lt;=10),"5 to 10",T233&gt;10,"10+")</f>
        <v>1 to 2</v>
      </c>
      <c r="T233" s="10">
        <f>_xlfn.XLOOKUP($E233,'Raw Data'!$E:$E,'Raw Data'!T:T,"ERROR",0,1)</f>
        <v>1.09511696637309</v>
      </c>
      <c r="U233" s="15" t="str">
        <f t="array" ref="U233">_xlfn.IFS(AND(V233&gt;0,V233&lt;=0.05),"0 to 0.05",AND(V233&gt;0.05,V233&lt;=0.1),"0.05 to 0.1",AND(V233&gt;0.1,V233&lt;=0.2),"0.1 to 0.2",AND(V233&gt;0.2,V233&lt;=0.3),"0.2 to 0.3",AND(V233&gt;0.3,V233&lt;=0.4),"0.3 to 0.4",AND(V233&gt;0.4,V233&lt;=0.5),"0.4 to 0.5",AND(V233&gt;0.5,V233&lt;=0.75),"0.5 to 0.75",AND(V233&gt;0.75,V233&lt;=1),"0.75 to 1",AND(V233&gt;1,V233&lt;=2),"1 to 2",AND(V233&gt;2,V233&lt;=3),"2 to 3",AND(V233&gt;3,V233&lt;=4),"3 to 4",AND(V233&gt;4,V233&lt;=5),"4 to 5",AND(V233&gt;5,V233&lt;=10),"5 to 10",V233&gt;10,"10+")</f>
        <v>0.3 to 0.4</v>
      </c>
      <c r="V233" s="10">
        <f>_xlfn.XLOOKUP($E233,'Raw Data'!$E:$E,'Raw Data'!V:V,"ERROR",0,1)</f>
        <v>0.307472320654012</v>
      </c>
      <c r="W233" s="15" t="str">
        <f t="array" ref="W233">_xlfn.IFS(AND(X233&gt;0,X233&lt;=0.05),"0 to 0.05",AND(X233&gt;0.05,X233&lt;=0.1),"0.05 to 0.1",AND(X233&gt;0.1,X233&lt;=0.2),"0.1 to 0.2",AND(X233&gt;0.2,X233&lt;=0.3),"0.2 to 0.3",AND(X233&gt;0.3,X233&lt;=0.4),"0.3 to 0.4",AND(X233&gt;0.4,X233&lt;=0.5),"0.4 to 0.5",AND(X233&gt;0.5,X233&lt;=0.75),"0.5 to 0.75",AND(X233&gt;0.75,X233&lt;=1),"0.75 to 1",AND(X233&gt;1,X233&lt;=2),"1 to 2",AND(X233&gt;2,X233&lt;=3),"2 to 3",AND(X233&gt;3,X233&lt;=4),"3 to 4",AND(X233&gt;4,X233&lt;=5),"4 to 5",AND(X233&gt;5,X233&lt;=10),"5 to 10",X233&gt;10,"10+")</f>
        <v>0.2 to 0.3</v>
      </c>
      <c r="X233" s="16">
        <f t="shared" si="8"/>
        <v>0.295681580920733</v>
      </c>
      <c r="Y233" s="5" t="str">
        <f t="array" ref="Y233">_xlfn.IFS(AND(Z233&gt;0,Z233&lt;=1),"0 to 1",AND(Z233&gt;1,Z233&lt;=2),"1 to 2",AND(Z233&gt;2,Z233&lt;=4),"2 to 4",AND(Z233&gt;4,Z233&lt;=6),"4 to 6",AND(Z233&gt;6,Z233&lt;=8),"6 to 8",AND(Z233&gt;8,Z233&lt;=10),"8 to 10",AND(Z233&gt;10,Z233&lt;=15),"10 to 15",AND(Z233&gt;15,Z233&lt;=20),"15 to 20",AND(Z233&gt;20,Z233&lt;=25),"20 to 25",AND(Z233&gt;25,Z233&lt;=30),"25 to 30",AND(Z233&gt;30,Z233&lt;=40),"30 to 40",AND(Z233&gt;40,Z233&lt;=50),"40 to 50",Z233&gt;50,"50+")</f>
        <v>2 to 4</v>
      </c>
      <c r="Z233" s="9">
        <f>_xlfn.XLOOKUP($E233,'Raw Data'!$E:$E,'Raw Data'!Z:Z,"ERROR",0,1)</f>
        <v>2.3</v>
      </c>
      <c r="AA233" s="9" t="str">
        <f>_xlfn.XLOOKUP($E233,'Raw Data'!$E:$E,'Raw Data'!AA:AA,"ERROR",0,1)</f>
        <v>oz</v>
      </c>
    </row>
    <row r="234" hidden="1" spans="1:27">
      <c r="A234" s="5" t="str">
        <f>_xlfn.XLOOKUP($E234,'Raw Data'!$E:$E,'Raw Data'!A:A,"ERROR",0,1)</f>
        <v>AE</v>
      </c>
      <c r="B234" s="5" t="str">
        <f>_xlfn.XLOOKUP($E234,'Raw Data'!$E:$E,'Raw Data'!B:B,"ERROR",0,1)</f>
        <v>Hair Mousses</v>
      </c>
      <c r="C234" s="5" t="str">
        <f>_xlfn.XLOOKUP($E234,'Raw Data'!$E:$E,'Raw Data'!C:C,"ERROR",0,1)</f>
        <v>Bellouis</v>
      </c>
      <c r="D234" s="5" t="str">
        <f>_xlfn.XLOOKUP($E234,'Raw Data'!$E:$E,'Raw Data'!D:D,"ERROR",0,1)</f>
        <v>www.amazon.ae/dp/B09X43FH5S</v>
      </c>
      <c r="E234" s="5" t="s">
        <v>433</v>
      </c>
      <c r="F234" s="9" t="str">
        <f>_xlfn.XLOOKUP($E234,'Raw Data'!$E:$E,'Raw Data'!F:F,"ERROR",0,1)</f>
        <v>Bellouis Lace Tint Mousse, Melting Hair Mousse, Tinting Foam, Wig Tint 200ml/7fl.oz, Light Brown</v>
      </c>
      <c r="G234" s="10">
        <f>_xlfn.XLOOKUP($E234,'Raw Data'!$E:$E,'Raw Data'!G:G,"ERROR",0,1)</f>
        <v>4</v>
      </c>
      <c r="H234" s="9">
        <f>_xlfn.XLOOKUP($E234,'Raw Data'!$E:$E,'Raw Data'!H:H,"ERROR",0,1)</f>
        <v>168.99</v>
      </c>
      <c r="I234" s="9">
        <f>_xlfn.XLOOKUP($E234,'Raw Data'!$E:$E,'Raw Data'!I:I,"ERROR",0,1)</f>
        <v>0.000226247378956447</v>
      </c>
      <c r="J234" s="9" t="str">
        <f>_xlfn.XLOOKUP($E234,'Raw Data'!$E:$E,'Raw Data'!J:J,"ERROR",0,1)</f>
        <v>No</v>
      </c>
      <c r="K234" s="14" t="str">
        <f t="array" ref="K234">_xlfn.IFS(AND(L234&gt;0,L234&lt;=5),"0 to 5",AND(L234&gt;5,L234&lt;=10),"5 to 10",AND(L234&gt;10,L234&lt;=15),"10 to 15",AND(L234&gt;15,L234&lt;=20),"15 to 20",AND(L234&gt;20,L234&lt;=30),"20 to 30",AND(L234&gt;30,L234&lt;=40),"30 to 40",AND(L234&gt;40,L234&lt;=50),"40 to 50",AND(L234&gt;50,L234&lt;=75),"50 to 75",AND(L234&gt;75,L234&lt;=100),"75 to 100",AND(L234&gt;100,L234&lt;=150),"100 to 150",AND(L234&gt;150,L234&lt;=200),"150 to 200",AND(L234&gt;200,L234&lt;=250),"200 to 250",AND(L234&gt;250,L234&lt;=300),"250 to 300",AND(L234&gt;300,L234&lt;=400),"300 to 400",AND(L234&gt;400,L234&lt;=500),"400 to 500",L234&gt;500,"500+")</f>
        <v>40 to 50</v>
      </c>
      <c r="L234" s="9">
        <f>_xlfn.XLOOKUP($E234,'Raw Data'!$E:$E,'Raw Data'!L:L,"ERROR",0,1)</f>
        <v>44.49</v>
      </c>
      <c r="M234" s="14" t="str">
        <f t="array" ref="M234">_xlfn.IFS(AND(N234&gt;0,N234&lt;=5),"0 to 5",AND(N234&gt;5,N234&lt;=10),"5 to 10",AND(N234&gt;10,N234&lt;=15),"10 to 15",AND(N234&gt;15,N234&lt;=20),"15 to 20",AND(N234&gt;20,N234&lt;=30),"20 to 30",AND(N234&gt;30,N234&lt;=40),"30 to 40",AND(N234&gt;40,N234&lt;=50),"40 to 50",AND(N234&gt;50,N234&lt;=75),"50 to 75",AND(N234&gt;75,N234&lt;=100),"75 to 100",AND(N234&gt;100,N234&lt;=150),"100 to 150",AND(N234&gt;150,N234&lt;=200),"150 to 200",AND(N234&gt;200,N234&lt;=250),"200 to 250",AND(N234&gt;250,N234&lt;=300),"250 to 300",AND(N234&gt;300,N234&lt;=400),"300 to 400",AND(N234&gt;400,N234&lt;=500),"400 to 500",N234&gt;500,"500+")</f>
        <v>50 to 75</v>
      </c>
      <c r="N234" s="9">
        <f>_xlfn.XLOOKUP($E234,'Raw Data'!$E:$E,'Raw Data'!N:N,"ERROR",0,1)</f>
        <v>50.64</v>
      </c>
      <c r="O234" s="14" t="str">
        <f t="array" ref="O234">_xlfn.IFS(P234=0,"No Discount",AND(P234&gt;0,P234&lt;=0.02),"0% to 2%",AND(P234&gt;0.02,P234&lt;=0.04),"2% to 4%",AND(P234&gt;0.04,P234&lt;=0.06),"4% to 6%",AND(P234&gt;0.06,P234&lt;=0.08),"6% to 8%",AND(P234&gt;0.08,P234&lt;=0.1),"8% to 10%",AND(P234&gt;0.1,P234&lt;=0.15),"10% to 15%",AND(P234&gt;0.15,P234&lt;=0.2),"15% to 20%",AND(P234&gt;0.2,P234&lt;=0.25),"20% to 25%",AND(P234&gt;0.25,P234&lt;=0.3),"25% to 30%",AND(P234&gt;0.3,P234&lt;=0.4),"30% to 40%",AND(P234&gt;0.4,P234&lt;=0.5),"40% to 50%",AND(P234&gt;0.5,P234&lt;=0.75),"50% to 75%",AND(P234&gt;0.75,P234&lt;=1),"75% to 100%")</f>
        <v>10% to 15%</v>
      </c>
      <c r="P234" s="10">
        <f>_xlfn.XLOOKUP($E234,'Raw Data'!$E:$E,'Raw Data'!P:P,"ERROR",0,1)</f>
        <v>0.121445497630332</v>
      </c>
      <c r="Q234" s="9">
        <f>_xlfn.XLOOKUP($E234,'Raw Data'!$E:$E,'Raw Data'!Q:Q,"ERROR",0,1)</f>
        <v>200</v>
      </c>
      <c r="R234" s="9" t="str">
        <f>_xlfn.XLOOKUP($E234,'Raw Data'!$E:$E,'Raw Data'!R:R,"ERROR",0,1)</f>
        <v>ml</v>
      </c>
      <c r="S234" s="5" t="str">
        <f t="array" ref="S234">_xlfn.IFS(AND(T234&gt;0,T234&lt;=0.05),"0 to 0.05",AND(T234&gt;0.05,T234&lt;=0.1),"0.05 to 0.1",AND(T234&gt;0.1,T234&lt;=0.2),"0.1 to 0.2",AND(T234&gt;0.2,T234&lt;=0.3),"0.2 to 0.3",AND(T234&gt;0.3,T234&lt;=0.4),"0.3 to 0.4",AND(T234&gt;0.4,T234&lt;=0.5),"0.4 to 0.5",AND(T234&gt;0.5,T234&lt;=0.75),"0.5 to 0.75",AND(T234&gt;0.75,T234&lt;=1),"0.75 to 1",AND(T234&gt;1,T234&lt;=2),"1 to 2",AND(T234&gt;2,T234&lt;=3),"2 to 3",AND(T234&gt;3,T234&lt;=4),"3 to 4",AND(T234&gt;4,T234&lt;=5),"4 to 5",AND(T234&gt;5,T234&lt;=10),"5 to 10",T234&gt;10,"10+")</f>
        <v>0.2 to 0.3</v>
      </c>
      <c r="T234" s="10">
        <f>_xlfn.XLOOKUP($E234,'Raw Data'!$E:$E,'Raw Data'!T:T,"ERROR",0,1)</f>
        <v>0.222568851766843</v>
      </c>
      <c r="U234" s="15" t="str">
        <f t="array" ref="U234">_xlfn.IFS(AND(V234&gt;0,V234&lt;=0.05),"0 to 0.05",AND(V234&gt;0.05,V234&lt;=0.1),"0.05 to 0.1",AND(V234&gt;0.1,V234&lt;=0.2),"0.1 to 0.2",AND(V234&gt;0.2,V234&lt;=0.3),"0.2 to 0.3",AND(V234&gt;0.3,V234&lt;=0.4),"0.3 to 0.4",AND(V234&gt;0.4,V234&lt;=0.5),"0.4 to 0.5",AND(V234&gt;0.5,V234&lt;=0.75),"0.5 to 0.75",AND(V234&gt;0.75,V234&lt;=1),"0.75 to 1",AND(V234&gt;1,V234&lt;=2),"1 to 2",AND(V234&gt;2,V234&lt;=3),"2 to 3",AND(V234&gt;3,V234&lt;=4),"3 to 4",AND(V234&gt;4,V234&lt;=5),"4 to 5",AND(V234&gt;5,V234&lt;=10),"5 to 10",V234&gt;10,"10+")</f>
        <v>0.05 to 0.1</v>
      </c>
      <c r="V234" s="10">
        <f>_xlfn.XLOOKUP($E234,'Raw Data'!$E:$E,'Raw Data'!V:V,"ERROR",0,1)</f>
        <v>0.0684005258808204</v>
      </c>
      <c r="W234" s="15" t="str">
        <f t="array" ref="W234">_xlfn.IFS(AND(X234&gt;0,X234&lt;=0.05),"0 to 0.05",AND(X234&gt;0.05,X234&lt;=0.1),"0.05 to 0.1",AND(X234&gt;0.1,X234&lt;=0.2),"0.1 to 0.2",AND(X234&gt;0.2,X234&lt;=0.3),"0.2 to 0.3",AND(X234&gt;0.3,X234&lt;=0.4),"0.3 to 0.4",AND(X234&gt;0.4,X234&lt;=0.5),"0.4 to 0.5",AND(X234&gt;0.5,X234&lt;=0.75),"0.5 to 0.75",AND(X234&gt;0.75,X234&lt;=1),"0.75 to 1",AND(X234&gt;1,X234&lt;=2),"1 to 2",AND(X234&gt;2,X234&lt;=3),"2 to 3",AND(X234&gt;3,X234&lt;=4),"3 to 4",AND(X234&gt;4,X234&lt;=5),"4 to 5",AND(X234&gt;5,X234&lt;=10),"5 to 10",X234&gt;10,"10+")</f>
        <v>0.05 to 0.1</v>
      </c>
      <c r="X234" s="16">
        <f t="shared" si="8"/>
        <v>0.0600935899770477</v>
      </c>
      <c r="Y234" s="5" t="str">
        <f t="array" ref="Y234">_xlfn.IFS(AND(Z234&gt;0,Z234&lt;=1),"0 to 1",AND(Z234&gt;1,Z234&lt;=2),"1 to 2",AND(Z234&gt;2,Z234&lt;=4),"2 to 4",AND(Z234&gt;4,Z234&lt;=6),"4 to 6",AND(Z234&gt;6,Z234&lt;=8),"6 to 8",AND(Z234&gt;8,Z234&lt;=10),"8 to 10",AND(Z234&gt;10,Z234&lt;=15),"10 to 15",AND(Z234&gt;15,Z234&lt;=20),"15 to 20",AND(Z234&gt;20,Z234&lt;=25),"20 to 25",AND(Z234&gt;25,Z234&lt;=30),"25 to 30",AND(Z234&gt;30,Z234&lt;=40),"30 to 40",AND(Z234&gt;40,Z234&lt;=50),"40 to 50",Z234&gt;50,"50+")</f>
        <v>6 to 8</v>
      </c>
      <c r="Z234" s="9">
        <f>_xlfn.XLOOKUP($E234,'Raw Data'!$E:$E,'Raw Data'!Z:Z,"ERROR",0,1)</f>
        <v>6.76</v>
      </c>
      <c r="AA234" s="9" t="str">
        <f>_xlfn.XLOOKUP($E234,'Raw Data'!$E:$E,'Raw Data'!AA:AA,"ERROR",0,1)</f>
        <v>oz</v>
      </c>
    </row>
    <row r="235" hidden="1" spans="1:27">
      <c r="A235" s="5" t="str">
        <f>_xlfn.XLOOKUP($E235,'Raw Data'!$E:$E,'Raw Data'!A:A,"ERROR",0,1)</f>
        <v>AE</v>
      </c>
      <c r="B235" s="5" t="str">
        <f>_xlfn.XLOOKUP($E235,'Raw Data'!$E:$E,'Raw Data'!B:B,"ERROR",0,1)</f>
        <v>Hair Mousses</v>
      </c>
      <c r="C235" s="5" t="str">
        <f>_xlfn.XLOOKUP($E235,'Raw Data'!$E:$E,'Raw Data'!C:C,"ERROR",0,1)</f>
        <v>l'oreal professionnel</v>
      </c>
      <c r="D235" s="5" t="str">
        <f>_xlfn.XLOOKUP($E235,'Raw Data'!$E:$E,'Raw Data'!D:D,"ERROR",0,1)</f>
        <v>www.amazon.ae/dp/B01HK6XXZU</v>
      </c>
      <c r="E235" s="5" t="s">
        <v>434</v>
      </c>
      <c r="F235" s="9" t="str">
        <f>_xlfn.XLOOKUP($E235,'Raw Data'!$E:$E,'Raw Data'!F:F,"ERROR",0,1)</f>
        <v>L'Oreal Professionnel - Tecni Art Volume Lift Mousse 250ml / 8.45oz</v>
      </c>
      <c r="G235" s="10">
        <f>_xlfn.XLOOKUP($E235,'Raw Data'!$E:$E,'Raw Data'!G:G,"ERROR",0,1)</f>
        <v>3</v>
      </c>
      <c r="H235" s="9">
        <f>_xlfn.XLOOKUP($E235,'Raw Data'!$E:$E,'Raw Data'!H:H,"ERROR",0,1)</f>
        <v>164.19</v>
      </c>
      <c r="I235" s="9">
        <f>_xlfn.XLOOKUP($E235,'Raw Data'!$E:$E,'Raw Data'!I:I,"ERROR",0,1)</f>
        <v>0.000219821037640447</v>
      </c>
      <c r="J235" s="9" t="str">
        <f>_xlfn.XLOOKUP($E235,'Raw Data'!$E:$E,'Raw Data'!J:J,"ERROR",0,1)</f>
        <v>No</v>
      </c>
      <c r="K235" s="14" t="str">
        <f t="array" ref="K235">_xlfn.IFS(AND(L235&gt;0,L235&lt;=5),"0 to 5",AND(L235&gt;5,L235&lt;=10),"5 to 10",AND(L235&gt;10,L235&lt;=15),"10 to 15",AND(L235&gt;15,L235&lt;=20),"15 to 20",AND(L235&gt;20,L235&lt;=30),"20 to 30",AND(L235&gt;30,L235&lt;=40),"30 to 40",AND(L235&gt;40,L235&lt;=50),"40 to 50",AND(L235&gt;50,L235&lt;=75),"50 to 75",AND(L235&gt;75,L235&lt;=100),"75 to 100",AND(L235&gt;100,L235&lt;=150),"100 to 150",AND(L235&gt;150,L235&lt;=200),"150 to 200",AND(L235&gt;200,L235&lt;=250),"200 to 250",AND(L235&gt;250,L235&lt;=300),"250 to 300",AND(L235&gt;300,L235&lt;=400),"300 to 400",AND(L235&gt;400,L235&lt;=500),"400 to 500",L235&gt;500,"500+")</f>
        <v>50 to 75</v>
      </c>
      <c r="L235" s="9">
        <f>_xlfn.XLOOKUP($E235,'Raw Data'!$E:$E,'Raw Data'!L:L,"ERROR",0,1)</f>
        <v>65</v>
      </c>
      <c r="M235" s="14" t="str">
        <f t="array" ref="M235">_xlfn.IFS(AND(N235&gt;0,N235&lt;=5),"0 to 5",AND(N235&gt;5,N235&lt;=10),"5 to 10",AND(N235&gt;10,N235&lt;=15),"10 to 15",AND(N235&gt;15,N235&lt;=20),"15 to 20",AND(N235&gt;20,N235&lt;=30),"20 to 30",AND(N235&gt;30,N235&lt;=40),"30 to 40",AND(N235&gt;40,N235&lt;=50),"40 to 50",AND(N235&gt;50,N235&lt;=75),"50 to 75",AND(N235&gt;75,N235&lt;=100),"75 to 100",AND(N235&gt;100,N235&lt;=150),"100 to 150",AND(N235&gt;150,N235&lt;=200),"150 to 200",AND(N235&gt;200,N235&lt;=250),"200 to 250",AND(N235&gt;250,N235&lt;=300),"250 to 300",AND(N235&gt;300,N235&lt;=400),"300 to 400",AND(N235&gt;400,N235&lt;=500),"400 to 500",N235&gt;500,"500+")</f>
        <v>50 to 75</v>
      </c>
      <c r="N235" s="9">
        <f>_xlfn.XLOOKUP($E235,'Raw Data'!$E:$E,'Raw Data'!N:N,"ERROR",0,1)</f>
        <v>65</v>
      </c>
      <c r="O235" s="14" t="str">
        <f t="array" ref="O235">_xlfn.IFS(P235=0,"No Discount",AND(P235&gt;0,P235&lt;=0.02),"0% to 2%",AND(P235&gt;0.02,P235&lt;=0.04),"2% to 4%",AND(P235&gt;0.04,P235&lt;=0.06),"4% to 6%",AND(P235&gt;0.06,P235&lt;=0.08),"6% to 8%",AND(P235&gt;0.08,P235&lt;=0.1),"8% to 10%",AND(P235&gt;0.1,P235&lt;=0.15),"10% to 15%",AND(P235&gt;0.15,P235&lt;=0.2),"15% to 20%",AND(P235&gt;0.2,P235&lt;=0.25),"20% to 25%",AND(P235&gt;0.25,P235&lt;=0.3),"25% to 30%",AND(P235&gt;0.3,P235&lt;=0.4),"30% to 40%",AND(P235&gt;0.4,P235&lt;=0.5),"40% to 50%",AND(P235&gt;0.5,P235&lt;=0.75),"50% to 75%",AND(P235&gt;0.75,P235&lt;=1),"75% to 100%")</f>
        <v>No Discount</v>
      </c>
      <c r="P235" s="10">
        <f>_xlfn.XLOOKUP($E235,'Raw Data'!$E:$E,'Raw Data'!P:P,"ERROR",0,1)</f>
        <v>0</v>
      </c>
      <c r="Q235" s="9">
        <f>_xlfn.XLOOKUP($E235,'Raw Data'!$E:$E,'Raw Data'!Q:Q,"ERROR",0,1)</f>
        <v>250</v>
      </c>
      <c r="R235" s="9" t="str">
        <f>_xlfn.XLOOKUP($E235,'Raw Data'!$E:$E,'Raw Data'!R:R,"ERROR",0,1)</f>
        <v>ml</v>
      </c>
      <c r="S235" s="5" t="str">
        <f t="array" ref="S235">_xlfn.IFS(AND(T235&gt;0,T235&lt;=0.05),"0 to 0.05",AND(T235&gt;0.05,T235&lt;=0.1),"0.05 to 0.1",AND(T235&gt;0.1,T235&lt;=0.2),"0.1 to 0.2",AND(T235&gt;0.2,T235&lt;=0.3),"0.2 to 0.3",AND(T235&gt;0.3,T235&lt;=0.4),"0.3 to 0.4",AND(T235&gt;0.4,T235&lt;=0.5),"0.4 to 0.5",AND(T235&gt;0.5,T235&lt;=0.75),"0.5 to 0.75",AND(T235&gt;0.75,T235&lt;=1),"0.75 to 1",AND(T235&gt;1,T235&lt;=2),"1 to 2",AND(T235&gt;2,T235&lt;=3),"2 to 3",AND(T235&gt;3,T235&lt;=4),"3 to 4",AND(T235&gt;4,T235&lt;=5),"4 to 5",AND(T235&gt;5,T235&lt;=10),"5 to 10",T235&gt;10,"10+")</f>
        <v>0.2 to 0.3</v>
      </c>
      <c r="T235" s="10">
        <f>_xlfn.XLOOKUP($E235,'Raw Data'!$E:$E,'Raw Data'!T:T,"ERROR",0,1)</f>
        <v>0.260138914180172</v>
      </c>
      <c r="U235" s="15" t="str">
        <f t="array" ref="U235">_xlfn.IFS(AND(V235&gt;0,V235&lt;=0.05),"0 to 0.05",AND(V235&gt;0.05,V235&lt;=0.1),"0.05 to 0.1",AND(V235&gt;0.1,V235&lt;=0.2),"0.1 to 0.2",AND(V235&gt;0.2,V235&lt;=0.3),"0.2 to 0.3",AND(V235&gt;0.3,V235&lt;=0.4),"0.3 to 0.4",AND(V235&gt;0.4,V235&lt;=0.5),"0.4 to 0.5",AND(V235&gt;0.5,V235&lt;=0.75),"0.5 to 0.75",AND(V235&gt;0.75,V235&lt;=1),"0.75 to 1",AND(V235&gt;1,V235&lt;=2),"1 to 2",AND(V235&gt;2,V235&lt;=3),"2 to 3",AND(V235&gt;3,V235&lt;=4),"3 to 4",AND(V235&gt;4,V235&lt;=5),"4 to 5",AND(V235&gt;5,V235&lt;=10),"5 to 10",V235&gt;10,"10+")</f>
        <v>0.05 to 0.1</v>
      </c>
      <c r="V235" s="10">
        <f>_xlfn.XLOOKUP($E235,'Raw Data'!$E:$E,'Raw Data'!V:V,"ERROR",0,1)</f>
        <v>0.0702375068286465</v>
      </c>
      <c r="W235" s="15" t="str">
        <f t="array" ref="W235">_xlfn.IFS(AND(X235&gt;0,X235&lt;=0.05),"0 to 0.05",AND(X235&gt;0.05,X235&lt;=0.1),"0.05 to 0.1",AND(X235&gt;0.1,X235&lt;=0.2),"0.1 to 0.2",AND(X235&gt;0.2,X235&lt;=0.3),"0.2 to 0.3",AND(X235&gt;0.3,X235&lt;=0.4),"0.3 to 0.4",AND(X235&gt;0.4,X235&lt;=0.5),"0.4 to 0.5",AND(X235&gt;0.5,X235&lt;=0.75),"0.5 to 0.75",AND(X235&gt;0.75,X235&lt;=1),"0.75 to 1",AND(X235&gt;1,X235&lt;=2),"1 to 2",AND(X235&gt;2,X235&lt;=3),"2 to 3",AND(X235&gt;3,X235&lt;=4),"3 to 4",AND(X235&gt;4,X235&lt;=5),"4 to 5",AND(X235&gt;5,X235&lt;=10),"5 to 10",X235&gt;10,"10+")</f>
        <v>0.05 to 0.1</v>
      </c>
      <c r="X235" s="16">
        <f t="shared" si="8"/>
        <v>0.0702375068286465</v>
      </c>
      <c r="Y235" s="5" t="str">
        <f t="array" ref="Y235">_xlfn.IFS(AND(Z235&gt;0,Z235&lt;=1),"0 to 1",AND(Z235&gt;1,Z235&lt;=2),"1 to 2",AND(Z235&gt;2,Z235&lt;=4),"2 to 4",AND(Z235&gt;4,Z235&lt;=6),"4 to 6",AND(Z235&gt;6,Z235&lt;=8),"6 to 8",AND(Z235&gt;8,Z235&lt;=10),"8 to 10",AND(Z235&gt;10,Z235&lt;=15),"10 to 15",AND(Z235&gt;15,Z235&lt;=20),"15 to 20",AND(Z235&gt;20,Z235&lt;=25),"20 to 25",AND(Z235&gt;25,Z235&lt;=30),"25 to 30",AND(Z235&gt;30,Z235&lt;=40),"30 to 40",AND(Z235&gt;40,Z235&lt;=50),"40 to 50",Z235&gt;50,"50+")</f>
        <v>8 to 10</v>
      </c>
      <c r="Z235" s="9">
        <f>_xlfn.XLOOKUP($E235,'Raw Data'!$E:$E,'Raw Data'!Z:Z,"ERROR",0,1)</f>
        <v>8.45</v>
      </c>
      <c r="AA235" s="9" t="str">
        <f>_xlfn.XLOOKUP($E235,'Raw Data'!$E:$E,'Raw Data'!AA:AA,"ERROR",0,1)</f>
        <v>oz</v>
      </c>
    </row>
    <row r="236" hidden="1" spans="1:27">
      <c r="A236" s="5" t="str">
        <f>_xlfn.XLOOKUP($E236,'Raw Data'!$E:$E,'Raw Data'!A:A,"ERROR",0,1)</f>
        <v>AE</v>
      </c>
      <c r="B236" s="5" t="str">
        <f>_xlfn.XLOOKUP($E236,'Raw Data'!$E:$E,'Raw Data'!B:B,"ERROR",0,1)</f>
        <v>Hair Mousses</v>
      </c>
      <c r="C236" s="5" t="str">
        <f>_xlfn.XLOOKUP($E236,'Raw Data'!$E:$E,'Raw Data'!C:C,"ERROR",0,1)</f>
        <v>MATEPLEX</v>
      </c>
      <c r="D236" s="5" t="str">
        <f>_xlfn.XLOOKUP($E236,'Raw Data'!$E:$E,'Raw Data'!D:D,"ERROR",0,1)</f>
        <v>www.amazon.ae/dp/B0B4RSS1JY</v>
      </c>
      <c r="E236" s="5" t="s">
        <v>435</v>
      </c>
      <c r="F236" s="9" t="str">
        <f>_xlfn.XLOOKUP($E236,'Raw Data'!$E:$E,'Raw Data'!F:F,"ERROR",0,1)</f>
        <v>MATEPLEX Lace Tint Mousse for Melting Lace Wig Grids, Tinting Foam, Hair Mousse for Your Lace Hair Wig and All Hair Types (Dark Brown) MATEPLEX Lace Tint Mousse for Melting Lace Wig Grids, Tinting Foam, Hair Mousse for Your Lace Hair Wig and All Hair Types (Dark Brown)</v>
      </c>
      <c r="G236" s="10">
        <f>_xlfn.XLOOKUP($E236,'Raw Data'!$E:$E,'Raw Data'!G:G,"ERROR",0,1)</f>
        <v>3</v>
      </c>
      <c r="H236" s="9">
        <f>_xlfn.XLOOKUP($E236,'Raw Data'!$E:$E,'Raw Data'!H:H,"ERROR",0,1)</f>
        <v>163.16</v>
      </c>
      <c r="I236" s="9">
        <f>_xlfn.XLOOKUP($E236,'Raw Data'!$E:$E,'Raw Data'!I:I,"ERROR",0,1)</f>
        <v>0.000218442051899722</v>
      </c>
      <c r="J236" s="9" t="str">
        <f>_xlfn.XLOOKUP($E236,'Raw Data'!$E:$E,'Raw Data'!J:J,"ERROR",0,1)</f>
        <v>No</v>
      </c>
      <c r="K236" s="14" t="str">
        <f t="array" ref="K236">_xlfn.IFS(AND(L236&gt;0,L236&lt;=5),"0 to 5",AND(L236&gt;5,L236&lt;=10),"5 to 10",AND(L236&gt;10,L236&lt;=15),"10 to 15",AND(L236&gt;15,L236&lt;=20),"15 to 20",AND(L236&gt;20,L236&lt;=30),"20 to 30",AND(L236&gt;30,L236&lt;=40),"30 to 40",AND(L236&gt;40,L236&lt;=50),"40 to 50",AND(L236&gt;50,L236&lt;=75),"50 to 75",AND(L236&gt;75,L236&lt;=100),"75 to 100",AND(L236&gt;100,L236&lt;=150),"100 to 150",AND(L236&gt;150,L236&lt;=200),"150 to 200",AND(L236&gt;200,L236&lt;=250),"200 to 250",AND(L236&gt;250,L236&lt;=300),"250 to 300",AND(L236&gt;300,L236&lt;=400),"300 to 400",AND(L236&gt;400,L236&lt;=500),"400 to 500",L236&gt;500,"500+")</f>
        <v>50 to 75</v>
      </c>
      <c r="L236" s="9">
        <f>_xlfn.XLOOKUP($E236,'Raw Data'!$E:$E,'Raw Data'!L:L,"ERROR",0,1)</f>
        <v>68.15</v>
      </c>
      <c r="M236" s="14" t="str">
        <f t="array" ref="M236">_xlfn.IFS(AND(N236&gt;0,N236&lt;=5),"0 to 5",AND(N236&gt;5,N236&lt;=10),"5 to 10",AND(N236&gt;10,N236&lt;=15),"10 to 15",AND(N236&gt;15,N236&lt;=20),"15 to 20",AND(N236&gt;20,N236&lt;=30),"20 to 30",AND(N236&gt;30,N236&lt;=40),"30 to 40",AND(N236&gt;40,N236&lt;=50),"40 to 50",AND(N236&gt;50,N236&lt;=75),"50 to 75",AND(N236&gt;75,N236&lt;=100),"75 to 100",AND(N236&gt;100,N236&lt;=150),"100 to 150",AND(N236&gt;150,N236&lt;=200),"150 to 200",AND(N236&gt;200,N236&lt;=250),"200 to 250",AND(N236&gt;250,N236&lt;=300),"250 to 300",AND(N236&gt;300,N236&lt;=400),"300 to 400",AND(N236&gt;400,N236&lt;=500),"400 to 500",N236&gt;500,"500+")</f>
        <v>50 to 75</v>
      </c>
      <c r="N236" s="9">
        <f>_xlfn.XLOOKUP($E236,'Raw Data'!$E:$E,'Raw Data'!N:N,"ERROR",0,1)</f>
        <v>68.15</v>
      </c>
      <c r="O236" s="14" t="str">
        <f t="array" ref="O236">_xlfn.IFS(P236=0,"No Discount",AND(P236&gt;0,P236&lt;=0.02),"0% to 2%",AND(P236&gt;0.02,P236&lt;=0.04),"2% to 4%",AND(P236&gt;0.04,P236&lt;=0.06),"4% to 6%",AND(P236&gt;0.06,P236&lt;=0.08),"6% to 8%",AND(P236&gt;0.08,P236&lt;=0.1),"8% to 10%",AND(P236&gt;0.1,P236&lt;=0.15),"10% to 15%",AND(P236&gt;0.15,P236&lt;=0.2),"15% to 20%",AND(P236&gt;0.2,P236&lt;=0.25),"20% to 25%",AND(P236&gt;0.25,P236&lt;=0.3),"25% to 30%",AND(P236&gt;0.3,P236&lt;=0.4),"30% to 40%",AND(P236&gt;0.4,P236&lt;=0.5),"40% to 50%",AND(P236&gt;0.5,P236&lt;=0.75),"50% to 75%",AND(P236&gt;0.75,P236&lt;=1),"75% to 100%")</f>
        <v>No Discount</v>
      </c>
      <c r="P236" s="10">
        <f>_xlfn.XLOOKUP($E236,'Raw Data'!$E:$E,'Raw Data'!P:P,"ERROR",0,1)</f>
        <v>0</v>
      </c>
      <c r="Q236" s="9">
        <f>_xlfn.XLOOKUP($E236,'Raw Data'!$E:$E,'Raw Data'!Q:Q,"ERROR",0,1)</f>
        <v>0</v>
      </c>
      <c r="R236" s="9">
        <f>_xlfn.XLOOKUP($E236,'Raw Data'!$E:$E,'Raw Data'!R:R,"ERROR",0,1)</f>
        <v>0</v>
      </c>
      <c r="S236" s="5" t="e">
        <f t="array" ref="S236">_xlfn.IFS(AND(T236&gt;0,T236&lt;=0.05),"0 to 0.05",AND(T236&gt;0.05,T236&lt;=0.1),"0.05 to 0.1",AND(T236&gt;0.1,T236&lt;=0.2),"0.1 to 0.2",AND(T236&gt;0.2,T236&lt;=0.3),"0.2 to 0.3",AND(T236&gt;0.3,T236&lt;=0.4),"0.3 to 0.4",AND(T236&gt;0.4,T236&lt;=0.5),"0.4 to 0.5",AND(T236&gt;0.5,T236&lt;=0.75),"0.5 to 0.75",AND(T236&gt;0.75,T236&lt;=1),"0.75 to 1",AND(T236&gt;1,T236&lt;=2),"1 to 2",AND(T236&gt;2,T236&lt;=3),"2 to 3",AND(T236&gt;3,T236&lt;=4),"3 to 4",AND(T236&gt;4,T236&lt;=5),"4 to 5",AND(T236&gt;5,T236&lt;=10),"5 to 10",T236&gt;10,"10+")</f>
        <v>#N/A</v>
      </c>
      <c r="T236" s="10">
        <f>_xlfn.XLOOKUP($E236,'Raw Data'!$E:$E,'Raw Data'!T:T,"ERROR",0,1)</f>
        <v>0</v>
      </c>
      <c r="U236" s="15" t="e">
        <f t="array" ref="U236">_xlfn.IFS(AND(V236&gt;0,V236&lt;=0.05),"0 to 0.05",AND(V236&gt;0.05,V236&lt;=0.1),"0.05 to 0.1",AND(V236&gt;0.1,V236&lt;=0.2),"0.1 to 0.2",AND(V236&gt;0.2,V236&lt;=0.3),"0.2 to 0.3",AND(V236&gt;0.3,V236&lt;=0.4),"0.3 to 0.4",AND(V236&gt;0.4,V236&lt;=0.5),"0.4 to 0.5",AND(V236&gt;0.5,V236&lt;=0.75),"0.5 to 0.75",AND(V236&gt;0.75,V236&lt;=1),"0.75 to 1",AND(V236&gt;1,V236&lt;=2),"1 to 2",AND(V236&gt;2,V236&lt;=3),"2 to 3",AND(V236&gt;3,V236&lt;=4),"3 to 4",AND(V236&gt;4,V236&lt;=5),"4 to 5",AND(V236&gt;5,V236&lt;=10),"5 to 10",V236&gt;10,"10+")</f>
        <v>#N/A</v>
      </c>
      <c r="V236" s="10">
        <f>_xlfn.XLOOKUP($E236,'Raw Data'!$E:$E,'Raw Data'!V:V,"ERROR",0,1)</f>
        <v>0</v>
      </c>
      <c r="W236" s="15" t="e">
        <f t="array" ref="W236">_xlfn.IFS(AND(X236&gt;0,X236&lt;=0.05),"0 to 0.05",AND(X236&gt;0.05,X236&lt;=0.1),"0.05 to 0.1",AND(X236&gt;0.1,X236&lt;=0.2),"0.1 to 0.2",AND(X236&gt;0.2,X236&lt;=0.3),"0.2 to 0.3",AND(X236&gt;0.3,X236&lt;=0.4),"0.3 to 0.4",AND(X236&gt;0.4,X236&lt;=0.5),"0.4 to 0.5",AND(X236&gt;0.5,X236&lt;=0.75),"0.5 to 0.75",AND(X236&gt;0.75,X236&lt;=1),"0.75 to 1",AND(X236&gt;1,X236&lt;=2),"1 to 2",AND(X236&gt;2,X236&lt;=3),"2 to 3",AND(X236&gt;3,X236&lt;=4),"3 to 4",AND(X236&gt;4,X236&lt;=5),"4 to 5",AND(X236&gt;5,X236&lt;=10),"5 to 10",X236&gt;10,"10+")</f>
        <v>#DIV/0!</v>
      </c>
      <c r="X236" s="16" t="e">
        <f t="shared" si="8"/>
        <v>#DIV/0!</v>
      </c>
      <c r="Y236" s="5" t="e">
        <f t="array" ref="Y236">_xlfn.IFS(AND(Z236&gt;0,Z236&lt;=1),"0 to 1",AND(Z236&gt;1,Z236&lt;=2),"1 to 2",AND(Z236&gt;2,Z236&lt;=4),"2 to 4",AND(Z236&gt;4,Z236&lt;=6),"4 to 6",AND(Z236&gt;6,Z236&lt;=8),"6 to 8",AND(Z236&gt;8,Z236&lt;=10),"8 to 10",AND(Z236&gt;10,Z236&lt;=15),"10 to 15",AND(Z236&gt;15,Z236&lt;=20),"15 to 20",AND(Z236&gt;20,Z236&lt;=25),"20 to 25",AND(Z236&gt;25,Z236&lt;=30),"25 to 30",AND(Z236&gt;30,Z236&lt;=40),"30 to 40",AND(Z236&gt;40,Z236&lt;=50),"40 to 50",Z236&gt;50,"50+")</f>
        <v>#N/A</v>
      </c>
      <c r="Z236" s="9">
        <f>_xlfn.XLOOKUP($E236,'Raw Data'!$E:$E,'Raw Data'!Z:Z,"ERROR",0,1)</f>
        <v>0</v>
      </c>
      <c r="AA236" s="9">
        <f>_xlfn.XLOOKUP($E236,'Raw Data'!$E:$E,'Raw Data'!AA:AA,"ERROR",0,1)</f>
        <v>0</v>
      </c>
    </row>
    <row r="237" hidden="1" spans="1:27">
      <c r="A237" s="5" t="str">
        <f>_xlfn.XLOOKUP($E237,'Raw Data'!$E:$E,'Raw Data'!A:A,"ERROR",0,1)</f>
        <v>AE</v>
      </c>
      <c r="B237" s="5" t="str">
        <f>_xlfn.XLOOKUP($E237,'Raw Data'!$E:$E,'Raw Data'!B:B,"ERROR",0,1)</f>
        <v>Hair Mousses</v>
      </c>
      <c r="C237" s="5" t="str">
        <f>_xlfn.XLOOKUP($E237,'Raw Data'!$E:$E,'Raw Data'!C:C,"ERROR",0,1)</f>
        <v>biosilk</v>
      </c>
      <c r="D237" s="5" t="str">
        <f>_xlfn.XLOOKUP($E237,'Raw Data'!$E:$E,'Raw Data'!D:D,"ERROR",0,1)</f>
        <v>www.amazon.ae/dp/B07SZ2SXXN</v>
      </c>
      <c r="E237" s="5" t="s">
        <v>436</v>
      </c>
      <c r="F237" s="9" t="str">
        <f>_xlfn.XLOOKUP($E237,'Raw Data'!$E:$E,'Raw Data'!F:F,"ERROR",0,1)</f>
        <v>BIOSILK Silk Therapy with Natural Coconut Oil Whipper Volume Mousse | Strong Hold Men Women | Normal &amp; Fine Hair | Natural Ingredients | 277g</v>
      </c>
      <c r="G237" s="10">
        <f>_xlfn.XLOOKUP($E237,'Raw Data'!$E:$E,'Raw Data'!G:G,"ERROR",0,1)</f>
        <v>1</v>
      </c>
      <c r="H237" s="9">
        <f>_xlfn.XLOOKUP($E237,'Raw Data'!$E:$E,'Raw Data'!H:H,"ERROR",0,1)</f>
        <v>161.91</v>
      </c>
      <c r="I237" s="9">
        <f>_xlfn.XLOOKUP($E237,'Raw Data'!$E:$E,'Raw Data'!I:I,"ERROR",0,1)</f>
        <v>0.000216768525515347</v>
      </c>
      <c r="J237" s="9" t="str">
        <f>_xlfn.XLOOKUP($E237,'Raw Data'!$E:$E,'Raw Data'!J:J,"ERROR",0,1)</f>
        <v>No</v>
      </c>
      <c r="K237" s="14" t="str">
        <f t="array" ref="K237">_xlfn.IFS(AND(L237&gt;0,L237&lt;=5),"0 to 5",AND(L237&gt;5,L237&lt;=10),"5 to 10",AND(L237&gt;10,L237&lt;=15),"10 to 15",AND(L237&gt;15,L237&lt;=20),"15 to 20",AND(L237&gt;20,L237&lt;=30),"20 to 30",AND(L237&gt;30,L237&lt;=40),"30 to 40",AND(L237&gt;40,L237&lt;=50),"40 to 50",AND(L237&gt;50,L237&lt;=75),"50 to 75",AND(L237&gt;75,L237&lt;=100),"75 to 100",AND(L237&gt;100,L237&lt;=150),"100 to 150",AND(L237&gt;150,L237&lt;=200),"150 to 200",AND(L237&gt;200,L237&lt;=250),"200 to 250",AND(L237&gt;250,L237&lt;=300),"250 to 300",AND(L237&gt;300,L237&lt;=400),"300 to 400",AND(L237&gt;400,L237&lt;=500),"400 to 500",L237&gt;500,"500+")</f>
        <v>100 to 150</v>
      </c>
      <c r="L237" s="9">
        <f>_xlfn.XLOOKUP($E237,'Raw Data'!$E:$E,'Raw Data'!L:L,"ERROR",0,1)</f>
        <v>125.44</v>
      </c>
      <c r="M237" s="14" t="str">
        <f t="array" ref="M237">_xlfn.IFS(AND(N237&gt;0,N237&lt;=5),"0 to 5",AND(N237&gt;5,N237&lt;=10),"5 to 10",AND(N237&gt;10,N237&lt;=15),"10 to 15",AND(N237&gt;15,N237&lt;=20),"15 to 20",AND(N237&gt;20,N237&lt;=30),"20 to 30",AND(N237&gt;30,N237&lt;=40),"30 to 40",AND(N237&gt;40,N237&lt;=50),"40 to 50",AND(N237&gt;50,N237&lt;=75),"50 to 75",AND(N237&gt;75,N237&lt;=100),"75 to 100",AND(N237&gt;100,N237&lt;=150),"100 to 150",AND(N237&gt;150,N237&lt;=200),"150 to 200",AND(N237&gt;200,N237&lt;=250),"200 to 250",AND(N237&gt;250,N237&lt;=300),"250 to 300",AND(N237&gt;300,N237&lt;=400),"300 to 400",AND(N237&gt;400,N237&lt;=500),"400 to 500",N237&gt;500,"500+")</f>
        <v>100 to 150</v>
      </c>
      <c r="N237" s="9">
        <f>_xlfn.XLOOKUP($E237,'Raw Data'!$E:$E,'Raw Data'!N:N,"ERROR",0,1)</f>
        <v>127.14</v>
      </c>
      <c r="O237" s="14" t="str">
        <f t="array" ref="O237">_xlfn.IFS(P237=0,"No Discount",AND(P237&gt;0,P237&lt;=0.02),"0% to 2%",AND(P237&gt;0.02,P237&lt;=0.04),"2% to 4%",AND(P237&gt;0.04,P237&lt;=0.06),"4% to 6%",AND(P237&gt;0.06,P237&lt;=0.08),"6% to 8%",AND(P237&gt;0.08,P237&lt;=0.1),"8% to 10%",AND(P237&gt;0.1,P237&lt;=0.15),"10% to 15%",AND(P237&gt;0.15,P237&lt;=0.2),"15% to 20%",AND(P237&gt;0.2,P237&lt;=0.25),"20% to 25%",AND(P237&gt;0.25,P237&lt;=0.3),"25% to 30%",AND(P237&gt;0.3,P237&lt;=0.4),"30% to 40%",AND(P237&gt;0.4,P237&lt;=0.5),"40% to 50%",AND(P237&gt;0.5,P237&lt;=0.75),"50% to 75%",AND(P237&gt;0.75,P237&lt;=1),"75% to 100%")</f>
        <v>0% to 2%</v>
      </c>
      <c r="P237" s="10">
        <f>_xlfn.XLOOKUP($E237,'Raw Data'!$E:$E,'Raw Data'!P:P,"ERROR",0,1)</f>
        <v>0.0133710869907189</v>
      </c>
      <c r="Q237" s="9">
        <f>_xlfn.XLOOKUP($E237,'Raw Data'!$E:$E,'Raw Data'!Q:Q,"ERROR",0,1)</f>
        <v>277</v>
      </c>
      <c r="R237" s="9" t="str">
        <f>_xlfn.XLOOKUP($E237,'Raw Data'!$E:$E,'Raw Data'!R:R,"ERROR",0,1)</f>
        <v>gm</v>
      </c>
      <c r="S237" s="5" t="str">
        <f t="array" ref="S237">_xlfn.IFS(AND(T237&gt;0,T237&lt;=0.05),"0 to 0.05",AND(T237&gt;0.05,T237&lt;=0.1),"0.05 to 0.1",AND(T237&gt;0.1,T237&lt;=0.2),"0.1 to 0.2",AND(T237&gt;0.2,T237&lt;=0.3),"0.2 to 0.3",AND(T237&gt;0.3,T237&lt;=0.4),"0.3 to 0.4",AND(T237&gt;0.4,T237&lt;=0.5),"0.4 to 0.5",AND(T237&gt;0.5,T237&lt;=0.75),"0.5 to 0.75",AND(T237&gt;0.75,T237&lt;=1),"0.75 to 1",AND(T237&gt;1,T237&lt;=2),"1 to 2",AND(T237&gt;2,T237&lt;=3),"2 to 3",AND(T237&gt;3,T237&lt;=4),"3 to 4",AND(T237&gt;4,T237&lt;=5),"4 to 5",AND(T237&gt;5,T237&lt;=10),"5 to 10",T237&gt;10,"10+")</f>
        <v>0.4 to 0.5</v>
      </c>
      <c r="T237" s="10">
        <f>_xlfn.XLOOKUP($E237,'Raw Data'!$E:$E,'Raw Data'!T:T,"ERROR",0,1)</f>
        <v>0.453093937722311</v>
      </c>
      <c r="U237" s="15" t="str">
        <f t="array" ref="U237">_xlfn.IFS(AND(V237&gt;0,V237&lt;=0.05),"0 to 0.05",AND(V237&gt;0.05,V237&lt;=0.1),"0.05 to 0.1",AND(V237&gt;0.1,V237&lt;=0.2),"0.1 to 0.2",AND(V237&gt;0.2,V237&lt;=0.3),"0.2 to 0.3",AND(V237&gt;0.3,V237&lt;=0.4),"0.3 to 0.4",AND(V237&gt;0.4,V237&lt;=0.5),"0.4 to 0.5",AND(V237&gt;0.5,V237&lt;=0.75),"0.5 to 0.75",AND(V237&gt;0.75,V237&lt;=1),"0.75 to 1",AND(V237&gt;1,V237&lt;=2),"1 to 2",AND(V237&gt;2,V237&lt;=3),"2 to 3",AND(V237&gt;3,V237&lt;=4),"3 to 4",AND(V237&gt;4,V237&lt;=5),"4 to 5",AND(V237&gt;5,V237&lt;=10),"5 to 10",V237&gt;10,"10+")</f>
        <v>0.1 to 0.2</v>
      </c>
      <c r="V237" s="10">
        <f>_xlfn.XLOOKUP($E237,'Raw Data'!$E:$E,'Raw Data'!V:V,"ERROR",0,1)</f>
        <v>0.123993288228188</v>
      </c>
      <c r="W237" s="15" t="str">
        <f t="array" ref="W237">_xlfn.IFS(AND(X237&gt;0,X237&lt;=0.05),"0 to 0.05",AND(X237&gt;0.05,X237&lt;=0.1),"0.05 to 0.1",AND(X237&gt;0.1,X237&lt;=0.2),"0.1 to 0.2",AND(X237&gt;0.2,X237&lt;=0.3),"0.2 to 0.3",AND(X237&gt;0.3,X237&lt;=0.4),"0.3 to 0.4",AND(X237&gt;0.4,X237&lt;=0.5),"0.4 to 0.5",AND(X237&gt;0.5,X237&lt;=0.75),"0.5 to 0.75",AND(X237&gt;0.75,X237&lt;=1),"0.75 to 1",AND(X237&gt;1,X237&lt;=2),"1 to 2",AND(X237&gt;2,X237&lt;=3),"2 to 3",AND(X237&gt;3,X237&lt;=4),"3 to 4",AND(X237&gt;4,X237&lt;=5),"4 to 5",AND(X237&gt;5,X237&lt;=10),"5 to 10",X237&gt;10,"10+")</f>
        <v>0.1 to 0.2</v>
      </c>
      <c r="X237" s="16">
        <f t="shared" si="8"/>
        <v>0.122335363185024</v>
      </c>
      <c r="Y237" s="5" t="str">
        <f t="array" ref="Y237">_xlfn.IFS(AND(Z237&gt;0,Z237&lt;=1),"0 to 1",AND(Z237&gt;1,Z237&lt;=2),"1 to 2",AND(Z237&gt;2,Z237&lt;=4),"2 to 4",AND(Z237&gt;4,Z237&lt;=6),"4 to 6",AND(Z237&gt;6,Z237&lt;=8),"6 to 8",AND(Z237&gt;8,Z237&lt;=10),"8 to 10",AND(Z237&gt;10,Z237&lt;=15),"10 to 15",AND(Z237&gt;15,Z237&lt;=20),"15 to 20",AND(Z237&gt;20,Z237&lt;=25),"20 to 25",AND(Z237&gt;25,Z237&lt;=30),"25 to 30",AND(Z237&gt;30,Z237&lt;=40),"30 to 40",AND(Z237&gt;40,Z237&lt;=50),"40 to 50",Z237&gt;50,"50+")</f>
        <v>8 to 10</v>
      </c>
      <c r="Z237" s="9">
        <f>_xlfn.XLOOKUP($E237,'Raw Data'!$E:$E,'Raw Data'!Z:Z,"ERROR",0,1)</f>
        <v>9.3626</v>
      </c>
      <c r="AA237" s="9" t="str">
        <f>_xlfn.XLOOKUP($E237,'Raw Data'!$E:$E,'Raw Data'!AA:AA,"ERROR",0,1)</f>
        <v>oz</v>
      </c>
    </row>
    <row r="238" hidden="1" spans="1:27">
      <c r="A238" s="5" t="str">
        <f>_xlfn.XLOOKUP($E238,'Raw Data'!$E:$E,'Raw Data'!A:A,"ERROR",0,1)</f>
        <v>AE</v>
      </c>
      <c r="B238" s="5" t="str">
        <f>_xlfn.XLOOKUP($E238,'Raw Data'!$E:$E,'Raw Data'!B:B,"ERROR",0,1)</f>
        <v>Hair Mousses</v>
      </c>
      <c r="C238" s="5" t="str">
        <f>_xlfn.XLOOKUP($E238,'Raw Data'!$E:$E,'Raw Data'!C:C,"ERROR",0,1)</f>
        <v>Giovanni</v>
      </c>
      <c r="D238" s="5" t="str">
        <f>_xlfn.XLOOKUP($E238,'Raw Data'!$E:$E,'Raw Data'!D:D,"ERROR",0,1)</f>
        <v>www.amazon.ae/dp/B002LMUMPS</v>
      </c>
      <c r="E238" s="5" t="s">
        <v>437</v>
      </c>
      <c r="F238" s="9" t="str">
        <f>_xlfn.XLOOKUP($E238,'Raw Data'!$E:$E,'Raw Data'!F:F,"ERROR",0,1)</f>
        <v>GIOVANNI : Natural  Mousse  7 Oz 7 Ounce</v>
      </c>
      <c r="G238" s="10">
        <f>_xlfn.XLOOKUP($E238,'Raw Data'!$E:$E,'Raw Data'!G:G,"ERROR",0,1)</f>
        <v>4</v>
      </c>
      <c r="H238" s="9">
        <f>_xlfn.XLOOKUP($E238,'Raw Data'!$E:$E,'Raw Data'!H:H,"ERROR",0,1)</f>
        <v>161.14</v>
      </c>
      <c r="I238" s="9">
        <f>_xlfn.XLOOKUP($E238,'Raw Data'!$E:$E,'Raw Data'!I:I,"ERROR",0,1)</f>
        <v>0.000215737633262571</v>
      </c>
      <c r="J238" s="9" t="str">
        <f>_xlfn.XLOOKUP($E238,'Raw Data'!$E:$E,'Raw Data'!J:J,"ERROR",0,1)</f>
        <v>No</v>
      </c>
      <c r="K238" s="14" t="str">
        <f t="array" ref="K238">_xlfn.IFS(AND(L238&gt;0,L238&lt;=5),"0 to 5",AND(L238&gt;5,L238&lt;=10),"5 to 10",AND(L238&gt;10,L238&lt;=15),"10 to 15",AND(L238&gt;15,L238&lt;=20),"15 to 20",AND(L238&gt;20,L238&lt;=30),"20 to 30",AND(L238&gt;30,L238&lt;=40),"30 to 40",AND(L238&gt;40,L238&lt;=50),"40 to 50",AND(L238&gt;50,L238&lt;=75),"50 to 75",AND(L238&gt;75,L238&lt;=100),"75 to 100",AND(L238&gt;100,L238&lt;=150),"100 to 150",AND(L238&gt;150,L238&lt;=200),"150 to 200",AND(L238&gt;200,L238&lt;=250),"200 to 250",AND(L238&gt;250,L238&lt;=300),"250 to 300",AND(L238&gt;300,L238&lt;=400),"300 to 400",AND(L238&gt;400,L238&lt;=500),"400 to 500",L238&gt;500,"500+")</f>
        <v>40 to 50</v>
      </c>
      <c r="L238" s="9">
        <f>_xlfn.XLOOKUP($E238,'Raw Data'!$E:$E,'Raw Data'!L:L,"ERROR",0,1)</f>
        <v>42.53</v>
      </c>
      <c r="M238" s="14" t="str">
        <f t="array" ref="M238">_xlfn.IFS(AND(N238&gt;0,N238&lt;=5),"0 to 5",AND(N238&gt;5,N238&lt;=10),"5 to 10",AND(N238&gt;10,N238&lt;=15),"10 to 15",AND(N238&gt;15,N238&lt;=20),"15 to 20",AND(N238&gt;20,N238&lt;=30),"20 to 30",AND(N238&gt;30,N238&lt;=40),"30 to 40",AND(N238&gt;40,N238&lt;=50),"40 to 50",AND(N238&gt;50,N238&lt;=75),"50 to 75",AND(N238&gt;75,N238&lt;=100),"75 to 100",AND(N238&gt;100,N238&lt;=150),"100 to 150",AND(N238&gt;150,N238&lt;=200),"150 to 200",AND(N238&gt;200,N238&lt;=250),"200 to 250",AND(N238&gt;250,N238&lt;=300),"250 to 300",AND(N238&gt;300,N238&lt;=400),"300 to 400",AND(N238&gt;400,N238&lt;=500),"400 to 500",N238&gt;500,"500+")</f>
        <v>40 to 50</v>
      </c>
      <c r="N238" s="9">
        <f>_xlfn.XLOOKUP($E238,'Raw Data'!$E:$E,'Raw Data'!N:N,"ERROR",0,1)</f>
        <v>42.53</v>
      </c>
      <c r="O238" s="14" t="str">
        <f t="array" ref="O238">_xlfn.IFS(P238=0,"No Discount",AND(P238&gt;0,P238&lt;=0.02),"0% to 2%",AND(P238&gt;0.02,P238&lt;=0.04),"2% to 4%",AND(P238&gt;0.04,P238&lt;=0.06),"4% to 6%",AND(P238&gt;0.06,P238&lt;=0.08),"6% to 8%",AND(P238&gt;0.08,P238&lt;=0.1),"8% to 10%",AND(P238&gt;0.1,P238&lt;=0.15),"10% to 15%",AND(P238&gt;0.15,P238&lt;=0.2),"15% to 20%",AND(P238&gt;0.2,P238&lt;=0.25),"20% to 25%",AND(P238&gt;0.25,P238&lt;=0.3),"25% to 30%",AND(P238&gt;0.3,P238&lt;=0.4),"30% to 40%",AND(P238&gt;0.4,P238&lt;=0.5),"40% to 50%",AND(P238&gt;0.5,P238&lt;=0.75),"50% to 75%",AND(P238&gt;0.75,P238&lt;=1),"75% to 100%")</f>
        <v>No Discount</v>
      </c>
      <c r="P238" s="10">
        <f>_xlfn.XLOOKUP($E238,'Raw Data'!$E:$E,'Raw Data'!P:P,"ERROR",0,1)</f>
        <v>0</v>
      </c>
      <c r="Q238" s="9">
        <f>_xlfn.XLOOKUP($E238,'Raw Data'!$E:$E,'Raw Data'!Q:Q,"ERROR",0,1)</f>
        <v>7</v>
      </c>
      <c r="R238" s="9" t="str">
        <f>_xlfn.XLOOKUP($E238,'Raw Data'!$E:$E,'Raw Data'!R:R,"ERROR",0,1)</f>
        <v>oz</v>
      </c>
      <c r="S238" s="5" t="str">
        <f t="array" ref="S238">_xlfn.IFS(AND(T238&gt;0,T238&lt;=0.05),"0 to 0.05",AND(T238&gt;0.05,T238&lt;=0.1),"0.05 to 0.1",AND(T238&gt;0.1,T238&lt;=0.2),"0.1 to 0.2",AND(T238&gt;0.2,T238&lt;=0.3),"0.2 to 0.3",AND(T238&gt;0.3,T238&lt;=0.4),"0.3 to 0.4",AND(T238&gt;0.4,T238&lt;=0.5),"0.4 to 0.5",AND(T238&gt;0.5,T238&lt;=0.75),"0.5 to 0.75",AND(T238&gt;0.75,T238&lt;=1),"0.75 to 1",AND(T238&gt;1,T238&lt;=2),"1 to 2",AND(T238&gt;2,T238&lt;=3),"2 to 3",AND(T238&gt;3,T238&lt;=4),"3 to 4",AND(T238&gt;4,T238&lt;=5),"4 to 5",AND(T238&gt;5,T238&lt;=10),"5 to 10",T238&gt;10,"10+")</f>
        <v>0.2 to 0.3</v>
      </c>
      <c r="T238" s="10">
        <f>_xlfn.XLOOKUP($E238,'Raw Data'!$E:$E,'Raw Data'!T:T,"ERROR",0,1)</f>
        <v>0.205468863230108</v>
      </c>
      <c r="U238" s="15" t="str">
        <f t="array" ref="U238">_xlfn.IFS(AND(V238&gt;0,V238&lt;=0.05),"0 to 0.05",AND(V238&gt;0.05,V238&lt;=0.1),"0.05 to 0.1",AND(V238&gt;0.1,V238&lt;=0.2),"0.1 to 0.2",AND(V238&gt;0.2,V238&lt;=0.3),"0.2 to 0.3",AND(V238&gt;0.3,V238&lt;=0.4),"0.3 to 0.4",AND(V238&gt;0.4,V238&lt;=0.5),"0.4 to 0.5",AND(V238&gt;0.5,V238&lt;=0.75),"0.5 to 0.75",AND(V238&gt;0.75,V238&lt;=1),"0.75 to 1",AND(V238&gt;1,V238&lt;=2),"1 to 2",AND(V238&gt;2,V238&lt;=3),"2 to 3",AND(V238&gt;3,V238&lt;=4),"3 to 4",AND(V238&gt;4,V238&lt;=5),"4 to 5",AND(V238&gt;5,V238&lt;=10),"5 to 10",V238&gt;10,"10+")</f>
        <v>0.05 to 0.1</v>
      </c>
      <c r="V238" s="10">
        <f>_xlfn.XLOOKUP($E238,'Raw Data'!$E:$E,'Raw Data'!V:V,"ERROR",0,1)</f>
        <v>0.0554765930721291</v>
      </c>
      <c r="W238" s="15" t="str">
        <f t="array" ref="W238">_xlfn.IFS(AND(X238&gt;0,X238&lt;=0.05),"0 to 0.05",AND(X238&gt;0.05,X238&lt;=0.1),"0.05 to 0.1",AND(X238&gt;0.1,X238&lt;=0.2),"0.1 to 0.2",AND(X238&gt;0.2,X238&lt;=0.3),"0.2 to 0.3",AND(X238&gt;0.3,X238&lt;=0.4),"0.3 to 0.4",AND(X238&gt;0.4,X238&lt;=0.5),"0.4 to 0.5",AND(X238&gt;0.5,X238&lt;=0.75),"0.5 to 0.75",AND(X238&gt;0.75,X238&lt;=1),"0.75 to 1",AND(X238&gt;1,X238&lt;=2),"1 to 2",AND(X238&gt;2,X238&lt;=3),"2 to 3",AND(X238&gt;3,X238&lt;=4),"3 to 4",AND(X238&gt;4,X238&lt;=5),"4 to 5",AND(X238&gt;5,X238&lt;=10),"5 to 10",X238&gt;10,"10+")</f>
        <v>0.05 to 0.1</v>
      </c>
      <c r="X238" s="16">
        <f t="shared" si="8"/>
        <v>0.0554765930721291</v>
      </c>
      <c r="Y238" s="5" t="str">
        <f t="array" ref="Y238">_xlfn.IFS(AND(Z238&gt;0,Z238&lt;=1),"0 to 1",AND(Z238&gt;1,Z238&lt;=2),"1 to 2",AND(Z238&gt;2,Z238&lt;=4),"2 to 4",AND(Z238&gt;4,Z238&lt;=6),"4 to 6",AND(Z238&gt;6,Z238&lt;=8),"6 to 8",AND(Z238&gt;8,Z238&lt;=10),"8 to 10",AND(Z238&gt;10,Z238&lt;=15),"10 to 15",AND(Z238&gt;15,Z238&lt;=20),"15 to 20",AND(Z238&gt;20,Z238&lt;=25),"20 to 25",AND(Z238&gt;25,Z238&lt;=30),"25 to 30",AND(Z238&gt;30,Z238&lt;=40),"30 to 40",AND(Z238&gt;40,Z238&lt;=50),"40 to 50",Z238&gt;50,"50+")</f>
        <v>6 to 8</v>
      </c>
      <c r="Z238" s="9">
        <f>_xlfn.XLOOKUP($E238,'Raw Data'!$E:$E,'Raw Data'!Z:Z,"ERROR",0,1)</f>
        <v>7</v>
      </c>
      <c r="AA238" s="9" t="str">
        <f>_xlfn.XLOOKUP($E238,'Raw Data'!$E:$E,'Raw Data'!AA:AA,"ERROR",0,1)</f>
        <v>oz</v>
      </c>
    </row>
    <row r="239" hidden="1" spans="1:27">
      <c r="A239" s="5" t="str">
        <f>_xlfn.XLOOKUP($E239,'Raw Data'!$E:$E,'Raw Data'!A:A,"ERROR",0,1)</f>
        <v>AE</v>
      </c>
      <c r="B239" s="5" t="str">
        <f>_xlfn.XLOOKUP($E239,'Raw Data'!$E:$E,'Raw Data'!B:B,"ERROR",0,1)</f>
        <v>Hair Mousses</v>
      </c>
      <c r="C239" s="5" t="str">
        <f>_xlfn.XLOOKUP($E239,'Raw Data'!$E:$E,'Raw Data'!C:C,"ERROR",0,1)</f>
        <v>berina</v>
      </c>
      <c r="D239" s="5" t="str">
        <f>_xlfn.XLOOKUP($E239,'Raw Data'!$E:$E,'Raw Data'!D:D,"ERROR",0,1)</f>
        <v>www.amazon.ae/dp/B01MQLSM1M</v>
      </c>
      <c r="E239" s="5" t="s">
        <v>438</v>
      </c>
      <c r="F239" s="9" t="str">
        <f>_xlfn.XLOOKUP($E239,'Raw Data'!$E:$E,'Raw Data'!F:F,"ERROR",0,1)</f>
        <v>Berina Hair Styling Mousse- Super Firm Hold, 300ml</v>
      </c>
      <c r="G239" s="10">
        <f>_xlfn.XLOOKUP($E239,'Raw Data'!$E:$E,'Raw Data'!G:G,"ERROR",0,1)</f>
        <v>3</v>
      </c>
      <c r="H239" s="9">
        <f>_xlfn.XLOOKUP($E239,'Raw Data'!$E:$E,'Raw Data'!H:H,"ERROR",0,1)</f>
        <v>156.61</v>
      </c>
      <c r="I239" s="9">
        <f>_xlfn.XLOOKUP($E239,'Raw Data'!$E:$E,'Raw Data'!I:I,"ERROR",0,1)</f>
        <v>0.000209672773645596</v>
      </c>
      <c r="J239" s="9" t="str">
        <f>_xlfn.XLOOKUP($E239,'Raw Data'!$E:$E,'Raw Data'!J:J,"ERROR",0,1)</f>
        <v>No</v>
      </c>
      <c r="K239" s="14" t="str">
        <f t="array" ref="K239">_xlfn.IFS(AND(L239&gt;0,L239&lt;=5),"0 to 5",AND(L239&gt;5,L239&lt;=10),"5 to 10",AND(L239&gt;10,L239&lt;=15),"10 to 15",AND(L239&gt;15,L239&lt;=20),"15 to 20",AND(L239&gt;20,L239&lt;=30),"20 to 30",AND(L239&gt;30,L239&lt;=40),"30 to 40",AND(L239&gt;40,L239&lt;=50),"40 to 50",AND(L239&gt;50,L239&lt;=75),"50 to 75",AND(L239&gt;75,L239&lt;=100),"75 to 100",AND(L239&gt;100,L239&lt;=150),"100 to 150",AND(L239&gt;150,L239&lt;=200),"150 to 200",AND(L239&gt;200,L239&lt;=250),"200 to 250",AND(L239&gt;250,L239&lt;=300),"250 to 300",AND(L239&gt;300,L239&lt;=400),"300 to 400",AND(L239&gt;400,L239&lt;=500),"400 to 500",L239&gt;500,"500+")</f>
        <v>50 to 75</v>
      </c>
      <c r="L239" s="9">
        <f>_xlfn.XLOOKUP($E239,'Raw Data'!$E:$E,'Raw Data'!L:L,"ERROR",0,1)</f>
        <v>62</v>
      </c>
      <c r="M239" s="14" t="str">
        <f t="array" ref="M239">_xlfn.IFS(AND(N239&gt;0,N239&lt;=5),"0 to 5",AND(N239&gt;5,N239&lt;=10),"5 to 10",AND(N239&gt;10,N239&lt;=15),"10 to 15",AND(N239&gt;15,N239&lt;=20),"15 to 20",AND(N239&gt;20,N239&lt;=30),"20 to 30",AND(N239&gt;30,N239&lt;=40),"30 to 40",AND(N239&gt;40,N239&lt;=50),"40 to 50",AND(N239&gt;50,N239&lt;=75),"50 to 75",AND(N239&gt;75,N239&lt;=100),"75 to 100",AND(N239&gt;100,N239&lt;=150),"100 to 150",AND(N239&gt;150,N239&lt;=200),"150 to 200",AND(N239&gt;200,N239&lt;=250),"200 to 250",AND(N239&gt;250,N239&lt;=300),"250 to 300",AND(N239&gt;300,N239&lt;=400),"300 to 400",AND(N239&gt;400,N239&lt;=500),"400 to 500",N239&gt;500,"500+")</f>
        <v>50 to 75</v>
      </c>
      <c r="N239" s="9">
        <f>_xlfn.XLOOKUP($E239,'Raw Data'!$E:$E,'Raw Data'!N:N,"ERROR",0,1)</f>
        <v>62</v>
      </c>
      <c r="O239" s="14" t="str">
        <f t="array" ref="O239">_xlfn.IFS(P239=0,"No Discount",AND(P239&gt;0,P239&lt;=0.02),"0% to 2%",AND(P239&gt;0.02,P239&lt;=0.04),"2% to 4%",AND(P239&gt;0.04,P239&lt;=0.06),"4% to 6%",AND(P239&gt;0.06,P239&lt;=0.08),"6% to 8%",AND(P239&gt;0.08,P239&lt;=0.1),"8% to 10%",AND(P239&gt;0.1,P239&lt;=0.15),"10% to 15%",AND(P239&gt;0.15,P239&lt;=0.2),"15% to 20%",AND(P239&gt;0.2,P239&lt;=0.25),"20% to 25%",AND(P239&gt;0.25,P239&lt;=0.3),"25% to 30%",AND(P239&gt;0.3,P239&lt;=0.4),"30% to 40%",AND(P239&gt;0.4,P239&lt;=0.5),"40% to 50%",AND(P239&gt;0.5,P239&lt;=0.75),"50% to 75%",AND(P239&gt;0.75,P239&lt;=1),"75% to 100%")</f>
        <v>No Discount</v>
      </c>
      <c r="P239" s="10">
        <f>_xlfn.XLOOKUP($E239,'Raw Data'!$E:$E,'Raw Data'!P:P,"ERROR",0,1)</f>
        <v>0</v>
      </c>
      <c r="Q239" s="9">
        <f>_xlfn.XLOOKUP($E239,'Raw Data'!$E:$E,'Raw Data'!Q:Q,"ERROR",0,1)</f>
        <v>300</v>
      </c>
      <c r="R239" s="9" t="str">
        <f>_xlfn.XLOOKUP($E239,'Raw Data'!$E:$E,'Raw Data'!R:R,"ERROR",0,1)</f>
        <v>ml</v>
      </c>
      <c r="S239" s="5" t="str">
        <f t="array" ref="S239">_xlfn.IFS(AND(T239&gt;0,T239&lt;=0.05),"0 to 0.05",AND(T239&gt;0.05,T239&lt;=0.1),"0.05 to 0.1",AND(T239&gt;0.1,T239&lt;=0.2),"0.1 to 0.2",AND(T239&gt;0.2,T239&lt;=0.3),"0.2 to 0.3",AND(T239&gt;0.3,T239&lt;=0.4),"0.3 to 0.4",AND(T239&gt;0.4,T239&lt;=0.5),"0.4 to 0.5",AND(T239&gt;0.5,T239&lt;=0.75),"0.5 to 0.75",AND(T239&gt;0.75,T239&lt;=1),"0.75 to 1",AND(T239&gt;1,T239&lt;=2),"1 to 2",AND(T239&gt;2,T239&lt;=3),"2 to 3",AND(T239&gt;3,T239&lt;=4),"3 to 4",AND(T239&gt;4,T239&lt;=5),"4 to 5",AND(T239&gt;5,T239&lt;=10),"5 to 10",T239&gt;10,"10+")</f>
        <v>0.2 to 0.3</v>
      </c>
      <c r="T239" s="10">
        <f>_xlfn.XLOOKUP($E239,'Raw Data'!$E:$E,'Raw Data'!T:T,"ERROR",0,1)</f>
        <v>0.206777085630393</v>
      </c>
      <c r="U239" s="15" t="str">
        <f t="array" ref="U239">_xlfn.IFS(AND(V239&gt;0,V239&lt;=0.05),"0 to 0.05",AND(V239&gt;0.05,V239&lt;=0.1),"0.05 to 0.1",AND(V239&gt;0.1,V239&lt;=0.2),"0.1 to 0.2",AND(V239&gt;0.2,V239&lt;=0.3),"0.2 to 0.3",AND(V239&gt;0.3,V239&lt;=0.4),"0.3 to 0.4",AND(V239&gt;0.4,V239&lt;=0.5),"0.4 to 0.5",AND(V239&gt;0.5,V239&lt;=0.75),"0.5 to 0.75",AND(V239&gt;0.75,V239&lt;=1),"0.75 to 1",AND(V239&gt;1,V239&lt;=2),"1 to 2",AND(V239&gt;2,V239&lt;=3),"2 to 3",AND(V239&gt;3,V239&lt;=4),"3 to 4",AND(V239&gt;4,V239&lt;=5),"4 to 5",AND(V239&gt;5,V239&lt;=10),"5 to 10",V239&gt;10,"10+")</f>
        <v>0.05 to 0.1</v>
      </c>
      <c r="V239" s="10">
        <f>_xlfn.XLOOKUP($E239,'Raw Data'!$E:$E,'Raw Data'!V:V,"ERROR",0,1)</f>
        <v>0.0558298131202062</v>
      </c>
      <c r="W239" s="15" t="str">
        <f t="array" ref="W239">_xlfn.IFS(AND(X239&gt;0,X239&lt;=0.05),"0 to 0.05",AND(X239&gt;0.05,X239&lt;=0.1),"0.05 to 0.1",AND(X239&gt;0.1,X239&lt;=0.2),"0.1 to 0.2",AND(X239&gt;0.2,X239&lt;=0.3),"0.2 to 0.3",AND(X239&gt;0.3,X239&lt;=0.4),"0.3 to 0.4",AND(X239&gt;0.4,X239&lt;=0.5),"0.4 to 0.5",AND(X239&gt;0.5,X239&lt;=0.75),"0.5 to 0.75",AND(X239&gt;0.75,X239&lt;=1),"0.75 to 1",AND(X239&gt;1,X239&lt;=2),"1 to 2",AND(X239&gt;2,X239&lt;=3),"2 to 3",AND(X239&gt;3,X239&lt;=4),"3 to 4",AND(X239&gt;4,X239&lt;=5),"4 to 5",AND(X239&gt;5,X239&lt;=10),"5 to 10",X239&gt;10,"10+")</f>
        <v>0.05 to 0.1</v>
      </c>
      <c r="X239" s="16">
        <f t="shared" si="8"/>
        <v>0.0558298131202062</v>
      </c>
      <c r="Y239" s="5" t="str">
        <f t="array" ref="Y239">_xlfn.IFS(AND(Z239&gt;0,Z239&lt;=1),"0 to 1",AND(Z239&gt;1,Z239&lt;=2),"1 to 2",AND(Z239&gt;2,Z239&lt;=4),"2 to 4",AND(Z239&gt;4,Z239&lt;=6),"4 to 6",AND(Z239&gt;6,Z239&lt;=8),"6 to 8",AND(Z239&gt;8,Z239&lt;=10),"8 to 10",AND(Z239&gt;10,Z239&lt;=15),"10 to 15",AND(Z239&gt;15,Z239&lt;=20),"15 to 20",AND(Z239&gt;20,Z239&lt;=25),"20 to 25",AND(Z239&gt;25,Z239&lt;=30),"25 to 30",AND(Z239&gt;30,Z239&lt;=40),"30 to 40",AND(Z239&gt;40,Z239&lt;=50),"40 to 50",Z239&gt;50,"50+")</f>
        <v>10 to 15</v>
      </c>
      <c r="Z239" s="9">
        <f>_xlfn.XLOOKUP($E239,'Raw Data'!$E:$E,'Raw Data'!Z:Z,"ERROR",0,1)</f>
        <v>10.14</v>
      </c>
      <c r="AA239" s="9" t="str">
        <f>_xlfn.XLOOKUP($E239,'Raw Data'!$E:$E,'Raw Data'!AA:AA,"ERROR",0,1)</f>
        <v>oz</v>
      </c>
    </row>
    <row r="240" hidden="1" spans="1:27">
      <c r="A240" s="5" t="str">
        <f>_xlfn.XLOOKUP($E240,'Raw Data'!$E:$E,'Raw Data'!A:A,"ERROR",0,1)</f>
        <v>AE</v>
      </c>
      <c r="B240" s="5" t="str">
        <f>_xlfn.XLOOKUP($E240,'Raw Data'!$E:$E,'Raw Data'!B:B,"ERROR",0,1)</f>
        <v>Hair Mousses</v>
      </c>
      <c r="C240" s="5" t="str">
        <f>_xlfn.XLOOKUP($E240,'Raw Data'!$E:$E,'Raw Data'!C:C,"ERROR",0,1)</f>
        <v>others</v>
      </c>
      <c r="D240" s="5" t="str">
        <f>_xlfn.XLOOKUP($E240,'Raw Data'!$E:$E,'Raw Data'!D:D,"ERROR",0,1)</f>
        <v>www.amazon.ae/dp/B07G56QS1Y</v>
      </c>
      <c r="E240" s="5" t="s">
        <v>439</v>
      </c>
      <c r="F240" s="9" t="str">
        <f>_xlfn.XLOOKUP($E240,'Raw Data'!$E:$E,'Raw Data'!F:F,"ERROR",0,1)</f>
        <v>Alterna Caviar Anti-Aging Clinical Densifying Styling Mousse, | Thickens &amp; Provides Hold For Thinning Hair | Sulfate Free , 5.1 Oz (Pack of 1)</v>
      </c>
      <c r="G240" s="10">
        <f>_xlfn.XLOOKUP($E240,'Raw Data'!$E:$E,'Raw Data'!G:G,"ERROR",0,1)</f>
        <v>1</v>
      </c>
      <c r="H240" s="9">
        <f>_xlfn.XLOOKUP($E240,'Raw Data'!$E:$E,'Raw Data'!H:H,"ERROR",0,1)</f>
        <v>151.56</v>
      </c>
      <c r="I240" s="9">
        <f>_xlfn.XLOOKUP($E240,'Raw Data'!$E:$E,'Raw Data'!I:I,"ERROR",0,1)</f>
        <v>0.00020291172705272</v>
      </c>
      <c r="J240" s="9" t="str">
        <f>_xlfn.XLOOKUP($E240,'Raw Data'!$E:$E,'Raw Data'!J:J,"ERROR",0,1)</f>
        <v>No</v>
      </c>
      <c r="K240" s="14" t="str">
        <f t="array" ref="K240">_xlfn.IFS(AND(L240&gt;0,L240&lt;=5),"0 to 5",AND(L240&gt;5,L240&lt;=10),"5 to 10",AND(L240&gt;10,L240&lt;=15),"10 to 15",AND(L240&gt;15,L240&lt;=20),"15 to 20",AND(L240&gt;20,L240&lt;=30),"20 to 30",AND(L240&gt;30,L240&lt;=40),"30 to 40",AND(L240&gt;40,L240&lt;=50),"40 to 50",AND(L240&gt;50,L240&lt;=75),"50 to 75",AND(L240&gt;75,L240&lt;=100),"75 to 100",AND(L240&gt;100,L240&lt;=150),"100 to 150",AND(L240&gt;150,L240&lt;=200),"150 to 200",AND(L240&gt;200,L240&lt;=250),"200 to 250",AND(L240&gt;250,L240&lt;=300),"250 to 300",AND(L240&gt;300,L240&lt;=400),"300 to 400",AND(L240&gt;400,L240&lt;=500),"400 to 500",L240&gt;500,"500+")</f>
        <v>100 to 150</v>
      </c>
      <c r="L240" s="9">
        <f>_xlfn.XLOOKUP($E240,'Raw Data'!$E:$E,'Raw Data'!L:L,"ERROR",0,1)</f>
        <v>145.62</v>
      </c>
      <c r="M240" s="14" t="str">
        <f t="array" ref="M240">_xlfn.IFS(AND(N240&gt;0,N240&lt;=5),"0 to 5",AND(N240&gt;5,N240&lt;=10),"5 to 10",AND(N240&gt;10,N240&lt;=15),"10 to 15",AND(N240&gt;15,N240&lt;=20),"15 to 20",AND(N240&gt;20,N240&lt;=30),"20 to 30",AND(N240&gt;30,N240&lt;=40),"30 to 40",AND(N240&gt;40,N240&lt;=50),"40 to 50",AND(N240&gt;50,N240&lt;=75),"50 to 75",AND(N240&gt;75,N240&lt;=100),"75 to 100",AND(N240&gt;100,N240&lt;=150),"100 to 150",AND(N240&gt;150,N240&lt;=200),"150 to 200",AND(N240&gt;200,N240&lt;=250),"200 to 250",AND(N240&gt;250,N240&lt;=300),"250 to 300",AND(N240&gt;300,N240&lt;=400),"300 to 400",AND(N240&gt;400,N240&lt;=500),"400 to 500",N240&gt;500,"500+")</f>
        <v>100 to 150</v>
      </c>
      <c r="N240" s="9">
        <f>_xlfn.XLOOKUP($E240,'Raw Data'!$E:$E,'Raw Data'!N:N,"ERROR",0,1)</f>
        <v>145.62</v>
      </c>
      <c r="O240" s="14" t="str">
        <f t="array" ref="O240">_xlfn.IFS(P240=0,"No Discount",AND(P240&gt;0,P240&lt;=0.02),"0% to 2%",AND(P240&gt;0.02,P240&lt;=0.04),"2% to 4%",AND(P240&gt;0.04,P240&lt;=0.06),"4% to 6%",AND(P240&gt;0.06,P240&lt;=0.08),"6% to 8%",AND(P240&gt;0.08,P240&lt;=0.1),"8% to 10%",AND(P240&gt;0.1,P240&lt;=0.15),"10% to 15%",AND(P240&gt;0.15,P240&lt;=0.2),"15% to 20%",AND(P240&gt;0.2,P240&lt;=0.25),"20% to 25%",AND(P240&gt;0.25,P240&lt;=0.3),"25% to 30%",AND(P240&gt;0.3,P240&lt;=0.4),"30% to 40%",AND(P240&gt;0.4,P240&lt;=0.5),"40% to 50%",AND(P240&gt;0.5,P240&lt;=0.75),"50% to 75%",AND(P240&gt;0.75,P240&lt;=1),"75% to 100%")</f>
        <v>No Discount</v>
      </c>
      <c r="P240" s="10">
        <f>_xlfn.XLOOKUP($E240,'Raw Data'!$E:$E,'Raw Data'!P:P,"ERROR",0,1)</f>
        <v>0</v>
      </c>
      <c r="Q240" s="9">
        <f>_xlfn.XLOOKUP($E240,'Raw Data'!$E:$E,'Raw Data'!Q:Q,"ERROR",0,1)</f>
        <v>5.1</v>
      </c>
      <c r="R240" s="9" t="str">
        <f>_xlfn.XLOOKUP($E240,'Raw Data'!$E:$E,'Raw Data'!R:R,"ERROR",0,1)</f>
        <v>oz</v>
      </c>
      <c r="S240" s="5" t="str">
        <f t="array" ref="S240">_xlfn.IFS(AND(T240&gt;0,T240&lt;=0.05),"0 to 0.05",AND(T240&gt;0.05,T240&lt;=0.1),"0.05 to 0.1",AND(T240&gt;0.1,T240&lt;=0.2),"0.1 to 0.2",AND(T240&gt;0.2,T240&lt;=0.3),"0.2 to 0.3",AND(T240&gt;0.3,T240&lt;=0.4),"0.3 to 0.4",AND(T240&gt;0.4,T240&lt;=0.5),"0.4 to 0.5",AND(T240&gt;0.5,T240&lt;=0.75),"0.5 to 0.75",AND(T240&gt;0.75,T240&lt;=1),"0.75 to 1",AND(T240&gt;1,T240&lt;=2),"1 to 2",AND(T240&gt;2,T240&lt;=3),"2 to 3",AND(T240&gt;3,T240&lt;=4),"3 to 4",AND(T240&gt;4,T240&lt;=5),"4 to 5",AND(T240&gt;5,T240&lt;=10),"5 to 10",T240&gt;10,"10+")</f>
        <v>0.75 to 1</v>
      </c>
      <c r="T240" s="10">
        <f>_xlfn.XLOOKUP($E240,'Raw Data'!$E:$E,'Raw Data'!T:T,"ERROR",0,1)</f>
        <v>0.96560504485866</v>
      </c>
      <c r="U240" s="15" t="str">
        <f t="array" ref="U240">_xlfn.IFS(AND(V240&gt;0,V240&lt;=0.05),"0 to 0.05",AND(V240&gt;0.05,V240&lt;=0.1),"0.05 to 0.1",AND(V240&gt;0.1,V240&lt;=0.2),"0.1 to 0.2",AND(V240&gt;0.2,V240&lt;=0.3),"0.2 to 0.3",AND(V240&gt;0.3,V240&lt;=0.4),"0.3 to 0.4",AND(V240&gt;0.4,V240&lt;=0.5),"0.4 to 0.5",AND(V240&gt;0.5,V240&lt;=0.75),"0.5 to 0.75",AND(V240&gt;0.75,V240&lt;=1),"0.75 to 1",AND(V240&gt;1,V240&lt;=2),"1 to 2",AND(V240&gt;2,V240&lt;=3),"2 to 3",AND(V240&gt;3,V240&lt;=4),"3 to 4",AND(V240&gt;4,V240&lt;=5),"4 to 5",AND(V240&gt;5,V240&lt;=10),"5 to 10",V240&gt;10,"10+")</f>
        <v>0.2 to 0.3</v>
      </c>
      <c r="V240" s="10">
        <f>_xlfn.XLOOKUP($E240,'Raw Data'!$E:$E,'Raw Data'!V:V,"ERROR",0,1)</f>
        <v>0.260713362111838</v>
      </c>
      <c r="W240" s="15" t="str">
        <f t="array" ref="W240">_xlfn.IFS(AND(X240&gt;0,X240&lt;=0.05),"0 to 0.05",AND(X240&gt;0.05,X240&lt;=0.1),"0.05 to 0.1",AND(X240&gt;0.1,X240&lt;=0.2),"0.1 to 0.2",AND(X240&gt;0.2,X240&lt;=0.3),"0.2 to 0.3",AND(X240&gt;0.3,X240&lt;=0.4),"0.3 to 0.4",AND(X240&gt;0.4,X240&lt;=0.5),"0.4 to 0.5",AND(X240&gt;0.5,X240&lt;=0.75),"0.5 to 0.75",AND(X240&gt;0.75,X240&lt;=1),"0.75 to 1",AND(X240&gt;1,X240&lt;=2),"1 to 2",AND(X240&gt;2,X240&lt;=3),"2 to 3",AND(X240&gt;3,X240&lt;=4),"3 to 4",AND(X240&gt;4,X240&lt;=5),"4 to 5",AND(X240&gt;5,X240&lt;=10),"5 to 10",X240&gt;10,"10+")</f>
        <v>0.2 to 0.3</v>
      </c>
      <c r="X240" s="16">
        <f t="shared" si="8"/>
        <v>0.260713362111838</v>
      </c>
      <c r="Y240" s="5" t="str">
        <f t="array" ref="Y240">_xlfn.IFS(AND(Z240&gt;0,Z240&lt;=1),"0 to 1",AND(Z240&gt;1,Z240&lt;=2),"1 to 2",AND(Z240&gt;2,Z240&lt;=4),"2 to 4",AND(Z240&gt;4,Z240&lt;=6),"4 to 6",AND(Z240&gt;6,Z240&lt;=8),"6 to 8",AND(Z240&gt;8,Z240&lt;=10),"8 to 10",AND(Z240&gt;10,Z240&lt;=15),"10 to 15",AND(Z240&gt;15,Z240&lt;=20),"15 to 20",AND(Z240&gt;20,Z240&lt;=25),"20 to 25",AND(Z240&gt;25,Z240&lt;=30),"25 to 30",AND(Z240&gt;30,Z240&lt;=40),"30 to 40",AND(Z240&gt;40,Z240&lt;=50),"40 to 50",Z240&gt;50,"50+")</f>
        <v>4 to 6</v>
      </c>
      <c r="Z240" s="9">
        <f>_xlfn.XLOOKUP($E240,'Raw Data'!$E:$E,'Raw Data'!Z:Z,"ERROR",0,1)</f>
        <v>5.1</v>
      </c>
      <c r="AA240" s="9" t="str">
        <f>_xlfn.XLOOKUP($E240,'Raw Data'!$E:$E,'Raw Data'!AA:AA,"ERROR",0,1)</f>
        <v>oz</v>
      </c>
    </row>
    <row r="241" hidden="1" spans="1:27">
      <c r="A241" s="5" t="str">
        <f>_xlfn.XLOOKUP($E241,'Raw Data'!$E:$E,'Raw Data'!A:A,"ERROR",0,1)</f>
        <v>AE</v>
      </c>
      <c r="B241" s="5" t="str">
        <f>_xlfn.XLOOKUP($E241,'Raw Data'!$E:$E,'Raw Data'!B:B,"ERROR",0,1)</f>
        <v>Hair Mousses</v>
      </c>
      <c r="C241" s="5" t="str">
        <f>_xlfn.XLOOKUP($E241,'Raw Data'!$E:$E,'Raw Data'!C:C,"ERROR",0,1)</f>
        <v>paul mitchell</v>
      </c>
      <c r="D241" s="5" t="str">
        <f>_xlfn.XLOOKUP($E241,'Raw Data'!$E:$E,'Raw Data'!D:D,"ERROR",0,1)</f>
        <v>www.amazon.ae/dp/B0752WCBCJ</v>
      </c>
      <c r="E241" s="5" t="s">
        <v>440</v>
      </c>
      <c r="F241" s="9" t="str">
        <f>_xlfn.XLOOKUP($E241,'Raw Data'!$E:$E,'Raw Data'!F:F,"ERROR",0,1)</f>
        <v>Paul Mitchell Invisiblewear Volume Whip Styling Foam, Humidity Resistance, Natural Hold, For Fine Hair, 6.8 fl. oz.</v>
      </c>
      <c r="G241" s="10">
        <f>_xlfn.XLOOKUP($E241,'Raw Data'!$E:$E,'Raw Data'!G:G,"ERROR",0,1)</f>
        <v>1</v>
      </c>
      <c r="H241" s="9">
        <f>_xlfn.XLOOKUP($E241,'Raw Data'!$E:$E,'Raw Data'!H:H,"ERROR",0,1)</f>
        <v>150.43</v>
      </c>
      <c r="I241" s="9">
        <f>_xlfn.XLOOKUP($E241,'Raw Data'!$E:$E,'Raw Data'!I:I,"ERROR",0,1)</f>
        <v>0.000201398859201245</v>
      </c>
      <c r="J241" s="9" t="str">
        <f>_xlfn.XLOOKUP($E241,'Raw Data'!$E:$E,'Raw Data'!J:J,"ERROR",0,1)</f>
        <v>No</v>
      </c>
      <c r="K241" s="14" t="str">
        <f t="array" ref="K241">_xlfn.IFS(AND(L241&gt;0,L241&lt;=5),"0 to 5",AND(L241&gt;5,L241&lt;=10),"5 to 10",AND(L241&gt;10,L241&lt;=15),"10 to 15",AND(L241&gt;15,L241&lt;=20),"15 to 20",AND(L241&gt;20,L241&lt;=30),"20 to 30",AND(L241&gt;30,L241&lt;=40),"30 to 40",AND(L241&gt;40,L241&lt;=50),"40 to 50",AND(L241&gt;50,L241&lt;=75),"50 to 75",AND(L241&gt;75,L241&lt;=100),"75 to 100",AND(L241&gt;100,L241&lt;=150),"100 to 150",AND(L241&gt;150,L241&lt;=200),"150 to 200",AND(L241&gt;200,L241&lt;=250),"200 to 250",AND(L241&gt;250,L241&lt;=300),"250 to 300",AND(L241&gt;300,L241&lt;=400),"300 to 400",AND(L241&gt;400,L241&lt;=500),"400 to 500",L241&gt;500,"500+")</f>
        <v>75 to 100</v>
      </c>
      <c r="L241" s="9">
        <f>_xlfn.XLOOKUP($E241,'Raw Data'!$E:$E,'Raw Data'!L:L,"ERROR",0,1)</f>
        <v>87.53</v>
      </c>
      <c r="M241" s="14" t="str">
        <f t="array" ref="M241">_xlfn.IFS(AND(N241&gt;0,N241&lt;=5),"0 to 5",AND(N241&gt;5,N241&lt;=10),"5 to 10",AND(N241&gt;10,N241&lt;=15),"10 to 15",AND(N241&gt;15,N241&lt;=20),"15 to 20",AND(N241&gt;20,N241&lt;=30),"20 to 30",AND(N241&gt;30,N241&lt;=40),"30 to 40",AND(N241&gt;40,N241&lt;=50),"40 to 50",AND(N241&gt;50,N241&lt;=75),"50 to 75",AND(N241&gt;75,N241&lt;=100),"75 to 100",AND(N241&gt;100,N241&lt;=150),"100 to 150",AND(N241&gt;150,N241&lt;=200),"150 to 200",AND(N241&gt;200,N241&lt;=250),"200 to 250",AND(N241&gt;250,N241&lt;=300),"250 to 300",AND(N241&gt;300,N241&lt;=400),"300 to 400",AND(N241&gt;400,N241&lt;=500),"400 to 500",N241&gt;500,"500+")</f>
        <v>75 to 100</v>
      </c>
      <c r="N241" s="9">
        <f>_xlfn.XLOOKUP($E241,'Raw Data'!$E:$E,'Raw Data'!N:N,"ERROR",0,1)</f>
        <v>87.53</v>
      </c>
      <c r="O241" s="14" t="str">
        <f t="array" ref="O241">_xlfn.IFS(P241=0,"No Discount",AND(P241&gt;0,P241&lt;=0.02),"0% to 2%",AND(P241&gt;0.02,P241&lt;=0.04),"2% to 4%",AND(P241&gt;0.04,P241&lt;=0.06),"4% to 6%",AND(P241&gt;0.06,P241&lt;=0.08),"6% to 8%",AND(P241&gt;0.08,P241&lt;=0.1),"8% to 10%",AND(P241&gt;0.1,P241&lt;=0.15),"10% to 15%",AND(P241&gt;0.15,P241&lt;=0.2),"15% to 20%",AND(P241&gt;0.2,P241&lt;=0.25),"20% to 25%",AND(P241&gt;0.25,P241&lt;=0.3),"25% to 30%",AND(P241&gt;0.3,P241&lt;=0.4),"30% to 40%",AND(P241&gt;0.4,P241&lt;=0.5),"40% to 50%",AND(P241&gt;0.5,P241&lt;=0.75),"50% to 75%",AND(P241&gt;0.75,P241&lt;=1),"75% to 100%")</f>
        <v>No Discount</v>
      </c>
      <c r="P241" s="10">
        <f>_xlfn.XLOOKUP($E241,'Raw Data'!$E:$E,'Raw Data'!P:P,"ERROR",0,1)</f>
        <v>0</v>
      </c>
      <c r="Q241" s="9">
        <f>_xlfn.XLOOKUP($E241,'Raw Data'!$E:$E,'Raw Data'!Q:Q,"ERROR",0,1)</f>
        <v>6.8</v>
      </c>
      <c r="R241" s="9" t="str">
        <f>_xlfn.XLOOKUP($E241,'Raw Data'!$E:$E,'Raw Data'!R:R,"ERROR",0,1)</f>
        <v>fl oz</v>
      </c>
      <c r="S241" s="5" t="str">
        <f t="array" ref="S241">_xlfn.IFS(AND(T241&gt;0,T241&lt;=0.05),"0 to 0.05",AND(T241&gt;0.05,T241&lt;=0.1),"0.05 to 0.1",AND(T241&gt;0.1,T241&lt;=0.2),"0.1 to 0.2",AND(T241&gt;0.2,T241&lt;=0.3),"0.2 to 0.3",AND(T241&gt;0.3,T241&lt;=0.4),"0.3 to 0.4",AND(T241&gt;0.4,T241&lt;=0.5),"0.4 to 0.5",AND(T241&gt;0.5,T241&lt;=0.75),"0.5 to 0.75",AND(T241&gt;0.75,T241&lt;=1),"0.75 to 1",AND(T241&gt;1,T241&lt;=2),"1 to 2",AND(T241&gt;2,T241&lt;=3),"2 to 3",AND(T241&gt;3,T241&lt;=4),"3 to 4",AND(T241&gt;4,T241&lt;=5),"4 to 5",AND(T241&gt;5,T241&lt;=10),"5 to 10",T241&gt;10,"10+")</f>
        <v>0.4 to 0.5</v>
      </c>
      <c r="T241" s="10">
        <f>_xlfn.XLOOKUP($E241,'Raw Data'!$E:$E,'Raw Data'!T:T,"ERROR",0,1)</f>
        <v>0.418565425702031</v>
      </c>
      <c r="U241" s="15" t="str">
        <f t="array" ref="U241">_xlfn.IFS(AND(V241&gt;0,V241&lt;=0.05),"0 to 0.05",AND(V241&gt;0.05,V241&lt;=0.1),"0.05 to 0.1",AND(V241&gt;0.1,V241&lt;=0.2),"0.1 to 0.2",AND(V241&gt;0.2,V241&lt;=0.3),"0.2 to 0.3",AND(V241&gt;0.3,V241&lt;=0.4),"0.3 to 0.4",AND(V241&gt;0.4,V241&lt;=0.5),"0.4 to 0.5",AND(V241&gt;0.5,V241&lt;=0.75),"0.5 to 0.75",AND(V241&gt;0.75,V241&lt;=1),"0.75 to 1",AND(V241&gt;1,V241&lt;=2),"1 to 2",AND(V241&gt;2,V241&lt;=3),"2 to 3",AND(V241&gt;3,V241&lt;=4),"3 to 4",AND(V241&gt;4,V241&lt;=5),"4 to 5",AND(V241&gt;5,V241&lt;=10),"5 to 10",V241&gt;10,"10+")</f>
        <v>0.1 to 0.2</v>
      </c>
      <c r="V241" s="10">
        <f>_xlfn.XLOOKUP($E241,'Raw Data'!$E:$E,'Raw Data'!V:V,"ERROR",0,1)</f>
        <v>0.113012664939548</v>
      </c>
      <c r="W241" s="15" t="str">
        <f t="array" ref="W241">_xlfn.IFS(AND(X241&gt;0,X241&lt;=0.05),"0 to 0.05",AND(X241&gt;0.05,X241&lt;=0.1),"0.05 to 0.1",AND(X241&gt;0.1,X241&lt;=0.2),"0.1 to 0.2",AND(X241&gt;0.2,X241&lt;=0.3),"0.2 to 0.3",AND(X241&gt;0.3,X241&lt;=0.4),"0.3 to 0.4",AND(X241&gt;0.4,X241&lt;=0.5),"0.4 to 0.5",AND(X241&gt;0.5,X241&lt;=0.75),"0.5 to 0.75",AND(X241&gt;0.75,X241&lt;=1),"0.75 to 1",AND(X241&gt;1,X241&lt;=2),"1 to 2",AND(X241&gt;2,X241&lt;=3),"2 to 3",AND(X241&gt;3,X241&lt;=4),"3 to 4",AND(X241&gt;4,X241&lt;=5),"4 to 5",AND(X241&gt;5,X241&lt;=10),"5 to 10",X241&gt;10,"10+")</f>
        <v>0.1 to 0.2</v>
      </c>
      <c r="X241" s="16">
        <f t="shared" si="8"/>
        <v>0.113012664939548</v>
      </c>
      <c r="Y241" s="5" t="str">
        <f t="array" ref="Y241">_xlfn.IFS(AND(Z241&gt;0,Z241&lt;=1),"0 to 1",AND(Z241&gt;1,Z241&lt;=2),"1 to 2",AND(Z241&gt;2,Z241&lt;=4),"2 to 4",AND(Z241&gt;4,Z241&lt;=6),"4 to 6",AND(Z241&gt;6,Z241&lt;=8),"6 to 8",AND(Z241&gt;8,Z241&lt;=10),"8 to 10",AND(Z241&gt;10,Z241&lt;=15),"10 to 15",AND(Z241&gt;15,Z241&lt;=20),"15 to 20",AND(Z241&gt;20,Z241&lt;=25),"20 to 25",AND(Z241&gt;25,Z241&lt;=30),"25 to 30",AND(Z241&gt;30,Z241&lt;=40),"30 to 40",AND(Z241&gt;40,Z241&lt;=50),"40 to 50",Z241&gt;50,"50+")</f>
        <v>6 to 8</v>
      </c>
      <c r="Z241" s="9">
        <f>_xlfn.XLOOKUP($E241,'Raw Data'!$E:$E,'Raw Data'!Z:Z,"ERROR",0,1)</f>
        <v>7.072</v>
      </c>
      <c r="AA241" s="9" t="str">
        <f>_xlfn.XLOOKUP($E241,'Raw Data'!$E:$E,'Raw Data'!AA:AA,"ERROR",0,1)</f>
        <v>oz</v>
      </c>
    </row>
    <row r="242" hidden="1" spans="1:27">
      <c r="A242" s="5" t="str">
        <f>_xlfn.XLOOKUP($E242,'Raw Data'!$E:$E,'Raw Data'!A:A,"ERROR",0,1)</f>
        <v>AE</v>
      </c>
      <c r="B242" s="5" t="str">
        <f>_xlfn.XLOOKUP($E242,'Raw Data'!$E:$E,'Raw Data'!B:B,"ERROR",0,1)</f>
        <v>Hair Mousses</v>
      </c>
      <c r="C242" s="5" t="str">
        <f>_xlfn.XLOOKUP($E242,'Raw Data'!$E:$E,'Raw Data'!C:C,"ERROR",0,1)</f>
        <v>curls</v>
      </c>
      <c r="D242" s="5" t="str">
        <f>_xlfn.XLOOKUP($E242,'Raw Data'!$E:$E,'Raw Data'!D:D,"ERROR",0,1)</f>
        <v>www.amazon.ae/dp/B0BKN575GW</v>
      </c>
      <c r="E242" s="5" t="s">
        <v>441</v>
      </c>
      <c r="F242" s="9" t="str">
        <f>_xlfn.XLOOKUP($E242,'Raw Data'!$E:$E,'Raw Data'!F:F,"ERROR",0,1)</f>
        <v>Curls Sea Moss Nourish &amp; Shine Foam - Nourishing, Alcohol-Free Hair Mousse - Vitamin and Mineral Infused - Lightweight, Sculpted, Glossy &amp; Voluminous Finish - For All Types 5.75oz</v>
      </c>
      <c r="G242" s="10">
        <f>_xlfn.XLOOKUP($E242,'Raw Data'!$E:$E,'Raw Data'!G:G,"ERROR",0,1)</f>
        <v>3</v>
      </c>
      <c r="H242" s="9">
        <f>_xlfn.XLOOKUP($E242,'Raw Data'!$E:$E,'Raw Data'!H:H,"ERROR",0,1)</f>
        <v>150.42</v>
      </c>
      <c r="I242" s="9">
        <f>_xlfn.XLOOKUP($E242,'Raw Data'!$E:$E,'Raw Data'!I:I,"ERROR",0,1)</f>
        <v>0.00020138547099017</v>
      </c>
      <c r="J242" s="9" t="str">
        <f>_xlfn.XLOOKUP($E242,'Raw Data'!$E:$E,'Raw Data'!J:J,"ERROR",0,1)</f>
        <v>No</v>
      </c>
      <c r="K242" s="14" t="str">
        <f t="array" ref="K242">_xlfn.IFS(AND(L242&gt;0,L242&lt;=5),"0 to 5",AND(L242&gt;5,L242&lt;=10),"5 to 10",AND(L242&gt;10,L242&lt;=15),"10 to 15",AND(L242&gt;15,L242&lt;=20),"15 to 20",AND(L242&gt;20,L242&lt;=30),"20 to 30",AND(L242&gt;30,L242&lt;=40),"30 to 40",AND(L242&gt;40,L242&lt;=50),"40 to 50",AND(L242&gt;50,L242&lt;=75),"50 to 75",AND(L242&gt;75,L242&lt;=100),"75 to 100",AND(L242&gt;100,L242&lt;=150),"100 to 150",AND(L242&gt;150,L242&lt;=200),"150 to 200",AND(L242&gt;200,L242&lt;=250),"200 to 250",AND(L242&gt;250,L242&lt;=300),"250 to 300",AND(L242&gt;300,L242&lt;=400),"300 to 400",AND(L242&gt;400,L242&lt;=500),"400 to 500",L242&gt;500,"500+")</f>
        <v>50 to 75</v>
      </c>
      <c r="L242" s="9">
        <f>_xlfn.XLOOKUP($E242,'Raw Data'!$E:$E,'Raw Data'!L:L,"ERROR",0,1)</f>
        <v>59.55</v>
      </c>
      <c r="M242" s="14" t="str">
        <f t="array" ref="M242">_xlfn.IFS(AND(N242&gt;0,N242&lt;=5),"0 to 5",AND(N242&gt;5,N242&lt;=10),"5 to 10",AND(N242&gt;10,N242&lt;=15),"10 to 15",AND(N242&gt;15,N242&lt;=20),"15 to 20",AND(N242&gt;20,N242&lt;=30),"20 to 30",AND(N242&gt;30,N242&lt;=40),"30 to 40",AND(N242&gt;40,N242&lt;=50),"40 to 50",AND(N242&gt;50,N242&lt;=75),"50 to 75",AND(N242&gt;75,N242&lt;=100),"75 to 100",AND(N242&gt;100,N242&lt;=150),"100 to 150",AND(N242&gt;150,N242&lt;=200),"150 to 200",AND(N242&gt;200,N242&lt;=250),"200 to 250",AND(N242&gt;250,N242&lt;=300),"250 to 300",AND(N242&gt;300,N242&lt;=400),"300 to 400",AND(N242&gt;400,N242&lt;=500),"400 to 500",N242&gt;500,"500+")</f>
        <v>50 to 75</v>
      </c>
      <c r="N242" s="9">
        <f>_xlfn.XLOOKUP($E242,'Raw Data'!$E:$E,'Raw Data'!N:N,"ERROR",0,1)</f>
        <v>59.55</v>
      </c>
      <c r="O242" s="14" t="str">
        <f t="array" ref="O242">_xlfn.IFS(P242=0,"No Discount",AND(P242&gt;0,P242&lt;=0.02),"0% to 2%",AND(P242&gt;0.02,P242&lt;=0.04),"2% to 4%",AND(P242&gt;0.04,P242&lt;=0.06),"4% to 6%",AND(P242&gt;0.06,P242&lt;=0.08),"6% to 8%",AND(P242&gt;0.08,P242&lt;=0.1),"8% to 10%",AND(P242&gt;0.1,P242&lt;=0.15),"10% to 15%",AND(P242&gt;0.15,P242&lt;=0.2),"15% to 20%",AND(P242&gt;0.2,P242&lt;=0.25),"20% to 25%",AND(P242&gt;0.25,P242&lt;=0.3),"25% to 30%",AND(P242&gt;0.3,P242&lt;=0.4),"30% to 40%",AND(P242&gt;0.4,P242&lt;=0.5),"40% to 50%",AND(P242&gt;0.5,P242&lt;=0.75),"50% to 75%",AND(P242&gt;0.75,P242&lt;=1),"75% to 100%")</f>
        <v>No Discount</v>
      </c>
      <c r="P242" s="10">
        <f>_xlfn.XLOOKUP($E242,'Raw Data'!$E:$E,'Raw Data'!P:P,"ERROR",0,1)</f>
        <v>0</v>
      </c>
      <c r="Q242" s="9">
        <f>_xlfn.XLOOKUP($E242,'Raw Data'!$E:$E,'Raw Data'!Q:Q,"ERROR",0,1)</f>
        <v>5.75</v>
      </c>
      <c r="R242" s="9" t="str">
        <f>_xlfn.XLOOKUP($E242,'Raw Data'!$E:$E,'Raw Data'!R:R,"ERROR",0,1)</f>
        <v>oz</v>
      </c>
      <c r="S242" s="5" t="str">
        <f t="array" ref="S242">_xlfn.IFS(AND(T242&gt;0,T242&lt;=0.05),"0 to 0.05",AND(T242&gt;0.05,T242&lt;=0.1),"0.05 to 0.1",AND(T242&gt;0.1,T242&lt;=0.2),"0.1 to 0.2",AND(T242&gt;0.2,T242&lt;=0.3),"0.2 to 0.3",AND(T242&gt;0.3,T242&lt;=0.4),"0.3 to 0.4",AND(T242&gt;0.4,T242&lt;=0.5),"0.4 to 0.5",AND(T242&gt;0.5,T242&lt;=0.75),"0.5 to 0.75",AND(T242&gt;0.75,T242&lt;=1),"0.75 to 1",AND(T242&gt;1,T242&lt;=2),"1 to 2",AND(T242&gt;2,T242&lt;=3),"2 to 3",AND(T242&gt;3,T242&lt;=4),"3 to 4",AND(T242&gt;4,T242&lt;=5),"4 to 5",AND(T242&gt;5,T242&lt;=10),"5 to 10",T242&gt;10,"10+")</f>
        <v>0.3 to 0.4</v>
      </c>
      <c r="T242" s="10">
        <f>_xlfn.XLOOKUP($E242,'Raw Data'!$E:$E,'Raw Data'!T:T,"ERROR",0,1)</f>
        <v>0.350237461587096</v>
      </c>
      <c r="U242" s="15" t="str">
        <f t="array" ref="U242">_xlfn.IFS(AND(V242&gt;0,V242&lt;=0.05),"0 to 0.05",AND(V242&gt;0.05,V242&lt;=0.1),"0.05 to 0.1",AND(V242&gt;0.1,V242&lt;=0.2),"0.1 to 0.2",AND(V242&gt;0.2,V242&lt;=0.3),"0.2 to 0.3",AND(V242&gt;0.3,V242&lt;=0.4),"0.3 to 0.4",AND(V242&gt;0.4,V242&lt;=0.5),"0.4 to 0.5",AND(V242&gt;0.5,V242&lt;=0.75),"0.5 to 0.75",AND(V242&gt;0.75,V242&lt;=1),"0.75 to 1",AND(V242&gt;1,V242&lt;=2),"1 to 2",AND(V242&gt;2,V242&lt;=3),"2 to 3",AND(V242&gt;3,V242&lt;=4),"3 to 4",AND(V242&gt;4,V242&lt;=5),"4 to 5",AND(V242&gt;5,V242&lt;=10),"5 to 10",V242&gt;10,"10+")</f>
        <v>0.05 to 0.1</v>
      </c>
      <c r="V242" s="10">
        <f>_xlfn.XLOOKUP($E242,'Raw Data'!$E:$E,'Raw Data'!V:V,"ERROR",0,1)</f>
        <v>0.094564114628516</v>
      </c>
      <c r="W242" s="15" t="str">
        <f t="array" ref="W242">_xlfn.IFS(AND(X242&gt;0,X242&lt;=0.05),"0 to 0.05",AND(X242&gt;0.05,X242&lt;=0.1),"0.05 to 0.1",AND(X242&gt;0.1,X242&lt;=0.2),"0.1 to 0.2",AND(X242&gt;0.2,X242&lt;=0.3),"0.2 to 0.3",AND(X242&gt;0.3,X242&lt;=0.4),"0.3 to 0.4",AND(X242&gt;0.4,X242&lt;=0.5),"0.4 to 0.5",AND(X242&gt;0.5,X242&lt;=0.75),"0.5 to 0.75",AND(X242&gt;0.75,X242&lt;=1),"0.75 to 1",AND(X242&gt;1,X242&lt;=2),"1 to 2",AND(X242&gt;2,X242&lt;=3),"2 to 3",AND(X242&gt;3,X242&lt;=4),"3 to 4",AND(X242&gt;4,X242&lt;=5),"4 to 5",AND(X242&gt;5,X242&lt;=10),"5 to 10",X242&gt;10,"10+")</f>
        <v>0.05 to 0.1</v>
      </c>
      <c r="X242" s="16">
        <f t="shared" si="8"/>
        <v>0.094564114628516</v>
      </c>
      <c r="Y242" s="5" t="str">
        <f t="array" ref="Y242">_xlfn.IFS(AND(Z242&gt;0,Z242&lt;=1),"0 to 1",AND(Z242&gt;1,Z242&lt;=2),"1 to 2",AND(Z242&gt;2,Z242&lt;=4),"2 to 4",AND(Z242&gt;4,Z242&lt;=6),"4 to 6",AND(Z242&gt;6,Z242&lt;=8),"6 to 8",AND(Z242&gt;8,Z242&lt;=10),"8 to 10",AND(Z242&gt;10,Z242&lt;=15),"10 to 15",AND(Z242&gt;15,Z242&lt;=20),"15 to 20",AND(Z242&gt;20,Z242&lt;=25),"20 to 25",AND(Z242&gt;25,Z242&lt;=30),"25 to 30",AND(Z242&gt;30,Z242&lt;=40),"30 to 40",AND(Z242&gt;40,Z242&lt;=50),"40 to 50",Z242&gt;50,"50+")</f>
        <v>4 to 6</v>
      </c>
      <c r="Z242" s="9">
        <f>_xlfn.XLOOKUP($E242,'Raw Data'!$E:$E,'Raw Data'!Z:Z,"ERROR",0,1)</f>
        <v>5.75</v>
      </c>
      <c r="AA242" s="9" t="str">
        <f>_xlfn.XLOOKUP($E242,'Raw Data'!$E:$E,'Raw Data'!AA:AA,"ERROR",0,1)</f>
        <v>oz</v>
      </c>
    </row>
    <row r="243" hidden="1" spans="1:27">
      <c r="A243" s="5" t="str">
        <f>_xlfn.XLOOKUP($E243,'Raw Data'!$E:$E,'Raw Data'!A:A,"ERROR",0,1)</f>
        <v>AE</v>
      </c>
      <c r="B243" s="5" t="str">
        <f>_xlfn.XLOOKUP($E243,'Raw Data'!$E:$E,'Raw Data'!B:B,"ERROR",0,1)</f>
        <v>Hair Mousses</v>
      </c>
      <c r="C243" s="5" t="str">
        <f>_xlfn.XLOOKUP($E243,'Raw Data'!$E:$E,'Raw Data'!C:C,"ERROR",0,1)</f>
        <v>Too cool for school</v>
      </c>
      <c r="D243" s="5" t="str">
        <f>_xlfn.XLOOKUP($E243,'Raw Data'!$E:$E,'Raw Data'!D:D,"ERROR",0,1)</f>
        <v>www.amazon.ae/dp/B00AT5X34Q</v>
      </c>
      <c r="E243" s="5" t="s">
        <v>442</v>
      </c>
      <c r="F243" s="9" t="str">
        <f>_xlfn.XLOOKUP($E243,'Raw Data'!$E:$E,'Raw Data'!F:F,"ERROR",0,1)</f>
        <v>Too Cool For School Egg Mousse Pack (3.38fl. oz)</v>
      </c>
      <c r="G243" s="10">
        <f>_xlfn.XLOOKUP($E243,'Raw Data'!$E:$E,'Raw Data'!G:G,"ERROR",0,1)</f>
        <v>1</v>
      </c>
      <c r="H243" s="9">
        <f>_xlfn.XLOOKUP($E243,'Raw Data'!$E:$E,'Raw Data'!H:H,"ERROR",0,1)</f>
        <v>147.55</v>
      </c>
      <c r="I243" s="9">
        <f>_xlfn.XLOOKUP($E243,'Raw Data'!$E:$E,'Raw Data'!I:I,"ERROR",0,1)</f>
        <v>0.000197543054411645</v>
      </c>
      <c r="J243" s="9" t="str">
        <f>_xlfn.XLOOKUP($E243,'Raw Data'!$E:$E,'Raw Data'!J:J,"ERROR",0,1)</f>
        <v>No</v>
      </c>
      <c r="K243" s="14" t="str">
        <f t="array" ref="K243">_xlfn.IFS(AND(L243&gt;0,L243&lt;=5),"0 to 5",AND(L243&gt;5,L243&lt;=10),"5 to 10",AND(L243&gt;10,L243&lt;=15),"10 to 15",AND(L243&gt;15,L243&lt;=20),"15 to 20",AND(L243&gt;20,L243&lt;=30),"20 to 30",AND(L243&gt;30,L243&lt;=40),"30 to 40",AND(L243&gt;40,L243&lt;=50),"40 to 50",AND(L243&gt;50,L243&lt;=75),"50 to 75",AND(L243&gt;75,L243&lt;=100),"75 to 100",AND(L243&gt;100,L243&lt;=150),"100 to 150",AND(L243&gt;150,L243&lt;=200),"150 to 200",AND(L243&gt;200,L243&lt;=250),"200 to 250",AND(L243&gt;250,L243&lt;=300),"250 to 300",AND(L243&gt;300,L243&lt;=400),"300 to 400",AND(L243&gt;400,L243&lt;=500),"400 to 500",L243&gt;500,"500+")</f>
        <v>100 to 150</v>
      </c>
      <c r="L243" s="9">
        <f>_xlfn.XLOOKUP($E243,'Raw Data'!$E:$E,'Raw Data'!L:L,"ERROR",0,1)</f>
        <v>116.83</v>
      </c>
      <c r="M243" s="14" t="str">
        <f t="array" ref="M243">_xlfn.IFS(AND(N243&gt;0,N243&lt;=5),"0 to 5",AND(N243&gt;5,N243&lt;=10),"5 to 10",AND(N243&gt;10,N243&lt;=15),"10 to 15",AND(N243&gt;15,N243&lt;=20),"15 to 20",AND(N243&gt;20,N243&lt;=30),"20 to 30",AND(N243&gt;30,N243&lt;=40),"30 to 40",AND(N243&gt;40,N243&lt;=50),"40 to 50",AND(N243&gt;50,N243&lt;=75),"50 to 75",AND(N243&gt;75,N243&lt;=100),"75 to 100",AND(N243&gt;100,N243&lt;=150),"100 to 150",AND(N243&gt;150,N243&lt;=200),"150 to 200",AND(N243&gt;200,N243&lt;=250),"200 to 250",AND(N243&gt;250,N243&lt;=300),"250 to 300",AND(N243&gt;300,N243&lt;=400),"300 to 400",AND(N243&gt;400,N243&lt;=500),"400 to 500",N243&gt;500,"500+")</f>
        <v>100 to 150</v>
      </c>
      <c r="N243" s="9">
        <f>_xlfn.XLOOKUP($E243,'Raw Data'!$E:$E,'Raw Data'!N:N,"ERROR",0,1)</f>
        <v>116.83</v>
      </c>
      <c r="O243" s="14" t="str">
        <f t="array" ref="O243">_xlfn.IFS(P243=0,"No Discount",AND(P243&gt;0,P243&lt;=0.02),"0% to 2%",AND(P243&gt;0.02,P243&lt;=0.04),"2% to 4%",AND(P243&gt;0.04,P243&lt;=0.06),"4% to 6%",AND(P243&gt;0.06,P243&lt;=0.08),"6% to 8%",AND(P243&gt;0.08,P243&lt;=0.1),"8% to 10%",AND(P243&gt;0.1,P243&lt;=0.15),"10% to 15%",AND(P243&gt;0.15,P243&lt;=0.2),"15% to 20%",AND(P243&gt;0.2,P243&lt;=0.25),"20% to 25%",AND(P243&gt;0.25,P243&lt;=0.3),"25% to 30%",AND(P243&gt;0.3,P243&lt;=0.4),"30% to 40%",AND(P243&gt;0.4,P243&lt;=0.5),"40% to 50%",AND(P243&gt;0.5,P243&lt;=0.75),"50% to 75%",AND(P243&gt;0.75,P243&lt;=1),"75% to 100%")</f>
        <v>No Discount</v>
      </c>
      <c r="P243" s="10">
        <f>_xlfn.XLOOKUP($E243,'Raw Data'!$E:$E,'Raw Data'!P:P,"ERROR",0,1)</f>
        <v>0</v>
      </c>
      <c r="Q243" s="9">
        <f>_xlfn.XLOOKUP($E243,'Raw Data'!$E:$E,'Raw Data'!Q:Q,"ERROR",0,1)</f>
        <v>3.38</v>
      </c>
      <c r="R243" s="9" t="str">
        <f>_xlfn.XLOOKUP($E243,'Raw Data'!$E:$E,'Raw Data'!R:R,"ERROR",0,1)</f>
        <v>fl oz</v>
      </c>
      <c r="S243" s="5" t="str">
        <f t="array" ref="S243">_xlfn.IFS(AND(T243&gt;0,T243&lt;=0.05),"0 to 0.05",AND(T243&gt;0.05,T243&lt;=0.1),"0.05 to 0.1",AND(T243&gt;0.1,T243&lt;=0.2),"0.1 to 0.2",AND(T243&gt;0.2,T243&lt;=0.3),"0.2 to 0.3",AND(T243&gt;0.3,T243&lt;=0.4),"0.3 to 0.4",AND(T243&gt;0.4,T243&lt;=0.5),"0.4 to 0.5",AND(T243&gt;0.5,T243&lt;=0.75),"0.5 to 0.75",AND(T243&gt;0.75,T243&lt;=1),"0.75 to 1",AND(T243&gt;1,T243&lt;=2),"1 to 2",AND(T243&gt;2,T243&lt;=3),"2 to 3",AND(T243&gt;3,T243&lt;=4),"3 to 4",AND(T243&gt;4,T243&lt;=5),"4 to 5",AND(T243&gt;5,T243&lt;=10),"5 to 10",T243&gt;10,"10+")</f>
        <v>1 to 2</v>
      </c>
      <c r="T243" s="10">
        <f>_xlfn.XLOOKUP($E243,'Raw Data'!$E:$E,'Raw Data'!T:T,"ERROR",0,1)</f>
        <v>1.1239655822363</v>
      </c>
      <c r="U243" s="15" t="str">
        <f t="array" ref="U243">_xlfn.IFS(AND(V243&gt;0,V243&lt;=0.05),"0 to 0.05",AND(V243&gt;0.05,V243&lt;=0.1),"0.05 to 0.1",AND(V243&gt;0.1,V243&lt;=0.2),"0.1 to 0.2",AND(V243&gt;0.2,V243&lt;=0.3),"0.2 to 0.3",AND(V243&gt;0.3,V243&lt;=0.4),"0.3 to 0.4",AND(V243&gt;0.4,V243&lt;=0.5),"0.4 to 0.5",AND(V243&gt;0.5,V243&lt;=0.75),"0.5 to 0.75",AND(V243&gt;0.75,V243&lt;=1),"0.75 to 1",AND(V243&gt;1,V243&lt;=2),"1 to 2",AND(V243&gt;2,V243&lt;=3),"2 to 3",AND(V243&gt;3,V243&lt;=4),"3 to 4",AND(V243&gt;4,V243&lt;=5),"4 to 5",AND(V243&gt;5,V243&lt;=10),"5 to 10",V243&gt;10,"10+")</f>
        <v>0.3 to 0.4</v>
      </c>
      <c r="V243" s="10">
        <f>_xlfn.XLOOKUP($E243,'Raw Data'!$E:$E,'Raw Data'!V:V,"ERROR",0,1)</f>
        <v>0.303470707203801</v>
      </c>
      <c r="W243" s="15" t="str">
        <f t="array" ref="W243">_xlfn.IFS(AND(X243&gt;0,X243&lt;=0.05),"0 to 0.05",AND(X243&gt;0.05,X243&lt;=0.1),"0.05 to 0.1",AND(X243&gt;0.1,X243&lt;=0.2),"0.1 to 0.2",AND(X243&gt;0.2,X243&lt;=0.3),"0.2 to 0.3",AND(X243&gt;0.3,X243&lt;=0.4),"0.3 to 0.4",AND(X243&gt;0.4,X243&lt;=0.5),"0.4 to 0.5",AND(X243&gt;0.5,X243&lt;=0.75),"0.5 to 0.75",AND(X243&gt;0.75,X243&lt;=1),"0.75 to 1",AND(X243&gt;1,X243&lt;=2),"1 to 2",AND(X243&gt;2,X243&lt;=3),"2 to 3",AND(X243&gt;3,X243&lt;=4),"3 to 4",AND(X243&gt;4,X243&lt;=5),"4 to 5",AND(X243&gt;5,X243&lt;=10),"5 to 10",X243&gt;10,"10+")</f>
        <v>0.3 to 0.4</v>
      </c>
      <c r="X243" s="16">
        <f t="shared" si="8"/>
        <v>0.303470707203801</v>
      </c>
      <c r="Y243" s="5" t="str">
        <f t="array" ref="Y243">_xlfn.IFS(AND(Z243&gt;0,Z243&lt;=1),"0 to 1",AND(Z243&gt;1,Z243&lt;=2),"1 to 2",AND(Z243&gt;2,Z243&lt;=4),"2 to 4",AND(Z243&gt;4,Z243&lt;=6),"4 to 6",AND(Z243&gt;6,Z243&lt;=8),"6 to 8",AND(Z243&gt;8,Z243&lt;=10),"8 to 10",AND(Z243&gt;10,Z243&lt;=15),"10 to 15",AND(Z243&gt;15,Z243&lt;=20),"15 to 20",AND(Z243&gt;20,Z243&lt;=25),"20 to 25",AND(Z243&gt;25,Z243&lt;=30),"25 to 30",AND(Z243&gt;30,Z243&lt;=40),"30 to 40",AND(Z243&gt;40,Z243&lt;=50),"40 to 50",Z243&gt;50,"50+")</f>
        <v>2 to 4</v>
      </c>
      <c r="Z243" s="9">
        <f>_xlfn.XLOOKUP($E243,'Raw Data'!$E:$E,'Raw Data'!Z:Z,"ERROR",0,1)</f>
        <v>3.5152</v>
      </c>
      <c r="AA243" s="9" t="str">
        <f>_xlfn.XLOOKUP($E243,'Raw Data'!$E:$E,'Raw Data'!AA:AA,"ERROR",0,1)</f>
        <v>oz</v>
      </c>
    </row>
    <row r="244" hidden="1" spans="1:27">
      <c r="A244" s="5" t="str">
        <f>_xlfn.XLOOKUP($E244,'Raw Data'!$E:$E,'Raw Data'!A:A,"ERROR",0,1)</f>
        <v>AE</v>
      </c>
      <c r="B244" s="5" t="str">
        <f>_xlfn.XLOOKUP($E244,'Raw Data'!$E:$E,'Raw Data'!B:B,"ERROR",0,1)</f>
        <v>Hair Mousses</v>
      </c>
      <c r="C244" s="5" t="str">
        <f>_xlfn.XLOOKUP($E244,'Raw Data'!$E:$E,'Raw Data'!C:C,"ERROR",0,1)</f>
        <v>Creme of Nature</v>
      </c>
      <c r="D244" s="5" t="str">
        <f>_xlfn.XLOOKUP($E244,'Raw Data'!$E:$E,'Raw Data'!D:D,"ERROR",0,1)</f>
        <v>www.amazon.ae/dp/B077728S37</v>
      </c>
      <c r="E244" s="5" t="s">
        <v>443</v>
      </c>
      <c r="F244" s="9" t="str">
        <f>_xlfn.XLOOKUP($E244,'Raw Data'!$E:$E,'Raw Data'!F:F,"ERROR",0,1)</f>
        <v>Creme Of Nature Coconut Milk Curl Quench Foaming Mousse 7 Ounce (207ml)</v>
      </c>
      <c r="G244" s="10">
        <f>_xlfn.XLOOKUP($E244,'Raw Data'!$E:$E,'Raw Data'!G:G,"ERROR",0,1)</f>
        <v>3</v>
      </c>
      <c r="H244" s="9">
        <f>_xlfn.XLOOKUP($E244,'Raw Data'!$E:$E,'Raw Data'!H:H,"ERROR",0,1)</f>
        <v>142.36</v>
      </c>
      <c r="I244" s="9">
        <f>_xlfn.XLOOKUP($E244,'Raw Data'!$E:$E,'Raw Data'!I:I,"ERROR",0,1)</f>
        <v>0.000190594572863719</v>
      </c>
      <c r="J244" s="9" t="str">
        <f>_xlfn.XLOOKUP($E244,'Raw Data'!$E:$E,'Raw Data'!J:J,"ERROR",0,1)</f>
        <v>No</v>
      </c>
      <c r="K244" s="14" t="str">
        <f t="array" ref="K244">_xlfn.IFS(AND(L244&gt;0,L244&lt;=5),"0 to 5",AND(L244&gt;5,L244&lt;=10),"5 to 10",AND(L244&gt;10,L244&lt;=15),"10 to 15",AND(L244&gt;15,L244&lt;=20),"15 to 20",AND(L244&gt;20,L244&lt;=30),"20 to 30",AND(L244&gt;30,L244&lt;=40),"30 to 40",AND(L244&gt;40,L244&lt;=50),"40 to 50",AND(L244&gt;50,L244&lt;=75),"50 to 75",AND(L244&gt;75,L244&lt;=100),"75 to 100",AND(L244&gt;100,L244&lt;=150),"100 to 150",AND(L244&gt;150,L244&lt;=200),"150 to 200",AND(L244&gt;200,L244&lt;=250),"200 to 250",AND(L244&gt;250,L244&lt;=300),"250 to 300",AND(L244&gt;300,L244&lt;=400),"300 to 400",AND(L244&gt;400,L244&lt;=500),"400 to 500",L244&gt;500,"500+")</f>
        <v>40 to 50</v>
      </c>
      <c r="L244" s="9">
        <f>_xlfn.XLOOKUP($E244,'Raw Data'!$E:$E,'Raw Data'!L:L,"ERROR",0,1)</f>
        <v>49.15</v>
      </c>
      <c r="M244" s="14" t="str">
        <f t="array" ref="M244">_xlfn.IFS(AND(N244&gt;0,N244&lt;=5),"0 to 5",AND(N244&gt;5,N244&lt;=10),"5 to 10",AND(N244&gt;10,N244&lt;=15),"10 to 15",AND(N244&gt;15,N244&lt;=20),"15 to 20",AND(N244&gt;20,N244&lt;=30),"20 to 30",AND(N244&gt;30,N244&lt;=40),"30 to 40",AND(N244&gt;40,N244&lt;=50),"40 to 50",AND(N244&gt;50,N244&lt;=75),"50 to 75",AND(N244&gt;75,N244&lt;=100),"75 to 100",AND(N244&gt;100,N244&lt;=150),"100 to 150",AND(N244&gt;150,N244&lt;=200),"150 to 200",AND(N244&gt;200,N244&lt;=250),"200 to 250",AND(N244&gt;250,N244&lt;=300),"250 to 300",AND(N244&gt;300,N244&lt;=400),"300 to 400",AND(N244&gt;400,N244&lt;=500),"400 to 500",N244&gt;500,"500+")</f>
        <v>50 to 75</v>
      </c>
      <c r="N244" s="9">
        <f>_xlfn.XLOOKUP($E244,'Raw Data'!$E:$E,'Raw Data'!N:N,"ERROR",0,1)</f>
        <v>56.79</v>
      </c>
      <c r="O244" s="14" t="str">
        <f t="array" ref="O244">_xlfn.IFS(P244=0,"No Discount",AND(P244&gt;0,P244&lt;=0.02),"0% to 2%",AND(P244&gt;0.02,P244&lt;=0.04),"2% to 4%",AND(P244&gt;0.04,P244&lt;=0.06),"4% to 6%",AND(P244&gt;0.06,P244&lt;=0.08),"6% to 8%",AND(P244&gt;0.08,P244&lt;=0.1),"8% to 10%",AND(P244&gt;0.1,P244&lt;=0.15),"10% to 15%",AND(P244&gt;0.15,P244&lt;=0.2),"15% to 20%",AND(P244&gt;0.2,P244&lt;=0.25),"20% to 25%",AND(P244&gt;0.25,P244&lt;=0.3),"25% to 30%",AND(P244&gt;0.3,P244&lt;=0.4),"30% to 40%",AND(P244&gt;0.4,P244&lt;=0.5),"40% to 50%",AND(P244&gt;0.5,P244&lt;=0.75),"50% to 75%",AND(P244&gt;0.75,P244&lt;=1),"75% to 100%")</f>
        <v>10% to 15%</v>
      </c>
      <c r="P244" s="10">
        <f>_xlfn.XLOOKUP($E244,'Raw Data'!$E:$E,'Raw Data'!P:P,"ERROR",0,1)</f>
        <v>0.134530727240711</v>
      </c>
      <c r="Q244" s="9">
        <f>_xlfn.XLOOKUP($E244,'Raw Data'!$E:$E,'Raw Data'!Q:Q,"ERROR",0,1)</f>
        <v>7</v>
      </c>
      <c r="R244" s="9" t="str">
        <f>_xlfn.XLOOKUP($E244,'Raw Data'!$E:$E,'Raw Data'!R:R,"ERROR",0,1)</f>
        <v>oz</v>
      </c>
      <c r="S244" s="5" t="str">
        <f t="array" ref="S244">_xlfn.IFS(AND(T244&gt;0,T244&lt;=0.05),"0 to 0.05",AND(T244&gt;0.05,T244&lt;=0.1),"0.05 to 0.1",AND(T244&gt;0.1,T244&lt;=0.2),"0.1 to 0.2",AND(T244&gt;0.2,T244&lt;=0.3),"0.2 to 0.3",AND(T244&gt;0.3,T244&lt;=0.4),"0.3 to 0.4",AND(T244&gt;0.4,T244&lt;=0.5),"0.4 to 0.5",AND(T244&gt;0.5,T244&lt;=0.75),"0.5 to 0.75",AND(T244&gt;0.75,T244&lt;=1),"0.75 to 1",AND(T244&gt;1,T244&lt;=2),"1 to 2",AND(T244&gt;2,T244&lt;=3),"2 to 3",AND(T244&gt;3,T244&lt;=4),"3 to 4",AND(T244&gt;4,T244&lt;=5),"4 to 5",AND(T244&gt;5,T244&lt;=10),"5 to 10",T244&gt;10,"10+")</f>
        <v>0.2 to 0.3</v>
      </c>
      <c r="T244" s="10">
        <f>_xlfn.XLOOKUP($E244,'Raw Data'!$E:$E,'Raw Data'!T:T,"ERROR",0,1)</f>
        <v>0.237451084593459</v>
      </c>
      <c r="U244" s="15" t="str">
        <f t="array" ref="U244">_xlfn.IFS(AND(V244&gt;0,V244&lt;=0.05),"0 to 0.05",AND(V244&gt;0.05,V244&lt;=0.1),"0.05 to 0.1",AND(V244&gt;0.1,V244&lt;=0.2),"0.1 to 0.2",AND(V244&gt;0.2,V244&lt;=0.3),"0.2 to 0.3",AND(V244&gt;0.3,V244&lt;=0.4),"0.3 to 0.4",AND(V244&gt;0.4,V244&lt;=0.5),"0.4 to 0.5",AND(V244&gt;0.5,V244&lt;=0.75),"0.5 to 0.75",AND(V244&gt;0.75,V244&lt;=1),"0.75 to 1",AND(V244&gt;1,V244&lt;=2),"1 to 2",AND(V244&gt;2,V244&lt;=3),"2 to 3",AND(V244&gt;3,V244&lt;=4),"3 to 4",AND(V244&gt;4,V244&lt;=5),"4 to 5",AND(V244&gt;5,V244&lt;=10),"5 to 10",V244&gt;10,"10+")</f>
        <v>0.05 to 0.1</v>
      </c>
      <c r="V244" s="10">
        <f>_xlfn.XLOOKUP($E244,'Raw Data'!$E:$E,'Raw Data'!V:V,"ERROR",0,1)</f>
        <v>0.0740774916662641</v>
      </c>
      <c r="W244" s="15" t="str">
        <f t="array" ref="W244">_xlfn.IFS(AND(X244&gt;0,X244&lt;=0.05),"0 to 0.05",AND(X244&gt;0.05,X244&lt;=0.1),"0.05 to 0.1",AND(X244&gt;0.1,X244&lt;=0.2),"0.1 to 0.2",AND(X244&gt;0.2,X244&lt;=0.3),"0.2 to 0.3",AND(X244&gt;0.3,X244&lt;=0.4),"0.3 to 0.4",AND(X244&gt;0.4,X244&lt;=0.5),"0.4 to 0.5",AND(X244&gt;0.5,X244&lt;=0.75),"0.5 to 0.75",AND(X244&gt;0.75,X244&lt;=1),"0.75 to 1",AND(X244&gt;1,X244&lt;=2),"1 to 2",AND(X244&gt;2,X244&lt;=3),"2 to 3",AND(X244&gt;3,X244&lt;=4),"3 to 4",AND(X244&gt;4,X244&lt;=5),"4 to 5",AND(X244&gt;5,X244&lt;=10),"5 to 10",X244&gt;10,"10+")</f>
        <v>0.05 to 0.1</v>
      </c>
      <c r="X244" s="16">
        <f t="shared" si="8"/>
        <v>0.0641117928402338</v>
      </c>
      <c r="Y244" s="5" t="str">
        <f t="array" ref="Y244">_xlfn.IFS(AND(Z244&gt;0,Z244&lt;=1),"0 to 1",AND(Z244&gt;1,Z244&lt;=2),"1 to 2",AND(Z244&gt;2,Z244&lt;=4),"2 to 4",AND(Z244&gt;4,Z244&lt;=6),"4 to 6",AND(Z244&gt;6,Z244&lt;=8),"6 to 8",AND(Z244&gt;8,Z244&lt;=10),"8 to 10",AND(Z244&gt;10,Z244&lt;=15),"10 to 15",AND(Z244&gt;15,Z244&lt;=20),"15 to 20",AND(Z244&gt;20,Z244&lt;=25),"20 to 25",AND(Z244&gt;25,Z244&lt;=30),"25 to 30",AND(Z244&gt;30,Z244&lt;=40),"30 to 40",AND(Z244&gt;40,Z244&lt;=50),"40 to 50",Z244&gt;50,"50+")</f>
        <v>6 to 8</v>
      </c>
      <c r="Z244" s="9">
        <f>_xlfn.XLOOKUP($E244,'Raw Data'!$E:$E,'Raw Data'!Z:Z,"ERROR",0,1)</f>
        <v>7</v>
      </c>
      <c r="AA244" s="9" t="str">
        <f>_xlfn.XLOOKUP($E244,'Raw Data'!$E:$E,'Raw Data'!AA:AA,"ERROR",0,1)</f>
        <v>oz</v>
      </c>
    </row>
    <row r="245" hidden="1" spans="1:27">
      <c r="A245" s="5" t="str">
        <f>_xlfn.XLOOKUP($E245,'Raw Data'!$E:$E,'Raw Data'!A:A,"ERROR",0,1)</f>
        <v>AE</v>
      </c>
      <c r="B245" s="5" t="str">
        <f>_xlfn.XLOOKUP($E245,'Raw Data'!$E:$E,'Raw Data'!B:B,"ERROR",0,1)</f>
        <v>Hair Mousses</v>
      </c>
      <c r="C245" s="5" t="str">
        <f>_xlfn.XLOOKUP($E245,'Raw Data'!$E:$E,'Raw Data'!C:C,"ERROR",0,1)</f>
        <v>curls</v>
      </c>
      <c r="D245" s="5" t="str">
        <f>_xlfn.XLOOKUP($E245,'Raw Data'!$E:$E,'Raw Data'!D:D,"ERROR",0,1)</f>
        <v>www.amazon.ae/dp/B07FLGHCX1</v>
      </c>
      <c r="E245" s="5" t="s">
        <v>444</v>
      </c>
      <c r="F245" s="9" t="str">
        <f>_xlfn.XLOOKUP($E245,'Raw Data'!$E:$E,'Raw Data'!F:F,"ERROR",0,1)</f>
        <v>CURLS Blueberry Bliss Repair &amp; Grow Curl Sculpting Mousse - Textured and Curly Hair - Hair Growth and Refresh Dry Scalp, 5.75oz</v>
      </c>
      <c r="G245" s="10">
        <f>_xlfn.XLOOKUP($E245,'Raw Data'!$E:$E,'Raw Data'!G:G,"ERROR",0,1)</f>
        <v>3</v>
      </c>
      <c r="H245" s="9">
        <f>_xlfn.XLOOKUP($E245,'Raw Data'!$E:$E,'Raw Data'!H:H,"ERROR",0,1)</f>
        <v>140.7</v>
      </c>
      <c r="I245" s="9">
        <f>_xlfn.XLOOKUP($E245,'Raw Data'!$E:$E,'Raw Data'!I:I,"ERROR",0,1)</f>
        <v>0.000188372129825269</v>
      </c>
      <c r="J245" s="9" t="str">
        <f>_xlfn.XLOOKUP($E245,'Raw Data'!$E:$E,'Raw Data'!J:J,"ERROR",0,1)</f>
        <v>No</v>
      </c>
      <c r="K245" s="14" t="str">
        <f t="array" ref="K245">_xlfn.IFS(AND(L245&gt;0,L245&lt;=5),"0 to 5",AND(L245&gt;5,L245&lt;=10),"5 to 10",AND(L245&gt;10,L245&lt;=15),"10 to 15",AND(L245&gt;15,L245&lt;=20),"15 to 20",AND(L245&gt;20,L245&lt;=30),"20 to 30",AND(L245&gt;30,L245&lt;=40),"30 to 40",AND(L245&gt;40,L245&lt;=50),"40 to 50",AND(L245&gt;50,L245&lt;=75),"50 to 75",AND(L245&gt;75,L245&lt;=100),"75 to 100",AND(L245&gt;100,L245&lt;=150),"100 to 150",AND(L245&gt;150,L245&lt;=200),"150 to 200",AND(L245&gt;200,L245&lt;=250),"200 to 250",AND(L245&gt;250,L245&lt;=300),"250 to 300",AND(L245&gt;300,L245&lt;=400),"300 to 400",AND(L245&gt;400,L245&lt;=500),"400 to 500",L245&gt;500,"500+")</f>
        <v>50 to 75</v>
      </c>
      <c r="L245" s="9">
        <f>_xlfn.XLOOKUP($E245,'Raw Data'!$E:$E,'Raw Data'!L:L,"ERROR",0,1)</f>
        <v>63.24</v>
      </c>
      <c r="M245" s="14" t="str">
        <f t="array" ref="M245">_xlfn.IFS(AND(N245&gt;0,N245&lt;=5),"0 to 5",AND(N245&gt;5,N245&lt;=10),"5 to 10",AND(N245&gt;10,N245&lt;=15),"10 to 15",AND(N245&gt;15,N245&lt;=20),"15 to 20",AND(N245&gt;20,N245&lt;=30),"20 to 30",AND(N245&gt;30,N245&lt;=40),"30 to 40",AND(N245&gt;40,N245&lt;=50),"40 to 50",AND(N245&gt;50,N245&lt;=75),"50 to 75",AND(N245&gt;75,N245&lt;=100),"75 to 100",AND(N245&gt;100,N245&lt;=150),"100 to 150",AND(N245&gt;150,N245&lt;=200),"150 to 200",AND(N245&gt;200,N245&lt;=250),"200 to 250",AND(N245&gt;250,N245&lt;=300),"250 to 300",AND(N245&gt;300,N245&lt;=400),"300 to 400",AND(N245&gt;400,N245&lt;=500),"400 to 500",N245&gt;500,"500+")</f>
        <v>50 to 75</v>
      </c>
      <c r="N245" s="9">
        <f>_xlfn.XLOOKUP($E245,'Raw Data'!$E:$E,'Raw Data'!N:N,"ERROR",0,1)</f>
        <v>67.03</v>
      </c>
      <c r="O245" s="14" t="str">
        <f t="array" ref="O245">_xlfn.IFS(P245=0,"No Discount",AND(P245&gt;0,P245&lt;=0.02),"0% to 2%",AND(P245&gt;0.02,P245&lt;=0.04),"2% to 4%",AND(P245&gt;0.04,P245&lt;=0.06),"4% to 6%",AND(P245&gt;0.06,P245&lt;=0.08),"6% to 8%",AND(P245&gt;0.08,P245&lt;=0.1),"8% to 10%",AND(P245&gt;0.1,P245&lt;=0.15),"10% to 15%",AND(P245&gt;0.15,P245&lt;=0.2),"15% to 20%",AND(P245&gt;0.2,P245&lt;=0.25),"20% to 25%",AND(P245&gt;0.25,P245&lt;=0.3),"25% to 30%",AND(P245&gt;0.3,P245&lt;=0.4),"30% to 40%",AND(P245&gt;0.4,P245&lt;=0.5),"40% to 50%",AND(P245&gt;0.5,P245&lt;=0.75),"50% to 75%",AND(P245&gt;0.75,P245&lt;=1),"75% to 100%")</f>
        <v>4% to 6%</v>
      </c>
      <c r="P245" s="10">
        <f>_xlfn.XLOOKUP($E245,'Raw Data'!$E:$E,'Raw Data'!P:P,"ERROR",0,1)</f>
        <v>0.0565418469342086</v>
      </c>
      <c r="Q245" s="9">
        <f>_xlfn.XLOOKUP($E245,'Raw Data'!$E:$E,'Raw Data'!Q:Q,"ERROR",0,1)</f>
        <v>5.75</v>
      </c>
      <c r="R245" s="9" t="str">
        <f>_xlfn.XLOOKUP($E245,'Raw Data'!$E:$E,'Raw Data'!R:R,"ERROR",0,1)</f>
        <v>oz</v>
      </c>
      <c r="S245" s="5" t="str">
        <f t="array" ref="S245">_xlfn.IFS(AND(T245&gt;0,T245&lt;=0.05),"0 to 0.05",AND(T245&gt;0.05,T245&lt;=0.1),"0.05 to 0.1",AND(T245&gt;0.1,T245&lt;=0.2),"0.1 to 0.2",AND(T245&gt;0.2,T245&lt;=0.3),"0.2 to 0.3",AND(T245&gt;0.3,T245&lt;=0.4),"0.3 to 0.4",AND(T245&gt;0.4,T245&lt;=0.5),"0.4 to 0.5",AND(T245&gt;0.5,T245&lt;=0.75),"0.5 to 0.75",AND(T245&gt;0.75,T245&lt;=1),"0.75 to 1",AND(T245&gt;1,T245&lt;=2),"1 to 2",AND(T245&gt;2,T245&lt;=3),"2 to 3",AND(T245&gt;3,T245&lt;=4),"3 to 4",AND(T245&gt;4,T245&lt;=5),"4 to 5",AND(T245&gt;5,T245&lt;=10),"5 to 10",T245&gt;10,"10+")</f>
        <v>0.3 to 0.4</v>
      </c>
      <c r="T245" s="10">
        <f>_xlfn.XLOOKUP($E245,'Raw Data'!$E:$E,'Raw Data'!T:T,"ERROR",0,1)</f>
        <v>0.371939833262266</v>
      </c>
      <c r="U245" s="15" t="str">
        <f t="array" ref="U245">_xlfn.IFS(AND(V245&gt;0,V245&lt;=0.05),"0 to 0.05",AND(V245&gt;0.05,V245&lt;=0.1),"0.05 to 0.1",AND(V245&gt;0.1,V245&lt;=0.2),"0.1 to 0.2",AND(V245&gt;0.2,V245&lt;=0.3),"0.2 to 0.3",AND(V245&gt;0.3,V245&lt;=0.4),"0.3 to 0.4",AND(V245&gt;0.4,V245&lt;=0.5),"0.4 to 0.5",AND(V245&gt;0.5,V245&lt;=0.75),"0.5 to 0.75",AND(V245&gt;0.75,V245&lt;=1),"0.75 to 1",AND(V245&gt;1,V245&lt;=2),"1 to 2",AND(V245&gt;2,V245&lt;=3),"2 to 3",AND(V245&gt;3,V245&lt;=4),"3 to 4",AND(V245&gt;4,V245&lt;=5),"4 to 5",AND(V245&gt;5,V245&lt;=10),"5 to 10",V245&gt;10,"10+")</f>
        <v>0.1 to 0.2</v>
      </c>
      <c r="V245" s="10">
        <f>_xlfn.XLOOKUP($E245,'Raw Data'!$E:$E,'Raw Data'!V:V,"ERROR",0,1)</f>
        <v>0.106442193174634</v>
      </c>
      <c r="W245" s="15" t="str">
        <f t="array" ref="W245">_xlfn.IFS(AND(X245&gt;0,X245&lt;=0.05),"0 to 0.05",AND(X245&gt;0.05,X245&lt;=0.1),"0.05 to 0.1",AND(X245&gt;0.1,X245&lt;=0.2),"0.1 to 0.2",AND(X245&gt;0.2,X245&lt;=0.3),"0.2 to 0.3",AND(X245&gt;0.3,X245&lt;=0.4),"0.3 to 0.4",AND(X245&gt;0.4,X245&lt;=0.5),"0.4 to 0.5",AND(X245&gt;0.5,X245&lt;=0.75),"0.5 to 0.75",AND(X245&gt;0.75,X245&lt;=1),"0.75 to 1",AND(X245&gt;1,X245&lt;=2),"1 to 2",AND(X245&gt;2,X245&lt;=3),"2 to 3",AND(X245&gt;3,X245&lt;=4),"3 to 4",AND(X245&gt;4,X245&lt;=5),"4 to 5",AND(X245&gt;5,X245&lt;=10),"5 to 10",X245&gt;10,"10+")</f>
        <v>0.1 to 0.2</v>
      </c>
      <c r="X245" s="16">
        <f t="shared" si="8"/>
        <v>0.100423754980812</v>
      </c>
      <c r="Y245" s="5" t="str">
        <f t="array" ref="Y245">_xlfn.IFS(AND(Z245&gt;0,Z245&lt;=1),"0 to 1",AND(Z245&gt;1,Z245&lt;=2),"1 to 2",AND(Z245&gt;2,Z245&lt;=4),"2 to 4",AND(Z245&gt;4,Z245&lt;=6),"4 to 6",AND(Z245&gt;6,Z245&lt;=8),"6 to 8",AND(Z245&gt;8,Z245&lt;=10),"8 to 10",AND(Z245&gt;10,Z245&lt;=15),"10 to 15",AND(Z245&gt;15,Z245&lt;=20),"15 to 20",AND(Z245&gt;20,Z245&lt;=25),"20 to 25",AND(Z245&gt;25,Z245&lt;=30),"25 to 30",AND(Z245&gt;30,Z245&lt;=40),"30 to 40",AND(Z245&gt;40,Z245&lt;=50),"40 to 50",Z245&gt;50,"50+")</f>
        <v>4 to 6</v>
      </c>
      <c r="Z245" s="9">
        <f>_xlfn.XLOOKUP($E245,'Raw Data'!$E:$E,'Raw Data'!Z:Z,"ERROR",0,1)</f>
        <v>5.75</v>
      </c>
      <c r="AA245" s="9" t="str">
        <f>_xlfn.XLOOKUP($E245,'Raw Data'!$E:$E,'Raw Data'!AA:AA,"ERROR",0,1)</f>
        <v>oz</v>
      </c>
    </row>
    <row r="246" hidden="1" spans="1:27">
      <c r="A246" s="5" t="str">
        <f>_xlfn.XLOOKUP($E246,'Raw Data'!$E:$E,'Raw Data'!A:A,"ERROR",0,1)</f>
        <v>AE</v>
      </c>
      <c r="B246" s="5" t="str">
        <f>_xlfn.XLOOKUP($E246,'Raw Data'!$E:$E,'Raw Data'!B:B,"ERROR",0,1)</f>
        <v>Hair Mousses</v>
      </c>
      <c r="C246" s="5" t="str">
        <f>_xlfn.XLOOKUP($E246,'Raw Data'!$E:$E,'Raw Data'!C:C,"ERROR",0,1)</f>
        <v>orofluido</v>
      </c>
      <c r="D246" s="5" t="str">
        <f>_xlfn.XLOOKUP($E246,'Raw Data'!$E:$E,'Raw Data'!D:D,"ERROR",0,1)</f>
        <v>www.amazon.ae/dp/B004FET2QU</v>
      </c>
      <c r="E246" s="5" t="s">
        <v>445</v>
      </c>
      <c r="F246" s="9" t="str">
        <f>_xlfn.XLOOKUP($E246,'Raw Data'!$E:$E,'Raw Data'!F:F,"ERROR",0,1)</f>
        <v>Orofluido Control Frizzing Beauty Elixir 3.38 oz/100ml</v>
      </c>
      <c r="G246" s="10">
        <f>_xlfn.XLOOKUP($E246,'Raw Data'!$E:$E,'Raw Data'!G:G,"ERROR",0,1)</f>
        <v>1</v>
      </c>
      <c r="H246" s="9">
        <f>_xlfn.XLOOKUP($E246,'Raw Data'!$E:$E,'Raw Data'!H:H,"ERROR",0,1)</f>
        <v>138.93</v>
      </c>
      <c r="I246" s="9">
        <f>_xlfn.XLOOKUP($E246,'Raw Data'!$E:$E,'Raw Data'!I:I,"ERROR",0,1)</f>
        <v>0.000186002416464993</v>
      </c>
      <c r="J246" s="9" t="str">
        <f>_xlfn.XLOOKUP($E246,'Raw Data'!$E:$E,'Raw Data'!J:J,"ERROR",0,1)</f>
        <v>No</v>
      </c>
      <c r="K246" s="14" t="str">
        <f t="array" ref="K246">_xlfn.IFS(AND(L246&gt;0,L246&lt;=5),"0 to 5",AND(L246&gt;5,L246&lt;=10),"5 to 10",AND(L246&gt;10,L246&lt;=15),"10 to 15",AND(L246&gt;15,L246&lt;=20),"15 to 20",AND(L246&gt;20,L246&lt;=30),"20 to 30",AND(L246&gt;30,L246&lt;=40),"30 to 40",AND(L246&gt;40,L246&lt;=50),"40 to 50",AND(L246&gt;50,L246&lt;=75),"50 to 75",AND(L246&gt;75,L246&lt;=100),"75 to 100",AND(L246&gt;100,L246&lt;=150),"100 to 150",AND(L246&gt;150,L246&lt;=200),"150 to 200",AND(L246&gt;200,L246&lt;=250),"200 to 250",AND(L246&gt;250,L246&lt;=300),"250 to 300",AND(L246&gt;300,L246&lt;=400),"300 to 400",AND(L246&gt;400,L246&lt;=500),"400 to 500",L246&gt;500,"500+")</f>
        <v>100 to 150</v>
      </c>
      <c r="L246" s="9">
        <f>_xlfn.XLOOKUP($E246,'Raw Data'!$E:$E,'Raw Data'!L:L,"ERROR",0,1)</f>
        <v>110</v>
      </c>
      <c r="M246" s="14" t="str">
        <f t="array" ref="M246">_xlfn.IFS(AND(N246&gt;0,N246&lt;=5),"0 to 5",AND(N246&gt;5,N246&lt;=10),"5 to 10",AND(N246&gt;10,N246&lt;=15),"10 to 15",AND(N246&gt;15,N246&lt;=20),"15 to 20",AND(N246&gt;20,N246&lt;=30),"20 to 30",AND(N246&gt;30,N246&lt;=40),"30 to 40",AND(N246&gt;40,N246&lt;=50),"40 to 50",AND(N246&gt;50,N246&lt;=75),"50 to 75",AND(N246&gt;75,N246&lt;=100),"75 to 100",AND(N246&gt;100,N246&lt;=150),"100 to 150",AND(N246&gt;150,N246&lt;=200),"150 to 200",AND(N246&gt;200,N246&lt;=250),"200 to 250",AND(N246&gt;250,N246&lt;=300),"250 to 300",AND(N246&gt;300,N246&lt;=400),"300 to 400",AND(N246&gt;400,N246&lt;=500),"400 to 500",N246&gt;500,"500+")</f>
        <v>100 to 150</v>
      </c>
      <c r="N246" s="9">
        <f>_xlfn.XLOOKUP($E246,'Raw Data'!$E:$E,'Raw Data'!N:N,"ERROR",0,1)</f>
        <v>110</v>
      </c>
      <c r="O246" s="14" t="str">
        <f t="array" ref="O246">_xlfn.IFS(P246=0,"No Discount",AND(P246&gt;0,P246&lt;=0.02),"0% to 2%",AND(P246&gt;0.02,P246&lt;=0.04),"2% to 4%",AND(P246&gt;0.04,P246&lt;=0.06),"4% to 6%",AND(P246&gt;0.06,P246&lt;=0.08),"6% to 8%",AND(P246&gt;0.08,P246&lt;=0.1),"8% to 10%",AND(P246&gt;0.1,P246&lt;=0.15),"10% to 15%",AND(P246&gt;0.15,P246&lt;=0.2),"15% to 20%",AND(P246&gt;0.2,P246&lt;=0.25),"20% to 25%",AND(P246&gt;0.25,P246&lt;=0.3),"25% to 30%",AND(P246&gt;0.3,P246&lt;=0.4),"30% to 40%",AND(P246&gt;0.4,P246&lt;=0.5),"40% to 50%",AND(P246&gt;0.5,P246&lt;=0.75),"50% to 75%",AND(P246&gt;0.75,P246&lt;=1),"75% to 100%")</f>
        <v>No Discount</v>
      </c>
      <c r="P246" s="10">
        <f>_xlfn.XLOOKUP($E246,'Raw Data'!$E:$E,'Raw Data'!P:P,"ERROR",0,1)</f>
        <v>0</v>
      </c>
      <c r="Q246" s="9">
        <f>_xlfn.XLOOKUP($E246,'Raw Data'!$E:$E,'Raw Data'!Q:Q,"ERROR",0,1)</f>
        <v>3.38</v>
      </c>
      <c r="R246" s="9" t="str">
        <f>_xlfn.XLOOKUP($E246,'Raw Data'!$E:$E,'Raw Data'!R:R,"ERROR",0,1)</f>
        <v>oz</v>
      </c>
      <c r="S246" s="5" t="str">
        <f t="array" ref="S246">_xlfn.IFS(AND(T246&gt;0,T246&lt;=0.05),"0 to 0.05",AND(T246&gt;0.05,T246&lt;=0.1),"0.05 to 0.1",AND(T246&gt;0.1,T246&lt;=0.2),"0.1 to 0.2",AND(T246&gt;0.2,T246&lt;=0.3),"0.2 to 0.3",AND(T246&gt;0.3,T246&lt;=0.4),"0.3 to 0.4",AND(T246&gt;0.4,T246&lt;=0.5),"0.4 to 0.5",AND(T246&gt;0.5,T246&lt;=0.75),"0.5 to 0.75",AND(T246&gt;0.75,T246&lt;=1),"0.75 to 1",AND(T246&gt;1,T246&lt;=2),"1 to 2",AND(T246&gt;2,T246&lt;=3),"2 to 3",AND(T246&gt;3,T246&lt;=4),"3 to 4",AND(T246&gt;4,T246&lt;=5),"4 to 5",AND(T246&gt;5,T246&lt;=10),"5 to 10",T246&gt;10,"10+")</f>
        <v>1 to 2</v>
      </c>
      <c r="T246" s="10">
        <f>_xlfn.XLOOKUP($E246,'Raw Data'!$E:$E,'Raw Data'!T:T,"ERROR",0,1)</f>
        <v>1.10058771383919</v>
      </c>
      <c r="U246" s="15" t="str">
        <f t="array" ref="U246">_xlfn.IFS(AND(V246&gt;0,V246&lt;=0.05),"0 to 0.05",AND(V246&gt;0.05,V246&lt;=0.1),"0.05 to 0.1",AND(V246&gt;0.1,V246&lt;=0.2),"0.1 to 0.2",AND(V246&gt;0.2,V246&lt;=0.3),"0.2 to 0.3",AND(V246&gt;0.3,V246&lt;=0.4),"0.3 to 0.4",AND(V246&gt;0.4,V246&lt;=0.5),"0.4 to 0.5",AND(V246&gt;0.5,V246&lt;=0.75),"0.5 to 0.75",AND(V246&gt;0.75,V246&lt;=1),"0.75 to 1",AND(V246&gt;1,V246&lt;=2),"1 to 2",AND(V246&gt;2,V246&lt;=3),"2 to 3",AND(V246&gt;3,V246&lt;=4),"3 to 4",AND(V246&gt;4,V246&lt;=5),"4 to 5",AND(V246&gt;5,V246&lt;=10),"5 to 10",V246&gt;10,"10+")</f>
        <v>0.2 to 0.3</v>
      </c>
      <c r="V246" s="10">
        <f>_xlfn.XLOOKUP($E246,'Raw Data'!$E:$E,'Raw Data'!V:V,"ERROR",0,1)</f>
        <v>0.297158682736581</v>
      </c>
      <c r="W246" s="15" t="str">
        <f t="array" ref="W246">_xlfn.IFS(AND(X246&gt;0,X246&lt;=0.05),"0 to 0.05",AND(X246&gt;0.05,X246&lt;=0.1),"0.05 to 0.1",AND(X246&gt;0.1,X246&lt;=0.2),"0.1 to 0.2",AND(X246&gt;0.2,X246&lt;=0.3),"0.2 to 0.3",AND(X246&gt;0.3,X246&lt;=0.4),"0.3 to 0.4",AND(X246&gt;0.4,X246&lt;=0.5),"0.4 to 0.5",AND(X246&gt;0.5,X246&lt;=0.75),"0.5 to 0.75",AND(X246&gt;0.75,X246&lt;=1),"0.75 to 1",AND(X246&gt;1,X246&lt;=2),"1 to 2",AND(X246&gt;2,X246&lt;=3),"2 to 3",AND(X246&gt;3,X246&lt;=4),"3 to 4",AND(X246&gt;4,X246&lt;=5),"4 to 5",AND(X246&gt;5,X246&lt;=10),"5 to 10",X246&gt;10,"10+")</f>
        <v>0.2 to 0.3</v>
      </c>
      <c r="X246" s="16">
        <f t="shared" si="8"/>
        <v>0.297158682736581</v>
      </c>
      <c r="Y246" s="5" t="str">
        <f t="array" ref="Y246">_xlfn.IFS(AND(Z246&gt;0,Z246&lt;=1),"0 to 1",AND(Z246&gt;1,Z246&lt;=2),"1 to 2",AND(Z246&gt;2,Z246&lt;=4),"2 to 4",AND(Z246&gt;4,Z246&lt;=6),"4 to 6",AND(Z246&gt;6,Z246&lt;=8),"6 to 8",AND(Z246&gt;8,Z246&lt;=10),"8 to 10",AND(Z246&gt;10,Z246&lt;=15),"10 to 15",AND(Z246&gt;15,Z246&lt;=20),"15 to 20",AND(Z246&gt;20,Z246&lt;=25),"20 to 25",AND(Z246&gt;25,Z246&lt;=30),"25 to 30",AND(Z246&gt;30,Z246&lt;=40),"30 to 40",AND(Z246&gt;40,Z246&lt;=50),"40 to 50",Z246&gt;50,"50+")</f>
        <v>2 to 4</v>
      </c>
      <c r="Z246" s="9">
        <f>_xlfn.XLOOKUP($E246,'Raw Data'!$E:$E,'Raw Data'!Z:Z,"ERROR",0,1)</f>
        <v>3.38</v>
      </c>
      <c r="AA246" s="9" t="str">
        <f>_xlfn.XLOOKUP($E246,'Raw Data'!$E:$E,'Raw Data'!AA:AA,"ERROR",0,1)</f>
        <v>oz</v>
      </c>
    </row>
    <row r="247" hidden="1" spans="1:27">
      <c r="A247" s="5" t="str">
        <f>_xlfn.XLOOKUP($E247,'Raw Data'!$E:$E,'Raw Data'!A:A,"ERROR",0,1)</f>
        <v>AE</v>
      </c>
      <c r="B247" s="5" t="str">
        <f>_xlfn.XLOOKUP($E247,'Raw Data'!$E:$E,'Raw Data'!B:B,"ERROR",0,1)</f>
        <v>Hair Mousses</v>
      </c>
      <c r="C247" s="5" t="str">
        <f>_xlfn.XLOOKUP($E247,'Raw Data'!$E:$E,'Raw Data'!C:C,"ERROR",0,1)</f>
        <v>shea moisture</v>
      </c>
      <c r="D247" s="5" t="str">
        <f>_xlfn.XLOOKUP($E247,'Raw Data'!$E:$E,'Raw Data'!D:D,"ERROR",0,1)</f>
        <v>www.amazon.ae/dp/B07RHVZSDZ</v>
      </c>
      <c r="E247" s="5" t="s">
        <v>446</v>
      </c>
      <c r="F247" s="9" t="str">
        <f>_xlfn.XLOOKUP($E247,'Raw Data'!$E:$E,'Raw Data'!F:F,"ERROR",0,1)</f>
        <v>Shea Moisture Coconut &amp; Hibiscus Frizz-Free Curl Mousse For Unisex, 7.5 Oz. Mousse (Pack of 2)</v>
      </c>
      <c r="G247" s="10">
        <f>_xlfn.XLOOKUP($E247,'Raw Data'!$E:$E,'Raw Data'!G:G,"ERROR",0,1)</f>
        <v>1</v>
      </c>
      <c r="H247" s="9">
        <f>_xlfn.XLOOKUP($E247,'Raw Data'!$E:$E,'Raw Data'!H:H,"ERROR",0,1)</f>
        <v>128.44</v>
      </c>
      <c r="I247" s="9">
        <f>_xlfn.XLOOKUP($E247,'Raw Data'!$E:$E,'Raw Data'!I:I,"ERROR",0,1)</f>
        <v>0.000171958183047317</v>
      </c>
      <c r="J247" s="9" t="str">
        <f>_xlfn.XLOOKUP($E247,'Raw Data'!$E:$E,'Raw Data'!J:J,"ERROR",0,1)</f>
        <v>No</v>
      </c>
      <c r="K247" s="14" t="str">
        <f t="array" ref="K247">_xlfn.IFS(AND(L247&gt;0,L247&lt;=5),"0 to 5",AND(L247&gt;5,L247&lt;=10),"5 to 10",AND(L247&gt;10,L247&lt;=15),"10 to 15",AND(L247&gt;15,L247&lt;=20),"15 to 20",AND(L247&gt;20,L247&lt;=30),"20 to 30",AND(L247&gt;30,L247&lt;=40),"30 to 40",AND(L247&gt;40,L247&lt;=50),"40 to 50",AND(L247&gt;50,L247&lt;=75),"50 to 75",AND(L247&gt;75,L247&lt;=100),"75 to 100",AND(L247&gt;100,L247&lt;=150),"100 to 150",AND(L247&gt;150,L247&lt;=200),"150 to 200",AND(L247&gt;200,L247&lt;=250),"200 to 250",AND(L247&gt;250,L247&lt;=300),"250 to 300",AND(L247&gt;300,L247&lt;=400),"300 to 400",AND(L247&gt;400,L247&lt;=500),"400 to 500",L247&gt;500,"500+")</f>
        <v>100 to 150</v>
      </c>
      <c r="L247" s="9">
        <f>_xlfn.XLOOKUP($E247,'Raw Data'!$E:$E,'Raw Data'!L:L,"ERROR",0,1)</f>
        <v>101.6</v>
      </c>
      <c r="M247" s="14" t="str">
        <f t="array" ref="M247">_xlfn.IFS(AND(N247&gt;0,N247&lt;=5),"0 to 5",AND(N247&gt;5,N247&lt;=10),"5 to 10",AND(N247&gt;10,N247&lt;=15),"10 to 15",AND(N247&gt;15,N247&lt;=20),"15 to 20",AND(N247&gt;20,N247&lt;=30),"20 to 30",AND(N247&gt;30,N247&lt;=40),"30 to 40",AND(N247&gt;40,N247&lt;=50),"40 to 50",AND(N247&gt;50,N247&lt;=75),"50 to 75",AND(N247&gt;75,N247&lt;=100),"75 to 100",AND(N247&gt;100,N247&lt;=150),"100 to 150",AND(N247&gt;150,N247&lt;=200),"150 to 200",AND(N247&gt;200,N247&lt;=250),"200 to 250",AND(N247&gt;250,N247&lt;=300),"250 to 300",AND(N247&gt;300,N247&lt;=400),"300 to 400",AND(N247&gt;400,N247&lt;=500),"400 to 500",N247&gt;500,"500+")</f>
        <v>100 to 150</v>
      </c>
      <c r="N247" s="9">
        <f>_xlfn.XLOOKUP($E247,'Raw Data'!$E:$E,'Raw Data'!N:N,"ERROR",0,1)</f>
        <v>101.6</v>
      </c>
      <c r="O247" s="14" t="str">
        <f t="array" ref="O247">_xlfn.IFS(P247=0,"No Discount",AND(P247&gt;0,P247&lt;=0.02),"0% to 2%",AND(P247&gt;0.02,P247&lt;=0.04),"2% to 4%",AND(P247&gt;0.04,P247&lt;=0.06),"4% to 6%",AND(P247&gt;0.06,P247&lt;=0.08),"6% to 8%",AND(P247&gt;0.08,P247&lt;=0.1),"8% to 10%",AND(P247&gt;0.1,P247&lt;=0.15),"10% to 15%",AND(P247&gt;0.15,P247&lt;=0.2),"15% to 20%",AND(P247&gt;0.2,P247&lt;=0.25),"20% to 25%",AND(P247&gt;0.25,P247&lt;=0.3),"25% to 30%",AND(P247&gt;0.3,P247&lt;=0.4),"30% to 40%",AND(P247&gt;0.4,P247&lt;=0.5),"40% to 50%",AND(P247&gt;0.5,P247&lt;=0.75),"50% to 75%",AND(P247&gt;0.75,P247&lt;=1),"75% to 100%")</f>
        <v>No Discount</v>
      </c>
      <c r="P247" s="10">
        <f>_xlfn.XLOOKUP($E247,'Raw Data'!$E:$E,'Raw Data'!P:P,"ERROR",0,1)</f>
        <v>0</v>
      </c>
      <c r="Q247" s="9">
        <f>_xlfn.XLOOKUP($E247,'Raw Data'!$E:$E,'Raw Data'!Q:Q,"ERROR",0,1)</f>
        <v>15</v>
      </c>
      <c r="R247" s="9" t="str">
        <f>_xlfn.XLOOKUP($E247,'Raw Data'!$E:$E,'Raw Data'!R:R,"ERROR",0,1)</f>
        <v>oz</v>
      </c>
      <c r="S247" s="5" t="str">
        <f t="array" ref="S247">_xlfn.IFS(AND(T247&gt;0,T247&lt;=0.05),"0 to 0.05",AND(T247&gt;0.05,T247&lt;=0.1),"0.05 to 0.1",AND(T247&gt;0.1,T247&lt;=0.2),"0.1 to 0.2",AND(T247&gt;0.2,T247&lt;=0.3),"0.2 to 0.3",AND(T247&gt;0.3,T247&lt;=0.4),"0.3 to 0.4",AND(T247&gt;0.4,T247&lt;=0.5),"0.4 to 0.5",AND(T247&gt;0.5,T247&lt;=0.75),"0.5 to 0.75",AND(T247&gt;0.75,T247&lt;=1),"0.75 to 1",AND(T247&gt;1,T247&lt;=2),"1 to 2",AND(T247&gt;2,T247&lt;=3),"2 to 3",AND(T247&gt;3,T247&lt;=4),"3 to 4",AND(T247&gt;4,T247&lt;=5),"4 to 5",AND(T247&gt;5,T247&lt;=10),"5 to 10",T247&gt;10,"10+")</f>
        <v>0.2 to 0.3</v>
      </c>
      <c r="T247" s="10">
        <f>_xlfn.XLOOKUP($E247,'Raw Data'!$E:$E,'Raw Data'!T:T,"ERROR",0,1)</f>
        <v>0.229060985232781</v>
      </c>
      <c r="U247" s="15" t="str">
        <f t="array" ref="U247">_xlfn.IFS(AND(V247&gt;0,V247&lt;=0.05),"0 to 0.05",AND(V247&gt;0.05,V247&lt;=0.1),"0.05 to 0.1",AND(V247&gt;0.1,V247&lt;=0.2),"0.1 to 0.2",AND(V247&gt;0.2,V247&lt;=0.3),"0.2 to 0.3",AND(V247&gt;0.3,V247&lt;=0.4),"0.3 to 0.4",AND(V247&gt;0.4,V247&lt;=0.5),"0.4 to 0.5",AND(V247&gt;0.5,V247&lt;=0.75),"0.5 to 0.75",AND(V247&gt;0.75,V247&lt;=1),"0.75 to 1",AND(V247&gt;1,V247&lt;=2),"1 to 2",AND(V247&gt;2,V247&lt;=3),"2 to 3",AND(V247&gt;3,V247&lt;=4),"3 to 4",AND(V247&gt;4,V247&lt;=5),"4 to 5",AND(V247&gt;5,V247&lt;=10),"5 to 10",V247&gt;10,"10+")</f>
        <v>0.05 to 0.1</v>
      </c>
      <c r="V247" s="10">
        <f>_xlfn.XLOOKUP($E247,'Raw Data'!$E:$E,'Raw Data'!V:V,"ERROR",0,1)</f>
        <v>0.0618464660128509</v>
      </c>
      <c r="W247" s="15" t="str">
        <f t="array" ref="W247">_xlfn.IFS(AND(X247&gt;0,X247&lt;=0.05),"0 to 0.05",AND(X247&gt;0.05,X247&lt;=0.1),"0.05 to 0.1",AND(X247&gt;0.1,X247&lt;=0.2),"0.1 to 0.2",AND(X247&gt;0.2,X247&lt;=0.3),"0.2 to 0.3",AND(X247&gt;0.3,X247&lt;=0.4),"0.3 to 0.4",AND(X247&gt;0.4,X247&lt;=0.5),"0.4 to 0.5",AND(X247&gt;0.5,X247&lt;=0.75),"0.5 to 0.75",AND(X247&gt;0.75,X247&lt;=1),"0.75 to 1",AND(X247&gt;1,X247&lt;=2),"1 to 2",AND(X247&gt;2,X247&lt;=3),"2 to 3",AND(X247&gt;3,X247&lt;=4),"3 to 4",AND(X247&gt;4,X247&lt;=5),"4 to 5",AND(X247&gt;5,X247&lt;=10),"5 to 10",X247&gt;10,"10+")</f>
        <v>0.05 to 0.1</v>
      </c>
      <c r="X247" s="16">
        <f t="shared" si="8"/>
        <v>0.0618464660128509</v>
      </c>
      <c r="Y247" s="5" t="str">
        <f t="array" ref="Y247">_xlfn.IFS(AND(Z247&gt;0,Z247&lt;=1),"0 to 1",AND(Z247&gt;1,Z247&lt;=2),"1 to 2",AND(Z247&gt;2,Z247&lt;=4),"2 to 4",AND(Z247&gt;4,Z247&lt;=6),"4 to 6",AND(Z247&gt;6,Z247&lt;=8),"6 to 8",AND(Z247&gt;8,Z247&lt;=10),"8 to 10",AND(Z247&gt;10,Z247&lt;=15),"10 to 15",AND(Z247&gt;15,Z247&lt;=20),"15 to 20",AND(Z247&gt;20,Z247&lt;=25),"20 to 25",AND(Z247&gt;25,Z247&lt;=30),"25 to 30",AND(Z247&gt;30,Z247&lt;=40),"30 to 40",AND(Z247&gt;40,Z247&lt;=50),"40 to 50",Z247&gt;50,"50+")</f>
        <v>10 to 15</v>
      </c>
      <c r="Z247" s="9">
        <f>_xlfn.XLOOKUP($E247,'Raw Data'!$E:$E,'Raw Data'!Z:Z,"ERROR",0,1)</f>
        <v>15</v>
      </c>
      <c r="AA247" s="9" t="str">
        <f>_xlfn.XLOOKUP($E247,'Raw Data'!$E:$E,'Raw Data'!AA:AA,"ERROR",0,1)</f>
        <v>oz</v>
      </c>
    </row>
    <row r="248" hidden="1" spans="1:27">
      <c r="A248" s="5" t="str">
        <f>_xlfn.XLOOKUP($E248,'Raw Data'!$E:$E,'Raw Data'!A:A,"ERROR",0,1)</f>
        <v>AE</v>
      </c>
      <c r="B248" s="5" t="str">
        <f>_xlfn.XLOOKUP($E248,'Raw Data'!$E:$E,'Raw Data'!B:B,"ERROR",0,1)</f>
        <v>Hair Mousses</v>
      </c>
      <c r="C248" s="5" t="str">
        <f>_xlfn.XLOOKUP($E248,'Raw Data'!$E:$E,'Raw Data'!C:C,"ERROR",0,1)</f>
        <v>l'oreal paris</v>
      </c>
      <c r="D248" s="5" t="str">
        <f>_xlfn.XLOOKUP($E248,'Raw Data'!$E:$E,'Raw Data'!D:D,"ERROR",0,1)</f>
        <v>www.amazon.ae/dp/B01EJ8TA86</v>
      </c>
      <c r="E248" s="5" t="s">
        <v>447</v>
      </c>
      <c r="F248" s="9" t="str">
        <f>_xlfn.XLOOKUP($E248,'Raw Data'!$E:$E,'Raw Data'!F:F,"ERROR",0,1)</f>
        <v>L'OrÃ©al Elnett CrÃ¨me de Mousse Curls Strong Hold, 200ml</v>
      </c>
      <c r="G248" s="10">
        <f>_xlfn.XLOOKUP($E248,'Raw Data'!$E:$E,'Raw Data'!G:G,"ERROR",0,1)</f>
        <v>3</v>
      </c>
      <c r="H248" s="9">
        <f>_xlfn.XLOOKUP($E248,'Raw Data'!$E:$E,'Raw Data'!H:H,"ERROR",0,1)</f>
        <v>123.77</v>
      </c>
      <c r="I248" s="9">
        <f>_xlfn.XLOOKUP($E248,'Raw Data'!$E:$E,'Raw Data'!I:I,"ERROR",0,1)</f>
        <v>0.000165705888475291</v>
      </c>
      <c r="J248" s="9" t="str">
        <f>_xlfn.XLOOKUP($E248,'Raw Data'!$E:$E,'Raw Data'!J:J,"ERROR",0,1)</f>
        <v>No</v>
      </c>
      <c r="K248" s="14" t="str">
        <f t="array" ref="K248">_xlfn.IFS(AND(L248&gt;0,L248&lt;=5),"0 to 5",AND(L248&gt;5,L248&lt;=10),"5 to 10",AND(L248&gt;10,L248&lt;=15),"10 to 15",AND(L248&gt;15,L248&lt;=20),"15 to 20",AND(L248&gt;20,L248&lt;=30),"20 to 30",AND(L248&gt;30,L248&lt;=40),"30 to 40",AND(L248&gt;40,L248&lt;=50),"40 to 50",AND(L248&gt;50,L248&lt;=75),"50 to 75",AND(L248&gt;75,L248&lt;=100),"75 to 100",AND(L248&gt;100,L248&lt;=150),"100 to 150",AND(L248&gt;150,L248&lt;=200),"150 to 200",AND(L248&gt;200,L248&lt;=250),"200 to 250",AND(L248&gt;250,L248&lt;=300),"250 to 300",AND(L248&gt;300,L248&lt;=400),"300 to 400",AND(L248&gt;400,L248&lt;=500),"400 to 500",L248&gt;500,"500+")</f>
        <v>75 to 100</v>
      </c>
      <c r="L248" s="9">
        <f>_xlfn.XLOOKUP($E248,'Raw Data'!$E:$E,'Raw Data'!L:L,"ERROR",0,1)</f>
        <v>75.24</v>
      </c>
      <c r="M248" s="14" t="str">
        <f t="array" ref="M248">_xlfn.IFS(AND(N248&gt;0,N248&lt;=5),"0 to 5",AND(N248&gt;5,N248&lt;=10),"5 to 10",AND(N248&gt;10,N248&lt;=15),"10 to 15",AND(N248&gt;15,N248&lt;=20),"15 to 20",AND(N248&gt;20,N248&lt;=30),"20 to 30",AND(N248&gt;30,N248&lt;=40),"30 to 40",AND(N248&gt;40,N248&lt;=50),"40 to 50",AND(N248&gt;50,N248&lt;=75),"50 to 75",AND(N248&gt;75,N248&lt;=100),"75 to 100",AND(N248&gt;100,N248&lt;=150),"100 to 150",AND(N248&gt;150,N248&lt;=200),"150 to 200",AND(N248&gt;200,N248&lt;=250),"200 to 250",AND(N248&gt;250,N248&lt;=300),"250 to 300",AND(N248&gt;300,N248&lt;=400),"300 to 400",AND(N248&gt;400,N248&lt;=500),"400 to 500",N248&gt;500,"500+")</f>
        <v>75 to 100</v>
      </c>
      <c r="N248" s="9">
        <f>_xlfn.XLOOKUP($E248,'Raw Data'!$E:$E,'Raw Data'!N:N,"ERROR",0,1)</f>
        <v>87.25</v>
      </c>
      <c r="O248" s="14" t="str">
        <f t="array" ref="O248">_xlfn.IFS(P248=0,"No Discount",AND(P248&gt;0,P248&lt;=0.02),"0% to 2%",AND(P248&gt;0.02,P248&lt;=0.04),"2% to 4%",AND(P248&gt;0.04,P248&lt;=0.06),"4% to 6%",AND(P248&gt;0.06,P248&lt;=0.08),"6% to 8%",AND(P248&gt;0.08,P248&lt;=0.1),"8% to 10%",AND(P248&gt;0.1,P248&lt;=0.15),"10% to 15%",AND(P248&gt;0.15,P248&lt;=0.2),"15% to 20%",AND(P248&gt;0.2,P248&lt;=0.25),"20% to 25%",AND(P248&gt;0.25,P248&lt;=0.3),"25% to 30%",AND(P248&gt;0.3,P248&lt;=0.4),"30% to 40%",AND(P248&gt;0.4,P248&lt;=0.5),"40% to 50%",AND(P248&gt;0.5,P248&lt;=0.75),"50% to 75%",AND(P248&gt;0.75,P248&lt;=1),"75% to 100%")</f>
        <v>10% to 15%</v>
      </c>
      <c r="P248" s="10">
        <f>_xlfn.XLOOKUP($E248,'Raw Data'!$E:$E,'Raw Data'!P:P,"ERROR",0,1)</f>
        <v>0.137650429799427</v>
      </c>
      <c r="Q248" s="9">
        <f>_xlfn.XLOOKUP($E248,'Raw Data'!$E:$E,'Raw Data'!Q:Q,"ERROR",0,1)</f>
        <v>200</v>
      </c>
      <c r="R248" s="9" t="str">
        <f>_xlfn.XLOOKUP($E248,'Raw Data'!$E:$E,'Raw Data'!R:R,"ERROR",0,1)</f>
        <v>ml</v>
      </c>
      <c r="S248" s="5" t="str">
        <f t="array" ref="S248">_xlfn.IFS(AND(T248&gt;0,T248&lt;=0.05),"0 to 0.05",AND(T248&gt;0.05,T248&lt;=0.1),"0.05 to 0.1",AND(T248&gt;0.1,T248&lt;=0.2),"0.1 to 0.2",AND(T248&gt;0.2,T248&lt;=0.3),"0.2 to 0.3",AND(T248&gt;0.3,T248&lt;=0.4),"0.3 to 0.4",AND(T248&gt;0.4,T248&lt;=0.5),"0.4 to 0.5",AND(T248&gt;0.5,T248&lt;=0.75),"0.5 to 0.75",AND(T248&gt;0.75,T248&lt;=1),"0.75 to 1",AND(T248&gt;1,T248&lt;=2),"1 to 2",AND(T248&gt;2,T248&lt;=3),"2 to 3",AND(T248&gt;3,T248&lt;=4),"3 to 4",AND(T248&gt;4,T248&lt;=5),"4 to 5",AND(T248&gt;5,T248&lt;=10),"5 to 10",T248&gt;10,"10+")</f>
        <v>0.3 to 0.4</v>
      </c>
      <c r="T248" s="10">
        <f>_xlfn.XLOOKUP($E248,'Raw Data'!$E:$E,'Raw Data'!T:T,"ERROR",0,1)</f>
        <v>0.376400998133003</v>
      </c>
      <c r="U248" s="15" t="str">
        <f t="array" ref="U248">_xlfn.IFS(AND(V248&gt;0,V248&lt;=0.05),"0 to 0.05",AND(V248&gt;0.05,V248&lt;=0.1),"0.05 to 0.1",AND(V248&gt;0.1,V248&lt;=0.2),"0.1 to 0.2",AND(V248&gt;0.2,V248&lt;=0.3),"0.2 to 0.3",AND(V248&gt;0.3,V248&lt;=0.4),"0.3 to 0.4",AND(V248&gt;0.4,V248&lt;=0.5),"0.4 to 0.5",AND(V248&gt;0.5,V248&lt;=0.75),"0.5 to 0.75",AND(V248&gt;0.75,V248&lt;=1),"0.75 to 1",AND(V248&gt;1,V248&lt;=2),"1 to 2",AND(V248&gt;2,V248&lt;=3),"2 to 3",AND(V248&gt;3,V248&lt;=4),"3 to 4",AND(V248&gt;4,V248&lt;=5),"4 to 5",AND(V248&gt;5,V248&lt;=10),"5 to 10",V248&gt;10,"10+")</f>
        <v>0.1 to 0.2</v>
      </c>
      <c r="V248" s="10">
        <f>_xlfn.XLOOKUP($E248,'Raw Data'!$E:$E,'Raw Data'!V:V,"ERROR",0,1)</f>
        <v>0.117850432130758</v>
      </c>
      <c r="W248" s="15" t="str">
        <f t="array" ref="W248">_xlfn.IFS(AND(X248&gt;0,X248&lt;=0.05),"0 to 0.05",AND(X248&gt;0.05,X248&lt;=0.1),"0.05 to 0.1",AND(X248&gt;0.1,X248&lt;=0.2),"0.1 to 0.2",AND(X248&gt;0.2,X248&lt;=0.3),"0.2 to 0.3",AND(X248&gt;0.3,X248&lt;=0.4),"0.3 to 0.4",AND(X248&gt;0.4,X248&lt;=0.5),"0.4 to 0.5",AND(X248&gt;0.5,X248&lt;=0.75),"0.5 to 0.75",AND(X248&gt;0.75,X248&lt;=1),"0.75 to 1",AND(X248&gt;1,X248&lt;=2),"1 to 2",AND(X248&gt;2,X248&lt;=3),"2 to 3",AND(X248&gt;3,X248&lt;=4),"3 to 4",AND(X248&gt;4,X248&lt;=5),"4 to 5",AND(X248&gt;5,X248&lt;=10),"5 to 10",X248&gt;10,"10+")</f>
        <v>0.1 to 0.2</v>
      </c>
      <c r="X248" s="16">
        <f t="shared" si="8"/>
        <v>0.101628269495911</v>
      </c>
      <c r="Y248" s="5" t="str">
        <f t="array" ref="Y248">_xlfn.IFS(AND(Z248&gt;0,Z248&lt;=1),"0 to 1",AND(Z248&gt;1,Z248&lt;=2),"1 to 2",AND(Z248&gt;2,Z248&lt;=4),"2 to 4",AND(Z248&gt;4,Z248&lt;=6),"4 to 6",AND(Z248&gt;6,Z248&lt;=8),"6 to 8",AND(Z248&gt;8,Z248&lt;=10),"8 to 10",AND(Z248&gt;10,Z248&lt;=15),"10 to 15",AND(Z248&gt;15,Z248&lt;=20),"15 to 20",AND(Z248&gt;20,Z248&lt;=25),"20 to 25",AND(Z248&gt;25,Z248&lt;=30),"25 to 30",AND(Z248&gt;30,Z248&lt;=40),"30 to 40",AND(Z248&gt;40,Z248&lt;=50),"40 to 50",Z248&gt;50,"50+")</f>
        <v>6 to 8</v>
      </c>
      <c r="Z248" s="9">
        <f>_xlfn.XLOOKUP($E248,'Raw Data'!$E:$E,'Raw Data'!Z:Z,"ERROR",0,1)</f>
        <v>6.76</v>
      </c>
      <c r="AA248" s="9" t="str">
        <f>_xlfn.XLOOKUP($E248,'Raw Data'!$E:$E,'Raw Data'!AA:AA,"ERROR",0,1)</f>
        <v>oz</v>
      </c>
    </row>
    <row r="249" hidden="1" spans="1:27">
      <c r="A249" s="5" t="str">
        <f>_xlfn.XLOOKUP($E249,'Raw Data'!$E:$E,'Raw Data'!A:A,"ERROR",0,1)</f>
        <v>AE</v>
      </c>
      <c r="B249" s="5" t="str">
        <f>_xlfn.XLOOKUP($E249,'Raw Data'!$E:$E,'Raw Data'!B:B,"ERROR",0,1)</f>
        <v>Hair Mousses</v>
      </c>
      <c r="C249" s="5" t="str">
        <f>_xlfn.XLOOKUP($E249,'Raw Data'!$E:$E,'Raw Data'!C:C,"ERROR",0,1)</f>
        <v>Wella</v>
      </c>
      <c r="D249" s="5" t="str">
        <f>_xlfn.XLOOKUP($E249,'Raw Data'!$E:$E,'Raw Data'!D:D,"ERROR",0,1)</f>
        <v>www.amazon.ae/dp/B01BG8QDIC</v>
      </c>
      <c r="E249" s="5" t="s">
        <v>448</v>
      </c>
      <c r="F249" s="9" t="str">
        <f>_xlfn.XLOOKUP($E249,'Raw Data'!$E:$E,'Raw Data'!F:F,"ERROR",0,1)</f>
        <v>Wella Professionals Eimi Boost Bounce Curl Enhancing  Mousse ,300ml</v>
      </c>
      <c r="G249" s="10">
        <f>_xlfn.XLOOKUP($E249,'Raw Data'!$E:$E,'Raw Data'!G:G,"ERROR",0,1)</f>
        <v>1</v>
      </c>
      <c r="H249" s="9">
        <f>_xlfn.XLOOKUP($E249,'Raw Data'!$E:$E,'Raw Data'!H:H,"ERROR",0,1)</f>
        <v>119.98</v>
      </c>
      <c r="I249" s="9">
        <f>_xlfn.XLOOKUP($E249,'Raw Data'!$E:$E,'Raw Data'!I:I,"ERROR",0,1)</f>
        <v>0.000160631756477866</v>
      </c>
      <c r="J249" s="9" t="str">
        <f>_xlfn.XLOOKUP($E249,'Raw Data'!$E:$E,'Raw Data'!J:J,"ERROR",0,1)</f>
        <v>No</v>
      </c>
      <c r="K249" s="14" t="str">
        <f t="array" ref="K249">_xlfn.IFS(AND(L249&gt;0,L249&lt;=5),"0 to 5",AND(L249&gt;5,L249&lt;=10),"5 to 10",AND(L249&gt;10,L249&lt;=15),"10 to 15",AND(L249&gt;15,L249&lt;=20),"15 to 20",AND(L249&gt;20,L249&lt;=30),"20 to 30",AND(L249&gt;30,L249&lt;=40),"30 to 40",AND(L249&gt;40,L249&lt;=50),"40 to 50",AND(L249&gt;50,L249&lt;=75),"50 to 75",AND(L249&gt;75,L249&lt;=100),"75 to 100",AND(L249&gt;100,L249&lt;=150),"100 to 150",AND(L249&gt;150,L249&lt;=200),"150 to 200",AND(L249&gt;200,L249&lt;=250),"200 to 250",AND(L249&gt;250,L249&lt;=300),"250 to 300",AND(L249&gt;300,L249&lt;=400),"300 to 400",AND(L249&gt;400,L249&lt;=500),"400 to 500",L249&gt;500,"500+")</f>
        <v>75 to 100</v>
      </c>
      <c r="L249" s="9">
        <f>_xlfn.XLOOKUP($E249,'Raw Data'!$E:$E,'Raw Data'!L:L,"ERROR",0,1)</f>
        <v>97.72</v>
      </c>
      <c r="M249" s="14" t="str">
        <f t="array" ref="M249">_xlfn.IFS(AND(N249&gt;0,N249&lt;=5),"0 to 5",AND(N249&gt;5,N249&lt;=10),"5 to 10",AND(N249&gt;10,N249&lt;=15),"10 to 15",AND(N249&gt;15,N249&lt;=20),"15 to 20",AND(N249&gt;20,N249&lt;=30),"20 to 30",AND(N249&gt;30,N249&lt;=40),"30 to 40",AND(N249&gt;40,N249&lt;=50),"40 to 50",AND(N249&gt;50,N249&lt;=75),"50 to 75",AND(N249&gt;75,N249&lt;=100),"75 to 100",AND(N249&gt;100,N249&lt;=150),"100 to 150",AND(N249&gt;150,N249&lt;=200),"150 to 200",AND(N249&gt;200,N249&lt;=250),"200 to 250",AND(N249&gt;250,N249&lt;=300),"250 to 300",AND(N249&gt;300,N249&lt;=400),"300 to 400",AND(N249&gt;400,N249&lt;=500),"400 to 500",N249&gt;500,"500+")</f>
        <v>75 to 100</v>
      </c>
      <c r="N249" s="9">
        <f>_xlfn.XLOOKUP($E249,'Raw Data'!$E:$E,'Raw Data'!N:N,"ERROR",0,1)</f>
        <v>97.72</v>
      </c>
      <c r="O249" s="14" t="str">
        <f t="array" ref="O249">_xlfn.IFS(P249=0,"No Discount",AND(P249&gt;0,P249&lt;=0.02),"0% to 2%",AND(P249&gt;0.02,P249&lt;=0.04),"2% to 4%",AND(P249&gt;0.04,P249&lt;=0.06),"4% to 6%",AND(P249&gt;0.06,P249&lt;=0.08),"6% to 8%",AND(P249&gt;0.08,P249&lt;=0.1),"8% to 10%",AND(P249&gt;0.1,P249&lt;=0.15),"10% to 15%",AND(P249&gt;0.15,P249&lt;=0.2),"15% to 20%",AND(P249&gt;0.2,P249&lt;=0.25),"20% to 25%",AND(P249&gt;0.25,P249&lt;=0.3),"25% to 30%",AND(P249&gt;0.3,P249&lt;=0.4),"30% to 40%",AND(P249&gt;0.4,P249&lt;=0.5),"40% to 50%",AND(P249&gt;0.5,P249&lt;=0.75),"50% to 75%",AND(P249&gt;0.75,P249&lt;=1),"75% to 100%")</f>
        <v>No Discount</v>
      </c>
      <c r="P249" s="10">
        <f>_xlfn.XLOOKUP($E249,'Raw Data'!$E:$E,'Raw Data'!P:P,"ERROR",0,1)</f>
        <v>0</v>
      </c>
      <c r="Q249" s="9">
        <f>_xlfn.XLOOKUP($E249,'Raw Data'!$E:$E,'Raw Data'!Q:Q,"ERROR",0,1)</f>
        <v>300</v>
      </c>
      <c r="R249" s="9" t="str">
        <f>_xlfn.XLOOKUP($E249,'Raw Data'!$E:$E,'Raw Data'!R:R,"ERROR",0,1)</f>
        <v>ml</v>
      </c>
      <c r="S249" s="5" t="str">
        <f t="array" ref="S249">_xlfn.IFS(AND(T249&gt;0,T249&lt;=0.05),"0 to 0.05",AND(T249&gt;0.05,T249&lt;=0.1),"0.05 to 0.1",AND(T249&gt;0.1,T249&lt;=0.2),"0.1 to 0.2",AND(T249&gt;0.2,T249&lt;=0.3),"0.2 to 0.3",AND(T249&gt;0.3,T249&lt;=0.4),"0.3 to 0.4",AND(T249&gt;0.4,T249&lt;=0.5),"0.4 to 0.5",AND(T249&gt;0.5,T249&lt;=0.75),"0.5 to 0.75",AND(T249&gt;0.75,T249&lt;=1),"0.75 to 1",AND(T249&gt;1,T249&lt;=2),"1 to 2",AND(T249&gt;2,T249&lt;=3),"2 to 3",AND(T249&gt;3,T249&lt;=4),"3 to 4",AND(T249&gt;4,T249&lt;=5),"4 to 5",AND(T249&gt;5,T249&lt;=10),"5 to 10",T249&gt;10,"10+")</f>
        <v>0.3 to 0.4</v>
      </c>
      <c r="T249" s="10">
        <f>_xlfn.XLOOKUP($E249,'Raw Data'!$E:$E,'Raw Data'!T:T,"ERROR",0,1)</f>
        <v>0.325907367867775</v>
      </c>
      <c r="U249" s="15" t="str">
        <f t="array" ref="U249">_xlfn.IFS(AND(V249&gt;0,V249&lt;=0.05),"0 to 0.05",AND(V249&gt;0.05,V249&lt;=0.1),"0.05 to 0.1",AND(V249&gt;0.1,V249&lt;=0.2),"0.1 to 0.2",AND(V249&gt;0.2,V249&lt;=0.3),"0.2 to 0.3",AND(V249&gt;0.3,V249&lt;=0.4),"0.3 to 0.4",AND(V249&gt;0.4,V249&lt;=0.5),"0.4 to 0.5",AND(V249&gt;0.5,V249&lt;=0.75),"0.5 to 0.75",AND(V249&gt;0.75,V249&lt;=1),"0.75 to 1",AND(V249&gt;1,V249&lt;=2),"1 to 2",AND(V249&gt;2,V249&lt;=3),"2 to 3",AND(V249&gt;3,V249&lt;=4),"3 to 4",AND(V249&gt;4,V249&lt;=5),"4 to 5",AND(V249&gt;5,V249&lt;=10),"5 to 10",V249&gt;10,"10+")</f>
        <v>0.05 to 0.1</v>
      </c>
      <c r="V249" s="10">
        <f>_xlfn.XLOOKUP($E249,'Raw Data'!$E:$E,'Raw Data'!V:V,"ERROR",0,1)</f>
        <v>0.0879949893242992</v>
      </c>
      <c r="W249" s="15" t="str">
        <f t="array" ref="W249">_xlfn.IFS(AND(X249&gt;0,X249&lt;=0.05),"0 to 0.05",AND(X249&gt;0.05,X249&lt;=0.1),"0.05 to 0.1",AND(X249&gt;0.1,X249&lt;=0.2),"0.1 to 0.2",AND(X249&gt;0.2,X249&lt;=0.3),"0.2 to 0.3",AND(X249&gt;0.3,X249&lt;=0.4),"0.3 to 0.4",AND(X249&gt;0.4,X249&lt;=0.5),"0.4 to 0.5",AND(X249&gt;0.5,X249&lt;=0.75),"0.5 to 0.75",AND(X249&gt;0.75,X249&lt;=1),"0.75 to 1",AND(X249&gt;1,X249&lt;=2),"1 to 2",AND(X249&gt;2,X249&lt;=3),"2 to 3",AND(X249&gt;3,X249&lt;=4),"3 to 4",AND(X249&gt;4,X249&lt;=5),"4 to 5",AND(X249&gt;5,X249&lt;=10),"5 to 10",X249&gt;10,"10+")</f>
        <v>0.05 to 0.1</v>
      </c>
      <c r="X249" s="16">
        <f t="shared" si="8"/>
        <v>0.0879949893242992</v>
      </c>
      <c r="Y249" s="5" t="str">
        <f t="array" ref="Y249">_xlfn.IFS(AND(Z249&gt;0,Z249&lt;=1),"0 to 1",AND(Z249&gt;1,Z249&lt;=2),"1 to 2",AND(Z249&gt;2,Z249&lt;=4),"2 to 4",AND(Z249&gt;4,Z249&lt;=6),"4 to 6",AND(Z249&gt;6,Z249&lt;=8),"6 to 8",AND(Z249&gt;8,Z249&lt;=10),"8 to 10",AND(Z249&gt;10,Z249&lt;=15),"10 to 15",AND(Z249&gt;15,Z249&lt;=20),"15 to 20",AND(Z249&gt;20,Z249&lt;=25),"20 to 25",AND(Z249&gt;25,Z249&lt;=30),"25 to 30",AND(Z249&gt;30,Z249&lt;=40),"30 to 40",AND(Z249&gt;40,Z249&lt;=50),"40 to 50",Z249&gt;50,"50+")</f>
        <v>10 to 15</v>
      </c>
      <c r="Z249" s="9">
        <f>_xlfn.XLOOKUP($E249,'Raw Data'!$E:$E,'Raw Data'!Z:Z,"ERROR",0,1)</f>
        <v>10.14</v>
      </c>
      <c r="AA249" s="9" t="str">
        <f>_xlfn.XLOOKUP($E249,'Raw Data'!$E:$E,'Raw Data'!AA:AA,"ERROR",0,1)</f>
        <v>oz</v>
      </c>
    </row>
    <row r="250" hidden="1" spans="1:27">
      <c r="A250" s="5" t="str">
        <f>_xlfn.XLOOKUP($E250,'Raw Data'!$E:$E,'Raw Data'!A:A,"ERROR",0,1)</f>
        <v>AE</v>
      </c>
      <c r="B250" s="5" t="str">
        <f>_xlfn.XLOOKUP($E250,'Raw Data'!$E:$E,'Raw Data'!B:B,"ERROR",0,1)</f>
        <v>Hair Mousses</v>
      </c>
      <c r="C250" s="5" t="str">
        <f>_xlfn.XLOOKUP($E250,'Raw Data'!$E:$E,'Raw Data'!C:C,"ERROR",0,1)</f>
        <v>ors</v>
      </c>
      <c r="D250" s="5" t="str">
        <f>_xlfn.XLOOKUP($E250,'Raw Data'!$E:$E,'Raw Data'!D:D,"ERROR",0,1)</f>
        <v>www.amazon.ae/dp/B01N6F7DR8</v>
      </c>
      <c r="E250" s="5" t="s">
        <v>449</v>
      </c>
      <c r="F250" s="9" t="str">
        <f>_xlfn.XLOOKUP($E250,'Raw Data'!$E:$E,'Raw Data'!F:F,"ERROR",0,1)</f>
        <v>Ors Mousse Wrap/ Set 7oz by Organic Root (ORS)</v>
      </c>
      <c r="G250" s="10">
        <f>_xlfn.XLOOKUP($E250,'Raw Data'!$E:$E,'Raw Data'!G:G,"ERROR",0,1)</f>
        <v>4</v>
      </c>
      <c r="H250" s="9">
        <f>_xlfn.XLOOKUP($E250,'Raw Data'!$E:$E,'Raw Data'!H:H,"ERROR",0,1)</f>
        <v>119.54</v>
      </c>
      <c r="I250" s="9">
        <f>_xlfn.XLOOKUP($E250,'Raw Data'!$E:$E,'Raw Data'!I:I,"ERROR",0,1)</f>
        <v>0.000160042675190566</v>
      </c>
      <c r="J250" s="9" t="str">
        <f>_xlfn.XLOOKUP($E250,'Raw Data'!$E:$E,'Raw Data'!J:J,"ERROR",0,1)</f>
        <v>No</v>
      </c>
      <c r="K250" s="14" t="str">
        <f t="array" ref="K250">_xlfn.IFS(AND(L250&gt;0,L250&lt;=5),"0 to 5",AND(L250&gt;5,L250&lt;=10),"5 to 10",AND(L250&gt;10,L250&lt;=15),"10 to 15",AND(L250&gt;15,L250&lt;=20),"15 to 20",AND(L250&gt;20,L250&lt;=30),"20 to 30",AND(L250&gt;30,L250&lt;=40),"30 to 40",AND(L250&gt;40,L250&lt;=50),"40 to 50",AND(L250&gt;50,L250&lt;=75),"50 to 75",AND(L250&gt;75,L250&lt;=100),"75 to 100",AND(L250&gt;100,L250&lt;=150),"100 to 150",AND(L250&gt;150,L250&lt;=200),"150 to 200",AND(L250&gt;200,L250&lt;=250),"200 to 250",AND(L250&gt;250,L250&lt;=300),"250 to 300",AND(L250&gt;300,L250&lt;=400),"300 to 400",AND(L250&gt;400,L250&lt;=500),"400 to 500",L250&gt;500,"500+")</f>
        <v>30 to 40</v>
      </c>
      <c r="L250" s="9">
        <f>_xlfn.XLOOKUP($E250,'Raw Data'!$E:$E,'Raw Data'!L:L,"ERROR",0,1)</f>
        <v>32.34</v>
      </c>
      <c r="M250" s="14" t="str">
        <f t="array" ref="M250">_xlfn.IFS(AND(N250&gt;0,N250&lt;=5),"0 to 5",AND(N250&gt;5,N250&lt;=10),"5 to 10",AND(N250&gt;10,N250&lt;=15),"10 to 15",AND(N250&gt;15,N250&lt;=20),"15 to 20",AND(N250&gt;20,N250&lt;=30),"20 to 30",AND(N250&gt;30,N250&lt;=40),"30 to 40",AND(N250&gt;40,N250&lt;=50),"40 to 50",AND(N250&gt;50,N250&lt;=75),"50 to 75",AND(N250&gt;75,N250&lt;=100),"75 to 100",AND(N250&gt;100,N250&lt;=150),"100 to 150",AND(N250&gt;150,N250&lt;=200),"150 to 200",AND(N250&gt;200,N250&lt;=250),"200 to 250",AND(N250&gt;250,N250&lt;=300),"250 to 300",AND(N250&gt;300,N250&lt;=400),"300 to 400",AND(N250&gt;400,N250&lt;=500),"400 to 500",N250&gt;500,"500+")</f>
        <v>30 to 40</v>
      </c>
      <c r="N250" s="9">
        <f>_xlfn.XLOOKUP($E250,'Raw Data'!$E:$E,'Raw Data'!N:N,"ERROR",0,1)</f>
        <v>32.95</v>
      </c>
      <c r="O250" s="14" t="str">
        <f t="array" ref="O250">_xlfn.IFS(P250=0,"No Discount",AND(P250&gt;0,P250&lt;=0.02),"0% to 2%",AND(P250&gt;0.02,P250&lt;=0.04),"2% to 4%",AND(P250&gt;0.04,P250&lt;=0.06),"4% to 6%",AND(P250&gt;0.06,P250&lt;=0.08),"6% to 8%",AND(P250&gt;0.08,P250&lt;=0.1),"8% to 10%",AND(P250&gt;0.1,P250&lt;=0.15),"10% to 15%",AND(P250&gt;0.15,P250&lt;=0.2),"15% to 20%",AND(P250&gt;0.2,P250&lt;=0.25),"20% to 25%",AND(P250&gt;0.25,P250&lt;=0.3),"25% to 30%",AND(P250&gt;0.3,P250&lt;=0.4),"30% to 40%",AND(P250&gt;0.4,P250&lt;=0.5),"40% to 50%",AND(P250&gt;0.5,P250&lt;=0.75),"50% to 75%",AND(P250&gt;0.75,P250&lt;=1),"75% to 100%")</f>
        <v>0% to 2%</v>
      </c>
      <c r="P250" s="10">
        <f>_xlfn.XLOOKUP($E250,'Raw Data'!$E:$E,'Raw Data'!P:P,"ERROR",0,1)</f>
        <v>0.0185128983308042</v>
      </c>
      <c r="Q250" s="9">
        <f>_xlfn.XLOOKUP($E250,'Raw Data'!$E:$E,'Raw Data'!Q:Q,"ERROR",0,1)</f>
        <v>7</v>
      </c>
      <c r="R250" s="9" t="str">
        <f>_xlfn.XLOOKUP($E250,'Raw Data'!$E:$E,'Raw Data'!R:R,"ERROR",0,1)</f>
        <v>oz</v>
      </c>
      <c r="S250" s="5" t="str">
        <f t="array" ref="S250">_xlfn.IFS(AND(T250&gt;0,T250&lt;=0.05),"0 to 0.05",AND(T250&gt;0.05,T250&lt;=0.1),"0.05 to 0.1",AND(T250&gt;0.1,T250&lt;=0.2),"0.1 to 0.2",AND(T250&gt;0.2,T250&lt;=0.3),"0.2 to 0.3",AND(T250&gt;0.3,T250&lt;=0.4),"0.3 to 0.4",AND(T250&gt;0.4,T250&lt;=0.5),"0.4 to 0.5",AND(T250&gt;0.5,T250&lt;=0.75),"0.5 to 0.75",AND(T250&gt;0.75,T250&lt;=1),"0.75 to 1",AND(T250&gt;1,T250&lt;=2),"1 to 2",AND(T250&gt;2,T250&lt;=3),"2 to 3",AND(T250&gt;3,T250&lt;=4),"3 to 4",AND(T250&gt;4,T250&lt;=5),"4 to 5",AND(T250&gt;5,T250&lt;=10),"5 to 10",T250&gt;10,"10+")</f>
        <v>0.1 to 0.2</v>
      </c>
      <c r="T250" s="10">
        <f>_xlfn.XLOOKUP($E250,'Raw Data'!$E:$E,'Raw Data'!T:T,"ERROR",0,1)</f>
        <v>0.156239431856611</v>
      </c>
      <c r="U250" s="15" t="str">
        <f t="array" ref="U250">_xlfn.IFS(AND(V250&gt;0,V250&lt;=0.05),"0 to 0.05",AND(V250&gt;0.05,V250&lt;=0.1),"0.05 to 0.1",AND(V250&gt;0.1,V250&lt;=0.2),"0.1 to 0.2",AND(V250&gt;0.2,V250&lt;=0.3),"0.2 to 0.3",AND(V250&gt;0.3,V250&lt;=0.4),"0.3 to 0.4",AND(V250&gt;0.4,V250&lt;=0.5),"0.4 to 0.5",AND(V250&gt;0.5,V250&lt;=0.75),"0.5 to 0.75",AND(V250&gt;0.75,V250&lt;=1),"0.75 to 1",AND(V250&gt;1,V250&lt;=2),"1 to 2",AND(V250&gt;2,V250&lt;=3),"2 to 3",AND(V250&gt;3,V250&lt;=4),"3 to 4",AND(V250&gt;4,V250&lt;=5),"4 to 5",AND(V250&gt;5,V250&lt;=10),"5 to 10",V250&gt;10,"10+")</f>
        <v>0 to 0.05</v>
      </c>
      <c r="V250" s="10">
        <f>_xlfn.XLOOKUP($E250,'Raw Data'!$E:$E,'Raw Data'!V:V,"ERROR",0,1)</f>
        <v>0.0429803372143582</v>
      </c>
      <c r="W250" s="15" t="str">
        <f t="array" ref="W250">_xlfn.IFS(AND(X250&gt;0,X250&lt;=0.05),"0 to 0.05",AND(X250&gt;0.05,X250&lt;=0.1),"0.05 to 0.1",AND(X250&gt;0.1,X250&lt;=0.2),"0.1 to 0.2",AND(X250&gt;0.2,X250&lt;=0.3),"0.2 to 0.3",AND(X250&gt;0.3,X250&lt;=0.4),"0.3 to 0.4",AND(X250&gt;0.4,X250&lt;=0.5),"0.4 to 0.5",AND(X250&gt;0.5,X250&lt;=0.75),"0.5 to 0.75",AND(X250&gt;0.75,X250&lt;=1),"0.75 to 1",AND(X250&gt;1,X250&lt;=2),"1 to 2",AND(X250&gt;2,X250&lt;=3),"2 to 3",AND(X250&gt;3,X250&lt;=4),"3 to 4",AND(X250&gt;4,X250&lt;=5),"4 to 5",AND(X250&gt;5,X250&lt;=10),"5 to 10",X250&gt;10,"10+")</f>
        <v>0 to 0.05</v>
      </c>
      <c r="X250" s="16">
        <f t="shared" si="8"/>
        <v>0.0421846466012851</v>
      </c>
      <c r="Y250" s="5" t="str">
        <f t="array" ref="Y250">_xlfn.IFS(AND(Z250&gt;0,Z250&lt;=1),"0 to 1",AND(Z250&gt;1,Z250&lt;=2),"1 to 2",AND(Z250&gt;2,Z250&lt;=4),"2 to 4",AND(Z250&gt;4,Z250&lt;=6),"4 to 6",AND(Z250&gt;6,Z250&lt;=8),"6 to 8",AND(Z250&gt;8,Z250&lt;=10),"8 to 10",AND(Z250&gt;10,Z250&lt;=15),"10 to 15",AND(Z250&gt;15,Z250&lt;=20),"15 to 20",AND(Z250&gt;20,Z250&lt;=25),"20 to 25",AND(Z250&gt;25,Z250&lt;=30),"25 to 30",AND(Z250&gt;30,Z250&lt;=40),"30 to 40",AND(Z250&gt;40,Z250&lt;=50),"40 to 50",Z250&gt;50,"50+")</f>
        <v>6 to 8</v>
      </c>
      <c r="Z250" s="9">
        <f>_xlfn.XLOOKUP($E250,'Raw Data'!$E:$E,'Raw Data'!Z:Z,"ERROR",0,1)</f>
        <v>7</v>
      </c>
      <c r="AA250" s="9" t="str">
        <f>_xlfn.XLOOKUP($E250,'Raw Data'!$E:$E,'Raw Data'!AA:AA,"ERROR",0,1)</f>
        <v>oz</v>
      </c>
    </row>
    <row r="251" hidden="1" spans="1:27">
      <c r="A251" s="5" t="str">
        <f>_xlfn.XLOOKUP($E251,'Raw Data'!$E:$E,'Raw Data'!A:A,"ERROR",0,1)</f>
        <v>AE</v>
      </c>
      <c r="B251" s="5" t="str">
        <f>_xlfn.XLOOKUP($E251,'Raw Data'!$E:$E,'Raw Data'!B:B,"ERROR",0,1)</f>
        <v>Hair Mousses</v>
      </c>
      <c r="C251" s="5" t="str">
        <f>_xlfn.XLOOKUP($E251,'Raw Data'!$E:$E,'Raw Data'!C:C,"ERROR",0,1)</f>
        <v>Cosmaline</v>
      </c>
      <c r="D251" s="5" t="str">
        <f>_xlfn.XLOOKUP($E251,'Raw Data'!$E:$E,'Raw Data'!D:D,"ERROR",0,1)</f>
        <v>www.amazon.ae/dp/B0BYJQ4KY6</v>
      </c>
      <c r="E251" s="5" t="s">
        <v>450</v>
      </c>
      <c r="F251" s="9" t="str">
        <f>_xlfn.XLOOKUP($E251,'Raw Data'!$E:$E,'Raw Data'!F:F,"ERROR",0,1)</f>
        <v>Cosmaline Fixnet pro styling  mousse  300ml extra strong</v>
      </c>
      <c r="G251" s="10">
        <f>_xlfn.XLOOKUP($E251,'Raw Data'!$E:$E,'Raw Data'!G:G,"ERROR",0,1)</f>
        <v>3</v>
      </c>
      <c r="H251" s="9">
        <f>_xlfn.XLOOKUP($E251,'Raw Data'!$E:$E,'Raw Data'!H:H,"ERROR",0,1)</f>
        <v>113.67</v>
      </c>
      <c r="I251" s="9">
        <f>_xlfn.XLOOKUP($E251,'Raw Data'!$E:$E,'Raw Data'!I:I,"ERROR",0,1)</f>
        <v>0.00015218379528954</v>
      </c>
      <c r="J251" s="9" t="str">
        <f>_xlfn.XLOOKUP($E251,'Raw Data'!$E:$E,'Raw Data'!J:J,"ERROR",0,1)</f>
        <v>No</v>
      </c>
      <c r="K251" s="14" t="str">
        <f t="array" ref="K251">_xlfn.IFS(AND(L251&gt;0,L251&lt;=5),"0 to 5",AND(L251&gt;5,L251&lt;=10),"5 to 10",AND(L251&gt;10,L251&lt;=15),"10 to 15",AND(L251&gt;15,L251&lt;=20),"15 to 20",AND(L251&gt;20,L251&lt;=30),"20 to 30",AND(L251&gt;30,L251&lt;=40),"30 to 40",AND(L251&gt;40,L251&lt;=50),"40 to 50",AND(L251&gt;50,L251&lt;=75),"50 to 75",AND(L251&gt;75,L251&lt;=100),"75 to 100",AND(L251&gt;100,L251&lt;=150),"100 to 150",AND(L251&gt;150,L251&lt;=200),"150 to 200",AND(L251&gt;200,L251&lt;=250),"200 to 250",AND(L251&gt;250,L251&lt;=300),"250 to 300",AND(L251&gt;300,L251&lt;=400),"300 to 400",AND(L251&gt;400,L251&lt;=500),"400 to 500",L251&gt;500,"500+")</f>
        <v>40 to 50</v>
      </c>
      <c r="L251" s="9">
        <f>_xlfn.XLOOKUP($E251,'Raw Data'!$E:$E,'Raw Data'!L:L,"ERROR",0,1)</f>
        <v>45</v>
      </c>
      <c r="M251" s="14" t="str">
        <f t="array" ref="M251">_xlfn.IFS(AND(N251&gt;0,N251&lt;=5),"0 to 5",AND(N251&gt;5,N251&lt;=10),"5 to 10",AND(N251&gt;10,N251&lt;=15),"10 to 15",AND(N251&gt;15,N251&lt;=20),"15 to 20",AND(N251&gt;20,N251&lt;=30),"20 to 30",AND(N251&gt;30,N251&lt;=40),"30 to 40",AND(N251&gt;40,N251&lt;=50),"40 to 50",AND(N251&gt;50,N251&lt;=75),"50 to 75",AND(N251&gt;75,N251&lt;=100),"75 to 100",AND(N251&gt;100,N251&lt;=150),"100 to 150",AND(N251&gt;150,N251&lt;=200),"150 to 200",AND(N251&gt;200,N251&lt;=250),"200 to 250",AND(N251&gt;250,N251&lt;=300),"250 to 300",AND(N251&gt;300,N251&lt;=400),"300 to 400",AND(N251&gt;400,N251&lt;=500),"400 to 500",N251&gt;500,"500+")</f>
        <v>40 to 50</v>
      </c>
      <c r="N251" s="9">
        <f>_xlfn.XLOOKUP($E251,'Raw Data'!$E:$E,'Raw Data'!N:N,"ERROR",0,1)</f>
        <v>45</v>
      </c>
      <c r="O251" s="14" t="str">
        <f t="array" ref="O251">_xlfn.IFS(P251=0,"No Discount",AND(P251&gt;0,P251&lt;=0.02),"0% to 2%",AND(P251&gt;0.02,P251&lt;=0.04),"2% to 4%",AND(P251&gt;0.04,P251&lt;=0.06),"4% to 6%",AND(P251&gt;0.06,P251&lt;=0.08),"6% to 8%",AND(P251&gt;0.08,P251&lt;=0.1),"8% to 10%",AND(P251&gt;0.1,P251&lt;=0.15),"10% to 15%",AND(P251&gt;0.15,P251&lt;=0.2),"15% to 20%",AND(P251&gt;0.2,P251&lt;=0.25),"20% to 25%",AND(P251&gt;0.25,P251&lt;=0.3),"25% to 30%",AND(P251&gt;0.3,P251&lt;=0.4),"30% to 40%",AND(P251&gt;0.4,P251&lt;=0.5),"40% to 50%",AND(P251&gt;0.5,P251&lt;=0.75),"50% to 75%",AND(P251&gt;0.75,P251&lt;=1),"75% to 100%")</f>
        <v>No Discount</v>
      </c>
      <c r="P251" s="10">
        <f>_xlfn.XLOOKUP($E251,'Raw Data'!$E:$E,'Raw Data'!P:P,"ERROR",0,1)</f>
        <v>0</v>
      </c>
      <c r="Q251" s="9">
        <f>_xlfn.XLOOKUP($E251,'Raw Data'!$E:$E,'Raw Data'!Q:Q,"ERROR",0,1)</f>
        <v>300</v>
      </c>
      <c r="R251" s="9" t="str">
        <f>_xlfn.XLOOKUP($E251,'Raw Data'!$E:$E,'Raw Data'!R:R,"ERROR",0,1)</f>
        <v>ml</v>
      </c>
      <c r="S251" s="5" t="str">
        <f t="array" ref="S251">_xlfn.IFS(AND(T251&gt;0,T251&lt;=0.05),"0 to 0.05",AND(T251&gt;0.05,T251&lt;=0.1),"0.05 to 0.1",AND(T251&gt;0.1,T251&lt;=0.2),"0.1 to 0.2",AND(T251&gt;0.2,T251&lt;=0.3),"0.2 to 0.3",AND(T251&gt;0.3,T251&lt;=0.4),"0.3 to 0.4",AND(T251&gt;0.4,T251&lt;=0.5),"0.4 to 0.5",AND(T251&gt;0.5,T251&lt;=0.75),"0.5 to 0.75",AND(T251&gt;0.75,T251&lt;=1),"0.75 to 1",AND(T251&gt;1,T251&lt;=2),"1 to 2",AND(T251&gt;2,T251&lt;=3),"2 to 3",AND(T251&gt;3,T251&lt;=4),"3 to 4",AND(T251&gt;4,T251&lt;=5),"4 to 5",AND(T251&gt;5,T251&lt;=10),"5 to 10",T251&gt;10,"10+")</f>
        <v>0.1 to 0.2</v>
      </c>
      <c r="T251" s="10">
        <f>_xlfn.XLOOKUP($E251,'Raw Data'!$E:$E,'Raw Data'!T:T,"ERROR",0,1)</f>
        <v>0.150080142796253</v>
      </c>
      <c r="U251" s="15" t="str">
        <f t="array" ref="U251">_xlfn.IFS(AND(V251&gt;0,V251&lt;=0.05),"0 to 0.05",AND(V251&gt;0.05,V251&lt;=0.1),"0.05 to 0.1",AND(V251&gt;0.1,V251&lt;=0.2),"0.1 to 0.2",AND(V251&gt;0.2,V251&lt;=0.3),"0.2 to 0.3",AND(V251&gt;0.3,V251&lt;=0.4),"0.3 to 0.4",AND(V251&gt;0.4,V251&lt;=0.5),"0.4 to 0.5",AND(V251&gt;0.5,V251&lt;=0.75),"0.5 to 0.75",AND(V251&gt;0.75,V251&lt;=1),"0.75 to 1",AND(V251&gt;1,V251&lt;=2),"1 to 2",AND(V251&gt;2,V251&lt;=3),"2 to 3",AND(V251&gt;3,V251&lt;=4),"3 to 4",AND(V251&gt;4,V251&lt;=5),"4 to 5",AND(V251&gt;5,V251&lt;=10),"5 to 10",V251&gt;10,"10+")</f>
        <v>0 to 0.05</v>
      </c>
      <c r="V251" s="10">
        <f>_xlfn.XLOOKUP($E251,'Raw Data'!$E:$E,'Raw Data'!V:V,"ERROR",0,1)</f>
        <v>0.0405216385549884</v>
      </c>
      <c r="W251" s="15" t="str">
        <f t="array" ref="W251">_xlfn.IFS(AND(X251&gt;0,X251&lt;=0.05),"0 to 0.05",AND(X251&gt;0.05,X251&lt;=0.1),"0.05 to 0.1",AND(X251&gt;0.1,X251&lt;=0.2),"0.1 to 0.2",AND(X251&gt;0.2,X251&lt;=0.3),"0.2 to 0.3",AND(X251&gt;0.3,X251&lt;=0.4),"0.3 to 0.4",AND(X251&gt;0.4,X251&lt;=0.5),"0.4 to 0.5",AND(X251&gt;0.5,X251&lt;=0.75),"0.5 to 0.75",AND(X251&gt;0.75,X251&lt;=1),"0.75 to 1",AND(X251&gt;1,X251&lt;=2),"1 to 2",AND(X251&gt;2,X251&lt;=3),"2 to 3",AND(X251&gt;3,X251&lt;=4),"3 to 4",AND(X251&gt;4,X251&lt;=5),"4 to 5",AND(X251&gt;5,X251&lt;=10),"5 to 10",X251&gt;10,"10+")</f>
        <v>0 to 0.05</v>
      </c>
      <c r="X251" s="16">
        <f t="shared" si="8"/>
        <v>0.0405216385549884</v>
      </c>
      <c r="Y251" s="5" t="str">
        <f t="array" ref="Y251">_xlfn.IFS(AND(Z251&gt;0,Z251&lt;=1),"0 to 1",AND(Z251&gt;1,Z251&lt;=2),"1 to 2",AND(Z251&gt;2,Z251&lt;=4),"2 to 4",AND(Z251&gt;4,Z251&lt;=6),"4 to 6",AND(Z251&gt;6,Z251&lt;=8),"6 to 8",AND(Z251&gt;8,Z251&lt;=10),"8 to 10",AND(Z251&gt;10,Z251&lt;=15),"10 to 15",AND(Z251&gt;15,Z251&lt;=20),"15 to 20",AND(Z251&gt;20,Z251&lt;=25),"20 to 25",AND(Z251&gt;25,Z251&lt;=30),"25 to 30",AND(Z251&gt;30,Z251&lt;=40),"30 to 40",AND(Z251&gt;40,Z251&lt;=50),"40 to 50",Z251&gt;50,"50+")</f>
        <v>10 to 15</v>
      </c>
      <c r="Z251" s="9">
        <f>_xlfn.XLOOKUP($E251,'Raw Data'!$E:$E,'Raw Data'!Z:Z,"ERROR",0,1)</f>
        <v>10.14</v>
      </c>
      <c r="AA251" s="9" t="str">
        <f>_xlfn.XLOOKUP($E251,'Raw Data'!$E:$E,'Raw Data'!AA:AA,"ERROR",0,1)</f>
        <v>oz</v>
      </c>
    </row>
    <row r="252" hidden="1" spans="1:27">
      <c r="A252" s="5" t="str">
        <f>_xlfn.XLOOKUP($E252,'Raw Data'!$E:$E,'Raw Data'!A:A,"ERROR",0,1)</f>
        <v>AE</v>
      </c>
      <c r="B252" s="5" t="str">
        <f>_xlfn.XLOOKUP($E252,'Raw Data'!$E:$E,'Raw Data'!B:B,"ERROR",0,1)</f>
        <v>Hair Mousses</v>
      </c>
      <c r="C252" s="5" t="str">
        <f>_xlfn.XLOOKUP($E252,'Raw Data'!$E:$E,'Raw Data'!C:C,"ERROR",0,1)</f>
        <v>giovanni</v>
      </c>
      <c r="D252" s="5" t="str">
        <f>_xlfn.XLOOKUP($E252,'Raw Data'!$E:$E,'Raw Data'!D:D,"ERROR",0,1)</f>
        <v>www.amazon.ae/dp/B005P0UZOQ</v>
      </c>
      <c r="E252" s="5" t="s">
        <v>451</v>
      </c>
      <c r="F252" s="9" t="str">
        <f>_xlfn.XLOOKUP($E252,'Raw Data'!$E:$E,'Raw Data'!F:F,"ERROR",0,1)</f>
        <v>GIOVANNI Giovanni Cosmetics Mousse Ntrl Styling</v>
      </c>
      <c r="G252" s="10">
        <f>_xlfn.XLOOKUP($E252,'Raw Data'!$E:$E,'Raw Data'!G:G,"ERROR",0,1)</f>
        <v>1</v>
      </c>
      <c r="H252" s="9">
        <f>_xlfn.XLOOKUP($E252,'Raw Data'!$E:$E,'Raw Data'!H:H,"ERROR",0,1)</f>
        <v>110.61</v>
      </c>
      <c r="I252" s="9">
        <f>_xlfn.XLOOKUP($E252,'Raw Data'!$E:$E,'Raw Data'!I:I,"ERROR",0,1)</f>
        <v>0.00014808700270059</v>
      </c>
      <c r="J252" s="9" t="str">
        <f>_xlfn.XLOOKUP($E252,'Raw Data'!$E:$E,'Raw Data'!J:J,"ERROR",0,1)</f>
        <v>No</v>
      </c>
      <c r="K252" s="14" t="str">
        <f t="array" ref="K252">_xlfn.IFS(AND(L252&gt;0,L252&lt;=5),"0 to 5",AND(L252&gt;5,L252&lt;=10),"5 to 10",AND(L252&gt;10,L252&lt;=15),"10 to 15",AND(L252&gt;15,L252&lt;=20),"15 to 20",AND(L252&gt;20,L252&lt;=30),"20 to 30",AND(L252&gt;30,L252&lt;=40),"30 to 40",AND(L252&gt;40,L252&lt;=50),"40 to 50",AND(L252&gt;50,L252&lt;=75),"50 to 75",AND(L252&gt;75,L252&lt;=100),"75 to 100",AND(L252&gt;100,L252&lt;=150),"100 to 150",AND(L252&gt;150,L252&lt;=200),"150 to 200",AND(L252&gt;200,L252&lt;=250),"200 to 250",AND(L252&gt;250,L252&lt;=300),"250 to 300",AND(L252&gt;300,L252&lt;=400),"300 to 400",AND(L252&gt;400,L252&lt;=500),"400 to 500",L252&gt;500,"500+")</f>
        <v>75 to 100</v>
      </c>
      <c r="L252" s="9">
        <f>_xlfn.XLOOKUP($E252,'Raw Data'!$E:$E,'Raw Data'!L:L,"ERROR",0,1)</f>
        <v>87.57</v>
      </c>
      <c r="M252" s="14" t="str">
        <f t="array" ref="M252">_xlfn.IFS(AND(N252&gt;0,N252&lt;=5),"0 to 5",AND(N252&gt;5,N252&lt;=10),"5 to 10",AND(N252&gt;10,N252&lt;=15),"10 to 15",AND(N252&gt;15,N252&lt;=20),"15 to 20",AND(N252&gt;20,N252&lt;=30),"20 to 30",AND(N252&gt;30,N252&lt;=40),"30 to 40",AND(N252&gt;40,N252&lt;=50),"40 to 50",AND(N252&gt;50,N252&lt;=75),"50 to 75",AND(N252&gt;75,N252&lt;=100),"75 to 100",AND(N252&gt;100,N252&lt;=150),"100 to 150",AND(N252&gt;150,N252&lt;=200),"150 to 200",AND(N252&gt;200,N252&lt;=250),"200 to 250",AND(N252&gt;250,N252&lt;=300),"250 to 300",AND(N252&gt;300,N252&lt;=400),"300 to 400",AND(N252&gt;400,N252&lt;=500),"400 to 500",N252&gt;500,"500+")</f>
        <v>75 to 100</v>
      </c>
      <c r="N252" s="9">
        <f>_xlfn.XLOOKUP($E252,'Raw Data'!$E:$E,'Raw Data'!N:N,"ERROR",0,1)</f>
        <v>87.58</v>
      </c>
      <c r="O252" s="14" t="str">
        <f t="array" ref="O252">_xlfn.IFS(P252=0,"No Discount",AND(P252&gt;0,P252&lt;=0.02),"0% to 2%",AND(P252&gt;0.02,P252&lt;=0.04),"2% to 4%",AND(P252&gt;0.04,P252&lt;=0.06),"4% to 6%",AND(P252&gt;0.06,P252&lt;=0.08),"6% to 8%",AND(P252&gt;0.08,P252&lt;=0.1),"8% to 10%",AND(P252&gt;0.1,P252&lt;=0.15),"10% to 15%",AND(P252&gt;0.15,P252&lt;=0.2),"15% to 20%",AND(P252&gt;0.2,P252&lt;=0.25),"20% to 25%",AND(P252&gt;0.25,P252&lt;=0.3),"25% to 30%",AND(P252&gt;0.3,P252&lt;=0.4),"30% to 40%",AND(P252&gt;0.4,P252&lt;=0.5),"40% to 50%",AND(P252&gt;0.5,P252&lt;=0.75),"50% to 75%",AND(P252&gt;0.75,P252&lt;=1),"75% to 100%")</f>
        <v>0% to 2%</v>
      </c>
      <c r="P252" s="10">
        <f>_xlfn.XLOOKUP($E252,'Raw Data'!$E:$E,'Raw Data'!P:P,"ERROR",0,1)</f>
        <v>0.000114181319936117</v>
      </c>
      <c r="Q252" s="9">
        <f>_xlfn.XLOOKUP($E252,'Raw Data'!$E:$E,'Raw Data'!Q:Q,"ERROR",0,1)</f>
        <v>0</v>
      </c>
      <c r="R252" s="9">
        <f>_xlfn.XLOOKUP($E252,'Raw Data'!$E:$E,'Raw Data'!R:R,"ERROR",0,1)</f>
        <v>0</v>
      </c>
      <c r="S252" s="5" t="e">
        <f t="array" ref="S252">_xlfn.IFS(AND(T252&gt;0,T252&lt;=0.05),"0 to 0.05",AND(T252&gt;0.05,T252&lt;=0.1),"0.05 to 0.1",AND(T252&gt;0.1,T252&lt;=0.2),"0.1 to 0.2",AND(T252&gt;0.2,T252&lt;=0.3),"0.2 to 0.3",AND(T252&gt;0.3,T252&lt;=0.4),"0.3 to 0.4",AND(T252&gt;0.4,T252&lt;=0.5),"0.4 to 0.5",AND(T252&gt;0.5,T252&lt;=0.75),"0.5 to 0.75",AND(T252&gt;0.75,T252&lt;=1),"0.75 to 1",AND(T252&gt;1,T252&lt;=2),"1 to 2",AND(T252&gt;2,T252&lt;=3),"2 to 3",AND(T252&gt;3,T252&lt;=4),"3 to 4",AND(T252&gt;4,T252&lt;=5),"4 to 5",AND(T252&gt;5,T252&lt;=10),"5 to 10",T252&gt;10,"10+")</f>
        <v>#N/A</v>
      </c>
      <c r="T252" s="10">
        <f>_xlfn.XLOOKUP($E252,'Raw Data'!$E:$E,'Raw Data'!T:T,"ERROR",0,1)</f>
        <v>0</v>
      </c>
      <c r="U252" s="15" t="e">
        <f t="array" ref="U252">_xlfn.IFS(AND(V252&gt;0,V252&lt;=0.05),"0 to 0.05",AND(V252&gt;0.05,V252&lt;=0.1),"0.05 to 0.1",AND(V252&gt;0.1,V252&lt;=0.2),"0.1 to 0.2",AND(V252&gt;0.2,V252&lt;=0.3),"0.2 to 0.3",AND(V252&gt;0.3,V252&lt;=0.4),"0.3 to 0.4",AND(V252&gt;0.4,V252&lt;=0.5),"0.4 to 0.5",AND(V252&gt;0.5,V252&lt;=0.75),"0.5 to 0.75",AND(V252&gt;0.75,V252&lt;=1),"0.75 to 1",AND(V252&gt;1,V252&lt;=2),"1 to 2",AND(V252&gt;2,V252&lt;=3),"2 to 3",AND(V252&gt;3,V252&lt;=4),"3 to 4",AND(V252&gt;4,V252&lt;=5),"4 to 5",AND(V252&gt;5,V252&lt;=10),"5 to 10",V252&gt;10,"10+")</f>
        <v>#N/A</v>
      </c>
      <c r="V252" s="10">
        <f>_xlfn.XLOOKUP($E252,'Raw Data'!$E:$E,'Raw Data'!V:V,"ERROR",0,1)</f>
        <v>0</v>
      </c>
      <c r="W252" s="15" t="e">
        <f t="array" ref="W252">_xlfn.IFS(AND(X252&gt;0,X252&lt;=0.05),"0 to 0.05",AND(X252&gt;0.05,X252&lt;=0.1),"0.05 to 0.1",AND(X252&gt;0.1,X252&lt;=0.2),"0.1 to 0.2",AND(X252&gt;0.2,X252&lt;=0.3),"0.2 to 0.3",AND(X252&gt;0.3,X252&lt;=0.4),"0.3 to 0.4",AND(X252&gt;0.4,X252&lt;=0.5),"0.4 to 0.5",AND(X252&gt;0.5,X252&lt;=0.75),"0.5 to 0.75",AND(X252&gt;0.75,X252&lt;=1),"0.75 to 1",AND(X252&gt;1,X252&lt;=2),"1 to 2",AND(X252&gt;2,X252&lt;=3),"2 to 3",AND(X252&gt;3,X252&lt;=4),"3 to 4",AND(X252&gt;4,X252&lt;=5),"4 to 5",AND(X252&gt;5,X252&lt;=10),"5 to 10",X252&gt;10,"10+")</f>
        <v>#DIV/0!</v>
      </c>
      <c r="X252" s="16" t="e">
        <f t="shared" si="8"/>
        <v>#DIV/0!</v>
      </c>
      <c r="Y252" s="5" t="e">
        <f t="array" ref="Y252">_xlfn.IFS(AND(Z252&gt;0,Z252&lt;=1),"0 to 1",AND(Z252&gt;1,Z252&lt;=2),"1 to 2",AND(Z252&gt;2,Z252&lt;=4),"2 to 4",AND(Z252&gt;4,Z252&lt;=6),"4 to 6",AND(Z252&gt;6,Z252&lt;=8),"6 to 8",AND(Z252&gt;8,Z252&lt;=10),"8 to 10",AND(Z252&gt;10,Z252&lt;=15),"10 to 15",AND(Z252&gt;15,Z252&lt;=20),"15 to 20",AND(Z252&gt;20,Z252&lt;=25),"20 to 25",AND(Z252&gt;25,Z252&lt;=30),"25 to 30",AND(Z252&gt;30,Z252&lt;=40),"30 to 40",AND(Z252&gt;40,Z252&lt;=50),"40 to 50",Z252&gt;50,"50+")</f>
        <v>#N/A</v>
      </c>
      <c r="Z252" s="9">
        <f>_xlfn.XLOOKUP($E252,'Raw Data'!$E:$E,'Raw Data'!Z:Z,"ERROR",0,1)</f>
        <v>0</v>
      </c>
      <c r="AA252" s="9">
        <f>_xlfn.XLOOKUP($E252,'Raw Data'!$E:$E,'Raw Data'!AA:AA,"ERROR",0,1)</f>
        <v>0</v>
      </c>
    </row>
    <row r="253" hidden="1" spans="1:27">
      <c r="A253" s="5" t="str">
        <f>_xlfn.XLOOKUP($E253,'Raw Data'!$E:$E,'Raw Data'!A:A,"ERROR",0,1)</f>
        <v>AE</v>
      </c>
      <c r="B253" s="5" t="str">
        <f>_xlfn.XLOOKUP($E253,'Raw Data'!$E:$E,'Raw Data'!B:B,"ERROR",0,1)</f>
        <v>Hair Mousses</v>
      </c>
      <c r="C253" s="5" t="str">
        <f>_xlfn.XLOOKUP($E253,'Raw Data'!$E:$E,'Raw Data'!C:C,"ERROR",0,1)</f>
        <v>Minuet</v>
      </c>
      <c r="D253" s="5" t="str">
        <f>_xlfn.XLOOKUP($E253,'Raw Data'!$E:$E,'Raw Data'!D:D,"ERROR",0,1)</f>
        <v>www.amazon.ae/dp/B085F6YH3D</v>
      </c>
      <c r="E253" s="5" t="s">
        <v>452</v>
      </c>
      <c r="F253" s="9" t="str">
        <f>_xlfn.XLOOKUP($E253,'Raw Data'!$E:$E,'Raw Data'!F:F,"ERROR",0,1)</f>
        <v>Minuet Salon Professional Styling Mousse Extra Hold, 225 ml</v>
      </c>
      <c r="G253" s="10">
        <f>_xlfn.XLOOKUP($E253,'Raw Data'!$E:$E,'Raw Data'!G:G,"ERROR",0,1)</f>
        <v>5</v>
      </c>
      <c r="H253" s="9">
        <f>_xlfn.XLOOKUP($E253,'Raw Data'!$E:$E,'Raw Data'!H:H,"ERROR",0,1)</f>
        <v>106.09</v>
      </c>
      <c r="I253" s="9">
        <f>_xlfn.XLOOKUP($E253,'Raw Data'!$E:$E,'Raw Data'!I:I,"ERROR",0,1)</f>
        <v>0.000142035531294689</v>
      </c>
      <c r="J253" s="9" t="str">
        <f>_xlfn.XLOOKUP($E253,'Raw Data'!$E:$E,'Raw Data'!J:J,"ERROR",0,1)</f>
        <v>No</v>
      </c>
      <c r="K253" s="14" t="str">
        <f t="array" ref="K253">_xlfn.IFS(AND(L253&gt;0,L253&lt;=5),"0 to 5",AND(L253&gt;5,L253&lt;=10),"5 to 10",AND(L253&gt;10,L253&lt;=15),"10 to 15",AND(L253&gt;15,L253&lt;=20),"15 to 20",AND(L253&gt;20,L253&lt;=30),"20 to 30",AND(L253&gt;30,L253&lt;=40),"30 to 40",AND(L253&gt;40,L253&lt;=50),"40 to 50",AND(L253&gt;50,L253&lt;=75),"50 to 75",AND(L253&gt;75,L253&lt;=100),"75 to 100",AND(L253&gt;100,L253&lt;=150),"100 to 150",AND(L253&gt;150,L253&lt;=200),"150 to 200",AND(L253&gt;200,L253&lt;=250),"200 to 250",AND(L253&gt;250,L253&lt;=300),"250 to 300",AND(L253&gt;300,L253&lt;=400),"300 to 400",AND(L253&gt;400,L253&lt;=500),"400 to 500",L253&gt;500,"500+")</f>
        <v>15 to 20</v>
      </c>
      <c r="L253" s="9">
        <f>_xlfn.XLOOKUP($E253,'Raw Data'!$E:$E,'Raw Data'!L:L,"ERROR",0,1)</f>
        <v>17.76</v>
      </c>
      <c r="M253" s="14" t="str">
        <f t="array" ref="M253">_xlfn.IFS(AND(N253&gt;0,N253&lt;=5),"0 to 5",AND(N253&gt;5,N253&lt;=10),"5 to 10",AND(N253&gt;10,N253&lt;=15),"10 to 15",AND(N253&gt;15,N253&lt;=20),"15 to 20",AND(N253&gt;20,N253&lt;=30),"20 to 30",AND(N253&gt;30,N253&lt;=40),"30 to 40",AND(N253&gt;40,N253&lt;=50),"40 to 50",AND(N253&gt;50,N253&lt;=75),"50 to 75",AND(N253&gt;75,N253&lt;=100),"75 to 100",AND(N253&gt;100,N253&lt;=150),"100 to 150",AND(N253&gt;150,N253&lt;=200),"150 to 200",AND(N253&gt;200,N253&lt;=250),"200 to 250",AND(N253&gt;250,N253&lt;=300),"250 to 300",AND(N253&gt;300,N253&lt;=400),"300 to 400",AND(N253&gt;400,N253&lt;=500),"400 to 500",N253&gt;500,"500+")</f>
        <v>20 to 30</v>
      </c>
      <c r="N253" s="9">
        <f>_xlfn.XLOOKUP($E253,'Raw Data'!$E:$E,'Raw Data'!N:N,"ERROR",0,1)</f>
        <v>21</v>
      </c>
      <c r="O253" s="14" t="str">
        <f t="array" ref="O253">_xlfn.IFS(P253=0,"No Discount",AND(P253&gt;0,P253&lt;=0.02),"0% to 2%",AND(P253&gt;0.02,P253&lt;=0.04),"2% to 4%",AND(P253&gt;0.04,P253&lt;=0.06),"4% to 6%",AND(P253&gt;0.06,P253&lt;=0.08),"6% to 8%",AND(P253&gt;0.08,P253&lt;=0.1),"8% to 10%",AND(P253&gt;0.1,P253&lt;=0.15),"10% to 15%",AND(P253&gt;0.15,P253&lt;=0.2),"15% to 20%",AND(P253&gt;0.2,P253&lt;=0.25),"20% to 25%",AND(P253&gt;0.25,P253&lt;=0.3),"25% to 30%",AND(P253&gt;0.3,P253&lt;=0.4),"30% to 40%",AND(P253&gt;0.4,P253&lt;=0.5),"40% to 50%",AND(P253&gt;0.5,P253&lt;=0.75),"50% to 75%",AND(P253&gt;0.75,P253&lt;=1),"75% to 100%")</f>
        <v>15% to 20%</v>
      </c>
      <c r="P253" s="10">
        <f>_xlfn.XLOOKUP($E253,'Raw Data'!$E:$E,'Raw Data'!P:P,"ERROR",0,1)</f>
        <v>0.154285714285714</v>
      </c>
      <c r="Q253" s="9">
        <f>_xlfn.XLOOKUP($E253,'Raw Data'!$E:$E,'Raw Data'!Q:Q,"ERROR",0,1)</f>
        <v>225</v>
      </c>
      <c r="R253" s="9" t="str">
        <f>_xlfn.XLOOKUP($E253,'Raw Data'!$E:$E,'Raw Data'!R:R,"ERROR",0,1)</f>
        <v>ml</v>
      </c>
      <c r="S253" s="5" t="str">
        <f t="array" ref="S253">_xlfn.IFS(AND(T253&gt;0,T253&lt;=0.05),"0 to 0.05",AND(T253&gt;0.05,T253&lt;=0.1),"0.05 to 0.1",AND(T253&gt;0.1,T253&lt;=0.2),"0.1 to 0.2",AND(T253&gt;0.2,T253&lt;=0.3),"0.2 to 0.3",AND(T253&gt;0.3,T253&lt;=0.4),"0.3 to 0.4",AND(T253&gt;0.4,T253&lt;=0.5),"0.4 to 0.5",AND(T253&gt;0.5,T253&lt;=0.75),"0.5 to 0.75",AND(T253&gt;0.75,T253&lt;=1),"0.75 to 1",AND(T253&gt;1,T253&lt;=2),"1 to 2",AND(T253&gt;2,T253&lt;=3),"2 to 3",AND(T253&gt;3,T253&lt;=4),"3 to 4",AND(T253&gt;4,T253&lt;=5),"4 to 5",AND(T253&gt;5,T253&lt;=10),"5 to 10",T253&gt;10,"10+")</f>
        <v>0.05 to 0.1</v>
      </c>
      <c r="T253" s="10">
        <f>_xlfn.XLOOKUP($E253,'Raw Data'!$E:$E,'Raw Data'!T:T,"ERROR",0,1)</f>
        <v>0.0789755062536728</v>
      </c>
      <c r="U253" s="15" t="str">
        <f t="array" ref="U253">_xlfn.IFS(AND(V253&gt;0,V253&lt;=0.05),"0 to 0.05",AND(V253&gt;0.05,V253&lt;=0.1),"0.05 to 0.1",AND(V253&gt;0.1,V253&lt;=0.2),"0.1 to 0.2",AND(V253&gt;0.2,V253&lt;=0.3),"0.2 to 0.3",AND(V253&gt;0.3,V253&lt;=0.4),"0.3 to 0.4",AND(V253&gt;0.4,V253&lt;=0.5),"0.4 to 0.5",AND(V253&gt;0.5,V253&lt;=0.75),"0.5 to 0.75",AND(V253&gt;0.75,V253&lt;=1),"0.75 to 1",AND(V253&gt;1,V253&lt;=2),"1 to 2",AND(V253&gt;2,V253&lt;=3),"2 to 3",AND(V253&gt;3,V253&lt;=4),"3 to 4",AND(V253&gt;4,V253&lt;=5),"4 to 5",AND(V253&gt;5,V253&lt;=10),"5 to 10",V253&gt;10,"10+")</f>
        <v>0 to 0.05</v>
      </c>
      <c r="V253" s="10">
        <f>_xlfn.XLOOKUP($E253,'Raw Data'!$E:$E,'Raw Data'!V:V,"ERROR",0,1)</f>
        <v>0.0252134639897705</v>
      </c>
      <c r="W253" s="15" t="str">
        <f t="array" ref="W253">_xlfn.IFS(AND(X253&gt;0,X253&lt;=0.05),"0 to 0.05",AND(X253&gt;0.05,X253&lt;=0.1),"0.05 to 0.1",AND(X253&gt;0.1,X253&lt;=0.2),"0.1 to 0.2",AND(X253&gt;0.2,X253&lt;=0.3),"0.2 to 0.3",AND(X253&gt;0.3,X253&lt;=0.4),"0.3 to 0.4",AND(X253&gt;0.4,X253&lt;=0.5),"0.4 to 0.5",AND(X253&gt;0.5,X253&lt;=0.75),"0.5 to 0.75",AND(X253&gt;0.75,X253&lt;=1),"0.75 to 1",AND(X253&gt;1,X253&lt;=2),"1 to 2",AND(X253&gt;2,X253&lt;=3),"2 to 3",AND(X253&gt;3,X253&lt;=4),"3 to 4",AND(X253&gt;4,X253&lt;=5),"4 to 5",AND(X253&gt;5,X253&lt;=10),"5 to 10",X253&gt;10,"10+")</f>
        <v>0 to 0.05</v>
      </c>
      <c r="X253" s="16">
        <f t="shared" si="8"/>
        <v>0.0213233866884917</v>
      </c>
      <c r="Y253" s="5" t="str">
        <f t="array" ref="Y253">_xlfn.IFS(AND(Z253&gt;0,Z253&lt;=1),"0 to 1",AND(Z253&gt;1,Z253&lt;=2),"1 to 2",AND(Z253&gt;2,Z253&lt;=4),"2 to 4",AND(Z253&gt;4,Z253&lt;=6),"4 to 6",AND(Z253&gt;6,Z253&lt;=8),"6 to 8",AND(Z253&gt;8,Z253&lt;=10),"8 to 10",AND(Z253&gt;10,Z253&lt;=15),"10 to 15",AND(Z253&gt;15,Z253&lt;=20),"15 to 20",AND(Z253&gt;20,Z253&lt;=25),"20 to 25",AND(Z253&gt;25,Z253&lt;=30),"25 to 30",AND(Z253&gt;30,Z253&lt;=40),"30 to 40",AND(Z253&gt;40,Z253&lt;=50),"40 to 50",Z253&gt;50,"50+")</f>
        <v>6 to 8</v>
      </c>
      <c r="Z253" s="9">
        <f>_xlfn.XLOOKUP($E253,'Raw Data'!$E:$E,'Raw Data'!Z:Z,"ERROR",0,1)</f>
        <v>7.605</v>
      </c>
      <c r="AA253" s="9" t="str">
        <f>_xlfn.XLOOKUP($E253,'Raw Data'!$E:$E,'Raw Data'!AA:AA,"ERROR",0,1)</f>
        <v>oz</v>
      </c>
    </row>
    <row r="254" hidden="1" spans="1:27">
      <c r="A254" s="5" t="str">
        <f>_xlfn.XLOOKUP($E254,'Raw Data'!$E:$E,'Raw Data'!A:A,"ERROR",0,1)</f>
        <v>AE</v>
      </c>
      <c r="B254" s="5" t="str">
        <f>_xlfn.XLOOKUP($E254,'Raw Data'!$E:$E,'Raw Data'!B:B,"ERROR",0,1)</f>
        <v>Hair Mousses</v>
      </c>
      <c r="C254" s="5" t="str">
        <f>_xlfn.XLOOKUP($E254,'Raw Data'!$E:$E,'Raw Data'!C:C,"ERROR",0,1)</f>
        <v>Orofluido</v>
      </c>
      <c r="D254" s="5" t="str">
        <f>_xlfn.XLOOKUP($E254,'Raw Data'!$E:$E,'Raw Data'!D:D,"ERROR",0,1)</f>
        <v>www.amazon.ae/dp/B01FRH3NHM</v>
      </c>
      <c r="E254" s="5" t="s">
        <v>453</v>
      </c>
      <c r="F254" s="9" t="str">
        <f>_xlfn.XLOOKUP($E254,'Raw Data'!$E:$E,'Raw Data'!F:F,"ERROR",0,1)</f>
        <v>Orofluido Original Volume MoUSse, 300 Ml</v>
      </c>
      <c r="G254" s="10">
        <f>_xlfn.XLOOKUP($E254,'Raw Data'!$E:$E,'Raw Data'!G:G,"ERROR",0,1)</f>
        <v>1</v>
      </c>
      <c r="H254" s="9">
        <f>_xlfn.XLOOKUP($E254,'Raw Data'!$E:$E,'Raw Data'!H:H,"ERROR",0,1)</f>
        <v>105.14</v>
      </c>
      <c r="I254" s="9">
        <f>_xlfn.XLOOKUP($E254,'Raw Data'!$E:$E,'Raw Data'!I:I,"ERROR",0,1)</f>
        <v>0.000140763651242564</v>
      </c>
      <c r="J254" s="9" t="str">
        <f>_xlfn.XLOOKUP($E254,'Raw Data'!$E:$E,'Raw Data'!J:J,"ERROR",0,1)</f>
        <v>No</v>
      </c>
      <c r="K254" s="14" t="str">
        <f t="array" ref="K254">_xlfn.IFS(AND(L254&gt;0,L254&lt;=5),"0 to 5",AND(L254&gt;5,L254&lt;=10),"5 to 10",AND(L254&gt;10,L254&lt;=15),"10 to 15",AND(L254&gt;15,L254&lt;=20),"15 to 20",AND(L254&gt;20,L254&lt;=30),"20 to 30",AND(L254&gt;30,L254&lt;=40),"30 to 40",AND(L254&gt;40,L254&lt;=50),"40 to 50",AND(L254&gt;50,L254&lt;=75),"50 to 75",AND(L254&gt;75,L254&lt;=100),"75 to 100",AND(L254&gt;100,L254&lt;=150),"100 to 150",AND(L254&gt;150,L254&lt;=200),"150 to 200",AND(L254&gt;200,L254&lt;=250),"200 to 250",AND(L254&gt;250,L254&lt;=300),"250 to 300",AND(L254&gt;300,L254&lt;=400),"300 to 400",AND(L254&gt;400,L254&lt;=500),"400 to 500",L254&gt;500,"500+")</f>
        <v>75 to 100</v>
      </c>
      <c r="L254" s="9">
        <f>_xlfn.XLOOKUP($E254,'Raw Data'!$E:$E,'Raw Data'!L:L,"ERROR",0,1)</f>
        <v>83.25</v>
      </c>
      <c r="M254" s="14" t="str">
        <f t="array" ref="M254">_xlfn.IFS(AND(N254&gt;0,N254&lt;=5),"0 to 5",AND(N254&gt;5,N254&lt;=10),"5 to 10",AND(N254&gt;10,N254&lt;=15),"10 to 15",AND(N254&gt;15,N254&lt;=20),"15 to 20",AND(N254&gt;20,N254&lt;=30),"20 to 30",AND(N254&gt;30,N254&lt;=40),"30 to 40",AND(N254&gt;40,N254&lt;=50),"40 to 50",AND(N254&gt;50,N254&lt;=75),"50 to 75",AND(N254&gt;75,N254&lt;=100),"75 to 100",AND(N254&gt;100,N254&lt;=150),"100 to 150",AND(N254&gt;150,N254&lt;=200),"150 to 200",AND(N254&gt;200,N254&lt;=250),"200 to 250",AND(N254&gt;250,N254&lt;=300),"250 to 300",AND(N254&gt;300,N254&lt;=400),"300 to 400",AND(N254&gt;400,N254&lt;=500),"400 to 500",N254&gt;500,"500+")</f>
        <v>75 to 100</v>
      </c>
      <c r="N254" s="9">
        <f>_xlfn.XLOOKUP($E254,'Raw Data'!$E:$E,'Raw Data'!N:N,"ERROR",0,1)</f>
        <v>83.25</v>
      </c>
      <c r="O254" s="14" t="str">
        <f t="array" ref="O254">_xlfn.IFS(P254=0,"No Discount",AND(P254&gt;0,P254&lt;=0.02),"0% to 2%",AND(P254&gt;0.02,P254&lt;=0.04),"2% to 4%",AND(P254&gt;0.04,P254&lt;=0.06),"4% to 6%",AND(P254&gt;0.06,P254&lt;=0.08),"6% to 8%",AND(P254&gt;0.08,P254&lt;=0.1),"8% to 10%",AND(P254&gt;0.1,P254&lt;=0.15),"10% to 15%",AND(P254&gt;0.15,P254&lt;=0.2),"15% to 20%",AND(P254&gt;0.2,P254&lt;=0.25),"20% to 25%",AND(P254&gt;0.25,P254&lt;=0.3),"25% to 30%",AND(P254&gt;0.3,P254&lt;=0.4),"30% to 40%",AND(P254&gt;0.4,P254&lt;=0.5),"40% to 50%",AND(P254&gt;0.5,P254&lt;=0.75),"50% to 75%",AND(P254&gt;0.75,P254&lt;=1),"75% to 100%")</f>
        <v>No Discount</v>
      </c>
      <c r="P254" s="10">
        <f>_xlfn.XLOOKUP($E254,'Raw Data'!$E:$E,'Raw Data'!P:P,"ERROR",0,1)</f>
        <v>0</v>
      </c>
      <c r="Q254" s="9">
        <f>_xlfn.XLOOKUP($E254,'Raw Data'!$E:$E,'Raw Data'!Q:Q,"ERROR",0,1)</f>
        <v>300</v>
      </c>
      <c r="R254" s="9" t="str">
        <f>_xlfn.XLOOKUP($E254,'Raw Data'!$E:$E,'Raw Data'!R:R,"ERROR",0,1)</f>
        <v>ml</v>
      </c>
      <c r="S254" s="5" t="str">
        <f t="array" ref="S254">_xlfn.IFS(AND(T254&gt;0,T254&lt;=0.05),"0 to 0.05",AND(T254&gt;0.05,T254&lt;=0.1),"0.05 to 0.1",AND(T254&gt;0.1,T254&lt;=0.2),"0.1 to 0.2",AND(T254&gt;0.2,T254&lt;=0.3),"0.2 to 0.3",AND(T254&gt;0.3,T254&lt;=0.4),"0.3 to 0.4",AND(T254&gt;0.4,T254&lt;=0.5),"0.4 to 0.5",AND(T254&gt;0.5,T254&lt;=0.75),"0.5 to 0.75",AND(T254&gt;0.75,T254&lt;=1),"0.75 to 1",AND(T254&gt;1,T254&lt;=2),"1 to 2",AND(T254&gt;2,T254&lt;=3),"2 to 3",AND(T254&gt;3,T254&lt;=4),"3 to 4",AND(T254&gt;4,T254&lt;=5),"4 to 5",AND(T254&gt;5,T254&lt;=10),"5 to 10",T254&gt;10,"10+")</f>
        <v>0.2 to 0.3</v>
      </c>
      <c r="T254" s="10">
        <f>_xlfn.XLOOKUP($E254,'Raw Data'!$E:$E,'Raw Data'!T:T,"ERROR",0,1)</f>
        <v>0.277648264173068</v>
      </c>
      <c r="U254" s="15" t="str">
        <f t="array" ref="U254">_xlfn.IFS(AND(V254&gt;0,V254&lt;=0.05),"0 to 0.05",AND(V254&gt;0.05,V254&lt;=0.1),"0.05 to 0.1",AND(V254&gt;0.1,V254&lt;=0.2),"0.1 to 0.2",AND(V254&gt;0.2,V254&lt;=0.3),"0.2 to 0.3",AND(V254&gt;0.3,V254&lt;=0.4),"0.3 to 0.4",AND(V254&gt;0.4,V254&lt;=0.5),"0.4 to 0.5",AND(V254&gt;0.5,V254&lt;=0.75),"0.5 to 0.75",AND(V254&gt;0.75,V254&lt;=1),"0.75 to 1",AND(V254&gt;1,V254&lt;=2),"1 to 2",AND(V254&gt;2,V254&lt;=3),"2 to 3",AND(V254&gt;3,V254&lt;=4),"3 to 4",AND(V254&gt;4,V254&lt;=5),"4 to 5",AND(V254&gt;5,V254&lt;=10),"5 to 10",V254&gt;10,"10+")</f>
        <v>0.05 to 0.1</v>
      </c>
      <c r="V254" s="10">
        <f>_xlfn.XLOOKUP($E254,'Raw Data'!$E:$E,'Raw Data'!V:V,"ERROR",0,1)</f>
        <v>0.0749650313267285</v>
      </c>
      <c r="W254" s="15" t="str">
        <f t="array" ref="W254">_xlfn.IFS(AND(X254&gt;0,X254&lt;=0.05),"0 to 0.05",AND(X254&gt;0.05,X254&lt;=0.1),"0.05 to 0.1",AND(X254&gt;0.1,X254&lt;=0.2),"0.1 to 0.2",AND(X254&gt;0.2,X254&lt;=0.3),"0.2 to 0.3",AND(X254&gt;0.3,X254&lt;=0.4),"0.3 to 0.4",AND(X254&gt;0.4,X254&lt;=0.5),"0.4 to 0.5",AND(X254&gt;0.5,X254&lt;=0.75),"0.5 to 0.75",AND(X254&gt;0.75,X254&lt;=1),"0.75 to 1",AND(X254&gt;1,X254&lt;=2),"1 to 2",AND(X254&gt;2,X254&lt;=3),"2 to 3",AND(X254&gt;3,X254&lt;=4),"3 to 4",AND(X254&gt;4,X254&lt;=5),"4 to 5",AND(X254&gt;5,X254&lt;=10),"5 to 10",X254&gt;10,"10+")</f>
        <v>0.05 to 0.1</v>
      </c>
      <c r="X254" s="16">
        <f t="shared" si="8"/>
        <v>0.0749650313267285</v>
      </c>
      <c r="Y254" s="5" t="str">
        <f t="array" ref="Y254">_xlfn.IFS(AND(Z254&gt;0,Z254&lt;=1),"0 to 1",AND(Z254&gt;1,Z254&lt;=2),"1 to 2",AND(Z254&gt;2,Z254&lt;=4),"2 to 4",AND(Z254&gt;4,Z254&lt;=6),"4 to 6",AND(Z254&gt;6,Z254&lt;=8),"6 to 8",AND(Z254&gt;8,Z254&lt;=10),"8 to 10",AND(Z254&gt;10,Z254&lt;=15),"10 to 15",AND(Z254&gt;15,Z254&lt;=20),"15 to 20",AND(Z254&gt;20,Z254&lt;=25),"20 to 25",AND(Z254&gt;25,Z254&lt;=30),"25 to 30",AND(Z254&gt;30,Z254&lt;=40),"30 to 40",AND(Z254&gt;40,Z254&lt;=50),"40 to 50",Z254&gt;50,"50+")</f>
        <v>10 to 15</v>
      </c>
      <c r="Z254" s="9">
        <f>_xlfn.XLOOKUP($E254,'Raw Data'!$E:$E,'Raw Data'!Z:Z,"ERROR",0,1)</f>
        <v>10.14</v>
      </c>
      <c r="AA254" s="9" t="str">
        <f>_xlfn.XLOOKUP($E254,'Raw Data'!$E:$E,'Raw Data'!AA:AA,"ERROR",0,1)</f>
        <v>oz</v>
      </c>
    </row>
    <row r="255" hidden="1" spans="1:27">
      <c r="A255" s="5" t="str">
        <f>_xlfn.XLOOKUP($E255,'Raw Data'!$E:$E,'Raw Data'!A:A,"ERROR",0,1)</f>
        <v>AE</v>
      </c>
      <c r="B255" s="5" t="str">
        <f>_xlfn.XLOOKUP($E255,'Raw Data'!$E:$E,'Raw Data'!B:B,"ERROR",0,1)</f>
        <v>Hair Mousses</v>
      </c>
      <c r="C255" s="5" t="str">
        <f>_xlfn.XLOOKUP($E255,'Raw Data'!$E:$E,'Raw Data'!C:C,"ERROR",0,1)</f>
        <v>tea tree</v>
      </c>
      <c r="D255" s="5" t="str">
        <f>_xlfn.XLOOKUP($E255,'Raw Data'!$E:$E,'Raw Data'!D:D,"ERROR",0,1)</f>
        <v>www.amazon.ae/dp/B07Q872BW8</v>
      </c>
      <c r="E255" s="5" t="s">
        <v>454</v>
      </c>
      <c r="F255" s="9" t="str">
        <f>_xlfn.XLOOKUP($E255,'Raw Data'!$E:$E,'Raw Data'!F:F,"ERROR",0,1)</f>
        <v>Tea Tree Lavender Mint Curl Refresh Foam, Hair Mousse, For Coarse, Curly + Dry Hair, 6.8 fl. oz.</v>
      </c>
      <c r="G255" s="10">
        <f>_xlfn.XLOOKUP($E255,'Raw Data'!$E:$E,'Raw Data'!G:G,"ERROR",0,1)</f>
        <v>1</v>
      </c>
      <c r="H255" s="9">
        <f>_xlfn.XLOOKUP($E255,'Raw Data'!$E:$E,'Raw Data'!H:H,"ERROR",0,1)</f>
        <v>103.73</v>
      </c>
      <c r="I255" s="9">
        <f>_xlfn.XLOOKUP($E255,'Raw Data'!$E:$E,'Raw Data'!I:I,"ERROR",0,1)</f>
        <v>0.000138875913480989</v>
      </c>
      <c r="J255" s="9" t="str">
        <f>_xlfn.XLOOKUP($E255,'Raw Data'!$E:$E,'Raw Data'!J:J,"ERROR",0,1)</f>
        <v>No</v>
      </c>
      <c r="K255" s="14" t="str">
        <f t="array" ref="K255">_xlfn.IFS(AND(L255&gt;0,L255&lt;=5),"0 to 5",AND(L255&gt;5,L255&lt;=10),"5 to 10",AND(L255&gt;10,L255&lt;=15),"10 to 15",AND(L255&gt;15,L255&lt;=20),"15 to 20",AND(L255&gt;20,L255&lt;=30),"20 to 30",AND(L255&gt;30,L255&lt;=40),"30 to 40",AND(L255&gt;40,L255&lt;=50),"40 to 50",AND(L255&gt;50,L255&lt;=75),"50 to 75",AND(L255&gt;75,L255&lt;=100),"75 to 100",AND(L255&gt;100,L255&lt;=150),"100 to 150",AND(L255&gt;150,L255&lt;=200),"150 to 200",AND(L255&gt;200,L255&lt;=250),"200 to 250",AND(L255&gt;250,L255&lt;=300),"250 to 300",AND(L255&gt;300,L255&lt;=400),"300 to 400",AND(L255&gt;400,L255&lt;=500),"400 to 500",L255&gt;500,"500+")</f>
        <v>75 to 100</v>
      </c>
      <c r="L255" s="9">
        <f>_xlfn.XLOOKUP($E255,'Raw Data'!$E:$E,'Raw Data'!L:L,"ERROR",0,1)</f>
        <v>82.13</v>
      </c>
      <c r="M255" s="14" t="str">
        <f t="array" ref="M255">_xlfn.IFS(AND(N255&gt;0,N255&lt;=5),"0 to 5",AND(N255&gt;5,N255&lt;=10),"5 to 10",AND(N255&gt;10,N255&lt;=15),"10 to 15",AND(N255&gt;15,N255&lt;=20),"15 to 20",AND(N255&gt;20,N255&lt;=30),"20 to 30",AND(N255&gt;30,N255&lt;=40),"30 to 40",AND(N255&gt;40,N255&lt;=50),"40 to 50",AND(N255&gt;50,N255&lt;=75),"50 to 75",AND(N255&gt;75,N255&lt;=100),"75 to 100",AND(N255&gt;100,N255&lt;=150),"100 to 150",AND(N255&gt;150,N255&lt;=200),"150 to 200",AND(N255&gt;200,N255&lt;=250),"200 to 250",AND(N255&gt;250,N255&lt;=300),"250 to 300",AND(N255&gt;300,N255&lt;=400),"300 to 400",AND(N255&gt;400,N255&lt;=500),"400 to 500",N255&gt;500,"500+")</f>
        <v>100 to 150</v>
      </c>
      <c r="N255" s="9">
        <f>_xlfn.XLOOKUP($E255,'Raw Data'!$E:$E,'Raw Data'!N:N,"ERROR",0,1)</f>
        <v>115.67</v>
      </c>
      <c r="O255" s="14" t="str">
        <f t="array" ref="O255">_xlfn.IFS(P255=0,"No Discount",AND(P255&gt;0,P255&lt;=0.02),"0% to 2%",AND(P255&gt;0.02,P255&lt;=0.04),"2% to 4%",AND(P255&gt;0.04,P255&lt;=0.06),"4% to 6%",AND(P255&gt;0.06,P255&lt;=0.08),"6% to 8%",AND(P255&gt;0.08,P255&lt;=0.1),"8% to 10%",AND(P255&gt;0.1,P255&lt;=0.15),"10% to 15%",AND(P255&gt;0.15,P255&lt;=0.2),"15% to 20%",AND(P255&gt;0.2,P255&lt;=0.25),"20% to 25%",AND(P255&gt;0.25,P255&lt;=0.3),"25% to 30%",AND(P255&gt;0.3,P255&lt;=0.4),"30% to 40%",AND(P255&gt;0.4,P255&lt;=0.5),"40% to 50%",AND(P255&gt;0.5,P255&lt;=0.75),"50% to 75%",AND(P255&gt;0.75,P255&lt;=1),"75% to 100%")</f>
        <v>25% to 30%</v>
      </c>
      <c r="P255" s="10">
        <f>_xlfn.XLOOKUP($E255,'Raw Data'!$E:$E,'Raw Data'!P:P,"ERROR",0,1)</f>
        <v>0.28996282527881</v>
      </c>
      <c r="Q255" s="9">
        <f>_xlfn.XLOOKUP($E255,'Raw Data'!$E:$E,'Raw Data'!Q:Q,"ERROR",0,1)</f>
        <v>6.8</v>
      </c>
      <c r="R255" s="9" t="str">
        <f>_xlfn.XLOOKUP($E255,'Raw Data'!$E:$E,'Raw Data'!R:R,"ERROR",0,1)</f>
        <v>fl oz</v>
      </c>
      <c r="S255" s="5" t="str">
        <f t="array" ref="S255">_xlfn.IFS(AND(T255&gt;0,T255&lt;=0.05),"0 to 0.05",AND(T255&gt;0.05,T255&lt;=0.1),"0.05 to 0.1",AND(T255&gt;0.1,T255&lt;=0.2),"0.1 to 0.2",AND(T255&gt;0.2,T255&lt;=0.3),"0.2 to 0.3",AND(T255&gt;0.3,T255&lt;=0.4),"0.3 to 0.4",AND(T255&gt;0.4,T255&lt;=0.5),"0.4 to 0.5",AND(T255&gt;0.5,T255&lt;=0.75),"0.5 to 0.75",AND(T255&gt;0.75,T255&lt;=1),"0.75 to 1",AND(T255&gt;1,T255&lt;=2),"1 to 2",AND(T255&gt;2,T255&lt;=3),"2 to 3",AND(T255&gt;3,T255&lt;=4),"3 to 4",AND(T255&gt;4,T255&lt;=5),"4 to 5",AND(T255&gt;5,T255&lt;=10),"5 to 10",T255&gt;10,"10+")</f>
        <v>0.3 to 0.4</v>
      </c>
      <c r="T255" s="10">
        <f>_xlfn.XLOOKUP($E255,'Raw Data'!$E:$E,'Raw Data'!T:T,"ERROR",0,1)</f>
        <v>0.392742812897381</v>
      </c>
      <c r="U255" s="15" t="str">
        <f t="array" ref="U255">_xlfn.IFS(AND(V255&gt;0,V255&lt;=0.05),"0 to 0.05",AND(V255&gt;0.05,V255&lt;=0.1),"0.05 to 0.1",AND(V255&gt;0.1,V255&lt;=0.2),"0.1 to 0.2",AND(V255&gt;0.2,V255&lt;=0.3),"0.2 to 0.3",AND(V255&gt;0.3,V255&lt;=0.4),"0.3 to 0.4",AND(V255&gt;0.4,V255&lt;=0.5),"0.4 to 0.5",AND(V255&gt;0.5,V255&lt;=0.75),"0.5 to 0.75",AND(V255&gt;0.75,V255&lt;=1),"0.75 to 1",AND(V255&gt;1,V255&lt;=2),"1 to 2",AND(V255&gt;2,V255&lt;=3),"2 to 3",AND(V255&gt;3,V255&lt;=4),"3 to 4",AND(V255&gt;4,V255&lt;=5),"4 to 5",AND(V255&gt;5,V255&lt;=10),"5 to 10",V255&gt;10,"10+")</f>
        <v>0.1 to 0.2</v>
      </c>
      <c r="V255" s="10">
        <f>_xlfn.XLOOKUP($E255,'Raw Data'!$E:$E,'Raw Data'!V:V,"ERROR",0,1)</f>
        <v>0.14934508115569</v>
      </c>
      <c r="W255" s="15" t="str">
        <f t="array" ref="W255">_xlfn.IFS(AND(X255&gt;0,X255&lt;=0.05),"0 to 0.05",AND(X255&gt;0.05,X255&lt;=0.1),"0.05 to 0.1",AND(X255&gt;0.1,X255&lt;=0.2),"0.1 to 0.2",AND(X255&gt;0.2,X255&lt;=0.3),"0.2 to 0.3",AND(X255&gt;0.3,X255&lt;=0.4),"0.3 to 0.4",AND(X255&gt;0.4,X255&lt;=0.5),"0.4 to 0.5",AND(X255&gt;0.5,X255&lt;=0.75),"0.5 to 0.75",AND(X255&gt;0.75,X255&lt;=1),"0.75 to 1",AND(X255&gt;1,X255&lt;=2),"1 to 2",AND(X255&gt;2,X255&lt;=3),"2 to 3",AND(X255&gt;3,X255&lt;=4),"3 to 4",AND(X255&gt;4,X255&lt;=5),"4 to 5",AND(X255&gt;5,X255&lt;=10),"5 to 10",X255&gt;10,"10+")</f>
        <v>0.1 to 0.2</v>
      </c>
      <c r="X255" s="16">
        <f t="shared" si="8"/>
        <v>0.106040559482293</v>
      </c>
      <c r="Y255" s="5" t="str">
        <f t="array" ref="Y255">_xlfn.IFS(AND(Z255&gt;0,Z255&lt;=1),"0 to 1",AND(Z255&gt;1,Z255&lt;=2),"1 to 2",AND(Z255&gt;2,Z255&lt;=4),"2 to 4",AND(Z255&gt;4,Z255&lt;=6),"4 to 6",AND(Z255&gt;6,Z255&lt;=8),"6 to 8",AND(Z255&gt;8,Z255&lt;=10),"8 to 10",AND(Z255&gt;10,Z255&lt;=15),"10 to 15",AND(Z255&gt;15,Z255&lt;=20),"15 to 20",AND(Z255&gt;20,Z255&lt;=25),"20 to 25",AND(Z255&gt;25,Z255&lt;=30),"25 to 30",AND(Z255&gt;30,Z255&lt;=40),"30 to 40",AND(Z255&gt;40,Z255&lt;=50),"40 to 50",Z255&gt;50,"50+")</f>
        <v>6 to 8</v>
      </c>
      <c r="Z255" s="9">
        <f>_xlfn.XLOOKUP($E255,'Raw Data'!$E:$E,'Raw Data'!Z:Z,"ERROR",0,1)</f>
        <v>7.072</v>
      </c>
      <c r="AA255" s="9" t="str">
        <f>_xlfn.XLOOKUP($E255,'Raw Data'!$E:$E,'Raw Data'!AA:AA,"ERROR",0,1)</f>
        <v>oz</v>
      </c>
    </row>
    <row r="256" hidden="1" spans="1:27">
      <c r="A256" s="5" t="str">
        <f>_xlfn.XLOOKUP($E256,'Raw Data'!$E:$E,'Raw Data'!A:A,"ERROR",0,1)</f>
        <v>AE</v>
      </c>
      <c r="B256" s="5" t="str">
        <f>_xlfn.XLOOKUP($E256,'Raw Data'!$E:$E,'Raw Data'!B:B,"ERROR",0,1)</f>
        <v>Hair Mousses</v>
      </c>
      <c r="C256" s="5" t="str">
        <f>_xlfn.XLOOKUP($E256,'Raw Data'!$E:$E,'Raw Data'!C:C,"ERROR",0,1)</f>
        <v>TIGI</v>
      </c>
      <c r="D256" s="5" t="str">
        <f>_xlfn.XLOOKUP($E256,'Raw Data'!$E:$E,'Raw Data'!D:D,"ERROR",0,1)</f>
        <v>www.amazon.ae/dp/B07GJFY6KR</v>
      </c>
      <c r="E256" s="5" t="s">
        <v>455</v>
      </c>
      <c r="F256" s="9" t="str">
        <f>_xlfn.XLOOKUP($E256,'Raw Data'!$E:$E,'Raw Data'!F:F,"ERROR",0,1)</f>
        <v>Bed  Head  for Men by Tigi Press Up Mens Thickening Mousse for Volume 125 ml</v>
      </c>
      <c r="G256" s="10">
        <f>_xlfn.XLOOKUP($E256,'Raw Data'!$E:$E,'Raw Data'!G:G,"ERROR",0,1)</f>
        <v>1</v>
      </c>
      <c r="H256" s="9">
        <f>_xlfn.XLOOKUP($E256,'Raw Data'!$E:$E,'Raw Data'!H:H,"ERROR",0,1)</f>
        <v>103.59</v>
      </c>
      <c r="I256" s="9">
        <f>_xlfn.XLOOKUP($E256,'Raw Data'!$E:$E,'Raw Data'!I:I,"ERROR",0,1)</f>
        <v>0.000138688478525939</v>
      </c>
      <c r="J256" s="9" t="str">
        <f>_xlfn.XLOOKUP($E256,'Raw Data'!$E:$E,'Raw Data'!J:J,"ERROR",0,1)</f>
        <v>No</v>
      </c>
      <c r="K256" s="14" t="str">
        <f t="array" ref="K256">_xlfn.IFS(AND(L256&gt;0,L256&lt;=5),"0 to 5",AND(L256&gt;5,L256&lt;=10),"5 to 10",AND(L256&gt;10,L256&lt;=15),"10 to 15",AND(L256&gt;15,L256&lt;=20),"15 to 20",AND(L256&gt;20,L256&lt;=30),"20 to 30",AND(L256&gt;30,L256&lt;=40),"30 to 40",AND(L256&gt;40,L256&lt;=50),"40 to 50",AND(L256&gt;50,L256&lt;=75),"50 to 75",AND(L256&gt;75,L256&lt;=100),"75 to 100",AND(L256&gt;100,L256&lt;=150),"100 to 150",AND(L256&gt;150,L256&lt;=200),"150 to 200",AND(L256&gt;200,L256&lt;=250),"200 to 250",AND(L256&gt;250,L256&lt;=300),"250 to 300",AND(L256&gt;300,L256&lt;=400),"300 to 400",AND(L256&gt;400,L256&lt;=500),"400 to 500",L256&gt;500,"500+")</f>
        <v>75 to 100</v>
      </c>
      <c r="L256" s="9">
        <f>_xlfn.XLOOKUP($E256,'Raw Data'!$E:$E,'Raw Data'!L:L,"ERROR",0,1)</f>
        <v>98.76</v>
      </c>
      <c r="M256" s="14" t="str">
        <f t="array" ref="M256">_xlfn.IFS(AND(N256&gt;0,N256&lt;=5),"0 to 5",AND(N256&gt;5,N256&lt;=10),"5 to 10",AND(N256&gt;10,N256&lt;=15),"10 to 15",AND(N256&gt;15,N256&lt;=20),"15 to 20",AND(N256&gt;20,N256&lt;=30),"20 to 30",AND(N256&gt;30,N256&lt;=40),"30 to 40",AND(N256&gt;40,N256&lt;=50),"40 to 50",AND(N256&gt;50,N256&lt;=75),"50 to 75",AND(N256&gt;75,N256&lt;=100),"75 to 100",AND(N256&gt;100,N256&lt;=150),"100 to 150",AND(N256&gt;150,N256&lt;=200),"150 to 200",AND(N256&gt;200,N256&lt;=250),"200 to 250",AND(N256&gt;250,N256&lt;=300),"250 to 300",AND(N256&gt;300,N256&lt;=400),"300 to 400",AND(N256&gt;400,N256&lt;=500),"400 to 500",N256&gt;500,"500+")</f>
        <v>75 to 100</v>
      </c>
      <c r="N256" s="9">
        <f>_xlfn.XLOOKUP($E256,'Raw Data'!$E:$E,'Raw Data'!N:N,"ERROR",0,1)</f>
        <v>98.76</v>
      </c>
      <c r="O256" s="14" t="str">
        <f t="array" ref="O256">_xlfn.IFS(P256=0,"No Discount",AND(P256&gt;0,P256&lt;=0.02),"0% to 2%",AND(P256&gt;0.02,P256&lt;=0.04),"2% to 4%",AND(P256&gt;0.04,P256&lt;=0.06),"4% to 6%",AND(P256&gt;0.06,P256&lt;=0.08),"6% to 8%",AND(P256&gt;0.08,P256&lt;=0.1),"8% to 10%",AND(P256&gt;0.1,P256&lt;=0.15),"10% to 15%",AND(P256&gt;0.15,P256&lt;=0.2),"15% to 20%",AND(P256&gt;0.2,P256&lt;=0.25),"20% to 25%",AND(P256&gt;0.25,P256&lt;=0.3),"25% to 30%",AND(P256&gt;0.3,P256&lt;=0.4),"30% to 40%",AND(P256&gt;0.4,P256&lt;=0.5),"40% to 50%",AND(P256&gt;0.5,P256&lt;=0.75),"50% to 75%",AND(P256&gt;0.75,P256&lt;=1),"75% to 100%")</f>
        <v>No Discount</v>
      </c>
      <c r="P256" s="10">
        <f>_xlfn.XLOOKUP($E256,'Raw Data'!$E:$E,'Raw Data'!P:P,"ERROR",0,1)</f>
        <v>0</v>
      </c>
      <c r="Q256" s="9">
        <f>_xlfn.XLOOKUP($E256,'Raw Data'!$E:$E,'Raw Data'!Q:Q,"ERROR",0,1)</f>
        <v>125</v>
      </c>
      <c r="R256" s="9" t="str">
        <f>_xlfn.XLOOKUP($E256,'Raw Data'!$E:$E,'Raw Data'!R:R,"ERROR",0,1)</f>
        <v>ml</v>
      </c>
      <c r="S256" s="5" t="str">
        <f t="array" ref="S256">_xlfn.IFS(AND(T256&gt;0,T256&lt;=0.05),"0 to 0.05",AND(T256&gt;0.05,T256&lt;=0.1),"0.05 to 0.1",AND(T256&gt;0.1,T256&lt;=0.2),"0.1 to 0.2",AND(T256&gt;0.2,T256&lt;=0.3),"0.2 to 0.3",AND(T256&gt;0.3,T256&lt;=0.4),"0.3 to 0.4",AND(T256&gt;0.4,T256&lt;=0.5),"0.4 to 0.5",AND(T256&gt;0.5,T256&lt;=0.75),"0.5 to 0.75",AND(T256&gt;0.75,T256&lt;=1),"0.75 to 1",AND(T256&gt;1,T256&lt;=2),"1 to 2",AND(T256&gt;2,T256&lt;=3),"2 to 3",AND(T256&gt;3,T256&lt;=4),"3 to 4",AND(T256&gt;4,T256&lt;=5),"4 to 5",AND(T256&gt;5,T256&lt;=10),"5 to 10",T256&gt;10,"10+")</f>
        <v>0.75 to 1</v>
      </c>
      <c r="T256" s="10">
        <f>_xlfn.XLOOKUP($E256,'Raw Data'!$E:$E,'Raw Data'!T:T,"ERROR",0,1)</f>
        <v>0.790502128136425</v>
      </c>
      <c r="U256" s="15" t="str">
        <f t="array" ref="U256">_xlfn.IFS(AND(V256&gt;0,V256&lt;=0.05),"0 to 0.05",AND(V256&gt;0.05,V256&lt;=0.1),"0.05 to 0.1",AND(V256&gt;0.1,V256&lt;=0.2),"0.1 to 0.2",AND(V256&gt;0.2,V256&lt;=0.3),"0.2 to 0.3",AND(V256&gt;0.3,V256&lt;=0.4),"0.3 to 0.4",AND(V256&gt;0.4,V256&lt;=0.5),"0.4 to 0.5",AND(V256&gt;0.5,V256&lt;=0.75),"0.5 to 0.75",AND(V256&gt;0.75,V256&lt;=1),"0.75 to 1",AND(V256&gt;1,V256&lt;=2),"1 to 2",AND(V256&gt;2,V256&lt;=3),"2 to 3",AND(V256&gt;3,V256&lt;=4),"3 to 4",AND(V256&gt;4,V256&lt;=5),"4 to 5",AND(V256&gt;5,V256&lt;=10),"5 to 10",V256&gt;10,"10+")</f>
        <v>0.2 to 0.3</v>
      </c>
      <c r="V256" s="10">
        <f>_xlfn.XLOOKUP($E256,'Raw Data'!$E:$E,'Raw Data'!V:V,"ERROR",0,1)</f>
        <v>0.213435574596835</v>
      </c>
      <c r="W256" s="15" t="str">
        <f t="array" ref="W256">_xlfn.IFS(AND(X256&gt;0,X256&lt;=0.05),"0 to 0.05",AND(X256&gt;0.05,X256&lt;=0.1),"0.05 to 0.1",AND(X256&gt;0.1,X256&lt;=0.2),"0.1 to 0.2",AND(X256&gt;0.2,X256&lt;=0.3),"0.2 to 0.3",AND(X256&gt;0.3,X256&lt;=0.4),"0.3 to 0.4",AND(X256&gt;0.4,X256&lt;=0.5),"0.4 to 0.5",AND(X256&gt;0.5,X256&lt;=0.75),"0.5 to 0.75",AND(X256&gt;0.75,X256&lt;=1),"0.75 to 1",AND(X256&gt;1,X256&lt;=2),"1 to 2",AND(X256&gt;2,X256&lt;=3),"2 to 3",AND(X256&gt;3,X256&lt;=4),"3 to 4",AND(X256&gt;4,X256&lt;=5),"4 to 5",AND(X256&gt;5,X256&lt;=10),"5 to 10",X256&gt;10,"10+")</f>
        <v>0.2 to 0.3</v>
      </c>
      <c r="X256" s="16">
        <f t="shared" si="8"/>
        <v>0.213435574596835</v>
      </c>
      <c r="Y256" s="5" t="str">
        <f t="array" ref="Y256">_xlfn.IFS(AND(Z256&gt;0,Z256&lt;=1),"0 to 1",AND(Z256&gt;1,Z256&lt;=2),"1 to 2",AND(Z256&gt;2,Z256&lt;=4),"2 to 4",AND(Z256&gt;4,Z256&lt;=6),"4 to 6",AND(Z256&gt;6,Z256&lt;=8),"6 to 8",AND(Z256&gt;8,Z256&lt;=10),"8 to 10",AND(Z256&gt;10,Z256&lt;=15),"10 to 15",AND(Z256&gt;15,Z256&lt;=20),"15 to 20",AND(Z256&gt;20,Z256&lt;=25),"20 to 25",AND(Z256&gt;25,Z256&lt;=30),"25 to 30",AND(Z256&gt;30,Z256&lt;=40),"30 to 40",AND(Z256&gt;40,Z256&lt;=50),"40 to 50",Z256&gt;50,"50+")</f>
        <v>4 to 6</v>
      </c>
      <c r="Z256" s="9">
        <f>_xlfn.XLOOKUP($E256,'Raw Data'!$E:$E,'Raw Data'!Z:Z,"ERROR",0,1)</f>
        <v>4.225</v>
      </c>
      <c r="AA256" s="9" t="str">
        <f>_xlfn.XLOOKUP($E256,'Raw Data'!$E:$E,'Raw Data'!AA:AA,"ERROR",0,1)</f>
        <v>oz</v>
      </c>
    </row>
    <row r="257" hidden="1" spans="1:27">
      <c r="A257" s="5" t="str">
        <f>_xlfn.XLOOKUP($E257,'Raw Data'!$E:$E,'Raw Data'!A:A,"ERROR",0,1)</f>
        <v>AE</v>
      </c>
      <c r="B257" s="5" t="str">
        <f>_xlfn.XLOOKUP($E257,'Raw Data'!$E:$E,'Raw Data'!B:B,"ERROR",0,1)</f>
        <v>Hair Mousses</v>
      </c>
      <c r="C257" s="5" t="str">
        <f>_xlfn.XLOOKUP($E257,'Raw Data'!$E:$E,'Raw Data'!C:C,"ERROR",0,1)</f>
        <v>giovanni</v>
      </c>
      <c r="D257" s="5" t="str">
        <f>_xlfn.XLOOKUP($E257,'Raw Data'!$E:$E,'Raw Data'!D:D,"ERROR",0,1)</f>
        <v>www.amazon.ae/dp/B001E12H0U</v>
      </c>
      <c r="E257" s="5" t="s">
        <v>456</v>
      </c>
      <c r="F257" s="9" t="str">
        <f>_xlfn.XLOOKUP($E257,'Raw Data'!$E:$E,'Raw Data'!F:F,"ERROR",0,1)</f>
        <v>Giovanni Cosmetics Mousse NTRL Styling</v>
      </c>
      <c r="G257" s="10">
        <f>_xlfn.XLOOKUP($E257,'Raw Data'!$E:$E,'Raw Data'!G:G,"ERROR",0,1)</f>
        <v>1</v>
      </c>
      <c r="H257" s="9">
        <f>_xlfn.XLOOKUP($E257,'Raw Data'!$E:$E,'Raw Data'!H:H,"ERROR",0,1)</f>
        <v>99.72</v>
      </c>
      <c r="I257" s="9">
        <f>_xlfn.XLOOKUP($E257,'Raw Data'!$E:$E,'Raw Data'!I:I,"ERROR",0,1)</f>
        <v>0.000133507240839913</v>
      </c>
      <c r="J257" s="9" t="str">
        <f>_xlfn.XLOOKUP($E257,'Raw Data'!$E:$E,'Raw Data'!J:J,"ERROR",0,1)</f>
        <v>No</v>
      </c>
      <c r="K257" s="14" t="str">
        <f t="array" ref="K257">_xlfn.IFS(AND(L257&gt;0,L257&lt;=5),"0 to 5",AND(L257&gt;5,L257&lt;=10),"5 to 10",AND(L257&gt;10,L257&lt;=15),"10 to 15",AND(L257&gt;15,L257&lt;=20),"15 to 20",AND(L257&gt;20,L257&lt;=30),"20 to 30",AND(L257&gt;30,L257&lt;=40),"30 to 40",AND(L257&gt;40,L257&lt;=50),"40 to 50",AND(L257&gt;50,L257&lt;=75),"50 to 75",AND(L257&gt;75,L257&lt;=100),"75 to 100",AND(L257&gt;100,L257&lt;=150),"100 to 150",AND(L257&gt;150,L257&lt;=200),"150 to 200",AND(L257&gt;200,L257&lt;=250),"200 to 250",AND(L257&gt;250,L257&lt;=300),"250 to 300",AND(L257&gt;300,L257&lt;=400),"300 to 400",AND(L257&gt;400,L257&lt;=500),"400 to 500",L257&gt;500,"500+")</f>
        <v>75 to 100</v>
      </c>
      <c r="L257" s="9">
        <f>_xlfn.XLOOKUP($E257,'Raw Data'!$E:$E,'Raw Data'!L:L,"ERROR",0,1)</f>
        <v>81.3</v>
      </c>
      <c r="M257" s="14" t="str">
        <f t="array" ref="M257">_xlfn.IFS(AND(N257&gt;0,N257&lt;=5),"0 to 5",AND(N257&gt;5,N257&lt;=10),"5 to 10",AND(N257&gt;10,N257&lt;=15),"10 to 15",AND(N257&gt;15,N257&lt;=20),"15 to 20",AND(N257&gt;20,N257&lt;=30),"20 to 30",AND(N257&gt;30,N257&lt;=40),"30 to 40",AND(N257&gt;40,N257&lt;=50),"40 to 50",AND(N257&gt;50,N257&lt;=75),"50 to 75",AND(N257&gt;75,N257&lt;=100),"75 to 100",AND(N257&gt;100,N257&lt;=150),"100 to 150",AND(N257&gt;150,N257&lt;=200),"150 to 200",AND(N257&gt;200,N257&lt;=250),"200 to 250",AND(N257&gt;250,N257&lt;=300),"250 to 300",AND(N257&gt;300,N257&lt;=400),"300 to 400",AND(N257&gt;400,N257&lt;=500),"400 to 500",N257&gt;500,"500+")</f>
        <v>75 to 100</v>
      </c>
      <c r="N257" s="9">
        <f>_xlfn.XLOOKUP($E257,'Raw Data'!$E:$E,'Raw Data'!N:N,"ERROR",0,1)</f>
        <v>84.46</v>
      </c>
      <c r="O257" s="14" t="str">
        <f t="array" ref="O257">_xlfn.IFS(P257=0,"No Discount",AND(P257&gt;0,P257&lt;=0.02),"0% to 2%",AND(P257&gt;0.02,P257&lt;=0.04),"2% to 4%",AND(P257&gt;0.04,P257&lt;=0.06),"4% to 6%",AND(P257&gt;0.06,P257&lt;=0.08),"6% to 8%",AND(P257&gt;0.08,P257&lt;=0.1),"8% to 10%",AND(P257&gt;0.1,P257&lt;=0.15),"10% to 15%",AND(P257&gt;0.15,P257&lt;=0.2),"15% to 20%",AND(P257&gt;0.2,P257&lt;=0.25),"20% to 25%",AND(P257&gt;0.25,P257&lt;=0.3),"25% to 30%",AND(P257&gt;0.3,P257&lt;=0.4),"30% to 40%",AND(P257&gt;0.4,P257&lt;=0.5),"40% to 50%",AND(P257&gt;0.5,P257&lt;=0.75),"50% to 75%",AND(P257&gt;0.75,P257&lt;=1),"75% to 100%")</f>
        <v>2% to 4%</v>
      </c>
      <c r="P257" s="10">
        <f>_xlfn.XLOOKUP($E257,'Raw Data'!$E:$E,'Raw Data'!P:P,"ERROR",0,1)</f>
        <v>0.0374141605493724</v>
      </c>
      <c r="Q257" s="9">
        <f>_xlfn.XLOOKUP($E257,'Raw Data'!$E:$E,'Raw Data'!Q:Q,"ERROR",0,1)</f>
        <v>0</v>
      </c>
      <c r="R257" s="9">
        <f>_xlfn.XLOOKUP($E257,'Raw Data'!$E:$E,'Raw Data'!R:R,"ERROR",0,1)</f>
        <v>0</v>
      </c>
      <c r="S257" s="5" t="e">
        <f t="array" ref="S257">_xlfn.IFS(AND(T257&gt;0,T257&lt;=0.05),"0 to 0.05",AND(T257&gt;0.05,T257&lt;=0.1),"0.05 to 0.1",AND(T257&gt;0.1,T257&lt;=0.2),"0.1 to 0.2",AND(T257&gt;0.2,T257&lt;=0.3),"0.2 to 0.3",AND(T257&gt;0.3,T257&lt;=0.4),"0.3 to 0.4",AND(T257&gt;0.4,T257&lt;=0.5),"0.4 to 0.5",AND(T257&gt;0.5,T257&lt;=0.75),"0.5 to 0.75",AND(T257&gt;0.75,T257&lt;=1),"0.75 to 1",AND(T257&gt;1,T257&lt;=2),"1 to 2",AND(T257&gt;2,T257&lt;=3),"2 to 3",AND(T257&gt;3,T257&lt;=4),"3 to 4",AND(T257&gt;4,T257&lt;=5),"4 to 5",AND(T257&gt;5,T257&lt;=10),"5 to 10",T257&gt;10,"10+")</f>
        <v>#N/A</v>
      </c>
      <c r="T257" s="10">
        <f>_xlfn.XLOOKUP($E257,'Raw Data'!$E:$E,'Raw Data'!T:T,"ERROR",0,1)</f>
        <v>0</v>
      </c>
      <c r="U257" s="15" t="e">
        <f t="array" ref="U257">_xlfn.IFS(AND(V257&gt;0,V257&lt;=0.05),"0 to 0.05",AND(V257&gt;0.05,V257&lt;=0.1),"0.05 to 0.1",AND(V257&gt;0.1,V257&lt;=0.2),"0.1 to 0.2",AND(V257&gt;0.2,V257&lt;=0.3),"0.2 to 0.3",AND(V257&gt;0.3,V257&lt;=0.4),"0.3 to 0.4",AND(V257&gt;0.4,V257&lt;=0.5),"0.4 to 0.5",AND(V257&gt;0.5,V257&lt;=0.75),"0.5 to 0.75",AND(V257&gt;0.75,V257&lt;=1),"0.75 to 1",AND(V257&gt;1,V257&lt;=2),"1 to 2",AND(V257&gt;2,V257&lt;=3),"2 to 3",AND(V257&gt;3,V257&lt;=4),"3 to 4",AND(V257&gt;4,V257&lt;=5),"4 to 5",AND(V257&gt;5,V257&lt;=10),"5 to 10",V257&gt;10,"10+")</f>
        <v>#N/A</v>
      </c>
      <c r="V257" s="10">
        <f>_xlfn.XLOOKUP($E257,'Raw Data'!$E:$E,'Raw Data'!V:V,"ERROR",0,1)</f>
        <v>0</v>
      </c>
      <c r="W257" s="15" t="e">
        <f t="array" ref="W257">_xlfn.IFS(AND(X257&gt;0,X257&lt;=0.05),"0 to 0.05",AND(X257&gt;0.05,X257&lt;=0.1),"0.05 to 0.1",AND(X257&gt;0.1,X257&lt;=0.2),"0.1 to 0.2",AND(X257&gt;0.2,X257&lt;=0.3),"0.2 to 0.3",AND(X257&gt;0.3,X257&lt;=0.4),"0.3 to 0.4",AND(X257&gt;0.4,X257&lt;=0.5),"0.4 to 0.5",AND(X257&gt;0.5,X257&lt;=0.75),"0.5 to 0.75",AND(X257&gt;0.75,X257&lt;=1),"0.75 to 1",AND(X257&gt;1,X257&lt;=2),"1 to 2",AND(X257&gt;2,X257&lt;=3),"2 to 3",AND(X257&gt;3,X257&lt;=4),"3 to 4",AND(X257&gt;4,X257&lt;=5),"4 to 5",AND(X257&gt;5,X257&lt;=10),"5 to 10",X257&gt;10,"10+")</f>
        <v>#DIV/0!</v>
      </c>
      <c r="X257" s="16" t="e">
        <f t="shared" si="8"/>
        <v>#DIV/0!</v>
      </c>
      <c r="Y257" s="5" t="e">
        <f t="array" ref="Y257">_xlfn.IFS(AND(Z257&gt;0,Z257&lt;=1),"0 to 1",AND(Z257&gt;1,Z257&lt;=2),"1 to 2",AND(Z257&gt;2,Z257&lt;=4),"2 to 4",AND(Z257&gt;4,Z257&lt;=6),"4 to 6",AND(Z257&gt;6,Z257&lt;=8),"6 to 8",AND(Z257&gt;8,Z257&lt;=10),"8 to 10",AND(Z257&gt;10,Z257&lt;=15),"10 to 15",AND(Z257&gt;15,Z257&lt;=20),"15 to 20",AND(Z257&gt;20,Z257&lt;=25),"20 to 25",AND(Z257&gt;25,Z257&lt;=30),"25 to 30",AND(Z257&gt;30,Z257&lt;=40),"30 to 40",AND(Z257&gt;40,Z257&lt;=50),"40 to 50",Z257&gt;50,"50+")</f>
        <v>#N/A</v>
      </c>
      <c r="Z257" s="9">
        <f>_xlfn.XLOOKUP($E257,'Raw Data'!$E:$E,'Raw Data'!Z:Z,"ERROR",0,1)</f>
        <v>0</v>
      </c>
      <c r="AA257" s="9">
        <f>_xlfn.XLOOKUP($E257,'Raw Data'!$E:$E,'Raw Data'!AA:AA,"ERROR",0,1)</f>
        <v>0</v>
      </c>
    </row>
    <row r="258" hidden="1" spans="1:27">
      <c r="A258" s="5" t="str">
        <f>_xlfn.XLOOKUP($E258,'Raw Data'!$E:$E,'Raw Data'!A:A,"ERROR",0,1)</f>
        <v>AE</v>
      </c>
      <c r="B258" s="5" t="str">
        <f>_xlfn.XLOOKUP($E258,'Raw Data'!$E:$E,'Raw Data'!B:B,"ERROR",0,1)</f>
        <v>Hair Mousses</v>
      </c>
      <c r="C258" s="5" t="str">
        <f>_xlfn.XLOOKUP($E258,'Raw Data'!$E:$E,'Raw Data'!C:C,"ERROR",0,1)</f>
        <v>vo5</v>
      </c>
      <c r="D258" s="5" t="str">
        <f>_xlfn.XLOOKUP($E258,'Raw Data'!$E:$E,'Raw Data'!D:D,"ERROR",0,1)</f>
        <v>www.amazon.ae/dp/B07YB4GWJF</v>
      </c>
      <c r="E258" s="5" t="s">
        <v>457</v>
      </c>
      <c r="F258" s="9" t="str">
        <f>_xlfn.XLOOKUP($E258,'Raw Data'!$E:$E,'Raw Data'!F:F,"ERROR",0,1)</f>
        <v>VO5 Rework Texture Foam Mousse 150 ml</v>
      </c>
      <c r="G258" s="10">
        <f>_xlfn.XLOOKUP($E258,'Raw Data'!$E:$E,'Raw Data'!G:G,"ERROR",0,1)</f>
        <v>3</v>
      </c>
      <c r="H258" s="9">
        <f>_xlfn.XLOOKUP($E258,'Raw Data'!$E:$E,'Raw Data'!H:H,"ERROR",0,1)</f>
        <v>97.63</v>
      </c>
      <c r="I258" s="9">
        <f>_xlfn.XLOOKUP($E258,'Raw Data'!$E:$E,'Raw Data'!I:I,"ERROR",0,1)</f>
        <v>0.000130709104725238</v>
      </c>
      <c r="J258" s="9" t="str">
        <f>_xlfn.XLOOKUP($E258,'Raw Data'!$E:$E,'Raw Data'!J:J,"ERROR",0,1)</f>
        <v>No</v>
      </c>
      <c r="K258" s="14" t="str">
        <f t="array" ref="K258">_xlfn.IFS(AND(L258&gt;0,L258&lt;=5),"0 to 5",AND(L258&gt;5,L258&lt;=10),"5 to 10",AND(L258&gt;10,L258&lt;=15),"10 to 15",AND(L258&gt;15,L258&lt;=20),"15 to 20",AND(L258&gt;20,L258&lt;=30),"20 to 30",AND(L258&gt;30,L258&lt;=40),"30 to 40",AND(L258&gt;40,L258&lt;=50),"40 to 50",AND(L258&gt;50,L258&lt;=75),"50 to 75",AND(L258&gt;75,L258&lt;=100),"75 to 100",AND(L258&gt;100,L258&lt;=150),"100 to 150",AND(L258&gt;150,L258&lt;=200),"150 to 200",AND(L258&gt;200,L258&lt;=250),"200 to 250",AND(L258&gt;250,L258&lt;=300),"250 to 300",AND(L258&gt;300,L258&lt;=400),"300 to 400",AND(L258&gt;400,L258&lt;=500),"400 to 500",L258&gt;500,"500+")</f>
        <v>50 to 75</v>
      </c>
      <c r="L258" s="9">
        <f>_xlfn.XLOOKUP($E258,'Raw Data'!$E:$E,'Raw Data'!L:L,"ERROR",0,1)</f>
        <v>58.93</v>
      </c>
      <c r="M258" s="14" t="str">
        <f t="array" ref="M258">_xlfn.IFS(AND(N258&gt;0,N258&lt;=5),"0 to 5",AND(N258&gt;5,N258&lt;=10),"5 to 10",AND(N258&gt;10,N258&lt;=15),"10 to 15",AND(N258&gt;15,N258&lt;=20),"15 to 20",AND(N258&gt;20,N258&lt;=30),"20 to 30",AND(N258&gt;30,N258&lt;=40),"30 to 40",AND(N258&gt;40,N258&lt;=50),"40 to 50",AND(N258&gt;50,N258&lt;=75),"50 to 75",AND(N258&gt;75,N258&lt;=100),"75 to 100",AND(N258&gt;100,N258&lt;=150),"100 to 150",AND(N258&gt;150,N258&lt;=200),"150 to 200",AND(N258&gt;200,N258&lt;=250),"200 to 250",AND(N258&gt;250,N258&lt;=300),"250 to 300",AND(N258&gt;300,N258&lt;=400),"300 to 400",AND(N258&gt;400,N258&lt;=500),"400 to 500",N258&gt;500,"500+")</f>
        <v>50 to 75</v>
      </c>
      <c r="N258" s="9">
        <f>_xlfn.XLOOKUP($E258,'Raw Data'!$E:$E,'Raw Data'!N:N,"ERROR",0,1)</f>
        <v>60.23</v>
      </c>
      <c r="O258" s="14" t="str">
        <f t="array" ref="O258">_xlfn.IFS(P258=0,"No Discount",AND(P258&gt;0,P258&lt;=0.02),"0% to 2%",AND(P258&gt;0.02,P258&lt;=0.04),"2% to 4%",AND(P258&gt;0.04,P258&lt;=0.06),"4% to 6%",AND(P258&gt;0.06,P258&lt;=0.08),"6% to 8%",AND(P258&gt;0.08,P258&lt;=0.1),"8% to 10%",AND(P258&gt;0.1,P258&lt;=0.15),"10% to 15%",AND(P258&gt;0.15,P258&lt;=0.2),"15% to 20%",AND(P258&gt;0.2,P258&lt;=0.25),"20% to 25%",AND(P258&gt;0.25,P258&lt;=0.3),"25% to 30%",AND(P258&gt;0.3,P258&lt;=0.4),"30% to 40%",AND(P258&gt;0.4,P258&lt;=0.5),"40% to 50%",AND(P258&gt;0.5,P258&lt;=0.75),"50% to 75%",AND(P258&gt;0.75,P258&lt;=1),"75% to 100%")</f>
        <v>2% to 4%</v>
      </c>
      <c r="P258" s="10">
        <f>_xlfn.XLOOKUP($E258,'Raw Data'!$E:$E,'Raw Data'!P:P,"ERROR",0,1)</f>
        <v>0.021583928274946</v>
      </c>
      <c r="Q258" s="9">
        <f>_xlfn.XLOOKUP($E258,'Raw Data'!$E:$E,'Raw Data'!Q:Q,"ERROR",0,1)</f>
        <v>150</v>
      </c>
      <c r="R258" s="9" t="str">
        <f>_xlfn.XLOOKUP($E258,'Raw Data'!$E:$E,'Raw Data'!R:R,"ERROR",0,1)</f>
        <v>ml</v>
      </c>
      <c r="S258" s="5" t="str">
        <f t="array" ref="S258">_xlfn.IFS(AND(T258&gt;0,T258&lt;=0.05),"0 to 0.05",AND(T258&gt;0.05,T258&lt;=0.1),"0.05 to 0.1",AND(T258&gt;0.1,T258&lt;=0.2),"0.1 to 0.2",AND(T258&gt;0.2,T258&lt;=0.3),"0.2 to 0.3",AND(T258&gt;0.3,T258&lt;=0.4),"0.3 to 0.4",AND(T258&gt;0.4,T258&lt;=0.5),"0.4 to 0.5",AND(T258&gt;0.5,T258&lt;=0.75),"0.5 to 0.75",AND(T258&gt;0.75,T258&lt;=1),"0.75 to 1",AND(T258&gt;1,T258&lt;=2),"1 to 2",AND(T258&gt;2,T258&lt;=3),"2 to 3",AND(T258&gt;3,T258&lt;=4),"3 to 4",AND(T258&gt;4,T258&lt;=5),"4 to 5",AND(T258&gt;5,T258&lt;=10),"5 to 10",T258&gt;10,"10+")</f>
        <v>0.3 to 0.4</v>
      </c>
      <c r="T258" s="10">
        <f>_xlfn.XLOOKUP($E258,'Raw Data'!$E:$E,'Raw Data'!T:T,"ERROR",0,1)</f>
        <v>0.393076569554809</v>
      </c>
      <c r="U258" s="15" t="str">
        <f t="array" ref="U258">_xlfn.IFS(AND(V258&gt;0,V258&lt;=0.05),"0 to 0.05",AND(V258&gt;0.05,V258&lt;=0.1),"0.05 to 0.1",AND(V258&gt;0.1,V258&lt;=0.2),"0.1 to 0.2",AND(V258&gt;0.2,V258&lt;=0.3),"0.2 to 0.3",AND(V258&gt;0.3,V258&lt;=0.4),"0.3 to 0.4",AND(V258&gt;0.4,V258&lt;=0.5),"0.4 to 0.5",AND(V258&gt;0.5,V258&lt;=0.75),"0.5 to 0.75",AND(V258&gt;0.75,V258&lt;=1),"0.75 to 1",AND(V258&gt;1,V258&lt;=2),"1 to 2",AND(V258&gt;2,V258&lt;=3),"2 to 3",AND(V258&gt;3,V258&lt;=4),"3 to 4",AND(V258&gt;4,V258&lt;=5),"4 to 5",AND(V258&gt;5,V258&lt;=10),"5 to 10",V258&gt;10,"10+")</f>
        <v>0.1 to 0.2</v>
      </c>
      <c r="V258" s="10">
        <f>_xlfn.XLOOKUP($E258,'Raw Data'!$E:$E,'Raw Data'!V:V,"ERROR",0,1)</f>
        <v>0.10847192400742</v>
      </c>
      <c r="W258" s="15" t="str">
        <f t="array" ref="W258">_xlfn.IFS(AND(X258&gt;0,X258&lt;=0.05),"0 to 0.05",AND(X258&gt;0.05,X258&lt;=0.1),"0.05 to 0.1",AND(X258&gt;0.1,X258&lt;=0.2),"0.1 to 0.2",AND(X258&gt;0.2,X258&lt;=0.3),"0.2 to 0.3",AND(X258&gt;0.3,X258&lt;=0.4),"0.3 to 0.4",AND(X258&gt;0.4,X258&lt;=0.5),"0.4 to 0.5",AND(X258&gt;0.5,X258&lt;=0.75),"0.5 to 0.75",AND(X258&gt;0.75,X258&lt;=1),"0.75 to 1",AND(X258&gt;1,X258&lt;=2),"1 to 2",AND(X258&gt;2,X258&lt;=3),"2 to 3",AND(X258&gt;3,X258&lt;=4),"3 to 4",AND(X258&gt;4,X258&lt;=5),"4 to 5",AND(X258&gt;5,X258&lt;=10),"5 to 10",X258&gt;10,"10+")</f>
        <v>0.1 to 0.2</v>
      </c>
      <c r="X258" s="16">
        <f t="shared" si="8"/>
        <v>0.106130673779798</v>
      </c>
      <c r="Y258" s="5" t="str">
        <f t="array" ref="Y258">_xlfn.IFS(AND(Z258&gt;0,Z258&lt;=1),"0 to 1",AND(Z258&gt;1,Z258&lt;=2),"1 to 2",AND(Z258&gt;2,Z258&lt;=4),"2 to 4",AND(Z258&gt;4,Z258&lt;=6),"4 to 6",AND(Z258&gt;6,Z258&lt;=8),"6 to 8",AND(Z258&gt;8,Z258&lt;=10),"8 to 10",AND(Z258&gt;10,Z258&lt;=15),"10 to 15",AND(Z258&gt;15,Z258&lt;=20),"15 to 20",AND(Z258&gt;20,Z258&lt;=25),"20 to 25",AND(Z258&gt;25,Z258&lt;=30),"25 to 30",AND(Z258&gt;30,Z258&lt;=40),"30 to 40",AND(Z258&gt;40,Z258&lt;=50),"40 to 50",Z258&gt;50,"50+")</f>
        <v>4 to 6</v>
      </c>
      <c r="Z258" s="9">
        <f>_xlfn.XLOOKUP($E258,'Raw Data'!$E:$E,'Raw Data'!Z:Z,"ERROR",0,1)</f>
        <v>5.07</v>
      </c>
      <c r="AA258" s="9" t="str">
        <f>_xlfn.XLOOKUP($E258,'Raw Data'!$E:$E,'Raw Data'!AA:AA,"ERROR",0,1)</f>
        <v>oz</v>
      </c>
    </row>
    <row r="259" hidden="1" spans="1:27">
      <c r="A259" s="5" t="str">
        <f>_xlfn.XLOOKUP($E259,'Raw Data'!$E:$E,'Raw Data'!A:A,"ERROR",0,1)</f>
        <v>AE</v>
      </c>
      <c r="B259" s="5" t="str">
        <f>_xlfn.XLOOKUP($E259,'Raw Data'!$E:$E,'Raw Data'!B:B,"ERROR",0,1)</f>
        <v>Hair Mousses</v>
      </c>
      <c r="C259" s="5" t="str">
        <f>_xlfn.XLOOKUP($E259,'Raw Data'!$E:$E,'Raw Data'!C:C,"ERROR",0,1)</f>
        <v>suave</v>
      </c>
      <c r="D259" s="5" t="str">
        <f>_xlfn.XLOOKUP($E259,'Raw Data'!$E:$E,'Raw Data'!D:D,"ERROR",0,1)</f>
        <v>www.amazon.ae/dp/B009PIR9NE</v>
      </c>
      <c r="E259" s="5" t="s">
        <v>458</v>
      </c>
      <c r="F259" s="9" t="str">
        <f>_xlfn.XLOOKUP($E259,'Raw Data'!$E:$E,'Raw Data'!F:F,"ERROR",0,1)</f>
        <v>Suave Professionals Captivating Curls Mousse</v>
      </c>
      <c r="G259" s="10">
        <f>_xlfn.XLOOKUP($E259,'Raw Data'!$E:$E,'Raw Data'!G:G,"ERROR",0,1)</f>
        <v>1</v>
      </c>
      <c r="H259" s="9">
        <f>_xlfn.XLOOKUP($E259,'Raw Data'!$E:$E,'Raw Data'!H:H,"ERROR",0,1)</f>
        <v>95.99</v>
      </c>
      <c r="I259" s="9">
        <f>_xlfn.XLOOKUP($E259,'Raw Data'!$E:$E,'Raw Data'!I:I,"ERROR",0,1)</f>
        <v>0.000128513438108938</v>
      </c>
      <c r="J259" s="9" t="str">
        <f>_xlfn.XLOOKUP($E259,'Raw Data'!$E:$E,'Raw Data'!J:J,"ERROR",0,1)</f>
        <v>No</v>
      </c>
      <c r="K259" s="14" t="str">
        <f t="array" ref="K259">_xlfn.IFS(AND(L259&gt;0,L259&lt;=5),"0 to 5",AND(L259&gt;5,L259&lt;=10),"5 to 10",AND(L259&gt;10,L259&lt;=15),"10 to 15",AND(L259&gt;15,L259&lt;=20),"15 to 20",AND(L259&gt;20,L259&lt;=30),"20 to 30",AND(L259&gt;30,L259&lt;=40),"30 to 40",AND(L259&gt;40,L259&lt;=50),"40 to 50",AND(L259&gt;50,L259&lt;=75),"50 to 75",AND(L259&gt;75,L259&lt;=100),"75 to 100",AND(L259&gt;100,L259&lt;=150),"100 to 150",AND(L259&gt;150,L259&lt;=200),"150 to 200",AND(L259&gt;200,L259&lt;=250),"200 to 250",AND(L259&gt;250,L259&lt;=300),"250 to 300",AND(L259&gt;300,L259&lt;=400),"300 to 400",AND(L259&gt;400,L259&lt;=500),"400 to 500",L259&gt;500,"500+")</f>
        <v>50 to 75</v>
      </c>
      <c r="L259" s="9">
        <f>_xlfn.XLOOKUP($E259,'Raw Data'!$E:$E,'Raw Data'!L:L,"ERROR",0,1)</f>
        <v>72.4</v>
      </c>
      <c r="M259" s="14" t="str">
        <f t="array" ref="M259">_xlfn.IFS(AND(N259&gt;0,N259&lt;=5),"0 to 5",AND(N259&gt;5,N259&lt;=10),"5 to 10",AND(N259&gt;10,N259&lt;=15),"10 to 15",AND(N259&gt;15,N259&lt;=20),"15 to 20",AND(N259&gt;20,N259&lt;=30),"20 to 30",AND(N259&gt;30,N259&lt;=40),"30 to 40",AND(N259&gt;40,N259&lt;=50),"40 to 50",AND(N259&gt;50,N259&lt;=75),"50 to 75",AND(N259&gt;75,N259&lt;=100),"75 to 100",AND(N259&gt;100,N259&lt;=150),"100 to 150",AND(N259&gt;150,N259&lt;=200),"150 to 200",AND(N259&gt;200,N259&lt;=250),"200 to 250",AND(N259&gt;250,N259&lt;=300),"250 to 300",AND(N259&gt;300,N259&lt;=400),"300 to 400",AND(N259&gt;400,N259&lt;=500),"400 to 500",N259&gt;500,"500+")</f>
        <v>75 to 100</v>
      </c>
      <c r="N259" s="9">
        <f>_xlfn.XLOOKUP($E259,'Raw Data'!$E:$E,'Raw Data'!N:N,"ERROR",0,1)</f>
        <v>78.04</v>
      </c>
      <c r="O259" s="14" t="str">
        <f t="array" ref="O259">_xlfn.IFS(P259=0,"No Discount",AND(P259&gt;0,P259&lt;=0.02),"0% to 2%",AND(P259&gt;0.02,P259&lt;=0.04),"2% to 4%",AND(P259&gt;0.04,P259&lt;=0.06),"4% to 6%",AND(P259&gt;0.06,P259&lt;=0.08),"6% to 8%",AND(P259&gt;0.08,P259&lt;=0.1),"8% to 10%",AND(P259&gt;0.1,P259&lt;=0.15),"10% to 15%",AND(P259&gt;0.15,P259&lt;=0.2),"15% to 20%",AND(P259&gt;0.2,P259&lt;=0.25),"20% to 25%",AND(P259&gt;0.25,P259&lt;=0.3),"25% to 30%",AND(P259&gt;0.3,P259&lt;=0.4),"30% to 40%",AND(P259&gt;0.4,P259&lt;=0.5),"40% to 50%",AND(P259&gt;0.5,P259&lt;=0.75),"50% to 75%",AND(P259&gt;0.75,P259&lt;=1),"75% to 100%")</f>
        <v>6% to 8%</v>
      </c>
      <c r="P259" s="10">
        <f>_xlfn.XLOOKUP($E259,'Raw Data'!$E:$E,'Raw Data'!P:P,"ERROR",0,1)</f>
        <v>0.0722706304459252</v>
      </c>
      <c r="Q259" s="9">
        <f>_xlfn.XLOOKUP($E259,'Raw Data'!$E:$E,'Raw Data'!Q:Q,"ERROR",0,1)</f>
        <v>0</v>
      </c>
      <c r="R259" s="9">
        <f>_xlfn.XLOOKUP($E259,'Raw Data'!$E:$E,'Raw Data'!R:R,"ERROR",0,1)</f>
        <v>0</v>
      </c>
      <c r="S259" s="5" t="e">
        <f t="array" ref="S259">_xlfn.IFS(AND(T259&gt;0,T259&lt;=0.05),"0 to 0.05",AND(T259&gt;0.05,T259&lt;=0.1),"0.05 to 0.1",AND(T259&gt;0.1,T259&lt;=0.2),"0.1 to 0.2",AND(T259&gt;0.2,T259&lt;=0.3),"0.2 to 0.3",AND(T259&gt;0.3,T259&lt;=0.4),"0.3 to 0.4",AND(T259&gt;0.4,T259&lt;=0.5),"0.4 to 0.5",AND(T259&gt;0.5,T259&lt;=0.75),"0.5 to 0.75",AND(T259&gt;0.75,T259&lt;=1),"0.75 to 1",AND(T259&gt;1,T259&lt;=2),"1 to 2",AND(T259&gt;2,T259&lt;=3),"2 to 3",AND(T259&gt;3,T259&lt;=4),"3 to 4",AND(T259&gt;4,T259&lt;=5),"4 to 5",AND(T259&gt;5,T259&lt;=10),"5 to 10",T259&gt;10,"10+")</f>
        <v>#N/A</v>
      </c>
      <c r="T259" s="10">
        <f>_xlfn.XLOOKUP($E259,'Raw Data'!$E:$E,'Raw Data'!T:T,"ERROR",0,1)</f>
        <v>0</v>
      </c>
      <c r="U259" s="15" t="e">
        <f t="array" ref="U259">_xlfn.IFS(AND(V259&gt;0,V259&lt;=0.05),"0 to 0.05",AND(V259&gt;0.05,V259&lt;=0.1),"0.05 to 0.1",AND(V259&gt;0.1,V259&lt;=0.2),"0.1 to 0.2",AND(V259&gt;0.2,V259&lt;=0.3),"0.2 to 0.3",AND(V259&gt;0.3,V259&lt;=0.4),"0.3 to 0.4",AND(V259&gt;0.4,V259&lt;=0.5),"0.4 to 0.5",AND(V259&gt;0.5,V259&lt;=0.75),"0.5 to 0.75",AND(V259&gt;0.75,V259&lt;=1),"0.75 to 1",AND(V259&gt;1,V259&lt;=2),"1 to 2",AND(V259&gt;2,V259&lt;=3),"2 to 3",AND(V259&gt;3,V259&lt;=4),"3 to 4",AND(V259&gt;4,V259&lt;=5),"4 to 5",AND(V259&gt;5,V259&lt;=10),"5 to 10",V259&gt;10,"10+")</f>
        <v>#N/A</v>
      </c>
      <c r="V259" s="10">
        <f>_xlfn.XLOOKUP($E259,'Raw Data'!$E:$E,'Raw Data'!V:V,"ERROR",0,1)</f>
        <v>0</v>
      </c>
      <c r="W259" s="15" t="e">
        <f t="array" ref="W259">_xlfn.IFS(AND(X259&gt;0,X259&lt;=0.05),"0 to 0.05",AND(X259&gt;0.05,X259&lt;=0.1),"0.05 to 0.1",AND(X259&gt;0.1,X259&lt;=0.2),"0.1 to 0.2",AND(X259&gt;0.2,X259&lt;=0.3),"0.2 to 0.3",AND(X259&gt;0.3,X259&lt;=0.4),"0.3 to 0.4",AND(X259&gt;0.4,X259&lt;=0.5),"0.4 to 0.5",AND(X259&gt;0.5,X259&lt;=0.75),"0.5 to 0.75",AND(X259&gt;0.75,X259&lt;=1),"0.75 to 1",AND(X259&gt;1,X259&lt;=2),"1 to 2",AND(X259&gt;2,X259&lt;=3),"2 to 3",AND(X259&gt;3,X259&lt;=4),"3 to 4",AND(X259&gt;4,X259&lt;=5),"4 to 5",AND(X259&gt;5,X259&lt;=10),"5 to 10",X259&gt;10,"10+")</f>
        <v>#DIV/0!</v>
      </c>
      <c r="X259" s="16" t="e">
        <f t="shared" si="8"/>
        <v>#DIV/0!</v>
      </c>
      <c r="Y259" s="5" t="e">
        <f t="array" ref="Y259">_xlfn.IFS(AND(Z259&gt;0,Z259&lt;=1),"0 to 1",AND(Z259&gt;1,Z259&lt;=2),"1 to 2",AND(Z259&gt;2,Z259&lt;=4),"2 to 4",AND(Z259&gt;4,Z259&lt;=6),"4 to 6",AND(Z259&gt;6,Z259&lt;=8),"6 to 8",AND(Z259&gt;8,Z259&lt;=10),"8 to 10",AND(Z259&gt;10,Z259&lt;=15),"10 to 15",AND(Z259&gt;15,Z259&lt;=20),"15 to 20",AND(Z259&gt;20,Z259&lt;=25),"20 to 25",AND(Z259&gt;25,Z259&lt;=30),"25 to 30",AND(Z259&gt;30,Z259&lt;=40),"30 to 40",AND(Z259&gt;40,Z259&lt;=50),"40 to 50",Z259&gt;50,"50+")</f>
        <v>#N/A</v>
      </c>
      <c r="Z259" s="9">
        <f>_xlfn.XLOOKUP($E259,'Raw Data'!$E:$E,'Raw Data'!Z:Z,"ERROR",0,1)</f>
        <v>0</v>
      </c>
      <c r="AA259" s="9">
        <f>_xlfn.XLOOKUP($E259,'Raw Data'!$E:$E,'Raw Data'!AA:AA,"ERROR",0,1)</f>
        <v>0</v>
      </c>
    </row>
    <row r="260" hidden="1" spans="1:27">
      <c r="A260" s="5" t="str">
        <f>_xlfn.XLOOKUP($E260,'Raw Data'!$E:$E,'Raw Data'!A:A,"ERROR",0,1)</f>
        <v>AE</v>
      </c>
      <c r="B260" s="5" t="str">
        <f>_xlfn.XLOOKUP($E260,'Raw Data'!$E:$E,'Raw Data'!B:B,"ERROR",0,1)</f>
        <v>Hair Mousses</v>
      </c>
      <c r="C260" s="5" t="str">
        <f>_xlfn.XLOOKUP($E260,'Raw Data'!$E:$E,'Raw Data'!C:C,"ERROR",0,1)</f>
        <v>pantene</v>
      </c>
      <c r="D260" s="5" t="str">
        <f>_xlfn.XLOOKUP($E260,'Raw Data'!$E:$E,'Raw Data'!D:D,"ERROR",0,1)</f>
        <v>www.amazon.ae/dp/B003R8Q858</v>
      </c>
      <c r="E260" s="5" t="s">
        <v>459</v>
      </c>
      <c r="F260" s="9" t="str">
        <f>_xlfn.XLOOKUP($E260,'Raw Data'!$E:$E,'Raw Data'!F:F,"ERROR",0,1)</f>
        <v>Pantene Pro-V Triple Action Styling Mousse, 6.6 OZ</v>
      </c>
      <c r="G260" s="10">
        <f>_xlfn.XLOOKUP($E260,'Raw Data'!$E:$E,'Raw Data'!G:G,"ERROR",0,1)</f>
        <v>1</v>
      </c>
      <c r="H260" s="9">
        <f>_xlfn.XLOOKUP($E260,'Raw Data'!$E:$E,'Raw Data'!H:H,"ERROR",0,1)</f>
        <v>92.34</v>
      </c>
      <c r="I260" s="9">
        <f>_xlfn.XLOOKUP($E260,'Raw Data'!$E:$E,'Raw Data'!I:I,"ERROR",0,1)</f>
        <v>0.000123626741066562</v>
      </c>
      <c r="J260" s="9" t="str">
        <f>_xlfn.XLOOKUP($E260,'Raw Data'!$E:$E,'Raw Data'!J:J,"ERROR",0,1)</f>
        <v>No</v>
      </c>
      <c r="K260" s="14" t="str">
        <f t="array" ref="K260">_xlfn.IFS(AND(L260&gt;0,L260&lt;=5),"0 to 5",AND(L260&gt;5,L260&lt;=10),"5 to 10",AND(L260&gt;10,L260&lt;=15),"10 to 15",AND(L260&gt;15,L260&lt;=20),"15 to 20",AND(L260&gt;20,L260&lt;=30),"20 to 30",AND(L260&gt;30,L260&lt;=40),"30 to 40",AND(L260&gt;40,L260&lt;=50),"40 to 50",AND(L260&gt;50,L260&lt;=75),"50 to 75",AND(L260&gt;75,L260&lt;=100),"75 to 100",AND(L260&gt;100,L260&lt;=150),"100 to 150",AND(L260&gt;150,L260&lt;=200),"150 to 200",AND(L260&gt;200,L260&lt;=250),"200 to 250",AND(L260&gt;250,L260&lt;=300),"250 to 300",AND(L260&gt;300,L260&lt;=400),"300 to 400",AND(L260&gt;400,L260&lt;=500),"400 to 500",L260&gt;500,"500+")</f>
        <v>75 to 100</v>
      </c>
      <c r="L260" s="9">
        <f>_xlfn.XLOOKUP($E260,'Raw Data'!$E:$E,'Raw Data'!L:L,"ERROR",0,1)</f>
        <v>76.66</v>
      </c>
      <c r="M260" s="14" t="str">
        <f t="array" ref="M260">_xlfn.IFS(AND(N260&gt;0,N260&lt;=5),"0 to 5",AND(N260&gt;5,N260&lt;=10),"5 to 10",AND(N260&gt;10,N260&lt;=15),"10 to 15",AND(N260&gt;15,N260&lt;=20),"15 to 20",AND(N260&gt;20,N260&lt;=30),"20 to 30",AND(N260&gt;30,N260&lt;=40),"30 to 40",AND(N260&gt;40,N260&lt;=50),"40 to 50",AND(N260&gt;50,N260&lt;=75),"50 to 75",AND(N260&gt;75,N260&lt;=100),"75 to 100",AND(N260&gt;100,N260&lt;=150),"100 to 150",AND(N260&gt;150,N260&lt;=200),"150 to 200",AND(N260&gt;200,N260&lt;=250),"200 to 250",AND(N260&gt;250,N260&lt;=300),"250 to 300",AND(N260&gt;300,N260&lt;=400),"300 to 400",AND(N260&gt;400,N260&lt;=500),"400 to 500",N260&gt;500,"500+")</f>
        <v>75 to 100</v>
      </c>
      <c r="N260" s="9">
        <f>_xlfn.XLOOKUP($E260,'Raw Data'!$E:$E,'Raw Data'!N:N,"ERROR",0,1)</f>
        <v>76.66</v>
      </c>
      <c r="O260" s="14" t="str">
        <f t="array" ref="O260">_xlfn.IFS(P260=0,"No Discount",AND(P260&gt;0,P260&lt;=0.02),"0% to 2%",AND(P260&gt;0.02,P260&lt;=0.04),"2% to 4%",AND(P260&gt;0.04,P260&lt;=0.06),"4% to 6%",AND(P260&gt;0.06,P260&lt;=0.08),"6% to 8%",AND(P260&gt;0.08,P260&lt;=0.1),"8% to 10%",AND(P260&gt;0.1,P260&lt;=0.15),"10% to 15%",AND(P260&gt;0.15,P260&lt;=0.2),"15% to 20%",AND(P260&gt;0.2,P260&lt;=0.25),"20% to 25%",AND(P260&gt;0.25,P260&lt;=0.3),"25% to 30%",AND(P260&gt;0.3,P260&lt;=0.4),"30% to 40%",AND(P260&gt;0.4,P260&lt;=0.5),"40% to 50%",AND(P260&gt;0.5,P260&lt;=0.75),"50% to 75%",AND(P260&gt;0.75,P260&lt;=1),"75% to 100%")</f>
        <v>No Discount</v>
      </c>
      <c r="P260" s="10">
        <f>_xlfn.XLOOKUP($E260,'Raw Data'!$E:$E,'Raw Data'!P:P,"ERROR",0,1)</f>
        <v>0</v>
      </c>
      <c r="Q260" s="9">
        <f>_xlfn.XLOOKUP($E260,'Raw Data'!$E:$E,'Raw Data'!Q:Q,"ERROR",0,1)</f>
        <v>6.6</v>
      </c>
      <c r="R260" s="9" t="str">
        <f>_xlfn.XLOOKUP($E260,'Raw Data'!$E:$E,'Raw Data'!R:R,"ERROR",0,1)</f>
        <v>oz</v>
      </c>
      <c r="S260" s="5" t="str">
        <f t="array" ref="S260">_xlfn.IFS(AND(T260&gt;0,T260&lt;=0.05),"0 to 0.05",AND(T260&gt;0.05,T260&lt;=0.1),"0.05 to 0.1",AND(T260&gt;0.1,T260&lt;=0.2),"0.1 to 0.2",AND(T260&gt;0.2,T260&lt;=0.3),"0.2 to 0.3",AND(T260&gt;0.3,T260&lt;=0.4),"0.3 to 0.4",AND(T260&gt;0.4,T260&lt;=0.5),"0.4 to 0.5",AND(T260&gt;0.5,T260&lt;=0.75),"0.5 to 0.75",AND(T260&gt;0.75,T260&lt;=1),"0.75 to 1",AND(T260&gt;1,T260&lt;=2),"1 to 2",AND(T260&gt;2,T260&lt;=3),"2 to 3",AND(T260&gt;3,T260&lt;=4),"3 to 4",AND(T260&gt;4,T260&lt;=5),"4 to 5",AND(T260&gt;5,T260&lt;=10),"5 to 10",T260&gt;10,"10+")</f>
        <v>0.3 to 0.4</v>
      </c>
      <c r="T260" s="10">
        <f>_xlfn.XLOOKUP($E260,'Raw Data'!$E:$E,'Raw Data'!T:T,"ERROR",0,1)</f>
        <v>0.392801877414661</v>
      </c>
      <c r="U260" s="15" t="str">
        <f t="array" ref="U260">_xlfn.IFS(AND(V260&gt;0,V260&lt;=0.05),"0 to 0.05",AND(V260&gt;0.05,V260&lt;=0.1),"0.05 to 0.1",AND(V260&gt;0.1,V260&lt;=0.2),"0.1 to 0.2",AND(V260&gt;0.2,V260&lt;=0.3),"0.2 to 0.3",AND(V260&gt;0.3,V260&lt;=0.4),"0.3 to 0.4",AND(V260&gt;0.4,V260&lt;=0.5),"0.4 to 0.5",AND(V260&gt;0.5,V260&lt;=0.75),"0.5 to 0.75",AND(V260&gt;0.75,V260&lt;=1),"0.75 to 1",AND(V260&gt;1,V260&lt;=2),"1 to 2",AND(V260&gt;2,V260&lt;=3),"2 to 3",AND(V260&gt;3,V260&lt;=4),"3 to 4",AND(V260&gt;4,V260&lt;=5),"4 to 5",AND(V260&gt;5,V260&lt;=10),"5 to 10",V260&gt;10,"10+")</f>
        <v>0.1 to 0.2</v>
      </c>
      <c r="V260" s="10">
        <f>_xlfn.XLOOKUP($E260,'Raw Data'!$E:$E,'Raw Data'!V:V,"ERROR",0,1)</f>
        <v>0.106056506901958</v>
      </c>
      <c r="W260" s="15" t="str">
        <f t="array" ref="W260">_xlfn.IFS(AND(X260&gt;0,X260&lt;=0.05),"0 to 0.05",AND(X260&gt;0.05,X260&lt;=0.1),"0.05 to 0.1",AND(X260&gt;0.1,X260&lt;=0.2),"0.1 to 0.2",AND(X260&gt;0.2,X260&lt;=0.3),"0.2 to 0.3",AND(X260&gt;0.3,X260&lt;=0.4),"0.3 to 0.4",AND(X260&gt;0.4,X260&lt;=0.5),"0.4 to 0.5",AND(X260&gt;0.5,X260&lt;=0.75),"0.5 to 0.75",AND(X260&gt;0.75,X260&lt;=1),"0.75 to 1",AND(X260&gt;1,X260&lt;=2),"1 to 2",AND(X260&gt;2,X260&lt;=3),"2 to 3",AND(X260&gt;3,X260&lt;=4),"3 to 4",AND(X260&gt;4,X260&lt;=5),"4 to 5",AND(X260&gt;5,X260&lt;=10),"5 to 10",X260&gt;10,"10+")</f>
        <v>0.1 to 0.2</v>
      </c>
      <c r="X260" s="16">
        <f t="shared" si="8"/>
        <v>0.106056506901958</v>
      </c>
      <c r="Y260" s="5" t="str">
        <f t="array" ref="Y260">_xlfn.IFS(AND(Z260&gt;0,Z260&lt;=1),"0 to 1",AND(Z260&gt;1,Z260&lt;=2),"1 to 2",AND(Z260&gt;2,Z260&lt;=4),"2 to 4",AND(Z260&gt;4,Z260&lt;=6),"4 to 6",AND(Z260&gt;6,Z260&lt;=8),"6 to 8",AND(Z260&gt;8,Z260&lt;=10),"8 to 10",AND(Z260&gt;10,Z260&lt;=15),"10 to 15",AND(Z260&gt;15,Z260&lt;=20),"15 to 20",AND(Z260&gt;20,Z260&lt;=25),"20 to 25",AND(Z260&gt;25,Z260&lt;=30),"25 to 30",AND(Z260&gt;30,Z260&lt;=40),"30 to 40",AND(Z260&gt;40,Z260&lt;=50),"40 to 50",Z260&gt;50,"50+")</f>
        <v>6 to 8</v>
      </c>
      <c r="Z260" s="9">
        <f>_xlfn.XLOOKUP($E260,'Raw Data'!$E:$E,'Raw Data'!Z:Z,"ERROR",0,1)</f>
        <v>6.6</v>
      </c>
      <c r="AA260" s="9" t="str">
        <f>_xlfn.XLOOKUP($E260,'Raw Data'!$E:$E,'Raw Data'!AA:AA,"ERROR",0,1)</f>
        <v>oz</v>
      </c>
    </row>
    <row r="261" hidden="1" spans="1:27">
      <c r="A261" s="5" t="str">
        <f>_xlfn.XLOOKUP($E261,'Raw Data'!$E:$E,'Raw Data'!A:A,"ERROR",0,1)</f>
        <v>AE</v>
      </c>
      <c r="B261" s="5" t="str">
        <f>_xlfn.XLOOKUP($E261,'Raw Data'!$E:$E,'Raw Data'!B:B,"ERROR",0,1)</f>
        <v>Hair Mousses</v>
      </c>
      <c r="C261" s="5" t="str">
        <f>_xlfn.XLOOKUP($E261,'Raw Data'!$E:$E,'Raw Data'!C:C,"ERROR",0,1)</f>
        <v>herbal essences</v>
      </c>
      <c r="D261" s="5" t="str">
        <f>_xlfn.XLOOKUP($E261,'Raw Data'!$E:$E,'Raw Data'!D:D,"ERROR",0,1)</f>
        <v>www.amazon.ae/dp/B000NP7A28</v>
      </c>
      <c r="E261" s="5" t="s">
        <v>460</v>
      </c>
      <c r="F261" s="9" t="str">
        <f>_xlfn.XLOOKUP($E261,'Raw Data'!$E:$E,'Raw Data'!F:F,"ERROR",0,1)</f>
        <v>Herbal Essences Body Envy Volumizing Mousse 6.8 oz</v>
      </c>
      <c r="G261" s="10">
        <f>_xlfn.XLOOKUP($E261,'Raw Data'!$E:$E,'Raw Data'!G:G,"ERROR",0,1)</f>
        <v>1</v>
      </c>
      <c r="H261" s="9">
        <f>_xlfn.XLOOKUP($E261,'Raw Data'!$E:$E,'Raw Data'!H:H,"ERROR",0,1)</f>
        <v>92.2</v>
      </c>
      <c r="I261" s="9">
        <f>_xlfn.XLOOKUP($E261,'Raw Data'!$E:$E,'Raw Data'!I:I,"ERROR",0,1)</f>
        <v>0.000123439306111512</v>
      </c>
      <c r="J261" s="9" t="str">
        <f>_xlfn.XLOOKUP($E261,'Raw Data'!$E:$E,'Raw Data'!J:J,"ERROR",0,1)</f>
        <v>No</v>
      </c>
      <c r="K261" s="14" t="str">
        <f t="array" ref="K261">_xlfn.IFS(AND(L261&gt;0,L261&lt;=5),"0 to 5",AND(L261&gt;5,L261&lt;=10),"5 to 10",AND(L261&gt;10,L261&lt;=15),"10 to 15",AND(L261&gt;15,L261&lt;=20),"15 to 20",AND(L261&gt;20,L261&lt;=30),"20 to 30",AND(L261&gt;30,L261&lt;=40),"30 to 40",AND(L261&gt;40,L261&lt;=50),"40 to 50",AND(L261&gt;50,L261&lt;=75),"50 to 75",AND(L261&gt;75,L261&lt;=100),"75 to 100",AND(L261&gt;100,L261&lt;=150),"100 to 150",AND(L261&gt;150,L261&lt;=200),"150 to 200",AND(L261&gt;200,L261&lt;=250),"200 to 250",AND(L261&gt;250,L261&lt;=300),"250 to 300",AND(L261&gt;300,L261&lt;=400),"300 to 400",AND(L261&gt;400,L261&lt;=500),"400 to 500",L261&gt;500,"500+")</f>
        <v>50 to 75</v>
      </c>
      <c r="L261" s="9">
        <f>_xlfn.XLOOKUP($E261,'Raw Data'!$E:$E,'Raw Data'!L:L,"ERROR",0,1)</f>
        <v>74.33</v>
      </c>
      <c r="M261" s="14" t="str">
        <f t="array" ref="M261">_xlfn.IFS(AND(N261&gt;0,N261&lt;=5),"0 to 5",AND(N261&gt;5,N261&lt;=10),"5 to 10",AND(N261&gt;10,N261&lt;=15),"10 to 15",AND(N261&gt;15,N261&lt;=20),"15 to 20",AND(N261&gt;20,N261&lt;=30),"20 to 30",AND(N261&gt;30,N261&lt;=40),"30 to 40",AND(N261&gt;40,N261&lt;=50),"40 to 50",AND(N261&gt;50,N261&lt;=75),"50 to 75",AND(N261&gt;75,N261&lt;=100),"75 to 100",AND(N261&gt;100,N261&lt;=150),"100 to 150",AND(N261&gt;150,N261&lt;=200),"150 to 200",AND(N261&gt;200,N261&lt;=250),"200 to 250",AND(N261&gt;250,N261&lt;=300),"250 to 300",AND(N261&gt;300,N261&lt;=400),"300 to 400",AND(N261&gt;400,N261&lt;=500),"400 to 500",N261&gt;500,"500+")</f>
        <v>75 to 100</v>
      </c>
      <c r="N261" s="9">
        <f>_xlfn.XLOOKUP($E261,'Raw Data'!$E:$E,'Raw Data'!N:N,"ERROR",0,1)</f>
        <v>75.33</v>
      </c>
      <c r="O261" s="14" t="str">
        <f t="array" ref="O261">_xlfn.IFS(P261=0,"No Discount",AND(P261&gt;0,P261&lt;=0.02),"0% to 2%",AND(P261&gt;0.02,P261&lt;=0.04),"2% to 4%",AND(P261&gt;0.04,P261&lt;=0.06),"4% to 6%",AND(P261&gt;0.06,P261&lt;=0.08),"6% to 8%",AND(P261&gt;0.08,P261&lt;=0.1),"8% to 10%",AND(P261&gt;0.1,P261&lt;=0.15),"10% to 15%",AND(P261&gt;0.15,P261&lt;=0.2),"15% to 20%",AND(P261&gt;0.2,P261&lt;=0.25),"20% to 25%",AND(P261&gt;0.25,P261&lt;=0.3),"25% to 30%",AND(P261&gt;0.3,P261&lt;=0.4),"30% to 40%",AND(P261&gt;0.4,P261&lt;=0.5),"40% to 50%",AND(P261&gt;0.5,P261&lt;=0.75),"50% to 75%",AND(P261&gt;0.75,P261&lt;=1),"75% to 100%")</f>
        <v>0% to 2%</v>
      </c>
      <c r="P261" s="10">
        <f>_xlfn.XLOOKUP($E261,'Raw Data'!$E:$E,'Raw Data'!P:P,"ERROR",0,1)</f>
        <v>0.0132749236691889</v>
      </c>
      <c r="Q261" s="9">
        <f>_xlfn.XLOOKUP($E261,'Raw Data'!$E:$E,'Raw Data'!Q:Q,"ERROR",0,1)</f>
        <v>6.8</v>
      </c>
      <c r="R261" s="9" t="str">
        <f>_xlfn.XLOOKUP($E261,'Raw Data'!$E:$E,'Raw Data'!R:R,"ERROR",0,1)</f>
        <v>oz</v>
      </c>
      <c r="S261" s="5" t="str">
        <f t="array" ref="S261">_xlfn.IFS(AND(T261&gt;0,T261&lt;=0.05),"0 to 0.05",AND(T261&gt;0.05,T261&lt;=0.1),"0.05 to 0.1",AND(T261&gt;0.1,T261&lt;=0.2),"0.1 to 0.2",AND(T261&gt;0.2,T261&lt;=0.3),"0.2 to 0.3",AND(T261&gt;0.3,T261&lt;=0.4),"0.3 to 0.4",AND(T261&gt;0.4,T261&lt;=0.5),"0.4 to 0.5",AND(T261&gt;0.5,T261&lt;=0.75),"0.5 to 0.75",AND(T261&gt;0.75,T261&lt;=1),"0.75 to 1",AND(T261&gt;1,T261&lt;=2),"1 to 2",AND(T261&gt;2,T261&lt;=3),"2 to 3",AND(T261&gt;3,T261&lt;=4),"3 to 4",AND(T261&gt;4,T261&lt;=5),"4 to 5",AND(T261&gt;5,T261&lt;=10),"5 to 10",T261&gt;10,"10+")</f>
        <v>0.3 to 0.4</v>
      </c>
      <c r="T261" s="10">
        <f>_xlfn.XLOOKUP($E261,'Raw Data'!$E:$E,'Raw Data'!T:T,"ERROR",0,1)</f>
        <v>0.369661222622292</v>
      </c>
      <c r="U261" s="15" t="str">
        <f t="array" ref="U261">_xlfn.IFS(AND(V261&gt;0,V261&lt;=0.05),"0 to 0.05",AND(V261&gt;0.05,V261&lt;=0.1),"0.05 to 0.1",AND(V261&gt;0.1,V261&lt;=0.2),"0.1 to 0.2",AND(V261&gt;0.2,V261&lt;=0.3),"0.2 to 0.3",AND(V261&gt;0.3,V261&lt;=0.4),"0.3 to 0.4",AND(V261&gt;0.4,V261&lt;=0.5),"0.4 to 0.5",AND(V261&gt;0.5,V261&lt;=0.75),"0.5 to 0.75",AND(V261&gt;0.75,V261&lt;=1),"0.75 to 1",AND(V261&gt;1,V261&lt;=2),"1 to 2",AND(V261&gt;2,V261&lt;=3),"2 to 3",AND(V261&gt;3,V261&lt;=4),"3 to 4",AND(V261&gt;4,V261&lt;=5),"4 to 5",AND(V261&gt;5,V261&lt;=10),"5 to 10",V261&gt;10,"10+")</f>
        <v>0.1 to 0.2</v>
      </c>
      <c r="V261" s="10">
        <f>_xlfn.XLOOKUP($E261,'Raw Data'!$E:$E,'Raw Data'!V:V,"ERROR",0,1)</f>
        <v>0.101151305973861</v>
      </c>
      <c r="W261" s="15" t="str">
        <f t="array" ref="W261">_xlfn.IFS(AND(X261&gt;0,X261&lt;=0.05),"0 to 0.05",AND(X261&gt;0.05,X261&lt;=0.1),"0.05 to 0.1",AND(X261&gt;0.1,X261&lt;=0.2),"0.1 to 0.2",AND(X261&gt;0.2,X261&lt;=0.3),"0.2 to 0.3",AND(X261&gt;0.3,X261&lt;=0.4),"0.3 to 0.4",AND(X261&gt;0.4,X261&lt;=0.5),"0.4 to 0.5",AND(X261&gt;0.5,X261&lt;=0.75),"0.5 to 0.75",AND(X261&gt;0.75,X261&lt;=1),"0.75 to 1",AND(X261&gt;1,X261&lt;=2),"1 to 2",AND(X261&gt;2,X261&lt;=3),"2 to 3",AND(X261&gt;3,X261&lt;=4),"3 to 4",AND(X261&gt;4,X261&lt;=5),"4 to 5",AND(X261&gt;5,X261&lt;=10),"5 to 10",X261&gt;10,"10+")</f>
        <v>0.05 to 0.1</v>
      </c>
      <c r="X261" s="16">
        <f t="shared" ref="X261:X304" si="9">L261/($Z261*29.57)*0.27</f>
        <v>0.0998085301080189</v>
      </c>
      <c r="Y261" s="5" t="str">
        <f t="array" ref="Y261">_xlfn.IFS(AND(Z261&gt;0,Z261&lt;=1),"0 to 1",AND(Z261&gt;1,Z261&lt;=2),"1 to 2",AND(Z261&gt;2,Z261&lt;=4),"2 to 4",AND(Z261&gt;4,Z261&lt;=6),"4 to 6",AND(Z261&gt;6,Z261&lt;=8),"6 to 8",AND(Z261&gt;8,Z261&lt;=10),"8 to 10",AND(Z261&gt;10,Z261&lt;=15),"10 to 15",AND(Z261&gt;15,Z261&lt;=20),"15 to 20",AND(Z261&gt;20,Z261&lt;=25),"20 to 25",AND(Z261&gt;25,Z261&lt;=30),"25 to 30",AND(Z261&gt;30,Z261&lt;=40),"30 to 40",AND(Z261&gt;40,Z261&lt;=50),"40 to 50",Z261&gt;50,"50+")</f>
        <v>6 to 8</v>
      </c>
      <c r="Z261" s="9">
        <f>_xlfn.XLOOKUP($E261,'Raw Data'!$E:$E,'Raw Data'!Z:Z,"ERROR",0,1)</f>
        <v>6.8</v>
      </c>
      <c r="AA261" s="9" t="str">
        <f>_xlfn.XLOOKUP($E261,'Raw Data'!$E:$E,'Raw Data'!AA:AA,"ERROR",0,1)</f>
        <v>oz</v>
      </c>
    </row>
    <row r="262" hidden="1" spans="1:27">
      <c r="A262" s="5" t="str">
        <f>_xlfn.XLOOKUP($E262,'Raw Data'!$E:$E,'Raw Data'!A:A,"ERROR",0,1)</f>
        <v>AE</v>
      </c>
      <c r="B262" s="5" t="str">
        <f>_xlfn.XLOOKUP($E262,'Raw Data'!$E:$E,'Raw Data'!B:B,"ERROR",0,1)</f>
        <v>Hair Mousses</v>
      </c>
      <c r="C262" s="5" t="str">
        <f>_xlfn.XLOOKUP($E262,'Raw Data'!$E:$E,'Raw Data'!C:C,"ERROR",0,1)</f>
        <v>fantasia</v>
      </c>
      <c r="D262" s="5" t="str">
        <f>_xlfn.XLOOKUP($E262,'Raw Data'!$E:$E,'Raw Data'!D:D,"ERROR",0,1)</f>
        <v>www.amazon.ae/dp/B001553RS6</v>
      </c>
      <c r="E262" s="5" t="s">
        <v>461</v>
      </c>
      <c r="F262" s="9" t="str">
        <f>_xlfn.XLOOKUP($E262,'Raw Data'!$E:$E,'Raw Data'!F:F,"ERROR",0,1)</f>
        <v>Fantasia Liquid Mousse Spritz Spray, 12 Fl Oz (Pack of 1)</v>
      </c>
      <c r="G262" s="10">
        <f>_xlfn.XLOOKUP($E262,'Raw Data'!$E:$E,'Raw Data'!G:G,"ERROR",0,1)</f>
        <v>1</v>
      </c>
      <c r="H262" s="9">
        <f>_xlfn.XLOOKUP($E262,'Raw Data'!$E:$E,'Raw Data'!H:H,"ERROR",0,1)</f>
        <v>88.66</v>
      </c>
      <c r="I262" s="9">
        <f>_xlfn.XLOOKUP($E262,'Raw Data'!$E:$E,'Raw Data'!I:I,"ERROR",0,1)</f>
        <v>0.000118699879390962</v>
      </c>
      <c r="J262" s="9" t="str">
        <f>_xlfn.XLOOKUP($E262,'Raw Data'!$E:$E,'Raw Data'!J:J,"ERROR",0,1)</f>
        <v>No</v>
      </c>
      <c r="K262" s="14" t="str">
        <f t="array" ref="K262">_xlfn.IFS(AND(L262&gt;0,L262&lt;=5),"0 to 5",AND(L262&gt;5,L262&lt;=10),"5 to 10",AND(L262&gt;10,L262&lt;=15),"10 to 15",AND(L262&gt;15,L262&lt;=20),"15 to 20",AND(L262&gt;20,L262&lt;=30),"20 to 30",AND(L262&gt;30,L262&lt;=40),"30 to 40",AND(L262&gt;40,L262&lt;=50),"40 to 50",AND(L262&gt;50,L262&lt;=75),"50 to 75",AND(L262&gt;75,L262&lt;=100),"75 to 100",AND(L262&gt;100,L262&lt;=150),"100 to 150",AND(L262&gt;150,L262&lt;=200),"150 to 200",AND(L262&gt;200,L262&lt;=250),"200 to 250",AND(L262&gt;250,L262&lt;=300),"250 to 300",AND(L262&gt;300,L262&lt;=400),"300 to 400",AND(L262&gt;400,L262&lt;=500),"400 to 500",L262&gt;500,"500+")</f>
        <v>50 to 75</v>
      </c>
      <c r="L262" s="9">
        <f>_xlfn.XLOOKUP($E262,'Raw Data'!$E:$E,'Raw Data'!L:L,"ERROR",0,1)</f>
        <v>64.41</v>
      </c>
      <c r="M262" s="14" t="str">
        <f t="array" ref="M262">_xlfn.IFS(AND(N262&gt;0,N262&lt;=5),"0 to 5",AND(N262&gt;5,N262&lt;=10),"5 to 10",AND(N262&gt;10,N262&lt;=15),"10 to 15",AND(N262&gt;15,N262&lt;=20),"15 to 20",AND(N262&gt;20,N262&lt;=30),"20 to 30",AND(N262&gt;30,N262&lt;=40),"30 to 40",AND(N262&gt;40,N262&lt;=50),"40 to 50",AND(N262&gt;50,N262&lt;=75),"50 to 75",AND(N262&gt;75,N262&lt;=100),"75 to 100",AND(N262&gt;100,N262&lt;=150),"100 to 150",AND(N262&gt;150,N262&lt;=200),"150 to 200",AND(N262&gt;200,N262&lt;=250),"200 to 250",AND(N262&gt;250,N262&lt;=300),"250 to 300",AND(N262&gt;300,N262&lt;=400),"300 to 400",AND(N262&gt;400,N262&lt;=500),"400 to 500",N262&gt;500,"500+")</f>
        <v>50 to 75</v>
      </c>
      <c r="N262" s="9">
        <f>_xlfn.XLOOKUP($E262,'Raw Data'!$E:$E,'Raw Data'!N:N,"ERROR",0,1)</f>
        <v>74.59</v>
      </c>
      <c r="O262" s="14" t="str">
        <f t="array" ref="O262">_xlfn.IFS(P262=0,"No Discount",AND(P262&gt;0,P262&lt;=0.02),"0% to 2%",AND(P262&gt;0.02,P262&lt;=0.04),"2% to 4%",AND(P262&gt;0.04,P262&lt;=0.06),"4% to 6%",AND(P262&gt;0.06,P262&lt;=0.08),"6% to 8%",AND(P262&gt;0.08,P262&lt;=0.1),"8% to 10%",AND(P262&gt;0.1,P262&lt;=0.15),"10% to 15%",AND(P262&gt;0.15,P262&lt;=0.2),"15% to 20%",AND(P262&gt;0.2,P262&lt;=0.25),"20% to 25%",AND(P262&gt;0.25,P262&lt;=0.3),"25% to 30%",AND(P262&gt;0.3,P262&lt;=0.4),"30% to 40%",AND(P262&gt;0.4,P262&lt;=0.5),"40% to 50%",AND(P262&gt;0.5,P262&lt;=0.75),"50% to 75%",AND(P262&gt;0.75,P262&lt;=1),"75% to 100%")</f>
        <v>10% to 15%</v>
      </c>
      <c r="P262" s="10">
        <f>_xlfn.XLOOKUP($E262,'Raw Data'!$E:$E,'Raw Data'!P:P,"ERROR",0,1)</f>
        <v>0.136479420833892</v>
      </c>
      <c r="Q262" s="9">
        <f>_xlfn.XLOOKUP($E262,'Raw Data'!$E:$E,'Raw Data'!Q:Q,"ERROR",0,1)</f>
        <v>12</v>
      </c>
      <c r="R262" s="9" t="str">
        <f>_xlfn.XLOOKUP($E262,'Raw Data'!$E:$E,'Raw Data'!R:R,"ERROR",0,1)</f>
        <v>fl oz</v>
      </c>
      <c r="S262" s="5" t="str">
        <f t="array" ref="S262">_xlfn.IFS(AND(T262&gt;0,T262&lt;=0.05),"0 to 0.05",AND(T262&gt;0.05,T262&lt;=0.1),"0.05 to 0.1",AND(T262&gt;0.1,T262&lt;=0.2),"0.1 to 0.2",AND(T262&gt;0.2,T262&lt;=0.3),"0.2 to 0.3",AND(T262&gt;0.3,T262&lt;=0.4),"0.3 to 0.4",AND(T262&gt;0.4,T262&lt;=0.5),"0.4 to 0.5",AND(T262&gt;0.5,T262&lt;=0.75),"0.5 to 0.75",AND(T262&gt;0.75,T262&lt;=1),"0.75 to 1",AND(T262&gt;1,T262&lt;=2),"1 to 2",AND(T262&gt;2,T262&lt;=3),"2 to 3",AND(T262&gt;3,T262&lt;=4),"3 to 4",AND(T262&gt;4,T262&lt;=5),"4 to 5",AND(T262&gt;5,T262&lt;=10),"5 to 10",T262&gt;10,"10+")</f>
        <v>0.1 to 0.2</v>
      </c>
      <c r="T262" s="10">
        <f>_xlfn.XLOOKUP($E262,'Raw Data'!$E:$E,'Raw Data'!T:T,"ERROR",0,1)</f>
        <v>0.174536952732759</v>
      </c>
      <c r="U262" s="15" t="str">
        <f t="array" ref="U262">_xlfn.IFS(AND(V262&gt;0,V262&lt;=0.05),"0 to 0.05",AND(V262&gt;0.05,V262&lt;=0.1),"0.05 to 0.1",AND(V262&gt;0.1,V262&lt;=0.2),"0.1 to 0.2",AND(V262&gt;0.2,V262&lt;=0.3),"0.2 to 0.3",AND(V262&gt;0.3,V262&lt;=0.4),"0.3 to 0.4",AND(V262&gt;0.4,V262&lt;=0.5),"0.4 to 0.5",AND(V262&gt;0.5,V262&lt;=0.75),"0.5 to 0.75",AND(V262&gt;0.75,V262&lt;=1),"0.75 to 1",AND(V262&gt;1,V262&lt;=2),"1 to 2",AND(V262&gt;2,V262&lt;=3),"2 to 3",AND(V262&gt;3,V262&lt;=4),"3 to 4",AND(V262&gt;4,V262&lt;=5),"4 to 5",AND(V262&gt;5,V262&lt;=10),"5 to 10",V262&gt;10,"10+")</f>
        <v>0.05 to 0.1</v>
      </c>
      <c r="V262" s="10">
        <f>_xlfn.XLOOKUP($E262,'Raw Data'!$E:$E,'Raw Data'!V:V,"ERROR",0,1)</f>
        <v>0.0545730795244661</v>
      </c>
      <c r="W262" s="15" t="str">
        <f t="array" ref="W262">_xlfn.IFS(AND(X262&gt;0,X262&lt;=0.05),"0 to 0.05",AND(X262&gt;0.05,X262&lt;=0.1),"0.05 to 0.1",AND(X262&gt;0.1,X262&lt;=0.2),"0.1 to 0.2",AND(X262&gt;0.2,X262&lt;=0.3),"0.2 to 0.3",AND(X262&gt;0.3,X262&lt;=0.4),"0.3 to 0.4",AND(X262&gt;0.4,X262&lt;=0.5),"0.4 to 0.5",AND(X262&gt;0.5,X262&lt;=0.75),"0.5 to 0.75",AND(X262&gt;0.75,X262&lt;=1),"0.75 to 1",AND(X262&gt;1,X262&lt;=2),"1 to 2",AND(X262&gt;2,X262&lt;=3),"2 to 3",AND(X262&gt;3,X262&lt;=4),"3 to 4",AND(X262&gt;4,X262&lt;=5),"4 to 5",AND(X262&gt;5,X262&lt;=10),"5 to 10",X262&gt;10,"10+")</f>
        <v>0 to 0.05</v>
      </c>
      <c r="X262" s="16">
        <f t="shared" si="9"/>
        <v>0.047124977237845</v>
      </c>
      <c r="Y262" s="5" t="str">
        <f t="array" ref="Y262">_xlfn.IFS(AND(Z262&gt;0,Z262&lt;=1),"0 to 1",AND(Z262&gt;1,Z262&lt;=2),"1 to 2",AND(Z262&gt;2,Z262&lt;=4),"2 to 4",AND(Z262&gt;4,Z262&lt;=6),"4 to 6",AND(Z262&gt;6,Z262&lt;=8),"6 to 8",AND(Z262&gt;8,Z262&lt;=10),"8 to 10",AND(Z262&gt;10,Z262&lt;=15),"10 to 15",AND(Z262&gt;15,Z262&lt;=20),"15 to 20",AND(Z262&gt;20,Z262&lt;=25),"20 to 25",AND(Z262&gt;25,Z262&lt;=30),"25 to 30",AND(Z262&gt;30,Z262&lt;=40),"30 to 40",AND(Z262&gt;40,Z262&lt;=50),"40 to 50",Z262&gt;50,"50+")</f>
        <v>10 to 15</v>
      </c>
      <c r="Z262" s="9">
        <f>_xlfn.XLOOKUP($E262,'Raw Data'!$E:$E,'Raw Data'!Z:Z,"ERROR",0,1)</f>
        <v>12.48</v>
      </c>
      <c r="AA262" s="9" t="str">
        <f>_xlfn.XLOOKUP($E262,'Raw Data'!$E:$E,'Raw Data'!AA:AA,"ERROR",0,1)</f>
        <v>oz</v>
      </c>
    </row>
    <row r="263" hidden="1" spans="1:27">
      <c r="A263" s="5" t="str">
        <f>_xlfn.XLOOKUP($E263,'Raw Data'!$E:$E,'Raw Data'!A:A,"ERROR",0,1)</f>
        <v>AE</v>
      </c>
      <c r="B263" s="5" t="str">
        <f>_xlfn.XLOOKUP($E263,'Raw Data'!$E:$E,'Raw Data'!B:B,"ERROR",0,1)</f>
        <v>Hair Mousses</v>
      </c>
      <c r="C263" s="5" t="str">
        <f>_xlfn.XLOOKUP($E263,'Raw Data'!$E:$E,'Raw Data'!C:C,"ERROR",0,1)</f>
        <v>aphogee</v>
      </c>
      <c r="D263" s="5" t="str">
        <f>_xlfn.XLOOKUP($E263,'Raw Data'!$E:$E,'Raw Data'!D:D,"ERROR",0,1)</f>
        <v>www.amazon.ae/dp/B000OOL7IG</v>
      </c>
      <c r="E263" s="5" t="s">
        <v>462</v>
      </c>
      <c r="F263" s="9" t="str">
        <f>_xlfn.XLOOKUP($E263,'Raw Data'!$E:$E,'Raw Data'!F:F,"ERROR",0,1)</f>
        <v>Aphogee Style &amp; Wrap Mousse, 8.5 Oz</v>
      </c>
      <c r="G263" s="10">
        <f>_xlfn.XLOOKUP($E263,'Raw Data'!$E:$E,'Raw Data'!G:G,"ERROR",0,1)</f>
        <v>1</v>
      </c>
      <c r="H263" s="9">
        <f>_xlfn.XLOOKUP($E263,'Raw Data'!$E:$E,'Raw Data'!H:H,"ERROR",0,1)</f>
        <v>83.36</v>
      </c>
      <c r="I263" s="9">
        <f>_xlfn.XLOOKUP($E263,'Raw Data'!$E:$E,'Raw Data'!I:I,"ERROR",0,1)</f>
        <v>0.000111604127521211</v>
      </c>
      <c r="J263" s="9" t="str">
        <f>_xlfn.XLOOKUP($E263,'Raw Data'!$E:$E,'Raw Data'!J:J,"ERROR",0,1)</f>
        <v>No</v>
      </c>
      <c r="K263" s="14" t="str">
        <f t="array" ref="K263">_xlfn.IFS(AND(L263&gt;0,L263&lt;=5),"0 to 5",AND(L263&gt;5,L263&lt;=10),"5 to 10",AND(L263&gt;10,L263&lt;=15),"10 to 15",AND(L263&gt;15,L263&lt;=20),"15 to 20",AND(L263&gt;20,L263&lt;=30),"20 to 30",AND(L263&gt;30,L263&lt;=40),"30 to 40",AND(L263&gt;40,L263&lt;=50),"40 to 50",AND(L263&gt;50,L263&lt;=75),"50 to 75",AND(L263&gt;75,L263&lt;=100),"75 to 100",AND(L263&gt;100,L263&lt;=150),"100 to 150",AND(L263&gt;150,L263&lt;=200),"150 to 200",AND(L263&gt;200,L263&lt;=250),"200 to 250",AND(L263&gt;250,L263&lt;=300),"250 to 300",AND(L263&gt;300,L263&lt;=400),"300 to 400",AND(L263&gt;400,L263&lt;=500),"400 to 500",L263&gt;500,"500+")</f>
        <v>50 to 75</v>
      </c>
      <c r="L263" s="9">
        <f>_xlfn.XLOOKUP($E263,'Raw Data'!$E:$E,'Raw Data'!L:L,"ERROR",0,1)</f>
        <v>55.59</v>
      </c>
      <c r="M263" s="14" t="str">
        <f t="array" ref="M263">_xlfn.IFS(AND(N263&gt;0,N263&lt;=5),"0 to 5",AND(N263&gt;5,N263&lt;=10),"5 to 10",AND(N263&gt;10,N263&lt;=15),"10 to 15",AND(N263&gt;15,N263&lt;=20),"15 to 20",AND(N263&gt;20,N263&lt;=30),"20 to 30",AND(N263&gt;30,N263&lt;=40),"30 to 40",AND(N263&gt;40,N263&lt;=50),"40 to 50",AND(N263&gt;50,N263&lt;=75),"50 to 75",AND(N263&gt;75,N263&lt;=100),"75 to 100",AND(N263&gt;100,N263&lt;=150),"100 to 150",AND(N263&gt;150,N263&lt;=200),"150 to 200",AND(N263&gt;200,N263&lt;=250),"200 to 250",AND(N263&gt;250,N263&lt;=300),"250 to 300",AND(N263&gt;300,N263&lt;=400),"300 to 400",AND(N263&gt;400,N263&lt;=500),"400 to 500",N263&gt;500,"500+")</f>
        <v>50 to 75</v>
      </c>
      <c r="N263" s="9">
        <f>_xlfn.XLOOKUP($E263,'Raw Data'!$E:$E,'Raw Data'!N:N,"ERROR",0,1)</f>
        <v>66.66</v>
      </c>
      <c r="O263" s="14" t="str">
        <f t="array" ref="O263">_xlfn.IFS(P263=0,"No Discount",AND(P263&gt;0,P263&lt;=0.02),"0% to 2%",AND(P263&gt;0.02,P263&lt;=0.04),"2% to 4%",AND(P263&gt;0.04,P263&lt;=0.06),"4% to 6%",AND(P263&gt;0.06,P263&lt;=0.08),"6% to 8%",AND(P263&gt;0.08,P263&lt;=0.1),"8% to 10%",AND(P263&gt;0.1,P263&lt;=0.15),"10% to 15%",AND(P263&gt;0.15,P263&lt;=0.2),"15% to 20%",AND(P263&gt;0.2,P263&lt;=0.25),"20% to 25%",AND(P263&gt;0.25,P263&lt;=0.3),"25% to 30%",AND(P263&gt;0.3,P263&lt;=0.4),"30% to 40%",AND(P263&gt;0.4,P263&lt;=0.5),"40% to 50%",AND(P263&gt;0.5,P263&lt;=0.75),"50% to 75%",AND(P263&gt;0.75,P263&lt;=1),"75% to 100%")</f>
        <v>15% to 20%</v>
      </c>
      <c r="P263" s="10">
        <f>_xlfn.XLOOKUP($E263,'Raw Data'!$E:$E,'Raw Data'!P:P,"ERROR",0,1)</f>
        <v>0.166066606660666</v>
      </c>
      <c r="Q263" s="9">
        <f>_xlfn.XLOOKUP($E263,'Raw Data'!$E:$E,'Raw Data'!Q:Q,"ERROR",0,1)</f>
        <v>8.5</v>
      </c>
      <c r="R263" s="9" t="str">
        <f>_xlfn.XLOOKUP($E263,'Raw Data'!$E:$E,'Raw Data'!R:R,"ERROR",0,1)</f>
        <v>oz</v>
      </c>
      <c r="S263" s="5" t="str">
        <f t="array" ref="S263">_xlfn.IFS(AND(T263&gt;0,T263&lt;=0.05),"0 to 0.05",AND(T263&gt;0.05,T263&lt;=0.1),"0.05 to 0.1",AND(T263&gt;0.1,T263&lt;=0.2),"0.1 to 0.2",AND(T263&gt;0.2,T263&lt;=0.3),"0.2 to 0.3",AND(T263&gt;0.3,T263&lt;=0.4),"0.3 to 0.4",AND(T263&gt;0.4,T263&lt;=0.5),"0.4 to 0.5",AND(T263&gt;0.5,T263&lt;=0.75),"0.5 to 0.75",AND(T263&gt;0.75,T263&lt;=1),"0.75 to 1",AND(T263&gt;1,T263&lt;=2),"1 to 2",AND(T263&gt;2,T263&lt;=3),"2 to 3",AND(T263&gt;3,T263&lt;=4),"3 to 4",AND(T263&gt;4,T263&lt;=5),"4 to 5",AND(T263&gt;5,T263&lt;=10),"5 to 10",T263&gt;10,"10+")</f>
        <v>0.2 to 0.3</v>
      </c>
      <c r="T263" s="10">
        <f>_xlfn.XLOOKUP($E263,'Raw Data'!$E:$E,'Raw Data'!T:T,"ERROR",0,1)</f>
        <v>0.221170104835982</v>
      </c>
      <c r="U263" s="15" t="str">
        <f t="array" ref="U263">_xlfn.IFS(AND(V263&gt;0,V263&lt;=0.05),"0 to 0.05",AND(V263&gt;0.05,V263&lt;=0.1),"0.05 to 0.1",AND(V263&gt;0.1,V263&lt;=0.2),"0.1 to 0.2",AND(V263&gt;0.2,V263&lt;=0.3),"0.2 to 0.3",AND(V263&gt;0.3,V263&lt;=0.4),"0.3 to 0.4",AND(V263&gt;0.4,V263&lt;=0.5),"0.4 to 0.5",AND(V263&gt;0.5,V263&lt;=0.75),"0.5 to 0.75",AND(V263&gt;0.75,V263&lt;=1),"0.75 to 1",AND(V263&gt;1,V263&lt;=2),"1 to 2",AND(V263&gt;2,V263&lt;=3),"2 to 3",AND(V263&gt;3,V263&lt;=4),"3 to 4",AND(V263&gt;4,V263&lt;=5),"4 to 5",AND(V263&gt;5,V263&lt;=10),"5 to 10",V263&gt;10,"10+")</f>
        <v>0.05 to 0.1</v>
      </c>
      <c r="V263" s="10">
        <f>_xlfn.XLOOKUP($E263,'Raw Data'!$E:$E,'Raw Data'!V:V,"ERROR",0,1)</f>
        <v>0.07160755137361</v>
      </c>
      <c r="W263" s="15" t="str">
        <f t="array" ref="W263">_xlfn.IFS(AND(X263&gt;0,X263&lt;=0.05),"0 to 0.05",AND(X263&gt;0.05,X263&lt;=0.1),"0.05 to 0.1",AND(X263&gt;0.1,X263&lt;=0.2),"0.1 to 0.2",AND(X263&gt;0.2,X263&lt;=0.3),"0.2 to 0.3",AND(X263&gt;0.3,X263&lt;=0.4),"0.3 to 0.4",AND(X263&gt;0.4,X263&lt;=0.5),"0.4 to 0.5",AND(X263&gt;0.5,X263&lt;=0.75),"0.5 to 0.75",AND(X263&gt;0.75,X263&lt;=1),"0.75 to 1",AND(X263&gt;1,X263&lt;=2),"1 to 2",AND(X263&gt;2,X263&lt;=3),"2 to 3",AND(X263&gt;3,X263&lt;=4),"3 to 4",AND(X263&gt;4,X263&lt;=5),"4 to 5",AND(X263&gt;5,X263&lt;=10),"5 to 10",X263&gt;10,"10+")</f>
        <v>0.05 to 0.1</v>
      </c>
      <c r="X263" s="16">
        <f t="shared" si="9"/>
        <v>0.0597159283057153</v>
      </c>
      <c r="Y263" s="5" t="str">
        <f t="array" ref="Y263">_xlfn.IFS(AND(Z263&gt;0,Z263&lt;=1),"0 to 1",AND(Z263&gt;1,Z263&lt;=2),"1 to 2",AND(Z263&gt;2,Z263&lt;=4),"2 to 4",AND(Z263&gt;4,Z263&lt;=6),"4 to 6",AND(Z263&gt;6,Z263&lt;=8),"6 to 8",AND(Z263&gt;8,Z263&lt;=10),"8 to 10",AND(Z263&gt;10,Z263&lt;=15),"10 to 15",AND(Z263&gt;15,Z263&lt;=20),"15 to 20",AND(Z263&gt;20,Z263&lt;=25),"20 to 25",AND(Z263&gt;25,Z263&lt;=30),"25 to 30",AND(Z263&gt;30,Z263&lt;=40),"30 to 40",AND(Z263&gt;40,Z263&lt;=50),"40 to 50",Z263&gt;50,"50+")</f>
        <v>8 to 10</v>
      </c>
      <c r="Z263" s="9">
        <f>_xlfn.XLOOKUP($E263,'Raw Data'!$E:$E,'Raw Data'!Z:Z,"ERROR",0,1)</f>
        <v>8.5</v>
      </c>
      <c r="AA263" s="9" t="str">
        <f>_xlfn.XLOOKUP($E263,'Raw Data'!$E:$E,'Raw Data'!AA:AA,"ERROR",0,1)</f>
        <v>oz</v>
      </c>
    </row>
    <row r="264" hidden="1" spans="1:27">
      <c r="A264" s="5" t="str">
        <f>_xlfn.XLOOKUP($E264,'Raw Data'!$E:$E,'Raw Data'!A:A,"ERROR",0,1)</f>
        <v>AE</v>
      </c>
      <c r="B264" s="5" t="str">
        <f>_xlfn.XLOOKUP($E264,'Raw Data'!$E:$E,'Raw Data'!B:B,"ERROR",0,1)</f>
        <v>Hair Mousses</v>
      </c>
      <c r="C264" s="5" t="str">
        <f>_xlfn.XLOOKUP($E264,'Raw Data'!$E:$E,'Raw Data'!C:C,"ERROR",0,1)</f>
        <v>goiple</v>
      </c>
      <c r="D264" s="5" t="str">
        <f>_xlfn.XLOOKUP($E264,'Raw Data'!$E:$E,'Raw Data'!D:D,"ERROR",0,1)</f>
        <v>www.amazon.ae/dp/B0C3GH9TGY</v>
      </c>
      <c r="E264" s="5" t="s">
        <v>463</v>
      </c>
      <c r="F264" s="9" t="str">
        <f>_xlfn.XLOOKUP($E264,'Raw Data'!$E:$E,'Raw Data'!F:F,"ERROR",0,1)</f>
        <v>Braid Mousse Hair Braiding Mousse for Braids Twist, Locs, No Flake Extra Hold High Shine and Moisturizes, Frizz Control, High Shine, Lightweight Easy to Apply with Leopard Silky Du-rag 8.4 fl oz</v>
      </c>
      <c r="G264" s="10">
        <f>_xlfn.XLOOKUP($E264,'Raw Data'!$E:$E,'Raw Data'!G:G,"ERROR",0,1)</f>
        <v>1</v>
      </c>
      <c r="H264" s="9">
        <f>_xlfn.XLOOKUP($E264,'Raw Data'!$E:$E,'Raw Data'!H:H,"ERROR",0,1)</f>
        <v>73.47</v>
      </c>
      <c r="I264" s="9">
        <f>_xlfn.XLOOKUP($E264,'Raw Data'!$E:$E,'Raw Data'!I:I,"ERROR",0,1)</f>
        <v>9.83631867680348e-5</v>
      </c>
      <c r="J264" s="9" t="str">
        <f>_xlfn.XLOOKUP($E264,'Raw Data'!$E:$E,'Raw Data'!J:J,"ERROR",0,1)</f>
        <v>No</v>
      </c>
      <c r="K264" s="14" t="str">
        <f t="array" ref="K264">_xlfn.IFS(AND(L264&gt;0,L264&lt;=5),"0 to 5",AND(L264&gt;5,L264&lt;=10),"5 to 10",AND(L264&gt;10,L264&lt;=15),"10 to 15",AND(L264&gt;15,L264&lt;=20),"15 to 20",AND(L264&gt;20,L264&lt;=30),"20 to 30",AND(L264&gt;30,L264&lt;=40),"30 to 40",AND(L264&gt;40,L264&lt;=50),"40 to 50",AND(L264&gt;50,L264&lt;=75),"50 to 75",AND(L264&gt;75,L264&lt;=100),"75 to 100",AND(L264&gt;100,L264&lt;=150),"100 to 150",AND(L264&gt;150,L264&lt;=200),"150 to 200",AND(L264&gt;200,L264&lt;=250),"200 to 250",AND(L264&gt;250,L264&lt;=300),"250 to 300",AND(L264&gt;300,L264&lt;=400),"300 to 400",AND(L264&gt;400,L264&lt;=500),"400 to 500",L264&gt;500,"500+")</f>
        <v>50 to 75</v>
      </c>
      <c r="L264" s="9">
        <f>_xlfn.XLOOKUP($E264,'Raw Data'!$E:$E,'Raw Data'!L:L,"ERROR",0,1)</f>
        <v>66.66</v>
      </c>
      <c r="M264" s="14" t="str">
        <f t="array" ref="M264">_xlfn.IFS(AND(N264&gt;0,N264&lt;=5),"0 to 5",AND(N264&gt;5,N264&lt;=10),"5 to 10",AND(N264&gt;10,N264&lt;=15),"10 to 15",AND(N264&gt;15,N264&lt;=20),"15 to 20",AND(N264&gt;20,N264&lt;=30),"20 to 30",AND(N264&gt;30,N264&lt;=40),"30 to 40",AND(N264&gt;40,N264&lt;=50),"40 to 50",AND(N264&gt;50,N264&lt;=75),"50 to 75",AND(N264&gt;75,N264&lt;=100),"75 to 100",AND(N264&gt;100,N264&lt;=150),"100 to 150",AND(N264&gt;150,N264&lt;=200),"150 to 200",AND(N264&gt;200,N264&lt;=250),"200 to 250",AND(N264&gt;250,N264&lt;=300),"250 to 300",AND(N264&gt;300,N264&lt;=400),"300 to 400",AND(N264&gt;400,N264&lt;=500),"400 to 500",N264&gt;500,"500+")</f>
        <v>50 to 75</v>
      </c>
      <c r="N264" s="9">
        <f>_xlfn.XLOOKUP($E264,'Raw Data'!$E:$E,'Raw Data'!N:N,"ERROR",0,1)</f>
        <v>66.7</v>
      </c>
      <c r="O264" s="14" t="str">
        <f t="array" ref="O264">_xlfn.IFS(P264=0,"No Discount",AND(P264&gt;0,P264&lt;=0.02),"0% to 2%",AND(P264&gt;0.02,P264&lt;=0.04),"2% to 4%",AND(P264&gt;0.04,P264&lt;=0.06),"4% to 6%",AND(P264&gt;0.06,P264&lt;=0.08),"6% to 8%",AND(P264&gt;0.08,P264&lt;=0.1),"8% to 10%",AND(P264&gt;0.1,P264&lt;=0.15),"10% to 15%",AND(P264&gt;0.15,P264&lt;=0.2),"15% to 20%",AND(P264&gt;0.2,P264&lt;=0.25),"20% to 25%",AND(P264&gt;0.25,P264&lt;=0.3),"25% to 30%",AND(P264&gt;0.3,P264&lt;=0.4),"30% to 40%",AND(P264&gt;0.4,P264&lt;=0.5),"40% to 50%",AND(P264&gt;0.5,P264&lt;=0.75),"50% to 75%",AND(P264&gt;0.75,P264&lt;=1),"75% to 100%")</f>
        <v>0% to 2%</v>
      </c>
      <c r="P264" s="10">
        <f>_xlfn.XLOOKUP($E264,'Raw Data'!$E:$E,'Raw Data'!P:P,"ERROR",0,1)</f>
        <v>0.000599700149925131</v>
      </c>
      <c r="Q264" s="9">
        <f>_xlfn.XLOOKUP($E264,'Raw Data'!$E:$E,'Raw Data'!Q:Q,"ERROR",0,1)</f>
        <v>8.4</v>
      </c>
      <c r="R264" s="9" t="str">
        <f>_xlfn.XLOOKUP($E264,'Raw Data'!$E:$E,'Raw Data'!R:R,"ERROR",0,1)</f>
        <v>fl oz</v>
      </c>
      <c r="S264" s="5" t="str">
        <f t="array" ref="S264">_xlfn.IFS(AND(T264&gt;0,T264&lt;=0.05),"0 to 0.05",AND(T264&gt;0.05,T264&lt;=0.1),"0.05 to 0.1",AND(T264&gt;0.1,T264&lt;=0.2),"0.1 to 0.2",AND(T264&gt;0.2,T264&lt;=0.3),"0.2 to 0.3",AND(T264&gt;0.3,T264&lt;=0.4),"0.3 to 0.4",AND(T264&gt;0.4,T264&lt;=0.5),"0.4 to 0.5",AND(T264&gt;0.5,T264&lt;=0.75),"0.5 to 0.75",AND(T264&gt;0.75,T264&lt;=1),"0.75 to 1",AND(T264&gt;1,T264&lt;=2),"1 to 2",AND(T264&gt;2,T264&lt;=3),"2 to 3",AND(T264&gt;3,T264&lt;=4),"3 to 4",AND(T264&gt;4,T264&lt;=5),"4 to 5",AND(T264&gt;5,T264&lt;=10),"5 to 10",T264&gt;10,"10+")</f>
        <v>0.2 to 0.3</v>
      </c>
      <c r="T264" s="10">
        <f>_xlfn.XLOOKUP($E264,'Raw Data'!$E:$E,'Raw Data'!T:T,"ERROR",0,1)</f>
        <v>0.258048512191224</v>
      </c>
      <c r="U264" s="15" t="str">
        <f t="array" ref="U264">_xlfn.IFS(AND(V264&gt;0,V264&lt;=0.05),"0 to 0.05",AND(V264&gt;0.05,V264&lt;=0.1),"0.05 to 0.1",AND(V264&gt;0.1,V264&lt;=0.2),"0.1 to 0.2",AND(V264&gt;0.2,V264&lt;=0.3),"0.2 to 0.3",AND(V264&gt;0.3,V264&lt;=0.4),"0.3 to 0.4",AND(V264&gt;0.4,V264&lt;=0.5),"0.4 to 0.5",AND(V264&gt;0.5,V264&lt;=0.75),"0.5 to 0.75",AND(V264&gt;0.75,V264&lt;=1),"0.75 to 1",AND(V264&gt;1,V264&lt;=2),"1 to 2",AND(V264&gt;2,V264&lt;=3),"2 to 3",AND(V264&gt;3,V264&lt;=4),"3 to 4",AND(V264&gt;4,V264&lt;=5),"4 to 5",AND(V264&gt;5,V264&lt;=10),"5 to 10",V264&gt;10,"10+")</f>
        <v>0.05 to 0.1</v>
      </c>
      <c r="V264" s="10">
        <f>_xlfn.XLOOKUP($E264,'Raw Data'!$E:$E,'Raw Data'!V:V,"ERROR",0,1)</f>
        <v>0.0697149063314095</v>
      </c>
      <c r="W264" s="15" t="str">
        <f t="array" ref="W264">_xlfn.IFS(AND(X264&gt;0,X264&lt;=0.05),"0 to 0.05",AND(X264&gt;0.05,X264&lt;=0.1),"0.05 to 0.1",AND(X264&gt;0.1,X264&lt;=0.2),"0.1 to 0.2",AND(X264&gt;0.2,X264&lt;=0.3),"0.2 to 0.3",AND(X264&gt;0.3,X264&lt;=0.4),"0.3 to 0.4",AND(X264&gt;0.4,X264&lt;=0.5),"0.4 to 0.5",AND(X264&gt;0.5,X264&lt;=0.75),"0.5 to 0.75",AND(X264&gt;0.75,X264&lt;=1),"0.75 to 1",AND(X264&gt;1,X264&lt;=2),"1 to 2",AND(X264&gt;2,X264&lt;=3),"2 to 3",AND(X264&gt;3,X264&lt;=4),"3 to 4",AND(X264&gt;4,X264&lt;=5),"4 to 5",AND(X264&gt;5,X264&lt;=10),"5 to 10",X264&gt;10,"10+")</f>
        <v>0.05 to 0.1</v>
      </c>
      <c r="X264" s="16">
        <f t="shared" si="9"/>
        <v>0.0696730982916306</v>
      </c>
      <c r="Y264" s="5" t="str">
        <f t="array" ref="Y264">_xlfn.IFS(AND(Z264&gt;0,Z264&lt;=1),"0 to 1",AND(Z264&gt;1,Z264&lt;=2),"1 to 2",AND(Z264&gt;2,Z264&lt;=4),"2 to 4",AND(Z264&gt;4,Z264&lt;=6),"4 to 6",AND(Z264&gt;6,Z264&lt;=8),"6 to 8",AND(Z264&gt;8,Z264&lt;=10),"8 to 10",AND(Z264&gt;10,Z264&lt;=15),"10 to 15",AND(Z264&gt;15,Z264&lt;=20),"15 to 20",AND(Z264&gt;20,Z264&lt;=25),"20 to 25",AND(Z264&gt;25,Z264&lt;=30),"25 to 30",AND(Z264&gt;30,Z264&lt;=40),"30 to 40",AND(Z264&gt;40,Z264&lt;=50),"40 to 50",Z264&gt;50,"50+")</f>
        <v>8 to 10</v>
      </c>
      <c r="Z264" s="9">
        <f>_xlfn.XLOOKUP($E264,'Raw Data'!$E:$E,'Raw Data'!Z:Z,"ERROR",0,1)</f>
        <v>8.736</v>
      </c>
      <c r="AA264" s="9" t="str">
        <f>_xlfn.XLOOKUP($E264,'Raw Data'!$E:$E,'Raw Data'!AA:AA,"ERROR",0,1)</f>
        <v>oz</v>
      </c>
    </row>
    <row r="265" hidden="1" spans="1:27">
      <c r="A265" s="5" t="str">
        <f>_xlfn.XLOOKUP($E265,'Raw Data'!$E:$E,'Raw Data'!A:A,"ERROR",0,1)</f>
        <v>AE</v>
      </c>
      <c r="B265" s="5" t="str">
        <f>_xlfn.XLOOKUP($E265,'Raw Data'!$E:$E,'Raw Data'!B:B,"ERROR",0,1)</f>
        <v>Hair Mousses</v>
      </c>
      <c r="C265" s="5" t="str">
        <f>_xlfn.XLOOKUP($E265,'Raw Data'!$E:$E,'Raw Data'!C:C,"ERROR",0,1)</f>
        <v>garnier</v>
      </c>
      <c r="D265" s="5" t="str">
        <f>_xlfn.XLOOKUP($E265,'Raw Data'!$E:$E,'Raw Data'!D:D,"ERROR",0,1)</f>
        <v>www.amazon.ae/dp/B00778LSX6</v>
      </c>
      <c r="E265" s="5" t="s">
        <v>464</v>
      </c>
      <c r="F265" s="9" t="str">
        <f>_xlfn.XLOOKUP($E265,'Raw Data'!$E:$E,'Raw Data'!F:F,"ERROR",0,1)</f>
        <v>Garnier Fructis Style Sky-Hi Volume M.</v>
      </c>
      <c r="G265" s="10">
        <f>_xlfn.XLOOKUP($E265,'Raw Data'!$E:$E,'Raw Data'!G:G,"ERROR",0,1)</f>
        <v>1</v>
      </c>
      <c r="H265" s="9">
        <f>_xlfn.XLOOKUP($E265,'Raw Data'!$E:$E,'Raw Data'!H:H,"ERROR",0,1)</f>
        <v>72.55</v>
      </c>
      <c r="I265" s="9">
        <f>_xlfn.XLOOKUP($E265,'Raw Data'!$E:$E,'Raw Data'!I:I,"ERROR",0,1)</f>
        <v>9.71314713491346e-5</v>
      </c>
      <c r="J265" s="9" t="str">
        <f>_xlfn.XLOOKUP($E265,'Raw Data'!$E:$E,'Raw Data'!J:J,"ERROR",0,1)</f>
        <v>No</v>
      </c>
      <c r="K265" s="14" t="str">
        <f t="array" ref="K265">_xlfn.IFS(AND(L265&gt;0,L265&lt;=5),"0 to 5",AND(L265&gt;5,L265&lt;=10),"5 to 10",AND(L265&gt;10,L265&lt;=15),"10 to 15",AND(L265&gt;15,L265&lt;=20),"15 to 20",AND(L265&gt;20,L265&lt;=30),"20 to 30",AND(L265&gt;30,L265&lt;=40),"30 to 40",AND(L265&gt;40,L265&lt;=50),"40 to 50",AND(L265&gt;50,L265&lt;=75),"50 to 75",AND(L265&gt;75,L265&lt;=100),"75 to 100",AND(L265&gt;100,L265&lt;=150),"100 to 150",AND(L265&gt;150,L265&lt;=200),"150 to 200",AND(L265&gt;200,L265&lt;=250),"200 to 250",AND(L265&gt;250,L265&lt;=300),"250 to 300",AND(L265&gt;300,L265&lt;=400),"300 to 400",AND(L265&gt;400,L265&lt;=500),"400 to 500",L265&gt;500,"500+")</f>
        <v>50 to 75</v>
      </c>
      <c r="L265" s="9">
        <f>_xlfn.XLOOKUP($E265,'Raw Data'!$E:$E,'Raw Data'!L:L,"ERROR",0,1)</f>
        <v>68.85</v>
      </c>
      <c r="M265" s="14" t="str">
        <f t="array" ref="M265">_xlfn.IFS(AND(N265&gt;0,N265&lt;=5),"0 to 5",AND(N265&gt;5,N265&lt;=10),"5 to 10",AND(N265&gt;10,N265&lt;=15),"10 to 15",AND(N265&gt;15,N265&lt;=20),"15 to 20",AND(N265&gt;20,N265&lt;=30),"20 to 30",AND(N265&gt;30,N265&lt;=40),"30 to 40",AND(N265&gt;40,N265&lt;=50),"40 to 50",AND(N265&gt;50,N265&lt;=75),"50 to 75",AND(N265&gt;75,N265&lt;=100),"75 to 100",AND(N265&gt;100,N265&lt;=150),"100 to 150",AND(N265&gt;150,N265&lt;=200),"150 to 200",AND(N265&gt;200,N265&lt;=250),"200 to 250",AND(N265&gt;250,N265&lt;=300),"250 to 300",AND(N265&gt;300,N265&lt;=400),"300 to 400",AND(N265&gt;400,N265&lt;=500),"400 to 500",N265&gt;500,"500+")</f>
        <v>50 to 75</v>
      </c>
      <c r="N265" s="9">
        <f>_xlfn.XLOOKUP($E265,'Raw Data'!$E:$E,'Raw Data'!N:N,"ERROR",0,1)</f>
        <v>68.85</v>
      </c>
      <c r="O265" s="14" t="str">
        <f t="array" ref="O265">_xlfn.IFS(P265=0,"No Discount",AND(P265&gt;0,P265&lt;=0.02),"0% to 2%",AND(P265&gt;0.02,P265&lt;=0.04),"2% to 4%",AND(P265&gt;0.04,P265&lt;=0.06),"4% to 6%",AND(P265&gt;0.06,P265&lt;=0.08),"6% to 8%",AND(P265&gt;0.08,P265&lt;=0.1),"8% to 10%",AND(P265&gt;0.1,P265&lt;=0.15),"10% to 15%",AND(P265&gt;0.15,P265&lt;=0.2),"15% to 20%",AND(P265&gt;0.2,P265&lt;=0.25),"20% to 25%",AND(P265&gt;0.25,P265&lt;=0.3),"25% to 30%",AND(P265&gt;0.3,P265&lt;=0.4),"30% to 40%",AND(P265&gt;0.4,P265&lt;=0.5),"40% to 50%",AND(P265&gt;0.5,P265&lt;=0.75),"50% to 75%",AND(P265&gt;0.75,P265&lt;=1),"75% to 100%")</f>
        <v>No Discount</v>
      </c>
      <c r="P265" s="10">
        <f>_xlfn.XLOOKUP($E265,'Raw Data'!$E:$E,'Raw Data'!P:P,"ERROR",0,1)</f>
        <v>0</v>
      </c>
      <c r="Q265" s="9">
        <f>_xlfn.XLOOKUP($E265,'Raw Data'!$E:$E,'Raw Data'!Q:Q,"ERROR",0,1)</f>
        <v>0</v>
      </c>
      <c r="R265" s="9">
        <f>_xlfn.XLOOKUP($E265,'Raw Data'!$E:$E,'Raw Data'!R:R,"ERROR",0,1)</f>
        <v>0</v>
      </c>
      <c r="S265" s="5" t="e">
        <f t="array" ref="S265">_xlfn.IFS(AND(T265&gt;0,T265&lt;=0.05),"0 to 0.05",AND(T265&gt;0.05,T265&lt;=0.1),"0.05 to 0.1",AND(T265&gt;0.1,T265&lt;=0.2),"0.1 to 0.2",AND(T265&gt;0.2,T265&lt;=0.3),"0.2 to 0.3",AND(T265&gt;0.3,T265&lt;=0.4),"0.3 to 0.4",AND(T265&gt;0.4,T265&lt;=0.5),"0.4 to 0.5",AND(T265&gt;0.5,T265&lt;=0.75),"0.5 to 0.75",AND(T265&gt;0.75,T265&lt;=1),"0.75 to 1",AND(T265&gt;1,T265&lt;=2),"1 to 2",AND(T265&gt;2,T265&lt;=3),"2 to 3",AND(T265&gt;3,T265&lt;=4),"3 to 4",AND(T265&gt;4,T265&lt;=5),"4 to 5",AND(T265&gt;5,T265&lt;=10),"5 to 10",T265&gt;10,"10+")</f>
        <v>#N/A</v>
      </c>
      <c r="T265" s="10">
        <f>_xlfn.XLOOKUP($E265,'Raw Data'!$E:$E,'Raw Data'!T:T,"ERROR",0,1)</f>
        <v>0</v>
      </c>
      <c r="U265" s="15" t="e">
        <f t="array" ref="U265">_xlfn.IFS(AND(V265&gt;0,V265&lt;=0.05),"0 to 0.05",AND(V265&gt;0.05,V265&lt;=0.1),"0.05 to 0.1",AND(V265&gt;0.1,V265&lt;=0.2),"0.1 to 0.2",AND(V265&gt;0.2,V265&lt;=0.3),"0.2 to 0.3",AND(V265&gt;0.3,V265&lt;=0.4),"0.3 to 0.4",AND(V265&gt;0.4,V265&lt;=0.5),"0.4 to 0.5",AND(V265&gt;0.5,V265&lt;=0.75),"0.5 to 0.75",AND(V265&gt;0.75,V265&lt;=1),"0.75 to 1",AND(V265&gt;1,V265&lt;=2),"1 to 2",AND(V265&gt;2,V265&lt;=3),"2 to 3",AND(V265&gt;3,V265&lt;=4),"3 to 4",AND(V265&gt;4,V265&lt;=5),"4 to 5",AND(V265&gt;5,V265&lt;=10),"5 to 10",V265&gt;10,"10+")</f>
        <v>#N/A</v>
      </c>
      <c r="V265" s="10">
        <f>_xlfn.XLOOKUP($E265,'Raw Data'!$E:$E,'Raw Data'!V:V,"ERROR",0,1)</f>
        <v>0</v>
      </c>
      <c r="W265" s="15" t="e">
        <f t="array" ref="W265">_xlfn.IFS(AND(X265&gt;0,X265&lt;=0.05),"0 to 0.05",AND(X265&gt;0.05,X265&lt;=0.1),"0.05 to 0.1",AND(X265&gt;0.1,X265&lt;=0.2),"0.1 to 0.2",AND(X265&gt;0.2,X265&lt;=0.3),"0.2 to 0.3",AND(X265&gt;0.3,X265&lt;=0.4),"0.3 to 0.4",AND(X265&gt;0.4,X265&lt;=0.5),"0.4 to 0.5",AND(X265&gt;0.5,X265&lt;=0.75),"0.5 to 0.75",AND(X265&gt;0.75,X265&lt;=1),"0.75 to 1",AND(X265&gt;1,X265&lt;=2),"1 to 2",AND(X265&gt;2,X265&lt;=3),"2 to 3",AND(X265&gt;3,X265&lt;=4),"3 to 4",AND(X265&gt;4,X265&lt;=5),"4 to 5",AND(X265&gt;5,X265&lt;=10),"5 to 10",X265&gt;10,"10+")</f>
        <v>#DIV/0!</v>
      </c>
      <c r="X265" s="16" t="e">
        <f t="shared" si="9"/>
        <v>#DIV/0!</v>
      </c>
      <c r="Y265" s="5" t="e">
        <f t="array" ref="Y265">_xlfn.IFS(AND(Z265&gt;0,Z265&lt;=1),"0 to 1",AND(Z265&gt;1,Z265&lt;=2),"1 to 2",AND(Z265&gt;2,Z265&lt;=4),"2 to 4",AND(Z265&gt;4,Z265&lt;=6),"4 to 6",AND(Z265&gt;6,Z265&lt;=8),"6 to 8",AND(Z265&gt;8,Z265&lt;=10),"8 to 10",AND(Z265&gt;10,Z265&lt;=15),"10 to 15",AND(Z265&gt;15,Z265&lt;=20),"15 to 20",AND(Z265&gt;20,Z265&lt;=25),"20 to 25",AND(Z265&gt;25,Z265&lt;=30),"25 to 30",AND(Z265&gt;30,Z265&lt;=40),"30 to 40",AND(Z265&gt;40,Z265&lt;=50),"40 to 50",Z265&gt;50,"50+")</f>
        <v>#N/A</v>
      </c>
      <c r="Z265" s="9">
        <f>_xlfn.XLOOKUP($E265,'Raw Data'!$E:$E,'Raw Data'!Z:Z,"ERROR",0,1)</f>
        <v>0</v>
      </c>
      <c r="AA265" s="9">
        <f>_xlfn.XLOOKUP($E265,'Raw Data'!$E:$E,'Raw Data'!AA:AA,"ERROR",0,1)</f>
        <v>0</v>
      </c>
    </row>
    <row r="266" hidden="1" spans="1:27">
      <c r="A266" s="5" t="str">
        <f>_xlfn.XLOOKUP($E266,'Raw Data'!$E:$E,'Raw Data'!A:A,"ERROR",0,1)</f>
        <v>AE</v>
      </c>
      <c r="B266" s="5" t="str">
        <f>_xlfn.XLOOKUP($E266,'Raw Data'!$E:$E,'Raw Data'!B:B,"ERROR",0,1)</f>
        <v>Hair Mousses</v>
      </c>
      <c r="C266" s="5" t="str">
        <f>_xlfn.XLOOKUP($E266,'Raw Data'!$E:$E,'Raw Data'!C:C,"ERROR",0,1)</f>
        <v>garnier</v>
      </c>
      <c r="D266" s="5" t="str">
        <f>_xlfn.XLOOKUP($E266,'Raw Data'!$E:$E,'Raw Data'!D:D,"ERROR",0,1)</f>
        <v>www.amazon.ae/dp/B00BHIVHE2</v>
      </c>
      <c r="E266" s="5" t="s">
        <v>465</v>
      </c>
      <c r="F266" s="9" t="str">
        <f>_xlfn.XLOOKUP($E266,'Raw Data'!$E:$E,'Raw Data'!F:F,"ERROR",0,1)</f>
        <v>Garnier Fructis Style Curl Construct Creation Mousse Extra Strong Hold, 6.80 Ounces</v>
      </c>
      <c r="G266" s="10">
        <f>_xlfn.XLOOKUP($E266,'Raw Data'!$E:$E,'Raw Data'!G:G,"ERROR",0,1)</f>
        <v>1</v>
      </c>
      <c r="H266" s="9">
        <f>_xlfn.XLOOKUP($E266,'Raw Data'!$E:$E,'Raw Data'!H:H,"ERROR",0,1)</f>
        <v>72.09</v>
      </c>
      <c r="I266" s="9">
        <f>_xlfn.XLOOKUP($E266,'Raw Data'!$E:$E,'Raw Data'!I:I,"ERROR",0,1)</f>
        <v>9.65156136396846e-5</v>
      </c>
      <c r="J266" s="9" t="str">
        <f>_xlfn.XLOOKUP($E266,'Raw Data'!$E:$E,'Raw Data'!J:J,"ERROR",0,1)</f>
        <v>No</v>
      </c>
      <c r="K266" s="14" t="str">
        <f t="array" ref="K266">_xlfn.IFS(AND(L266&gt;0,L266&lt;=5),"0 to 5",AND(L266&gt;5,L266&lt;=10),"5 to 10",AND(L266&gt;10,L266&lt;=15),"10 to 15",AND(L266&gt;15,L266&lt;=20),"15 to 20",AND(L266&gt;20,L266&lt;=30),"20 to 30",AND(L266&gt;30,L266&lt;=40),"30 to 40",AND(L266&gt;40,L266&lt;=50),"40 to 50",AND(L266&gt;50,L266&lt;=75),"50 to 75",AND(L266&gt;75,L266&lt;=100),"75 to 100",AND(L266&gt;100,L266&lt;=150),"100 to 150",AND(L266&gt;150,L266&lt;=200),"150 to 200",AND(L266&gt;200,L266&lt;=250),"200 to 250",AND(L266&gt;250,L266&lt;=300),"250 to 300",AND(L266&gt;300,L266&lt;=400),"300 to 400",AND(L266&gt;400,L266&lt;=500),"400 to 500",L266&gt;500,"500+")</f>
        <v>50 to 75</v>
      </c>
      <c r="L266" s="9">
        <f>_xlfn.XLOOKUP($E266,'Raw Data'!$E:$E,'Raw Data'!L:L,"ERROR",0,1)</f>
        <v>57.08</v>
      </c>
      <c r="M266" s="14" t="str">
        <f t="array" ref="M266">_xlfn.IFS(AND(N266&gt;0,N266&lt;=5),"0 to 5",AND(N266&gt;5,N266&lt;=10),"5 to 10",AND(N266&gt;10,N266&lt;=15),"10 to 15",AND(N266&gt;15,N266&lt;=20),"15 to 20",AND(N266&gt;20,N266&lt;=30),"20 to 30",AND(N266&gt;30,N266&lt;=40),"30 to 40",AND(N266&gt;40,N266&lt;=50),"40 to 50",AND(N266&gt;50,N266&lt;=75),"50 to 75",AND(N266&gt;75,N266&lt;=100),"75 to 100",AND(N266&gt;100,N266&lt;=150),"100 to 150",AND(N266&gt;150,N266&lt;=200),"150 to 200",AND(N266&gt;200,N266&lt;=250),"200 to 250",AND(N266&gt;250,N266&lt;=300),"250 to 300",AND(N266&gt;300,N266&lt;=400),"300 to 400",AND(N266&gt;400,N266&lt;=500),"400 to 500",N266&gt;500,"500+")</f>
        <v>50 to 75</v>
      </c>
      <c r="N266" s="9">
        <f>_xlfn.XLOOKUP($E266,'Raw Data'!$E:$E,'Raw Data'!N:N,"ERROR",0,1)</f>
        <v>57.08</v>
      </c>
      <c r="O266" s="14" t="str">
        <f t="array" ref="O266">_xlfn.IFS(P266=0,"No Discount",AND(P266&gt;0,P266&lt;=0.02),"0% to 2%",AND(P266&gt;0.02,P266&lt;=0.04),"2% to 4%",AND(P266&gt;0.04,P266&lt;=0.06),"4% to 6%",AND(P266&gt;0.06,P266&lt;=0.08),"6% to 8%",AND(P266&gt;0.08,P266&lt;=0.1),"8% to 10%",AND(P266&gt;0.1,P266&lt;=0.15),"10% to 15%",AND(P266&gt;0.15,P266&lt;=0.2),"15% to 20%",AND(P266&gt;0.2,P266&lt;=0.25),"20% to 25%",AND(P266&gt;0.25,P266&lt;=0.3),"25% to 30%",AND(P266&gt;0.3,P266&lt;=0.4),"30% to 40%",AND(P266&gt;0.4,P266&lt;=0.5),"40% to 50%",AND(P266&gt;0.5,P266&lt;=0.75),"50% to 75%",AND(P266&gt;0.75,P266&lt;=1),"75% to 100%")</f>
        <v>No Discount</v>
      </c>
      <c r="P266" s="10">
        <f>_xlfn.XLOOKUP($E266,'Raw Data'!$E:$E,'Raw Data'!P:P,"ERROR",0,1)</f>
        <v>0</v>
      </c>
      <c r="Q266" s="9">
        <f>_xlfn.XLOOKUP($E266,'Raw Data'!$E:$E,'Raw Data'!Q:Q,"ERROR",0,1)</f>
        <v>6.8</v>
      </c>
      <c r="R266" s="9" t="str">
        <f>_xlfn.XLOOKUP($E266,'Raw Data'!$E:$E,'Raw Data'!R:R,"ERROR",0,1)</f>
        <v>oz</v>
      </c>
      <c r="S266" s="5" t="str">
        <f t="array" ref="S266">_xlfn.IFS(AND(T266&gt;0,T266&lt;=0.05),"0 to 0.05",AND(T266&gt;0.05,T266&lt;=0.1),"0.05 to 0.1",AND(T266&gt;0.1,T266&lt;=0.2),"0.1 to 0.2",AND(T266&gt;0.2,T266&lt;=0.3),"0.2 to 0.3",AND(T266&gt;0.3,T266&lt;=0.4),"0.3 to 0.4",AND(T266&gt;0.4,T266&lt;=0.5),"0.4 to 0.5",AND(T266&gt;0.5,T266&lt;=0.75),"0.5 to 0.75",AND(T266&gt;0.75,T266&lt;=1),"0.75 to 1",AND(T266&gt;1,T266&lt;=2),"1 to 2",AND(T266&gt;2,T266&lt;=3),"2 to 3",AND(T266&gt;3,T266&lt;=4),"3 to 4",AND(T266&gt;4,T266&lt;=5),"4 to 5",AND(T266&gt;5,T266&lt;=10),"5 to 10",T266&gt;10,"10+")</f>
        <v>0.2 to 0.3</v>
      </c>
      <c r="T266" s="10">
        <f>_xlfn.XLOOKUP($E266,'Raw Data'!$E:$E,'Raw Data'!T:T,"ERROR",0,1)</f>
        <v>0.283872764526846</v>
      </c>
      <c r="U266" s="15" t="str">
        <f t="array" ref="U266">_xlfn.IFS(AND(V266&gt;0,V266&lt;=0.05),"0 to 0.05",AND(V266&gt;0.05,V266&lt;=0.1),"0.05 to 0.1",AND(V266&gt;0.1,V266&lt;=0.2),"0.1 to 0.2",AND(V266&gt;0.2,V266&lt;=0.3),"0.2 to 0.3",AND(V266&gt;0.3,V266&lt;=0.4),"0.3 to 0.4",AND(V266&gt;0.4,V266&lt;=0.5),"0.4 to 0.5",AND(V266&gt;0.5,V266&lt;=0.75),"0.5 to 0.75",AND(V266&gt;0.75,V266&lt;=1),"0.75 to 1",AND(V266&gt;1,V266&lt;=2),"1 to 2",AND(V266&gt;2,V266&lt;=3),"2 to 3",AND(V266&gt;3,V266&lt;=4),"3 to 4",AND(V266&gt;4,V266&lt;=5),"4 to 5",AND(V266&gt;5,V266&lt;=10),"5 to 10",V266&gt;10,"10+")</f>
        <v>0.05 to 0.1</v>
      </c>
      <c r="V266" s="10">
        <f>_xlfn.XLOOKUP($E266,'Raw Data'!$E:$E,'Raw Data'!V:V,"ERROR",0,1)</f>
        <v>0.0766456464222483</v>
      </c>
      <c r="W266" s="15" t="str">
        <f t="array" ref="W266">_xlfn.IFS(AND(X266&gt;0,X266&lt;=0.05),"0 to 0.05",AND(X266&gt;0.05,X266&lt;=0.1),"0.05 to 0.1",AND(X266&gt;0.1,X266&lt;=0.2),"0.1 to 0.2",AND(X266&gt;0.2,X266&lt;=0.3),"0.2 to 0.3",AND(X266&gt;0.3,X266&lt;=0.4),"0.3 to 0.4",AND(X266&gt;0.4,X266&lt;=0.5),"0.4 to 0.5",AND(X266&gt;0.5,X266&lt;=0.75),"0.5 to 0.75",AND(X266&gt;0.75,X266&lt;=1),"0.75 to 1",AND(X266&gt;1,X266&lt;=2),"1 to 2",AND(X266&gt;2,X266&lt;=3),"2 to 3",AND(X266&gt;3,X266&lt;=4),"3 to 4",AND(X266&gt;4,X266&lt;=5),"4 to 5",AND(X266&gt;5,X266&lt;=10),"5 to 10",X266&gt;10,"10+")</f>
        <v>0.05 to 0.1</v>
      </c>
      <c r="X266" s="16">
        <f t="shared" si="9"/>
        <v>0.0766456464222483</v>
      </c>
      <c r="Y266" s="5" t="str">
        <f t="array" ref="Y266">_xlfn.IFS(AND(Z266&gt;0,Z266&lt;=1),"0 to 1",AND(Z266&gt;1,Z266&lt;=2),"1 to 2",AND(Z266&gt;2,Z266&lt;=4),"2 to 4",AND(Z266&gt;4,Z266&lt;=6),"4 to 6",AND(Z266&gt;6,Z266&lt;=8),"6 to 8",AND(Z266&gt;8,Z266&lt;=10),"8 to 10",AND(Z266&gt;10,Z266&lt;=15),"10 to 15",AND(Z266&gt;15,Z266&lt;=20),"15 to 20",AND(Z266&gt;20,Z266&lt;=25),"20 to 25",AND(Z266&gt;25,Z266&lt;=30),"25 to 30",AND(Z266&gt;30,Z266&lt;=40),"30 to 40",AND(Z266&gt;40,Z266&lt;=50),"40 to 50",Z266&gt;50,"50+")</f>
        <v>6 to 8</v>
      </c>
      <c r="Z266" s="9">
        <f>_xlfn.XLOOKUP($E266,'Raw Data'!$E:$E,'Raw Data'!Z:Z,"ERROR",0,1)</f>
        <v>6.8</v>
      </c>
      <c r="AA266" s="9" t="str">
        <f>_xlfn.XLOOKUP($E266,'Raw Data'!$E:$E,'Raw Data'!AA:AA,"ERROR",0,1)</f>
        <v>oz</v>
      </c>
    </row>
    <row r="267" hidden="1" spans="1:27">
      <c r="A267" s="5" t="str">
        <f>_xlfn.XLOOKUP($E267,'Raw Data'!$E:$E,'Raw Data'!A:A,"ERROR",0,1)</f>
        <v>AE</v>
      </c>
      <c r="B267" s="5" t="str">
        <f>_xlfn.XLOOKUP($E267,'Raw Data'!$E:$E,'Raw Data'!B:B,"ERROR",0,1)</f>
        <v>Hair Mousses</v>
      </c>
      <c r="C267" s="5" t="str">
        <f>_xlfn.XLOOKUP($E267,'Raw Data'!$E:$E,'Raw Data'!C:C,"ERROR",0,1)</f>
        <v>not your mother's</v>
      </c>
      <c r="D267" s="5" t="str">
        <f>_xlfn.XLOOKUP($E267,'Raw Data'!$E:$E,'Raw Data'!D:D,"ERROR",0,1)</f>
        <v>www.amazon.ae/dp/B07FKYBKLZ</v>
      </c>
      <c r="E267" s="5" t="s">
        <v>466</v>
      </c>
      <c r="F267" s="9" t="str">
        <f>_xlfn.XLOOKUP($E267,'Raw Data'!$E:$E,'Raw Data'!F:F,"ERROR",0,1)</f>
        <v>Not Your Mother's Curl Talk Curl Activation Mousse 7oz, pack of 1</v>
      </c>
      <c r="G267" s="10">
        <f>_xlfn.XLOOKUP($E267,'Raw Data'!$E:$E,'Raw Data'!G:G,"ERROR",0,1)</f>
        <v>1</v>
      </c>
      <c r="H267" s="9">
        <f>_xlfn.XLOOKUP($E267,'Raw Data'!$E:$E,'Raw Data'!H:H,"ERROR",0,1)</f>
        <v>69.46</v>
      </c>
      <c r="I267" s="9">
        <f>_xlfn.XLOOKUP($E267,'Raw Data'!$E:$E,'Raw Data'!I:I,"ERROR",0,1)</f>
        <v>9.29945141269592e-5</v>
      </c>
      <c r="J267" s="9" t="str">
        <f>_xlfn.XLOOKUP($E267,'Raw Data'!$E:$E,'Raw Data'!J:J,"ERROR",0,1)</f>
        <v>No</v>
      </c>
      <c r="K267" s="14" t="str">
        <f t="array" ref="K267">_xlfn.IFS(AND(L267&gt;0,L267&lt;=5),"0 to 5",AND(L267&gt;5,L267&lt;=10),"5 to 10",AND(L267&gt;10,L267&lt;=15),"10 to 15",AND(L267&gt;15,L267&lt;=20),"15 to 20",AND(L267&gt;20,L267&lt;=30),"20 to 30",AND(L267&gt;30,L267&lt;=40),"30 to 40",AND(L267&gt;40,L267&lt;=50),"40 to 50",AND(L267&gt;50,L267&lt;=75),"50 to 75",AND(L267&gt;75,L267&lt;=100),"75 to 100",AND(L267&gt;100,L267&lt;=150),"100 to 150",AND(L267&gt;150,L267&lt;=200),"150 to 200",AND(L267&gt;200,L267&lt;=250),"200 to 250",AND(L267&gt;250,L267&lt;=300),"250 to 300",AND(L267&gt;300,L267&lt;=400),"300 to 400",AND(L267&gt;400,L267&lt;=500),"400 to 500",L267&gt;500,"500+")</f>
        <v>50 to 75</v>
      </c>
      <c r="L267" s="9">
        <f>_xlfn.XLOOKUP($E267,'Raw Data'!$E:$E,'Raw Data'!L:L,"ERROR",0,1)</f>
        <v>72.45</v>
      </c>
      <c r="M267" s="14" t="str">
        <f t="array" ref="M267">_xlfn.IFS(AND(N267&gt;0,N267&lt;=5),"0 to 5",AND(N267&gt;5,N267&lt;=10),"5 to 10",AND(N267&gt;10,N267&lt;=15),"10 to 15",AND(N267&gt;15,N267&lt;=20),"15 to 20",AND(N267&gt;20,N267&lt;=30),"20 to 30",AND(N267&gt;30,N267&lt;=40),"30 to 40",AND(N267&gt;40,N267&lt;=50),"40 to 50",AND(N267&gt;50,N267&lt;=75),"50 to 75",AND(N267&gt;75,N267&lt;=100),"75 to 100",AND(N267&gt;100,N267&lt;=150),"100 to 150",AND(N267&gt;150,N267&lt;=200),"150 to 200",AND(N267&gt;200,N267&lt;=250),"200 to 250",AND(N267&gt;250,N267&lt;=300),"250 to 300",AND(N267&gt;300,N267&lt;=400),"300 to 400",AND(N267&gt;400,N267&lt;=500),"400 to 500",N267&gt;500,"500+")</f>
        <v>75 to 100</v>
      </c>
      <c r="N267" s="9">
        <f>_xlfn.XLOOKUP($E267,'Raw Data'!$E:$E,'Raw Data'!N:N,"ERROR",0,1)</f>
        <v>81.18</v>
      </c>
      <c r="O267" s="14" t="str">
        <f t="array" ref="O267">_xlfn.IFS(P267=0,"No Discount",AND(P267&gt;0,P267&lt;=0.02),"0% to 2%",AND(P267&gt;0.02,P267&lt;=0.04),"2% to 4%",AND(P267&gt;0.04,P267&lt;=0.06),"4% to 6%",AND(P267&gt;0.06,P267&lt;=0.08),"6% to 8%",AND(P267&gt;0.08,P267&lt;=0.1),"8% to 10%",AND(P267&gt;0.1,P267&lt;=0.15),"10% to 15%",AND(P267&gt;0.15,P267&lt;=0.2),"15% to 20%",AND(P267&gt;0.2,P267&lt;=0.25),"20% to 25%",AND(P267&gt;0.25,P267&lt;=0.3),"25% to 30%",AND(P267&gt;0.3,P267&lt;=0.4),"30% to 40%",AND(P267&gt;0.4,P267&lt;=0.5),"40% to 50%",AND(P267&gt;0.5,P267&lt;=0.75),"50% to 75%",AND(P267&gt;0.75,P267&lt;=1),"75% to 100%")</f>
        <v>10% to 15%</v>
      </c>
      <c r="P267" s="10">
        <f>_xlfn.XLOOKUP($E267,'Raw Data'!$E:$E,'Raw Data'!P:P,"ERROR",0,1)</f>
        <v>0.107538802660754</v>
      </c>
      <c r="Q267" s="9">
        <f>_xlfn.XLOOKUP($E267,'Raw Data'!$E:$E,'Raw Data'!Q:Q,"ERROR",0,1)</f>
        <v>7</v>
      </c>
      <c r="R267" s="9" t="str">
        <f>_xlfn.XLOOKUP($E267,'Raw Data'!$E:$E,'Raw Data'!R:R,"ERROR",0,1)</f>
        <v>oz</v>
      </c>
      <c r="S267" s="5" t="str">
        <f t="array" ref="S267">_xlfn.IFS(AND(T267&gt;0,T267&lt;=0.05),"0 to 0.05",AND(T267&gt;0.05,T267&lt;=0.1),"0.05 to 0.1",AND(T267&gt;0.1,T267&lt;=0.2),"0.1 to 0.2",AND(T267&gt;0.2,T267&lt;=0.3),"0.2 to 0.3",AND(T267&gt;0.3,T267&lt;=0.4),"0.3 to 0.4",AND(T267&gt;0.4,T267&lt;=0.5),"0.4 to 0.5",AND(T267&gt;0.5,T267&lt;=0.75),"0.5 to 0.75",AND(T267&gt;0.75,T267&lt;=1),"0.75 to 1",AND(T267&gt;1,T267&lt;=2),"1 to 2",AND(T267&gt;2,T267&lt;=3),"2 to 3",AND(T267&gt;3,T267&lt;=4),"3 to 4",AND(T267&gt;4,T267&lt;=5),"4 to 5",AND(T267&gt;5,T267&lt;=10),"5 to 10",T267&gt;10,"10+")</f>
        <v>0.3 to 0.4</v>
      </c>
      <c r="T267" s="10">
        <f>_xlfn.XLOOKUP($E267,'Raw Data'!$E:$E,'Raw Data'!T:T,"ERROR",0,1)</f>
        <v>0.350016909029422</v>
      </c>
      <c r="U267" s="15" t="str">
        <f t="array" ref="U267">_xlfn.IFS(AND(V267&gt;0,V267&lt;=0.05),"0 to 0.05",AND(V267&gt;0.05,V267&lt;=0.1),"0.05 to 0.1",AND(V267&gt;0.1,V267&lt;=0.2),"0.1 to 0.2",AND(V267&gt;0.2,V267&lt;=0.3),"0.2 to 0.3",AND(V267&gt;0.3,V267&lt;=0.4),"0.3 to 0.4",AND(V267&gt;0.4,V267&lt;=0.5),"0.4 to 0.5",AND(V267&gt;0.5,V267&lt;=0.75),"0.5 to 0.75",AND(V267&gt;0.75,V267&lt;=1),"0.75 to 1",AND(V267&gt;1,V267&lt;=2),"1 to 2",AND(V267&gt;2,V267&lt;=3),"2 to 3",AND(V267&gt;3,V267&lt;=4),"3 to 4",AND(V267&gt;4,V267&lt;=5),"4 to 5",AND(V267&gt;5,V267&lt;=10),"5 to 10",V267&gt;10,"10+")</f>
        <v>0.1 to 0.2</v>
      </c>
      <c r="V267" s="10">
        <f>_xlfn.XLOOKUP($E267,'Raw Data'!$E:$E,'Raw Data'!V:V,"ERROR",0,1)</f>
        <v>0.105892072080777</v>
      </c>
      <c r="W267" s="15" t="str">
        <f t="array" ref="W267">_xlfn.IFS(AND(X267&gt;0,X267&lt;=0.05),"0 to 0.05",AND(X267&gt;0.05,X267&lt;=0.1),"0.05 to 0.1",AND(X267&gt;0.1,X267&lt;=0.2),"0.1 to 0.2",AND(X267&gt;0.2,X267&lt;=0.3),"0.2 to 0.3",AND(X267&gt;0.3,X267&lt;=0.4),"0.3 to 0.4",AND(X267&gt;0.4,X267&lt;=0.5),"0.4 to 0.5",AND(X267&gt;0.5,X267&lt;=0.75),"0.5 to 0.75",AND(X267&gt;0.75,X267&lt;=1),"0.75 to 1",AND(X267&gt;1,X267&lt;=2),"1 to 2",AND(X267&gt;2,X267&lt;=3),"2 to 3",AND(X267&gt;3,X267&lt;=4),"3 to 4",AND(X267&gt;4,X267&lt;=5),"4 to 5",AND(X267&gt;5,X267&lt;=10),"5 to 10",X267&gt;10,"10+")</f>
        <v>0.05 to 0.1</v>
      </c>
      <c r="X267" s="16">
        <f t="shared" si="9"/>
        <v>0.0945045654379439</v>
      </c>
      <c r="Y267" s="5" t="str">
        <f t="array" ref="Y267">_xlfn.IFS(AND(Z267&gt;0,Z267&lt;=1),"0 to 1",AND(Z267&gt;1,Z267&lt;=2),"1 to 2",AND(Z267&gt;2,Z267&lt;=4),"2 to 4",AND(Z267&gt;4,Z267&lt;=6),"4 to 6",AND(Z267&gt;6,Z267&lt;=8),"6 to 8",AND(Z267&gt;8,Z267&lt;=10),"8 to 10",AND(Z267&gt;10,Z267&lt;=15),"10 to 15",AND(Z267&gt;15,Z267&lt;=20),"15 to 20",AND(Z267&gt;20,Z267&lt;=25),"20 to 25",AND(Z267&gt;25,Z267&lt;=30),"25 to 30",AND(Z267&gt;30,Z267&lt;=40),"30 to 40",AND(Z267&gt;40,Z267&lt;=50),"40 to 50",Z267&gt;50,"50+")</f>
        <v>6 to 8</v>
      </c>
      <c r="Z267" s="9">
        <f>_xlfn.XLOOKUP($E267,'Raw Data'!$E:$E,'Raw Data'!Z:Z,"ERROR",0,1)</f>
        <v>7</v>
      </c>
      <c r="AA267" s="9" t="str">
        <f>_xlfn.XLOOKUP($E267,'Raw Data'!$E:$E,'Raw Data'!AA:AA,"ERROR",0,1)</f>
        <v>oz</v>
      </c>
    </row>
    <row r="268" hidden="1" spans="1:27">
      <c r="A268" s="5" t="str">
        <f>_xlfn.XLOOKUP($E268,'Raw Data'!$E:$E,'Raw Data'!A:A,"ERROR",0,1)</f>
        <v>AE</v>
      </c>
      <c r="B268" s="5" t="str">
        <f>_xlfn.XLOOKUP($E268,'Raw Data'!$E:$E,'Raw Data'!B:B,"ERROR",0,1)</f>
        <v>Hair Mousses</v>
      </c>
      <c r="C268" s="5" t="str">
        <f>_xlfn.XLOOKUP($E268,'Raw Data'!$E:$E,'Raw Data'!C:C,"ERROR",0,1)</f>
        <v>pantene</v>
      </c>
      <c r="D268" s="5" t="str">
        <f>_xlfn.XLOOKUP($E268,'Raw Data'!$E:$E,'Raw Data'!D:D,"ERROR",0,1)</f>
        <v>www.amazon.ae/dp/B00ILOVVTQ</v>
      </c>
      <c r="E268" s="5" t="s">
        <v>467</v>
      </c>
      <c r="F268" s="9" t="str">
        <f>_xlfn.XLOOKUP($E268,'Raw Data'!$E:$E,'Raw Data'!F:F,"ERROR",0,1)</f>
        <v>Pantene  Pro-V Curls Defining  Mousse , Maximum Hold, 6.6 Ounce</v>
      </c>
      <c r="G268" s="10">
        <f>_xlfn.XLOOKUP($E268,'Raw Data'!$E:$E,'Raw Data'!G:G,"ERROR",0,1)</f>
        <v>1</v>
      </c>
      <c r="H268" s="9">
        <f>_xlfn.XLOOKUP($E268,'Raw Data'!$E:$E,'Raw Data'!H:H,"ERROR",0,1)</f>
        <v>68.95</v>
      </c>
      <c r="I268" s="9">
        <f>_xlfn.XLOOKUP($E268,'Raw Data'!$E:$E,'Raw Data'!I:I,"ERROR",0,1)</f>
        <v>9.23117153621342e-5</v>
      </c>
      <c r="J268" s="9" t="str">
        <f>_xlfn.XLOOKUP($E268,'Raw Data'!$E:$E,'Raw Data'!J:J,"ERROR",0,1)</f>
        <v>No</v>
      </c>
      <c r="K268" s="14" t="str">
        <f t="array" ref="K268">_xlfn.IFS(AND(L268&gt;0,L268&lt;=5),"0 to 5",AND(L268&gt;5,L268&lt;=10),"5 to 10",AND(L268&gt;10,L268&lt;=15),"10 to 15",AND(L268&gt;15,L268&lt;=20),"15 to 20",AND(L268&gt;20,L268&lt;=30),"20 to 30",AND(L268&gt;30,L268&lt;=40),"30 to 40",AND(L268&gt;40,L268&lt;=50),"40 to 50",AND(L268&gt;50,L268&lt;=75),"50 to 75",AND(L268&gt;75,L268&lt;=100),"75 to 100",AND(L268&gt;100,L268&lt;=150),"100 to 150",AND(L268&gt;150,L268&lt;=200),"150 to 200",AND(L268&gt;200,L268&lt;=250),"200 to 250",AND(L268&gt;250,L268&lt;=300),"250 to 300",AND(L268&gt;300,L268&lt;=400),"300 to 400",AND(L268&gt;400,L268&lt;=500),"400 to 500",L268&gt;500,"500+")</f>
        <v>40 to 50</v>
      </c>
      <c r="L268" s="9">
        <f>_xlfn.XLOOKUP($E268,'Raw Data'!$E:$E,'Raw Data'!L:L,"ERROR",0,1)</f>
        <v>49.06</v>
      </c>
      <c r="M268" s="14" t="str">
        <f t="array" ref="M268">_xlfn.IFS(AND(N268&gt;0,N268&lt;=5),"0 to 5",AND(N268&gt;5,N268&lt;=10),"5 to 10",AND(N268&gt;10,N268&lt;=15),"10 to 15",AND(N268&gt;15,N268&lt;=20),"15 to 20",AND(N268&gt;20,N268&lt;=30),"20 to 30",AND(N268&gt;30,N268&lt;=40),"30 to 40",AND(N268&gt;40,N268&lt;=50),"40 to 50",AND(N268&gt;50,N268&lt;=75),"50 to 75",AND(N268&gt;75,N268&lt;=100),"75 to 100",AND(N268&gt;100,N268&lt;=150),"100 to 150",AND(N268&gt;150,N268&lt;=200),"150 to 200",AND(N268&gt;200,N268&lt;=250),"200 to 250",AND(N268&gt;250,N268&lt;=300),"250 to 300",AND(N268&gt;300,N268&lt;=400),"300 to 400",AND(N268&gt;400,N268&lt;=500),"400 to 500",N268&gt;500,"500+")</f>
        <v>50 to 75</v>
      </c>
      <c r="N268" s="9">
        <f>_xlfn.XLOOKUP($E268,'Raw Data'!$E:$E,'Raw Data'!N:N,"ERROR",0,1)</f>
        <v>54.59</v>
      </c>
      <c r="O268" s="14" t="str">
        <f t="array" ref="O268">_xlfn.IFS(P268=0,"No Discount",AND(P268&gt;0,P268&lt;=0.02),"0% to 2%",AND(P268&gt;0.02,P268&lt;=0.04),"2% to 4%",AND(P268&gt;0.04,P268&lt;=0.06),"4% to 6%",AND(P268&gt;0.06,P268&lt;=0.08),"6% to 8%",AND(P268&gt;0.08,P268&lt;=0.1),"8% to 10%",AND(P268&gt;0.1,P268&lt;=0.15),"10% to 15%",AND(P268&gt;0.15,P268&lt;=0.2),"15% to 20%",AND(P268&gt;0.2,P268&lt;=0.25),"20% to 25%",AND(P268&gt;0.25,P268&lt;=0.3),"25% to 30%",AND(P268&gt;0.3,P268&lt;=0.4),"30% to 40%",AND(P268&gt;0.4,P268&lt;=0.5),"40% to 50%",AND(P268&gt;0.5,P268&lt;=0.75),"50% to 75%",AND(P268&gt;0.75,P268&lt;=1),"75% to 100%")</f>
        <v>10% to 15%</v>
      </c>
      <c r="P268" s="10">
        <f>_xlfn.XLOOKUP($E268,'Raw Data'!$E:$E,'Raw Data'!P:P,"ERROR",0,1)</f>
        <v>0.10130060450632</v>
      </c>
      <c r="Q268" s="9">
        <f>_xlfn.XLOOKUP($E268,'Raw Data'!$E:$E,'Raw Data'!Q:Q,"ERROR",0,1)</f>
        <v>6.6</v>
      </c>
      <c r="R268" s="9" t="str">
        <f>_xlfn.XLOOKUP($E268,'Raw Data'!$E:$E,'Raw Data'!R:R,"ERROR",0,1)</f>
        <v>oz</v>
      </c>
      <c r="S268" s="5" t="str">
        <f t="array" ref="S268">_xlfn.IFS(AND(T268&gt;0,T268&lt;=0.05),"0 to 0.05",AND(T268&gt;0.05,T268&lt;=0.1),"0.05 to 0.1",AND(T268&gt;0.1,T268&lt;=0.2),"0.1 to 0.2",AND(T268&gt;0.2,T268&lt;=0.3),"0.2 to 0.3",AND(T268&gt;0.3,T268&lt;=0.4),"0.3 to 0.4",AND(T268&gt;0.4,T268&lt;=0.5),"0.4 to 0.5",AND(T268&gt;0.5,T268&lt;=0.75),"0.5 to 0.75",AND(T268&gt;0.75,T268&lt;=1),"0.75 to 1",AND(T268&gt;1,T268&lt;=2),"1 to 2",AND(T268&gt;2,T268&lt;=3),"2 to 3",AND(T268&gt;3,T268&lt;=4),"3 to 4",AND(T268&gt;4,T268&lt;=5),"4 to 5",AND(T268&gt;5,T268&lt;=10),"5 to 10",T268&gt;10,"10+")</f>
        <v>0.2 to 0.3</v>
      </c>
      <c r="T268" s="10">
        <f>_xlfn.XLOOKUP($E268,'Raw Data'!$E:$E,'Raw Data'!T:T,"ERROR",0,1)</f>
        <v>0.25138090406944</v>
      </c>
      <c r="U268" s="15" t="str">
        <f t="array" ref="U268">_xlfn.IFS(AND(V268&gt;0,V268&lt;=0.05),"0 to 0.05",AND(V268&gt;0.05,V268&lt;=0.1),"0.05 to 0.1",AND(V268&gt;0.1,V268&lt;=0.2),"0.1 to 0.2",AND(V268&gt;0.2,V268&lt;=0.3),"0.2 to 0.3",AND(V268&gt;0.3,V268&lt;=0.4),"0.3 to 0.4",AND(V268&gt;0.4,V268&lt;=0.5),"0.4 to 0.5",AND(V268&gt;0.5,V268&lt;=0.75),"0.5 to 0.75",AND(V268&gt;0.75,V268&lt;=1),"0.75 to 1",AND(V268&gt;1,V268&lt;=2),"1 to 2",AND(V268&gt;2,V268&lt;=3),"2 to 3",AND(V268&gt;3,V268&lt;=4),"3 to 4",AND(V268&gt;4,V268&lt;=5),"4 to 5",AND(V268&gt;5,V268&lt;=10),"5 to 10",V268&gt;10,"10+")</f>
        <v>0.05 to 0.1</v>
      </c>
      <c r="V268" s="10">
        <f>_xlfn.XLOOKUP($E268,'Raw Data'!$E:$E,'Raw Data'!V:V,"ERROR",0,1)</f>
        <v>0.0755234113198266</v>
      </c>
      <c r="W268" s="15" t="str">
        <f t="array" ref="W268">_xlfn.IFS(AND(X268&gt;0,X268&lt;=0.05),"0 to 0.05",AND(X268&gt;0.05,X268&lt;=0.1),"0.05 to 0.1",AND(X268&gt;0.1,X268&lt;=0.2),"0.1 to 0.2",AND(X268&gt;0.2,X268&lt;=0.3),"0.2 to 0.3",AND(X268&gt;0.3,X268&lt;=0.4),"0.3 to 0.4",AND(X268&gt;0.4,X268&lt;=0.5),"0.4 to 0.5",AND(X268&gt;0.5,X268&lt;=0.75),"0.5 to 0.75",AND(X268&gt;0.75,X268&lt;=1),"0.75 to 1",AND(X268&gt;1,X268&lt;=2),"1 to 2",AND(X268&gt;2,X268&lt;=3),"2 to 3",AND(X268&gt;3,X268&lt;=4),"3 to 4",AND(X268&gt;4,X268&lt;=5),"4 to 5",AND(X268&gt;5,X268&lt;=10),"5 to 10",X268&gt;10,"10+")</f>
        <v>0.05 to 0.1</v>
      </c>
      <c r="X268" s="16">
        <f t="shared" si="9"/>
        <v>0.0678728440987487</v>
      </c>
      <c r="Y268" s="5" t="str">
        <f t="array" ref="Y268">_xlfn.IFS(AND(Z268&gt;0,Z268&lt;=1),"0 to 1",AND(Z268&gt;1,Z268&lt;=2),"1 to 2",AND(Z268&gt;2,Z268&lt;=4),"2 to 4",AND(Z268&gt;4,Z268&lt;=6),"4 to 6",AND(Z268&gt;6,Z268&lt;=8),"6 to 8",AND(Z268&gt;8,Z268&lt;=10),"8 to 10",AND(Z268&gt;10,Z268&lt;=15),"10 to 15",AND(Z268&gt;15,Z268&lt;=20),"15 to 20",AND(Z268&gt;20,Z268&lt;=25),"20 to 25",AND(Z268&gt;25,Z268&lt;=30),"25 to 30",AND(Z268&gt;30,Z268&lt;=40),"30 to 40",AND(Z268&gt;40,Z268&lt;=50),"40 to 50",Z268&gt;50,"50+")</f>
        <v>6 to 8</v>
      </c>
      <c r="Z268" s="9">
        <f>_xlfn.XLOOKUP($E268,'Raw Data'!$E:$E,'Raw Data'!Z:Z,"ERROR",0,1)</f>
        <v>6.6</v>
      </c>
      <c r="AA268" s="9" t="str">
        <f>_xlfn.XLOOKUP($E268,'Raw Data'!$E:$E,'Raw Data'!AA:AA,"ERROR",0,1)</f>
        <v>oz</v>
      </c>
    </row>
    <row r="269" hidden="1" spans="1:27">
      <c r="A269" s="5" t="str">
        <f>_xlfn.XLOOKUP($E269,'Raw Data'!$E:$E,'Raw Data'!A:A,"ERROR",0,1)</f>
        <v>AE</v>
      </c>
      <c r="B269" s="5" t="str">
        <f>_xlfn.XLOOKUP($E269,'Raw Data'!$E:$E,'Raw Data'!B:B,"ERROR",0,1)</f>
        <v>Hair Mousses</v>
      </c>
      <c r="C269" s="5" t="str">
        <f>_xlfn.XLOOKUP($E269,'Raw Data'!$E:$E,'Raw Data'!C:C,"ERROR",0,1)</f>
        <v>keune</v>
      </c>
      <c r="D269" s="5" t="str">
        <f>_xlfn.XLOOKUP($E269,'Raw Data'!$E:$E,'Raw Data'!D:D,"ERROR",0,1)</f>
        <v>www.amazon.ae/dp/B0075CHQLW</v>
      </c>
      <c r="E269" s="5" t="s">
        <v>468</v>
      </c>
      <c r="F269" s="9" t="str">
        <f>_xlfn.XLOOKUP($E269,'Raw Data'!$E:$E,'Raw Data'!F:F,"ERROR",0,1)</f>
        <v>Keune So Pure Air Foam Strong, 6.3 Fl oz, 185 ml</v>
      </c>
      <c r="G269" s="10">
        <f>_xlfn.XLOOKUP($E269,'Raw Data'!$E:$E,'Raw Data'!G:G,"ERROR",0,1)</f>
        <v>1</v>
      </c>
      <c r="H269" s="9">
        <f>_xlfn.XLOOKUP($E269,'Raw Data'!$E:$E,'Raw Data'!H:H,"ERROR",0,1)</f>
        <v>63.15</v>
      </c>
      <c r="I269" s="9">
        <f>_xlfn.XLOOKUP($E269,'Raw Data'!$E:$E,'Raw Data'!I:I,"ERROR",0,1)</f>
        <v>8.45465529386334e-5</v>
      </c>
      <c r="J269" s="9" t="str">
        <f>_xlfn.XLOOKUP($E269,'Raw Data'!$E:$E,'Raw Data'!J:J,"ERROR",0,1)</f>
        <v>No</v>
      </c>
      <c r="K269" s="14" t="str">
        <f t="array" ref="K269">_xlfn.IFS(AND(L269&gt;0,L269&lt;=5),"0 to 5",AND(L269&gt;5,L269&lt;=10),"5 to 10",AND(L269&gt;10,L269&lt;=15),"10 to 15",AND(L269&gt;15,L269&lt;=20),"15 to 20",AND(L269&gt;20,L269&lt;=30),"20 to 30",AND(L269&gt;30,L269&lt;=40),"30 to 40",AND(L269&gt;40,L269&lt;=50),"40 to 50",AND(L269&gt;50,L269&lt;=75),"50 to 75",AND(L269&gt;75,L269&lt;=100),"75 to 100",AND(L269&gt;100,L269&lt;=150),"100 to 150",AND(L269&gt;150,L269&lt;=200),"150 to 200",AND(L269&gt;200,L269&lt;=250),"200 to 250",AND(L269&gt;250,L269&lt;=300),"250 to 300",AND(L269&gt;300,L269&lt;=400),"300 to 400",AND(L269&gt;400,L269&lt;=500),"400 to 500",L269&gt;500,"500+")</f>
        <v>40 to 50</v>
      </c>
      <c r="L269" s="9">
        <f>_xlfn.XLOOKUP($E269,'Raw Data'!$E:$E,'Raw Data'!L:L,"ERROR",0,1)</f>
        <v>50</v>
      </c>
      <c r="M269" s="14" t="str">
        <f t="array" ref="M269">_xlfn.IFS(AND(N269&gt;0,N269&lt;=5),"0 to 5",AND(N269&gt;5,N269&lt;=10),"5 to 10",AND(N269&gt;10,N269&lt;=15),"10 to 15",AND(N269&gt;15,N269&lt;=20),"15 to 20",AND(N269&gt;20,N269&lt;=30),"20 to 30",AND(N269&gt;30,N269&lt;=40),"30 to 40",AND(N269&gt;40,N269&lt;=50),"40 to 50",AND(N269&gt;50,N269&lt;=75),"50 to 75",AND(N269&gt;75,N269&lt;=100),"75 to 100",AND(N269&gt;100,N269&lt;=150),"100 to 150",AND(N269&gt;150,N269&lt;=200),"150 to 200",AND(N269&gt;200,N269&lt;=250),"200 to 250",AND(N269&gt;250,N269&lt;=300),"250 to 300",AND(N269&gt;300,N269&lt;=400),"300 to 400",AND(N269&gt;400,N269&lt;=500),"400 to 500",N269&gt;500,"500+")</f>
        <v>40 to 50</v>
      </c>
      <c r="N269" s="9">
        <f>_xlfn.XLOOKUP($E269,'Raw Data'!$E:$E,'Raw Data'!N:N,"ERROR",0,1)</f>
        <v>50</v>
      </c>
      <c r="O269" s="14" t="str">
        <f t="array" ref="O269">_xlfn.IFS(P269=0,"No Discount",AND(P269&gt;0,P269&lt;=0.02),"0% to 2%",AND(P269&gt;0.02,P269&lt;=0.04),"2% to 4%",AND(P269&gt;0.04,P269&lt;=0.06),"4% to 6%",AND(P269&gt;0.06,P269&lt;=0.08),"6% to 8%",AND(P269&gt;0.08,P269&lt;=0.1),"8% to 10%",AND(P269&gt;0.1,P269&lt;=0.15),"10% to 15%",AND(P269&gt;0.15,P269&lt;=0.2),"15% to 20%",AND(P269&gt;0.2,P269&lt;=0.25),"20% to 25%",AND(P269&gt;0.25,P269&lt;=0.3),"25% to 30%",AND(P269&gt;0.3,P269&lt;=0.4),"30% to 40%",AND(P269&gt;0.4,P269&lt;=0.5),"40% to 50%",AND(P269&gt;0.5,P269&lt;=0.75),"50% to 75%",AND(P269&gt;0.75,P269&lt;=1),"75% to 100%")</f>
        <v>No Discount</v>
      </c>
      <c r="P269" s="10">
        <f>_xlfn.XLOOKUP($E269,'Raw Data'!$E:$E,'Raw Data'!P:P,"ERROR",0,1)</f>
        <v>0</v>
      </c>
      <c r="Q269" s="9">
        <f>_xlfn.XLOOKUP($E269,'Raw Data'!$E:$E,'Raw Data'!Q:Q,"ERROR",0,1)</f>
        <v>6.3</v>
      </c>
      <c r="R269" s="9" t="str">
        <f>_xlfn.XLOOKUP($E269,'Raw Data'!$E:$E,'Raw Data'!R:R,"ERROR",0,1)</f>
        <v>fl oz</v>
      </c>
      <c r="S269" s="5" t="str">
        <f t="array" ref="S269">_xlfn.IFS(AND(T269&gt;0,T269&lt;=0.05),"0 to 0.05",AND(T269&gt;0.05,T269&lt;=0.1),"0.05 to 0.1",AND(T269&gt;0.1,T269&lt;=0.2),"0.1 to 0.2",AND(T269&gt;0.2,T269&lt;=0.3),"0.2 to 0.3",AND(T269&gt;0.3,T269&lt;=0.4),"0.3 to 0.4",AND(T269&gt;0.4,T269&lt;=0.5),"0.4 to 0.5",AND(T269&gt;0.5,T269&lt;=0.75),"0.5 to 0.75",AND(T269&gt;0.75,T269&lt;=1),"0.75 to 1",AND(T269&gt;1,T269&lt;=2),"1 to 2",AND(T269&gt;2,T269&lt;=3),"2 to 3",AND(T269&gt;3,T269&lt;=4),"3 to 4",AND(T269&gt;4,T269&lt;=5),"4 to 5",AND(T269&gt;5,T269&lt;=10),"5 to 10",T269&gt;10,"10+")</f>
        <v>0.2 to 0.3</v>
      </c>
      <c r="T269" s="10">
        <f>_xlfn.XLOOKUP($E269,'Raw Data'!$E:$E,'Raw Data'!T:T,"ERROR",0,1)</f>
        <v>0.258074319623187</v>
      </c>
      <c r="U269" s="15" t="str">
        <f t="array" ref="U269">_xlfn.IFS(AND(V269&gt;0,V269&lt;=0.05),"0 to 0.05",AND(V269&gt;0.05,V269&lt;=0.1),"0.05 to 0.1",AND(V269&gt;0.1,V269&lt;=0.2),"0.1 to 0.2",AND(V269&gt;0.2,V269&lt;=0.3),"0.2 to 0.3",AND(V269&gt;0.3,V269&lt;=0.4),"0.3 to 0.4",AND(V269&gt;0.4,V269&lt;=0.5),"0.4 to 0.5",AND(V269&gt;0.5,V269&lt;=0.75),"0.5 to 0.75",AND(V269&gt;0.75,V269&lt;=1),"0.75 to 1",AND(V269&gt;1,V269&lt;=2),"1 to 2",AND(V269&gt;2,V269&lt;=3),"2 to 3",AND(V269&gt;3,V269&lt;=4),"3 to 4",AND(V269&gt;4,V269&lt;=5),"4 to 5",AND(V269&gt;5,V269&lt;=10),"5 to 10",V269&gt;10,"10+")</f>
        <v>0.05 to 0.1</v>
      </c>
      <c r="V269" s="10">
        <f>_xlfn.XLOOKUP($E269,'Raw Data'!$E:$E,'Raw Data'!V:V,"ERROR",0,1)</f>
        <v>0.0696800662982604</v>
      </c>
      <c r="W269" s="15" t="str">
        <f t="array" ref="W269">_xlfn.IFS(AND(X269&gt;0,X269&lt;=0.05),"0 to 0.05",AND(X269&gt;0.05,X269&lt;=0.1),"0.05 to 0.1",AND(X269&gt;0.1,X269&lt;=0.2),"0.1 to 0.2",AND(X269&gt;0.2,X269&lt;=0.3),"0.2 to 0.3",AND(X269&gt;0.3,X269&lt;=0.4),"0.3 to 0.4",AND(X269&gt;0.4,X269&lt;=0.5),"0.4 to 0.5",AND(X269&gt;0.5,X269&lt;=0.75),"0.5 to 0.75",AND(X269&gt;0.75,X269&lt;=1),"0.75 to 1",AND(X269&gt;1,X269&lt;=2),"1 to 2",AND(X269&gt;2,X269&lt;=3),"2 to 3",AND(X269&gt;3,X269&lt;=4),"3 to 4",AND(X269&gt;4,X269&lt;=5),"4 to 5",AND(X269&gt;5,X269&lt;=10),"5 to 10",X269&gt;10,"10+")</f>
        <v>0.05 to 0.1</v>
      </c>
      <c r="X269" s="16">
        <f t="shared" si="9"/>
        <v>0.0696800662982604</v>
      </c>
      <c r="Y269" s="5" t="str">
        <f t="array" ref="Y269">_xlfn.IFS(AND(Z269&gt;0,Z269&lt;=1),"0 to 1",AND(Z269&gt;1,Z269&lt;=2),"1 to 2",AND(Z269&gt;2,Z269&lt;=4),"2 to 4",AND(Z269&gt;4,Z269&lt;=6),"4 to 6",AND(Z269&gt;6,Z269&lt;=8),"6 to 8",AND(Z269&gt;8,Z269&lt;=10),"8 to 10",AND(Z269&gt;10,Z269&lt;=15),"10 to 15",AND(Z269&gt;15,Z269&lt;=20),"15 to 20",AND(Z269&gt;20,Z269&lt;=25),"20 to 25",AND(Z269&gt;25,Z269&lt;=30),"25 to 30",AND(Z269&gt;30,Z269&lt;=40),"30 to 40",AND(Z269&gt;40,Z269&lt;=50),"40 to 50",Z269&gt;50,"50+")</f>
        <v>6 to 8</v>
      </c>
      <c r="Z269" s="9">
        <f>_xlfn.XLOOKUP($E269,'Raw Data'!$E:$E,'Raw Data'!Z:Z,"ERROR",0,1)</f>
        <v>6.552</v>
      </c>
      <c r="AA269" s="9" t="str">
        <f>_xlfn.XLOOKUP($E269,'Raw Data'!$E:$E,'Raw Data'!AA:AA,"ERROR",0,1)</f>
        <v>oz</v>
      </c>
    </row>
    <row r="270" hidden="1" spans="1:27">
      <c r="A270" s="5" t="str">
        <f>_xlfn.XLOOKUP($E270,'Raw Data'!$E:$E,'Raw Data'!A:A,"ERROR",0,1)</f>
        <v>AE</v>
      </c>
      <c r="B270" s="5" t="str">
        <f>_xlfn.XLOOKUP($E270,'Raw Data'!$E:$E,'Raw Data'!B:B,"ERROR",0,1)</f>
        <v>Hair Mousses</v>
      </c>
      <c r="C270" s="5" t="str">
        <f>_xlfn.XLOOKUP($E270,'Raw Data'!$E:$E,'Raw Data'!C:C,"ERROR",0,1)</f>
        <v>indola</v>
      </c>
      <c r="D270" s="5" t="str">
        <f>_xlfn.XLOOKUP($E270,'Raw Data'!$E:$E,'Raw Data'!D:D,"ERROR",0,1)</f>
        <v>www.amazon.ae/dp/B002EDPUJC</v>
      </c>
      <c r="E270" s="5" t="s">
        <v>469</v>
      </c>
      <c r="F270" s="9" t="str">
        <f>_xlfn.XLOOKUP($E270,'Raw Data'!$E:$E,'Raw Data'!F:F,"ERROR",0,1)</f>
        <v>Indola 4+4 Styling Mousse, 500 ml</v>
      </c>
      <c r="G270" s="10">
        <f>_xlfn.XLOOKUP($E270,'Raw Data'!$E:$E,'Raw Data'!G:G,"ERROR",0,1)</f>
        <v>1</v>
      </c>
      <c r="H270" s="9">
        <f>_xlfn.XLOOKUP($E270,'Raw Data'!$E:$E,'Raw Data'!H:H,"ERROR",0,1)</f>
        <v>59.68</v>
      </c>
      <c r="I270" s="9">
        <f>_xlfn.XLOOKUP($E270,'Raw Data'!$E:$E,'Raw Data'!I:I,"ERROR",0,1)</f>
        <v>7.99008436956079e-5</v>
      </c>
      <c r="J270" s="9" t="str">
        <f>_xlfn.XLOOKUP($E270,'Raw Data'!$E:$E,'Raw Data'!J:J,"ERROR",0,1)</f>
        <v>No</v>
      </c>
      <c r="K270" s="14" t="str">
        <f t="array" ref="K270">_xlfn.IFS(AND(L270&gt;0,L270&lt;=5),"0 to 5",AND(L270&gt;5,L270&lt;=10),"5 to 10",AND(L270&gt;10,L270&lt;=15),"10 to 15",AND(L270&gt;15,L270&lt;=20),"15 to 20",AND(L270&gt;20,L270&lt;=30),"20 to 30",AND(L270&gt;30,L270&lt;=40),"30 to 40",AND(L270&gt;40,L270&lt;=50),"40 to 50",AND(L270&gt;50,L270&lt;=75),"50 to 75",AND(L270&gt;75,L270&lt;=100),"75 to 100",AND(L270&gt;100,L270&lt;=150),"100 to 150",AND(L270&gt;150,L270&lt;=200),"150 to 200",AND(L270&gt;200,L270&lt;=250),"200 to 250",AND(L270&gt;250,L270&lt;=300),"250 to 300",AND(L270&gt;300,L270&lt;=400),"300 to 400",AND(L270&gt;400,L270&lt;=500),"400 to 500",L270&gt;500,"500+")</f>
        <v>40 to 50</v>
      </c>
      <c r="L270" s="9">
        <f>_xlfn.XLOOKUP($E270,'Raw Data'!$E:$E,'Raw Data'!L:L,"ERROR",0,1)</f>
        <v>49.9</v>
      </c>
      <c r="M270" s="14" t="str">
        <f t="array" ref="M270">_xlfn.IFS(AND(N270&gt;0,N270&lt;=5),"0 to 5",AND(N270&gt;5,N270&lt;=10),"5 to 10",AND(N270&gt;10,N270&lt;=15),"10 to 15",AND(N270&gt;15,N270&lt;=20),"15 to 20",AND(N270&gt;20,N270&lt;=30),"20 to 30",AND(N270&gt;30,N270&lt;=40),"30 to 40",AND(N270&gt;40,N270&lt;=50),"40 to 50",AND(N270&gt;50,N270&lt;=75),"50 to 75",AND(N270&gt;75,N270&lt;=100),"75 to 100",AND(N270&gt;100,N270&lt;=150),"100 to 150",AND(N270&gt;150,N270&lt;=200),"150 to 200",AND(N270&gt;200,N270&lt;=250),"200 to 250",AND(N270&gt;250,N270&lt;=300),"250 to 300",AND(N270&gt;300,N270&lt;=400),"300 to 400",AND(N270&gt;400,N270&lt;=500),"400 to 500",N270&gt;500,"500+")</f>
        <v>50 to 75</v>
      </c>
      <c r="N270" s="9">
        <f>_xlfn.XLOOKUP($E270,'Raw Data'!$E:$E,'Raw Data'!N:N,"ERROR",0,1)</f>
        <v>62</v>
      </c>
      <c r="O270" s="14" t="str">
        <f t="array" ref="O270">_xlfn.IFS(P270=0,"No Discount",AND(P270&gt;0,P270&lt;=0.02),"0% to 2%",AND(P270&gt;0.02,P270&lt;=0.04),"2% to 4%",AND(P270&gt;0.04,P270&lt;=0.06),"4% to 6%",AND(P270&gt;0.06,P270&lt;=0.08),"6% to 8%",AND(P270&gt;0.08,P270&lt;=0.1),"8% to 10%",AND(P270&gt;0.1,P270&lt;=0.15),"10% to 15%",AND(P270&gt;0.15,P270&lt;=0.2),"15% to 20%",AND(P270&gt;0.2,P270&lt;=0.25),"20% to 25%",AND(P270&gt;0.25,P270&lt;=0.3),"25% to 30%",AND(P270&gt;0.3,P270&lt;=0.4),"30% to 40%",AND(P270&gt;0.4,P270&lt;=0.5),"40% to 50%",AND(P270&gt;0.5,P270&lt;=0.75),"50% to 75%",AND(P270&gt;0.75,P270&lt;=1),"75% to 100%")</f>
        <v>15% to 20%</v>
      </c>
      <c r="P270" s="10">
        <f>_xlfn.XLOOKUP($E270,'Raw Data'!$E:$E,'Raw Data'!P:P,"ERROR",0,1)</f>
        <v>0.195161290322581</v>
      </c>
      <c r="Q270" s="9">
        <f>_xlfn.XLOOKUP($E270,'Raw Data'!$E:$E,'Raw Data'!Q:Q,"ERROR",0,1)</f>
        <v>500</v>
      </c>
      <c r="R270" s="9" t="str">
        <f>_xlfn.XLOOKUP($E270,'Raw Data'!$E:$E,'Raw Data'!R:R,"ERROR",0,1)</f>
        <v>ml</v>
      </c>
      <c r="S270" s="5" t="str">
        <f t="array" ref="S270">_xlfn.IFS(AND(T270&gt;0,T270&lt;=0.05),"0 to 0.05",AND(T270&gt;0.05,T270&lt;=0.1),"0.05 to 0.1",AND(T270&gt;0.1,T270&lt;=0.2),"0.1 to 0.2",AND(T270&gt;0.2,T270&lt;=0.3),"0.2 to 0.3",AND(T270&gt;0.3,T270&lt;=0.4),"0.3 to 0.4",AND(T270&gt;0.4,T270&lt;=0.5),"0.4 to 0.5",AND(T270&gt;0.5,T270&lt;=0.75),"0.5 to 0.75",AND(T270&gt;0.75,T270&lt;=1),"0.75 to 1",AND(T270&gt;1,T270&lt;=2),"1 to 2",AND(T270&gt;2,T270&lt;=3),"2 to 3",AND(T270&gt;3,T270&lt;=4),"3 to 4",AND(T270&gt;4,T270&lt;=5),"4 to 5",AND(T270&gt;5,T270&lt;=10),"5 to 10",T270&gt;10,"10+")</f>
        <v>0.05 to 0.1</v>
      </c>
      <c r="T270" s="10">
        <f>_xlfn.XLOOKUP($E270,'Raw Data'!$E:$E,'Raw Data'!T:T,"ERROR",0,1)</f>
        <v>0.0998533216737738</v>
      </c>
      <c r="U270" s="15" t="str">
        <f t="array" ref="U270">_xlfn.IFS(AND(V270&gt;0,V270&lt;=0.05),"0 to 0.05",AND(V270&gt;0.05,V270&lt;=0.1),"0.05 to 0.1",AND(V270&gt;0.1,V270&lt;=0.2),"0.1 to 0.2",AND(V270&gt;0.2,V270&lt;=0.3),"0.2 to 0.3",AND(V270&gt;0.3,V270&lt;=0.4),"0.3 to 0.4",AND(V270&gt;0.4,V270&lt;=0.5),"0.4 to 0.5",AND(V270&gt;0.5,V270&lt;=0.75),"0.5 to 0.75",AND(V270&gt;0.75,V270&lt;=1),"0.75 to 1",AND(V270&gt;1,V270&lt;=2),"1 to 2",AND(V270&gt;2,V270&lt;=3),"2 to 3",AND(V270&gt;3,V270&lt;=4),"3 to 4",AND(V270&gt;4,V270&lt;=5),"4 to 5",AND(V270&gt;5,V270&lt;=10),"5 to 10",V270&gt;10,"10+")</f>
        <v>0 to 0.05</v>
      </c>
      <c r="V270" s="10">
        <f>_xlfn.XLOOKUP($E270,'Raw Data'!$E:$E,'Raw Data'!V:V,"ERROR",0,1)</f>
        <v>0.0334978878721237</v>
      </c>
      <c r="W270" s="15" t="str">
        <f t="array" ref="W270">_xlfn.IFS(AND(X270&gt;0,X270&lt;=0.05),"0 to 0.05",AND(X270&gt;0.05,X270&lt;=0.1),"0.05 to 0.1",AND(X270&gt;0.1,X270&lt;=0.2),"0.1 to 0.2",AND(X270&gt;0.2,X270&lt;=0.3),"0.2 to 0.3",AND(X270&gt;0.3,X270&lt;=0.4),"0.3 to 0.4",AND(X270&gt;0.4,X270&lt;=0.5),"0.4 to 0.5",AND(X270&gt;0.5,X270&lt;=0.75),"0.5 to 0.75",AND(X270&gt;0.75,X270&lt;=1),"0.75 to 1",AND(X270&gt;1,X270&lt;=2),"1 to 2",AND(X270&gt;2,X270&lt;=3),"2 to 3",AND(X270&gt;3,X270&lt;=4),"3 to 4",AND(X270&gt;4,X270&lt;=5),"4 to 5",AND(X270&gt;5,X270&lt;=10),"5 to 10",X270&gt;10,"10+")</f>
        <v>0 to 0.05</v>
      </c>
      <c r="X270" s="16">
        <f t="shared" si="9"/>
        <v>0.0269603968519189</v>
      </c>
      <c r="Y270" s="5" t="str">
        <f t="array" ref="Y270">_xlfn.IFS(AND(Z270&gt;0,Z270&lt;=1),"0 to 1",AND(Z270&gt;1,Z270&lt;=2),"1 to 2",AND(Z270&gt;2,Z270&lt;=4),"2 to 4",AND(Z270&gt;4,Z270&lt;=6),"4 to 6",AND(Z270&gt;6,Z270&lt;=8),"6 to 8",AND(Z270&gt;8,Z270&lt;=10),"8 to 10",AND(Z270&gt;10,Z270&lt;=15),"10 to 15",AND(Z270&gt;15,Z270&lt;=20),"15 to 20",AND(Z270&gt;20,Z270&lt;=25),"20 to 25",AND(Z270&gt;25,Z270&lt;=30),"25 to 30",AND(Z270&gt;30,Z270&lt;=40),"30 to 40",AND(Z270&gt;40,Z270&lt;=50),"40 to 50",Z270&gt;50,"50+")</f>
        <v>15 to 20</v>
      </c>
      <c r="Z270" s="9">
        <f>_xlfn.XLOOKUP($E270,'Raw Data'!$E:$E,'Raw Data'!Z:Z,"ERROR",0,1)</f>
        <v>16.9</v>
      </c>
      <c r="AA270" s="9" t="str">
        <f>_xlfn.XLOOKUP($E270,'Raw Data'!$E:$E,'Raw Data'!AA:AA,"ERROR",0,1)</f>
        <v>oz</v>
      </c>
    </row>
    <row r="271" hidden="1" spans="1:27">
      <c r="A271" s="5" t="str">
        <f>_xlfn.XLOOKUP($E271,'Raw Data'!$E:$E,'Raw Data'!A:A,"ERROR",0,1)</f>
        <v>AE</v>
      </c>
      <c r="B271" s="5" t="str">
        <f>_xlfn.XLOOKUP($E271,'Raw Data'!$E:$E,'Raw Data'!B:B,"ERROR",0,1)</f>
        <v>Hair Mousses</v>
      </c>
      <c r="C271" s="5" t="str">
        <f>_xlfn.XLOOKUP($E271,'Raw Data'!$E:$E,'Raw Data'!C:C,"ERROR",0,1)</f>
        <v>ebin new york</v>
      </c>
      <c r="D271" s="5" t="str">
        <f>_xlfn.XLOOKUP($E271,'Raw Data'!$E:$E,'Raw Data'!D:D,"ERROR",0,1)</f>
        <v>www.amazon.ae/dp/B0B61WLLX7</v>
      </c>
      <c r="E271" s="5" t="s">
        <v>470</v>
      </c>
      <c r="F271" s="9" t="str">
        <f>_xlfn.XLOOKUP($E271,'Raw Data'!$E:$E,'Raw Data'!F:F,"ERROR",0,1)</f>
        <v>EBIN NEW YORK TINTED LACE MOUSSE - 3.38oz/ 100ml - Light Warm Brown</v>
      </c>
      <c r="G271" s="10">
        <f>_xlfn.XLOOKUP($E271,'Raw Data'!$E:$E,'Raw Data'!G:G,"ERROR",0,1)</f>
        <v>1</v>
      </c>
      <c r="H271" s="9">
        <f>_xlfn.XLOOKUP($E271,'Raw Data'!$E:$E,'Raw Data'!H:H,"ERROR",0,1)</f>
        <v>55.47</v>
      </c>
      <c r="I271" s="9">
        <f>_xlfn.XLOOKUP($E271,'Raw Data'!$E:$E,'Raw Data'!I:I,"ERROR",0,1)</f>
        <v>7.42644068330324e-5</v>
      </c>
      <c r="J271" s="9" t="str">
        <f>_xlfn.XLOOKUP($E271,'Raw Data'!$E:$E,'Raw Data'!J:J,"ERROR",0,1)</f>
        <v>No</v>
      </c>
      <c r="K271" s="14" t="str">
        <f t="array" ref="K271">_xlfn.IFS(AND(L271&gt;0,L271&lt;=5),"0 to 5",AND(L271&gt;5,L271&lt;=10),"5 to 10",AND(L271&gt;10,L271&lt;=15),"10 to 15",AND(L271&gt;15,L271&lt;=20),"15 to 20",AND(L271&gt;20,L271&lt;=30),"20 to 30",AND(L271&gt;30,L271&lt;=40),"30 to 40",AND(L271&gt;40,L271&lt;=50),"40 to 50",AND(L271&gt;50,L271&lt;=75),"50 to 75",AND(L271&gt;75,L271&lt;=100),"75 to 100",AND(L271&gt;100,L271&lt;=150),"100 to 150",AND(L271&gt;150,L271&lt;=200),"150 to 200",AND(L271&gt;200,L271&lt;=250),"200 to 250",AND(L271&gt;250,L271&lt;=300),"250 to 300",AND(L271&gt;300,L271&lt;=400),"300 to 400",AND(L271&gt;400,L271&lt;=500),"400 to 500",L271&gt;500,"500+")</f>
        <v>40 to 50</v>
      </c>
      <c r="L271" s="9">
        <f>_xlfn.XLOOKUP($E271,'Raw Data'!$E:$E,'Raw Data'!L:L,"ERROR",0,1)</f>
        <v>43.48</v>
      </c>
      <c r="M271" s="14" t="str">
        <f t="array" ref="M271">_xlfn.IFS(AND(N271&gt;0,N271&lt;=5),"0 to 5",AND(N271&gt;5,N271&lt;=10),"5 to 10",AND(N271&gt;10,N271&lt;=15),"10 to 15",AND(N271&gt;15,N271&lt;=20),"15 to 20",AND(N271&gt;20,N271&lt;=30),"20 to 30",AND(N271&gt;30,N271&lt;=40),"30 to 40",AND(N271&gt;40,N271&lt;=50),"40 to 50",AND(N271&gt;50,N271&lt;=75),"50 to 75",AND(N271&gt;75,N271&lt;=100),"75 to 100",AND(N271&gt;100,N271&lt;=150),"100 to 150",AND(N271&gt;150,N271&lt;=200),"150 to 200",AND(N271&gt;200,N271&lt;=250),"200 to 250",AND(N271&gt;250,N271&lt;=300),"250 to 300",AND(N271&gt;300,N271&lt;=400),"300 to 400",AND(N271&gt;400,N271&lt;=500),"400 to 500",N271&gt;500,"500+")</f>
        <v>40 to 50</v>
      </c>
      <c r="N271" s="9">
        <f>_xlfn.XLOOKUP($E271,'Raw Data'!$E:$E,'Raw Data'!N:N,"ERROR",0,1)</f>
        <v>48.14</v>
      </c>
      <c r="O271" s="14" t="str">
        <f t="array" ref="O271">_xlfn.IFS(P271=0,"No Discount",AND(P271&gt;0,P271&lt;=0.02),"0% to 2%",AND(P271&gt;0.02,P271&lt;=0.04),"2% to 4%",AND(P271&gt;0.04,P271&lt;=0.06),"4% to 6%",AND(P271&gt;0.06,P271&lt;=0.08),"6% to 8%",AND(P271&gt;0.08,P271&lt;=0.1),"8% to 10%",AND(P271&gt;0.1,P271&lt;=0.15),"10% to 15%",AND(P271&gt;0.15,P271&lt;=0.2),"15% to 20%",AND(P271&gt;0.2,P271&lt;=0.25),"20% to 25%",AND(P271&gt;0.25,P271&lt;=0.3),"25% to 30%",AND(P271&gt;0.3,P271&lt;=0.4),"30% to 40%",AND(P271&gt;0.4,P271&lt;=0.5),"40% to 50%",AND(P271&gt;0.5,P271&lt;=0.75),"50% to 75%",AND(P271&gt;0.75,P271&lt;=1),"75% to 100%")</f>
        <v>8% to 10%</v>
      </c>
      <c r="P271" s="10">
        <f>_xlfn.XLOOKUP($E271,'Raw Data'!$E:$E,'Raw Data'!P:P,"ERROR",0,1)</f>
        <v>0.0968009970918156</v>
      </c>
      <c r="Q271" s="9">
        <f>_xlfn.XLOOKUP($E271,'Raw Data'!$E:$E,'Raw Data'!Q:Q,"ERROR",0,1)</f>
        <v>3.38</v>
      </c>
      <c r="R271" s="9" t="str">
        <f>_xlfn.XLOOKUP($E271,'Raw Data'!$E:$E,'Raw Data'!R:R,"ERROR",0,1)</f>
        <v>oz</v>
      </c>
      <c r="S271" s="5" t="str">
        <f t="array" ref="S271">_xlfn.IFS(AND(T271&gt;0,T271&lt;=0.05),"0 to 0.05",AND(T271&gt;0.05,T271&lt;=0.1),"0.05 to 0.1",AND(T271&gt;0.1,T271&lt;=0.2),"0.1 to 0.2",AND(T271&gt;0.2,T271&lt;=0.3),"0.2 to 0.3",AND(T271&gt;0.3,T271&lt;=0.4),"0.3 to 0.4",AND(T271&gt;0.4,T271&lt;=0.5),"0.4 to 0.5",AND(T271&gt;0.5,T271&lt;=0.75),"0.5 to 0.75",AND(T271&gt;0.75,T271&lt;=1),"0.75 to 1",AND(T271&gt;1,T271&lt;=2),"1 to 2",AND(T271&gt;2,T271&lt;=3),"2 to 3",AND(T271&gt;3,T271&lt;=4),"3 to 4",AND(T271&gt;4,T271&lt;=5),"4 to 5",AND(T271&gt;5,T271&lt;=10),"5 to 10",T271&gt;10,"10+")</f>
        <v>0.4 to 0.5</v>
      </c>
      <c r="T271" s="10">
        <f>_xlfn.XLOOKUP($E271,'Raw Data'!$E:$E,'Raw Data'!T:T,"ERROR",0,1)</f>
        <v>0.435032307252073</v>
      </c>
      <c r="U271" s="15" t="str">
        <f t="array" ref="U271">_xlfn.IFS(AND(V271&gt;0,V271&lt;=0.05),"0 to 0.05",AND(V271&gt;0.05,V271&lt;=0.1),"0.05 to 0.1",AND(V271&gt;0.1,V271&lt;=0.2),"0.1 to 0.2",AND(V271&gt;0.2,V271&lt;=0.3),"0.2 to 0.3",AND(V271&gt;0.3,V271&lt;=0.4),"0.3 to 0.4",AND(V271&gt;0.4,V271&lt;=0.5),"0.4 to 0.5",AND(V271&gt;0.5,V271&lt;=0.75),"0.5 to 0.75",AND(V271&gt;0.75,V271&lt;=1),"0.75 to 1",AND(V271&gt;1,V271&lt;=2),"1 to 2",AND(V271&gt;2,V271&lt;=3),"2 to 3",AND(V271&gt;3,V271&lt;=4),"3 to 4",AND(V271&gt;4,V271&lt;=5),"4 to 5",AND(V271&gt;5,V271&lt;=10),"5 to 10",V271&gt;10,"10+")</f>
        <v>0.1 to 0.2</v>
      </c>
      <c r="V271" s="10">
        <f>_xlfn.XLOOKUP($E271,'Raw Data'!$E:$E,'Raw Data'!V:V,"ERROR",0,1)</f>
        <v>0.130047445335809</v>
      </c>
      <c r="W271" s="15" t="str">
        <f t="array" ref="W271">_xlfn.IFS(AND(X271&gt;0,X271&lt;=0.05),"0 to 0.05",AND(X271&gt;0.05,X271&lt;=0.1),"0.05 to 0.1",AND(X271&gt;0.1,X271&lt;=0.2),"0.1 to 0.2",AND(X271&gt;0.2,X271&lt;=0.3),"0.2 to 0.3",AND(X271&gt;0.3,X271&lt;=0.4),"0.3 to 0.4",AND(X271&gt;0.4,X271&lt;=0.5),"0.4 to 0.5",AND(X271&gt;0.5,X271&lt;=0.75),"0.5 to 0.75",AND(X271&gt;0.75,X271&lt;=1),"0.75 to 1",AND(X271&gt;1,X271&lt;=2),"1 to 2",AND(X271&gt;2,X271&lt;=3),"2 to 3",AND(X271&gt;3,X271&lt;=4),"3 to 4",AND(X271&gt;4,X271&lt;=5),"4 to 5",AND(X271&gt;5,X271&lt;=10),"5 to 10",X271&gt;10,"10+")</f>
        <v>0.1 to 0.2</v>
      </c>
      <c r="X271" s="16">
        <f t="shared" si="9"/>
        <v>0.11745872295806</v>
      </c>
      <c r="Y271" s="5" t="str">
        <f t="array" ref="Y271">_xlfn.IFS(AND(Z271&gt;0,Z271&lt;=1),"0 to 1",AND(Z271&gt;1,Z271&lt;=2),"1 to 2",AND(Z271&gt;2,Z271&lt;=4),"2 to 4",AND(Z271&gt;4,Z271&lt;=6),"4 to 6",AND(Z271&gt;6,Z271&lt;=8),"6 to 8",AND(Z271&gt;8,Z271&lt;=10),"8 to 10",AND(Z271&gt;10,Z271&lt;=15),"10 to 15",AND(Z271&gt;15,Z271&lt;=20),"15 to 20",AND(Z271&gt;20,Z271&lt;=25),"20 to 25",AND(Z271&gt;25,Z271&lt;=30),"25 to 30",AND(Z271&gt;30,Z271&lt;=40),"30 to 40",AND(Z271&gt;40,Z271&lt;=50),"40 to 50",Z271&gt;50,"50+")</f>
        <v>2 to 4</v>
      </c>
      <c r="Z271" s="9">
        <f>_xlfn.XLOOKUP($E271,'Raw Data'!$E:$E,'Raw Data'!Z:Z,"ERROR",0,1)</f>
        <v>3.38</v>
      </c>
      <c r="AA271" s="9" t="str">
        <f>_xlfn.XLOOKUP($E271,'Raw Data'!$E:$E,'Raw Data'!AA:AA,"ERROR",0,1)</f>
        <v>oz</v>
      </c>
    </row>
    <row r="272" hidden="1" spans="1:27">
      <c r="A272" s="5" t="str">
        <f>_xlfn.XLOOKUP($E272,'Raw Data'!$E:$E,'Raw Data'!A:A,"ERROR",0,1)</f>
        <v>AE</v>
      </c>
      <c r="B272" s="5" t="str">
        <f>_xlfn.XLOOKUP($E272,'Raw Data'!$E:$E,'Raw Data'!B:B,"ERROR",0,1)</f>
        <v>Hair Mousses</v>
      </c>
      <c r="C272" s="5" t="str">
        <f>_xlfn.XLOOKUP($E272,'Raw Data'!$E:$E,'Raw Data'!C:C,"ERROR",0,1)</f>
        <v>organic r/s</v>
      </c>
      <c r="D272" s="5" t="str">
        <f>_xlfn.XLOOKUP($E272,'Raw Data'!$E:$E,'Raw Data'!D:D,"ERROR",0,1)</f>
        <v>www.amazon.ae/dp/B005IUGNN0</v>
      </c>
      <c r="E272" s="5" t="s">
        <v>471</v>
      </c>
      <c r="F272" s="9" t="str">
        <f>_xlfn.XLOOKUP($E272,'Raw Data'!$E:$E,'Raw Data'!F:F,"ERROR",0,1)</f>
        <v>Organic R/S Root Stimulator Olive Oil Wrap Set Mousse S 7 Ounce</v>
      </c>
      <c r="G272" s="10">
        <f>_xlfn.XLOOKUP($E272,'Raw Data'!$E:$E,'Raw Data'!G:G,"ERROR",0,1)</f>
        <v>1</v>
      </c>
      <c r="H272" s="9">
        <f>_xlfn.XLOOKUP($E272,'Raw Data'!$E:$E,'Raw Data'!H:H,"ERROR",0,1)</f>
        <v>45.47</v>
      </c>
      <c r="I272" s="9">
        <f>_xlfn.XLOOKUP($E272,'Raw Data'!$E:$E,'Raw Data'!I:I,"ERROR",0,1)</f>
        <v>6.0876195758031e-5</v>
      </c>
      <c r="J272" s="9" t="str">
        <f>_xlfn.XLOOKUP($E272,'Raw Data'!$E:$E,'Raw Data'!J:J,"ERROR",0,1)</f>
        <v>No</v>
      </c>
      <c r="K272" s="14" t="str">
        <f t="array" ref="K272">_xlfn.IFS(AND(L272&gt;0,L272&lt;=5),"0 to 5",AND(L272&gt;5,L272&lt;=10),"5 to 10",AND(L272&gt;10,L272&lt;=15),"10 to 15",AND(L272&gt;15,L272&lt;=20),"15 to 20",AND(L272&gt;20,L272&lt;=30),"20 to 30",AND(L272&gt;30,L272&lt;=40),"30 to 40",AND(L272&gt;40,L272&lt;=50),"40 to 50",AND(L272&gt;50,L272&lt;=75),"50 to 75",AND(L272&gt;75,L272&lt;=100),"75 to 100",AND(L272&gt;100,L272&lt;=150),"100 to 150",AND(L272&gt;150,L272&lt;=200),"150 to 200",AND(L272&gt;200,L272&lt;=250),"200 to 250",AND(L272&gt;250,L272&lt;=300),"250 to 300",AND(L272&gt;300,L272&lt;=400),"300 to 400",AND(L272&gt;400,L272&lt;=500),"400 to 500",L272&gt;500,"500+")</f>
        <v>30 to 40</v>
      </c>
      <c r="L272" s="9">
        <f>_xlfn.XLOOKUP($E272,'Raw Data'!$E:$E,'Raw Data'!L:L,"ERROR",0,1)</f>
        <v>36</v>
      </c>
      <c r="M272" s="14" t="str">
        <f t="array" ref="M272">_xlfn.IFS(AND(N272&gt;0,N272&lt;=5),"0 to 5",AND(N272&gt;5,N272&lt;=10),"5 to 10",AND(N272&gt;10,N272&lt;=15),"10 to 15",AND(N272&gt;15,N272&lt;=20),"15 to 20",AND(N272&gt;20,N272&lt;=30),"20 to 30",AND(N272&gt;30,N272&lt;=40),"30 to 40",AND(N272&gt;40,N272&lt;=50),"40 to 50",AND(N272&gt;50,N272&lt;=75),"50 to 75",AND(N272&gt;75,N272&lt;=100),"75 to 100",AND(N272&gt;100,N272&lt;=150),"100 to 150",AND(N272&gt;150,N272&lt;=200),"150 to 200",AND(N272&gt;200,N272&lt;=250),"200 to 250",AND(N272&gt;250,N272&lt;=300),"250 to 300",AND(N272&gt;300,N272&lt;=400),"300 to 400",AND(N272&gt;400,N272&lt;=500),"400 to 500",N272&gt;500,"500+")</f>
        <v>30 to 40</v>
      </c>
      <c r="N272" s="9">
        <f>_xlfn.XLOOKUP($E272,'Raw Data'!$E:$E,'Raw Data'!N:N,"ERROR",0,1)</f>
        <v>36</v>
      </c>
      <c r="O272" s="14" t="str">
        <f t="array" ref="O272">_xlfn.IFS(P272=0,"No Discount",AND(P272&gt;0,P272&lt;=0.02),"0% to 2%",AND(P272&gt;0.02,P272&lt;=0.04),"2% to 4%",AND(P272&gt;0.04,P272&lt;=0.06),"4% to 6%",AND(P272&gt;0.06,P272&lt;=0.08),"6% to 8%",AND(P272&gt;0.08,P272&lt;=0.1),"8% to 10%",AND(P272&gt;0.1,P272&lt;=0.15),"10% to 15%",AND(P272&gt;0.15,P272&lt;=0.2),"15% to 20%",AND(P272&gt;0.2,P272&lt;=0.25),"20% to 25%",AND(P272&gt;0.25,P272&lt;=0.3),"25% to 30%",AND(P272&gt;0.3,P272&lt;=0.4),"30% to 40%",AND(P272&gt;0.4,P272&lt;=0.5),"40% to 50%",AND(P272&gt;0.5,P272&lt;=0.75),"50% to 75%",AND(P272&gt;0.75,P272&lt;=1),"75% to 100%")</f>
        <v>No Discount</v>
      </c>
      <c r="P272" s="10">
        <f>_xlfn.XLOOKUP($E272,'Raw Data'!$E:$E,'Raw Data'!P:P,"ERROR",0,1)</f>
        <v>0</v>
      </c>
      <c r="Q272" s="9">
        <f>_xlfn.XLOOKUP($E272,'Raw Data'!$E:$E,'Raw Data'!Q:Q,"ERROR",0,1)</f>
        <v>7</v>
      </c>
      <c r="R272" s="9" t="str">
        <f>_xlfn.XLOOKUP($E272,'Raw Data'!$E:$E,'Raw Data'!R:R,"ERROR",0,1)</f>
        <v>oz</v>
      </c>
      <c r="S272" s="5" t="str">
        <f t="array" ref="S272">_xlfn.IFS(AND(T272&gt;0,T272&lt;=0.05),"0 to 0.05",AND(T272&gt;0.05,T272&lt;=0.1),"0.05 to 0.1",AND(T272&gt;0.1,T272&lt;=0.2),"0.1 to 0.2",AND(T272&gt;0.2,T272&lt;=0.3),"0.2 to 0.3",AND(T272&gt;0.3,T272&lt;=0.4),"0.3 to 0.4",AND(T272&gt;0.4,T272&lt;=0.5),"0.4 to 0.5",AND(T272&gt;0.5,T272&lt;=0.75),"0.5 to 0.75",AND(T272&gt;0.75,T272&lt;=1),"0.75 to 1",AND(T272&gt;1,T272&lt;=2),"1 to 2",AND(T272&gt;2,T272&lt;=3),"2 to 3",AND(T272&gt;3,T272&lt;=4),"3 to 4",AND(T272&gt;4,T272&lt;=5),"4 to 5",AND(T272&gt;5,T272&lt;=10),"5 to 10",T272&gt;10,"10+")</f>
        <v>0.1 to 0.2</v>
      </c>
      <c r="T272" s="10">
        <f>_xlfn.XLOOKUP($E272,'Raw Data'!$E:$E,'Raw Data'!T:T,"ERROR",0,1)</f>
        <v>0.173921445480458</v>
      </c>
      <c r="U272" s="15" t="str">
        <f t="array" ref="U272">_xlfn.IFS(AND(V272&gt;0,V272&lt;=0.05),"0 to 0.05",AND(V272&gt;0.05,V272&lt;=0.1),"0.05 to 0.1",AND(V272&gt;0.1,V272&lt;=0.2),"0.1 to 0.2",AND(V272&gt;0.2,V272&lt;=0.3),"0.2 to 0.3",AND(V272&gt;0.3,V272&lt;=0.4),"0.3 to 0.4",AND(V272&gt;0.4,V272&lt;=0.5),"0.4 to 0.5",AND(V272&gt;0.5,V272&lt;=0.75),"0.5 to 0.75",AND(V272&gt;0.75,V272&lt;=1),"0.75 to 1",AND(V272&gt;1,V272&lt;=2),"1 to 2",AND(V272&gt;2,V272&lt;=3),"2 to 3",AND(V272&gt;3,V272&lt;=4),"3 to 4",AND(V272&gt;4,V272&lt;=5),"4 to 5",AND(V272&gt;5,V272&lt;=10),"5 to 10",V272&gt;10,"10+")</f>
        <v>0 to 0.05</v>
      </c>
      <c r="V272" s="10">
        <f>_xlfn.XLOOKUP($E272,'Raw Data'!$E:$E,'Raw Data'!V:V,"ERROR",0,1)</f>
        <v>0.0469587902797237</v>
      </c>
      <c r="W272" s="15" t="str">
        <f t="array" ref="W272">_xlfn.IFS(AND(X272&gt;0,X272&lt;=0.05),"0 to 0.05",AND(X272&gt;0.05,X272&lt;=0.1),"0.05 to 0.1",AND(X272&gt;0.1,X272&lt;=0.2),"0.1 to 0.2",AND(X272&gt;0.2,X272&lt;=0.3),"0.2 to 0.3",AND(X272&gt;0.3,X272&lt;=0.4),"0.3 to 0.4",AND(X272&gt;0.4,X272&lt;=0.5),"0.4 to 0.5",AND(X272&gt;0.5,X272&lt;=0.75),"0.5 to 0.75",AND(X272&gt;0.75,X272&lt;=1),"0.75 to 1",AND(X272&gt;1,X272&lt;=2),"1 to 2",AND(X272&gt;2,X272&lt;=3),"2 to 3",AND(X272&gt;3,X272&lt;=4),"3 to 4",AND(X272&gt;4,X272&lt;=5),"4 to 5",AND(X272&gt;5,X272&lt;=10),"5 to 10",X272&gt;10,"10+")</f>
        <v>0 to 0.05</v>
      </c>
      <c r="X272" s="16">
        <f t="shared" si="9"/>
        <v>0.0469587902797237</v>
      </c>
      <c r="Y272" s="5" t="str">
        <f t="array" ref="Y272">_xlfn.IFS(AND(Z272&gt;0,Z272&lt;=1),"0 to 1",AND(Z272&gt;1,Z272&lt;=2),"1 to 2",AND(Z272&gt;2,Z272&lt;=4),"2 to 4",AND(Z272&gt;4,Z272&lt;=6),"4 to 6",AND(Z272&gt;6,Z272&lt;=8),"6 to 8",AND(Z272&gt;8,Z272&lt;=10),"8 to 10",AND(Z272&gt;10,Z272&lt;=15),"10 to 15",AND(Z272&gt;15,Z272&lt;=20),"15 to 20",AND(Z272&gt;20,Z272&lt;=25),"20 to 25",AND(Z272&gt;25,Z272&lt;=30),"25 to 30",AND(Z272&gt;30,Z272&lt;=40),"30 to 40",AND(Z272&gt;40,Z272&lt;=50),"40 to 50",Z272&gt;50,"50+")</f>
        <v>6 to 8</v>
      </c>
      <c r="Z272" s="9">
        <f>_xlfn.XLOOKUP($E272,'Raw Data'!$E:$E,'Raw Data'!Z:Z,"ERROR",0,1)</f>
        <v>7</v>
      </c>
      <c r="AA272" s="9" t="str">
        <f>_xlfn.XLOOKUP($E272,'Raw Data'!$E:$E,'Raw Data'!AA:AA,"ERROR",0,1)</f>
        <v>oz</v>
      </c>
    </row>
    <row r="273" hidden="1" spans="1:27">
      <c r="A273" s="5" t="str">
        <f>_xlfn.XLOOKUP($E273,'Raw Data'!$E:$E,'Raw Data'!A:A,"ERROR",0,1)</f>
        <v>AE</v>
      </c>
      <c r="B273" s="5" t="str">
        <f>_xlfn.XLOOKUP($E273,'Raw Data'!$E:$E,'Raw Data'!B:B,"ERROR",0,1)</f>
        <v>Hair Mousses</v>
      </c>
      <c r="C273" s="5" t="str">
        <f>_xlfn.XLOOKUP($E273,'Raw Data'!$E:$E,'Raw Data'!C:C,"ERROR",0,1)</f>
        <v>akooya</v>
      </c>
      <c r="D273" s="5" t="str">
        <f>_xlfn.XLOOKUP($E273,'Raw Data'!$E:$E,'Raw Data'!D:D,"ERROR",0,1)</f>
        <v>www.amazon.ae/dp/B09P6C1DP3</v>
      </c>
      <c r="E273" s="5" t="s">
        <v>472</v>
      </c>
      <c r="F273" s="9" t="str">
        <f>_xlfn.XLOOKUP($E273,'Raw Data'!$E:$E,'Raw Data'!F:F,"ERROR",0,1)</f>
        <v>Akooya 30ml Sculpting Curly Hair Mousse No Flaking Long-lasting Hold Defining Curls Style Shining Moisturizing</v>
      </c>
      <c r="G273" s="10">
        <f>_xlfn.XLOOKUP($E273,'Raw Data'!$E:$E,'Raw Data'!G:G,"ERROR",0,1)</f>
        <v>1</v>
      </c>
      <c r="H273" s="9">
        <f>_xlfn.XLOOKUP($E273,'Raw Data'!$E:$E,'Raw Data'!H:H,"ERROR",0,1)</f>
        <v>44.92</v>
      </c>
      <c r="I273" s="9">
        <f>_xlfn.XLOOKUP($E273,'Raw Data'!$E:$E,'Raw Data'!I:I,"ERROR",0,1)</f>
        <v>6.0139844148906e-5</v>
      </c>
      <c r="J273" s="9" t="str">
        <f>_xlfn.XLOOKUP($E273,'Raw Data'!$E:$E,'Raw Data'!J:J,"ERROR",0,1)</f>
        <v>No</v>
      </c>
      <c r="K273" s="14" t="str">
        <f t="array" ref="K273">_xlfn.IFS(AND(L273&gt;0,L273&lt;=5),"0 to 5",AND(L273&gt;5,L273&lt;=10),"5 to 10",AND(L273&gt;10,L273&lt;=15),"10 to 15",AND(L273&gt;15,L273&lt;=20),"15 to 20",AND(L273&gt;20,L273&lt;=30),"20 to 30",AND(L273&gt;30,L273&lt;=40),"30 to 40",AND(L273&gt;40,L273&lt;=50),"40 to 50",AND(L273&gt;50,L273&lt;=75),"50 to 75",AND(L273&gt;75,L273&lt;=100),"75 to 100",AND(L273&gt;100,L273&lt;=150),"100 to 150",AND(L273&gt;150,L273&lt;=200),"150 to 200",AND(L273&gt;200,L273&lt;=250),"200 to 250",AND(L273&gt;250,L273&lt;=300),"250 to 300",AND(L273&gt;300,L273&lt;=400),"300 to 400",AND(L273&gt;400,L273&lt;=500),"400 to 500",L273&gt;500,"500+")</f>
        <v>30 to 40</v>
      </c>
      <c r="L273" s="9">
        <f>_xlfn.XLOOKUP($E273,'Raw Data'!$E:$E,'Raw Data'!L:L,"ERROR",0,1)</f>
        <v>35.57</v>
      </c>
      <c r="M273" s="14" t="str">
        <f t="array" ref="M273">_xlfn.IFS(AND(N273&gt;0,N273&lt;=5),"0 to 5",AND(N273&gt;5,N273&lt;=10),"5 to 10",AND(N273&gt;10,N273&lt;=15),"10 to 15",AND(N273&gt;15,N273&lt;=20),"15 to 20",AND(N273&gt;20,N273&lt;=30),"20 to 30",AND(N273&gt;30,N273&lt;=40),"30 to 40",AND(N273&gt;40,N273&lt;=50),"40 to 50",AND(N273&gt;50,N273&lt;=75),"50 to 75",AND(N273&gt;75,N273&lt;=100),"75 to 100",AND(N273&gt;100,N273&lt;=150),"100 to 150",AND(N273&gt;150,N273&lt;=200),"150 to 200",AND(N273&gt;200,N273&lt;=250),"200 to 250",AND(N273&gt;250,N273&lt;=300),"250 to 300",AND(N273&gt;300,N273&lt;=400),"300 to 400",AND(N273&gt;400,N273&lt;=500),"400 to 500",N273&gt;500,"500+")</f>
        <v>30 to 40</v>
      </c>
      <c r="N273" s="9">
        <f>_xlfn.XLOOKUP($E273,'Raw Data'!$E:$E,'Raw Data'!N:N,"ERROR",0,1)</f>
        <v>35.57</v>
      </c>
      <c r="O273" s="14" t="str">
        <f t="array" ref="O273">_xlfn.IFS(P273=0,"No Discount",AND(P273&gt;0,P273&lt;=0.02),"0% to 2%",AND(P273&gt;0.02,P273&lt;=0.04),"2% to 4%",AND(P273&gt;0.04,P273&lt;=0.06),"4% to 6%",AND(P273&gt;0.06,P273&lt;=0.08),"6% to 8%",AND(P273&gt;0.08,P273&lt;=0.1),"8% to 10%",AND(P273&gt;0.1,P273&lt;=0.15),"10% to 15%",AND(P273&gt;0.15,P273&lt;=0.2),"15% to 20%",AND(P273&gt;0.2,P273&lt;=0.25),"20% to 25%",AND(P273&gt;0.25,P273&lt;=0.3),"25% to 30%",AND(P273&gt;0.3,P273&lt;=0.4),"30% to 40%",AND(P273&gt;0.4,P273&lt;=0.5),"40% to 50%",AND(P273&gt;0.5,P273&lt;=0.75),"50% to 75%",AND(P273&gt;0.75,P273&lt;=1),"75% to 100%")</f>
        <v>No Discount</v>
      </c>
      <c r="P273" s="10">
        <f>_xlfn.XLOOKUP($E273,'Raw Data'!$E:$E,'Raw Data'!P:P,"ERROR",0,1)</f>
        <v>0</v>
      </c>
      <c r="Q273" s="9">
        <f>_xlfn.XLOOKUP($E273,'Raw Data'!$E:$E,'Raw Data'!Q:Q,"ERROR",0,1)</f>
        <v>0</v>
      </c>
      <c r="R273" s="9">
        <f>_xlfn.XLOOKUP($E273,'Raw Data'!$E:$E,'Raw Data'!R:R,"ERROR",0,1)</f>
        <v>0</v>
      </c>
      <c r="S273" s="5" t="e">
        <f t="array" ref="S273">_xlfn.IFS(AND(T273&gt;0,T273&lt;=0.05),"0 to 0.05",AND(T273&gt;0.05,T273&lt;=0.1),"0.05 to 0.1",AND(T273&gt;0.1,T273&lt;=0.2),"0.1 to 0.2",AND(T273&gt;0.2,T273&lt;=0.3),"0.2 to 0.3",AND(T273&gt;0.3,T273&lt;=0.4),"0.3 to 0.4",AND(T273&gt;0.4,T273&lt;=0.5),"0.4 to 0.5",AND(T273&gt;0.5,T273&lt;=0.75),"0.5 to 0.75",AND(T273&gt;0.75,T273&lt;=1),"0.75 to 1",AND(T273&gt;1,T273&lt;=2),"1 to 2",AND(T273&gt;2,T273&lt;=3),"2 to 3",AND(T273&gt;3,T273&lt;=4),"3 to 4",AND(T273&gt;4,T273&lt;=5),"4 to 5",AND(T273&gt;5,T273&lt;=10),"5 to 10",T273&gt;10,"10+")</f>
        <v>#N/A</v>
      </c>
      <c r="T273" s="10">
        <f>_xlfn.XLOOKUP($E273,'Raw Data'!$E:$E,'Raw Data'!T:T,"ERROR",0,1)</f>
        <v>0</v>
      </c>
      <c r="U273" s="15" t="e">
        <f t="array" ref="U273">_xlfn.IFS(AND(V273&gt;0,V273&lt;=0.05),"0 to 0.05",AND(V273&gt;0.05,V273&lt;=0.1),"0.05 to 0.1",AND(V273&gt;0.1,V273&lt;=0.2),"0.1 to 0.2",AND(V273&gt;0.2,V273&lt;=0.3),"0.2 to 0.3",AND(V273&gt;0.3,V273&lt;=0.4),"0.3 to 0.4",AND(V273&gt;0.4,V273&lt;=0.5),"0.4 to 0.5",AND(V273&gt;0.5,V273&lt;=0.75),"0.5 to 0.75",AND(V273&gt;0.75,V273&lt;=1),"0.75 to 1",AND(V273&gt;1,V273&lt;=2),"1 to 2",AND(V273&gt;2,V273&lt;=3),"2 to 3",AND(V273&gt;3,V273&lt;=4),"3 to 4",AND(V273&gt;4,V273&lt;=5),"4 to 5",AND(V273&gt;5,V273&lt;=10),"5 to 10",V273&gt;10,"10+")</f>
        <v>#N/A</v>
      </c>
      <c r="V273" s="10">
        <f>_xlfn.XLOOKUP($E273,'Raw Data'!$E:$E,'Raw Data'!V:V,"ERROR",0,1)</f>
        <v>0</v>
      </c>
      <c r="W273" s="15" t="e">
        <f t="array" ref="W273">_xlfn.IFS(AND(X273&gt;0,X273&lt;=0.05),"0 to 0.05",AND(X273&gt;0.05,X273&lt;=0.1),"0.05 to 0.1",AND(X273&gt;0.1,X273&lt;=0.2),"0.1 to 0.2",AND(X273&gt;0.2,X273&lt;=0.3),"0.2 to 0.3",AND(X273&gt;0.3,X273&lt;=0.4),"0.3 to 0.4",AND(X273&gt;0.4,X273&lt;=0.5),"0.4 to 0.5",AND(X273&gt;0.5,X273&lt;=0.75),"0.5 to 0.75",AND(X273&gt;0.75,X273&lt;=1),"0.75 to 1",AND(X273&gt;1,X273&lt;=2),"1 to 2",AND(X273&gt;2,X273&lt;=3),"2 to 3",AND(X273&gt;3,X273&lt;=4),"3 to 4",AND(X273&gt;4,X273&lt;=5),"4 to 5",AND(X273&gt;5,X273&lt;=10),"5 to 10",X273&gt;10,"10+")</f>
        <v>#DIV/0!</v>
      </c>
      <c r="X273" s="16" t="e">
        <f t="shared" si="9"/>
        <v>#DIV/0!</v>
      </c>
      <c r="Y273" s="5" t="e">
        <f t="array" ref="Y273">_xlfn.IFS(AND(Z273&gt;0,Z273&lt;=1),"0 to 1",AND(Z273&gt;1,Z273&lt;=2),"1 to 2",AND(Z273&gt;2,Z273&lt;=4),"2 to 4",AND(Z273&gt;4,Z273&lt;=6),"4 to 6",AND(Z273&gt;6,Z273&lt;=8),"6 to 8",AND(Z273&gt;8,Z273&lt;=10),"8 to 10",AND(Z273&gt;10,Z273&lt;=15),"10 to 15",AND(Z273&gt;15,Z273&lt;=20),"15 to 20",AND(Z273&gt;20,Z273&lt;=25),"20 to 25",AND(Z273&gt;25,Z273&lt;=30),"25 to 30",AND(Z273&gt;30,Z273&lt;=40),"30 to 40",AND(Z273&gt;40,Z273&lt;=50),"40 to 50",Z273&gt;50,"50+")</f>
        <v>#N/A</v>
      </c>
      <c r="Z273" s="9">
        <f>_xlfn.XLOOKUP($E273,'Raw Data'!$E:$E,'Raw Data'!Z:Z,"ERROR",0,1)</f>
        <v>0</v>
      </c>
      <c r="AA273" s="9">
        <f>_xlfn.XLOOKUP($E273,'Raw Data'!$E:$E,'Raw Data'!AA:AA,"ERROR",0,1)</f>
        <v>0</v>
      </c>
    </row>
    <row r="274" hidden="1" spans="1:27">
      <c r="A274" s="5" t="str">
        <f>_xlfn.XLOOKUP($E274,'Raw Data'!$E:$E,'Raw Data'!A:A,"ERROR",0,1)</f>
        <v>AE</v>
      </c>
      <c r="B274" s="5" t="str">
        <f>_xlfn.XLOOKUP($E274,'Raw Data'!$E:$E,'Raw Data'!B:B,"ERROR",0,1)</f>
        <v>Hair Mousses</v>
      </c>
      <c r="C274" s="5" t="str">
        <f>_xlfn.XLOOKUP($E274,'Raw Data'!$E:$E,'Raw Data'!C:C,"ERROR",0,1)</f>
        <v>ican london</v>
      </c>
      <c r="D274" s="5" t="str">
        <f>_xlfn.XLOOKUP($E274,'Raw Data'!$E:$E,'Raw Data'!D:D,"ERROR",0,1)</f>
        <v>www.amazon.ae/dp/B0BVWHHSBQ</v>
      </c>
      <c r="E274" s="5" t="s">
        <v>473</v>
      </c>
      <c r="F274" s="9" t="str">
        <f>_xlfn.XLOOKUP($E274,'Raw Data'!$E:$E,'Raw Data'!F:F,"ERROR",0,1)</f>
        <v>ican London Shea Butter Hold, Shine, Setting And Curling Mousse 207ml</v>
      </c>
      <c r="G274" s="10">
        <f>_xlfn.XLOOKUP($E274,'Raw Data'!$E:$E,'Raw Data'!G:G,"ERROR",0,1)</f>
        <v>1</v>
      </c>
      <c r="H274" s="9">
        <f>_xlfn.XLOOKUP($E274,'Raw Data'!$E:$E,'Raw Data'!H:H,"ERROR",0,1)</f>
        <v>37.88</v>
      </c>
      <c r="I274" s="9">
        <f>_xlfn.XLOOKUP($E274,'Raw Data'!$E:$E,'Raw Data'!I:I,"ERROR",0,1)</f>
        <v>5.0714543552105e-5</v>
      </c>
      <c r="J274" s="9" t="str">
        <f>_xlfn.XLOOKUP($E274,'Raw Data'!$E:$E,'Raw Data'!J:J,"ERROR",0,1)</f>
        <v>No</v>
      </c>
      <c r="K274" s="14" t="str">
        <f t="array" ref="K274">_xlfn.IFS(AND(L274&gt;0,L274&lt;=5),"0 to 5",AND(L274&gt;5,L274&lt;=10),"5 to 10",AND(L274&gt;10,L274&lt;=15),"10 to 15",AND(L274&gt;15,L274&lt;=20),"15 to 20",AND(L274&gt;20,L274&lt;=30),"20 to 30",AND(L274&gt;30,L274&lt;=40),"30 to 40",AND(L274&gt;40,L274&lt;=50),"40 to 50",AND(L274&gt;50,L274&lt;=75),"50 to 75",AND(L274&gt;75,L274&lt;=100),"75 to 100",AND(L274&gt;100,L274&lt;=150),"100 to 150",AND(L274&gt;150,L274&lt;=200),"150 to 200",AND(L274&gt;200,L274&lt;=250),"200 to 250",AND(L274&gt;250,L274&lt;=300),"250 to 300",AND(L274&gt;300,L274&lt;=400),"300 to 400",AND(L274&gt;400,L274&lt;=500),"400 to 500",L274&gt;500,"500+")</f>
        <v>20 to 30</v>
      </c>
      <c r="L274" s="9">
        <f>_xlfn.XLOOKUP($E274,'Raw Data'!$E:$E,'Raw Data'!L:L,"ERROR",0,1)</f>
        <v>29.99</v>
      </c>
      <c r="M274" s="14" t="str">
        <f t="array" ref="M274">_xlfn.IFS(AND(N274&gt;0,N274&lt;=5),"0 to 5",AND(N274&gt;5,N274&lt;=10),"5 to 10",AND(N274&gt;10,N274&lt;=15),"10 to 15",AND(N274&gt;15,N274&lt;=20),"15 to 20",AND(N274&gt;20,N274&lt;=30),"20 to 30",AND(N274&gt;30,N274&lt;=40),"30 to 40",AND(N274&gt;40,N274&lt;=50),"40 to 50",AND(N274&gt;50,N274&lt;=75),"50 to 75",AND(N274&gt;75,N274&lt;=100),"75 to 100",AND(N274&gt;100,N274&lt;=150),"100 to 150",AND(N274&gt;150,N274&lt;=200),"150 to 200",AND(N274&gt;200,N274&lt;=250),"200 to 250",AND(N274&gt;250,N274&lt;=300),"250 to 300",AND(N274&gt;300,N274&lt;=400),"300 to 400",AND(N274&gt;400,N274&lt;=500),"400 to 500",N274&gt;500,"500+")</f>
        <v>20 to 30</v>
      </c>
      <c r="N274" s="9">
        <f>_xlfn.XLOOKUP($E274,'Raw Data'!$E:$E,'Raw Data'!N:N,"ERROR",0,1)</f>
        <v>29.99</v>
      </c>
      <c r="O274" s="14" t="str">
        <f t="array" ref="O274">_xlfn.IFS(P274=0,"No Discount",AND(P274&gt;0,P274&lt;=0.02),"0% to 2%",AND(P274&gt;0.02,P274&lt;=0.04),"2% to 4%",AND(P274&gt;0.04,P274&lt;=0.06),"4% to 6%",AND(P274&gt;0.06,P274&lt;=0.08),"6% to 8%",AND(P274&gt;0.08,P274&lt;=0.1),"8% to 10%",AND(P274&gt;0.1,P274&lt;=0.15),"10% to 15%",AND(P274&gt;0.15,P274&lt;=0.2),"15% to 20%",AND(P274&gt;0.2,P274&lt;=0.25),"20% to 25%",AND(P274&gt;0.25,P274&lt;=0.3),"25% to 30%",AND(P274&gt;0.3,P274&lt;=0.4),"30% to 40%",AND(P274&gt;0.4,P274&lt;=0.5),"40% to 50%",AND(P274&gt;0.5,P274&lt;=0.75),"50% to 75%",AND(P274&gt;0.75,P274&lt;=1),"75% to 100%")</f>
        <v>No Discount</v>
      </c>
      <c r="P274" s="10">
        <f>_xlfn.XLOOKUP($E274,'Raw Data'!$E:$E,'Raw Data'!P:P,"ERROR",0,1)</f>
        <v>0</v>
      </c>
      <c r="Q274" s="9">
        <f>_xlfn.XLOOKUP($E274,'Raw Data'!$E:$E,'Raw Data'!Q:Q,"ERROR",0,1)</f>
        <v>207</v>
      </c>
      <c r="R274" s="9" t="str">
        <f>_xlfn.XLOOKUP($E274,'Raw Data'!$E:$E,'Raw Data'!R:R,"ERROR",0,1)</f>
        <v>ml</v>
      </c>
      <c r="S274" s="5" t="str">
        <f t="array" ref="S274">_xlfn.IFS(AND(T274&gt;0,T274&lt;=0.05),"0 to 0.05",AND(T274&gt;0.05,T274&lt;=0.1),"0.05 to 0.1",AND(T274&gt;0.1,T274&lt;=0.2),"0.1 to 0.2",AND(T274&gt;0.2,T274&lt;=0.3),"0.2 to 0.3",AND(T274&gt;0.3,T274&lt;=0.4),"0.3 to 0.4",AND(T274&gt;0.4,T274&lt;=0.5),"0.4 to 0.5",AND(T274&gt;0.5,T274&lt;=0.75),"0.5 to 0.75",AND(T274&gt;0.75,T274&lt;=1),"0.75 to 1",AND(T274&gt;1,T274&lt;=2),"1 to 2",AND(T274&gt;2,T274&lt;=3),"2 to 3",AND(T274&gt;3,T274&lt;=4),"3 to 4",AND(T274&gt;4,T274&lt;=5),"4 to 5",AND(T274&gt;5,T274&lt;=10),"5 to 10",T274&gt;10,"10+")</f>
        <v>0.1 to 0.2</v>
      </c>
      <c r="T274" s="10">
        <f>_xlfn.XLOOKUP($E274,'Raw Data'!$E:$E,'Raw Data'!T:T,"ERROR",0,1)</f>
        <v>0.14495663389564</v>
      </c>
      <c r="U274" s="15" t="str">
        <f t="array" ref="U274">_xlfn.IFS(AND(V274&gt;0,V274&lt;=0.05),"0 to 0.05",AND(V274&gt;0.05,V274&lt;=0.1),"0.05 to 0.1",AND(V274&gt;0.1,V274&lt;=0.2),"0.1 to 0.2",AND(V274&gt;0.2,V274&lt;=0.3),"0.2 to 0.3",AND(V274&gt;0.3,V274&lt;=0.4),"0.3 to 0.4",AND(V274&gt;0.4,V274&lt;=0.5),"0.4 to 0.5",AND(V274&gt;0.5,V274&lt;=0.75),"0.5 to 0.75",AND(V274&gt;0.75,V274&lt;=1),"0.75 to 1",AND(V274&gt;1,V274&lt;=2),"1 to 2",AND(V274&gt;2,V274&lt;=3),"2 to 3",AND(V274&gt;3,V274&lt;=4),"3 to 4",AND(V274&gt;4,V274&lt;=5),"4 to 5",AND(V274&gt;5,V274&lt;=10),"5 to 10",V274&gt;10,"10+")</f>
        <v>0 to 0.05</v>
      </c>
      <c r="V274" s="10">
        <f>_xlfn.XLOOKUP($E274,'Raw Data'!$E:$E,'Raw Data'!V:V,"ERROR",0,1)</f>
        <v>0.0391382911518229</v>
      </c>
      <c r="W274" s="15" t="str">
        <f t="array" ref="W274">_xlfn.IFS(AND(X274&gt;0,X274&lt;=0.05),"0 to 0.05",AND(X274&gt;0.05,X274&lt;=0.1),"0.05 to 0.1",AND(X274&gt;0.1,X274&lt;=0.2),"0.1 to 0.2",AND(X274&gt;0.2,X274&lt;=0.3),"0.2 to 0.3",AND(X274&gt;0.3,X274&lt;=0.4),"0.3 to 0.4",AND(X274&gt;0.4,X274&lt;=0.5),"0.4 to 0.5",AND(X274&gt;0.5,X274&lt;=0.75),"0.5 to 0.75",AND(X274&gt;0.75,X274&lt;=1),"0.75 to 1",AND(X274&gt;1,X274&lt;=2),"1 to 2",AND(X274&gt;2,X274&lt;=3),"2 to 3",AND(X274&gt;3,X274&lt;=4),"3 to 4",AND(X274&gt;4,X274&lt;=5),"4 to 5",AND(X274&gt;5,X274&lt;=10),"5 to 10",X274&gt;10,"10+")</f>
        <v>0 to 0.05</v>
      </c>
      <c r="X274" s="16">
        <f t="shared" si="9"/>
        <v>0.0391382911518229</v>
      </c>
      <c r="Y274" s="5" t="str">
        <f t="array" ref="Y274">_xlfn.IFS(AND(Z274&gt;0,Z274&lt;=1),"0 to 1",AND(Z274&gt;1,Z274&lt;=2),"1 to 2",AND(Z274&gt;2,Z274&lt;=4),"2 to 4",AND(Z274&gt;4,Z274&lt;=6),"4 to 6",AND(Z274&gt;6,Z274&lt;=8),"6 to 8",AND(Z274&gt;8,Z274&lt;=10),"8 to 10",AND(Z274&gt;10,Z274&lt;=15),"10 to 15",AND(Z274&gt;15,Z274&lt;=20),"15 to 20",AND(Z274&gt;20,Z274&lt;=25),"20 to 25",AND(Z274&gt;25,Z274&lt;=30),"25 to 30",AND(Z274&gt;30,Z274&lt;=40),"30 to 40",AND(Z274&gt;40,Z274&lt;=50),"40 to 50",Z274&gt;50,"50+")</f>
        <v>6 to 8</v>
      </c>
      <c r="Z274" s="9">
        <f>_xlfn.XLOOKUP($E274,'Raw Data'!$E:$E,'Raw Data'!Z:Z,"ERROR",0,1)</f>
        <v>6.9966</v>
      </c>
      <c r="AA274" s="9" t="str">
        <f>_xlfn.XLOOKUP($E274,'Raw Data'!$E:$E,'Raw Data'!AA:AA,"ERROR",0,1)</f>
        <v>oz</v>
      </c>
    </row>
    <row r="275" hidden="1" spans="1:27">
      <c r="A275" s="5" t="str">
        <f>_xlfn.XLOOKUP($E275,'Raw Data'!$E:$E,'Raw Data'!A:A,"ERROR",0,1)</f>
        <v>AE</v>
      </c>
      <c r="B275" s="5" t="str">
        <f>_xlfn.XLOOKUP($E275,'Raw Data'!$E:$E,'Raw Data'!B:B,"ERROR",0,1)</f>
        <v>Hair Mousses</v>
      </c>
      <c r="C275" s="5" t="str">
        <f>_xlfn.XLOOKUP($E275,'Raw Data'!$E:$E,'Raw Data'!C:C,"ERROR",0,1)</f>
        <v>lorys</v>
      </c>
      <c r="D275" s="5" t="str">
        <f>_xlfn.XLOOKUP($E275,'Raw Data'!$E:$E,'Raw Data'!D:D,"ERROR",0,1)</f>
        <v>www.amazon.ae/dp/B07NDNXMXJ</v>
      </c>
      <c r="E275" s="5" t="s">
        <v>474</v>
      </c>
      <c r="F275" s="9" t="str">
        <f>_xlfn.XLOOKUP($E275,'Raw Data'!$E:$E,'Raw Data'!F:F,"ERROR",0,1)</f>
        <v>Lorys Professional Chocolate Mousse (1kg)</v>
      </c>
      <c r="G275" s="10">
        <f>_xlfn.XLOOKUP($E275,'Raw Data'!$E:$E,'Raw Data'!G:G,"ERROR",0,1)</f>
        <v>1</v>
      </c>
      <c r="H275" s="9">
        <f>_xlfn.XLOOKUP($E275,'Raw Data'!$E:$E,'Raw Data'!H:H,"ERROR",0,1)</f>
        <v>36.6</v>
      </c>
      <c r="I275" s="9">
        <f>_xlfn.XLOOKUP($E275,'Raw Data'!$E:$E,'Raw Data'!I:I,"ERROR",0,1)</f>
        <v>4.90008525345049e-5</v>
      </c>
      <c r="J275" s="9" t="str">
        <f>_xlfn.XLOOKUP($E275,'Raw Data'!$E:$E,'Raw Data'!J:J,"ERROR",0,1)</f>
        <v>No</v>
      </c>
      <c r="K275" s="14" t="str">
        <f t="array" ref="K275">_xlfn.IFS(AND(L275&gt;0,L275&lt;=5),"0 to 5",AND(L275&gt;5,L275&lt;=10),"5 to 10",AND(L275&gt;10,L275&lt;=15),"10 to 15",AND(L275&gt;15,L275&lt;=20),"15 to 20",AND(L275&gt;20,L275&lt;=30),"20 to 30",AND(L275&gt;30,L275&lt;=40),"30 to 40",AND(L275&gt;40,L275&lt;=50),"40 to 50",AND(L275&gt;50,L275&lt;=75),"50 to 75",AND(L275&gt;75,L275&lt;=100),"75 to 100",AND(L275&gt;100,L275&lt;=150),"100 to 150",AND(L275&gt;150,L275&lt;=200),"150 to 200",AND(L275&gt;200,L275&lt;=250),"200 to 250",AND(L275&gt;250,L275&lt;=300),"250 to 300",AND(L275&gt;300,L275&lt;=400),"300 to 400",AND(L275&gt;400,L275&lt;=500),"400 to 500",L275&gt;500,"500+")</f>
        <v>20 to 30</v>
      </c>
      <c r="L275" s="9">
        <f>_xlfn.XLOOKUP($E275,'Raw Data'!$E:$E,'Raw Data'!L:L,"ERROR",0,1)</f>
        <v>28.98</v>
      </c>
      <c r="M275" s="14" t="str">
        <f t="array" ref="M275">_xlfn.IFS(AND(N275&gt;0,N275&lt;=5),"0 to 5",AND(N275&gt;5,N275&lt;=10),"5 to 10",AND(N275&gt;10,N275&lt;=15),"10 to 15",AND(N275&gt;15,N275&lt;=20),"15 to 20",AND(N275&gt;20,N275&lt;=30),"20 to 30",AND(N275&gt;30,N275&lt;=40),"30 to 40",AND(N275&gt;40,N275&lt;=50),"40 to 50",AND(N275&gt;50,N275&lt;=75),"50 to 75",AND(N275&gt;75,N275&lt;=100),"75 to 100",AND(N275&gt;100,N275&lt;=150),"100 to 150",AND(N275&gt;150,N275&lt;=200),"150 to 200",AND(N275&gt;200,N275&lt;=250),"200 to 250",AND(N275&gt;250,N275&lt;=300),"250 to 300",AND(N275&gt;300,N275&lt;=400),"300 to 400",AND(N275&gt;400,N275&lt;=500),"400 to 500",N275&gt;500,"500+")</f>
        <v>20 to 30</v>
      </c>
      <c r="N275" s="9">
        <f>_xlfn.XLOOKUP($E275,'Raw Data'!$E:$E,'Raw Data'!N:N,"ERROR",0,1)</f>
        <v>28.98</v>
      </c>
      <c r="O275" s="14" t="str">
        <f t="array" ref="O275">_xlfn.IFS(P275=0,"No Discount",AND(P275&gt;0,P275&lt;=0.02),"0% to 2%",AND(P275&gt;0.02,P275&lt;=0.04),"2% to 4%",AND(P275&gt;0.04,P275&lt;=0.06),"4% to 6%",AND(P275&gt;0.06,P275&lt;=0.08),"6% to 8%",AND(P275&gt;0.08,P275&lt;=0.1),"8% to 10%",AND(P275&gt;0.1,P275&lt;=0.15),"10% to 15%",AND(P275&gt;0.15,P275&lt;=0.2),"15% to 20%",AND(P275&gt;0.2,P275&lt;=0.25),"20% to 25%",AND(P275&gt;0.25,P275&lt;=0.3),"25% to 30%",AND(P275&gt;0.3,P275&lt;=0.4),"30% to 40%",AND(P275&gt;0.4,P275&lt;=0.5),"40% to 50%",AND(P275&gt;0.5,P275&lt;=0.75),"50% to 75%",AND(P275&gt;0.75,P275&lt;=1),"75% to 100%")</f>
        <v>No Discount</v>
      </c>
      <c r="P275" s="10">
        <f>_xlfn.XLOOKUP($E275,'Raw Data'!$E:$E,'Raw Data'!P:P,"ERROR",0,1)</f>
        <v>0</v>
      </c>
      <c r="Q275" s="9">
        <f>_xlfn.XLOOKUP($E275,'Raw Data'!$E:$E,'Raw Data'!Q:Q,"ERROR",0,1)</f>
        <v>1000</v>
      </c>
      <c r="R275" s="9" t="str">
        <f>_xlfn.XLOOKUP($E275,'Raw Data'!$E:$E,'Raw Data'!R:R,"ERROR",0,1)</f>
        <v>gm</v>
      </c>
      <c r="S275" s="5" t="str">
        <f t="array" ref="S275">_xlfn.IFS(AND(T275&gt;0,T275&lt;=0.05),"0 to 0.05",AND(T275&gt;0.05,T275&lt;=0.1),"0.05 to 0.1",AND(T275&gt;0.1,T275&lt;=0.2),"0.1 to 0.2",AND(T275&gt;0.2,T275&lt;=0.3),"0.2 to 0.3",AND(T275&gt;0.3,T275&lt;=0.4),"0.3 to 0.4",AND(T275&gt;0.4,T275&lt;=0.5),"0.4 to 0.5",AND(T275&gt;0.5,T275&lt;=0.75),"0.5 to 0.75",AND(T275&gt;0.75,T275&lt;=1),"0.75 to 1",AND(T275&gt;1,T275&lt;=2),"1 to 2",AND(T275&gt;2,T275&lt;=3),"2 to 3",AND(T275&gt;3,T275&lt;=4),"3 to 4",AND(T275&gt;4,T275&lt;=5),"4 to 5",AND(T275&gt;5,T275&lt;=10),"5 to 10",T275&gt;10,"10+")</f>
        <v>0 to 0.05</v>
      </c>
      <c r="T275" s="10">
        <f>_xlfn.XLOOKUP($E275,'Raw Data'!$E:$E,'Raw Data'!T:T,"ERROR",0,1)</f>
        <v>0.0289954835882361</v>
      </c>
      <c r="U275" s="15" t="str">
        <f t="array" ref="U275">_xlfn.IFS(AND(V275&gt;0,V275&lt;=0.05),"0 to 0.05",AND(V275&gt;0.05,V275&lt;=0.1),"0.05 to 0.1",AND(V275&gt;0.1,V275&lt;=0.2),"0.1 to 0.2",AND(V275&gt;0.2,V275&lt;=0.3),"0.2 to 0.3",AND(V275&gt;0.3,V275&lt;=0.4),"0.3 to 0.4",AND(V275&gt;0.4,V275&lt;=0.5),"0.4 to 0.5",AND(V275&gt;0.5,V275&lt;=0.75),"0.5 to 0.75",AND(V275&gt;0.75,V275&lt;=1),"0.75 to 1",AND(V275&gt;1,V275&lt;=2),"1 to 2",AND(V275&gt;2,V275&lt;=3),"2 to 3",AND(V275&gt;3,V275&lt;=4),"3 to 4",AND(V275&gt;4,V275&lt;=5),"4 to 5",AND(V275&gt;5,V275&lt;=10),"5 to 10",V275&gt;10,"10+")</f>
        <v>0 to 0.05</v>
      </c>
      <c r="V275" s="10">
        <f>_xlfn.XLOOKUP($E275,'Raw Data'!$E:$E,'Raw Data'!V:V,"ERROR",0,1)</f>
        <v>0.00782878056882375</v>
      </c>
      <c r="W275" s="15" t="str">
        <f t="array" ref="W275">_xlfn.IFS(AND(X275&gt;0,X275&lt;=0.05),"0 to 0.05",AND(X275&gt;0.05,X275&lt;=0.1),"0.05 to 0.1",AND(X275&gt;0.1,X275&lt;=0.2),"0.1 to 0.2",AND(X275&gt;0.2,X275&lt;=0.3),"0.2 to 0.3",AND(X275&gt;0.3,X275&lt;=0.4),"0.3 to 0.4",AND(X275&gt;0.4,X275&lt;=0.5),"0.4 to 0.5",AND(X275&gt;0.5,X275&lt;=0.75),"0.5 to 0.75",AND(X275&gt;0.75,X275&lt;=1),"0.75 to 1",AND(X275&gt;1,X275&lt;=2),"1 to 2",AND(X275&gt;2,X275&lt;=3),"2 to 3",AND(X275&gt;3,X275&lt;=4),"3 to 4",AND(X275&gt;4,X275&lt;=5),"4 to 5",AND(X275&gt;5,X275&lt;=10),"5 to 10",X275&gt;10,"10+")</f>
        <v>0 to 0.05</v>
      </c>
      <c r="X275" s="16">
        <f t="shared" si="9"/>
        <v>0.00782878056882375</v>
      </c>
      <c r="Y275" s="5" t="str">
        <f t="array" ref="Y275">_xlfn.IFS(AND(Z275&gt;0,Z275&lt;=1),"0 to 1",AND(Z275&gt;1,Z275&lt;=2),"1 to 2",AND(Z275&gt;2,Z275&lt;=4),"2 to 4",AND(Z275&gt;4,Z275&lt;=6),"4 to 6",AND(Z275&gt;6,Z275&lt;=8),"6 to 8",AND(Z275&gt;8,Z275&lt;=10),"8 to 10",AND(Z275&gt;10,Z275&lt;=15),"10 to 15",AND(Z275&gt;15,Z275&lt;=20),"15 to 20",AND(Z275&gt;20,Z275&lt;=25),"20 to 25",AND(Z275&gt;25,Z275&lt;=30),"25 to 30",AND(Z275&gt;30,Z275&lt;=40),"30 to 40",AND(Z275&gt;40,Z275&lt;=50),"40 to 50",Z275&gt;50,"50+")</f>
        <v>30 to 40</v>
      </c>
      <c r="Z275" s="9">
        <f>_xlfn.XLOOKUP($E275,'Raw Data'!$E:$E,'Raw Data'!Z:Z,"ERROR",0,1)</f>
        <v>33.8</v>
      </c>
      <c r="AA275" s="9" t="str">
        <f>_xlfn.XLOOKUP($E275,'Raw Data'!$E:$E,'Raw Data'!AA:AA,"ERROR",0,1)</f>
        <v>oz</v>
      </c>
    </row>
    <row r="276" hidden="1" spans="1:27">
      <c r="A276" s="5" t="str">
        <f>_xlfn.XLOOKUP($E276,'Raw Data'!$E:$E,'Raw Data'!A:A,"ERROR",0,1)</f>
        <v>AE</v>
      </c>
      <c r="B276" s="5" t="str">
        <f>_xlfn.XLOOKUP($E276,'Raw Data'!$E:$E,'Raw Data'!B:B,"ERROR",0,1)</f>
        <v>Hair Mousses</v>
      </c>
      <c r="C276" s="5" t="str">
        <f>_xlfn.XLOOKUP($E276,'Raw Data'!$E:$E,'Raw Data'!C:C,"ERROR",0,1)</f>
        <v>Creme of Nature</v>
      </c>
      <c r="D276" s="5" t="str">
        <f>_xlfn.XLOOKUP($E276,'Raw Data'!$E:$E,'Raw Data'!D:D,"ERROR",0,1)</f>
        <v>www.amazon.ae/dp/B08TX6PH9Y</v>
      </c>
      <c r="E276" s="5" t="s">
        <v>475</v>
      </c>
      <c r="F276" s="9" t="str">
        <f>_xlfn.XLOOKUP($E276,'Raw Data'!$E:$E,'Raw Data'!F:F,"ERROR",0,1)</f>
        <v>Creme Of Nature Pure Honey Curling Mousse 7 Ounce Pump (207ml) Creme Of Nature Pure Honey Curling Mousse 7 Ounce Pump (207ml)</v>
      </c>
      <c r="G276" s="10">
        <f>_xlfn.XLOOKUP($E276,'Raw Data'!$E:$E,'Raw Data'!G:G,"ERROR",0,1)</f>
        <v>1</v>
      </c>
      <c r="H276" s="9">
        <f>_xlfn.XLOOKUP($E276,'Raw Data'!$E:$E,'Raw Data'!H:H,"ERROR",0,1)</f>
        <v>31.2</v>
      </c>
      <c r="I276" s="9">
        <f>_xlfn.XLOOKUP($E276,'Raw Data'!$E:$E,'Raw Data'!I:I,"ERROR",0,1)</f>
        <v>4.17712185540041e-5</v>
      </c>
      <c r="J276" s="9" t="str">
        <f>_xlfn.XLOOKUP($E276,'Raw Data'!$E:$E,'Raw Data'!J:J,"ERROR",0,1)</f>
        <v>No</v>
      </c>
      <c r="K276" s="14" t="str">
        <f t="array" ref="K276">_xlfn.IFS(AND(L276&gt;0,L276&lt;=5),"0 to 5",AND(L276&gt;5,L276&lt;=10),"5 to 10",AND(L276&gt;10,L276&lt;=15),"10 to 15",AND(L276&gt;15,L276&lt;=20),"15 to 20",AND(L276&gt;20,L276&lt;=30),"20 to 30",AND(L276&gt;30,L276&lt;=40),"30 to 40",AND(L276&gt;40,L276&lt;=50),"40 to 50",AND(L276&gt;50,L276&lt;=75),"50 to 75",AND(L276&gt;75,L276&lt;=100),"75 to 100",AND(L276&gt;100,L276&lt;=150),"100 to 150",AND(L276&gt;150,L276&lt;=200),"150 to 200",AND(L276&gt;200,L276&lt;=250),"200 to 250",AND(L276&gt;250,L276&lt;=300),"250 to 300",AND(L276&gt;300,L276&lt;=400),"300 to 400",AND(L276&gt;400,L276&lt;=500),"400 to 500",L276&gt;500,"500+")</f>
        <v>20 to 30</v>
      </c>
      <c r="L276" s="9">
        <f>_xlfn.XLOOKUP($E276,'Raw Data'!$E:$E,'Raw Data'!L:L,"ERROR",0,1)</f>
        <v>24.7</v>
      </c>
      <c r="M276" s="14" t="str">
        <f t="array" ref="M276">_xlfn.IFS(AND(N276&gt;0,N276&lt;=5),"0 to 5",AND(N276&gt;5,N276&lt;=10),"5 to 10",AND(N276&gt;10,N276&lt;=15),"10 to 15",AND(N276&gt;15,N276&lt;=20),"15 to 20",AND(N276&gt;20,N276&lt;=30),"20 to 30",AND(N276&gt;30,N276&lt;=40),"30 to 40",AND(N276&gt;40,N276&lt;=50),"40 to 50",AND(N276&gt;50,N276&lt;=75),"50 to 75",AND(N276&gt;75,N276&lt;=100),"75 to 100",AND(N276&gt;100,N276&lt;=150),"100 to 150",AND(N276&gt;150,N276&lt;=200),"150 to 200",AND(N276&gt;200,N276&lt;=250),"200 to 250",AND(N276&gt;250,N276&lt;=300),"250 to 300",AND(N276&gt;300,N276&lt;=400),"300 to 400",AND(N276&gt;400,N276&lt;=500),"400 to 500",N276&gt;500,"500+")</f>
        <v>20 to 30</v>
      </c>
      <c r="N276" s="9">
        <f>_xlfn.XLOOKUP($E276,'Raw Data'!$E:$E,'Raw Data'!N:N,"ERROR",0,1)</f>
        <v>25.72</v>
      </c>
      <c r="O276" s="14" t="str">
        <f t="array" ref="O276">_xlfn.IFS(P276=0,"No Discount",AND(P276&gt;0,P276&lt;=0.02),"0% to 2%",AND(P276&gt;0.02,P276&lt;=0.04),"2% to 4%",AND(P276&gt;0.04,P276&lt;=0.06),"4% to 6%",AND(P276&gt;0.06,P276&lt;=0.08),"6% to 8%",AND(P276&gt;0.08,P276&lt;=0.1),"8% to 10%",AND(P276&gt;0.1,P276&lt;=0.15),"10% to 15%",AND(P276&gt;0.15,P276&lt;=0.2),"15% to 20%",AND(P276&gt;0.2,P276&lt;=0.25),"20% to 25%",AND(P276&gt;0.25,P276&lt;=0.3),"25% to 30%",AND(P276&gt;0.3,P276&lt;=0.4),"30% to 40%",AND(P276&gt;0.4,P276&lt;=0.5),"40% to 50%",AND(P276&gt;0.5,P276&lt;=0.75),"50% to 75%",AND(P276&gt;0.75,P276&lt;=1),"75% to 100%")</f>
        <v>2% to 4%</v>
      </c>
      <c r="P276" s="10">
        <f>_xlfn.XLOOKUP($E276,'Raw Data'!$E:$E,'Raw Data'!P:P,"ERROR",0,1)</f>
        <v>0.0396578538102644</v>
      </c>
      <c r="Q276" s="9">
        <f>_xlfn.XLOOKUP($E276,'Raw Data'!$E:$E,'Raw Data'!Q:Q,"ERROR",0,1)</f>
        <v>7</v>
      </c>
      <c r="R276" s="9" t="str">
        <f>_xlfn.XLOOKUP($E276,'Raw Data'!$E:$E,'Raw Data'!R:R,"ERROR",0,1)</f>
        <v>oz</v>
      </c>
      <c r="S276" s="5" t="str">
        <f t="array" ref="S276">_xlfn.IFS(AND(T276&gt;0,T276&lt;=0.05),"0 to 0.05",AND(T276&gt;0.05,T276&lt;=0.1),"0.05 to 0.1",AND(T276&gt;0.1,T276&lt;=0.2),"0.1 to 0.2",AND(T276&gt;0.2,T276&lt;=0.3),"0.2 to 0.3",AND(T276&gt;0.3,T276&lt;=0.4),"0.3 to 0.4",AND(T276&gt;0.4,T276&lt;=0.5),"0.4 to 0.5",AND(T276&gt;0.5,T276&lt;=0.75),"0.5 to 0.75",AND(T276&gt;0.75,T276&lt;=1),"0.75 to 1",AND(T276&gt;1,T276&lt;=2),"1 to 2",AND(T276&gt;2,T276&lt;=3),"2 to 3",AND(T276&gt;3,T276&lt;=4),"3 to 4",AND(T276&gt;4,T276&lt;=5),"4 to 5",AND(T276&gt;5,T276&lt;=10),"5 to 10",T276&gt;10,"10+")</f>
        <v>0.1 to 0.2</v>
      </c>
      <c r="T276" s="10">
        <f>_xlfn.XLOOKUP($E276,'Raw Data'!$E:$E,'Raw Data'!T:T,"ERROR",0,1)</f>
        <v>0.119329436204648</v>
      </c>
      <c r="U276" s="15" t="str">
        <f t="array" ref="U276">_xlfn.IFS(AND(V276&gt;0,V276&lt;=0.05),"0 to 0.05",AND(V276&gt;0.05,V276&lt;=0.1),"0.05 to 0.1",AND(V276&gt;0.1,V276&lt;=0.2),"0.1 to 0.2",AND(V276&gt;0.2,V276&lt;=0.3),"0.2 to 0.3",AND(V276&gt;0.3,V276&lt;=0.4),"0.3 to 0.4",AND(V276&gt;0.4,V276&lt;=0.5),"0.4 to 0.5",AND(V276&gt;0.5,V276&lt;=0.75),"0.5 to 0.75",AND(V276&gt;0.75,V276&lt;=1),"0.75 to 1",AND(V276&gt;1,V276&lt;=2),"1 to 2",AND(V276&gt;2,V276&lt;=3),"2 to 3",AND(V276&gt;3,V276&lt;=4),"3 to 4",AND(V276&gt;4,V276&lt;=5),"4 to 5",AND(V276&gt;5,V276&lt;=10),"5 to 10",V276&gt;10,"10+")</f>
        <v>0 to 0.05</v>
      </c>
      <c r="V276" s="10">
        <f>_xlfn.XLOOKUP($E276,'Raw Data'!$E:$E,'Raw Data'!V:V,"ERROR",0,1)</f>
        <v>0.0335494468331803</v>
      </c>
      <c r="W276" s="15" t="str">
        <f t="array" ref="W276">_xlfn.IFS(AND(X276&gt;0,X276&lt;=0.05),"0 to 0.05",AND(X276&gt;0.05,X276&lt;=0.1),"0.05 to 0.1",AND(X276&gt;0.1,X276&lt;=0.2),"0.1 to 0.2",AND(X276&gt;0.2,X276&lt;=0.3),"0.2 to 0.3",AND(X276&gt;0.3,X276&lt;=0.4),"0.3 to 0.4",AND(X276&gt;0.4,X276&lt;=0.5),"0.4 to 0.5",AND(X276&gt;0.5,X276&lt;=0.75),"0.5 to 0.75",AND(X276&gt;0.75,X276&lt;=1),"0.75 to 1",AND(X276&gt;1,X276&lt;=2),"1 to 2",AND(X276&gt;2,X276&lt;=3),"2 to 3",AND(X276&gt;3,X276&lt;=4),"3 to 4",AND(X276&gt;4,X276&lt;=5),"4 to 5",AND(X276&gt;5,X276&lt;=10),"5 to 10",X276&gt;10,"10+")</f>
        <v>0 to 0.05</v>
      </c>
      <c r="X276" s="16">
        <f t="shared" si="9"/>
        <v>0.0322189477752548</v>
      </c>
      <c r="Y276" s="5" t="str">
        <f t="array" ref="Y276">_xlfn.IFS(AND(Z276&gt;0,Z276&lt;=1),"0 to 1",AND(Z276&gt;1,Z276&lt;=2),"1 to 2",AND(Z276&gt;2,Z276&lt;=4),"2 to 4",AND(Z276&gt;4,Z276&lt;=6),"4 to 6",AND(Z276&gt;6,Z276&lt;=8),"6 to 8",AND(Z276&gt;8,Z276&lt;=10),"8 to 10",AND(Z276&gt;10,Z276&lt;=15),"10 to 15",AND(Z276&gt;15,Z276&lt;=20),"15 to 20",AND(Z276&gt;20,Z276&lt;=25),"20 to 25",AND(Z276&gt;25,Z276&lt;=30),"25 to 30",AND(Z276&gt;30,Z276&lt;=40),"30 to 40",AND(Z276&gt;40,Z276&lt;=50),"40 to 50",Z276&gt;50,"50+")</f>
        <v>6 to 8</v>
      </c>
      <c r="Z276" s="9">
        <f>_xlfn.XLOOKUP($E276,'Raw Data'!$E:$E,'Raw Data'!Z:Z,"ERROR",0,1)</f>
        <v>7</v>
      </c>
      <c r="AA276" s="9" t="str">
        <f>_xlfn.XLOOKUP($E276,'Raw Data'!$E:$E,'Raw Data'!AA:AA,"ERROR",0,1)</f>
        <v>oz</v>
      </c>
    </row>
    <row r="277" hidden="1" spans="1:27">
      <c r="A277" s="5" t="str">
        <f>_xlfn.XLOOKUP($E277,'Raw Data'!$E:$E,'Raw Data'!A:A,"ERROR",0,1)</f>
        <v>AE</v>
      </c>
      <c r="B277" s="5" t="str">
        <f>_xlfn.XLOOKUP($E277,'Raw Data'!$E:$E,'Raw Data'!B:B,"ERROR",0,1)</f>
        <v>Hair Mousses</v>
      </c>
      <c r="C277" s="5" t="str">
        <f>_xlfn.XLOOKUP($E277,'Raw Data'!$E:$E,'Raw Data'!C:C,"ERROR",0,1)</f>
        <v>nexxus</v>
      </c>
      <c r="D277" s="5" t="str">
        <f>_xlfn.XLOOKUP($E277,'Raw Data'!$E:$E,'Raw Data'!D:D,"ERROR",0,1)</f>
        <v>www.amazon.ae/dp/B0792Q85L3</v>
      </c>
      <c r="E277" s="5" t="s">
        <v>476</v>
      </c>
      <c r="F277" s="9" t="str">
        <f>_xlfn.XLOOKUP($E277,'Raw Data'!$E:$E,'Raw Data'!F:F,"ERROR",0,1)</f>
        <v>Nexxus Volumizing Foam Styler Mousse Plus,10.6oz, Pack of 6</v>
      </c>
      <c r="G277" s="10">
        <f>_xlfn.XLOOKUP($E277,'Raw Data'!$E:$E,'Raw Data'!G:G,"ERROR",0,1)</f>
        <v>0</v>
      </c>
      <c r="H277" s="9">
        <f>_xlfn.XLOOKUP($E277,'Raw Data'!$E:$E,'Raw Data'!H:H,"ERROR",0,1)</f>
        <v>0</v>
      </c>
      <c r="I277" s="9">
        <f>_xlfn.XLOOKUP($E277,'Raw Data'!$E:$E,'Raw Data'!I:I,"ERROR",0,1)</f>
        <v>0</v>
      </c>
      <c r="J277" s="9" t="str">
        <f>_xlfn.XLOOKUP($E277,'Raw Data'!$E:$E,'Raw Data'!J:J,"ERROR",0,1)</f>
        <v>No</v>
      </c>
      <c r="K277" s="14" t="str">
        <f t="array" ref="K277">_xlfn.IFS(AND(L277&gt;0,L277&lt;=5),"0 to 5",AND(L277&gt;5,L277&lt;=10),"5 to 10",AND(L277&gt;10,L277&lt;=15),"10 to 15",AND(L277&gt;15,L277&lt;=20),"15 to 20",AND(L277&gt;20,L277&lt;=30),"20 to 30",AND(L277&gt;30,L277&lt;=40),"30 to 40",AND(L277&gt;40,L277&lt;=50),"40 to 50",AND(L277&gt;50,L277&lt;=75),"50 to 75",AND(L277&gt;75,L277&lt;=100),"75 to 100",AND(L277&gt;100,L277&lt;=150),"100 to 150",AND(L277&gt;150,L277&lt;=200),"150 to 200",AND(L277&gt;200,L277&lt;=250),"200 to 250",AND(L277&gt;250,L277&lt;=300),"250 to 300",AND(L277&gt;300,L277&lt;=400),"300 to 400",AND(L277&gt;400,L277&lt;=500),"400 to 500",L277&gt;500,"500+")</f>
        <v>500+</v>
      </c>
      <c r="L277" s="9">
        <f>_xlfn.XLOOKUP($E277,'Raw Data'!$E:$E,'Raw Data'!L:L,"ERROR",0,1)</f>
        <v>681</v>
      </c>
      <c r="M277" s="14" t="str">
        <f t="array" ref="M277">_xlfn.IFS(AND(N277&gt;0,N277&lt;=5),"0 to 5",AND(N277&gt;5,N277&lt;=10),"5 to 10",AND(N277&gt;10,N277&lt;=15),"10 to 15",AND(N277&gt;15,N277&lt;=20),"15 to 20",AND(N277&gt;20,N277&lt;=30),"20 to 30",AND(N277&gt;30,N277&lt;=40),"30 to 40",AND(N277&gt;40,N277&lt;=50),"40 to 50",AND(N277&gt;50,N277&lt;=75),"50 to 75",AND(N277&gt;75,N277&lt;=100),"75 to 100",AND(N277&gt;100,N277&lt;=150),"100 to 150",AND(N277&gt;150,N277&lt;=200),"150 to 200",AND(N277&gt;200,N277&lt;=250),"200 to 250",AND(N277&gt;250,N277&lt;=300),"250 to 300",AND(N277&gt;300,N277&lt;=400),"300 to 400",AND(N277&gt;400,N277&lt;=500),"400 to 500",N277&gt;500,"500+")</f>
        <v>500+</v>
      </c>
      <c r="N277" s="9">
        <f>_xlfn.XLOOKUP($E277,'Raw Data'!$E:$E,'Raw Data'!N:N,"ERROR",0,1)</f>
        <v>824.45</v>
      </c>
      <c r="O277" s="14" t="str">
        <f t="array" ref="O277">_xlfn.IFS(P277=0,"No Discount",AND(P277&gt;0,P277&lt;=0.02),"0% to 2%",AND(P277&gt;0.02,P277&lt;=0.04),"2% to 4%",AND(P277&gt;0.04,P277&lt;=0.06),"4% to 6%",AND(P277&gt;0.06,P277&lt;=0.08),"6% to 8%",AND(P277&gt;0.08,P277&lt;=0.1),"8% to 10%",AND(P277&gt;0.1,P277&lt;=0.15),"10% to 15%",AND(P277&gt;0.15,P277&lt;=0.2),"15% to 20%",AND(P277&gt;0.2,P277&lt;=0.25),"20% to 25%",AND(P277&gt;0.25,P277&lt;=0.3),"25% to 30%",AND(P277&gt;0.3,P277&lt;=0.4),"30% to 40%",AND(P277&gt;0.4,P277&lt;=0.5),"40% to 50%",AND(P277&gt;0.5,P277&lt;=0.75),"50% to 75%",AND(P277&gt;0.75,P277&lt;=1),"75% to 100%")</f>
        <v>15% to 20%</v>
      </c>
      <c r="P277" s="10">
        <f>_xlfn.XLOOKUP($E277,'Raw Data'!$E:$E,'Raw Data'!P:P,"ERROR",0,1)</f>
        <v>0.173994784401722</v>
      </c>
      <c r="Q277" s="9">
        <f>_xlfn.XLOOKUP($E277,'Raw Data'!$E:$E,'Raw Data'!Q:Q,"ERROR",0,1)</f>
        <v>63.6</v>
      </c>
      <c r="R277" s="9" t="str">
        <f>_xlfn.XLOOKUP($E277,'Raw Data'!$E:$E,'Raw Data'!R:R,"ERROR",0,1)</f>
        <v>oz</v>
      </c>
      <c r="S277" s="5" t="str">
        <f t="array" ref="S277">_xlfn.IFS(AND(T277&gt;0,T277&lt;=0.05),"0 to 0.05",AND(T277&gt;0.05,T277&lt;=0.1),"0.05 to 0.1",AND(T277&gt;0.1,T277&lt;=0.2),"0.1 to 0.2",AND(T277&gt;0.2,T277&lt;=0.3),"0.2 to 0.3",AND(T277&gt;0.3,T277&lt;=0.4),"0.3 to 0.4",AND(T277&gt;0.4,T277&lt;=0.5),"0.4 to 0.5",AND(T277&gt;0.5,T277&lt;=0.75),"0.5 to 0.75",AND(T277&gt;0.75,T277&lt;=1),"0.75 to 1",AND(T277&gt;1,T277&lt;=2),"1 to 2",AND(T277&gt;2,T277&lt;=3),"2 to 3",AND(T277&gt;3,T277&lt;=4),"3 to 4",AND(T277&gt;4,T277&lt;=5),"4 to 5",AND(T277&gt;5,T277&lt;=10),"5 to 10",T277&gt;10,"10+")</f>
        <v>0.3 to 0.4</v>
      </c>
      <c r="T277" s="10">
        <f>_xlfn.XLOOKUP($E277,'Raw Data'!$E:$E,'Raw Data'!T:T,"ERROR",0,1)</f>
        <v>0.3621084602574</v>
      </c>
      <c r="U277" s="15" t="str">
        <f t="array" ref="U277">_xlfn.IFS(AND(V277&gt;0,V277&lt;=0.05),"0 to 0.05",AND(V277&gt;0.05,V277&lt;=0.1),"0.05 to 0.1",AND(V277&gt;0.1,V277&lt;=0.2),"0.1 to 0.2",AND(V277&gt;0.2,V277&lt;=0.3),"0.2 to 0.3",AND(V277&gt;0.3,V277&lt;=0.4),"0.3 to 0.4",AND(V277&gt;0.4,V277&lt;=0.5),"0.4 to 0.5",AND(V277&gt;0.5,V277&lt;=0.75),"0.5 to 0.75",AND(V277&gt;0.75,V277&lt;=1),"0.75 to 1",AND(V277&gt;1,V277&lt;=2),"1 to 2",AND(V277&gt;2,V277&lt;=3),"2 to 3",AND(V277&gt;3,V277&lt;=4),"3 to 4",AND(V277&gt;4,V277&lt;=5),"4 to 5",AND(V277&gt;5,V277&lt;=10),"5 to 10",V277&gt;10,"10+")</f>
        <v>0.1 to 0.2</v>
      </c>
      <c r="V277" s="10">
        <f>_xlfn.XLOOKUP($E277,'Raw Data'!$E:$E,'Raw Data'!V:V,"ERROR",0,1)</f>
        <v>0.118364003547706</v>
      </c>
      <c r="W277" s="15" t="str">
        <f t="array" ref="W277">_xlfn.IFS(AND(X277&gt;0,X277&lt;=0.05),"0 to 0.05",AND(X277&gt;0.05,X277&lt;=0.1),"0.05 to 0.1",AND(X277&gt;0.1,X277&lt;=0.2),"0.1 to 0.2",AND(X277&gt;0.2,X277&lt;=0.3),"0.2 to 0.3",AND(X277&gt;0.3,X277&lt;=0.4),"0.3 to 0.4",AND(X277&gt;0.4,X277&lt;=0.5),"0.4 to 0.5",AND(X277&gt;0.5,X277&lt;=0.75),"0.5 to 0.75",AND(X277&gt;0.75,X277&lt;=1),"0.75 to 1",AND(X277&gt;1,X277&lt;=2),"1 to 2",AND(X277&gt;2,X277&lt;=3),"2 to 3",AND(X277&gt;3,X277&lt;=4),"3 to 4",AND(X277&gt;4,X277&lt;=5),"4 to 5",AND(X277&gt;5,X277&lt;=10),"5 to 10",X277&gt;10,"10+")</f>
        <v>0.05 to 0.1</v>
      </c>
      <c r="X277" s="16">
        <f t="shared" si="9"/>
        <v>0.097769284269498</v>
      </c>
      <c r="Y277" s="5" t="str">
        <f t="array" ref="Y277">_xlfn.IFS(AND(Z277&gt;0,Z277&lt;=1),"0 to 1",AND(Z277&gt;1,Z277&lt;=2),"1 to 2",AND(Z277&gt;2,Z277&lt;=4),"2 to 4",AND(Z277&gt;4,Z277&lt;=6),"4 to 6",AND(Z277&gt;6,Z277&lt;=8),"6 to 8",AND(Z277&gt;8,Z277&lt;=10),"8 to 10",AND(Z277&gt;10,Z277&lt;=15),"10 to 15",AND(Z277&gt;15,Z277&lt;=20),"15 to 20",AND(Z277&gt;20,Z277&lt;=25),"20 to 25",AND(Z277&gt;25,Z277&lt;=30),"25 to 30",AND(Z277&gt;30,Z277&lt;=40),"30 to 40",AND(Z277&gt;40,Z277&lt;=50),"40 to 50",Z277&gt;50,"50+")</f>
        <v>50+</v>
      </c>
      <c r="Z277" s="9">
        <f>_xlfn.XLOOKUP($E277,'Raw Data'!$E:$E,'Raw Data'!Z:Z,"ERROR",0,1)</f>
        <v>63.6</v>
      </c>
      <c r="AA277" s="9" t="str">
        <f>_xlfn.XLOOKUP($E277,'Raw Data'!$E:$E,'Raw Data'!AA:AA,"ERROR",0,1)</f>
        <v>oz</v>
      </c>
    </row>
    <row r="278" hidden="1" spans="1:27">
      <c r="A278" s="5" t="str">
        <f>_xlfn.XLOOKUP($E278,'Raw Data'!$E:$E,'Raw Data'!A:A,"ERROR",0,1)</f>
        <v>AE</v>
      </c>
      <c r="B278" s="5" t="str">
        <f>_xlfn.XLOOKUP($E278,'Raw Data'!$E:$E,'Raw Data'!B:B,"ERROR",0,1)</f>
        <v>Hair Mousses</v>
      </c>
      <c r="C278" s="5" t="str">
        <f>_xlfn.XLOOKUP($E278,'Raw Data'!$E:$E,'Raw Data'!C:C,"ERROR",0,1)</f>
        <v>got2b</v>
      </c>
      <c r="D278" s="5" t="str">
        <f>_xlfn.XLOOKUP($E278,'Raw Data'!$E:$E,'Raw Data'!D:D,"ERROR",0,1)</f>
        <v>www.amazon.ae/dp/B001S46QIM</v>
      </c>
      <c r="E278" s="5" t="s">
        <v>477</v>
      </c>
      <c r="F278" s="9" t="str">
        <f>_xlfn.XLOOKUP($E278,'Raw Data'!$E:$E,'Raw Data'!F:F,"ERROR",0,1)</f>
        <v>Got2B Fat-tastic Thickening Plumping Hair Mousse, 8.5 Ounce</v>
      </c>
      <c r="G278" s="10">
        <f>_xlfn.XLOOKUP($E278,'Raw Data'!$E:$E,'Raw Data'!G:G,"ERROR",0,1)</f>
        <v>0</v>
      </c>
      <c r="H278" s="9">
        <f>_xlfn.XLOOKUP($E278,'Raw Data'!$E:$E,'Raw Data'!H:H,"ERROR",0,1)</f>
        <v>0</v>
      </c>
      <c r="I278" s="9">
        <f>_xlfn.XLOOKUP($E278,'Raw Data'!$E:$E,'Raw Data'!I:I,"ERROR",0,1)</f>
        <v>0</v>
      </c>
      <c r="J278" s="9" t="str">
        <f>_xlfn.XLOOKUP($E278,'Raw Data'!$E:$E,'Raw Data'!J:J,"ERROR",0,1)</f>
        <v>No</v>
      </c>
      <c r="K278" s="14" t="str">
        <f t="array" ref="K278">_xlfn.IFS(AND(L278&gt;0,L278&lt;=5),"0 to 5",AND(L278&gt;5,L278&lt;=10),"5 to 10",AND(L278&gt;10,L278&lt;=15),"10 to 15",AND(L278&gt;15,L278&lt;=20),"15 to 20",AND(L278&gt;20,L278&lt;=30),"20 to 30",AND(L278&gt;30,L278&lt;=40),"30 to 40",AND(L278&gt;40,L278&lt;=50),"40 to 50",AND(L278&gt;50,L278&lt;=75),"50 to 75",AND(L278&gt;75,L278&lt;=100),"75 to 100",AND(L278&gt;100,L278&lt;=150),"100 to 150",AND(L278&gt;150,L278&lt;=200),"150 to 200",AND(L278&gt;200,L278&lt;=250),"200 to 250",AND(L278&gt;250,L278&lt;=300),"250 to 300",AND(L278&gt;300,L278&lt;=400),"300 to 400",AND(L278&gt;400,L278&lt;=500),"400 to 500",L278&gt;500,"500+")</f>
        <v>400 to 500</v>
      </c>
      <c r="L278" s="9">
        <f>_xlfn.XLOOKUP($E278,'Raw Data'!$E:$E,'Raw Data'!L:L,"ERROR",0,1)</f>
        <v>414.57</v>
      </c>
      <c r="M278" s="14" t="str">
        <f t="array" ref="M278">_xlfn.IFS(AND(N278&gt;0,N278&lt;=5),"0 to 5",AND(N278&gt;5,N278&lt;=10),"5 to 10",AND(N278&gt;10,N278&lt;=15),"10 to 15",AND(N278&gt;15,N278&lt;=20),"15 to 20",AND(N278&gt;20,N278&lt;=30),"20 to 30",AND(N278&gt;30,N278&lt;=40),"30 to 40",AND(N278&gt;40,N278&lt;=50),"40 to 50",AND(N278&gt;50,N278&lt;=75),"50 to 75",AND(N278&gt;75,N278&lt;=100),"75 to 100",AND(N278&gt;100,N278&lt;=150),"100 to 150",AND(N278&gt;150,N278&lt;=200),"150 to 200",AND(N278&gt;200,N278&lt;=250),"200 to 250",AND(N278&gt;250,N278&lt;=300),"250 to 300",AND(N278&gt;300,N278&lt;=400),"300 to 400",AND(N278&gt;400,N278&lt;=500),"400 to 500",N278&gt;500,"500+")</f>
        <v>400 to 500</v>
      </c>
      <c r="N278" s="9">
        <f>_xlfn.XLOOKUP($E278,'Raw Data'!$E:$E,'Raw Data'!N:N,"ERROR",0,1)</f>
        <v>425.77</v>
      </c>
      <c r="O278" s="14" t="str">
        <f t="array" ref="O278">_xlfn.IFS(P278=0,"No Discount",AND(P278&gt;0,P278&lt;=0.02),"0% to 2%",AND(P278&gt;0.02,P278&lt;=0.04),"2% to 4%",AND(P278&gt;0.04,P278&lt;=0.06),"4% to 6%",AND(P278&gt;0.06,P278&lt;=0.08),"6% to 8%",AND(P278&gt;0.08,P278&lt;=0.1),"8% to 10%",AND(P278&gt;0.1,P278&lt;=0.15),"10% to 15%",AND(P278&gt;0.15,P278&lt;=0.2),"15% to 20%",AND(P278&gt;0.2,P278&lt;=0.25),"20% to 25%",AND(P278&gt;0.25,P278&lt;=0.3),"25% to 30%",AND(P278&gt;0.3,P278&lt;=0.4),"30% to 40%",AND(P278&gt;0.4,P278&lt;=0.5),"40% to 50%",AND(P278&gt;0.5,P278&lt;=0.75),"50% to 75%",AND(P278&gt;0.75,P278&lt;=1),"75% to 100%")</f>
        <v>2% to 4%</v>
      </c>
      <c r="P278" s="10">
        <f>_xlfn.XLOOKUP($E278,'Raw Data'!$E:$E,'Raw Data'!P:P,"ERROR",0,1)</f>
        <v>0.0263052821946121</v>
      </c>
      <c r="Q278" s="9">
        <f>_xlfn.XLOOKUP($E278,'Raw Data'!$E:$E,'Raw Data'!Q:Q,"ERROR",0,1)</f>
        <v>8.5</v>
      </c>
      <c r="R278" s="9" t="str">
        <f>_xlfn.XLOOKUP($E278,'Raw Data'!$E:$E,'Raw Data'!R:R,"ERROR",0,1)</f>
        <v>oz</v>
      </c>
      <c r="S278" s="5" t="str">
        <f t="array" ref="S278">_xlfn.IFS(AND(T278&gt;0,T278&lt;=0.05),"0 to 0.05",AND(T278&gt;0.05,T278&lt;=0.1),"0.05 to 0.1",AND(T278&gt;0.1,T278&lt;=0.2),"0.1 to 0.2",AND(T278&gt;0.2,T278&lt;=0.3),"0.2 to 0.3",AND(T278&gt;0.3,T278&lt;=0.4),"0.3 to 0.4",AND(T278&gt;0.4,T278&lt;=0.5),"0.4 to 0.5",AND(T278&gt;0.5,T278&lt;=0.75),"0.5 to 0.75",AND(T278&gt;0.75,T278&lt;=1),"0.75 to 1",AND(T278&gt;1,T278&lt;=2),"1 to 2",AND(T278&gt;2,T278&lt;=3),"2 to 3",AND(T278&gt;3,T278&lt;=4),"3 to 4",AND(T278&gt;4,T278&lt;=5),"4 to 5",AND(T278&gt;5,T278&lt;=10),"5 to 10",T278&gt;10,"10+")</f>
        <v>1 to 2</v>
      </c>
      <c r="T278" s="10">
        <f>_xlfn.XLOOKUP($E278,'Raw Data'!$E:$E,'Raw Data'!T:T,"ERROR",0,1)</f>
        <v>1.64940619467266</v>
      </c>
      <c r="U278" s="15" t="str">
        <f t="array" ref="U278">_xlfn.IFS(AND(V278&gt;0,V278&lt;=0.05),"0 to 0.05",AND(V278&gt;0.05,V278&lt;=0.1),"0.05 to 0.1",AND(V278&gt;0.1,V278&lt;=0.2),"0.1 to 0.2",AND(V278&gt;0.2,V278&lt;=0.3),"0.2 to 0.3",AND(V278&gt;0.3,V278&lt;=0.4),"0.3 to 0.4",AND(V278&gt;0.4,V278&lt;=0.5),"0.4 to 0.5",AND(V278&gt;0.5,V278&lt;=0.75),"0.5 to 0.75",AND(V278&gt;0.75,V278&lt;=1),"0.75 to 1",AND(V278&gt;1,V278&lt;=2),"1 to 2",AND(V278&gt;2,V278&lt;=3),"2 to 3",AND(V278&gt;3,V278&lt;=4),"3 to 4",AND(V278&gt;4,V278&lt;=5),"4 to 5",AND(V278&gt;5,V278&lt;=10),"5 to 10",V278&gt;10,"10+")</f>
        <v>0.4 to 0.5</v>
      </c>
      <c r="V278" s="10">
        <f>_xlfn.XLOOKUP($E278,'Raw Data'!$E:$E,'Raw Data'!V:V,"ERROR",0,1)</f>
        <v>0.457370944319561</v>
      </c>
      <c r="W278" s="15" t="str">
        <f t="array" ref="W278">_xlfn.IFS(AND(X278&gt;0,X278&lt;=0.05),"0 to 0.05",AND(X278&gt;0.05,X278&lt;=0.1),"0.05 to 0.1",AND(X278&gt;0.1,X278&lt;=0.2),"0.1 to 0.2",AND(X278&gt;0.2,X278&lt;=0.3),"0.2 to 0.3",AND(X278&gt;0.3,X278&lt;=0.4),"0.3 to 0.4",AND(X278&gt;0.4,X278&lt;=0.5),"0.4 to 0.5",AND(X278&gt;0.5,X278&lt;=0.75),"0.5 to 0.75",AND(X278&gt;0.75,X278&lt;=1),"0.75 to 1",AND(X278&gt;1,X278&lt;=2),"1 to 2",AND(X278&gt;2,X278&lt;=3),"2 to 3",AND(X278&gt;3,X278&lt;=4),"3 to 4",AND(X278&gt;4,X278&lt;=5),"4 to 5",AND(X278&gt;5,X278&lt;=10),"5 to 10",X278&gt;10,"10+")</f>
        <v>0.4 to 0.5</v>
      </c>
      <c r="X278" s="16">
        <f t="shared" si="9"/>
        <v>0.445339672561618</v>
      </c>
      <c r="Y278" s="5" t="str">
        <f t="array" ref="Y278">_xlfn.IFS(AND(Z278&gt;0,Z278&lt;=1),"0 to 1",AND(Z278&gt;1,Z278&lt;=2),"1 to 2",AND(Z278&gt;2,Z278&lt;=4),"2 to 4",AND(Z278&gt;4,Z278&lt;=6),"4 to 6",AND(Z278&gt;6,Z278&lt;=8),"6 to 8",AND(Z278&gt;8,Z278&lt;=10),"8 to 10",AND(Z278&gt;10,Z278&lt;=15),"10 to 15",AND(Z278&gt;15,Z278&lt;=20),"15 to 20",AND(Z278&gt;20,Z278&lt;=25),"20 to 25",AND(Z278&gt;25,Z278&lt;=30),"25 to 30",AND(Z278&gt;30,Z278&lt;=40),"30 to 40",AND(Z278&gt;40,Z278&lt;=50),"40 to 50",Z278&gt;50,"50+")</f>
        <v>8 to 10</v>
      </c>
      <c r="Z278" s="9">
        <f>_xlfn.XLOOKUP($E278,'Raw Data'!$E:$E,'Raw Data'!Z:Z,"ERROR",0,1)</f>
        <v>8.5</v>
      </c>
      <c r="AA278" s="9" t="str">
        <f>_xlfn.XLOOKUP($E278,'Raw Data'!$E:$E,'Raw Data'!AA:AA,"ERROR",0,1)</f>
        <v>oz</v>
      </c>
    </row>
    <row r="279" hidden="1" spans="1:27">
      <c r="A279" s="5" t="str">
        <f>_xlfn.XLOOKUP($E279,'Raw Data'!$E:$E,'Raw Data'!A:A,"ERROR",0,1)</f>
        <v>AE</v>
      </c>
      <c r="B279" s="5" t="str">
        <f>_xlfn.XLOOKUP($E279,'Raw Data'!$E:$E,'Raw Data'!B:B,"ERROR",0,1)</f>
        <v>Hair Mousses</v>
      </c>
      <c r="C279" s="5" t="str">
        <f>_xlfn.XLOOKUP($E279,'Raw Data'!$E:$E,'Raw Data'!C:C,"ERROR",0,1)</f>
        <v>Tresemme</v>
      </c>
      <c r="D279" s="5" t="str">
        <f>_xlfn.XLOOKUP($E279,'Raw Data'!$E:$E,'Raw Data'!D:D,"ERROR",0,1)</f>
        <v>www.amazon.ae/dp/B08H5WD12P</v>
      </c>
      <c r="E279" s="5" t="s">
        <v>478</v>
      </c>
      <c r="F279" s="9" t="str">
        <f>_xlfn.XLOOKUP($E279,'Raw Data'!$E:$E,'Raw Data'!F:F,"ERROR",0,1)</f>
        <v>Tresemme   Mousse  Extra Firm Control 10.5 Ounce (310ml) (Pack of 3)</v>
      </c>
      <c r="G279" s="10">
        <f>_xlfn.XLOOKUP($E279,'Raw Data'!$E:$E,'Raw Data'!G:G,"ERROR",0,1)</f>
        <v>0</v>
      </c>
      <c r="H279" s="9">
        <f>_xlfn.XLOOKUP($E279,'Raw Data'!$E:$E,'Raw Data'!H:H,"ERROR",0,1)</f>
        <v>0</v>
      </c>
      <c r="I279" s="9">
        <f>_xlfn.XLOOKUP($E279,'Raw Data'!$E:$E,'Raw Data'!I:I,"ERROR",0,1)</f>
        <v>0</v>
      </c>
      <c r="J279" s="9" t="str">
        <f>_xlfn.XLOOKUP($E279,'Raw Data'!$E:$E,'Raw Data'!J:J,"ERROR",0,1)</f>
        <v>No</v>
      </c>
      <c r="K279" s="14" t="str">
        <f t="array" ref="K279">_xlfn.IFS(AND(L279&gt;0,L279&lt;=5),"0 to 5",AND(L279&gt;5,L279&lt;=10),"5 to 10",AND(L279&gt;10,L279&lt;=15),"10 to 15",AND(L279&gt;15,L279&lt;=20),"15 to 20",AND(L279&gt;20,L279&lt;=30),"20 to 30",AND(L279&gt;30,L279&lt;=40),"30 to 40",AND(L279&gt;40,L279&lt;=50),"40 to 50",AND(L279&gt;50,L279&lt;=75),"50 to 75",AND(L279&gt;75,L279&lt;=100),"75 to 100",AND(L279&gt;100,L279&lt;=150),"100 to 150",AND(L279&gt;150,L279&lt;=200),"150 to 200",AND(L279&gt;200,L279&lt;=250),"200 to 250",AND(L279&gt;250,L279&lt;=300),"250 to 300",AND(L279&gt;300,L279&lt;=400),"300 to 400",AND(L279&gt;400,L279&lt;=500),"400 to 500",L279&gt;500,"500+")</f>
        <v>250 to 300</v>
      </c>
      <c r="L279" s="9">
        <f>_xlfn.XLOOKUP($E279,'Raw Data'!$E:$E,'Raw Data'!L:L,"ERROR",0,1)</f>
        <v>280</v>
      </c>
      <c r="M279" s="14" t="str">
        <f t="array" ref="M279">_xlfn.IFS(AND(N279&gt;0,N279&lt;=5),"0 to 5",AND(N279&gt;5,N279&lt;=10),"5 to 10",AND(N279&gt;10,N279&lt;=15),"10 to 15",AND(N279&gt;15,N279&lt;=20),"15 to 20",AND(N279&gt;20,N279&lt;=30),"20 to 30",AND(N279&gt;30,N279&lt;=40),"30 to 40",AND(N279&gt;40,N279&lt;=50),"40 to 50",AND(N279&gt;50,N279&lt;=75),"50 to 75",AND(N279&gt;75,N279&lt;=100),"75 to 100",AND(N279&gt;100,N279&lt;=150),"100 to 150",AND(N279&gt;150,N279&lt;=200),"150 to 200",AND(N279&gt;200,N279&lt;=250),"200 to 250",AND(N279&gt;250,N279&lt;=300),"250 to 300",AND(N279&gt;300,N279&lt;=400),"300 to 400",AND(N279&gt;400,N279&lt;=500),"400 to 500",N279&gt;500,"500+")</f>
        <v>250 to 300</v>
      </c>
      <c r="N279" s="9">
        <f>_xlfn.XLOOKUP($E279,'Raw Data'!$E:$E,'Raw Data'!N:N,"ERROR",0,1)</f>
        <v>280</v>
      </c>
      <c r="O279" s="14" t="str">
        <f t="array" ref="O279">_xlfn.IFS(P279=0,"No Discount",AND(P279&gt;0,P279&lt;=0.02),"0% to 2%",AND(P279&gt;0.02,P279&lt;=0.04),"2% to 4%",AND(P279&gt;0.04,P279&lt;=0.06),"4% to 6%",AND(P279&gt;0.06,P279&lt;=0.08),"6% to 8%",AND(P279&gt;0.08,P279&lt;=0.1),"8% to 10%",AND(P279&gt;0.1,P279&lt;=0.15),"10% to 15%",AND(P279&gt;0.15,P279&lt;=0.2),"15% to 20%",AND(P279&gt;0.2,P279&lt;=0.25),"20% to 25%",AND(P279&gt;0.25,P279&lt;=0.3),"25% to 30%",AND(P279&gt;0.3,P279&lt;=0.4),"30% to 40%",AND(P279&gt;0.4,P279&lt;=0.5),"40% to 50%",AND(P279&gt;0.5,P279&lt;=0.75),"50% to 75%",AND(P279&gt;0.75,P279&lt;=1),"75% to 100%")</f>
        <v>No Discount</v>
      </c>
      <c r="P279" s="10">
        <f>_xlfn.XLOOKUP($E279,'Raw Data'!$E:$E,'Raw Data'!P:P,"ERROR",0,1)</f>
        <v>0</v>
      </c>
      <c r="Q279" s="9">
        <f>_xlfn.XLOOKUP($E279,'Raw Data'!$E:$E,'Raw Data'!Q:Q,"ERROR",0,1)</f>
        <v>31.5</v>
      </c>
      <c r="R279" s="9" t="str">
        <f>_xlfn.XLOOKUP($E279,'Raw Data'!$E:$E,'Raw Data'!R:R,"ERROR",0,1)</f>
        <v>oz</v>
      </c>
      <c r="S279" s="5" t="str">
        <f t="array" ref="S279">_xlfn.IFS(AND(T279&gt;0,T279&lt;=0.05),"0 to 0.05",AND(T279&gt;0.05,T279&lt;=0.1),"0.05 to 0.1",AND(T279&gt;0.1,T279&lt;=0.2),"0.1 to 0.2",AND(T279&gt;0.2,T279&lt;=0.3),"0.2 to 0.3",AND(T279&gt;0.3,T279&lt;=0.4),"0.3 to 0.4",AND(T279&gt;0.4,T279&lt;=0.5),"0.4 to 0.5",AND(T279&gt;0.5,T279&lt;=0.75),"0.5 to 0.75",AND(T279&gt;0.75,T279&lt;=1),"0.75 to 1",AND(T279&gt;1,T279&lt;=2),"1 to 2",AND(T279&gt;2,T279&lt;=3),"2 to 3",AND(T279&gt;3,T279&lt;=4),"3 to 4",AND(T279&gt;4,T279&lt;=5),"4 to 5",AND(T279&gt;5,T279&lt;=10),"5 to 10",T279&gt;10,"10+")</f>
        <v>0.3 to 0.4</v>
      </c>
      <c r="T279" s="10">
        <f>_xlfn.XLOOKUP($E279,'Raw Data'!$E:$E,'Raw Data'!T:T,"ERROR",0,1)</f>
        <v>0.300604967497088</v>
      </c>
      <c r="U279" s="15" t="str">
        <f t="array" ref="U279">_xlfn.IFS(AND(V279&gt;0,V279&lt;=0.05),"0 to 0.05",AND(V279&gt;0.05,V279&lt;=0.1),"0.05 to 0.1",AND(V279&gt;0.1,V279&lt;=0.2),"0.1 to 0.2",AND(V279&gt;0.2,V279&lt;=0.3),"0.2 to 0.3",AND(V279&gt;0.3,V279&lt;=0.4),"0.3 to 0.4",AND(V279&gt;0.4,V279&lt;=0.5),"0.4 to 0.5",AND(V279&gt;0.5,V279&lt;=0.75),"0.5 to 0.75",AND(V279&gt;0.75,V279&lt;=1),"0.75 to 1",AND(V279&gt;1,V279&lt;=2),"1 to 2",AND(V279&gt;2,V279&lt;=3),"2 to 3",AND(V279&gt;3,V279&lt;=4),"3 to 4",AND(V279&gt;4,V279&lt;=5),"4 to 5",AND(V279&gt;5,V279&lt;=10),"5 to 10",V279&gt;10,"10+")</f>
        <v>0.05 to 0.1</v>
      </c>
      <c r="V279" s="10">
        <f>_xlfn.XLOOKUP($E279,'Raw Data'!$E:$E,'Raw Data'!V:V,"ERROR",0,1)</f>
        <v>0.0811633412242137</v>
      </c>
      <c r="W279" s="15" t="str">
        <f t="array" ref="W279">_xlfn.IFS(AND(X279&gt;0,X279&lt;=0.05),"0 to 0.05",AND(X279&gt;0.05,X279&lt;=0.1),"0.05 to 0.1",AND(X279&gt;0.1,X279&lt;=0.2),"0.1 to 0.2",AND(X279&gt;0.2,X279&lt;=0.3),"0.2 to 0.3",AND(X279&gt;0.3,X279&lt;=0.4),"0.3 to 0.4",AND(X279&gt;0.4,X279&lt;=0.5),"0.4 to 0.5",AND(X279&gt;0.5,X279&lt;=0.75),"0.5 to 0.75",AND(X279&gt;0.75,X279&lt;=1),"0.75 to 1",AND(X279&gt;1,X279&lt;=2),"1 to 2",AND(X279&gt;2,X279&lt;=3),"2 to 3",AND(X279&gt;3,X279&lt;=4),"3 to 4",AND(X279&gt;4,X279&lt;=5),"4 to 5",AND(X279&gt;5,X279&lt;=10),"5 to 10",X279&gt;10,"10+")</f>
        <v>0.05 to 0.1</v>
      </c>
      <c r="X279" s="16">
        <f t="shared" si="9"/>
        <v>0.0811633412242137</v>
      </c>
      <c r="Y279" s="5" t="str">
        <f t="array" ref="Y279">_xlfn.IFS(AND(Z279&gt;0,Z279&lt;=1),"0 to 1",AND(Z279&gt;1,Z279&lt;=2),"1 to 2",AND(Z279&gt;2,Z279&lt;=4),"2 to 4",AND(Z279&gt;4,Z279&lt;=6),"4 to 6",AND(Z279&gt;6,Z279&lt;=8),"6 to 8",AND(Z279&gt;8,Z279&lt;=10),"8 to 10",AND(Z279&gt;10,Z279&lt;=15),"10 to 15",AND(Z279&gt;15,Z279&lt;=20),"15 to 20",AND(Z279&gt;20,Z279&lt;=25),"20 to 25",AND(Z279&gt;25,Z279&lt;=30),"25 to 30",AND(Z279&gt;30,Z279&lt;=40),"30 to 40",AND(Z279&gt;40,Z279&lt;=50),"40 to 50",Z279&gt;50,"50+")</f>
        <v>30 to 40</v>
      </c>
      <c r="Z279" s="9">
        <f>_xlfn.XLOOKUP($E279,'Raw Data'!$E:$E,'Raw Data'!Z:Z,"ERROR",0,1)</f>
        <v>31.5</v>
      </c>
      <c r="AA279" s="9" t="str">
        <f>_xlfn.XLOOKUP($E279,'Raw Data'!$E:$E,'Raw Data'!AA:AA,"ERROR",0,1)</f>
        <v>oz</v>
      </c>
    </row>
    <row r="280" hidden="1" spans="1:27">
      <c r="A280" s="5" t="str">
        <f>_xlfn.XLOOKUP($E280,'Raw Data'!$E:$E,'Raw Data'!A:A,"ERROR",0,1)</f>
        <v>AE</v>
      </c>
      <c r="B280" s="5" t="str">
        <f>_xlfn.XLOOKUP($E280,'Raw Data'!$E:$E,'Raw Data'!B:B,"ERROR",0,1)</f>
        <v>Hair Mousses</v>
      </c>
      <c r="C280" s="5" t="str">
        <f>_xlfn.XLOOKUP($E280,'Raw Data'!$E:$E,'Raw Data'!C:C,"ERROR",0,1)</f>
        <v>osis</v>
      </c>
      <c r="D280" s="5" t="str">
        <f>_xlfn.XLOOKUP($E280,'Raw Data'!$E:$E,'Raw Data'!D:D,"ERROR",0,1)</f>
        <v>www.amazon.ae/dp/B07116PWV3</v>
      </c>
      <c r="E280" s="5" t="s">
        <v>479</v>
      </c>
      <c r="F280" s="9" t="str">
        <f>_xlfn.XLOOKUP($E280,'Raw Data'!$E:$E,'Raw Data'!F:F,"ERROR",0,1)</f>
        <v>OSiS+ GRIP Extreme Hold Mousse, 7 Ounce (Pack of 3)</v>
      </c>
      <c r="G280" s="10">
        <f>_xlfn.XLOOKUP($E280,'Raw Data'!$E:$E,'Raw Data'!G:G,"ERROR",0,1)</f>
        <v>0</v>
      </c>
      <c r="H280" s="9">
        <f>_xlfn.XLOOKUP($E280,'Raw Data'!$E:$E,'Raw Data'!H:H,"ERROR",0,1)</f>
        <v>0</v>
      </c>
      <c r="I280" s="9">
        <f>_xlfn.XLOOKUP($E280,'Raw Data'!$E:$E,'Raw Data'!I:I,"ERROR",0,1)</f>
        <v>0</v>
      </c>
      <c r="J280" s="9" t="str">
        <f>_xlfn.XLOOKUP($E280,'Raw Data'!$E:$E,'Raw Data'!J:J,"ERROR",0,1)</f>
        <v>No</v>
      </c>
      <c r="K280" s="14" t="str">
        <f t="array" ref="K280">_xlfn.IFS(AND(L280&gt;0,L280&lt;=5),"0 to 5",AND(L280&gt;5,L280&lt;=10),"5 to 10",AND(L280&gt;10,L280&lt;=15),"10 to 15",AND(L280&gt;15,L280&lt;=20),"15 to 20",AND(L280&gt;20,L280&lt;=30),"20 to 30",AND(L280&gt;30,L280&lt;=40),"30 to 40",AND(L280&gt;40,L280&lt;=50),"40 to 50",AND(L280&gt;50,L280&lt;=75),"50 to 75",AND(L280&gt;75,L280&lt;=100),"75 to 100",AND(L280&gt;100,L280&lt;=150),"100 to 150",AND(L280&gt;150,L280&lt;=200),"150 to 200",AND(L280&gt;200,L280&lt;=250),"200 to 250",AND(L280&gt;250,L280&lt;=300),"250 to 300",AND(L280&gt;300,L280&lt;=400),"300 to 400",AND(L280&gt;400,L280&lt;=500),"400 to 500",L280&gt;500,"500+")</f>
        <v>150 to 200</v>
      </c>
      <c r="L280" s="9">
        <f>_xlfn.XLOOKUP($E280,'Raw Data'!$E:$E,'Raw Data'!L:L,"ERROR",0,1)</f>
        <v>182.38</v>
      </c>
      <c r="M280" s="14" t="str">
        <f t="array" ref="M280">_xlfn.IFS(AND(N280&gt;0,N280&lt;=5),"0 to 5",AND(N280&gt;5,N280&lt;=10),"5 to 10",AND(N280&gt;10,N280&lt;=15),"10 to 15",AND(N280&gt;15,N280&lt;=20),"15 to 20",AND(N280&gt;20,N280&lt;=30),"20 to 30",AND(N280&gt;30,N280&lt;=40),"30 to 40",AND(N280&gt;40,N280&lt;=50),"40 to 50",AND(N280&gt;50,N280&lt;=75),"50 to 75",AND(N280&gt;75,N280&lt;=100),"75 to 100",AND(N280&gt;100,N280&lt;=150),"100 to 150",AND(N280&gt;150,N280&lt;=200),"150 to 200",AND(N280&gt;200,N280&lt;=250),"200 to 250",AND(N280&gt;250,N280&lt;=300),"250 to 300",AND(N280&gt;300,N280&lt;=400),"300 to 400",AND(N280&gt;400,N280&lt;=500),"400 to 500",N280&gt;500,"500+")</f>
        <v>150 to 200</v>
      </c>
      <c r="N280" s="9">
        <f>_xlfn.XLOOKUP($E280,'Raw Data'!$E:$E,'Raw Data'!N:N,"ERROR",0,1)</f>
        <v>184</v>
      </c>
      <c r="O280" s="14" t="str">
        <f t="array" ref="O280">_xlfn.IFS(P280=0,"No Discount",AND(P280&gt;0,P280&lt;=0.02),"0% to 2%",AND(P280&gt;0.02,P280&lt;=0.04),"2% to 4%",AND(P280&gt;0.04,P280&lt;=0.06),"4% to 6%",AND(P280&gt;0.06,P280&lt;=0.08),"6% to 8%",AND(P280&gt;0.08,P280&lt;=0.1),"8% to 10%",AND(P280&gt;0.1,P280&lt;=0.15),"10% to 15%",AND(P280&gt;0.15,P280&lt;=0.2),"15% to 20%",AND(P280&gt;0.2,P280&lt;=0.25),"20% to 25%",AND(P280&gt;0.25,P280&lt;=0.3),"25% to 30%",AND(P280&gt;0.3,P280&lt;=0.4),"30% to 40%",AND(P280&gt;0.4,P280&lt;=0.5),"40% to 50%",AND(P280&gt;0.5,P280&lt;=0.75),"50% to 75%",AND(P280&gt;0.75,P280&lt;=1),"75% to 100%")</f>
        <v>0% to 2%</v>
      </c>
      <c r="P280" s="10">
        <f>_xlfn.XLOOKUP($E280,'Raw Data'!$E:$E,'Raw Data'!P:P,"ERROR",0,1)</f>
        <v>0.00880434782608698</v>
      </c>
      <c r="Q280" s="9">
        <f>_xlfn.XLOOKUP($E280,'Raw Data'!$E:$E,'Raw Data'!Q:Q,"ERROR",0,1)</f>
        <v>21</v>
      </c>
      <c r="R280" s="9" t="str">
        <f>_xlfn.XLOOKUP($E280,'Raw Data'!$E:$E,'Raw Data'!R:R,"ERROR",0,1)</f>
        <v>oz</v>
      </c>
      <c r="S280" s="5" t="str">
        <f t="array" ref="S280">_xlfn.IFS(AND(T280&gt;0,T280&lt;=0.05),"0 to 0.05",AND(T280&gt;0.05,T280&lt;=0.1),"0.05 to 0.1",AND(T280&gt;0.1,T280&lt;=0.2),"0.1 to 0.2",AND(T280&gt;0.2,T280&lt;=0.3),"0.2 to 0.3",AND(T280&gt;0.3,T280&lt;=0.4),"0.3 to 0.4",AND(T280&gt;0.4,T280&lt;=0.5),"0.4 to 0.5",AND(T280&gt;0.5,T280&lt;=0.75),"0.5 to 0.75",AND(T280&gt;0.75,T280&lt;=1),"0.75 to 1",AND(T280&gt;1,T280&lt;=2),"1 to 2",AND(T280&gt;2,T280&lt;=3),"2 to 3",AND(T280&gt;3,T280&lt;=4),"3 to 4",AND(T280&gt;4,T280&lt;=5),"4 to 5",AND(T280&gt;5,T280&lt;=10),"5 to 10",T280&gt;10,"10+")</f>
        <v>0.2 to 0.3</v>
      </c>
      <c r="T280" s="10">
        <f>_xlfn.XLOOKUP($E280,'Raw Data'!$E:$E,'Raw Data'!T:T,"ERROR",0,1)</f>
        <v>0.293701789136351</v>
      </c>
      <c r="U280" s="15" t="str">
        <f t="array" ref="U280">_xlfn.IFS(AND(V280&gt;0,V280&lt;=0.05),"0 to 0.05",AND(V280&gt;0.05,V280&lt;=0.1),"0.05 to 0.1",AND(V280&gt;0.1,V280&lt;=0.2),"0.1 to 0.2",AND(V280&gt;0.2,V280&lt;=0.3),"0.2 to 0.3",AND(V280&gt;0.3,V280&lt;=0.4),"0.3 to 0.4",AND(V280&gt;0.4,V280&lt;=0.5),"0.4 to 0.5",AND(V280&gt;0.5,V280&lt;=0.75),"0.5 to 0.75",AND(V280&gt;0.75,V280&lt;=1),"0.75 to 1",AND(V280&gt;1,V280&lt;=2),"1 to 2",AND(V280&gt;2,V280&lt;=3),"2 to 3",AND(V280&gt;3,V280&lt;=4),"3 to 4",AND(V280&gt;4,V280&lt;=5),"4 to 5",AND(V280&gt;5,V280&lt;=10),"5 to 10",V280&gt;10,"10+")</f>
        <v>0.05 to 0.1</v>
      </c>
      <c r="V280" s="10">
        <f>_xlfn.XLOOKUP($E280,'Raw Data'!$E:$E,'Raw Data'!V:V,"ERROR",0,1)</f>
        <v>0.0800038649210107</v>
      </c>
      <c r="W280" s="15" t="str">
        <f t="array" ref="W280">_xlfn.IFS(AND(X280&gt;0,X280&lt;=0.05),"0 to 0.05",AND(X280&gt;0.05,X280&lt;=0.1),"0.05 to 0.1",AND(X280&gt;0.1,X280&lt;=0.2),"0.1 to 0.2",AND(X280&gt;0.2,X280&lt;=0.3),"0.2 to 0.3",AND(X280&gt;0.3,X280&lt;=0.4),"0.3 to 0.4",AND(X280&gt;0.4,X280&lt;=0.5),"0.4 to 0.5",AND(X280&gt;0.5,X280&lt;=0.75),"0.5 to 0.75",AND(X280&gt;0.75,X280&lt;=1),"0.75 to 1",AND(X280&gt;1,X280&lt;=2),"1 to 2",AND(X280&gt;2,X280&lt;=3),"2 to 3",AND(X280&gt;3,X280&lt;=4),"3 to 4",AND(X280&gt;4,X280&lt;=5),"4 to 5",AND(X280&gt;5,X280&lt;=10),"5 to 10",X280&gt;10,"10+")</f>
        <v>0.05 to 0.1</v>
      </c>
      <c r="X280" s="16">
        <f t="shared" si="9"/>
        <v>0.0792994830668148</v>
      </c>
      <c r="Y280" s="5" t="str">
        <f t="array" ref="Y280">_xlfn.IFS(AND(Z280&gt;0,Z280&lt;=1),"0 to 1",AND(Z280&gt;1,Z280&lt;=2),"1 to 2",AND(Z280&gt;2,Z280&lt;=4),"2 to 4",AND(Z280&gt;4,Z280&lt;=6),"4 to 6",AND(Z280&gt;6,Z280&lt;=8),"6 to 8",AND(Z280&gt;8,Z280&lt;=10),"8 to 10",AND(Z280&gt;10,Z280&lt;=15),"10 to 15",AND(Z280&gt;15,Z280&lt;=20),"15 to 20",AND(Z280&gt;20,Z280&lt;=25),"20 to 25",AND(Z280&gt;25,Z280&lt;=30),"25 to 30",AND(Z280&gt;30,Z280&lt;=40),"30 to 40",AND(Z280&gt;40,Z280&lt;=50),"40 to 50",Z280&gt;50,"50+")</f>
        <v>20 to 25</v>
      </c>
      <c r="Z280" s="9">
        <f>_xlfn.XLOOKUP($E280,'Raw Data'!$E:$E,'Raw Data'!Z:Z,"ERROR",0,1)</f>
        <v>21</v>
      </c>
      <c r="AA280" s="9" t="str">
        <f>_xlfn.XLOOKUP($E280,'Raw Data'!$E:$E,'Raw Data'!AA:AA,"ERROR",0,1)</f>
        <v>oz</v>
      </c>
    </row>
    <row r="281" hidden="1" spans="1:27">
      <c r="A281" s="5" t="str">
        <f>_xlfn.XLOOKUP($E281,'Raw Data'!$E:$E,'Raw Data'!A:A,"ERROR",0,1)</f>
        <v>AE</v>
      </c>
      <c r="B281" s="5" t="str">
        <f>_xlfn.XLOOKUP($E281,'Raw Data'!$E:$E,'Raw Data'!B:B,"ERROR",0,1)</f>
        <v>Hair Mousses</v>
      </c>
      <c r="C281" s="5" t="str">
        <f>_xlfn.XLOOKUP($E281,'Raw Data'!$E:$E,'Raw Data'!C:C,"ERROR",0,1)</f>
        <v>Tresemme</v>
      </c>
      <c r="D281" s="5" t="str">
        <f>_xlfn.XLOOKUP($E281,'Raw Data'!$E:$E,'Raw Data'!D:D,"ERROR",0,1)</f>
        <v>www.amazon.ae/dp/B00MLKC4SI</v>
      </c>
      <c r="E281" s="5" t="s">
        <v>480</v>
      </c>
      <c r="F281" s="9" t="str">
        <f>_xlfn.XLOOKUP($E281,'Raw Data'!$E:$E,'Raw Data'!F:F,"ERROR",0,1)</f>
        <v>Tresemme   Mousse  Extra Firm Control, 15 Ounce</v>
      </c>
      <c r="G281" s="10">
        <f>_xlfn.XLOOKUP($E281,'Raw Data'!$E:$E,'Raw Data'!G:G,"ERROR",0,1)</f>
        <v>0</v>
      </c>
      <c r="H281" s="9">
        <f>_xlfn.XLOOKUP($E281,'Raw Data'!$E:$E,'Raw Data'!H:H,"ERROR",0,1)</f>
        <v>0</v>
      </c>
      <c r="I281" s="9">
        <f>_xlfn.XLOOKUP($E281,'Raw Data'!$E:$E,'Raw Data'!I:I,"ERROR",0,1)</f>
        <v>0</v>
      </c>
      <c r="J281" s="9" t="str">
        <f>_xlfn.XLOOKUP($E281,'Raw Data'!$E:$E,'Raw Data'!J:J,"ERROR",0,1)</f>
        <v>No</v>
      </c>
      <c r="K281" s="14" t="str">
        <f t="array" ref="K281">_xlfn.IFS(AND(L281&gt;0,L281&lt;=5),"0 to 5",AND(L281&gt;5,L281&lt;=10),"5 to 10",AND(L281&gt;10,L281&lt;=15),"10 to 15",AND(L281&gt;15,L281&lt;=20),"15 to 20",AND(L281&gt;20,L281&lt;=30),"20 to 30",AND(L281&gt;30,L281&lt;=40),"30 to 40",AND(L281&gt;40,L281&lt;=50),"40 to 50",AND(L281&gt;50,L281&lt;=75),"50 to 75",AND(L281&gt;75,L281&lt;=100),"75 to 100",AND(L281&gt;100,L281&lt;=150),"100 to 150",AND(L281&gt;150,L281&lt;=200),"150 to 200",AND(L281&gt;200,L281&lt;=250),"200 to 250",AND(L281&gt;250,L281&lt;=300),"250 to 300",AND(L281&gt;300,L281&lt;=400),"300 to 400",AND(L281&gt;400,L281&lt;=500),"400 to 500",L281&gt;500,"500+")</f>
        <v>150 to 200</v>
      </c>
      <c r="L281" s="9">
        <f>_xlfn.XLOOKUP($E281,'Raw Data'!$E:$E,'Raw Data'!L:L,"ERROR",0,1)</f>
        <v>172.07</v>
      </c>
      <c r="M281" s="14" t="str">
        <f t="array" ref="M281">_xlfn.IFS(AND(N281&gt;0,N281&lt;=5),"0 to 5",AND(N281&gt;5,N281&lt;=10),"5 to 10",AND(N281&gt;10,N281&lt;=15),"10 to 15",AND(N281&gt;15,N281&lt;=20),"15 to 20",AND(N281&gt;20,N281&lt;=30),"20 to 30",AND(N281&gt;30,N281&lt;=40),"30 to 40",AND(N281&gt;40,N281&lt;=50),"40 to 50",AND(N281&gt;50,N281&lt;=75),"50 to 75",AND(N281&gt;75,N281&lt;=100),"75 to 100",AND(N281&gt;100,N281&lt;=150),"100 to 150",AND(N281&gt;150,N281&lt;=200),"150 to 200",AND(N281&gt;200,N281&lt;=250),"200 to 250",AND(N281&gt;250,N281&lt;=300),"250 to 300",AND(N281&gt;300,N281&lt;=400),"300 to 400",AND(N281&gt;400,N281&lt;=500),"400 to 500",N281&gt;500,"500+")</f>
        <v>150 to 200</v>
      </c>
      <c r="N281" s="9">
        <f>_xlfn.XLOOKUP($E281,'Raw Data'!$E:$E,'Raw Data'!N:N,"ERROR",0,1)</f>
        <v>172.07</v>
      </c>
      <c r="O281" s="14" t="str">
        <f t="array" ref="O281">_xlfn.IFS(P281=0,"No Discount",AND(P281&gt;0,P281&lt;=0.02),"0% to 2%",AND(P281&gt;0.02,P281&lt;=0.04),"2% to 4%",AND(P281&gt;0.04,P281&lt;=0.06),"4% to 6%",AND(P281&gt;0.06,P281&lt;=0.08),"6% to 8%",AND(P281&gt;0.08,P281&lt;=0.1),"8% to 10%",AND(P281&gt;0.1,P281&lt;=0.15),"10% to 15%",AND(P281&gt;0.15,P281&lt;=0.2),"15% to 20%",AND(P281&gt;0.2,P281&lt;=0.25),"20% to 25%",AND(P281&gt;0.25,P281&lt;=0.3),"25% to 30%",AND(P281&gt;0.3,P281&lt;=0.4),"30% to 40%",AND(P281&gt;0.4,P281&lt;=0.5),"40% to 50%",AND(P281&gt;0.5,P281&lt;=0.75),"50% to 75%",AND(P281&gt;0.75,P281&lt;=1),"75% to 100%")</f>
        <v>No Discount</v>
      </c>
      <c r="P281" s="10">
        <f>_xlfn.XLOOKUP($E281,'Raw Data'!$E:$E,'Raw Data'!P:P,"ERROR",0,1)</f>
        <v>0</v>
      </c>
      <c r="Q281" s="9">
        <f>_xlfn.XLOOKUP($E281,'Raw Data'!$E:$E,'Raw Data'!Q:Q,"ERROR",0,1)</f>
        <v>15</v>
      </c>
      <c r="R281" s="9" t="str">
        <f>_xlfn.XLOOKUP($E281,'Raw Data'!$E:$E,'Raw Data'!R:R,"ERROR",0,1)</f>
        <v>oz</v>
      </c>
      <c r="S281" s="5" t="str">
        <f t="array" ref="S281">_xlfn.IFS(AND(T281&gt;0,T281&lt;=0.05),"0 to 0.05",AND(T281&gt;0.05,T281&lt;=0.1),"0.05 to 0.1",AND(T281&gt;0.1,T281&lt;=0.2),"0.1 to 0.2",AND(T281&gt;0.2,T281&lt;=0.3),"0.2 to 0.3",AND(T281&gt;0.3,T281&lt;=0.4),"0.3 to 0.4",AND(T281&gt;0.4,T281&lt;=0.5),"0.4 to 0.5",AND(T281&gt;0.5,T281&lt;=0.75),"0.5 to 0.75",AND(T281&gt;0.75,T281&lt;=1),"0.75 to 1",AND(T281&gt;1,T281&lt;=2),"1 to 2",AND(T281&gt;2,T281&lt;=3),"2 to 3",AND(T281&gt;3,T281&lt;=4),"3 to 4",AND(T281&gt;4,T281&lt;=5),"4 to 5",AND(T281&gt;5,T281&lt;=10),"5 to 10",T281&gt;10,"10+")</f>
        <v>0.3 to 0.4</v>
      </c>
      <c r="T281" s="10">
        <f>_xlfn.XLOOKUP($E281,'Raw Data'!$E:$E,'Raw Data'!T:T,"ERROR",0,1)</f>
        <v>0.387938225679179</v>
      </c>
      <c r="U281" s="15" t="str">
        <f t="array" ref="U281">_xlfn.IFS(AND(V281&gt;0,V281&lt;=0.05),"0 to 0.05",AND(V281&gt;0.05,V281&lt;=0.1),"0.05 to 0.1",AND(V281&gt;0.1,V281&lt;=0.2),"0.1 to 0.2",AND(V281&gt;0.2,V281&lt;=0.3),"0.2 to 0.3",AND(V281&gt;0.3,V281&lt;=0.4),"0.3 to 0.4",AND(V281&gt;0.4,V281&lt;=0.5),"0.4 to 0.5",AND(V281&gt;0.5,V281&lt;=0.75),"0.5 to 0.75",AND(V281&gt;0.75,V281&lt;=1),"0.75 to 1",AND(V281&gt;1,V281&lt;=2),"1 to 2",AND(V281&gt;2,V281&lt;=3),"2 to 3",AND(V281&gt;3,V281&lt;=4),"3 to 4",AND(V281&gt;4,V281&lt;=5),"4 to 5",AND(V281&gt;5,V281&lt;=10),"5 to 10",V281&gt;10,"10+")</f>
        <v>0.1 to 0.2</v>
      </c>
      <c r="V281" s="10">
        <f>_xlfn.XLOOKUP($E281,'Raw Data'!$E:$E,'Raw Data'!V:V,"ERROR",0,1)</f>
        <v>0.104743320933378</v>
      </c>
      <c r="W281" s="15" t="str">
        <f t="array" ref="W281">_xlfn.IFS(AND(X281&gt;0,X281&lt;=0.05),"0 to 0.05",AND(X281&gt;0.05,X281&lt;=0.1),"0.05 to 0.1",AND(X281&gt;0.1,X281&lt;=0.2),"0.1 to 0.2",AND(X281&gt;0.2,X281&lt;=0.3),"0.2 to 0.3",AND(X281&gt;0.3,X281&lt;=0.4),"0.3 to 0.4",AND(X281&gt;0.4,X281&lt;=0.5),"0.4 to 0.5",AND(X281&gt;0.5,X281&lt;=0.75),"0.5 to 0.75",AND(X281&gt;0.75,X281&lt;=1),"0.75 to 1",AND(X281&gt;1,X281&lt;=2),"1 to 2",AND(X281&gt;2,X281&lt;=3),"2 to 3",AND(X281&gt;3,X281&lt;=4),"3 to 4",AND(X281&gt;4,X281&lt;=5),"4 to 5",AND(X281&gt;5,X281&lt;=10),"5 to 10",X281&gt;10,"10+")</f>
        <v>0.1 to 0.2</v>
      </c>
      <c r="X281" s="16">
        <f t="shared" si="9"/>
        <v>0.104743320933378</v>
      </c>
      <c r="Y281" s="5" t="str">
        <f t="array" ref="Y281">_xlfn.IFS(AND(Z281&gt;0,Z281&lt;=1),"0 to 1",AND(Z281&gt;1,Z281&lt;=2),"1 to 2",AND(Z281&gt;2,Z281&lt;=4),"2 to 4",AND(Z281&gt;4,Z281&lt;=6),"4 to 6",AND(Z281&gt;6,Z281&lt;=8),"6 to 8",AND(Z281&gt;8,Z281&lt;=10),"8 to 10",AND(Z281&gt;10,Z281&lt;=15),"10 to 15",AND(Z281&gt;15,Z281&lt;=20),"15 to 20",AND(Z281&gt;20,Z281&lt;=25),"20 to 25",AND(Z281&gt;25,Z281&lt;=30),"25 to 30",AND(Z281&gt;30,Z281&lt;=40),"30 to 40",AND(Z281&gt;40,Z281&lt;=50),"40 to 50",Z281&gt;50,"50+")</f>
        <v>10 to 15</v>
      </c>
      <c r="Z281" s="9">
        <f>_xlfn.XLOOKUP($E281,'Raw Data'!$E:$E,'Raw Data'!Z:Z,"ERROR",0,1)</f>
        <v>15</v>
      </c>
      <c r="AA281" s="9" t="str">
        <f>_xlfn.XLOOKUP($E281,'Raw Data'!$E:$E,'Raw Data'!AA:AA,"ERROR",0,1)</f>
        <v>oz</v>
      </c>
    </row>
    <row r="282" hidden="1" spans="1:27">
      <c r="A282" s="5" t="str">
        <f>_xlfn.XLOOKUP($E282,'Raw Data'!$E:$E,'Raw Data'!A:A,"ERROR",0,1)</f>
        <v>AE</v>
      </c>
      <c r="B282" s="5" t="str">
        <f>_xlfn.XLOOKUP($E282,'Raw Data'!$E:$E,'Raw Data'!B:B,"ERROR",0,1)</f>
        <v>Hair Mousses</v>
      </c>
      <c r="C282" s="5" t="str">
        <f>_xlfn.XLOOKUP($E282,'Raw Data'!$E:$E,'Raw Data'!C:C,"ERROR",0,1)</f>
        <v>SHEA MOISTURE</v>
      </c>
      <c r="D282" s="5" t="str">
        <f>_xlfn.XLOOKUP($E282,'Raw Data'!$E:$E,'Raw Data'!D:D,"ERROR",0,1)</f>
        <v>www.amazon.ae/dp/B01CTBEJA4</v>
      </c>
      <c r="E282" s="5" t="s">
        <v>481</v>
      </c>
      <c r="F282" s="9" t="str">
        <f>_xlfn.XLOOKUP($E282,'Raw Data'!$E:$E,'Raw Data'!F:F,"ERROR",0,1)</f>
        <v>Shea Moisture Coconut &amp; Hibiscus Curl Mousse 7.5 Ounce (221ml) (3 Pack)</v>
      </c>
      <c r="G282" s="10">
        <f>_xlfn.XLOOKUP($E282,'Raw Data'!$E:$E,'Raw Data'!G:G,"ERROR",0,1)</f>
        <v>0</v>
      </c>
      <c r="H282" s="9">
        <f>_xlfn.XLOOKUP($E282,'Raw Data'!$E:$E,'Raw Data'!H:H,"ERROR",0,1)</f>
        <v>0</v>
      </c>
      <c r="I282" s="9">
        <f>_xlfn.XLOOKUP($E282,'Raw Data'!$E:$E,'Raw Data'!I:I,"ERROR",0,1)</f>
        <v>0</v>
      </c>
      <c r="J282" s="9" t="str">
        <f>_xlfn.XLOOKUP($E282,'Raw Data'!$E:$E,'Raw Data'!J:J,"ERROR",0,1)</f>
        <v>No</v>
      </c>
      <c r="K282" s="14" t="str">
        <f t="array" ref="K282">_xlfn.IFS(AND(L282&gt;0,L282&lt;=5),"0 to 5",AND(L282&gt;5,L282&lt;=10),"5 to 10",AND(L282&gt;10,L282&lt;=15),"10 to 15",AND(L282&gt;15,L282&lt;=20),"15 to 20",AND(L282&gt;20,L282&lt;=30),"20 to 30",AND(L282&gt;30,L282&lt;=40),"30 to 40",AND(L282&gt;40,L282&lt;=50),"40 to 50",AND(L282&gt;50,L282&lt;=75),"50 to 75",AND(L282&gt;75,L282&lt;=100),"75 to 100",AND(L282&gt;100,L282&lt;=150),"100 to 150",AND(L282&gt;150,L282&lt;=200),"150 to 200",AND(L282&gt;200,L282&lt;=250),"200 to 250",AND(L282&gt;250,L282&lt;=300),"250 to 300",AND(L282&gt;300,L282&lt;=400),"300 to 400",AND(L282&gt;400,L282&lt;=500),"400 to 500",L282&gt;500,"500+")</f>
        <v>100 to 150</v>
      </c>
      <c r="L282" s="9">
        <f>_xlfn.XLOOKUP($E282,'Raw Data'!$E:$E,'Raw Data'!L:L,"ERROR",0,1)</f>
        <v>135.8</v>
      </c>
      <c r="M282" s="14" t="str">
        <f t="array" ref="M282">_xlfn.IFS(AND(N282&gt;0,N282&lt;=5),"0 to 5",AND(N282&gt;5,N282&lt;=10),"5 to 10",AND(N282&gt;10,N282&lt;=15),"10 to 15",AND(N282&gt;15,N282&lt;=20),"15 to 20",AND(N282&gt;20,N282&lt;=30),"20 to 30",AND(N282&gt;30,N282&lt;=40),"30 to 40",AND(N282&gt;40,N282&lt;=50),"40 to 50",AND(N282&gt;50,N282&lt;=75),"50 to 75",AND(N282&gt;75,N282&lt;=100),"75 to 100",AND(N282&gt;100,N282&lt;=150),"100 to 150",AND(N282&gt;150,N282&lt;=200),"150 to 200",AND(N282&gt;200,N282&lt;=250),"200 to 250",AND(N282&gt;250,N282&lt;=300),"250 to 300",AND(N282&gt;300,N282&lt;=400),"300 to 400",AND(N282&gt;400,N282&lt;=500),"400 to 500",N282&gt;500,"500+")</f>
        <v>100 to 150</v>
      </c>
      <c r="N282" s="9">
        <f>_xlfn.XLOOKUP($E282,'Raw Data'!$E:$E,'Raw Data'!N:N,"ERROR",0,1)</f>
        <v>135.8</v>
      </c>
      <c r="O282" s="14" t="str">
        <f t="array" ref="O282">_xlfn.IFS(P282=0,"No Discount",AND(P282&gt;0,P282&lt;=0.02),"0% to 2%",AND(P282&gt;0.02,P282&lt;=0.04),"2% to 4%",AND(P282&gt;0.04,P282&lt;=0.06),"4% to 6%",AND(P282&gt;0.06,P282&lt;=0.08),"6% to 8%",AND(P282&gt;0.08,P282&lt;=0.1),"8% to 10%",AND(P282&gt;0.1,P282&lt;=0.15),"10% to 15%",AND(P282&gt;0.15,P282&lt;=0.2),"15% to 20%",AND(P282&gt;0.2,P282&lt;=0.25),"20% to 25%",AND(P282&gt;0.25,P282&lt;=0.3),"25% to 30%",AND(P282&gt;0.3,P282&lt;=0.4),"30% to 40%",AND(P282&gt;0.4,P282&lt;=0.5),"40% to 50%",AND(P282&gt;0.5,P282&lt;=0.75),"50% to 75%",AND(P282&gt;0.75,P282&lt;=1),"75% to 100%")</f>
        <v>No Discount</v>
      </c>
      <c r="P282" s="10">
        <f>_xlfn.XLOOKUP($E282,'Raw Data'!$E:$E,'Raw Data'!P:P,"ERROR",0,1)</f>
        <v>0</v>
      </c>
      <c r="Q282" s="9">
        <f>_xlfn.XLOOKUP($E282,'Raw Data'!$E:$E,'Raw Data'!Q:Q,"ERROR",0,1)</f>
        <v>90</v>
      </c>
      <c r="R282" s="9" t="str">
        <f>_xlfn.XLOOKUP($E282,'Raw Data'!$E:$E,'Raw Data'!R:R,"ERROR",0,1)</f>
        <v>oz</v>
      </c>
      <c r="S282" s="5" t="str">
        <f t="array" ref="S282">_xlfn.IFS(AND(T282&gt;0,T282&lt;=0.05),"0 to 0.05",AND(T282&gt;0.05,T282&lt;=0.1),"0.05 to 0.1",AND(T282&gt;0.1,T282&lt;=0.2),"0.1 to 0.2",AND(T282&gt;0.2,T282&lt;=0.3),"0.2 to 0.3",AND(T282&gt;0.3,T282&lt;=0.4),"0.3 to 0.4",AND(T282&gt;0.4,T282&lt;=0.5),"0.4 to 0.5",AND(T282&gt;0.5,T282&lt;=0.75),"0.5 to 0.75",AND(T282&gt;0.75,T282&lt;=1),"0.75 to 1",AND(T282&gt;1,T282&lt;=2),"1 to 2",AND(T282&gt;2,T282&lt;=3),"2 to 3",AND(T282&gt;3,T282&lt;=4),"3 to 4",AND(T282&gt;4,T282&lt;=5),"4 to 5",AND(T282&gt;5,T282&lt;=10),"5 to 10",T282&gt;10,"10+")</f>
        <v>0.05 to 0.1</v>
      </c>
      <c r="T282" s="10">
        <f>_xlfn.XLOOKUP($E282,'Raw Data'!$E:$E,'Raw Data'!T:T,"ERROR",0,1)</f>
        <v>0.0510276932326307</v>
      </c>
      <c r="U282" s="15" t="str">
        <f t="array" ref="U282">_xlfn.IFS(AND(V282&gt;0,V282&lt;=0.05),"0 to 0.05",AND(V282&gt;0.05,V282&lt;=0.1),"0.05 to 0.1",AND(V282&gt;0.1,V282&lt;=0.2),"0.1 to 0.2",AND(V282&gt;0.2,V282&lt;=0.3),"0.2 to 0.3",AND(V282&gt;0.3,V282&lt;=0.4),"0.3 to 0.4",AND(V282&gt;0.4,V282&lt;=0.5),"0.4 to 0.5",AND(V282&gt;0.5,V282&lt;=0.75),"0.5 to 0.75",AND(V282&gt;0.75,V282&lt;=1),"0.75 to 1",AND(V282&gt;1,V282&lt;=2),"1 to 2",AND(V282&gt;2,V282&lt;=3),"2 to 3",AND(V282&gt;3,V282&lt;=4),"3 to 4",AND(V282&gt;4,V282&lt;=5),"4 to 5",AND(V282&gt;5,V282&lt;=10),"5 to 10",V282&gt;10,"10+")</f>
        <v>0 to 0.05</v>
      </c>
      <c r="V282" s="10">
        <f>_xlfn.XLOOKUP($E282,'Raw Data'!$E:$E,'Raw Data'!V:V,"ERROR",0,1)</f>
        <v>0.0137774771728103</v>
      </c>
      <c r="W282" s="15" t="str">
        <f t="array" ref="W282">_xlfn.IFS(AND(X282&gt;0,X282&lt;=0.05),"0 to 0.05",AND(X282&gt;0.05,X282&lt;=0.1),"0.05 to 0.1",AND(X282&gt;0.1,X282&lt;=0.2),"0.1 to 0.2",AND(X282&gt;0.2,X282&lt;=0.3),"0.2 to 0.3",AND(X282&gt;0.3,X282&lt;=0.4),"0.3 to 0.4",AND(X282&gt;0.4,X282&lt;=0.5),"0.4 to 0.5",AND(X282&gt;0.5,X282&lt;=0.75),"0.5 to 0.75",AND(X282&gt;0.75,X282&lt;=1),"0.75 to 1",AND(X282&gt;1,X282&lt;=2),"1 to 2",AND(X282&gt;2,X282&lt;=3),"2 to 3",AND(X282&gt;3,X282&lt;=4),"3 to 4",AND(X282&gt;4,X282&lt;=5),"4 to 5",AND(X282&gt;5,X282&lt;=10),"5 to 10",X282&gt;10,"10+")</f>
        <v>0 to 0.05</v>
      </c>
      <c r="X282" s="16">
        <f t="shared" si="9"/>
        <v>0.0137774771728103</v>
      </c>
      <c r="Y282" s="5" t="str">
        <f t="array" ref="Y282">_xlfn.IFS(AND(Z282&gt;0,Z282&lt;=1),"0 to 1",AND(Z282&gt;1,Z282&lt;=2),"1 to 2",AND(Z282&gt;2,Z282&lt;=4),"2 to 4",AND(Z282&gt;4,Z282&lt;=6),"4 to 6",AND(Z282&gt;6,Z282&lt;=8),"6 to 8",AND(Z282&gt;8,Z282&lt;=10),"8 to 10",AND(Z282&gt;10,Z282&lt;=15),"10 to 15",AND(Z282&gt;15,Z282&lt;=20),"15 to 20",AND(Z282&gt;20,Z282&lt;=25),"20 to 25",AND(Z282&gt;25,Z282&lt;=30),"25 to 30",AND(Z282&gt;30,Z282&lt;=40),"30 to 40",AND(Z282&gt;40,Z282&lt;=50),"40 to 50",Z282&gt;50,"50+")</f>
        <v>50+</v>
      </c>
      <c r="Z282" s="9">
        <f>_xlfn.XLOOKUP($E282,'Raw Data'!$E:$E,'Raw Data'!Z:Z,"ERROR",0,1)</f>
        <v>90</v>
      </c>
      <c r="AA282" s="9" t="str">
        <f>_xlfn.XLOOKUP($E282,'Raw Data'!$E:$E,'Raw Data'!AA:AA,"ERROR",0,1)</f>
        <v>oz</v>
      </c>
    </row>
    <row r="283" hidden="1" spans="1:27">
      <c r="A283" s="5" t="str">
        <f>_xlfn.XLOOKUP($E283,'Raw Data'!$E:$E,'Raw Data'!A:A,"ERROR",0,1)</f>
        <v>AE</v>
      </c>
      <c r="B283" s="5" t="str">
        <f>_xlfn.XLOOKUP($E283,'Raw Data'!$E:$E,'Raw Data'!B:B,"ERROR",0,1)</f>
        <v>Hair Mousses</v>
      </c>
      <c r="C283" s="5" t="str">
        <f>_xlfn.XLOOKUP($E283,'Raw Data'!$E:$E,'Raw Data'!C:C,"ERROR",0,1)</f>
        <v>Kristin Ess</v>
      </c>
      <c r="D283" s="5" t="str">
        <f>_xlfn.XLOOKUP($E283,'Raw Data'!$E:$E,'Raw Data'!D:D,"ERROR",0,1)</f>
        <v>www.amazon.ae/dp/B075RL4DLN</v>
      </c>
      <c r="E283" s="5" t="s">
        <v>482</v>
      </c>
      <c r="F283" s="9" t="str">
        <f>_xlfn.XLOOKUP($E283,'Raw Data'!$E:$E,'Raw Data'!F:F,"ERROR",0,1)</f>
        <v>Kristin Ess Hair Instant Lift Volumizing Mousse with Castor Oil - Boosts Volume + Thickens, Body Building, Lasting Hold, Non-Sticky, For Curly, Wavy + Straight Hair, 8.1 Oz (Pack of 1)</v>
      </c>
      <c r="G283" s="10">
        <f>_xlfn.XLOOKUP($E283,'Raw Data'!$E:$E,'Raw Data'!G:G,"ERROR",0,1)</f>
        <v>0</v>
      </c>
      <c r="H283" s="9">
        <f>_xlfn.XLOOKUP($E283,'Raw Data'!$E:$E,'Raw Data'!H:H,"ERROR",0,1)</f>
        <v>0</v>
      </c>
      <c r="I283" s="9">
        <f>_xlfn.XLOOKUP($E283,'Raw Data'!$E:$E,'Raw Data'!I:I,"ERROR",0,1)</f>
        <v>0</v>
      </c>
      <c r="J283" s="9" t="str">
        <f>_xlfn.XLOOKUP($E283,'Raw Data'!$E:$E,'Raw Data'!J:J,"ERROR",0,1)</f>
        <v>No</v>
      </c>
      <c r="K283" s="14" t="str">
        <f t="array" ref="K283">_xlfn.IFS(AND(L283&gt;0,L283&lt;=5),"0 to 5",AND(L283&gt;5,L283&lt;=10),"5 to 10",AND(L283&gt;10,L283&lt;=15),"10 to 15",AND(L283&gt;15,L283&lt;=20),"15 to 20",AND(L283&gt;20,L283&lt;=30),"20 to 30",AND(L283&gt;30,L283&lt;=40),"30 to 40",AND(L283&gt;40,L283&lt;=50),"40 to 50",AND(L283&gt;50,L283&lt;=75),"50 to 75",AND(L283&gt;75,L283&lt;=100),"75 to 100",AND(L283&gt;100,L283&lt;=150),"100 to 150",AND(L283&gt;150,L283&lt;=200),"150 to 200",AND(L283&gt;200,L283&lt;=250),"200 to 250",AND(L283&gt;250,L283&lt;=300),"250 to 300",AND(L283&gt;300,L283&lt;=400),"300 to 400",AND(L283&gt;400,L283&lt;=500),"400 to 500",L283&gt;500,"500+")</f>
        <v>100 to 150</v>
      </c>
      <c r="L283" s="9">
        <f>_xlfn.XLOOKUP($E283,'Raw Data'!$E:$E,'Raw Data'!L:L,"ERROR",0,1)</f>
        <v>110.77</v>
      </c>
      <c r="M283" s="14" t="str">
        <f t="array" ref="M283">_xlfn.IFS(AND(N283&gt;0,N283&lt;=5),"0 to 5",AND(N283&gt;5,N283&lt;=10),"5 to 10",AND(N283&gt;10,N283&lt;=15),"10 to 15",AND(N283&gt;15,N283&lt;=20),"15 to 20",AND(N283&gt;20,N283&lt;=30),"20 to 30",AND(N283&gt;30,N283&lt;=40),"30 to 40",AND(N283&gt;40,N283&lt;=50),"40 to 50",AND(N283&gt;50,N283&lt;=75),"50 to 75",AND(N283&gt;75,N283&lt;=100),"75 to 100",AND(N283&gt;100,N283&lt;=150),"100 to 150",AND(N283&gt;150,N283&lt;=200),"150 to 200",AND(N283&gt;200,N283&lt;=250),"200 to 250",AND(N283&gt;250,N283&lt;=300),"250 to 300",AND(N283&gt;300,N283&lt;=400),"300 to 400",AND(N283&gt;400,N283&lt;=500),"400 to 500",N283&gt;500,"500+")</f>
        <v>100 to 150</v>
      </c>
      <c r="N283" s="9">
        <f>_xlfn.XLOOKUP($E283,'Raw Data'!$E:$E,'Raw Data'!N:N,"ERROR",0,1)</f>
        <v>110.77</v>
      </c>
      <c r="O283" s="14" t="str">
        <f t="array" ref="O283">_xlfn.IFS(P283=0,"No Discount",AND(P283&gt;0,P283&lt;=0.02),"0% to 2%",AND(P283&gt;0.02,P283&lt;=0.04),"2% to 4%",AND(P283&gt;0.04,P283&lt;=0.06),"4% to 6%",AND(P283&gt;0.06,P283&lt;=0.08),"6% to 8%",AND(P283&gt;0.08,P283&lt;=0.1),"8% to 10%",AND(P283&gt;0.1,P283&lt;=0.15),"10% to 15%",AND(P283&gt;0.15,P283&lt;=0.2),"15% to 20%",AND(P283&gt;0.2,P283&lt;=0.25),"20% to 25%",AND(P283&gt;0.25,P283&lt;=0.3),"25% to 30%",AND(P283&gt;0.3,P283&lt;=0.4),"30% to 40%",AND(P283&gt;0.4,P283&lt;=0.5),"40% to 50%",AND(P283&gt;0.5,P283&lt;=0.75),"50% to 75%",AND(P283&gt;0.75,P283&lt;=1),"75% to 100%")</f>
        <v>No Discount</v>
      </c>
      <c r="P283" s="10">
        <f>_xlfn.XLOOKUP($E283,'Raw Data'!$E:$E,'Raw Data'!P:P,"ERROR",0,1)</f>
        <v>0</v>
      </c>
      <c r="Q283" s="9">
        <f>_xlfn.XLOOKUP($E283,'Raw Data'!$E:$E,'Raw Data'!Q:Q,"ERROR",0,1)</f>
        <v>8.1</v>
      </c>
      <c r="R283" s="9" t="str">
        <f>_xlfn.XLOOKUP($E283,'Raw Data'!$E:$E,'Raw Data'!R:R,"ERROR",0,1)</f>
        <v>oz</v>
      </c>
      <c r="S283" s="5" t="str">
        <f t="array" ref="S283">_xlfn.IFS(AND(T283&gt;0,T283&lt;=0.05),"0 to 0.05",AND(T283&gt;0.05,T283&lt;=0.1),"0.05 to 0.1",AND(T283&gt;0.1,T283&lt;=0.2),"0.1 to 0.2",AND(T283&gt;0.2,T283&lt;=0.3),"0.2 to 0.3",AND(T283&gt;0.3,T283&lt;=0.4),"0.3 to 0.4",AND(T283&gt;0.4,T283&lt;=0.5),"0.4 to 0.5",AND(T283&gt;0.5,T283&lt;=0.75),"0.5 to 0.75",AND(T283&gt;0.75,T283&lt;=1),"0.75 to 1",AND(T283&gt;1,T283&lt;=2),"1 to 2",AND(T283&gt;2,T283&lt;=3),"2 to 3",AND(T283&gt;3,T283&lt;=4),"3 to 4",AND(T283&gt;4,T283&lt;=5),"4 to 5",AND(T283&gt;5,T283&lt;=10),"5 to 10",T283&gt;10,"10+")</f>
        <v>0.4 to 0.5</v>
      </c>
      <c r="T283" s="10">
        <f>_xlfn.XLOOKUP($E283,'Raw Data'!$E:$E,'Raw Data'!T:T,"ERROR",0,1)</f>
        <v>0.462472392356284</v>
      </c>
      <c r="U283" s="15" t="str">
        <f t="array" ref="U283">_xlfn.IFS(AND(V283&gt;0,V283&lt;=0.05),"0 to 0.05",AND(V283&gt;0.05,V283&lt;=0.1),"0.05 to 0.1",AND(V283&gt;0.1,V283&lt;=0.2),"0.1 to 0.2",AND(V283&gt;0.2,V283&lt;=0.3),"0.2 to 0.3",AND(V283&gt;0.3,V283&lt;=0.4),"0.3 to 0.4",AND(V283&gt;0.4,V283&lt;=0.5),"0.4 to 0.5",AND(V283&gt;0.5,V283&lt;=0.75),"0.5 to 0.75",AND(V283&gt;0.75,V283&lt;=1),"0.75 to 1",AND(V283&gt;1,V283&lt;=2),"1 to 2",AND(V283&gt;2,V283&lt;=3),"2 to 3",AND(V283&gt;3,V283&lt;=4),"3 to 4",AND(V283&gt;4,V283&lt;=5),"4 to 5",AND(V283&gt;5,V283&lt;=10),"5 to 10",V283&gt;10,"10+")</f>
        <v>0.1 to 0.2</v>
      </c>
      <c r="V283" s="10">
        <f>_xlfn.XLOOKUP($E283,'Raw Data'!$E:$E,'Raw Data'!V:V,"ERROR",0,1)</f>
        <v>0.124867545936197</v>
      </c>
      <c r="W283" s="15" t="str">
        <f t="array" ref="W283">_xlfn.IFS(AND(X283&gt;0,X283&lt;=0.05),"0 to 0.05",AND(X283&gt;0.05,X283&lt;=0.1),"0.05 to 0.1",AND(X283&gt;0.1,X283&lt;=0.2),"0.1 to 0.2",AND(X283&gt;0.2,X283&lt;=0.3),"0.2 to 0.3",AND(X283&gt;0.3,X283&lt;=0.4),"0.3 to 0.4",AND(X283&gt;0.4,X283&lt;=0.5),"0.4 to 0.5",AND(X283&gt;0.5,X283&lt;=0.75),"0.5 to 0.75",AND(X283&gt;0.75,X283&lt;=1),"0.75 to 1",AND(X283&gt;1,X283&lt;=2),"1 to 2",AND(X283&gt;2,X283&lt;=3),"2 to 3",AND(X283&gt;3,X283&lt;=4),"3 to 4",AND(X283&gt;4,X283&lt;=5),"4 to 5",AND(X283&gt;5,X283&lt;=10),"5 to 10",X283&gt;10,"10+")</f>
        <v>0.1 to 0.2</v>
      </c>
      <c r="X283" s="16">
        <f t="shared" si="9"/>
        <v>0.124867545936197</v>
      </c>
      <c r="Y283" s="5" t="str">
        <f t="array" ref="Y283">_xlfn.IFS(AND(Z283&gt;0,Z283&lt;=1),"0 to 1",AND(Z283&gt;1,Z283&lt;=2),"1 to 2",AND(Z283&gt;2,Z283&lt;=4),"2 to 4",AND(Z283&gt;4,Z283&lt;=6),"4 to 6",AND(Z283&gt;6,Z283&lt;=8),"6 to 8",AND(Z283&gt;8,Z283&lt;=10),"8 to 10",AND(Z283&gt;10,Z283&lt;=15),"10 to 15",AND(Z283&gt;15,Z283&lt;=20),"15 to 20",AND(Z283&gt;20,Z283&lt;=25),"20 to 25",AND(Z283&gt;25,Z283&lt;=30),"25 to 30",AND(Z283&gt;30,Z283&lt;=40),"30 to 40",AND(Z283&gt;40,Z283&lt;=50),"40 to 50",Z283&gt;50,"50+")</f>
        <v>8 to 10</v>
      </c>
      <c r="Z283" s="9">
        <f>_xlfn.XLOOKUP($E283,'Raw Data'!$E:$E,'Raw Data'!Z:Z,"ERROR",0,1)</f>
        <v>8.1</v>
      </c>
      <c r="AA283" s="9" t="str">
        <f>_xlfn.XLOOKUP($E283,'Raw Data'!$E:$E,'Raw Data'!AA:AA,"ERROR",0,1)</f>
        <v>oz</v>
      </c>
    </row>
    <row r="284" hidden="1" spans="1:27">
      <c r="A284" s="5" t="str">
        <f>_xlfn.XLOOKUP($E284,'Raw Data'!$E:$E,'Raw Data'!A:A,"ERROR",0,1)</f>
        <v>AE</v>
      </c>
      <c r="B284" s="5" t="str">
        <f>_xlfn.XLOOKUP($E284,'Raw Data'!$E:$E,'Raw Data'!B:B,"ERROR",0,1)</f>
        <v>Hair Mousses</v>
      </c>
      <c r="C284" s="5" t="str">
        <f>_xlfn.XLOOKUP($E284,'Raw Data'!$E:$E,'Raw Data'!C:C,"ERROR",0,1)</f>
        <v>Mielle Organics</v>
      </c>
      <c r="D284" s="5" t="str">
        <f>_xlfn.XLOOKUP($E284,'Raw Data'!$E:$E,'Raw Data'!D:D,"ERROR",0,1)</f>
        <v>www.amazon.ae/dp/B071Z7YRHJ</v>
      </c>
      <c r="E284" s="5" t="s">
        <v>483</v>
      </c>
      <c r="F284" s="9" t="str">
        <f>_xlfn.XLOOKUP($E284,'Raw Data'!$E:$E,'Raw Data'!F:F,"ERROR",0,1)</f>
        <v>Mielle Brazilian Curly Cocktail Curl Cream &amp; Curl Mousse 8oz"Set"</v>
      </c>
      <c r="G284" s="10">
        <f>_xlfn.XLOOKUP($E284,'Raw Data'!$E:$E,'Raw Data'!G:G,"ERROR",0,1)</f>
        <v>0</v>
      </c>
      <c r="H284" s="9">
        <f>_xlfn.XLOOKUP($E284,'Raw Data'!$E:$E,'Raw Data'!H:H,"ERROR",0,1)</f>
        <v>0</v>
      </c>
      <c r="I284" s="9">
        <f>_xlfn.XLOOKUP($E284,'Raw Data'!$E:$E,'Raw Data'!I:I,"ERROR",0,1)</f>
        <v>0</v>
      </c>
      <c r="J284" s="9" t="str">
        <f>_xlfn.XLOOKUP($E284,'Raw Data'!$E:$E,'Raw Data'!J:J,"ERROR",0,1)</f>
        <v>No</v>
      </c>
      <c r="K284" s="14" t="str">
        <f t="array" ref="K284">_xlfn.IFS(AND(L284&gt;0,L284&lt;=5),"0 to 5",AND(L284&gt;5,L284&lt;=10),"5 to 10",AND(L284&gt;10,L284&lt;=15),"10 to 15",AND(L284&gt;15,L284&lt;=20),"15 to 20",AND(L284&gt;20,L284&lt;=30),"20 to 30",AND(L284&gt;30,L284&lt;=40),"30 to 40",AND(L284&gt;40,L284&lt;=50),"40 to 50",AND(L284&gt;50,L284&lt;=75),"50 to 75",AND(L284&gt;75,L284&lt;=100),"75 to 100",AND(L284&gt;100,L284&lt;=150),"100 to 150",AND(L284&gt;150,L284&lt;=200),"150 to 200",AND(L284&gt;200,L284&lt;=250),"200 to 250",AND(L284&gt;250,L284&lt;=300),"250 to 300",AND(L284&gt;300,L284&lt;=400),"300 to 400",AND(L284&gt;400,L284&lt;=500),"400 to 500",L284&gt;500,"500+")</f>
        <v>100 to 150</v>
      </c>
      <c r="L284" s="9">
        <f>_xlfn.XLOOKUP($E284,'Raw Data'!$E:$E,'Raw Data'!L:L,"ERROR",0,1)</f>
        <v>110</v>
      </c>
      <c r="M284" s="14" t="str">
        <f t="array" ref="M284">_xlfn.IFS(AND(N284&gt;0,N284&lt;=5),"0 to 5",AND(N284&gt;5,N284&lt;=10),"5 to 10",AND(N284&gt;10,N284&lt;=15),"10 to 15",AND(N284&gt;15,N284&lt;=20),"15 to 20",AND(N284&gt;20,N284&lt;=30),"20 to 30",AND(N284&gt;30,N284&lt;=40),"30 to 40",AND(N284&gt;40,N284&lt;=50),"40 to 50",AND(N284&gt;50,N284&lt;=75),"50 to 75",AND(N284&gt;75,N284&lt;=100),"75 to 100",AND(N284&gt;100,N284&lt;=150),"100 to 150",AND(N284&gt;150,N284&lt;=200),"150 to 200",AND(N284&gt;200,N284&lt;=250),"200 to 250",AND(N284&gt;250,N284&lt;=300),"250 to 300",AND(N284&gt;300,N284&lt;=400),"300 to 400",AND(N284&gt;400,N284&lt;=500),"400 to 500",N284&gt;500,"500+")</f>
        <v>100 to 150</v>
      </c>
      <c r="N284" s="9">
        <f>_xlfn.XLOOKUP($E284,'Raw Data'!$E:$E,'Raw Data'!N:N,"ERROR",0,1)</f>
        <v>110</v>
      </c>
      <c r="O284" s="14" t="str">
        <f t="array" ref="O284">_xlfn.IFS(P284=0,"No Discount",AND(P284&gt;0,P284&lt;=0.02),"0% to 2%",AND(P284&gt;0.02,P284&lt;=0.04),"2% to 4%",AND(P284&gt;0.04,P284&lt;=0.06),"4% to 6%",AND(P284&gt;0.06,P284&lt;=0.08),"6% to 8%",AND(P284&gt;0.08,P284&lt;=0.1),"8% to 10%",AND(P284&gt;0.1,P284&lt;=0.15),"10% to 15%",AND(P284&gt;0.15,P284&lt;=0.2),"15% to 20%",AND(P284&gt;0.2,P284&lt;=0.25),"20% to 25%",AND(P284&gt;0.25,P284&lt;=0.3),"25% to 30%",AND(P284&gt;0.3,P284&lt;=0.4),"30% to 40%",AND(P284&gt;0.4,P284&lt;=0.5),"40% to 50%",AND(P284&gt;0.5,P284&lt;=0.75),"50% to 75%",AND(P284&gt;0.75,P284&lt;=1),"75% to 100%")</f>
        <v>No Discount</v>
      </c>
      <c r="P284" s="10">
        <f>_xlfn.XLOOKUP($E284,'Raw Data'!$E:$E,'Raw Data'!P:P,"ERROR",0,1)</f>
        <v>0</v>
      </c>
      <c r="Q284" s="9">
        <f>_xlfn.XLOOKUP($E284,'Raw Data'!$E:$E,'Raw Data'!Q:Q,"ERROR",0,1)</f>
        <v>8</v>
      </c>
      <c r="R284" s="9" t="str">
        <f>_xlfn.XLOOKUP($E284,'Raw Data'!$E:$E,'Raw Data'!R:R,"ERROR",0,1)</f>
        <v>oz</v>
      </c>
      <c r="S284" s="5" t="str">
        <f t="array" ref="S284">_xlfn.IFS(AND(T284&gt;0,T284&lt;=0.05),"0 to 0.05",AND(T284&gt;0.05,T284&lt;=0.1),"0.05 to 0.1",AND(T284&gt;0.1,T284&lt;=0.2),"0.1 to 0.2",AND(T284&gt;0.2,T284&lt;=0.3),"0.2 to 0.3",AND(T284&gt;0.3,T284&lt;=0.4),"0.3 to 0.4",AND(T284&gt;0.4,T284&lt;=0.5),"0.4 to 0.5",AND(T284&gt;0.5,T284&lt;=0.75),"0.5 to 0.75",AND(T284&gt;0.75,T284&lt;=1),"0.75 to 1",AND(T284&gt;1,T284&lt;=2),"1 to 2",AND(T284&gt;2,T284&lt;=3),"2 to 3",AND(T284&gt;3,T284&lt;=4),"3 to 4",AND(T284&gt;4,T284&lt;=5),"4 to 5",AND(T284&gt;5,T284&lt;=10),"5 to 10",T284&gt;10,"10+")</f>
        <v>0.4 to 0.5</v>
      </c>
      <c r="T284" s="10">
        <f>_xlfn.XLOOKUP($E284,'Raw Data'!$E:$E,'Raw Data'!T:T,"ERROR",0,1)</f>
        <v>0.464998309097058</v>
      </c>
      <c r="U284" s="15" t="str">
        <f t="array" ref="U284">_xlfn.IFS(AND(V284&gt;0,V284&lt;=0.05),"0 to 0.05",AND(V284&gt;0.05,V284&lt;=0.1),"0.05 to 0.1",AND(V284&gt;0.1,V284&lt;=0.2),"0.1 to 0.2",AND(V284&gt;0.2,V284&lt;=0.3),"0.2 to 0.3",AND(V284&gt;0.3,V284&lt;=0.4),"0.3 to 0.4",AND(V284&gt;0.4,V284&lt;=0.5),"0.4 to 0.5",AND(V284&gt;0.5,V284&lt;=0.75),"0.5 to 0.75",AND(V284&gt;0.75,V284&lt;=1),"0.75 to 1",AND(V284&gt;1,V284&lt;=2),"1 to 2",AND(V284&gt;2,V284&lt;=3),"2 to 3",AND(V284&gt;3,V284&lt;=4),"3 to 4",AND(V284&gt;4,V284&lt;=5),"4 to 5",AND(V284&gt;5,V284&lt;=10),"5 to 10",V284&gt;10,"10+")</f>
        <v>0.1 to 0.2</v>
      </c>
      <c r="V284" s="10">
        <f>_xlfn.XLOOKUP($E284,'Raw Data'!$E:$E,'Raw Data'!V:V,"ERROR",0,1)</f>
        <v>0.125549543456206</v>
      </c>
      <c r="W284" s="15" t="str">
        <f t="array" ref="W284">_xlfn.IFS(AND(X284&gt;0,X284&lt;=0.05),"0 to 0.05",AND(X284&gt;0.05,X284&lt;=0.1),"0.05 to 0.1",AND(X284&gt;0.1,X284&lt;=0.2),"0.1 to 0.2",AND(X284&gt;0.2,X284&lt;=0.3),"0.2 to 0.3",AND(X284&gt;0.3,X284&lt;=0.4),"0.3 to 0.4",AND(X284&gt;0.4,X284&lt;=0.5),"0.4 to 0.5",AND(X284&gt;0.5,X284&lt;=0.75),"0.5 to 0.75",AND(X284&gt;0.75,X284&lt;=1),"0.75 to 1",AND(X284&gt;1,X284&lt;=2),"1 to 2",AND(X284&gt;2,X284&lt;=3),"2 to 3",AND(X284&gt;3,X284&lt;=4),"3 to 4",AND(X284&gt;4,X284&lt;=5),"4 to 5",AND(X284&gt;5,X284&lt;=10),"5 to 10",X284&gt;10,"10+")</f>
        <v>0.1 to 0.2</v>
      </c>
      <c r="X284" s="16">
        <f t="shared" si="9"/>
        <v>0.125549543456206</v>
      </c>
      <c r="Y284" s="5" t="str">
        <f t="array" ref="Y284">_xlfn.IFS(AND(Z284&gt;0,Z284&lt;=1),"0 to 1",AND(Z284&gt;1,Z284&lt;=2),"1 to 2",AND(Z284&gt;2,Z284&lt;=4),"2 to 4",AND(Z284&gt;4,Z284&lt;=6),"4 to 6",AND(Z284&gt;6,Z284&lt;=8),"6 to 8",AND(Z284&gt;8,Z284&lt;=10),"8 to 10",AND(Z284&gt;10,Z284&lt;=15),"10 to 15",AND(Z284&gt;15,Z284&lt;=20),"15 to 20",AND(Z284&gt;20,Z284&lt;=25),"20 to 25",AND(Z284&gt;25,Z284&lt;=30),"25 to 30",AND(Z284&gt;30,Z284&lt;=40),"30 to 40",AND(Z284&gt;40,Z284&lt;=50),"40 to 50",Z284&gt;50,"50+")</f>
        <v>6 to 8</v>
      </c>
      <c r="Z284" s="9">
        <f>_xlfn.XLOOKUP($E284,'Raw Data'!$E:$E,'Raw Data'!Z:Z,"ERROR",0,1)</f>
        <v>8</v>
      </c>
      <c r="AA284" s="9" t="str">
        <f>_xlfn.XLOOKUP($E284,'Raw Data'!$E:$E,'Raw Data'!AA:AA,"ERROR",0,1)</f>
        <v>oz</v>
      </c>
    </row>
    <row r="285" hidden="1" spans="1:27">
      <c r="A285" s="5" t="str">
        <f>_xlfn.XLOOKUP($E285,'Raw Data'!$E:$E,'Raw Data'!A:A,"ERROR",0,1)</f>
        <v>AE</v>
      </c>
      <c r="B285" s="5" t="str">
        <f>_xlfn.XLOOKUP($E285,'Raw Data'!$E:$E,'Raw Data'!B:B,"ERROR",0,1)</f>
        <v>Hair Mousses</v>
      </c>
      <c r="C285" s="5" t="str">
        <f>_xlfn.XLOOKUP($E285,'Raw Data'!$E:$E,'Raw Data'!C:C,"ERROR",0,1)</f>
        <v>Tresemme</v>
      </c>
      <c r="D285" s="5" t="str">
        <f>_xlfn.XLOOKUP($E285,'Raw Data'!$E:$E,'Raw Data'!D:D,"ERROR",0,1)</f>
        <v>www.amazon.ae/dp/B0019J4R6Y</v>
      </c>
      <c r="E285" s="5" t="s">
        <v>484</v>
      </c>
      <c r="F285" s="9" t="str">
        <f>_xlfn.XLOOKUP($E285,'Raw Data'!$E:$E,'Raw Data'!F:F,"ERROR",0,1)</f>
        <v>Tresemme Thermal Creations Volumising  Mousse , 6.5 Ounce</v>
      </c>
      <c r="G285" s="10">
        <f>_xlfn.XLOOKUP($E285,'Raw Data'!$E:$E,'Raw Data'!G:G,"ERROR",0,1)</f>
        <v>0</v>
      </c>
      <c r="H285" s="9">
        <f>_xlfn.XLOOKUP($E285,'Raw Data'!$E:$E,'Raw Data'!H:H,"ERROR",0,1)</f>
        <v>0</v>
      </c>
      <c r="I285" s="9">
        <f>_xlfn.XLOOKUP($E285,'Raw Data'!$E:$E,'Raw Data'!I:I,"ERROR",0,1)</f>
        <v>0</v>
      </c>
      <c r="J285" s="9" t="str">
        <f>_xlfn.XLOOKUP($E285,'Raw Data'!$E:$E,'Raw Data'!J:J,"ERROR",0,1)</f>
        <v>No</v>
      </c>
      <c r="K285" s="14" t="str">
        <f t="array" ref="K285">_xlfn.IFS(AND(L285&gt;0,L285&lt;=5),"0 to 5",AND(L285&gt;5,L285&lt;=10),"5 to 10",AND(L285&gt;10,L285&lt;=15),"10 to 15",AND(L285&gt;15,L285&lt;=20),"15 to 20",AND(L285&gt;20,L285&lt;=30),"20 to 30",AND(L285&gt;30,L285&lt;=40),"30 to 40",AND(L285&gt;40,L285&lt;=50),"40 to 50",AND(L285&gt;50,L285&lt;=75),"50 to 75",AND(L285&gt;75,L285&lt;=100),"75 to 100",AND(L285&gt;100,L285&lt;=150),"100 to 150",AND(L285&gt;150,L285&lt;=200),"150 to 200",AND(L285&gt;200,L285&lt;=250),"200 to 250",AND(L285&gt;250,L285&lt;=300),"250 to 300",AND(L285&gt;300,L285&lt;=400),"300 to 400",AND(L285&gt;400,L285&lt;=500),"400 to 500",L285&gt;500,"500+")</f>
        <v>100 to 150</v>
      </c>
      <c r="L285" s="9">
        <f>_xlfn.XLOOKUP($E285,'Raw Data'!$E:$E,'Raw Data'!L:L,"ERROR",0,1)</f>
        <v>104</v>
      </c>
      <c r="M285" s="14" t="str">
        <f t="array" ref="M285">_xlfn.IFS(AND(N285&gt;0,N285&lt;=5),"0 to 5",AND(N285&gt;5,N285&lt;=10),"5 to 10",AND(N285&gt;10,N285&lt;=15),"10 to 15",AND(N285&gt;15,N285&lt;=20),"15 to 20",AND(N285&gt;20,N285&lt;=30),"20 to 30",AND(N285&gt;30,N285&lt;=40),"30 to 40",AND(N285&gt;40,N285&lt;=50),"40 to 50",AND(N285&gt;50,N285&lt;=75),"50 to 75",AND(N285&gt;75,N285&lt;=100),"75 to 100",AND(N285&gt;100,N285&lt;=150),"100 to 150",AND(N285&gt;150,N285&lt;=200),"150 to 200",AND(N285&gt;200,N285&lt;=250),"200 to 250",AND(N285&gt;250,N285&lt;=300),"250 to 300",AND(N285&gt;300,N285&lt;=400),"300 to 400",AND(N285&gt;400,N285&lt;=500),"400 to 500",N285&gt;500,"500+")</f>
        <v>100 to 150</v>
      </c>
      <c r="N285" s="9">
        <f>_xlfn.XLOOKUP($E285,'Raw Data'!$E:$E,'Raw Data'!N:N,"ERROR",0,1)</f>
        <v>104</v>
      </c>
      <c r="O285" s="14" t="str">
        <f t="array" ref="O285">_xlfn.IFS(P285=0,"No Discount",AND(P285&gt;0,P285&lt;=0.02),"0% to 2%",AND(P285&gt;0.02,P285&lt;=0.04),"2% to 4%",AND(P285&gt;0.04,P285&lt;=0.06),"4% to 6%",AND(P285&gt;0.06,P285&lt;=0.08),"6% to 8%",AND(P285&gt;0.08,P285&lt;=0.1),"8% to 10%",AND(P285&gt;0.1,P285&lt;=0.15),"10% to 15%",AND(P285&gt;0.15,P285&lt;=0.2),"15% to 20%",AND(P285&gt;0.2,P285&lt;=0.25),"20% to 25%",AND(P285&gt;0.25,P285&lt;=0.3),"25% to 30%",AND(P285&gt;0.3,P285&lt;=0.4),"30% to 40%",AND(P285&gt;0.4,P285&lt;=0.5),"40% to 50%",AND(P285&gt;0.5,P285&lt;=0.75),"50% to 75%",AND(P285&gt;0.75,P285&lt;=1),"75% to 100%")</f>
        <v>No Discount</v>
      </c>
      <c r="P285" s="10">
        <f>_xlfn.XLOOKUP($E285,'Raw Data'!$E:$E,'Raw Data'!P:P,"ERROR",0,1)</f>
        <v>0</v>
      </c>
      <c r="Q285" s="9">
        <f>_xlfn.XLOOKUP($E285,'Raw Data'!$E:$E,'Raw Data'!Q:Q,"ERROR",0,1)</f>
        <v>6.5</v>
      </c>
      <c r="R285" s="9" t="str">
        <f>_xlfn.XLOOKUP($E285,'Raw Data'!$E:$E,'Raw Data'!R:R,"ERROR",0,1)</f>
        <v>oz</v>
      </c>
      <c r="S285" s="5" t="str">
        <f t="array" ref="S285">_xlfn.IFS(AND(T285&gt;0,T285&lt;=0.05),"0 to 0.05",AND(T285&gt;0.05,T285&lt;=0.1),"0.05 to 0.1",AND(T285&gt;0.1,T285&lt;=0.2),"0.1 to 0.2",AND(T285&gt;0.2,T285&lt;=0.3),"0.2 to 0.3",AND(T285&gt;0.3,T285&lt;=0.4),"0.3 to 0.4",AND(T285&gt;0.4,T285&lt;=0.5),"0.4 to 0.5",AND(T285&gt;0.5,T285&lt;=0.75),"0.5 to 0.75",AND(T285&gt;0.75,T285&lt;=1),"0.75 to 1",AND(T285&gt;1,T285&lt;=2),"1 to 2",AND(T285&gt;2,T285&lt;=3),"2 to 3",AND(T285&gt;3,T285&lt;=4),"3 to 4",AND(T285&gt;4,T285&lt;=5),"4 to 5",AND(T285&gt;5,T285&lt;=10),"5 to 10",T285&gt;10,"10+")</f>
        <v>0.5 to 0.75</v>
      </c>
      <c r="T285" s="10">
        <f>_xlfn.XLOOKUP($E285,'Raw Data'!$E:$E,'Raw Data'!T:T,"ERROR",0,1)</f>
        <v>0.541088941494758</v>
      </c>
      <c r="U285" s="15" t="str">
        <f t="array" ref="U285">_xlfn.IFS(AND(V285&gt;0,V285&lt;=0.05),"0 to 0.05",AND(V285&gt;0.05,V285&lt;=0.1),"0.05 to 0.1",AND(V285&gt;0.1,V285&lt;=0.2),"0.1 to 0.2",AND(V285&gt;0.2,V285&lt;=0.3),"0.2 to 0.3",AND(V285&gt;0.3,V285&lt;=0.4),"0.3 to 0.4",AND(V285&gt;0.4,V285&lt;=0.5),"0.4 to 0.5",AND(V285&gt;0.5,V285&lt;=0.75),"0.5 to 0.75",AND(V285&gt;0.75,V285&lt;=1),"0.75 to 1",AND(V285&gt;1,V285&lt;=2),"1 to 2",AND(V285&gt;2,V285&lt;=3),"2 to 3",AND(V285&gt;3,V285&lt;=4),"3 to 4",AND(V285&gt;4,V285&lt;=5),"4 to 5",AND(V285&gt;5,V285&lt;=10),"5 to 10",V285&gt;10,"10+")</f>
        <v>0.1 to 0.2</v>
      </c>
      <c r="V285" s="10">
        <f>_xlfn.XLOOKUP($E285,'Raw Data'!$E:$E,'Raw Data'!V:V,"ERROR",0,1)</f>
        <v>0.146094014203585</v>
      </c>
      <c r="W285" s="15" t="str">
        <f t="array" ref="W285">_xlfn.IFS(AND(X285&gt;0,X285&lt;=0.05),"0 to 0.05",AND(X285&gt;0.05,X285&lt;=0.1),"0.05 to 0.1",AND(X285&gt;0.1,X285&lt;=0.2),"0.1 to 0.2",AND(X285&gt;0.2,X285&lt;=0.3),"0.2 to 0.3",AND(X285&gt;0.3,X285&lt;=0.4),"0.3 to 0.4",AND(X285&gt;0.4,X285&lt;=0.5),"0.4 to 0.5",AND(X285&gt;0.5,X285&lt;=0.75),"0.5 to 0.75",AND(X285&gt;0.75,X285&lt;=1),"0.75 to 1",AND(X285&gt;1,X285&lt;=2),"1 to 2",AND(X285&gt;2,X285&lt;=3),"2 to 3",AND(X285&gt;3,X285&lt;=4),"3 to 4",AND(X285&gt;4,X285&lt;=5),"4 to 5",AND(X285&gt;5,X285&lt;=10),"5 to 10",X285&gt;10,"10+")</f>
        <v>0.1 to 0.2</v>
      </c>
      <c r="X285" s="16">
        <f t="shared" si="9"/>
        <v>0.146094014203585</v>
      </c>
      <c r="Y285" s="5" t="str">
        <f t="array" ref="Y285">_xlfn.IFS(AND(Z285&gt;0,Z285&lt;=1),"0 to 1",AND(Z285&gt;1,Z285&lt;=2),"1 to 2",AND(Z285&gt;2,Z285&lt;=4),"2 to 4",AND(Z285&gt;4,Z285&lt;=6),"4 to 6",AND(Z285&gt;6,Z285&lt;=8),"6 to 8",AND(Z285&gt;8,Z285&lt;=10),"8 to 10",AND(Z285&gt;10,Z285&lt;=15),"10 to 15",AND(Z285&gt;15,Z285&lt;=20),"15 to 20",AND(Z285&gt;20,Z285&lt;=25),"20 to 25",AND(Z285&gt;25,Z285&lt;=30),"25 to 30",AND(Z285&gt;30,Z285&lt;=40),"30 to 40",AND(Z285&gt;40,Z285&lt;=50),"40 to 50",Z285&gt;50,"50+")</f>
        <v>6 to 8</v>
      </c>
      <c r="Z285" s="9">
        <f>_xlfn.XLOOKUP($E285,'Raw Data'!$E:$E,'Raw Data'!Z:Z,"ERROR",0,1)</f>
        <v>6.5</v>
      </c>
      <c r="AA285" s="9" t="str">
        <f>_xlfn.XLOOKUP($E285,'Raw Data'!$E:$E,'Raw Data'!AA:AA,"ERROR",0,1)</f>
        <v>oz</v>
      </c>
    </row>
    <row r="286" hidden="1" spans="1:27">
      <c r="A286" s="5" t="str">
        <f>_xlfn.XLOOKUP($E286,'Raw Data'!$E:$E,'Raw Data'!A:A,"ERROR",0,1)</f>
        <v>AE</v>
      </c>
      <c r="B286" s="5" t="str">
        <f>_xlfn.XLOOKUP($E286,'Raw Data'!$E:$E,'Raw Data'!B:B,"ERROR",0,1)</f>
        <v>Hair Mousses</v>
      </c>
      <c r="C286" s="5" t="str">
        <f>_xlfn.XLOOKUP($E286,'Raw Data'!$E:$E,'Raw Data'!C:C,"ERROR",0,1)</f>
        <v>pantene</v>
      </c>
      <c r="D286" s="5" t="str">
        <f>_xlfn.XLOOKUP($E286,'Raw Data'!$E:$E,'Raw Data'!D:D,"ERROR",0,1)</f>
        <v>www.amazon.ae/dp/B00NFUB3HG</v>
      </c>
      <c r="E286" s="5" t="s">
        <v>485</v>
      </c>
      <c r="F286" s="9" t="str">
        <f>_xlfn.XLOOKUP($E286,'Raw Data'!$E:$E,'Raw Data'!F:F,"ERROR",0,1)</f>
        <v>Pantene   Mousse  Curl Defining Max Hold 6.6 Ounce (2 Pack), Packaging May Vary</v>
      </c>
      <c r="G286" s="10">
        <f>_xlfn.XLOOKUP($E286,'Raw Data'!$E:$E,'Raw Data'!G:G,"ERROR",0,1)</f>
        <v>0</v>
      </c>
      <c r="H286" s="9">
        <f>_xlfn.XLOOKUP($E286,'Raw Data'!$E:$E,'Raw Data'!H:H,"ERROR",0,1)</f>
        <v>0</v>
      </c>
      <c r="I286" s="9">
        <f>_xlfn.XLOOKUP($E286,'Raw Data'!$E:$E,'Raw Data'!I:I,"ERROR",0,1)</f>
        <v>0</v>
      </c>
      <c r="J286" s="9" t="str">
        <f>_xlfn.XLOOKUP($E286,'Raw Data'!$E:$E,'Raw Data'!J:J,"ERROR",0,1)</f>
        <v>No</v>
      </c>
      <c r="K286" s="14" t="str">
        <f t="array" ref="K286">_xlfn.IFS(AND(L286&gt;0,L286&lt;=5),"0 to 5",AND(L286&gt;5,L286&lt;=10),"5 to 10",AND(L286&gt;10,L286&lt;=15),"10 to 15",AND(L286&gt;15,L286&lt;=20),"15 to 20",AND(L286&gt;20,L286&lt;=30),"20 to 30",AND(L286&gt;30,L286&lt;=40),"30 to 40",AND(L286&gt;40,L286&lt;=50),"40 to 50",AND(L286&gt;50,L286&lt;=75),"50 to 75",AND(L286&gt;75,L286&lt;=100),"75 to 100",AND(L286&gt;100,L286&lt;=150),"100 to 150",AND(L286&gt;150,L286&lt;=200),"150 to 200",AND(L286&gt;200,L286&lt;=250),"200 to 250",AND(L286&gt;250,L286&lt;=300),"250 to 300",AND(L286&gt;300,L286&lt;=400),"300 to 400",AND(L286&gt;400,L286&lt;=500),"400 to 500",L286&gt;500,"500+")</f>
        <v>75 to 100</v>
      </c>
      <c r="L286" s="9">
        <f>_xlfn.XLOOKUP($E286,'Raw Data'!$E:$E,'Raw Data'!L:L,"ERROR",0,1)</f>
        <v>94.83</v>
      </c>
      <c r="M286" s="14" t="str">
        <f t="array" ref="M286">_xlfn.IFS(AND(N286&gt;0,N286&lt;=5),"0 to 5",AND(N286&gt;5,N286&lt;=10),"5 to 10",AND(N286&gt;10,N286&lt;=15),"10 to 15",AND(N286&gt;15,N286&lt;=20),"15 to 20",AND(N286&gt;20,N286&lt;=30),"20 to 30",AND(N286&gt;30,N286&lt;=40),"30 to 40",AND(N286&gt;40,N286&lt;=50),"40 to 50",AND(N286&gt;50,N286&lt;=75),"50 to 75",AND(N286&gt;75,N286&lt;=100),"75 to 100",AND(N286&gt;100,N286&lt;=150),"100 to 150",AND(N286&gt;150,N286&lt;=200),"150 to 200",AND(N286&gt;200,N286&lt;=250),"200 to 250",AND(N286&gt;250,N286&lt;=300),"250 to 300",AND(N286&gt;300,N286&lt;=400),"300 to 400",AND(N286&gt;400,N286&lt;=500),"400 to 500",N286&gt;500,"500+")</f>
        <v>75 to 100</v>
      </c>
      <c r="N286" s="9">
        <f>_xlfn.XLOOKUP($E286,'Raw Data'!$E:$E,'Raw Data'!N:N,"ERROR",0,1)</f>
        <v>94.83</v>
      </c>
      <c r="O286" s="14" t="str">
        <f t="array" ref="O286">_xlfn.IFS(P286=0,"No Discount",AND(P286&gt;0,P286&lt;=0.02),"0% to 2%",AND(P286&gt;0.02,P286&lt;=0.04),"2% to 4%",AND(P286&gt;0.04,P286&lt;=0.06),"4% to 6%",AND(P286&gt;0.06,P286&lt;=0.08),"6% to 8%",AND(P286&gt;0.08,P286&lt;=0.1),"8% to 10%",AND(P286&gt;0.1,P286&lt;=0.15),"10% to 15%",AND(P286&gt;0.15,P286&lt;=0.2),"15% to 20%",AND(P286&gt;0.2,P286&lt;=0.25),"20% to 25%",AND(P286&gt;0.25,P286&lt;=0.3),"25% to 30%",AND(P286&gt;0.3,P286&lt;=0.4),"30% to 40%",AND(P286&gt;0.4,P286&lt;=0.5),"40% to 50%",AND(P286&gt;0.5,P286&lt;=0.75),"50% to 75%",AND(P286&gt;0.75,P286&lt;=1),"75% to 100%")</f>
        <v>No Discount</v>
      </c>
      <c r="P286" s="10">
        <f>_xlfn.XLOOKUP($E286,'Raw Data'!$E:$E,'Raw Data'!P:P,"ERROR",0,1)</f>
        <v>0</v>
      </c>
      <c r="Q286" s="9">
        <f>_xlfn.XLOOKUP($E286,'Raw Data'!$E:$E,'Raw Data'!Q:Q,"ERROR",0,1)</f>
        <v>13.2</v>
      </c>
      <c r="R286" s="9" t="str">
        <f>_xlfn.XLOOKUP($E286,'Raw Data'!$E:$E,'Raw Data'!R:R,"ERROR",0,1)</f>
        <v>oz</v>
      </c>
      <c r="S286" s="5" t="str">
        <f t="array" ref="S286">_xlfn.IFS(AND(T286&gt;0,T286&lt;=0.05),"0 to 0.05",AND(T286&gt;0.05,T286&lt;=0.1),"0.05 to 0.1",AND(T286&gt;0.1,T286&lt;=0.2),"0.1 to 0.2",AND(T286&gt;0.2,T286&lt;=0.3),"0.2 to 0.3",AND(T286&gt;0.3,T286&lt;=0.4),"0.3 to 0.4",AND(T286&gt;0.4,T286&lt;=0.5),"0.4 to 0.5",AND(T286&gt;0.5,T286&lt;=0.75),"0.5 to 0.75",AND(T286&gt;0.75,T286&lt;=1),"0.75 to 1",AND(T286&gt;1,T286&lt;=2),"1 to 2",AND(T286&gt;2,T286&lt;=3),"2 to 3",AND(T286&gt;3,T286&lt;=4),"3 to 4",AND(T286&gt;4,T286&lt;=5),"4 to 5",AND(T286&gt;5,T286&lt;=10),"5 to 10",T286&gt;10,"10+")</f>
        <v>0.2 to 0.3</v>
      </c>
      <c r="T286" s="10">
        <f>_xlfn.XLOOKUP($E286,'Raw Data'!$E:$E,'Raw Data'!T:T,"ERROR",0,1)</f>
        <v>0.242952009100132</v>
      </c>
      <c r="U286" s="15" t="str">
        <f t="array" ref="U286">_xlfn.IFS(AND(V286&gt;0,V286&lt;=0.05),"0 to 0.05",AND(V286&gt;0.05,V286&lt;=0.1),"0.05 to 0.1",AND(V286&gt;0.1,V286&lt;=0.2),"0.1 to 0.2",AND(V286&gt;0.2,V286&lt;=0.3),"0.2 to 0.3",AND(V286&gt;0.3,V286&lt;=0.4),"0.3 to 0.4",AND(V286&gt;0.4,V286&lt;=0.5),"0.4 to 0.5",AND(V286&gt;0.5,V286&lt;=0.75),"0.5 to 0.75",AND(V286&gt;0.75,V286&lt;=1),"0.75 to 1",AND(V286&gt;1,V286&lt;=2),"1 to 2",AND(V286&gt;2,V286&lt;=3),"2 to 3",AND(V286&gt;3,V286&lt;=4),"3 to 4",AND(V286&gt;4,V286&lt;=5),"4 to 5",AND(V286&gt;5,V286&lt;=10),"5 to 10",V286&gt;10,"10+")</f>
        <v>0.05 to 0.1</v>
      </c>
      <c r="V286" s="10">
        <f>_xlfn.XLOOKUP($E286,'Raw Data'!$E:$E,'Raw Data'!V:V,"ERROR",0,1)</f>
        <v>0.0655970424570357</v>
      </c>
      <c r="W286" s="15" t="str">
        <f t="array" ref="W286">_xlfn.IFS(AND(X286&gt;0,X286&lt;=0.05),"0 to 0.05",AND(X286&gt;0.05,X286&lt;=0.1),"0.05 to 0.1",AND(X286&gt;0.1,X286&lt;=0.2),"0.1 to 0.2",AND(X286&gt;0.2,X286&lt;=0.3),"0.2 to 0.3",AND(X286&gt;0.3,X286&lt;=0.4),"0.3 to 0.4",AND(X286&gt;0.4,X286&lt;=0.5),"0.4 to 0.5",AND(X286&gt;0.5,X286&lt;=0.75),"0.5 to 0.75",AND(X286&gt;0.75,X286&lt;=1),"0.75 to 1",AND(X286&gt;1,X286&lt;=2),"1 to 2",AND(X286&gt;2,X286&lt;=3),"2 to 3",AND(X286&gt;3,X286&lt;=4),"3 to 4",AND(X286&gt;4,X286&lt;=5),"4 to 5",AND(X286&gt;5,X286&lt;=10),"5 to 10",X286&gt;10,"10+")</f>
        <v>0.05 to 0.1</v>
      </c>
      <c r="X286" s="16">
        <f t="shared" si="9"/>
        <v>0.0655970424570357</v>
      </c>
      <c r="Y286" s="5" t="str">
        <f t="array" ref="Y286">_xlfn.IFS(AND(Z286&gt;0,Z286&lt;=1),"0 to 1",AND(Z286&gt;1,Z286&lt;=2),"1 to 2",AND(Z286&gt;2,Z286&lt;=4),"2 to 4",AND(Z286&gt;4,Z286&lt;=6),"4 to 6",AND(Z286&gt;6,Z286&lt;=8),"6 to 8",AND(Z286&gt;8,Z286&lt;=10),"8 to 10",AND(Z286&gt;10,Z286&lt;=15),"10 to 15",AND(Z286&gt;15,Z286&lt;=20),"15 to 20",AND(Z286&gt;20,Z286&lt;=25),"20 to 25",AND(Z286&gt;25,Z286&lt;=30),"25 to 30",AND(Z286&gt;30,Z286&lt;=40),"30 to 40",AND(Z286&gt;40,Z286&lt;=50),"40 to 50",Z286&gt;50,"50+")</f>
        <v>10 to 15</v>
      </c>
      <c r="Z286" s="9">
        <f>_xlfn.XLOOKUP($E286,'Raw Data'!$E:$E,'Raw Data'!Z:Z,"ERROR",0,1)</f>
        <v>13.2</v>
      </c>
      <c r="AA286" s="9" t="str">
        <f>_xlfn.XLOOKUP($E286,'Raw Data'!$E:$E,'Raw Data'!AA:AA,"ERROR",0,1)</f>
        <v>oz</v>
      </c>
    </row>
    <row r="287" hidden="1" spans="1:27">
      <c r="A287" s="5" t="str">
        <f>_xlfn.XLOOKUP($E287,'Raw Data'!$E:$E,'Raw Data'!A:A,"ERROR",0,1)</f>
        <v>AE</v>
      </c>
      <c r="B287" s="5" t="str">
        <f>_xlfn.XLOOKUP($E287,'Raw Data'!$E:$E,'Raw Data'!B:B,"ERROR",0,1)</f>
        <v>Hair Mousses</v>
      </c>
      <c r="C287" s="5" t="str">
        <f>_xlfn.XLOOKUP($E287,'Raw Data'!$E:$E,'Raw Data'!C:C,"ERROR",0,1)</f>
        <v>Fantasia IC</v>
      </c>
      <c r="D287" s="5" t="str">
        <f>_xlfn.XLOOKUP($E287,'Raw Data'!$E:$E,'Raw Data'!D:D,"ERROR",0,1)</f>
        <v>www.amazon.ae/dp/B001DTWX66</v>
      </c>
      <c r="E287" s="5" t="s">
        <v>486</v>
      </c>
      <c r="F287" s="9" t="str">
        <f>_xlfn.XLOOKUP($E287,'Raw Data'!$E:$E,'Raw Data'!F:F,"ERROR",0,1)</f>
        <v>Fantasia Liquid  Mousse  Spray, 16.0 Fl Oz</v>
      </c>
      <c r="G287" s="10">
        <f>_xlfn.XLOOKUP($E287,'Raw Data'!$E:$E,'Raw Data'!G:G,"ERROR",0,1)</f>
        <v>0</v>
      </c>
      <c r="H287" s="9">
        <f>_xlfn.XLOOKUP($E287,'Raw Data'!$E:$E,'Raw Data'!H:H,"ERROR",0,1)</f>
        <v>0</v>
      </c>
      <c r="I287" s="9">
        <f>_xlfn.XLOOKUP($E287,'Raw Data'!$E:$E,'Raw Data'!I:I,"ERROR",0,1)</f>
        <v>0</v>
      </c>
      <c r="J287" s="9" t="str">
        <f>_xlfn.XLOOKUP($E287,'Raw Data'!$E:$E,'Raw Data'!J:J,"ERROR",0,1)</f>
        <v>No</v>
      </c>
      <c r="K287" s="14" t="str">
        <f t="array" ref="K287">_xlfn.IFS(AND(L287&gt;0,L287&lt;=5),"0 to 5",AND(L287&gt;5,L287&lt;=10),"5 to 10",AND(L287&gt;10,L287&lt;=15),"10 to 15",AND(L287&gt;15,L287&lt;=20),"15 to 20",AND(L287&gt;20,L287&lt;=30),"20 to 30",AND(L287&gt;30,L287&lt;=40),"30 to 40",AND(L287&gt;40,L287&lt;=50),"40 to 50",AND(L287&gt;50,L287&lt;=75),"50 to 75",AND(L287&gt;75,L287&lt;=100),"75 to 100",AND(L287&gt;100,L287&lt;=150),"100 to 150",AND(L287&gt;150,L287&lt;=200),"150 to 200",AND(L287&gt;200,L287&lt;=250),"200 to 250",AND(L287&gt;250,L287&lt;=300),"250 to 300",AND(L287&gt;300,L287&lt;=400),"300 to 400",AND(L287&gt;400,L287&lt;=500),"400 to 500",L287&gt;500,"500+")</f>
        <v>75 to 100</v>
      </c>
      <c r="L287" s="9">
        <f>_xlfn.XLOOKUP($E287,'Raw Data'!$E:$E,'Raw Data'!L:L,"ERROR",0,1)</f>
        <v>89.53</v>
      </c>
      <c r="M287" s="14" t="str">
        <f t="array" ref="M287">_xlfn.IFS(AND(N287&gt;0,N287&lt;=5),"0 to 5",AND(N287&gt;5,N287&lt;=10),"5 to 10",AND(N287&gt;10,N287&lt;=15),"10 to 15",AND(N287&gt;15,N287&lt;=20),"15 to 20",AND(N287&gt;20,N287&lt;=30),"20 to 30",AND(N287&gt;30,N287&lt;=40),"30 to 40",AND(N287&gt;40,N287&lt;=50),"40 to 50",AND(N287&gt;50,N287&lt;=75),"50 to 75",AND(N287&gt;75,N287&lt;=100),"75 to 100",AND(N287&gt;100,N287&lt;=150),"100 to 150",AND(N287&gt;150,N287&lt;=200),"150 to 200",AND(N287&gt;200,N287&lt;=250),"200 to 250",AND(N287&gt;250,N287&lt;=300),"250 to 300",AND(N287&gt;300,N287&lt;=400),"300 to 400",AND(N287&gt;400,N287&lt;=500),"400 to 500",N287&gt;500,"500+")</f>
        <v>75 to 100</v>
      </c>
      <c r="N287" s="9">
        <f>_xlfn.XLOOKUP($E287,'Raw Data'!$E:$E,'Raw Data'!N:N,"ERROR",0,1)</f>
        <v>93.47</v>
      </c>
      <c r="O287" s="14" t="str">
        <f t="array" ref="O287">_xlfn.IFS(P287=0,"No Discount",AND(P287&gt;0,P287&lt;=0.02),"0% to 2%",AND(P287&gt;0.02,P287&lt;=0.04),"2% to 4%",AND(P287&gt;0.04,P287&lt;=0.06),"4% to 6%",AND(P287&gt;0.06,P287&lt;=0.08),"6% to 8%",AND(P287&gt;0.08,P287&lt;=0.1),"8% to 10%",AND(P287&gt;0.1,P287&lt;=0.15),"10% to 15%",AND(P287&gt;0.15,P287&lt;=0.2),"15% to 20%",AND(P287&gt;0.2,P287&lt;=0.25),"20% to 25%",AND(P287&gt;0.25,P287&lt;=0.3),"25% to 30%",AND(P287&gt;0.3,P287&lt;=0.4),"30% to 40%",AND(P287&gt;0.4,P287&lt;=0.5),"40% to 50%",AND(P287&gt;0.5,P287&lt;=0.75),"50% to 75%",AND(P287&gt;0.75,P287&lt;=1),"75% to 100%")</f>
        <v>4% to 6%</v>
      </c>
      <c r="P287" s="10">
        <f>_xlfn.XLOOKUP($E287,'Raw Data'!$E:$E,'Raw Data'!P:P,"ERROR",0,1)</f>
        <v>0.0421525623194608</v>
      </c>
      <c r="Q287" s="9">
        <f>_xlfn.XLOOKUP($E287,'Raw Data'!$E:$E,'Raw Data'!Q:Q,"ERROR",0,1)</f>
        <v>16</v>
      </c>
      <c r="R287" s="9" t="str">
        <f>_xlfn.XLOOKUP($E287,'Raw Data'!$E:$E,'Raw Data'!R:R,"ERROR",0,1)</f>
        <v>fl oz</v>
      </c>
      <c r="S287" s="5" t="str">
        <f t="array" ref="S287">_xlfn.IFS(AND(T287&gt;0,T287&lt;=0.05),"0 to 0.05",AND(T287&gt;0.05,T287&lt;=0.1),"0.05 to 0.1",AND(T287&gt;0.1,T287&lt;=0.2),"0.1 to 0.2",AND(T287&gt;0.2,T287&lt;=0.3),"0.2 to 0.3",AND(T287&gt;0.3,T287&lt;=0.4),"0.3 to 0.4",AND(T287&gt;0.4,T287&lt;=0.5),"0.4 to 0.5",AND(T287&gt;0.5,T287&lt;=0.75),"0.5 to 0.75",AND(T287&gt;0.75,T287&lt;=1),"0.75 to 1",AND(T287&gt;1,T287&lt;=2),"1 to 2",AND(T287&gt;2,T287&lt;=3),"2 to 3",AND(T287&gt;3,T287&lt;=4),"3 to 4",AND(T287&gt;4,T287&lt;=5),"4 to 5",AND(T287&gt;5,T287&lt;=10),"5 to 10",T287&gt;10,"10+")</f>
        <v>0.1 to 0.2</v>
      </c>
      <c r="T287" s="10">
        <f>_xlfn.XLOOKUP($E287,'Raw Data'!$E:$E,'Raw Data'!T:T,"ERROR",0,1)</f>
        <v>0.181954976457428</v>
      </c>
      <c r="U287" s="15" t="str">
        <f t="array" ref="U287">_xlfn.IFS(AND(V287&gt;0,V287&lt;=0.05),"0 to 0.05",AND(V287&gt;0.05,V287&lt;=0.1),"0.05 to 0.1",AND(V287&gt;0.1,V287&lt;=0.2),"0.1 to 0.2",AND(V287&gt;0.2,V287&lt;=0.3),"0.2 to 0.3",AND(V287&gt;0.3,V287&lt;=0.4),"0.3 to 0.4",AND(V287&gt;0.4,V287&lt;=0.5),"0.4 to 0.5",AND(V287&gt;0.5,V287&lt;=0.75),"0.5 to 0.75",AND(V287&gt;0.75,V287&lt;=1),"0.75 to 1",AND(V287&gt;1,V287&lt;=2),"1 to 2",AND(V287&gt;2,V287&lt;=3),"2 to 3",AND(V287&gt;3,V287&lt;=4),"3 to 4",AND(V287&gt;4,V287&lt;=5),"4 to 5",AND(V287&gt;5,V287&lt;=10),"5 to 10",V287&gt;10,"10+")</f>
        <v>0.05 to 0.1</v>
      </c>
      <c r="V287" s="10">
        <f>_xlfn.XLOOKUP($E287,'Raw Data'!$E:$E,'Raw Data'!V:V,"ERROR",0,1)</f>
        <v>0.0512898419005749</v>
      </c>
      <c r="W287" s="15" t="str">
        <f t="array" ref="W287">_xlfn.IFS(AND(X287&gt;0,X287&lt;=0.05),"0 to 0.05",AND(X287&gt;0.05,X287&lt;=0.1),"0.05 to 0.1",AND(X287&gt;0.1,X287&lt;=0.2),"0.1 to 0.2",AND(X287&gt;0.2,X287&lt;=0.3),"0.2 to 0.3",AND(X287&gt;0.3,X287&lt;=0.4),"0.3 to 0.4",AND(X287&gt;0.4,X287&lt;=0.5),"0.4 to 0.5",AND(X287&gt;0.5,X287&lt;=0.75),"0.5 to 0.75",AND(X287&gt;0.75,X287&lt;=1),"0.75 to 1",AND(X287&gt;1,X287&lt;=2),"1 to 2",AND(X287&gt;2,X287&lt;=3),"2 to 3",AND(X287&gt;3,X287&lt;=4),"3 to 4",AND(X287&gt;4,X287&lt;=5),"4 to 5",AND(X287&gt;5,X287&lt;=10),"5 to 10",X287&gt;10,"10+")</f>
        <v>0 to 0.05</v>
      </c>
      <c r="X287" s="16">
        <f t="shared" si="9"/>
        <v>0.0491278436435056</v>
      </c>
      <c r="Y287" s="5" t="str">
        <f t="array" ref="Y287">_xlfn.IFS(AND(Z287&gt;0,Z287&lt;=1),"0 to 1",AND(Z287&gt;1,Z287&lt;=2),"1 to 2",AND(Z287&gt;2,Z287&lt;=4),"2 to 4",AND(Z287&gt;4,Z287&lt;=6),"4 to 6",AND(Z287&gt;6,Z287&lt;=8),"6 to 8",AND(Z287&gt;8,Z287&lt;=10),"8 to 10",AND(Z287&gt;10,Z287&lt;=15),"10 to 15",AND(Z287&gt;15,Z287&lt;=20),"15 to 20",AND(Z287&gt;20,Z287&lt;=25),"20 to 25",AND(Z287&gt;25,Z287&lt;=30),"25 to 30",AND(Z287&gt;30,Z287&lt;=40),"30 to 40",AND(Z287&gt;40,Z287&lt;=50),"40 to 50",Z287&gt;50,"50+")</f>
        <v>15 to 20</v>
      </c>
      <c r="Z287" s="9">
        <f>_xlfn.XLOOKUP($E287,'Raw Data'!$E:$E,'Raw Data'!Z:Z,"ERROR",0,1)</f>
        <v>16.64</v>
      </c>
      <c r="AA287" s="9" t="str">
        <f>_xlfn.XLOOKUP($E287,'Raw Data'!$E:$E,'Raw Data'!AA:AA,"ERROR",0,1)</f>
        <v>oz</v>
      </c>
    </row>
    <row r="288" hidden="1" spans="1:27">
      <c r="A288" s="5" t="str">
        <f>_xlfn.XLOOKUP($E288,'Raw Data'!$E:$E,'Raw Data'!A:A,"ERROR",0,1)</f>
        <v>AE</v>
      </c>
      <c r="B288" s="5" t="str">
        <f>_xlfn.XLOOKUP($E288,'Raw Data'!$E:$E,'Raw Data'!B:B,"ERROR",0,1)</f>
        <v>Hair Mousses</v>
      </c>
      <c r="C288" s="5" t="str">
        <f>_xlfn.XLOOKUP($E288,'Raw Data'!$E:$E,'Raw Data'!C:C,"ERROR",0,1)</f>
        <v>Colorproof</v>
      </c>
      <c r="D288" s="5" t="str">
        <f>_xlfn.XLOOKUP($E288,'Raw Data'!$E:$E,'Raw Data'!D:D,"ERROR",0,1)</f>
        <v>www.amazon.ae/dp/B00DMHLU3O</v>
      </c>
      <c r="E288" s="5" t="s">
        <v>487</v>
      </c>
      <c r="F288" s="9" t="str">
        <f>_xlfn.XLOOKUP($E288,'Raw Data'!$E:$E,'Raw Data'!F:F,"ERROR",0,1)</f>
        <v>Colorproof Liftit Color Protect  Foam   Mousse  For Unisex 2 Oz  Mousse</v>
      </c>
      <c r="G288" s="10">
        <f>_xlfn.XLOOKUP($E288,'Raw Data'!$E:$E,'Raw Data'!G:G,"ERROR",0,1)</f>
        <v>0</v>
      </c>
      <c r="H288" s="9">
        <f>_xlfn.XLOOKUP($E288,'Raw Data'!$E:$E,'Raw Data'!H:H,"ERROR",0,1)</f>
        <v>0</v>
      </c>
      <c r="I288" s="9">
        <f>_xlfn.XLOOKUP($E288,'Raw Data'!$E:$E,'Raw Data'!I:I,"ERROR",0,1)</f>
        <v>0</v>
      </c>
      <c r="J288" s="9" t="str">
        <f>_xlfn.XLOOKUP($E288,'Raw Data'!$E:$E,'Raw Data'!J:J,"ERROR",0,1)</f>
        <v>No</v>
      </c>
      <c r="K288" s="14" t="str">
        <f t="array" ref="K288">_xlfn.IFS(AND(L288&gt;0,L288&lt;=5),"0 to 5",AND(L288&gt;5,L288&lt;=10),"5 to 10",AND(L288&gt;10,L288&lt;=15),"10 to 15",AND(L288&gt;15,L288&lt;=20),"15 to 20",AND(L288&gt;20,L288&lt;=30),"20 to 30",AND(L288&gt;30,L288&lt;=40),"30 to 40",AND(L288&gt;40,L288&lt;=50),"40 to 50",AND(L288&gt;50,L288&lt;=75),"50 to 75",AND(L288&gt;75,L288&lt;=100),"75 to 100",AND(L288&gt;100,L288&lt;=150),"100 to 150",AND(L288&gt;150,L288&lt;=200),"150 to 200",AND(L288&gt;200,L288&lt;=250),"200 to 250",AND(L288&gt;250,L288&lt;=300),"250 to 300",AND(L288&gt;300,L288&lt;=400),"300 to 400",AND(L288&gt;400,L288&lt;=500),"400 to 500",L288&gt;500,"500+")</f>
        <v>75 to 100</v>
      </c>
      <c r="L288" s="9">
        <f>_xlfn.XLOOKUP($E288,'Raw Data'!$E:$E,'Raw Data'!L:L,"ERROR",0,1)</f>
        <v>87.74</v>
      </c>
      <c r="M288" s="14" t="str">
        <f t="array" ref="M288">_xlfn.IFS(AND(N288&gt;0,N288&lt;=5),"0 to 5",AND(N288&gt;5,N288&lt;=10),"5 to 10",AND(N288&gt;10,N288&lt;=15),"10 to 15",AND(N288&gt;15,N288&lt;=20),"15 to 20",AND(N288&gt;20,N288&lt;=30),"20 to 30",AND(N288&gt;30,N288&lt;=40),"30 to 40",AND(N288&gt;40,N288&lt;=50),"40 to 50",AND(N288&gt;50,N288&lt;=75),"50 to 75",AND(N288&gt;75,N288&lt;=100),"75 to 100",AND(N288&gt;100,N288&lt;=150),"100 to 150",AND(N288&gt;150,N288&lt;=200),"150 to 200",AND(N288&gt;200,N288&lt;=250),"200 to 250",AND(N288&gt;250,N288&lt;=300),"250 to 300",AND(N288&gt;300,N288&lt;=400),"300 to 400",AND(N288&gt;400,N288&lt;=500),"400 to 500",N288&gt;500,"500+")</f>
        <v>75 to 100</v>
      </c>
      <c r="N288" s="9">
        <f>_xlfn.XLOOKUP($E288,'Raw Data'!$E:$E,'Raw Data'!N:N,"ERROR",0,1)</f>
        <v>87.74</v>
      </c>
      <c r="O288" s="14" t="str">
        <f t="array" ref="O288">_xlfn.IFS(P288=0,"No Discount",AND(P288&gt;0,P288&lt;=0.02),"0% to 2%",AND(P288&gt;0.02,P288&lt;=0.04),"2% to 4%",AND(P288&gt;0.04,P288&lt;=0.06),"4% to 6%",AND(P288&gt;0.06,P288&lt;=0.08),"6% to 8%",AND(P288&gt;0.08,P288&lt;=0.1),"8% to 10%",AND(P288&gt;0.1,P288&lt;=0.15),"10% to 15%",AND(P288&gt;0.15,P288&lt;=0.2),"15% to 20%",AND(P288&gt;0.2,P288&lt;=0.25),"20% to 25%",AND(P288&gt;0.25,P288&lt;=0.3),"25% to 30%",AND(P288&gt;0.3,P288&lt;=0.4),"30% to 40%",AND(P288&gt;0.4,P288&lt;=0.5),"40% to 50%",AND(P288&gt;0.5,P288&lt;=0.75),"50% to 75%",AND(P288&gt;0.75,P288&lt;=1),"75% to 100%")</f>
        <v>No Discount</v>
      </c>
      <c r="P288" s="10">
        <f>_xlfn.XLOOKUP($E288,'Raw Data'!$E:$E,'Raw Data'!P:P,"ERROR",0,1)</f>
        <v>0</v>
      </c>
      <c r="Q288" s="9">
        <f>_xlfn.XLOOKUP($E288,'Raw Data'!$E:$E,'Raw Data'!Q:Q,"ERROR",0,1)</f>
        <v>2</v>
      </c>
      <c r="R288" s="9" t="str">
        <f>_xlfn.XLOOKUP($E288,'Raw Data'!$E:$E,'Raw Data'!R:R,"ERROR",0,1)</f>
        <v>oz</v>
      </c>
      <c r="S288" s="5" t="str">
        <f t="array" ref="S288">_xlfn.IFS(AND(T288&gt;0,T288&lt;=0.05),"0 to 0.05",AND(T288&gt;0.05,T288&lt;=0.1),"0.05 to 0.1",AND(T288&gt;0.1,T288&lt;=0.2),"0.1 to 0.2",AND(T288&gt;0.2,T288&lt;=0.3),"0.2 to 0.3",AND(T288&gt;0.3,T288&lt;=0.4),"0.3 to 0.4",AND(T288&gt;0.4,T288&lt;=0.5),"0.4 to 0.5",AND(T288&gt;0.5,T288&lt;=0.75),"0.5 to 0.75",AND(T288&gt;0.75,T288&lt;=1),"0.75 to 1",AND(T288&gt;1,T288&lt;=2),"1 to 2",AND(T288&gt;2,T288&lt;=3),"2 to 3",AND(T288&gt;3,T288&lt;=4),"3 to 4",AND(T288&gt;4,T288&lt;=5),"4 to 5",AND(T288&gt;5,T288&lt;=10),"5 to 10",T288&gt;10,"10+")</f>
        <v>1 to 2</v>
      </c>
      <c r="T288" s="10">
        <f>_xlfn.XLOOKUP($E288,'Raw Data'!$E:$E,'Raw Data'!T:T,"ERROR",0,1)</f>
        <v>1.48359824146094</v>
      </c>
      <c r="U288" s="15" t="str">
        <f t="array" ref="U288">_xlfn.IFS(AND(V288&gt;0,V288&lt;=0.05),"0 to 0.05",AND(V288&gt;0.05,V288&lt;=0.1),"0.05 to 0.1",AND(V288&gt;0.1,V288&lt;=0.2),"0.1 to 0.2",AND(V288&gt;0.2,V288&lt;=0.3),"0.2 to 0.3",AND(V288&gt;0.3,V288&lt;=0.4),"0.3 to 0.4",AND(V288&gt;0.4,V288&lt;=0.5),"0.4 to 0.5",AND(V288&gt;0.5,V288&lt;=0.75),"0.5 to 0.75",AND(V288&gt;0.75,V288&lt;=1),"0.75 to 1",AND(V288&gt;1,V288&lt;=2),"1 to 2",AND(V288&gt;2,V288&lt;=3),"2 to 3",AND(V288&gt;3,V288&lt;=4),"3 to 4",AND(V288&gt;4,V288&lt;=5),"4 to 5",AND(V288&gt;5,V288&lt;=10),"5 to 10",V288&gt;10,"10+")</f>
        <v>0.4 to 0.5</v>
      </c>
      <c r="V288" s="10">
        <f>_xlfn.XLOOKUP($E288,'Raw Data'!$E:$E,'Raw Data'!V:V,"ERROR",0,1)</f>
        <v>0.400571525194454</v>
      </c>
      <c r="W288" s="15" t="str">
        <f t="array" ref="W288">_xlfn.IFS(AND(X288&gt;0,X288&lt;=0.05),"0 to 0.05",AND(X288&gt;0.05,X288&lt;=0.1),"0.05 to 0.1",AND(X288&gt;0.1,X288&lt;=0.2),"0.1 to 0.2",AND(X288&gt;0.2,X288&lt;=0.3),"0.2 to 0.3",AND(X288&gt;0.3,X288&lt;=0.4),"0.3 to 0.4",AND(X288&gt;0.4,X288&lt;=0.5),"0.4 to 0.5",AND(X288&gt;0.5,X288&lt;=0.75),"0.5 to 0.75",AND(X288&gt;0.75,X288&lt;=1),"0.75 to 1",AND(X288&gt;1,X288&lt;=2),"1 to 2",AND(X288&gt;2,X288&lt;=3),"2 to 3",AND(X288&gt;3,X288&lt;=4),"3 to 4",AND(X288&gt;4,X288&lt;=5),"4 to 5",AND(X288&gt;5,X288&lt;=10),"5 to 10",X288&gt;10,"10+")</f>
        <v>0.4 to 0.5</v>
      </c>
      <c r="X288" s="16">
        <f t="shared" si="9"/>
        <v>0.400571525194454</v>
      </c>
      <c r="Y288" s="5" t="str">
        <f t="array" ref="Y288">_xlfn.IFS(AND(Z288&gt;0,Z288&lt;=1),"0 to 1",AND(Z288&gt;1,Z288&lt;=2),"1 to 2",AND(Z288&gt;2,Z288&lt;=4),"2 to 4",AND(Z288&gt;4,Z288&lt;=6),"4 to 6",AND(Z288&gt;6,Z288&lt;=8),"6 to 8",AND(Z288&gt;8,Z288&lt;=10),"8 to 10",AND(Z288&gt;10,Z288&lt;=15),"10 to 15",AND(Z288&gt;15,Z288&lt;=20),"15 to 20",AND(Z288&gt;20,Z288&lt;=25),"20 to 25",AND(Z288&gt;25,Z288&lt;=30),"25 to 30",AND(Z288&gt;30,Z288&lt;=40),"30 to 40",AND(Z288&gt;40,Z288&lt;=50),"40 to 50",Z288&gt;50,"50+")</f>
        <v>1 to 2</v>
      </c>
      <c r="Z288" s="9">
        <f>_xlfn.XLOOKUP($E288,'Raw Data'!$E:$E,'Raw Data'!Z:Z,"ERROR",0,1)</f>
        <v>2</v>
      </c>
      <c r="AA288" s="9" t="str">
        <f>_xlfn.XLOOKUP($E288,'Raw Data'!$E:$E,'Raw Data'!AA:AA,"ERROR",0,1)</f>
        <v>oz</v>
      </c>
    </row>
    <row r="289" hidden="1" spans="1:27">
      <c r="A289" s="5" t="str">
        <f>_xlfn.XLOOKUP($E289,'Raw Data'!$E:$E,'Raw Data'!A:A,"ERROR",0,1)</f>
        <v>AE</v>
      </c>
      <c r="B289" s="5" t="str">
        <f>_xlfn.XLOOKUP($E289,'Raw Data'!$E:$E,'Raw Data'!B:B,"ERROR",0,1)</f>
        <v>Hair Mousses</v>
      </c>
      <c r="C289" s="5" t="str">
        <f>_xlfn.XLOOKUP($E289,'Raw Data'!$E:$E,'Raw Data'!C:C,"ERROR",0,1)</f>
        <v>l'oreal paris</v>
      </c>
      <c r="D289" s="5" t="str">
        <f>_xlfn.XLOOKUP($E289,'Raw Data'!$E:$E,'Raw Data'!D:D,"ERROR",0,1)</f>
        <v>www.amazon.ae/dp/B015KGVJLM</v>
      </c>
      <c r="E289" s="5" t="s">
        <v>488</v>
      </c>
      <c r="F289" s="9" t="str">
        <f>_xlfn.XLOOKUP($E289,'Raw Data'!$E:$E,'Raw Data'!F:F,"ERROR",0,1)</f>
        <v>L'oreal Paris Elvive Styliste Extra Volume Firm Control Mousse 200 mL (Pack of 2)</v>
      </c>
      <c r="G289" s="10">
        <f>_xlfn.XLOOKUP($E289,'Raw Data'!$E:$E,'Raw Data'!G:G,"ERROR",0,1)</f>
        <v>0</v>
      </c>
      <c r="H289" s="9">
        <f>_xlfn.XLOOKUP($E289,'Raw Data'!$E:$E,'Raw Data'!H:H,"ERROR",0,1)</f>
        <v>0</v>
      </c>
      <c r="I289" s="9">
        <f>_xlfn.XLOOKUP($E289,'Raw Data'!$E:$E,'Raw Data'!I:I,"ERROR",0,1)</f>
        <v>0</v>
      </c>
      <c r="J289" s="9" t="str">
        <f>_xlfn.XLOOKUP($E289,'Raw Data'!$E:$E,'Raw Data'!J:J,"ERROR",0,1)</f>
        <v>No</v>
      </c>
      <c r="K289" s="14" t="str">
        <f t="array" ref="K289">_xlfn.IFS(AND(L289&gt;0,L289&lt;=5),"0 to 5",AND(L289&gt;5,L289&lt;=10),"5 to 10",AND(L289&gt;10,L289&lt;=15),"10 to 15",AND(L289&gt;15,L289&lt;=20),"15 to 20",AND(L289&gt;20,L289&lt;=30),"20 to 30",AND(L289&gt;30,L289&lt;=40),"30 to 40",AND(L289&gt;40,L289&lt;=50),"40 to 50",AND(L289&gt;50,L289&lt;=75),"50 to 75",AND(L289&gt;75,L289&lt;=100),"75 to 100",AND(L289&gt;100,L289&lt;=150),"100 to 150",AND(L289&gt;150,L289&lt;=200),"150 to 200",AND(L289&gt;200,L289&lt;=250),"200 to 250",AND(L289&gt;250,L289&lt;=300),"250 to 300",AND(L289&gt;300,L289&lt;=400),"300 to 400",AND(L289&gt;400,L289&lt;=500),"400 to 500",L289&gt;500,"500+")</f>
        <v>75 to 100</v>
      </c>
      <c r="L289" s="9">
        <f>_xlfn.XLOOKUP($E289,'Raw Data'!$E:$E,'Raw Data'!L:L,"ERROR",0,1)</f>
        <v>82</v>
      </c>
      <c r="M289" s="14" t="str">
        <f t="array" ref="M289">_xlfn.IFS(AND(N289&gt;0,N289&lt;=5),"0 to 5",AND(N289&gt;5,N289&lt;=10),"5 to 10",AND(N289&gt;10,N289&lt;=15),"10 to 15",AND(N289&gt;15,N289&lt;=20),"15 to 20",AND(N289&gt;20,N289&lt;=30),"20 to 30",AND(N289&gt;30,N289&lt;=40),"30 to 40",AND(N289&gt;40,N289&lt;=50),"40 to 50",AND(N289&gt;50,N289&lt;=75),"50 to 75",AND(N289&gt;75,N289&lt;=100),"75 to 100",AND(N289&gt;100,N289&lt;=150),"100 to 150",AND(N289&gt;150,N289&lt;=200),"150 to 200",AND(N289&gt;200,N289&lt;=250),"200 to 250",AND(N289&gt;250,N289&lt;=300),"250 to 300",AND(N289&gt;300,N289&lt;=400),"300 to 400",AND(N289&gt;400,N289&lt;=500),"400 to 500",N289&gt;500,"500+")</f>
        <v>75 to 100</v>
      </c>
      <c r="N289" s="9">
        <f>_xlfn.XLOOKUP($E289,'Raw Data'!$E:$E,'Raw Data'!N:N,"ERROR",0,1)</f>
        <v>82</v>
      </c>
      <c r="O289" s="14" t="str">
        <f t="array" ref="O289">_xlfn.IFS(P289=0,"No Discount",AND(P289&gt;0,P289&lt;=0.02),"0% to 2%",AND(P289&gt;0.02,P289&lt;=0.04),"2% to 4%",AND(P289&gt;0.04,P289&lt;=0.06),"4% to 6%",AND(P289&gt;0.06,P289&lt;=0.08),"6% to 8%",AND(P289&gt;0.08,P289&lt;=0.1),"8% to 10%",AND(P289&gt;0.1,P289&lt;=0.15),"10% to 15%",AND(P289&gt;0.15,P289&lt;=0.2),"15% to 20%",AND(P289&gt;0.2,P289&lt;=0.25),"20% to 25%",AND(P289&gt;0.25,P289&lt;=0.3),"25% to 30%",AND(P289&gt;0.3,P289&lt;=0.4),"30% to 40%",AND(P289&gt;0.4,P289&lt;=0.5),"40% to 50%",AND(P289&gt;0.5,P289&lt;=0.75),"50% to 75%",AND(P289&gt;0.75,P289&lt;=1),"75% to 100%")</f>
        <v>No Discount</v>
      </c>
      <c r="P289" s="10">
        <f>_xlfn.XLOOKUP($E289,'Raw Data'!$E:$E,'Raw Data'!P:P,"ERROR",0,1)</f>
        <v>0</v>
      </c>
      <c r="Q289" s="9">
        <f>_xlfn.XLOOKUP($E289,'Raw Data'!$E:$E,'Raw Data'!Q:Q,"ERROR",0,1)</f>
        <v>600</v>
      </c>
      <c r="R289" s="9" t="str">
        <f>_xlfn.XLOOKUP($E289,'Raw Data'!$E:$E,'Raw Data'!R:R,"ERROR",0,1)</f>
        <v>ml</v>
      </c>
      <c r="S289" s="5" t="str">
        <f t="array" ref="S289">_xlfn.IFS(AND(T289&gt;0,T289&lt;=0.05),"0 to 0.05",AND(T289&gt;0.05,T289&lt;=0.1),"0.05 to 0.1",AND(T289&gt;0.1,T289&lt;=0.2),"0.1 to 0.2",AND(T289&gt;0.2,T289&lt;=0.3),"0.2 to 0.3",AND(T289&gt;0.3,T289&lt;=0.4),"0.3 to 0.4",AND(T289&gt;0.4,T289&lt;=0.5),"0.4 to 0.5",AND(T289&gt;0.5,T289&lt;=0.75),"0.5 to 0.75",AND(T289&gt;0.75,T289&lt;=1),"0.75 to 1",AND(T289&gt;1,T289&lt;=2),"1 to 2",AND(T289&gt;2,T289&lt;=3),"2 to 3",AND(T289&gt;3,T289&lt;=4),"3 to 4",AND(T289&gt;4,T289&lt;=5),"4 to 5",AND(T289&gt;5,T289&lt;=10),"5 to 10",T289&gt;10,"10+")</f>
        <v>0.1 to 0.2</v>
      </c>
      <c r="T289" s="10">
        <f>_xlfn.XLOOKUP($E289,'Raw Data'!$E:$E,'Raw Data'!T:T,"ERROR",0,1)</f>
        <v>0.136739685658808</v>
      </c>
      <c r="U289" s="15" t="str">
        <f t="array" ref="U289">_xlfn.IFS(AND(V289&gt;0,V289&lt;=0.05),"0 to 0.05",AND(V289&gt;0.05,V289&lt;=0.1),"0.05 to 0.1",AND(V289&gt;0.1,V289&lt;=0.2),"0.1 to 0.2",AND(V289&gt;0.2,V289&lt;=0.3),"0.2 to 0.3",AND(V289&gt;0.3,V289&lt;=0.4),"0.3 to 0.4",AND(V289&gt;0.4,V289&lt;=0.5),"0.4 to 0.5",AND(V289&gt;0.5,V289&lt;=0.75),"0.5 to 0.75",AND(V289&gt;0.75,V289&lt;=1),"0.75 to 1",AND(V289&gt;1,V289&lt;=2),"1 to 2",AND(V289&gt;2,V289&lt;=3),"2 to 3",AND(V289&gt;3,V289&lt;=4),"3 to 4",AND(V289&gt;4,V289&lt;=5),"4 to 5",AND(V289&gt;5,V289&lt;=10),"5 to 10",V289&gt;10,"10+")</f>
        <v>0 to 0.05</v>
      </c>
      <c r="V289" s="10">
        <f>_xlfn.XLOOKUP($E289,'Raw Data'!$E:$E,'Raw Data'!V:V,"ERROR",0,1)</f>
        <v>0.0369197151278783</v>
      </c>
      <c r="W289" s="15" t="str">
        <f t="array" ref="W289">_xlfn.IFS(AND(X289&gt;0,X289&lt;=0.05),"0 to 0.05",AND(X289&gt;0.05,X289&lt;=0.1),"0.05 to 0.1",AND(X289&gt;0.1,X289&lt;=0.2),"0.1 to 0.2",AND(X289&gt;0.2,X289&lt;=0.3),"0.2 to 0.3",AND(X289&gt;0.3,X289&lt;=0.4),"0.3 to 0.4",AND(X289&gt;0.4,X289&lt;=0.5),"0.4 to 0.5",AND(X289&gt;0.5,X289&lt;=0.75),"0.5 to 0.75",AND(X289&gt;0.75,X289&lt;=1),"0.75 to 1",AND(X289&gt;1,X289&lt;=2),"1 to 2",AND(X289&gt;2,X289&lt;=3),"2 to 3",AND(X289&gt;3,X289&lt;=4),"3 to 4",AND(X289&gt;4,X289&lt;=5),"4 to 5",AND(X289&gt;5,X289&lt;=10),"5 to 10",X289&gt;10,"10+")</f>
        <v>0 to 0.05</v>
      </c>
      <c r="X289" s="16">
        <f t="shared" si="9"/>
        <v>0.0369197151278783</v>
      </c>
      <c r="Y289" s="5" t="str">
        <f t="array" ref="Y289">_xlfn.IFS(AND(Z289&gt;0,Z289&lt;=1),"0 to 1",AND(Z289&gt;1,Z289&lt;=2),"1 to 2",AND(Z289&gt;2,Z289&lt;=4),"2 to 4",AND(Z289&gt;4,Z289&lt;=6),"4 to 6",AND(Z289&gt;6,Z289&lt;=8),"6 to 8",AND(Z289&gt;8,Z289&lt;=10),"8 to 10",AND(Z289&gt;10,Z289&lt;=15),"10 to 15",AND(Z289&gt;15,Z289&lt;=20),"15 to 20",AND(Z289&gt;20,Z289&lt;=25),"20 to 25",AND(Z289&gt;25,Z289&lt;=30),"25 to 30",AND(Z289&gt;30,Z289&lt;=40),"30 to 40",AND(Z289&gt;40,Z289&lt;=50),"40 to 50",Z289&gt;50,"50+")</f>
        <v>20 to 25</v>
      </c>
      <c r="Z289" s="9">
        <f>_xlfn.XLOOKUP($E289,'Raw Data'!$E:$E,'Raw Data'!Z:Z,"ERROR",0,1)</f>
        <v>20.28</v>
      </c>
      <c r="AA289" s="9" t="str">
        <f>_xlfn.XLOOKUP($E289,'Raw Data'!$E:$E,'Raw Data'!AA:AA,"ERROR",0,1)</f>
        <v>oz</v>
      </c>
    </row>
    <row r="290" hidden="1" spans="1:27">
      <c r="A290" s="5" t="str">
        <f>_xlfn.XLOOKUP($E290,'Raw Data'!$E:$E,'Raw Data'!A:A,"ERROR",0,1)</f>
        <v>AE</v>
      </c>
      <c r="B290" s="5" t="str">
        <f>_xlfn.XLOOKUP($E290,'Raw Data'!$E:$E,'Raw Data'!B:B,"ERROR",0,1)</f>
        <v>Hair Mousses</v>
      </c>
      <c r="C290" s="5" t="str">
        <f>_xlfn.XLOOKUP($E290,'Raw Data'!$E:$E,'Raw Data'!C:C,"ERROR",0,1)</f>
        <v>enliven</v>
      </c>
      <c r="D290" s="5" t="str">
        <f>_xlfn.XLOOKUP($E290,'Raw Data'!$E:$E,'Raw Data'!D:D,"ERROR",0,1)</f>
        <v>www.amazon.ae/dp/B07RRQ5H65</v>
      </c>
      <c r="E290" s="5" t="s">
        <v>489</v>
      </c>
      <c r="F290" s="9" t="str">
        <f>_xlfn.XLOOKUP($E290,'Raw Data'!$E:$E,'Raw Data'!F:F,"ERROR",0,1)</f>
        <v>Enliven Pro V  Hair  Mousse, 300ml Pack Of 2</v>
      </c>
      <c r="G290" s="10">
        <f>_xlfn.XLOOKUP($E290,'Raw Data'!$E:$E,'Raw Data'!G:G,"ERROR",0,1)</f>
        <v>0</v>
      </c>
      <c r="H290" s="9">
        <f>_xlfn.XLOOKUP($E290,'Raw Data'!$E:$E,'Raw Data'!H:H,"ERROR",0,1)</f>
        <v>0</v>
      </c>
      <c r="I290" s="9">
        <f>_xlfn.XLOOKUP($E290,'Raw Data'!$E:$E,'Raw Data'!I:I,"ERROR",0,1)</f>
        <v>0</v>
      </c>
      <c r="J290" s="9" t="str">
        <f>_xlfn.XLOOKUP($E290,'Raw Data'!$E:$E,'Raw Data'!J:J,"ERROR",0,1)</f>
        <v>No</v>
      </c>
      <c r="K290" s="14" t="str">
        <f t="array" ref="K290">_xlfn.IFS(AND(L290&gt;0,L290&lt;=5),"0 to 5",AND(L290&gt;5,L290&lt;=10),"5 to 10",AND(L290&gt;10,L290&lt;=15),"10 to 15",AND(L290&gt;15,L290&lt;=20),"15 to 20",AND(L290&gt;20,L290&lt;=30),"20 to 30",AND(L290&gt;30,L290&lt;=40),"30 to 40",AND(L290&gt;40,L290&lt;=50),"40 to 50",AND(L290&gt;50,L290&lt;=75),"50 to 75",AND(L290&gt;75,L290&lt;=100),"75 to 100",AND(L290&gt;100,L290&lt;=150),"100 to 150",AND(L290&gt;150,L290&lt;=200),"150 to 200",AND(L290&gt;200,L290&lt;=250),"200 to 250",AND(L290&gt;250,L290&lt;=300),"250 to 300",AND(L290&gt;300,L290&lt;=400),"300 to 400",AND(L290&gt;400,L290&lt;=500),"400 to 500",L290&gt;500,"500+")</f>
        <v>75 to 100</v>
      </c>
      <c r="L290" s="9">
        <f>_xlfn.XLOOKUP($E290,'Raw Data'!$E:$E,'Raw Data'!L:L,"ERROR",0,1)</f>
        <v>81.08</v>
      </c>
      <c r="M290" s="14" t="str">
        <f t="array" ref="M290">_xlfn.IFS(AND(N290&gt;0,N290&lt;=5),"0 to 5",AND(N290&gt;5,N290&lt;=10),"5 to 10",AND(N290&gt;10,N290&lt;=15),"10 to 15",AND(N290&gt;15,N290&lt;=20),"15 to 20",AND(N290&gt;20,N290&lt;=30),"20 to 30",AND(N290&gt;30,N290&lt;=40),"30 to 40",AND(N290&gt;40,N290&lt;=50),"40 to 50",AND(N290&gt;50,N290&lt;=75),"50 to 75",AND(N290&gt;75,N290&lt;=100),"75 to 100",AND(N290&gt;100,N290&lt;=150),"100 to 150",AND(N290&gt;150,N290&lt;=200),"150 to 200",AND(N290&gt;200,N290&lt;=250),"200 to 250",AND(N290&gt;250,N290&lt;=300),"250 to 300",AND(N290&gt;300,N290&lt;=400),"300 to 400",AND(N290&gt;400,N290&lt;=500),"400 to 500",N290&gt;500,"500+")</f>
        <v>75 to 100</v>
      </c>
      <c r="N290" s="9">
        <f>_xlfn.XLOOKUP($E290,'Raw Data'!$E:$E,'Raw Data'!N:N,"ERROR",0,1)</f>
        <v>81.08</v>
      </c>
      <c r="O290" s="14" t="str">
        <f t="array" ref="O290">_xlfn.IFS(P290=0,"No Discount",AND(P290&gt;0,P290&lt;=0.02),"0% to 2%",AND(P290&gt;0.02,P290&lt;=0.04),"2% to 4%",AND(P290&gt;0.04,P290&lt;=0.06),"4% to 6%",AND(P290&gt;0.06,P290&lt;=0.08),"6% to 8%",AND(P290&gt;0.08,P290&lt;=0.1),"8% to 10%",AND(P290&gt;0.1,P290&lt;=0.15),"10% to 15%",AND(P290&gt;0.15,P290&lt;=0.2),"15% to 20%",AND(P290&gt;0.2,P290&lt;=0.25),"20% to 25%",AND(P290&gt;0.25,P290&lt;=0.3),"25% to 30%",AND(P290&gt;0.3,P290&lt;=0.4),"30% to 40%",AND(P290&gt;0.4,P290&lt;=0.5),"40% to 50%",AND(P290&gt;0.5,P290&lt;=0.75),"50% to 75%",AND(P290&gt;0.75,P290&lt;=1),"75% to 100%")</f>
        <v>No Discount</v>
      </c>
      <c r="P290" s="10">
        <f>_xlfn.XLOOKUP($E290,'Raw Data'!$E:$E,'Raw Data'!P:P,"ERROR",0,1)</f>
        <v>0</v>
      </c>
      <c r="Q290" s="9">
        <f>_xlfn.XLOOKUP($E290,'Raw Data'!$E:$E,'Raw Data'!Q:Q,"ERROR",0,1)</f>
        <v>600</v>
      </c>
      <c r="R290" s="9" t="str">
        <f>_xlfn.XLOOKUP($E290,'Raw Data'!$E:$E,'Raw Data'!R:R,"ERROR",0,1)</f>
        <v>ml</v>
      </c>
      <c r="S290" s="5" t="str">
        <f t="array" ref="S290">_xlfn.IFS(AND(T290&gt;0,T290&lt;=0.05),"0 to 0.05",AND(T290&gt;0.05,T290&lt;=0.1),"0.05 to 0.1",AND(T290&gt;0.1,T290&lt;=0.2),"0.1 to 0.2",AND(T290&gt;0.2,T290&lt;=0.3),"0.2 to 0.3",AND(T290&gt;0.3,T290&lt;=0.4),"0.3 to 0.4",AND(T290&gt;0.4,T290&lt;=0.5),"0.4 to 0.5",AND(T290&gt;0.5,T290&lt;=0.75),"0.5 to 0.75",AND(T290&gt;0.75,T290&lt;=1),"0.75 to 1",AND(T290&gt;1,T290&lt;=2),"1 to 2",AND(T290&gt;2,T290&lt;=3),"2 to 3",AND(T290&gt;3,T290&lt;=4),"3 to 4",AND(T290&gt;4,T290&lt;=5),"4 to 5",AND(T290&gt;5,T290&lt;=10),"5 to 10",T290&gt;10,"10+")</f>
        <v>0.1 to 0.2</v>
      </c>
      <c r="T290" s="10">
        <f>_xlfn.XLOOKUP($E290,'Raw Data'!$E:$E,'Raw Data'!T:T,"ERROR",0,1)</f>
        <v>0.135205533088002</v>
      </c>
      <c r="U290" s="15" t="str">
        <f t="array" ref="U290">_xlfn.IFS(AND(V290&gt;0,V290&lt;=0.05),"0 to 0.05",AND(V290&gt;0.05,V290&lt;=0.1),"0.05 to 0.1",AND(V290&gt;0.1,V290&lt;=0.2),"0.1 to 0.2",AND(V290&gt;0.2,V290&lt;=0.3),"0.2 to 0.3",AND(V290&gt;0.3,V290&lt;=0.4),"0.3 to 0.4",AND(V290&gt;0.4,V290&lt;=0.5),"0.4 to 0.5",AND(V290&gt;0.5,V290&lt;=0.75),"0.5 to 0.75",AND(V290&gt;0.75,V290&lt;=1),"0.75 to 1",AND(V290&gt;1,V290&lt;=2),"1 to 2",AND(V290&gt;2,V290&lt;=3),"2 to 3",AND(V290&gt;3,V290&lt;=4),"3 to 4",AND(V290&gt;4,V290&lt;=5),"4 to 5",AND(V290&gt;5,V290&lt;=10),"5 to 10",V290&gt;10,"10+")</f>
        <v>0 to 0.05</v>
      </c>
      <c r="V290" s="10">
        <f>_xlfn.XLOOKUP($E290,'Raw Data'!$E:$E,'Raw Data'!V:V,"ERROR",0,1)</f>
        <v>0.0365054939337606</v>
      </c>
      <c r="W290" s="15" t="str">
        <f t="array" ref="W290">_xlfn.IFS(AND(X290&gt;0,X290&lt;=0.05),"0 to 0.05",AND(X290&gt;0.05,X290&lt;=0.1),"0.05 to 0.1",AND(X290&gt;0.1,X290&lt;=0.2),"0.1 to 0.2",AND(X290&gt;0.2,X290&lt;=0.3),"0.2 to 0.3",AND(X290&gt;0.3,X290&lt;=0.4),"0.3 to 0.4",AND(X290&gt;0.4,X290&lt;=0.5),"0.4 to 0.5",AND(X290&gt;0.5,X290&lt;=0.75),"0.5 to 0.75",AND(X290&gt;0.75,X290&lt;=1),"0.75 to 1",AND(X290&gt;1,X290&lt;=2),"1 to 2",AND(X290&gt;2,X290&lt;=3),"2 to 3",AND(X290&gt;3,X290&lt;=4),"3 to 4",AND(X290&gt;4,X290&lt;=5),"4 to 5",AND(X290&gt;5,X290&lt;=10),"5 to 10",X290&gt;10,"10+")</f>
        <v>0 to 0.05</v>
      </c>
      <c r="X290" s="16">
        <f t="shared" si="9"/>
        <v>0.0365054939337606</v>
      </c>
      <c r="Y290" s="5" t="str">
        <f t="array" ref="Y290">_xlfn.IFS(AND(Z290&gt;0,Z290&lt;=1),"0 to 1",AND(Z290&gt;1,Z290&lt;=2),"1 to 2",AND(Z290&gt;2,Z290&lt;=4),"2 to 4",AND(Z290&gt;4,Z290&lt;=6),"4 to 6",AND(Z290&gt;6,Z290&lt;=8),"6 to 8",AND(Z290&gt;8,Z290&lt;=10),"8 to 10",AND(Z290&gt;10,Z290&lt;=15),"10 to 15",AND(Z290&gt;15,Z290&lt;=20),"15 to 20",AND(Z290&gt;20,Z290&lt;=25),"20 to 25",AND(Z290&gt;25,Z290&lt;=30),"25 to 30",AND(Z290&gt;30,Z290&lt;=40),"30 to 40",AND(Z290&gt;40,Z290&lt;=50),"40 to 50",Z290&gt;50,"50+")</f>
        <v>20 to 25</v>
      </c>
      <c r="Z290" s="9">
        <f>_xlfn.XLOOKUP($E290,'Raw Data'!$E:$E,'Raw Data'!Z:Z,"ERROR",0,1)</f>
        <v>20.28</v>
      </c>
      <c r="AA290" s="9" t="str">
        <f>_xlfn.XLOOKUP($E290,'Raw Data'!$E:$E,'Raw Data'!AA:AA,"ERROR",0,1)</f>
        <v>oz</v>
      </c>
    </row>
    <row r="291" hidden="1" spans="1:27">
      <c r="A291" s="5" t="str">
        <f>_xlfn.XLOOKUP($E291,'Raw Data'!$E:$E,'Raw Data'!A:A,"ERROR",0,1)</f>
        <v>AE</v>
      </c>
      <c r="B291" s="5" t="str">
        <f>_xlfn.XLOOKUP($E291,'Raw Data'!$E:$E,'Raw Data'!B:B,"ERROR",0,1)</f>
        <v>Hair Mousses</v>
      </c>
      <c r="C291" s="5" t="str">
        <f>_xlfn.XLOOKUP($E291,'Raw Data'!$E:$E,'Raw Data'!C:C,"ERROR",0,1)</f>
        <v>schwarzkopf</v>
      </c>
      <c r="D291" s="5" t="str">
        <f>_xlfn.XLOOKUP($E291,'Raw Data'!$E:$E,'Raw Data'!D:D,"ERROR",0,1)</f>
        <v>www.amazon.ae/dp/B01N3599U9</v>
      </c>
      <c r="E291" s="5" t="s">
        <v>490</v>
      </c>
      <c r="F291" s="9" t="str">
        <f>_xlfn.XLOOKUP($E291,'Raw Data'!$E:$E,'Raw Data'!F:F,"ERROR",0,1)</f>
        <v>Schwarzkopf Pro Styling Texturizing Fibre Paste, 250 Ml</v>
      </c>
      <c r="G291" s="10">
        <f>_xlfn.XLOOKUP($E291,'Raw Data'!$E:$E,'Raw Data'!G:G,"ERROR",0,1)</f>
        <v>0</v>
      </c>
      <c r="H291" s="9">
        <f>_xlfn.XLOOKUP($E291,'Raw Data'!$E:$E,'Raw Data'!H:H,"ERROR",0,1)</f>
        <v>0</v>
      </c>
      <c r="I291" s="9">
        <f>_xlfn.XLOOKUP($E291,'Raw Data'!$E:$E,'Raw Data'!I:I,"ERROR",0,1)</f>
        <v>0</v>
      </c>
      <c r="J291" s="9" t="str">
        <f>_xlfn.XLOOKUP($E291,'Raw Data'!$E:$E,'Raw Data'!J:J,"ERROR",0,1)</f>
        <v>No</v>
      </c>
      <c r="K291" s="14" t="str">
        <f t="array" ref="K291">_xlfn.IFS(AND(L291&gt;0,L291&lt;=5),"0 to 5",AND(L291&gt;5,L291&lt;=10),"5 to 10",AND(L291&gt;10,L291&lt;=15),"10 to 15",AND(L291&gt;15,L291&lt;=20),"15 to 20",AND(L291&gt;20,L291&lt;=30),"20 to 30",AND(L291&gt;30,L291&lt;=40),"30 to 40",AND(L291&gt;40,L291&lt;=50),"40 to 50",AND(L291&gt;50,L291&lt;=75),"50 to 75",AND(L291&gt;75,L291&lt;=100),"75 to 100",AND(L291&gt;100,L291&lt;=150),"100 to 150",AND(L291&gt;150,L291&lt;=200),"150 to 200",AND(L291&gt;200,L291&lt;=250),"200 to 250",AND(L291&gt;250,L291&lt;=300),"250 to 300",AND(L291&gt;300,L291&lt;=400),"300 to 400",AND(L291&gt;400,L291&lt;=500),"400 to 500",L291&gt;500,"500+")</f>
        <v>50 to 75</v>
      </c>
      <c r="L291" s="9">
        <f>_xlfn.XLOOKUP($E291,'Raw Data'!$E:$E,'Raw Data'!L:L,"ERROR",0,1)</f>
        <v>74.5</v>
      </c>
      <c r="M291" s="14" t="str">
        <f t="array" ref="M291">_xlfn.IFS(AND(N291&gt;0,N291&lt;=5),"0 to 5",AND(N291&gt;5,N291&lt;=10),"5 to 10",AND(N291&gt;10,N291&lt;=15),"10 to 15",AND(N291&gt;15,N291&lt;=20),"15 to 20",AND(N291&gt;20,N291&lt;=30),"20 to 30",AND(N291&gt;30,N291&lt;=40),"30 to 40",AND(N291&gt;40,N291&lt;=50),"40 to 50",AND(N291&gt;50,N291&lt;=75),"50 to 75",AND(N291&gt;75,N291&lt;=100),"75 to 100",AND(N291&gt;100,N291&lt;=150),"100 to 150",AND(N291&gt;150,N291&lt;=200),"150 to 200",AND(N291&gt;200,N291&lt;=250),"200 to 250",AND(N291&gt;250,N291&lt;=300),"250 to 300",AND(N291&gt;300,N291&lt;=400),"300 to 400",AND(N291&gt;400,N291&lt;=500),"400 to 500",N291&gt;500,"500+")</f>
        <v>50 to 75</v>
      </c>
      <c r="N291" s="9">
        <f>_xlfn.XLOOKUP($E291,'Raw Data'!$E:$E,'Raw Data'!N:N,"ERROR",0,1)</f>
        <v>74.5</v>
      </c>
      <c r="O291" s="14" t="str">
        <f t="array" ref="O291">_xlfn.IFS(P291=0,"No Discount",AND(P291&gt;0,P291&lt;=0.02),"0% to 2%",AND(P291&gt;0.02,P291&lt;=0.04),"2% to 4%",AND(P291&gt;0.04,P291&lt;=0.06),"4% to 6%",AND(P291&gt;0.06,P291&lt;=0.08),"6% to 8%",AND(P291&gt;0.08,P291&lt;=0.1),"8% to 10%",AND(P291&gt;0.1,P291&lt;=0.15),"10% to 15%",AND(P291&gt;0.15,P291&lt;=0.2),"15% to 20%",AND(P291&gt;0.2,P291&lt;=0.25),"20% to 25%",AND(P291&gt;0.25,P291&lt;=0.3),"25% to 30%",AND(P291&gt;0.3,P291&lt;=0.4),"30% to 40%",AND(P291&gt;0.4,P291&lt;=0.5),"40% to 50%",AND(P291&gt;0.5,P291&lt;=0.75),"50% to 75%",AND(P291&gt;0.75,P291&lt;=1),"75% to 100%")</f>
        <v>No Discount</v>
      </c>
      <c r="P291" s="10">
        <f>_xlfn.XLOOKUP($E291,'Raw Data'!$E:$E,'Raw Data'!P:P,"ERROR",0,1)</f>
        <v>0</v>
      </c>
      <c r="Q291" s="9">
        <f>_xlfn.XLOOKUP($E291,'Raw Data'!$E:$E,'Raw Data'!Q:Q,"ERROR",0,1)</f>
        <v>250</v>
      </c>
      <c r="R291" s="9" t="str">
        <f>_xlfn.XLOOKUP($E291,'Raw Data'!$E:$E,'Raw Data'!R:R,"ERROR",0,1)</f>
        <v>ml</v>
      </c>
      <c r="S291" s="5" t="str">
        <f t="array" ref="S291">_xlfn.IFS(AND(T291&gt;0,T291&lt;=0.05),"0 to 0.05",AND(T291&gt;0.05,T291&lt;=0.1),"0.05 to 0.1",AND(T291&gt;0.1,T291&lt;=0.2),"0.1 to 0.2",AND(T291&gt;0.2,T291&lt;=0.3),"0.2 to 0.3",AND(T291&gt;0.3,T291&lt;=0.4),"0.3 to 0.4",AND(T291&gt;0.4,T291&lt;=0.5),"0.4 to 0.5",AND(T291&gt;0.5,T291&lt;=0.75),"0.5 to 0.75",AND(T291&gt;0.75,T291&lt;=1),"0.75 to 1",AND(T291&gt;1,T291&lt;=2),"1 to 2",AND(T291&gt;2,T291&lt;=3),"2 to 3",AND(T291&gt;3,T291&lt;=4),"3 to 4",AND(T291&gt;4,T291&lt;=5),"4 to 5",AND(T291&gt;5,T291&lt;=10),"5 to 10",T291&gt;10,"10+")</f>
        <v>0.2 to 0.3</v>
      </c>
      <c r="T291" s="10">
        <f>_xlfn.XLOOKUP($E291,'Raw Data'!$E:$E,'Raw Data'!T:T,"ERROR",0,1)</f>
        <v>0.29815921702189</v>
      </c>
      <c r="U291" s="15" t="str">
        <f t="array" ref="U291">_xlfn.IFS(AND(V291&gt;0,V291&lt;=0.05),"0 to 0.05",AND(V291&gt;0.05,V291&lt;=0.1),"0.05 to 0.1",AND(V291&gt;0.1,V291&lt;=0.2),"0.1 to 0.2",AND(V291&gt;0.2,V291&lt;=0.3),"0.2 to 0.3",AND(V291&gt;0.3,V291&lt;=0.4),"0.3 to 0.4",AND(V291&gt;0.4,V291&lt;=0.5),"0.4 to 0.5",AND(V291&gt;0.5,V291&lt;=0.75),"0.5 to 0.75",AND(V291&gt;0.75,V291&lt;=1),"0.75 to 1",AND(V291&gt;1,V291&lt;=2),"1 to 2",AND(V291&gt;2,V291&lt;=3),"2 to 3",AND(V291&gt;3,V291&lt;=4),"3 to 4",AND(V291&gt;4,V291&lt;=5),"4 to 5",AND(V291&gt;5,V291&lt;=10),"5 to 10",V291&gt;10,"10+")</f>
        <v>0.05 to 0.1</v>
      </c>
      <c r="V291" s="10">
        <f>_xlfn.XLOOKUP($E291,'Raw Data'!$E:$E,'Raw Data'!V:V,"ERROR",0,1)</f>
        <v>0.0805029885959102</v>
      </c>
      <c r="W291" s="15" t="str">
        <f t="array" ref="W291">_xlfn.IFS(AND(X291&gt;0,X291&lt;=0.05),"0 to 0.05",AND(X291&gt;0.05,X291&lt;=0.1),"0.05 to 0.1",AND(X291&gt;0.1,X291&lt;=0.2),"0.1 to 0.2",AND(X291&gt;0.2,X291&lt;=0.3),"0.2 to 0.3",AND(X291&gt;0.3,X291&lt;=0.4),"0.3 to 0.4",AND(X291&gt;0.4,X291&lt;=0.5),"0.4 to 0.5",AND(X291&gt;0.5,X291&lt;=0.75),"0.5 to 0.75",AND(X291&gt;0.75,X291&lt;=1),"0.75 to 1",AND(X291&gt;1,X291&lt;=2),"1 to 2",AND(X291&gt;2,X291&lt;=3),"2 to 3",AND(X291&gt;3,X291&lt;=4),"3 to 4",AND(X291&gt;4,X291&lt;=5),"4 to 5",AND(X291&gt;5,X291&lt;=10),"5 to 10",X291&gt;10,"10+")</f>
        <v>0.05 to 0.1</v>
      </c>
      <c r="X291" s="16">
        <f t="shared" si="9"/>
        <v>0.0805029885959102</v>
      </c>
      <c r="Y291" s="5" t="str">
        <f t="array" ref="Y291">_xlfn.IFS(AND(Z291&gt;0,Z291&lt;=1),"0 to 1",AND(Z291&gt;1,Z291&lt;=2),"1 to 2",AND(Z291&gt;2,Z291&lt;=4),"2 to 4",AND(Z291&gt;4,Z291&lt;=6),"4 to 6",AND(Z291&gt;6,Z291&lt;=8),"6 to 8",AND(Z291&gt;8,Z291&lt;=10),"8 to 10",AND(Z291&gt;10,Z291&lt;=15),"10 to 15",AND(Z291&gt;15,Z291&lt;=20),"15 to 20",AND(Z291&gt;20,Z291&lt;=25),"20 to 25",AND(Z291&gt;25,Z291&lt;=30),"25 to 30",AND(Z291&gt;30,Z291&lt;=40),"30 to 40",AND(Z291&gt;40,Z291&lt;=50),"40 to 50",Z291&gt;50,"50+")</f>
        <v>8 to 10</v>
      </c>
      <c r="Z291" s="9">
        <f>_xlfn.XLOOKUP($E291,'Raw Data'!$E:$E,'Raw Data'!Z:Z,"ERROR",0,1)</f>
        <v>8.45</v>
      </c>
      <c r="AA291" s="9" t="str">
        <f>_xlfn.XLOOKUP($E291,'Raw Data'!$E:$E,'Raw Data'!AA:AA,"ERROR",0,1)</f>
        <v>oz</v>
      </c>
    </row>
    <row r="292" hidden="1" spans="1:27">
      <c r="A292" s="5" t="str">
        <f>_xlfn.XLOOKUP($E292,'Raw Data'!$E:$E,'Raw Data'!A:A,"ERROR",0,1)</f>
        <v>AE</v>
      </c>
      <c r="B292" s="5" t="str">
        <f>_xlfn.XLOOKUP($E292,'Raw Data'!$E:$E,'Raw Data'!B:B,"ERROR",0,1)</f>
        <v>Hair Mousses</v>
      </c>
      <c r="C292" s="5" t="str">
        <f>_xlfn.XLOOKUP($E292,'Raw Data'!$E:$E,'Raw Data'!C:C,"ERROR",0,1)</f>
        <v>true frog</v>
      </c>
      <c r="D292" s="5" t="str">
        <f>_xlfn.XLOOKUP($E292,'Raw Data'!$E:$E,'Raw Data'!D:D,"ERROR",0,1)</f>
        <v>www.amazon.ae/dp/B09X1NV8DH</v>
      </c>
      <c r="E292" s="5" t="s">
        <v>491</v>
      </c>
      <c r="F292" s="9" t="str">
        <f>_xlfn.XLOOKUP($E292,'Raw Data'!$E:$E,'Raw Data'!F:F,"ERROR",0,1)</f>
        <v>TRue FRoG Volumizing Mousse for Curls, CG Friendly Hair Mousse for Curly, Wavy Hair with Marshmallow Root and Hibiscus Extracts, Vegan, Sulphate Free, Paraben Free, Silicone Free - 150 ml</v>
      </c>
      <c r="G292" s="10">
        <f>_xlfn.XLOOKUP($E292,'Raw Data'!$E:$E,'Raw Data'!G:G,"ERROR",0,1)</f>
        <v>0</v>
      </c>
      <c r="H292" s="9">
        <f>_xlfn.XLOOKUP($E292,'Raw Data'!$E:$E,'Raw Data'!H:H,"ERROR",0,1)</f>
        <v>0</v>
      </c>
      <c r="I292" s="9">
        <f>_xlfn.XLOOKUP($E292,'Raw Data'!$E:$E,'Raw Data'!I:I,"ERROR",0,1)</f>
        <v>0</v>
      </c>
      <c r="J292" s="9" t="str">
        <f>_xlfn.XLOOKUP($E292,'Raw Data'!$E:$E,'Raw Data'!J:J,"ERROR",0,1)</f>
        <v>No</v>
      </c>
      <c r="K292" s="14" t="str">
        <f t="array" ref="K292">_xlfn.IFS(AND(L292&gt;0,L292&lt;=5),"0 to 5",AND(L292&gt;5,L292&lt;=10),"5 to 10",AND(L292&gt;10,L292&lt;=15),"10 to 15",AND(L292&gt;15,L292&lt;=20),"15 to 20",AND(L292&gt;20,L292&lt;=30),"20 to 30",AND(L292&gt;30,L292&lt;=40),"30 to 40",AND(L292&gt;40,L292&lt;=50),"40 to 50",AND(L292&gt;50,L292&lt;=75),"50 to 75",AND(L292&gt;75,L292&lt;=100),"75 to 100",AND(L292&gt;100,L292&lt;=150),"100 to 150",AND(L292&gt;150,L292&lt;=200),"150 to 200",AND(L292&gt;200,L292&lt;=250),"200 to 250",AND(L292&gt;250,L292&lt;=300),"250 to 300",AND(L292&gt;300,L292&lt;=400),"300 to 400",AND(L292&gt;400,L292&lt;=500),"400 to 500",L292&gt;500,"500+")</f>
        <v>50 to 75</v>
      </c>
      <c r="L292" s="9">
        <f>_xlfn.XLOOKUP($E292,'Raw Data'!$E:$E,'Raw Data'!L:L,"ERROR",0,1)</f>
        <v>67.75</v>
      </c>
      <c r="M292" s="14" t="str">
        <f t="array" ref="M292">_xlfn.IFS(AND(N292&gt;0,N292&lt;=5),"0 to 5",AND(N292&gt;5,N292&lt;=10),"5 to 10",AND(N292&gt;10,N292&lt;=15),"10 to 15",AND(N292&gt;15,N292&lt;=20),"15 to 20",AND(N292&gt;20,N292&lt;=30),"20 to 30",AND(N292&gt;30,N292&lt;=40),"30 to 40",AND(N292&gt;40,N292&lt;=50),"40 to 50",AND(N292&gt;50,N292&lt;=75),"50 to 75",AND(N292&gt;75,N292&lt;=100),"75 to 100",AND(N292&gt;100,N292&lt;=150),"100 to 150",AND(N292&gt;150,N292&lt;=200),"150 to 200",AND(N292&gt;200,N292&lt;=250),"200 to 250",AND(N292&gt;250,N292&lt;=300),"250 to 300",AND(N292&gt;300,N292&lt;=400),"300 to 400",AND(N292&gt;400,N292&lt;=500),"400 to 500",N292&gt;500,"500+")</f>
        <v>50 to 75</v>
      </c>
      <c r="N292" s="9">
        <f>_xlfn.XLOOKUP($E292,'Raw Data'!$E:$E,'Raw Data'!N:N,"ERROR",0,1)</f>
        <v>70.28</v>
      </c>
      <c r="O292" s="14" t="str">
        <f t="array" ref="O292">_xlfn.IFS(P292=0,"No Discount",AND(P292&gt;0,P292&lt;=0.02),"0% to 2%",AND(P292&gt;0.02,P292&lt;=0.04),"2% to 4%",AND(P292&gt;0.04,P292&lt;=0.06),"4% to 6%",AND(P292&gt;0.06,P292&lt;=0.08),"6% to 8%",AND(P292&gt;0.08,P292&lt;=0.1),"8% to 10%",AND(P292&gt;0.1,P292&lt;=0.15),"10% to 15%",AND(P292&gt;0.15,P292&lt;=0.2),"15% to 20%",AND(P292&gt;0.2,P292&lt;=0.25),"20% to 25%",AND(P292&gt;0.25,P292&lt;=0.3),"25% to 30%",AND(P292&gt;0.3,P292&lt;=0.4),"30% to 40%",AND(P292&gt;0.4,P292&lt;=0.5),"40% to 50%",AND(P292&gt;0.5,P292&lt;=0.75),"50% to 75%",AND(P292&gt;0.75,P292&lt;=1),"75% to 100%")</f>
        <v>2% to 4%</v>
      </c>
      <c r="P292" s="10">
        <f>_xlfn.XLOOKUP($E292,'Raw Data'!$E:$E,'Raw Data'!P:P,"ERROR",0,1)</f>
        <v>0.0359988616960729</v>
      </c>
      <c r="Q292" s="9">
        <f>_xlfn.XLOOKUP($E292,'Raw Data'!$E:$E,'Raw Data'!Q:Q,"ERROR",0,1)</f>
        <v>150</v>
      </c>
      <c r="R292" s="9" t="str">
        <f>_xlfn.XLOOKUP($E292,'Raw Data'!$E:$E,'Raw Data'!R:R,"ERROR",0,1)</f>
        <v>ml</v>
      </c>
      <c r="S292" s="5" t="str">
        <f t="array" ref="S292">_xlfn.IFS(AND(T292&gt;0,T292&lt;=0.05),"0 to 0.05",AND(T292&gt;0.05,T292&lt;=0.1),"0.05 to 0.1",AND(T292&gt;0.1,T292&lt;=0.2),"0.1 to 0.2",AND(T292&gt;0.2,T292&lt;=0.3),"0.2 to 0.3",AND(T292&gt;0.3,T292&lt;=0.4),"0.3 to 0.4",AND(T292&gt;0.4,T292&lt;=0.5),"0.4 to 0.5",AND(T292&gt;0.5,T292&lt;=0.75),"0.5 to 0.75",AND(T292&gt;0.75,T292&lt;=1),"0.75 to 1",AND(T292&gt;1,T292&lt;=2),"1 to 2",AND(T292&gt;2,T292&lt;=3),"2 to 3",AND(T292&gt;3,T292&lt;=4),"3 to 4",AND(T292&gt;4,T292&lt;=5),"4 to 5",AND(T292&gt;5,T292&lt;=10),"5 to 10",T292&gt;10,"10+")</f>
        <v>0.4 to 0.5</v>
      </c>
      <c r="T292" s="10">
        <f>_xlfn.XLOOKUP($E292,'Raw Data'!$E:$E,'Raw Data'!T:T,"ERROR",0,1)</f>
        <v>0.45190798553094</v>
      </c>
      <c r="U292" s="15" t="str">
        <f t="array" ref="U292">_xlfn.IFS(AND(V292&gt;0,V292&lt;=0.05),"0 to 0.05",AND(V292&gt;0.05,V292&lt;=0.1),"0.05 to 0.1",AND(V292&gt;0.1,V292&lt;=0.2),"0.1 to 0.2",AND(V292&gt;0.2,V292&lt;=0.3),"0.2 to 0.3",AND(V292&gt;0.3,V292&lt;=0.4),"0.3 to 0.4",AND(V292&gt;0.4,V292&lt;=0.5),"0.4 to 0.5",AND(V292&gt;0.5,V292&lt;=0.75),"0.5 to 0.75",AND(V292&gt;0.75,V292&lt;=1),"0.75 to 1",AND(V292&gt;1,V292&lt;=2),"1 to 2",AND(V292&gt;2,V292&lt;=3),"2 to 3",AND(V292&gt;3,V292&lt;=4),"3 to 4",AND(V292&gt;4,V292&lt;=5),"4 to 5",AND(V292&gt;5,V292&lt;=10),"5 to 10",V292&gt;10,"10+")</f>
        <v>0.1 to 0.2</v>
      </c>
      <c r="V292" s="10">
        <f>_xlfn.XLOOKUP($E292,'Raw Data'!$E:$E,'Raw Data'!V:V,"ERROR",0,1)</f>
        <v>0.126571589228648</v>
      </c>
      <c r="W292" s="15" t="str">
        <f t="array" ref="W292">_xlfn.IFS(AND(X292&gt;0,X292&lt;=0.05),"0 to 0.05",AND(X292&gt;0.05,X292&lt;=0.1),"0.05 to 0.1",AND(X292&gt;0.1,X292&lt;=0.2),"0.1 to 0.2",AND(X292&gt;0.2,X292&lt;=0.3),"0.2 to 0.3",AND(X292&gt;0.3,X292&lt;=0.4),"0.3 to 0.4",AND(X292&gt;0.4,X292&lt;=0.5),"0.4 to 0.5",AND(X292&gt;0.5,X292&lt;=0.75),"0.5 to 0.75",AND(X292&gt;0.75,X292&lt;=1),"0.75 to 1",AND(X292&gt;1,X292&lt;=2),"1 to 2",AND(X292&gt;2,X292&lt;=3),"2 to 3",AND(X292&gt;3,X292&lt;=4),"3 to 4",AND(X292&gt;4,X292&lt;=5),"4 to 5",AND(X292&gt;5,X292&lt;=10),"5 to 10",X292&gt;10,"10+")</f>
        <v>0.1 to 0.2</v>
      </c>
      <c r="X292" s="16">
        <f t="shared" si="9"/>
        <v>0.122015156093354</v>
      </c>
      <c r="Y292" s="5" t="str">
        <f t="array" ref="Y292">_xlfn.IFS(AND(Z292&gt;0,Z292&lt;=1),"0 to 1",AND(Z292&gt;1,Z292&lt;=2),"1 to 2",AND(Z292&gt;2,Z292&lt;=4),"2 to 4",AND(Z292&gt;4,Z292&lt;=6),"4 to 6",AND(Z292&gt;6,Z292&lt;=8),"6 to 8",AND(Z292&gt;8,Z292&lt;=10),"8 to 10",AND(Z292&gt;10,Z292&lt;=15),"10 to 15",AND(Z292&gt;15,Z292&lt;=20),"15 to 20",AND(Z292&gt;20,Z292&lt;=25),"20 to 25",AND(Z292&gt;25,Z292&lt;=30),"25 to 30",AND(Z292&gt;30,Z292&lt;=40),"30 to 40",AND(Z292&gt;40,Z292&lt;=50),"40 to 50",Z292&gt;50,"50+")</f>
        <v>4 to 6</v>
      </c>
      <c r="Z292" s="9">
        <f>_xlfn.XLOOKUP($E292,'Raw Data'!$E:$E,'Raw Data'!Z:Z,"ERROR",0,1)</f>
        <v>5.07</v>
      </c>
      <c r="AA292" s="9" t="str">
        <f>_xlfn.XLOOKUP($E292,'Raw Data'!$E:$E,'Raw Data'!AA:AA,"ERROR",0,1)</f>
        <v>oz</v>
      </c>
    </row>
    <row r="293" hidden="1" spans="1:27">
      <c r="A293" s="5" t="str">
        <f>_xlfn.XLOOKUP($E293,'Raw Data'!$E:$E,'Raw Data'!A:A,"ERROR",0,1)</f>
        <v>AE</v>
      </c>
      <c r="B293" s="5" t="str">
        <f>_xlfn.XLOOKUP($E293,'Raw Data'!$E:$E,'Raw Data'!B:B,"ERROR",0,1)</f>
        <v>Hair Mousses</v>
      </c>
      <c r="C293" s="5" t="str">
        <f>_xlfn.XLOOKUP($E293,'Raw Data'!$E:$E,'Raw Data'!C:C,"ERROR",0,1)</f>
        <v>goiple</v>
      </c>
      <c r="D293" s="5" t="str">
        <f>_xlfn.XLOOKUP($E293,'Raw Data'!$E:$E,'Raw Data'!D:D,"ERROR",0,1)</f>
        <v>www.amazon.ae/dp/B0BGPCCW5H</v>
      </c>
      <c r="E293" s="5" t="s">
        <v>492</v>
      </c>
      <c r="F293" s="9" t="str">
        <f>_xlfn.XLOOKUP($E293,'Raw Data'!$E:$E,'Raw Data'!F:F,"ERROR",0,1)</f>
        <v>Braid Foam Control Mousse Braiding Mousse for Braids Twist, Locs, No Flake Extra Hold High Shine Style and Moisturizes, Hair Mousse for Braids High Shine, Lightweight Easy to Apply 8fl oz</v>
      </c>
      <c r="G293" s="10">
        <f>_xlfn.XLOOKUP($E293,'Raw Data'!$E:$E,'Raw Data'!G:G,"ERROR",0,1)</f>
        <v>0</v>
      </c>
      <c r="H293" s="9">
        <f>_xlfn.XLOOKUP($E293,'Raw Data'!$E:$E,'Raw Data'!H:H,"ERROR",0,1)</f>
        <v>0</v>
      </c>
      <c r="I293" s="9">
        <f>_xlfn.XLOOKUP($E293,'Raw Data'!$E:$E,'Raw Data'!I:I,"ERROR",0,1)</f>
        <v>0</v>
      </c>
      <c r="J293" s="9" t="str">
        <f>_xlfn.XLOOKUP($E293,'Raw Data'!$E:$E,'Raw Data'!J:J,"ERROR",0,1)</f>
        <v>No</v>
      </c>
      <c r="K293" s="14" t="str">
        <f t="array" ref="K293">_xlfn.IFS(AND(L293&gt;0,L293&lt;=5),"0 to 5",AND(L293&gt;5,L293&lt;=10),"5 to 10",AND(L293&gt;10,L293&lt;=15),"10 to 15",AND(L293&gt;15,L293&lt;=20),"15 to 20",AND(L293&gt;20,L293&lt;=30),"20 to 30",AND(L293&gt;30,L293&lt;=40),"30 to 40",AND(L293&gt;40,L293&lt;=50),"40 to 50",AND(L293&gt;50,L293&lt;=75),"50 to 75",AND(L293&gt;75,L293&lt;=100),"75 to 100",AND(L293&gt;100,L293&lt;=150),"100 to 150",AND(L293&gt;150,L293&lt;=200),"150 to 200",AND(L293&gt;200,L293&lt;=250),"200 to 250",AND(L293&gt;250,L293&lt;=300),"250 to 300",AND(L293&gt;300,L293&lt;=400),"300 to 400",AND(L293&gt;400,L293&lt;=500),"400 to 500",L293&gt;500,"500+")</f>
        <v>50 to 75</v>
      </c>
      <c r="L293" s="9">
        <f>_xlfn.XLOOKUP($E293,'Raw Data'!$E:$E,'Raw Data'!L:L,"ERROR",0,1)</f>
        <v>66.21</v>
      </c>
      <c r="M293" s="14" t="str">
        <f t="array" ref="M293">_xlfn.IFS(AND(N293&gt;0,N293&lt;=5),"0 to 5",AND(N293&gt;5,N293&lt;=10),"5 to 10",AND(N293&gt;10,N293&lt;=15),"10 to 15",AND(N293&gt;15,N293&lt;=20),"15 to 20",AND(N293&gt;20,N293&lt;=30),"20 to 30",AND(N293&gt;30,N293&lt;=40),"30 to 40",AND(N293&gt;40,N293&lt;=50),"40 to 50",AND(N293&gt;50,N293&lt;=75),"50 to 75",AND(N293&gt;75,N293&lt;=100),"75 to 100",AND(N293&gt;100,N293&lt;=150),"100 to 150",AND(N293&gt;150,N293&lt;=200),"150 to 200",AND(N293&gt;200,N293&lt;=250),"200 to 250",AND(N293&gt;250,N293&lt;=300),"250 to 300",AND(N293&gt;300,N293&lt;=400),"300 to 400",AND(N293&gt;400,N293&lt;=500),"400 to 500",N293&gt;500,"500+")</f>
        <v>50 to 75</v>
      </c>
      <c r="N293" s="9">
        <f>_xlfn.XLOOKUP($E293,'Raw Data'!$E:$E,'Raw Data'!N:N,"ERROR",0,1)</f>
        <v>66.21</v>
      </c>
      <c r="O293" s="14" t="str">
        <f t="array" ref="O293">_xlfn.IFS(P293=0,"No Discount",AND(P293&gt;0,P293&lt;=0.02),"0% to 2%",AND(P293&gt;0.02,P293&lt;=0.04),"2% to 4%",AND(P293&gt;0.04,P293&lt;=0.06),"4% to 6%",AND(P293&gt;0.06,P293&lt;=0.08),"6% to 8%",AND(P293&gt;0.08,P293&lt;=0.1),"8% to 10%",AND(P293&gt;0.1,P293&lt;=0.15),"10% to 15%",AND(P293&gt;0.15,P293&lt;=0.2),"15% to 20%",AND(P293&gt;0.2,P293&lt;=0.25),"20% to 25%",AND(P293&gt;0.25,P293&lt;=0.3),"25% to 30%",AND(P293&gt;0.3,P293&lt;=0.4),"30% to 40%",AND(P293&gt;0.4,P293&lt;=0.5),"40% to 50%",AND(P293&gt;0.5,P293&lt;=0.75),"50% to 75%",AND(P293&gt;0.75,P293&lt;=1),"75% to 100%")</f>
        <v>No Discount</v>
      </c>
      <c r="P293" s="10">
        <f>_xlfn.XLOOKUP($E293,'Raw Data'!$E:$E,'Raw Data'!P:P,"ERROR",0,1)</f>
        <v>0</v>
      </c>
      <c r="Q293" s="9">
        <f>_xlfn.XLOOKUP($E293,'Raw Data'!$E:$E,'Raw Data'!Q:Q,"ERROR",0,1)</f>
        <v>8</v>
      </c>
      <c r="R293" s="9" t="str">
        <f>_xlfn.XLOOKUP($E293,'Raw Data'!$E:$E,'Raw Data'!R:R,"ERROR",0,1)</f>
        <v>fl oz</v>
      </c>
      <c r="S293" s="5" t="str">
        <f t="array" ref="S293">_xlfn.IFS(AND(T293&gt;0,T293&lt;=0.05),"0 to 0.05",AND(T293&gt;0.05,T293&lt;=0.1),"0.05 to 0.1",AND(T293&gt;0.1,T293&lt;=0.2),"0.1 to 0.2",AND(T293&gt;0.2,T293&lt;=0.3),"0.2 to 0.3",AND(T293&gt;0.3,T293&lt;=0.4),"0.3 to 0.4",AND(T293&gt;0.4,T293&lt;=0.5),"0.4 to 0.5",AND(T293&gt;0.5,T293&lt;=0.75),"0.5 to 0.75",AND(T293&gt;0.75,T293&lt;=1),"0.75 to 1",AND(T293&gt;1,T293&lt;=2),"1 to 2",AND(T293&gt;2,T293&lt;=3),"2 to 3",AND(T293&gt;3,T293&lt;=4),"3 to 4",AND(T293&gt;4,T293&lt;=5),"4 to 5",AND(T293&gt;5,T293&lt;=10),"5 to 10",T293&gt;10,"10+")</f>
        <v>0.2 to 0.3</v>
      </c>
      <c r="T293" s="10">
        <f>_xlfn.XLOOKUP($E293,'Raw Data'!$E:$E,'Raw Data'!T:T,"ERROR",0,1)</f>
        <v>0.269121836060456</v>
      </c>
      <c r="U293" s="15" t="str">
        <f t="array" ref="U293">_xlfn.IFS(AND(V293&gt;0,V293&lt;=0.05),"0 to 0.05",AND(V293&gt;0.05,V293&lt;=0.1),"0.05 to 0.1",AND(V293&gt;0.1,V293&lt;=0.2),"0.1 to 0.2",AND(V293&gt;0.2,V293&lt;=0.3),"0.2 to 0.3",AND(V293&gt;0.3,V293&lt;=0.4),"0.3 to 0.4",AND(V293&gt;0.4,V293&lt;=0.5),"0.4 to 0.5",AND(V293&gt;0.5,V293&lt;=0.75),"0.5 to 0.75",AND(V293&gt;0.75,V293&lt;=1),"0.75 to 1",AND(V293&gt;1,V293&lt;=2),"1 to 2",AND(V293&gt;2,V293&lt;=3),"2 to 3",AND(V293&gt;3,V293&lt;=4),"3 to 4",AND(V293&gt;4,V293&lt;=5),"4 to 5",AND(V293&gt;5,V293&lt;=10),"5 to 10",V293&gt;10,"10+")</f>
        <v>0.05 to 0.1</v>
      </c>
      <c r="V293" s="10">
        <f>_xlfn.XLOOKUP($E293,'Raw Data'!$E:$E,'Raw Data'!V:V,"ERROR",0,1)</f>
        <v>0.0726628957363232</v>
      </c>
      <c r="W293" s="15" t="str">
        <f t="array" ref="W293">_xlfn.IFS(AND(X293&gt;0,X293&lt;=0.05),"0 to 0.05",AND(X293&gt;0.05,X293&lt;=0.1),"0.05 to 0.1",AND(X293&gt;0.1,X293&lt;=0.2),"0.1 to 0.2",AND(X293&gt;0.2,X293&lt;=0.3),"0.2 to 0.3",AND(X293&gt;0.3,X293&lt;=0.4),"0.3 to 0.4",AND(X293&gt;0.4,X293&lt;=0.5),"0.4 to 0.5",AND(X293&gt;0.5,X293&lt;=0.75),"0.5 to 0.75",AND(X293&gt;0.75,X293&lt;=1),"0.75 to 1",AND(X293&gt;1,X293&lt;=2),"1 to 2",AND(X293&gt;2,X293&lt;=3),"2 to 3",AND(X293&gt;3,X293&lt;=4),"3 to 4",AND(X293&gt;4,X293&lt;=5),"4 to 5",AND(X293&gt;5,X293&lt;=10),"5 to 10",X293&gt;10,"10+")</f>
        <v>0.05 to 0.1</v>
      </c>
      <c r="X293" s="16">
        <f t="shared" si="9"/>
        <v>0.0726628957363232</v>
      </c>
      <c r="Y293" s="5" t="str">
        <f t="array" ref="Y293">_xlfn.IFS(AND(Z293&gt;0,Z293&lt;=1),"0 to 1",AND(Z293&gt;1,Z293&lt;=2),"1 to 2",AND(Z293&gt;2,Z293&lt;=4),"2 to 4",AND(Z293&gt;4,Z293&lt;=6),"4 to 6",AND(Z293&gt;6,Z293&lt;=8),"6 to 8",AND(Z293&gt;8,Z293&lt;=10),"8 to 10",AND(Z293&gt;10,Z293&lt;=15),"10 to 15",AND(Z293&gt;15,Z293&lt;=20),"15 to 20",AND(Z293&gt;20,Z293&lt;=25),"20 to 25",AND(Z293&gt;25,Z293&lt;=30),"25 to 30",AND(Z293&gt;30,Z293&lt;=40),"30 to 40",AND(Z293&gt;40,Z293&lt;=50),"40 to 50",Z293&gt;50,"50+")</f>
        <v>8 to 10</v>
      </c>
      <c r="Z293" s="9">
        <f>_xlfn.XLOOKUP($E293,'Raw Data'!$E:$E,'Raw Data'!Z:Z,"ERROR",0,1)</f>
        <v>8.32</v>
      </c>
      <c r="AA293" s="9" t="str">
        <f>_xlfn.XLOOKUP($E293,'Raw Data'!$E:$E,'Raw Data'!AA:AA,"ERROR",0,1)</f>
        <v>oz</v>
      </c>
    </row>
    <row r="294" hidden="1" spans="1:27">
      <c r="A294" s="5" t="str">
        <f>_xlfn.XLOOKUP($E294,'Raw Data'!$E:$E,'Raw Data'!A:A,"ERROR",0,1)</f>
        <v>AE</v>
      </c>
      <c r="B294" s="5" t="str">
        <f>_xlfn.XLOOKUP($E294,'Raw Data'!$E:$E,'Raw Data'!B:B,"ERROR",0,1)</f>
        <v>Hair Mousses</v>
      </c>
      <c r="C294" s="5" t="str">
        <f>_xlfn.XLOOKUP($E294,'Raw Data'!$E:$E,'Raw Data'!C:C,"ERROR",0,1)</f>
        <v>african pride</v>
      </c>
      <c r="D294" s="5" t="str">
        <f>_xlfn.XLOOKUP($E294,'Raw Data'!$E:$E,'Raw Data'!D:D,"ERROR",0,1)</f>
        <v>www.amazon.ae/dp/B07T7864KV</v>
      </c>
      <c r="E294" s="5" t="s">
        <v>493</v>
      </c>
      <c r="F294" s="9" t="str">
        <f>_xlfn.XLOOKUP($E294,'Raw Data'!$E:$E,'Raw Data'!F:F,"ERROR",0,1)</f>
        <v>African Pride Moisture Miracle Rose Water &amp; Argan Oil Curl Hair Mousse, Flexible Hold, Enhances Curls, Creates Wave Patterns, No Residue, Deep Moisture, Adds Shine, Strengthens &amp; Protects Hair, 8.5 oz</v>
      </c>
      <c r="G294" s="10">
        <f>_xlfn.XLOOKUP($E294,'Raw Data'!$E:$E,'Raw Data'!G:G,"ERROR",0,1)</f>
        <v>0</v>
      </c>
      <c r="H294" s="9">
        <f>_xlfn.XLOOKUP($E294,'Raw Data'!$E:$E,'Raw Data'!H:H,"ERROR",0,1)</f>
        <v>0</v>
      </c>
      <c r="I294" s="9">
        <f>_xlfn.XLOOKUP($E294,'Raw Data'!$E:$E,'Raw Data'!I:I,"ERROR",0,1)</f>
        <v>0</v>
      </c>
      <c r="J294" s="9" t="str">
        <f>_xlfn.XLOOKUP($E294,'Raw Data'!$E:$E,'Raw Data'!J:J,"ERROR",0,1)</f>
        <v>No</v>
      </c>
      <c r="K294" s="14" t="str">
        <f t="array" ref="K294">_xlfn.IFS(AND(L294&gt;0,L294&lt;=5),"0 to 5",AND(L294&gt;5,L294&lt;=10),"5 to 10",AND(L294&gt;10,L294&lt;=15),"10 to 15",AND(L294&gt;15,L294&lt;=20),"15 to 20",AND(L294&gt;20,L294&lt;=30),"20 to 30",AND(L294&gt;30,L294&lt;=40),"30 to 40",AND(L294&gt;40,L294&lt;=50),"40 to 50",AND(L294&gt;50,L294&lt;=75),"50 to 75",AND(L294&gt;75,L294&lt;=100),"75 to 100",AND(L294&gt;100,L294&lt;=150),"100 to 150",AND(L294&gt;150,L294&lt;=200),"150 to 200",AND(L294&gt;200,L294&lt;=250),"200 to 250",AND(L294&gt;250,L294&lt;=300),"250 to 300",AND(L294&gt;300,L294&lt;=400),"300 to 400",AND(L294&gt;400,L294&lt;=500),"400 to 500",L294&gt;500,"500+")</f>
        <v>40 to 50</v>
      </c>
      <c r="L294" s="9">
        <f>_xlfn.XLOOKUP($E294,'Raw Data'!$E:$E,'Raw Data'!L:L,"ERROR",0,1)</f>
        <v>49</v>
      </c>
      <c r="M294" s="14" t="str">
        <f t="array" ref="M294">_xlfn.IFS(AND(N294&gt;0,N294&lt;=5),"0 to 5",AND(N294&gt;5,N294&lt;=10),"5 to 10",AND(N294&gt;10,N294&lt;=15),"10 to 15",AND(N294&gt;15,N294&lt;=20),"15 to 20",AND(N294&gt;20,N294&lt;=30),"20 to 30",AND(N294&gt;30,N294&lt;=40),"30 to 40",AND(N294&gt;40,N294&lt;=50),"40 to 50",AND(N294&gt;50,N294&lt;=75),"50 to 75",AND(N294&gt;75,N294&lt;=100),"75 to 100",AND(N294&gt;100,N294&lt;=150),"100 to 150",AND(N294&gt;150,N294&lt;=200),"150 to 200",AND(N294&gt;200,N294&lt;=250),"200 to 250",AND(N294&gt;250,N294&lt;=300),"250 to 300",AND(N294&gt;300,N294&lt;=400),"300 to 400",AND(N294&gt;400,N294&lt;=500),"400 to 500",N294&gt;500,"500+")</f>
        <v>40 to 50</v>
      </c>
      <c r="N294" s="9">
        <f>_xlfn.XLOOKUP($E294,'Raw Data'!$E:$E,'Raw Data'!N:N,"ERROR",0,1)</f>
        <v>49.66</v>
      </c>
      <c r="O294" s="14" t="str">
        <f t="array" ref="O294">_xlfn.IFS(P294=0,"No Discount",AND(P294&gt;0,P294&lt;=0.02),"0% to 2%",AND(P294&gt;0.02,P294&lt;=0.04),"2% to 4%",AND(P294&gt;0.04,P294&lt;=0.06),"4% to 6%",AND(P294&gt;0.06,P294&lt;=0.08),"6% to 8%",AND(P294&gt;0.08,P294&lt;=0.1),"8% to 10%",AND(P294&gt;0.1,P294&lt;=0.15),"10% to 15%",AND(P294&gt;0.15,P294&lt;=0.2),"15% to 20%",AND(P294&gt;0.2,P294&lt;=0.25),"20% to 25%",AND(P294&gt;0.25,P294&lt;=0.3),"25% to 30%",AND(P294&gt;0.3,P294&lt;=0.4),"30% to 40%",AND(P294&gt;0.4,P294&lt;=0.5),"40% to 50%",AND(P294&gt;0.5,P294&lt;=0.75),"50% to 75%",AND(P294&gt;0.75,P294&lt;=1),"75% to 100%")</f>
        <v>0% to 2%</v>
      </c>
      <c r="P294" s="10">
        <f>_xlfn.XLOOKUP($E294,'Raw Data'!$E:$E,'Raw Data'!P:P,"ERROR",0,1)</f>
        <v>0.013290374546919</v>
      </c>
      <c r="Q294" s="9">
        <f>_xlfn.XLOOKUP($E294,'Raw Data'!$E:$E,'Raw Data'!Q:Q,"ERROR",0,1)</f>
        <v>8.5</v>
      </c>
      <c r="R294" s="9" t="str">
        <f>_xlfn.XLOOKUP($E294,'Raw Data'!$E:$E,'Raw Data'!R:R,"ERROR",0,1)</f>
        <v>oz</v>
      </c>
      <c r="S294" s="5" t="str">
        <f t="array" ref="S294">_xlfn.IFS(AND(T294&gt;0,T294&lt;=0.05),"0 to 0.05",AND(T294&gt;0.05,T294&lt;=0.1),"0.05 to 0.1",AND(T294&gt;0.1,T294&lt;=0.2),"0.1 to 0.2",AND(T294&gt;0.2,T294&lt;=0.3),"0.2 to 0.3",AND(T294&gt;0.3,T294&lt;=0.4),"0.3 to 0.4",AND(T294&gt;0.4,T294&lt;=0.5),"0.4 to 0.5",AND(T294&gt;0.5,T294&lt;=0.75),"0.5 to 0.75",AND(T294&gt;0.75,T294&lt;=1),"0.75 to 1",AND(T294&gt;1,T294&lt;=2),"1 to 2",AND(T294&gt;2,T294&lt;=3),"2 to 3",AND(T294&gt;3,T294&lt;=4),"3 to 4",AND(T294&gt;4,T294&lt;=5),"4 to 5",AND(T294&gt;5,T294&lt;=10),"5 to 10",T294&gt;10,"10+")</f>
        <v>0.1 to 0.2</v>
      </c>
      <c r="T294" s="10">
        <f>_xlfn.XLOOKUP($E294,'Raw Data'!$E:$E,'Raw Data'!T:T,"ERROR",0,1)</f>
        <v>0.194951162744435</v>
      </c>
      <c r="U294" s="15" t="str">
        <f t="array" ref="U294">_xlfn.IFS(AND(V294&gt;0,V294&lt;=0.05),"0 to 0.05",AND(V294&gt;0.05,V294&lt;=0.1),"0.05 to 0.1",AND(V294&gt;0.1,V294&lt;=0.2),"0.1 to 0.2",AND(V294&gt;0.2,V294&lt;=0.3),"0.2 to 0.3",AND(V294&gt;0.3,V294&lt;=0.4),"0.3 to 0.4",AND(V294&gt;0.4,V294&lt;=0.5),"0.4 to 0.5",AND(V294&gt;0.5,V294&lt;=0.75),"0.5 to 0.75",AND(V294&gt;0.75,V294&lt;=1),"0.75 to 1",AND(V294&gt;1,V294&lt;=2),"1 to 2",AND(V294&gt;2,V294&lt;=3),"2 to 3",AND(V294&gt;3,V294&lt;=4),"3 to 4",AND(V294&gt;4,V294&lt;=5),"4 to 5",AND(V294&gt;5,V294&lt;=10),"5 to 10",V294&gt;10,"10+")</f>
        <v>0.05 to 0.1</v>
      </c>
      <c r="V294" s="10">
        <f>_xlfn.XLOOKUP($E294,'Raw Data'!$E:$E,'Raw Data'!V:V,"ERROR",0,1)</f>
        <v>0.0533457995981619</v>
      </c>
      <c r="W294" s="15" t="str">
        <f t="array" ref="W294">_xlfn.IFS(AND(X294&gt;0,X294&lt;=0.05),"0 to 0.05",AND(X294&gt;0.05,X294&lt;=0.1),"0.05 to 0.1",AND(X294&gt;0.1,X294&lt;=0.2),"0.1 to 0.2",AND(X294&gt;0.2,X294&lt;=0.3),"0.2 to 0.3",AND(X294&gt;0.3,X294&lt;=0.4),"0.3 to 0.4",AND(X294&gt;0.4,X294&lt;=0.5),"0.4 to 0.5",AND(X294&gt;0.5,X294&lt;=0.75),"0.5 to 0.75",AND(X294&gt;0.75,X294&lt;=1),"0.75 to 1",AND(X294&gt;1,X294&lt;=2),"1 to 2",AND(X294&gt;2,X294&lt;=3),"2 to 3",AND(X294&gt;3,X294&lt;=4),"3 to 4",AND(X294&gt;4,X294&lt;=5),"4 to 5",AND(X294&gt;5,X294&lt;=10),"5 to 10",X294&gt;10,"10+")</f>
        <v>0.05 to 0.1</v>
      </c>
      <c r="X294" s="16">
        <f t="shared" si="9"/>
        <v>0.0526368139409974</v>
      </c>
      <c r="Y294" s="5" t="str">
        <f t="array" ref="Y294">_xlfn.IFS(AND(Z294&gt;0,Z294&lt;=1),"0 to 1",AND(Z294&gt;1,Z294&lt;=2),"1 to 2",AND(Z294&gt;2,Z294&lt;=4),"2 to 4",AND(Z294&gt;4,Z294&lt;=6),"4 to 6",AND(Z294&gt;6,Z294&lt;=8),"6 to 8",AND(Z294&gt;8,Z294&lt;=10),"8 to 10",AND(Z294&gt;10,Z294&lt;=15),"10 to 15",AND(Z294&gt;15,Z294&lt;=20),"15 to 20",AND(Z294&gt;20,Z294&lt;=25),"20 to 25",AND(Z294&gt;25,Z294&lt;=30),"25 to 30",AND(Z294&gt;30,Z294&lt;=40),"30 to 40",AND(Z294&gt;40,Z294&lt;=50),"40 to 50",Z294&gt;50,"50+")</f>
        <v>8 to 10</v>
      </c>
      <c r="Z294" s="9">
        <f>_xlfn.XLOOKUP($E294,'Raw Data'!$E:$E,'Raw Data'!Z:Z,"ERROR",0,1)</f>
        <v>8.5</v>
      </c>
      <c r="AA294" s="9" t="str">
        <f>_xlfn.XLOOKUP($E294,'Raw Data'!$E:$E,'Raw Data'!AA:AA,"ERROR",0,1)</f>
        <v>oz</v>
      </c>
    </row>
    <row r="295" hidden="1" spans="1:27">
      <c r="A295" s="5" t="str">
        <f>_xlfn.XLOOKUP($E295,'Raw Data'!$E:$E,'Raw Data'!A:A,"ERROR",0,1)</f>
        <v>AE</v>
      </c>
      <c r="B295" s="5" t="str">
        <f>_xlfn.XLOOKUP($E295,'Raw Data'!$E:$E,'Raw Data'!B:B,"ERROR",0,1)</f>
        <v>Hair Mousses</v>
      </c>
      <c r="C295" s="5" t="str">
        <f>_xlfn.XLOOKUP($E295,'Raw Data'!$E:$E,'Raw Data'!C:C,"ERROR",0,1)</f>
        <v>fantasia</v>
      </c>
      <c r="D295" s="5" t="str">
        <f>_xlfn.XLOOKUP($E295,'Raw Data'!$E:$E,'Raw Data'!D:D,"ERROR",0,1)</f>
        <v>www.amazon.ae/dp/B000O9L67S</v>
      </c>
      <c r="E295" s="5" t="s">
        <v>494</v>
      </c>
      <c r="F295" s="9" t="str">
        <f>_xlfn.XLOOKUP($E295,'Raw Data'!$E:$E,'Raw Data'!F:F,"ERROR",0,1)</f>
        <v>Fantasia Liquid Mousse Spritz 2 oz. Firm</v>
      </c>
      <c r="G295" s="10">
        <f>_xlfn.XLOOKUP($E295,'Raw Data'!$E:$E,'Raw Data'!G:G,"ERROR",0,1)</f>
        <v>0</v>
      </c>
      <c r="H295" s="9">
        <f>_xlfn.XLOOKUP($E295,'Raw Data'!$E:$E,'Raw Data'!H:H,"ERROR",0,1)</f>
        <v>0</v>
      </c>
      <c r="I295" s="9">
        <f>_xlfn.XLOOKUP($E295,'Raw Data'!$E:$E,'Raw Data'!I:I,"ERROR",0,1)</f>
        <v>0</v>
      </c>
      <c r="J295" s="9" t="str">
        <f>_xlfn.XLOOKUP($E295,'Raw Data'!$E:$E,'Raw Data'!J:J,"ERROR",0,1)</f>
        <v>No</v>
      </c>
      <c r="K295" s="14" t="str">
        <f t="array" ref="K295">_xlfn.IFS(AND(L295&gt;0,L295&lt;=5),"0 to 5",AND(L295&gt;5,L295&lt;=10),"5 to 10",AND(L295&gt;10,L295&lt;=15),"10 to 15",AND(L295&gt;15,L295&lt;=20),"15 to 20",AND(L295&gt;20,L295&lt;=30),"20 to 30",AND(L295&gt;30,L295&lt;=40),"30 to 40",AND(L295&gt;40,L295&lt;=50),"40 to 50",AND(L295&gt;50,L295&lt;=75),"50 to 75",AND(L295&gt;75,L295&lt;=100),"75 to 100",AND(L295&gt;100,L295&lt;=150),"100 to 150",AND(L295&gt;150,L295&lt;=200),"150 to 200",AND(L295&gt;200,L295&lt;=250),"200 to 250",AND(L295&gt;250,L295&lt;=300),"250 to 300",AND(L295&gt;300,L295&lt;=400),"300 to 400",AND(L295&gt;400,L295&lt;=500),"400 to 500",L295&gt;500,"500+")</f>
        <v>40 to 50</v>
      </c>
      <c r="L295" s="9">
        <f>_xlfn.XLOOKUP($E295,'Raw Data'!$E:$E,'Raw Data'!L:L,"ERROR",0,1)</f>
        <v>44.33</v>
      </c>
      <c r="M295" s="14" t="str">
        <f t="array" ref="M295">_xlfn.IFS(AND(N295&gt;0,N295&lt;=5),"0 to 5",AND(N295&gt;5,N295&lt;=10),"5 to 10",AND(N295&gt;10,N295&lt;=15),"10 to 15",AND(N295&gt;15,N295&lt;=20),"15 to 20",AND(N295&gt;20,N295&lt;=30),"20 to 30",AND(N295&gt;30,N295&lt;=40),"30 to 40",AND(N295&gt;40,N295&lt;=50),"40 to 50",AND(N295&gt;50,N295&lt;=75),"50 to 75",AND(N295&gt;75,N295&lt;=100),"75 to 100",AND(N295&gt;100,N295&lt;=150),"100 to 150",AND(N295&gt;150,N295&lt;=200),"150 to 200",AND(N295&gt;200,N295&lt;=250),"200 to 250",AND(N295&gt;250,N295&lt;=300),"250 to 300",AND(N295&gt;300,N295&lt;=400),"300 to 400",AND(N295&gt;400,N295&lt;=500),"400 to 500",N295&gt;500,"500+")</f>
        <v>40 to 50</v>
      </c>
      <c r="N295" s="9">
        <f>_xlfn.XLOOKUP($E295,'Raw Data'!$E:$E,'Raw Data'!N:N,"ERROR",0,1)</f>
        <v>44.33</v>
      </c>
      <c r="O295" s="14" t="str">
        <f t="array" ref="O295">_xlfn.IFS(P295=0,"No Discount",AND(P295&gt;0,P295&lt;=0.02),"0% to 2%",AND(P295&gt;0.02,P295&lt;=0.04),"2% to 4%",AND(P295&gt;0.04,P295&lt;=0.06),"4% to 6%",AND(P295&gt;0.06,P295&lt;=0.08),"6% to 8%",AND(P295&gt;0.08,P295&lt;=0.1),"8% to 10%",AND(P295&gt;0.1,P295&lt;=0.15),"10% to 15%",AND(P295&gt;0.15,P295&lt;=0.2),"15% to 20%",AND(P295&gt;0.2,P295&lt;=0.25),"20% to 25%",AND(P295&gt;0.25,P295&lt;=0.3),"25% to 30%",AND(P295&gt;0.3,P295&lt;=0.4),"30% to 40%",AND(P295&gt;0.4,P295&lt;=0.5),"40% to 50%",AND(P295&gt;0.5,P295&lt;=0.75),"50% to 75%",AND(P295&gt;0.75,P295&lt;=1),"75% to 100%")</f>
        <v>No Discount</v>
      </c>
      <c r="P295" s="10">
        <f>_xlfn.XLOOKUP($E295,'Raw Data'!$E:$E,'Raw Data'!P:P,"ERROR",0,1)</f>
        <v>0</v>
      </c>
      <c r="Q295" s="9">
        <f>_xlfn.XLOOKUP($E295,'Raw Data'!$E:$E,'Raw Data'!Q:Q,"ERROR",0,1)</f>
        <v>2</v>
      </c>
      <c r="R295" s="9" t="str">
        <f>_xlfn.XLOOKUP($E295,'Raw Data'!$E:$E,'Raw Data'!R:R,"ERROR",0,1)</f>
        <v>oz</v>
      </c>
      <c r="S295" s="5" t="str">
        <f t="array" ref="S295">_xlfn.IFS(AND(T295&gt;0,T295&lt;=0.05),"0 to 0.05",AND(T295&gt;0.05,T295&lt;=0.1),"0.05 to 0.1",AND(T295&gt;0.1,T295&lt;=0.2),"0.1 to 0.2",AND(T295&gt;0.2,T295&lt;=0.3),"0.2 to 0.3",AND(T295&gt;0.3,T295&lt;=0.4),"0.3 to 0.4",AND(T295&gt;0.4,T295&lt;=0.5),"0.4 to 0.5",AND(T295&gt;0.5,T295&lt;=0.75),"0.5 to 0.75",AND(T295&gt;0.75,T295&lt;=1),"0.75 to 1",AND(T295&gt;1,T295&lt;=2),"1 to 2",AND(T295&gt;2,T295&lt;=3),"2 to 3",AND(T295&gt;3,T295&lt;=4),"3 to 4",AND(T295&gt;4,T295&lt;=5),"4 to 5",AND(T295&gt;5,T295&lt;=10),"5 to 10",T295&gt;10,"10+")</f>
        <v>0.5 to 0.75</v>
      </c>
      <c r="T295" s="10">
        <f>_xlfn.XLOOKUP($E295,'Raw Data'!$E:$E,'Raw Data'!T:T,"ERROR",0,1)</f>
        <v>0.749577274264457</v>
      </c>
      <c r="U295" s="15" t="str">
        <f t="array" ref="U295">_xlfn.IFS(AND(V295&gt;0,V295&lt;=0.05),"0 to 0.05",AND(V295&gt;0.05,V295&lt;=0.1),"0.05 to 0.1",AND(V295&gt;0.1,V295&lt;=0.2),"0.1 to 0.2",AND(V295&gt;0.2,V295&lt;=0.3),"0.2 to 0.3",AND(V295&gt;0.3,V295&lt;=0.4),"0.3 to 0.4",AND(V295&gt;0.4,V295&lt;=0.5),"0.4 to 0.5",AND(V295&gt;0.5,V295&lt;=0.75),"0.5 to 0.75",AND(V295&gt;0.75,V295&lt;=1),"0.75 to 1",AND(V295&gt;1,V295&lt;=2),"1 to 2",AND(V295&gt;2,V295&lt;=3),"2 to 3",AND(V295&gt;3,V295&lt;=4),"3 to 4",AND(V295&gt;4,V295&lt;=5),"4 to 5",AND(V295&gt;5,V295&lt;=10),"5 to 10",V295&gt;10,"10+")</f>
        <v>0.2 to 0.3</v>
      </c>
      <c r="V295" s="10">
        <f>_xlfn.XLOOKUP($E295,'Raw Data'!$E:$E,'Raw Data'!V:V,"ERROR",0,1)</f>
        <v>0.202385864051403</v>
      </c>
      <c r="W295" s="15" t="str">
        <f t="array" ref="W295">_xlfn.IFS(AND(X295&gt;0,X295&lt;=0.05),"0 to 0.05",AND(X295&gt;0.05,X295&lt;=0.1),"0.05 to 0.1",AND(X295&gt;0.1,X295&lt;=0.2),"0.1 to 0.2",AND(X295&gt;0.2,X295&lt;=0.3),"0.2 to 0.3",AND(X295&gt;0.3,X295&lt;=0.4),"0.3 to 0.4",AND(X295&gt;0.4,X295&lt;=0.5),"0.4 to 0.5",AND(X295&gt;0.5,X295&lt;=0.75),"0.5 to 0.75",AND(X295&gt;0.75,X295&lt;=1),"0.75 to 1",AND(X295&gt;1,X295&lt;=2),"1 to 2",AND(X295&gt;2,X295&lt;=3),"2 to 3",AND(X295&gt;3,X295&lt;=4),"3 to 4",AND(X295&gt;4,X295&lt;=5),"4 to 5",AND(X295&gt;5,X295&lt;=10),"5 to 10",X295&gt;10,"10+")</f>
        <v>0.2 to 0.3</v>
      </c>
      <c r="X295" s="16">
        <f t="shared" si="9"/>
        <v>0.202385864051403</v>
      </c>
      <c r="Y295" s="5" t="str">
        <f t="array" ref="Y295">_xlfn.IFS(AND(Z295&gt;0,Z295&lt;=1),"0 to 1",AND(Z295&gt;1,Z295&lt;=2),"1 to 2",AND(Z295&gt;2,Z295&lt;=4),"2 to 4",AND(Z295&gt;4,Z295&lt;=6),"4 to 6",AND(Z295&gt;6,Z295&lt;=8),"6 to 8",AND(Z295&gt;8,Z295&lt;=10),"8 to 10",AND(Z295&gt;10,Z295&lt;=15),"10 to 15",AND(Z295&gt;15,Z295&lt;=20),"15 to 20",AND(Z295&gt;20,Z295&lt;=25),"20 to 25",AND(Z295&gt;25,Z295&lt;=30),"25 to 30",AND(Z295&gt;30,Z295&lt;=40),"30 to 40",AND(Z295&gt;40,Z295&lt;=50),"40 to 50",Z295&gt;50,"50+")</f>
        <v>1 to 2</v>
      </c>
      <c r="Z295" s="9">
        <f>_xlfn.XLOOKUP($E295,'Raw Data'!$E:$E,'Raw Data'!Z:Z,"ERROR",0,1)</f>
        <v>2</v>
      </c>
      <c r="AA295" s="9" t="str">
        <f>_xlfn.XLOOKUP($E295,'Raw Data'!$E:$E,'Raw Data'!AA:AA,"ERROR",0,1)</f>
        <v>oz</v>
      </c>
    </row>
    <row r="296" hidden="1" spans="1:27">
      <c r="A296" s="5" t="str">
        <f>_xlfn.XLOOKUP($E296,'Raw Data'!$E:$E,'Raw Data'!A:A,"ERROR",0,1)</f>
        <v>AE</v>
      </c>
      <c r="B296" s="5" t="str">
        <f>_xlfn.XLOOKUP($E296,'Raw Data'!$E:$E,'Raw Data'!B:B,"ERROR",0,1)</f>
        <v>Hair Mousses</v>
      </c>
      <c r="C296" s="5" t="str">
        <f>_xlfn.XLOOKUP($E296,'Raw Data'!$E:$E,'Raw Data'!C:C,"ERROR",0,1)</f>
        <v>Just For Me</v>
      </c>
      <c r="D296" s="5" t="str">
        <f>_xlfn.XLOOKUP($E296,'Raw Data'!$E:$E,'Raw Data'!D:D,"ERROR",0,1)</f>
        <v>www.amazon.ae/dp/B0B1GC32MH</v>
      </c>
      <c r="E296" s="5" t="s">
        <v>495</v>
      </c>
      <c r="F296" s="9" t="str">
        <f>_xlfn.XLOOKUP($E296,'Raw Data'!$E:$E,'Raw Data'!F:F,"ERROR",0,1)</f>
        <v>Just For Me Peace Soft Curls Foaming Mousse, 8.5oz</v>
      </c>
      <c r="G296" s="10">
        <f>_xlfn.XLOOKUP($E296,'Raw Data'!$E:$E,'Raw Data'!G:G,"ERROR",0,1)</f>
        <v>0</v>
      </c>
      <c r="H296" s="9">
        <f>_xlfn.XLOOKUP($E296,'Raw Data'!$E:$E,'Raw Data'!H:H,"ERROR",0,1)</f>
        <v>0</v>
      </c>
      <c r="I296" s="9">
        <f>_xlfn.XLOOKUP($E296,'Raw Data'!$E:$E,'Raw Data'!I:I,"ERROR",0,1)</f>
        <v>0</v>
      </c>
      <c r="J296" s="9" t="str">
        <f>_xlfn.XLOOKUP($E296,'Raw Data'!$E:$E,'Raw Data'!J:J,"ERROR",0,1)</f>
        <v>No</v>
      </c>
      <c r="K296" s="14" t="str">
        <f t="array" ref="K296">_xlfn.IFS(AND(L296&gt;0,L296&lt;=5),"0 to 5",AND(L296&gt;5,L296&lt;=10),"5 to 10",AND(L296&gt;10,L296&lt;=15),"10 to 15",AND(L296&gt;15,L296&lt;=20),"15 to 20",AND(L296&gt;20,L296&lt;=30),"20 to 30",AND(L296&gt;30,L296&lt;=40),"30 to 40",AND(L296&gt;40,L296&lt;=50),"40 to 50",AND(L296&gt;50,L296&lt;=75),"50 to 75",AND(L296&gt;75,L296&lt;=100),"75 to 100",AND(L296&gt;100,L296&lt;=150),"100 to 150",AND(L296&gt;150,L296&lt;=200),"150 to 200",AND(L296&gt;200,L296&lt;=250),"200 to 250",AND(L296&gt;250,L296&lt;=300),"250 to 300",AND(L296&gt;300,L296&lt;=400),"300 to 400",AND(L296&gt;400,L296&lt;=500),"400 to 500",L296&gt;500,"500+")</f>
        <v>30 to 40</v>
      </c>
      <c r="L296" s="9">
        <f>_xlfn.XLOOKUP($E296,'Raw Data'!$E:$E,'Raw Data'!L:L,"ERROR",0,1)</f>
        <v>39.99</v>
      </c>
      <c r="M296" s="14" t="str">
        <f t="array" ref="M296">_xlfn.IFS(AND(N296&gt;0,N296&lt;=5),"0 to 5",AND(N296&gt;5,N296&lt;=10),"5 to 10",AND(N296&gt;10,N296&lt;=15),"10 to 15",AND(N296&gt;15,N296&lt;=20),"15 to 20",AND(N296&gt;20,N296&lt;=30),"20 to 30",AND(N296&gt;30,N296&lt;=40),"30 to 40",AND(N296&gt;40,N296&lt;=50),"40 to 50",AND(N296&gt;50,N296&lt;=75),"50 to 75",AND(N296&gt;75,N296&lt;=100),"75 to 100",AND(N296&gt;100,N296&lt;=150),"100 to 150",AND(N296&gt;150,N296&lt;=200),"150 to 200",AND(N296&gt;200,N296&lt;=250),"200 to 250",AND(N296&gt;250,N296&lt;=300),"250 to 300",AND(N296&gt;300,N296&lt;=400),"300 to 400",AND(N296&gt;400,N296&lt;=500),"400 to 500",N296&gt;500,"500+")</f>
        <v>30 to 40</v>
      </c>
      <c r="N296" s="9">
        <f>_xlfn.XLOOKUP($E296,'Raw Data'!$E:$E,'Raw Data'!N:N,"ERROR",0,1)</f>
        <v>39.99</v>
      </c>
      <c r="O296" s="14" t="str">
        <f t="array" ref="O296">_xlfn.IFS(P296=0,"No Discount",AND(P296&gt;0,P296&lt;=0.02),"0% to 2%",AND(P296&gt;0.02,P296&lt;=0.04),"2% to 4%",AND(P296&gt;0.04,P296&lt;=0.06),"4% to 6%",AND(P296&gt;0.06,P296&lt;=0.08),"6% to 8%",AND(P296&gt;0.08,P296&lt;=0.1),"8% to 10%",AND(P296&gt;0.1,P296&lt;=0.15),"10% to 15%",AND(P296&gt;0.15,P296&lt;=0.2),"15% to 20%",AND(P296&gt;0.2,P296&lt;=0.25),"20% to 25%",AND(P296&gt;0.25,P296&lt;=0.3),"25% to 30%",AND(P296&gt;0.3,P296&lt;=0.4),"30% to 40%",AND(P296&gt;0.4,P296&lt;=0.5),"40% to 50%",AND(P296&gt;0.5,P296&lt;=0.75),"50% to 75%",AND(P296&gt;0.75,P296&lt;=1),"75% to 100%")</f>
        <v>No Discount</v>
      </c>
      <c r="P296" s="10">
        <f>_xlfn.XLOOKUP($E296,'Raw Data'!$E:$E,'Raw Data'!P:P,"ERROR",0,1)</f>
        <v>0</v>
      </c>
      <c r="Q296" s="9">
        <f>_xlfn.XLOOKUP($E296,'Raw Data'!$E:$E,'Raw Data'!Q:Q,"ERROR",0,1)</f>
        <v>8.5</v>
      </c>
      <c r="R296" s="9" t="str">
        <f>_xlfn.XLOOKUP($E296,'Raw Data'!$E:$E,'Raw Data'!R:R,"ERROR",0,1)</f>
        <v>oz</v>
      </c>
      <c r="S296" s="5" t="str">
        <f t="array" ref="S296">_xlfn.IFS(AND(T296&gt;0,T296&lt;=0.05),"0 to 0.05",AND(T296&gt;0.05,T296&lt;=0.1),"0.05 to 0.1",AND(T296&gt;0.1,T296&lt;=0.2),"0.1 to 0.2",AND(T296&gt;0.2,T296&lt;=0.3),"0.2 to 0.3",AND(T296&gt;0.3,T296&lt;=0.4),"0.3 to 0.4",AND(T296&gt;0.4,T296&lt;=0.5),"0.4 to 0.5",AND(T296&gt;0.5,T296&lt;=0.75),"0.5 to 0.75",AND(T296&gt;0.75,T296&lt;=1),"0.75 to 1",AND(T296&gt;1,T296&lt;=2),"1 to 2",AND(T296&gt;2,T296&lt;=3),"2 to 3",AND(T296&gt;3,T296&lt;=4),"3 to 4",AND(T296&gt;4,T296&lt;=5),"4 to 5",AND(T296&gt;5,T296&lt;=10),"5 to 10",T296&gt;10,"10+")</f>
        <v>0.1 to 0.2</v>
      </c>
      <c r="T296" s="10">
        <f>_xlfn.XLOOKUP($E296,'Raw Data'!$E:$E,'Raw Data'!T:T,"ERROR",0,1)</f>
        <v>0.159104020370407</v>
      </c>
      <c r="U296" s="15" t="str">
        <f t="array" ref="U296">_xlfn.IFS(AND(V296&gt;0,V296&lt;=0.05),"0 to 0.05",AND(V296&gt;0.05,V296&lt;=0.1),"0.05 to 0.1",AND(V296&gt;0.1,V296&lt;=0.2),"0.1 to 0.2",AND(V296&gt;0.2,V296&lt;=0.3),"0.2 to 0.3",AND(V296&gt;0.3,V296&lt;=0.4),"0.3 to 0.4",AND(V296&gt;0.4,V296&lt;=0.5),"0.4 to 0.5",AND(V296&gt;0.5,V296&lt;=0.75),"0.5 to 0.75",AND(V296&gt;0.75,V296&lt;=1),"0.75 to 1",AND(V296&gt;1,V296&lt;=2),"1 to 2",AND(V296&gt;2,V296&lt;=3),"2 to 3",AND(V296&gt;3,V296&lt;=4),"3 to 4",AND(V296&gt;4,V296&lt;=5),"4 to 5",AND(V296&gt;5,V296&lt;=10),"5 to 10",V296&gt;10,"10+")</f>
        <v>0 to 0.05</v>
      </c>
      <c r="V296" s="10">
        <f>_xlfn.XLOOKUP($E296,'Raw Data'!$E:$E,'Raw Data'!V:V,"ERROR",0,1)</f>
        <v>0.04295808550001</v>
      </c>
      <c r="W296" s="15" t="str">
        <f t="array" ref="W296">_xlfn.IFS(AND(X296&gt;0,X296&lt;=0.05),"0 to 0.05",AND(X296&gt;0.05,X296&lt;=0.1),"0.05 to 0.1",AND(X296&gt;0.1,X296&lt;=0.2),"0.1 to 0.2",AND(X296&gt;0.2,X296&lt;=0.3),"0.2 to 0.3",AND(X296&gt;0.3,X296&lt;=0.4),"0.3 to 0.4",AND(X296&gt;0.4,X296&lt;=0.5),"0.4 to 0.5",AND(X296&gt;0.5,X296&lt;=0.75),"0.5 to 0.75",AND(X296&gt;0.75,X296&lt;=1),"0.75 to 1",AND(X296&gt;1,X296&lt;=2),"1 to 2",AND(X296&gt;2,X296&lt;=3),"2 to 3",AND(X296&gt;3,X296&lt;=4),"3 to 4",AND(X296&gt;4,X296&lt;=5),"4 to 5",AND(X296&gt;5,X296&lt;=10),"5 to 10",X296&gt;10,"10+")</f>
        <v>0 to 0.05</v>
      </c>
      <c r="X296" s="16">
        <f t="shared" si="9"/>
        <v>0.04295808550001</v>
      </c>
      <c r="Y296" s="5" t="str">
        <f t="array" ref="Y296">_xlfn.IFS(AND(Z296&gt;0,Z296&lt;=1),"0 to 1",AND(Z296&gt;1,Z296&lt;=2),"1 to 2",AND(Z296&gt;2,Z296&lt;=4),"2 to 4",AND(Z296&gt;4,Z296&lt;=6),"4 to 6",AND(Z296&gt;6,Z296&lt;=8),"6 to 8",AND(Z296&gt;8,Z296&lt;=10),"8 to 10",AND(Z296&gt;10,Z296&lt;=15),"10 to 15",AND(Z296&gt;15,Z296&lt;=20),"15 to 20",AND(Z296&gt;20,Z296&lt;=25),"20 to 25",AND(Z296&gt;25,Z296&lt;=30),"25 to 30",AND(Z296&gt;30,Z296&lt;=40),"30 to 40",AND(Z296&gt;40,Z296&lt;=50),"40 to 50",Z296&gt;50,"50+")</f>
        <v>8 to 10</v>
      </c>
      <c r="Z296" s="9">
        <f>_xlfn.XLOOKUP($E296,'Raw Data'!$E:$E,'Raw Data'!Z:Z,"ERROR",0,1)</f>
        <v>8.5</v>
      </c>
      <c r="AA296" s="9" t="str">
        <f>_xlfn.XLOOKUP($E296,'Raw Data'!$E:$E,'Raw Data'!AA:AA,"ERROR",0,1)</f>
        <v>oz</v>
      </c>
    </row>
    <row r="297" hidden="1" spans="1:27">
      <c r="A297" s="5" t="str">
        <f>_xlfn.XLOOKUP($E297,'Raw Data'!$E:$E,'Raw Data'!A:A,"ERROR",0,1)</f>
        <v>AE</v>
      </c>
      <c r="B297" s="5" t="str">
        <f>_xlfn.XLOOKUP($E297,'Raw Data'!$E:$E,'Raw Data'!B:B,"ERROR",0,1)</f>
        <v>Hair Mousses</v>
      </c>
      <c r="C297" s="5" t="str">
        <f>_xlfn.XLOOKUP($E297,'Raw Data'!$E:$E,'Raw Data'!C:C,"ERROR",0,1)</f>
        <v>nivea</v>
      </c>
      <c r="D297" s="5" t="str">
        <f>_xlfn.XLOOKUP($E297,'Raw Data'!$E:$E,'Raw Data'!D:D,"ERROR",0,1)</f>
        <v>www.amazon.ae/dp/B07KQ1RWVC</v>
      </c>
      <c r="E297" s="5" t="s">
        <v>496</v>
      </c>
      <c r="F297" s="9" t="str">
        <f>_xlfn.XLOOKUP($E297,'Raw Data'!$E:$E,'Raw Data'!F:F,"ERROR",0,1)</f>
        <v>Nivea Styling Mousse Extra Strong 150ml</v>
      </c>
      <c r="G297" s="10">
        <f>_xlfn.XLOOKUP($E297,'Raw Data'!$E:$E,'Raw Data'!G:G,"ERROR",0,1)</f>
        <v>0</v>
      </c>
      <c r="H297" s="9">
        <f>_xlfn.XLOOKUP($E297,'Raw Data'!$E:$E,'Raw Data'!H:H,"ERROR",0,1)</f>
        <v>0</v>
      </c>
      <c r="I297" s="9">
        <f>_xlfn.XLOOKUP($E297,'Raw Data'!$E:$E,'Raw Data'!I:I,"ERROR",0,1)</f>
        <v>0</v>
      </c>
      <c r="J297" s="9" t="str">
        <f>_xlfn.XLOOKUP($E297,'Raw Data'!$E:$E,'Raw Data'!J:J,"ERROR",0,1)</f>
        <v>No</v>
      </c>
      <c r="K297" s="14" t="str">
        <f t="array" ref="K297">_xlfn.IFS(AND(L297&gt;0,L297&lt;=5),"0 to 5",AND(L297&gt;5,L297&lt;=10),"5 to 10",AND(L297&gt;10,L297&lt;=15),"10 to 15",AND(L297&gt;15,L297&lt;=20),"15 to 20",AND(L297&gt;20,L297&lt;=30),"20 to 30",AND(L297&gt;30,L297&lt;=40),"30 to 40",AND(L297&gt;40,L297&lt;=50),"40 to 50",AND(L297&gt;50,L297&lt;=75),"50 to 75",AND(L297&gt;75,L297&lt;=100),"75 to 100",AND(L297&gt;100,L297&lt;=150),"100 to 150",AND(L297&gt;150,L297&lt;=200),"150 to 200",AND(L297&gt;200,L297&lt;=250),"200 to 250",AND(L297&gt;250,L297&lt;=300),"250 to 300",AND(L297&gt;300,L297&lt;=400),"300 to 400",AND(L297&gt;400,L297&lt;=500),"400 to 500",L297&gt;500,"500+")</f>
        <v>30 to 40</v>
      </c>
      <c r="L297" s="9">
        <f>_xlfn.XLOOKUP($E297,'Raw Data'!$E:$E,'Raw Data'!L:L,"ERROR",0,1)</f>
        <v>31.99</v>
      </c>
      <c r="M297" s="14" t="str">
        <f t="array" ref="M297">_xlfn.IFS(AND(N297&gt;0,N297&lt;=5),"0 to 5",AND(N297&gt;5,N297&lt;=10),"5 to 10",AND(N297&gt;10,N297&lt;=15),"10 to 15",AND(N297&gt;15,N297&lt;=20),"15 to 20",AND(N297&gt;20,N297&lt;=30),"20 to 30",AND(N297&gt;30,N297&lt;=40),"30 to 40",AND(N297&gt;40,N297&lt;=50),"40 to 50",AND(N297&gt;50,N297&lt;=75),"50 to 75",AND(N297&gt;75,N297&lt;=100),"75 to 100",AND(N297&gt;100,N297&lt;=150),"100 to 150",AND(N297&gt;150,N297&lt;=200),"150 to 200",AND(N297&gt;200,N297&lt;=250),"200 to 250",AND(N297&gt;250,N297&lt;=300),"250 to 300",AND(N297&gt;300,N297&lt;=400),"300 to 400",AND(N297&gt;400,N297&lt;=500),"400 to 500",N297&gt;500,"500+")</f>
        <v>30 to 40</v>
      </c>
      <c r="N297" s="9">
        <f>_xlfn.XLOOKUP($E297,'Raw Data'!$E:$E,'Raw Data'!N:N,"ERROR",0,1)</f>
        <v>31.99</v>
      </c>
      <c r="O297" s="14" t="str">
        <f t="array" ref="O297">_xlfn.IFS(P297=0,"No Discount",AND(P297&gt;0,P297&lt;=0.02),"0% to 2%",AND(P297&gt;0.02,P297&lt;=0.04),"2% to 4%",AND(P297&gt;0.04,P297&lt;=0.06),"4% to 6%",AND(P297&gt;0.06,P297&lt;=0.08),"6% to 8%",AND(P297&gt;0.08,P297&lt;=0.1),"8% to 10%",AND(P297&gt;0.1,P297&lt;=0.15),"10% to 15%",AND(P297&gt;0.15,P297&lt;=0.2),"15% to 20%",AND(P297&gt;0.2,P297&lt;=0.25),"20% to 25%",AND(P297&gt;0.25,P297&lt;=0.3),"25% to 30%",AND(P297&gt;0.3,P297&lt;=0.4),"30% to 40%",AND(P297&gt;0.4,P297&lt;=0.5),"40% to 50%",AND(P297&gt;0.5,P297&lt;=0.75),"50% to 75%",AND(P297&gt;0.75,P297&lt;=1),"75% to 100%")</f>
        <v>No Discount</v>
      </c>
      <c r="P297" s="10">
        <f>_xlfn.XLOOKUP($E297,'Raw Data'!$E:$E,'Raw Data'!P:P,"ERROR",0,1)</f>
        <v>0</v>
      </c>
      <c r="Q297" s="9">
        <f>_xlfn.XLOOKUP($E297,'Raw Data'!$E:$E,'Raw Data'!Q:Q,"ERROR",0,1)</f>
        <v>150</v>
      </c>
      <c r="R297" s="9" t="str">
        <f>_xlfn.XLOOKUP($E297,'Raw Data'!$E:$E,'Raw Data'!R:R,"ERROR",0,1)</f>
        <v>ml</v>
      </c>
      <c r="S297" s="5" t="str">
        <f t="array" ref="S297">_xlfn.IFS(AND(T297&gt;0,T297&lt;=0.05),"0 to 0.05",AND(T297&gt;0.05,T297&lt;=0.1),"0.05 to 0.1",AND(T297&gt;0.1,T297&lt;=0.2),"0.1 to 0.2",AND(T297&gt;0.2,T297&lt;=0.3),"0.2 to 0.3",AND(T297&gt;0.3,T297&lt;=0.4),"0.3 to 0.4",AND(T297&gt;0.4,T297&lt;=0.5),"0.4 to 0.5",AND(T297&gt;0.5,T297&lt;=0.75),"0.5 to 0.75",AND(T297&gt;0.75,T297&lt;=1),"0.75 to 1",AND(T297&gt;1,T297&lt;=2),"1 to 2",AND(T297&gt;2,T297&lt;=3),"2 to 3",AND(T297&gt;3,T297&lt;=4),"3 to 4",AND(T297&gt;4,T297&lt;=5),"4 to 5",AND(T297&gt;5,T297&lt;=10),"5 to 10",T297&gt;10,"10+")</f>
        <v>0.2 to 0.3</v>
      </c>
      <c r="T297" s="10">
        <f>_xlfn.XLOOKUP($E297,'Raw Data'!$E:$E,'Raw Data'!T:T,"ERROR",0,1)</f>
        <v>0.213380611913428</v>
      </c>
      <c r="U297" s="15" t="str">
        <f t="array" ref="U297">_xlfn.IFS(AND(V297&gt;0,V297&lt;=0.05),"0 to 0.05",AND(V297&gt;0.05,V297&lt;=0.1),"0.05 to 0.1",AND(V297&gt;0.1,V297&lt;=0.2),"0.1 to 0.2",AND(V297&gt;0.2,V297&lt;=0.3),"0.2 to 0.3",AND(V297&gt;0.3,V297&lt;=0.4),"0.3 to 0.4",AND(V297&gt;0.4,V297&lt;=0.5),"0.4 to 0.5",AND(V297&gt;0.5,V297&lt;=0.75),"0.5 to 0.75",AND(V297&gt;0.75,V297&lt;=1),"0.75 to 1",AND(V297&gt;1,V297&lt;=2),"1 to 2",AND(V297&gt;2,V297&lt;=3),"2 to 3",AND(V297&gt;3,V297&lt;=4),"3 to 4",AND(V297&gt;4,V297&lt;=5),"4 to 5",AND(V297&gt;5,V297&lt;=10),"5 to 10",V297&gt;10,"10+")</f>
        <v>0.05 to 0.1</v>
      </c>
      <c r="V297" s="10">
        <f>_xlfn.XLOOKUP($E297,'Raw Data'!$E:$E,'Raw Data'!V:V,"ERROR",0,1)</f>
        <v>0.0576127652166257</v>
      </c>
      <c r="W297" s="15" t="str">
        <f t="array" ref="W297">_xlfn.IFS(AND(X297&gt;0,X297&lt;=0.05),"0 to 0.05",AND(X297&gt;0.05,X297&lt;=0.1),"0.05 to 0.1",AND(X297&gt;0.1,X297&lt;=0.2),"0.1 to 0.2",AND(X297&gt;0.2,X297&lt;=0.3),"0.2 to 0.3",AND(X297&gt;0.3,X297&lt;=0.4),"0.3 to 0.4",AND(X297&gt;0.4,X297&lt;=0.5),"0.4 to 0.5",AND(X297&gt;0.5,X297&lt;=0.75),"0.5 to 0.75",AND(X297&gt;0.75,X297&lt;=1),"0.75 to 1",AND(X297&gt;1,X297&lt;=2),"1 to 2",AND(X297&gt;2,X297&lt;=3),"2 to 3",AND(X297&gt;3,X297&lt;=4),"3 to 4",AND(X297&gt;4,X297&lt;=5),"4 to 5",AND(X297&gt;5,X297&lt;=10),"5 to 10",X297&gt;10,"10+")</f>
        <v>0.05 to 0.1</v>
      </c>
      <c r="X297" s="16">
        <f t="shared" si="9"/>
        <v>0.0576127652166257</v>
      </c>
      <c r="Y297" s="5" t="str">
        <f t="array" ref="Y297">_xlfn.IFS(AND(Z297&gt;0,Z297&lt;=1),"0 to 1",AND(Z297&gt;1,Z297&lt;=2),"1 to 2",AND(Z297&gt;2,Z297&lt;=4),"2 to 4",AND(Z297&gt;4,Z297&lt;=6),"4 to 6",AND(Z297&gt;6,Z297&lt;=8),"6 to 8",AND(Z297&gt;8,Z297&lt;=10),"8 to 10",AND(Z297&gt;10,Z297&lt;=15),"10 to 15",AND(Z297&gt;15,Z297&lt;=20),"15 to 20",AND(Z297&gt;20,Z297&lt;=25),"20 to 25",AND(Z297&gt;25,Z297&lt;=30),"25 to 30",AND(Z297&gt;30,Z297&lt;=40),"30 to 40",AND(Z297&gt;40,Z297&lt;=50),"40 to 50",Z297&gt;50,"50+")</f>
        <v>4 to 6</v>
      </c>
      <c r="Z297" s="9">
        <f>_xlfn.XLOOKUP($E297,'Raw Data'!$E:$E,'Raw Data'!Z:Z,"ERROR",0,1)</f>
        <v>5.07</v>
      </c>
      <c r="AA297" s="9" t="str">
        <f>_xlfn.XLOOKUP($E297,'Raw Data'!$E:$E,'Raw Data'!AA:AA,"ERROR",0,1)</f>
        <v>oz</v>
      </c>
    </row>
    <row r="298" hidden="1" spans="1:27">
      <c r="A298" s="5" t="str">
        <f>_xlfn.XLOOKUP($E298,'Raw Data'!$E:$E,'Raw Data'!A:A,"ERROR",0,1)</f>
        <v>AE</v>
      </c>
      <c r="B298" s="5" t="str">
        <f>_xlfn.XLOOKUP($E298,'Raw Data'!$E:$E,'Raw Data'!B:B,"ERROR",0,1)</f>
        <v>Hair Mousses</v>
      </c>
      <c r="C298" s="5" t="str">
        <f>_xlfn.XLOOKUP($E298,'Raw Data'!$E:$E,'Raw Data'!C:C,"ERROR",0,1)</f>
        <v>gorgeous</v>
      </c>
      <c r="D298" s="5" t="str">
        <f>_xlfn.XLOOKUP($E298,'Raw Data'!$E:$E,'Raw Data'!D:D,"ERROR",0,1)</f>
        <v>www.amazon.ae/dp/B003UNV10M</v>
      </c>
      <c r="E298" s="5" t="s">
        <v>497</v>
      </c>
      <c r="F298" s="9" t="str">
        <f>_xlfn.XLOOKUP($E298,'Raw Data'!$E:$E,'Raw Data'!F:F,"ERROR",0,1)</f>
        <v>aiHr Whipp  Mousse  for  Volumizing  Fine, Thin  Hair  Weightless Clean Volume Thickening Quick Fix  Hair  Styling Foam Fortified with Wheat Germ Oil, Sunscreen UV Protection by Healium  Hair</v>
      </c>
      <c r="G298" s="10">
        <f>_xlfn.XLOOKUP($E298,'Raw Data'!$E:$E,'Raw Data'!G:G,"ERROR",0,1)</f>
        <v>0</v>
      </c>
      <c r="H298" s="9">
        <f>_xlfn.XLOOKUP($E298,'Raw Data'!$E:$E,'Raw Data'!H:H,"ERROR",0,1)</f>
        <v>0</v>
      </c>
      <c r="I298" s="9">
        <f>_xlfn.XLOOKUP($E298,'Raw Data'!$E:$E,'Raw Data'!I:I,"ERROR",0,1)</f>
        <v>0</v>
      </c>
      <c r="J298" s="9" t="str">
        <f>_xlfn.XLOOKUP($E298,'Raw Data'!$E:$E,'Raw Data'!J:J,"ERROR",0,1)</f>
        <v>No</v>
      </c>
      <c r="K298" s="14" t="str">
        <f t="array" ref="K298">_xlfn.IFS(AND(L298&gt;0,L298&lt;=5),"0 to 5",AND(L298&gt;5,L298&lt;=10),"5 to 10",AND(L298&gt;10,L298&lt;=15),"10 to 15",AND(L298&gt;15,L298&lt;=20),"15 to 20",AND(L298&gt;20,L298&lt;=30),"20 to 30",AND(L298&gt;30,L298&lt;=40),"30 to 40",AND(L298&gt;40,L298&lt;=50),"40 to 50",AND(L298&gt;50,L298&lt;=75),"50 to 75",AND(L298&gt;75,L298&lt;=100),"75 to 100",AND(L298&gt;100,L298&lt;=150),"100 to 150",AND(L298&gt;150,L298&lt;=200),"150 to 200",AND(L298&gt;200,L298&lt;=250),"200 to 250",AND(L298&gt;250,L298&lt;=300),"250 to 300",AND(L298&gt;300,L298&lt;=400),"300 to 400",AND(L298&gt;400,L298&lt;=500),"400 to 500",L298&gt;500,"500+")</f>
        <v>100 to 150</v>
      </c>
      <c r="L298" s="9">
        <f>_xlfn.XLOOKUP($E298,'Raw Data'!$E:$E,'Raw Data'!L:L,"ERROR",0,1)</f>
        <v>138</v>
      </c>
      <c r="M298" s="14" t="str">
        <f t="array" ref="M298">_xlfn.IFS(AND(N298&gt;0,N298&lt;=5),"0 to 5",AND(N298&gt;5,N298&lt;=10),"5 to 10",AND(N298&gt;10,N298&lt;=15),"10 to 15",AND(N298&gt;15,N298&lt;=20),"15 to 20",AND(N298&gt;20,N298&lt;=30),"20 to 30",AND(N298&gt;30,N298&lt;=40),"30 to 40",AND(N298&gt;40,N298&lt;=50),"40 to 50",AND(N298&gt;50,N298&lt;=75),"50 to 75",AND(N298&gt;75,N298&lt;=100),"75 to 100",AND(N298&gt;100,N298&lt;=150),"100 to 150",AND(N298&gt;150,N298&lt;=200),"150 to 200",AND(N298&gt;200,N298&lt;=250),"200 to 250",AND(N298&gt;250,N298&lt;=300),"250 to 300",AND(N298&gt;300,N298&lt;=400),"300 to 400",AND(N298&gt;400,N298&lt;=500),"400 to 500",N298&gt;500,"500+")</f>
        <v>100 to 150</v>
      </c>
      <c r="N298" s="9">
        <f>_xlfn.XLOOKUP($E298,'Raw Data'!$E:$E,'Raw Data'!N:N,"ERROR",0,1)</f>
        <v>138</v>
      </c>
      <c r="O298" s="14" t="str">
        <f t="array" ref="O298">_xlfn.IFS(P298=0,"No Discount",AND(P298&gt;0,P298&lt;=0.02),"0% to 2%",AND(P298&gt;0.02,P298&lt;=0.04),"2% to 4%",AND(P298&gt;0.04,P298&lt;=0.06),"4% to 6%",AND(P298&gt;0.06,P298&lt;=0.08),"6% to 8%",AND(P298&gt;0.08,P298&lt;=0.1),"8% to 10%",AND(P298&gt;0.1,P298&lt;=0.15),"10% to 15%",AND(P298&gt;0.15,P298&lt;=0.2),"15% to 20%",AND(P298&gt;0.2,P298&lt;=0.25),"20% to 25%",AND(P298&gt;0.25,P298&lt;=0.3),"25% to 30%",AND(P298&gt;0.3,P298&lt;=0.4),"30% to 40%",AND(P298&gt;0.4,P298&lt;=0.5),"40% to 50%",AND(P298&gt;0.5,P298&lt;=0.75),"50% to 75%",AND(P298&gt;0.75,P298&lt;=1),"75% to 100%")</f>
        <v>No Discount</v>
      </c>
      <c r="P298" s="10">
        <f>_xlfn.XLOOKUP($E298,'Raw Data'!$E:$E,'Raw Data'!P:P,"ERROR",0,1)</f>
        <v>0</v>
      </c>
      <c r="Q298" s="9">
        <f>_xlfn.XLOOKUP($E298,'Raw Data'!$E:$E,'Raw Data'!Q:Q,"ERROR",0,1)</f>
        <v>0</v>
      </c>
      <c r="R298" s="9">
        <f>_xlfn.XLOOKUP($E298,'Raw Data'!$E:$E,'Raw Data'!R:R,"ERROR",0,1)</f>
        <v>0</v>
      </c>
      <c r="S298" s="5" t="e">
        <f t="array" ref="S298">_xlfn.IFS(AND(T298&gt;0,T298&lt;=0.05),"0 to 0.05",AND(T298&gt;0.05,T298&lt;=0.1),"0.05 to 0.1",AND(T298&gt;0.1,T298&lt;=0.2),"0.1 to 0.2",AND(T298&gt;0.2,T298&lt;=0.3),"0.2 to 0.3",AND(T298&gt;0.3,T298&lt;=0.4),"0.3 to 0.4",AND(T298&gt;0.4,T298&lt;=0.5),"0.4 to 0.5",AND(T298&gt;0.5,T298&lt;=0.75),"0.5 to 0.75",AND(T298&gt;0.75,T298&lt;=1),"0.75 to 1",AND(T298&gt;1,T298&lt;=2),"1 to 2",AND(T298&gt;2,T298&lt;=3),"2 to 3",AND(T298&gt;3,T298&lt;=4),"3 to 4",AND(T298&gt;4,T298&lt;=5),"4 to 5",AND(T298&gt;5,T298&lt;=10),"5 to 10",T298&gt;10,"10+")</f>
        <v>#N/A</v>
      </c>
      <c r="T298" s="10">
        <f>_xlfn.XLOOKUP($E298,'Raw Data'!$E:$E,'Raw Data'!T:T,"ERROR",0,1)</f>
        <v>0</v>
      </c>
      <c r="U298" s="15" t="e">
        <f t="array" ref="U298">_xlfn.IFS(AND(V298&gt;0,V298&lt;=0.05),"0 to 0.05",AND(V298&gt;0.05,V298&lt;=0.1),"0.05 to 0.1",AND(V298&gt;0.1,V298&lt;=0.2),"0.1 to 0.2",AND(V298&gt;0.2,V298&lt;=0.3),"0.2 to 0.3",AND(V298&gt;0.3,V298&lt;=0.4),"0.3 to 0.4",AND(V298&gt;0.4,V298&lt;=0.5),"0.4 to 0.5",AND(V298&gt;0.5,V298&lt;=0.75),"0.5 to 0.75",AND(V298&gt;0.75,V298&lt;=1),"0.75 to 1",AND(V298&gt;1,V298&lt;=2),"1 to 2",AND(V298&gt;2,V298&lt;=3),"2 to 3",AND(V298&gt;3,V298&lt;=4),"3 to 4",AND(V298&gt;4,V298&lt;=5),"4 to 5",AND(V298&gt;5,V298&lt;=10),"5 to 10",V298&gt;10,"10+")</f>
        <v>#N/A</v>
      </c>
      <c r="V298" s="10">
        <f>_xlfn.XLOOKUP($E298,'Raw Data'!$E:$E,'Raw Data'!V:V,"ERROR",0,1)</f>
        <v>0</v>
      </c>
      <c r="W298" s="15" t="e">
        <f t="array" ref="W298">_xlfn.IFS(AND(X298&gt;0,X298&lt;=0.05),"0 to 0.05",AND(X298&gt;0.05,X298&lt;=0.1),"0.05 to 0.1",AND(X298&gt;0.1,X298&lt;=0.2),"0.1 to 0.2",AND(X298&gt;0.2,X298&lt;=0.3),"0.2 to 0.3",AND(X298&gt;0.3,X298&lt;=0.4),"0.3 to 0.4",AND(X298&gt;0.4,X298&lt;=0.5),"0.4 to 0.5",AND(X298&gt;0.5,X298&lt;=0.75),"0.5 to 0.75",AND(X298&gt;0.75,X298&lt;=1),"0.75 to 1",AND(X298&gt;1,X298&lt;=2),"1 to 2",AND(X298&gt;2,X298&lt;=3),"2 to 3",AND(X298&gt;3,X298&lt;=4),"3 to 4",AND(X298&gt;4,X298&lt;=5),"4 to 5",AND(X298&gt;5,X298&lt;=10),"5 to 10",X298&gt;10,"10+")</f>
        <v>#DIV/0!</v>
      </c>
      <c r="X298" s="16" t="e">
        <f t="shared" si="9"/>
        <v>#DIV/0!</v>
      </c>
      <c r="Y298" s="5" t="e">
        <f t="array" ref="Y298">_xlfn.IFS(AND(Z298&gt;0,Z298&lt;=1),"0 to 1",AND(Z298&gt;1,Z298&lt;=2),"1 to 2",AND(Z298&gt;2,Z298&lt;=4),"2 to 4",AND(Z298&gt;4,Z298&lt;=6),"4 to 6",AND(Z298&gt;6,Z298&lt;=8),"6 to 8",AND(Z298&gt;8,Z298&lt;=10),"8 to 10",AND(Z298&gt;10,Z298&lt;=15),"10 to 15",AND(Z298&gt;15,Z298&lt;=20),"15 to 20",AND(Z298&gt;20,Z298&lt;=25),"20 to 25",AND(Z298&gt;25,Z298&lt;=30),"25 to 30",AND(Z298&gt;30,Z298&lt;=40),"30 to 40",AND(Z298&gt;40,Z298&lt;=50),"40 to 50",Z298&gt;50,"50+")</f>
        <v>#N/A</v>
      </c>
      <c r="Z298" s="9">
        <f>_xlfn.XLOOKUP($E298,'Raw Data'!$E:$E,'Raw Data'!Z:Z,"ERROR",0,1)</f>
        <v>0</v>
      </c>
      <c r="AA298" s="9">
        <f>_xlfn.XLOOKUP($E298,'Raw Data'!$E:$E,'Raw Data'!AA:AA,"ERROR",0,1)</f>
        <v>0</v>
      </c>
    </row>
    <row r="299" hidden="1" spans="1:27">
      <c r="A299" s="5" t="str">
        <f>_xlfn.XLOOKUP($E299,'Raw Data'!$E:$E,'Raw Data'!A:A,"ERROR",0,1)</f>
        <v>AE</v>
      </c>
      <c r="B299" s="5" t="str">
        <f>_xlfn.XLOOKUP($E299,'Raw Data'!$E:$E,'Raw Data'!B:B,"ERROR",0,1)</f>
        <v>Hair Mousses</v>
      </c>
      <c r="C299" s="5" t="str">
        <f>_xlfn.XLOOKUP($E299,'Raw Data'!$E:$E,'Raw Data'!C:C,"ERROR",0,1)</f>
        <v>balmain</v>
      </c>
      <c r="D299" s="5" t="str">
        <f>_xlfn.XLOOKUP($E299,'Raw Data'!$E:$E,'Raw Data'!D:D,"ERROR",0,1)</f>
        <v>www.amazon.ae/dp/B09VMTHY8G</v>
      </c>
      <c r="E299" s="5" t="s">
        <v>498</v>
      </c>
      <c r="F299" s="9" t="str">
        <f>_xlfn.XLOOKUP($E299,'Raw Data'!$E:$E,'Raw Data'!F:F,"ERROR",0,1)</f>
        <v>Balmain Volume Mousse Strong Balmain Volume Mousse Strong</v>
      </c>
      <c r="G299" s="10">
        <f>_xlfn.XLOOKUP($E299,'Raw Data'!$E:$E,'Raw Data'!G:G,"ERROR",0,1)</f>
        <v>0</v>
      </c>
      <c r="H299" s="9">
        <f>_xlfn.XLOOKUP($E299,'Raw Data'!$E:$E,'Raw Data'!H:H,"ERROR",0,1)</f>
        <v>0</v>
      </c>
      <c r="I299" s="9">
        <f>_xlfn.XLOOKUP($E299,'Raw Data'!$E:$E,'Raw Data'!I:I,"ERROR",0,1)</f>
        <v>0</v>
      </c>
      <c r="J299" s="9" t="str">
        <f>_xlfn.XLOOKUP($E299,'Raw Data'!$E:$E,'Raw Data'!J:J,"ERROR",0,1)</f>
        <v>No</v>
      </c>
      <c r="K299" s="14" t="str">
        <f t="array" ref="K299">_xlfn.IFS(AND(L299&gt;0,L299&lt;=5),"0 to 5",AND(L299&gt;5,L299&lt;=10),"5 to 10",AND(L299&gt;10,L299&lt;=15),"10 to 15",AND(L299&gt;15,L299&lt;=20),"15 to 20",AND(L299&gt;20,L299&lt;=30),"20 to 30",AND(L299&gt;30,L299&lt;=40),"30 to 40",AND(L299&gt;40,L299&lt;=50),"40 to 50",AND(L299&gt;50,L299&lt;=75),"50 to 75",AND(L299&gt;75,L299&lt;=100),"75 to 100",AND(L299&gt;100,L299&lt;=150),"100 to 150",AND(L299&gt;150,L299&lt;=200),"150 to 200",AND(L299&gt;200,L299&lt;=250),"200 to 250",AND(L299&gt;250,L299&lt;=300),"250 to 300",AND(L299&gt;300,L299&lt;=400),"300 to 400",AND(L299&gt;400,L299&lt;=500),"400 to 500",L299&gt;500,"500+")</f>
        <v>100 to 150</v>
      </c>
      <c r="L299" s="9">
        <f>_xlfn.XLOOKUP($E299,'Raw Data'!$E:$E,'Raw Data'!L:L,"ERROR",0,1)</f>
        <v>102.18</v>
      </c>
      <c r="M299" s="14" t="str">
        <f t="array" ref="M299">_xlfn.IFS(AND(N299&gt;0,N299&lt;=5),"0 to 5",AND(N299&gt;5,N299&lt;=10),"5 to 10",AND(N299&gt;10,N299&lt;=15),"10 to 15",AND(N299&gt;15,N299&lt;=20),"15 to 20",AND(N299&gt;20,N299&lt;=30),"20 to 30",AND(N299&gt;30,N299&lt;=40),"30 to 40",AND(N299&gt;40,N299&lt;=50),"40 to 50",AND(N299&gt;50,N299&lt;=75),"50 to 75",AND(N299&gt;75,N299&lt;=100),"75 to 100",AND(N299&gt;100,N299&lt;=150),"100 to 150",AND(N299&gt;150,N299&lt;=200),"150 to 200",AND(N299&gt;200,N299&lt;=250),"200 to 250",AND(N299&gt;250,N299&lt;=300),"250 to 300",AND(N299&gt;300,N299&lt;=400),"300 to 400",AND(N299&gt;400,N299&lt;=500),"400 to 500",N299&gt;500,"500+")</f>
        <v>100 to 150</v>
      </c>
      <c r="N299" s="9">
        <f>_xlfn.XLOOKUP($E299,'Raw Data'!$E:$E,'Raw Data'!N:N,"ERROR",0,1)</f>
        <v>102.18</v>
      </c>
      <c r="O299" s="14" t="str">
        <f t="array" ref="O299">_xlfn.IFS(P299=0,"No Discount",AND(P299&gt;0,P299&lt;=0.02),"0% to 2%",AND(P299&gt;0.02,P299&lt;=0.04),"2% to 4%",AND(P299&gt;0.04,P299&lt;=0.06),"4% to 6%",AND(P299&gt;0.06,P299&lt;=0.08),"6% to 8%",AND(P299&gt;0.08,P299&lt;=0.1),"8% to 10%",AND(P299&gt;0.1,P299&lt;=0.15),"10% to 15%",AND(P299&gt;0.15,P299&lt;=0.2),"15% to 20%",AND(P299&gt;0.2,P299&lt;=0.25),"20% to 25%",AND(P299&gt;0.25,P299&lt;=0.3),"25% to 30%",AND(P299&gt;0.3,P299&lt;=0.4),"30% to 40%",AND(P299&gt;0.4,P299&lt;=0.5),"40% to 50%",AND(P299&gt;0.5,P299&lt;=0.75),"50% to 75%",AND(P299&gt;0.75,P299&lt;=1),"75% to 100%")</f>
        <v>No Discount</v>
      </c>
      <c r="P299" s="10">
        <f>_xlfn.XLOOKUP($E299,'Raw Data'!$E:$E,'Raw Data'!P:P,"ERROR",0,1)</f>
        <v>0</v>
      </c>
      <c r="Q299" s="9">
        <f>_xlfn.XLOOKUP($E299,'Raw Data'!$E:$E,'Raw Data'!Q:Q,"ERROR",0,1)</f>
        <v>0</v>
      </c>
      <c r="R299" s="9">
        <f>_xlfn.XLOOKUP($E299,'Raw Data'!$E:$E,'Raw Data'!R:R,"ERROR",0,1)</f>
        <v>0</v>
      </c>
      <c r="S299" s="5" t="e">
        <f t="array" ref="S299">_xlfn.IFS(AND(T299&gt;0,T299&lt;=0.05),"0 to 0.05",AND(T299&gt;0.05,T299&lt;=0.1),"0.05 to 0.1",AND(T299&gt;0.1,T299&lt;=0.2),"0.1 to 0.2",AND(T299&gt;0.2,T299&lt;=0.3),"0.2 to 0.3",AND(T299&gt;0.3,T299&lt;=0.4),"0.3 to 0.4",AND(T299&gt;0.4,T299&lt;=0.5),"0.4 to 0.5",AND(T299&gt;0.5,T299&lt;=0.75),"0.5 to 0.75",AND(T299&gt;0.75,T299&lt;=1),"0.75 to 1",AND(T299&gt;1,T299&lt;=2),"1 to 2",AND(T299&gt;2,T299&lt;=3),"2 to 3",AND(T299&gt;3,T299&lt;=4),"3 to 4",AND(T299&gt;4,T299&lt;=5),"4 to 5",AND(T299&gt;5,T299&lt;=10),"5 to 10",T299&gt;10,"10+")</f>
        <v>#N/A</v>
      </c>
      <c r="T299" s="10">
        <f>_xlfn.XLOOKUP($E299,'Raw Data'!$E:$E,'Raw Data'!T:T,"ERROR",0,1)</f>
        <v>0</v>
      </c>
      <c r="U299" s="15" t="e">
        <f t="array" ref="U299">_xlfn.IFS(AND(V299&gt;0,V299&lt;=0.05),"0 to 0.05",AND(V299&gt;0.05,V299&lt;=0.1),"0.05 to 0.1",AND(V299&gt;0.1,V299&lt;=0.2),"0.1 to 0.2",AND(V299&gt;0.2,V299&lt;=0.3),"0.2 to 0.3",AND(V299&gt;0.3,V299&lt;=0.4),"0.3 to 0.4",AND(V299&gt;0.4,V299&lt;=0.5),"0.4 to 0.5",AND(V299&gt;0.5,V299&lt;=0.75),"0.5 to 0.75",AND(V299&gt;0.75,V299&lt;=1),"0.75 to 1",AND(V299&gt;1,V299&lt;=2),"1 to 2",AND(V299&gt;2,V299&lt;=3),"2 to 3",AND(V299&gt;3,V299&lt;=4),"3 to 4",AND(V299&gt;4,V299&lt;=5),"4 to 5",AND(V299&gt;5,V299&lt;=10),"5 to 10",V299&gt;10,"10+")</f>
        <v>#N/A</v>
      </c>
      <c r="V299" s="10">
        <f>_xlfn.XLOOKUP($E299,'Raw Data'!$E:$E,'Raw Data'!V:V,"ERROR",0,1)</f>
        <v>0</v>
      </c>
      <c r="W299" s="15" t="e">
        <f t="array" ref="W299">_xlfn.IFS(AND(X299&gt;0,X299&lt;=0.05),"0 to 0.05",AND(X299&gt;0.05,X299&lt;=0.1),"0.05 to 0.1",AND(X299&gt;0.1,X299&lt;=0.2),"0.1 to 0.2",AND(X299&gt;0.2,X299&lt;=0.3),"0.2 to 0.3",AND(X299&gt;0.3,X299&lt;=0.4),"0.3 to 0.4",AND(X299&gt;0.4,X299&lt;=0.5),"0.4 to 0.5",AND(X299&gt;0.5,X299&lt;=0.75),"0.5 to 0.75",AND(X299&gt;0.75,X299&lt;=1),"0.75 to 1",AND(X299&gt;1,X299&lt;=2),"1 to 2",AND(X299&gt;2,X299&lt;=3),"2 to 3",AND(X299&gt;3,X299&lt;=4),"3 to 4",AND(X299&gt;4,X299&lt;=5),"4 to 5",AND(X299&gt;5,X299&lt;=10),"5 to 10",X299&gt;10,"10+")</f>
        <v>#DIV/0!</v>
      </c>
      <c r="X299" s="16" t="e">
        <f t="shared" si="9"/>
        <v>#DIV/0!</v>
      </c>
      <c r="Y299" s="5" t="e">
        <f t="array" ref="Y299">_xlfn.IFS(AND(Z299&gt;0,Z299&lt;=1),"0 to 1",AND(Z299&gt;1,Z299&lt;=2),"1 to 2",AND(Z299&gt;2,Z299&lt;=4),"2 to 4",AND(Z299&gt;4,Z299&lt;=6),"4 to 6",AND(Z299&gt;6,Z299&lt;=8),"6 to 8",AND(Z299&gt;8,Z299&lt;=10),"8 to 10",AND(Z299&gt;10,Z299&lt;=15),"10 to 15",AND(Z299&gt;15,Z299&lt;=20),"15 to 20",AND(Z299&gt;20,Z299&lt;=25),"20 to 25",AND(Z299&gt;25,Z299&lt;=30),"25 to 30",AND(Z299&gt;30,Z299&lt;=40),"30 to 40",AND(Z299&gt;40,Z299&lt;=50),"40 to 50",Z299&gt;50,"50+")</f>
        <v>#N/A</v>
      </c>
      <c r="Z299" s="9">
        <f>_xlfn.XLOOKUP($E299,'Raw Data'!$E:$E,'Raw Data'!Z:Z,"ERROR",0,1)</f>
        <v>0</v>
      </c>
      <c r="AA299" s="9">
        <f>_xlfn.XLOOKUP($E299,'Raw Data'!$E:$E,'Raw Data'!AA:AA,"ERROR",0,1)</f>
        <v>0</v>
      </c>
    </row>
    <row r="300" hidden="1" spans="1:27">
      <c r="A300" s="5" t="str">
        <f>_xlfn.XLOOKUP($E300,'Raw Data'!$E:$E,'Raw Data'!A:A,"ERROR",0,1)</f>
        <v>AE</v>
      </c>
      <c r="B300" s="5" t="str">
        <f>_xlfn.XLOOKUP($E300,'Raw Data'!$E:$E,'Raw Data'!B:B,"ERROR",0,1)</f>
        <v>Hair Mousses</v>
      </c>
      <c r="C300" s="5" t="str">
        <f>_xlfn.XLOOKUP($E300,'Raw Data'!$E:$E,'Raw Data'!C:C,"ERROR",0,1)</f>
        <v>others</v>
      </c>
      <c r="D300" s="5" t="str">
        <f>_xlfn.XLOOKUP($E300,'Raw Data'!$E:$E,'Raw Data'!D:D,"ERROR",0,1)</f>
        <v>www.amazon.ae/dp/B0BMTQ3V7P</v>
      </c>
      <c r="E300" s="5" t="s">
        <v>499</v>
      </c>
      <c r="F300" s="9" t="str">
        <f>_xlfn.XLOOKUP($E300,'Raw Data'!$E:$E,'Raw Data'!F:F,"ERROR",0,1)</f>
        <v>Curly Styling Mousse - Frizz Control Curl Enhancing Foam | Curl Hair Products, Add Volume And Shine, Great Hair Styling for Women Girls Options Generic</v>
      </c>
      <c r="G300" s="10">
        <f>_xlfn.XLOOKUP($E300,'Raw Data'!$E:$E,'Raw Data'!G:G,"ERROR",0,1)</f>
        <v>0</v>
      </c>
      <c r="H300" s="9">
        <f>_xlfn.XLOOKUP($E300,'Raw Data'!$E:$E,'Raw Data'!H:H,"ERROR",0,1)</f>
        <v>0</v>
      </c>
      <c r="I300" s="9">
        <f>_xlfn.XLOOKUP($E300,'Raw Data'!$E:$E,'Raw Data'!I:I,"ERROR",0,1)</f>
        <v>0</v>
      </c>
      <c r="J300" s="9" t="str">
        <f>_xlfn.XLOOKUP($E300,'Raw Data'!$E:$E,'Raw Data'!J:J,"ERROR",0,1)</f>
        <v>No</v>
      </c>
      <c r="K300" s="14" t="str">
        <f t="array" ref="K300">_xlfn.IFS(AND(L300&gt;0,L300&lt;=5),"0 to 5",AND(L300&gt;5,L300&lt;=10),"5 to 10",AND(L300&gt;10,L300&lt;=15),"10 to 15",AND(L300&gt;15,L300&lt;=20),"15 to 20",AND(L300&gt;20,L300&lt;=30),"20 to 30",AND(L300&gt;30,L300&lt;=40),"30 to 40",AND(L300&gt;40,L300&lt;=50),"40 to 50",AND(L300&gt;50,L300&lt;=75),"50 to 75",AND(L300&gt;75,L300&lt;=100),"75 to 100",AND(L300&gt;100,L300&lt;=150),"100 to 150",AND(L300&gt;150,L300&lt;=200),"150 to 200",AND(L300&gt;200,L300&lt;=250),"200 to 250",AND(L300&gt;250,L300&lt;=300),"250 to 300",AND(L300&gt;300,L300&lt;=400),"300 to 400",AND(L300&gt;400,L300&lt;=500),"400 to 500",L300&gt;500,"500+")</f>
        <v>20 to 30</v>
      </c>
      <c r="L300" s="9">
        <f>_xlfn.XLOOKUP($E300,'Raw Data'!$E:$E,'Raw Data'!L:L,"ERROR",0,1)</f>
        <v>28.19</v>
      </c>
      <c r="M300" s="14" t="str">
        <f t="array" ref="M300">_xlfn.IFS(AND(N300&gt;0,N300&lt;=5),"0 to 5",AND(N300&gt;5,N300&lt;=10),"5 to 10",AND(N300&gt;10,N300&lt;=15),"10 to 15",AND(N300&gt;15,N300&lt;=20),"15 to 20",AND(N300&gt;20,N300&lt;=30),"20 to 30",AND(N300&gt;30,N300&lt;=40),"30 to 40",AND(N300&gt;40,N300&lt;=50),"40 to 50",AND(N300&gt;50,N300&lt;=75),"50 to 75",AND(N300&gt;75,N300&lt;=100),"75 to 100",AND(N300&gt;100,N300&lt;=150),"100 to 150",AND(N300&gt;150,N300&lt;=200),"150 to 200",AND(N300&gt;200,N300&lt;=250),"200 to 250",AND(N300&gt;250,N300&lt;=300),"250 to 300",AND(N300&gt;300,N300&lt;=400),"300 to 400",AND(N300&gt;400,N300&lt;=500),"400 to 500",N300&gt;500,"500+")</f>
        <v>20 to 30</v>
      </c>
      <c r="N300" s="9">
        <f>_xlfn.XLOOKUP($E300,'Raw Data'!$E:$E,'Raw Data'!N:N,"ERROR",0,1)</f>
        <v>28.19</v>
      </c>
      <c r="O300" s="14" t="str">
        <f t="array" ref="O300">_xlfn.IFS(P300=0,"No Discount",AND(P300&gt;0,P300&lt;=0.02),"0% to 2%",AND(P300&gt;0.02,P300&lt;=0.04),"2% to 4%",AND(P300&gt;0.04,P300&lt;=0.06),"4% to 6%",AND(P300&gt;0.06,P300&lt;=0.08),"6% to 8%",AND(P300&gt;0.08,P300&lt;=0.1),"8% to 10%",AND(P300&gt;0.1,P300&lt;=0.15),"10% to 15%",AND(P300&gt;0.15,P300&lt;=0.2),"15% to 20%",AND(P300&gt;0.2,P300&lt;=0.25),"20% to 25%",AND(P300&gt;0.25,P300&lt;=0.3),"25% to 30%",AND(P300&gt;0.3,P300&lt;=0.4),"30% to 40%",AND(P300&gt;0.4,P300&lt;=0.5),"40% to 50%",AND(P300&gt;0.5,P300&lt;=0.75),"50% to 75%",AND(P300&gt;0.75,P300&lt;=1),"75% to 100%")</f>
        <v>No Discount</v>
      </c>
      <c r="P300" s="10">
        <f>_xlfn.XLOOKUP($E300,'Raw Data'!$E:$E,'Raw Data'!P:P,"ERROR",0,1)</f>
        <v>0</v>
      </c>
      <c r="Q300" s="9">
        <f>_xlfn.XLOOKUP($E300,'Raw Data'!$E:$E,'Raw Data'!Q:Q,"ERROR",0,1)</f>
        <v>0</v>
      </c>
      <c r="R300" s="9">
        <f>_xlfn.XLOOKUP($E300,'Raw Data'!$E:$E,'Raw Data'!R:R,"ERROR",0,1)</f>
        <v>0</v>
      </c>
      <c r="S300" s="5" t="e">
        <f t="array" ref="S300">_xlfn.IFS(AND(T300&gt;0,T300&lt;=0.05),"0 to 0.05",AND(T300&gt;0.05,T300&lt;=0.1),"0.05 to 0.1",AND(T300&gt;0.1,T300&lt;=0.2),"0.1 to 0.2",AND(T300&gt;0.2,T300&lt;=0.3),"0.2 to 0.3",AND(T300&gt;0.3,T300&lt;=0.4),"0.3 to 0.4",AND(T300&gt;0.4,T300&lt;=0.5),"0.4 to 0.5",AND(T300&gt;0.5,T300&lt;=0.75),"0.5 to 0.75",AND(T300&gt;0.75,T300&lt;=1),"0.75 to 1",AND(T300&gt;1,T300&lt;=2),"1 to 2",AND(T300&gt;2,T300&lt;=3),"2 to 3",AND(T300&gt;3,T300&lt;=4),"3 to 4",AND(T300&gt;4,T300&lt;=5),"4 to 5",AND(T300&gt;5,T300&lt;=10),"5 to 10",T300&gt;10,"10+")</f>
        <v>#N/A</v>
      </c>
      <c r="T300" s="10">
        <f>_xlfn.XLOOKUP($E300,'Raw Data'!$E:$E,'Raw Data'!T:T,"ERROR",0,1)</f>
        <v>0</v>
      </c>
      <c r="U300" s="15" t="e">
        <f t="array" ref="U300">_xlfn.IFS(AND(V300&gt;0,V300&lt;=0.05),"0 to 0.05",AND(V300&gt;0.05,V300&lt;=0.1),"0.05 to 0.1",AND(V300&gt;0.1,V300&lt;=0.2),"0.1 to 0.2",AND(V300&gt;0.2,V300&lt;=0.3),"0.2 to 0.3",AND(V300&gt;0.3,V300&lt;=0.4),"0.3 to 0.4",AND(V300&gt;0.4,V300&lt;=0.5),"0.4 to 0.5",AND(V300&gt;0.5,V300&lt;=0.75),"0.5 to 0.75",AND(V300&gt;0.75,V300&lt;=1),"0.75 to 1",AND(V300&gt;1,V300&lt;=2),"1 to 2",AND(V300&gt;2,V300&lt;=3),"2 to 3",AND(V300&gt;3,V300&lt;=4),"3 to 4",AND(V300&gt;4,V300&lt;=5),"4 to 5",AND(V300&gt;5,V300&lt;=10),"5 to 10",V300&gt;10,"10+")</f>
        <v>#N/A</v>
      </c>
      <c r="V300" s="10">
        <f>_xlfn.XLOOKUP($E300,'Raw Data'!$E:$E,'Raw Data'!V:V,"ERROR",0,1)</f>
        <v>0</v>
      </c>
      <c r="W300" s="15" t="e">
        <f t="array" ref="W300">_xlfn.IFS(AND(X300&gt;0,X300&lt;=0.05),"0 to 0.05",AND(X300&gt;0.05,X300&lt;=0.1),"0.05 to 0.1",AND(X300&gt;0.1,X300&lt;=0.2),"0.1 to 0.2",AND(X300&gt;0.2,X300&lt;=0.3),"0.2 to 0.3",AND(X300&gt;0.3,X300&lt;=0.4),"0.3 to 0.4",AND(X300&gt;0.4,X300&lt;=0.5),"0.4 to 0.5",AND(X300&gt;0.5,X300&lt;=0.75),"0.5 to 0.75",AND(X300&gt;0.75,X300&lt;=1),"0.75 to 1",AND(X300&gt;1,X300&lt;=2),"1 to 2",AND(X300&gt;2,X300&lt;=3),"2 to 3",AND(X300&gt;3,X300&lt;=4),"3 to 4",AND(X300&gt;4,X300&lt;=5),"4 to 5",AND(X300&gt;5,X300&lt;=10),"5 to 10",X300&gt;10,"10+")</f>
        <v>#DIV/0!</v>
      </c>
      <c r="X300" s="16" t="e">
        <f t="shared" si="9"/>
        <v>#DIV/0!</v>
      </c>
      <c r="Y300" s="5" t="e">
        <f t="array" ref="Y300">_xlfn.IFS(AND(Z300&gt;0,Z300&lt;=1),"0 to 1",AND(Z300&gt;1,Z300&lt;=2),"1 to 2",AND(Z300&gt;2,Z300&lt;=4),"2 to 4",AND(Z300&gt;4,Z300&lt;=6),"4 to 6",AND(Z300&gt;6,Z300&lt;=8),"6 to 8",AND(Z300&gt;8,Z300&lt;=10),"8 to 10",AND(Z300&gt;10,Z300&lt;=15),"10 to 15",AND(Z300&gt;15,Z300&lt;=20),"15 to 20",AND(Z300&gt;20,Z300&lt;=25),"20 to 25",AND(Z300&gt;25,Z300&lt;=30),"25 to 30",AND(Z300&gt;30,Z300&lt;=40),"30 to 40",AND(Z300&gt;40,Z300&lt;=50),"40 to 50",Z300&gt;50,"50+")</f>
        <v>#N/A</v>
      </c>
      <c r="Z300" s="9">
        <f>_xlfn.XLOOKUP($E300,'Raw Data'!$E:$E,'Raw Data'!Z:Z,"ERROR",0,1)</f>
        <v>0</v>
      </c>
      <c r="AA300" s="9">
        <f>_xlfn.XLOOKUP($E300,'Raw Data'!$E:$E,'Raw Data'!AA:AA,"ERROR",0,1)</f>
        <v>0</v>
      </c>
    </row>
    <row r="301" hidden="1" spans="1:27">
      <c r="A301" s="5" t="str">
        <f>_xlfn.XLOOKUP($E301,'Raw Data'!$E:$E,'Raw Data'!A:A,"ERROR",0,1)</f>
        <v>AE</v>
      </c>
      <c r="B301" s="5" t="str">
        <f>_xlfn.XLOOKUP($E301,'Raw Data'!$E:$E,'Raw Data'!B:B,"ERROR",0,1)</f>
        <v>Hair Mousses</v>
      </c>
      <c r="C301" s="5" t="str">
        <f>_xlfn.XLOOKUP($E301,'Raw Data'!$E:$E,'Raw Data'!C:C,"ERROR",0,1)</f>
        <v>others</v>
      </c>
      <c r="D301" s="5" t="str">
        <f>_xlfn.XLOOKUP($E301,'Raw Data'!$E:$E,'Raw Data'!D:D,"ERROR",0,1)</f>
        <v>www.amazon.ae/dp/B0C5H2LRQ6</v>
      </c>
      <c r="E301" s="5" t="s">
        <v>500</v>
      </c>
      <c r="F301" s="9" t="str">
        <f>_xlfn.XLOOKUP($E301,'Raw Data'!$E:$E,'Raw Data'!F:F,"ERROR",0,1)</f>
        <v>Shoe Cleaner,Agent Mousse for Clean Shoes | Whiten, Friendly Ingredients, Cleaning Tool for Finished Leather, Gel Coat, Rubber, Glass, Sneaker,</v>
      </c>
      <c r="G301" s="10">
        <f>_xlfn.XLOOKUP($E301,'Raw Data'!$E:$E,'Raw Data'!G:G,"ERROR",0,1)</f>
        <v>0</v>
      </c>
      <c r="H301" s="9">
        <f>_xlfn.XLOOKUP($E301,'Raw Data'!$E:$E,'Raw Data'!H:H,"ERROR",0,1)</f>
        <v>0</v>
      </c>
      <c r="I301" s="9">
        <f>_xlfn.XLOOKUP($E301,'Raw Data'!$E:$E,'Raw Data'!I:I,"ERROR",0,1)</f>
        <v>0</v>
      </c>
      <c r="J301" s="9" t="str">
        <f>_xlfn.XLOOKUP($E301,'Raw Data'!$E:$E,'Raw Data'!J:J,"ERROR",0,1)</f>
        <v>No</v>
      </c>
      <c r="K301" s="14" t="str">
        <f t="array" ref="K301">_xlfn.IFS(AND(L301&gt;0,L301&lt;=5),"0 to 5",AND(L301&gt;5,L301&lt;=10),"5 to 10",AND(L301&gt;10,L301&lt;=15),"10 to 15",AND(L301&gt;15,L301&lt;=20),"15 to 20",AND(L301&gt;20,L301&lt;=30),"20 to 30",AND(L301&gt;30,L301&lt;=40),"30 to 40",AND(L301&gt;40,L301&lt;=50),"40 to 50",AND(L301&gt;50,L301&lt;=75),"50 to 75",AND(L301&gt;75,L301&lt;=100),"75 to 100",AND(L301&gt;100,L301&lt;=150),"100 to 150",AND(L301&gt;150,L301&lt;=200),"150 to 200",AND(L301&gt;200,L301&lt;=250),"200 to 250",AND(L301&gt;250,L301&lt;=300),"250 to 300",AND(L301&gt;300,L301&lt;=400),"300 to 400",AND(L301&gt;400,L301&lt;=500),"400 to 500",L301&gt;500,"500+")</f>
        <v>40 to 50</v>
      </c>
      <c r="L301" s="9">
        <f>_xlfn.XLOOKUP($E301,'Raw Data'!$E:$E,'Raw Data'!L:L,"ERROR",0,1)</f>
        <v>46.29</v>
      </c>
      <c r="M301" s="14" t="str">
        <f t="array" ref="M301">_xlfn.IFS(AND(N301&gt;0,N301&lt;=5),"0 to 5",AND(N301&gt;5,N301&lt;=10),"5 to 10",AND(N301&gt;10,N301&lt;=15),"10 to 15",AND(N301&gt;15,N301&lt;=20),"15 to 20",AND(N301&gt;20,N301&lt;=30),"20 to 30",AND(N301&gt;30,N301&lt;=40),"30 to 40",AND(N301&gt;40,N301&lt;=50),"40 to 50",AND(N301&gt;50,N301&lt;=75),"50 to 75",AND(N301&gt;75,N301&lt;=100),"75 to 100",AND(N301&gt;100,N301&lt;=150),"100 to 150",AND(N301&gt;150,N301&lt;=200),"150 to 200",AND(N301&gt;200,N301&lt;=250),"200 to 250",AND(N301&gt;250,N301&lt;=300),"250 to 300",AND(N301&gt;300,N301&lt;=400),"300 to 400",AND(N301&gt;400,N301&lt;=500),"400 to 500",N301&gt;500,"500+")</f>
        <v>40 to 50</v>
      </c>
      <c r="N301" s="9">
        <f>_xlfn.XLOOKUP($E301,'Raw Data'!$E:$E,'Raw Data'!N:N,"ERROR",0,1)</f>
        <v>46.29</v>
      </c>
      <c r="O301" s="14" t="str">
        <f t="array" ref="O301">_xlfn.IFS(P301=0,"No Discount",AND(P301&gt;0,P301&lt;=0.02),"0% to 2%",AND(P301&gt;0.02,P301&lt;=0.04),"2% to 4%",AND(P301&gt;0.04,P301&lt;=0.06),"4% to 6%",AND(P301&gt;0.06,P301&lt;=0.08),"6% to 8%",AND(P301&gt;0.08,P301&lt;=0.1),"8% to 10%",AND(P301&gt;0.1,P301&lt;=0.15),"10% to 15%",AND(P301&gt;0.15,P301&lt;=0.2),"15% to 20%",AND(P301&gt;0.2,P301&lt;=0.25),"20% to 25%",AND(P301&gt;0.25,P301&lt;=0.3),"25% to 30%",AND(P301&gt;0.3,P301&lt;=0.4),"30% to 40%",AND(P301&gt;0.4,P301&lt;=0.5),"40% to 50%",AND(P301&gt;0.5,P301&lt;=0.75),"50% to 75%",AND(P301&gt;0.75,P301&lt;=1),"75% to 100%")</f>
        <v>No Discount</v>
      </c>
      <c r="P301" s="10">
        <f>_xlfn.XLOOKUP($E301,'Raw Data'!$E:$E,'Raw Data'!P:P,"ERROR",0,1)</f>
        <v>0</v>
      </c>
      <c r="Q301" s="9">
        <f>_xlfn.XLOOKUP($E301,'Raw Data'!$E:$E,'Raw Data'!Q:Q,"ERROR",0,1)</f>
        <v>0</v>
      </c>
      <c r="R301" s="9">
        <f>_xlfn.XLOOKUP($E301,'Raw Data'!$E:$E,'Raw Data'!R:R,"ERROR",0,1)</f>
        <v>0</v>
      </c>
      <c r="S301" s="5" t="e">
        <f t="array" ref="S301">_xlfn.IFS(AND(T301&gt;0,T301&lt;=0.05),"0 to 0.05",AND(T301&gt;0.05,T301&lt;=0.1),"0.05 to 0.1",AND(T301&gt;0.1,T301&lt;=0.2),"0.1 to 0.2",AND(T301&gt;0.2,T301&lt;=0.3),"0.2 to 0.3",AND(T301&gt;0.3,T301&lt;=0.4),"0.3 to 0.4",AND(T301&gt;0.4,T301&lt;=0.5),"0.4 to 0.5",AND(T301&gt;0.5,T301&lt;=0.75),"0.5 to 0.75",AND(T301&gt;0.75,T301&lt;=1),"0.75 to 1",AND(T301&gt;1,T301&lt;=2),"1 to 2",AND(T301&gt;2,T301&lt;=3),"2 to 3",AND(T301&gt;3,T301&lt;=4),"3 to 4",AND(T301&gt;4,T301&lt;=5),"4 to 5",AND(T301&gt;5,T301&lt;=10),"5 to 10",T301&gt;10,"10+")</f>
        <v>#N/A</v>
      </c>
      <c r="T301" s="10">
        <f>_xlfn.XLOOKUP($E301,'Raw Data'!$E:$E,'Raw Data'!T:T,"ERROR",0,1)</f>
        <v>0</v>
      </c>
      <c r="U301" s="15" t="e">
        <f t="array" ref="U301">_xlfn.IFS(AND(V301&gt;0,V301&lt;=0.05),"0 to 0.05",AND(V301&gt;0.05,V301&lt;=0.1),"0.05 to 0.1",AND(V301&gt;0.1,V301&lt;=0.2),"0.1 to 0.2",AND(V301&gt;0.2,V301&lt;=0.3),"0.2 to 0.3",AND(V301&gt;0.3,V301&lt;=0.4),"0.3 to 0.4",AND(V301&gt;0.4,V301&lt;=0.5),"0.4 to 0.5",AND(V301&gt;0.5,V301&lt;=0.75),"0.5 to 0.75",AND(V301&gt;0.75,V301&lt;=1),"0.75 to 1",AND(V301&gt;1,V301&lt;=2),"1 to 2",AND(V301&gt;2,V301&lt;=3),"2 to 3",AND(V301&gt;3,V301&lt;=4),"3 to 4",AND(V301&gt;4,V301&lt;=5),"4 to 5",AND(V301&gt;5,V301&lt;=10),"5 to 10",V301&gt;10,"10+")</f>
        <v>#N/A</v>
      </c>
      <c r="V301" s="10">
        <f>_xlfn.XLOOKUP($E301,'Raw Data'!$E:$E,'Raw Data'!V:V,"ERROR",0,1)</f>
        <v>0</v>
      </c>
      <c r="W301" s="15" t="e">
        <f t="array" ref="W301">_xlfn.IFS(AND(X301&gt;0,X301&lt;=0.05),"0 to 0.05",AND(X301&gt;0.05,X301&lt;=0.1),"0.05 to 0.1",AND(X301&gt;0.1,X301&lt;=0.2),"0.1 to 0.2",AND(X301&gt;0.2,X301&lt;=0.3),"0.2 to 0.3",AND(X301&gt;0.3,X301&lt;=0.4),"0.3 to 0.4",AND(X301&gt;0.4,X301&lt;=0.5),"0.4 to 0.5",AND(X301&gt;0.5,X301&lt;=0.75),"0.5 to 0.75",AND(X301&gt;0.75,X301&lt;=1),"0.75 to 1",AND(X301&gt;1,X301&lt;=2),"1 to 2",AND(X301&gt;2,X301&lt;=3),"2 to 3",AND(X301&gt;3,X301&lt;=4),"3 to 4",AND(X301&gt;4,X301&lt;=5),"4 to 5",AND(X301&gt;5,X301&lt;=10),"5 to 10",X301&gt;10,"10+")</f>
        <v>#DIV/0!</v>
      </c>
      <c r="X301" s="16" t="e">
        <f t="shared" si="9"/>
        <v>#DIV/0!</v>
      </c>
      <c r="Y301" s="5" t="e">
        <f t="array" ref="Y301">_xlfn.IFS(AND(Z301&gt;0,Z301&lt;=1),"0 to 1",AND(Z301&gt;1,Z301&lt;=2),"1 to 2",AND(Z301&gt;2,Z301&lt;=4),"2 to 4",AND(Z301&gt;4,Z301&lt;=6),"4 to 6",AND(Z301&gt;6,Z301&lt;=8),"6 to 8",AND(Z301&gt;8,Z301&lt;=10),"8 to 10",AND(Z301&gt;10,Z301&lt;=15),"10 to 15",AND(Z301&gt;15,Z301&lt;=20),"15 to 20",AND(Z301&gt;20,Z301&lt;=25),"20 to 25",AND(Z301&gt;25,Z301&lt;=30),"25 to 30",AND(Z301&gt;30,Z301&lt;=40),"30 to 40",AND(Z301&gt;40,Z301&lt;=50),"40 to 50",Z301&gt;50,"50+")</f>
        <v>#N/A</v>
      </c>
      <c r="Z301" s="9">
        <f>_xlfn.XLOOKUP($E301,'Raw Data'!$E:$E,'Raw Data'!Z:Z,"ERROR",0,1)</f>
        <v>0</v>
      </c>
      <c r="AA301" s="9">
        <f>_xlfn.XLOOKUP($E301,'Raw Data'!$E:$E,'Raw Data'!AA:AA,"ERROR",0,1)</f>
        <v>0</v>
      </c>
    </row>
    <row r="302" hidden="1" spans="1:27">
      <c r="A302" s="5" t="str">
        <f>_xlfn.XLOOKUP($E302,'Raw Data'!$E:$E,'Raw Data'!A:A,"ERROR",0,1)</f>
        <v>AE</v>
      </c>
      <c r="B302" s="5" t="str">
        <f>_xlfn.XLOOKUP($E302,'Raw Data'!$E:$E,'Raw Data'!B:B,"ERROR",0,1)</f>
        <v>Hair Mousses</v>
      </c>
      <c r="C302" s="5" t="str">
        <f>_xlfn.XLOOKUP($E302,'Raw Data'!$E:$E,'Raw Data'!C:C,"ERROR",0,1)</f>
        <v>hair rules</v>
      </c>
      <c r="D302" s="5" t="str">
        <f>_xlfn.XLOOKUP($E302,'Raw Data'!$E:$E,'Raw Data'!D:D,"ERROR",0,1)</f>
        <v>www.amazon.ae/dp/B001V6WWNU</v>
      </c>
      <c r="E302" s="5" t="s">
        <v>501</v>
      </c>
      <c r="F302" s="9" t="str">
        <f>_xlfn.XLOOKUP($E302,'Raw Data'!$E:$E,'Raw Data'!F:F,"ERROR",0,1)</f>
        <v>Hair  Rules  Wavy   Mousse</v>
      </c>
      <c r="G302" s="10">
        <f>_xlfn.XLOOKUP($E302,'Raw Data'!$E:$E,'Raw Data'!G:G,"ERROR",0,1)</f>
        <v>0</v>
      </c>
      <c r="H302" s="9">
        <f>_xlfn.XLOOKUP($E302,'Raw Data'!$E:$E,'Raw Data'!H:H,"ERROR",0,1)</f>
        <v>0</v>
      </c>
      <c r="I302" s="9">
        <f>_xlfn.XLOOKUP($E302,'Raw Data'!$E:$E,'Raw Data'!I:I,"ERROR",0,1)</f>
        <v>0</v>
      </c>
      <c r="J302" s="9" t="str">
        <f>_xlfn.XLOOKUP($E302,'Raw Data'!$E:$E,'Raw Data'!J:J,"ERROR",0,1)</f>
        <v>No</v>
      </c>
      <c r="K302" s="14" t="str">
        <f t="array" ref="K302">_xlfn.IFS(AND(L302&gt;0,L302&lt;=5),"0 to 5",AND(L302&gt;5,L302&lt;=10),"5 to 10",AND(L302&gt;10,L302&lt;=15),"10 to 15",AND(L302&gt;15,L302&lt;=20),"15 to 20",AND(L302&gt;20,L302&lt;=30),"20 to 30",AND(L302&gt;30,L302&lt;=40),"30 to 40",AND(L302&gt;40,L302&lt;=50),"40 to 50",AND(L302&gt;50,L302&lt;=75),"50 to 75",AND(L302&gt;75,L302&lt;=100),"75 to 100",AND(L302&gt;100,L302&lt;=150),"100 to 150",AND(L302&gt;150,L302&lt;=200),"150 to 200",AND(L302&gt;200,L302&lt;=250),"200 to 250",AND(L302&gt;250,L302&lt;=300),"250 to 300",AND(L302&gt;300,L302&lt;=400),"300 to 400",AND(L302&gt;400,L302&lt;=500),"400 to 500",L302&gt;500,"500+")</f>
        <v>100 to 150</v>
      </c>
      <c r="L302" s="9">
        <f>_xlfn.XLOOKUP($E302,'Raw Data'!$E:$E,'Raw Data'!L:L,"ERROR",0,1)</f>
        <v>111.36</v>
      </c>
      <c r="M302" s="14" t="str">
        <f t="array" ref="M302">_xlfn.IFS(AND(N302&gt;0,N302&lt;=5),"0 to 5",AND(N302&gt;5,N302&lt;=10),"5 to 10",AND(N302&gt;10,N302&lt;=15),"10 to 15",AND(N302&gt;15,N302&lt;=20),"15 to 20",AND(N302&gt;20,N302&lt;=30),"20 to 30",AND(N302&gt;30,N302&lt;=40),"30 to 40",AND(N302&gt;40,N302&lt;=50),"40 to 50",AND(N302&gt;50,N302&lt;=75),"50 to 75",AND(N302&gt;75,N302&lt;=100),"75 to 100",AND(N302&gt;100,N302&lt;=150),"100 to 150",AND(N302&gt;150,N302&lt;=200),"150 to 200",AND(N302&gt;200,N302&lt;=250),"200 to 250",AND(N302&gt;250,N302&lt;=300),"250 to 300",AND(N302&gt;300,N302&lt;=400),"300 to 400",AND(N302&gt;400,N302&lt;=500),"400 to 500",N302&gt;500,"500+")</f>
        <v>100 to 150</v>
      </c>
      <c r="N302" s="9">
        <f>_xlfn.XLOOKUP($E302,'Raw Data'!$E:$E,'Raw Data'!N:N,"ERROR",0,1)</f>
        <v>111.39</v>
      </c>
      <c r="O302" s="14" t="str">
        <f t="array" ref="O302">_xlfn.IFS(P302=0,"No Discount",AND(P302&gt;0,P302&lt;=0.02),"0% to 2%",AND(P302&gt;0.02,P302&lt;=0.04),"2% to 4%",AND(P302&gt;0.04,P302&lt;=0.06),"4% to 6%",AND(P302&gt;0.06,P302&lt;=0.08),"6% to 8%",AND(P302&gt;0.08,P302&lt;=0.1),"8% to 10%",AND(P302&gt;0.1,P302&lt;=0.15),"10% to 15%",AND(P302&gt;0.15,P302&lt;=0.2),"15% to 20%",AND(P302&gt;0.2,P302&lt;=0.25),"20% to 25%",AND(P302&gt;0.25,P302&lt;=0.3),"25% to 30%",AND(P302&gt;0.3,P302&lt;=0.4),"30% to 40%",AND(P302&gt;0.4,P302&lt;=0.5),"40% to 50%",AND(P302&gt;0.5,P302&lt;=0.75),"50% to 75%",AND(P302&gt;0.75,P302&lt;=1),"75% to 100%")</f>
        <v>0% to 2%</v>
      </c>
      <c r="P302" s="10">
        <f>_xlfn.XLOOKUP($E302,'Raw Data'!$E:$E,'Raw Data'!P:P,"ERROR",0,1)</f>
        <v>0.000269323996768122</v>
      </c>
      <c r="Q302" s="9">
        <f>_xlfn.XLOOKUP($E302,'Raw Data'!$E:$E,'Raw Data'!Q:Q,"ERROR",0,1)</f>
        <v>0</v>
      </c>
      <c r="R302" s="9">
        <f>_xlfn.XLOOKUP($E302,'Raw Data'!$E:$E,'Raw Data'!R:R,"ERROR",0,1)</f>
        <v>0</v>
      </c>
      <c r="S302" s="5" t="e">
        <f t="array" ref="S302">_xlfn.IFS(AND(T302&gt;0,T302&lt;=0.05),"0 to 0.05",AND(T302&gt;0.05,T302&lt;=0.1),"0.05 to 0.1",AND(T302&gt;0.1,T302&lt;=0.2),"0.1 to 0.2",AND(T302&gt;0.2,T302&lt;=0.3),"0.2 to 0.3",AND(T302&gt;0.3,T302&lt;=0.4),"0.3 to 0.4",AND(T302&gt;0.4,T302&lt;=0.5),"0.4 to 0.5",AND(T302&gt;0.5,T302&lt;=0.75),"0.5 to 0.75",AND(T302&gt;0.75,T302&lt;=1),"0.75 to 1",AND(T302&gt;1,T302&lt;=2),"1 to 2",AND(T302&gt;2,T302&lt;=3),"2 to 3",AND(T302&gt;3,T302&lt;=4),"3 to 4",AND(T302&gt;4,T302&lt;=5),"4 to 5",AND(T302&gt;5,T302&lt;=10),"5 to 10",T302&gt;10,"10+")</f>
        <v>#N/A</v>
      </c>
      <c r="T302" s="10">
        <f>_xlfn.XLOOKUP($E302,'Raw Data'!$E:$E,'Raw Data'!T:T,"ERROR",0,1)</f>
        <v>0</v>
      </c>
      <c r="U302" s="15" t="e">
        <f t="array" ref="U302">_xlfn.IFS(AND(V302&gt;0,V302&lt;=0.05),"0 to 0.05",AND(V302&gt;0.05,V302&lt;=0.1),"0.05 to 0.1",AND(V302&gt;0.1,V302&lt;=0.2),"0.1 to 0.2",AND(V302&gt;0.2,V302&lt;=0.3),"0.2 to 0.3",AND(V302&gt;0.3,V302&lt;=0.4),"0.3 to 0.4",AND(V302&gt;0.4,V302&lt;=0.5),"0.4 to 0.5",AND(V302&gt;0.5,V302&lt;=0.75),"0.5 to 0.75",AND(V302&gt;0.75,V302&lt;=1),"0.75 to 1",AND(V302&gt;1,V302&lt;=2),"1 to 2",AND(V302&gt;2,V302&lt;=3),"2 to 3",AND(V302&gt;3,V302&lt;=4),"3 to 4",AND(V302&gt;4,V302&lt;=5),"4 to 5",AND(V302&gt;5,V302&lt;=10),"5 to 10",V302&gt;10,"10+")</f>
        <v>#N/A</v>
      </c>
      <c r="V302" s="10">
        <f>_xlfn.XLOOKUP($E302,'Raw Data'!$E:$E,'Raw Data'!V:V,"ERROR",0,1)</f>
        <v>0</v>
      </c>
      <c r="W302" s="15" t="e">
        <f t="array" ref="W302">_xlfn.IFS(AND(X302&gt;0,X302&lt;=0.05),"0 to 0.05",AND(X302&gt;0.05,X302&lt;=0.1),"0.05 to 0.1",AND(X302&gt;0.1,X302&lt;=0.2),"0.1 to 0.2",AND(X302&gt;0.2,X302&lt;=0.3),"0.2 to 0.3",AND(X302&gt;0.3,X302&lt;=0.4),"0.3 to 0.4",AND(X302&gt;0.4,X302&lt;=0.5),"0.4 to 0.5",AND(X302&gt;0.5,X302&lt;=0.75),"0.5 to 0.75",AND(X302&gt;0.75,X302&lt;=1),"0.75 to 1",AND(X302&gt;1,X302&lt;=2),"1 to 2",AND(X302&gt;2,X302&lt;=3),"2 to 3",AND(X302&gt;3,X302&lt;=4),"3 to 4",AND(X302&gt;4,X302&lt;=5),"4 to 5",AND(X302&gt;5,X302&lt;=10),"5 to 10",X302&gt;10,"10+")</f>
        <v>#DIV/0!</v>
      </c>
      <c r="X302" s="16" t="e">
        <f t="shared" si="9"/>
        <v>#DIV/0!</v>
      </c>
      <c r="Y302" s="5" t="e">
        <f t="array" ref="Y302">_xlfn.IFS(AND(Z302&gt;0,Z302&lt;=1),"0 to 1",AND(Z302&gt;1,Z302&lt;=2),"1 to 2",AND(Z302&gt;2,Z302&lt;=4),"2 to 4",AND(Z302&gt;4,Z302&lt;=6),"4 to 6",AND(Z302&gt;6,Z302&lt;=8),"6 to 8",AND(Z302&gt;8,Z302&lt;=10),"8 to 10",AND(Z302&gt;10,Z302&lt;=15),"10 to 15",AND(Z302&gt;15,Z302&lt;=20),"15 to 20",AND(Z302&gt;20,Z302&lt;=25),"20 to 25",AND(Z302&gt;25,Z302&lt;=30),"25 to 30",AND(Z302&gt;30,Z302&lt;=40),"30 to 40",AND(Z302&gt;40,Z302&lt;=50),"40 to 50",Z302&gt;50,"50+")</f>
        <v>#N/A</v>
      </c>
      <c r="Z302" s="9">
        <f>_xlfn.XLOOKUP($E302,'Raw Data'!$E:$E,'Raw Data'!Z:Z,"ERROR",0,1)</f>
        <v>0</v>
      </c>
      <c r="AA302" s="9">
        <f>_xlfn.XLOOKUP($E302,'Raw Data'!$E:$E,'Raw Data'!AA:AA,"ERROR",0,1)</f>
        <v>0</v>
      </c>
    </row>
    <row r="303" hidden="1" spans="1:27">
      <c r="A303" s="5" t="str">
        <f>_xlfn.XLOOKUP($E303,'Raw Data'!$E:$E,'Raw Data'!A:A,"ERROR",0,1)</f>
        <v>AE</v>
      </c>
      <c r="B303" s="5" t="str">
        <f>_xlfn.XLOOKUP($E303,'Raw Data'!$E:$E,'Raw Data'!B:B,"ERROR",0,1)</f>
        <v>Hair Mousses</v>
      </c>
      <c r="C303" s="5" t="str">
        <f>_xlfn.XLOOKUP($E303,'Raw Data'!$E:$E,'Raw Data'!C:C,"ERROR",0,1)</f>
        <v>white rain</v>
      </c>
      <c r="D303" s="5" t="str">
        <f>_xlfn.XLOOKUP($E303,'Raw Data'!$E:$E,'Raw Data'!D:D,"ERROR",0,1)</f>
        <v>www.amazon.ae/dp/B00GYLR3KO</v>
      </c>
      <c r="E303" s="5" t="s">
        <v>502</v>
      </c>
      <c r="F303" s="9" t="str">
        <f>_xlfn.XLOOKUP($E303,'Raw Data'!$E:$E,'Raw Data'!F:F,"ERROR",0,1)</f>
        <v>White Rain Volumizing Weightless Mousse (Pack of 3)</v>
      </c>
      <c r="G303" s="10">
        <f>_xlfn.XLOOKUP($E303,'Raw Data'!$E:$E,'Raw Data'!G:G,"ERROR",0,1)</f>
        <v>0</v>
      </c>
      <c r="H303" s="9">
        <f>_xlfn.XLOOKUP($E303,'Raw Data'!$E:$E,'Raw Data'!H:H,"ERROR",0,1)</f>
        <v>0</v>
      </c>
      <c r="I303" s="9">
        <f>_xlfn.XLOOKUP($E303,'Raw Data'!$E:$E,'Raw Data'!I:I,"ERROR",0,1)</f>
        <v>0</v>
      </c>
      <c r="J303" s="9" t="str">
        <f>_xlfn.XLOOKUP($E303,'Raw Data'!$E:$E,'Raw Data'!J:J,"ERROR",0,1)</f>
        <v>No</v>
      </c>
      <c r="K303" s="14" t="str">
        <f t="array" ref="K303">_xlfn.IFS(AND(L303&gt;0,L303&lt;=5),"0 to 5",AND(L303&gt;5,L303&lt;=10),"5 to 10",AND(L303&gt;10,L303&lt;=15),"10 to 15",AND(L303&gt;15,L303&lt;=20),"15 to 20",AND(L303&gt;20,L303&lt;=30),"20 to 30",AND(L303&gt;30,L303&lt;=40),"30 to 40",AND(L303&gt;40,L303&lt;=50),"40 to 50",AND(L303&gt;50,L303&lt;=75),"50 to 75",AND(L303&gt;75,L303&lt;=100),"75 to 100",AND(L303&gt;100,L303&lt;=150),"100 to 150",AND(L303&gt;150,L303&lt;=200),"150 to 200",AND(L303&gt;200,L303&lt;=250),"200 to 250",AND(L303&gt;250,L303&lt;=300),"250 to 300",AND(L303&gt;300,L303&lt;=400),"300 to 400",AND(L303&gt;400,L303&lt;=500),"400 to 500",L303&gt;500,"500+")</f>
        <v>200 to 250</v>
      </c>
      <c r="L303" s="9">
        <f>_xlfn.XLOOKUP($E303,'Raw Data'!$E:$E,'Raw Data'!L:L,"ERROR",0,1)</f>
        <v>221</v>
      </c>
      <c r="M303" s="14" t="str">
        <f t="array" ref="M303">_xlfn.IFS(AND(N303&gt;0,N303&lt;=5),"0 to 5",AND(N303&gt;5,N303&lt;=10),"5 to 10",AND(N303&gt;10,N303&lt;=15),"10 to 15",AND(N303&gt;15,N303&lt;=20),"15 to 20",AND(N303&gt;20,N303&lt;=30),"20 to 30",AND(N303&gt;30,N303&lt;=40),"30 to 40",AND(N303&gt;40,N303&lt;=50),"40 to 50",AND(N303&gt;50,N303&lt;=75),"50 to 75",AND(N303&gt;75,N303&lt;=100),"75 to 100",AND(N303&gt;100,N303&lt;=150),"100 to 150",AND(N303&gt;150,N303&lt;=200),"150 to 200",AND(N303&gt;200,N303&lt;=250),"200 to 250",AND(N303&gt;250,N303&lt;=300),"250 to 300",AND(N303&gt;300,N303&lt;=400),"300 to 400",AND(N303&gt;400,N303&lt;=500),"400 to 500",N303&gt;500,"500+")</f>
        <v>200 to 250</v>
      </c>
      <c r="N303" s="9">
        <f>_xlfn.XLOOKUP($E303,'Raw Data'!$E:$E,'Raw Data'!N:N,"ERROR",0,1)</f>
        <v>221</v>
      </c>
      <c r="O303" s="14" t="str">
        <f t="array" ref="O303">_xlfn.IFS(P303=0,"No Discount",AND(P303&gt;0,P303&lt;=0.02),"0% to 2%",AND(P303&gt;0.02,P303&lt;=0.04),"2% to 4%",AND(P303&gt;0.04,P303&lt;=0.06),"4% to 6%",AND(P303&gt;0.06,P303&lt;=0.08),"6% to 8%",AND(P303&gt;0.08,P303&lt;=0.1),"8% to 10%",AND(P303&gt;0.1,P303&lt;=0.15),"10% to 15%",AND(P303&gt;0.15,P303&lt;=0.2),"15% to 20%",AND(P303&gt;0.2,P303&lt;=0.25),"20% to 25%",AND(P303&gt;0.25,P303&lt;=0.3),"25% to 30%",AND(P303&gt;0.3,P303&lt;=0.4),"30% to 40%",AND(P303&gt;0.4,P303&lt;=0.5),"40% to 50%",AND(P303&gt;0.5,P303&lt;=0.75),"50% to 75%",AND(P303&gt;0.75,P303&lt;=1),"75% to 100%")</f>
        <v>No Discount</v>
      </c>
      <c r="P303" s="10">
        <f>_xlfn.XLOOKUP($E303,'Raw Data'!$E:$E,'Raw Data'!P:P,"ERROR",0,1)</f>
        <v>0</v>
      </c>
      <c r="Q303" s="9">
        <f>_xlfn.XLOOKUP($E303,'Raw Data'!$E:$E,'Raw Data'!Q:Q,"ERROR",0,1)</f>
        <v>0</v>
      </c>
      <c r="R303" s="9">
        <f>_xlfn.XLOOKUP($E303,'Raw Data'!$E:$E,'Raw Data'!R:R,"ERROR",0,1)</f>
        <v>0</v>
      </c>
      <c r="S303" s="5" t="e">
        <f t="array" ref="S303">_xlfn.IFS(AND(T303&gt;0,T303&lt;=0.05),"0 to 0.05",AND(T303&gt;0.05,T303&lt;=0.1),"0.05 to 0.1",AND(T303&gt;0.1,T303&lt;=0.2),"0.1 to 0.2",AND(T303&gt;0.2,T303&lt;=0.3),"0.2 to 0.3",AND(T303&gt;0.3,T303&lt;=0.4),"0.3 to 0.4",AND(T303&gt;0.4,T303&lt;=0.5),"0.4 to 0.5",AND(T303&gt;0.5,T303&lt;=0.75),"0.5 to 0.75",AND(T303&gt;0.75,T303&lt;=1),"0.75 to 1",AND(T303&gt;1,T303&lt;=2),"1 to 2",AND(T303&gt;2,T303&lt;=3),"2 to 3",AND(T303&gt;3,T303&lt;=4),"3 to 4",AND(T303&gt;4,T303&lt;=5),"4 to 5",AND(T303&gt;5,T303&lt;=10),"5 to 10",T303&gt;10,"10+")</f>
        <v>#N/A</v>
      </c>
      <c r="T303" s="10">
        <f>_xlfn.XLOOKUP($E303,'Raw Data'!$E:$E,'Raw Data'!T:T,"ERROR",0,1)</f>
        <v>0</v>
      </c>
      <c r="U303" s="15" t="e">
        <f t="array" ref="U303">_xlfn.IFS(AND(V303&gt;0,V303&lt;=0.05),"0 to 0.05",AND(V303&gt;0.05,V303&lt;=0.1),"0.05 to 0.1",AND(V303&gt;0.1,V303&lt;=0.2),"0.1 to 0.2",AND(V303&gt;0.2,V303&lt;=0.3),"0.2 to 0.3",AND(V303&gt;0.3,V303&lt;=0.4),"0.3 to 0.4",AND(V303&gt;0.4,V303&lt;=0.5),"0.4 to 0.5",AND(V303&gt;0.5,V303&lt;=0.75),"0.5 to 0.75",AND(V303&gt;0.75,V303&lt;=1),"0.75 to 1",AND(V303&gt;1,V303&lt;=2),"1 to 2",AND(V303&gt;2,V303&lt;=3),"2 to 3",AND(V303&gt;3,V303&lt;=4),"3 to 4",AND(V303&gt;4,V303&lt;=5),"4 to 5",AND(V303&gt;5,V303&lt;=10),"5 to 10",V303&gt;10,"10+")</f>
        <v>#N/A</v>
      </c>
      <c r="V303" s="10">
        <f>_xlfn.XLOOKUP($E303,'Raw Data'!$E:$E,'Raw Data'!V:V,"ERROR",0,1)</f>
        <v>0</v>
      </c>
      <c r="W303" s="15" t="e">
        <f t="array" ref="W303">_xlfn.IFS(AND(X303&gt;0,X303&lt;=0.05),"0 to 0.05",AND(X303&gt;0.05,X303&lt;=0.1),"0.05 to 0.1",AND(X303&gt;0.1,X303&lt;=0.2),"0.1 to 0.2",AND(X303&gt;0.2,X303&lt;=0.3),"0.2 to 0.3",AND(X303&gt;0.3,X303&lt;=0.4),"0.3 to 0.4",AND(X303&gt;0.4,X303&lt;=0.5),"0.4 to 0.5",AND(X303&gt;0.5,X303&lt;=0.75),"0.5 to 0.75",AND(X303&gt;0.75,X303&lt;=1),"0.75 to 1",AND(X303&gt;1,X303&lt;=2),"1 to 2",AND(X303&gt;2,X303&lt;=3),"2 to 3",AND(X303&gt;3,X303&lt;=4),"3 to 4",AND(X303&gt;4,X303&lt;=5),"4 to 5",AND(X303&gt;5,X303&lt;=10),"5 to 10",X303&gt;10,"10+")</f>
        <v>#DIV/0!</v>
      </c>
      <c r="X303" s="16" t="e">
        <f t="shared" si="9"/>
        <v>#DIV/0!</v>
      </c>
      <c r="Y303" s="5" t="e">
        <f t="array" ref="Y303">_xlfn.IFS(AND(Z303&gt;0,Z303&lt;=1),"0 to 1",AND(Z303&gt;1,Z303&lt;=2),"1 to 2",AND(Z303&gt;2,Z303&lt;=4),"2 to 4",AND(Z303&gt;4,Z303&lt;=6),"4 to 6",AND(Z303&gt;6,Z303&lt;=8),"6 to 8",AND(Z303&gt;8,Z303&lt;=10),"8 to 10",AND(Z303&gt;10,Z303&lt;=15),"10 to 15",AND(Z303&gt;15,Z303&lt;=20),"15 to 20",AND(Z303&gt;20,Z303&lt;=25),"20 to 25",AND(Z303&gt;25,Z303&lt;=30),"25 to 30",AND(Z303&gt;30,Z303&lt;=40),"30 to 40",AND(Z303&gt;40,Z303&lt;=50),"40 to 50",Z303&gt;50,"50+")</f>
        <v>#N/A</v>
      </c>
      <c r="Z303" s="9">
        <f>_xlfn.XLOOKUP($E303,'Raw Data'!$E:$E,'Raw Data'!Z:Z,"ERROR",0,1)</f>
        <v>0</v>
      </c>
      <c r="AA303" s="9">
        <f>_xlfn.XLOOKUP($E303,'Raw Data'!$E:$E,'Raw Data'!AA:AA,"ERROR",0,1)</f>
        <v>0</v>
      </c>
    </row>
    <row r="304" hidden="1" spans="1:27">
      <c r="A304" s="5" t="str">
        <f>_xlfn.XLOOKUP($E304,'Raw Data'!$E:$E,'Raw Data'!A:A,"ERROR",0,1)</f>
        <v>AE</v>
      </c>
      <c r="B304" s="5" t="str">
        <f>_xlfn.XLOOKUP($E304,'Raw Data'!$E:$E,'Raw Data'!B:B,"ERROR",0,1)</f>
        <v>Hair Mousses</v>
      </c>
      <c r="C304" s="5" t="str">
        <f>_xlfn.XLOOKUP($E304,'Raw Data'!$E:$E,'Raw Data'!C:C,"ERROR",0,1)</f>
        <v>syoss</v>
      </c>
      <c r="D304" s="5" t="str">
        <f>_xlfn.XLOOKUP($E304,'Raw Data'!$E:$E,'Raw Data'!D:D,"ERROR",0,1)</f>
        <v>www.amazon.ae/dp/B07N6YLCD4</v>
      </c>
      <c r="E304" s="5" t="s">
        <v>503</v>
      </c>
      <c r="F304" s="9" t="str">
        <f>_xlfn.XLOOKUP($E304,'Raw Data'!$E:$E,'Raw Data'!F:F,"ERROR",0,1)</f>
        <v>Syoss Glossing Hold Hair Mousse Extra Strong 250ml</v>
      </c>
      <c r="G304" s="10">
        <f>_xlfn.XLOOKUP($E304,'Raw Data'!$E:$E,'Raw Data'!G:G,"ERROR",0,1)</f>
        <v>0</v>
      </c>
      <c r="H304" s="9">
        <f>_xlfn.XLOOKUP($E304,'Raw Data'!$E:$E,'Raw Data'!H:H,"ERROR",0,1)</f>
        <v>0</v>
      </c>
      <c r="I304" s="9">
        <f>_xlfn.XLOOKUP($E304,'Raw Data'!$E:$E,'Raw Data'!I:I,"ERROR",0,1)</f>
        <v>0</v>
      </c>
      <c r="J304" s="9">
        <f>_xlfn.XLOOKUP($E304,'Raw Data'!$E:$E,'Raw Data'!J:J,"ERROR",0,1)</f>
        <v>0</v>
      </c>
      <c r="K304" s="14" t="e">
        <f t="array" ref="K304">_xlfn.IFS(AND(L304&gt;0,L304&lt;=5),"0 to 5",AND(L304&gt;5,L304&lt;=10),"5 to 10",AND(L304&gt;10,L304&lt;=15),"10 to 15",AND(L304&gt;15,L304&lt;=20),"15 to 20",AND(L304&gt;20,L304&lt;=30),"20 to 30",AND(L304&gt;30,L304&lt;=40),"30 to 40",AND(L304&gt;40,L304&lt;=50),"40 to 50",AND(L304&gt;50,L304&lt;=75),"50 to 75",AND(L304&gt;75,L304&lt;=100),"75 to 100",AND(L304&gt;100,L304&lt;=150),"100 to 150",AND(L304&gt;150,L304&lt;=200),"150 to 200",AND(L304&gt;200,L304&lt;=250),"200 to 250",AND(L304&gt;250,L304&lt;=300),"250 to 300",AND(L304&gt;300,L304&lt;=400),"300 to 400",AND(L304&gt;400,L304&lt;=500),"400 to 500",L304&gt;500,"500+")</f>
        <v>#N/A</v>
      </c>
      <c r="L304" s="9">
        <f>_xlfn.XLOOKUP($E304,'Raw Data'!$E:$E,'Raw Data'!L:L,"ERROR",0,1)</f>
        <v>0</v>
      </c>
      <c r="M304" s="14" t="e">
        <f t="array" ref="M304">_xlfn.IFS(AND(N304&gt;0,N304&lt;=5),"0 to 5",AND(N304&gt;5,N304&lt;=10),"5 to 10",AND(N304&gt;10,N304&lt;=15),"10 to 15",AND(N304&gt;15,N304&lt;=20),"15 to 20",AND(N304&gt;20,N304&lt;=30),"20 to 30",AND(N304&gt;30,N304&lt;=40),"30 to 40",AND(N304&gt;40,N304&lt;=50),"40 to 50",AND(N304&gt;50,N304&lt;=75),"50 to 75",AND(N304&gt;75,N304&lt;=100),"75 to 100",AND(N304&gt;100,N304&lt;=150),"100 to 150",AND(N304&gt;150,N304&lt;=200),"150 to 200",AND(N304&gt;200,N304&lt;=250),"200 to 250",AND(N304&gt;250,N304&lt;=300),"250 to 300",AND(N304&gt;300,N304&lt;=400),"300 to 400",AND(N304&gt;400,N304&lt;=500),"400 to 500",N304&gt;500,"500+")</f>
        <v>#N/A</v>
      </c>
      <c r="N304" s="9">
        <f>_xlfn.XLOOKUP($E304,'Raw Data'!$E:$E,'Raw Data'!N:N,"ERROR",0,1)</f>
        <v>0</v>
      </c>
      <c r="O304" s="14" t="str">
        <f t="array" ref="O304">_xlfn.IFS(P304=0,"No Discount",AND(P304&gt;0,P304&lt;=0.02),"0% to 2%",AND(P304&gt;0.02,P304&lt;=0.04),"2% to 4%",AND(P304&gt;0.04,P304&lt;=0.06),"4% to 6%",AND(P304&gt;0.06,P304&lt;=0.08),"6% to 8%",AND(P304&gt;0.08,P304&lt;=0.1),"8% to 10%",AND(P304&gt;0.1,P304&lt;=0.15),"10% to 15%",AND(P304&gt;0.15,P304&lt;=0.2),"15% to 20%",AND(P304&gt;0.2,P304&lt;=0.25),"20% to 25%",AND(P304&gt;0.25,P304&lt;=0.3),"25% to 30%",AND(P304&gt;0.3,P304&lt;=0.4),"30% to 40%",AND(P304&gt;0.4,P304&lt;=0.5),"40% to 50%",AND(P304&gt;0.5,P304&lt;=0.75),"50% to 75%",AND(P304&gt;0.75,P304&lt;=1),"75% to 100%")</f>
        <v>No Discount</v>
      </c>
      <c r="P304" s="10">
        <f>_xlfn.XLOOKUP($E304,'Raw Data'!$E:$E,'Raw Data'!P:P,"ERROR",0,1)</f>
        <v>0</v>
      </c>
      <c r="Q304" s="9">
        <f>_xlfn.XLOOKUP($E304,'Raw Data'!$E:$E,'Raw Data'!Q:Q,"ERROR",0,1)</f>
        <v>250</v>
      </c>
      <c r="R304" s="9" t="str">
        <f>_xlfn.XLOOKUP($E304,'Raw Data'!$E:$E,'Raw Data'!R:R,"ERROR",0,1)</f>
        <v>ml</v>
      </c>
      <c r="S304" s="5" t="e">
        <f t="array" ref="S304">_xlfn.IFS(AND(T304&gt;0,T304&lt;=0.05),"0 to 0.05",AND(T304&gt;0.05,T304&lt;=0.1),"0.05 to 0.1",AND(T304&gt;0.1,T304&lt;=0.2),"0.1 to 0.2",AND(T304&gt;0.2,T304&lt;=0.3),"0.2 to 0.3",AND(T304&gt;0.3,T304&lt;=0.4),"0.3 to 0.4",AND(T304&gt;0.4,T304&lt;=0.5),"0.4 to 0.5",AND(T304&gt;0.5,T304&lt;=0.75),"0.5 to 0.75",AND(T304&gt;0.75,T304&lt;=1),"0.75 to 1",AND(T304&gt;1,T304&lt;=2),"1 to 2",AND(T304&gt;2,T304&lt;=3),"2 to 3",AND(T304&gt;3,T304&lt;=4),"3 to 4",AND(T304&gt;4,T304&lt;=5),"4 to 5",AND(T304&gt;5,T304&lt;=10),"5 to 10",T304&gt;10,"10+")</f>
        <v>#N/A</v>
      </c>
      <c r="T304" s="10">
        <f>_xlfn.XLOOKUP($E304,'Raw Data'!$E:$E,'Raw Data'!T:T,"ERROR",0,1)</f>
        <v>0</v>
      </c>
      <c r="U304" s="15" t="e">
        <f t="array" ref="U304">_xlfn.IFS(AND(V304&gt;0,V304&lt;=0.05),"0 to 0.05",AND(V304&gt;0.05,V304&lt;=0.1),"0.05 to 0.1",AND(V304&gt;0.1,V304&lt;=0.2),"0.1 to 0.2",AND(V304&gt;0.2,V304&lt;=0.3),"0.2 to 0.3",AND(V304&gt;0.3,V304&lt;=0.4),"0.3 to 0.4",AND(V304&gt;0.4,V304&lt;=0.5),"0.4 to 0.5",AND(V304&gt;0.5,V304&lt;=0.75),"0.5 to 0.75",AND(V304&gt;0.75,V304&lt;=1),"0.75 to 1",AND(V304&gt;1,V304&lt;=2),"1 to 2",AND(V304&gt;2,V304&lt;=3),"2 to 3",AND(V304&gt;3,V304&lt;=4),"3 to 4",AND(V304&gt;4,V304&lt;=5),"4 to 5",AND(V304&gt;5,V304&lt;=10),"5 to 10",V304&gt;10,"10+")</f>
        <v>#N/A</v>
      </c>
      <c r="V304" s="10">
        <f>_xlfn.XLOOKUP($E304,'Raw Data'!$E:$E,'Raw Data'!V:V,"ERROR",0,1)</f>
        <v>0</v>
      </c>
      <c r="W304" s="15" t="e">
        <f t="array" ref="W304">_xlfn.IFS(AND(X304&gt;0,X304&lt;=0.05),"0 to 0.05",AND(X304&gt;0.05,X304&lt;=0.1),"0.05 to 0.1",AND(X304&gt;0.1,X304&lt;=0.2),"0.1 to 0.2",AND(X304&gt;0.2,X304&lt;=0.3),"0.2 to 0.3",AND(X304&gt;0.3,X304&lt;=0.4),"0.3 to 0.4",AND(X304&gt;0.4,X304&lt;=0.5),"0.4 to 0.5",AND(X304&gt;0.5,X304&lt;=0.75),"0.5 to 0.75",AND(X304&gt;0.75,X304&lt;=1),"0.75 to 1",AND(X304&gt;1,X304&lt;=2),"1 to 2",AND(X304&gt;2,X304&lt;=3),"2 to 3",AND(X304&gt;3,X304&lt;=4),"3 to 4",AND(X304&gt;4,X304&lt;=5),"4 to 5",AND(X304&gt;5,X304&lt;=10),"5 to 10",X304&gt;10,"10+")</f>
        <v>#N/A</v>
      </c>
      <c r="X304" s="16">
        <f t="shared" si="9"/>
        <v>0</v>
      </c>
      <c r="Y304" s="5" t="str">
        <f t="array" ref="Y304">_xlfn.IFS(AND(Z304&gt;0,Z304&lt;=1),"0 to 1",AND(Z304&gt;1,Z304&lt;=2),"1 to 2",AND(Z304&gt;2,Z304&lt;=4),"2 to 4",AND(Z304&gt;4,Z304&lt;=6),"4 to 6",AND(Z304&gt;6,Z304&lt;=8),"6 to 8",AND(Z304&gt;8,Z304&lt;=10),"8 to 10",AND(Z304&gt;10,Z304&lt;=15),"10 to 15",AND(Z304&gt;15,Z304&lt;=20),"15 to 20",AND(Z304&gt;20,Z304&lt;=25),"20 to 25",AND(Z304&gt;25,Z304&lt;=30),"25 to 30",AND(Z304&gt;30,Z304&lt;=40),"30 to 40",AND(Z304&gt;40,Z304&lt;=50),"40 to 50",Z304&gt;50,"50+")</f>
        <v>8 to 10</v>
      </c>
      <c r="Z304" s="9">
        <f>_xlfn.XLOOKUP($E304,'Raw Data'!$E:$E,'Raw Data'!Z:Z,"ERROR",0,1)</f>
        <v>8.45</v>
      </c>
      <c r="AA304" s="9" t="str">
        <f>_xlfn.XLOOKUP($E304,'Raw Data'!$E:$E,'Raw Data'!AA:AA,"ERROR",0,1)</f>
        <v>oz</v>
      </c>
    </row>
    <row r="305" spans="28:30">
      <c r="AB305" s="4"/>
      <c r="AC305" s="4"/>
      <c r="AD305" s="4"/>
    </row>
    <row r="306" spans="28:30">
      <c r="AB306" s="4"/>
      <c r="AC306" s="4"/>
      <c r="AD306" s="4"/>
    </row>
    <row r="307" spans="28:30">
      <c r="AB307" s="4"/>
      <c r="AC307" s="4"/>
      <c r="AD307" s="4"/>
    </row>
    <row r="308" spans="28:30">
      <c r="AB308" s="4"/>
      <c r="AC308" s="4"/>
      <c r="AD308" s="4"/>
    </row>
    <row r="309" spans="28:30">
      <c r="AB309" s="4"/>
      <c r="AC309" s="4"/>
      <c r="AD309" s="4"/>
    </row>
    <row r="310" spans="28:30">
      <c r="AB310" s="4"/>
      <c r="AC310" s="4"/>
      <c r="AD310" s="4"/>
    </row>
    <row r="311" spans="28:30">
      <c r="AB311" s="4"/>
      <c r="AC311" s="4"/>
      <c r="AD311" s="4"/>
    </row>
    <row r="312" spans="28:30">
      <c r="AB312" s="4"/>
      <c r="AC312" s="4"/>
      <c r="AD312" s="4"/>
    </row>
    <row r="313" spans="28:30">
      <c r="AB313" s="4"/>
      <c r="AC313" s="4"/>
      <c r="AD313" s="4"/>
    </row>
    <row r="314" spans="28:30">
      <c r="AB314" s="4"/>
      <c r="AC314" s="4"/>
      <c r="AD314" s="4"/>
    </row>
    <row r="315" spans="28:30">
      <c r="AB315" s="4"/>
      <c r="AC315" s="4"/>
      <c r="AD315" s="4"/>
    </row>
    <row r="316" spans="28:30">
      <c r="AB316" s="4"/>
      <c r="AC316" s="4"/>
      <c r="AD316" s="4"/>
    </row>
    <row r="317" spans="28:30">
      <c r="AB317" s="4"/>
      <c r="AC317" s="4"/>
      <c r="AD317" s="4"/>
    </row>
    <row r="318" spans="28:30">
      <c r="AB318" s="4"/>
      <c r="AC318" s="4"/>
      <c r="AD318" s="4"/>
    </row>
    <row r="319" spans="28:30">
      <c r="AB319" s="4"/>
      <c r="AC319" s="4"/>
      <c r="AD319" s="4"/>
    </row>
    <row r="320" spans="28:30">
      <c r="AB320" s="4"/>
      <c r="AC320" s="4"/>
      <c r="AD320" s="4"/>
    </row>
    <row r="321" spans="28:30">
      <c r="AB321" s="4"/>
      <c r="AC321" s="4"/>
      <c r="AD321" s="4"/>
    </row>
    <row r="322" spans="28:30">
      <c r="AB322" s="4"/>
      <c r="AC322" s="4"/>
      <c r="AD322" s="4"/>
    </row>
    <row r="323" spans="28:30">
      <c r="AB323" s="4"/>
      <c r="AC323" s="4"/>
      <c r="AD323" s="4"/>
    </row>
    <row r="324" spans="28:30">
      <c r="AB324" s="4"/>
      <c r="AC324" s="4"/>
      <c r="AD324" s="4"/>
    </row>
    <row r="325" spans="28:30">
      <c r="AB325" s="4"/>
      <c r="AC325" s="4"/>
      <c r="AD325" s="4"/>
    </row>
    <row r="326" spans="28:30">
      <c r="AB326" s="4"/>
      <c r="AC326" s="4"/>
      <c r="AD326" s="4"/>
    </row>
    <row r="327" spans="28:30">
      <c r="AB327" s="4"/>
      <c r="AC327" s="4"/>
      <c r="AD327" s="4"/>
    </row>
    <row r="328" spans="28:30">
      <c r="AB328" s="4"/>
      <c r="AC328" s="4"/>
      <c r="AD328" s="4"/>
    </row>
    <row r="329" spans="28:30">
      <c r="AB329" s="4"/>
      <c r="AC329" s="4"/>
      <c r="AD329" s="4"/>
    </row>
    <row r="330" spans="28:30">
      <c r="AB330" s="4"/>
      <c r="AC330" s="4"/>
      <c r="AD330" s="4"/>
    </row>
    <row r="331" spans="28:30">
      <c r="AB331" s="4"/>
      <c r="AC331" s="4"/>
      <c r="AD331" s="4"/>
    </row>
    <row r="332" spans="28:30">
      <c r="AB332" s="4"/>
      <c r="AC332" s="4"/>
      <c r="AD332" s="4"/>
    </row>
    <row r="333" spans="28:30">
      <c r="AB333" s="4"/>
      <c r="AC333" s="4"/>
      <c r="AD333" s="4"/>
    </row>
    <row r="334" spans="28:30">
      <c r="AB334" s="4"/>
      <c r="AC334" s="4"/>
      <c r="AD334" s="4"/>
    </row>
    <row r="335" spans="28:30">
      <c r="AB335" s="4"/>
      <c r="AC335" s="4"/>
      <c r="AD335" s="4"/>
    </row>
    <row r="336" spans="28:30">
      <c r="AB336" s="4"/>
      <c r="AC336" s="4"/>
      <c r="AD336" s="4"/>
    </row>
    <row r="337" spans="28:30">
      <c r="AB337" s="4"/>
      <c r="AC337" s="4"/>
      <c r="AD337" s="4"/>
    </row>
    <row r="338" spans="28:30">
      <c r="AB338" s="4"/>
      <c r="AC338" s="4"/>
      <c r="AD338" s="4"/>
    </row>
    <row r="339" spans="28:30">
      <c r="AB339" s="4"/>
      <c r="AC339" s="4"/>
      <c r="AD339" s="4"/>
    </row>
    <row r="340" spans="28:30">
      <c r="AB340" s="4"/>
      <c r="AC340" s="4"/>
      <c r="AD340" s="4"/>
    </row>
    <row r="341" spans="28:30">
      <c r="AB341" s="4"/>
      <c r="AC341" s="4"/>
      <c r="AD341" s="4"/>
    </row>
    <row r="342" spans="28:30">
      <c r="AB342" s="4"/>
      <c r="AC342" s="4"/>
      <c r="AD342" s="4"/>
    </row>
    <row r="343" spans="28:30">
      <c r="AB343" s="4"/>
      <c r="AC343" s="4"/>
      <c r="AD343" s="4"/>
    </row>
    <row r="344" spans="28:30">
      <c r="AB344" s="4"/>
      <c r="AC344" s="4"/>
      <c r="AD344" s="4"/>
    </row>
    <row r="345" spans="28:30">
      <c r="AB345" s="4"/>
      <c r="AC345" s="4"/>
      <c r="AD345" s="4"/>
    </row>
    <row r="346" spans="28:30">
      <c r="AB346" s="4"/>
      <c r="AC346" s="4"/>
      <c r="AD346" s="4"/>
    </row>
    <row r="347" spans="28:30">
      <c r="AB347" s="4"/>
      <c r="AC347" s="4"/>
      <c r="AD347" s="4"/>
    </row>
    <row r="348" spans="28:30">
      <c r="AB348" s="4"/>
      <c r="AC348" s="4"/>
      <c r="AD348" s="4"/>
    </row>
    <row r="349" spans="28:30">
      <c r="AB349" s="4"/>
      <c r="AC349" s="4"/>
      <c r="AD349" s="4"/>
    </row>
    <row r="350" spans="28:30">
      <c r="AB350" s="4"/>
      <c r="AC350" s="4"/>
      <c r="AD350" s="4"/>
    </row>
    <row r="351" spans="28:30">
      <c r="AB351" s="4"/>
      <c r="AC351" s="4"/>
      <c r="AD351" s="4"/>
    </row>
    <row r="352" spans="28:30">
      <c r="AB352" s="4"/>
      <c r="AC352" s="4"/>
      <c r="AD352" s="4"/>
    </row>
    <row r="353" spans="28:30">
      <c r="AB353" s="4"/>
      <c r="AC353" s="4"/>
      <c r="AD353" s="4"/>
    </row>
    <row r="354" spans="28:30">
      <c r="AB354" s="4"/>
      <c r="AC354" s="4"/>
      <c r="AD354" s="4"/>
    </row>
    <row r="355" spans="28:30">
      <c r="AB355" s="4"/>
      <c r="AC355" s="4"/>
      <c r="AD355" s="4"/>
    </row>
    <row r="356" spans="27:30">
      <c r="AA356" s="4"/>
      <c r="AB356" s="4"/>
      <c r="AC356" s="4"/>
      <c r="AD356" s="4"/>
    </row>
    <row r="357" spans="28:30">
      <c r="AB357" s="4"/>
      <c r="AC357" s="4"/>
      <c r="AD357" s="4"/>
    </row>
    <row r="358" spans="28:30">
      <c r="AB358" s="4"/>
      <c r="AC358" s="4"/>
      <c r="AD358" s="4"/>
    </row>
    <row r="359" spans="28:30">
      <c r="AB359" s="4"/>
      <c r="AC359" s="4"/>
      <c r="AD359" s="4"/>
    </row>
    <row r="360" spans="28:30">
      <c r="AB360" s="4"/>
      <c r="AC360" s="4"/>
      <c r="AD360" s="4"/>
    </row>
    <row r="361" spans="28:30">
      <c r="AB361" s="4"/>
      <c r="AC361" s="4"/>
      <c r="AD361" s="4"/>
    </row>
    <row r="362" spans="28:30">
      <c r="AB362" s="4"/>
      <c r="AC362" s="4"/>
      <c r="AD362" s="4"/>
    </row>
    <row r="363" spans="28:30">
      <c r="AB363" s="4"/>
      <c r="AC363" s="4"/>
      <c r="AD363" s="4"/>
    </row>
    <row r="364" spans="28:30">
      <c r="AB364" s="4"/>
      <c r="AC364" s="4"/>
      <c r="AD364" s="4"/>
    </row>
    <row r="365" spans="28:30">
      <c r="AB365" s="4"/>
      <c r="AC365" s="4"/>
      <c r="AD365" s="4"/>
    </row>
    <row r="366" spans="28:30">
      <c r="AB366" s="4"/>
      <c r="AC366" s="4"/>
      <c r="AD366" s="4"/>
    </row>
    <row r="367" spans="28:30">
      <c r="AB367" s="4"/>
      <c r="AC367" s="4"/>
      <c r="AD367" s="4"/>
    </row>
    <row r="368" spans="28:30">
      <c r="AB368" s="4"/>
      <c r="AC368" s="4"/>
      <c r="AD368" s="4"/>
    </row>
    <row r="369" spans="28:30">
      <c r="AB369" s="4"/>
      <c r="AC369" s="4"/>
      <c r="AD369" s="4"/>
    </row>
    <row r="370" spans="28:30">
      <c r="AB370" s="4"/>
      <c r="AC370" s="4"/>
      <c r="AD370" s="4"/>
    </row>
    <row r="371" spans="28:30">
      <c r="AB371" s="4"/>
      <c r="AC371" s="4"/>
      <c r="AD371" s="4"/>
    </row>
    <row r="372" spans="28:30">
      <c r="AB372" s="4"/>
      <c r="AC372" s="4"/>
      <c r="AD372" s="4"/>
    </row>
    <row r="373" spans="28:30">
      <c r="AB373" s="4"/>
      <c r="AC373" s="4"/>
      <c r="AD373" s="4"/>
    </row>
    <row r="374" spans="28:30">
      <c r="AB374" s="4"/>
      <c r="AC374" s="4"/>
      <c r="AD374" s="4"/>
    </row>
    <row r="375" spans="28:30">
      <c r="AB375" s="4"/>
      <c r="AC375" s="4"/>
      <c r="AD375" s="4"/>
    </row>
    <row r="376" spans="28:30">
      <c r="AB376" s="4"/>
      <c r="AC376" s="4"/>
      <c r="AD376" s="4"/>
    </row>
    <row r="377" spans="28:30">
      <c r="AB377" s="4"/>
      <c r="AC377" s="4"/>
      <c r="AD377" s="4"/>
    </row>
    <row r="378" spans="28:30">
      <c r="AB378" s="4"/>
      <c r="AC378" s="4"/>
      <c r="AD378" s="4"/>
    </row>
    <row r="379" spans="28:30">
      <c r="AB379" s="4"/>
      <c r="AC379" s="4"/>
      <c r="AD379" s="4"/>
    </row>
    <row r="380" spans="28:30">
      <c r="AB380" s="4"/>
      <c r="AC380" s="4"/>
      <c r="AD380" s="4"/>
    </row>
    <row r="381" spans="28:30">
      <c r="AB381" s="4"/>
      <c r="AC381" s="4"/>
      <c r="AD381" s="4"/>
    </row>
    <row r="382" spans="28:30">
      <c r="AB382" s="4"/>
      <c r="AC382" s="4"/>
      <c r="AD382" s="4"/>
    </row>
    <row r="383" spans="28:30">
      <c r="AB383" s="4"/>
      <c r="AC383" s="4"/>
      <c r="AD383" s="4"/>
    </row>
    <row r="384" spans="28:30">
      <c r="AB384" s="4"/>
      <c r="AC384" s="4"/>
      <c r="AD384" s="4"/>
    </row>
    <row r="385" spans="28:30">
      <c r="AB385" s="4"/>
      <c r="AC385" s="4"/>
      <c r="AD385" s="4"/>
    </row>
    <row r="386" spans="28:30">
      <c r="AB386" s="4"/>
      <c r="AC386" s="4"/>
      <c r="AD386" s="4"/>
    </row>
    <row r="387" spans="28:30">
      <c r="AB387" s="4"/>
      <c r="AC387" s="4"/>
      <c r="AD387" s="4"/>
    </row>
    <row r="388" spans="28:30">
      <c r="AB388" s="4"/>
      <c r="AC388" s="4"/>
      <c r="AD388" s="4"/>
    </row>
    <row r="389" spans="28:30">
      <c r="AB389" s="4"/>
      <c r="AC389" s="4"/>
      <c r="AD389" s="4"/>
    </row>
    <row r="390" spans="28:30">
      <c r="AB390" s="4"/>
      <c r="AC390" s="4"/>
      <c r="AD390" s="4"/>
    </row>
    <row r="391" spans="28:30">
      <c r="AB391" s="4"/>
      <c r="AC391" s="4"/>
      <c r="AD391" s="4"/>
    </row>
    <row r="392" spans="28:30">
      <c r="AB392" s="4"/>
      <c r="AC392" s="4"/>
      <c r="AD392" s="4"/>
    </row>
    <row r="393" spans="28:30">
      <c r="AB393" s="4"/>
      <c r="AC393" s="4"/>
      <c r="AD393" s="4"/>
    </row>
    <row r="394" spans="28:30">
      <c r="AB394" s="4"/>
      <c r="AC394" s="4"/>
      <c r="AD394" s="4"/>
    </row>
    <row r="395" spans="28:30">
      <c r="AB395" s="4"/>
      <c r="AC395" s="4"/>
      <c r="AD395" s="4"/>
    </row>
    <row r="396" spans="28:30">
      <c r="AB396" s="4"/>
      <c r="AC396" s="4"/>
      <c r="AD396" s="4"/>
    </row>
    <row r="397" spans="28:30">
      <c r="AB397" s="4"/>
      <c r="AC397" s="4"/>
      <c r="AD397" s="4"/>
    </row>
    <row r="398" spans="28:30">
      <c r="AB398" s="4"/>
      <c r="AC398" s="4"/>
      <c r="AD398" s="4"/>
    </row>
    <row r="399" spans="28:30">
      <c r="AB399" s="4"/>
      <c r="AC399" s="4"/>
      <c r="AD399" s="4"/>
    </row>
    <row r="400" spans="28:30">
      <c r="AB400" s="4"/>
      <c r="AC400" s="4"/>
      <c r="AD400" s="4"/>
    </row>
    <row r="401" spans="28:30">
      <c r="AB401" s="4"/>
      <c r="AC401" s="4"/>
      <c r="AD401" s="4"/>
    </row>
    <row r="402" spans="28:30">
      <c r="AB402" s="4"/>
      <c r="AC402" s="4"/>
      <c r="AD402" s="4"/>
    </row>
    <row r="403" spans="28:30">
      <c r="AB403" s="4"/>
      <c r="AC403" s="4"/>
      <c r="AD403" s="4"/>
    </row>
    <row r="404" spans="28:30">
      <c r="AB404" s="4"/>
      <c r="AC404" s="4"/>
      <c r="AD404" s="4"/>
    </row>
    <row r="405" spans="28:30">
      <c r="AB405" s="4"/>
      <c r="AC405" s="4"/>
      <c r="AD405" s="4"/>
    </row>
    <row r="406" spans="28:30">
      <c r="AB406" s="4"/>
      <c r="AC406" s="4"/>
      <c r="AD406" s="4"/>
    </row>
    <row r="407" spans="28:30">
      <c r="AB407" s="4"/>
      <c r="AC407" s="4"/>
      <c r="AD407" s="4"/>
    </row>
    <row r="408" spans="28:30">
      <c r="AB408" s="4"/>
      <c r="AC408" s="4"/>
      <c r="AD408" s="4"/>
    </row>
    <row r="409" spans="28:30">
      <c r="AB409" s="4"/>
      <c r="AC409" s="4"/>
      <c r="AD409" s="4"/>
    </row>
    <row r="410" spans="28:30">
      <c r="AB410" s="4"/>
      <c r="AC410" s="4"/>
      <c r="AD410" s="4"/>
    </row>
    <row r="411" spans="28:30">
      <c r="AB411" s="4"/>
      <c r="AC411" s="4"/>
      <c r="AD411" s="4"/>
    </row>
    <row r="412" spans="28:30">
      <c r="AB412" s="4"/>
      <c r="AC412" s="4"/>
      <c r="AD412" s="4"/>
    </row>
    <row r="413" spans="28:30">
      <c r="AB413" s="4"/>
      <c r="AC413" s="4"/>
      <c r="AD413" s="4"/>
    </row>
    <row r="414" spans="28:30">
      <c r="AB414" s="4"/>
      <c r="AC414" s="4"/>
      <c r="AD414" s="4"/>
    </row>
    <row r="415" spans="28:30">
      <c r="AB415" s="4"/>
      <c r="AC415" s="4"/>
      <c r="AD415" s="4"/>
    </row>
    <row r="416" spans="28:30">
      <c r="AB416" s="4"/>
      <c r="AC416" s="4"/>
      <c r="AD416" s="4"/>
    </row>
    <row r="417" spans="28:30">
      <c r="AB417" s="4"/>
      <c r="AC417" s="4"/>
      <c r="AD417" s="4"/>
    </row>
    <row r="418" spans="28:30">
      <c r="AB418" s="4"/>
      <c r="AC418" s="4"/>
      <c r="AD418" s="4"/>
    </row>
    <row r="419" spans="28:30">
      <c r="AB419" s="4"/>
      <c r="AC419" s="4"/>
      <c r="AD419" s="4"/>
    </row>
    <row r="420" spans="28:30">
      <c r="AB420" s="4"/>
      <c r="AC420" s="4"/>
      <c r="AD420" s="4"/>
    </row>
    <row r="421" spans="28:30">
      <c r="AB421" s="4"/>
      <c r="AC421" s="4"/>
      <c r="AD421" s="4"/>
    </row>
    <row r="422" spans="28:30">
      <c r="AB422" s="4"/>
      <c r="AC422" s="4"/>
      <c r="AD422" s="4"/>
    </row>
    <row r="423" spans="28:30">
      <c r="AB423" s="4"/>
      <c r="AC423" s="4"/>
      <c r="AD423" s="4"/>
    </row>
    <row r="424" spans="28:30">
      <c r="AB424" s="4"/>
      <c r="AC424" s="4"/>
      <c r="AD424" s="4"/>
    </row>
    <row r="425" spans="28:30">
      <c r="AB425" s="4"/>
      <c r="AC425" s="4"/>
      <c r="AD425" s="4"/>
    </row>
    <row r="426" spans="28:30">
      <c r="AB426" s="4"/>
      <c r="AC426" s="4"/>
      <c r="AD426" s="4"/>
    </row>
    <row r="427" spans="28:30">
      <c r="AB427" s="4"/>
      <c r="AC427" s="4"/>
      <c r="AD427" s="4"/>
    </row>
    <row r="428" spans="28:30">
      <c r="AB428" s="4"/>
      <c r="AC428" s="4"/>
      <c r="AD428" s="4"/>
    </row>
    <row r="429" spans="28:30">
      <c r="AB429" s="4"/>
      <c r="AC429" s="4"/>
      <c r="AD429" s="4"/>
    </row>
    <row r="430" spans="28:30">
      <c r="AB430" s="4"/>
      <c r="AC430" s="4"/>
      <c r="AD430" s="4"/>
    </row>
    <row r="431" spans="28:30">
      <c r="AB431" s="4"/>
      <c r="AC431" s="4"/>
      <c r="AD431" s="4"/>
    </row>
    <row r="432" spans="28:30">
      <c r="AB432" s="4"/>
      <c r="AC432" s="4"/>
      <c r="AD432" s="4"/>
    </row>
    <row r="433" spans="28:30">
      <c r="AB433" s="4"/>
      <c r="AC433" s="4"/>
      <c r="AD433" s="4"/>
    </row>
    <row r="434" spans="28:30">
      <c r="AB434" s="4"/>
      <c r="AC434" s="4"/>
      <c r="AD434" s="4"/>
    </row>
    <row r="435" spans="28:30">
      <c r="AB435" s="4"/>
      <c r="AC435" s="4"/>
      <c r="AD435" s="4"/>
    </row>
    <row r="436" spans="28:30">
      <c r="AB436" s="4"/>
      <c r="AC436" s="4"/>
      <c r="AD436" s="4"/>
    </row>
    <row r="437" spans="28:30">
      <c r="AB437" s="4"/>
      <c r="AC437" s="4"/>
      <c r="AD437" s="4"/>
    </row>
    <row r="438" spans="28:30">
      <c r="AB438" s="4"/>
      <c r="AC438" s="4"/>
      <c r="AD438" s="4"/>
    </row>
    <row r="439" spans="28:30">
      <c r="AB439" s="4"/>
      <c r="AC439" s="4"/>
      <c r="AD439" s="4"/>
    </row>
    <row r="440" spans="28:30">
      <c r="AB440" s="4"/>
      <c r="AC440" s="4"/>
      <c r="AD440" s="4"/>
    </row>
    <row r="441" spans="28:30">
      <c r="AB441" s="4"/>
      <c r="AC441" s="4"/>
      <c r="AD441" s="4"/>
    </row>
    <row r="442" spans="28:30">
      <c r="AB442" s="4"/>
      <c r="AC442" s="4"/>
      <c r="AD442" s="4"/>
    </row>
    <row r="443" spans="28:30">
      <c r="AB443" s="4"/>
      <c r="AC443" s="4"/>
      <c r="AD443" s="4"/>
    </row>
    <row r="444" spans="28:30">
      <c r="AB444" s="4"/>
      <c r="AC444" s="4"/>
      <c r="AD444" s="4"/>
    </row>
  </sheetData>
  <autoFilter ref="A3:AD304">
    <filterColumn colId="9">
      <customFilters>
        <customFilter operator="equal" val="Yes"/>
      </customFilters>
    </filterColumn>
    <sortState ref="A3:AD304">
      <sortCondition ref="H3" descending="1"/>
    </sortState>
    <extLst/>
  </autoFilter>
  <conditionalFormatting sqref="H305:J1048576 H3:J3 G305">
    <cfRule type="colorScale" priority="2">
      <colorScale>
        <cfvo type="min"/>
        <cfvo type="percentile" val="50"/>
        <cfvo type="max"/>
        <color rgb="FFF8696B"/>
        <color rgb="FFFFEB84"/>
        <color rgb="FF63BE7B"/>
      </colorScale>
    </cfRule>
  </conditionalFormatting>
  <conditionalFormatting sqref="AE4:BY74">
    <cfRule type="cellIs" dxfId="2" priority="1" operator="greaterThan">
      <formula>0</formula>
    </cfRule>
  </conditionalFormatting>
  <pageMargins left="0.7" right="0.7" top="0.75" bottom="0.75" header="0.3" footer="0.3"/>
  <pageSetup paperSize="9" orientation="portrait"/>
  <headerFooter>
    <oddFooter>&amp;L
&amp;1#&amp;"Calibri"&amp;9&amp;K000000 Marico Information classification: Official</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17</vt:i4>
      </vt:variant>
    </vt:vector>
  </HeadingPairs>
  <TitlesOfParts>
    <vt:vector size="17" baseType="lpstr">
      <vt:lpstr>Copy of Raw Data</vt:lpstr>
      <vt:lpstr>BCI Summary</vt:lpstr>
      <vt:lpstr>Working - Ingr Pairing</vt:lpstr>
      <vt:lpstr>Ingredient Pairing</vt:lpstr>
      <vt:lpstr>Ingredients X BC</vt:lpstr>
      <vt:lpstr>Brandwise Attributes</vt:lpstr>
      <vt:lpstr>Price, Weights and Packaging</vt:lpstr>
      <vt:lpstr>Raw Data</vt:lpstr>
      <vt:lpstr>Benefits Working</vt:lpstr>
      <vt:lpstr>Benefits Backend</vt:lpstr>
      <vt:lpstr>Benefits Revenue</vt:lpstr>
      <vt:lpstr>Claims Working</vt:lpstr>
      <vt:lpstr>Claims Backend</vt:lpstr>
      <vt:lpstr>Claims Revenue</vt:lpstr>
      <vt:lpstr>Ingredients Working</vt:lpstr>
      <vt:lpstr>Ingredients Backend</vt:lpstr>
      <vt:lpstr>Ingredients Revenue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yamini kaushal</dc:creator>
  <cp:lastModifiedBy>A-Team</cp:lastModifiedBy>
  <dcterms:created xsi:type="dcterms:W3CDTF">2023-10-16T12:18:00Z</dcterms:created>
  <dcterms:modified xsi:type="dcterms:W3CDTF">2023-12-10T08:19:40Z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8cc97d63-d641-4b81-b623-f86200cecf98_Enabled">
    <vt:lpwstr>true</vt:lpwstr>
  </property>
  <property fmtid="{D5CDD505-2E9C-101B-9397-08002B2CF9AE}" pid="3" name="MSIP_Label_8cc97d63-d641-4b81-b623-f86200cecf98_SetDate">
    <vt:lpwstr>2023-10-20T11:12:03Z</vt:lpwstr>
  </property>
  <property fmtid="{D5CDD505-2E9C-101B-9397-08002B2CF9AE}" pid="4" name="MSIP_Label_8cc97d63-d641-4b81-b623-f86200cecf98_Method">
    <vt:lpwstr>Privileged</vt:lpwstr>
  </property>
  <property fmtid="{D5CDD505-2E9C-101B-9397-08002B2CF9AE}" pid="5" name="MSIP_Label_8cc97d63-d641-4b81-b623-f86200cecf98_Name">
    <vt:lpwstr>Official - IT</vt:lpwstr>
  </property>
  <property fmtid="{D5CDD505-2E9C-101B-9397-08002B2CF9AE}" pid="6" name="MSIP_Label_8cc97d63-d641-4b81-b623-f86200cecf98_SiteId">
    <vt:lpwstr>5635d8b8-c9b9-4d9a-8a4d-f7cad74dc82a</vt:lpwstr>
  </property>
  <property fmtid="{D5CDD505-2E9C-101B-9397-08002B2CF9AE}" pid="7" name="MSIP_Label_8cc97d63-d641-4b81-b623-f86200cecf98_ActionId">
    <vt:lpwstr>0c7aade0-35fd-475d-9095-d09bcec0f95b</vt:lpwstr>
  </property>
  <property fmtid="{D5CDD505-2E9C-101B-9397-08002B2CF9AE}" pid="8" name="MSIP_Label_8cc97d63-d641-4b81-b623-f86200cecf98_ContentBits">
    <vt:lpwstr>2</vt:lpwstr>
  </property>
  <property fmtid="{D5CDD505-2E9C-101B-9397-08002B2CF9AE}" pid="9" name="ICV">
    <vt:lpwstr>0262CA1B35C046DE8488CD73DDC8B139_12</vt:lpwstr>
  </property>
  <property fmtid="{D5CDD505-2E9C-101B-9397-08002B2CF9AE}" pid="10" name="KSOProductBuildVer">
    <vt:lpwstr>1033-12.2.0.13359</vt:lpwstr>
  </property>
</Properties>
</file>